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defaultThemeVersion="166925"/>
  <mc:AlternateContent xmlns:mc="http://schemas.openxmlformats.org/markup-compatibility/2006">
    <mc:Choice Requires="x15">
      <x15ac:absPath xmlns:x15ac="http://schemas.microsoft.com/office/spreadsheetml/2010/11/ac" url="https://ademecloud-my.sharepoint.com/personal/gwendal_meance_ademe_fr/Documents/Relance EcosysH2/Publication RD2A/"/>
    </mc:Choice>
  </mc:AlternateContent>
  <xr:revisionPtr revIDLastSave="0" documentId="8_{10E261C8-B8D3-4F04-B0C9-51BBBC20BD1B}" xr6:coauthVersionLast="47" xr6:coauthVersionMax="47" xr10:uidLastSave="{00000000-0000-0000-0000-000000000000}"/>
  <bookViews>
    <workbookView xWindow="-120" yWindow="-120" windowWidth="29040" windowHeight="15840" tabRatio="746" activeTab="4" xr2:uid="{00000000-000D-0000-FFFF-FFFF00000000}"/>
  </bookViews>
  <sheets>
    <sheet name="Notice" sheetId="32" r:id="rId1"/>
    <sheet name="Partenaires" sheetId="18" r:id="rId2"/>
    <sheet name="Production" sheetId="29" r:id="rId3"/>
    <sheet name="Usages industrie" sheetId="28" r:id="rId4"/>
    <sheet name="Distribution" sheetId="31" r:id="rId5"/>
    <sheet name="Usages mobilité" sheetId="24" r:id="rId6"/>
    <sheet name="Bilan GES" sheetId="11" r:id="rId7"/>
    <sheet name="Sélection" sheetId="19" r:id="rId8"/>
    <sheet name="BP Infras" sheetId="35" r:id="rId9"/>
    <sheet name="Grille DNSH" sheetId="23" r:id="rId10"/>
    <sheet name="FR2030" sheetId="25" r:id="rId11"/>
    <sheet name="Sources" sheetId="7" r:id="rId12"/>
    <sheet name="Exportation" sheetId="3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2__PLAN_DE_FINANCEMENT">#REF!</definedName>
    <definedName name="Activite_Transport">Sources!$E$74:$E$78</definedName>
    <definedName name="actu" localSheetId="4">#REF!</definedName>
    <definedName name="actu" localSheetId="2">#REF!</definedName>
    <definedName name="actu">#REF!</definedName>
    <definedName name="appoint">#REF!</definedName>
    <definedName name="Beg_Bal" localSheetId="4">#REF!</definedName>
    <definedName name="Beg_Bal" localSheetId="2">#REF!</definedName>
    <definedName name="Beg_Bal">#REF!</definedName>
    <definedName name="Besoins_utiles_projet">'[1]caractéristiques projet'!$D$12</definedName>
    <definedName name="Carburant">Sources!$C$53:$C$57</definedName>
    <definedName name="ch_oui" localSheetId="4">[2]List!$E$2</definedName>
    <definedName name="ch_oui" localSheetId="2">[2]List!$E$2</definedName>
    <definedName name="ch_oui">[3]List!$E$2</definedName>
    <definedName name="ch_prod_enr">'[4]5-Détail investissement'!$D$25</definedName>
    <definedName name="ch_prod_h2">[5]Instruction!$D$20</definedName>
    <definedName name="Charges_C" localSheetId="4">#REF!</definedName>
    <definedName name="Charges_C" localSheetId="2">#REF!</definedName>
    <definedName name="Charges_C">#REF!</definedName>
    <definedName name="combustible">#REF!</definedName>
    <definedName name="Consommations">Sources!#REF!</definedName>
    <definedName name="Correlation_temporelle">Sources!$L$74:$L$77</definedName>
    <definedName name="cout" localSheetId="4">#REF!</definedName>
    <definedName name="cout" localSheetId="2">#REF!</definedName>
    <definedName name="cout">#REF!</definedName>
    <definedName name="cout_raffinerie">Sources!$B$74</definedName>
    <definedName name="cout_SMR">Sources!$B$72</definedName>
    <definedName name="couts_det" localSheetId="4">[2]List!$L$2</definedName>
    <definedName name="couts_det" localSheetId="2">[2]List!$L$2</definedName>
    <definedName name="couts_det">[3]List!$L$2</definedName>
    <definedName name="cplg_msi" localSheetId="4">#REF!</definedName>
    <definedName name="cplg_msi" localSheetId="2">#REF!</definedName>
    <definedName name="cplg_msi">#REF!</definedName>
    <definedName name="Création_chauff_app">'[1]caractéristiques projet'!#REF!</definedName>
    <definedName name="d_appel" localSheetId="4">#REF!</definedName>
    <definedName name="d_appel" localSheetId="2">#REF!</definedName>
    <definedName name="d_appel">#REF!</definedName>
    <definedName name="Data" localSheetId="4">#REF!</definedName>
    <definedName name="Data" localSheetId="2">#REF!</definedName>
    <definedName name="Data">#REF!</definedName>
    <definedName name="décalage" localSheetId="4">#REF!</definedName>
    <definedName name="décalage" localSheetId="2">#REF!</definedName>
    <definedName name="décalage">#REF!</definedName>
    <definedName name="DECLARATION_DES_AIDES_DE_MINIMIS" localSheetId="4">#REF!</definedName>
    <definedName name="DECLARATION_DES_AIDES_DE_MINIMIS" localSheetId="2">#REF!</definedName>
    <definedName name="DECLARATION_DES_AIDES_DE_MINIMIS">#REF!</definedName>
    <definedName name="Décrire_la_solution_de_référence_retenue">[6]BDD!$A$6:$A$8</definedName>
    <definedName name="depenses" localSheetId="4">#REF!</definedName>
    <definedName name="depenses" localSheetId="2">#REF!</definedName>
    <definedName name="depenses">#REF!</definedName>
    <definedName name="detail_cout_aff">'[4]5-Détail investissement'!$F$52</definedName>
    <definedName name="détention">Sources!$F$74:$F$76</definedName>
    <definedName name="dollar" localSheetId="4">#REF!</definedName>
    <definedName name="dollar" localSheetId="2">#REF!</definedName>
    <definedName name="dollar">#REF!</definedName>
    <definedName name="dvie" localSheetId="4">#REF!</definedName>
    <definedName name="dvie" localSheetId="2">#REF!</definedName>
    <definedName name="dvie">#REF!</definedName>
    <definedName name="Electrolyse_Type">Sources!$I$74:$I$75</definedName>
    <definedName name="End_Bal" localSheetId="4">#REF!</definedName>
    <definedName name="End_Bal" localSheetId="2">#REF!</definedName>
    <definedName name="End_Bal">#REF!</definedName>
    <definedName name="EparMWh" localSheetId="4">#REF!</definedName>
    <definedName name="EparMWh" localSheetId="2">#REF!</definedName>
    <definedName name="EparMWh">#REF!</definedName>
    <definedName name="essai">#REF!</definedName>
    <definedName name="expl_EparkW" localSheetId="4">#REF!</definedName>
    <definedName name="expl_EparkW" localSheetId="2">#REF!</definedName>
    <definedName name="expl_EparkW">#REF!</definedName>
    <definedName name="expl_EparMWh" localSheetId="4">#REF!</definedName>
    <definedName name="expl_EparMWh" localSheetId="2">#REF!</definedName>
    <definedName name="expl_EparMWh">#REF!</definedName>
    <definedName name="Extra_Pay" localSheetId="4">#REF!</definedName>
    <definedName name="Extra_Pay" localSheetId="2">#REF!</definedName>
    <definedName name="Extra_Pay">#REF!</definedName>
    <definedName name="fff" localSheetId="4">#REF!</definedName>
    <definedName name="fff" localSheetId="2">#REF!</definedName>
    <definedName name="fff">#REF!</definedName>
    <definedName name="filtration">#REF!</definedName>
    <definedName name="Fonctionnement" localSheetId="4">#REF!</definedName>
    <definedName name="Fonctionnement" localSheetId="2">#REF!</definedName>
    <definedName name="Fonctionnement">#REF!</definedName>
    <definedName name="Full_Print" localSheetId="4">#REF!</definedName>
    <definedName name="Full_Print" localSheetId="2">#REF!</definedName>
    <definedName name="Full_Print">#REF!</definedName>
    <definedName name="Grande">#REF!</definedName>
    <definedName name="Header_Row" localSheetId="4">ROW(#REF!)</definedName>
    <definedName name="Header_Row" localSheetId="2">ROW(#REF!)</definedName>
    <definedName name="Header_Row">ROW(#REF!)</definedName>
    <definedName name="Indispo_e1" localSheetId="4">#REF!</definedName>
    <definedName name="Indispo_e1" localSheetId="2">#REF!</definedName>
    <definedName name="Indispo_e1">#REF!</definedName>
    <definedName name="Indispo_ecm" localSheetId="4">#REF!</definedName>
    <definedName name="Indispo_ecm" localSheetId="2">#REF!</definedName>
    <definedName name="Indispo_ecm">#REF!</definedName>
    <definedName name="Indispo_evie" localSheetId="4">#REF!</definedName>
    <definedName name="Indispo_evie" localSheetId="2">#REF!</definedName>
    <definedName name="Indispo_evie">#REF!</definedName>
    <definedName name="Indispo_f1" localSheetId="4">#REF!</definedName>
    <definedName name="Indispo_f1" localSheetId="2">#REF!</definedName>
    <definedName name="Indispo_f1">#REF!</definedName>
    <definedName name="Indispo_fcm" localSheetId="4">#REF!</definedName>
    <definedName name="Indispo_fcm" localSheetId="2">#REF!</definedName>
    <definedName name="Indispo_fcm">#REF!</definedName>
    <definedName name="Indispo_fvie" localSheetId="4">#REF!</definedName>
    <definedName name="Indispo_fvie" localSheetId="2">#REF!</definedName>
    <definedName name="Indispo_fvie">#REF!</definedName>
    <definedName name="Infra_existante">Sources!$N$74:$N$75</definedName>
    <definedName name="Int" localSheetId="4">#REF!</definedName>
    <definedName name="Int" localSheetId="2">#REF!</definedName>
    <definedName name="Int">#REF!</definedName>
    <definedName name="Interest_Rate" localSheetId="4">#REF!</definedName>
    <definedName name="Interest_Rate" localSheetId="2">#REF!</definedName>
    <definedName name="Interest_Rate">#REF!</definedName>
    <definedName name="Inv_EparkW" localSheetId="4">#REF!</definedName>
    <definedName name="Inv_EparkW" localSheetId="2">#REF!</definedName>
    <definedName name="Inv_EparkW">#REF!</definedName>
    <definedName name="Last_Row" localSheetId="4">IF(Distribution!Values_Entered,Distribution!Header_Row+Distribution!Number_of_Payments,Distribution!Header_Row)</definedName>
    <definedName name="Last_Row" localSheetId="2">IF(Production!Values_Entered,Production!Header_Row+Production!Number_of_Payments,Production!Header_Row)</definedName>
    <definedName name="Last_Row">IF(Values_Entered,Header_Row+Number_of_Payments,Header_Row)</definedName>
    <definedName name="Loan_Amount" localSheetId="4">#REF!</definedName>
    <definedName name="Loan_Amount" localSheetId="2">#REF!</definedName>
    <definedName name="Loan_Amount">#REF!</definedName>
    <definedName name="Loan_Start" localSheetId="4">#REF!</definedName>
    <definedName name="Loan_Start" localSheetId="2">#REF!</definedName>
    <definedName name="Loan_Start">#REF!</definedName>
    <definedName name="Loan_Years" localSheetId="4">#REF!</definedName>
    <definedName name="Loan_Years" localSheetId="2">#REF!</definedName>
    <definedName name="Loan_Years">#REF!</definedName>
    <definedName name="localisation" localSheetId="4">'[7]Déf. des données'!$A$17:$A$20</definedName>
    <definedName name="localisation" localSheetId="2">'[7]Déf. des données'!$A$17:$A$20</definedName>
    <definedName name="localisation">'[8]Déf. des données'!$A$17:$A$20</definedName>
    <definedName name="MBtu" localSheetId="4">#REF!</definedName>
    <definedName name="MBtu" localSheetId="2">#REF!</definedName>
    <definedName name="MBtu">#REF!</definedName>
    <definedName name="msi" localSheetId="4">#REF!</definedName>
    <definedName name="msi" localSheetId="2">#REF!</definedName>
    <definedName name="msi">#REF!</definedName>
    <definedName name="nature_activite" localSheetId="4">'[7]Déf. des données'!$A$24:$A$25</definedName>
    <definedName name="nature_activite" localSheetId="2">'[7]Déf. des données'!$A$24:$A$25</definedName>
    <definedName name="nature_activite">'[8]Déf. des données'!$A$24:$A$25</definedName>
    <definedName name="nb_nvle_ss">'[1]caractéristiques projet'!$D$34</definedName>
    <definedName name="Num_Pmt_Per_Year" localSheetId="4">#REF!</definedName>
    <definedName name="Num_Pmt_Per_Year" localSheetId="2">#REF!</definedName>
    <definedName name="Num_Pmt_Per_Year">#REF!</definedName>
    <definedName name="Number_of_Payments" localSheetId="4">MATCH(0.01,Distribution!End_Bal,-1)+1</definedName>
    <definedName name="Number_of_Payments" localSheetId="2">MATCH(0.01,Production!End_Bal,-1)+1</definedName>
    <definedName name="Number_of_Payments">MATCH(0.01,End_Bal,-1)+1</definedName>
    <definedName name="ouinon">#REF!</definedName>
    <definedName name="parametres">#REF!</definedName>
    <definedName name="Partenaires">Partenaires!$B$6:$B$105</definedName>
    <definedName name="Pay_Date" localSheetId="4">#REF!</definedName>
    <definedName name="Pay_Date" localSheetId="2">#REF!</definedName>
    <definedName name="Pay_Date">#REF!</definedName>
    <definedName name="Pay_Num" localSheetId="4">#REF!</definedName>
    <definedName name="Pay_Num" localSheetId="2">#REF!</definedName>
    <definedName name="Pay_Num">#REF!</definedName>
    <definedName name="Payment_Date" localSheetId="8">DATE(YEAR([0]!Loan_Start),MONTH([0]!Loan_Start)+Payment_Number,DAY([0]!Loan_Start))</definedName>
    <definedName name="Payment_Date" localSheetId="4">DATE(YEAR(Distribution!Loan_Start),MONTH(Distribution!Loan_Start)+Payment_Number,DAY(Distribution!Loan_Start))</definedName>
    <definedName name="Payment_Date" localSheetId="2">DATE(YEAR(Production!Loan_Start),MONTH(Production!Loan_Start)+Payment_Number,DAY(Production!Loan_Start))</definedName>
    <definedName name="Payment_Date">DATE(YEAR(Loan_Start),MONTH(Loan_Start)+Payment_Number,DAY(Loan_Start))</definedName>
    <definedName name="PCI_PCS" localSheetId="4">#REF!</definedName>
    <definedName name="PCI_PCS" localSheetId="2">#REF!</definedName>
    <definedName name="PCI_PCS">#REF!</definedName>
    <definedName name="PCN" localSheetId="4">#REF!</definedName>
    <definedName name="PCN" localSheetId="2">#REF!</definedName>
    <definedName name="PCN">#REF!</definedName>
    <definedName name="PCS_PCI" localSheetId="4">#REF!</definedName>
    <definedName name="PCS_PCI" localSheetId="2">#REF!</definedName>
    <definedName name="PCS_PCI">#REF!</definedName>
    <definedName name="planfin">#REF!</definedName>
    <definedName name="Princ" localSheetId="4">#REF!</definedName>
    <definedName name="Princ" localSheetId="2">#REF!</definedName>
    <definedName name="Princ">#REF!</definedName>
    <definedName name="Print_Area_Reset" localSheetId="4">OFFSET(Distribution!Full_Print,0,0,Distribution!Last_Row)</definedName>
    <definedName name="Print_Area_Reset" localSheetId="2">OFFSET(Production!Full_Print,0,0,Production!Last_Row)</definedName>
    <definedName name="Print_Area_Reset">OFFSET(Full_Print,0,0,Last_Row)</definedName>
    <definedName name="Prix_biomasse">'[1]caractéristiques projet'!$D$22</definedName>
    <definedName name="Prod_biomasse">'[1]caractéristiques projet'!$D$18</definedName>
    <definedName name="Prod_chaud_app">'[1]caractéristiques projet'!$D$27</definedName>
    <definedName name="Puiss_app_exist">'[1]caractéristiques projet'!#REF!</definedName>
    <definedName name="Puiss_appoint">'[1]caractéristiques projet'!$D$26</definedName>
    <definedName name="Puissance_biomasse">'[1]caractéristiques projet'!$D$17</definedName>
    <definedName name="rdt_PCI" localSheetId="4">#REF!</definedName>
    <definedName name="rdt_PCI" localSheetId="2">#REF!</definedName>
    <definedName name="rdt_PCI">#REF!</definedName>
    <definedName name="rdt_PCS" localSheetId="4">#REF!</definedName>
    <definedName name="rdt_PCS" localSheetId="2">#REF!</definedName>
    <definedName name="rdt_PCS">#REF!</definedName>
    <definedName name="RefDiesel_BOM" localSheetId="4">#REF!</definedName>
    <definedName name="RefDiesel_BOM" localSheetId="2">#REF!</definedName>
    <definedName name="RefDiesel_BOM">#REF!</definedName>
    <definedName name="RefDiesel_bus" localSheetId="4">#REF!</definedName>
    <definedName name="RefDiesel_bus" localSheetId="2">#REF!</definedName>
    <definedName name="RefDiesel_bus">#REF!</definedName>
    <definedName name="RefDiesel_VUL1" localSheetId="4">#REF!</definedName>
    <definedName name="RefDiesel_VUL1" localSheetId="2">#REF!</definedName>
    <definedName name="RefDiesel_VUL1">#REF!</definedName>
    <definedName name="RefDiesel_VUL2" localSheetId="4">#REF!</definedName>
    <definedName name="RefDiesel_VUL2" localSheetId="2">#REF!</definedName>
    <definedName name="RefDiesel_VUL2">#REF!</definedName>
    <definedName name="Référence_Industrie">Sources!$C$40:$C$40</definedName>
    <definedName name="RefH2_BOM" localSheetId="4">#REF!</definedName>
    <definedName name="RefH2_BOM" localSheetId="2">#REF!</definedName>
    <definedName name="RefH2_BOM">#REF!</definedName>
    <definedName name="RefH2_bus" localSheetId="4">#REF!</definedName>
    <definedName name="RefH2_bus" localSheetId="2">#REF!</definedName>
    <definedName name="RefH2_bus">#REF!</definedName>
    <definedName name="RefH2_VUL1" localSheetId="4">#REF!</definedName>
    <definedName name="RefH2_VUL1" localSheetId="2">#REF!</definedName>
    <definedName name="RefH2_VUL1">#REF!</definedName>
    <definedName name="RefH2_VUL2" localSheetId="4">#REF!</definedName>
    <definedName name="RefH2_VUL2" localSheetId="2">#REF!</definedName>
    <definedName name="RefH2_VUL2">#REF!</definedName>
    <definedName name="regime_ICPE">Sources!$M$74:$M$75</definedName>
    <definedName name="reseau">#REF!</definedName>
    <definedName name="resultat" localSheetId="4">#REF!</definedName>
    <definedName name="resultat" localSheetId="2">#REF!</definedName>
    <definedName name="resultat">#REF!</definedName>
    <definedName name="scénario" localSheetId="4">#REF!</definedName>
    <definedName name="scénario" localSheetId="2">#REF!</definedName>
    <definedName name="scénario">#REF!</definedName>
    <definedName name="Sched_Pay" localSheetId="4">#REF!</definedName>
    <definedName name="Sched_Pay" localSheetId="2">#REF!</definedName>
    <definedName name="Sched_Pay">#REF!</definedName>
    <definedName name="Scheduled_Extra_Payments" localSheetId="4">#REF!</definedName>
    <definedName name="Scheduled_Extra_Payments" localSheetId="2">#REF!</definedName>
    <definedName name="Scheduled_Extra_Payments">#REF!</definedName>
    <definedName name="Scheduled_Interest_Rate" localSheetId="4">#REF!</definedName>
    <definedName name="Scheduled_Interest_Rate" localSheetId="2">#REF!</definedName>
    <definedName name="Scheduled_Interest_Rate">#REF!</definedName>
    <definedName name="Scheduled_Monthly_Payment" localSheetId="4">#REF!</definedName>
    <definedName name="Scheduled_Monthly_Payment" localSheetId="2">#REF!</definedName>
    <definedName name="Scheduled_Monthly_Payment">#REF!</definedName>
    <definedName name="Secteurs_Industrie">Sources!$H$74:$H$77</definedName>
    <definedName name="Statut_investisseur">'[1]caractéristiques projet'!$D$10</definedName>
    <definedName name="stock" localSheetId="4">#REF!</definedName>
    <definedName name="stock" localSheetId="2">#REF!</definedName>
    <definedName name="stock">#REF!</definedName>
    <definedName name="supportjuridique">'[9]partenaire1-Coord'!$AO$1:$AO$2</definedName>
    <definedName name="Surface">Sources!$B$78</definedName>
    <definedName name="taille_cuve">Sources!$B$80</definedName>
    <definedName name="taille_ent" localSheetId="4">'[7]Déf. des données'!$A$29:$A$31</definedName>
    <definedName name="taille_ent" localSheetId="2">'[7]Déf. des données'!$A$29:$A$31</definedName>
    <definedName name="taille_ent">'[8]Déf. des données'!$A$29:$A$31</definedName>
    <definedName name="Taux_actu" localSheetId="4">#REF!</definedName>
    <definedName name="Taux_actu" localSheetId="2">#REF!</definedName>
    <definedName name="Taux_actu">#REF!</definedName>
    <definedName name="taxes" localSheetId="4">#REF!</definedName>
    <definedName name="taxes" localSheetId="2">#REF!</definedName>
    <definedName name="taxes">#REF!</definedName>
    <definedName name="taxes2" localSheetId="4">#REF!</definedName>
    <definedName name="taxes2" localSheetId="2">#REF!</definedName>
    <definedName name="taxes2">#REF!</definedName>
    <definedName name="TICGN" localSheetId="4">#REF!</definedName>
    <definedName name="TICGN" localSheetId="2">#REF!</definedName>
    <definedName name="TICGN">#REF!</definedName>
    <definedName name="top" localSheetId="4">#REF!</definedName>
    <definedName name="top" localSheetId="2">#REF!</definedName>
    <definedName name="top">#REF!</definedName>
    <definedName name="Total_Interest" localSheetId="4">#REF!</definedName>
    <definedName name="Total_Interest" localSheetId="2">#REF!</definedName>
    <definedName name="Total_Interest">#REF!</definedName>
    <definedName name="Total_Pay" localSheetId="4">#REF!</definedName>
    <definedName name="Total_Pay" localSheetId="2">#REF!</definedName>
    <definedName name="Total_Pay">#REF!</definedName>
    <definedName name="Total_Payment" localSheetId="8">Scheduled_Payment+Extra_Payment</definedName>
    <definedName name="Total_Payment" localSheetId="4">Scheduled_Payment+Extra_Payment</definedName>
    <definedName name="Total_Payment" localSheetId="2">Scheduled_Payment+Extra_Payment</definedName>
    <definedName name="Total_Payment">Scheduled_Payment+Extra_Payment</definedName>
    <definedName name="type_de_projet">#REF!</definedName>
    <definedName name="type_investisseur">#REF!</definedName>
    <definedName name="Type_Production">Sources!$C$40:$C$43</definedName>
    <definedName name="Type_projet">'[1]caractéristiques projet'!$D$9</definedName>
    <definedName name="typerèglement">'[9]partenaire1-Coord'!$AT$1:$AT$4</definedName>
    <definedName name="Unité_de_distribution">Distribution!$H$4:$H$53</definedName>
    <definedName name="Unité_de_production">Production!$G$4:$G$53</definedName>
    <definedName name="unite_fonctionnelle">Sources!$D$73:$D$75</definedName>
    <definedName name="Usage_Industrie">Sources!$G$74:$G$75</definedName>
    <definedName name="Usage_Mobilité">Sources!$B$15:$B$36</definedName>
    <definedName name="Usages_industrie">Sources!$G$74:$G$75</definedName>
    <definedName name="Valorisation_biogaz">[6]BDD!$A$2:$A$4</definedName>
    <definedName name="Values_Entered" localSheetId="4">IF(Distribution!Loan_Amount*Distribution!Interest_Rate*Distribution!Loan_Years*Distribution!Loan_Start&gt;0,1,0)</definedName>
    <definedName name="Values_Entered" localSheetId="2">IF(Production!Loan_Amount*Production!Interest_Rate*Production!Loan_Years*Production!Loan_Start&gt;0,1,0)</definedName>
    <definedName name="Values_Entered">IF(Loan_Amount*Interest_Rate*Loan_Years*Loan_Start&gt;0,1,0)</definedName>
    <definedName name="Ventes_clients">'[1]caractéristiques projet'!#REF!</definedName>
    <definedName name="Versements_supplémentaires_facultatifs" localSheetId="4">#REF!</definedName>
    <definedName name="Versements_supplémentaires_facultatifs" localSheetId="2">#REF!</definedName>
    <definedName name="Versements_supplémentaires_facultatifs">#REF!</definedName>
    <definedName name="ZoneListe" localSheetId="4">#REF!</definedName>
    <definedName name="ZoneListe" localSheetId="2">#REF!</definedName>
    <definedName name="ZoneLis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181" i="35" l="1"/>
  <c r="D4181" i="35"/>
  <c r="E4181" i="35"/>
  <c r="F4181" i="35"/>
  <c r="G4181" i="35"/>
  <c r="H4181" i="35"/>
  <c r="I4181" i="35"/>
  <c r="J4181" i="35"/>
  <c r="K4181" i="35"/>
  <c r="L4181" i="35"/>
  <c r="M4181" i="35"/>
  <c r="N4181" i="35"/>
  <c r="O4181" i="35"/>
  <c r="P4181" i="35"/>
  <c r="Q4181" i="35"/>
  <c r="R4181" i="35"/>
  <c r="A4182" i="35"/>
  <c r="D4182" i="35"/>
  <c r="E4182" i="35"/>
  <c r="F4182" i="35"/>
  <c r="F4233" i="35" s="1"/>
  <c r="G4182" i="35"/>
  <c r="H4182" i="35"/>
  <c r="I4182" i="35"/>
  <c r="J4182" i="35"/>
  <c r="J4233" i="35" s="1"/>
  <c r="K4182" i="35"/>
  <c r="L4182" i="35"/>
  <c r="M4182" i="35"/>
  <c r="N4182" i="35"/>
  <c r="N4233" i="35" s="1"/>
  <c r="O4182" i="35"/>
  <c r="P4182" i="35"/>
  <c r="Q4182" i="35"/>
  <c r="R4182" i="35"/>
  <c r="R4233" i="35" s="1"/>
  <c r="A4183" i="35"/>
  <c r="D4183" i="35"/>
  <c r="E4183" i="35"/>
  <c r="F4183" i="35"/>
  <c r="F4234" i="35" s="1"/>
  <c r="G4183" i="35"/>
  <c r="H4183" i="35"/>
  <c r="I4183" i="35"/>
  <c r="J4183" i="35"/>
  <c r="J4234" i="35" s="1"/>
  <c r="K4183" i="35"/>
  <c r="L4183" i="35"/>
  <c r="M4183" i="35"/>
  <c r="N4183" i="35"/>
  <c r="N4234" i="35" s="1"/>
  <c r="O4183" i="35"/>
  <c r="P4183" i="35"/>
  <c r="Q4183" i="35"/>
  <c r="R4183" i="35"/>
  <c r="R4234" i="35" s="1"/>
  <c r="A4184" i="35"/>
  <c r="D4184" i="35"/>
  <c r="E4184" i="35"/>
  <c r="F4184" i="35"/>
  <c r="F4235" i="35" s="1"/>
  <c r="G4184" i="35"/>
  <c r="H4184" i="35"/>
  <c r="I4184" i="35"/>
  <c r="J4184" i="35"/>
  <c r="J4235" i="35" s="1"/>
  <c r="K4184" i="35"/>
  <c r="L4184" i="35"/>
  <c r="M4184" i="35"/>
  <c r="N4184" i="35"/>
  <c r="N4235" i="35" s="1"/>
  <c r="O4184" i="35"/>
  <c r="P4184" i="35"/>
  <c r="Q4184" i="35"/>
  <c r="R4184" i="35"/>
  <c r="R4235" i="35" s="1"/>
  <c r="A4185" i="35"/>
  <c r="D4185" i="35"/>
  <c r="E4185" i="35"/>
  <c r="F4185" i="35"/>
  <c r="F4236" i="35" s="1"/>
  <c r="G4185" i="35"/>
  <c r="H4185" i="35"/>
  <c r="I4185" i="35"/>
  <c r="J4185" i="35"/>
  <c r="J4236" i="35" s="1"/>
  <c r="K4185" i="35"/>
  <c r="L4185" i="35"/>
  <c r="M4185" i="35"/>
  <c r="N4185" i="35"/>
  <c r="N4236" i="35" s="1"/>
  <c r="O4185" i="35"/>
  <c r="P4185" i="35"/>
  <c r="Q4185" i="35"/>
  <c r="R4185" i="35"/>
  <c r="R4236" i="35" s="1"/>
  <c r="A4186" i="35"/>
  <c r="D4186" i="35"/>
  <c r="E4186" i="35"/>
  <c r="F4186" i="35"/>
  <c r="F4237" i="35" s="1"/>
  <c r="G4186" i="35"/>
  <c r="H4186" i="35"/>
  <c r="I4186" i="35"/>
  <c r="J4186" i="35"/>
  <c r="J4237" i="35" s="1"/>
  <c r="K4186" i="35"/>
  <c r="L4186" i="35"/>
  <c r="M4186" i="35"/>
  <c r="N4186" i="35"/>
  <c r="N4237" i="35" s="1"/>
  <c r="O4186" i="35"/>
  <c r="P4186" i="35"/>
  <c r="Q4186" i="35"/>
  <c r="R4186" i="35"/>
  <c r="R4237" i="35" s="1"/>
  <c r="A4187" i="35"/>
  <c r="D4187" i="35"/>
  <c r="E4187" i="35"/>
  <c r="F4187" i="35"/>
  <c r="F4238" i="35" s="1"/>
  <c r="G4187" i="35"/>
  <c r="H4187" i="35"/>
  <c r="I4187" i="35"/>
  <c r="J4187" i="35"/>
  <c r="J4238" i="35" s="1"/>
  <c r="K4187" i="35"/>
  <c r="L4187" i="35"/>
  <c r="M4187" i="35"/>
  <c r="N4187" i="35"/>
  <c r="N4238" i="35" s="1"/>
  <c r="O4187" i="35"/>
  <c r="P4187" i="35"/>
  <c r="Q4187" i="35"/>
  <c r="R4187" i="35"/>
  <c r="R4238" i="35" s="1"/>
  <c r="A4188" i="35"/>
  <c r="D4188" i="35"/>
  <c r="E4188" i="35"/>
  <c r="F4188" i="35"/>
  <c r="F4239" i="35" s="1"/>
  <c r="G4188" i="35"/>
  <c r="H4188" i="35"/>
  <c r="I4188" i="35"/>
  <c r="J4188" i="35"/>
  <c r="J4239" i="35" s="1"/>
  <c r="K4188" i="35"/>
  <c r="L4188" i="35"/>
  <c r="M4188" i="35"/>
  <c r="N4188" i="35"/>
  <c r="N4239" i="35" s="1"/>
  <c r="O4188" i="35"/>
  <c r="P4188" i="35"/>
  <c r="Q4188" i="35"/>
  <c r="R4188" i="35"/>
  <c r="R4239" i="35" s="1"/>
  <c r="A4189" i="35"/>
  <c r="D4189" i="35"/>
  <c r="E4189" i="35"/>
  <c r="F4189" i="35"/>
  <c r="F4240" i="35" s="1"/>
  <c r="G4189" i="35"/>
  <c r="H4189" i="35"/>
  <c r="I4189" i="35"/>
  <c r="J4189" i="35"/>
  <c r="J4240" i="35" s="1"/>
  <c r="K4189" i="35"/>
  <c r="L4189" i="35"/>
  <c r="M4189" i="35"/>
  <c r="N4189" i="35"/>
  <c r="N4240" i="35" s="1"/>
  <c r="O4189" i="35"/>
  <c r="P4189" i="35"/>
  <c r="Q4189" i="35"/>
  <c r="R4189" i="35"/>
  <c r="R4240" i="35" s="1"/>
  <c r="A4190" i="35"/>
  <c r="D4190" i="35"/>
  <c r="E4190" i="35"/>
  <c r="F4190" i="35"/>
  <c r="F4241" i="35" s="1"/>
  <c r="G4190" i="35"/>
  <c r="H4190" i="35"/>
  <c r="I4190" i="35"/>
  <c r="J4190" i="35"/>
  <c r="J4241" i="35" s="1"/>
  <c r="K4190" i="35"/>
  <c r="L4190" i="35"/>
  <c r="M4190" i="35"/>
  <c r="N4190" i="35"/>
  <c r="N4241" i="35" s="1"/>
  <c r="O4190" i="35"/>
  <c r="P4190" i="35"/>
  <c r="Q4190" i="35"/>
  <c r="R4190" i="35"/>
  <c r="R4241" i="35" s="1"/>
  <c r="A4191" i="35"/>
  <c r="D4191" i="35"/>
  <c r="E4191" i="35"/>
  <c r="F4191" i="35"/>
  <c r="F4242" i="35" s="1"/>
  <c r="G4191" i="35"/>
  <c r="H4191" i="35"/>
  <c r="I4191" i="35"/>
  <c r="J4191" i="35"/>
  <c r="J4242" i="35" s="1"/>
  <c r="K4191" i="35"/>
  <c r="L4191" i="35"/>
  <c r="M4191" i="35"/>
  <c r="N4191" i="35"/>
  <c r="N4242" i="35" s="1"/>
  <c r="O4191" i="35"/>
  <c r="P4191" i="35"/>
  <c r="Q4191" i="35"/>
  <c r="R4191" i="35"/>
  <c r="R4242" i="35" s="1"/>
  <c r="A4192" i="35"/>
  <c r="D4192" i="35"/>
  <c r="E4192" i="35"/>
  <c r="F4192" i="35"/>
  <c r="F4243" i="35" s="1"/>
  <c r="G4192" i="35"/>
  <c r="H4192" i="35"/>
  <c r="I4192" i="35"/>
  <c r="J4192" i="35"/>
  <c r="J4243" i="35" s="1"/>
  <c r="K4192" i="35"/>
  <c r="L4192" i="35"/>
  <c r="M4192" i="35"/>
  <c r="N4192" i="35"/>
  <c r="N4243" i="35" s="1"/>
  <c r="O4192" i="35"/>
  <c r="P4192" i="35"/>
  <c r="Q4192" i="35"/>
  <c r="R4192" i="35"/>
  <c r="R4243" i="35" s="1"/>
  <c r="A4193" i="35"/>
  <c r="D4193" i="35"/>
  <c r="E4193" i="35"/>
  <c r="F4193" i="35"/>
  <c r="F4244" i="35" s="1"/>
  <c r="G4193" i="35"/>
  <c r="H4193" i="35"/>
  <c r="I4193" i="35"/>
  <c r="J4193" i="35"/>
  <c r="J4244" i="35" s="1"/>
  <c r="K4193" i="35"/>
  <c r="L4193" i="35"/>
  <c r="M4193" i="35"/>
  <c r="N4193" i="35"/>
  <c r="N4244" i="35" s="1"/>
  <c r="O4193" i="35"/>
  <c r="P4193" i="35"/>
  <c r="Q4193" i="35"/>
  <c r="R4193" i="35"/>
  <c r="R4244" i="35" s="1"/>
  <c r="A4194" i="35"/>
  <c r="D4194" i="35"/>
  <c r="E4194" i="35"/>
  <c r="F4194" i="35"/>
  <c r="F4245" i="35" s="1"/>
  <c r="G4194" i="35"/>
  <c r="H4194" i="35"/>
  <c r="I4194" i="35"/>
  <c r="J4194" i="35"/>
  <c r="J4245" i="35" s="1"/>
  <c r="K4194" i="35"/>
  <c r="L4194" i="35"/>
  <c r="M4194" i="35"/>
  <c r="N4194" i="35"/>
  <c r="N4245" i="35" s="1"/>
  <c r="O4194" i="35"/>
  <c r="P4194" i="35"/>
  <c r="Q4194" i="35"/>
  <c r="R4194" i="35"/>
  <c r="R4245" i="35" s="1"/>
  <c r="A4195" i="35"/>
  <c r="D4195" i="35"/>
  <c r="E4195" i="35"/>
  <c r="F4195" i="35"/>
  <c r="F4246" i="35" s="1"/>
  <c r="G4195" i="35"/>
  <c r="H4195" i="35"/>
  <c r="I4195" i="35"/>
  <c r="J4195" i="35"/>
  <c r="J4246" i="35" s="1"/>
  <c r="K4195" i="35"/>
  <c r="L4195" i="35"/>
  <c r="M4195" i="35"/>
  <c r="N4195" i="35"/>
  <c r="N4246" i="35" s="1"/>
  <c r="O4195" i="35"/>
  <c r="P4195" i="35"/>
  <c r="Q4195" i="35"/>
  <c r="R4195" i="35"/>
  <c r="R4246" i="35" s="1"/>
  <c r="A4196" i="35"/>
  <c r="D4196" i="35"/>
  <c r="E4196" i="35"/>
  <c r="F4196" i="35"/>
  <c r="F4247" i="35" s="1"/>
  <c r="G4196" i="35"/>
  <c r="H4196" i="35"/>
  <c r="I4196" i="35"/>
  <c r="J4196" i="35"/>
  <c r="J4247" i="35" s="1"/>
  <c r="K4196" i="35"/>
  <c r="L4196" i="35"/>
  <c r="M4196" i="35"/>
  <c r="N4196" i="35"/>
  <c r="N4247" i="35" s="1"/>
  <c r="O4196" i="35"/>
  <c r="P4196" i="35"/>
  <c r="Q4196" i="35"/>
  <c r="R4196" i="35"/>
  <c r="R4247" i="35" s="1"/>
  <c r="A4197" i="35"/>
  <c r="D4197" i="35"/>
  <c r="E4197" i="35"/>
  <c r="F4197" i="35"/>
  <c r="F4248" i="35" s="1"/>
  <c r="G4197" i="35"/>
  <c r="H4197" i="35"/>
  <c r="I4197" i="35"/>
  <c r="J4197" i="35"/>
  <c r="J4248" i="35" s="1"/>
  <c r="K4197" i="35"/>
  <c r="L4197" i="35"/>
  <c r="M4197" i="35"/>
  <c r="N4197" i="35"/>
  <c r="N4248" i="35" s="1"/>
  <c r="O4197" i="35"/>
  <c r="P4197" i="35"/>
  <c r="Q4197" i="35"/>
  <c r="R4197" i="35"/>
  <c r="R4248" i="35" s="1"/>
  <c r="A4198" i="35"/>
  <c r="D4198" i="35"/>
  <c r="E4198" i="35"/>
  <c r="F4198" i="35"/>
  <c r="F4249" i="35" s="1"/>
  <c r="G4198" i="35"/>
  <c r="H4198" i="35"/>
  <c r="I4198" i="35"/>
  <c r="J4198" i="35"/>
  <c r="J4249" i="35" s="1"/>
  <c r="K4198" i="35"/>
  <c r="L4198" i="35"/>
  <c r="M4198" i="35"/>
  <c r="N4198" i="35"/>
  <c r="N4249" i="35" s="1"/>
  <c r="O4198" i="35"/>
  <c r="P4198" i="35"/>
  <c r="Q4198" i="35"/>
  <c r="R4198" i="35"/>
  <c r="R4249" i="35" s="1"/>
  <c r="A4199" i="35"/>
  <c r="D4199" i="35"/>
  <c r="E4199" i="35"/>
  <c r="F4199" i="35"/>
  <c r="F4250" i="35" s="1"/>
  <c r="G4199" i="35"/>
  <c r="H4199" i="35"/>
  <c r="I4199" i="35"/>
  <c r="J4199" i="35"/>
  <c r="J4250" i="35" s="1"/>
  <c r="K4199" i="35"/>
  <c r="L4199" i="35"/>
  <c r="M4199" i="35"/>
  <c r="N4199" i="35"/>
  <c r="N4250" i="35" s="1"/>
  <c r="O4199" i="35"/>
  <c r="P4199" i="35"/>
  <c r="Q4199" i="35"/>
  <c r="R4199" i="35"/>
  <c r="R4250" i="35" s="1"/>
  <c r="A4200" i="35"/>
  <c r="D4200" i="35"/>
  <c r="E4200" i="35"/>
  <c r="F4200" i="35"/>
  <c r="F4251" i="35" s="1"/>
  <c r="G4200" i="35"/>
  <c r="H4200" i="35"/>
  <c r="I4200" i="35"/>
  <c r="J4200" i="35"/>
  <c r="J4251" i="35" s="1"/>
  <c r="K4200" i="35"/>
  <c r="L4200" i="35"/>
  <c r="M4200" i="35"/>
  <c r="N4200" i="35"/>
  <c r="N4251" i="35" s="1"/>
  <c r="O4200" i="35"/>
  <c r="P4200" i="35"/>
  <c r="Q4200" i="35"/>
  <c r="R4200" i="35"/>
  <c r="R4251" i="35" s="1"/>
  <c r="A4201" i="35"/>
  <c r="D4201" i="35"/>
  <c r="E4201" i="35"/>
  <c r="F4201" i="35"/>
  <c r="F4252" i="35" s="1"/>
  <c r="G4201" i="35"/>
  <c r="H4201" i="35"/>
  <c r="I4201" i="35"/>
  <c r="J4201" i="35"/>
  <c r="J4252" i="35" s="1"/>
  <c r="K4201" i="35"/>
  <c r="L4201" i="35"/>
  <c r="M4201" i="35"/>
  <c r="N4201" i="35"/>
  <c r="N4252" i="35" s="1"/>
  <c r="O4201" i="35"/>
  <c r="P4201" i="35"/>
  <c r="Q4201" i="35"/>
  <c r="R4201" i="35"/>
  <c r="R4252" i="35" s="1"/>
  <c r="A4202" i="35"/>
  <c r="D4202" i="35"/>
  <c r="E4202" i="35"/>
  <c r="F4202" i="35"/>
  <c r="F4253" i="35" s="1"/>
  <c r="G4202" i="35"/>
  <c r="H4202" i="35"/>
  <c r="I4202" i="35"/>
  <c r="J4202" i="35"/>
  <c r="J4253" i="35" s="1"/>
  <c r="K4202" i="35"/>
  <c r="L4202" i="35"/>
  <c r="M4202" i="35"/>
  <c r="N4202" i="35"/>
  <c r="N4253" i="35" s="1"/>
  <c r="O4202" i="35"/>
  <c r="P4202" i="35"/>
  <c r="Q4202" i="35"/>
  <c r="R4202" i="35"/>
  <c r="R4253" i="35" s="1"/>
  <c r="A4203" i="35"/>
  <c r="D4203" i="35"/>
  <c r="E4203" i="35"/>
  <c r="F4203" i="35"/>
  <c r="F4254" i="35" s="1"/>
  <c r="G4203" i="35"/>
  <c r="H4203" i="35"/>
  <c r="I4203" i="35"/>
  <c r="J4203" i="35"/>
  <c r="J4254" i="35" s="1"/>
  <c r="K4203" i="35"/>
  <c r="L4203" i="35"/>
  <c r="M4203" i="35"/>
  <c r="N4203" i="35"/>
  <c r="N4254" i="35" s="1"/>
  <c r="O4203" i="35"/>
  <c r="P4203" i="35"/>
  <c r="Q4203" i="35"/>
  <c r="R4203" i="35"/>
  <c r="R4254" i="35" s="1"/>
  <c r="A4204" i="35"/>
  <c r="D4204" i="35"/>
  <c r="E4204" i="35"/>
  <c r="F4204" i="35"/>
  <c r="F4255" i="35" s="1"/>
  <c r="G4204" i="35"/>
  <c r="H4204" i="35"/>
  <c r="I4204" i="35"/>
  <c r="J4204" i="35"/>
  <c r="J4255" i="35" s="1"/>
  <c r="K4204" i="35"/>
  <c r="L4204" i="35"/>
  <c r="M4204" i="35"/>
  <c r="N4204" i="35"/>
  <c r="N4255" i="35" s="1"/>
  <c r="O4204" i="35"/>
  <c r="P4204" i="35"/>
  <c r="Q4204" i="35"/>
  <c r="R4204" i="35"/>
  <c r="R4255" i="35" s="1"/>
  <c r="A4205" i="35"/>
  <c r="D4205" i="35"/>
  <c r="E4205" i="35"/>
  <c r="F4205" i="35"/>
  <c r="F4256" i="35" s="1"/>
  <c r="G4205" i="35"/>
  <c r="H4205" i="35"/>
  <c r="I4205" i="35"/>
  <c r="J4205" i="35"/>
  <c r="J4256" i="35" s="1"/>
  <c r="K4205" i="35"/>
  <c r="L4205" i="35"/>
  <c r="M4205" i="35"/>
  <c r="N4205" i="35"/>
  <c r="N4256" i="35" s="1"/>
  <c r="O4205" i="35"/>
  <c r="P4205" i="35"/>
  <c r="Q4205" i="35"/>
  <c r="R4205" i="35"/>
  <c r="R4256" i="35" s="1"/>
  <c r="A4206" i="35"/>
  <c r="D4206" i="35"/>
  <c r="E4206" i="35"/>
  <c r="F4206" i="35"/>
  <c r="F4257" i="35" s="1"/>
  <c r="G4206" i="35"/>
  <c r="H4206" i="35"/>
  <c r="I4206" i="35"/>
  <c r="J4206" i="35"/>
  <c r="J4257" i="35" s="1"/>
  <c r="K4206" i="35"/>
  <c r="L4206" i="35"/>
  <c r="M4206" i="35"/>
  <c r="N4206" i="35"/>
  <c r="N4257" i="35" s="1"/>
  <c r="O4206" i="35"/>
  <c r="P4206" i="35"/>
  <c r="Q4206" i="35"/>
  <c r="R4206" i="35"/>
  <c r="R4257" i="35" s="1"/>
  <c r="A4207" i="35"/>
  <c r="D4207" i="35"/>
  <c r="E4207" i="35"/>
  <c r="F4207" i="35"/>
  <c r="F4258" i="35" s="1"/>
  <c r="G4207" i="35"/>
  <c r="H4207" i="35"/>
  <c r="I4207" i="35"/>
  <c r="J4207" i="35"/>
  <c r="J4258" i="35" s="1"/>
  <c r="K4207" i="35"/>
  <c r="L4207" i="35"/>
  <c r="M4207" i="35"/>
  <c r="N4207" i="35"/>
  <c r="N4258" i="35" s="1"/>
  <c r="O4207" i="35"/>
  <c r="P4207" i="35"/>
  <c r="Q4207" i="35"/>
  <c r="R4207" i="35"/>
  <c r="R4258" i="35" s="1"/>
  <c r="A4208" i="35"/>
  <c r="D4208" i="35"/>
  <c r="E4208" i="35"/>
  <c r="F4208" i="35"/>
  <c r="F4259" i="35" s="1"/>
  <c r="G4208" i="35"/>
  <c r="H4208" i="35"/>
  <c r="I4208" i="35"/>
  <c r="J4208" i="35"/>
  <c r="J4259" i="35" s="1"/>
  <c r="K4208" i="35"/>
  <c r="L4208" i="35"/>
  <c r="M4208" i="35"/>
  <c r="N4208" i="35"/>
  <c r="N4259" i="35" s="1"/>
  <c r="O4208" i="35"/>
  <c r="P4208" i="35"/>
  <c r="Q4208" i="35"/>
  <c r="R4208" i="35"/>
  <c r="R4259" i="35" s="1"/>
  <c r="A4209" i="35"/>
  <c r="D4209" i="35"/>
  <c r="E4209" i="35"/>
  <c r="F4209" i="35"/>
  <c r="F4260" i="35" s="1"/>
  <c r="G4209" i="35"/>
  <c r="H4209" i="35"/>
  <c r="I4209" i="35"/>
  <c r="J4209" i="35"/>
  <c r="J4260" i="35" s="1"/>
  <c r="K4209" i="35"/>
  <c r="L4209" i="35"/>
  <c r="M4209" i="35"/>
  <c r="N4209" i="35"/>
  <c r="N4260" i="35" s="1"/>
  <c r="O4209" i="35"/>
  <c r="P4209" i="35"/>
  <c r="Q4209" i="35"/>
  <c r="R4209" i="35"/>
  <c r="R4260" i="35" s="1"/>
  <c r="A4210" i="35"/>
  <c r="D4210" i="35"/>
  <c r="E4210" i="35"/>
  <c r="F4210" i="35"/>
  <c r="F4261" i="35" s="1"/>
  <c r="G4210" i="35"/>
  <c r="H4210" i="35"/>
  <c r="I4210" i="35"/>
  <c r="J4210" i="35"/>
  <c r="J4261" i="35" s="1"/>
  <c r="K4210" i="35"/>
  <c r="L4210" i="35"/>
  <c r="M4210" i="35"/>
  <c r="N4210" i="35"/>
  <c r="N4261" i="35" s="1"/>
  <c r="O4210" i="35"/>
  <c r="P4210" i="35"/>
  <c r="Q4210" i="35"/>
  <c r="R4210" i="35"/>
  <c r="R4261" i="35" s="1"/>
  <c r="A4211" i="35"/>
  <c r="D4211" i="35"/>
  <c r="E4211" i="35"/>
  <c r="F4211" i="35"/>
  <c r="F4262" i="35" s="1"/>
  <c r="G4211" i="35"/>
  <c r="H4211" i="35"/>
  <c r="I4211" i="35"/>
  <c r="J4211" i="35"/>
  <c r="J4262" i="35" s="1"/>
  <c r="K4211" i="35"/>
  <c r="L4211" i="35"/>
  <c r="M4211" i="35"/>
  <c r="N4211" i="35"/>
  <c r="N4262" i="35" s="1"/>
  <c r="O4211" i="35"/>
  <c r="P4211" i="35"/>
  <c r="Q4211" i="35"/>
  <c r="R4211" i="35"/>
  <c r="R4262" i="35" s="1"/>
  <c r="A4212" i="35"/>
  <c r="D4212" i="35"/>
  <c r="E4212" i="35"/>
  <c r="F4212" i="35"/>
  <c r="F4263" i="35" s="1"/>
  <c r="G4212" i="35"/>
  <c r="H4212" i="35"/>
  <c r="I4212" i="35"/>
  <c r="J4212" i="35"/>
  <c r="J4263" i="35" s="1"/>
  <c r="K4212" i="35"/>
  <c r="L4212" i="35"/>
  <c r="M4212" i="35"/>
  <c r="N4212" i="35"/>
  <c r="N4263" i="35" s="1"/>
  <c r="O4212" i="35"/>
  <c r="P4212" i="35"/>
  <c r="Q4212" i="35"/>
  <c r="R4212" i="35"/>
  <c r="R4263" i="35" s="1"/>
  <c r="A4213" i="35"/>
  <c r="D4213" i="35"/>
  <c r="E4213" i="35"/>
  <c r="F4213" i="35"/>
  <c r="F4264" i="35" s="1"/>
  <c r="G4213" i="35"/>
  <c r="H4213" i="35"/>
  <c r="I4213" i="35"/>
  <c r="J4213" i="35"/>
  <c r="J4264" i="35" s="1"/>
  <c r="K4213" i="35"/>
  <c r="L4213" i="35"/>
  <c r="M4213" i="35"/>
  <c r="N4213" i="35"/>
  <c r="N4264" i="35" s="1"/>
  <c r="O4213" i="35"/>
  <c r="P4213" i="35"/>
  <c r="Q4213" i="35"/>
  <c r="R4213" i="35"/>
  <c r="R4264" i="35" s="1"/>
  <c r="A4214" i="35"/>
  <c r="D4214" i="35"/>
  <c r="E4214" i="35"/>
  <c r="E4231" i="35" s="1"/>
  <c r="F4214" i="35"/>
  <c r="F4265" i="35" s="1"/>
  <c r="G4214" i="35"/>
  <c r="H4214" i="35"/>
  <c r="I4214" i="35"/>
  <c r="J4214" i="35"/>
  <c r="J4265" i="35" s="1"/>
  <c r="K4214" i="35"/>
  <c r="L4214" i="35"/>
  <c r="M4214" i="35"/>
  <c r="N4214" i="35"/>
  <c r="N4265" i="35" s="1"/>
  <c r="O4214" i="35"/>
  <c r="P4214" i="35"/>
  <c r="Q4214" i="35"/>
  <c r="R4214" i="35"/>
  <c r="R4265" i="35" s="1"/>
  <c r="A4215" i="35"/>
  <c r="D4215" i="35"/>
  <c r="E4215" i="35"/>
  <c r="F4215" i="35"/>
  <c r="F4266" i="35" s="1"/>
  <c r="G4215" i="35"/>
  <c r="H4215" i="35"/>
  <c r="I4215" i="35"/>
  <c r="J4215" i="35"/>
  <c r="J4266" i="35" s="1"/>
  <c r="K4215" i="35"/>
  <c r="L4215" i="35"/>
  <c r="M4215" i="35"/>
  <c r="N4215" i="35"/>
  <c r="N4266" i="35" s="1"/>
  <c r="O4215" i="35"/>
  <c r="P4215" i="35"/>
  <c r="Q4215" i="35"/>
  <c r="R4215" i="35"/>
  <c r="R4266" i="35" s="1"/>
  <c r="A4216" i="35"/>
  <c r="D4216" i="35"/>
  <c r="E4216" i="35"/>
  <c r="F4216" i="35"/>
  <c r="F4267" i="35" s="1"/>
  <c r="G4216" i="35"/>
  <c r="H4216" i="35"/>
  <c r="I4216" i="35"/>
  <c r="J4216" i="35"/>
  <c r="J4267" i="35" s="1"/>
  <c r="K4216" i="35"/>
  <c r="L4216" i="35"/>
  <c r="M4216" i="35"/>
  <c r="N4216" i="35"/>
  <c r="N4267" i="35" s="1"/>
  <c r="O4216" i="35"/>
  <c r="P4216" i="35"/>
  <c r="Q4216" i="35"/>
  <c r="R4216" i="35"/>
  <c r="R4267" i="35" s="1"/>
  <c r="A4217" i="35"/>
  <c r="D4217" i="35"/>
  <c r="E4217" i="35"/>
  <c r="F4217" i="35"/>
  <c r="F4268" i="35" s="1"/>
  <c r="G4217" i="35"/>
  <c r="H4217" i="35"/>
  <c r="I4217" i="35"/>
  <c r="I4231" i="35" s="1"/>
  <c r="J4217" i="35"/>
  <c r="J4268" i="35" s="1"/>
  <c r="K4217" i="35"/>
  <c r="L4217" i="35"/>
  <c r="M4217" i="35"/>
  <c r="N4217" i="35"/>
  <c r="N4268" i="35" s="1"/>
  <c r="O4217" i="35"/>
  <c r="P4217" i="35"/>
  <c r="Q4217" i="35"/>
  <c r="R4217" i="35"/>
  <c r="R4268" i="35" s="1"/>
  <c r="A4218" i="35"/>
  <c r="D4218" i="35"/>
  <c r="E4218" i="35"/>
  <c r="F4218" i="35"/>
  <c r="F4269" i="35" s="1"/>
  <c r="G4218" i="35"/>
  <c r="H4218" i="35"/>
  <c r="I4218" i="35"/>
  <c r="J4218" i="35"/>
  <c r="J4269" i="35" s="1"/>
  <c r="K4218" i="35"/>
  <c r="L4218" i="35"/>
  <c r="M4218" i="35"/>
  <c r="M4231" i="35" s="1"/>
  <c r="N4218" i="35"/>
  <c r="N4269" i="35" s="1"/>
  <c r="O4218" i="35"/>
  <c r="P4218" i="35"/>
  <c r="Q4218" i="35"/>
  <c r="Q4231" i="35" s="1"/>
  <c r="R4218" i="35"/>
  <c r="R4269" i="35" s="1"/>
  <c r="A4219" i="35"/>
  <c r="D4219" i="35"/>
  <c r="E4219" i="35"/>
  <c r="F4219" i="35"/>
  <c r="F4270" i="35" s="1"/>
  <c r="G4219" i="35"/>
  <c r="H4219" i="35"/>
  <c r="I4219" i="35"/>
  <c r="J4219" i="35"/>
  <c r="J4270" i="35" s="1"/>
  <c r="K4219" i="35"/>
  <c r="L4219" i="35"/>
  <c r="M4219" i="35"/>
  <c r="N4219" i="35"/>
  <c r="N4270" i="35" s="1"/>
  <c r="O4219" i="35"/>
  <c r="P4219" i="35"/>
  <c r="Q4219" i="35"/>
  <c r="R4219" i="35"/>
  <c r="R4270" i="35" s="1"/>
  <c r="A4220" i="35"/>
  <c r="D4220" i="35"/>
  <c r="E4220" i="35"/>
  <c r="F4220" i="35"/>
  <c r="F4271" i="35" s="1"/>
  <c r="G4220" i="35"/>
  <c r="H4220" i="35"/>
  <c r="I4220" i="35"/>
  <c r="J4220" i="35"/>
  <c r="J4271" i="35" s="1"/>
  <c r="K4220" i="35"/>
  <c r="L4220" i="35"/>
  <c r="M4220" i="35"/>
  <c r="N4220" i="35"/>
  <c r="N4271" i="35" s="1"/>
  <c r="O4220" i="35"/>
  <c r="P4220" i="35"/>
  <c r="Q4220" i="35"/>
  <c r="R4220" i="35"/>
  <c r="R4271" i="35" s="1"/>
  <c r="A4221" i="35"/>
  <c r="D4221" i="35"/>
  <c r="E4221" i="35"/>
  <c r="F4221" i="35"/>
  <c r="F4272" i="35" s="1"/>
  <c r="G4221" i="35"/>
  <c r="H4221" i="35"/>
  <c r="I4221" i="35"/>
  <c r="J4221" i="35"/>
  <c r="J4272" i="35" s="1"/>
  <c r="K4221" i="35"/>
  <c r="L4221" i="35"/>
  <c r="M4221" i="35"/>
  <c r="N4221" i="35"/>
  <c r="N4272" i="35" s="1"/>
  <c r="O4221" i="35"/>
  <c r="P4221" i="35"/>
  <c r="Q4221" i="35"/>
  <c r="R4221" i="35"/>
  <c r="R4272" i="35" s="1"/>
  <c r="A4222" i="35"/>
  <c r="D4222" i="35"/>
  <c r="E4222" i="35"/>
  <c r="F4222" i="35"/>
  <c r="F4273" i="35" s="1"/>
  <c r="G4222" i="35"/>
  <c r="H4222" i="35"/>
  <c r="I4222" i="35"/>
  <c r="J4222" i="35"/>
  <c r="J4273" i="35" s="1"/>
  <c r="K4222" i="35"/>
  <c r="L4222" i="35"/>
  <c r="M4222" i="35"/>
  <c r="N4222" i="35"/>
  <c r="N4273" i="35" s="1"/>
  <c r="O4222" i="35"/>
  <c r="P4222" i="35"/>
  <c r="Q4222" i="35"/>
  <c r="R4222" i="35"/>
  <c r="R4273" i="35" s="1"/>
  <c r="A4223" i="35"/>
  <c r="D4223" i="35"/>
  <c r="E4223" i="35"/>
  <c r="F4223" i="35"/>
  <c r="F4274" i="35" s="1"/>
  <c r="G4223" i="35"/>
  <c r="H4223" i="35"/>
  <c r="I4223" i="35"/>
  <c r="J4223" i="35"/>
  <c r="J4274" i="35" s="1"/>
  <c r="K4223" i="35"/>
  <c r="L4223" i="35"/>
  <c r="M4223" i="35"/>
  <c r="N4223" i="35"/>
  <c r="N4274" i="35" s="1"/>
  <c r="O4223" i="35"/>
  <c r="P4223" i="35"/>
  <c r="Q4223" i="35"/>
  <c r="R4223" i="35"/>
  <c r="R4274" i="35" s="1"/>
  <c r="A4224" i="35"/>
  <c r="D4224" i="35"/>
  <c r="E4224" i="35"/>
  <c r="F4224" i="35"/>
  <c r="F4275" i="35" s="1"/>
  <c r="G4224" i="35"/>
  <c r="H4224" i="35"/>
  <c r="I4224" i="35"/>
  <c r="J4224" i="35"/>
  <c r="J4275" i="35" s="1"/>
  <c r="K4224" i="35"/>
  <c r="L4224" i="35"/>
  <c r="M4224" i="35"/>
  <c r="N4224" i="35"/>
  <c r="N4275" i="35" s="1"/>
  <c r="O4224" i="35"/>
  <c r="P4224" i="35"/>
  <c r="Q4224" i="35"/>
  <c r="R4224" i="35"/>
  <c r="R4275" i="35" s="1"/>
  <c r="A4225" i="35"/>
  <c r="D4225" i="35"/>
  <c r="E4225" i="35"/>
  <c r="F4225" i="35"/>
  <c r="F4276" i="35" s="1"/>
  <c r="G4225" i="35"/>
  <c r="H4225" i="35"/>
  <c r="I4225" i="35"/>
  <c r="J4225" i="35"/>
  <c r="J4276" i="35" s="1"/>
  <c r="K4225" i="35"/>
  <c r="L4225" i="35"/>
  <c r="M4225" i="35"/>
  <c r="N4225" i="35"/>
  <c r="N4276" i="35" s="1"/>
  <c r="O4225" i="35"/>
  <c r="P4225" i="35"/>
  <c r="Q4225" i="35"/>
  <c r="R4225" i="35"/>
  <c r="R4276" i="35" s="1"/>
  <c r="A4226" i="35"/>
  <c r="D4226" i="35"/>
  <c r="E4226" i="35"/>
  <c r="F4226" i="35"/>
  <c r="F4277" i="35" s="1"/>
  <c r="G4226" i="35"/>
  <c r="H4226" i="35"/>
  <c r="I4226" i="35"/>
  <c r="J4226" i="35"/>
  <c r="J4277" i="35" s="1"/>
  <c r="K4226" i="35"/>
  <c r="L4226" i="35"/>
  <c r="M4226" i="35"/>
  <c r="N4226" i="35"/>
  <c r="N4277" i="35" s="1"/>
  <c r="O4226" i="35"/>
  <c r="P4226" i="35"/>
  <c r="Q4226" i="35"/>
  <c r="R4226" i="35"/>
  <c r="R4277" i="35" s="1"/>
  <c r="A4227" i="35"/>
  <c r="D4227" i="35"/>
  <c r="E4227" i="35"/>
  <c r="F4227" i="35"/>
  <c r="F4278" i="35" s="1"/>
  <c r="G4227" i="35"/>
  <c r="H4227" i="35"/>
  <c r="I4227" i="35"/>
  <c r="J4227" i="35"/>
  <c r="J4278" i="35" s="1"/>
  <c r="K4227" i="35"/>
  <c r="L4227" i="35"/>
  <c r="M4227" i="35"/>
  <c r="N4227" i="35"/>
  <c r="N4278" i="35" s="1"/>
  <c r="O4227" i="35"/>
  <c r="P4227" i="35"/>
  <c r="Q4227" i="35"/>
  <c r="R4227" i="35"/>
  <c r="R4278" i="35" s="1"/>
  <c r="A4228" i="35"/>
  <c r="D4228" i="35"/>
  <c r="E4228" i="35"/>
  <c r="F4228" i="35"/>
  <c r="F4279" i="35" s="1"/>
  <c r="G4228" i="35"/>
  <c r="H4228" i="35"/>
  <c r="I4228" i="35"/>
  <c r="J4228" i="35"/>
  <c r="J4279" i="35" s="1"/>
  <c r="K4228" i="35"/>
  <c r="L4228" i="35"/>
  <c r="M4228" i="35"/>
  <c r="N4228" i="35"/>
  <c r="N4279" i="35" s="1"/>
  <c r="O4228" i="35"/>
  <c r="P4228" i="35"/>
  <c r="Q4228" i="35"/>
  <c r="R4228" i="35"/>
  <c r="R4279" i="35" s="1"/>
  <c r="A4229" i="35"/>
  <c r="D4229" i="35"/>
  <c r="E4229" i="35"/>
  <c r="F4229" i="35"/>
  <c r="F4280" i="35" s="1"/>
  <c r="G4229" i="35"/>
  <c r="H4229" i="35"/>
  <c r="I4229" i="35"/>
  <c r="J4229" i="35"/>
  <c r="J4280" i="35" s="1"/>
  <c r="K4229" i="35"/>
  <c r="L4229" i="35"/>
  <c r="M4229" i="35"/>
  <c r="N4229" i="35"/>
  <c r="N4280" i="35" s="1"/>
  <c r="O4229" i="35"/>
  <c r="P4229" i="35"/>
  <c r="Q4229" i="35"/>
  <c r="R4229" i="35"/>
  <c r="R4280" i="35" s="1"/>
  <c r="A4230" i="35"/>
  <c r="D4230" i="35"/>
  <c r="E4230" i="35"/>
  <c r="F4230" i="35"/>
  <c r="F4281" i="35" s="1"/>
  <c r="G4230" i="35"/>
  <c r="H4230" i="35"/>
  <c r="I4230" i="35"/>
  <c r="J4230" i="35"/>
  <c r="J4281" i="35" s="1"/>
  <c r="K4230" i="35"/>
  <c r="L4230" i="35"/>
  <c r="M4230" i="35"/>
  <c r="N4230" i="35"/>
  <c r="N4281" i="35" s="1"/>
  <c r="O4230" i="35"/>
  <c r="P4230" i="35"/>
  <c r="Q4230" i="35"/>
  <c r="R4230" i="35"/>
  <c r="R4281" i="35" s="1"/>
  <c r="D4231" i="35"/>
  <c r="G4231" i="35"/>
  <c r="H4231" i="35"/>
  <c r="K4231" i="35"/>
  <c r="L4231" i="35"/>
  <c r="O4231" i="35"/>
  <c r="P4231" i="35"/>
  <c r="A4232" i="35"/>
  <c r="D4232" i="35"/>
  <c r="E4232" i="35"/>
  <c r="G4232" i="35"/>
  <c r="H4232" i="35"/>
  <c r="I4232" i="35"/>
  <c r="K4232" i="35"/>
  <c r="L4232" i="35"/>
  <c r="M4232" i="35"/>
  <c r="O4232" i="35"/>
  <c r="P4232" i="35"/>
  <c r="Q4232" i="35"/>
  <c r="A4233" i="35"/>
  <c r="D4233" i="35"/>
  <c r="E4233" i="35"/>
  <c r="G4233" i="35"/>
  <c r="H4233" i="35"/>
  <c r="I4233" i="35"/>
  <c r="K4233" i="35"/>
  <c r="L4233" i="35"/>
  <c r="M4233" i="35"/>
  <c r="O4233" i="35"/>
  <c r="P4233" i="35"/>
  <c r="Q4233" i="35"/>
  <c r="A4234" i="35"/>
  <c r="D4234" i="35"/>
  <c r="E4234" i="35"/>
  <c r="G4234" i="35"/>
  <c r="H4234" i="35"/>
  <c r="I4234" i="35"/>
  <c r="K4234" i="35"/>
  <c r="L4234" i="35"/>
  <c r="M4234" i="35"/>
  <c r="O4234" i="35"/>
  <c r="P4234" i="35"/>
  <c r="Q4234" i="35"/>
  <c r="A4235" i="35"/>
  <c r="D4235" i="35"/>
  <c r="E4235" i="35"/>
  <c r="G4235" i="35"/>
  <c r="H4235" i="35"/>
  <c r="I4235" i="35"/>
  <c r="K4235" i="35"/>
  <c r="L4235" i="35"/>
  <c r="M4235" i="35"/>
  <c r="O4235" i="35"/>
  <c r="P4235" i="35"/>
  <c r="Q4235" i="35"/>
  <c r="A4236" i="35"/>
  <c r="D4236" i="35"/>
  <c r="E4236" i="35"/>
  <c r="G4236" i="35"/>
  <c r="H4236" i="35"/>
  <c r="I4236" i="35"/>
  <c r="K4236" i="35"/>
  <c r="L4236" i="35"/>
  <c r="M4236" i="35"/>
  <c r="O4236" i="35"/>
  <c r="P4236" i="35"/>
  <c r="Q4236" i="35"/>
  <c r="A4237" i="35"/>
  <c r="D4237" i="35"/>
  <c r="E4237" i="35"/>
  <c r="G4237" i="35"/>
  <c r="H4237" i="35"/>
  <c r="I4237" i="35"/>
  <c r="K4237" i="35"/>
  <c r="L4237" i="35"/>
  <c r="M4237" i="35"/>
  <c r="O4237" i="35"/>
  <c r="P4237" i="35"/>
  <c r="Q4237" i="35"/>
  <c r="A4238" i="35"/>
  <c r="D4238" i="35"/>
  <c r="E4238" i="35"/>
  <c r="G4238" i="35"/>
  <c r="H4238" i="35"/>
  <c r="I4238" i="35"/>
  <c r="K4238" i="35"/>
  <c r="L4238" i="35"/>
  <c r="M4238" i="35"/>
  <c r="O4238" i="35"/>
  <c r="P4238" i="35"/>
  <c r="Q4238" i="35"/>
  <c r="A4239" i="35"/>
  <c r="D4239" i="35"/>
  <c r="E4239" i="35"/>
  <c r="G4239" i="35"/>
  <c r="H4239" i="35"/>
  <c r="I4239" i="35"/>
  <c r="K4239" i="35"/>
  <c r="L4239" i="35"/>
  <c r="M4239" i="35"/>
  <c r="O4239" i="35"/>
  <c r="P4239" i="35"/>
  <c r="Q4239" i="35"/>
  <c r="A4240" i="35"/>
  <c r="D4240" i="35"/>
  <c r="E4240" i="35"/>
  <c r="G4240" i="35"/>
  <c r="H4240" i="35"/>
  <c r="I4240" i="35"/>
  <c r="K4240" i="35"/>
  <c r="L4240" i="35"/>
  <c r="M4240" i="35"/>
  <c r="O4240" i="35"/>
  <c r="P4240" i="35"/>
  <c r="Q4240" i="35"/>
  <c r="A4241" i="35"/>
  <c r="D4241" i="35"/>
  <c r="E4241" i="35"/>
  <c r="G4241" i="35"/>
  <c r="H4241" i="35"/>
  <c r="I4241" i="35"/>
  <c r="K4241" i="35"/>
  <c r="L4241" i="35"/>
  <c r="M4241" i="35"/>
  <c r="O4241" i="35"/>
  <c r="P4241" i="35"/>
  <c r="Q4241" i="35"/>
  <c r="A4242" i="35"/>
  <c r="D4242" i="35"/>
  <c r="E4242" i="35"/>
  <c r="G4242" i="35"/>
  <c r="H4242" i="35"/>
  <c r="I4242" i="35"/>
  <c r="K4242" i="35"/>
  <c r="L4242" i="35"/>
  <c r="M4242" i="35"/>
  <c r="O4242" i="35"/>
  <c r="P4242" i="35"/>
  <c r="Q4242" i="35"/>
  <c r="A4243" i="35"/>
  <c r="D4243" i="35"/>
  <c r="E4243" i="35"/>
  <c r="G4243" i="35"/>
  <c r="H4243" i="35"/>
  <c r="I4243" i="35"/>
  <c r="K4243" i="35"/>
  <c r="L4243" i="35"/>
  <c r="M4243" i="35"/>
  <c r="O4243" i="35"/>
  <c r="P4243" i="35"/>
  <c r="Q4243" i="35"/>
  <c r="A4244" i="35"/>
  <c r="D4244" i="35"/>
  <c r="E4244" i="35"/>
  <c r="G4244" i="35"/>
  <c r="H4244" i="35"/>
  <c r="I4244" i="35"/>
  <c r="K4244" i="35"/>
  <c r="L4244" i="35"/>
  <c r="M4244" i="35"/>
  <c r="O4244" i="35"/>
  <c r="P4244" i="35"/>
  <c r="Q4244" i="35"/>
  <c r="A4245" i="35"/>
  <c r="D4245" i="35"/>
  <c r="E4245" i="35"/>
  <c r="G4245" i="35"/>
  <c r="H4245" i="35"/>
  <c r="I4245" i="35"/>
  <c r="K4245" i="35"/>
  <c r="L4245" i="35"/>
  <c r="M4245" i="35"/>
  <c r="O4245" i="35"/>
  <c r="P4245" i="35"/>
  <c r="Q4245" i="35"/>
  <c r="A4246" i="35"/>
  <c r="D4246" i="35"/>
  <c r="E4246" i="35"/>
  <c r="G4246" i="35"/>
  <c r="H4246" i="35"/>
  <c r="I4246" i="35"/>
  <c r="K4246" i="35"/>
  <c r="L4246" i="35"/>
  <c r="M4246" i="35"/>
  <c r="O4246" i="35"/>
  <c r="P4246" i="35"/>
  <c r="Q4246" i="35"/>
  <c r="A4247" i="35"/>
  <c r="D4247" i="35"/>
  <c r="E4247" i="35"/>
  <c r="G4247" i="35"/>
  <c r="H4247" i="35"/>
  <c r="I4247" i="35"/>
  <c r="K4247" i="35"/>
  <c r="L4247" i="35"/>
  <c r="M4247" i="35"/>
  <c r="O4247" i="35"/>
  <c r="P4247" i="35"/>
  <c r="Q4247" i="35"/>
  <c r="A4248" i="35"/>
  <c r="D4248" i="35"/>
  <c r="E4248" i="35"/>
  <c r="G4248" i="35"/>
  <c r="H4248" i="35"/>
  <c r="I4248" i="35"/>
  <c r="K4248" i="35"/>
  <c r="L4248" i="35"/>
  <c r="M4248" i="35"/>
  <c r="O4248" i="35"/>
  <c r="P4248" i="35"/>
  <c r="Q4248" i="35"/>
  <c r="A4249" i="35"/>
  <c r="D4249" i="35"/>
  <c r="E4249" i="35"/>
  <c r="G4249" i="35"/>
  <c r="H4249" i="35"/>
  <c r="I4249" i="35"/>
  <c r="K4249" i="35"/>
  <c r="L4249" i="35"/>
  <c r="M4249" i="35"/>
  <c r="O4249" i="35"/>
  <c r="P4249" i="35"/>
  <c r="Q4249" i="35"/>
  <c r="A4250" i="35"/>
  <c r="D4250" i="35"/>
  <c r="E4250" i="35"/>
  <c r="G4250" i="35"/>
  <c r="H4250" i="35"/>
  <c r="I4250" i="35"/>
  <c r="K4250" i="35"/>
  <c r="L4250" i="35"/>
  <c r="M4250" i="35"/>
  <c r="O4250" i="35"/>
  <c r="P4250" i="35"/>
  <c r="Q4250" i="35"/>
  <c r="A4251" i="35"/>
  <c r="D4251" i="35"/>
  <c r="E4251" i="35"/>
  <c r="G4251" i="35"/>
  <c r="H4251" i="35"/>
  <c r="I4251" i="35"/>
  <c r="K4251" i="35"/>
  <c r="L4251" i="35"/>
  <c r="M4251" i="35"/>
  <c r="O4251" i="35"/>
  <c r="P4251" i="35"/>
  <c r="Q4251" i="35"/>
  <c r="A4252" i="35"/>
  <c r="D4252" i="35"/>
  <c r="E4252" i="35"/>
  <c r="G4252" i="35"/>
  <c r="H4252" i="35"/>
  <c r="I4252" i="35"/>
  <c r="K4252" i="35"/>
  <c r="L4252" i="35"/>
  <c r="M4252" i="35"/>
  <c r="O4252" i="35"/>
  <c r="P4252" i="35"/>
  <c r="Q4252" i="35"/>
  <c r="A4253" i="35"/>
  <c r="D4253" i="35"/>
  <c r="E4253" i="35"/>
  <c r="G4253" i="35"/>
  <c r="H4253" i="35"/>
  <c r="I4253" i="35"/>
  <c r="K4253" i="35"/>
  <c r="L4253" i="35"/>
  <c r="M4253" i="35"/>
  <c r="O4253" i="35"/>
  <c r="P4253" i="35"/>
  <c r="Q4253" i="35"/>
  <c r="A4254" i="35"/>
  <c r="D4254" i="35"/>
  <c r="E4254" i="35"/>
  <c r="G4254" i="35"/>
  <c r="H4254" i="35"/>
  <c r="I4254" i="35"/>
  <c r="K4254" i="35"/>
  <c r="L4254" i="35"/>
  <c r="M4254" i="35"/>
  <c r="O4254" i="35"/>
  <c r="P4254" i="35"/>
  <c r="Q4254" i="35"/>
  <c r="A4255" i="35"/>
  <c r="D4255" i="35"/>
  <c r="E4255" i="35"/>
  <c r="G4255" i="35"/>
  <c r="H4255" i="35"/>
  <c r="I4255" i="35"/>
  <c r="K4255" i="35"/>
  <c r="L4255" i="35"/>
  <c r="M4255" i="35"/>
  <c r="O4255" i="35"/>
  <c r="P4255" i="35"/>
  <c r="Q4255" i="35"/>
  <c r="A4256" i="35"/>
  <c r="D4256" i="35"/>
  <c r="E4256" i="35"/>
  <c r="G4256" i="35"/>
  <c r="H4256" i="35"/>
  <c r="I4256" i="35"/>
  <c r="K4256" i="35"/>
  <c r="L4256" i="35"/>
  <c r="M4256" i="35"/>
  <c r="O4256" i="35"/>
  <c r="P4256" i="35"/>
  <c r="Q4256" i="35"/>
  <c r="A4257" i="35"/>
  <c r="D4257" i="35"/>
  <c r="E4257" i="35"/>
  <c r="G4257" i="35"/>
  <c r="H4257" i="35"/>
  <c r="I4257" i="35"/>
  <c r="K4257" i="35"/>
  <c r="L4257" i="35"/>
  <c r="M4257" i="35"/>
  <c r="O4257" i="35"/>
  <c r="P4257" i="35"/>
  <c r="Q4257" i="35"/>
  <c r="A4258" i="35"/>
  <c r="D4258" i="35"/>
  <c r="E4258" i="35"/>
  <c r="G4258" i="35"/>
  <c r="H4258" i="35"/>
  <c r="I4258" i="35"/>
  <c r="K4258" i="35"/>
  <c r="L4258" i="35"/>
  <c r="M4258" i="35"/>
  <c r="O4258" i="35"/>
  <c r="P4258" i="35"/>
  <c r="Q4258" i="35"/>
  <c r="A4259" i="35"/>
  <c r="D4259" i="35"/>
  <c r="E4259" i="35"/>
  <c r="G4259" i="35"/>
  <c r="H4259" i="35"/>
  <c r="I4259" i="35"/>
  <c r="K4259" i="35"/>
  <c r="L4259" i="35"/>
  <c r="M4259" i="35"/>
  <c r="O4259" i="35"/>
  <c r="P4259" i="35"/>
  <c r="Q4259" i="35"/>
  <c r="A4260" i="35"/>
  <c r="D4260" i="35"/>
  <c r="E4260" i="35"/>
  <c r="G4260" i="35"/>
  <c r="H4260" i="35"/>
  <c r="I4260" i="35"/>
  <c r="K4260" i="35"/>
  <c r="L4260" i="35"/>
  <c r="M4260" i="35"/>
  <c r="O4260" i="35"/>
  <c r="P4260" i="35"/>
  <c r="Q4260" i="35"/>
  <c r="A4261" i="35"/>
  <c r="D4261" i="35"/>
  <c r="E4261" i="35"/>
  <c r="G4261" i="35"/>
  <c r="H4261" i="35"/>
  <c r="I4261" i="35"/>
  <c r="K4261" i="35"/>
  <c r="L4261" i="35"/>
  <c r="M4261" i="35"/>
  <c r="O4261" i="35"/>
  <c r="P4261" i="35"/>
  <c r="Q4261" i="35"/>
  <c r="A4262" i="35"/>
  <c r="D4262" i="35"/>
  <c r="E4262" i="35"/>
  <c r="G4262" i="35"/>
  <c r="H4262" i="35"/>
  <c r="I4262" i="35"/>
  <c r="K4262" i="35"/>
  <c r="L4262" i="35"/>
  <c r="M4262" i="35"/>
  <c r="O4262" i="35"/>
  <c r="P4262" i="35"/>
  <c r="Q4262" i="35"/>
  <c r="A4263" i="35"/>
  <c r="D4263" i="35"/>
  <c r="E4263" i="35"/>
  <c r="G4263" i="35"/>
  <c r="H4263" i="35"/>
  <c r="I4263" i="35"/>
  <c r="K4263" i="35"/>
  <c r="L4263" i="35"/>
  <c r="M4263" i="35"/>
  <c r="O4263" i="35"/>
  <c r="P4263" i="35"/>
  <c r="Q4263" i="35"/>
  <c r="A4264" i="35"/>
  <c r="D4264" i="35"/>
  <c r="E4264" i="35"/>
  <c r="G4264" i="35"/>
  <c r="H4264" i="35"/>
  <c r="I4264" i="35"/>
  <c r="K4264" i="35"/>
  <c r="L4264" i="35"/>
  <c r="M4264" i="35"/>
  <c r="O4264" i="35"/>
  <c r="P4264" i="35"/>
  <c r="Q4264" i="35"/>
  <c r="A4265" i="35"/>
  <c r="D4265" i="35"/>
  <c r="E4265" i="35"/>
  <c r="G4265" i="35"/>
  <c r="H4265" i="35"/>
  <c r="I4265" i="35"/>
  <c r="K4265" i="35"/>
  <c r="L4265" i="35"/>
  <c r="M4265" i="35"/>
  <c r="O4265" i="35"/>
  <c r="P4265" i="35"/>
  <c r="Q4265" i="35"/>
  <c r="A4266" i="35"/>
  <c r="D4266" i="35"/>
  <c r="E4266" i="35"/>
  <c r="G4266" i="35"/>
  <c r="H4266" i="35"/>
  <c r="I4266" i="35"/>
  <c r="K4266" i="35"/>
  <c r="L4266" i="35"/>
  <c r="M4266" i="35"/>
  <c r="O4266" i="35"/>
  <c r="P4266" i="35"/>
  <c r="Q4266" i="35"/>
  <c r="A4267" i="35"/>
  <c r="D4267" i="35"/>
  <c r="E4267" i="35"/>
  <c r="G4267" i="35"/>
  <c r="H4267" i="35"/>
  <c r="I4267" i="35"/>
  <c r="K4267" i="35"/>
  <c r="L4267" i="35"/>
  <c r="M4267" i="35"/>
  <c r="O4267" i="35"/>
  <c r="P4267" i="35"/>
  <c r="Q4267" i="35"/>
  <c r="A4268" i="35"/>
  <c r="D4268" i="35"/>
  <c r="E4268" i="35"/>
  <c r="G4268" i="35"/>
  <c r="H4268" i="35"/>
  <c r="I4268" i="35"/>
  <c r="K4268" i="35"/>
  <c r="L4268" i="35"/>
  <c r="M4268" i="35"/>
  <c r="O4268" i="35"/>
  <c r="P4268" i="35"/>
  <c r="Q4268" i="35"/>
  <c r="A4269" i="35"/>
  <c r="D4269" i="35"/>
  <c r="E4269" i="35"/>
  <c r="G4269" i="35"/>
  <c r="H4269" i="35"/>
  <c r="I4269" i="35"/>
  <c r="K4269" i="35"/>
  <c r="L4269" i="35"/>
  <c r="M4269" i="35"/>
  <c r="O4269" i="35"/>
  <c r="P4269" i="35"/>
  <c r="Q4269" i="35"/>
  <c r="A4270" i="35"/>
  <c r="D4270" i="35"/>
  <c r="E4270" i="35"/>
  <c r="G4270" i="35"/>
  <c r="H4270" i="35"/>
  <c r="I4270" i="35"/>
  <c r="K4270" i="35"/>
  <c r="L4270" i="35"/>
  <c r="M4270" i="35"/>
  <c r="O4270" i="35"/>
  <c r="P4270" i="35"/>
  <c r="Q4270" i="35"/>
  <c r="A4271" i="35"/>
  <c r="D4271" i="35"/>
  <c r="E4271" i="35"/>
  <c r="G4271" i="35"/>
  <c r="H4271" i="35"/>
  <c r="I4271" i="35"/>
  <c r="K4271" i="35"/>
  <c r="L4271" i="35"/>
  <c r="M4271" i="35"/>
  <c r="O4271" i="35"/>
  <c r="P4271" i="35"/>
  <c r="Q4271" i="35"/>
  <c r="A4272" i="35"/>
  <c r="D4272" i="35"/>
  <c r="E4272" i="35"/>
  <c r="G4272" i="35"/>
  <c r="H4272" i="35"/>
  <c r="I4272" i="35"/>
  <c r="K4272" i="35"/>
  <c r="L4272" i="35"/>
  <c r="M4272" i="35"/>
  <c r="O4272" i="35"/>
  <c r="P4272" i="35"/>
  <c r="Q4272" i="35"/>
  <c r="A4273" i="35"/>
  <c r="D4273" i="35"/>
  <c r="E4273" i="35"/>
  <c r="G4273" i="35"/>
  <c r="H4273" i="35"/>
  <c r="I4273" i="35"/>
  <c r="K4273" i="35"/>
  <c r="L4273" i="35"/>
  <c r="M4273" i="35"/>
  <c r="O4273" i="35"/>
  <c r="P4273" i="35"/>
  <c r="Q4273" i="35"/>
  <c r="A4274" i="35"/>
  <c r="D4274" i="35"/>
  <c r="E4274" i="35"/>
  <c r="G4274" i="35"/>
  <c r="H4274" i="35"/>
  <c r="I4274" i="35"/>
  <c r="K4274" i="35"/>
  <c r="L4274" i="35"/>
  <c r="M4274" i="35"/>
  <c r="O4274" i="35"/>
  <c r="P4274" i="35"/>
  <c r="Q4274" i="35"/>
  <c r="A4275" i="35"/>
  <c r="D4275" i="35"/>
  <c r="E4275" i="35"/>
  <c r="G4275" i="35"/>
  <c r="G4282" i="35" s="1"/>
  <c r="H4275" i="35"/>
  <c r="I4275" i="35"/>
  <c r="K4275" i="35"/>
  <c r="K4282" i="35" s="1"/>
  <c r="L4275" i="35"/>
  <c r="M4275" i="35"/>
  <c r="O4275" i="35"/>
  <c r="P4275" i="35"/>
  <c r="Q4275" i="35"/>
  <c r="A4276" i="35"/>
  <c r="D4276" i="35"/>
  <c r="E4276" i="35"/>
  <c r="G4276" i="35"/>
  <c r="H4276" i="35"/>
  <c r="I4276" i="35"/>
  <c r="K4276" i="35"/>
  <c r="L4276" i="35"/>
  <c r="M4276" i="35"/>
  <c r="O4276" i="35"/>
  <c r="O4282" i="35" s="1"/>
  <c r="P4276" i="35"/>
  <c r="Q4276" i="35"/>
  <c r="A4277" i="35"/>
  <c r="D4277" i="35"/>
  <c r="E4277" i="35"/>
  <c r="G4277" i="35"/>
  <c r="H4277" i="35"/>
  <c r="I4277" i="35"/>
  <c r="K4277" i="35"/>
  <c r="L4277" i="35"/>
  <c r="M4277" i="35"/>
  <c r="O4277" i="35"/>
  <c r="P4277" i="35"/>
  <c r="Q4277" i="35"/>
  <c r="A4278" i="35"/>
  <c r="D4278" i="35"/>
  <c r="E4278" i="35"/>
  <c r="G4278" i="35"/>
  <c r="H4278" i="35"/>
  <c r="I4278" i="35"/>
  <c r="K4278" i="35"/>
  <c r="L4278" i="35"/>
  <c r="M4278" i="35"/>
  <c r="O4278" i="35"/>
  <c r="P4278" i="35"/>
  <c r="Q4278" i="35"/>
  <c r="A4279" i="35"/>
  <c r="D4279" i="35"/>
  <c r="E4279" i="35"/>
  <c r="G4279" i="35"/>
  <c r="H4279" i="35"/>
  <c r="I4279" i="35"/>
  <c r="K4279" i="35"/>
  <c r="L4279" i="35"/>
  <c r="M4279" i="35"/>
  <c r="O4279" i="35"/>
  <c r="P4279" i="35"/>
  <c r="Q4279" i="35"/>
  <c r="A4280" i="35"/>
  <c r="D4280" i="35"/>
  <c r="E4280" i="35"/>
  <c r="G4280" i="35"/>
  <c r="H4280" i="35"/>
  <c r="I4280" i="35"/>
  <c r="K4280" i="35"/>
  <c r="L4280" i="35"/>
  <c r="M4280" i="35"/>
  <c r="O4280" i="35"/>
  <c r="P4280" i="35"/>
  <c r="Q4280" i="35"/>
  <c r="A4281" i="35"/>
  <c r="D4281" i="35"/>
  <c r="E4281" i="35"/>
  <c r="G4281" i="35"/>
  <c r="H4281" i="35"/>
  <c r="I4281" i="35"/>
  <c r="K4281" i="35"/>
  <c r="L4281" i="35"/>
  <c r="M4281" i="35"/>
  <c r="O4281" i="35"/>
  <c r="P4281" i="35"/>
  <c r="Q4281" i="35"/>
  <c r="D4282" i="35"/>
  <c r="L4282" i="35"/>
  <c r="P4282" i="35"/>
  <c r="A4285" i="35"/>
  <c r="D4285" i="35"/>
  <c r="G4285" i="35" s="1"/>
  <c r="F4285" i="35"/>
  <c r="H4285" i="35"/>
  <c r="J4285" i="35"/>
  <c r="L4285" i="35"/>
  <c r="N4285" i="35"/>
  <c r="P4285" i="35"/>
  <c r="R4285" i="35"/>
  <c r="A4286" i="35"/>
  <c r="D4286" i="35"/>
  <c r="F4286" i="35" s="1"/>
  <c r="J4286" i="35"/>
  <c r="L4286" i="35"/>
  <c r="R4286" i="35"/>
  <c r="A4287" i="35"/>
  <c r="D4287" i="35"/>
  <c r="E4287" i="35" s="1"/>
  <c r="F4287" i="35"/>
  <c r="F4338" i="35" s="1"/>
  <c r="H4287" i="35"/>
  <c r="I4287" i="35"/>
  <c r="L4287" i="35"/>
  <c r="M4287" i="35"/>
  <c r="N4287" i="35"/>
  <c r="Q4287" i="35"/>
  <c r="R4287" i="35"/>
  <c r="A4288" i="35"/>
  <c r="D4288" i="35"/>
  <c r="E4288" i="35"/>
  <c r="F4288" i="35"/>
  <c r="H4288" i="35"/>
  <c r="I4288" i="35"/>
  <c r="J4288" i="35"/>
  <c r="L4288" i="35"/>
  <c r="M4288" i="35"/>
  <c r="N4288" i="35"/>
  <c r="P4288" i="35"/>
  <c r="Q4288" i="35"/>
  <c r="R4288" i="35"/>
  <c r="A4289" i="35"/>
  <c r="D4289" i="35"/>
  <c r="I4289" i="35"/>
  <c r="N4289" i="35"/>
  <c r="N4340" i="35" s="1"/>
  <c r="A4290" i="35"/>
  <c r="D4290" i="35"/>
  <c r="E4290" i="35" s="1"/>
  <c r="H4290" i="35"/>
  <c r="I4290" i="35"/>
  <c r="M4290" i="35"/>
  <c r="N4290" i="35"/>
  <c r="R4290" i="35"/>
  <c r="A4291" i="35"/>
  <c r="D4291" i="35"/>
  <c r="E4291" i="35" s="1"/>
  <c r="F4291" i="35"/>
  <c r="H4291" i="35"/>
  <c r="I4291" i="35"/>
  <c r="L4291" i="35"/>
  <c r="M4291" i="35"/>
  <c r="N4291" i="35"/>
  <c r="Q4291" i="35"/>
  <c r="R4291" i="35"/>
  <c r="A4292" i="35"/>
  <c r="D4292" i="35"/>
  <c r="E4292" i="35"/>
  <c r="F4292" i="35"/>
  <c r="H4292" i="35"/>
  <c r="I4292" i="35"/>
  <c r="J4292" i="35"/>
  <c r="J4343" i="35" s="1"/>
  <c r="L4292" i="35"/>
  <c r="M4292" i="35"/>
  <c r="N4292" i="35"/>
  <c r="P4292" i="35"/>
  <c r="P4343" i="35" s="1"/>
  <c r="Q4292" i="35"/>
  <c r="R4292" i="35"/>
  <c r="A4293" i="35"/>
  <c r="D4293" i="35"/>
  <c r="A4294" i="35"/>
  <c r="D4294" i="35"/>
  <c r="E4294" i="35" s="1"/>
  <c r="H4294" i="35"/>
  <c r="I4294" i="35"/>
  <c r="M4294" i="35"/>
  <c r="N4294" i="35"/>
  <c r="R4294" i="35"/>
  <c r="A4295" i="35"/>
  <c r="D4295" i="35"/>
  <c r="E4295" i="35" s="1"/>
  <c r="F4295" i="35"/>
  <c r="F4346" i="35" s="1"/>
  <c r="H4295" i="35"/>
  <c r="I4295" i="35"/>
  <c r="L4295" i="35"/>
  <c r="M4295" i="35"/>
  <c r="N4295" i="35"/>
  <c r="Q4295" i="35"/>
  <c r="R4295" i="35"/>
  <c r="A4296" i="35"/>
  <c r="D4296" i="35"/>
  <c r="E4296" i="35"/>
  <c r="F4296" i="35"/>
  <c r="H4296" i="35"/>
  <c r="I4296" i="35"/>
  <c r="J4296" i="35"/>
  <c r="L4296" i="35"/>
  <c r="M4296" i="35"/>
  <c r="N4296" i="35"/>
  <c r="P4296" i="35"/>
  <c r="Q4296" i="35"/>
  <c r="R4296" i="35"/>
  <c r="A4297" i="35"/>
  <c r="D4297" i="35"/>
  <c r="I4297" i="35"/>
  <c r="N4297" i="35"/>
  <c r="N4348" i="35" s="1"/>
  <c r="A4298" i="35"/>
  <c r="D4298" i="35"/>
  <c r="E4298" i="35" s="1"/>
  <c r="H4298" i="35"/>
  <c r="I4298" i="35"/>
  <c r="M4298" i="35"/>
  <c r="N4298" i="35"/>
  <c r="R4298" i="35"/>
  <c r="A4299" i="35"/>
  <c r="D4299" i="35"/>
  <c r="E4299" i="35" s="1"/>
  <c r="F4299" i="35"/>
  <c r="H4299" i="35"/>
  <c r="I4299" i="35"/>
  <c r="L4299" i="35"/>
  <c r="M4299" i="35"/>
  <c r="N4299" i="35"/>
  <c r="Q4299" i="35"/>
  <c r="R4299" i="35"/>
  <c r="A4300" i="35"/>
  <c r="D4300" i="35"/>
  <c r="E4300" i="35"/>
  <c r="F4300" i="35"/>
  <c r="H4300" i="35"/>
  <c r="I4300" i="35"/>
  <c r="J4300" i="35"/>
  <c r="J4351" i="35" s="1"/>
  <c r="L4300" i="35"/>
  <c r="M4300" i="35"/>
  <c r="N4300" i="35"/>
  <c r="P4300" i="35"/>
  <c r="P4351" i="35" s="1"/>
  <c r="Q4300" i="35"/>
  <c r="R4300" i="35"/>
  <c r="A4301" i="35"/>
  <c r="D4301" i="35"/>
  <c r="A4302" i="35"/>
  <c r="D4302" i="35"/>
  <c r="H4302" i="35"/>
  <c r="L4302" i="35"/>
  <c r="P4302" i="35"/>
  <c r="P4353" i="35" s="1"/>
  <c r="A4303" i="35"/>
  <c r="D4303" i="35"/>
  <c r="H4303" i="35"/>
  <c r="L4303" i="35"/>
  <c r="L4354" i="35" s="1"/>
  <c r="A4304" i="35"/>
  <c r="D4304" i="35"/>
  <c r="H4304" i="35"/>
  <c r="H4355" i="35" s="1"/>
  <c r="A4305" i="35"/>
  <c r="D4305" i="35"/>
  <c r="A4306" i="35"/>
  <c r="D4306" i="35"/>
  <c r="H4306" i="35"/>
  <c r="L4306" i="35"/>
  <c r="P4306" i="35"/>
  <c r="P4357" i="35" s="1"/>
  <c r="A4307" i="35"/>
  <c r="D4307" i="35"/>
  <c r="H4307" i="35"/>
  <c r="L4307" i="35"/>
  <c r="L4358" i="35" s="1"/>
  <c r="A4308" i="35"/>
  <c r="D4308" i="35"/>
  <c r="H4308" i="35"/>
  <c r="H4359" i="35" s="1"/>
  <c r="A4309" i="35"/>
  <c r="D4309" i="35"/>
  <c r="A4310" i="35"/>
  <c r="D4310" i="35"/>
  <c r="H4310" i="35"/>
  <c r="L4310" i="35"/>
  <c r="P4310" i="35"/>
  <c r="P4361" i="35" s="1"/>
  <c r="A4311" i="35"/>
  <c r="D4311" i="35"/>
  <c r="H4311" i="35"/>
  <c r="L4311" i="35"/>
  <c r="L4362" i="35" s="1"/>
  <c r="A4312" i="35"/>
  <c r="D4312" i="35"/>
  <c r="H4312" i="35"/>
  <c r="H4363" i="35" s="1"/>
  <c r="A4313" i="35"/>
  <c r="D4313" i="35"/>
  <c r="A4314" i="35"/>
  <c r="D4314" i="35"/>
  <c r="H4314" i="35"/>
  <c r="L4314" i="35"/>
  <c r="P4314" i="35"/>
  <c r="P4365" i="35" s="1"/>
  <c r="A4315" i="35"/>
  <c r="D4315" i="35"/>
  <c r="H4315" i="35"/>
  <c r="L4315" i="35"/>
  <c r="L4366" i="35" s="1"/>
  <c r="A4316" i="35"/>
  <c r="D4316" i="35"/>
  <c r="H4316" i="35"/>
  <c r="H4367" i="35" s="1"/>
  <c r="A4317" i="35"/>
  <c r="D4317" i="35"/>
  <c r="A4318" i="35"/>
  <c r="D4318" i="35"/>
  <c r="H4318" i="35"/>
  <c r="L4318" i="35"/>
  <c r="P4318" i="35"/>
  <c r="A4319" i="35"/>
  <c r="D4319" i="35"/>
  <c r="H4319" i="35"/>
  <c r="L4319" i="35"/>
  <c r="A4320" i="35"/>
  <c r="D4320" i="35"/>
  <c r="H4320" i="35"/>
  <c r="A4321" i="35"/>
  <c r="D4321" i="35"/>
  <c r="A4322" i="35"/>
  <c r="D4322" i="35"/>
  <c r="H4322" i="35"/>
  <c r="L4322" i="35"/>
  <c r="P4322" i="35"/>
  <c r="A4323" i="35"/>
  <c r="D4323" i="35"/>
  <c r="H4323" i="35"/>
  <c r="L4323" i="35"/>
  <c r="A4324" i="35"/>
  <c r="D4324" i="35"/>
  <c r="H4324" i="35"/>
  <c r="A4325" i="35"/>
  <c r="D4325" i="35"/>
  <c r="A4326" i="35"/>
  <c r="D4326" i="35"/>
  <c r="H4326" i="35"/>
  <c r="L4326" i="35"/>
  <c r="P4326" i="35"/>
  <c r="A4327" i="35"/>
  <c r="D4327" i="35"/>
  <c r="H4327" i="35"/>
  <c r="L4327" i="35"/>
  <c r="A4328" i="35"/>
  <c r="D4328" i="35"/>
  <c r="H4328" i="35"/>
  <c r="A4329" i="35"/>
  <c r="D4329" i="35"/>
  <c r="A4330" i="35"/>
  <c r="D4330" i="35"/>
  <c r="H4330" i="35"/>
  <c r="L4330" i="35"/>
  <c r="P4330" i="35"/>
  <c r="A4331" i="35"/>
  <c r="D4331" i="35"/>
  <c r="G4331" i="35"/>
  <c r="H4331" i="35"/>
  <c r="L4331" i="35"/>
  <c r="O4331" i="35"/>
  <c r="P4331" i="35"/>
  <c r="A4332" i="35"/>
  <c r="D4332" i="35"/>
  <c r="G4332" i="35"/>
  <c r="H4332" i="35"/>
  <c r="L4332" i="35"/>
  <c r="O4332" i="35"/>
  <c r="P4332" i="35"/>
  <c r="A4333" i="35"/>
  <c r="D4333" i="35"/>
  <c r="G4333" i="35"/>
  <c r="H4333" i="35"/>
  <c r="L4333" i="35"/>
  <c r="O4333" i="35"/>
  <c r="P4333" i="35"/>
  <c r="A4334" i="35"/>
  <c r="D4334" i="35"/>
  <c r="G4334" i="35"/>
  <c r="H4334" i="35"/>
  <c r="L4334" i="35"/>
  <c r="O4334" i="35"/>
  <c r="P4334" i="35"/>
  <c r="A4336" i="35"/>
  <c r="D4336" i="35"/>
  <c r="F4336" i="35"/>
  <c r="H4336" i="35"/>
  <c r="J4336" i="35"/>
  <c r="L4336" i="35"/>
  <c r="N4336" i="35"/>
  <c r="P4336" i="35"/>
  <c r="R4336" i="35"/>
  <c r="A4337" i="35"/>
  <c r="D4337" i="35"/>
  <c r="F4337" i="35"/>
  <c r="J4337" i="35"/>
  <c r="L4337" i="35"/>
  <c r="R4337" i="35"/>
  <c r="A4338" i="35"/>
  <c r="D4338" i="35"/>
  <c r="E4338" i="35"/>
  <c r="H4338" i="35"/>
  <c r="I4338" i="35"/>
  <c r="L4338" i="35"/>
  <c r="M4338" i="35"/>
  <c r="N4338" i="35"/>
  <c r="Q4338" i="35"/>
  <c r="R4338" i="35"/>
  <c r="A4339" i="35"/>
  <c r="D4339" i="35"/>
  <c r="E4339" i="35"/>
  <c r="F4339" i="35"/>
  <c r="H4339" i="35"/>
  <c r="I4339" i="35"/>
  <c r="J4339" i="35"/>
  <c r="L4339" i="35"/>
  <c r="M4339" i="35"/>
  <c r="N4339" i="35"/>
  <c r="P4339" i="35"/>
  <c r="Q4339" i="35"/>
  <c r="R4339" i="35"/>
  <c r="A4340" i="35"/>
  <c r="D4340" i="35"/>
  <c r="I4340" i="35"/>
  <c r="A4341" i="35"/>
  <c r="D4341" i="35"/>
  <c r="E4341" i="35"/>
  <c r="H4341" i="35"/>
  <c r="I4341" i="35"/>
  <c r="M4341" i="35"/>
  <c r="N4341" i="35"/>
  <c r="R4341" i="35"/>
  <c r="A4342" i="35"/>
  <c r="D4342" i="35"/>
  <c r="E4342" i="35"/>
  <c r="F4342" i="35"/>
  <c r="H4342" i="35"/>
  <c r="I4342" i="35"/>
  <c r="L4342" i="35"/>
  <c r="M4342" i="35"/>
  <c r="N4342" i="35"/>
  <c r="Q4342" i="35"/>
  <c r="R4342" i="35"/>
  <c r="A4343" i="35"/>
  <c r="D4343" i="35"/>
  <c r="E4343" i="35"/>
  <c r="F4343" i="35"/>
  <c r="H4343" i="35"/>
  <c r="I4343" i="35"/>
  <c r="L4343" i="35"/>
  <c r="M4343" i="35"/>
  <c r="N4343" i="35"/>
  <c r="Q4343" i="35"/>
  <c r="R4343" i="35"/>
  <c r="A4344" i="35"/>
  <c r="A4345" i="35"/>
  <c r="D4345" i="35"/>
  <c r="E4345" i="35"/>
  <c r="H4345" i="35"/>
  <c r="I4345" i="35"/>
  <c r="M4345" i="35"/>
  <c r="N4345" i="35"/>
  <c r="R4345" i="35"/>
  <c r="A4346" i="35"/>
  <c r="D4346" i="35"/>
  <c r="E4346" i="35"/>
  <c r="H4346" i="35"/>
  <c r="I4346" i="35"/>
  <c r="L4346" i="35"/>
  <c r="M4346" i="35"/>
  <c r="N4346" i="35"/>
  <c r="Q4346" i="35"/>
  <c r="R4346" i="35"/>
  <c r="A4347" i="35"/>
  <c r="D4347" i="35"/>
  <c r="E4347" i="35"/>
  <c r="F4347" i="35"/>
  <c r="H4347" i="35"/>
  <c r="I4347" i="35"/>
  <c r="J4347" i="35"/>
  <c r="L4347" i="35"/>
  <c r="M4347" i="35"/>
  <c r="N4347" i="35"/>
  <c r="P4347" i="35"/>
  <c r="Q4347" i="35"/>
  <c r="R4347" i="35"/>
  <c r="A4348" i="35"/>
  <c r="D4348" i="35"/>
  <c r="I4348" i="35"/>
  <c r="A4349" i="35"/>
  <c r="D4349" i="35"/>
  <c r="E4349" i="35"/>
  <c r="H4349" i="35"/>
  <c r="I4349" i="35"/>
  <c r="M4349" i="35"/>
  <c r="N4349" i="35"/>
  <c r="R4349" i="35"/>
  <c r="A4350" i="35"/>
  <c r="D4350" i="35"/>
  <c r="E4350" i="35"/>
  <c r="F4350" i="35"/>
  <c r="H4350" i="35"/>
  <c r="I4350" i="35"/>
  <c r="L4350" i="35"/>
  <c r="M4350" i="35"/>
  <c r="N4350" i="35"/>
  <c r="Q4350" i="35"/>
  <c r="R4350" i="35"/>
  <c r="A4351" i="35"/>
  <c r="D4351" i="35"/>
  <c r="E4351" i="35"/>
  <c r="F4351" i="35"/>
  <c r="H4351" i="35"/>
  <c r="I4351" i="35"/>
  <c r="L4351" i="35"/>
  <c r="M4351" i="35"/>
  <c r="N4351" i="35"/>
  <c r="Q4351" i="35"/>
  <c r="R4351" i="35"/>
  <c r="A4352" i="35"/>
  <c r="A4353" i="35"/>
  <c r="D4353" i="35"/>
  <c r="H4353" i="35"/>
  <c r="L4353" i="35"/>
  <c r="A4354" i="35"/>
  <c r="D4354" i="35"/>
  <c r="H4354" i="35"/>
  <c r="A4355" i="35"/>
  <c r="D4355" i="35"/>
  <c r="A4356" i="35"/>
  <c r="A4357" i="35"/>
  <c r="D4357" i="35"/>
  <c r="H4357" i="35"/>
  <c r="L4357" i="35"/>
  <c r="A4358" i="35"/>
  <c r="D4358" i="35"/>
  <c r="H4358" i="35"/>
  <c r="A4359" i="35"/>
  <c r="D4359" i="35"/>
  <c r="A4360" i="35"/>
  <c r="A4361" i="35"/>
  <c r="D4361" i="35"/>
  <c r="H4361" i="35"/>
  <c r="L4361" i="35"/>
  <c r="A4362" i="35"/>
  <c r="D4362" i="35"/>
  <c r="H4362" i="35"/>
  <c r="A4363" i="35"/>
  <c r="D4363" i="35"/>
  <c r="A4364" i="35"/>
  <c r="A4365" i="35"/>
  <c r="D4365" i="35"/>
  <c r="H4365" i="35"/>
  <c r="L4365" i="35"/>
  <c r="A4366" i="35"/>
  <c r="D4366" i="35"/>
  <c r="H4366" i="35"/>
  <c r="A4367" i="35"/>
  <c r="D4367" i="35"/>
  <c r="A4368" i="35"/>
  <c r="A4369" i="35"/>
  <c r="D4369" i="35"/>
  <c r="H4369" i="35"/>
  <c r="L4369" i="35"/>
  <c r="P4369" i="35"/>
  <c r="A4370" i="35"/>
  <c r="D4370" i="35"/>
  <c r="H4370" i="35"/>
  <c r="L4370" i="35"/>
  <c r="A4371" i="35"/>
  <c r="D4371" i="35"/>
  <c r="H4371" i="35"/>
  <c r="A4372" i="35"/>
  <c r="D4372" i="35"/>
  <c r="A4373" i="35"/>
  <c r="D4373" i="35"/>
  <c r="H4373" i="35"/>
  <c r="L4373" i="35"/>
  <c r="P4373" i="35"/>
  <c r="A4374" i="35"/>
  <c r="D4374" i="35"/>
  <c r="H4374" i="35"/>
  <c r="L4374" i="35"/>
  <c r="A4375" i="35"/>
  <c r="D4375" i="35"/>
  <c r="H4375" i="35"/>
  <c r="A4376" i="35"/>
  <c r="D4376" i="35"/>
  <c r="A4377" i="35"/>
  <c r="D4377" i="35"/>
  <c r="H4377" i="35"/>
  <c r="L4377" i="35"/>
  <c r="P4377" i="35"/>
  <c r="A4378" i="35"/>
  <c r="D4378" i="35"/>
  <c r="H4378" i="35"/>
  <c r="L4378" i="35"/>
  <c r="A4379" i="35"/>
  <c r="D4379" i="35"/>
  <c r="H4379" i="35"/>
  <c r="A4380" i="35"/>
  <c r="D4380" i="35"/>
  <c r="A4381" i="35"/>
  <c r="D4381" i="35"/>
  <c r="H4381" i="35"/>
  <c r="L4381" i="35"/>
  <c r="P4381" i="35"/>
  <c r="A4382" i="35"/>
  <c r="D4382" i="35"/>
  <c r="G4382" i="35"/>
  <c r="H4382" i="35"/>
  <c r="L4382" i="35"/>
  <c r="O4382" i="35"/>
  <c r="P4382" i="35"/>
  <c r="A4383" i="35"/>
  <c r="D4383" i="35"/>
  <c r="G4383" i="35"/>
  <c r="H4383" i="35"/>
  <c r="L4383" i="35"/>
  <c r="O4383" i="35"/>
  <c r="P4383" i="35"/>
  <c r="A4384" i="35"/>
  <c r="D4384" i="35"/>
  <c r="G4384" i="35"/>
  <c r="H4384" i="35"/>
  <c r="L4384" i="35"/>
  <c r="O4384" i="35"/>
  <c r="P4384" i="35"/>
  <c r="A4385" i="35"/>
  <c r="D4385" i="35"/>
  <c r="G4385" i="35"/>
  <c r="H4385" i="35"/>
  <c r="L4385" i="35"/>
  <c r="O4385" i="35"/>
  <c r="P4385" i="35"/>
  <c r="D4392" i="35"/>
  <c r="E4392" i="35"/>
  <c r="F4392" i="35"/>
  <c r="G4392" i="35"/>
  <c r="H4392" i="35"/>
  <c r="I4392" i="35"/>
  <c r="J4392" i="35"/>
  <c r="K4392" i="35"/>
  <c r="L4392" i="35"/>
  <c r="M4392" i="35"/>
  <c r="N4392" i="35"/>
  <c r="O4392" i="35"/>
  <c r="P4392" i="35"/>
  <c r="Q4392" i="35"/>
  <c r="R4392" i="35"/>
  <c r="D4394" i="35"/>
  <c r="E4394" i="35"/>
  <c r="F4394" i="35"/>
  <c r="G4394" i="35"/>
  <c r="H4394" i="35"/>
  <c r="I4394" i="35"/>
  <c r="J4394" i="35"/>
  <c r="K4394" i="35"/>
  <c r="L4394" i="35"/>
  <c r="M4394" i="35"/>
  <c r="N4394" i="35"/>
  <c r="O4394" i="35"/>
  <c r="P4394" i="35"/>
  <c r="Q4394" i="35"/>
  <c r="R4394" i="35"/>
  <c r="D4397" i="35"/>
  <c r="E4397" i="35"/>
  <c r="F4397" i="35"/>
  <c r="G4397" i="35"/>
  <c r="H4397" i="35"/>
  <c r="I4397" i="35"/>
  <c r="J4397" i="35"/>
  <c r="K4397" i="35"/>
  <c r="L4397" i="35"/>
  <c r="M4397" i="35"/>
  <c r="N4397" i="35"/>
  <c r="O4397" i="35"/>
  <c r="P4397" i="35"/>
  <c r="Q4397" i="35"/>
  <c r="R4397" i="35"/>
  <c r="A4422" i="35"/>
  <c r="D4422" i="35"/>
  <c r="E4422" i="35" s="1"/>
  <c r="F4422" i="35"/>
  <c r="G4422" i="35"/>
  <c r="H4422" i="35"/>
  <c r="J4422" i="35"/>
  <c r="K4422" i="35"/>
  <c r="L4422" i="35"/>
  <c r="N4422" i="35"/>
  <c r="O4422" i="35"/>
  <c r="P4422" i="35"/>
  <c r="R4422" i="35"/>
  <c r="A4423" i="35"/>
  <c r="D4423" i="35"/>
  <c r="E4423" i="35" s="1"/>
  <c r="F4423" i="35"/>
  <c r="G4423" i="35"/>
  <c r="H4423" i="35"/>
  <c r="J4423" i="35"/>
  <c r="K4423" i="35"/>
  <c r="L4423" i="35"/>
  <c r="N4423" i="35"/>
  <c r="O4423" i="35"/>
  <c r="P4423" i="35"/>
  <c r="R4423" i="35"/>
  <c r="A4424" i="35"/>
  <c r="D4424" i="35"/>
  <c r="E4424" i="35" s="1"/>
  <c r="F4424" i="35"/>
  <c r="G4424" i="35"/>
  <c r="H4424" i="35"/>
  <c r="J4424" i="35"/>
  <c r="K4424" i="35"/>
  <c r="L4424" i="35"/>
  <c r="N4424" i="35"/>
  <c r="O4424" i="35"/>
  <c r="P4424" i="35"/>
  <c r="R4424" i="35"/>
  <c r="A4425" i="35"/>
  <c r="D4425" i="35"/>
  <c r="E4425" i="35" s="1"/>
  <c r="F4425" i="35"/>
  <c r="G4425" i="35"/>
  <c r="H4425" i="35"/>
  <c r="J4425" i="35"/>
  <c r="K4425" i="35"/>
  <c r="L4425" i="35"/>
  <c r="N4425" i="35"/>
  <c r="O4425" i="35"/>
  <c r="P4425" i="35"/>
  <c r="R4425" i="35"/>
  <c r="A4426" i="35"/>
  <c r="D4426" i="35"/>
  <c r="E4426" i="35" s="1"/>
  <c r="F4426" i="35"/>
  <c r="G4426" i="35"/>
  <c r="H4426" i="35"/>
  <c r="J4426" i="35"/>
  <c r="K4426" i="35"/>
  <c r="L4426" i="35"/>
  <c r="N4426" i="35"/>
  <c r="O4426" i="35"/>
  <c r="P4426" i="35"/>
  <c r="R4426" i="35"/>
  <c r="A4427" i="35"/>
  <c r="D4427" i="35"/>
  <c r="E4427" i="35" s="1"/>
  <c r="F4427" i="35"/>
  <c r="G4427" i="35"/>
  <c r="H4427" i="35"/>
  <c r="J4427" i="35"/>
  <c r="K4427" i="35"/>
  <c r="L4427" i="35"/>
  <c r="N4427" i="35"/>
  <c r="O4427" i="35"/>
  <c r="P4427" i="35"/>
  <c r="R4427" i="35"/>
  <c r="A4428" i="35"/>
  <c r="D4428" i="35"/>
  <c r="E4428" i="35" s="1"/>
  <c r="F4428" i="35"/>
  <c r="G4428" i="35"/>
  <c r="H4428" i="35"/>
  <c r="J4428" i="35"/>
  <c r="K4428" i="35"/>
  <c r="L4428" i="35"/>
  <c r="N4428" i="35"/>
  <c r="O4428" i="35"/>
  <c r="P4428" i="35"/>
  <c r="R4428" i="35"/>
  <c r="A4429" i="35"/>
  <c r="D4429" i="35"/>
  <c r="E4429" i="35" s="1"/>
  <c r="F4429" i="35"/>
  <c r="G4429" i="35"/>
  <c r="H4429" i="35"/>
  <c r="J4429" i="35"/>
  <c r="K4429" i="35"/>
  <c r="L4429" i="35"/>
  <c r="N4429" i="35"/>
  <c r="O4429" i="35"/>
  <c r="P4429" i="35"/>
  <c r="R4429" i="35"/>
  <c r="A4430" i="35"/>
  <c r="D4430" i="35"/>
  <c r="E4430" i="35" s="1"/>
  <c r="F4430" i="35"/>
  <c r="G4430" i="35"/>
  <c r="H4430" i="35"/>
  <c r="J4430" i="35"/>
  <c r="K4430" i="35"/>
  <c r="L4430" i="35"/>
  <c r="N4430" i="35"/>
  <c r="O4430" i="35"/>
  <c r="P4430" i="35"/>
  <c r="R4430" i="35"/>
  <c r="A4431" i="35"/>
  <c r="D4431" i="35"/>
  <c r="E4431" i="35" s="1"/>
  <c r="F4431" i="35"/>
  <c r="G4431" i="35"/>
  <c r="H4431" i="35"/>
  <c r="J4431" i="35"/>
  <c r="K4431" i="35"/>
  <c r="L4431" i="35"/>
  <c r="N4431" i="35"/>
  <c r="O4431" i="35"/>
  <c r="P4431" i="35"/>
  <c r="R4431" i="35"/>
  <c r="A4432" i="35"/>
  <c r="D4432" i="35"/>
  <c r="E4432" i="35" s="1"/>
  <c r="F4432" i="35"/>
  <c r="G4432" i="35"/>
  <c r="H4432" i="35"/>
  <c r="J4432" i="35"/>
  <c r="K4432" i="35"/>
  <c r="L4432" i="35"/>
  <c r="N4432" i="35"/>
  <c r="O4432" i="35"/>
  <c r="P4432" i="35"/>
  <c r="R4432" i="35"/>
  <c r="A4433" i="35"/>
  <c r="D4433" i="35"/>
  <c r="E4433" i="35" s="1"/>
  <c r="F4433" i="35"/>
  <c r="G4433" i="35"/>
  <c r="H4433" i="35"/>
  <c r="J4433" i="35"/>
  <c r="K4433" i="35"/>
  <c r="L4433" i="35"/>
  <c r="N4433" i="35"/>
  <c r="O4433" i="35"/>
  <c r="P4433" i="35"/>
  <c r="R4433" i="35"/>
  <c r="A4434" i="35"/>
  <c r="D4434" i="35"/>
  <c r="E4434" i="35" s="1"/>
  <c r="F4434" i="35"/>
  <c r="G4434" i="35"/>
  <c r="H4434" i="35"/>
  <c r="J4434" i="35"/>
  <c r="K4434" i="35"/>
  <c r="L4434" i="35"/>
  <c r="N4434" i="35"/>
  <c r="O4434" i="35"/>
  <c r="P4434" i="35"/>
  <c r="R4434" i="35"/>
  <c r="A4435" i="35"/>
  <c r="D4435" i="35"/>
  <c r="E4435" i="35" s="1"/>
  <c r="F4435" i="35"/>
  <c r="G4435" i="35"/>
  <c r="H4435" i="35"/>
  <c r="J4435" i="35"/>
  <c r="K4435" i="35"/>
  <c r="L4435" i="35"/>
  <c r="N4435" i="35"/>
  <c r="O4435" i="35"/>
  <c r="P4435" i="35"/>
  <c r="R4435" i="35"/>
  <c r="A4436" i="35"/>
  <c r="D4436" i="35"/>
  <c r="E4436" i="35" s="1"/>
  <c r="F4436" i="35"/>
  <c r="G4436" i="35"/>
  <c r="H4436" i="35"/>
  <c r="J4436" i="35"/>
  <c r="K4436" i="35"/>
  <c r="L4436" i="35"/>
  <c r="N4436" i="35"/>
  <c r="O4436" i="35"/>
  <c r="P4436" i="35"/>
  <c r="R4436" i="35"/>
  <c r="A4437" i="35"/>
  <c r="D4437" i="35"/>
  <c r="E4437" i="35" s="1"/>
  <c r="F4437" i="35"/>
  <c r="F4488" i="35" s="1"/>
  <c r="G4437" i="35"/>
  <c r="H4437" i="35"/>
  <c r="J4437" i="35"/>
  <c r="K4437" i="35"/>
  <c r="K4488" i="35" s="1"/>
  <c r="L4437" i="35"/>
  <c r="N4437" i="35"/>
  <c r="O4437" i="35"/>
  <c r="P4437" i="35"/>
  <c r="R4437" i="35"/>
  <c r="A4438" i="35"/>
  <c r="D4438" i="35"/>
  <c r="E4438" i="35" s="1"/>
  <c r="F4438" i="35"/>
  <c r="F4489" i="35" s="1"/>
  <c r="G4438" i="35"/>
  <c r="H4438" i="35"/>
  <c r="J4438" i="35"/>
  <c r="K4438" i="35"/>
  <c r="K4489" i="35" s="1"/>
  <c r="L4438" i="35"/>
  <c r="N4438" i="35"/>
  <c r="O4438" i="35"/>
  <c r="P4438" i="35"/>
  <c r="P4472" i="35" s="1"/>
  <c r="R4438" i="35"/>
  <c r="A4439" i="35"/>
  <c r="D4439" i="35"/>
  <c r="F4439" i="35"/>
  <c r="F4490" i="35" s="1"/>
  <c r="J4439" i="35"/>
  <c r="K4439" i="35"/>
  <c r="K4490" i="35" s="1"/>
  <c r="O4439" i="35"/>
  <c r="P4439" i="35"/>
  <c r="P4490" i="35" s="1"/>
  <c r="A4440" i="35"/>
  <c r="D4440" i="35"/>
  <c r="F4440" i="35"/>
  <c r="F4491" i="35" s="1"/>
  <c r="J4440" i="35"/>
  <c r="K4440" i="35"/>
  <c r="K4491" i="35" s="1"/>
  <c r="O4440" i="35"/>
  <c r="P4440" i="35"/>
  <c r="P4491" i="35" s="1"/>
  <c r="A4441" i="35"/>
  <c r="D4441" i="35"/>
  <c r="F4441" i="35"/>
  <c r="F4492" i="35" s="1"/>
  <c r="J4441" i="35"/>
  <c r="K4441" i="35"/>
  <c r="K4492" i="35" s="1"/>
  <c r="O4441" i="35"/>
  <c r="P4441" i="35"/>
  <c r="P4492" i="35" s="1"/>
  <c r="A4442" i="35"/>
  <c r="D4442" i="35"/>
  <c r="F4442" i="35"/>
  <c r="F4493" i="35" s="1"/>
  <c r="J4442" i="35"/>
  <c r="K4442" i="35"/>
  <c r="K4493" i="35" s="1"/>
  <c r="O4442" i="35"/>
  <c r="P4442" i="35"/>
  <c r="P4493" i="35" s="1"/>
  <c r="A4443" i="35"/>
  <c r="D4443" i="35"/>
  <c r="F4443" i="35"/>
  <c r="F4494" i="35" s="1"/>
  <c r="J4443" i="35"/>
  <c r="K4443" i="35"/>
  <c r="K4494" i="35" s="1"/>
  <c r="O4443" i="35"/>
  <c r="P4443" i="35"/>
  <c r="P4494" i="35" s="1"/>
  <c r="A4444" i="35"/>
  <c r="D4444" i="35"/>
  <c r="E4444" i="35" s="1"/>
  <c r="H4444" i="35"/>
  <c r="H4495" i="35" s="1"/>
  <c r="L4444" i="35"/>
  <c r="L4495" i="35" s="1"/>
  <c r="P4444" i="35"/>
  <c r="P4495" i="35" s="1"/>
  <c r="A4445" i="35"/>
  <c r="D4445" i="35"/>
  <c r="E4445" i="35" s="1"/>
  <c r="H4445" i="35"/>
  <c r="H4496" i="35" s="1"/>
  <c r="L4445" i="35"/>
  <c r="L4496" i="35" s="1"/>
  <c r="P4445" i="35"/>
  <c r="P4496" i="35" s="1"/>
  <c r="A4446" i="35"/>
  <c r="D4446" i="35"/>
  <c r="E4446" i="35" s="1"/>
  <c r="E4497" i="35" s="1"/>
  <c r="H4446" i="35"/>
  <c r="H4497" i="35" s="1"/>
  <c r="L4446" i="35"/>
  <c r="L4497" i="35" s="1"/>
  <c r="P4446" i="35"/>
  <c r="P4497" i="35" s="1"/>
  <c r="A4447" i="35"/>
  <c r="D4447" i="35"/>
  <c r="E4447" i="35" s="1"/>
  <c r="H4447" i="35"/>
  <c r="H4498" i="35" s="1"/>
  <c r="L4447" i="35"/>
  <c r="L4498" i="35" s="1"/>
  <c r="P4447" i="35"/>
  <c r="P4498" i="35" s="1"/>
  <c r="A4448" i="35"/>
  <c r="D4448" i="35"/>
  <c r="E4448" i="35" s="1"/>
  <c r="H4448" i="35"/>
  <c r="H4499" i="35" s="1"/>
  <c r="L4448" i="35"/>
  <c r="L4499" i="35" s="1"/>
  <c r="P4448" i="35"/>
  <c r="P4499" i="35" s="1"/>
  <c r="A4449" i="35"/>
  <c r="D4449" i="35"/>
  <c r="E4449" i="35" s="1"/>
  <c r="H4449" i="35"/>
  <c r="H4500" i="35" s="1"/>
  <c r="L4449" i="35"/>
  <c r="L4500" i="35" s="1"/>
  <c r="P4449" i="35"/>
  <c r="P4500" i="35" s="1"/>
  <c r="A4450" i="35"/>
  <c r="D4450" i="35"/>
  <c r="E4450" i="35" s="1"/>
  <c r="E4501" i="35" s="1"/>
  <c r="H4450" i="35"/>
  <c r="H4501" i="35" s="1"/>
  <c r="L4450" i="35"/>
  <c r="L4501" i="35" s="1"/>
  <c r="P4450" i="35"/>
  <c r="P4501" i="35" s="1"/>
  <c r="A4451" i="35"/>
  <c r="D4451" i="35"/>
  <c r="E4451" i="35" s="1"/>
  <c r="H4451" i="35"/>
  <c r="H4502" i="35" s="1"/>
  <c r="L4451" i="35"/>
  <c r="L4502" i="35" s="1"/>
  <c r="P4451" i="35"/>
  <c r="P4502" i="35" s="1"/>
  <c r="A4452" i="35"/>
  <c r="D4452" i="35"/>
  <c r="E4452" i="35" s="1"/>
  <c r="H4452" i="35"/>
  <c r="H4503" i="35" s="1"/>
  <c r="L4452" i="35"/>
  <c r="L4503" i="35" s="1"/>
  <c r="P4452" i="35"/>
  <c r="P4503" i="35" s="1"/>
  <c r="A4453" i="35"/>
  <c r="D4453" i="35"/>
  <c r="E4453" i="35" s="1"/>
  <c r="H4453" i="35"/>
  <c r="H4504" i="35" s="1"/>
  <c r="L4453" i="35"/>
  <c r="L4504" i="35" s="1"/>
  <c r="P4453" i="35"/>
  <c r="P4504" i="35" s="1"/>
  <c r="A4454" i="35"/>
  <c r="D4454" i="35"/>
  <c r="E4454" i="35" s="1"/>
  <c r="E4505" i="35" s="1"/>
  <c r="H4454" i="35"/>
  <c r="H4505" i="35" s="1"/>
  <c r="L4454" i="35"/>
  <c r="L4505" i="35" s="1"/>
  <c r="P4454" i="35"/>
  <c r="P4505" i="35" s="1"/>
  <c r="A4455" i="35"/>
  <c r="D4455" i="35"/>
  <c r="E4455" i="35" s="1"/>
  <c r="H4455" i="35"/>
  <c r="H4506" i="35" s="1"/>
  <c r="L4455" i="35"/>
  <c r="L4506" i="35" s="1"/>
  <c r="P4455" i="35"/>
  <c r="P4506" i="35" s="1"/>
  <c r="A4456" i="35"/>
  <c r="D4456" i="35"/>
  <c r="E4456" i="35" s="1"/>
  <c r="H4456" i="35"/>
  <c r="H4507" i="35" s="1"/>
  <c r="L4456" i="35"/>
  <c r="L4507" i="35" s="1"/>
  <c r="P4456" i="35"/>
  <c r="P4507" i="35" s="1"/>
  <c r="A4457" i="35"/>
  <c r="D4457" i="35"/>
  <c r="E4457" i="35" s="1"/>
  <c r="H4457" i="35"/>
  <c r="H4508" i="35" s="1"/>
  <c r="L4457" i="35"/>
  <c r="L4508" i="35" s="1"/>
  <c r="P4457" i="35"/>
  <c r="P4508" i="35" s="1"/>
  <c r="A4458" i="35"/>
  <c r="D4458" i="35"/>
  <c r="E4458" i="35" s="1"/>
  <c r="E4509" i="35" s="1"/>
  <c r="H4458" i="35"/>
  <c r="H4509" i="35" s="1"/>
  <c r="L4458" i="35"/>
  <c r="L4509" i="35" s="1"/>
  <c r="P4458" i="35"/>
  <c r="P4509" i="35" s="1"/>
  <c r="A4459" i="35"/>
  <c r="D4459" i="35"/>
  <c r="E4459" i="35" s="1"/>
  <c r="H4459" i="35"/>
  <c r="H4510" i="35" s="1"/>
  <c r="L4459" i="35"/>
  <c r="L4510" i="35" s="1"/>
  <c r="P4459" i="35"/>
  <c r="P4510" i="35" s="1"/>
  <c r="A4460" i="35"/>
  <c r="D4460" i="35"/>
  <c r="E4460" i="35" s="1"/>
  <c r="H4460" i="35"/>
  <c r="H4511" i="35" s="1"/>
  <c r="L4460" i="35"/>
  <c r="L4511" i="35" s="1"/>
  <c r="P4460" i="35"/>
  <c r="P4511" i="35" s="1"/>
  <c r="A4461" i="35"/>
  <c r="D4461" i="35"/>
  <c r="E4461" i="35" s="1"/>
  <c r="H4461" i="35"/>
  <c r="H4512" i="35" s="1"/>
  <c r="L4461" i="35"/>
  <c r="L4512" i="35" s="1"/>
  <c r="P4461" i="35"/>
  <c r="P4512" i="35" s="1"/>
  <c r="A4462" i="35"/>
  <c r="D4462" i="35"/>
  <c r="E4462" i="35" s="1"/>
  <c r="E4513" i="35" s="1"/>
  <c r="H4462" i="35"/>
  <c r="H4513" i="35" s="1"/>
  <c r="L4462" i="35"/>
  <c r="L4513" i="35" s="1"/>
  <c r="P4462" i="35"/>
  <c r="P4513" i="35" s="1"/>
  <c r="A4463" i="35"/>
  <c r="D4463" i="35"/>
  <c r="E4463" i="35" s="1"/>
  <c r="H4463" i="35"/>
  <c r="H4514" i="35" s="1"/>
  <c r="L4463" i="35"/>
  <c r="L4514" i="35" s="1"/>
  <c r="P4463" i="35"/>
  <c r="P4514" i="35" s="1"/>
  <c r="A4464" i="35"/>
  <c r="D4464" i="35"/>
  <c r="E4464" i="35" s="1"/>
  <c r="H4464" i="35"/>
  <c r="H4515" i="35" s="1"/>
  <c r="L4464" i="35"/>
  <c r="L4515" i="35" s="1"/>
  <c r="P4464" i="35"/>
  <c r="P4515" i="35" s="1"/>
  <c r="A4465" i="35"/>
  <c r="D4465" i="35"/>
  <c r="E4465" i="35" s="1"/>
  <c r="H4465" i="35"/>
  <c r="H4516" i="35" s="1"/>
  <c r="L4465" i="35"/>
  <c r="L4516" i="35" s="1"/>
  <c r="P4465" i="35"/>
  <c r="P4516" i="35" s="1"/>
  <c r="A4466" i="35"/>
  <c r="D4466" i="35"/>
  <c r="E4466" i="35" s="1"/>
  <c r="E4517" i="35" s="1"/>
  <c r="H4466" i="35"/>
  <c r="H4517" i="35" s="1"/>
  <c r="L4466" i="35"/>
  <c r="L4517" i="35" s="1"/>
  <c r="P4466" i="35"/>
  <c r="P4517" i="35" s="1"/>
  <c r="A4467" i="35"/>
  <c r="D4467" i="35"/>
  <c r="E4467" i="35" s="1"/>
  <c r="H4467" i="35"/>
  <c r="H4518" i="35" s="1"/>
  <c r="L4467" i="35"/>
  <c r="L4518" i="35" s="1"/>
  <c r="P4467" i="35"/>
  <c r="P4518" i="35" s="1"/>
  <c r="A4468" i="35"/>
  <c r="D4468" i="35"/>
  <c r="E4468" i="35" s="1"/>
  <c r="H4468" i="35"/>
  <c r="H4519" i="35" s="1"/>
  <c r="L4468" i="35"/>
  <c r="L4519" i="35" s="1"/>
  <c r="P4468" i="35"/>
  <c r="P4519" i="35" s="1"/>
  <c r="A4469" i="35"/>
  <c r="D4469" i="35"/>
  <c r="E4469" i="35" s="1"/>
  <c r="H4469" i="35"/>
  <c r="H4520" i="35" s="1"/>
  <c r="L4469" i="35"/>
  <c r="L4520" i="35" s="1"/>
  <c r="P4469" i="35"/>
  <c r="P4520" i="35" s="1"/>
  <c r="A4470" i="35"/>
  <c r="D4470" i="35"/>
  <c r="E4470" i="35" s="1"/>
  <c r="E4521" i="35" s="1"/>
  <c r="H4470" i="35"/>
  <c r="H4521" i="35" s="1"/>
  <c r="L4470" i="35"/>
  <c r="L4521" i="35" s="1"/>
  <c r="P4470" i="35"/>
  <c r="P4521" i="35" s="1"/>
  <c r="A4471" i="35"/>
  <c r="D4471" i="35"/>
  <c r="E4471" i="35" s="1"/>
  <c r="H4471" i="35"/>
  <c r="H4522" i="35" s="1"/>
  <c r="L4471" i="35"/>
  <c r="L4522" i="35" s="1"/>
  <c r="P4471" i="35"/>
  <c r="P4522" i="35" s="1"/>
  <c r="A4473" i="35"/>
  <c r="D4473" i="35"/>
  <c r="E4473" i="35"/>
  <c r="F4473" i="35"/>
  <c r="G4473" i="35"/>
  <c r="H4473" i="35"/>
  <c r="J4473" i="35"/>
  <c r="K4473" i="35"/>
  <c r="L4473" i="35"/>
  <c r="N4473" i="35"/>
  <c r="O4473" i="35"/>
  <c r="P4473" i="35"/>
  <c r="R4473" i="35"/>
  <c r="A4474" i="35"/>
  <c r="D4474" i="35"/>
  <c r="E4474" i="35"/>
  <c r="F4474" i="35"/>
  <c r="G4474" i="35"/>
  <c r="H4474" i="35"/>
  <c r="J4474" i="35"/>
  <c r="K4474" i="35"/>
  <c r="L4474" i="35"/>
  <c r="N4474" i="35"/>
  <c r="O4474" i="35"/>
  <c r="P4474" i="35"/>
  <c r="R4474" i="35"/>
  <c r="A4475" i="35"/>
  <c r="D4475" i="35"/>
  <c r="E4475" i="35"/>
  <c r="F4475" i="35"/>
  <c r="G4475" i="35"/>
  <c r="H4475" i="35"/>
  <c r="J4475" i="35"/>
  <c r="K4475" i="35"/>
  <c r="L4475" i="35"/>
  <c r="N4475" i="35"/>
  <c r="O4475" i="35"/>
  <c r="P4475" i="35"/>
  <c r="R4475" i="35"/>
  <c r="A4476" i="35"/>
  <c r="D4476" i="35"/>
  <c r="E4476" i="35"/>
  <c r="F4476" i="35"/>
  <c r="G4476" i="35"/>
  <c r="H4476" i="35"/>
  <c r="J4476" i="35"/>
  <c r="K4476" i="35"/>
  <c r="L4476" i="35"/>
  <c r="N4476" i="35"/>
  <c r="O4476" i="35"/>
  <c r="P4476" i="35"/>
  <c r="R4476" i="35"/>
  <c r="A4477" i="35"/>
  <c r="D4477" i="35"/>
  <c r="E4477" i="35"/>
  <c r="F4477" i="35"/>
  <c r="G4477" i="35"/>
  <c r="H4477" i="35"/>
  <c r="J4477" i="35"/>
  <c r="K4477" i="35"/>
  <c r="L4477" i="35"/>
  <c r="N4477" i="35"/>
  <c r="O4477" i="35"/>
  <c r="P4477" i="35"/>
  <c r="R4477" i="35"/>
  <c r="A4478" i="35"/>
  <c r="D4478" i="35"/>
  <c r="E4478" i="35"/>
  <c r="F4478" i="35"/>
  <c r="G4478" i="35"/>
  <c r="H4478" i="35"/>
  <c r="J4478" i="35"/>
  <c r="K4478" i="35"/>
  <c r="L4478" i="35"/>
  <c r="N4478" i="35"/>
  <c r="O4478" i="35"/>
  <c r="P4478" i="35"/>
  <c r="R4478" i="35"/>
  <c r="A4479" i="35"/>
  <c r="D4479" i="35"/>
  <c r="E4479" i="35"/>
  <c r="F4479" i="35"/>
  <c r="G4479" i="35"/>
  <c r="H4479" i="35"/>
  <c r="J4479" i="35"/>
  <c r="K4479" i="35"/>
  <c r="L4479" i="35"/>
  <c r="N4479" i="35"/>
  <c r="O4479" i="35"/>
  <c r="P4479" i="35"/>
  <c r="R4479" i="35"/>
  <c r="A4480" i="35"/>
  <c r="D4480" i="35"/>
  <c r="E4480" i="35"/>
  <c r="F4480" i="35"/>
  <c r="G4480" i="35"/>
  <c r="H4480" i="35"/>
  <c r="J4480" i="35"/>
  <c r="K4480" i="35"/>
  <c r="L4480" i="35"/>
  <c r="N4480" i="35"/>
  <c r="O4480" i="35"/>
  <c r="P4480" i="35"/>
  <c r="R4480" i="35"/>
  <c r="A4481" i="35"/>
  <c r="D4481" i="35"/>
  <c r="E4481" i="35"/>
  <c r="F4481" i="35"/>
  <c r="G4481" i="35"/>
  <c r="H4481" i="35"/>
  <c r="J4481" i="35"/>
  <c r="K4481" i="35"/>
  <c r="L4481" i="35"/>
  <c r="N4481" i="35"/>
  <c r="O4481" i="35"/>
  <c r="P4481" i="35"/>
  <c r="R4481" i="35"/>
  <c r="A4482" i="35"/>
  <c r="D4482" i="35"/>
  <c r="E4482" i="35"/>
  <c r="F4482" i="35"/>
  <c r="G4482" i="35"/>
  <c r="H4482" i="35"/>
  <c r="J4482" i="35"/>
  <c r="K4482" i="35"/>
  <c r="L4482" i="35"/>
  <c r="N4482" i="35"/>
  <c r="O4482" i="35"/>
  <c r="P4482" i="35"/>
  <c r="R4482" i="35"/>
  <c r="A4483" i="35"/>
  <c r="D4483" i="35"/>
  <c r="E4483" i="35"/>
  <c r="F4483" i="35"/>
  <c r="G4483" i="35"/>
  <c r="H4483" i="35"/>
  <c r="J4483" i="35"/>
  <c r="K4483" i="35"/>
  <c r="L4483" i="35"/>
  <c r="N4483" i="35"/>
  <c r="O4483" i="35"/>
  <c r="P4483" i="35"/>
  <c r="R4483" i="35"/>
  <c r="A4484" i="35"/>
  <c r="D4484" i="35"/>
  <c r="E4484" i="35"/>
  <c r="F4484" i="35"/>
  <c r="G4484" i="35"/>
  <c r="H4484" i="35"/>
  <c r="J4484" i="35"/>
  <c r="K4484" i="35"/>
  <c r="L4484" i="35"/>
  <c r="N4484" i="35"/>
  <c r="O4484" i="35"/>
  <c r="P4484" i="35"/>
  <c r="R4484" i="35"/>
  <c r="A4485" i="35"/>
  <c r="D4485" i="35"/>
  <c r="E4485" i="35"/>
  <c r="F4485" i="35"/>
  <c r="G4485" i="35"/>
  <c r="H4485" i="35"/>
  <c r="J4485" i="35"/>
  <c r="K4485" i="35"/>
  <c r="L4485" i="35"/>
  <c r="N4485" i="35"/>
  <c r="O4485" i="35"/>
  <c r="P4485" i="35"/>
  <c r="R4485" i="35"/>
  <c r="A4486" i="35"/>
  <c r="D4486" i="35"/>
  <c r="E4486" i="35"/>
  <c r="F4486" i="35"/>
  <c r="G4486" i="35"/>
  <c r="H4486" i="35"/>
  <c r="J4486" i="35"/>
  <c r="K4486" i="35"/>
  <c r="L4486" i="35"/>
  <c r="N4486" i="35"/>
  <c r="O4486" i="35"/>
  <c r="P4486" i="35"/>
  <c r="R4486" i="35"/>
  <c r="A4487" i="35"/>
  <c r="D4487" i="35"/>
  <c r="E4487" i="35"/>
  <c r="G4487" i="35"/>
  <c r="H4487" i="35"/>
  <c r="J4487" i="35"/>
  <c r="L4487" i="35"/>
  <c r="N4487" i="35"/>
  <c r="O4487" i="35"/>
  <c r="P4487" i="35"/>
  <c r="R4487" i="35"/>
  <c r="A4488" i="35"/>
  <c r="D4488" i="35"/>
  <c r="E4488" i="35"/>
  <c r="G4488" i="35"/>
  <c r="H4488" i="35"/>
  <c r="J4488" i="35"/>
  <c r="L4488" i="35"/>
  <c r="N4488" i="35"/>
  <c r="O4488" i="35"/>
  <c r="P4488" i="35"/>
  <c r="R4488" i="35"/>
  <c r="A4489" i="35"/>
  <c r="D4489" i="35"/>
  <c r="E4489" i="35"/>
  <c r="G4489" i="35"/>
  <c r="H4489" i="35"/>
  <c r="J4489" i="35"/>
  <c r="L4489" i="35"/>
  <c r="N4489" i="35"/>
  <c r="O4489" i="35"/>
  <c r="R4489" i="35"/>
  <c r="A4490" i="35"/>
  <c r="D4490" i="35"/>
  <c r="J4490" i="35"/>
  <c r="O4490" i="35"/>
  <c r="A4491" i="35"/>
  <c r="D4491" i="35"/>
  <c r="J4491" i="35"/>
  <c r="O4491" i="35"/>
  <c r="A4492" i="35"/>
  <c r="D4492" i="35"/>
  <c r="J4492" i="35"/>
  <c r="O4492" i="35"/>
  <c r="A4493" i="35"/>
  <c r="D4493" i="35"/>
  <c r="J4493" i="35"/>
  <c r="O4493" i="35"/>
  <c r="A4494" i="35"/>
  <c r="D4494" i="35"/>
  <c r="J4494" i="35"/>
  <c r="O4494" i="35"/>
  <c r="A4495" i="35"/>
  <c r="E4495" i="35"/>
  <c r="A4496" i="35"/>
  <c r="E4496" i="35"/>
  <c r="A4497" i="35"/>
  <c r="A4498" i="35"/>
  <c r="E4498" i="35"/>
  <c r="A4499" i="35"/>
  <c r="E4499" i="35"/>
  <c r="A4500" i="35"/>
  <c r="E4500" i="35"/>
  <c r="A4501" i="35"/>
  <c r="A4502" i="35"/>
  <c r="E4502" i="35"/>
  <c r="A4503" i="35"/>
  <c r="E4503" i="35"/>
  <c r="A4504" i="35"/>
  <c r="E4504" i="35"/>
  <c r="A4505" i="35"/>
  <c r="A4506" i="35"/>
  <c r="E4506" i="35"/>
  <c r="A4507" i="35"/>
  <c r="E4507" i="35"/>
  <c r="A4508" i="35"/>
  <c r="E4508" i="35"/>
  <c r="A4509" i="35"/>
  <c r="A4510" i="35"/>
  <c r="E4510" i="35"/>
  <c r="A4511" i="35"/>
  <c r="E4511" i="35"/>
  <c r="A4512" i="35"/>
  <c r="E4512" i="35"/>
  <c r="A4513" i="35"/>
  <c r="A4514" i="35"/>
  <c r="E4514" i="35"/>
  <c r="A4515" i="35"/>
  <c r="E4515" i="35"/>
  <c r="A4516" i="35"/>
  <c r="E4516" i="35"/>
  <c r="A4517" i="35"/>
  <c r="A4518" i="35"/>
  <c r="E4518" i="35"/>
  <c r="A4519" i="35"/>
  <c r="E4519" i="35"/>
  <c r="A4520" i="35"/>
  <c r="E4520" i="35"/>
  <c r="A4521" i="35"/>
  <c r="A4522" i="35"/>
  <c r="E4522" i="35"/>
  <c r="D4533" i="35"/>
  <c r="D4538" i="35" s="1"/>
  <c r="E4533" i="35"/>
  <c r="F4533" i="35"/>
  <c r="G4533" i="35"/>
  <c r="H4533" i="35"/>
  <c r="H4538" i="35" s="1"/>
  <c r="I4533" i="35"/>
  <c r="J4533" i="35"/>
  <c r="K4533" i="35"/>
  <c r="L4533" i="35"/>
  <c r="L4538" i="35" s="1"/>
  <c r="M4533" i="35"/>
  <c r="N4533" i="35"/>
  <c r="O4533" i="35"/>
  <c r="P4533" i="35"/>
  <c r="P4538" i="35" s="1"/>
  <c r="Q4533" i="35"/>
  <c r="R4533" i="35"/>
  <c r="D4535" i="35"/>
  <c r="E4535" i="35"/>
  <c r="F4535" i="35"/>
  <c r="G4535" i="35"/>
  <c r="H4535" i="35"/>
  <c r="I4535" i="35"/>
  <c r="J4535" i="35"/>
  <c r="K4535" i="35"/>
  <c r="L4535" i="35"/>
  <c r="M4535" i="35"/>
  <c r="N4535" i="35"/>
  <c r="O4535" i="35"/>
  <c r="P4535" i="35"/>
  <c r="Q4535" i="35"/>
  <c r="R4535" i="35"/>
  <c r="F4538" i="35"/>
  <c r="G4538" i="35"/>
  <c r="J4538" i="35"/>
  <c r="K4538" i="35"/>
  <c r="N4538" i="35"/>
  <c r="O4538" i="35"/>
  <c r="R4538" i="35"/>
  <c r="A4563" i="35"/>
  <c r="D4563" i="35"/>
  <c r="E4563" i="35"/>
  <c r="F4563" i="35"/>
  <c r="G4563" i="35"/>
  <c r="H4563" i="35"/>
  <c r="I4563" i="35"/>
  <c r="J4563" i="35"/>
  <c r="K4563" i="35"/>
  <c r="L4563" i="35"/>
  <c r="M4563" i="35"/>
  <c r="N4563" i="35"/>
  <c r="O4563" i="35"/>
  <c r="P4563" i="35"/>
  <c r="Q4563" i="35"/>
  <c r="R4563" i="35"/>
  <c r="A4564" i="35"/>
  <c r="D4564" i="35"/>
  <c r="E4564" i="35"/>
  <c r="E4615" i="35" s="1"/>
  <c r="F4564" i="35"/>
  <c r="G4564" i="35"/>
  <c r="H4564" i="35"/>
  <c r="I4564" i="35"/>
  <c r="I4615" i="35" s="1"/>
  <c r="J4564" i="35"/>
  <c r="K4564" i="35"/>
  <c r="L4564" i="35"/>
  <c r="M4564" i="35"/>
  <c r="M4615" i="35" s="1"/>
  <c r="N4564" i="35"/>
  <c r="O4564" i="35"/>
  <c r="P4564" i="35"/>
  <c r="Q4564" i="35"/>
  <c r="Q4615" i="35" s="1"/>
  <c r="R4564" i="35"/>
  <c r="A4565" i="35"/>
  <c r="D4565" i="35"/>
  <c r="E4565" i="35"/>
  <c r="E4616" i="35" s="1"/>
  <c r="F4565" i="35"/>
  <c r="G4565" i="35"/>
  <c r="H4565" i="35"/>
  <c r="I4565" i="35"/>
  <c r="I4616" i="35" s="1"/>
  <c r="J4565" i="35"/>
  <c r="K4565" i="35"/>
  <c r="L4565" i="35"/>
  <c r="M4565" i="35"/>
  <c r="M4616" i="35" s="1"/>
  <c r="N4565" i="35"/>
  <c r="O4565" i="35"/>
  <c r="P4565" i="35"/>
  <c r="Q4565" i="35"/>
  <c r="Q4616" i="35" s="1"/>
  <c r="R4565" i="35"/>
  <c r="A4566" i="35"/>
  <c r="D4566" i="35"/>
  <c r="E4566" i="35"/>
  <c r="E4617" i="35" s="1"/>
  <c r="F4566" i="35"/>
  <c r="G4566" i="35"/>
  <c r="H4566" i="35"/>
  <c r="I4566" i="35"/>
  <c r="I4617" i="35" s="1"/>
  <c r="J4566" i="35"/>
  <c r="K4566" i="35"/>
  <c r="L4566" i="35"/>
  <c r="M4566" i="35"/>
  <c r="M4617" i="35" s="1"/>
  <c r="N4566" i="35"/>
  <c r="O4566" i="35"/>
  <c r="P4566" i="35"/>
  <c r="Q4566" i="35"/>
  <c r="Q4617" i="35" s="1"/>
  <c r="R4566" i="35"/>
  <c r="A4567" i="35"/>
  <c r="D4567" i="35"/>
  <c r="E4567" i="35"/>
  <c r="E4618" i="35" s="1"/>
  <c r="F4567" i="35"/>
  <c r="G4567" i="35"/>
  <c r="H4567" i="35"/>
  <c r="I4567" i="35"/>
  <c r="I4618" i="35" s="1"/>
  <c r="J4567" i="35"/>
  <c r="K4567" i="35"/>
  <c r="L4567" i="35"/>
  <c r="M4567" i="35"/>
  <c r="M4618" i="35" s="1"/>
  <c r="N4567" i="35"/>
  <c r="O4567" i="35"/>
  <c r="P4567" i="35"/>
  <c r="Q4567" i="35"/>
  <c r="Q4618" i="35" s="1"/>
  <c r="R4567" i="35"/>
  <c r="A4568" i="35"/>
  <c r="D4568" i="35"/>
  <c r="E4568" i="35"/>
  <c r="E4619" i="35" s="1"/>
  <c r="F4568" i="35"/>
  <c r="G4568" i="35"/>
  <c r="H4568" i="35"/>
  <c r="I4568" i="35"/>
  <c r="I4619" i="35" s="1"/>
  <c r="J4568" i="35"/>
  <c r="K4568" i="35"/>
  <c r="L4568" i="35"/>
  <c r="M4568" i="35"/>
  <c r="M4619" i="35" s="1"/>
  <c r="N4568" i="35"/>
  <c r="O4568" i="35"/>
  <c r="P4568" i="35"/>
  <c r="Q4568" i="35"/>
  <c r="Q4619" i="35" s="1"/>
  <c r="R4568" i="35"/>
  <c r="A4569" i="35"/>
  <c r="D4569" i="35"/>
  <c r="E4569" i="35"/>
  <c r="E4620" i="35" s="1"/>
  <c r="F4569" i="35"/>
  <c r="G4569" i="35"/>
  <c r="H4569" i="35"/>
  <c r="I4569" i="35"/>
  <c r="I4620" i="35" s="1"/>
  <c r="J4569" i="35"/>
  <c r="K4569" i="35"/>
  <c r="L4569" i="35"/>
  <c r="M4569" i="35"/>
  <c r="M4620" i="35" s="1"/>
  <c r="N4569" i="35"/>
  <c r="O4569" i="35"/>
  <c r="P4569" i="35"/>
  <c r="Q4569" i="35"/>
  <c r="Q4620" i="35" s="1"/>
  <c r="R4569" i="35"/>
  <c r="A4570" i="35"/>
  <c r="D4570" i="35"/>
  <c r="E4570" i="35"/>
  <c r="E4621" i="35" s="1"/>
  <c r="F4570" i="35"/>
  <c r="G4570" i="35"/>
  <c r="H4570" i="35"/>
  <c r="I4570" i="35"/>
  <c r="I4621" i="35" s="1"/>
  <c r="J4570" i="35"/>
  <c r="K4570" i="35"/>
  <c r="L4570" i="35"/>
  <c r="M4570" i="35"/>
  <c r="M4621" i="35" s="1"/>
  <c r="N4570" i="35"/>
  <c r="O4570" i="35"/>
  <c r="P4570" i="35"/>
  <c r="Q4570" i="35"/>
  <c r="Q4621" i="35" s="1"/>
  <c r="R4570" i="35"/>
  <c r="A4571" i="35"/>
  <c r="D4571" i="35"/>
  <c r="E4571" i="35"/>
  <c r="E4622" i="35" s="1"/>
  <c r="F4571" i="35"/>
  <c r="G4571" i="35"/>
  <c r="H4571" i="35"/>
  <c r="I4571" i="35"/>
  <c r="I4622" i="35" s="1"/>
  <c r="J4571" i="35"/>
  <c r="K4571" i="35"/>
  <c r="L4571" i="35"/>
  <c r="M4571" i="35"/>
  <c r="M4622" i="35" s="1"/>
  <c r="N4571" i="35"/>
  <c r="O4571" i="35"/>
  <c r="P4571" i="35"/>
  <c r="Q4571" i="35"/>
  <c r="Q4622" i="35" s="1"/>
  <c r="R4571" i="35"/>
  <c r="A4572" i="35"/>
  <c r="D4572" i="35"/>
  <c r="E4572" i="35"/>
  <c r="E4623" i="35" s="1"/>
  <c r="F4572" i="35"/>
  <c r="G4572" i="35"/>
  <c r="H4572" i="35"/>
  <c r="I4572" i="35"/>
  <c r="I4623" i="35" s="1"/>
  <c r="J4572" i="35"/>
  <c r="K4572" i="35"/>
  <c r="L4572" i="35"/>
  <c r="M4572" i="35"/>
  <c r="M4623" i="35" s="1"/>
  <c r="N4572" i="35"/>
  <c r="O4572" i="35"/>
  <c r="P4572" i="35"/>
  <c r="Q4572" i="35"/>
  <c r="Q4623" i="35" s="1"/>
  <c r="R4572" i="35"/>
  <c r="A4573" i="35"/>
  <c r="D4573" i="35"/>
  <c r="E4573" i="35"/>
  <c r="E4624" i="35" s="1"/>
  <c r="F4573" i="35"/>
  <c r="G4573" i="35"/>
  <c r="H4573" i="35"/>
  <c r="I4573" i="35"/>
  <c r="I4624" i="35" s="1"/>
  <c r="J4573" i="35"/>
  <c r="K4573" i="35"/>
  <c r="L4573" i="35"/>
  <c r="M4573" i="35"/>
  <c r="M4624" i="35" s="1"/>
  <c r="N4573" i="35"/>
  <c r="O4573" i="35"/>
  <c r="P4573" i="35"/>
  <c r="Q4573" i="35"/>
  <c r="Q4624" i="35" s="1"/>
  <c r="R4573" i="35"/>
  <c r="A4574" i="35"/>
  <c r="D4574" i="35"/>
  <c r="E4574" i="35"/>
  <c r="E4625" i="35" s="1"/>
  <c r="F4574" i="35"/>
  <c r="G4574" i="35"/>
  <c r="H4574" i="35"/>
  <c r="I4574" i="35"/>
  <c r="I4625" i="35" s="1"/>
  <c r="J4574" i="35"/>
  <c r="K4574" i="35"/>
  <c r="L4574" i="35"/>
  <c r="M4574" i="35"/>
  <c r="M4625" i="35" s="1"/>
  <c r="N4574" i="35"/>
  <c r="O4574" i="35"/>
  <c r="P4574" i="35"/>
  <c r="Q4574" i="35"/>
  <c r="Q4625" i="35" s="1"/>
  <c r="R4574" i="35"/>
  <c r="A4575" i="35"/>
  <c r="D4575" i="35"/>
  <c r="E4575" i="35"/>
  <c r="E4626" i="35" s="1"/>
  <c r="F4575" i="35"/>
  <c r="G4575" i="35"/>
  <c r="H4575" i="35"/>
  <c r="I4575" i="35"/>
  <c r="I4626" i="35" s="1"/>
  <c r="J4575" i="35"/>
  <c r="K4575" i="35"/>
  <c r="L4575" i="35"/>
  <c r="M4575" i="35"/>
  <c r="M4626" i="35" s="1"/>
  <c r="N4575" i="35"/>
  <c r="O4575" i="35"/>
  <c r="P4575" i="35"/>
  <c r="Q4575" i="35"/>
  <c r="Q4626" i="35" s="1"/>
  <c r="R4575" i="35"/>
  <c r="A4576" i="35"/>
  <c r="D4576" i="35"/>
  <c r="E4576" i="35"/>
  <c r="E4627" i="35" s="1"/>
  <c r="F4576" i="35"/>
  <c r="G4576" i="35"/>
  <c r="H4576" i="35"/>
  <c r="I4576" i="35"/>
  <c r="I4627" i="35" s="1"/>
  <c r="J4576" i="35"/>
  <c r="K4576" i="35"/>
  <c r="L4576" i="35"/>
  <c r="M4576" i="35"/>
  <c r="M4627" i="35" s="1"/>
  <c r="N4576" i="35"/>
  <c r="O4576" i="35"/>
  <c r="P4576" i="35"/>
  <c r="Q4576" i="35"/>
  <c r="Q4627" i="35" s="1"/>
  <c r="R4576" i="35"/>
  <c r="A4577" i="35"/>
  <c r="D4577" i="35"/>
  <c r="E4577" i="35"/>
  <c r="E4628" i="35" s="1"/>
  <c r="F4577" i="35"/>
  <c r="G4577" i="35"/>
  <c r="H4577" i="35"/>
  <c r="I4577" i="35"/>
  <c r="I4628" i="35" s="1"/>
  <c r="J4577" i="35"/>
  <c r="K4577" i="35"/>
  <c r="L4577" i="35"/>
  <c r="M4577" i="35"/>
  <c r="M4628" i="35" s="1"/>
  <c r="N4577" i="35"/>
  <c r="O4577" i="35"/>
  <c r="P4577" i="35"/>
  <c r="Q4577" i="35"/>
  <c r="Q4628" i="35" s="1"/>
  <c r="R4577" i="35"/>
  <c r="A4578" i="35"/>
  <c r="D4578" i="35"/>
  <c r="E4578" i="35"/>
  <c r="E4629" i="35" s="1"/>
  <c r="F4578" i="35"/>
  <c r="G4578" i="35"/>
  <c r="H4578" i="35"/>
  <c r="I4578" i="35"/>
  <c r="I4629" i="35" s="1"/>
  <c r="J4578" i="35"/>
  <c r="K4578" i="35"/>
  <c r="L4578" i="35"/>
  <c r="M4578" i="35"/>
  <c r="M4629" i="35" s="1"/>
  <c r="N4578" i="35"/>
  <c r="O4578" i="35"/>
  <c r="P4578" i="35"/>
  <c r="Q4578" i="35"/>
  <c r="Q4629" i="35" s="1"/>
  <c r="R4578" i="35"/>
  <c r="A4579" i="35"/>
  <c r="D4579" i="35"/>
  <c r="E4579" i="35"/>
  <c r="E4630" i="35" s="1"/>
  <c r="F4579" i="35"/>
  <c r="G4579" i="35"/>
  <c r="H4579" i="35"/>
  <c r="I4579" i="35"/>
  <c r="I4630" i="35" s="1"/>
  <c r="J4579" i="35"/>
  <c r="K4579" i="35"/>
  <c r="L4579" i="35"/>
  <c r="M4579" i="35"/>
  <c r="M4630" i="35" s="1"/>
  <c r="N4579" i="35"/>
  <c r="O4579" i="35"/>
  <c r="P4579" i="35"/>
  <c r="Q4579" i="35"/>
  <c r="Q4630" i="35" s="1"/>
  <c r="R4579" i="35"/>
  <c r="A4580" i="35"/>
  <c r="D4580" i="35"/>
  <c r="E4580" i="35"/>
  <c r="E4631" i="35" s="1"/>
  <c r="F4580" i="35"/>
  <c r="G4580" i="35"/>
  <c r="H4580" i="35"/>
  <c r="I4580" i="35"/>
  <c r="I4631" i="35" s="1"/>
  <c r="J4580" i="35"/>
  <c r="K4580" i="35"/>
  <c r="L4580" i="35"/>
  <c r="M4580" i="35"/>
  <c r="M4631" i="35" s="1"/>
  <c r="N4580" i="35"/>
  <c r="O4580" i="35"/>
  <c r="P4580" i="35"/>
  <c r="Q4580" i="35"/>
  <c r="Q4631" i="35" s="1"/>
  <c r="R4580" i="35"/>
  <c r="A4581" i="35"/>
  <c r="D4581" i="35"/>
  <c r="E4581" i="35"/>
  <c r="E4632" i="35" s="1"/>
  <c r="F4581" i="35"/>
  <c r="G4581" i="35"/>
  <c r="H4581" i="35"/>
  <c r="I4581" i="35"/>
  <c r="I4632" i="35" s="1"/>
  <c r="J4581" i="35"/>
  <c r="K4581" i="35"/>
  <c r="L4581" i="35"/>
  <c r="M4581" i="35"/>
  <c r="M4632" i="35" s="1"/>
  <c r="N4581" i="35"/>
  <c r="O4581" i="35"/>
  <c r="P4581" i="35"/>
  <c r="Q4581" i="35"/>
  <c r="Q4632" i="35" s="1"/>
  <c r="R4581" i="35"/>
  <c r="A4582" i="35"/>
  <c r="D4582" i="35"/>
  <c r="E4582" i="35"/>
  <c r="E4633" i="35" s="1"/>
  <c r="F4582" i="35"/>
  <c r="G4582" i="35"/>
  <c r="H4582" i="35"/>
  <c r="I4582" i="35"/>
  <c r="I4633" i="35" s="1"/>
  <c r="J4582" i="35"/>
  <c r="K4582" i="35"/>
  <c r="L4582" i="35"/>
  <c r="M4582" i="35"/>
  <c r="M4633" i="35" s="1"/>
  <c r="N4582" i="35"/>
  <c r="O4582" i="35"/>
  <c r="P4582" i="35"/>
  <c r="Q4582" i="35"/>
  <c r="Q4633" i="35" s="1"/>
  <c r="R4582" i="35"/>
  <c r="A4583" i="35"/>
  <c r="D4583" i="35"/>
  <c r="E4583" i="35"/>
  <c r="E4634" i="35" s="1"/>
  <c r="F4583" i="35"/>
  <c r="G4583" i="35"/>
  <c r="H4583" i="35"/>
  <c r="I4583" i="35"/>
  <c r="I4634" i="35" s="1"/>
  <c r="J4583" i="35"/>
  <c r="K4583" i="35"/>
  <c r="L4583" i="35"/>
  <c r="M4583" i="35"/>
  <c r="M4634" i="35" s="1"/>
  <c r="N4583" i="35"/>
  <c r="O4583" i="35"/>
  <c r="P4583" i="35"/>
  <c r="Q4583" i="35"/>
  <c r="Q4634" i="35" s="1"/>
  <c r="R4583" i="35"/>
  <c r="A4584" i="35"/>
  <c r="D4584" i="35"/>
  <c r="E4584" i="35"/>
  <c r="E4635" i="35" s="1"/>
  <c r="F4584" i="35"/>
  <c r="G4584" i="35"/>
  <c r="H4584" i="35"/>
  <c r="I4584" i="35"/>
  <c r="I4635" i="35" s="1"/>
  <c r="J4584" i="35"/>
  <c r="K4584" i="35"/>
  <c r="L4584" i="35"/>
  <c r="M4584" i="35"/>
  <c r="M4635" i="35" s="1"/>
  <c r="N4584" i="35"/>
  <c r="O4584" i="35"/>
  <c r="P4584" i="35"/>
  <c r="Q4584" i="35"/>
  <c r="Q4635" i="35" s="1"/>
  <c r="R4584" i="35"/>
  <c r="A4585" i="35"/>
  <c r="D4585" i="35"/>
  <c r="E4585" i="35"/>
  <c r="E4636" i="35" s="1"/>
  <c r="F4585" i="35"/>
  <c r="G4585" i="35"/>
  <c r="H4585" i="35"/>
  <c r="I4585" i="35"/>
  <c r="I4636" i="35" s="1"/>
  <c r="J4585" i="35"/>
  <c r="K4585" i="35"/>
  <c r="L4585" i="35"/>
  <c r="M4585" i="35"/>
  <c r="M4636" i="35" s="1"/>
  <c r="N4585" i="35"/>
  <c r="O4585" i="35"/>
  <c r="P4585" i="35"/>
  <c r="Q4585" i="35"/>
  <c r="Q4636" i="35" s="1"/>
  <c r="R4585" i="35"/>
  <c r="A4586" i="35"/>
  <c r="D4586" i="35"/>
  <c r="E4586" i="35"/>
  <c r="E4637" i="35" s="1"/>
  <c r="F4586" i="35"/>
  <c r="G4586" i="35"/>
  <c r="H4586" i="35"/>
  <c r="I4586" i="35"/>
  <c r="I4637" i="35" s="1"/>
  <c r="J4586" i="35"/>
  <c r="K4586" i="35"/>
  <c r="L4586" i="35"/>
  <c r="M4586" i="35"/>
  <c r="M4637" i="35" s="1"/>
  <c r="N4586" i="35"/>
  <c r="O4586" i="35"/>
  <c r="P4586" i="35"/>
  <c r="Q4586" i="35"/>
  <c r="Q4637" i="35" s="1"/>
  <c r="R4586" i="35"/>
  <c r="A4587" i="35"/>
  <c r="D4587" i="35"/>
  <c r="E4587" i="35"/>
  <c r="E4638" i="35" s="1"/>
  <c r="F4587" i="35"/>
  <c r="G4587" i="35"/>
  <c r="H4587" i="35"/>
  <c r="I4587" i="35"/>
  <c r="I4638" i="35" s="1"/>
  <c r="J4587" i="35"/>
  <c r="K4587" i="35"/>
  <c r="L4587" i="35"/>
  <c r="M4587" i="35"/>
  <c r="M4638" i="35" s="1"/>
  <c r="N4587" i="35"/>
  <c r="O4587" i="35"/>
  <c r="P4587" i="35"/>
  <c r="Q4587" i="35"/>
  <c r="Q4638" i="35" s="1"/>
  <c r="R4587" i="35"/>
  <c r="A4588" i="35"/>
  <c r="D4588" i="35"/>
  <c r="E4588" i="35"/>
  <c r="E4639" i="35" s="1"/>
  <c r="F4588" i="35"/>
  <c r="G4588" i="35"/>
  <c r="H4588" i="35"/>
  <c r="I4588" i="35"/>
  <c r="I4639" i="35" s="1"/>
  <c r="J4588" i="35"/>
  <c r="K4588" i="35"/>
  <c r="L4588" i="35"/>
  <c r="M4588" i="35"/>
  <c r="M4639" i="35" s="1"/>
  <c r="N4588" i="35"/>
  <c r="O4588" i="35"/>
  <c r="P4588" i="35"/>
  <c r="Q4588" i="35"/>
  <c r="Q4639" i="35" s="1"/>
  <c r="R4588" i="35"/>
  <c r="A4589" i="35"/>
  <c r="D4589" i="35"/>
  <c r="E4589" i="35"/>
  <c r="E4640" i="35" s="1"/>
  <c r="F4589" i="35"/>
  <c r="G4589" i="35"/>
  <c r="H4589" i="35"/>
  <c r="I4589" i="35"/>
  <c r="I4640" i="35" s="1"/>
  <c r="J4589" i="35"/>
  <c r="K4589" i="35"/>
  <c r="L4589" i="35"/>
  <c r="M4589" i="35"/>
  <c r="M4640" i="35" s="1"/>
  <c r="N4589" i="35"/>
  <c r="O4589" i="35"/>
  <c r="P4589" i="35"/>
  <c r="Q4589" i="35"/>
  <c r="Q4640" i="35" s="1"/>
  <c r="R4589" i="35"/>
  <c r="A4590" i="35"/>
  <c r="D4590" i="35"/>
  <c r="E4590" i="35"/>
  <c r="E4641" i="35" s="1"/>
  <c r="F4590" i="35"/>
  <c r="G4590" i="35"/>
  <c r="H4590" i="35"/>
  <c r="I4590" i="35"/>
  <c r="I4641" i="35" s="1"/>
  <c r="J4590" i="35"/>
  <c r="K4590" i="35"/>
  <c r="L4590" i="35"/>
  <c r="M4590" i="35"/>
  <c r="M4641" i="35" s="1"/>
  <c r="N4590" i="35"/>
  <c r="O4590" i="35"/>
  <c r="P4590" i="35"/>
  <c r="Q4590" i="35"/>
  <c r="Q4641" i="35" s="1"/>
  <c r="R4590" i="35"/>
  <c r="A4591" i="35"/>
  <c r="D4591" i="35"/>
  <c r="E4591" i="35"/>
  <c r="E4642" i="35" s="1"/>
  <c r="F4591" i="35"/>
  <c r="G4591" i="35"/>
  <c r="H4591" i="35"/>
  <c r="I4591" i="35"/>
  <c r="I4642" i="35" s="1"/>
  <c r="J4591" i="35"/>
  <c r="K4591" i="35"/>
  <c r="L4591" i="35"/>
  <c r="M4591" i="35"/>
  <c r="M4642" i="35" s="1"/>
  <c r="N4591" i="35"/>
  <c r="O4591" i="35"/>
  <c r="P4591" i="35"/>
  <c r="Q4591" i="35"/>
  <c r="Q4642" i="35" s="1"/>
  <c r="R4591" i="35"/>
  <c r="A4592" i="35"/>
  <c r="D4592" i="35"/>
  <c r="E4592" i="35"/>
  <c r="E4643" i="35" s="1"/>
  <c r="F4592" i="35"/>
  <c r="G4592" i="35"/>
  <c r="H4592" i="35"/>
  <c r="I4592" i="35"/>
  <c r="I4643" i="35" s="1"/>
  <c r="J4592" i="35"/>
  <c r="K4592" i="35"/>
  <c r="L4592" i="35"/>
  <c r="M4592" i="35"/>
  <c r="M4643" i="35" s="1"/>
  <c r="N4592" i="35"/>
  <c r="O4592" i="35"/>
  <c r="P4592" i="35"/>
  <c r="Q4592" i="35"/>
  <c r="Q4643" i="35" s="1"/>
  <c r="R4592" i="35"/>
  <c r="A4593" i="35"/>
  <c r="D4593" i="35"/>
  <c r="E4593" i="35"/>
  <c r="E4644" i="35" s="1"/>
  <c r="F4593" i="35"/>
  <c r="G4593" i="35"/>
  <c r="H4593" i="35"/>
  <c r="I4593" i="35"/>
  <c r="I4644" i="35" s="1"/>
  <c r="J4593" i="35"/>
  <c r="K4593" i="35"/>
  <c r="L4593" i="35"/>
  <c r="M4593" i="35"/>
  <c r="M4644" i="35" s="1"/>
  <c r="N4593" i="35"/>
  <c r="O4593" i="35"/>
  <c r="P4593" i="35"/>
  <c r="Q4593" i="35"/>
  <c r="Q4644" i="35" s="1"/>
  <c r="R4593" i="35"/>
  <c r="A4594" i="35"/>
  <c r="D4594" i="35"/>
  <c r="E4594" i="35"/>
  <c r="E4645" i="35" s="1"/>
  <c r="F4594" i="35"/>
  <c r="G4594" i="35"/>
  <c r="H4594" i="35"/>
  <c r="I4594" i="35"/>
  <c r="I4645" i="35" s="1"/>
  <c r="J4594" i="35"/>
  <c r="K4594" i="35"/>
  <c r="L4594" i="35"/>
  <c r="M4594" i="35"/>
  <c r="M4645" i="35" s="1"/>
  <c r="N4594" i="35"/>
  <c r="O4594" i="35"/>
  <c r="P4594" i="35"/>
  <c r="Q4594" i="35"/>
  <c r="Q4645" i="35" s="1"/>
  <c r="R4594" i="35"/>
  <c r="A4595" i="35"/>
  <c r="D4595" i="35"/>
  <c r="E4595" i="35"/>
  <c r="E4646" i="35" s="1"/>
  <c r="F4595" i="35"/>
  <c r="G4595" i="35"/>
  <c r="H4595" i="35"/>
  <c r="I4595" i="35"/>
  <c r="I4646" i="35" s="1"/>
  <c r="J4595" i="35"/>
  <c r="K4595" i="35"/>
  <c r="L4595" i="35"/>
  <c r="M4595" i="35"/>
  <c r="M4646" i="35" s="1"/>
  <c r="N4595" i="35"/>
  <c r="O4595" i="35"/>
  <c r="P4595" i="35"/>
  <c r="Q4595" i="35"/>
  <c r="Q4646" i="35" s="1"/>
  <c r="R4595" i="35"/>
  <c r="A4596" i="35"/>
  <c r="D4596" i="35"/>
  <c r="E4596" i="35"/>
  <c r="E4647" i="35" s="1"/>
  <c r="F4596" i="35"/>
  <c r="G4596" i="35"/>
  <c r="H4596" i="35"/>
  <c r="I4596" i="35"/>
  <c r="I4647" i="35" s="1"/>
  <c r="J4596" i="35"/>
  <c r="K4596" i="35"/>
  <c r="L4596" i="35"/>
  <c r="M4596" i="35"/>
  <c r="M4647" i="35" s="1"/>
  <c r="N4596" i="35"/>
  <c r="O4596" i="35"/>
  <c r="P4596" i="35"/>
  <c r="Q4596" i="35"/>
  <c r="Q4647" i="35" s="1"/>
  <c r="R4596" i="35"/>
  <c r="A4597" i="35"/>
  <c r="D4597" i="35"/>
  <c r="E4597" i="35"/>
  <c r="E4648" i="35" s="1"/>
  <c r="F4597" i="35"/>
  <c r="G4597" i="35"/>
  <c r="H4597" i="35"/>
  <c r="I4597" i="35"/>
  <c r="I4648" i="35" s="1"/>
  <c r="J4597" i="35"/>
  <c r="K4597" i="35"/>
  <c r="L4597" i="35"/>
  <c r="M4597" i="35"/>
  <c r="M4648" i="35" s="1"/>
  <c r="N4597" i="35"/>
  <c r="O4597" i="35"/>
  <c r="P4597" i="35"/>
  <c r="Q4597" i="35"/>
  <c r="Q4648" i="35" s="1"/>
  <c r="R4597" i="35"/>
  <c r="A4598" i="35"/>
  <c r="D4598" i="35"/>
  <c r="E4598" i="35"/>
  <c r="E4649" i="35" s="1"/>
  <c r="F4598" i="35"/>
  <c r="G4598" i="35"/>
  <c r="H4598" i="35"/>
  <c r="I4598" i="35"/>
  <c r="I4649" i="35" s="1"/>
  <c r="J4598" i="35"/>
  <c r="K4598" i="35"/>
  <c r="L4598" i="35"/>
  <c r="M4598" i="35"/>
  <c r="M4649" i="35" s="1"/>
  <c r="N4598" i="35"/>
  <c r="O4598" i="35"/>
  <c r="P4598" i="35"/>
  <c r="Q4598" i="35"/>
  <c r="Q4649" i="35" s="1"/>
  <c r="R4598" i="35"/>
  <c r="A4599" i="35"/>
  <c r="D4599" i="35"/>
  <c r="E4599" i="35"/>
  <c r="E4650" i="35" s="1"/>
  <c r="F4599" i="35"/>
  <c r="G4599" i="35"/>
  <c r="H4599" i="35"/>
  <c r="I4599" i="35"/>
  <c r="I4650" i="35" s="1"/>
  <c r="J4599" i="35"/>
  <c r="K4599" i="35"/>
  <c r="L4599" i="35"/>
  <c r="M4599" i="35"/>
  <c r="M4650" i="35" s="1"/>
  <c r="N4599" i="35"/>
  <c r="O4599" i="35"/>
  <c r="P4599" i="35"/>
  <c r="Q4599" i="35"/>
  <c r="Q4650" i="35" s="1"/>
  <c r="R4599" i="35"/>
  <c r="A4600" i="35"/>
  <c r="D4600" i="35"/>
  <c r="E4600" i="35"/>
  <c r="E4651" i="35" s="1"/>
  <c r="F4600" i="35"/>
  <c r="G4600" i="35"/>
  <c r="H4600" i="35"/>
  <c r="I4600" i="35"/>
  <c r="I4651" i="35" s="1"/>
  <c r="J4600" i="35"/>
  <c r="K4600" i="35"/>
  <c r="L4600" i="35"/>
  <c r="M4600" i="35"/>
  <c r="M4651" i="35" s="1"/>
  <c r="N4600" i="35"/>
  <c r="O4600" i="35"/>
  <c r="P4600" i="35"/>
  <c r="Q4600" i="35"/>
  <c r="Q4651" i="35" s="1"/>
  <c r="R4600" i="35"/>
  <c r="A4601" i="35"/>
  <c r="D4601" i="35"/>
  <c r="E4601" i="35"/>
  <c r="E4652" i="35" s="1"/>
  <c r="F4601" i="35"/>
  <c r="G4601" i="35"/>
  <c r="H4601" i="35"/>
  <c r="I4601" i="35"/>
  <c r="I4652" i="35" s="1"/>
  <c r="J4601" i="35"/>
  <c r="K4601" i="35"/>
  <c r="L4601" i="35"/>
  <c r="M4601" i="35"/>
  <c r="M4652" i="35" s="1"/>
  <c r="N4601" i="35"/>
  <c r="O4601" i="35"/>
  <c r="P4601" i="35"/>
  <c r="Q4601" i="35"/>
  <c r="Q4652" i="35" s="1"/>
  <c r="R4601" i="35"/>
  <c r="A4602" i="35"/>
  <c r="D4602" i="35"/>
  <c r="E4602" i="35"/>
  <c r="E4653" i="35" s="1"/>
  <c r="F4602" i="35"/>
  <c r="G4602" i="35"/>
  <c r="H4602" i="35"/>
  <c r="I4602" i="35"/>
  <c r="I4653" i="35" s="1"/>
  <c r="J4602" i="35"/>
  <c r="K4602" i="35"/>
  <c r="L4602" i="35"/>
  <c r="M4602" i="35"/>
  <c r="M4653" i="35" s="1"/>
  <c r="N4602" i="35"/>
  <c r="O4602" i="35"/>
  <c r="P4602" i="35"/>
  <c r="Q4602" i="35"/>
  <c r="Q4653" i="35" s="1"/>
  <c r="R4602" i="35"/>
  <c r="A4603" i="35"/>
  <c r="D4603" i="35"/>
  <c r="E4603" i="35"/>
  <c r="E4654" i="35" s="1"/>
  <c r="F4603" i="35"/>
  <c r="G4603" i="35"/>
  <c r="H4603" i="35"/>
  <c r="I4603" i="35"/>
  <c r="I4654" i="35" s="1"/>
  <c r="J4603" i="35"/>
  <c r="K4603" i="35"/>
  <c r="L4603" i="35"/>
  <c r="M4603" i="35"/>
  <c r="M4654" i="35" s="1"/>
  <c r="N4603" i="35"/>
  <c r="O4603" i="35"/>
  <c r="P4603" i="35"/>
  <c r="Q4603" i="35"/>
  <c r="Q4654" i="35" s="1"/>
  <c r="R4603" i="35"/>
  <c r="A4604" i="35"/>
  <c r="D4604" i="35"/>
  <c r="E4604" i="35"/>
  <c r="E4655" i="35" s="1"/>
  <c r="F4604" i="35"/>
  <c r="G4604" i="35"/>
  <c r="H4604" i="35"/>
  <c r="I4604" i="35"/>
  <c r="I4655" i="35" s="1"/>
  <c r="J4604" i="35"/>
  <c r="K4604" i="35"/>
  <c r="L4604" i="35"/>
  <c r="M4604" i="35"/>
  <c r="M4655" i="35" s="1"/>
  <c r="N4604" i="35"/>
  <c r="O4604" i="35"/>
  <c r="P4604" i="35"/>
  <c r="Q4604" i="35"/>
  <c r="Q4655" i="35" s="1"/>
  <c r="R4604" i="35"/>
  <c r="A4605" i="35"/>
  <c r="D4605" i="35"/>
  <c r="E4605" i="35"/>
  <c r="E4656" i="35" s="1"/>
  <c r="F4605" i="35"/>
  <c r="G4605" i="35"/>
  <c r="H4605" i="35"/>
  <c r="I4605" i="35"/>
  <c r="I4656" i="35" s="1"/>
  <c r="J4605" i="35"/>
  <c r="K4605" i="35"/>
  <c r="L4605" i="35"/>
  <c r="M4605" i="35"/>
  <c r="M4656" i="35" s="1"/>
  <c r="N4605" i="35"/>
  <c r="O4605" i="35"/>
  <c r="P4605" i="35"/>
  <c r="Q4605" i="35"/>
  <c r="Q4656" i="35" s="1"/>
  <c r="R4605" i="35"/>
  <c r="A4606" i="35"/>
  <c r="D4606" i="35"/>
  <c r="E4606" i="35"/>
  <c r="E4657" i="35" s="1"/>
  <c r="F4606" i="35"/>
  <c r="G4606" i="35"/>
  <c r="H4606" i="35"/>
  <c r="I4606" i="35"/>
  <c r="I4657" i="35" s="1"/>
  <c r="J4606" i="35"/>
  <c r="K4606" i="35"/>
  <c r="L4606" i="35"/>
  <c r="M4606" i="35"/>
  <c r="M4657" i="35" s="1"/>
  <c r="N4606" i="35"/>
  <c r="O4606" i="35"/>
  <c r="P4606" i="35"/>
  <c r="Q4606" i="35"/>
  <c r="Q4657" i="35" s="1"/>
  <c r="R4606" i="35"/>
  <c r="A4607" i="35"/>
  <c r="D4607" i="35"/>
  <c r="E4607" i="35"/>
  <c r="E4658" i="35" s="1"/>
  <c r="F4607" i="35"/>
  <c r="G4607" i="35"/>
  <c r="H4607" i="35"/>
  <c r="I4607" i="35"/>
  <c r="I4658" i="35" s="1"/>
  <c r="J4607" i="35"/>
  <c r="K4607" i="35"/>
  <c r="L4607" i="35"/>
  <c r="M4607" i="35"/>
  <c r="M4658" i="35" s="1"/>
  <c r="N4607" i="35"/>
  <c r="O4607" i="35"/>
  <c r="P4607" i="35"/>
  <c r="Q4607" i="35"/>
  <c r="Q4658" i="35" s="1"/>
  <c r="R4607" i="35"/>
  <c r="A4608" i="35"/>
  <c r="D4608" i="35"/>
  <c r="E4608" i="35"/>
  <c r="E4659" i="35" s="1"/>
  <c r="F4608" i="35"/>
  <c r="G4608" i="35"/>
  <c r="H4608" i="35"/>
  <c r="I4608" i="35"/>
  <c r="I4659" i="35" s="1"/>
  <c r="J4608" i="35"/>
  <c r="K4608" i="35"/>
  <c r="L4608" i="35"/>
  <c r="M4608" i="35"/>
  <c r="M4659" i="35" s="1"/>
  <c r="N4608" i="35"/>
  <c r="O4608" i="35"/>
  <c r="P4608" i="35"/>
  <c r="Q4608" i="35"/>
  <c r="Q4659" i="35" s="1"/>
  <c r="R4608" i="35"/>
  <c r="A4609" i="35"/>
  <c r="D4609" i="35"/>
  <c r="E4609" i="35"/>
  <c r="E4660" i="35" s="1"/>
  <c r="F4609" i="35"/>
  <c r="G4609" i="35"/>
  <c r="H4609" i="35"/>
  <c r="I4609" i="35"/>
  <c r="I4660" i="35" s="1"/>
  <c r="J4609" i="35"/>
  <c r="K4609" i="35"/>
  <c r="L4609" i="35"/>
  <c r="M4609" i="35"/>
  <c r="M4660" i="35" s="1"/>
  <c r="N4609" i="35"/>
  <c r="O4609" i="35"/>
  <c r="P4609" i="35"/>
  <c r="Q4609" i="35"/>
  <c r="Q4660" i="35" s="1"/>
  <c r="R4609" i="35"/>
  <c r="A4610" i="35"/>
  <c r="D4610" i="35"/>
  <c r="E4610" i="35"/>
  <c r="E4661" i="35" s="1"/>
  <c r="F4610" i="35"/>
  <c r="G4610" i="35"/>
  <c r="H4610" i="35"/>
  <c r="I4610" i="35"/>
  <c r="I4661" i="35" s="1"/>
  <c r="J4610" i="35"/>
  <c r="K4610" i="35"/>
  <c r="L4610" i="35"/>
  <c r="M4610" i="35"/>
  <c r="M4661" i="35" s="1"/>
  <c r="N4610" i="35"/>
  <c r="O4610" i="35"/>
  <c r="P4610" i="35"/>
  <c r="Q4610" i="35"/>
  <c r="Q4661" i="35" s="1"/>
  <c r="R4610" i="35"/>
  <c r="A4611" i="35"/>
  <c r="D4611" i="35"/>
  <c r="E4611" i="35"/>
  <c r="E4662" i="35" s="1"/>
  <c r="F4611" i="35"/>
  <c r="G4611" i="35"/>
  <c r="H4611" i="35"/>
  <c r="I4611" i="35"/>
  <c r="I4662" i="35" s="1"/>
  <c r="J4611" i="35"/>
  <c r="K4611" i="35"/>
  <c r="L4611" i="35"/>
  <c r="M4611" i="35"/>
  <c r="M4662" i="35" s="1"/>
  <c r="N4611" i="35"/>
  <c r="O4611" i="35"/>
  <c r="P4611" i="35"/>
  <c r="Q4611" i="35"/>
  <c r="Q4662" i="35" s="1"/>
  <c r="R4611" i="35"/>
  <c r="A4612" i="35"/>
  <c r="D4612" i="35"/>
  <c r="E4612" i="35"/>
  <c r="E4663" i="35" s="1"/>
  <c r="F4612" i="35"/>
  <c r="G4612" i="35"/>
  <c r="H4612" i="35"/>
  <c r="I4612" i="35"/>
  <c r="I4663" i="35" s="1"/>
  <c r="J4612" i="35"/>
  <c r="K4612" i="35"/>
  <c r="L4612" i="35"/>
  <c r="M4612" i="35"/>
  <c r="M4663" i="35" s="1"/>
  <c r="N4612" i="35"/>
  <c r="O4612" i="35"/>
  <c r="P4612" i="35"/>
  <c r="Q4612" i="35"/>
  <c r="Q4663" i="35" s="1"/>
  <c r="R4612" i="35"/>
  <c r="D4613" i="35"/>
  <c r="F4613" i="35"/>
  <c r="G4613" i="35"/>
  <c r="H4613" i="35"/>
  <c r="J4613" i="35"/>
  <c r="K4613" i="35"/>
  <c r="L4613" i="35"/>
  <c r="N4613" i="35"/>
  <c r="O4613" i="35"/>
  <c r="P4613" i="35"/>
  <c r="R4613" i="35"/>
  <c r="A4614" i="35"/>
  <c r="D4614" i="35"/>
  <c r="F4614" i="35"/>
  <c r="G4614" i="35"/>
  <c r="H4614" i="35"/>
  <c r="J4614" i="35"/>
  <c r="K4614" i="35"/>
  <c r="L4614" i="35"/>
  <c r="N4614" i="35"/>
  <c r="O4614" i="35"/>
  <c r="P4614" i="35"/>
  <c r="R4614" i="35"/>
  <c r="A4615" i="35"/>
  <c r="D4615" i="35"/>
  <c r="F4615" i="35"/>
  <c r="G4615" i="35"/>
  <c r="G4664" i="35" s="1"/>
  <c r="G4667" i="35" s="1"/>
  <c r="H4615" i="35"/>
  <c r="J4615" i="35"/>
  <c r="K4615" i="35"/>
  <c r="L4615" i="35"/>
  <c r="N4615" i="35"/>
  <c r="O4615" i="35"/>
  <c r="P4615" i="35"/>
  <c r="R4615" i="35"/>
  <c r="A4616" i="35"/>
  <c r="D4616" i="35"/>
  <c r="F4616" i="35"/>
  <c r="G4616" i="35"/>
  <c r="H4616" i="35"/>
  <c r="J4616" i="35"/>
  <c r="K4616" i="35"/>
  <c r="L4616" i="35"/>
  <c r="N4616" i="35"/>
  <c r="O4616" i="35"/>
  <c r="P4616" i="35"/>
  <c r="R4616" i="35"/>
  <c r="A4617" i="35"/>
  <c r="D4617" i="35"/>
  <c r="F4617" i="35"/>
  <c r="G4617" i="35"/>
  <c r="H4617" i="35"/>
  <c r="J4617" i="35"/>
  <c r="K4617" i="35"/>
  <c r="L4617" i="35"/>
  <c r="N4617" i="35"/>
  <c r="O4617" i="35"/>
  <c r="P4617" i="35"/>
  <c r="R4617" i="35"/>
  <c r="A4618" i="35"/>
  <c r="D4618" i="35"/>
  <c r="F4618" i="35"/>
  <c r="G4618" i="35"/>
  <c r="H4618" i="35"/>
  <c r="J4618" i="35"/>
  <c r="K4618" i="35"/>
  <c r="L4618" i="35"/>
  <c r="N4618" i="35"/>
  <c r="O4618" i="35"/>
  <c r="P4618" i="35"/>
  <c r="R4618" i="35"/>
  <c r="A4619" i="35"/>
  <c r="D4619" i="35"/>
  <c r="F4619" i="35"/>
  <c r="G4619" i="35"/>
  <c r="H4619" i="35"/>
  <c r="J4619" i="35"/>
  <c r="K4619" i="35"/>
  <c r="L4619" i="35"/>
  <c r="N4619" i="35"/>
  <c r="O4619" i="35"/>
  <c r="P4619" i="35"/>
  <c r="R4619" i="35"/>
  <c r="A4620" i="35"/>
  <c r="D4620" i="35"/>
  <c r="F4620" i="35"/>
  <c r="G4620" i="35"/>
  <c r="H4620" i="35"/>
  <c r="J4620" i="35"/>
  <c r="K4620" i="35"/>
  <c r="L4620" i="35"/>
  <c r="N4620" i="35"/>
  <c r="O4620" i="35"/>
  <c r="P4620" i="35"/>
  <c r="R4620" i="35"/>
  <c r="A4621" i="35"/>
  <c r="D4621" i="35"/>
  <c r="F4621" i="35"/>
  <c r="G4621" i="35"/>
  <c r="H4621" i="35"/>
  <c r="J4621" i="35"/>
  <c r="K4621" i="35"/>
  <c r="L4621" i="35"/>
  <c r="N4621" i="35"/>
  <c r="O4621" i="35"/>
  <c r="P4621" i="35"/>
  <c r="R4621" i="35"/>
  <c r="A4622" i="35"/>
  <c r="D4622" i="35"/>
  <c r="F4622" i="35"/>
  <c r="G4622" i="35"/>
  <c r="H4622" i="35"/>
  <c r="J4622" i="35"/>
  <c r="K4622" i="35"/>
  <c r="L4622" i="35"/>
  <c r="N4622" i="35"/>
  <c r="O4622" i="35"/>
  <c r="P4622" i="35"/>
  <c r="R4622" i="35"/>
  <c r="A4623" i="35"/>
  <c r="D4623" i="35"/>
  <c r="F4623" i="35"/>
  <c r="G4623" i="35"/>
  <c r="H4623" i="35"/>
  <c r="J4623" i="35"/>
  <c r="K4623" i="35"/>
  <c r="L4623" i="35"/>
  <c r="N4623" i="35"/>
  <c r="O4623" i="35"/>
  <c r="P4623" i="35"/>
  <c r="R4623" i="35"/>
  <c r="A4624" i="35"/>
  <c r="D4624" i="35"/>
  <c r="F4624" i="35"/>
  <c r="G4624" i="35"/>
  <c r="H4624" i="35"/>
  <c r="J4624" i="35"/>
  <c r="K4624" i="35"/>
  <c r="L4624" i="35"/>
  <c r="N4624" i="35"/>
  <c r="O4624" i="35"/>
  <c r="P4624" i="35"/>
  <c r="R4624" i="35"/>
  <c r="A4625" i="35"/>
  <c r="D4625" i="35"/>
  <c r="F4625" i="35"/>
  <c r="G4625" i="35"/>
  <c r="H4625" i="35"/>
  <c r="J4625" i="35"/>
  <c r="K4625" i="35"/>
  <c r="L4625" i="35"/>
  <c r="N4625" i="35"/>
  <c r="O4625" i="35"/>
  <c r="P4625" i="35"/>
  <c r="R4625" i="35"/>
  <c r="A4626" i="35"/>
  <c r="D4626" i="35"/>
  <c r="F4626" i="35"/>
  <c r="G4626" i="35"/>
  <c r="H4626" i="35"/>
  <c r="J4626" i="35"/>
  <c r="K4626" i="35"/>
  <c r="L4626" i="35"/>
  <c r="N4626" i="35"/>
  <c r="O4626" i="35"/>
  <c r="P4626" i="35"/>
  <c r="R4626" i="35"/>
  <c r="A4627" i="35"/>
  <c r="D4627" i="35"/>
  <c r="F4627" i="35"/>
  <c r="G4627" i="35"/>
  <c r="H4627" i="35"/>
  <c r="J4627" i="35"/>
  <c r="K4627" i="35"/>
  <c r="L4627" i="35"/>
  <c r="N4627" i="35"/>
  <c r="O4627" i="35"/>
  <c r="P4627" i="35"/>
  <c r="R4627" i="35"/>
  <c r="A4628" i="35"/>
  <c r="D4628" i="35"/>
  <c r="F4628" i="35"/>
  <c r="G4628" i="35"/>
  <c r="H4628" i="35"/>
  <c r="J4628" i="35"/>
  <c r="K4628" i="35"/>
  <c r="L4628" i="35"/>
  <c r="N4628" i="35"/>
  <c r="O4628" i="35"/>
  <c r="P4628" i="35"/>
  <c r="R4628" i="35"/>
  <c r="A4629" i="35"/>
  <c r="D4629" i="35"/>
  <c r="F4629" i="35"/>
  <c r="G4629" i="35"/>
  <c r="H4629" i="35"/>
  <c r="J4629" i="35"/>
  <c r="K4629" i="35"/>
  <c r="L4629" i="35"/>
  <c r="N4629" i="35"/>
  <c r="O4629" i="35"/>
  <c r="P4629" i="35"/>
  <c r="R4629" i="35"/>
  <c r="A4630" i="35"/>
  <c r="D4630" i="35"/>
  <c r="F4630" i="35"/>
  <c r="G4630" i="35"/>
  <c r="H4630" i="35"/>
  <c r="J4630" i="35"/>
  <c r="K4630" i="35"/>
  <c r="L4630" i="35"/>
  <c r="N4630" i="35"/>
  <c r="O4630" i="35"/>
  <c r="P4630" i="35"/>
  <c r="R4630" i="35"/>
  <c r="A4631" i="35"/>
  <c r="D4631" i="35"/>
  <c r="F4631" i="35"/>
  <c r="G4631" i="35"/>
  <c r="H4631" i="35"/>
  <c r="J4631" i="35"/>
  <c r="K4631" i="35"/>
  <c r="L4631" i="35"/>
  <c r="N4631" i="35"/>
  <c r="O4631" i="35"/>
  <c r="P4631" i="35"/>
  <c r="R4631" i="35"/>
  <c r="A4632" i="35"/>
  <c r="D4632" i="35"/>
  <c r="F4632" i="35"/>
  <c r="G4632" i="35"/>
  <c r="H4632" i="35"/>
  <c r="J4632" i="35"/>
  <c r="K4632" i="35"/>
  <c r="L4632" i="35"/>
  <c r="N4632" i="35"/>
  <c r="O4632" i="35"/>
  <c r="P4632" i="35"/>
  <c r="R4632" i="35"/>
  <c r="A4633" i="35"/>
  <c r="D4633" i="35"/>
  <c r="F4633" i="35"/>
  <c r="G4633" i="35"/>
  <c r="H4633" i="35"/>
  <c r="J4633" i="35"/>
  <c r="K4633" i="35"/>
  <c r="L4633" i="35"/>
  <c r="N4633" i="35"/>
  <c r="O4633" i="35"/>
  <c r="P4633" i="35"/>
  <c r="R4633" i="35"/>
  <c r="A4634" i="35"/>
  <c r="D4634" i="35"/>
  <c r="F4634" i="35"/>
  <c r="G4634" i="35"/>
  <c r="H4634" i="35"/>
  <c r="J4634" i="35"/>
  <c r="K4634" i="35"/>
  <c r="L4634" i="35"/>
  <c r="N4634" i="35"/>
  <c r="O4634" i="35"/>
  <c r="P4634" i="35"/>
  <c r="R4634" i="35"/>
  <c r="A4635" i="35"/>
  <c r="D4635" i="35"/>
  <c r="F4635" i="35"/>
  <c r="G4635" i="35"/>
  <c r="H4635" i="35"/>
  <c r="J4635" i="35"/>
  <c r="K4635" i="35"/>
  <c r="L4635" i="35"/>
  <c r="N4635" i="35"/>
  <c r="O4635" i="35"/>
  <c r="P4635" i="35"/>
  <c r="R4635" i="35"/>
  <c r="A4636" i="35"/>
  <c r="D4636" i="35"/>
  <c r="F4636" i="35"/>
  <c r="G4636" i="35"/>
  <c r="H4636" i="35"/>
  <c r="J4636" i="35"/>
  <c r="K4636" i="35"/>
  <c r="L4636" i="35"/>
  <c r="N4636" i="35"/>
  <c r="O4636" i="35"/>
  <c r="P4636" i="35"/>
  <c r="R4636" i="35"/>
  <c r="A4637" i="35"/>
  <c r="D4637" i="35"/>
  <c r="F4637" i="35"/>
  <c r="G4637" i="35"/>
  <c r="H4637" i="35"/>
  <c r="J4637" i="35"/>
  <c r="K4637" i="35"/>
  <c r="L4637" i="35"/>
  <c r="N4637" i="35"/>
  <c r="O4637" i="35"/>
  <c r="P4637" i="35"/>
  <c r="R4637" i="35"/>
  <c r="A4638" i="35"/>
  <c r="D4638" i="35"/>
  <c r="F4638" i="35"/>
  <c r="G4638" i="35"/>
  <c r="H4638" i="35"/>
  <c r="J4638" i="35"/>
  <c r="K4638" i="35"/>
  <c r="L4638" i="35"/>
  <c r="N4638" i="35"/>
  <c r="O4638" i="35"/>
  <c r="P4638" i="35"/>
  <c r="R4638" i="35"/>
  <c r="A4639" i="35"/>
  <c r="D4639" i="35"/>
  <c r="F4639" i="35"/>
  <c r="G4639" i="35"/>
  <c r="H4639" i="35"/>
  <c r="J4639" i="35"/>
  <c r="K4639" i="35"/>
  <c r="L4639" i="35"/>
  <c r="N4639" i="35"/>
  <c r="O4639" i="35"/>
  <c r="P4639" i="35"/>
  <c r="R4639" i="35"/>
  <c r="A4640" i="35"/>
  <c r="D4640" i="35"/>
  <c r="F4640" i="35"/>
  <c r="G4640" i="35"/>
  <c r="H4640" i="35"/>
  <c r="J4640" i="35"/>
  <c r="K4640" i="35"/>
  <c r="L4640" i="35"/>
  <c r="N4640" i="35"/>
  <c r="O4640" i="35"/>
  <c r="P4640" i="35"/>
  <c r="R4640" i="35"/>
  <c r="A4641" i="35"/>
  <c r="D4641" i="35"/>
  <c r="F4641" i="35"/>
  <c r="G4641" i="35"/>
  <c r="H4641" i="35"/>
  <c r="J4641" i="35"/>
  <c r="K4641" i="35"/>
  <c r="L4641" i="35"/>
  <c r="N4641" i="35"/>
  <c r="O4641" i="35"/>
  <c r="P4641" i="35"/>
  <c r="R4641" i="35"/>
  <c r="A4642" i="35"/>
  <c r="D4642" i="35"/>
  <c r="F4642" i="35"/>
  <c r="G4642" i="35"/>
  <c r="H4642" i="35"/>
  <c r="J4642" i="35"/>
  <c r="K4642" i="35"/>
  <c r="L4642" i="35"/>
  <c r="N4642" i="35"/>
  <c r="O4642" i="35"/>
  <c r="P4642" i="35"/>
  <c r="R4642" i="35"/>
  <c r="A4643" i="35"/>
  <c r="D4643" i="35"/>
  <c r="F4643" i="35"/>
  <c r="G4643" i="35"/>
  <c r="H4643" i="35"/>
  <c r="J4643" i="35"/>
  <c r="K4643" i="35"/>
  <c r="L4643" i="35"/>
  <c r="N4643" i="35"/>
  <c r="O4643" i="35"/>
  <c r="P4643" i="35"/>
  <c r="R4643" i="35"/>
  <c r="A4644" i="35"/>
  <c r="D4644" i="35"/>
  <c r="F4644" i="35"/>
  <c r="G4644" i="35"/>
  <c r="H4644" i="35"/>
  <c r="J4644" i="35"/>
  <c r="K4644" i="35"/>
  <c r="L4644" i="35"/>
  <c r="N4644" i="35"/>
  <c r="O4644" i="35"/>
  <c r="P4644" i="35"/>
  <c r="R4644" i="35"/>
  <c r="A4645" i="35"/>
  <c r="D4645" i="35"/>
  <c r="F4645" i="35"/>
  <c r="G4645" i="35"/>
  <c r="H4645" i="35"/>
  <c r="J4645" i="35"/>
  <c r="K4645" i="35"/>
  <c r="L4645" i="35"/>
  <c r="N4645" i="35"/>
  <c r="O4645" i="35"/>
  <c r="P4645" i="35"/>
  <c r="R4645" i="35"/>
  <c r="A4646" i="35"/>
  <c r="D4646" i="35"/>
  <c r="F4646" i="35"/>
  <c r="G4646" i="35"/>
  <c r="H4646" i="35"/>
  <c r="J4646" i="35"/>
  <c r="K4646" i="35"/>
  <c r="L4646" i="35"/>
  <c r="N4646" i="35"/>
  <c r="O4646" i="35"/>
  <c r="P4646" i="35"/>
  <c r="R4646" i="35"/>
  <c r="A4647" i="35"/>
  <c r="D4647" i="35"/>
  <c r="F4647" i="35"/>
  <c r="G4647" i="35"/>
  <c r="H4647" i="35"/>
  <c r="J4647" i="35"/>
  <c r="K4647" i="35"/>
  <c r="L4647" i="35"/>
  <c r="N4647" i="35"/>
  <c r="O4647" i="35"/>
  <c r="P4647" i="35"/>
  <c r="R4647" i="35"/>
  <c r="A4648" i="35"/>
  <c r="D4648" i="35"/>
  <c r="F4648" i="35"/>
  <c r="G4648" i="35"/>
  <c r="H4648" i="35"/>
  <c r="J4648" i="35"/>
  <c r="K4648" i="35"/>
  <c r="L4648" i="35"/>
  <c r="N4648" i="35"/>
  <c r="O4648" i="35"/>
  <c r="P4648" i="35"/>
  <c r="R4648" i="35"/>
  <c r="A4649" i="35"/>
  <c r="D4649" i="35"/>
  <c r="D4664" i="35" s="1"/>
  <c r="F4649" i="35"/>
  <c r="G4649" i="35"/>
  <c r="H4649" i="35"/>
  <c r="H4664" i="35" s="1"/>
  <c r="J4649" i="35"/>
  <c r="K4649" i="35"/>
  <c r="L4649" i="35"/>
  <c r="N4649" i="35"/>
  <c r="O4649" i="35"/>
  <c r="P4649" i="35"/>
  <c r="P4664" i="35" s="1"/>
  <c r="R4649" i="35"/>
  <c r="A4650" i="35"/>
  <c r="D4650" i="35"/>
  <c r="F4650" i="35"/>
  <c r="G4650" i="35"/>
  <c r="H4650" i="35"/>
  <c r="J4650" i="35"/>
  <c r="K4650" i="35"/>
  <c r="L4650" i="35"/>
  <c r="N4650" i="35"/>
  <c r="O4650" i="35"/>
  <c r="P4650" i="35"/>
  <c r="R4650" i="35"/>
  <c r="A4651" i="35"/>
  <c r="D4651" i="35"/>
  <c r="F4651" i="35"/>
  <c r="G4651" i="35"/>
  <c r="H4651" i="35"/>
  <c r="J4651" i="35"/>
  <c r="K4651" i="35"/>
  <c r="L4651" i="35"/>
  <c r="N4651" i="35"/>
  <c r="O4651" i="35"/>
  <c r="P4651" i="35"/>
  <c r="R4651" i="35"/>
  <c r="A4652" i="35"/>
  <c r="D4652" i="35"/>
  <c r="F4652" i="35"/>
  <c r="G4652" i="35"/>
  <c r="H4652" i="35"/>
  <c r="J4652" i="35"/>
  <c r="K4652" i="35"/>
  <c r="L4652" i="35"/>
  <c r="N4652" i="35"/>
  <c r="O4652" i="35"/>
  <c r="P4652" i="35"/>
  <c r="R4652" i="35"/>
  <c r="A4653" i="35"/>
  <c r="D4653" i="35"/>
  <c r="F4653" i="35"/>
  <c r="G4653" i="35"/>
  <c r="H4653" i="35"/>
  <c r="J4653" i="35"/>
  <c r="K4653" i="35"/>
  <c r="L4653" i="35"/>
  <c r="N4653" i="35"/>
  <c r="O4653" i="35"/>
  <c r="P4653" i="35"/>
  <c r="R4653" i="35"/>
  <c r="A4654" i="35"/>
  <c r="D4654" i="35"/>
  <c r="F4654" i="35"/>
  <c r="G4654" i="35"/>
  <c r="H4654" i="35"/>
  <c r="J4654" i="35"/>
  <c r="K4654" i="35"/>
  <c r="L4654" i="35"/>
  <c r="N4654" i="35"/>
  <c r="O4654" i="35"/>
  <c r="P4654" i="35"/>
  <c r="R4654" i="35"/>
  <c r="A4655" i="35"/>
  <c r="D4655" i="35"/>
  <c r="F4655" i="35"/>
  <c r="G4655" i="35"/>
  <c r="H4655" i="35"/>
  <c r="J4655" i="35"/>
  <c r="K4655" i="35"/>
  <c r="L4655" i="35"/>
  <c r="N4655" i="35"/>
  <c r="O4655" i="35"/>
  <c r="P4655" i="35"/>
  <c r="R4655" i="35"/>
  <c r="A4656" i="35"/>
  <c r="D4656" i="35"/>
  <c r="F4656" i="35"/>
  <c r="G4656" i="35"/>
  <c r="H4656" i="35"/>
  <c r="J4656" i="35"/>
  <c r="K4656" i="35"/>
  <c r="L4656" i="35"/>
  <c r="N4656" i="35"/>
  <c r="O4656" i="35"/>
  <c r="P4656" i="35"/>
  <c r="R4656" i="35"/>
  <c r="A4657" i="35"/>
  <c r="D4657" i="35"/>
  <c r="F4657" i="35"/>
  <c r="G4657" i="35"/>
  <c r="H4657" i="35"/>
  <c r="J4657" i="35"/>
  <c r="K4657" i="35"/>
  <c r="L4657" i="35"/>
  <c r="N4657" i="35"/>
  <c r="O4657" i="35"/>
  <c r="P4657" i="35"/>
  <c r="R4657" i="35"/>
  <c r="A4658" i="35"/>
  <c r="D4658" i="35"/>
  <c r="F4658" i="35"/>
  <c r="G4658" i="35"/>
  <c r="H4658" i="35"/>
  <c r="J4658" i="35"/>
  <c r="K4658" i="35"/>
  <c r="L4658" i="35"/>
  <c r="N4658" i="35"/>
  <c r="O4658" i="35"/>
  <c r="P4658" i="35"/>
  <c r="R4658" i="35"/>
  <c r="A4659" i="35"/>
  <c r="D4659" i="35"/>
  <c r="F4659" i="35"/>
  <c r="G4659" i="35"/>
  <c r="H4659" i="35"/>
  <c r="J4659" i="35"/>
  <c r="K4659" i="35"/>
  <c r="L4659" i="35"/>
  <c r="N4659" i="35"/>
  <c r="O4659" i="35"/>
  <c r="P4659" i="35"/>
  <c r="R4659" i="35"/>
  <c r="A4660" i="35"/>
  <c r="D4660" i="35"/>
  <c r="F4660" i="35"/>
  <c r="G4660" i="35"/>
  <c r="H4660" i="35"/>
  <c r="J4660" i="35"/>
  <c r="K4660" i="35"/>
  <c r="L4660" i="35"/>
  <c r="N4660" i="35"/>
  <c r="O4660" i="35"/>
  <c r="P4660" i="35"/>
  <c r="R4660" i="35"/>
  <c r="A4661" i="35"/>
  <c r="D4661" i="35"/>
  <c r="F4661" i="35"/>
  <c r="G4661" i="35"/>
  <c r="H4661" i="35"/>
  <c r="J4661" i="35"/>
  <c r="K4661" i="35"/>
  <c r="L4661" i="35"/>
  <c r="N4661" i="35"/>
  <c r="O4661" i="35"/>
  <c r="P4661" i="35"/>
  <c r="R4661" i="35"/>
  <c r="A4662" i="35"/>
  <c r="D4662" i="35"/>
  <c r="F4662" i="35"/>
  <c r="G4662" i="35"/>
  <c r="H4662" i="35"/>
  <c r="J4662" i="35"/>
  <c r="K4662" i="35"/>
  <c r="L4662" i="35"/>
  <c r="N4662" i="35"/>
  <c r="O4662" i="35"/>
  <c r="P4662" i="35"/>
  <c r="R4662" i="35"/>
  <c r="A4663" i="35"/>
  <c r="D4663" i="35"/>
  <c r="F4663" i="35"/>
  <c r="G4663" i="35"/>
  <c r="H4663" i="35"/>
  <c r="J4663" i="35"/>
  <c r="K4663" i="35"/>
  <c r="L4663" i="35"/>
  <c r="N4663" i="35"/>
  <c r="O4663" i="35"/>
  <c r="P4663" i="35"/>
  <c r="R4663" i="35"/>
  <c r="K4664" i="35"/>
  <c r="K4667" i="35" s="1"/>
  <c r="O4664" i="35"/>
  <c r="O4667" i="35" s="1"/>
  <c r="D4667" i="35"/>
  <c r="H4667" i="35"/>
  <c r="P4667" i="35"/>
  <c r="D4670" i="35"/>
  <c r="D4675" i="35" s="1"/>
  <c r="E4670" i="35"/>
  <c r="E4675" i="35" s="1"/>
  <c r="F4670" i="35"/>
  <c r="G4670" i="35"/>
  <c r="G4675" i="35" s="1"/>
  <c r="H4670" i="35"/>
  <c r="H4675" i="35" s="1"/>
  <c r="I4670" i="35"/>
  <c r="I4675" i="35" s="1"/>
  <c r="J4670" i="35"/>
  <c r="K4670" i="35"/>
  <c r="K4675" i="35" s="1"/>
  <c r="L4670" i="35"/>
  <c r="L4675" i="35" s="1"/>
  <c r="M4670" i="35"/>
  <c r="M4675" i="35" s="1"/>
  <c r="N4670" i="35"/>
  <c r="O4670" i="35"/>
  <c r="O4675" i="35" s="1"/>
  <c r="P4670" i="35"/>
  <c r="P4675" i="35" s="1"/>
  <c r="Q4670" i="35"/>
  <c r="Q4675" i="35" s="1"/>
  <c r="R4670" i="35"/>
  <c r="F4675" i="35"/>
  <c r="J4675" i="35"/>
  <c r="N4675" i="35"/>
  <c r="R4675" i="35"/>
  <c r="K4677" i="35"/>
  <c r="K4681" i="35" s="1"/>
  <c r="O4677" i="35"/>
  <c r="O4681" i="35" s="1"/>
  <c r="A4702" i="35"/>
  <c r="D4702" i="35"/>
  <c r="E4702" i="35"/>
  <c r="F4702" i="35"/>
  <c r="G4702" i="35"/>
  <c r="G4752" i="35" s="1"/>
  <c r="H4702" i="35"/>
  <c r="I4702" i="35"/>
  <c r="J4702" i="35"/>
  <c r="K4702" i="35"/>
  <c r="K4752" i="35" s="1"/>
  <c r="L4702" i="35"/>
  <c r="M4702" i="35"/>
  <c r="N4702" i="35"/>
  <c r="O4702" i="35"/>
  <c r="O4752" i="35" s="1"/>
  <c r="P4702" i="35"/>
  <c r="Q4702" i="35"/>
  <c r="R4702" i="35"/>
  <c r="A4703" i="35"/>
  <c r="D4703" i="35"/>
  <c r="E4703" i="35"/>
  <c r="E4754" i="35" s="1"/>
  <c r="F4703" i="35"/>
  <c r="G4703" i="35"/>
  <c r="G4754" i="35" s="1"/>
  <c r="H4703" i="35"/>
  <c r="I4703" i="35"/>
  <c r="I4754" i="35" s="1"/>
  <c r="J4703" i="35"/>
  <c r="K4703" i="35"/>
  <c r="K4754" i="35" s="1"/>
  <c r="L4703" i="35"/>
  <c r="M4703" i="35"/>
  <c r="M4754" i="35" s="1"/>
  <c r="N4703" i="35"/>
  <c r="O4703" i="35"/>
  <c r="O4754" i="35" s="1"/>
  <c r="P4703" i="35"/>
  <c r="Q4703" i="35"/>
  <c r="Q4754" i="35" s="1"/>
  <c r="R4703" i="35"/>
  <c r="A4704" i="35"/>
  <c r="D4704" i="35"/>
  <c r="E4704" i="35"/>
  <c r="E4755" i="35" s="1"/>
  <c r="F4704" i="35"/>
  <c r="G4704" i="35"/>
  <c r="G4755" i="35" s="1"/>
  <c r="H4704" i="35"/>
  <c r="I4704" i="35"/>
  <c r="I4755" i="35" s="1"/>
  <c r="J4704" i="35"/>
  <c r="K4704" i="35"/>
  <c r="K4755" i="35" s="1"/>
  <c r="L4704" i="35"/>
  <c r="M4704" i="35"/>
  <c r="M4755" i="35" s="1"/>
  <c r="N4704" i="35"/>
  <c r="O4704" i="35"/>
  <c r="O4755" i="35" s="1"/>
  <c r="P4704" i="35"/>
  <c r="Q4704" i="35"/>
  <c r="Q4755" i="35" s="1"/>
  <c r="R4704" i="35"/>
  <c r="A4705" i="35"/>
  <c r="D4705" i="35"/>
  <c r="E4705" i="35"/>
  <c r="E4756" i="35" s="1"/>
  <c r="F4705" i="35"/>
  <c r="G4705" i="35"/>
  <c r="G4756" i="35" s="1"/>
  <c r="H4705" i="35"/>
  <c r="I4705" i="35"/>
  <c r="I4756" i="35" s="1"/>
  <c r="J4705" i="35"/>
  <c r="K4705" i="35"/>
  <c r="K4756" i="35" s="1"/>
  <c r="L4705" i="35"/>
  <c r="M4705" i="35"/>
  <c r="M4756" i="35" s="1"/>
  <c r="N4705" i="35"/>
  <c r="O4705" i="35"/>
  <c r="O4756" i="35" s="1"/>
  <c r="P4705" i="35"/>
  <c r="Q4705" i="35"/>
  <c r="Q4756" i="35" s="1"/>
  <c r="R4705" i="35"/>
  <c r="A4706" i="35"/>
  <c r="D4706" i="35"/>
  <c r="E4706" i="35"/>
  <c r="E4757" i="35" s="1"/>
  <c r="F4706" i="35"/>
  <c r="G4706" i="35"/>
  <c r="G4757" i="35" s="1"/>
  <c r="H4706" i="35"/>
  <c r="I4706" i="35"/>
  <c r="I4757" i="35" s="1"/>
  <c r="J4706" i="35"/>
  <c r="K4706" i="35"/>
  <c r="K4757" i="35" s="1"/>
  <c r="L4706" i="35"/>
  <c r="M4706" i="35"/>
  <c r="M4757" i="35" s="1"/>
  <c r="N4706" i="35"/>
  <c r="O4706" i="35"/>
  <c r="O4757" i="35" s="1"/>
  <c r="P4706" i="35"/>
  <c r="Q4706" i="35"/>
  <c r="Q4757" i="35" s="1"/>
  <c r="R4706" i="35"/>
  <c r="A4707" i="35"/>
  <c r="D4707" i="35"/>
  <c r="E4707" i="35"/>
  <c r="E4758" i="35" s="1"/>
  <c r="F4707" i="35"/>
  <c r="G4707" i="35"/>
  <c r="G4758" i="35" s="1"/>
  <c r="H4707" i="35"/>
  <c r="I4707" i="35"/>
  <c r="I4758" i="35" s="1"/>
  <c r="J4707" i="35"/>
  <c r="K4707" i="35"/>
  <c r="K4758" i="35" s="1"/>
  <c r="L4707" i="35"/>
  <c r="M4707" i="35"/>
  <c r="M4758" i="35" s="1"/>
  <c r="N4707" i="35"/>
  <c r="O4707" i="35"/>
  <c r="O4758" i="35" s="1"/>
  <c r="P4707" i="35"/>
  <c r="Q4707" i="35"/>
  <c r="Q4758" i="35" s="1"/>
  <c r="R4707" i="35"/>
  <c r="A4708" i="35"/>
  <c r="D4708" i="35"/>
  <c r="E4708" i="35"/>
  <c r="E4759" i="35" s="1"/>
  <c r="F4708" i="35"/>
  <c r="G4708" i="35"/>
  <c r="G4759" i="35" s="1"/>
  <c r="H4708" i="35"/>
  <c r="I4708" i="35"/>
  <c r="I4759" i="35" s="1"/>
  <c r="J4708" i="35"/>
  <c r="K4708" i="35"/>
  <c r="K4759" i="35" s="1"/>
  <c r="L4708" i="35"/>
  <c r="M4708" i="35"/>
  <c r="M4759" i="35" s="1"/>
  <c r="N4708" i="35"/>
  <c r="O4708" i="35"/>
  <c r="O4759" i="35" s="1"/>
  <c r="P4708" i="35"/>
  <c r="Q4708" i="35"/>
  <c r="Q4759" i="35" s="1"/>
  <c r="R4708" i="35"/>
  <c r="A4709" i="35"/>
  <c r="D4709" i="35"/>
  <c r="E4709" i="35"/>
  <c r="E4760" i="35" s="1"/>
  <c r="F4709" i="35"/>
  <c r="G4709" i="35"/>
  <c r="G4760" i="35" s="1"/>
  <c r="H4709" i="35"/>
  <c r="I4709" i="35"/>
  <c r="I4760" i="35" s="1"/>
  <c r="J4709" i="35"/>
  <c r="K4709" i="35"/>
  <c r="K4760" i="35" s="1"/>
  <c r="L4709" i="35"/>
  <c r="M4709" i="35"/>
  <c r="M4760" i="35" s="1"/>
  <c r="N4709" i="35"/>
  <c r="O4709" i="35"/>
  <c r="O4760" i="35" s="1"/>
  <c r="P4709" i="35"/>
  <c r="Q4709" i="35"/>
  <c r="Q4760" i="35" s="1"/>
  <c r="R4709" i="35"/>
  <c r="A4710" i="35"/>
  <c r="D4710" i="35"/>
  <c r="E4710" i="35"/>
  <c r="E4761" i="35" s="1"/>
  <c r="F4710" i="35"/>
  <c r="G4710" i="35"/>
  <c r="G4761" i="35" s="1"/>
  <c r="H4710" i="35"/>
  <c r="I4710" i="35"/>
  <c r="I4761" i="35" s="1"/>
  <c r="J4710" i="35"/>
  <c r="K4710" i="35"/>
  <c r="K4761" i="35" s="1"/>
  <c r="L4710" i="35"/>
  <c r="M4710" i="35"/>
  <c r="M4761" i="35" s="1"/>
  <c r="N4710" i="35"/>
  <c r="O4710" i="35"/>
  <c r="O4761" i="35" s="1"/>
  <c r="P4710" i="35"/>
  <c r="Q4710" i="35"/>
  <c r="Q4761" i="35" s="1"/>
  <c r="R4710" i="35"/>
  <c r="A4711" i="35"/>
  <c r="D4711" i="35"/>
  <c r="E4711" i="35"/>
  <c r="E4762" i="35" s="1"/>
  <c r="F4711" i="35"/>
  <c r="G4711" i="35"/>
  <c r="G4762" i="35" s="1"/>
  <c r="H4711" i="35"/>
  <c r="I4711" i="35"/>
  <c r="I4762" i="35" s="1"/>
  <c r="J4711" i="35"/>
  <c r="K4711" i="35"/>
  <c r="K4762" i="35" s="1"/>
  <c r="L4711" i="35"/>
  <c r="M4711" i="35"/>
  <c r="M4762" i="35" s="1"/>
  <c r="N4711" i="35"/>
  <c r="O4711" i="35"/>
  <c r="O4762" i="35" s="1"/>
  <c r="P4711" i="35"/>
  <c r="Q4711" i="35"/>
  <c r="Q4762" i="35" s="1"/>
  <c r="R4711" i="35"/>
  <c r="A4712" i="35"/>
  <c r="D4712" i="35"/>
  <c r="E4712" i="35"/>
  <c r="E4763" i="35" s="1"/>
  <c r="F4712" i="35"/>
  <c r="G4712" i="35"/>
  <c r="G4763" i="35" s="1"/>
  <c r="H4712" i="35"/>
  <c r="I4712" i="35"/>
  <c r="I4763" i="35" s="1"/>
  <c r="J4712" i="35"/>
  <c r="K4712" i="35"/>
  <c r="K4763" i="35" s="1"/>
  <c r="L4712" i="35"/>
  <c r="M4712" i="35"/>
  <c r="M4763" i="35" s="1"/>
  <c r="N4712" i="35"/>
  <c r="O4712" i="35"/>
  <c r="O4763" i="35" s="1"/>
  <c r="P4712" i="35"/>
  <c r="Q4712" i="35"/>
  <c r="Q4763" i="35" s="1"/>
  <c r="R4712" i="35"/>
  <c r="A4713" i="35"/>
  <c r="D4713" i="35"/>
  <c r="E4713" i="35"/>
  <c r="E4764" i="35" s="1"/>
  <c r="F4713" i="35"/>
  <c r="G4713" i="35"/>
  <c r="G4764" i="35" s="1"/>
  <c r="H4713" i="35"/>
  <c r="I4713" i="35"/>
  <c r="I4764" i="35" s="1"/>
  <c r="J4713" i="35"/>
  <c r="K4713" i="35"/>
  <c r="K4764" i="35" s="1"/>
  <c r="L4713" i="35"/>
  <c r="M4713" i="35"/>
  <c r="M4764" i="35" s="1"/>
  <c r="N4713" i="35"/>
  <c r="O4713" i="35"/>
  <c r="O4764" i="35" s="1"/>
  <c r="P4713" i="35"/>
  <c r="Q4713" i="35"/>
  <c r="Q4764" i="35" s="1"/>
  <c r="R4713" i="35"/>
  <c r="A4714" i="35"/>
  <c r="D4714" i="35"/>
  <c r="E4714" i="35"/>
  <c r="E4765" i="35" s="1"/>
  <c r="F4714" i="35"/>
  <c r="G4714" i="35"/>
  <c r="G4765" i="35" s="1"/>
  <c r="H4714" i="35"/>
  <c r="I4714" i="35"/>
  <c r="I4765" i="35" s="1"/>
  <c r="J4714" i="35"/>
  <c r="K4714" i="35"/>
  <c r="K4765" i="35" s="1"/>
  <c r="L4714" i="35"/>
  <c r="M4714" i="35"/>
  <c r="M4765" i="35" s="1"/>
  <c r="N4714" i="35"/>
  <c r="O4714" i="35"/>
  <c r="O4765" i="35" s="1"/>
  <c r="P4714" i="35"/>
  <c r="Q4714" i="35"/>
  <c r="Q4765" i="35" s="1"/>
  <c r="R4714" i="35"/>
  <c r="A4715" i="35"/>
  <c r="D4715" i="35"/>
  <c r="E4715" i="35"/>
  <c r="E4766" i="35" s="1"/>
  <c r="F4715" i="35"/>
  <c r="G4715" i="35"/>
  <c r="G4766" i="35" s="1"/>
  <c r="H4715" i="35"/>
  <c r="I4715" i="35"/>
  <c r="I4766" i="35" s="1"/>
  <c r="J4715" i="35"/>
  <c r="K4715" i="35"/>
  <c r="K4766" i="35" s="1"/>
  <c r="L4715" i="35"/>
  <c r="M4715" i="35"/>
  <c r="M4766" i="35" s="1"/>
  <c r="N4715" i="35"/>
  <c r="O4715" i="35"/>
  <c r="O4766" i="35" s="1"/>
  <c r="P4715" i="35"/>
  <c r="Q4715" i="35"/>
  <c r="Q4766" i="35" s="1"/>
  <c r="R4715" i="35"/>
  <c r="A4716" i="35"/>
  <c r="D4716" i="35"/>
  <c r="E4716" i="35"/>
  <c r="E4767" i="35" s="1"/>
  <c r="F4716" i="35"/>
  <c r="G4716" i="35"/>
  <c r="G4767" i="35" s="1"/>
  <c r="H4716" i="35"/>
  <c r="I4716" i="35"/>
  <c r="I4767" i="35" s="1"/>
  <c r="J4716" i="35"/>
  <c r="K4716" i="35"/>
  <c r="K4767" i="35" s="1"/>
  <c r="L4716" i="35"/>
  <c r="M4716" i="35"/>
  <c r="M4767" i="35" s="1"/>
  <c r="N4716" i="35"/>
  <c r="O4716" i="35"/>
  <c r="O4767" i="35" s="1"/>
  <c r="P4716" i="35"/>
  <c r="Q4716" i="35"/>
  <c r="Q4767" i="35" s="1"/>
  <c r="R4716" i="35"/>
  <c r="A4717" i="35"/>
  <c r="D4717" i="35"/>
  <c r="E4717" i="35"/>
  <c r="E4768" i="35" s="1"/>
  <c r="F4717" i="35"/>
  <c r="G4717" i="35"/>
  <c r="G4768" i="35" s="1"/>
  <c r="H4717" i="35"/>
  <c r="I4717" i="35"/>
  <c r="I4768" i="35" s="1"/>
  <c r="J4717" i="35"/>
  <c r="K4717" i="35"/>
  <c r="K4768" i="35" s="1"/>
  <c r="L4717" i="35"/>
  <c r="M4717" i="35"/>
  <c r="M4768" i="35" s="1"/>
  <c r="N4717" i="35"/>
  <c r="O4717" i="35"/>
  <c r="O4768" i="35" s="1"/>
  <c r="P4717" i="35"/>
  <c r="Q4717" i="35"/>
  <c r="Q4768" i="35" s="1"/>
  <c r="R4717" i="35"/>
  <c r="A4718" i="35"/>
  <c r="D4718" i="35"/>
  <c r="E4718" i="35"/>
  <c r="E4769" i="35" s="1"/>
  <c r="F4718" i="35"/>
  <c r="G4718" i="35"/>
  <c r="G4769" i="35" s="1"/>
  <c r="H4718" i="35"/>
  <c r="I4718" i="35"/>
  <c r="I4769" i="35" s="1"/>
  <c r="J4718" i="35"/>
  <c r="K4718" i="35"/>
  <c r="K4769" i="35" s="1"/>
  <c r="L4718" i="35"/>
  <c r="M4718" i="35"/>
  <c r="M4769" i="35" s="1"/>
  <c r="N4718" i="35"/>
  <c r="O4718" i="35"/>
  <c r="O4769" i="35" s="1"/>
  <c r="P4718" i="35"/>
  <c r="Q4718" i="35"/>
  <c r="Q4769" i="35" s="1"/>
  <c r="R4718" i="35"/>
  <c r="A4719" i="35"/>
  <c r="D4719" i="35"/>
  <c r="E4719" i="35"/>
  <c r="E4770" i="35" s="1"/>
  <c r="F4719" i="35"/>
  <c r="G4719" i="35"/>
  <c r="G4770" i="35" s="1"/>
  <c r="H4719" i="35"/>
  <c r="I4719" i="35"/>
  <c r="I4770" i="35" s="1"/>
  <c r="J4719" i="35"/>
  <c r="K4719" i="35"/>
  <c r="K4770" i="35" s="1"/>
  <c r="L4719" i="35"/>
  <c r="M4719" i="35"/>
  <c r="M4770" i="35" s="1"/>
  <c r="N4719" i="35"/>
  <c r="O4719" i="35"/>
  <c r="O4770" i="35" s="1"/>
  <c r="P4719" i="35"/>
  <c r="Q4719" i="35"/>
  <c r="Q4770" i="35" s="1"/>
  <c r="R4719" i="35"/>
  <c r="A4720" i="35"/>
  <c r="D4720" i="35"/>
  <c r="E4720" i="35"/>
  <c r="E4771" i="35" s="1"/>
  <c r="F4720" i="35"/>
  <c r="G4720" i="35"/>
  <c r="G4771" i="35" s="1"/>
  <c r="H4720" i="35"/>
  <c r="I4720" i="35"/>
  <c r="I4771" i="35" s="1"/>
  <c r="J4720" i="35"/>
  <c r="K4720" i="35"/>
  <c r="K4771" i="35" s="1"/>
  <c r="L4720" i="35"/>
  <c r="M4720" i="35"/>
  <c r="M4771" i="35" s="1"/>
  <c r="N4720" i="35"/>
  <c r="O4720" i="35"/>
  <c r="O4771" i="35" s="1"/>
  <c r="P4720" i="35"/>
  <c r="Q4720" i="35"/>
  <c r="Q4771" i="35" s="1"/>
  <c r="R4720" i="35"/>
  <c r="A4721" i="35"/>
  <c r="D4721" i="35"/>
  <c r="E4721" i="35"/>
  <c r="E4772" i="35" s="1"/>
  <c r="F4721" i="35"/>
  <c r="G4721" i="35"/>
  <c r="G4772" i="35" s="1"/>
  <c r="H4721" i="35"/>
  <c r="I4721" i="35"/>
  <c r="I4772" i="35" s="1"/>
  <c r="J4721" i="35"/>
  <c r="K4721" i="35"/>
  <c r="K4772" i="35" s="1"/>
  <c r="L4721" i="35"/>
  <c r="M4721" i="35"/>
  <c r="M4772" i="35" s="1"/>
  <c r="N4721" i="35"/>
  <c r="O4721" i="35"/>
  <c r="O4772" i="35" s="1"/>
  <c r="P4721" i="35"/>
  <c r="Q4721" i="35"/>
  <c r="Q4772" i="35" s="1"/>
  <c r="R4721" i="35"/>
  <c r="A4722" i="35"/>
  <c r="D4722" i="35"/>
  <c r="E4722" i="35"/>
  <c r="E4773" i="35" s="1"/>
  <c r="F4722" i="35"/>
  <c r="G4722" i="35"/>
  <c r="G4773" i="35" s="1"/>
  <c r="H4722" i="35"/>
  <c r="I4722" i="35"/>
  <c r="I4773" i="35" s="1"/>
  <c r="J4722" i="35"/>
  <c r="K4722" i="35"/>
  <c r="K4773" i="35" s="1"/>
  <c r="L4722" i="35"/>
  <c r="M4722" i="35"/>
  <c r="M4773" i="35" s="1"/>
  <c r="N4722" i="35"/>
  <c r="O4722" i="35"/>
  <c r="O4773" i="35" s="1"/>
  <c r="P4722" i="35"/>
  <c r="Q4722" i="35"/>
  <c r="Q4773" i="35" s="1"/>
  <c r="R4722" i="35"/>
  <c r="A4723" i="35"/>
  <c r="D4723" i="35"/>
  <c r="E4723" i="35"/>
  <c r="E4774" i="35" s="1"/>
  <c r="F4723" i="35"/>
  <c r="G4723" i="35"/>
  <c r="G4774" i="35" s="1"/>
  <c r="H4723" i="35"/>
  <c r="I4723" i="35"/>
  <c r="I4774" i="35" s="1"/>
  <c r="J4723" i="35"/>
  <c r="K4723" i="35"/>
  <c r="K4774" i="35" s="1"/>
  <c r="L4723" i="35"/>
  <c r="M4723" i="35"/>
  <c r="M4774" i="35" s="1"/>
  <c r="N4723" i="35"/>
  <c r="O4723" i="35"/>
  <c r="O4774" i="35" s="1"/>
  <c r="P4723" i="35"/>
  <c r="Q4723" i="35"/>
  <c r="Q4774" i="35" s="1"/>
  <c r="R4723" i="35"/>
  <c r="A4724" i="35"/>
  <c r="D4724" i="35"/>
  <c r="E4724" i="35"/>
  <c r="E4775" i="35" s="1"/>
  <c r="F4724" i="35"/>
  <c r="G4724" i="35"/>
  <c r="G4775" i="35" s="1"/>
  <c r="H4724" i="35"/>
  <c r="I4724" i="35"/>
  <c r="I4775" i="35" s="1"/>
  <c r="J4724" i="35"/>
  <c r="K4724" i="35"/>
  <c r="K4775" i="35" s="1"/>
  <c r="L4724" i="35"/>
  <c r="M4724" i="35"/>
  <c r="M4775" i="35" s="1"/>
  <c r="N4724" i="35"/>
  <c r="O4724" i="35"/>
  <c r="O4775" i="35" s="1"/>
  <c r="P4724" i="35"/>
  <c r="Q4724" i="35"/>
  <c r="Q4775" i="35" s="1"/>
  <c r="R4724" i="35"/>
  <c r="A4725" i="35"/>
  <c r="D4725" i="35"/>
  <c r="E4725" i="35"/>
  <c r="E4776" i="35" s="1"/>
  <c r="F4725" i="35"/>
  <c r="G4725" i="35"/>
  <c r="G4776" i="35" s="1"/>
  <c r="H4725" i="35"/>
  <c r="I4725" i="35"/>
  <c r="I4776" i="35" s="1"/>
  <c r="J4725" i="35"/>
  <c r="K4725" i="35"/>
  <c r="K4776" i="35" s="1"/>
  <c r="L4725" i="35"/>
  <c r="M4725" i="35"/>
  <c r="M4776" i="35" s="1"/>
  <c r="N4725" i="35"/>
  <c r="O4725" i="35"/>
  <c r="O4776" i="35" s="1"/>
  <c r="P4725" i="35"/>
  <c r="Q4725" i="35"/>
  <c r="Q4776" i="35" s="1"/>
  <c r="R4725" i="35"/>
  <c r="A4726" i="35"/>
  <c r="D4726" i="35"/>
  <c r="E4726" i="35"/>
  <c r="E4777" i="35" s="1"/>
  <c r="F4726" i="35"/>
  <c r="G4726" i="35"/>
  <c r="G4777" i="35" s="1"/>
  <c r="H4726" i="35"/>
  <c r="I4726" i="35"/>
  <c r="I4777" i="35" s="1"/>
  <c r="J4726" i="35"/>
  <c r="K4726" i="35"/>
  <c r="K4777" i="35" s="1"/>
  <c r="L4726" i="35"/>
  <c r="M4726" i="35"/>
  <c r="M4777" i="35" s="1"/>
  <c r="N4726" i="35"/>
  <c r="O4726" i="35"/>
  <c r="O4777" i="35" s="1"/>
  <c r="P4726" i="35"/>
  <c r="Q4726" i="35"/>
  <c r="Q4777" i="35" s="1"/>
  <c r="R4726" i="35"/>
  <c r="A4727" i="35"/>
  <c r="D4727" i="35"/>
  <c r="E4727" i="35"/>
  <c r="E4778" i="35" s="1"/>
  <c r="F4727" i="35"/>
  <c r="G4727" i="35"/>
  <c r="G4778" i="35" s="1"/>
  <c r="H4727" i="35"/>
  <c r="I4727" i="35"/>
  <c r="I4778" i="35" s="1"/>
  <c r="J4727" i="35"/>
  <c r="K4727" i="35"/>
  <c r="K4778" i="35" s="1"/>
  <c r="L4727" i="35"/>
  <c r="M4727" i="35"/>
  <c r="M4778" i="35" s="1"/>
  <c r="N4727" i="35"/>
  <c r="O4727" i="35"/>
  <c r="O4778" i="35" s="1"/>
  <c r="P4727" i="35"/>
  <c r="Q4727" i="35"/>
  <c r="Q4778" i="35" s="1"/>
  <c r="R4727" i="35"/>
  <c r="A4728" i="35"/>
  <c r="D4728" i="35"/>
  <c r="E4728" i="35"/>
  <c r="E4779" i="35" s="1"/>
  <c r="F4728" i="35"/>
  <c r="G4728" i="35"/>
  <c r="G4779" i="35" s="1"/>
  <c r="H4728" i="35"/>
  <c r="I4728" i="35"/>
  <c r="I4779" i="35" s="1"/>
  <c r="J4728" i="35"/>
  <c r="K4728" i="35"/>
  <c r="K4779" i="35" s="1"/>
  <c r="L4728" i="35"/>
  <c r="M4728" i="35"/>
  <c r="M4779" i="35" s="1"/>
  <c r="N4728" i="35"/>
  <c r="O4728" i="35"/>
  <c r="O4779" i="35" s="1"/>
  <c r="P4728" i="35"/>
  <c r="Q4728" i="35"/>
  <c r="Q4779" i="35" s="1"/>
  <c r="R4728" i="35"/>
  <c r="A4729" i="35"/>
  <c r="D4729" i="35"/>
  <c r="E4729" i="35"/>
  <c r="E4780" i="35" s="1"/>
  <c r="F4729" i="35"/>
  <c r="G4729" i="35"/>
  <c r="G4780" i="35" s="1"/>
  <c r="H4729" i="35"/>
  <c r="I4729" i="35"/>
  <c r="I4780" i="35" s="1"/>
  <c r="J4729" i="35"/>
  <c r="K4729" i="35"/>
  <c r="K4780" i="35" s="1"/>
  <c r="L4729" i="35"/>
  <c r="M4729" i="35"/>
  <c r="M4780" i="35" s="1"/>
  <c r="N4729" i="35"/>
  <c r="O4729" i="35"/>
  <c r="O4780" i="35" s="1"/>
  <c r="P4729" i="35"/>
  <c r="Q4729" i="35"/>
  <c r="Q4780" i="35" s="1"/>
  <c r="R4729" i="35"/>
  <c r="A4730" i="35"/>
  <c r="D4730" i="35"/>
  <c r="E4730" i="35"/>
  <c r="E4781" i="35" s="1"/>
  <c r="F4730" i="35"/>
  <c r="G4730" i="35"/>
  <c r="G4781" i="35" s="1"/>
  <c r="H4730" i="35"/>
  <c r="I4730" i="35"/>
  <c r="I4781" i="35" s="1"/>
  <c r="J4730" i="35"/>
  <c r="K4730" i="35"/>
  <c r="K4781" i="35" s="1"/>
  <c r="L4730" i="35"/>
  <c r="M4730" i="35"/>
  <c r="M4781" i="35" s="1"/>
  <c r="N4730" i="35"/>
  <c r="O4730" i="35"/>
  <c r="O4781" i="35" s="1"/>
  <c r="P4730" i="35"/>
  <c r="Q4730" i="35"/>
  <c r="Q4781" i="35" s="1"/>
  <c r="R4730" i="35"/>
  <c r="A4731" i="35"/>
  <c r="D4731" i="35"/>
  <c r="E4731" i="35"/>
  <c r="E4782" i="35" s="1"/>
  <c r="F4731" i="35"/>
  <c r="G4731" i="35"/>
  <c r="G4782" i="35" s="1"/>
  <c r="H4731" i="35"/>
  <c r="I4731" i="35"/>
  <c r="I4782" i="35" s="1"/>
  <c r="J4731" i="35"/>
  <c r="K4731" i="35"/>
  <c r="K4782" i="35" s="1"/>
  <c r="L4731" i="35"/>
  <c r="M4731" i="35"/>
  <c r="M4782" i="35" s="1"/>
  <c r="N4731" i="35"/>
  <c r="O4731" i="35"/>
  <c r="O4782" i="35" s="1"/>
  <c r="P4731" i="35"/>
  <c r="Q4731" i="35"/>
  <c r="Q4782" i="35" s="1"/>
  <c r="R4731" i="35"/>
  <c r="A4732" i="35"/>
  <c r="D4732" i="35"/>
  <c r="E4732" i="35"/>
  <c r="E4783" i="35" s="1"/>
  <c r="F4732" i="35"/>
  <c r="G4732" i="35"/>
  <c r="G4783" i="35" s="1"/>
  <c r="H4732" i="35"/>
  <c r="I4732" i="35"/>
  <c r="I4783" i="35" s="1"/>
  <c r="J4732" i="35"/>
  <c r="K4732" i="35"/>
  <c r="K4783" i="35" s="1"/>
  <c r="L4732" i="35"/>
  <c r="M4732" i="35"/>
  <c r="M4783" i="35" s="1"/>
  <c r="N4732" i="35"/>
  <c r="O4732" i="35"/>
  <c r="O4783" i="35" s="1"/>
  <c r="P4732" i="35"/>
  <c r="Q4732" i="35"/>
  <c r="Q4783" i="35" s="1"/>
  <c r="R4732" i="35"/>
  <c r="A4733" i="35"/>
  <c r="D4733" i="35"/>
  <c r="E4733" i="35"/>
  <c r="E4784" i="35" s="1"/>
  <c r="F4733" i="35"/>
  <c r="G4733" i="35"/>
  <c r="G4784" i="35" s="1"/>
  <c r="H4733" i="35"/>
  <c r="I4733" i="35"/>
  <c r="I4784" i="35" s="1"/>
  <c r="J4733" i="35"/>
  <c r="K4733" i="35"/>
  <c r="K4784" i="35" s="1"/>
  <c r="L4733" i="35"/>
  <c r="M4733" i="35"/>
  <c r="M4784" i="35" s="1"/>
  <c r="N4733" i="35"/>
  <c r="O4733" i="35"/>
  <c r="O4784" i="35" s="1"/>
  <c r="P4733" i="35"/>
  <c r="Q4733" i="35"/>
  <c r="Q4784" i="35" s="1"/>
  <c r="R4733" i="35"/>
  <c r="A4734" i="35"/>
  <c r="D4734" i="35"/>
  <c r="E4734" i="35"/>
  <c r="E4785" i="35" s="1"/>
  <c r="F4734" i="35"/>
  <c r="G4734" i="35"/>
  <c r="G4785" i="35" s="1"/>
  <c r="H4734" i="35"/>
  <c r="I4734" i="35"/>
  <c r="I4785" i="35" s="1"/>
  <c r="J4734" i="35"/>
  <c r="K4734" i="35"/>
  <c r="K4785" i="35" s="1"/>
  <c r="L4734" i="35"/>
  <c r="M4734" i="35"/>
  <c r="M4785" i="35" s="1"/>
  <c r="N4734" i="35"/>
  <c r="O4734" i="35"/>
  <c r="O4785" i="35" s="1"/>
  <c r="P4734" i="35"/>
  <c r="Q4734" i="35"/>
  <c r="Q4785" i="35" s="1"/>
  <c r="R4734" i="35"/>
  <c r="A4735" i="35"/>
  <c r="D4735" i="35"/>
  <c r="E4735" i="35"/>
  <c r="E4786" i="35" s="1"/>
  <c r="F4735" i="35"/>
  <c r="G4735" i="35"/>
  <c r="G4786" i="35" s="1"/>
  <c r="H4735" i="35"/>
  <c r="I4735" i="35"/>
  <c r="I4786" i="35" s="1"/>
  <c r="J4735" i="35"/>
  <c r="K4735" i="35"/>
  <c r="K4786" i="35" s="1"/>
  <c r="L4735" i="35"/>
  <c r="M4735" i="35"/>
  <c r="M4786" i="35" s="1"/>
  <c r="N4735" i="35"/>
  <c r="O4735" i="35"/>
  <c r="O4786" i="35" s="1"/>
  <c r="P4735" i="35"/>
  <c r="Q4735" i="35"/>
  <c r="Q4786" i="35" s="1"/>
  <c r="R4735" i="35"/>
  <c r="A4736" i="35"/>
  <c r="D4736" i="35"/>
  <c r="E4736" i="35"/>
  <c r="E4787" i="35" s="1"/>
  <c r="F4736" i="35"/>
  <c r="G4736" i="35"/>
  <c r="G4787" i="35" s="1"/>
  <c r="H4736" i="35"/>
  <c r="I4736" i="35"/>
  <c r="I4787" i="35" s="1"/>
  <c r="J4736" i="35"/>
  <c r="K4736" i="35"/>
  <c r="K4787" i="35" s="1"/>
  <c r="L4736" i="35"/>
  <c r="M4736" i="35"/>
  <c r="M4787" i="35" s="1"/>
  <c r="N4736" i="35"/>
  <c r="O4736" i="35"/>
  <c r="O4787" i="35" s="1"/>
  <c r="P4736" i="35"/>
  <c r="Q4736" i="35"/>
  <c r="Q4787" i="35" s="1"/>
  <c r="R4736" i="35"/>
  <c r="A4737" i="35"/>
  <c r="D4737" i="35"/>
  <c r="E4737" i="35"/>
  <c r="E4788" i="35" s="1"/>
  <c r="F4737" i="35"/>
  <c r="G4737" i="35"/>
  <c r="G4788" i="35" s="1"/>
  <c r="H4737" i="35"/>
  <c r="I4737" i="35"/>
  <c r="I4788" i="35" s="1"/>
  <c r="J4737" i="35"/>
  <c r="K4737" i="35"/>
  <c r="K4788" i="35" s="1"/>
  <c r="L4737" i="35"/>
  <c r="M4737" i="35"/>
  <c r="M4788" i="35" s="1"/>
  <c r="N4737" i="35"/>
  <c r="O4737" i="35"/>
  <c r="O4788" i="35" s="1"/>
  <c r="P4737" i="35"/>
  <c r="Q4737" i="35"/>
  <c r="Q4788" i="35" s="1"/>
  <c r="R4737" i="35"/>
  <c r="A4738" i="35"/>
  <c r="D4738" i="35"/>
  <c r="E4738" i="35"/>
  <c r="E4789" i="35" s="1"/>
  <c r="F4738" i="35"/>
  <c r="G4738" i="35"/>
  <c r="G4789" i="35" s="1"/>
  <c r="H4738" i="35"/>
  <c r="I4738" i="35"/>
  <c r="I4789" i="35" s="1"/>
  <c r="J4738" i="35"/>
  <c r="K4738" i="35"/>
  <c r="K4789" i="35" s="1"/>
  <c r="L4738" i="35"/>
  <c r="M4738" i="35"/>
  <c r="M4789" i="35" s="1"/>
  <c r="N4738" i="35"/>
  <c r="O4738" i="35"/>
  <c r="O4789" i="35" s="1"/>
  <c r="P4738" i="35"/>
  <c r="Q4738" i="35"/>
  <c r="Q4789" i="35" s="1"/>
  <c r="R4738" i="35"/>
  <c r="A4739" i="35"/>
  <c r="D4739" i="35"/>
  <c r="E4739" i="35"/>
  <c r="E4790" i="35" s="1"/>
  <c r="F4739" i="35"/>
  <c r="G4739" i="35"/>
  <c r="G4790" i="35" s="1"/>
  <c r="H4739" i="35"/>
  <c r="I4739" i="35"/>
  <c r="I4790" i="35" s="1"/>
  <c r="J4739" i="35"/>
  <c r="K4739" i="35"/>
  <c r="K4790" i="35" s="1"/>
  <c r="L4739" i="35"/>
  <c r="M4739" i="35"/>
  <c r="M4790" i="35" s="1"/>
  <c r="N4739" i="35"/>
  <c r="O4739" i="35"/>
  <c r="O4790" i="35" s="1"/>
  <c r="P4739" i="35"/>
  <c r="Q4739" i="35"/>
  <c r="Q4790" i="35" s="1"/>
  <c r="R4739" i="35"/>
  <c r="A4740" i="35"/>
  <c r="D4740" i="35"/>
  <c r="E4740" i="35"/>
  <c r="E4791" i="35" s="1"/>
  <c r="F4740" i="35"/>
  <c r="G4740" i="35"/>
  <c r="G4791" i="35" s="1"/>
  <c r="H4740" i="35"/>
  <c r="I4740" i="35"/>
  <c r="I4791" i="35" s="1"/>
  <c r="J4740" i="35"/>
  <c r="K4740" i="35"/>
  <c r="K4791" i="35" s="1"/>
  <c r="L4740" i="35"/>
  <c r="M4740" i="35"/>
  <c r="M4791" i="35" s="1"/>
  <c r="N4740" i="35"/>
  <c r="O4740" i="35"/>
  <c r="O4791" i="35" s="1"/>
  <c r="P4740" i="35"/>
  <c r="Q4740" i="35"/>
  <c r="Q4791" i="35" s="1"/>
  <c r="R4740" i="35"/>
  <c r="A4741" i="35"/>
  <c r="D4741" i="35"/>
  <c r="E4741" i="35"/>
  <c r="E4792" i="35" s="1"/>
  <c r="F4741" i="35"/>
  <c r="G4741" i="35"/>
  <c r="G4792" i="35" s="1"/>
  <c r="H4741" i="35"/>
  <c r="I4741" i="35"/>
  <c r="I4792" i="35" s="1"/>
  <c r="J4741" i="35"/>
  <c r="K4741" i="35"/>
  <c r="K4792" i="35" s="1"/>
  <c r="L4741" i="35"/>
  <c r="M4741" i="35"/>
  <c r="M4792" i="35" s="1"/>
  <c r="N4741" i="35"/>
  <c r="O4741" i="35"/>
  <c r="O4792" i="35" s="1"/>
  <c r="P4741" i="35"/>
  <c r="Q4741" i="35"/>
  <c r="Q4792" i="35" s="1"/>
  <c r="R4741" i="35"/>
  <c r="A4742" i="35"/>
  <c r="D4742" i="35"/>
  <c r="E4742" i="35"/>
  <c r="E4793" i="35" s="1"/>
  <c r="F4742" i="35"/>
  <c r="G4742" i="35"/>
  <c r="G4793" i="35" s="1"/>
  <c r="H4742" i="35"/>
  <c r="I4742" i="35"/>
  <c r="I4793" i="35" s="1"/>
  <c r="J4742" i="35"/>
  <c r="K4742" i="35"/>
  <c r="K4793" i="35" s="1"/>
  <c r="L4742" i="35"/>
  <c r="M4742" i="35"/>
  <c r="M4793" i="35" s="1"/>
  <c r="N4742" i="35"/>
  <c r="O4742" i="35"/>
  <c r="O4793" i="35" s="1"/>
  <c r="P4742" i="35"/>
  <c r="Q4742" i="35"/>
  <c r="Q4793" i="35" s="1"/>
  <c r="R4742" i="35"/>
  <c r="A4743" i="35"/>
  <c r="D4743" i="35"/>
  <c r="E4743" i="35"/>
  <c r="E4794" i="35" s="1"/>
  <c r="F4743" i="35"/>
  <c r="G4743" i="35"/>
  <c r="G4794" i="35" s="1"/>
  <c r="H4743" i="35"/>
  <c r="I4743" i="35"/>
  <c r="I4794" i="35" s="1"/>
  <c r="J4743" i="35"/>
  <c r="K4743" i="35"/>
  <c r="K4794" i="35" s="1"/>
  <c r="L4743" i="35"/>
  <c r="M4743" i="35"/>
  <c r="M4794" i="35" s="1"/>
  <c r="N4743" i="35"/>
  <c r="O4743" i="35"/>
  <c r="O4794" i="35" s="1"/>
  <c r="P4743" i="35"/>
  <c r="Q4743" i="35"/>
  <c r="Q4794" i="35" s="1"/>
  <c r="R4743" i="35"/>
  <c r="A4744" i="35"/>
  <c r="D4744" i="35"/>
  <c r="E4744" i="35"/>
  <c r="E4795" i="35" s="1"/>
  <c r="F4744" i="35"/>
  <c r="G4744" i="35"/>
  <c r="G4795" i="35" s="1"/>
  <c r="H4744" i="35"/>
  <c r="I4744" i="35"/>
  <c r="I4795" i="35" s="1"/>
  <c r="J4744" i="35"/>
  <c r="K4744" i="35"/>
  <c r="K4795" i="35" s="1"/>
  <c r="L4744" i="35"/>
  <c r="M4744" i="35"/>
  <c r="M4795" i="35" s="1"/>
  <c r="N4744" i="35"/>
  <c r="O4744" i="35"/>
  <c r="O4795" i="35" s="1"/>
  <c r="P4744" i="35"/>
  <c r="Q4744" i="35"/>
  <c r="Q4795" i="35" s="1"/>
  <c r="R4744" i="35"/>
  <c r="A4745" i="35"/>
  <c r="D4745" i="35"/>
  <c r="E4745" i="35"/>
  <c r="E4796" i="35" s="1"/>
  <c r="F4745" i="35"/>
  <c r="G4745" i="35"/>
  <c r="G4796" i="35" s="1"/>
  <c r="H4745" i="35"/>
  <c r="I4745" i="35"/>
  <c r="I4796" i="35" s="1"/>
  <c r="J4745" i="35"/>
  <c r="K4745" i="35"/>
  <c r="K4796" i="35" s="1"/>
  <c r="L4745" i="35"/>
  <c r="M4745" i="35"/>
  <c r="M4796" i="35" s="1"/>
  <c r="N4745" i="35"/>
  <c r="O4745" i="35"/>
  <c r="O4796" i="35" s="1"/>
  <c r="P4745" i="35"/>
  <c r="Q4745" i="35"/>
  <c r="Q4796" i="35" s="1"/>
  <c r="R4745" i="35"/>
  <c r="A4746" i="35"/>
  <c r="D4746" i="35"/>
  <c r="E4746" i="35"/>
  <c r="E4797" i="35" s="1"/>
  <c r="F4746" i="35"/>
  <c r="G4746" i="35"/>
  <c r="G4797" i="35" s="1"/>
  <c r="H4746" i="35"/>
  <c r="I4746" i="35"/>
  <c r="I4797" i="35" s="1"/>
  <c r="J4746" i="35"/>
  <c r="K4746" i="35"/>
  <c r="K4797" i="35" s="1"/>
  <c r="L4746" i="35"/>
  <c r="M4746" i="35"/>
  <c r="M4797" i="35" s="1"/>
  <c r="N4746" i="35"/>
  <c r="O4746" i="35"/>
  <c r="O4797" i="35" s="1"/>
  <c r="P4746" i="35"/>
  <c r="Q4746" i="35"/>
  <c r="Q4797" i="35" s="1"/>
  <c r="R4746" i="35"/>
  <c r="A4747" i="35"/>
  <c r="D4747" i="35"/>
  <c r="E4747" i="35"/>
  <c r="E4798" i="35" s="1"/>
  <c r="F4747" i="35"/>
  <c r="G4747" i="35"/>
  <c r="G4798" i="35" s="1"/>
  <c r="H4747" i="35"/>
  <c r="I4747" i="35"/>
  <c r="I4798" i="35" s="1"/>
  <c r="J4747" i="35"/>
  <c r="K4747" i="35"/>
  <c r="K4798" i="35" s="1"/>
  <c r="L4747" i="35"/>
  <c r="M4747" i="35"/>
  <c r="M4798" i="35" s="1"/>
  <c r="N4747" i="35"/>
  <c r="O4747" i="35"/>
  <c r="O4798" i="35" s="1"/>
  <c r="P4747" i="35"/>
  <c r="Q4747" i="35"/>
  <c r="Q4798" i="35" s="1"/>
  <c r="R4747" i="35"/>
  <c r="A4748" i="35"/>
  <c r="D4748" i="35"/>
  <c r="E4748" i="35"/>
  <c r="E4799" i="35" s="1"/>
  <c r="F4748" i="35"/>
  <c r="G4748" i="35"/>
  <c r="G4799" i="35" s="1"/>
  <c r="H4748" i="35"/>
  <c r="I4748" i="35"/>
  <c r="I4799" i="35" s="1"/>
  <c r="J4748" i="35"/>
  <c r="K4748" i="35"/>
  <c r="K4799" i="35" s="1"/>
  <c r="L4748" i="35"/>
  <c r="M4748" i="35"/>
  <c r="M4799" i="35" s="1"/>
  <c r="N4748" i="35"/>
  <c r="O4748" i="35"/>
  <c r="O4799" i="35" s="1"/>
  <c r="P4748" i="35"/>
  <c r="Q4748" i="35"/>
  <c r="Q4799" i="35" s="1"/>
  <c r="R4748" i="35"/>
  <c r="A4749" i="35"/>
  <c r="D4749" i="35"/>
  <c r="E4749" i="35"/>
  <c r="E4800" i="35" s="1"/>
  <c r="F4749" i="35"/>
  <c r="G4749" i="35"/>
  <c r="G4800" i="35" s="1"/>
  <c r="H4749" i="35"/>
  <c r="I4749" i="35"/>
  <c r="I4800" i="35" s="1"/>
  <c r="J4749" i="35"/>
  <c r="K4749" i="35"/>
  <c r="K4800" i="35" s="1"/>
  <c r="L4749" i="35"/>
  <c r="M4749" i="35"/>
  <c r="M4800" i="35" s="1"/>
  <c r="N4749" i="35"/>
  <c r="O4749" i="35"/>
  <c r="O4800" i="35" s="1"/>
  <c r="P4749" i="35"/>
  <c r="Q4749" i="35"/>
  <c r="Q4800" i="35" s="1"/>
  <c r="R4749" i="35"/>
  <c r="A4750" i="35"/>
  <c r="D4750" i="35"/>
  <c r="E4750" i="35"/>
  <c r="E4801" i="35" s="1"/>
  <c r="F4750" i="35"/>
  <c r="G4750" i="35"/>
  <c r="G4801" i="35" s="1"/>
  <c r="H4750" i="35"/>
  <c r="I4750" i="35"/>
  <c r="I4801" i="35" s="1"/>
  <c r="J4750" i="35"/>
  <c r="K4750" i="35"/>
  <c r="K4801" i="35" s="1"/>
  <c r="L4750" i="35"/>
  <c r="M4750" i="35"/>
  <c r="M4801" i="35" s="1"/>
  <c r="N4750" i="35"/>
  <c r="O4750" i="35"/>
  <c r="O4801" i="35" s="1"/>
  <c r="P4750" i="35"/>
  <c r="Q4750" i="35"/>
  <c r="Q4801" i="35" s="1"/>
  <c r="R4750" i="35"/>
  <c r="A4751" i="35"/>
  <c r="D4751" i="35"/>
  <c r="E4751" i="35"/>
  <c r="E4802" i="35" s="1"/>
  <c r="F4751" i="35"/>
  <c r="G4751" i="35"/>
  <c r="G4802" i="35" s="1"/>
  <c r="H4751" i="35"/>
  <c r="I4751" i="35"/>
  <c r="I4802" i="35" s="1"/>
  <c r="J4751" i="35"/>
  <c r="K4751" i="35"/>
  <c r="K4802" i="35" s="1"/>
  <c r="L4751" i="35"/>
  <c r="M4751" i="35"/>
  <c r="M4802" i="35" s="1"/>
  <c r="N4751" i="35"/>
  <c r="O4751" i="35"/>
  <c r="O4802" i="35" s="1"/>
  <c r="P4751" i="35"/>
  <c r="Q4751" i="35"/>
  <c r="Q4802" i="35" s="1"/>
  <c r="R4751" i="35"/>
  <c r="D4752" i="35"/>
  <c r="F4752" i="35"/>
  <c r="H4752" i="35"/>
  <c r="J4752" i="35"/>
  <c r="L4752" i="35"/>
  <c r="N4752" i="35"/>
  <c r="P4752" i="35"/>
  <c r="R4752" i="35"/>
  <c r="A4753" i="35"/>
  <c r="D4753" i="35"/>
  <c r="F4753" i="35"/>
  <c r="H4753" i="35"/>
  <c r="J4753" i="35"/>
  <c r="L4753" i="35"/>
  <c r="N4753" i="35"/>
  <c r="P4753" i="35"/>
  <c r="R4753" i="35"/>
  <c r="A4754" i="35"/>
  <c r="D4754" i="35"/>
  <c r="F4754" i="35"/>
  <c r="H4754" i="35"/>
  <c r="J4754" i="35"/>
  <c r="L4754" i="35"/>
  <c r="N4754" i="35"/>
  <c r="P4754" i="35"/>
  <c r="R4754" i="35"/>
  <c r="A4755" i="35"/>
  <c r="D4755" i="35"/>
  <c r="F4755" i="35"/>
  <c r="H4755" i="35"/>
  <c r="J4755" i="35"/>
  <c r="L4755" i="35"/>
  <c r="N4755" i="35"/>
  <c r="P4755" i="35"/>
  <c r="R4755" i="35"/>
  <c r="A4756" i="35"/>
  <c r="D4756" i="35"/>
  <c r="F4756" i="35"/>
  <c r="H4756" i="35"/>
  <c r="J4756" i="35"/>
  <c r="L4756" i="35"/>
  <c r="N4756" i="35"/>
  <c r="P4756" i="35"/>
  <c r="R4756" i="35"/>
  <c r="A4757" i="35"/>
  <c r="D4757" i="35"/>
  <c r="F4757" i="35"/>
  <c r="H4757" i="35"/>
  <c r="J4757" i="35"/>
  <c r="L4757" i="35"/>
  <c r="N4757" i="35"/>
  <c r="P4757" i="35"/>
  <c r="R4757" i="35"/>
  <c r="A4758" i="35"/>
  <c r="D4758" i="35"/>
  <c r="F4758" i="35"/>
  <c r="H4758" i="35"/>
  <c r="J4758" i="35"/>
  <c r="L4758" i="35"/>
  <c r="N4758" i="35"/>
  <c r="P4758" i="35"/>
  <c r="R4758" i="35"/>
  <c r="A4759" i="35"/>
  <c r="D4759" i="35"/>
  <c r="F4759" i="35"/>
  <c r="H4759" i="35"/>
  <c r="J4759" i="35"/>
  <c r="L4759" i="35"/>
  <c r="N4759" i="35"/>
  <c r="P4759" i="35"/>
  <c r="R4759" i="35"/>
  <c r="A4760" i="35"/>
  <c r="D4760" i="35"/>
  <c r="F4760" i="35"/>
  <c r="H4760" i="35"/>
  <c r="J4760" i="35"/>
  <c r="L4760" i="35"/>
  <c r="N4760" i="35"/>
  <c r="P4760" i="35"/>
  <c r="R4760" i="35"/>
  <c r="A4761" i="35"/>
  <c r="D4761" i="35"/>
  <c r="F4761" i="35"/>
  <c r="H4761" i="35"/>
  <c r="J4761" i="35"/>
  <c r="L4761" i="35"/>
  <c r="N4761" i="35"/>
  <c r="P4761" i="35"/>
  <c r="R4761" i="35"/>
  <c r="A4762" i="35"/>
  <c r="D4762" i="35"/>
  <c r="F4762" i="35"/>
  <c r="H4762" i="35"/>
  <c r="J4762" i="35"/>
  <c r="L4762" i="35"/>
  <c r="N4762" i="35"/>
  <c r="P4762" i="35"/>
  <c r="R4762" i="35"/>
  <c r="A4763" i="35"/>
  <c r="D4763" i="35"/>
  <c r="F4763" i="35"/>
  <c r="H4763" i="35"/>
  <c r="J4763" i="35"/>
  <c r="L4763" i="35"/>
  <c r="N4763" i="35"/>
  <c r="P4763" i="35"/>
  <c r="R4763" i="35"/>
  <c r="A4764" i="35"/>
  <c r="D4764" i="35"/>
  <c r="F4764" i="35"/>
  <c r="H4764" i="35"/>
  <c r="J4764" i="35"/>
  <c r="L4764" i="35"/>
  <c r="N4764" i="35"/>
  <c r="P4764" i="35"/>
  <c r="R4764" i="35"/>
  <c r="A4765" i="35"/>
  <c r="D4765" i="35"/>
  <c r="F4765" i="35"/>
  <c r="H4765" i="35"/>
  <c r="J4765" i="35"/>
  <c r="L4765" i="35"/>
  <c r="N4765" i="35"/>
  <c r="P4765" i="35"/>
  <c r="R4765" i="35"/>
  <c r="A4766" i="35"/>
  <c r="D4766" i="35"/>
  <c r="F4766" i="35"/>
  <c r="H4766" i="35"/>
  <c r="J4766" i="35"/>
  <c r="L4766" i="35"/>
  <c r="N4766" i="35"/>
  <c r="P4766" i="35"/>
  <c r="R4766" i="35"/>
  <c r="A4767" i="35"/>
  <c r="D4767" i="35"/>
  <c r="F4767" i="35"/>
  <c r="H4767" i="35"/>
  <c r="J4767" i="35"/>
  <c r="L4767" i="35"/>
  <c r="N4767" i="35"/>
  <c r="P4767" i="35"/>
  <c r="R4767" i="35"/>
  <c r="A4768" i="35"/>
  <c r="D4768" i="35"/>
  <c r="F4768" i="35"/>
  <c r="H4768" i="35"/>
  <c r="J4768" i="35"/>
  <c r="L4768" i="35"/>
  <c r="N4768" i="35"/>
  <c r="P4768" i="35"/>
  <c r="R4768" i="35"/>
  <c r="A4769" i="35"/>
  <c r="D4769" i="35"/>
  <c r="F4769" i="35"/>
  <c r="H4769" i="35"/>
  <c r="J4769" i="35"/>
  <c r="L4769" i="35"/>
  <c r="N4769" i="35"/>
  <c r="P4769" i="35"/>
  <c r="R4769" i="35"/>
  <c r="A4770" i="35"/>
  <c r="D4770" i="35"/>
  <c r="F4770" i="35"/>
  <c r="H4770" i="35"/>
  <c r="J4770" i="35"/>
  <c r="L4770" i="35"/>
  <c r="N4770" i="35"/>
  <c r="P4770" i="35"/>
  <c r="R4770" i="35"/>
  <c r="A4771" i="35"/>
  <c r="D4771" i="35"/>
  <c r="F4771" i="35"/>
  <c r="H4771" i="35"/>
  <c r="J4771" i="35"/>
  <c r="L4771" i="35"/>
  <c r="N4771" i="35"/>
  <c r="P4771" i="35"/>
  <c r="R4771" i="35"/>
  <c r="A4772" i="35"/>
  <c r="D4772" i="35"/>
  <c r="F4772" i="35"/>
  <c r="H4772" i="35"/>
  <c r="J4772" i="35"/>
  <c r="L4772" i="35"/>
  <c r="N4772" i="35"/>
  <c r="P4772" i="35"/>
  <c r="R4772" i="35"/>
  <c r="A4773" i="35"/>
  <c r="D4773" i="35"/>
  <c r="F4773" i="35"/>
  <c r="H4773" i="35"/>
  <c r="J4773" i="35"/>
  <c r="L4773" i="35"/>
  <c r="N4773" i="35"/>
  <c r="P4773" i="35"/>
  <c r="R4773" i="35"/>
  <c r="A4774" i="35"/>
  <c r="D4774" i="35"/>
  <c r="F4774" i="35"/>
  <c r="H4774" i="35"/>
  <c r="J4774" i="35"/>
  <c r="L4774" i="35"/>
  <c r="N4774" i="35"/>
  <c r="P4774" i="35"/>
  <c r="R4774" i="35"/>
  <c r="A4775" i="35"/>
  <c r="D4775" i="35"/>
  <c r="F4775" i="35"/>
  <c r="H4775" i="35"/>
  <c r="J4775" i="35"/>
  <c r="L4775" i="35"/>
  <c r="N4775" i="35"/>
  <c r="P4775" i="35"/>
  <c r="R4775" i="35"/>
  <c r="A4776" i="35"/>
  <c r="D4776" i="35"/>
  <c r="F4776" i="35"/>
  <c r="H4776" i="35"/>
  <c r="J4776" i="35"/>
  <c r="L4776" i="35"/>
  <c r="N4776" i="35"/>
  <c r="P4776" i="35"/>
  <c r="R4776" i="35"/>
  <c r="A4777" i="35"/>
  <c r="D4777" i="35"/>
  <c r="F4777" i="35"/>
  <c r="H4777" i="35"/>
  <c r="J4777" i="35"/>
  <c r="L4777" i="35"/>
  <c r="N4777" i="35"/>
  <c r="P4777" i="35"/>
  <c r="R4777" i="35"/>
  <c r="A4778" i="35"/>
  <c r="D4778" i="35"/>
  <c r="F4778" i="35"/>
  <c r="H4778" i="35"/>
  <c r="J4778" i="35"/>
  <c r="L4778" i="35"/>
  <c r="N4778" i="35"/>
  <c r="P4778" i="35"/>
  <c r="R4778" i="35"/>
  <c r="A4779" i="35"/>
  <c r="D4779" i="35"/>
  <c r="F4779" i="35"/>
  <c r="H4779" i="35"/>
  <c r="J4779" i="35"/>
  <c r="L4779" i="35"/>
  <c r="N4779" i="35"/>
  <c r="P4779" i="35"/>
  <c r="R4779" i="35"/>
  <c r="A4780" i="35"/>
  <c r="D4780" i="35"/>
  <c r="F4780" i="35"/>
  <c r="H4780" i="35"/>
  <c r="J4780" i="35"/>
  <c r="L4780" i="35"/>
  <c r="N4780" i="35"/>
  <c r="P4780" i="35"/>
  <c r="R4780" i="35"/>
  <c r="A4781" i="35"/>
  <c r="D4781" i="35"/>
  <c r="F4781" i="35"/>
  <c r="H4781" i="35"/>
  <c r="J4781" i="35"/>
  <c r="L4781" i="35"/>
  <c r="N4781" i="35"/>
  <c r="P4781" i="35"/>
  <c r="R4781" i="35"/>
  <c r="A4782" i="35"/>
  <c r="D4782" i="35"/>
  <c r="F4782" i="35"/>
  <c r="H4782" i="35"/>
  <c r="J4782" i="35"/>
  <c r="L4782" i="35"/>
  <c r="N4782" i="35"/>
  <c r="P4782" i="35"/>
  <c r="R4782" i="35"/>
  <c r="A4783" i="35"/>
  <c r="D4783" i="35"/>
  <c r="F4783" i="35"/>
  <c r="H4783" i="35"/>
  <c r="J4783" i="35"/>
  <c r="L4783" i="35"/>
  <c r="N4783" i="35"/>
  <c r="P4783" i="35"/>
  <c r="R4783" i="35"/>
  <c r="A4784" i="35"/>
  <c r="D4784" i="35"/>
  <c r="F4784" i="35"/>
  <c r="H4784" i="35"/>
  <c r="J4784" i="35"/>
  <c r="L4784" i="35"/>
  <c r="N4784" i="35"/>
  <c r="P4784" i="35"/>
  <c r="R4784" i="35"/>
  <c r="A4785" i="35"/>
  <c r="D4785" i="35"/>
  <c r="F4785" i="35"/>
  <c r="H4785" i="35"/>
  <c r="J4785" i="35"/>
  <c r="L4785" i="35"/>
  <c r="N4785" i="35"/>
  <c r="P4785" i="35"/>
  <c r="R4785" i="35"/>
  <c r="A4786" i="35"/>
  <c r="D4786" i="35"/>
  <c r="F4786" i="35"/>
  <c r="H4786" i="35"/>
  <c r="J4786" i="35"/>
  <c r="L4786" i="35"/>
  <c r="N4786" i="35"/>
  <c r="P4786" i="35"/>
  <c r="R4786" i="35"/>
  <c r="A4787" i="35"/>
  <c r="D4787" i="35"/>
  <c r="F4787" i="35"/>
  <c r="H4787" i="35"/>
  <c r="J4787" i="35"/>
  <c r="L4787" i="35"/>
  <c r="N4787" i="35"/>
  <c r="P4787" i="35"/>
  <c r="R4787" i="35"/>
  <c r="A4788" i="35"/>
  <c r="D4788" i="35"/>
  <c r="F4788" i="35"/>
  <c r="H4788" i="35"/>
  <c r="J4788" i="35"/>
  <c r="L4788" i="35"/>
  <c r="N4788" i="35"/>
  <c r="P4788" i="35"/>
  <c r="R4788" i="35"/>
  <c r="A4789" i="35"/>
  <c r="D4789" i="35"/>
  <c r="F4789" i="35"/>
  <c r="H4789" i="35"/>
  <c r="J4789" i="35"/>
  <c r="L4789" i="35"/>
  <c r="N4789" i="35"/>
  <c r="P4789" i="35"/>
  <c r="R4789" i="35"/>
  <c r="A4790" i="35"/>
  <c r="D4790" i="35"/>
  <c r="F4790" i="35"/>
  <c r="H4790" i="35"/>
  <c r="J4790" i="35"/>
  <c r="L4790" i="35"/>
  <c r="N4790" i="35"/>
  <c r="P4790" i="35"/>
  <c r="R4790" i="35"/>
  <c r="A4791" i="35"/>
  <c r="D4791" i="35"/>
  <c r="F4791" i="35"/>
  <c r="H4791" i="35"/>
  <c r="J4791" i="35"/>
  <c r="L4791" i="35"/>
  <c r="N4791" i="35"/>
  <c r="P4791" i="35"/>
  <c r="R4791" i="35"/>
  <c r="A4792" i="35"/>
  <c r="D4792" i="35"/>
  <c r="F4792" i="35"/>
  <c r="H4792" i="35"/>
  <c r="J4792" i="35"/>
  <c r="L4792" i="35"/>
  <c r="N4792" i="35"/>
  <c r="P4792" i="35"/>
  <c r="R4792" i="35"/>
  <c r="A4793" i="35"/>
  <c r="D4793" i="35"/>
  <c r="F4793" i="35"/>
  <c r="H4793" i="35"/>
  <c r="J4793" i="35"/>
  <c r="L4793" i="35"/>
  <c r="N4793" i="35"/>
  <c r="P4793" i="35"/>
  <c r="R4793" i="35"/>
  <c r="A4794" i="35"/>
  <c r="D4794" i="35"/>
  <c r="F4794" i="35"/>
  <c r="H4794" i="35"/>
  <c r="J4794" i="35"/>
  <c r="L4794" i="35"/>
  <c r="N4794" i="35"/>
  <c r="P4794" i="35"/>
  <c r="R4794" i="35"/>
  <c r="A4795" i="35"/>
  <c r="D4795" i="35"/>
  <c r="F4795" i="35"/>
  <c r="H4795" i="35"/>
  <c r="J4795" i="35"/>
  <c r="L4795" i="35"/>
  <c r="N4795" i="35"/>
  <c r="P4795" i="35"/>
  <c r="R4795" i="35"/>
  <c r="A4796" i="35"/>
  <c r="D4796" i="35"/>
  <c r="F4796" i="35"/>
  <c r="H4796" i="35"/>
  <c r="J4796" i="35"/>
  <c r="L4796" i="35"/>
  <c r="N4796" i="35"/>
  <c r="P4796" i="35"/>
  <c r="R4796" i="35"/>
  <c r="A4797" i="35"/>
  <c r="D4797" i="35"/>
  <c r="F4797" i="35"/>
  <c r="H4797" i="35"/>
  <c r="J4797" i="35"/>
  <c r="L4797" i="35"/>
  <c r="N4797" i="35"/>
  <c r="P4797" i="35"/>
  <c r="R4797" i="35"/>
  <c r="A4798" i="35"/>
  <c r="D4798" i="35"/>
  <c r="F4798" i="35"/>
  <c r="H4798" i="35"/>
  <c r="J4798" i="35"/>
  <c r="L4798" i="35"/>
  <c r="N4798" i="35"/>
  <c r="P4798" i="35"/>
  <c r="R4798" i="35"/>
  <c r="A4799" i="35"/>
  <c r="D4799" i="35"/>
  <c r="F4799" i="35"/>
  <c r="H4799" i="35"/>
  <c r="J4799" i="35"/>
  <c r="L4799" i="35"/>
  <c r="N4799" i="35"/>
  <c r="P4799" i="35"/>
  <c r="R4799" i="35"/>
  <c r="A4800" i="35"/>
  <c r="D4800" i="35"/>
  <c r="F4800" i="35"/>
  <c r="H4800" i="35"/>
  <c r="J4800" i="35"/>
  <c r="L4800" i="35"/>
  <c r="N4800" i="35"/>
  <c r="P4800" i="35"/>
  <c r="R4800" i="35"/>
  <c r="A4801" i="35"/>
  <c r="D4801" i="35"/>
  <c r="F4801" i="35"/>
  <c r="H4801" i="35"/>
  <c r="J4801" i="35"/>
  <c r="L4801" i="35"/>
  <c r="N4801" i="35"/>
  <c r="P4801" i="35"/>
  <c r="R4801" i="35"/>
  <c r="A4802" i="35"/>
  <c r="D4802" i="35"/>
  <c r="F4802" i="35"/>
  <c r="H4802" i="35"/>
  <c r="J4802" i="35"/>
  <c r="L4802" i="35"/>
  <c r="N4802" i="35"/>
  <c r="P4802" i="35"/>
  <c r="R4802" i="35"/>
  <c r="A4806" i="35"/>
  <c r="D4806" i="35"/>
  <c r="F4806" i="35" s="1"/>
  <c r="E4806" i="35"/>
  <c r="G4806" i="35"/>
  <c r="H4806" i="35"/>
  <c r="I4806" i="35"/>
  <c r="K4806" i="35"/>
  <c r="L4806" i="35"/>
  <c r="M4806" i="35"/>
  <c r="O4806" i="35"/>
  <c r="P4806" i="35"/>
  <c r="Q4806" i="35"/>
  <c r="A4807" i="35"/>
  <c r="D4807" i="35"/>
  <c r="F4807" i="35" s="1"/>
  <c r="F4858" i="35" s="1"/>
  <c r="E4807" i="35"/>
  <c r="G4807" i="35"/>
  <c r="G4858" i="35" s="1"/>
  <c r="H4807" i="35"/>
  <c r="I4807" i="35"/>
  <c r="I4858" i="35" s="1"/>
  <c r="K4807" i="35"/>
  <c r="K4858" i="35" s="1"/>
  <c r="L4807" i="35"/>
  <c r="M4807" i="35"/>
  <c r="O4807" i="35"/>
  <c r="O4858" i="35" s="1"/>
  <c r="P4807" i="35"/>
  <c r="Q4807" i="35"/>
  <c r="Q4858" i="35" s="1"/>
  <c r="A4808" i="35"/>
  <c r="D4808" i="35"/>
  <c r="F4808" i="35" s="1"/>
  <c r="E4808" i="35"/>
  <c r="G4808" i="35"/>
  <c r="G4859" i="35" s="1"/>
  <c r="H4808" i="35"/>
  <c r="I4808" i="35"/>
  <c r="I4859" i="35" s="1"/>
  <c r="K4808" i="35"/>
  <c r="K4859" i="35" s="1"/>
  <c r="L4808" i="35"/>
  <c r="M4808" i="35"/>
  <c r="O4808" i="35"/>
  <c r="O4859" i="35" s="1"/>
  <c r="P4808" i="35"/>
  <c r="Q4808" i="35"/>
  <c r="A4809" i="35"/>
  <c r="D4809" i="35"/>
  <c r="F4809" i="35" s="1"/>
  <c r="F4860" i="35" s="1"/>
  <c r="E4809" i="35"/>
  <c r="G4809" i="35"/>
  <c r="G4860" i="35" s="1"/>
  <c r="H4809" i="35"/>
  <c r="I4809" i="35"/>
  <c r="I4860" i="35" s="1"/>
  <c r="K4809" i="35"/>
  <c r="K4860" i="35" s="1"/>
  <c r="L4809" i="35"/>
  <c r="M4809" i="35"/>
  <c r="O4809" i="35"/>
  <c r="O4860" i="35" s="1"/>
  <c r="P4809" i="35"/>
  <c r="Q4809" i="35"/>
  <c r="Q4860" i="35" s="1"/>
  <c r="A4810" i="35"/>
  <c r="D4810" i="35"/>
  <c r="F4810" i="35" s="1"/>
  <c r="F4861" i="35" s="1"/>
  <c r="E4810" i="35"/>
  <c r="G4810" i="35"/>
  <c r="G4861" i="35" s="1"/>
  <c r="H4810" i="35"/>
  <c r="I4810" i="35"/>
  <c r="K4810" i="35"/>
  <c r="K4861" i="35" s="1"/>
  <c r="L4810" i="35"/>
  <c r="M4810" i="35"/>
  <c r="O4810" i="35"/>
  <c r="O4861" i="35" s="1"/>
  <c r="P4810" i="35"/>
  <c r="Q4810" i="35"/>
  <c r="A4811" i="35"/>
  <c r="D4811" i="35"/>
  <c r="F4811" i="35" s="1"/>
  <c r="F4862" i="35" s="1"/>
  <c r="E4811" i="35"/>
  <c r="G4811" i="35"/>
  <c r="G4862" i="35" s="1"/>
  <c r="H4811" i="35"/>
  <c r="I4811" i="35"/>
  <c r="I4862" i="35" s="1"/>
  <c r="K4811" i="35"/>
  <c r="K4862" i="35" s="1"/>
  <c r="L4811" i="35"/>
  <c r="M4811" i="35"/>
  <c r="O4811" i="35"/>
  <c r="O4862" i="35" s="1"/>
  <c r="P4811" i="35"/>
  <c r="Q4811" i="35"/>
  <c r="Q4862" i="35" s="1"/>
  <c r="A4812" i="35"/>
  <c r="D4812" i="35"/>
  <c r="F4812" i="35" s="1"/>
  <c r="E4812" i="35"/>
  <c r="G4812" i="35"/>
  <c r="G4863" i="35" s="1"/>
  <c r="H4812" i="35"/>
  <c r="I4812" i="35"/>
  <c r="I4863" i="35" s="1"/>
  <c r="K4812" i="35"/>
  <c r="K4863" i="35" s="1"/>
  <c r="L4812" i="35"/>
  <c r="M4812" i="35"/>
  <c r="O4812" i="35"/>
  <c r="O4863" i="35" s="1"/>
  <c r="P4812" i="35"/>
  <c r="Q4812" i="35"/>
  <c r="A4813" i="35"/>
  <c r="D4813" i="35"/>
  <c r="F4813" i="35" s="1"/>
  <c r="F4864" i="35" s="1"/>
  <c r="E4813" i="35"/>
  <c r="G4813" i="35"/>
  <c r="G4864" i="35" s="1"/>
  <c r="H4813" i="35"/>
  <c r="I4813" i="35"/>
  <c r="I4864" i="35" s="1"/>
  <c r="K4813" i="35"/>
  <c r="K4864" i="35" s="1"/>
  <c r="L4813" i="35"/>
  <c r="M4813" i="35"/>
  <c r="O4813" i="35"/>
  <c r="O4864" i="35" s="1"/>
  <c r="P4813" i="35"/>
  <c r="Q4813" i="35"/>
  <c r="Q4864" i="35" s="1"/>
  <c r="A4814" i="35"/>
  <c r="D4814" i="35"/>
  <c r="F4814" i="35" s="1"/>
  <c r="F4865" i="35" s="1"/>
  <c r="E4814" i="35"/>
  <c r="G4814" i="35"/>
  <c r="G4865" i="35" s="1"/>
  <c r="H4814" i="35"/>
  <c r="I4814" i="35"/>
  <c r="K4814" i="35"/>
  <c r="K4865" i="35" s="1"/>
  <c r="L4814" i="35"/>
  <c r="M4814" i="35"/>
  <c r="O4814" i="35"/>
  <c r="O4865" i="35" s="1"/>
  <c r="P4814" i="35"/>
  <c r="Q4814" i="35"/>
  <c r="A4815" i="35"/>
  <c r="D4815" i="35"/>
  <c r="F4815" i="35" s="1"/>
  <c r="F4866" i="35" s="1"/>
  <c r="E4815" i="35"/>
  <c r="G4815" i="35"/>
  <c r="G4866" i="35" s="1"/>
  <c r="H4815" i="35"/>
  <c r="I4815" i="35"/>
  <c r="I4866" i="35" s="1"/>
  <c r="K4815" i="35"/>
  <c r="K4866" i="35" s="1"/>
  <c r="L4815" i="35"/>
  <c r="M4815" i="35"/>
  <c r="O4815" i="35"/>
  <c r="O4866" i="35" s="1"/>
  <c r="P4815" i="35"/>
  <c r="Q4815" i="35"/>
  <c r="Q4866" i="35" s="1"/>
  <c r="A4816" i="35"/>
  <c r="D4816" i="35"/>
  <c r="F4816" i="35" s="1"/>
  <c r="E4816" i="35"/>
  <c r="G4816" i="35"/>
  <c r="G4867" i="35" s="1"/>
  <c r="H4816" i="35"/>
  <c r="I4816" i="35"/>
  <c r="I4867" i="35" s="1"/>
  <c r="K4816" i="35"/>
  <c r="K4867" i="35" s="1"/>
  <c r="L4816" i="35"/>
  <c r="M4816" i="35"/>
  <c r="O4816" i="35"/>
  <c r="O4867" i="35" s="1"/>
  <c r="P4816" i="35"/>
  <c r="Q4816" i="35"/>
  <c r="A4817" i="35"/>
  <c r="D4817" i="35"/>
  <c r="F4817" i="35" s="1"/>
  <c r="F4868" i="35" s="1"/>
  <c r="E4817" i="35"/>
  <c r="G4817" i="35"/>
  <c r="G4868" i="35" s="1"/>
  <c r="H4817" i="35"/>
  <c r="I4817" i="35"/>
  <c r="I4868" i="35" s="1"/>
  <c r="K4817" i="35"/>
  <c r="K4868" i="35" s="1"/>
  <c r="L4817" i="35"/>
  <c r="M4817" i="35"/>
  <c r="O4817" i="35"/>
  <c r="O4868" i="35" s="1"/>
  <c r="P4817" i="35"/>
  <c r="Q4817" i="35"/>
  <c r="Q4868" i="35" s="1"/>
  <c r="A4818" i="35"/>
  <c r="D4818" i="35"/>
  <c r="F4818" i="35" s="1"/>
  <c r="F4869" i="35" s="1"/>
  <c r="E4818" i="35"/>
  <c r="G4818" i="35"/>
  <c r="G4869" i="35" s="1"/>
  <c r="H4818" i="35"/>
  <c r="I4818" i="35"/>
  <c r="I4869" i="35" s="1"/>
  <c r="K4818" i="35"/>
  <c r="K4869" i="35" s="1"/>
  <c r="L4818" i="35"/>
  <c r="M4818" i="35"/>
  <c r="O4818" i="35"/>
  <c r="O4869" i="35" s="1"/>
  <c r="P4818" i="35"/>
  <c r="Q4818" i="35"/>
  <c r="A4819" i="35"/>
  <c r="D4819" i="35"/>
  <c r="F4819" i="35" s="1"/>
  <c r="F4870" i="35" s="1"/>
  <c r="E4819" i="35"/>
  <c r="G4819" i="35"/>
  <c r="G4870" i="35" s="1"/>
  <c r="H4819" i="35"/>
  <c r="I4819" i="35"/>
  <c r="I4870" i="35" s="1"/>
  <c r="K4819" i="35"/>
  <c r="K4870" i="35" s="1"/>
  <c r="L4819" i="35"/>
  <c r="M4819" i="35"/>
  <c r="O4819" i="35"/>
  <c r="O4870" i="35" s="1"/>
  <c r="P4819" i="35"/>
  <c r="Q4819" i="35"/>
  <c r="Q4870" i="35" s="1"/>
  <c r="A4820" i="35"/>
  <c r="D4820" i="35"/>
  <c r="F4820" i="35" s="1"/>
  <c r="E4820" i="35"/>
  <c r="G4820" i="35"/>
  <c r="G4871" i="35" s="1"/>
  <c r="H4820" i="35"/>
  <c r="I4820" i="35"/>
  <c r="I4871" i="35" s="1"/>
  <c r="K4820" i="35"/>
  <c r="K4871" i="35" s="1"/>
  <c r="L4820" i="35"/>
  <c r="M4820" i="35"/>
  <c r="O4820" i="35"/>
  <c r="O4871" i="35" s="1"/>
  <c r="P4820" i="35"/>
  <c r="Q4820" i="35"/>
  <c r="A4821" i="35"/>
  <c r="D4821" i="35"/>
  <c r="F4821" i="35" s="1"/>
  <c r="F4872" i="35" s="1"/>
  <c r="E4821" i="35"/>
  <c r="G4821" i="35"/>
  <c r="G4872" i="35" s="1"/>
  <c r="H4821" i="35"/>
  <c r="I4821" i="35"/>
  <c r="I4872" i="35" s="1"/>
  <c r="K4821" i="35"/>
  <c r="K4872" i="35" s="1"/>
  <c r="L4821" i="35"/>
  <c r="M4821" i="35"/>
  <c r="O4821" i="35"/>
  <c r="O4872" i="35" s="1"/>
  <c r="P4821" i="35"/>
  <c r="Q4821" i="35"/>
  <c r="Q4872" i="35" s="1"/>
  <c r="A4822" i="35"/>
  <c r="D4822" i="35"/>
  <c r="F4822" i="35" s="1"/>
  <c r="F4873" i="35" s="1"/>
  <c r="E4822" i="35"/>
  <c r="G4822" i="35"/>
  <c r="G4873" i="35" s="1"/>
  <c r="H4822" i="35"/>
  <c r="I4822" i="35"/>
  <c r="I4873" i="35" s="1"/>
  <c r="K4822" i="35"/>
  <c r="K4873" i="35" s="1"/>
  <c r="L4822" i="35"/>
  <c r="M4822" i="35"/>
  <c r="O4822" i="35"/>
  <c r="O4873" i="35" s="1"/>
  <c r="P4822" i="35"/>
  <c r="Q4822" i="35"/>
  <c r="A4823" i="35"/>
  <c r="D4823" i="35"/>
  <c r="F4823" i="35" s="1"/>
  <c r="F4874" i="35" s="1"/>
  <c r="E4823" i="35"/>
  <c r="G4823" i="35"/>
  <c r="G4874" i="35" s="1"/>
  <c r="H4823" i="35"/>
  <c r="I4823" i="35"/>
  <c r="I4874" i="35" s="1"/>
  <c r="K4823" i="35"/>
  <c r="K4874" i="35" s="1"/>
  <c r="L4823" i="35"/>
  <c r="M4823" i="35"/>
  <c r="O4823" i="35"/>
  <c r="O4874" i="35" s="1"/>
  <c r="P4823" i="35"/>
  <c r="Q4823" i="35"/>
  <c r="Q4874" i="35" s="1"/>
  <c r="A4824" i="35"/>
  <c r="D4824" i="35"/>
  <c r="F4824" i="35" s="1"/>
  <c r="F4875" i="35" s="1"/>
  <c r="E4824" i="35"/>
  <c r="G4824" i="35"/>
  <c r="G4875" i="35" s="1"/>
  <c r="H4824" i="35"/>
  <c r="I4824" i="35"/>
  <c r="I4875" i="35" s="1"/>
  <c r="K4824" i="35"/>
  <c r="K4875" i="35" s="1"/>
  <c r="L4824" i="35"/>
  <c r="M4824" i="35"/>
  <c r="O4824" i="35"/>
  <c r="O4875" i="35" s="1"/>
  <c r="P4824" i="35"/>
  <c r="Q4824" i="35"/>
  <c r="A4825" i="35"/>
  <c r="D4825" i="35"/>
  <c r="F4825" i="35" s="1"/>
  <c r="F4876" i="35" s="1"/>
  <c r="E4825" i="35"/>
  <c r="G4825" i="35"/>
  <c r="G4876" i="35" s="1"/>
  <c r="H4825" i="35"/>
  <c r="I4825" i="35"/>
  <c r="I4876" i="35" s="1"/>
  <c r="K4825" i="35"/>
  <c r="K4876" i="35" s="1"/>
  <c r="L4825" i="35"/>
  <c r="M4825" i="35"/>
  <c r="O4825" i="35"/>
  <c r="O4876" i="35" s="1"/>
  <c r="P4825" i="35"/>
  <c r="Q4825" i="35"/>
  <c r="Q4876" i="35" s="1"/>
  <c r="A4826" i="35"/>
  <c r="D4826" i="35"/>
  <c r="F4826" i="35" s="1"/>
  <c r="F4877" i="35" s="1"/>
  <c r="E4826" i="35"/>
  <c r="G4826" i="35"/>
  <c r="G4877" i="35" s="1"/>
  <c r="H4826" i="35"/>
  <c r="I4826" i="35"/>
  <c r="K4826" i="35"/>
  <c r="K4877" i="35" s="1"/>
  <c r="L4826" i="35"/>
  <c r="M4826" i="35"/>
  <c r="O4826" i="35"/>
  <c r="O4877" i="35" s="1"/>
  <c r="P4826" i="35"/>
  <c r="Q4826" i="35"/>
  <c r="A4827" i="35"/>
  <c r="D4827" i="35"/>
  <c r="F4827" i="35" s="1"/>
  <c r="F4878" i="35" s="1"/>
  <c r="E4827" i="35"/>
  <c r="G4827" i="35"/>
  <c r="G4878" i="35" s="1"/>
  <c r="H4827" i="35"/>
  <c r="I4827" i="35"/>
  <c r="I4878" i="35" s="1"/>
  <c r="K4827" i="35"/>
  <c r="K4878" i="35" s="1"/>
  <c r="L4827" i="35"/>
  <c r="M4827" i="35"/>
  <c r="O4827" i="35"/>
  <c r="O4878" i="35" s="1"/>
  <c r="P4827" i="35"/>
  <c r="Q4827" i="35"/>
  <c r="Q4878" i="35" s="1"/>
  <c r="A4828" i="35"/>
  <c r="D4828" i="35"/>
  <c r="F4828" i="35" s="1"/>
  <c r="F4879" i="35" s="1"/>
  <c r="E4828" i="35"/>
  <c r="G4828" i="35"/>
  <c r="G4879" i="35" s="1"/>
  <c r="H4828" i="35"/>
  <c r="I4828" i="35"/>
  <c r="I4879" i="35" s="1"/>
  <c r="K4828" i="35"/>
  <c r="K4879" i="35" s="1"/>
  <c r="L4828" i="35"/>
  <c r="M4828" i="35"/>
  <c r="O4828" i="35"/>
  <c r="O4879" i="35" s="1"/>
  <c r="P4828" i="35"/>
  <c r="Q4828" i="35"/>
  <c r="A4829" i="35"/>
  <c r="D4829" i="35"/>
  <c r="F4829" i="35" s="1"/>
  <c r="F4880" i="35" s="1"/>
  <c r="E4829" i="35"/>
  <c r="G4829" i="35"/>
  <c r="G4880" i="35" s="1"/>
  <c r="H4829" i="35"/>
  <c r="I4829" i="35"/>
  <c r="I4880" i="35" s="1"/>
  <c r="K4829" i="35"/>
  <c r="K4880" i="35" s="1"/>
  <c r="L4829" i="35"/>
  <c r="M4829" i="35"/>
  <c r="O4829" i="35"/>
  <c r="O4880" i="35" s="1"/>
  <c r="P4829" i="35"/>
  <c r="Q4829" i="35"/>
  <c r="Q4880" i="35" s="1"/>
  <c r="A4830" i="35"/>
  <c r="D4830" i="35"/>
  <c r="F4830" i="35" s="1"/>
  <c r="F4881" i="35" s="1"/>
  <c r="E4830" i="35"/>
  <c r="G4830" i="35"/>
  <c r="G4881" i="35" s="1"/>
  <c r="H4830" i="35"/>
  <c r="I4830" i="35"/>
  <c r="K4830" i="35"/>
  <c r="K4881" i="35" s="1"/>
  <c r="L4830" i="35"/>
  <c r="M4830" i="35"/>
  <c r="O4830" i="35"/>
  <c r="O4881" i="35" s="1"/>
  <c r="P4830" i="35"/>
  <c r="Q4830" i="35"/>
  <c r="A4831" i="35"/>
  <c r="D4831" i="35"/>
  <c r="F4831" i="35" s="1"/>
  <c r="F4882" i="35" s="1"/>
  <c r="E4831" i="35"/>
  <c r="G4831" i="35"/>
  <c r="G4882" i="35" s="1"/>
  <c r="H4831" i="35"/>
  <c r="I4831" i="35"/>
  <c r="I4882" i="35" s="1"/>
  <c r="K4831" i="35"/>
  <c r="K4882" i="35" s="1"/>
  <c r="L4831" i="35"/>
  <c r="M4831" i="35"/>
  <c r="O4831" i="35"/>
  <c r="O4882" i="35" s="1"/>
  <c r="P4831" i="35"/>
  <c r="Q4831" i="35"/>
  <c r="Q4882" i="35" s="1"/>
  <c r="A4832" i="35"/>
  <c r="D4832" i="35"/>
  <c r="F4832" i="35" s="1"/>
  <c r="E4832" i="35"/>
  <c r="G4832" i="35"/>
  <c r="G4883" i="35" s="1"/>
  <c r="H4832" i="35"/>
  <c r="I4832" i="35"/>
  <c r="I4883" i="35" s="1"/>
  <c r="K4832" i="35"/>
  <c r="K4883" i="35" s="1"/>
  <c r="L4832" i="35"/>
  <c r="M4832" i="35"/>
  <c r="O4832" i="35"/>
  <c r="O4883" i="35" s="1"/>
  <c r="P4832" i="35"/>
  <c r="Q4832" i="35"/>
  <c r="A4833" i="35"/>
  <c r="D4833" i="35"/>
  <c r="F4833" i="35" s="1"/>
  <c r="F4884" i="35" s="1"/>
  <c r="E4833" i="35"/>
  <c r="G4833" i="35"/>
  <c r="G4884" i="35" s="1"/>
  <c r="H4833" i="35"/>
  <c r="I4833" i="35"/>
  <c r="I4884" i="35" s="1"/>
  <c r="K4833" i="35"/>
  <c r="K4884" i="35" s="1"/>
  <c r="L4833" i="35"/>
  <c r="M4833" i="35"/>
  <c r="O4833" i="35"/>
  <c r="O4884" i="35" s="1"/>
  <c r="P4833" i="35"/>
  <c r="Q4833" i="35"/>
  <c r="Q4884" i="35" s="1"/>
  <c r="A4834" i="35"/>
  <c r="D4834" i="35"/>
  <c r="F4834" i="35" s="1"/>
  <c r="F4885" i="35" s="1"/>
  <c r="E4834" i="35"/>
  <c r="G4834" i="35"/>
  <c r="G4885" i="35" s="1"/>
  <c r="H4834" i="35"/>
  <c r="I4834" i="35"/>
  <c r="I4885" i="35" s="1"/>
  <c r="K4834" i="35"/>
  <c r="K4885" i="35" s="1"/>
  <c r="L4834" i="35"/>
  <c r="M4834" i="35"/>
  <c r="O4834" i="35"/>
  <c r="O4885" i="35" s="1"/>
  <c r="P4834" i="35"/>
  <c r="Q4834" i="35"/>
  <c r="A4835" i="35"/>
  <c r="D4835" i="35"/>
  <c r="F4835" i="35" s="1"/>
  <c r="F4886" i="35" s="1"/>
  <c r="E4835" i="35"/>
  <c r="G4835" i="35"/>
  <c r="G4886" i="35" s="1"/>
  <c r="H4835" i="35"/>
  <c r="I4835" i="35"/>
  <c r="I4886" i="35" s="1"/>
  <c r="K4835" i="35"/>
  <c r="K4886" i="35" s="1"/>
  <c r="L4835" i="35"/>
  <c r="M4835" i="35"/>
  <c r="O4835" i="35"/>
  <c r="O4886" i="35" s="1"/>
  <c r="P4835" i="35"/>
  <c r="Q4835" i="35"/>
  <c r="Q4886" i="35" s="1"/>
  <c r="A4836" i="35"/>
  <c r="D4836" i="35"/>
  <c r="F4836" i="35" s="1"/>
  <c r="E4836" i="35"/>
  <c r="G4836" i="35"/>
  <c r="G4887" i="35" s="1"/>
  <c r="H4836" i="35"/>
  <c r="I4836" i="35"/>
  <c r="I4887" i="35" s="1"/>
  <c r="K4836" i="35"/>
  <c r="K4887" i="35" s="1"/>
  <c r="L4836" i="35"/>
  <c r="M4836" i="35"/>
  <c r="O4836" i="35"/>
  <c r="O4887" i="35" s="1"/>
  <c r="P4836" i="35"/>
  <c r="Q4836" i="35"/>
  <c r="A4837" i="35"/>
  <c r="D4837" i="35"/>
  <c r="F4837" i="35" s="1"/>
  <c r="F4888" i="35" s="1"/>
  <c r="E4837" i="35"/>
  <c r="G4837" i="35"/>
  <c r="G4888" i="35" s="1"/>
  <c r="H4837" i="35"/>
  <c r="I4837" i="35"/>
  <c r="I4888" i="35" s="1"/>
  <c r="K4837" i="35"/>
  <c r="K4888" i="35" s="1"/>
  <c r="L4837" i="35"/>
  <c r="M4837" i="35"/>
  <c r="O4837" i="35"/>
  <c r="O4888" i="35" s="1"/>
  <c r="P4837" i="35"/>
  <c r="Q4837" i="35"/>
  <c r="Q4888" i="35" s="1"/>
  <c r="A4838" i="35"/>
  <c r="D4838" i="35"/>
  <c r="F4838" i="35" s="1"/>
  <c r="F4889" i="35" s="1"/>
  <c r="E4838" i="35"/>
  <c r="G4838" i="35"/>
  <c r="G4889" i="35" s="1"/>
  <c r="H4838" i="35"/>
  <c r="I4838" i="35"/>
  <c r="I4889" i="35" s="1"/>
  <c r="K4838" i="35"/>
  <c r="K4889" i="35" s="1"/>
  <c r="L4838" i="35"/>
  <c r="M4838" i="35"/>
  <c r="O4838" i="35"/>
  <c r="O4889" i="35" s="1"/>
  <c r="P4838" i="35"/>
  <c r="Q4838" i="35"/>
  <c r="A4839" i="35"/>
  <c r="D4839" i="35"/>
  <c r="F4839" i="35" s="1"/>
  <c r="F4890" i="35" s="1"/>
  <c r="E4839" i="35"/>
  <c r="G4839" i="35"/>
  <c r="G4890" i="35" s="1"/>
  <c r="H4839" i="35"/>
  <c r="I4839" i="35"/>
  <c r="I4890" i="35" s="1"/>
  <c r="K4839" i="35"/>
  <c r="K4890" i="35" s="1"/>
  <c r="L4839" i="35"/>
  <c r="M4839" i="35"/>
  <c r="O4839" i="35"/>
  <c r="O4890" i="35" s="1"/>
  <c r="P4839" i="35"/>
  <c r="Q4839" i="35"/>
  <c r="Q4890" i="35" s="1"/>
  <c r="A4840" i="35"/>
  <c r="D4840" i="35"/>
  <c r="F4840" i="35" s="1"/>
  <c r="F4891" i="35" s="1"/>
  <c r="E4840" i="35"/>
  <c r="G4840" i="35"/>
  <c r="G4891" i="35" s="1"/>
  <c r="H4840" i="35"/>
  <c r="I4840" i="35"/>
  <c r="I4891" i="35" s="1"/>
  <c r="K4840" i="35"/>
  <c r="L4840" i="35"/>
  <c r="M4840" i="35"/>
  <c r="O4840" i="35"/>
  <c r="P4840" i="35"/>
  <c r="Q4840" i="35"/>
  <c r="A4841" i="35"/>
  <c r="D4841" i="35"/>
  <c r="F4841" i="35" s="1"/>
  <c r="F4892" i="35" s="1"/>
  <c r="E4841" i="35"/>
  <c r="G4841" i="35"/>
  <c r="H4841" i="35"/>
  <c r="I4841" i="35"/>
  <c r="I4892" i="35" s="1"/>
  <c r="K4841" i="35"/>
  <c r="L4841" i="35"/>
  <c r="M4841" i="35"/>
  <c r="O4841" i="35"/>
  <c r="O4892" i="35" s="1"/>
  <c r="P4841" i="35"/>
  <c r="Q4841" i="35"/>
  <c r="A4842" i="35"/>
  <c r="D4842" i="35"/>
  <c r="F4842" i="35" s="1"/>
  <c r="F4893" i="35" s="1"/>
  <c r="E4842" i="35"/>
  <c r="G4842" i="35"/>
  <c r="H4842" i="35"/>
  <c r="I4842" i="35"/>
  <c r="I4893" i="35" s="1"/>
  <c r="K4842" i="35"/>
  <c r="L4842" i="35"/>
  <c r="M4842" i="35"/>
  <c r="O4842" i="35"/>
  <c r="O4893" i="35" s="1"/>
  <c r="P4842" i="35"/>
  <c r="Q4842" i="35"/>
  <c r="A4843" i="35"/>
  <c r="D4843" i="35"/>
  <c r="F4843" i="35" s="1"/>
  <c r="F4894" i="35" s="1"/>
  <c r="E4843" i="35"/>
  <c r="G4843" i="35"/>
  <c r="H4843" i="35"/>
  <c r="I4843" i="35"/>
  <c r="I4894" i="35" s="1"/>
  <c r="K4843" i="35"/>
  <c r="L4843" i="35"/>
  <c r="M4843" i="35"/>
  <c r="O4843" i="35"/>
  <c r="P4843" i="35"/>
  <c r="Q4843" i="35"/>
  <c r="A4844" i="35"/>
  <c r="D4844" i="35"/>
  <c r="F4844" i="35" s="1"/>
  <c r="F4895" i="35" s="1"/>
  <c r="E4844" i="35"/>
  <c r="G4844" i="35"/>
  <c r="H4844" i="35"/>
  <c r="I4844" i="35"/>
  <c r="I4895" i="35" s="1"/>
  <c r="K4844" i="35"/>
  <c r="L4844" i="35"/>
  <c r="M4844" i="35"/>
  <c r="O4844" i="35"/>
  <c r="P4844" i="35"/>
  <c r="Q4844" i="35"/>
  <c r="A4845" i="35"/>
  <c r="D4845" i="35"/>
  <c r="F4845" i="35" s="1"/>
  <c r="F4896" i="35" s="1"/>
  <c r="E4845" i="35"/>
  <c r="G4845" i="35"/>
  <c r="H4845" i="35"/>
  <c r="I4845" i="35"/>
  <c r="I4896" i="35" s="1"/>
  <c r="K4845" i="35"/>
  <c r="L4845" i="35"/>
  <c r="M4845" i="35"/>
  <c r="O4845" i="35"/>
  <c r="O4896" i="35" s="1"/>
  <c r="P4845" i="35"/>
  <c r="Q4845" i="35"/>
  <c r="A4846" i="35"/>
  <c r="D4846" i="35"/>
  <c r="F4846" i="35" s="1"/>
  <c r="F4897" i="35" s="1"/>
  <c r="E4846" i="35"/>
  <c r="G4846" i="35"/>
  <c r="H4846" i="35"/>
  <c r="I4846" i="35"/>
  <c r="I4897" i="35" s="1"/>
  <c r="K4846" i="35"/>
  <c r="L4846" i="35"/>
  <c r="M4846" i="35"/>
  <c r="O4846" i="35"/>
  <c r="O4897" i="35" s="1"/>
  <c r="P4846" i="35"/>
  <c r="Q4846" i="35"/>
  <c r="A4847" i="35"/>
  <c r="D4847" i="35"/>
  <c r="F4847" i="35" s="1"/>
  <c r="F4898" i="35" s="1"/>
  <c r="E4847" i="35"/>
  <c r="G4847" i="35"/>
  <c r="H4847" i="35"/>
  <c r="I4847" i="35"/>
  <c r="I4898" i="35" s="1"/>
  <c r="K4847" i="35"/>
  <c r="L4847" i="35"/>
  <c r="M4847" i="35"/>
  <c r="O4847" i="35"/>
  <c r="P4847" i="35"/>
  <c r="Q4847" i="35"/>
  <c r="A4848" i="35"/>
  <c r="D4848" i="35"/>
  <c r="F4848" i="35" s="1"/>
  <c r="F4899" i="35" s="1"/>
  <c r="E4848" i="35"/>
  <c r="G4848" i="35"/>
  <c r="H4848" i="35"/>
  <c r="I4848" i="35"/>
  <c r="I4899" i="35" s="1"/>
  <c r="K4848" i="35"/>
  <c r="L4848" i="35"/>
  <c r="M4848" i="35"/>
  <c r="O4848" i="35"/>
  <c r="P4848" i="35"/>
  <c r="Q4848" i="35"/>
  <c r="A4849" i="35"/>
  <c r="D4849" i="35"/>
  <c r="F4849" i="35" s="1"/>
  <c r="F4900" i="35" s="1"/>
  <c r="E4849" i="35"/>
  <c r="G4849" i="35"/>
  <c r="H4849" i="35"/>
  <c r="I4849" i="35"/>
  <c r="I4900" i="35" s="1"/>
  <c r="K4849" i="35"/>
  <c r="L4849" i="35"/>
  <c r="M4849" i="35"/>
  <c r="O4849" i="35"/>
  <c r="O4900" i="35" s="1"/>
  <c r="P4849" i="35"/>
  <c r="Q4849" i="35"/>
  <c r="A4850" i="35"/>
  <c r="D4850" i="35"/>
  <c r="O4850" i="35" s="1"/>
  <c r="O4901" i="35" s="1"/>
  <c r="I4850" i="35"/>
  <c r="I4901" i="35" s="1"/>
  <c r="A4851" i="35"/>
  <c r="D4851" i="35"/>
  <c r="O4851" i="35" s="1"/>
  <c r="O4902" i="35" s="1"/>
  <c r="I4851" i="35"/>
  <c r="I4902" i="35" s="1"/>
  <c r="A4852" i="35"/>
  <c r="D4852" i="35"/>
  <c r="O4852" i="35" s="1"/>
  <c r="O4903" i="35" s="1"/>
  <c r="I4852" i="35"/>
  <c r="I4903" i="35" s="1"/>
  <c r="A4853" i="35"/>
  <c r="D4853" i="35"/>
  <c r="O4853" i="35" s="1"/>
  <c r="O4904" i="35" s="1"/>
  <c r="I4853" i="35"/>
  <c r="I4904" i="35" s="1"/>
  <c r="A4854" i="35"/>
  <c r="D4854" i="35"/>
  <c r="O4854" i="35" s="1"/>
  <c r="O4905" i="35" s="1"/>
  <c r="I4854" i="35"/>
  <c r="I4905" i="35" s="1"/>
  <c r="A4855" i="35"/>
  <c r="D4855" i="35"/>
  <c r="O4855" i="35" s="1"/>
  <c r="O4906" i="35" s="1"/>
  <c r="I4855" i="35"/>
  <c r="I4906" i="35" s="1"/>
  <c r="A4857" i="35"/>
  <c r="D4857" i="35"/>
  <c r="E4857" i="35"/>
  <c r="H4857" i="35"/>
  <c r="I4857" i="35"/>
  <c r="L4857" i="35"/>
  <c r="M4857" i="35"/>
  <c r="P4857" i="35"/>
  <c r="Q4857" i="35"/>
  <c r="A4858" i="35"/>
  <c r="D4858" i="35"/>
  <c r="E4858" i="35"/>
  <c r="H4858" i="35"/>
  <c r="L4858" i="35"/>
  <c r="M4858" i="35"/>
  <c r="P4858" i="35"/>
  <c r="A4859" i="35"/>
  <c r="D4859" i="35"/>
  <c r="E4859" i="35"/>
  <c r="F4859" i="35"/>
  <c r="H4859" i="35"/>
  <c r="L4859" i="35"/>
  <c r="M4859" i="35"/>
  <c r="P4859" i="35"/>
  <c r="Q4859" i="35"/>
  <c r="A4860" i="35"/>
  <c r="D4860" i="35"/>
  <c r="E4860" i="35"/>
  <c r="H4860" i="35"/>
  <c r="L4860" i="35"/>
  <c r="M4860" i="35"/>
  <c r="P4860" i="35"/>
  <c r="A4861" i="35"/>
  <c r="D4861" i="35"/>
  <c r="E4861" i="35"/>
  <c r="H4861" i="35"/>
  <c r="I4861" i="35"/>
  <c r="L4861" i="35"/>
  <c r="M4861" i="35"/>
  <c r="P4861" i="35"/>
  <c r="Q4861" i="35"/>
  <c r="A4862" i="35"/>
  <c r="D4862" i="35"/>
  <c r="E4862" i="35"/>
  <c r="H4862" i="35"/>
  <c r="L4862" i="35"/>
  <c r="M4862" i="35"/>
  <c r="P4862" i="35"/>
  <c r="A4863" i="35"/>
  <c r="D4863" i="35"/>
  <c r="E4863" i="35"/>
  <c r="F4863" i="35"/>
  <c r="H4863" i="35"/>
  <c r="L4863" i="35"/>
  <c r="M4863" i="35"/>
  <c r="P4863" i="35"/>
  <c r="Q4863" i="35"/>
  <c r="A4864" i="35"/>
  <c r="D4864" i="35"/>
  <c r="E4864" i="35"/>
  <c r="H4864" i="35"/>
  <c r="L4864" i="35"/>
  <c r="M4864" i="35"/>
  <c r="P4864" i="35"/>
  <c r="A4865" i="35"/>
  <c r="D4865" i="35"/>
  <c r="E4865" i="35"/>
  <c r="H4865" i="35"/>
  <c r="I4865" i="35"/>
  <c r="L4865" i="35"/>
  <c r="M4865" i="35"/>
  <c r="P4865" i="35"/>
  <c r="Q4865" i="35"/>
  <c r="A4866" i="35"/>
  <c r="D4866" i="35"/>
  <c r="E4866" i="35"/>
  <c r="H4866" i="35"/>
  <c r="L4866" i="35"/>
  <c r="M4866" i="35"/>
  <c r="P4866" i="35"/>
  <c r="A4867" i="35"/>
  <c r="D4867" i="35"/>
  <c r="E4867" i="35"/>
  <c r="F4867" i="35"/>
  <c r="H4867" i="35"/>
  <c r="L4867" i="35"/>
  <c r="M4867" i="35"/>
  <c r="P4867" i="35"/>
  <c r="Q4867" i="35"/>
  <c r="A4868" i="35"/>
  <c r="D4868" i="35"/>
  <c r="E4868" i="35"/>
  <c r="H4868" i="35"/>
  <c r="L4868" i="35"/>
  <c r="M4868" i="35"/>
  <c r="P4868" i="35"/>
  <c r="A4869" i="35"/>
  <c r="D4869" i="35"/>
  <c r="E4869" i="35"/>
  <c r="H4869" i="35"/>
  <c r="L4869" i="35"/>
  <c r="M4869" i="35"/>
  <c r="P4869" i="35"/>
  <c r="Q4869" i="35"/>
  <c r="A4870" i="35"/>
  <c r="D4870" i="35"/>
  <c r="E4870" i="35"/>
  <c r="H4870" i="35"/>
  <c r="L4870" i="35"/>
  <c r="M4870" i="35"/>
  <c r="P4870" i="35"/>
  <c r="A4871" i="35"/>
  <c r="D4871" i="35"/>
  <c r="E4871" i="35"/>
  <c r="F4871" i="35"/>
  <c r="H4871" i="35"/>
  <c r="L4871" i="35"/>
  <c r="M4871" i="35"/>
  <c r="P4871" i="35"/>
  <c r="Q4871" i="35"/>
  <c r="A4872" i="35"/>
  <c r="D4872" i="35"/>
  <c r="E4872" i="35"/>
  <c r="H4872" i="35"/>
  <c r="L4872" i="35"/>
  <c r="M4872" i="35"/>
  <c r="P4872" i="35"/>
  <c r="A4873" i="35"/>
  <c r="D4873" i="35"/>
  <c r="E4873" i="35"/>
  <c r="H4873" i="35"/>
  <c r="L4873" i="35"/>
  <c r="M4873" i="35"/>
  <c r="P4873" i="35"/>
  <c r="Q4873" i="35"/>
  <c r="A4874" i="35"/>
  <c r="D4874" i="35"/>
  <c r="E4874" i="35"/>
  <c r="H4874" i="35"/>
  <c r="L4874" i="35"/>
  <c r="M4874" i="35"/>
  <c r="P4874" i="35"/>
  <c r="A4875" i="35"/>
  <c r="D4875" i="35"/>
  <c r="E4875" i="35"/>
  <c r="H4875" i="35"/>
  <c r="L4875" i="35"/>
  <c r="M4875" i="35"/>
  <c r="P4875" i="35"/>
  <c r="Q4875" i="35"/>
  <c r="A4876" i="35"/>
  <c r="D4876" i="35"/>
  <c r="E4876" i="35"/>
  <c r="H4876" i="35"/>
  <c r="L4876" i="35"/>
  <c r="M4876" i="35"/>
  <c r="P4876" i="35"/>
  <c r="A4877" i="35"/>
  <c r="D4877" i="35"/>
  <c r="E4877" i="35"/>
  <c r="H4877" i="35"/>
  <c r="I4877" i="35"/>
  <c r="L4877" i="35"/>
  <c r="M4877" i="35"/>
  <c r="P4877" i="35"/>
  <c r="Q4877" i="35"/>
  <c r="A4878" i="35"/>
  <c r="D4878" i="35"/>
  <c r="E4878" i="35"/>
  <c r="H4878" i="35"/>
  <c r="L4878" i="35"/>
  <c r="M4878" i="35"/>
  <c r="P4878" i="35"/>
  <c r="A4879" i="35"/>
  <c r="D4879" i="35"/>
  <c r="E4879" i="35"/>
  <c r="H4879" i="35"/>
  <c r="L4879" i="35"/>
  <c r="M4879" i="35"/>
  <c r="P4879" i="35"/>
  <c r="Q4879" i="35"/>
  <c r="A4880" i="35"/>
  <c r="D4880" i="35"/>
  <c r="E4880" i="35"/>
  <c r="H4880" i="35"/>
  <c r="L4880" i="35"/>
  <c r="M4880" i="35"/>
  <c r="P4880" i="35"/>
  <c r="A4881" i="35"/>
  <c r="D4881" i="35"/>
  <c r="E4881" i="35"/>
  <c r="H4881" i="35"/>
  <c r="I4881" i="35"/>
  <c r="L4881" i="35"/>
  <c r="M4881" i="35"/>
  <c r="P4881" i="35"/>
  <c r="Q4881" i="35"/>
  <c r="A4882" i="35"/>
  <c r="D4882" i="35"/>
  <c r="E4882" i="35"/>
  <c r="H4882" i="35"/>
  <c r="L4882" i="35"/>
  <c r="M4882" i="35"/>
  <c r="P4882" i="35"/>
  <c r="A4883" i="35"/>
  <c r="D4883" i="35"/>
  <c r="E4883" i="35"/>
  <c r="F4883" i="35"/>
  <c r="H4883" i="35"/>
  <c r="L4883" i="35"/>
  <c r="M4883" i="35"/>
  <c r="P4883" i="35"/>
  <c r="Q4883" i="35"/>
  <c r="A4884" i="35"/>
  <c r="D4884" i="35"/>
  <c r="E4884" i="35"/>
  <c r="H4884" i="35"/>
  <c r="L4884" i="35"/>
  <c r="M4884" i="35"/>
  <c r="P4884" i="35"/>
  <c r="A4885" i="35"/>
  <c r="D4885" i="35"/>
  <c r="E4885" i="35"/>
  <c r="H4885" i="35"/>
  <c r="L4885" i="35"/>
  <c r="M4885" i="35"/>
  <c r="P4885" i="35"/>
  <c r="Q4885" i="35"/>
  <c r="A4886" i="35"/>
  <c r="D4886" i="35"/>
  <c r="E4886" i="35"/>
  <c r="H4886" i="35"/>
  <c r="L4886" i="35"/>
  <c r="M4886" i="35"/>
  <c r="P4886" i="35"/>
  <c r="A4887" i="35"/>
  <c r="D4887" i="35"/>
  <c r="E4887" i="35"/>
  <c r="F4887" i="35"/>
  <c r="H4887" i="35"/>
  <c r="L4887" i="35"/>
  <c r="M4887" i="35"/>
  <c r="P4887" i="35"/>
  <c r="Q4887" i="35"/>
  <c r="A4888" i="35"/>
  <c r="D4888" i="35"/>
  <c r="E4888" i="35"/>
  <c r="H4888" i="35"/>
  <c r="L4888" i="35"/>
  <c r="M4888" i="35"/>
  <c r="P4888" i="35"/>
  <c r="A4889" i="35"/>
  <c r="D4889" i="35"/>
  <c r="E4889" i="35"/>
  <c r="H4889" i="35"/>
  <c r="L4889" i="35"/>
  <c r="M4889" i="35"/>
  <c r="P4889" i="35"/>
  <c r="Q4889" i="35"/>
  <c r="A4890" i="35"/>
  <c r="D4890" i="35"/>
  <c r="E4890" i="35"/>
  <c r="H4890" i="35"/>
  <c r="L4890" i="35"/>
  <c r="M4890" i="35"/>
  <c r="P4890" i="35"/>
  <c r="A4891" i="35"/>
  <c r="D4891" i="35"/>
  <c r="E4891" i="35"/>
  <c r="H4891" i="35"/>
  <c r="K4891" i="35"/>
  <c r="L4891" i="35"/>
  <c r="M4891" i="35"/>
  <c r="O4891" i="35"/>
  <c r="P4891" i="35"/>
  <c r="Q4891" i="35"/>
  <c r="A4892" i="35"/>
  <c r="D4892" i="35"/>
  <c r="E4892" i="35"/>
  <c r="G4892" i="35"/>
  <c r="H4892" i="35"/>
  <c r="K4892" i="35"/>
  <c r="L4892" i="35"/>
  <c r="M4892" i="35"/>
  <c r="P4892" i="35"/>
  <c r="Q4892" i="35"/>
  <c r="A4893" i="35"/>
  <c r="D4893" i="35"/>
  <c r="E4893" i="35"/>
  <c r="G4893" i="35"/>
  <c r="H4893" i="35"/>
  <c r="K4893" i="35"/>
  <c r="L4893" i="35"/>
  <c r="M4893" i="35"/>
  <c r="P4893" i="35"/>
  <c r="Q4893" i="35"/>
  <c r="A4894" i="35"/>
  <c r="D4894" i="35"/>
  <c r="E4894" i="35"/>
  <c r="G4894" i="35"/>
  <c r="H4894" i="35"/>
  <c r="K4894" i="35"/>
  <c r="L4894" i="35"/>
  <c r="M4894" i="35"/>
  <c r="O4894" i="35"/>
  <c r="P4894" i="35"/>
  <c r="Q4894" i="35"/>
  <c r="A4895" i="35"/>
  <c r="D4895" i="35"/>
  <c r="E4895" i="35"/>
  <c r="G4895" i="35"/>
  <c r="H4895" i="35"/>
  <c r="K4895" i="35"/>
  <c r="L4895" i="35"/>
  <c r="M4895" i="35"/>
  <c r="O4895" i="35"/>
  <c r="P4895" i="35"/>
  <c r="Q4895" i="35"/>
  <c r="A4896" i="35"/>
  <c r="D4896" i="35"/>
  <c r="E4896" i="35"/>
  <c r="G4896" i="35"/>
  <c r="H4896" i="35"/>
  <c r="K4896" i="35"/>
  <c r="L4896" i="35"/>
  <c r="M4896" i="35"/>
  <c r="P4896" i="35"/>
  <c r="Q4896" i="35"/>
  <c r="A4897" i="35"/>
  <c r="D4897" i="35"/>
  <c r="E4897" i="35"/>
  <c r="G4897" i="35"/>
  <c r="H4897" i="35"/>
  <c r="K4897" i="35"/>
  <c r="L4897" i="35"/>
  <c r="M4897" i="35"/>
  <c r="P4897" i="35"/>
  <c r="Q4897" i="35"/>
  <c r="A4898" i="35"/>
  <c r="D4898" i="35"/>
  <c r="E4898" i="35"/>
  <c r="G4898" i="35"/>
  <c r="H4898" i="35"/>
  <c r="K4898" i="35"/>
  <c r="L4898" i="35"/>
  <c r="M4898" i="35"/>
  <c r="O4898" i="35"/>
  <c r="P4898" i="35"/>
  <c r="Q4898" i="35"/>
  <c r="A4899" i="35"/>
  <c r="D4899" i="35"/>
  <c r="E4899" i="35"/>
  <c r="G4899" i="35"/>
  <c r="H4899" i="35"/>
  <c r="K4899" i="35"/>
  <c r="L4899" i="35"/>
  <c r="M4899" i="35"/>
  <c r="O4899" i="35"/>
  <c r="P4899" i="35"/>
  <c r="Q4899" i="35"/>
  <c r="A4900" i="35"/>
  <c r="D4900" i="35"/>
  <c r="E4900" i="35"/>
  <c r="G4900" i="35"/>
  <c r="H4900" i="35"/>
  <c r="K4900" i="35"/>
  <c r="M4900" i="35"/>
  <c r="P4900" i="35"/>
  <c r="Q4900" i="35"/>
  <c r="A4901" i="35"/>
  <c r="A4902" i="35"/>
  <c r="A4903" i="35"/>
  <c r="A4904" i="35"/>
  <c r="A4905" i="35"/>
  <c r="A4906" i="35"/>
  <c r="D4913" i="35"/>
  <c r="E4913" i="35"/>
  <c r="F4913" i="35"/>
  <c r="F4918" i="35" s="1"/>
  <c r="G4913" i="35"/>
  <c r="G4918" i="35" s="1"/>
  <c r="H4913" i="35"/>
  <c r="I4913" i="35"/>
  <c r="J4913" i="35"/>
  <c r="J4918" i="35" s="1"/>
  <c r="K4913" i="35"/>
  <c r="K4918" i="35" s="1"/>
  <c r="L4913" i="35"/>
  <c r="M4913" i="35"/>
  <c r="N4913" i="35"/>
  <c r="N4918" i="35" s="1"/>
  <c r="O4913" i="35"/>
  <c r="O4918" i="35" s="1"/>
  <c r="P4913" i="35"/>
  <c r="Q4913" i="35"/>
  <c r="R4913" i="35"/>
  <c r="R4918" i="35" s="1"/>
  <c r="D4915" i="35"/>
  <c r="E4915" i="35"/>
  <c r="E4918" i="35" s="1"/>
  <c r="F4915" i="35"/>
  <c r="G4915" i="35"/>
  <c r="H4915" i="35"/>
  <c r="I4915" i="35"/>
  <c r="I4918" i="35" s="1"/>
  <c r="J4915" i="35"/>
  <c r="K4915" i="35"/>
  <c r="L4915" i="35"/>
  <c r="M4915" i="35"/>
  <c r="M4918" i="35" s="1"/>
  <c r="N4915" i="35"/>
  <c r="O4915" i="35"/>
  <c r="P4915" i="35"/>
  <c r="Q4915" i="35"/>
  <c r="Q4918" i="35" s="1"/>
  <c r="R4915" i="35"/>
  <c r="D4918" i="35"/>
  <c r="H4918" i="35"/>
  <c r="L4918" i="35"/>
  <c r="P4918" i="35"/>
  <c r="A4943" i="35"/>
  <c r="D4943" i="35"/>
  <c r="F4943" i="35" s="1"/>
  <c r="E4943" i="35"/>
  <c r="G4943" i="35"/>
  <c r="H4943" i="35"/>
  <c r="I4943" i="35"/>
  <c r="K4943" i="35"/>
  <c r="L4943" i="35"/>
  <c r="M4943" i="35"/>
  <c r="O4943" i="35"/>
  <c r="P4943" i="35"/>
  <c r="Q4943" i="35"/>
  <c r="A4944" i="35"/>
  <c r="D4944" i="35"/>
  <c r="F4944" i="35" s="1"/>
  <c r="E4944" i="35"/>
  <c r="E4995" i="35" s="1"/>
  <c r="G4944" i="35"/>
  <c r="G4995" i="35" s="1"/>
  <c r="H4944" i="35"/>
  <c r="I4944" i="35"/>
  <c r="I4995" i="35" s="1"/>
  <c r="K4944" i="35"/>
  <c r="K4995" i="35" s="1"/>
  <c r="L4944" i="35"/>
  <c r="M4944" i="35"/>
  <c r="M4995" i="35" s="1"/>
  <c r="O4944" i="35"/>
  <c r="O4995" i="35" s="1"/>
  <c r="P4944" i="35"/>
  <c r="Q4944" i="35"/>
  <c r="Q4995" i="35" s="1"/>
  <c r="A4945" i="35"/>
  <c r="D4945" i="35"/>
  <c r="F4945" i="35" s="1"/>
  <c r="E4945" i="35"/>
  <c r="E4996" i="35" s="1"/>
  <c r="G4945" i="35"/>
  <c r="G4996" i="35" s="1"/>
  <c r="H4945" i="35"/>
  <c r="I4945" i="35"/>
  <c r="I4996" i="35" s="1"/>
  <c r="K4945" i="35"/>
  <c r="K4996" i="35" s="1"/>
  <c r="L4945" i="35"/>
  <c r="M4945" i="35"/>
  <c r="M4996" i="35" s="1"/>
  <c r="O4945" i="35"/>
  <c r="O4996" i="35" s="1"/>
  <c r="P4945" i="35"/>
  <c r="Q4945" i="35"/>
  <c r="Q4996" i="35" s="1"/>
  <c r="A4946" i="35"/>
  <c r="D4946" i="35"/>
  <c r="F4946" i="35" s="1"/>
  <c r="E4946" i="35"/>
  <c r="E4997" i="35" s="1"/>
  <c r="G4946" i="35"/>
  <c r="G4997" i="35" s="1"/>
  <c r="H4946" i="35"/>
  <c r="I4946" i="35"/>
  <c r="I4997" i="35" s="1"/>
  <c r="K4946" i="35"/>
  <c r="K4997" i="35" s="1"/>
  <c r="L4946" i="35"/>
  <c r="M4946" i="35"/>
  <c r="M4997" i="35" s="1"/>
  <c r="O4946" i="35"/>
  <c r="O4997" i="35" s="1"/>
  <c r="P4946" i="35"/>
  <c r="Q4946" i="35"/>
  <c r="Q4997" i="35" s="1"/>
  <c r="A4947" i="35"/>
  <c r="D4947" i="35"/>
  <c r="F4947" i="35" s="1"/>
  <c r="E4947" i="35"/>
  <c r="E4998" i="35" s="1"/>
  <c r="G4947" i="35"/>
  <c r="G4998" i="35" s="1"/>
  <c r="H4947" i="35"/>
  <c r="I4947" i="35"/>
  <c r="I4998" i="35" s="1"/>
  <c r="K4947" i="35"/>
  <c r="K4998" i="35" s="1"/>
  <c r="L4947" i="35"/>
  <c r="M4947" i="35"/>
  <c r="M4998" i="35" s="1"/>
  <c r="O4947" i="35"/>
  <c r="O4998" i="35" s="1"/>
  <c r="P4947" i="35"/>
  <c r="Q4947" i="35"/>
  <c r="Q4998" i="35" s="1"/>
  <c r="A4948" i="35"/>
  <c r="D4948" i="35"/>
  <c r="F4948" i="35" s="1"/>
  <c r="E4948" i="35"/>
  <c r="E4999" i="35" s="1"/>
  <c r="G4948" i="35"/>
  <c r="G4999" i="35" s="1"/>
  <c r="H4948" i="35"/>
  <c r="I4948" i="35"/>
  <c r="I4999" i="35" s="1"/>
  <c r="K4948" i="35"/>
  <c r="K4999" i="35" s="1"/>
  <c r="L4948" i="35"/>
  <c r="M4948" i="35"/>
  <c r="M4999" i="35" s="1"/>
  <c r="O4948" i="35"/>
  <c r="O4999" i="35" s="1"/>
  <c r="P4948" i="35"/>
  <c r="Q4948" i="35"/>
  <c r="Q4999" i="35" s="1"/>
  <c r="A4949" i="35"/>
  <c r="D4949" i="35"/>
  <c r="F4949" i="35" s="1"/>
  <c r="E4949" i="35"/>
  <c r="E5000" i="35" s="1"/>
  <c r="G4949" i="35"/>
  <c r="G5000" i="35" s="1"/>
  <c r="H4949" i="35"/>
  <c r="I4949" i="35"/>
  <c r="I5000" i="35" s="1"/>
  <c r="K4949" i="35"/>
  <c r="K5000" i="35" s="1"/>
  <c r="L4949" i="35"/>
  <c r="M4949" i="35"/>
  <c r="M5000" i="35" s="1"/>
  <c r="O4949" i="35"/>
  <c r="O5000" i="35" s="1"/>
  <c r="P4949" i="35"/>
  <c r="Q4949" i="35"/>
  <c r="Q5000" i="35" s="1"/>
  <c r="A4950" i="35"/>
  <c r="D4950" i="35"/>
  <c r="F4950" i="35" s="1"/>
  <c r="E4950" i="35"/>
  <c r="E5001" i="35" s="1"/>
  <c r="G4950" i="35"/>
  <c r="G5001" i="35" s="1"/>
  <c r="H4950" i="35"/>
  <c r="I4950" i="35"/>
  <c r="I5001" i="35" s="1"/>
  <c r="K4950" i="35"/>
  <c r="K5001" i="35" s="1"/>
  <c r="L4950" i="35"/>
  <c r="M4950" i="35"/>
  <c r="M5001" i="35" s="1"/>
  <c r="O4950" i="35"/>
  <c r="O5001" i="35" s="1"/>
  <c r="P4950" i="35"/>
  <c r="Q4950" i="35"/>
  <c r="Q5001" i="35" s="1"/>
  <c r="A4951" i="35"/>
  <c r="D4951" i="35"/>
  <c r="F4951" i="35" s="1"/>
  <c r="E4951" i="35"/>
  <c r="E5002" i="35" s="1"/>
  <c r="G4951" i="35"/>
  <c r="G5002" i="35" s="1"/>
  <c r="H4951" i="35"/>
  <c r="I4951" i="35"/>
  <c r="I5002" i="35" s="1"/>
  <c r="K4951" i="35"/>
  <c r="K5002" i="35" s="1"/>
  <c r="L4951" i="35"/>
  <c r="M4951" i="35"/>
  <c r="M5002" i="35" s="1"/>
  <c r="O4951" i="35"/>
  <c r="O5002" i="35" s="1"/>
  <c r="P4951" i="35"/>
  <c r="Q4951" i="35"/>
  <c r="Q5002" i="35" s="1"/>
  <c r="A4952" i="35"/>
  <c r="D4952" i="35"/>
  <c r="F4952" i="35" s="1"/>
  <c r="E4952" i="35"/>
  <c r="E5003" i="35" s="1"/>
  <c r="G4952" i="35"/>
  <c r="G5003" i="35" s="1"/>
  <c r="H4952" i="35"/>
  <c r="I4952" i="35"/>
  <c r="I5003" i="35" s="1"/>
  <c r="K4952" i="35"/>
  <c r="K5003" i="35" s="1"/>
  <c r="L4952" i="35"/>
  <c r="M4952" i="35"/>
  <c r="M5003" i="35" s="1"/>
  <c r="O4952" i="35"/>
  <c r="O5003" i="35" s="1"/>
  <c r="P4952" i="35"/>
  <c r="Q4952" i="35"/>
  <c r="Q5003" i="35" s="1"/>
  <c r="A4953" i="35"/>
  <c r="D4953" i="35"/>
  <c r="F4953" i="35" s="1"/>
  <c r="E4953" i="35"/>
  <c r="E5004" i="35" s="1"/>
  <c r="G4953" i="35"/>
  <c r="G5004" i="35" s="1"/>
  <c r="H4953" i="35"/>
  <c r="I4953" i="35"/>
  <c r="I5004" i="35" s="1"/>
  <c r="K4953" i="35"/>
  <c r="K5004" i="35" s="1"/>
  <c r="L4953" i="35"/>
  <c r="M4953" i="35"/>
  <c r="M5004" i="35" s="1"/>
  <c r="O4953" i="35"/>
  <c r="O5004" i="35" s="1"/>
  <c r="P4953" i="35"/>
  <c r="Q4953" i="35"/>
  <c r="Q5004" i="35" s="1"/>
  <c r="A4954" i="35"/>
  <c r="D4954" i="35"/>
  <c r="F4954" i="35" s="1"/>
  <c r="E4954" i="35"/>
  <c r="E5005" i="35" s="1"/>
  <c r="G4954" i="35"/>
  <c r="G5005" i="35" s="1"/>
  <c r="H4954" i="35"/>
  <c r="I4954" i="35"/>
  <c r="I5005" i="35" s="1"/>
  <c r="K4954" i="35"/>
  <c r="K5005" i="35" s="1"/>
  <c r="L4954" i="35"/>
  <c r="M4954" i="35"/>
  <c r="M5005" i="35" s="1"/>
  <c r="O4954" i="35"/>
  <c r="O5005" i="35" s="1"/>
  <c r="P4954" i="35"/>
  <c r="Q4954" i="35"/>
  <c r="Q5005" i="35" s="1"/>
  <c r="A4955" i="35"/>
  <c r="D4955" i="35"/>
  <c r="F4955" i="35" s="1"/>
  <c r="E4955" i="35"/>
  <c r="E5006" i="35" s="1"/>
  <c r="G4955" i="35"/>
  <c r="G5006" i="35" s="1"/>
  <c r="H4955" i="35"/>
  <c r="I4955" i="35"/>
  <c r="I5006" i="35" s="1"/>
  <c r="K4955" i="35"/>
  <c r="K5006" i="35" s="1"/>
  <c r="L4955" i="35"/>
  <c r="M4955" i="35"/>
  <c r="M5006" i="35" s="1"/>
  <c r="O4955" i="35"/>
  <c r="O5006" i="35" s="1"/>
  <c r="P4955" i="35"/>
  <c r="Q4955" i="35"/>
  <c r="Q5006" i="35" s="1"/>
  <c r="A4956" i="35"/>
  <c r="D4956" i="35"/>
  <c r="F4956" i="35" s="1"/>
  <c r="E4956" i="35"/>
  <c r="E5007" i="35" s="1"/>
  <c r="G4956" i="35"/>
  <c r="G5007" i="35" s="1"/>
  <c r="H4956" i="35"/>
  <c r="I4956" i="35"/>
  <c r="I5007" i="35" s="1"/>
  <c r="K4956" i="35"/>
  <c r="K5007" i="35" s="1"/>
  <c r="L4956" i="35"/>
  <c r="M4956" i="35"/>
  <c r="M5007" i="35" s="1"/>
  <c r="O4956" i="35"/>
  <c r="O5007" i="35" s="1"/>
  <c r="P4956" i="35"/>
  <c r="Q4956" i="35"/>
  <c r="Q5007" i="35" s="1"/>
  <c r="A4957" i="35"/>
  <c r="D4957" i="35"/>
  <c r="F4957" i="35" s="1"/>
  <c r="E4957" i="35"/>
  <c r="E5008" i="35" s="1"/>
  <c r="G4957" i="35"/>
  <c r="G5008" i="35" s="1"/>
  <c r="H4957" i="35"/>
  <c r="I4957" i="35"/>
  <c r="I5008" i="35" s="1"/>
  <c r="K4957" i="35"/>
  <c r="K5008" i="35" s="1"/>
  <c r="L4957" i="35"/>
  <c r="M4957" i="35"/>
  <c r="M5008" i="35" s="1"/>
  <c r="O4957" i="35"/>
  <c r="O5008" i="35" s="1"/>
  <c r="P4957" i="35"/>
  <c r="Q4957" i="35"/>
  <c r="Q5008" i="35" s="1"/>
  <c r="A4958" i="35"/>
  <c r="D4958" i="35"/>
  <c r="F4958" i="35" s="1"/>
  <c r="E4958" i="35"/>
  <c r="E5009" i="35" s="1"/>
  <c r="G4958" i="35"/>
  <c r="G5009" i="35" s="1"/>
  <c r="H4958" i="35"/>
  <c r="I4958" i="35"/>
  <c r="I5009" i="35" s="1"/>
  <c r="K4958" i="35"/>
  <c r="K5009" i="35" s="1"/>
  <c r="L4958" i="35"/>
  <c r="M4958" i="35"/>
  <c r="M5009" i="35" s="1"/>
  <c r="O4958" i="35"/>
  <c r="O5009" i="35" s="1"/>
  <c r="P4958" i="35"/>
  <c r="Q4958" i="35"/>
  <c r="Q5009" i="35" s="1"/>
  <c r="A4959" i="35"/>
  <c r="D4959" i="35"/>
  <c r="F4959" i="35" s="1"/>
  <c r="E4959" i="35"/>
  <c r="E5010" i="35" s="1"/>
  <c r="G4959" i="35"/>
  <c r="G5010" i="35" s="1"/>
  <c r="H4959" i="35"/>
  <c r="I4959" i="35"/>
  <c r="I5010" i="35" s="1"/>
  <c r="K4959" i="35"/>
  <c r="K5010" i="35" s="1"/>
  <c r="L4959" i="35"/>
  <c r="M4959" i="35"/>
  <c r="M5010" i="35" s="1"/>
  <c r="O4959" i="35"/>
  <c r="O5010" i="35" s="1"/>
  <c r="P4959" i="35"/>
  <c r="Q4959" i="35"/>
  <c r="Q5010" i="35" s="1"/>
  <c r="A4960" i="35"/>
  <c r="D4960" i="35"/>
  <c r="F4960" i="35" s="1"/>
  <c r="E4960" i="35"/>
  <c r="E5011" i="35" s="1"/>
  <c r="G4960" i="35"/>
  <c r="G5011" i="35" s="1"/>
  <c r="H4960" i="35"/>
  <c r="I4960" i="35"/>
  <c r="I5011" i="35" s="1"/>
  <c r="K4960" i="35"/>
  <c r="K5011" i="35" s="1"/>
  <c r="L4960" i="35"/>
  <c r="M4960" i="35"/>
  <c r="M5011" i="35" s="1"/>
  <c r="O4960" i="35"/>
  <c r="O5011" i="35" s="1"/>
  <c r="P4960" i="35"/>
  <c r="Q4960" i="35"/>
  <c r="Q5011" i="35" s="1"/>
  <c r="A4961" i="35"/>
  <c r="D4961" i="35"/>
  <c r="F4961" i="35" s="1"/>
  <c r="E4961" i="35"/>
  <c r="E5012" i="35" s="1"/>
  <c r="G4961" i="35"/>
  <c r="G5012" i="35" s="1"/>
  <c r="H4961" i="35"/>
  <c r="I4961" i="35"/>
  <c r="I5012" i="35" s="1"/>
  <c r="K4961" i="35"/>
  <c r="K5012" i="35" s="1"/>
  <c r="L4961" i="35"/>
  <c r="M4961" i="35"/>
  <c r="M5012" i="35" s="1"/>
  <c r="O4961" i="35"/>
  <c r="O5012" i="35" s="1"/>
  <c r="P4961" i="35"/>
  <c r="Q4961" i="35"/>
  <c r="Q5012" i="35" s="1"/>
  <c r="A4962" i="35"/>
  <c r="D4962" i="35"/>
  <c r="F4962" i="35" s="1"/>
  <c r="E4962" i="35"/>
  <c r="E5013" i="35" s="1"/>
  <c r="G4962" i="35"/>
  <c r="G5013" i="35" s="1"/>
  <c r="H4962" i="35"/>
  <c r="I4962" i="35"/>
  <c r="I5013" i="35" s="1"/>
  <c r="K4962" i="35"/>
  <c r="K5013" i="35" s="1"/>
  <c r="L4962" i="35"/>
  <c r="M4962" i="35"/>
  <c r="M5013" i="35" s="1"/>
  <c r="O4962" i="35"/>
  <c r="O5013" i="35" s="1"/>
  <c r="P4962" i="35"/>
  <c r="Q4962" i="35"/>
  <c r="Q5013" i="35" s="1"/>
  <c r="A4963" i="35"/>
  <c r="D4963" i="35"/>
  <c r="F4963" i="35" s="1"/>
  <c r="E4963" i="35"/>
  <c r="E5014" i="35" s="1"/>
  <c r="G4963" i="35"/>
  <c r="G5014" i="35" s="1"/>
  <c r="H4963" i="35"/>
  <c r="I4963" i="35"/>
  <c r="I5014" i="35" s="1"/>
  <c r="K4963" i="35"/>
  <c r="K5014" i="35" s="1"/>
  <c r="L4963" i="35"/>
  <c r="M4963" i="35"/>
  <c r="M5014" i="35" s="1"/>
  <c r="O4963" i="35"/>
  <c r="O5014" i="35" s="1"/>
  <c r="P4963" i="35"/>
  <c r="Q4963" i="35"/>
  <c r="Q5014" i="35" s="1"/>
  <c r="A4964" i="35"/>
  <c r="D4964" i="35"/>
  <c r="F4964" i="35" s="1"/>
  <c r="E4964" i="35"/>
  <c r="E5015" i="35" s="1"/>
  <c r="G4964" i="35"/>
  <c r="G5015" i="35" s="1"/>
  <c r="H4964" i="35"/>
  <c r="I4964" i="35"/>
  <c r="I5015" i="35" s="1"/>
  <c r="K4964" i="35"/>
  <c r="K5015" i="35" s="1"/>
  <c r="L4964" i="35"/>
  <c r="M4964" i="35"/>
  <c r="M5015" i="35" s="1"/>
  <c r="O4964" i="35"/>
  <c r="O5015" i="35" s="1"/>
  <c r="P4964" i="35"/>
  <c r="Q4964" i="35"/>
  <c r="Q5015" i="35" s="1"/>
  <c r="A4965" i="35"/>
  <c r="D4965" i="35"/>
  <c r="F4965" i="35" s="1"/>
  <c r="E4965" i="35"/>
  <c r="E5016" i="35" s="1"/>
  <c r="G4965" i="35"/>
  <c r="G5016" i="35" s="1"/>
  <c r="H4965" i="35"/>
  <c r="I4965" i="35"/>
  <c r="I5016" i="35" s="1"/>
  <c r="K4965" i="35"/>
  <c r="K5016" i="35" s="1"/>
  <c r="L4965" i="35"/>
  <c r="M4965" i="35"/>
  <c r="M5016" i="35" s="1"/>
  <c r="O4965" i="35"/>
  <c r="O5016" i="35" s="1"/>
  <c r="P4965" i="35"/>
  <c r="Q4965" i="35"/>
  <c r="Q5016" i="35" s="1"/>
  <c r="A4966" i="35"/>
  <c r="D4966" i="35"/>
  <c r="F4966" i="35" s="1"/>
  <c r="E4966" i="35"/>
  <c r="E5017" i="35" s="1"/>
  <c r="G4966" i="35"/>
  <c r="G5017" i="35" s="1"/>
  <c r="H4966" i="35"/>
  <c r="I4966" i="35"/>
  <c r="I5017" i="35" s="1"/>
  <c r="K4966" i="35"/>
  <c r="K5017" i="35" s="1"/>
  <c r="L4966" i="35"/>
  <c r="M4966" i="35"/>
  <c r="M5017" i="35" s="1"/>
  <c r="O4966" i="35"/>
  <c r="O5017" i="35" s="1"/>
  <c r="P4966" i="35"/>
  <c r="Q4966" i="35"/>
  <c r="Q5017" i="35" s="1"/>
  <c r="A4967" i="35"/>
  <c r="D4967" i="35"/>
  <c r="F4967" i="35" s="1"/>
  <c r="E4967" i="35"/>
  <c r="E5018" i="35" s="1"/>
  <c r="G4967" i="35"/>
  <c r="G5018" i="35" s="1"/>
  <c r="H4967" i="35"/>
  <c r="I4967" i="35"/>
  <c r="I5018" i="35" s="1"/>
  <c r="K4967" i="35"/>
  <c r="K5018" i="35" s="1"/>
  <c r="L4967" i="35"/>
  <c r="M4967" i="35"/>
  <c r="M5018" i="35" s="1"/>
  <c r="O4967" i="35"/>
  <c r="O5018" i="35" s="1"/>
  <c r="P4967" i="35"/>
  <c r="Q4967" i="35"/>
  <c r="Q5018" i="35" s="1"/>
  <c r="A4968" i="35"/>
  <c r="D4968" i="35"/>
  <c r="F4968" i="35" s="1"/>
  <c r="E4968" i="35"/>
  <c r="E5019" i="35" s="1"/>
  <c r="G4968" i="35"/>
  <c r="G5019" i="35" s="1"/>
  <c r="H4968" i="35"/>
  <c r="I4968" i="35"/>
  <c r="I5019" i="35" s="1"/>
  <c r="K4968" i="35"/>
  <c r="K5019" i="35" s="1"/>
  <c r="L4968" i="35"/>
  <c r="M4968" i="35"/>
  <c r="M5019" i="35" s="1"/>
  <c r="O4968" i="35"/>
  <c r="O5019" i="35" s="1"/>
  <c r="P4968" i="35"/>
  <c r="Q4968" i="35"/>
  <c r="Q5019" i="35" s="1"/>
  <c r="A4969" i="35"/>
  <c r="D4969" i="35"/>
  <c r="F4969" i="35" s="1"/>
  <c r="E4969" i="35"/>
  <c r="E5020" i="35" s="1"/>
  <c r="G4969" i="35"/>
  <c r="G5020" i="35" s="1"/>
  <c r="H4969" i="35"/>
  <c r="I4969" i="35"/>
  <c r="I5020" i="35" s="1"/>
  <c r="K4969" i="35"/>
  <c r="K5020" i="35" s="1"/>
  <c r="L4969" i="35"/>
  <c r="M4969" i="35"/>
  <c r="M5020" i="35" s="1"/>
  <c r="O4969" i="35"/>
  <c r="O5020" i="35" s="1"/>
  <c r="P4969" i="35"/>
  <c r="Q4969" i="35"/>
  <c r="Q5020" i="35" s="1"/>
  <c r="A4970" i="35"/>
  <c r="D4970" i="35"/>
  <c r="F4970" i="35" s="1"/>
  <c r="E4970" i="35"/>
  <c r="E5021" i="35" s="1"/>
  <c r="G4970" i="35"/>
  <c r="G5021" i="35" s="1"/>
  <c r="H4970" i="35"/>
  <c r="I4970" i="35"/>
  <c r="I5021" i="35" s="1"/>
  <c r="K4970" i="35"/>
  <c r="K5021" i="35" s="1"/>
  <c r="L4970" i="35"/>
  <c r="M4970" i="35"/>
  <c r="M5021" i="35" s="1"/>
  <c r="O4970" i="35"/>
  <c r="O5021" i="35" s="1"/>
  <c r="P4970" i="35"/>
  <c r="Q4970" i="35"/>
  <c r="Q5021" i="35" s="1"/>
  <c r="A4971" i="35"/>
  <c r="D4971" i="35"/>
  <c r="F4971" i="35" s="1"/>
  <c r="E4971" i="35"/>
  <c r="E5022" i="35" s="1"/>
  <c r="G4971" i="35"/>
  <c r="G5022" i="35" s="1"/>
  <c r="H4971" i="35"/>
  <c r="I4971" i="35"/>
  <c r="I5022" i="35" s="1"/>
  <c r="K4971" i="35"/>
  <c r="K5022" i="35" s="1"/>
  <c r="L4971" i="35"/>
  <c r="M4971" i="35"/>
  <c r="M5022" i="35" s="1"/>
  <c r="O4971" i="35"/>
  <c r="O5022" i="35" s="1"/>
  <c r="P4971" i="35"/>
  <c r="Q4971" i="35"/>
  <c r="Q5022" i="35" s="1"/>
  <c r="A4972" i="35"/>
  <c r="D4972" i="35"/>
  <c r="F4972" i="35" s="1"/>
  <c r="E4972" i="35"/>
  <c r="E5023" i="35" s="1"/>
  <c r="G4972" i="35"/>
  <c r="G5023" i="35" s="1"/>
  <c r="H4972" i="35"/>
  <c r="I4972" i="35"/>
  <c r="I5023" i="35" s="1"/>
  <c r="K4972" i="35"/>
  <c r="K5023" i="35" s="1"/>
  <c r="L4972" i="35"/>
  <c r="M4972" i="35"/>
  <c r="M5023" i="35" s="1"/>
  <c r="O4972" i="35"/>
  <c r="O5023" i="35" s="1"/>
  <c r="P4972" i="35"/>
  <c r="Q4972" i="35"/>
  <c r="Q5023" i="35" s="1"/>
  <c r="A4973" i="35"/>
  <c r="D4973" i="35"/>
  <c r="F4973" i="35" s="1"/>
  <c r="E4973" i="35"/>
  <c r="E5024" i="35" s="1"/>
  <c r="G4973" i="35"/>
  <c r="G5024" i="35" s="1"/>
  <c r="H4973" i="35"/>
  <c r="I4973" i="35"/>
  <c r="I5024" i="35" s="1"/>
  <c r="K4973" i="35"/>
  <c r="K5024" i="35" s="1"/>
  <c r="L4973" i="35"/>
  <c r="M4973" i="35"/>
  <c r="M5024" i="35" s="1"/>
  <c r="O4973" i="35"/>
  <c r="O5024" i="35" s="1"/>
  <c r="P4973" i="35"/>
  <c r="Q4973" i="35"/>
  <c r="Q5024" i="35" s="1"/>
  <c r="A4974" i="35"/>
  <c r="D4974" i="35"/>
  <c r="F4974" i="35" s="1"/>
  <c r="E4974" i="35"/>
  <c r="E5025" i="35" s="1"/>
  <c r="G4974" i="35"/>
  <c r="G5025" i="35" s="1"/>
  <c r="H4974" i="35"/>
  <c r="I4974" i="35"/>
  <c r="I5025" i="35" s="1"/>
  <c r="K4974" i="35"/>
  <c r="K5025" i="35" s="1"/>
  <c r="L4974" i="35"/>
  <c r="M4974" i="35"/>
  <c r="M5025" i="35" s="1"/>
  <c r="O4974" i="35"/>
  <c r="O5025" i="35" s="1"/>
  <c r="P4974" i="35"/>
  <c r="Q4974" i="35"/>
  <c r="Q5025" i="35" s="1"/>
  <c r="A4975" i="35"/>
  <c r="D4975" i="35"/>
  <c r="F4975" i="35" s="1"/>
  <c r="E4975" i="35"/>
  <c r="E5026" i="35" s="1"/>
  <c r="G4975" i="35"/>
  <c r="G5026" i="35" s="1"/>
  <c r="H4975" i="35"/>
  <c r="I4975" i="35"/>
  <c r="I5026" i="35" s="1"/>
  <c r="K4975" i="35"/>
  <c r="K5026" i="35" s="1"/>
  <c r="L4975" i="35"/>
  <c r="M4975" i="35"/>
  <c r="M5026" i="35" s="1"/>
  <c r="O4975" i="35"/>
  <c r="O5026" i="35" s="1"/>
  <c r="P4975" i="35"/>
  <c r="Q4975" i="35"/>
  <c r="Q5026" i="35" s="1"/>
  <c r="A4976" i="35"/>
  <c r="D4976" i="35"/>
  <c r="F4976" i="35" s="1"/>
  <c r="E4976" i="35"/>
  <c r="E5027" i="35" s="1"/>
  <c r="G4976" i="35"/>
  <c r="G5027" i="35" s="1"/>
  <c r="H4976" i="35"/>
  <c r="I4976" i="35"/>
  <c r="I5027" i="35" s="1"/>
  <c r="K4976" i="35"/>
  <c r="K5027" i="35" s="1"/>
  <c r="L4976" i="35"/>
  <c r="M4976" i="35"/>
  <c r="M5027" i="35" s="1"/>
  <c r="O4976" i="35"/>
  <c r="O5027" i="35" s="1"/>
  <c r="P4976" i="35"/>
  <c r="Q4976" i="35"/>
  <c r="Q5027" i="35" s="1"/>
  <c r="A4977" i="35"/>
  <c r="D4977" i="35"/>
  <c r="F4977" i="35" s="1"/>
  <c r="E4977" i="35"/>
  <c r="E5028" i="35" s="1"/>
  <c r="G4977" i="35"/>
  <c r="G5028" i="35" s="1"/>
  <c r="H4977" i="35"/>
  <c r="I4977" i="35"/>
  <c r="I5028" i="35" s="1"/>
  <c r="K4977" i="35"/>
  <c r="K5028" i="35" s="1"/>
  <c r="L4977" i="35"/>
  <c r="M4977" i="35"/>
  <c r="M5028" i="35" s="1"/>
  <c r="O4977" i="35"/>
  <c r="O5028" i="35" s="1"/>
  <c r="P4977" i="35"/>
  <c r="Q4977" i="35"/>
  <c r="Q5028" i="35" s="1"/>
  <c r="A4978" i="35"/>
  <c r="D4978" i="35"/>
  <c r="F4978" i="35" s="1"/>
  <c r="E4978" i="35"/>
  <c r="E5029" i="35" s="1"/>
  <c r="G4978" i="35"/>
  <c r="G5029" i="35" s="1"/>
  <c r="H4978" i="35"/>
  <c r="I4978" i="35"/>
  <c r="I5029" i="35" s="1"/>
  <c r="K4978" i="35"/>
  <c r="K5029" i="35" s="1"/>
  <c r="L4978" i="35"/>
  <c r="M4978" i="35"/>
  <c r="M5029" i="35" s="1"/>
  <c r="O4978" i="35"/>
  <c r="O5029" i="35" s="1"/>
  <c r="P4978" i="35"/>
  <c r="Q4978" i="35"/>
  <c r="Q5029" i="35" s="1"/>
  <c r="A4979" i="35"/>
  <c r="D4979" i="35"/>
  <c r="F4979" i="35" s="1"/>
  <c r="E4979" i="35"/>
  <c r="E5030" i="35" s="1"/>
  <c r="G4979" i="35"/>
  <c r="G5030" i="35" s="1"/>
  <c r="H4979" i="35"/>
  <c r="I4979" i="35"/>
  <c r="I5030" i="35" s="1"/>
  <c r="K4979" i="35"/>
  <c r="K5030" i="35" s="1"/>
  <c r="L4979" i="35"/>
  <c r="M4979" i="35"/>
  <c r="M5030" i="35" s="1"/>
  <c r="O4979" i="35"/>
  <c r="O5030" i="35" s="1"/>
  <c r="P4979" i="35"/>
  <c r="Q4979" i="35"/>
  <c r="Q5030" i="35" s="1"/>
  <c r="A4980" i="35"/>
  <c r="D4980" i="35"/>
  <c r="F4980" i="35" s="1"/>
  <c r="E4980" i="35"/>
  <c r="E5031" i="35" s="1"/>
  <c r="G4980" i="35"/>
  <c r="G5031" i="35" s="1"/>
  <c r="H4980" i="35"/>
  <c r="I4980" i="35"/>
  <c r="I5031" i="35" s="1"/>
  <c r="K4980" i="35"/>
  <c r="K5031" i="35" s="1"/>
  <c r="L4980" i="35"/>
  <c r="M4980" i="35"/>
  <c r="M5031" i="35" s="1"/>
  <c r="O4980" i="35"/>
  <c r="O5031" i="35" s="1"/>
  <c r="P4980" i="35"/>
  <c r="Q4980" i="35"/>
  <c r="Q5031" i="35" s="1"/>
  <c r="A4981" i="35"/>
  <c r="D4981" i="35"/>
  <c r="F4981" i="35" s="1"/>
  <c r="E4981" i="35"/>
  <c r="E5032" i="35" s="1"/>
  <c r="G4981" i="35"/>
  <c r="G5032" i="35" s="1"/>
  <c r="H4981" i="35"/>
  <c r="I4981" i="35"/>
  <c r="I5032" i="35" s="1"/>
  <c r="K4981" i="35"/>
  <c r="K5032" i="35" s="1"/>
  <c r="L4981" i="35"/>
  <c r="M4981" i="35"/>
  <c r="M5032" i="35" s="1"/>
  <c r="O4981" i="35"/>
  <c r="O5032" i="35" s="1"/>
  <c r="P4981" i="35"/>
  <c r="Q4981" i="35"/>
  <c r="Q5032" i="35" s="1"/>
  <c r="A4982" i="35"/>
  <c r="D4982" i="35"/>
  <c r="F4982" i="35" s="1"/>
  <c r="E4982" i="35"/>
  <c r="E5033" i="35" s="1"/>
  <c r="G4982" i="35"/>
  <c r="G5033" i="35" s="1"/>
  <c r="H4982" i="35"/>
  <c r="I4982" i="35"/>
  <c r="I5033" i="35" s="1"/>
  <c r="K4982" i="35"/>
  <c r="K5033" i="35" s="1"/>
  <c r="L4982" i="35"/>
  <c r="M4982" i="35"/>
  <c r="M5033" i="35" s="1"/>
  <c r="O4982" i="35"/>
  <c r="O5033" i="35" s="1"/>
  <c r="P4982" i="35"/>
  <c r="Q4982" i="35"/>
  <c r="Q5033" i="35" s="1"/>
  <c r="A4983" i="35"/>
  <c r="D4983" i="35"/>
  <c r="F4983" i="35" s="1"/>
  <c r="E4983" i="35"/>
  <c r="E5034" i="35" s="1"/>
  <c r="G4983" i="35"/>
  <c r="G5034" i="35" s="1"/>
  <c r="H4983" i="35"/>
  <c r="I4983" i="35"/>
  <c r="I5034" i="35" s="1"/>
  <c r="K4983" i="35"/>
  <c r="K5034" i="35" s="1"/>
  <c r="L4983" i="35"/>
  <c r="M4983" i="35"/>
  <c r="M5034" i="35" s="1"/>
  <c r="O4983" i="35"/>
  <c r="O5034" i="35" s="1"/>
  <c r="P4983" i="35"/>
  <c r="Q4983" i="35"/>
  <c r="Q5034" i="35" s="1"/>
  <c r="A4984" i="35"/>
  <c r="D4984" i="35"/>
  <c r="F4984" i="35" s="1"/>
  <c r="E4984" i="35"/>
  <c r="E5035" i="35" s="1"/>
  <c r="G4984" i="35"/>
  <c r="G5035" i="35" s="1"/>
  <c r="H4984" i="35"/>
  <c r="I4984" i="35"/>
  <c r="I5035" i="35" s="1"/>
  <c r="K4984" i="35"/>
  <c r="K5035" i="35" s="1"/>
  <c r="L4984" i="35"/>
  <c r="M4984" i="35"/>
  <c r="M5035" i="35" s="1"/>
  <c r="O4984" i="35"/>
  <c r="O5035" i="35" s="1"/>
  <c r="P4984" i="35"/>
  <c r="Q4984" i="35"/>
  <c r="Q5035" i="35" s="1"/>
  <c r="A4985" i="35"/>
  <c r="D4985" i="35"/>
  <c r="F4985" i="35" s="1"/>
  <c r="E4985" i="35"/>
  <c r="E5036" i="35" s="1"/>
  <c r="G4985" i="35"/>
  <c r="G5036" i="35" s="1"/>
  <c r="H4985" i="35"/>
  <c r="I4985" i="35"/>
  <c r="I5036" i="35" s="1"/>
  <c r="K4985" i="35"/>
  <c r="K5036" i="35" s="1"/>
  <c r="L4985" i="35"/>
  <c r="M4985" i="35"/>
  <c r="M5036" i="35" s="1"/>
  <c r="O4985" i="35"/>
  <c r="O5036" i="35" s="1"/>
  <c r="P4985" i="35"/>
  <c r="Q4985" i="35"/>
  <c r="Q5036" i="35" s="1"/>
  <c r="A4986" i="35"/>
  <c r="D4986" i="35"/>
  <c r="F4986" i="35" s="1"/>
  <c r="E4986" i="35"/>
  <c r="E5037" i="35" s="1"/>
  <c r="G4986" i="35"/>
  <c r="G5037" i="35" s="1"/>
  <c r="H4986" i="35"/>
  <c r="I4986" i="35"/>
  <c r="I5037" i="35" s="1"/>
  <c r="K4986" i="35"/>
  <c r="K5037" i="35" s="1"/>
  <c r="L4986" i="35"/>
  <c r="M4986" i="35"/>
  <c r="M5037" i="35" s="1"/>
  <c r="O4986" i="35"/>
  <c r="O5037" i="35" s="1"/>
  <c r="P4986" i="35"/>
  <c r="Q4986" i="35"/>
  <c r="Q5037" i="35" s="1"/>
  <c r="A4987" i="35"/>
  <c r="D4987" i="35"/>
  <c r="F4987" i="35" s="1"/>
  <c r="E4987" i="35"/>
  <c r="E5038" i="35" s="1"/>
  <c r="G4987" i="35"/>
  <c r="G5038" i="35" s="1"/>
  <c r="H4987" i="35"/>
  <c r="I4987" i="35"/>
  <c r="I5038" i="35" s="1"/>
  <c r="K4987" i="35"/>
  <c r="K5038" i="35" s="1"/>
  <c r="L4987" i="35"/>
  <c r="M4987" i="35"/>
  <c r="M5038" i="35" s="1"/>
  <c r="O4987" i="35"/>
  <c r="O5038" i="35" s="1"/>
  <c r="P4987" i="35"/>
  <c r="Q4987" i="35"/>
  <c r="Q5038" i="35" s="1"/>
  <c r="A4988" i="35"/>
  <c r="D4988" i="35"/>
  <c r="F4988" i="35" s="1"/>
  <c r="E4988" i="35"/>
  <c r="E5039" i="35" s="1"/>
  <c r="G4988" i="35"/>
  <c r="G5039" i="35" s="1"/>
  <c r="H4988" i="35"/>
  <c r="I4988" i="35"/>
  <c r="I5039" i="35" s="1"/>
  <c r="K4988" i="35"/>
  <c r="K5039" i="35" s="1"/>
  <c r="L4988" i="35"/>
  <c r="M4988" i="35"/>
  <c r="M5039" i="35" s="1"/>
  <c r="O4988" i="35"/>
  <c r="O5039" i="35" s="1"/>
  <c r="P4988" i="35"/>
  <c r="Q4988" i="35"/>
  <c r="Q5039" i="35" s="1"/>
  <c r="A4989" i="35"/>
  <c r="D4989" i="35"/>
  <c r="F4989" i="35" s="1"/>
  <c r="E4989" i="35"/>
  <c r="E5040" i="35" s="1"/>
  <c r="G4989" i="35"/>
  <c r="G5040" i="35" s="1"/>
  <c r="H4989" i="35"/>
  <c r="I4989" i="35"/>
  <c r="I5040" i="35" s="1"/>
  <c r="K4989" i="35"/>
  <c r="K5040" i="35" s="1"/>
  <c r="L4989" i="35"/>
  <c r="M4989" i="35"/>
  <c r="M5040" i="35" s="1"/>
  <c r="O4989" i="35"/>
  <c r="O5040" i="35" s="1"/>
  <c r="P4989" i="35"/>
  <c r="Q4989" i="35"/>
  <c r="Q5040" i="35" s="1"/>
  <c r="A4990" i="35"/>
  <c r="D4990" i="35"/>
  <c r="F4990" i="35" s="1"/>
  <c r="E4990" i="35"/>
  <c r="E5041" i="35" s="1"/>
  <c r="G4990" i="35"/>
  <c r="G5041" i="35" s="1"/>
  <c r="H4990" i="35"/>
  <c r="I4990" i="35"/>
  <c r="I5041" i="35" s="1"/>
  <c r="K4990" i="35"/>
  <c r="K5041" i="35" s="1"/>
  <c r="L4990" i="35"/>
  <c r="M4990" i="35"/>
  <c r="M5041" i="35" s="1"/>
  <c r="O4990" i="35"/>
  <c r="O5041" i="35" s="1"/>
  <c r="P4990" i="35"/>
  <c r="Q4990" i="35"/>
  <c r="Q5041" i="35" s="1"/>
  <c r="A4991" i="35"/>
  <c r="D4991" i="35"/>
  <c r="F4991" i="35" s="1"/>
  <c r="E4991" i="35"/>
  <c r="E5042" i="35" s="1"/>
  <c r="G4991" i="35"/>
  <c r="G5042" i="35" s="1"/>
  <c r="H4991" i="35"/>
  <c r="I4991" i="35"/>
  <c r="I5042" i="35" s="1"/>
  <c r="K4991" i="35"/>
  <c r="K5042" i="35" s="1"/>
  <c r="L4991" i="35"/>
  <c r="M4991" i="35"/>
  <c r="M5042" i="35" s="1"/>
  <c r="O4991" i="35"/>
  <c r="O5042" i="35" s="1"/>
  <c r="P4991" i="35"/>
  <c r="Q4991" i="35"/>
  <c r="Q5042" i="35" s="1"/>
  <c r="A4992" i="35"/>
  <c r="D4992" i="35"/>
  <c r="F4992" i="35" s="1"/>
  <c r="E4992" i="35"/>
  <c r="E5043" i="35" s="1"/>
  <c r="G4992" i="35"/>
  <c r="G5043" i="35" s="1"/>
  <c r="H4992" i="35"/>
  <c r="I4992" i="35"/>
  <c r="K4992" i="35"/>
  <c r="K5043" i="35" s="1"/>
  <c r="L4992" i="35"/>
  <c r="M4992" i="35"/>
  <c r="O4992" i="35"/>
  <c r="O5043" i="35" s="1"/>
  <c r="P4992" i="35"/>
  <c r="Q4992" i="35"/>
  <c r="Q5043" i="35" s="1"/>
  <c r="D4993" i="35"/>
  <c r="F4993" i="35"/>
  <c r="H4993" i="35"/>
  <c r="L4993" i="35"/>
  <c r="P4993" i="35"/>
  <c r="A4994" i="35"/>
  <c r="D4994" i="35"/>
  <c r="F4994" i="35"/>
  <c r="H4994" i="35"/>
  <c r="L4994" i="35"/>
  <c r="P4994" i="35"/>
  <c r="A4995" i="35"/>
  <c r="D4995" i="35"/>
  <c r="F4995" i="35"/>
  <c r="H4995" i="35"/>
  <c r="L4995" i="35"/>
  <c r="P4995" i="35"/>
  <c r="A4996" i="35"/>
  <c r="D4996" i="35"/>
  <c r="F4996" i="35"/>
  <c r="H4996" i="35"/>
  <c r="L4996" i="35"/>
  <c r="P4996" i="35"/>
  <c r="A4997" i="35"/>
  <c r="D4997" i="35"/>
  <c r="F4997" i="35"/>
  <c r="H4997" i="35"/>
  <c r="L4997" i="35"/>
  <c r="P4997" i="35"/>
  <c r="A4998" i="35"/>
  <c r="D4998" i="35"/>
  <c r="F4998" i="35"/>
  <c r="H4998" i="35"/>
  <c r="L4998" i="35"/>
  <c r="P4998" i="35"/>
  <c r="A4999" i="35"/>
  <c r="D4999" i="35"/>
  <c r="F4999" i="35"/>
  <c r="H4999" i="35"/>
  <c r="L4999" i="35"/>
  <c r="P4999" i="35"/>
  <c r="A5000" i="35"/>
  <c r="D5000" i="35"/>
  <c r="F5000" i="35"/>
  <c r="H5000" i="35"/>
  <c r="L5000" i="35"/>
  <c r="P5000" i="35"/>
  <c r="A5001" i="35"/>
  <c r="D5001" i="35"/>
  <c r="F5001" i="35"/>
  <c r="H5001" i="35"/>
  <c r="L5001" i="35"/>
  <c r="P5001" i="35"/>
  <c r="A5002" i="35"/>
  <c r="D5002" i="35"/>
  <c r="F5002" i="35"/>
  <c r="H5002" i="35"/>
  <c r="L5002" i="35"/>
  <c r="P5002" i="35"/>
  <c r="A5003" i="35"/>
  <c r="D5003" i="35"/>
  <c r="F5003" i="35"/>
  <c r="H5003" i="35"/>
  <c r="L5003" i="35"/>
  <c r="P5003" i="35"/>
  <c r="A5004" i="35"/>
  <c r="D5004" i="35"/>
  <c r="F5004" i="35"/>
  <c r="H5004" i="35"/>
  <c r="L5004" i="35"/>
  <c r="P5004" i="35"/>
  <c r="A5005" i="35"/>
  <c r="D5005" i="35"/>
  <c r="F5005" i="35"/>
  <c r="H5005" i="35"/>
  <c r="L5005" i="35"/>
  <c r="P5005" i="35"/>
  <c r="A5006" i="35"/>
  <c r="D5006" i="35"/>
  <c r="F5006" i="35"/>
  <c r="H5006" i="35"/>
  <c r="L5006" i="35"/>
  <c r="P5006" i="35"/>
  <c r="A5007" i="35"/>
  <c r="D5007" i="35"/>
  <c r="F5007" i="35"/>
  <c r="H5007" i="35"/>
  <c r="L5007" i="35"/>
  <c r="P5007" i="35"/>
  <c r="A5008" i="35"/>
  <c r="D5008" i="35"/>
  <c r="F5008" i="35"/>
  <c r="H5008" i="35"/>
  <c r="L5008" i="35"/>
  <c r="P5008" i="35"/>
  <c r="A5009" i="35"/>
  <c r="D5009" i="35"/>
  <c r="F5009" i="35"/>
  <c r="H5009" i="35"/>
  <c r="L5009" i="35"/>
  <c r="P5009" i="35"/>
  <c r="A5010" i="35"/>
  <c r="D5010" i="35"/>
  <c r="F5010" i="35"/>
  <c r="H5010" i="35"/>
  <c r="L5010" i="35"/>
  <c r="P5010" i="35"/>
  <c r="A5011" i="35"/>
  <c r="D5011" i="35"/>
  <c r="F5011" i="35"/>
  <c r="H5011" i="35"/>
  <c r="L5011" i="35"/>
  <c r="P5011" i="35"/>
  <c r="A5012" i="35"/>
  <c r="D5012" i="35"/>
  <c r="F5012" i="35"/>
  <c r="H5012" i="35"/>
  <c r="L5012" i="35"/>
  <c r="P5012" i="35"/>
  <c r="A5013" i="35"/>
  <c r="D5013" i="35"/>
  <c r="F5013" i="35"/>
  <c r="H5013" i="35"/>
  <c r="L5013" i="35"/>
  <c r="P5013" i="35"/>
  <c r="A5014" i="35"/>
  <c r="D5014" i="35"/>
  <c r="F5014" i="35"/>
  <c r="H5014" i="35"/>
  <c r="L5014" i="35"/>
  <c r="P5014" i="35"/>
  <c r="A5015" i="35"/>
  <c r="D5015" i="35"/>
  <c r="F5015" i="35"/>
  <c r="H5015" i="35"/>
  <c r="L5015" i="35"/>
  <c r="P5015" i="35"/>
  <c r="A5016" i="35"/>
  <c r="D5016" i="35"/>
  <c r="F5016" i="35"/>
  <c r="H5016" i="35"/>
  <c r="L5016" i="35"/>
  <c r="P5016" i="35"/>
  <c r="A5017" i="35"/>
  <c r="D5017" i="35"/>
  <c r="F5017" i="35"/>
  <c r="H5017" i="35"/>
  <c r="L5017" i="35"/>
  <c r="P5017" i="35"/>
  <c r="A5018" i="35"/>
  <c r="D5018" i="35"/>
  <c r="F5018" i="35"/>
  <c r="H5018" i="35"/>
  <c r="L5018" i="35"/>
  <c r="P5018" i="35"/>
  <c r="A5019" i="35"/>
  <c r="D5019" i="35"/>
  <c r="F5019" i="35"/>
  <c r="H5019" i="35"/>
  <c r="L5019" i="35"/>
  <c r="P5019" i="35"/>
  <c r="A5020" i="35"/>
  <c r="D5020" i="35"/>
  <c r="F5020" i="35"/>
  <c r="H5020" i="35"/>
  <c r="L5020" i="35"/>
  <c r="P5020" i="35"/>
  <c r="A5021" i="35"/>
  <c r="D5021" i="35"/>
  <c r="F5021" i="35"/>
  <c r="H5021" i="35"/>
  <c r="L5021" i="35"/>
  <c r="P5021" i="35"/>
  <c r="A5022" i="35"/>
  <c r="D5022" i="35"/>
  <c r="F5022" i="35"/>
  <c r="H5022" i="35"/>
  <c r="L5022" i="35"/>
  <c r="P5022" i="35"/>
  <c r="A5023" i="35"/>
  <c r="D5023" i="35"/>
  <c r="F5023" i="35"/>
  <c r="H5023" i="35"/>
  <c r="L5023" i="35"/>
  <c r="P5023" i="35"/>
  <c r="A5024" i="35"/>
  <c r="D5024" i="35"/>
  <c r="F5024" i="35"/>
  <c r="H5024" i="35"/>
  <c r="L5024" i="35"/>
  <c r="P5024" i="35"/>
  <c r="A5025" i="35"/>
  <c r="D5025" i="35"/>
  <c r="F5025" i="35"/>
  <c r="H5025" i="35"/>
  <c r="L5025" i="35"/>
  <c r="P5025" i="35"/>
  <c r="A5026" i="35"/>
  <c r="D5026" i="35"/>
  <c r="F5026" i="35"/>
  <c r="H5026" i="35"/>
  <c r="L5026" i="35"/>
  <c r="P5026" i="35"/>
  <c r="A5027" i="35"/>
  <c r="D5027" i="35"/>
  <c r="F5027" i="35"/>
  <c r="H5027" i="35"/>
  <c r="L5027" i="35"/>
  <c r="P5027" i="35"/>
  <c r="A5028" i="35"/>
  <c r="D5028" i="35"/>
  <c r="F5028" i="35"/>
  <c r="H5028" i="35"/>
  <c r="L5028" i="35"/>
  <c r="P5028" i="35"/>
  <c r="A5029" i="35"/>
  <c r="D5029" i="35"/>
  <c r="F5029" i="35"/>
  <c r="H5029" i="35"/>
  <c r="L5029" i="35"/>
  <c r="P5029" i="35"/>
  <c r="A5030" i="35"/>
  <c r="D5030" i="35"/>
  <c r="F5030" i="35"/>
  <c r="H5030" i="35"/>
  <c r="L5030" i="35"/>
  <c r="P5030" i="35"/>
  <c r="A5031" i="35"/>
  <c r="D5031" i="35"/>
  <c r="F5031" i="35"/>
  <c r="H5031" i="35"/>
  <c r="L5031" i="35"/>
  <c r="P5031" i="35"/>
  <c r="A5032" i="35"/>
  <c r="D5032" i="35"/>
  <c r="F5032" i="35"/>
  <c r="H5032" i="35"/>
  <c r="L5032" i="35"/>
  <c r="P5032" i="35"/>
  <c r="A5033" i="35"/>
  <c r="D5033" i="35"/>
  <c r="F5033" i="35"/>
  <c r="H5033" i="35"/>
  <c r="L5033" i="35"/>
  <c r="P5033" i="35"/>
  <c r="A5034" i="35"/>
  <c r="D5034" i="35"/>
  <c r="F5034" i="35"/>
  <c r="H5034" i="35"/>
  <c r="L5034" i="35"/>
  <c r="P5034" i="35"/>
  <c r="A5035" i="35"/>
  <c r="D5035" i="35"/>
  <c r="F5035" i="35"/>
  <c r="H5035" i="35"/>
  <c r="L5035" i="35"/>
  <c r="P5035" i="35"/>
  <c r="A5036" i="35"/>
  <c r="D5036" i="35"/>
  <c r="F5036" i="35"/>
  <c r="H5036" i="35"/>
  <c r="L5036" i="35"/>
  <c r="P5036" i="35"/>
  <c r="A5037" i="35"/>
  <c r="D5037" i="35"/>
  <c r="F5037" i="35"/>
  <c r="H5037" i="35"/>
  <c r="L5037" i="35"/>
  <c r="P5037" i="35"/>
  <c r="A5038" i="35"/>
  <c r="D5038" i="35"/>
  <c r="F5038" i="35"/>
  <c r="H5038" i="35"/>
  <c r="L5038" i="35"/>
  <c r="P5038" i="35"/>
  <c r="A5039" i="35"/>
  <c r="D5039" i="35"/>
  <c r="F5039" i="35"/>
  <c r="H5039" i="35"/>
  <c r="L5039" i="35"/>
  <c r="P5039" i="35"/>
  <c r="A5040" i="35"/>
  <c r="D5040" i="35"/>
  <c r="F5040" i="35"/>
  <c r="H5040" i="35"/>
  <c r="L5040" i="35"/>
  <c r="P5040" i="35"/>
  <c r="A5041" i="35"/>
  <c r="D5041" i="35"/>
  <c r="F5041" i="35"/>
  <c r="H5041" i="35"/>
  <c r="L5041" i="35"/>
  <c r="P5041" i="35"/>
  <c r="A5042" i="35"/>
  <c r="D5042" i="35"/>
  <c r="F5042" i="35"/>
  <c r="H5042" i="35"/>
  <c r="L5042" i="35"/>
  <c r="P5042" i="35"/>
  <c r="A5043" i="35"/>
  <c r="D5043" i="35"/>
  <c r="F5043" i="35"/>
  <c r="H5043" i="35"/>
  <c r="I5043" i="35"/>
  <c r="L5043" i="35"/>
  <c r="M5043" i="35"/>
  <c r="P5043" i="35"/>
  <c r="D5054" i="35"/>
  <c r="D5059" i="35" s="1"/>
  <c r="E5054" i="35"/>
  <c r="E5059" i="35" s="1"/>
  <c r="F5054" i="35"/>
  <c r="G5054" i="35"/>
  <c r="H5054" i="35"/>
  <c r="H5059" i="35" s="1"/>
  <c r="I5054" i="35"/>
  <c r="J5054" i="35"/>
  <c r="K5054" i="35"/>
  <c r="L5054" i="35"/>
  <c r="L5059" i="35" s="1"/>
  <c r="M5054" i="35"/>
  <c r="M5059" i="35" s="1"/>
  <c r="N5054" i="35"/>
  <c r="O5054" i="35"/>
  <c r="P5054" i="35"/>
  <c r="P5059" i="35" s="1"/>
  <c r="Q5054" i="35"/>
  <c r="Q5059" i="35" s="1"/>
  <c r="R5054" i="35"/>
  <c r="D5056" i="35"/>
  <c r="E5056" i="35"/>
  <c r="F5056" i="35"/>
  <c r="F5059" i="35" s="1"/>
  <c r="G5056" i="35"/>
  <c r="H5056" i="35"/>
  <c r="I5056" i="35"/>
  <c r="J5056" i="35"/>
  <c r="K5056" i="35"/>
  <c r="L5056" i="35"/>
  <c r="M5056" i="35"/>
  <c r="N5056" i="35"/>
  <c r="O5056" i="35"/>
  <c r="P5056" i="35"/>
  <c r="Q5056" i="35"/>
  <c r="R5056" i="35"/>
  <c r="R5059" i="35" s="1"/>
  <c r="G5059" i="35"/>
  <c r="I5059" i="35"/>
  <c r="J5059" i="35"/>
  <c r="K5059" i="35"/>
  <c r="N5059" i="35"/>
  <c r="O5059" i="35"/>
  <c r="A5084" i="35"/>
  <c r="D5084" i="35"/>
  <c r="J5084" i="35" s="1"/>
  <c r="A5085" i="35"/>
  <c r="D5085" i="35"/>
  <c r="E5085" i="35"/>
  <c r="H5085" i="35"/>
  <c r="H5136" i="35" s="1"/>
  <c r="I5085" i="35"/>
  <c r="J5085" i="35"/>
  <c r="M5085" i="35"/>
  <c r="N5085" i="35"/>
  <c r="N5136" i="35" s="1"/>
  <c r="P5085" i="35"/>
  <c r="R5085" i="35"/>
  <c r="A5086" i="35"/>
  <c r="D5086" i="35"/>
  <c r="L5086" i="35"/>
  <c r="L5137" i="35" s="1"/>
  <c r="A5087" i="35"/>
  <c r="D5087" i="35"/>
  <c r="E5087" i="35"/>
  <c r="F5087" i="35"/>
  <c r="F5138" i="35" s="1"/>
  <c r="H5087" i="35"/>
  <c r="I5087" i="35"/>
  <c r="J5087" i="35"/>
  <c r="L5087" i="35"/>
  <c r="L5138" i="35" s="1"/>
  <c r="M5087" i="35"/>
  <c r="N5087" i="35"/>
  <c r="P5087" i="35"/>
  <c r="Q5087" i="35"/>
  <c r="R5087" i="35"/>
  <c r="A5088" i="35"/>
  <c r="D5088" i="35"/>
  <c r="E5088" i="35"/>
  <c r="J5088" i="35"/>
  <c r="L5088" i="35"/>
  <c r="L5139" i="35" s="1"/>
  <c r="Q5088" i="35"/>
  <c r="A5089" i="35"/>
  <c r="D5089" i="35"/>
  <c r="E5089" i="35" s="1"/>
  <c r="G5089" i="35"/>
  <c r="H5089" i="35"/>
  <c r="H5140" i="35" s="1"/>
  <c r="I5089" i="35"/>
  <c r="L5089" i="35"/>
  <c r="M5089" i="35"/>
  <c r="O5089" i="35"/>
  <c r="Q5089" i="35"/>
  <c r="A5090" i="35"/>
  <c r="D5090" i="35"/>
  <c r="E5090" i="35" s="1"/>
  <c r="G5090" i="35"/>
  <c r="H5090" i="35"/>
  <c r="H5141" i="35" s="1"/>
  <c r="I5090" i="35"/>
  <c r="L5090" i="35"/>
  <c r="M5090" i="35"/>
  <c r="O5090" i="35"/>
  <c r="Q5090" i="35"/>
  <c r="A5091" i="35"/>
  <c r="D5091" i="35"/>
  <c r="E5091" i="35" s="1"/>
  <c r="G5091" i="35"/>
  <c r="H5091" i="35"/>
  <c r="H5142" i="35" s="1"/>
  <c r="I5091" i="35"/>
  <c r="L5091" i="35"/>
  <c r="M5091" i="35"/>
  <c r="O5091" i="35"/>
  <c r="Q5091" i="35"/>
  <c r="A5092" i="35"/>
  <c r="D5092" i="35"/>
  <c r="E5092" i="35" s="1"/>
  <c r="G5092" i="35"/>
  <c r="H5092" i="35"/>
  <c r="H5143" i="35" s="1"/>
  <c r="I5092" i="35"/>
  <c r="L5092" i="35"/>
  <c r="M5092" i="35"/>
  <c r="O5092" i="35"/>
  <c r="Q5092" i="35"/>
  <c r="A5093" i="35"/>
  <c r="D5093" i="35"/>
  <c r="E5093" i="35" s="1"/>
  <c r="G5093" i="35"/>
  <c r="H5093" i="35"/>
  <c r="H5144" i="35" s="1"/>
  <c r="I5093" i="35"/>
  <c r="L5093" i="35"/>
  <c r="M5093" i="35"/>
  <c r="O5093" i="35"/>
  <c r="Q5093" i="35"/>
  <c r="A5094" i="35"/>
  <c r="D5094" i="35"/>
  <c r="E5094" i="35" s="1"/>
  <c r="G5094" i="35"/>
  <c r="H5094" i="35"/>
  <c r="H5145" i="35" s="1"/>
  <c r="I5094" i="35"/>
  <c r="L5094" i="35"/>
  <c r="M5094" i="35"/>
  <c r="O5094" i="35"/>
  <c r="Q5094" i="35"/>
  <c r="A5095" i="35"/>
  <c r="D5095" i="35"/>
  <c r="E5095" i="35" s="1"/>
  <c r="G5095" i="35"/>
  <c r="H5095" i="35"/>
  <c r="H5146" i="35" s="1"/>
  <c r="I5095" i="35"/>
  <c r="L5095" i="35"/>
  <c r="M5095" i="35"/>
  <c r="O5095" i="35"/>
  <c r="Q5095" i="35"/>
  <c r="A5096" i="35"/>
  <c r="D5096" i="35"/>
  <c r="E5096" i="35" s="1"/>
  <c r="G5096" i="35"/>
  <c r="H5096" i="35"/>
  <c r="H5147" i="35" s="1"/>
  <c r="I5096" i="35"/>
  <c r="L5096" i="35"/>
  <c r="M5096" i="35"/>
  <c r="O5096" i="35"/>
  <c r="Q5096" i="35"/>
  <c r="A5097" i="35"/>
  <c r="D5097" i="35"/>
  <c r="E5097" i="35" s="1"/>
  <c r="G5097" i="35"/>
  <c r="H5097" i="35"/>
  <c r="H5148" i="35" s="1"/>
  <c r="I5097" i="35"/>
  <c r="L5097" i="35"/>
  <c r="M5097" i="35"/>
  <c r="O5097" i="35"/>
  <c r="Q5097" i="35"/>
  <c r="A5098" i="35"/>
  <c r="D5098" i="35"/>
  <c r="F5098" i="35" s="1"/>
  <c r="G5098" i="35"/>
  <c r="H5098" i="35"/>
  <c r="H5149" i="35" s="1"/>
  <c r="I5098" i="35"/>
  <c r="K5098" i="35"/>
  <c r="L5098" i="35"/>
  <c r="L5149" i="35" s="1"/>
  <c r="M5098" i="35"/>
  <c r="O5098" i="35"/>
  <c r="P5098" i="35"/>
  <c r="P5149" i="35" s="1"/>
  <c r="Q5098" i="35"/>
  <c r="A5099" i="35"/>
  <c r="D5099" i="35"/>
  <c r="H5099" i="35"/>
  <c r="H5150" i="35" s="1"/>
  <c r="L5099" i="35"/>
  <c r="L5150" i="35" s="1"/>
  <c r="P5099" i="35"/>
  <c r="P5150" i="35" s="1"/>
  <c r="A5100" i="35"/>
  <c r="D5100" i="35"/>
  <c r="H5100" i="35"/>
  <c r="H5151" i="35" s="1"/>
  <c r="A5101" i="35"/>
  <c r="D5101" i="35"/>
  <c r="A5102" i="35"/>
  <c r="D5102" i="35"/>
  <c r="H5102" i="35" s="1"/>
  <c r="H5153" i="35" s="1"/>
  <c r="L5102" i="35"/>
  <c r="L5153" i="35" s="1"/>
  <c r="P5102" i="35"/>
  <c r="P5153" i="35" s="1"/>
  <c r="A5103" i="35"/>
  <c r="D5103" i="35"/>
  <c r="H5103" i="35"/>
  <c r="H5154" i="35" s="1"/>
  <c r="L5103" i="35"/>
  <c r="L5154" i="35" s="1"/>
  <c r="P5103" i="35"/>
  <c r="P5154" i="35" s="1"/>
  <c r="A5104" i="35"/>
  <c r="D5104" i="35"/>
  <c r="H5104" i="35"/>
  <c r="H5155" i="35" s="1"/>
  <c r="A5105" i="35"/>
  <c r="D5105" i="35"/>
  <c r="A5106" i="35"/>
  <c r="D5106" i="35"/>
  <c r="H5106" i="35" s="1"/>
  <c r="H5157" i="35" s="1"/>
  <c r="L5106" i="35"/>
  <c r="L5157" i="35" s="1"/>
  <c r="P5106" i="35"/>
  <c r="P5157" i="35" s="1"/>
  <c r="A5107" i="35"/>
  <c r="D5107" i="35"/>
  <c r="H5107" i="35"/>
  <c r="H5158" i="35" s="1"/>
  <c r="L5107" i="35"/>
  <c r="L5158" i="35" s="1"/>
  <c r="P5107" i="35"/>
  <c r="P5158" i="35" s="1"/>
  <c r="A5108" i="35"/>
  <c r="D5108" i="35"/>
  <c r="H5108" i="35"/>
  <c r="H5159" i="35" s="1"/>
  <c r="A5109" i="35"/>
  <c r="D5109" i="35"/>
  <c r="A5110" i="35"/>
  <c r="D5110" i="35"/>
  <c r="H5110" i="35" s="1"/>
  <c r="H5161" i="35" s="1"/>
  <c r="L5110" i="35"/>
  <c r="L5161" i="35" s="1"/>
  <c r="P5110" i="35"/>
  <c r="P5161" i="35" s="1"/>
  <c r="A5111" i="35"/>
  <c r="D5111" i="35"/>
  <c r="H5111" i="35"/>
  <c r="H5162" i="35" s="1"/>
  <c r="L5111" i="35"/>
  <c r="L5162" i="35" s="1"/>
  <c r="P5111" i="35"/>
  <c r="P5162" i="35" s="1"/>
  <c r="A5112" i="35"/>
  <c r="D5112" i="35"/>
  <c r="H5112" i="35"/>
  <c r="H5163" i="35" s="1"/>
  <c r="A5113" i="35"/>
  <c r="D5113" i="35"/>
  <c r="A5114" i="35"/>
  <c r="D5114" i="35"/>
  <c r="H5114" i="35" s="1"/>
  <c r="H5165" i="35" s="1"/>
  <c r="L5114" i="35"/>
  <c r="L5165" i="35" s="1"/>
  <c r="P5114" i="35"/>
  <c r="P5165" i="35" s="1"/>
  <c r="A5115" i="35"/>
  <c r="D5115" i="35"/>
  <c r="H5115" i="35"/>
  <c r="H5166" i="35" s="1"/>
  <c r="L5115" i="35"/>
  <c r="L5166" i="35" s="1"/>
  <c r="P5115" i="35"/>
  <c r="P5166" i="35" s="1"/>
  <c r="A5116" i="35"/>
  <c r="D5116" i="35"/>
  <c r="H5116" i="35"/>
  <c r="H5167" i="35" s="1"/>
  <c r="A5117" i="35"/>
  <c r="D5117" i="35"/>
  <c r="A5118" i="35"/>
  <c r="D5118" i="35"/>
  <c r="H5118" i="35" s="1"/>
  <c r="H5169" i="35" s="1"/>
  <c r="L5118" i="35"/>
  <c r="L5169" i="35" s="1"/>
  <c r="P5118" i="35"/>
  <c r="P5169" i="35" s="1"/>
  <c r="A5119" i="35"/>
  <c r="D5119" i="35"/>
  <c r="H5119" i="35"/>
  <c r="H5170" i="35" s="1"/>
  <c r="L5119" i="35"/>
  <c r="L5170" i="35" s="1"/>
  <c r="P5119" i="35"/>
  <c r="P5170" i="35" s="1"/>
  <c r="A5120" i="35"/>
  <c r="D5120" i="35"/>
  <c r="H5120" i="35"/>
  <c r="H5171" i="35" s="1"/>
  <c r="A5121" i="35"/>
  <c r="D5121" i="35"/>
  <c r="A5122" i="35"/>
  <c r="D5122" i="35"/>
  <c r="H5122" i="35" s="1"/>
  <c r="H5173" i="35" s="1"/>
  <c r="L5122" i="35"/>
  <c r="L5173" i="35" s="1"/>
  <c r="P5122" i="35"/>
  <c r="P5173" i="35" s="1"/>
  <c r="A5123" i="35"/>
  <c r="D5123" i="35"/>
  <c r="H5123" i="35"/>
  <c r="H5174" i="35" s="1"/>
  <c r="L5123" i="35"/>
  <c r="L5174" i="35" s="1"/>
  <c r="P5123" i="35"/>
  <c r="P5174" i="35" s="1"/>
  <c r="A5124" i="35"/>
  <c r="D5124" i="35"/>
  <c r="H5124" i="35"/>
  <c r="H5175" i="35" s="1"/>
  <c r="A5125" i="35"/>
  <c r="D5125" i="35"/>
  <c r="A5126" i="35"/>
  <c r="D5126" i="35"/>
  <c r="H5126" i="35" s="1"/>
  <c r="H5177" i="35" s="1"/>
  <c r="L5126" i="35"/>
  <c r="L5177" i="35" s="1"/>
  <c r="P5126" i="35"/>
  <c r="P5177" i="35" s="1"/>
  <c r="A5127" i="35"/>
  <c r="D5127" i="35"/>
  <c r="H5127" i="35"/>
  <c r="L5127" i="35"/>
  <c r="L5178" i="35" s="1"/>
  <c r="P5127" i="35"/>
  <c r="A5128" i="35"/>
  <c r="D5128" i="35"/>
  <c r="H5128" i="35"/>
  <c r="A5129" i="35"/>
  <c r="D5129" i="35"/>
  <c r="A5130" i="35"/>
  <c r="D5130" i="35"/>
  <c r="H5130" i="35" s="1"/>
  <c r="H5181" i="35" s="1"/>
  <c r="L5130" i="35"/>
  <c r="P5130" i="35"/>
  <c r="P5181" i="35" s="1"/>
  <c r="A5131" i="35"/>
  <c r="D5131" i="35"/>
  <c r="H5131" i="35"/>
  <c r="L5131" i="35"/>
  <c r="L5182" i="35" s="1"/>
  <c r="P5131" i="35"/>
  <c r="A5132" i="35"/>
  <c r="D5132" i="35"/>
  <c r="H5132" i="35"/>
  <c r="A5133" i="35"/>
  <c r="D5133" i="35"/>
  <c r="A5135" i="35"/>
  <c r="A5136" i="35"/>
  <c r="D5136" i="35"/>
  <c r="E5136" i="35"/>
  <c r="I5136" i="35"/>
  <c r="J5136" i="35"/>
  <c r="M5136" i="35"/>
  <c r="P5136" i="35"/>
  <c r="R5136" i="35"/>
  <c r="A5137" i="35"/>
  <c r="A5138" i="35"/>
  <c r="D5138" i="35"/>
  <c r="E5138" i="35"/>
  <c r="H5138" i="35"/>
  <c r="I5138" i="35"/>
  <c r="J5138" i="35"/>
  <c r="M5138" i="35"/>
  <c r="N5138" i="35"/>
  <c r="P5138" i="35"/>
  <c r="Q5138" i="35"/>
  <c r="R5138" i="35"/>
  <c r="A5139" i="35"/>
  <c r="D5139" i="35"/>
  <c r="E5139" i="35"/>
  <c r="J5139" i="35"/>
  <c r="Q5139" i="35"/>
  <c r="A5140" i="35"/>
  <c r="D5140" i="35"/>
  <c r="E5140" i="35"/>
  <c r="G5140" i="35"/>
  <c r="I5140" i="35"/>
  <c r="L5140" i="35"/>
  <c r="M5140" i="35"/>
  <c r="O5140" i="35"/>
  <c r="Q5140" i="35"/>
  <c r="A5141" i="35"/>
  <c r="D5141" i="35"/>
  <c r="E5141" i="35"/>
  <c r="G5141" i="35"/>
  <c r="I5141" i="35"/>
  <c r="L5141" i="35"/>
  <c r="M5141" i="35"/>
  <c r="O5141" i="35"/>
  <c r="Q5141" i="35"/>
  <c r="A5142" i="35"/>
  <c r="D5142" i="35"/>
  <c r="E5142" i="35"/>
  <c r="G5142" i="35"/>
  <c r="I5142" i="35"/>
  <c r="L5142" i="35"/>
  <c r="M5142" i="35"/>
  <c r="O5142" i="35"/>
  <c r="Q5142" i="35"/>
  <c r="A5143" i="35"/>
  <c r="D5143" i="35"/>
  <c r="E5143" i="35"/>
  <c r="G5143" i="35"/>
  <c r="I5143" i="35"/>
  <c r="L5143" i="35"/>
  <c r="M5143" i="35"/>
  <c r="O5143" i="35"/>
  <c r="Q5143" i="35"/>
  <c r="A5144" i="35"/>
  <c r="D5144" i="35"/>
  <c r="E5144" i="35"/>
  <c r="G5144" i="35"/>
  <c r="I5144" i="35"/>
  <c r="L5144" i="35"/>
  <c r="M5144" i="35"/>
  <c r="O5144" i="35"/>
  <c r="Q5144" i="35"/>
  <c r="A5145" i="35"/>
  <c r="D5145" i="35"/>
  <c r="E5145" i="35"/>
  <c r="G5145" i="35"/>
  <c r="I5145" i="35"/>
  <c r="L5145" i="35"/>
  <c r="M5145" i="35"/>
  <c r="O5145" i="35"/>
  <c r="Q5145" i="35"/>
  <c r="A5146" i="35"/>
  <c r="D5146" i="35"/>
  <c r="E5146" i="35"/>
  <c r="G5146" i="35"/>
  <c r="I5146" i="35"/>
  <c r="L5146" i="35"/>
  <c r="M5146" i="35"/>
  <c r="O5146" i="35"/>
  <c r="Q5146" i="35"/>
  <c r="A5147" i="35"/>
  <c r="D5147" i="35"/>
  <c r="E5147" i="35"/>
  <c r="G5147" i="35"/>
  <c r="I5147" i="35"/>
  <c r="L5147" i="35"/>
  <c r="M5147" i="35"/>
  <c r="O5147" i="35"/>
  <c r="Q5147" i="35"/>
  <c r="A5148" i="35"/>
  <c r="D5148" i="35"/>
  <c r="E5148" i="35"/>
  <c r="G5148" i="35"/>
  <c r="I5148" i="35"/>
  <c r="L5148" i="35"/>
  <c r="M5148" i="35"/>
  <c r="O5148" i="35"/>
  <c r="Q5148" i="35"/>
  <c r="A5149" i="35"/>
  <c r="D5149" i="35"/>
  <c r="F5149" i="35"/>
  <c r="G5149" i="35"/>
  <c r="I5149" i="35"/>
  <c r="K5149" i="35"/>
  <c r="M5149" i="35"/>
  <c r="O5149" i="35"/>
  <c r="Q5149" i="35"/>
  <c r="A5150" i="35"/>
  <c r="A5151" i="35"/>
  <c r="A5152" i="35"/>
  <c r="A5153" i="35"/>
  <c r="A5154" i="35"/>
  <c r="A5155" i="35"/>
  <c r="A5156" i="35"/>
  <c r="A5157" i="35"/>
  <c r="A5158" i="35"/>
  <c r="A5159" i="35"/>
  <c r="A5160" i="35"/>
  <c r="A5161" i="35"/>
  <c r="A5162" i="35"/>
  <c r="A5163" i="35"/>
  <c r="A5164" i="35"/>
  <c r="A5165" i="35"/>
  <c r="A5166" i="35"/>
  <c r="A5167" i="35"/>
  <c r="A5168" i="35"/>
  <c r="A5169" i="35"/>
  <c r="A5170" i="35"/>
  <c r="A5171" i="35"/>
  <c r="A5172" i="35"/>
  <c r="A5173" i="35"/>
  <c r="A5174" i="35"/>
  <c r="A5175" i="35"/>
  <c r="A5176" i="35"/>
  <c r="A5177" i="35"/>
  <c r="A5178" i="35"/>
  <c r="D5178" i="35"/>
  <c r="H5178" i="35"/>
  <c r="P5178" i="35"/>
  <c r="A5179" i="35"/>
  <c r="D5179" i="35"/>
  <c r="H5179" i="35"/>
  <c r="A5180" i="35"/>
  <c r="A5181" i="35"/>
  <c r="D5181" i="35"/>
  <c r="L5181" i="35"/>
  <c r="A5182" i="35"/>
  <c r="D5182" i="35"/>
  <c r="H5182" i="35"/>
  <c r="P5182" i="35"/>
  <c r="A5183" i="35"/>
  <c r="D5183" i="35"/>
  <c r="H5183" i="35"/>
  <c r="A5184" i="35"/>
  <c r="D5184" i="35"/>
  <c r="D5191" i="35"/>
  <c r="D5196" i="35" s="1"/>
  <c r="E5191" i="35"/>
  <c r="E5196" i="35" s="1"/>
  <c r="F5191" i="35"/>
  <c r="F5196" i="35" s="1"/>
  <c r="G5191" i="35"/>
  <c r="H5191" i="35"/>
  <c r="H5196" i="35" s="1"/>
  <c r="I5191" i="35"/>
  <c r="J5191" i="35"/>
  <c r="J5196" i="35" s="1"/>
  <c r="K5191" i="35"/>
  <c r="L5191" i="35"/>
  <c r="L5196" i="35" s="1"/>
  <c r="M5191" i="35"/>
  <c r="M5196" i="35" s="1"/>
  <c r="N5191" i="35"/>
  <c r="N5196" i="35" s="1"/>
  <c r="O5191" i="35"/>
  <c r="P5191" i="35"/>
  <c r="P5196" i="35" s="1"/>
  <c r="Q5191" i="35"/>
  <c r="Q5196" i="35" s="1"/>
  <c r="R5191" i="35"/>
  <c r="R5196" i="35" s="1"/>
  <c r="G5196" i="35"/>
  <c r="I5196" i="35"/>
  <c r="K5196" i="35"/>
  <c r="O5196" i="35"/>
  <c r="A5223" i="35"/>
  <c r="D5223" i="35"/>
  <c r="J5223" i="35"/>
  <c r="O5223" i="35"/>
  <c r="A5224" i="35"/>
  <c r="D5224" i="35"/>
  <c r="J5224" i="35"/>
  <c r="J5275" i="35" s="1"/>
  <c r="O5224" i="35"/>
  <c r="A5225" i="35"/>
  <c r="D5225" i="35"/>
  <c r="J5225" i="35"/>
  <c r="O5225" i="35"/>
  <c r="A5226" i="35"/>
  <c r="D5226" i="35"/>
  <c r="J5226" i="35"/>
  <c r="O5226" i="35"/>
  <c r="A5227" i="35"/>
  <c r="D5227" i="35"/>
  <c r="J5227" i="35"/>
  <c r="O5227" i="35"/>
  <c r="A5228" i="35"/>
  <c r="D5228" i="35"/>
  <c r="J5228" i="35"/>
  <c r="O5228" i="35"/>
  <c r="A5229" i="35"/>
  <c r="D5229" i="35"/>
  <c r="J5229" i="35"/>
  <c r="O5229" i="35"/>
  <c r="A5230" i="35"/>
  <c r="D5230" i="35"/>
  <c r="J5230" i="35"/>
  <c r="O5230" i="35"/>
  <c r="A5231" i="35"/>
  <c r="D5231" i="35"/>
  <c r="J5231" i="35"/>
  <c r="O5231" i="35"/>
  <c r="A5232" i="35"/>
  <c r="D5232" i="35"/>
  <c r="J5232" i="35"/>
  <c r="O5232" i="35"/>
  <c r="A5233" i="35"/>
  <c r="D5233" i="35"/>
  <c r="J5233" i="35"/>
  <c r="O5233" i="35"/>
  <c r="A5234" i="35"/>
  <c r="D5234" i="35"/>
  <c r="J5234" i="35"/>
  <c r="O5234" i="35"/>
  <c r="A5235" i="35"/>
  <c r="D5235" i="35"/>
  <c r="J5235" i="35"/>
  <c r="O5235" i="35"/>
  <c r="A5236" i="35"/>
  <c r="D5236" i="35"/>
  <c r="J5236" i="35"/>
  <c r="O5236" i="35"/>
  <c r="A5237" i="35"/>
  <c r="D5237" i="35"/>
  <c r="J5237" i="35"/>
  <c r="O5237" i="35"/>
  <c r="A5238" i="35"/>
  <c r="D5238" i="35"/>
  <c r="J5238" i="35"/>
  <c r="O5238" i="35"/>
  <c r="A5239" i="35"/>
  <c r="D5239" i="35"/>
  <c r="J5239" i="35"/>
  <c r="O5239" i="35"/>
  <c r="A5240" i="35"/>
  <c r="D5240" i="35"/>
  <c r="J5240" i="35"/>
  <c r="O5240" i="35"/>
  <c r="A5241" i="35"/>
  <c r="D5241" i="35"/>
  <c r="E5241" i="35" s="1"/>
  <c r="E5292" i="35" s="1"/>
  <c r="F5241" i="35"/>
  <c r="G5241" i="35"/>
  <c r="H5241" i="35"/>
  <c r="J5241" i="35"/>
  <c r="K5241" i="35"/>
  <c r="L5241" i="35"/>
  <c r="N5241" i="35"/>
  <c r="O5241" i="35"/>
  <c r="P5241" i="35"/>
  <c r="R5241" i="35"/>
  <c r="A5242" i="35"/>
  <c r="D5242" i="35"/>
  <c r="E5242" i="35" s="1"/>
  <c r="E5293" i="35" s="1"/>
  <c r="F5242" i="35"/>
  <c r="G5242" i="35"/>
  <c r="H5242" i="35"/>
  <c r="J5242" i="35"/>
  <c r="K5242" i="35"/>
  <c r="L5242" i="35"/>
  <c r="N5242" i="35"/>
  <c r="O5242" i="35"/>
  <c r="P5242" i="35"/>
  <c r="R5242" i="35"/>
  <c r="A5243" i="35"/>
  <c r="D5243" i="35"/>
  <c r="E5243" i="35" s="1"/>
  <c r="E5294" i="35" s="1"/>
  <c r="F5243" i="35"/>
  <c r="G5243" i="35"/>
  <c r="H5243" i="35"/>
  <c r="J5243" i="35"/>
  <c r="K5243" i="35"/>
  <c r="L5243" i="35"/>
  <c r="N5243" i="35"/>
  <c r="O5243" i="35"/>
  <c r="P5243" i="35"/>
  <c r="R5243" i="35"/>
  <c r="A5244" i="35"/>
  <c r="D5244" i="35"/>
  <c r="E5244" i="35" s="1"/>
  <c r="E5295" i="35" s="1"/>
  <c r="F5244" i="35"/>
  <c r="G5244" i="35"/>
  <c r="H5244" i="35"/>
  <c r="J5244" i="35"/>
  <c r="K5244" i="35"/>
  <c r="L5244" i="35"/>
  <c r="N5244" i="35"/>
  <c r="O5244" i="35"/>
  <c r="P5244" i="35"/>
  <c r="R5244" i="35"/>
  <c r="A5245" i="35"/>
  <c r="D5245" i="35"/>
  <c r="E5245" i="35" s="1"/>
  <c r="E5296" i="35" s="1"/>
  <c r="F5245" i="35"/>
  <c r="G5245" i="35"/>
  <c r="H5245" i="35"/>
  <c r="J5245" i="35"/>
  <c r="K5245" i="35"/>
  <c r="L5245" i="35"/>
  <c r="N5245" i="35"/>
  <c r="O5245" i="35"/>
  <c r="P5245" i="35"/>
  <c r="R5245" i="35"/>
  <c r="A5246" i="35"/>
  <c r="D5246" i="35"/>
  <c r="E5246" i="35" s="1"/>
  <c r="E5297" i="35" s="1"/>
  <c r="F5246" i="35"/>
  <c r="G5246" i="35"/>
  <c r="H5246" i="35"/>
  <c r="J5246" i="35"/>
  <c r="K5246" i="35"/>
  <c r="L5246" i="35"/>
  <c r="N5246" i="35"/>
  <c r="O5246" i="35"/>
  <c r="P5246" i="35"/>
  <c r="R5246" i="35"/>
  <c r="A5247" i="35"/>
  <c r="D5247" i="35"/>
  <c r="E5247" i="35" s="1"/>
  <c r="E5298" i="35" s="1"/>
  <c r="F5247" i="35"/>
  <c r="G5247" i="35"/>
  <c r="H5247" i="35"/>
  <c r="J5247" i="35"/>
  <c r="K5247" i="35"/>
  <c r="L5247" i="35"/>
  <c r="N5247" i="35"/>
  <c r="O5247" i="35"/>
  <c r="P5247" i="35"/>
  <c r="R5247" i="35"/>
  <c r="A5248" i="35"/>
  <c r="D5248" i="35"/>
  <c r="E5248" i="35" s="1"/>
  <c r="E5299" i="35" s="1"/>
  <c r="F5248" i="35"/>
  <c r="G5248" i="35"/>
  <c r="H5248" i="35"/>
  <c r="J5248" i="35"/>
  <c r="K5248" i="35"/>
  <c r="L5248" i="35"/>
  <c r="N5248" i="35"/>
  <c r="O5248" i="35"/>
  <c r="P5248" i="35"/>
  <c r="R5248" i="35"/>
  <c r="A5249" i="35"/>
  <c r="D5249" i="35"/>
  <c r="E5249" i="35" s="1"/>
  <c r="E5300" i="35" s="1"/>
  <c r="F5249" i="35"/>
  <c r="G5249" i="35"/>
  <c r="H5249" i="35"/>
  <c r="J5249" i="35"/>
  <c r="K5249" i="35"/>
  <c r="L5249" i="35"/>
  <c r="N5249" i="35"/>
  <c r="O5249" i="35"/>
  <c r="P5249" i="35"/>
  <c r="R5249" i="35"/>
  <c r="A5250" i="35"/>
  <c r="D5250" i="35"/>
  <c r="E5250" i="35" s="1"/>
  <c r="E5301" i="35" s="1"/>
  <c r="F5250" i="35"/>
  <c r="G5250" i="35"/>
  <c r="H5250" i="35"/>
  <c r="J5250" i="35"/>
  <c r="K5250" i="35"/>
  <c r="L5250" i="35"/>
  <c r="N5250" i="35"/>
  <c r="O5250" i="35"/>
  <c r="P5250" i="35"/>
  <c r="R5250" i="35"/>
  <c r="A5251" i="35"/>
  <c r="D5251" i="35"/>
  <c r="E5251" i="35" s="1"/>
  <c r="E5302" i="35" s="1"/>
  <c r="F5251" i="35"/>
  <c r="G5251" i="35"/>
  <c r="H5251" i="35"/>
  <c r="J5251" i="35"/>
  <c r="K5251" i="35"/>
  <c r="L5251" i="35"/>
  <c r="N5251" i="35"/>
  <c r="O5251" i="35"/>
  <c r="P5251" i="35"/>
  <c r="R5251" i="35"/>
  <c r="A5252" i="35"/>
  <c r="D5252" i="35"/>
  <c r="E5252" i="35" s="1"/>
  <c r="E5303" i="35" s="1"/>
  <c r="F5252" i="35"/>
  <c r="G5252" i="35"/>
  <c r="H5252" i="35"/>
  <c r="J5252" i="35"/>
  <c r="K5252" i="35"/>
  <c r="L5252" i="35"/>
  <c r="N5252" i="35"/>
  <c r="O5252" i="35"/>
  <c r="P5252" i="35"/>
  <c r="R5252" i="35"/>
  <c r="A5253" i="35"/>
  <c r="D5253" i="35"/>
  <c r="E5253" i="35" s="1"/>
  <c r="E5304" i="35" s="1"/>
  <c r="F5253" i="35"/>
  <c r="G5253" i="35"/>
  <c r="H5253" i="35"/>
  <c r="J5253" i="35"/>
  <c r="K5253" i="35"/>
  <c r="L5253" i="35"/>
  <c r="N5253" i="35"/>
  <c r="O5253" i="35"/>
  <c r="P5253" i="35"/>
  <c r="R5253" i="35"/>
  <c r="A5254" i="35"/>
  <c r="D5254" i="35"/>
  <c r="E5254" i="35" s="1"/>
  <c r="E5305" i="35" s="1"/>
  <c r="F5254" i="35"/>
  <c r="G5254" i="35"/>
  <c r="H5254" i="35"/>
  <c r="J5254" i="35"/>
  <c r="K5254" i="35"/>
  <c r="L5254" i="35"/>
  <c r="N5254" i="35"/>
  <c r="O5254" i="35"/>
  <c r="O5273" i="35" s="1"/>
  <c r="P5254" i="35"/>
  <c r="R5254" i="35"/>
  <c r="A5255" i="35"/>
  <c r="D5255" i="35"/>
  <c r="E5255" i="35" s="1"/>
  <c r="E5306" i="35" s="1"/>
  <c r="F5255" i="35"/>
  <c r="G5255" i="35"/>
  <c r="H5255" i="35"/>
  <c r="J5255" i="35"/>
  <c r="K5255" i="35"/>
  <c r="L5255" i="35"/>
  <c r="N5255" i="35"/>
  <c r="O5255" i="35"/>
  <c r="P5255" i="35"/>
  <c r="R5255" i="35"/>
  <c r="A5256" i="35"/>
  <c r="D5256" i="35"/>
  <c r="E5256" i="35" s="1"/>
  <c r="E5307" i="35" s="1"/>
  <c r="F5256" i="35"/>
  <c r="G5256" i="35"/>
  <c r="H5256" i="35"/>
  <c r="J5256" i="35"/>
  <c r="K5256" i="35"/>
  <c r="L5256" i="35"/>
  <c r="N5256" i="35"/>
  <c r="O5256" i="35"/>
  <c r="P5256" i="35"/>
  <c r="R5256" i="35"/>
  <c r="A5257" i="35"/>
  <c r="D5257" i="35"/>
  <c r="E5257" i="35" s="1"/>
  <c r="E5308" i="35" s="1"/>
  <c r="F5257" i="35"/>
  <c r="G5257" i="35"/>
  <c r="H5257" i="35"/>
  <c r="J5257" i="35"/>
  <c r="K5257" i="35"/>
  <c r="L5257" i="35"/>
  <c r="N5257" i="35"/>
  <c r="O5257" i="35"/>
  <c r="P5257" i="35"/>
  <c r="R5257" i="35"/>
  <c r="A5258" i="35"/>
  <c r="D5258" i="35"/>
  <c r="E5258" i="35" s="1"/>
  <c r="E5309" i="35" s="1"/>
  <c r="F5258" i="35"/>
  <c r="G5258" i="35"/>
  <c r="H5258" i="35"/>
  <c r="J5258" i="35"/>
  <c r="K5258" i="35"/>
  <c r="L5258" i="35"/>
  <c r="N5258" i="35"/>
  <c r="O5258" i="35"/>
  <c r="P5258" i="35"/>
  <c r="R5258" i="35"/>
  <c r="A5259" i="35"/>
  <c r="D5259" i="35"/>
  <c r="E5259" i="35" s="1"/>
  <c r="E5310" i="35" s="1"/>
  <c r="F5259" i="35"/>
  <c r="G5259" i="35"/>
  <c r="H5259" i="35"/>
  <c r="J5259" i="35"/>
  <c r="K5259" i="35"/>
  <c r="L5259" i="35"/>
  <c r="N5259" i="35"/>
  <c r="O5259" i="35"/>
  <c r="P5259" i="35"/>
  <c r="R5259" i="35"/>
  <c r="A5260" i="35"/>
  <c r="D5260" i="35"/>
  <c r="E5260" i="35" s="1"/>
  <c r="E5311" i="35" s="1"/>
  <c r="G5260" i="35"/>
  <c r="H5260" i="35"/>
  <c r="J5260" i="35"/>
  <c r="K5260" i="35"/>
  <c r="L5260" i="35"/>
  <c r="N5260" i="35"/>
  <c r="O5260" i="35"/>
  <c r="P5260" i="35"/>
  <c r="R5260" i="35"/>
  <c r="A5261" i="35"/>
  <c r="D5261" i="35"/>
  <c r="E5261" i="35" s="1"/>
  <c r="E5312" i="35" s="1"/>
  <c r="G5261" i="35"/>
  <c r="H5261" i="35"/>
  <c r="K5261" i="35"/>
  <c r="L5261" i="35"/>
  <c r="N5261" i="35"/>
  <c r="O5261" i="35"/>
  <c r="P5261" i="35"/>
  <c r="R5261" i="35"/>
  <c r="A5262" i="35"/>
  <c r="D5262" i="35"/>
  <c r="E5262" i="35" s="1"/>
  <c r="E5313" i="35" s="1"/>
  <c r="G5262" i="35"/>
  <c r="H5262" i="35"/>
  <c r="J5262" i="35"/>
  <c r="K5262" i="35"/>
  <c r="L5262" i="35"/>
  <c r="N5262" i="35"/>
  <c r="O5262" i="35"/>
  <c r="P5262" i="35"/>
  <c r="R5262" i="35"/>
  <c r="A5263" i="35"/>
  <c r="D5263" i="35"/>
  <c r="E5263" i="35" s="1"/>
  <c r="E5314" i="35" s="1"/>
  <c r="G5263" i="35"/>
  <c r="H5263" i="35"/>
  <c r="K5263" i="35"/>
  <c r="L5263" i="35"/>
  <c r="N5263" i="35"/>
  <c r="O5263" i="35"/>
  <c r="P5263" i="35"/>
  <c r="R5263" i="35"/>
  <c r="A5264" i="35"/>
  <c r="D5264" i="35"/>
  <c r="E5264" i="35" s="1"/>
  <c r="E5315" i="35" s="1"/>
  <c r="G5264" i="35"/>
  <c r="H5264" i="35"/>
  <c r="K5264" i="35"/>
  <c r="L5264" i="35"/>
  <c r="N5264" i="35"/>
  <c r="O5264" i="35"/>
  <c r="P5264" i="35"/>
  <c r="R5264" i="35"/>
  <c r="A5265" i="35"/>
  <c r="D5265" i="35"/>
  <c r="E5265" i="35" s="1"/>
  <c r="E5316" i="35" s="1"/>
  <c r="G5265" i="35"/>
  <c r="H5265" i="35"/>
  <c r="K5265" i="35"/>
  <c r="L5265" i="35"/>
  <c r="N5265" i="35"/>
  <c r="O5265" i="35"/>
  <c r="P5265" i="35"/>
  <c r="R5265" i="35"/>
  <c r="A5266" i="35"/>
  <c r="D5266" i="35"/>
  <c r="E5266" i="35" s="1"/>
  <c r="E5317" i="35" s="1"/>
  <c r="G5266" i="35"/>
  <c r="H5266" i="35"/>
  <c r="K5266" i="35"/>
  <c r="L5266" i="35"/>
  <c r="N5266" i="35"/>
  <c r="O5266" i="35"/>
  <c r="P5266" i="35"/>
  <c r="R5266" i="35"/>
  <c r="A5267" i="35"/>
  <c r="D5267" i="35"/>
  <c r="E5267" i="35" s="1"/>
  <c r="E5318" i="35" s="1"/>
  <c r="G5267" i="35"/>
  <c r="H5267" i="35"/>
  <c r="K5267" i="35"/>
  <c r="L5267" i="35"/>
  <c r="O5267" i="35"/>
  <c r="P5267" i="35"/>
  <c r="R5267" i="35"/>
  <c r="A5268" i="35"/>
  <c r="D5268" i="35"/>
  <c r="E5268" i="35" s="1"/>
  <c r="E5319" i="35" s="1"/>
  <c r="G5268" i="35"/>
  <c r="H5268" i="35"/>
  <c r="K5268" i="35"/>
  <c r="L5268" i="35"/>
  <c r="O5268" i="35"/>
  <c r="P5268" i="35"/>
  <c r="R5268" i="35"/>
  <c r="A5269" i="35"/>
  <c r="D5269" i="35"/>
  <c r="E5269" i="35" s="1"/>
  <c r="E5320" i="35" s="1"/>
  <c r="G5269" i="35"/>
  <c r="H5269" i="35"/>
  <c r="K5269" i="35"/>
  <c r="L5269" i="35"/>
  <c r="O5269" i="35"/>
  <c r="P5269" i="35"/>
  <c r="R5269" i="35"/>
  <c r="A5270" i="35"/>
  <c r="D5270" i="35"/>
  <c r="E5270" i="35" s="1"/>
  <c r="E5321" i="35" s="1"/>
  <c r="G5270" i="35"/>
  <c r="H5270" i="35"/>
  <c r="K5270" i="35"/>
  <c r="L5270" i="35"/>
  <c r="O5270" i="35"/>
  <c r="P5270" i="35"/>
  <c r="R5270" i="35"/>
  <c r="A5271" i="35"/>
  <c r="D5271" i="35"/>
  <c r="E5271" i="35" s="1"/>
  <c r="E5322" i="35" s="1"/>
  <c r="G5271" i="35"/>
  <c r="H5271" i="35"/>
  <c r="K5271" i="35"/>
  <c r="L5271" i="35"/>
  <c r="O5271" i="35"/>
  <c r="P5271" i="35"/>
  <c r="R5271" i="35"/>
  <c r="A5272" i="35"/>
  <c r="D5272" i="35"/>
  <c r="E5272" i="35" s="1"/>
  <c r="E5323" i="35" s="1"/>
  <c r="G5272" i="35"/>
  <c r="H5272" i="35"/>
  <c r="K5272" i="35"/>
  <c r="L5272" i="35"/>
  <c r="O5272" i="35"/>
  <c r="P5272" i="35"/>
  <c r="R5272" i="35"/>
  <c r="D5273" i="35"/>
  <c r="A5274" i="35"/>
  <c r="D5274" i="35"/>
  <c r="O5274" i="35"/>
  <c r="A5275" i="35"/>
  <c r="D5275" i="35"/>
  <c r="O5275" i="35"/>
  <c r="A5276" i="35"/>
  <c r="D5276" i="35"/>
  <c r="J5276" i="35"/>
  <c r="O5276" i="35"/>
  <c r="A5277" i="35"/>
  <c r="D5277" i="35"/>
  <c r="J5277" i="35"/>
  <c r="O5277" i="35"/>
  <c r="A5278" i="35"/>
  <c r="D5278" i="35"/>
  <c r="J5278" i="35"/>
  <c r="O5278" i="35"/>
  <c r="A5279" i="35"/>
  <c r="D5279" i="35"/>
  <c r="J5279" i="35"/>
  <c r="O5279" i="35"/>
  <c r="A5280" i="35"/>
  <c r="D5280" i="35"/>
  <c r="J5280" i="35"/>
  <c r="O5280" i="35"/>
  <c r="A5281" i="35"/>
  <c r="D5281" i="35"/>
  <c r="J5281" i="35"/>
  <c r="O5281" i="35"/>
  <c r="A5282" i="35"/>
  <c r="D5282" i="35"/>
  <c r="J5282" i="35"/>
  <c r="O5282" i="35"/>
  <c r="A5283" i="35"/>
  <c r="D5283" i="35"/>
  <c r="J5283" i="35"/>
  <c r="O5283" i="35"/>
  <c r="A5284" i="35"/>
  <c r="D5284" i="35"/>
  <c r="J5284" i="35"/>
  <c r="O5284" i="35"/>
  <c r="A5285" i="35"/>
  <c r="D5285" i="35"/>
  <c r="J5285" i="35"/>
  <c r="O5285" i="35"/>
  <c r="A5286" i="35"/>
  <c r="D5286" i="35"/>
  <c r="J5286" i="35"/>
  <c r="O5286" i="35"/>
  <c r="A5287" i="35"/>
  <c r="D5287" i="35"/>
  <c r="J5287" i="35"/>
  <c r="O5287" i="35"/>
  <c r="A5288" i="35"/>
  <c r="D5288" i="35"/>
  <c r="J5288" i="35"/>
  <c r="O5288" i="35"/>
  <c r="A5289" i="35"/>
  <c r="D5289" i="35"/>
  <c r="J5289" i="35"/>
  <c r="O5289" i="35"/>
  <c r="A5290" i="35"/>
  <c r="D5290" i="35"/>
  <c r="J5290" i="35"/>
  <c r="O5290" i="35"/>
  <c r="A5291" i="35"/>
  <c r="D5291" i="35"/>
  <c r="J5291" i="35"/>
  <c r="O5291" i="35"/>
  <c r="A5292" i="35"/>
  <c r="D5292" i="35"/>
  <c r="F5292" i="35"/>
  <c r="G5292" i="35"/>
  <c r="H5292" i="35"/>
  <c r="J5292" i="35"/>
  <c r="K5292" i="35"/>
  <c r="L5292" i="35"/>
  <c r="N5292" i="35"/>
  <c r="O5292" i="35"/>
  <c r="P5292" i="35"/>
  <c r="R5292" i="35"/>
  <c r="A5293" i="35"/>
  <c r="D5293" i="35"/>
  <c r="F5293" i="35"/>
  <c r="G5293" i="35"/>
  <c r="H5293" i="35"/>
  <c r="J5293" i="35"/>
  <c r="K5293" i="35"/>
  <c r="L5293" i="35"/>
  <c r="N5293" i="35"/>
  <c r="O5293" i="35"/>
  <c r="P5293" i="35"/>
  <c r="R5293" i="35"/>
  <c r="A5294" i="35"/>
  <c r="D5294" i="35"/>
  <c r="F5294" i="35"/>
  <c r="G5294" i="35"/>
  <c r="H5294" i="35"/>
  <c r="J5294" i="35"/>
  <c r="K5294" i="35"/>
  <c r="L5294" i="35"/>
  <c r="N5294" i="35"/>
  <c r="O5294" i="35"/>
  <c r="P5294" i="35"/>
  <c r="R5294" i="35"/>
  <c r="A5295" i="35"/>
  <c r="D5295" i="35"/>
  <c r="F5295" i="35"/>
  <c r="G5295" i="35"/>
  <c r="H5295" i="35"/>
  <c r="J5295" i="35"/>
  <c r="K5295" i="35"/>
  <c r="L5295" i="35"/>
  <c r="N5295" i="35"/>
  <c r="O5295" i="35"/>
  <c r="P5295" i="35"/>
  <c r="R5295" i="35"/>
  <c r="A5296" i="35"/>
  <c r="D5296" i="35"/>
  <c r="F5296" i="35"/>
  <c r="G5296" i="35"/>
  <c r="H5296" i="35"/>
  <c r="J5296" i="35"/>
  <c r="K5296" i="35"/>
  <c r="L5296" i="35"/>
  <c r="N5296" i="35"/>
  <c r="O5296" i="35"/>
  <c r="P5296" i="35"/>
  <c r="R5296" i="35"/>
  <c r="A5297" i="35"/>
  <c r="D5297" i="35"/>
  <c r="F5297" i="35"/>
  <c r="G5297" i="35"/>
  <c r="H5297" i="35"/>
  <c r="J5297" i="35"/>
  <c r="K5297" i="35"/>
  <c r="L5297" i="35"/>
  <c r="N5297" i="35"/>
  <c r="O5297" i="35"/>
  <c r="P5297" i="35"/>
  <c r="R5297" i="35"/>
  <c r="A5298" i="35"/>
  <c r="D5298" i="35"/>
  <c r="F5298" i="35"/>
  <c r="G5298" i="35"/>
  <c r="H5298" i="35"/>
  <c r="J5298" i="35"/>
  <c r="K5298" i="35"/>
  <c r="L5298" i="35"/>
  <c r="N5298" i="35"/>
  <c r="O5298" i="35"/>
  <c r="P5298" i="35"/>
  <c r="R5298" i="35"/>
  <c r="A5299" i="35"/>
  <c r="D5299" i="35"/>
  <c r="F5299" i="35"/>
  <c r="G5299" i="35"/>
  <c r="H5299" i="35"/>
  <c r="J5299" i="35"/>
  <c r="K5299" i="35"/>
  <c r="L5299" i="35"/>
  <c r="N5299" i="35"/>
  <c r="O5299" i="35"/>
  <c r="P5299" i="35"/>
  <c r="R5299" i="35"/>
  <c r="A5300" i="35"/>
  <c r="D5300" i="35"/>
  <c r="F5300" i="35"/>
  <c r="G5300" i="35"/>
  <c r="H5300" i="35"/>
  <c r="J5300" i="35"/>
  <c r="K5300" i="35"/>
  <c r="L5300" i="35"/>
  <c r="N5300" i="35"/>
  <c r="O5300" i="35"/>
  <c r="P5300" i="35"/>
  <c r="R5300" i="35"/>
  <c r="A5301" i="35"/>
  <c r="D5301" i="35"/>
  <c r="F5301" i="35"/>
  <c r="G5301" i="35"/>
  <c r="H5301" i="35"/>
  <c r="J5301" i="35"/>
  <c r="K5301" i="35"/>
  <c r="L5301" i="35"/>
  <c r="N5301" i="35"/>
  <c r="O5301" i="35"/>
  <c r="P5301" i="35"/>
  <c r="R5301" i="35"/>
  <c r="A5302" i="35"/>
  <c r="D5302" i="35"/>
  <c r="F5302" i="35"/>
  <c r="G5302" i="35"/>
  <c r="H5302" i="35"/>
  <c r="J5302" i="35"/>
  <c r="K5302" i="35"/>
  <c r="L5302" i="35"/>
  <c r="N5302" i="35"/>
  <c r="O5302" i="35"/>
  <c r="P5302" i="35"/>
  <c r="R5302" i="35"/>
  <c r="A5303" i="35"/>
  <c r="D5303" i="35"/>
  <c r="F5303" i="35"/>
  <c r="G5303" i="35"/>
  <c r="H5303" i="35"/>
  <c r="J5303" i="35"/>
  <c r="K5303" i="35"/>
  <c r="L5303" i="35"/>
  <c r="N5303" i="35"/>
  <c r="O5303" i="35"/>
  <c r="P5303" i="35"/>
  <c r="R5303" i="35"/>
  <c r="A5304" i="35"/>
  <c r="D5304" i="35"/>
  <c r="F5304" i="35"/>
  <c r="G5304" i="35"/>
  <c r="H5304" i="35"/>
  <c r="J5304" i="35"/>
  <c r="K5304" i="35"/>
  <c r="L5304" i="35"/>
  <c r="N5304" i="35"/>
  <c r="O5304" i="35"/>
  <c r="P5304" i="35"/>
  <c r="R5304" i="35"/>
  <c r="A5305" i="35"/>
  <c r="D5305" i="35"/>
  <c r="F5305" i="35"/>
  <c r="G5305" i="35"/>
  <c r="H5305" i="35"/>
  <c r="J5305" i="35"/>
  <c r="K5305" i="35"/>
  <c r="L5305" i="35"/>
  <c r="N5305" i="35"/>
  <c r="O5305" i="35"/>
  <c r="P5305" i="35"/>
  <c r="R5305" i="35"/>
  <c r="A5306" i="35"/>
  <c r="D5306" i="35"/>
  <c r="F5306" i="35"/>
  <c r="G5306" i="35"/>
  <c r="H5306" i="35"/>
  <c r="J5306" i="35"/>
  <c r="K5306" i="35"/>
  <c r="L5306" i="35"/>
  <c r="N5306" i="35"/>
  <c r="O5306" i="35"/>
  <c r="P5306" i="35"/>
  <c r="R5306" i="35"/>
  <c r="A5307" i="35"/>
  <c r="D5307" i="35"/>
  <c r="F5307" i="35"/>
  <c r="G5307" i="35"/>
  <c r="H5307" i="35"/>
  <c r="J5307" i="35"/>
  <c r="K5307" i="35"/>
  <c r="L5307" i="35"/>
  <c r="N5307" i="35"/>
  <c r="O5307" i="35"/>
  <c r="P5307" i="35"/>
  <c r="R5307" i="35"/>
  <c r="A5308" i="35"/>
  <c r="D5308" i="35"/>
  <c r="F5308" i="35"/>
  <c r="G5308" i="35"/>
  <c r="H5308" i="35"/>
  <c r="J5308" i="35"/>
  <c r="K5308" i="35"/>
  <c r="L5308" i="35"/>
  <c r="N5308" i="35"/>
  <c r="O5308" i="35"/>
  <c r="P5308" i="35"/>
  <c r="R5308" i="35"/>
  <c r="A5309" i="35"/>
  <c r="D5309" i="35"/>
  <c r="F5309" i="35"/>
  <c r="G5309" i="35"/>
  <c r="H5309" i="35"/>
  <c r="J5309" i="35"/>
  <c r="K5309" i="35"/>
  <c r="L5309" i="35"/>
  <c r="N5309" i="35"/>
  <c r="O5309" i="35"/>
  <c r="P5309" i="35"/>
  <c r="R5309" i="35"/>
  <c r="A5310" i="35"/>
  <c r="D5310" i="35"/>
  <c r="F5310" i="35"/>
  <c r="G5310" i="35"/>
  <c r="H5310" i="35"/>
  <c r="J5310" i="35"/>
  <c r="K5310" i="35"/>
  <c r="L5310" i="35"/>
  <c r="N5310" i="35"/>
  <c r="O5310" i="35"/>
  <c r="P5310" i="35"/>
  <c r="R5310" i="35"/>
  <c r="A5311" i="35"/>
  <c r="D5311" i="35"/>
  <c r="G5311" i="35"/>
  <c r="H5311" i="35"/>
  <c r="J5311" i="35"/>
  <c r="K5311" i="35"/>
  <c r="L5311" i="35"/>
  <c r="N5311" i="35"/>
  <c r="O5311" i="35"/>
  <c r="P5311" i="35"/>
  <c r="R5311" i="35"/>
  <c r="A5312" i="35"/>
  <c r="D5312" i="35"/>
  <c r="G5312" i="35"/>
  <c r="H5312" i="35"/>
  <c r="K5312" i="35"/>
  <c r="L5312" i="35"/>
  <c r="N5312" i="35"/>
  <c r="O5312" i="35"/>
  <c r="P5312" i="35"/>
  <c r="R5312" i="35"/>
  <c r="A5313" i="35"/>
  <c r="D5313" i="35"/>
  <c r="G5313" i="35"/>
  <c r="H5313" i="35"/>
  <c r="J5313" i="35"/>
  <c r="K5313" i="35"/>
  <c r="L5313" i="35"/>
  <c r="N5313" i="35"/>
  <c r="O5313" i="35"/>
  <c r="P5313" i="35"/>
  <c r="R5313" i="35"/>
  <c r="A5314" i="35"/>
  <c r="D5314" i="35"/>
  <c r="G5314" i="35"/>
  <c r="H5314" i="35"/>
  <c r="K5314" i="35"/>
  <c r="L5314" i="35"/>
  <c r="N5314" i="35"/>
  <c r="O5314" i="35"/>
  <c r="P5314" i="35"/>
  <c r="R5314" i="35"/>
  <c r="A5315" i="35"/>
  <c r="D5315" i="35"/>
  <c r="G5315" i="35"/>
  <c r="H5315" i="35"/>
  <c r="K5315" i="35"/>
  <c r="L5315" i="35"/>
  <c r="N5315" i="35"/>
  <c r="O5315" i="35"/>
  <c r="P5315" i="35"/>
  <c r="R5315" i="35"/>
  <c r="A5316" i="35"/>
  <c r="D5316" i="35"/>
  <c r="G5316" i="35"/>
  <c r="H5316" i="35"/>
  <c r="K5316" i="35"/>
  <c r="L5316" i="35"/>
  <c r="N5316" i="35"/>
  <c r="O5316" i="35"/>
  <c r="P5316" i="35"/>
  <c r="R5316" i="35"/>
  <c r="A5317" i="35"/>
  <c r="D5317" i="35"/>
  <c r="G5317" i="35"/>
  <c r="H5317" i="35"/>
  <c r="K5317" i="35"/>
  <c r="L5317" i="35"/>
  <c r="N5317" i="35"/>
  <c r="O5317" i="35"/>
  <c r="P5317" i="35"/>
  <c r="R5317" i="35"/>
  <c r="A5318" i="35"/>
  <c r="D5318" i="35"/>
  <c r="G5318" i="35"/>
  <c r="H5318" i="35"/>
  <c r="K5318" i="35"/>
  <c r="L5318" i="35"/>
  <c r="O5318" i="35"/>
  <c r="P5318" i="35"/>
  <c r="R5318" i="35"/>
  <c r="A5319" i="35"/>
  <c r="D5319" i="35"/>
  <c r="G5319" i="35"/>
  <c r="H5319" i="35"/>
  <c r="K5319" i="35"/>
  <c r="L5319" i="35"/>
  <c r="O5319" i="35"/>
  <c r="P5319" i="35"/>
  <c r="R5319" i="35"/>
  <c r="A5320" i="35"/>
  <c r="D5320" i="35"/>
  <c r="G5320" i="35"/>
  <c r="H5320" i="35"/>
  <c r="K5320" i="35"/>
  <c r="L5320" i="35"/>
  <c r="O5320" i="35"/>
  <c r="P5320" i="35"/>
  <c r="R5320" i="35"/>
  <c r="A5321" i="35"/>
  <c r="D5321" i="35"/>
  <c r="G5321" i="35"/>
  <c r="H5321" i="35"/>
  <c r="K5321" i="35"/>
  <c r="L5321" i="35"/>
  <c r="O5321" i="35"/>
  <c r="P5321" i="35"/>
  <c r="R5321" i="35"/>
  <c r="A5322" i="35"/>
  <c r="D5322" i="35"/>
  <c r="G5322" i="35"/>
  <c r="H5322" i="35"/>
  <c r="K5322" i="35"/>
  <c r="L5322" i="35"/>
  <c r="O5322" i="35"/>
  <c r="P5322" i="35"/>
  <c r="R5322" i="35"/>
  <c r="A5323" i="35"/>
  <c r="D5323" i="35"/>
  <c r="G5323" i="35"/>
  <c r="H5323" i="35"/>
  <c r="K5323" i="35"/>
  <c r="L5323" i="35"/>
  <c r="O5323" i="35"/>
  <c r="P5323" i="35"/>
  <c r="R5323" i="35"/>
  <c r="D5324" i="35"/>
  <c r="A5327" i="35"/>
  <c r="D5327" i="35"/>
  <c r="A5328" i="35"/>
  <c r="D5328" i="35"/>
  <c r="H5328" i="35" s="1"/>
  <c r="H5379" i="35" s="1"/>
  <c r="P5328" i="35"/>
  <c r="P5379" i="35" s="1"/>
  <c r="A5329" i="35"/>
  <c r="D5329" i="35"/>
  <c r="H5329" i="35" s="1"/>
  <c r="H5380" i="35" s="1"/>
  <c r="L5329" i="35"/>
  <c r="L5380" i="35" s="1"/>
  <c r="P5329" i="35"/>
  <c r="P5380" i="35" s="1"/>
  <c r="A5330" i="35"/>
  <c r="D5330" i="35"/>
  <c r="H5330" i="35"/>
  <c r="H5381" i="35" s="1"/>
  <c r="L5330" i="35"/>
  <c r="L5381" i="35" s="1"/>
  <c r="P5330" i="35"/>
  <c r="P5381" i="35" s="1"/>
  <c r="A5331" i="35"/>
  <c r="D5331" i="35"/>
  <c r="A5332" i="35"/>
  <c r="D5332" i="35"/>
  <c r="H5332" i="35" s="1"/>
  <c r="H5383" i="35" s="1"/>
  <c r="P5332" i="35"/>
  <c r="P5383" i="35" s="1"/>
  <c r="A5333" i="35"/>
  <c r="D5333" i="35"/>
  <c r="H5333" i="35" s="1"/>
  <c r="H5384" i="35" s="1"/>
  <c r="L5333" i="35"/>
  <c r="L5384" i="35" s="1"/>
  <c r="P5333" i="35"/>
  <c r="P5384" i="35" s="1"/>
  <c r="A5334" i="35"/>
  <c r="D5334" i="35"/>
  <c r="H5334" i="35"/>
  <c r="H5385" i="35" s="1"/>
  <c r="L5334" i="35"/>
  <c r="P5334" i="35"/>
  <c r="A5335" i="35"/>
  <c r="D5335" i="35"/>
  <c r="M5335" i="35" s="1"/>
  <c r="M5386" i="35" s="1"/>
  <c r="A5336" i="35"/>
  <c r="D5336" i="35"/>
  <c r="L5336" i="35"/>
  <c r="L5387" i="35" s="1"/>
  <c r="A5337" i="35"/>
  <c r="D5337" i="35"/>
  <c r="E5337" i="35" s="1"/>
  <c r="E5388" i="35" s="1"/>
  <c r="I5337" i="35"/>
  <c r="I5388" i="35" s="1"/>
  <c r="L5337" i="35"/>
  <c r="Q5337" i="35"/>
  <c r="Q5388" i="35" s="1"/>
  <c r="A5338" i="35"/>
  <c r="D5338" i="35"/>
  <c r="E5338" i="35" s="1"/>
  <c r="E5389" i="35" s="1"/>
  <c r="H5338" i="35"/>
  <c r="H5389" i="35" s="1"/>
  <c r="I5338" i="35"/>
  <c r="L5338" i="35"/>
  <c r="P5338" i="35"/>
  <c r="P5389" i="35" s="1"/>
  <c r="Q5338" i="35"/>
  <c r="A5339" i="35"/>
  <c r="D5339" i="35"/>
  <c r="E5339" i="35"/>
  <c r="E5390" i="35" s="1"/>
  <c r="H5339" i="35"/>
  <c r="I5339" i="35"/>
  <c r="L5339" i="35"/>
  <c r="M5339" i="35"/>
  <c r="M5390" i="35" s="1"/>
  <c r="P5339" i="35"/>
  <c r="Q5339" i="35"/>
  <c r="A5340" i="35"/>
  <c r="D5340" i="35"/>
  <c r="L5340" i="35" s="1"/>
  <c r="L5391" i="35" s="1"/>
  <c r="A5341" i="35"/>
  <c r="D5341" i="35"/>
  <c r="E5341" i="35" s="1"/>
  <c r="E5392" i="35" s="1"/>
  <c r="I5341" i="35"/>
  <c r="I5392" i="35" s="1"/>
  <c r="L5341" i="35"/>
  <c r="Q5341" i="35"/>
  <c r="Q5392" i="35" s="1"/>
  <c r="A5342" i="35"/>
  <c r="D5342" i="35"/>
  <c r="E5342" i="35" s="1"/>
  <c r="E5393" i="35" s="1"/>
  <c r="H5342" i="35"/>
  <c r="H5393" i="35" s="1"/>
  <c r="I5342" i="35"/>
  <c r="L5342" i="35"/>
  <c r="P5342" i="35"/>
  <c r="P5393" i="35" s="1"/>
  <c r="Q5342" i="35"/>
  <c r="A5343" i="35"/>
  <c r="D5343" i="35"/>
  <c r="E5343" i="35"/>
  <c r="E5394" i="35" s="1"/>
  <c r="H5343" i="35"/>
  <c r="I5343" i="35"/>
  <c r="L5343" i="35"/>
  <c r="M5343" i="35"/>
  <c r="M5394" i="35" s="1"/>
  <c r="P5343" i="35"/>
  <c r="Q5343" i="35"/>
  <c r="A5344" i="35"/>
  <c r="D5344" i="35"/>
  <c r="L5344" i="35" s="1"/>
  <c r="L5395" i="35" s="1"/>
  <c r="A5345" i="35"/>
  <c r="D5345" i="35"/>
  <c r="E5345" i="35" s="1"/>
  <c r="E5396" i="35" s="1"/>
  <c r="I5345" i="35"/>
  <c r="I5396" i="35" s="1"/>
  <c r="L5345" i="35"/>
  <c r="Q5345" i="35"/>
  <c r="Q5396" i="35" s="1"/>
  <c r="A5346" i="35"/>
  <c r="D5346" i="35"/>
  <c r="E5346" i="35" s="1"/>
  <c r="E5397" i="35" s="1"/>
  <c r="H5346" i="35"/>
  <c r="H5397" i="35" s="1"/>
  <c r="I5346" i="35"/>
  <c r="L5346" i="35"/>
  <c r="P5346" i="35"/>
  <c r="P5397" i="35" s="1"/>
  <c r="Q5346" i="35"/>
  <c r="A5347" i="35"/>
  <c r="D5347" i="35"/>
  <c r="E5347" i="35"/>
  <c r="E5398" i="35" s="1"/>
  <c r="H5347" i="35"/>
  <c r="I5347" i="35"/>
  <c r="L5347" i="35"/>
  <c r="M5347" i="35"/>
  <c r="M5398" i="35" s="1"/>
  <c r="P5347" i="35"/>
  <c r="Q5347" i="35"/>
  <c r="A5348" i="35"/>
  <c r="D5348" i="35"/>
  <c r="L5348" i="35" s="1"/>
  <c r="L5399" i="35" s="1"/>
  <c r="A5349" i="35"/>
  <c r="D5349" i="35"/>
  <c r="E5349" i="35" s="1"/>
  <c r="E5400" i="35" s="1"/>
  <c r="I5349" i="35"/>
  <c r="I5400" i="35" s="1"/>
  <c r="L5349" i="35"/>
  <c r="Q5349" i="35"/>
  <c r="Q5400" i="35" s="1"/>
  <c r="A5350" i="35"/>
  <c r="D5350" i="35"/>
  <c r="E5350" i="35" s="1"/>
  <c r="E5401" i="35" s="1"/>
  <c r="H5350" i="35"/>
  <c r="H5401" i="35" s="1"/>
  <c r="I5350" i="35"/>
  <c r="L5350" i="35"/>
  <c r="P5350" i="35"/>
  <c r="P5401" i="35" s="1"/>
  <c r="Q5350" i="35"/>
  <c r="A5351" i="35"/>
  <c r="D5351" i="35"/>
  <c r="E5351" i="35"/>
  <c r="E5402" i="35" s="1"/>
  <c r="H5351" i="35"/>
  <c r="I5351" i="35"/>
  <c r="L5351" i="35"/>
  <c r="M5351" i="35"/>
  <c r="M5402" i="35" s="1"/>
  <c r="P5351" i="35"/>
  <c r="Q5351" i="35"/>
  <c r="A5352" i="35"/>
  <c r="D5352" i="35"/>
  <c r="L5352" i="35" s="1"/>
  <c r="L5403" i="35" s="1"/>
  <c r="A5353" i="35"/>
  <c r="D5353" i="35"/>
  <c r="E5353" i="35" s="1"/>
  <c r="E5404" i="35" s="1"/>
  <c r="I5353" i="35"/>
  <c r="I5404" i="35" s="1"/>
  <c r="L5353" i="35"/>
  <c r="Q5353" i="35"/>
  <c r="Q5404" i="35" s="1"/>
  <c r="A5354" i="35"/>
  <c r="D5354" i="35"/>
  <c r="E5354" i="35" s="1"/>
  <c r="E5405" i="35" s="1"/>
  <c r="H5354" i="35"/>
  <c r="H5405" i="35" s="1"/>
  <c r="I5354" i="35"/>
  <c r="L5354" i="35"/>
  <c r="P5354" i="35"/>
  <c r="P5405" i="35" s="1"/>
  <c r="Q5354" i="35"/>
  <c r="A5355" i="35"/>
  <c r="D5355" i="35"/>
  <c r="E5355" i="35"/>
  <c r="E5406" i="35" s="1"/>
  <c r="H5355" i="35"/>
  <c r="I5355" i="35"/>
  <c r="L5355" i="35"/>
  <c r="M5355" i="35"/>
  <c r="M5406" i="35" s="1"/>
  <c r="P5355" i="35"/>
  <c r="Q5355" i="35"/>
  <c r="A5356" i="35"/>
  <c r="D5356" i="35"/>
  <c r="L5356" i="35" s="1"/>
  <c r="L5407" i="35" s="1"/>
  <c r="A5357" i="35"/>
  <c r="D5357" i="35"/>
  <c r="E5357" i="35" s="1"/>
  <c r="E5408" i="35" s="1"/>
  <c r="I5357" i="35"/>
  <c r="I5408" i="35" s="1"/>
  <c r="L5357" i="35"/>
  <c r="Q5357" i="35"/>
  <c r="Q5408" i="35" s="1"/>
  <c r="A5358" i="35"/>
  <c r="D5358" i="35"/>
  <c r="E5358" i="35" s="1"/>
  <c r="E5409" i="35" s="1"/>
  <c r="H5358" i="35"/>
  <c r="H5409" i="35" s="1"/>
  <c r="I5358" i="35"/>
  <c r="L5358" i="35"/>
  <c r="P5358" i="35"/>
  <c r="P5409" i="35" s="1"/>
  <c r="Q5358" i="35"/>
  <c r="A5359" i="35"/>
  <c r="D5359" i="35"/>
  <c r="E5359" i="35"/>
  <c r="E5410" i="35" s="1"/>
  <c r="H5359" i="35"/>
  <c r="I5359" i="35"/>
  <c r="L5359" i="35"/>
  <c r="M5359" i="35"/>
  <c r="M5410" i="35" s="1"/>
  <c r="P5359" i="35"/>
  <c r="Q5359" i="35"/>
  <c r="A5360" i="35"/>
  <c r="D5360" i="35"/>
  <c r="L5360" i="35" s="1"/>
  <c r="L5411" i="35" s="1"/>
  <c r="A5361" i="35"/>
  <c r="D5361" i="35"/>
  <c r="E5361" i="35" s="1"/>
  <c r="E5412" i="35" s="1"/>
  <c r="I5361" i="35"/>
  <c r="I5412" i="35" s="1"/>
  <c r="L5361" i="35"/>
  <c r="Q5361" i="35"/>
  <c r="Q5412" i="35" s="1"/>
  <c r="A5362" i="35"/>
  <c r="D5362" i="35"/>
  <c r="E5362" i="35" s="1"/>
  <c r="E5413" i="35" s="1"/>
  <c r="H5362" i="35"/>
  <c r="H5413" i="35" s="1"/>
  <c r="I5362" i="35"/>
  <c r="L5362" i="35"/>
  <c r="P5362" i="35"/>
  <c r="P5413" i="35" s="1"/>
  <c r="Q5362" i="35"/>
  <c r="A5363" i="35"/>
  <c r="D5363" i="35"/>
  <c r="E5363" i="35"/>
  <c r="E5414" i="35" s="1"/>
  <c r="H5363" i="35"/>
  <c r="I5363" i="35"/>
  <c r="L5363" i="35"/>
  <c r="M5363" i="35"/>
  <c r="M5414" i="35" s="1"/>
  <c r="P5363" i="35"/>
  <c r="Q5363" i="35"/>
  <c r="A5364" i="35"/>
  <c r="D5364" i="35"/>
  <c r="L5364" i="35" s="1"/>
  <c r="L5415" i="35" s="1"/>
  <c r="A5365" i="35"/>
  <c r="D5365" i="35"/>
  <c r="E5365" i="35" s="1"/>
  <c r="E5416" i="35" s="1"/>
  <c r="I5365" i="35"/>
  <c r="I5416" i="35" s="1"/>
  <c r="L5365" i="35"/>
  <c r="Q5365" i="35"/>
  <c r="Q5416" i="35" s="1"/>
  <c r="A5366" i="35"/>
  <c r="D5366" i="35"/>
  <c r="E5366" i="35" s="1"/>
  <c r="E5417" i="35" s="1"/>
  <c r="H5366" i="35"/>
  <c r="H5417" i="35" s="1"/>
  <c r="I5366" i="35"/>
  <c r="L5366" i="35"/>
  <c r="P5366" i="35"/>
  <c r="P5417" i="35" s="1"/>
  <c r="Q5366" i="35"/>
  <c r="A5367" i="35"/>
  <c r="D5367" i="35"/>
  <c r="E5367" i="35"/>
  <c r="E5418" i="35" s="1"/>
  <c r="H5367" i="35"/>
  <c r="I5367" i="35"/>
  <c r="L5367" i="35"/>
  <c r="M5367" i="35"/>
  <c r="M5418" i="35" s="1"/>
  <c r="P5367" i="35"/>
  <c r="Q5367" i="35"/>
  <c r="A5368" i="35"/>
  <c r="D5368" i="35"/>
  <c r="L5368" i="35" s="1"/>
  <c r="L5419" i="35" s="1"/>
  <c r="A5369" i="35"/>
  <c r="D5369" i="35"/>
  <c r="E5369" i="35" s="1"/>
  <c r="E5420" i="35" s="1"/>
  <c r="I5369" i="35"/>
  <c r="I5420" i="35" s="1"/>
  <c r="L5369" i="35"/>
  <c r="Q5369" i="35"/>
  <c r="Q5420" i="35" s="1"/>
  <c r="A5370" i="35"/>
  <c r="D5370" i="35"/>
  <c r="E5370" i="35" s="1"/>
  <c r="E5421" i="35" s="1"/>
  <c r="H5370" i="35"/>
  <c r="H5421" i="35" s="1"/>
  <c r="I5370" i="35"/>
  <c r="L5370" i="35"/>
  <c r="P5370" i="35"/>
  <c r="P5421" i="35" s="1"/>
  <c r="Q5370" i="35"/>
  <c r="A5371" i="35"/>
  <c r="D5371" i="35"/>
  <c r="E5371" i="35"/>
  <c r="E5422" i="35" s="1"/>
  <c r="H5371" i="35"/>
  <c r="I5371" i="35"/>
  <c r="L5371" i="35"/>
  <c r="M5371" i="35"/>
  <c r="M5422" i="35" s="1"/>
  <c r="P5371" i="35"/>
  <c r="Q5371" i="35"/>
  <c r="A5372" i="35"/>
  <c r="D5372" i="35"/>
  <c r="L5372" i="35" s="1"/>
  <c r="L5423" i="35" s="1"/>
  <c r="A5373" i="35"/>
  <c r="D5373" i="35"/>
  <c r="E5373" i="35" s="1"/>
  <c r="E5424" i="35" s="1"/>
  <c r="I5373" i="35"/>
  <c r="I5424" i="35" s="1"/>
  <c r="L5373" i="35"/>
  <c r="Q5373" i="35"/>
  <c r="Q5424" i="35" s="1"/>
  <c r="A5374" i="35"/>
  <c r="D5374" i="35"/>
  <c r="E5374" i="35" s="1"/>
  <c r="E5425" i="35" s="1"/>
  <c r="H5374" i="35"/>
  <c r="H5425" i="35" s="1"/>
  <c r="I5374" i="35"/>
  <c r="L5374" i="35"/>
  <c r="M5374" i="35"/>
  <c r="P5374" i="35"/>
  <c r="P5425" i="35" s="1"/>
  <c r="Q5374" i="35"/>
  <c r="A5375" i="35"/>
  <c r="D5375" i="35"/>
  <c r="E5375" i="35"/>
  <c r="E5426" i="35" s="1"/>
  <c r="H5375" i="35"/>
  <c r="I5375" i="35"/>
  <c r="L5375" i="35"/>
  <c r="M5375" i="35"/>
  <c r="M5426" i="35" s="1"/>
  <c r="P5375" i="35"/>
  <c r="Q5375" i="35"/>
  <c r="A5376" i="35"/>
  <c r="D5376" i="35"/>
  <c r="L5376" i="35" s="1"/>
  <c r="L5427" i="35" s="1"/>
  <c r="A5378" i="35"/>
  <c r="A5379" i="35"/>
  <c r="A5380" i="35"/>
  <c r="A5381" i="35"/>
  <c r="A5382" i="35"/>
  <c r="A5383" i="35"/>
  <c r="A5384" i="35"/>
  <c r="A5385" i="35"/>
  <c r="D5385" i="35"/>
  <c r="L5385" i="35"/>
  <c r="P5385" i="35"/>
  <c r="A5386" i="35"/>
  <c r="A5387" i="35"/>
  <c r="A5388" i="35"/>
  <c r="D5388" i="35"/>
  <c r="L5388" i="35"/>
  <c r="A5389" i="35"/>
  <c r="D5389" i="35"/>
  <c r="I5389" i="35"/>
  <c r="L5389" i="35"/>
  <c r="Q5389" i="35"/>
  <c r="A5390" i="35"/>
  <c r="D5390" i="35"/>
  <c r="H5390" i="35"/>
  <c r="I5390" i="35"/>
  <c r="L5390" i="35"/>
  <c r="P5390" i="35"/>
  <c r="Q5390" i="35"/>
  <c r="A5391" i="35"/>
  <c r="A5392" i="35"/>
  <c r="D5392" i="35"/>
  <c r="L5392" i="35"/>
  <c r="A5393" i="35"/>
  <c r="D5393" i="35"/>
  <c r="I5393" i="35"/>
  <c r="L5393" i="35"/>
  <c r="Q5393" i="35"/>
  <c r="A5394" i="35"/>
  <c r="D5394" i="35"/>
  <c r="H5394" i="35"/>
  <c r="I5394" i="35"/>
  <c r="L5394" i="35"/>
  <c r="P5394" i="35"/>
  <c r="Q5394" i="35"/>
  <c r="A5395" i="35"/>
  <c r="A5396" i="35"/>
  <c r="D5396" i="35"/>
  <c r="L5396" i="35"/>
  <c r="A5397" i="35"/>
  <c r="D5397" i="35"/>
  <c r="I5397" i="35"/>
  <c r="L5397" i="35"/>
  <c r="Q5397" i="35"/>
  <c r="A5398" i="35"/>
  <c r="D5398" i="35"/>
  <c r="H5398" i="35"/>
  <c r="I5398" i="35"/>
  <c r="L5398" i="35"/>
  <c r="P5398" i="35"/>
  <c r="Q5398" i="35"/>
  <c r="A5399" i="35"/>
  <c r="A5400" i="35"/>
  <c r="D5400" i="35"/>
  <c r="L5400" i="35"/>
  <c r="A5401" i="35"/>
  <c r="D5401" i="35"/>
  <c r="I5401" i="35"/>
  <c r="L5401" i="35"/>
  <c r="Q5401" i="35"/>
  <c r="A5402" i="35"/>
  <c r="D5402" i="35"/>
  <c r="H5402" i="35"/>
  <c r="I5402" i="35"/>
  <c r="L5402" i="35"/>
  <c r="P5402" i="35"/>
  <c r="Q5402" i="35"/>
  <c r="A5403" i="35"/>
  <c r="A5404" i="35"/>
  <c r="D5404" i="35"/>
  <c r="L5404" i="35"/>
  <c r="A5405" i="35"/>
  <c r="D5405" i="35"/>
  <c r="I5405" i="35"/>
  <c r="L5405" i="35"/>
  <c r="Q5405" i="35"/>
  <c r="A5406" i="35"/>
  <c r="D5406" i="35"/>
  <c r="H5406" i="35"/>
  <c r="I5406" i="35"/>
  <c r="L5406" i="35"/>
  <c r="P5406" i="35"/>
  <c r="Q5406" i="35"/>
  <c r="A5407" i="35"/>
  <c r="A5408" i="35"/>
  <c r="D5408" i="35"/>
  <c r="L5408" i="35"/>
  <c r="A5409" i="35"/>
  <c r="D5409" i="35"/>
  <c r="I5409" i="35"/>
  <c r="L5409" i="35"/>
  <c r="Q5409" i="35"/>
  <c r="A5410" i="35"/>
  <c r="D5410" i="35"/>
  <c r="H5410" i="35"/>
  <c r="I5410" i="35"/>
  <c r="L5410" i="35"/>
  <c r="P5410" i="35"/>
  <c r="Q5410" i="35"/>
  <c r="A5411" i="35"/>
  <c r="A5412" i="35"/>
  <c r="D5412" i="35"/>
  <c r="L5412" i="35"/>
  <c r="A5413" i="35"/>
  <c r="D5413" i="35"/>
  <c r="I5413" i="35"/>
  <c r="L5413" i="35"/>
  <c r="Q5413" i="35"/>
  <c r="A5414" i="35"/>
  <c r="D5414" i="35"/>
  <c r="H5414" i="35"/>
  <c r="I5414" i="35"/>
  <c r="L5414" i="35"/>
  <c r="P5414" i="35"/>
  <c r="Q5414" i="35"/>
  <c r="A5415" i="35"/>
  <c r="A5416" i="35"/>
  <c r="D5416" i="35"/>
  <c r="L5416" i="35"/>
  <c r="A5417" i="35"/>
  <c r="D5417" i="35"/>
  <c r="I5417" i="35"/>
  <c r="L5417" i="35"/>
  <c r="Q5417" i="35"/>
  <c r="A5418" i="35"/>
  <c r="D5418" i="35"/>
  <c r="H5418" i="35"/>
  <c r="I5418" i="35"/>
  <c r="L5418" i="35"/>
  <c r="P5418" i="35"/>
  <c r="Q5418" i="35"/>
  <c r="A5419" i="35"/>
  <c r="A5420" i="35"/>
  <c r="D5420" i="35"/>
  <c r="L5420" i="35"/>
  <c r="A5421" i="35"/>
  <c r="D5421" i="35"/>
  <c r="I5421" i="35"/>
  <c r="L5421" i="35"/>
  <c r="Q5421" i="35"/>
  <c r="A5422" i="35"/>
  <c r="D5422" i="35"/>
  <c r="H5422" i="35"/>
  <c r="I5422" i="35"/>
  <c r="L5422" i="35"/>
  <c r="P5422" i="35"/>
  <c r="Q5422" i="35"/>
  <c r="A5423" i="35"/>
  <c r="A5424" i="35"/>
  <c r="D5424" i="35"/>
  <c r="L5424" i="35"/>
  <c r="A5425" i="35"/>
  <c r="D5425" i="35"/>
  <c r="I5425" i="35"/>
  <c r="L5425" i="35"/>
  <c r="M5425" i="35"/>
  <c r="Q5425" i="35"/>
  <c r="A5426" i="35"/>
  <c r="D5426" i="35"/>
  <c r="H5426" i="35"/>
  <c r="I5426" i="35"/>
  <c r="L5426" i="35"/>
  <c r="P5426" i="35"/>
  <c r="Q5426" i="35"/>
  <c r="A5427" i="35"/>
  <c r="D5434" i="35"/>
  <c r="E5434" i="35"/>
  <c r="F5434" i="35"/>
  <c r="F5439" i="35" s="1"/>
  <c r="G5434" i="35"/>
  <c r="G5439" i="35" s="1"/>
  <c r="H5434" i="35"/>
  <c r="I5434" i="35"/>
  <c r="J5434" i="35"/>
  <c r="J5439" i="35" s="1"/>
  <c r="K5434" i="35"/>
  <c r="K5439" i="35" s="1"/>
  <c r="L5434" i="35"/>
  <c r="M5434" i="35"/>
  <c r="N5434" i="35"/>
  <c r="N5439" i="35" s="1"/>
  <c r="O5434" i="35"/>
  <c r="O5439" i="35" s="1"/>
  <c r="P5434" i="35"/>
  <c r="Q5434" i="35"/>
  <c r="R5434" i="35"/>
  <c r="R5439" i="35" s="1"/>
  <c r="D5436" i="35"/>
  <c r="E5436" i="35"/>
  <c r="E5439" i="35" s="1"/>
  <c r="F5436" i="35"/>
  <c r="G5436" i="35"/>
  <c r="H5436" i="35"/>
  <c r="I5436" i="35"/>
  <c r="I5439" i="35" s="1"/>
  <c r="J5436" i="35"/>
  <c r="K5436" i="35"/>
  <c r="L5436" i="35"/>
  <c r="M5436" i="35"/>
  <c r="M5439" i="35" s="1"/>
  <c r="N5436" i="35"/>
  <c r="O5436" i="35"/>
  <c r="P5436" i="35"/>
  <c r="Q5436" i="35"/>
  <c r="Q5439" i="35" s="1"/>
  <c r="R5436" i="35"/>
  <c r="D5439" i="35"/>
  <c r="H5439" i="35"/>
  <c r="L5439" i="35"/>
  <c r="P5439" i="35"/>
  <c r="A5464" i="35"/>
  <c r="D5464" i="35"/>
  <c r="F5464" i="35" s="1"/>
  <c r="E5464" i="35"/>
  <c r="G5464" i="35"/>
  <c r="H5464" i="35"/>
  <c r="I5464" i="35"/>
  <c r="K5464" i="35"/>
  <c r="L5464" i="35"/>
  <c r="M5464" i="35"/>
  <c r="O5464" i="35"/>
  <c r="P5464" i="35"/>
  <c r="Q5464" i="35"/>
  <c r="A5465" i="35"/>
  <c r="D5465" i="35"/>
  <c r="F5465" i="35" s="1"/>
  <c r="F5516" i="35" s="1"/>
  <c r="E5465" i="35"/>
  <c r="G5465" i="35"/>
  <c r="G5516" i="35" s="1"/>
  <c r="H5465" i="35"/>
  <c r="I5465" i="35"/>
  <c r="K5465" i="35"/>
  <c r="K5516" i="35" s="1"/>
  <c r="L5465" i="35"/>
  <c r="M5465" i="35"/>
  <c r="O5465" i="35"/>
  <c r="O5516" i="35" s="1"/>
  <c r="P5465" i="35"/>
  <c r="Q5465" i="35"/>
  <c r="A5466" i="35"/>
  <c r="D5466" i="35"/>
  <c r="F5466" i="35" s="1"/>
  <c r="F5517" i="35" s="1"/>
  <c r="E5466" i="35"/>
  <c r="G5466" i="35"/>
  <c r="G5517" i="35" s="1"/>
  <c r="H5466" i="35"/>
  <c r="I5466" i="35"/>
  <c r="K5466" i="35"/>
  <c r="K5517" i="35" s="1"/>
  <c r="L5466" i="35"/>
  <c r="M5466" i="35"/>
  <c r="O5466" i="35"/>
  <c r="O5517" i="35" s="1"/>
  <c r="P5466" i="35"/>
  <c r="Q5466" i="35"/>
  <c r="A5467" i="35"/>
  <c r="D5467" i="35"/>
  <c r="F5467" i="35" s="1"/>
  <c r="F5518" i="35" s="1"/>
  <c r="E5467" i="35"/>
  <c r="G5467" i="35"/>
  <c r="G5518" i="35" s="1"/>
  <c r="H5467" i="35"/>
  <c r="I5467" i="35"/>
  <c r="K5467" i="35"/>
  <c r="K5518" i="35" s="1"/>
  <c r="L5467" i="35"/>
  <c r="M5467" i="35"/>
  <c r="O5467" i="35"/>
  <c r="O5518" i="35" s="1"/>
  <c r="P5467" i="35"/>
  <c r="Q5467" i="35"/>
  <c r="A5468" i="35"/>
  <c r="D5468" i="35"/>
  <c r="F5468" i="35" s="1"/>
  <c r="F5519" i="35" s="1"/>
  <c r="E5468" i="35"/>
  <c r="G5468" i="35"/>
  <c r="G5519" i="35" s="1"/>
  <c r="H5468" i="35"/>
  <c r="I5468" i="35"/>
  <c r="K5468" i="35"/>
  <c r="K5519" i="35" s="1"/>
  <c r="L5468" i="35"/>
  <c r="M5468" i="35"/>
  <c r="O5468" i="35"/>
  <c r="O5519" i="35" s="1"/>
  <c r="P5468" i="35"/>
  <c r="Q5468" i="35"/>
  <c r="A5469" i="35"/>
  <c r="D5469" i="35"/>
  <c r="F5469" i="35" s="1"/>
  <c r="F5520" i="35" s="1"/>
  <c r="E5469" i="35"/>
  <c r="G5469" i="35"/>
  <c r="G5520" i="35" s="1"/>
  <c r="H5469" i="35"/>
  <c r="I5469" i="35"/>
  <c r="K5469" i="35"/>
  <c r="K5520" i="35" s="1"/>
  <c r="L5469" i="35"/>
  <c r="M5469" i="35"/>
  <c r="O5469" i="35"/>
  <c r="O5520" i="35" s="1"/>
  <c r="P5469" i="35"/>
  <c r="Q5469" i="35"/>
  <c r="A5470" i="35"/>
  <c r="D5470" i="35"/>
  <c r="F5470" i="35" s="1"/>
  <c r="F5521" i="35" s="1"/>
  <c r="E5470" i="35"/>
  <c r="G5470" i="35"/>
  <c r="G5521" i="35" s="1"/>
  <c r="H5470" i="35"/>
  <c r="I5470" i="35"/>
  <c r="K5470" i="35"/>
  <c r="K5521" i="35" s="1"/>
  <c r="L5470" i="35"/>
  <c r="M5470" i="35"/>
  <c r="O5470" i="35"/>
  <c r="O5521" i="35" s="1"/>
  <c r="P5470" i="35"/>
  <c r="Q5470" i="35"/>
  <c r="A5471" i="35"/>
  <c r="D5471" i="35"/>
  <c r="F5471" i="35" s="1"/>
  <c r="F5522" i="35" s="1"/>
  <c r="E5471" i="35"/>
  <c r="G5471" i="35"/>
  <c r="G5522" i="35" s="1"/>
  <c r="H5471" i="35"/>
  <c r="I5471" i="35"/>
  <c r="K5471" i="35"/>
  <c r="K5522" i="35" s="1"/>
  <c r="L5471" i="35"/>
  <c r="M5471" i="35"/>
  <c r="O5471" i="35"/>
  <c r="O5522" i="35" s="1"/>
  <c r="P5471" i="35"/>
  <c r="Q5471" i="35"/>
  <c r="A5472" i="35"/>
  <c r="D5472" i="35"/>
  <c r="F5472" i="35" s="1"/>
  <c r="F5523" i="35" s="1"/>
  <c r="E5472" i="35"/>
  <c r="G5472" i="35"/>
  <c r="G5523" i="35" s="1"/>
  <c r="H5472" i="35"/>
  <c r="I5472" i="35"/>
  <c r="K5472" i="35"/>
  <c r="K5523" i="35" s="1"/>
  <c r="L5472" i="35"/>
  <c r="M5472" i="35"/>
  <c r="O5472" i="35"/>
  <c r="O5523" i="35" s="1"/>
  <c r="P5472" i="35"/>
  <c r="Q5472" i="35"/>
  <c r="A5473" i="35"/>
  <c r="D5473" i="35"/>
  <c r="F5473" i="35" s="1"/>
  <c r="F5524" i="35" s="1"/>
  <c r="E5473" i="35"/>
  <c r="G5473" i="35"/>
  <c r="G5524" i="35" s="1"/>
  <c r="H5473" i="35"/>
  <c r="I5473" i="35"/>
  <c r="K5473" i="35"/>
  <c r="K5524" i="35" s="1"/>
  <c r="L5473" i="35"/>
  <c r="M5473" i="35"/>
  <c r="O5473" i="35"/>
  <c r="O5524" i="35" s="1"/>
  <c r="P5473" i="35"/>
  <c r="Q5473" i="35"/>
  <c r="A5474" i="35"/>
  <c r="D5474" i="35"/>
  <c r="F5474" i="35" s="1"/>
  <c r="F5525" i="35" s="1"/>
  <c r="E5474" i="35"/>
  <c r="G5474" i="35"/>
  <c r="G5525" i="35" s="1"/>
  <c r="H5474" i="35"/>
  <c r="I5474" i="35"/>
  <c r="K5474" i="35"/>
  <c r="K5525" i="35" s="1"/>
  <c r="L5474" i="35"/>
  <c r="M5474" i="35"/>
  <c r="O5474" i="35"/>
  <c r="O5525" i="35" s="1"/>
  <c r="P5474" i="35"/>
  <c r="Q5474" i="35"/>
  <c r="A5475" i="35"/>
  <c r="D5475" i="35"/>
  <c r="F5475" i="35" s="1"/>
  <c r="F5526" i="35" s="1"/>
  <c r="E5475" i="35"/>
  <c r="G5475" i="35"/>
  <c r="G5526" i="35" s="1"/>
  <c r="H5475" i="35"/>
  <c r="I5475" i="35"/>
  <c r="K5475" i="35"/>
  <c r="K5526" i="35" s="1"/>
  <c r="L5475" i="35"/>
  <c r="M5475" i="35"/>
  <c r="O5475" i="35"/>
  <c r="O5526" i="35" s="1"/>
  <c r="P5475" i="35"/>
  <c r="Q5475" i="35"/>
  <c r="A5476" i="35"/>
  <c r="D5476" i="35"/>
  <c r="F5476" i="35" s="1"/>
  <c r="F5527" i="35" s="1"/>
  <c r="E5476" i="35"/>
  <c r="G5476" i="35"/>
  <c r="G5527" i="35" s="1"/>
  <c r="H5476" i="35"/>
  <c r="I5476" i="35"/>
  <c r="K5476" i="35"/>
  <c r="K5527" i="35" s="1"/>
  <c r="L5476" i="35"/>
  <c r="M5476" i="35"/>
  <c r="O5476" i="35"/>
  <c r="O5527" i="35" s="1"/>
  <c r="P5476" i="35"/>
  <c r="Q5476" i="35"/>
  <c r="A5477" i="35"/>
  <c r="D5477" i="35"/>
  <c r="F5477" i="35" s="1"/>
  <c r="F5528" i="35" s="1"/>
  <c r="E5477" i="35"/>
  <c r="G5477" i="35"/>
  <c r="G5528" i="35" s="1"/>
  <c r="H5477" i="35"/>
  <c r="I5477" i="35"/>
  <c r="K5477" i="35"/>
  <c r="K5528" i="35" s="1"/>
  <c r="L5477" i="35"/>
  <c r="M5477" i="35"/>
  <c r="O5477" i="35"/>
  <c r="O5528" i="35" s="1"/>
  <c r="P5477" i="35"/>
  <c r="Q5477" i="35"/>
  <c r="A5478" i="35"/>
  <c r="D5478" i="35"/>
  <c r="F5478" i="35" s="1"/>
  <c r="F5529" i="35" s="1"/>
  <c r="E5478" i="35"/>
  <c r="G5478" i="35"/>
  <c r="G5529" i="35" s="1"/>
  <c r="H5478" i="35"/>
  <c r="I5478" i="35"/>
  <c r="K5478" i="35"/>
  <c r="K5529" i="35" s="1"/>
  <c r="L5478" i="35"/>
  <c r="M5478" i="35"/>
  <c r="O5478" i="35"/>
  <c r="O5529" i="35" s="1"/>
  <c r="P5478" i="35"/>
  <c r="Q5478" i="35"/>
  <c r="A5479" i="35"/>
  <c r="D5479" i="35"/>
  <c r="F5479" i="35" s="1"/>
  <c r="F5530" i="35" s="1"/>
  <c r="E5479" i="35"/>
  <c r="G5479" i="35"/>
  <c r="G5530" i="35" s="1"/>
  <c r="H5479" i="35"/>
  <c r="I5479" i="35"/>
  <c r="K5479" i="35"/>
  <c r="K5530" i="35" s="1"/>
  <c r="L5479" i="35"/>
  <c r="M5479" i="35"/>
  <c r="O5479" i="35"/>
  <c r="O5530" i="35" s="1"/>
  <c r="P5479" i="35"/>
  <c r="Q5479" i="35"/>
  <c r="A5480" i="35"/>
  <c r="D5480" i="35"/>
  <c r="F5480" i="35" s="1"/>
  <c r="F5531" i="35" s="1"/>
  <c r="E5480" i="35"/>
  <c r="G5480" i="35"/>
  <c r="G5531" i="35" s="1"/>
  <c r="H5480" i="35"/>
  <c r="I5480" i="35"/>
  <c r="K5480" i="35"/>
  <c r="K5531" i="35" s="1"/>
  <c r="L5480" i="35"/>
  <c r="M5480" i="35"/>
  <c r="O5480" i="35"/>
  <c r="O5531" i="35" s="1"/>
  <c r="P5480" i="35"/>
  <c r="Q5480" i="35"/>
  <c r="A5481" i="35"/>
  <c r="D5481" i="35"/>
  <c r="F5481" i="35" s="1"/>
  <c r="F5532" i="35" s="1"/>
  <c r="E5481" i="35"/>
  <c r="G5481" i="35"/>
  <c r="G5532" i="35" s="1"/>
  <c r="H5481" i="35"/>
  <c r="I5481" i="35"/>
  <c r="K5481" i="35"/>
  <c r="K5532" i="35" s="1"/>
  <c r="L5481" i="35"/>
  <c r="M5481" i="35"/>
  <c r="O5481" i="35"/>
  <c r="O5532" i="35" s="1"/>
  <c r="P5481" i="35"/>
  <c r="Q5481" i="35"/>
  <c r="A5482" i="35"/>
  <c r="D5482" i="35"/>
  <c r="F5482" i="35" s="1"/>
  <c r="F5533" i="35" s="1"/>
  <c r="E5482" i="35"/>
  <c r="G5482" i="35"/>
  <c r="G5533" i="35" s="1"/>
  <c r="H5482" i="35"/>
  <c r="I5482" i="35"/>
  <c r="K5482" i="35"/>
  <c r="K5533" i="35" s="1"/>
  <c r="L5482" i="35"/>
  <c r="M5482" i="35"/>
  <c r="O5482" i="35"/>
  <c r="O5533" i="35" s="1"/>
  <c r="P5482" i="35"/>
  <c r="Q5482" i="35"/>
  <c r="A5483" i="35"/>
  <c r="D5483" i="35"/>
  <c r="F5483" i="35" s="1"/>
  <c r="F5534" i="35" s="1"/>
  <c r="E5483" i="35"/>
  <c r="G5483" i="35"/>
  <c r="G5534" i="35" s="1"/>
  <c r="H5483" i="35"/>
  <c r="I5483" i="35"/>
  <c r="K5483" i="35"/>
  <c r="K5534" i="35" s="1"/>
  <c r="L5483" i="35"/>
  <c r="M5483" i="35"/>
  <c r="O5483" i="35"/>
  <c r="O5534" i="35" s="1"/>
  <c r="P5483" i="35"/>
  <c r="Q5483" i="35"/>
  <c r="A5484" i="35"/>
  <c r="D5484" i="35"/>
  <c r="F5484" i="35" s="1"/>
  <c r="F5535" i="35" s="1"/>
  <c r="E5484" i="35"/>
  <c r="G5484" i="35"/>
  <c r="G5535" i="35" s="1"/>
  <c r="H5484" i="35"/>
  <c r="I5484" i="35"/>
  <c r="K5484" i="35"/>
  <c r="K5535" i="35" s="1"/>
  <c r="L5484" i="35"/>
  <c r="M5484" i="35"/>
  <c r="O5484" i="35"/>
  <c r="O5535" i="35" s="1"/>
  <c r="P5484" i="35"/>
  <c r="Q5484" i="35"/>
  <c r="A5485" i="35"/>
  <c r="D5485" i="35"/>
  <c r="F5485" i="35" s="1"/>
  <c r="F5536" i="35" s="1"/>
  <c r="E5485" i="35"/>
  <c r="G5485" i="35"/>
  <c r="G5536" i="35" s="1"/>
  <c r="H5485" i="35"/>
  <c r="I5485" i="35"/>
  <c r="K5485" i="35"/>
  <c r="K5536" i="35" s="1"/>
  <c r="L5485" i="35"/>
  <c r="M5485" i="35"/>
  <c r="O5485" i="35"/>
  <c r="O5536" i="35" s="1"/>
  <c r="P5485" i="35"/>
  <c r="Q5485" i="35"/>
  <c r="A5486" i="35"/>
  <c r="D5486" i="35"/>
  <c r="F5486" i="35" s="1"/>
  <c r="F5537" i="35" s="1"/>
  <c r="E5486" i="35"/>
  <c r="G5486" i="35"/>
  <c r="G5537" i="35" s="1"/>
  <c r="H5486" i="35"/>
  <c r="I5486" i="35"/>
  <c r="K5486" i="35"/>
  <c r="K5537" i="35" s="1"/>
  <c r="L5486" i="35"/>
  <c r="M5486" i="35"/>
  <c r="O5486" i="35"/>
  <c r="O5537" i="35" s="1"/>
  <c r="P5486" i="35"/>
  <c r="Q5486" i="35"/>
  <c r="A5487" i="35"/>
  <c r="D5487" i="35"/>
  <c r="F5487" i="35" s="1"/>
  <c r="F5538" i="35" s="1"/>
  <c r="E5487" i="35"/>
  <c r="G5487" i="35"/>
  <c r="G5538" i="35" s="1"/>
  <c r="H5487" i="35"/>
  <c r="I5487" i="35"/>
  <c r="K5487" i="35"/>
  <c r="K5538" i="35" s="1"/>
  <c r="L5487" i="35"/>
  <c r="M5487" i="35"/>
  <c r="O5487" i="35"/>
  <c r="O5538" i="35" s="1"/>
  <c r="P5487" i="35"/>
  <c r="Q5487" i="35"/>
  <c r="A5488" i="35"/>
  <c r="D5488" i="35"/>
  <c r="F5488" i="35" s="1"/>
  <c r="F5539" i="35" s="1"/>
  <c r="E5488" i="35"/>
  <c r="G5488" i="35"/>
  <c r="G5539" i="35" s="1"/>
  <c r="H5488" i="35"/>
  <c r="I5488" i="35"/>
  <c r="K5488" i="35"/>
  <c r="K5539" i="35" s="1"/>
  <c r="L5488" i="35"/>
  <c r="M5488" i="35"/>
  <c r="O5488" i="35"/>
  <c r="O5539" i="35" s="1"/>
  <c r="P5488" i="35"/>
  <c r="Q5488" i="35"/>
  <c r="A5489" i="35"/>
  <c r="D5489" i="35"/>
  <c r="F5489" i="35" s="1"/>
  <c r="F5540" i="35" s="1"/>
  <c r="E5489" i="35"/>
  <c r="G5489" i="35"/>
  <c r="G5540" i="35" s="1"/>
  <c r="H5489" i="35"/>
  <c r="I5489" i="35"/>
  <c r="K5489" i="35"/>
  <c r="K5540" i="35" s="1"/>
  <c r="L5489" i="35"/>
  <c r="M5489" i="35"/>
  <c r="O5489" i="35"/>
  <c r="O5540" i="35" s="1"/>
  <c r="P5489" i="35"/>
  <c r="Q5489" i="35"/>
  <c r="A5490" i="35"/>
  <c r="D5490" i="35"/>
  <c r="F5490" i="35" s="1"/>
  <c r="F5541" i="35" s="1"/>
  <c r="E5490" i="35"/>
  <c r="G5490" i="35"/>
  <c r="G5541" i="35" s="1"/>
  <c r="H5490" i="35"/>
  <c r="I5490" i="35"/>
  <c r="K5490" i="35"/>
  <c r="K5541" i="35" s="1"/>
  <c r="L5490" i="35"/>
  <c r="M5490" i="35"/>
  <c r="O5490" i="35"/>
  <c r="O5541" i="35" s="1"/>
  <c r="P5490" i="35"/>
  <c r="Q5490" i="35"/>
  <c r="A5491" i="35"/>
  <c r="D5491" i="35"/>
  <c r="F5491" i="35" s="1"/>
  <c r="F5542" i="35" s="1"/>
  <c r="E5491" i="35"/>
  <c r="G5491" i="35"/>
  <c r="G5542" i="35" s="1"/>
  <c r="H5491" i="35"/>
  <c r="I5491" i="35"/>
  <c r="K5491" i="35"/>
  <c r="K5542" i="35" s="1"/>
  <c r="L5491" i="35"/>
  <c r="M5491" i="35"/>
  <c r="O5491" i="35"/>
  <c r="O5542" i="35" s="1"/>
  <c r="P5491" i="35"/>
  <c r="Q5491" i="35"/>
  <c r="A5492" i="35"/>
  <c r="D5492" i="35"/>
  <c r="F5492" i="35" s="1"/>
  <c r="F5543" i="35" s="1"/>
  <c r="E5492" i="35"/>
  <c r="G5492" i="35"/>
  <c r="G5543" i="35" s="1"/>
  <c r="H5492" i="35"/>
  <c r="I5492" i="35"/>
  <c r="K5492" i="35"/>
  <c r="K5543" i="35" s="1"/>
  <c r="L5492" i="35"/>
  <c r="M5492" i="35"/>
  <c r="O5492" i="35"/>
  <c r="O5543" i="35" s="1"/>
  <c r="P5492" i="35"/>
  <c r="Q5492" i="35"/>
  <c r="A5493" i="35"/>
  <c r="D5493" i="35"/>
  <c r="F5493" i="35" s="1"/>
  <c r="F5544" i="35" s="1"/>
  <c r="E5493" i="35"/>
  <c r="G5493" i="35"/>
  <c r="G5544" i="35" s="1"/>
  <c r="H5493" i="35"/>
  <c r="I5493" i="35"/>
  <c r="K5493" i="35"/>
  <c r="K5544" i="35" s="1"/>
  <c r="L5493" i="35"/>
  <c r="M5493" i="35"/>
  <c r="O5493" i="35"/>
  <c r="O5544" i="35" s="1"/>
  <c r="P5493" i="35"/>
  <c r="Q5493" i="35"/>
  <c r="A5494" i="35"/>
  <c r="D5494" i="35"/>
  <c r="F5494" i="35" s="1"/>
  <c r="F5545" i="35" s="1"/>
  <c r="E5494" i="35"/>
  <c r="G5494" i="35"/>
  <c r="G5545" i="35" s="1"/>
  <c r="H5494" i="35"/>
  <c r="I5494" i="35"/>
  <c r="K5494" i="35"/>
  <c r="K5545" i="35" s="1"/>
  <c r="L5494" i="35"/>
  <c r="M5494" i="35"/>
  <c r="O5494" i="35"/>
  <c r="O5545" i="35" s="1"/>
  <c r="P5494" i="35"/>
  <c r="Q5494" i="35"/>
  <c r="A5495" i="35"/>
  <c r="D5495" i="35"/>
  <c r="F5495" i="35" s="1"/>
  <c r="F5546" i="35" s="1"/>
  <c r="E5495" i="35"/>
  <c r="G5495" i="35"/>
  <c r="G5546" i="35" s="1"/>
  <c r="H5495" i="35"/>
  <c r="I5495" i="35"/>
  <c r="K5495" i="35"/>
  <c r="K5546" i="35" s="1"/>
  <c r="L5495" i="35"/>
  <c r="M5495" i="35"/>
  <c r="O5495" i="35"/>
  <c r="O5546" i="35" s="1"/>
  <c r="P5495" i="35"/>
  <c r="Q5495" i="35"/>
  <c r="A5496" i="35"/>
  <c r="D5496" i="35"/>
  <c r="F5496" i="35" s="1"/>
  <c r="F5547" i="35" s="1"/>
  <c r="E5496" i="35"/>
  <c r="G5496" i="35"/>
  <c r="G5547" i="35" s="1"/>
  <c r="H5496" i="35"/>
  <c r="I5496" i="35"/>
  <c r="K5496" i="35"/>
  <c r="K5547" i="35" s="1"/>
  <c r="L5496" i="35"/>
  <c r="M5496" i="35"/>
  <c r="O5496" i="35"/>
  <c r="O5547" i="35" s="1"/>
  <c r="P5496" i="35"/>
  <c r="Q5496" i="35"/>
  <c r="A5497" i="35"/>
  <c r="D5497" i="35"/>
  <c r="F5497" i="35" s="1"/>
  <c r="F5548" i="35" s="1"/>
  <c r="E5497" i="35"/>
  <c r="G5497" i="35"/>
  <c r="G5548" i="35" s="1"/>
  <c r="H5497" i="35"/>
  <c r="I5497" i="35"/>
  <c r="K5497" i="35"/>
  <c r="K5548" i="35" s="1"/>
  <c r="L5497" i="35"/>
  <c r="M5497" i="35"/>
  <c r="O5497" i="35"/>
  <c r="O5548" i="35" s="1"/>
  <c r="P5497" i="35"/>
  <c r="Q5497" i="35"/>
  <c r="A5498" i="35"/>
  <c r="D5498" i="35"/>
  <c r="F5498" i="35" s="1"/>
  <c r="F5549" i="35" s="1"/>
  <c r="E5498" i="35"/>
  <c r="G5498" i="35"/>
  <c r="G5549" i="35" s="1"/>
  <c r="H5498" i="35"/>
  <c r="I5498" i="35"/>
  <c r="K5498" i="35"/>
  <c r="K5549" i="35" s="1"/>
  <c r="L5498" i="35"/>
  <c r="M5498" i="35"/>
  <c r="O5498" i="35"/>
  <c r="O5549" i="35" s="1"/>
  <c r="P5498" i="35"/>
  <c r="Q5498" i="35"/>
  <c r="A5499" i="35"/>
  <c r="D5499" i="35"/>
  <c r="F5499" i="35" s="1"/>
  <c r="F5550" i="35" s="1"/>
  <c r="E5499" i="35"/>
  <c r="G5499" i="35"/>
  <c r="G5550" i="35" s="1"/>
  <c r="H5499" i="35"/>
  <c r="I5499" i="35"/>
  <c r="K5499" i="35"/>
  <c r="K5550" i="35" s="1"/>
  <c r="L5499" i="35"/>
  <c r="M5499" i="35"/>
  <c r="O5499" i="35"/>
  <c r="O5550" i="35" s="1"/>
  <c r="P5499" i="35"/>
  <c r="Q5499" i="35"/>
  <c r="A5500" i="35"/>
  <c r="D5500" i="35"/>
  <c r="F5500" i="35" s="1"/>
  <c r="F5551" i="35" s="1"/>
  <c r="E5500" i="35"/>
  <c r="G5500" i="35"/>
  <c r="G5551" i="35" s="1"/>
  <c r="H5500" i="35"/>
  <c r="I5500" i="35"/>
  <c r="K5500" i="35"/>
  <c r="K5551" i="35" s="1"/>
  <c r="L5500" i="35"/>
  <c r="M5500" i="35"/>
  <c r="O5500" i="35"/>
  <c r="O5551" i="35" s="1"/>
  <c r="P5500" i="35"/>
  <c r="Q5500" i="35"/>
  <c r="A5501" i="35"/>
  <c r="D5501" i="35"/>
  <c r="F5501" i="35" s="1"/>
  <c r="F5552" i="35" s="1"/>
  <c r="E5501" i="35"/>
  <c r="G5501" i="35"/>
  <c r="G5552" i="35" s="1"/>
  <c r="H5501" i="35"/>
  <c r="I5501" i="35"/>
  <c r="K5501" i="35"/>
  <c r="K5552" i="35" s="1"/>
  <c r="L5501" i="35"/>
  <c r="M5501" i="35"/>
  <c r="O5501" i="35"/>
  <c r="O5552" i="35" s="1"/>
  <c r="P5501" i="35"/>
  <c r="Q5501" i="35"/>
  <c r="A5502" i="35"/>
  <c r="D5502" i="35"/>
  <c r="F5502" i="35" s="1"/>
  <c r="F5553" i="35" s="1"/>
  <c r="E5502" i="35"/>
  <c r="G5502" i="35"/>
  <c r="G5553" i="35" s="1"/>
  <c r="H5502" i="35"/>
  <c r="I5502" i="35"/>
  <c r="K5502" i="35"/>
  <c r="K5553" i="35" s="1"/>
  <c r="L5502" i="35"/>
  <c r="M5502" i="35"/>
  <c r="O5502" i="35"/>
  <c r="O5553" i="35" s="1"/>
  <c r="P5502" i="35"/>
  <c r="Q5502" i="35"/>
  <c r="A5503" i="35"/>
  <c r="D5503" i="35"/>
  <c r="F5503" i="35" s="1"/>
  <c r="F5554" i="35" s="1"/>
  <c r="E5503" i="35"/>
  <c r="E5514" i="35" s="1"/>
  <c r="G5503" i="35"/>
  <c r="G5554" i="35" s="1"/>
  <c r="H5503" i="35"/>
  <c r="I5503" i="35"/>
  <c r="K5503" i="35"/>
  <c r="K5554" i="35" s="1"/>
  <c r="L5503" i="35"/>
  <c r="M5503" i="35"/>
  <c r="O5503" i="35"/>
  <c r="O5554" i="35" s="1"/>
  <c r="P5503" i="35"/>
  <c r="Q5503" i="35"/>
  <c r="A5504" i="35"/>
  <c r="D5504" i="35"/>
  <c r="F5504" i="35" s="1"/>
  <c r="F5555" i="35" s="1"/>
  <c r="E5504" i="35"/>
  <c r="G5504" i="35"/>
  <c r="G5555" i="35" s="1"/>
  <c r="H5504" i="35"/>
  <c r="I5504" i="35"/>
  <c r="I5514" i="35" s="1"/>
  <c r="K5504" i="35"/>
  <c r="K5555" i="35" s="1"/>
  <c r="L5504" i="35"/>
  <c r="M5504" i="35"/>
  <c r="O5504" i="35"/>
  <c r="O5555" i="35" s="1"/>
  <c r="P5504" i="35"/>
  <c r="Q5504" i="35"/>
  <c r="A5505" i="35"/>
  <c r="D5505" i="35"/>
  <c r="F5505" i="35" s="1"/>
  <c r="F5556" i="35" s="1"/>
  <c r="E5505" i="35"/>
  <c r="G5505" i="35"/>
  <c r="G5556" i="35" s="1"/>
  <c r="H5505" i="35"/>
  <c r="I5505" i="35"/>
  <c r="K5505" i="35"/>
  <c r="K5556" i="35" s="1"/>
  <c r="L5505" i="35"/>
  <c r="M5505" i="35"/>
  <c r="M5514" i="35" s="1"/>
  <c r="O5505" i="35"/>
  <c r="O5556" i="35" s="1"/>
  <c r="P5505" i="35"/>
  <c r="Q5505" i="35"/>
  <c r="A5506" i="35"/>
  <c r="D5506" i="35"/>
  <c r="F5506" i="35" s="1"/>
  <c r="F5557" i="35" s="1"/>
  <c r="E5506" i="35"/>
  <c r="G5506" i="35"/>
  <c r="G5557" i="35" s="1"/>
  <c r="H5506" i="35"/>
  <c r="I5506" i="35"/>
  <c r="K5506" i="35"/>
  <c r="K5557" i="35" s="1"/>
  <c r="L5506" i="35"/>
  <c r="M5506" i="35"/>
  <c r="O5506" i="35"/>
  <c r="O5557" i="35" s="1"/>
  <c r="P5506" i="35"/>
  <c r="Q5506" i="35"/>
  <c r="Q5514" i="35" s="1"/>
  <c r="A5507" i="35"/>
  <c r="D5507" i="35"/>
  <c r="F5507" i="35" s="1"/>
  <c r="F5558" i="35" s="1"/>
  <c r="E5507" i="35"/>
  <c r="G5507" i="35"/>
  <c r="G5558" i="35" s="1"/>
  <c r="H5507" i="35"/>
  <c r="I5507" i="35"/>
  <c r="K5507" i="35"/>
  <c r="K5558" i="35" s="1"/>
  <c r="L5507" i="35"/>
  <c r="M5507" i="35"/>
  <c r="O5507" i="35"/>
  <c r="O5558" i="35" s="1"/>
  <c r="P5507" i="35"/>
  <c r="Q5507" i="35"/>
  <c r="A5508" i="35"/>
  <c r="D5508" i="35"/>
  <c r="F5508" i="35" s="1"/>
  <c r="F5559" i="35" s="1"/>
  <c r="E5508" i="35"/>
  <c r="G5508" i="35"/>
  <c r="G5559" i="35" s="1"/>
  <c r="H5508" i="35"/>
  <c r="I5508" i="35"/>
  <c r="K5508" i="35"/>
  <c r="K5559" i="35" s="1"/>
  <c r="L5508" i="35"/>
  <c r="M5508" i="35"/>
  <c r="O5508" i="35"/>
  <c r="O5559" i="35" s="1"/>
  <c r="P5508" i="35"/>
  <c r="Q5508" i="35"/>
  <c r="A5509" i="35"/>
  <c r="D5509" i="35"/>
  <c r="F5509" i="35" s="1"/>
  <c r="F5560" i="35" s="1"/>
  <c r="E5509" i="35"/>
  <c r="G5509" i="35"/>
  <c r="G5560" i="35" s="1"/>
  <c r="H5509" i="35"/>
  <c r="I5509" i="35"/>
  <c r="K5509" i="35"/>
  <c r="K5560" i="35" s="1"/>
  <c r="L5509" i="35"/>
  <c r="M5509" i="35"/>
  <c r="O5509" i="35"/>
  <c r="O5560" i="35" s="1"/>
  <c r="P5509" i="35"/>
  <c r="Q5509" i="35"/>
  <c r="A5510" i="35"/>
  <c r="D5510" i="35"/>
  <c r="F5510" i="35" s="1"/>
  <c r="F5561" i="35" s="1"/>
  <c r="E5510" i="35"/>
  <c r="G5510" i="35"/>
  <c r="G5561" i="35" s="1"/>
  <c r="H5510" i="35"/>
  <c r="I5510" i="35"/>
  <c r="K5510" i="35"/>
  <c r="K5561" i="35" s="1"/>
  <c r="L5510" i="35"/>
  <c r="M5510" i="35"/>
  <c r="O5510" i="35"/>
  <c r="O5561" i="35" s="1"/>
  <c r="P5510" i="35"/>
  <c r="Q5510" i="35"/>
  <c r="A5511" i="35"/>
  <c r="D5511" i="35"/>
  <c r="F5511" i="35" s="1"/>
  <c r="F5562" i="35" s="1"/>
  <c r="E5511" i="35"/>
  <c r="G5511" i="35"/>
  <c r="G5562" i="35" s="1"/>
  <c r="H5511" i="35"/>
  <c r="I5511" i="35"/>
  <c r="K5511" i="35"/>
  <c r="K5562" i="35" s="1"/>
  <c r="L5511" i="35"/>
  <c r="M5511" i="35"/>
  <c r="O5511" i="35"/>
  <c r="O5562" i="35" s="1"/>
  <c r="P5511" i="35"/>
  <c r="Q5511" i="35"/>
  <c r="A5512" i="35"/>
  <c r="D5512" i="35"/>
  <c r="F5512" i="35" s="1"/>
  <c r="F5563" i="35" s="1"/>
  <c r="E5512" i="35"/>
  <c r="G5512" i="35"/>
  <c r="G5563" i="35" s="1"/>
  <c r="H5512" i="35"/>
  <c r="I5512" i="35"/>
  <c r="K5512" i="35"/>
  <c r="K5563" i="35" s="1"/>
  <c r="L5512" i="35"/>
  <c r="M5512" i="35"/>
  <c r="O5512" i="35"/>
  <c r="O5563" i="35" s="1"/>
  <c r="P5512" i="35"/>
  <c r="Q5512" i="35"/>
  <c r="A5513" i="35"/>
  <c r="D5513" i="35"/>
  <c r="F5513" i="35" s="1"/>
  <c r="F5564" i="35" s="1"/>
  <c r="E5513" i="35"/>
  <c r="G5513" i="35"/>
  <c r="G5564" i="35" s="1"/>
  <c r="H5513" i="35"/>
  <c r="I5513" i="35"/>
  <c r="K5513" i="35"/>
  <c r="K5564" i="35" s="1"/>
  <c r="L5513" i="35"/>
  <c r="M5513" i="35"/>
  <c r="O5513" i="35"/>
  <c r="O5564" i="35" s="1"/>
  <c r="P5513" i="35"/>
  <c r="Q5513" i="35"/>
  <c r="D5514" i="35"/>
  <c r="H5514" i="35"/>
  <c r="L5514" i="35"/>
  <c r="P5514" i="35"/>
  <c r="A5515" i="35"/>
  <c r="D5515" i="35"/>
  <c r="E5515" i="35"/>
  <c r="H5515" i="35"/>
  <c r="I5515" i="35"/>
  <c r="L5515" i="35"/>
  <c r="M5515" i="35"/>
  <c r="P5515" i="35"/>
  <c r="Q5515" i="35"/>
  <c r="A5516" i="35"/>
  <c r="D5516" i="35"/>
  <c r="E5516" i="35"/>
  <c r="H5516" i="35"/>
  <c r="I5516" i="35"/>
  <c r="L5516" i="35"/>
  <c r="M5516" i="35"/>
  <c r="P5516" i="35"/>
  <c r="Q5516" i="35"/>
  <c r="A5517" i="35"/>
  <c r="D5517" i="35"/>
  <c r="E5517" i="35"/>
  <c r="H5517" i="35"/>
  <c r="I5517" i="35"/>
  <c r="L5517" i="35"/>
  <c r="M5517" i="35"/>
  <c r="P5517" i="35"/>
  <c r="Q5517" i="35"/>
  <c r="A5518" i="35"/>
  <c r="D5518" i="35"/>
  <c r="E5518" i="35"/>
  <c r="H5518" i="35"/>
  <c r="I5518" i="35"/>
  <c r="L5518" i="35"/>
  <c r="M5518" i="35"/>
  <c r="P5518" i="35"/>
  <c r="Q5518" i="35"/>
  <c r="A5519" i="35"/>
  <c r="D5519" i="35"/>
  <c r="E5519" i="35"/>
  <c r="H5519" i="35"/>
  <c r="I5519" i="35"/>
  <c r="L5519" i="35"/>
  <c r="M5519" i="35"/>
  <c r="P5519" i="35"/>
  <c r="Q5519" i="35"/>
  <c r="A5520" i="35"/>
  <c r="D5520" i="35"/>
  <c r="E5520" i="35"/>
  <c r="H5520" i="35"/>
  <c r="I5520" i="35"/>
  <c r="L5520" i="35"/>
  <c r="M5520" i="35"/>
  <c r="P5520" i="35"/>
  <c r="Q5520" i="35"/>
  <c r="A5521" i="35"/>
  <c r="D5521" i="35"/>
  <c r="E5521" i="35"/>
  <c r="H5521" i="35"/>
  <c r="I5521" i="35"/>
  <c r="L5521" i="35"/>
  <c r="M5521" i="35"/>
  <c r="P5521" i="35"/>
  <c r="Q5521" i="35"/>
  <c r="A5522" i="35"/>
  <c r="D5522" i="35"/>
  <c r="E5522" i="35"/>
  <c r="H5522" i="35"/>
  <c r="I5522" i="35"/>
  <c r="L5522" i="35"/>
  <c r="M5522" i="35"/>
  <c r="P5522" i="35"/>
  <c r="Q5522" i="35"/>
  <c r="A5523" i="35"/>
  <c r="D5523" i="35"/>
  <c r="E5523" i="35"/>
  <c r="H5523" i="35"/>
  <c r="I5523" i="35"/>
  <c r="L5523" i="35"/>
  <c r="M5523" i="35"/>
  <c r="P5523" i="35"/>
  <c r="Q5523" i="35"/>
  <c r="A5524" i="35"/>
  <c r="D5524" i="35"/>
  <c r="E5524" i="35"/>
  <c r="H5524" i="35"/>
  <c r="I5524" i="35"/>
  <c r="L5524" i="35"/>
  <c r="M5524" i="35"/>
  <c r="P5524" i="35"/>
  <c r="Q5524" i="35"/>
  <c r="A5525" i="35"/>
  <c r="D5525" i="35"/>
  <c r="E5525" i="35"/>
  <c r="H5525" i="35"/>
  <c r="I5525" i="35"/>
  <c r="L5525" i="35"/>
  <c r="M5525" i="35"/>
  <c r="P5525" i="35"/>
  <c r="Q5525" i="35"/>
  <c r="A5526" i="35"/>
  <c r="D5526" i="35"/>
  <c r="E5526" i="35"/>
  <c r="H5526" i="35"/>
  <c r="I5526" i="35"/>
  <c r="L5526" i="35"/>
  <c r="M5526" i="35"/>
  <c r="P5526" i="35"/>
  <c r="Q5526" i="35"/>
  <c r="A5527" i="35"/>
  <c r="D5527" i="35"/>
  <c r="E5527" i="35"/>
  <c r="H5527" i="35"/>
  <c r="I5527" i="35"/>
  <c r="L5527" i="35"/>
  <c r="M5527" i="35"/>
  <c r="P5527" i="35"/>
  <c r="Q5527" i="35"/>
  <c r="A5528" i="35"/>
  <c r="D5528" i="35"/>
  <c r="E5528" i="35"/>
  <c r="H5528" i="35"/>
  <c r="I5528" i="35"/>
  <c r="L5528" i="35"/>
  <c r="M5528" i="35"/>
  <c r="P5528" i="35"/>
  <c r="Q5528" i="35"/>
  <c r="A5529" i="35"/>
  <c r="D5529" i="35"/>
  <c r="E5529" i="35"/>
  <c r="H5529" i="35"/>
  <c r="I5529" i="35"/>
  <c r="L5529" i="35"/>
  <c r="M5529" i="35"/>
  <c r="P5529" i="35"/>
  <c r="Q5529" i="35"/>
  <c r="A5530" i="35"/>
  <c r="D5530" i="35"/>
  <c r="E5530" i="35"/>
  <c r="H5530" i="35"/>
  <c r="I5530" i="35"/>
  <c r="L5530" i="35"/>
  <c r="M5530" i="35"/>
  <c r="P5530" i="35"/>
  <c r="Q5530" i="35"/>
  <c r="A5531" i="35"/>
  <c r="D5531" i="35"/>
  <c r="E5531" i="35"/>
  <c r="H5531" i="35"/>
  <c r="I5531" i="35"/>
  <c r="L5531" i="35"/>
  <c r="M5531" i="35"/>
  <c r="P5531" i="35"/>
  <c r="Q5531" i="35"/>
  <c r="A5532" i="35"/>
  <c r="D5532" i="35"/>
  <c r="E5532" i="35"/>
  <c r="H5532" i="35"/>
  <c r="I5532" i="35"/>
  <c r="L5532" i="35"/>
  <c r="M5532" i="35"/>
  <c r="P5532" i="35"/>
  <c r="Q5532" i="35"/>
  <c r="A5533" i="35"/>
  <c r="D5533" i="35"/>
  <c r="E5533" i="35"/>
  <c r="H5533" i="35"/>
  <c r="I5533" i="35"/>
  <c r="L5533" i="35"/>
  <c r="M5533" i="35"/>
  <c r="P5533" i="35"/>
  <c r="Q5533" i="35"/>
  <c r="A5534" i="35"/>
  <c r="D5534" i="35"/>
  <c r="E5534" i="35"/>
  <c r="H5534" i="35"/>
  <c r="I5534" i="35"/>
  <c r="L5534" i="35"/>
  <c r="M5534" i="35"/>
  <c r="P5534" i="35"/>
  <c r="Q5534" i="35"/>
  <c r="A5535" i="35"/>
  <c r="D5535" i="35"/>
  <c r="E5535" i="35"/>
  <c r="H5535" i="35"/>
  <c r="I5535" i="35"/>
  <c r="L5535" i="35"/>
  <c r="M5535" i="35"/>
  <c r="P5535" i="35"/>
  <c r="Q5535" i="35"/>
  <c r="A5536" i="35"/>
  <c r="D5536" i="35"/>
  <c r="E5536" i="35"/>
  <c r="H5536" i="35"/>
  <c r="I5536" i="35"/>
  <c r="L5536" i="35"/>
  <c r="M5536" i="35"/>
  <c r="P5536" i="35"/>
  <c r="Q5536" i="35"/>
  <c r="A5537" i="35"/>
  <c r="D5537" i="35"/>
  <c r="E5537" i="35"/>
  <c r="H5537" i="35"/>
  <c r="I5537" i="35"/>
  <c r="L5537" i="35"/>
  <c r="M5537" i="35"/>
  <c r="P5537" i="35"/>
  <c r="Q5537" i="35"/>
  <c r="A5538" i="35"/>
  <c r="D5538" i="35"/>
  <c r="E5538" i="35"/>
  <c r="H5538" i="35"/>
  <c r="I5538" i="35"/>
  <c r="L5538" i="35"/>
  <c r="M5538" i="35"/>
  <c r="P5538" i="35"/>
  <c r="Q5538" i="35"/>
  <c r="A5539" i="35"/>
  <c r="D5539" i="35"/>
  <c r="E5539" i="35"/>
  <c r="H5539" i="35"/>
  <c r="I5539" i="35"/>
  <c r="L5539" i="35"/>
  <c r="M5539" i="35"/>
  <c r="P5539" i="35"/>
  <c r="Q5539" i="35"/>
  <c r="A5540" i="35"/>
  <c r="D5540" i="35"/>
  <c r="E5540" i="35"/>
  <c r="H5540" i="35"/>
  <c r="I5540" i="35"/>
  <c r="L5540" i="35"/>
  <c r="M5540" i="35"/>
  <c r="P5540" i="35"/>
  <c r="Q5540" i="35"/>
  <c r="A5541" i="35"/>
  <c r="D5541" i="35"/>
  <c r="E5541" i="35"/>
  <c r="H5541" i="35"/>
  <c r="I5541" i="35"/>
  <c r="L5541" i="35"/>
  <c r="M5541" i="35"/>
  <c r="P5541" i="35"/>
  <c r="Q5541" i="35"/>
  <c r="A5542" i="35"/>
  <c r="D5542" i="35"/>
  <c r="E5542" i="35"/>
  <c r="H5542" i="35"/>
  <c r="I5542" i="35"/>
  <c r="L5542" i="35"/>
  <c r="M5542" i="35"/>
  <c r="P5542" i="35"/>
  <c r="Q5542" i="35"/>
  <c r="A5543" i="35"/>
  <c r="D5543" i="35"/>
  <c r="E5543" i="35"/>
  <c r="H5543" i="35"/>
  <c r="I5543" i="35"/>
  <c r="L5543" i="35"/>
  <c r="M5543" i="35"/>
  <c r="P5543" i="35"/>
  <c r="Q5543" i="35"/>
  <c r="A5544" i="35"/>
  <c r="D5544" i="35"/>
  <c r="E5544" i="35"/>
  <c r="H5544" i="35"/>
  <c r="I5544" i="35"/>
  <c r="L5544" i="35"/>
  <c r="M5544" i="35"/>
  <c r="P5544" i="35"/>
  <c r="Q5544" i="35"/>
  <c r="A5545" i="35"/>
  <c r="D5545" i="35"/>
  <c r="E5545" i="35"/>
  <c r="H5545" i="35"/>
  <c r="I5545" i="35"/>
  <c r="L5545" i="35"/>
  <c r="M5545" i="35"/>
  <c r="P5545" i="35"/>
  <c r="Q5545" i="35"/>
  <c r="A5546" i="35"/>
  <c r="D5546" i="35"/>
  <c r="E5546" i="35"/>
  <c r="H5546" i="35"/>
  <c r="I5546" i="35"/>
  <c r="L5546" i="35"/>
  <c r="M5546" i="35"/>
  <c r="P5546" i="35"/>
  <c r="Q5546" i="35"/>
  <c r="A5547" i="35"/>
  <c r="D5547" i="35"/>
  <c r="E5547" i="35"/>
  <c r="H5547" i="35"/>
  <c r="I5547" i="35"/>
  <c r="L5547" i="35"/>
  <c r="M5547" i="35"/>
  <c r="P5547" i="35"/>
  <c r="Q5547" i="35"/>
  <c r="A5548" i="35"/>
  <c r="D5548" i="35"/>
  <c r="E5548" i="35"/>
  <c r="H5548" i="35"/>
  <c r="I5548" i="35"/>
  <c r="L5548" i="35"/>
  <c r="M5548" i="35"/>
  <c r="P5548" i="35"/>
  <c r="Q5548" i="35"/>
  <c r="A5549" i="35"/>
  <c r="D5549" i="35"/>
  <c r="E5549" i="35"/>
  <c r="H5549" i="35"/>
  <c r="I5549" i="35"/>
  <c r="L5549" i="35"/>
  <c r="M5549" i="35"/>
  <c r="P5549" i="35"/>
  <c r="Q5549" i="35"/>
  <c r="A5550" i="35"/>
  <c r="D5550" i="35"/>
  <c r="E5550" i="35"/>
  <c r="H5550" i="35"/>
  <c r="I5550" i="35"/>
  <c r="L5550" i="35"/>
  <c r="M5550" i="35"/>
  <c r="P5550" i="35"/>
  <c r="Q5550" i="35"/>
  <c r="A5551" i="35"/>
  <c r="D5551" i="35"/>
  <c r="E5551" i="35"/>
  <c r="H5551" i="35"/>
  <c r="I5551" i="35"/>
  <c r="L5551" i="35"/>
  <c r="M5551" i="35"/>
  <c r="P5551" i="35"/>
  <c r="Q5551" i="35"/>
  <c r="A5552" i="35"/>
  <c r="D5552" i="35"/>
  <c r="E5552" i="35"/>
  <c r="H5552" i="35"/>
  <c r="I5552" i="35"/>
  <c r="L5552" i="35"/>
  <c r="M5552" i="35"/>
  <c r="P5552" i="35"/>
  <c r="Q5552" i="35"/>
  <c r="A5553" i="35"/>
  <c r="D5553" i="35"/>
  <c r="E5553" i="35"/>
  <c r="H5553" i="35"/>
  <c r="I5553" i="35"/>
  <c r="L5553" i="35"/>
  <c r="M5553" i="35"/>
  <c r="P5553" i="35"/>
  <c r="Q5553" i="35"/>
  <c r="A5554" i="35"/>
  <c r="D5554" i="35"/>
  <c r="E5554" i="35"/>
  <c r="H5554" i="35"/>
  <c r="I5554" i="35"/>
  <c r="L5554" i="35"/>
  <c r="M5554" i="35"/>
  <c r="P5554" i="35"/>
  <c r="Q5554" i="35"/>
  <c r="A5555" i="35"/>
  <c r="D5555" i="35"/>
  <c r="E5555" i="35"/>
  <c r="H5555" i="35"/>
  <c r="I5555" i="35"/>
  <c r="L5555" i="35"/>
  <c r="M5555" i="35"/>
  <c r="P5555" i="35"/>
  <c r="Q5555" i="35"/>
  <c r="A5556" i="35"/>
  <c r="D5556" i="35"/>
  <c r="E5556" i="35"/>
  <c r="H5556" i="35"/>
  <c r="I5556" i="35"/>
  <c r="L5556" i="35"/>
  <c r="M5556" i="35"/>
  <c r="P5556" i="35"/>
  <c r="Q5556" i="35"/>
  <c r="A5557" i="35"/>
  <c r="D5557" i="35"/>
  <c r="E5557" i="35"/>
  <c r="H5557" i="35"/>
  <c r="I5557" i="35"/>
  <c r="L5557" i="35"/>
  <c r="M5557" i="35"/>
  <c r="P5557" i="35"/>
  <c r="Q5557" i="35"/>
  <c r="A5558" i="35"/>
  <c r="D5558" i="35"/>
  <c r="E5558" i="35"/>
  <c r="H5558" i="35"/>
  <c r="I5558" i="35"/>
  <c r="L5558" i="35"/>
  <c r="M5558" i="35"/>
  <c r="P5558" i="35"/>
  <c r="Q5558" i="35"/>
  <c r="A5559" i="35"/>
  <c r="D5559" i="35"/>
  <c r="E5559" i="35"/>
  <c r="H5559" i="35"/>
  <c r="I5559" i="35"/>
  <c r="L5559" i="35"/>
  <c r="M5559" i="35"/>
  <c r="P5559" i="35"/>
  <c r="Q5559" i="35"/>
  <c r="A5560" i="35"/>
  <c r="D5560" i="35"/>
  <c r="E5560" i="35"/>
  <c r="H5560" i="35"/>
  <c r="I5560" i="35"/>
  <c r="L5560" i="35"/>
  <c r="M5560" i="35"/>
  <c r="P5560" i="35"/>
  <c r="Q5560" i="35"/>
  <c r="A5561" i="35"/>
  <c r="D5561" i="35"/>
  <c r="E5561" i="35"/>
  <c r="H5561" i="35"/>
  <c r="I5561" i="35"/>
  <c r="L5561" i="35"/>
  <c r="M5561" i="35"/>
  <c r="P5561" i="35"/>
  <c r="Q5561" i="35"/>
  <c r="A5562" i="35"/>
  <c r="D5562" i="35"/>
  <c r="E5562" i="35"/>
  <c r="H5562" i="35"/>
  <c r="I5562" i="35"/>
  <c r="L5562" i="35"/>
  <c r="M5562" i="35"/>
  <c r="P5562" i="35"/>
  <c r="Q5562" i="35"/>
  <c r="A5563" i="35"/>
  <c r="D5563" i="35"/>
  <c r="E5563" i="35"/>
  <c r="H5563" i="35"/>
  <c r="I5563" i="35"/>
  <c r="L5563" i="35"/>
  <c r="M5563" i="35"/>
  <c r="P5563" i="35"/>
  <c r="Q5563" i="35"/>
  <c r="A5564" i="35"/>
  <c r="D5564" i="35"/>
  <c r="E5564" i="35"/>
  <c r="H5564" i="35"/>
  <c r="I5564" i="35"/>
  <c r="L5564" i="35"/>
  <c r="M5564" i="35"/>
  <c r="P5564" i="35"/>
  <c r="Q5564" i="35"/>
  <c r="E5565" i="35"/>
  <c r="E5572" i="35" s="1"/>
  <c r="I5565" i="35"/>
  <c r="I5572" i="35" s="1"/>
  <c r="M5565" i="35"/>
  <c r="M5572" i="35" s="1"/>
  <c r="Q5565" i="35"/>
  <c r="Q5572" i="35" s="1"/>
  <c r="D5575" i="35"/>
  <c r="D5580" i="35" s="1"/>
  <c r="E5575" i="35"/>
  <c r="F5575" i="35"/>
  <c r="G5575" i="35"/>
  <c r="G5580" i="35" s="1"/>
  <c r="H5575" i="35"/>
  <c r="H5580" i="35" s="1"/>
  <c r="I5575" i="35"/>
  <c r="J5575" i="35"/>
  <c r="K5575" i="35"/>
  <c r="K5580" i="35" s="1"/>
  <c r="L5575" i="35"/>
  <c r="L5580" i="35" s="1"/>
  <c r="M5575" i="35"/>
  <c r="N5575" i="35"/>
  <c r="O5575" i="35"/>
  <c r="O5580" i="35" s="1"/>
  <c r="P5575" i="35"/>
  <c r="P5580" i="35" s="1"/>
  <c r="Q5575" i="35"/>
  <c r="R5575" i="35"/>
  <c r="D5577" i="35"/>
  <c r="E5577" i="35"/>
  <c r="E5580" i="35" s="1"/>
  <c r="F5577" i="35"/>
  <c r="G5577" i="35"/>
  <c r="H5577" i="35"/>
  <c r="I5577" i="35"/>
  <c r="J5577" i="35"/>
  <c r="K5577" i="35"/>
  <c r="L5577" i="35"/>
  <c r="M5577" i="35"/>
  <c r="M5580" i="35" s="1"/>
  <c r="N5577" i="35"/>
  <c r="O5577" i="35"/>
  <c r="P5577" i="35"/>
  <c r="Q5577" i="35"/>
  <c r="Q5580" i="35" s="1"/>
  <c r="R5577" i="35"/>
  <c r="F5580" i="35"/>
  <c r="I5580" i="35"/>
  <c r="J5580" i="35"/>
  <c r="N5580" i="35"/>
  <c r="R5580" i="35"/>
  <c r="A5605" i="35"/>
  <c r="D5605" i="35"/>
  <c r="E5605" i="35" s="1"/>
  <c r="H5605" i="35"/>
  <c r="I5605" i="35"/>
  <c r="I5656" i="35" s="1"/>
  <c r="L5605" i="35"/>
  <c r="P5605" i="35"/>
  <c r="Q5605" i="35"/>
  <c r="Q5656" i="35" s="1"/>
  <c r="A5606" i="35"/>
  <c r="D5606" i="35"/>
  <c r="E5606" i="35" s="1"/>
  <c r="E5657" i="35" s="1"/>
  <c r="H5606" i="35"/>
  <c r="H5657" i="35" s="1"/>
  <c r="L5606" i="35"/>
  <c r="L5657" i="35" s="1"/>
  <c r="P5606" i="35"/>
  <c r="P5657" i="35" s="1"/>
  <c r="A5607" i="35"/>
  <c r="D5607" i="35"/>
  <c r="E5607" i="35"/>
  <c r="E5658" i="35" s="1"/>
  <c r="I5607" i="35"/>
  <c r="L5607" i="35"/>
  <c r="L5658" i="35" s="1"/>
  <c r="M5607" i="35"/>
  <c r="M5658" i="35" s="1"/>
  <c r="P5607" i="35"/>
  <c r="Q5607" i="35"/>
  <c r="A5608" i="35"/>
  <c r="D5608" i="35"/>
  <c r="L5608" i="35" s="1"/>
  <c r="L5659" i="35" s="1"/>
  <c r="A5609" i="35"/>
  <c r="D5609" i="35"/>
  <c r="E5609" i="35"/>
  <c r="H5609" i="35"/>
  <c r="I5609" i="35"/>
  <c r="L5609" i="35"/>
  <c r="M5609" i="35"/>
  <c r="P5609" i="35"/>
  <c r="Q5609" i="35"/>
  <c r="Q5660" i="35" s="1"/>
  <c r="A5610" i="35"/>
  <c r="D5610" i="35"/>
  <c r="E5610" i="35"/>
  <c r="H5610" i="35"/>
  <c r="L5610" i="35"/>
  <c r="M5610" i="35"/>
  <c r="P5610" i="35"/>
  <c r="P5661" i="35" s="1"/>
  <c r="A5611" i="35"/>
  <c r="D5611" i="35"/>
  <c r="E5611" i="35"/>
  <c r="E5662" i="35" s="1"/>
  <c r="L5611" i="35"/>
  <c r="M5611" i="35"/>
  <c r="M5662" i="35" s="1"/>
  <c r="A5612" i="35"/>
  <c r="D5612" i="35"/>
  <c r="L5612" i="35"/>
  <c r="L5663" i="35" s="1"/>
  <c r="A5613" i="35"/>
  <c r="D5613" i="35"/>
  <c r="E5613" i="35"/>
  <c r="H5613" i="35"/>
  <c r="I5613" i="35"/>
  <c r="I5664" i="35" s="1"/>
  <c r="L5613" i="35"/>
  <c r="M5613" i="35"/>
  <c r="P5613" i="35"/>
  <c r="Q5613" i="35"/>
  <c r="Q5664" i="35" s="1"/>
  <c r="A5614" i="35"/>
  <c r="D5614" i="35"/>
  <c r="E5614" i="35"/>
  <c r="H5614" i="35"/>
  <c r="H5665" i="35" s="1"/>
  <c r="L5614" i="35"/>
  <c r="M5614" i="35"/>
  <c r="P5614" i="35"/>
  <c r="P5665" i="35" s="1"/>
  <c r="A5615" i="35"/>
  <c r="D5615" i="35"/>
  <c r="E5615" i="35"/>
  <c r="E5666" i="35" s="1"/>
  <c r="L5615" i="35"/>
  <c r="M5615" i="35"/>
  <c r="M5666" i="35" s="1"/>
  <c r="Q5615" i="35"/>
  <c r="A5616" i="35"/>
  <c r="D5616" i="35"/>
  <c r="L5616" i="35" s="1"/>
  <c r="L5667" i="35" s="1"/>
  <c r="A5617" i="35"/>
  <c r="D5617" i="35"/>
  <c r="E5617" i="35"/>
  <c r="H5617" i="35"/>
  <c r="I5617" i="35"/>
  <c r="I5668" i="35" s="1"/>
  <c r="L5617" i="35"/>
  <c r="M5617" i="35"/>
  <c r="P5617" i="35"/>
  <c r="Q5617" i="35"/>
  <c r="Q5668" i="35" s="1"/>
  <c r="A5618" i="35"/>
  <c r="D5618" i="35"/>
  <c r="E5618" i="35" s="1"/>
  <c r="E5669" i="35" s="1"/>
  <c r="H5618" i="35"/>
  <c r="H5669" i="35" s="1"/>
  <c r="L5618" i="35"/>
  <c r="P5618" i="35"/>
  <c r="P5669" i="35" s="1"/>
  <c r="A5619" i="35"/>
  <c r="D5619" i="35"/>
  <c r="E5619" i="35"/>
  <c r="E5670" i="35" s="1"/>
  <c r="I5619" i="35"/>
  <c r="L5619" i="35"/>
  <c r="M5619" i="35"/>
  <c r="M5670" i="35" s="1"/>
  <c r="Q5619" i="35"/>
  <c r="A5620" i="35"/>
  <c r="D5620" i="35"/>
  <c r="L5620" i="35" s="1"/>
  <c r="L5671" i="35" s="1"/>
  <c r="A5621" i="35"/>
  <c r="D5621" i="35"/>
  <c r="E5621" i="35"/>
  <c r="H5621" i="35"/>
  <c r="I5621" i="35"/>
  <c r="I5672" i="35" s="1"/>
  <c r="L5621" i="35"/>
  <c r="M5621" i="35"/>
  <c r="P5621" i="35"/>
  <c r="Q5621" i="35"/>
  <c r="Q5672" i="35" s="1"/>
  <c r="A5622" i="35"/>
  <c r="D5622" i="35"/>
  <c r="E5622" i="35" s="1"/>
  <c r="E5673" i="35" s="1"/>
  <c r="H5622" i="35"/>
  <c r="H5673" i="35" s="1"/>
  <c r="L5622" i="35"/>
  <c r="P5622" i="35"/>
  <c r="P5673" i="35" s="1"/>
  <c r="A5623" i="35"/>
  <c r="D5623" i="35"/>
  <c r="E5623" i="35"/>
  <c r="E5674" i="35" s="1"/>
  <c r="I5623" i="35"/>
  <c r="L5623" i="35"/>
  <c r="M5623" i="35"/>
  <c r="M5674" i="35" s="1"/>
  <c r="P5623" i="35"/>
  <c r="Q5623" i="35"/>
  <c r="A5624" i="35"/>
  <c r="D5624" i="35"/>
  <c r="L5624" i="35"/>
  <c r="L5675" i="35" s="1"/>
  <c r="A5625" i="35"/>
  <c r="D5625" i="35"/>
  <c r="H5625" i="35" s="1"/>
  <c r="H5676" i="35" s="1"/>
  <c r="E5625" i="35"/>
  <c r="I5625" i="35"/>
  <c r="I5676" i="35" s="1"/>
  <c r="L5625" i="35"/>
  <c r="M5625" i="35"/>
  <c r="P5625" i="35"/>
  <c r="Q5625" i="35"/>
  <c r="Q5676" i="35" s="1"/>
  <c r="A5626" i="35"/>
  <c r="D5626" i="35"/>
  <c r="E5626" i="35" s="1"/>
  <c r="E5677" i="35" s="1"/>
  <c r="H5626" i="35"/>
  <c r="H5677" i="35" s="1"/>
  <c r="L5626" i="35"/>
  <c r="P5626" i="35"/>
  <c r="P5677" i="35" s="1"/>
  <c r="A5627" i="35"/>
  <c r="D5627" i="35"/>
  <c r="E5627" i="35"/>
  <c r="E5678" i="35" s="1"/>
  <c r="I5627" i="35"/>
  <c r="L5627" i="35"/>
  <c r="M5627" i="35"/>
  <c r="M5678" i="35" s="1"/>
  <c r="Q5627" i="35"/>
  <c r="A5628" i="35"/>
  <c r="D5628" i="35"/>
  <c r="L5628" i="35" s="1"/>
  <c r="L5679" i="35" s="1"/>
  <c r="A5629" i="35"/>
  <c r="D5629" i="35"/>
  <c r="E5629" i="35"/>
  <c r="H5629" i="35"/>
  <c r="I5629" i="35"/>
  <c r="I5680" i="35" s="1"/>
  <c r="L5629" i="35"/>
  <c r="M5629" i="35"/>
  <c r="P5629" i="35"/>
  <c r="Q5629" i="35"/>
  <c r="Q5680" i="35" s="1"/>
  <c r="A5630" i="35"/>
  <c r="D5630" i="35"/>
  <c r="E5630" i="35" s="1"/>
  <c r="E5681" i="35" s="1"/>
  <c r="H5630" i="35"/>
  <c r="H5681" i="35" s="1"/>
  <c r="L5630" i="35"/>
  <c r="P5630" i="35"/>
  <c r="P5681" i="35" s="1"/>
  <c r="A5631" i="35"/>
  <c r="D5631" i="35"/>
  <c r="E5631" i="35"/>
  <c r="E5682" i="35" s="1"/>
  <c r="I5631" i="35"/>
  <c r="L5631" i="35"/>
  <c r="M5631" i="35"/>
  <c r="M5682" i="35" s="1"/>
  <c r="Q5631" i="35"/>
  <c r="A5632" i="35"/>
  <c r="D5632" i="35"/>
  <c r="L5632" i="35"/>
  <c r="L5683" i="35" s="1"/>
  <c r="A5633" i="35"/>
  <c r="D5633" i="35"/>
  <c r="E5633" i="35"/>
  <c r="H5633" i="35"/>
  <c r="I5633" i="35"/>
  <c r="I5684" i="35" s="1"/>
  <c r="L5633" i="35"/>
  <c r="M5633" i="35"/>
  <c r="P5633" i="35"/>
  <c r="Q5633" i="35"/>
  <c r="Q5684" i="35" s="1"/>
  <c r="A5634" i="35"/>
  <c r="D5634" i="35"/>
  <c r="E5634" i="35" s="1"/>
  <c r="E5685" i="35" s="1"/>
  <c r="H5634" i="35"/>
  <c r="H5685" i="35" s="1"/>
  <c r="L5634" i="35"/>
  <c r="P5634" i="35"/>
  <c r="P5685" i="35" s="1"/>
  <c r="A5635" i="35"/>
  <c r="D5635" i="35"/>
  <c r="E5635" i="35"/>
  <c r="E5686" i="35" s="1"/>
  <c r="I5635" i="35"/>
  <c r="L5635" i="35"/>
  <c r="M5635" i="35"/>
  <c r="M5686" i="35" s="1"/>
  <c r="Q5635" i="35"/>
  <c r="A5636" i="35"/>
  <c r="D5636" i="35"/>
  <c r="L5636" i="35"/>
  <c r="L5687" i="35" s="1"/>
  <c r="A5637" i="35"/>
  <c r="D5637" i="35"/>
  <c r="E5637" i="35"/>
  <c r="H5637" i="35"/>
  <c r="I5637" i="35"/>
  <c r="I5688" i="35" s="1"/>
  <c r="L5637" i="35"/>
  <c r="M5637" i="35"/>
  <c r="P5637" i="35"/>
  <c r="Q5637" i="35"/>
  <c r="Q5688" i="35" s="1"/>
  <c r="A5638" i="35"/>
  <c r="D5638" i="35"/>
  <c r="E5638" i="35" s="1"/>
  <c r="E5689" i="35" s="1"/>
  <c r="H5638" i="35"/>
  <c r="H5689" i="35" s="1"/>
  <c r="L5638" i="35"/>
  <c r="P5638" i="35"/>
  <c r="P5689" i="35" s="1"/>
  <c r="A5639" i="35"/>
  <c r="D5639" i="35"/>
  <c r="E5639" i="35"/>
  <c r="E5690" i="35" s="1"/>
  <c r="L5639" i="35"/>
  <c r="M5639" i="35"/>
  <c r="M5690" i="35" s="1"/>
  <c r="Q5639" i="35"/>
  <c r="A5640" i="35"/>
  <c r="D5640" i="35"/>
  <c r="L5640" i="35"/>
  <c r="L5691" i="35" s="1"/>
  <c r="A5641" i="35"/>
  <c r="D5641" i="35"/>
  <c r="H5641" i="35" s="1"/>
  <c r="H5692" i="35" s="1"/>
  <c r="E5641" i="35"/>
  <c r="I5641" i="35"/>
  <c r="I5692" i="35" s="1"/>
  <c r="L5641" i="35"/>
  <c r="M5641" i="35"/>
  <c r="P5641" i="35"/>
  <c r="Q5641" i="35"/>
  <c r="Q5692" i="35" s="1"/>
  <c r="A5642" i="35"/>
  <c r="D5642" i="35"/>
  <c r="E5642" i="35" s="1"/>
  <c r="E5693" i="35" s="1"/>
  <c r="H5642" i="35"/>
  <c r="H5693" i="35" s="1"/>
  <c r="L5642" i="35"/>
  <c r="M5642" i="35"/>
  <c r="P5642" i="35"/>
  <c r="P5693" i="35" s="1"/>
  <c r="Q5642" i="35"/>
  <c r="A5643" i="35"/>
  <c r="D5643" i="35"/>
  <c r="E5643" i="35"/>
  <c r="E5694" i="35" s="1"/>
  <c r="L5643" i="35"/>
  <c r="M5643" i="35"/>
  <c r="M5694" i="35" s="1"/>
  <c r="Q5643" i="35"/>
  <c r="A5644" i="35"/>
  <c r="D5644" i="35"/>
  <c r="L5644" i="35"/>
  <c r="L5695" i="35" s="1"/>
  <c r="A5645" i="35"/>
  <c r="D5645" i="35"/>
  <c r="H5645" i="35" s="1"/>
  <c r="H5696" i="35" s="1"/>
  <c r="E5645" i="35"/>
  <c r="I5645" i="35"/>
  <c r="I5696" i="35" s="1"/>
  <c r="L5645" i="35"/>
  <c r="M5645" i="35"/>
  <c r="P5645" i="35"/>
  <c r="Q5645" i="35"/>
  <c r="Q5696" i="35" s="1"/>
  <c r="A5646" i="35"/>
  <c r="D5646" i="35"/>
  <c r="E5646" i="35" s="1"/>
  <c r="E5697" i="35" s="1"/>
  <c r="H5646" i="35"/>
  <c r="H5697" i="35" s="1"/>
  <c r="L5646" i="35"/>
  <c r="P5646" i="35"/>
  <c r="P5697" i="35" s="1"/>
  <c r="A5647" i="35"/>
  <c r="D5647" i="35"/>
  <c r="E5647" i="35"/>
  <c r="E5698" i="35" s="1"/>
  <c r="I5647" i="35"/>
  <c r="L5647" i="35"/>
  <c r="M5647" i="35"/>
  <c r="M5698" i="35" s="1"/>
  <c r="P5647" i="35"/>
  <c r="Q5647" i="35"/>
  <c r="A5648" i="35"/>
  <c r="D5648" i="35"/>
  <c r="L5648" i="35"/>
  <c r="L5699" i="35" s="1"/>
  <c r="A5649" i="35"/>
  <c r="D5649" i="35"/>
  <c r="H5649" i="35" s="1"/>
  <c r="H5700" i="35" s="1"/>
  <c r="E5649" i="35"/>
  <c r="I5649" i="35"/>
  <c r="I5700" i="35" s="1"/>
  <c r="L5649" i="35"/>
  <c r="M5649" i="35"/>
  <c r="P5649" i="35"/>
  <c r="Q5649" i="35"/>
  <c r="Q5700" i="35" s="1"/>
  <c r="A5650" i="35"/>
  <c r="D5650" i="35"/>
  <c r="E5650" i="35" s="1"/>
  <c r="E5701" i="35" s="1"/>
  <c r="H5650" i="35"/>
  <c r="H5701" i="35" s="1"/>
  <c r="L5650" i="35"/>
  <c r="P5650" i="35"/>
  <c r="P5701" i="35" s="1"/>
  <c r="A5651" i="35"/>
  <c r="D5651" i="35"/>
  <c r="E5651" i="35"/>
  <c r="E5702" i="35" s="1"/>
  <c r="I5651" i="35"/>
  <c r="L5651" i="35"/>
  <c r="M5651" i="35"/>
  <c r="M5702" i="35" s="1"/>
  <c r="P5651" i="35"/>
  <c r="Q5651" i="35"/>
  <c r="A5652" i="35"/>
  <c r="D5652" i="35"/>
  <c r="L5652" i="35"/>
  <c r="L5703" i="35" s="1"/>
  <c r="A5653" i="35"/>
  <c r="D5653" i="35"/>
  <c r="H5653" i="35" s="1"/>
  <c r="H5704" i="35" s="1"/>
  <c r="E5653" i="35"/>
  <c r="I5653" i="35"/>
  <c r="I5704" i="35" s="1"/>
  <c r="L5653" i="35"/>
  <c r="M5653" i="35"/>
  <c r="P5653" i="35"/>
  <c r="Q5653" i="35"/>
  <c r="Q5704" i="35" s="1"/>
  <c r="A5654" i="35"/>
  <c r="D5654" i="35"/>
  <c r="E5654" i="35" s="1"/>
  <c r="E5705" i="35" s="1"/>
  <c r="H5654" i="35"/>
  <c r="H5705" i="35" s="1"/>
  <c r="L5654" i="35"/>
  <c r="P5654" i="35"/>
  <c r="P5705" i="35" s="1"/>
  <c r="A5656" i="35"/>
  <c r="A5657" i="35"/>
  <c r="A5658" i="35"/>
  <c r="I5658" i="35"/>
  <c r="P5658" i="35"/>
  <c r="Q5658" i="35"/>
  <c r="A5659" i="35"/>
  <c r="A5660" i="35"/>
  <c r="D5660" i="35"/>
  <c r="E5660" i="35"/>
  <c r="H5660" i="35"/>
  <c r="I5660" i="35"/>
  <c r="L5660" i="35"/>
  <c r="M5660" i="35"/>
  <c r="P5660" i="35"/>
  <c r="A5661" i="35"/>
  <c r="D5661" i="35"/>
  <c r="E5661" i="35"/>
  <c r="H5661" i="35"/>
  <c r="L5661" i="35"/>
  <c r="M5661" i="35"/>
  <c r="A5662" i="35"/>
  <c r="D5662" i="35"/>
  <c r="L5662" i="35"/>
  <c r="A5663" i="35"/>
  <c r="A5664" i="35"/>
  <c r="D5664" i="35"/>
  <c r="E5664" i="35"/>
  <c r="H5664" i="35"/>
  <c r="L5664" i="35"/>
  <c r="M5664" i="35"/>
  <c r="P5664" i="35"/>
  <c r="A5665" i="35"/>
  <c r="D5665" i="35"/>
  <c r="E5665" i="35"/>
  <c r="L5665" i="35"/>
  <c r="M5665" i="35"/>
  <c r="A5666" i="35"/>
  <c r="D5666" i="35"/>
  <c r="L5666" i="35"/>
  <c r="Q5666" i="35"/>
  <c r="A5667" i="35"/>
  <c r="A5668" i="35"/>
  <c r="D5668" i="35"/>
  <c r="E5668" i="35"/>
  <c r="H5668" i="35"/>
  <c r="L5668" i="35"/>
  <c r="M5668" i="35"/>
  <c r="P5668" i="35"/>
  <c r="A5669" i="35"/>
  <c r="D5669" i="35"/>
  <c r="L5669" i="35"/>
  <c r="A5670" i="35"/>
  <c r="D5670" i="35"/>
  <c r="I5670" i="35"/>
  <c r="L5670" i="35"/>
  <c r="Q5670" i="35"/>
  <c r="A5671" i="35"/>
  <c r="A5672" i="35"/>
  <c r="D5672" i="35"/>
  <c r="E5672" i="35"/>
  <c r="H5672" i="35"/>
  <c r="L5672" i="35"/>
  <c r="M5672" i="35"/>
  <c r="P5672" i="35"/>
  <c r="A5673" i="35"/>
  <c r="D5673" i="35"/>
  <c r="L5673" i="35"/>
  <c r="A5674" i="35"/>
  <c r="D5674" i="35"/>
  <c r="I5674" i="35"/>
  <c r="L5674" i="35"/>
  <c r="P5674" i="35"/>
  <c r="Q5674" i="35"/>
  <c r="A5675" i="35"/>
  <c r="A5676" i="35"/>
  <c r="D5676" i="35"/>
  <c r="E5676" i="35"/>
  <c r="L5676" i="35"/>
  <c r="M5676" i="35"/>
  <c r="P5676" i="35"/>
  <c r="A5677" i="35"/>
  <c r="D5677" i="35"/>
  <c r="L5677" i="35"/>
  <c r="A5678" i="35"/>
  <c r="D5678" i="35"/>
  <c r="I5678" i="35"/>
  <c r="L5678" i="35"/>
  <c r="Q5678" i="35"/>
  <c r="A5679" i="35"/>
  <c r="A5680" i="35"/>
  <c r="D5680" i="35"/>
  <c r="E5680" i="35"/>
  <c r="H5680" i="35"/>
  <c r="L5680" i="35"/>
  <c r="M5680" i="35"/>
  <c r="P5680" i="35"/>
  <c r="A5681" i="35"/>
  <c r="D5681" i="35"/>
  <c r="L5681" i="35"/>
  <c r="A5682" i="35"/>
  <c r="D5682" i="35"/>
  <c r="I5682" i="35"/>
  <c r="L5682" i="35"/>
  <c r="Q5682" i="35"/>
  <c r="A5683" i="35"/>
  <c r="A5684" i="35"/>
  <c r="D5684" i="35"/>
  <c r="E5684" i="35"/>
  <c r="H5684" i="35"/>
  <c r="L5684" i="35"/>
  <c r="M5684" i="35"/>
  <c r="P5684" i="35"/>
  <c r="A5685" i="35"/>
  <c r="D5685" i="35"/>
  <c r="L5685" i="35"/>
  <c r="A5686" i="35"/>
  <c r="D5686" i="35"/>
  <c r="I5686" i="35"/>
  <c r="L5686" i="35"/>
  <c r="Q5686" i="35"/>
  <c r="A5687" i="35"/>
  <c r="A5688" i="35"/>
  <c r="D5688" i="35"/>
  <c r="E5688" i="35"/>
  <c r="H5688" i="35"/>
  <c r="L5688" i="35"/>
  <c r="M5688" i="35"/>
  <c r="P5688" i="35"/>
  <c r="A5689" i="35"/>
  <c r="D5689" i="35"/>
  <c r="L5689" i="35"/>
  <c r="A5690" i="35"/>
  <c r="D5690" i="35"/>
  <c r="L5690" i="35"/>
  <c r="Q5690" i="35"/>
  <c r="A5691" i="35"/>
  <c r="A5692" i="35"/>
  <c r="D5692" i="35"/>
  <c r="E5692" i="35"/>
  <c r="L5692" i="35"/>
  <c r="M5692" i="35"/>
  <c r="P5692" i="35"/>
  <c r="A5693" i="35"/>
  <c r="D5693" i="35"/>
  <c r="L5693" i="35"/>
  <c r="M5693" i="35"/>
  <c r="Q5693" i="35"/>
  <c r="A5694" i="35"/>
  <c r="D5694" i="35"/>
  <c r="L5694" i="35"/>
  <c r="Q5694" i="35"/>
  <c r="A5695" i="35"/>
  <c r="A5696" i="35"/>
  <c r="D5696" i="35"/>
  <c r="E5696" i="35"/>
  <c r="L5696" i="35"/>
  <c r="M5696" i="35"/>
  <c r="P5696" i="35"/>
  <c r="A5697" i="35"/>
  <c r="D5697" i="35"/>
  <c r="L5697" i="35"/>
  <c r="A5698" i="35"/>
  <c r="D5698" i="35"/>
  <c r="I5698" i="35"/>
  <c r="L5698" i="35"/>
  <c r="P5698" i="35"/>
  <c r="Q5698" i="35"/>
  <c r="A5699" i="35"/>
  <c r="A5700" i="35"/>
  <c r="D5700" i="35"/>
  <c r="E5700" i="35"/>
  <c r="L5700" i="35"/>
  <c r="M5700" i="35"/>
  <c r="P5700" i="35"/>
  <c r="A5701" i="35"/>
  <c r="D5701" i="35"/>
  <c r="L5701" i="35"/>
  <c r="A5702" i="35"/>
  <c r="D5702" i="35"/>
  <c r="I5702" i="35"/>
  <c r="L5702" i="35"/>
  <c r="P5702" i="35"/>
  <c r="Q5702" i="35"/>
  <c r="A5703" i="35"/>
  <c r="A5704" i="35"/>
  <c r="D5704" i="35"/>
  <c r="E5704" i="35"/>
  <c r="L5704" i="35"/>
  <c r="M5704" i="35"/>
  <c r="P5704" i="35"/>
  <c r="A5705" i="35"/>
  <c r="D5705" i="35"/>
  <c r="L5705" i="35"/>
  <c r="D5712" i="35"/>
  <c r="E5712" i="35"/>
  <c r="E5717" i="35" s="1"/>
  <c r="F5712" i="35"/>
  <c r="F5717" i="35" s="1"/>
  <c r="G5712" i="35"/>
  <c r="G5717" i="35" s="1"/>
  <c r="H5712" i="35"/>
  <c r="I5712" i="35"/>
  <c r="I5717" i="35" s="1"/>
  <c r="J5712" i="35"/>
  <c r="K5712" i="35"/>
  <c r="K5717" i="35" s="1"/>
  <c r="L5712" i="35"/>
  <c r="M5712" i="35"/>
  <c r="M5717" i="35" s="1"/>
  <c r="N5712" i="35"/>
  <c r="N5717" i="35" s="1"/>
  <c r="O5712" i="35"/>
  <c r="O5717" i="35" s="1"/>
  <c r="P5712" i="35"/>
  <c r="Q5712" i="35"/>
  <c r="Q5717" i="35" s="1"/>
  <c r="R5712" i="35"/>
  <c r="D5717" i="35"/>
  <c r="H5717" i="35"/>
  <c r="J5717" i="35"/>
  <c r="L5717" i="35"/>
  <c r="P5717" i="35"/>
  <c r="R5717" i="35"/>
  <c r="A5744" i="35"/>
  <c r="D5744" i="35"/>
  <c r="E5744" i="35"/>
  <c r="F5744" i="35"/>
  <c r="G5744" i="35"/>
  <c r="G5794" i="35" s="1"/>
  <c r="H5744" i="35"/>
  <c r="I5744" i="35"/>
  <c r="J5744" i="35"/>
  <c r="K5744" i="35"/>
  <c r="K5794" i="35" s="1"/>
  <c r="L5744" i="35"/>
  <c r="M5744" i="35"/>
  <c r="N5744" i="35"/>
  <c r="O5744" i="35"/>
  <c r="O5794" i="35" s="1"/>
  <c r="P5744" i="35"/>
  <c r="Q5744" i="35"/>
  <c r="R5744" i="35"/>
  <c r="A5745" i="35"/>
  <c r="D5745" i="35"/>
  <c r="E5745" i="35"/>
  <c r="E5796" i="35" s="1"/>
  <c r="F5745" i="35"/>
  <c r="G5745" i="35"/>
  <c r="G5796" i="35" s="1"/>
  <c r="H5745" i="35"/>
  <c r="I5745" i="35"/>
  <c r="I5796" i="35" s="1"/>
  <c r="J5745" i="35"/>
  <c r="K5745" i="35"/>
  <c r="K5796" i="35" s="1"/>
  <c r="L5745" i="35"/>
  <c r="M5745" i="35"/>
  <c r="M5796" i="35" s="1"/>
  <c r="N5745" i="35"/>
  <c r="O5745" i="35"/>
  <c r="O5796" i="35" s="1"/>
  <c r="P5745" i="35"/>
  <c r="Q5745" i="35"/>
  <c r="Q5796" i="35" s="1"/>
  <c r="R5745" i="35"/>
  <c r="A5746" i="35"/>
  <c r="D5746" i="35"/>
  <c r="E5746" i="35"/>
  <c r="E5797" i="35" s="1"/>
  <c r="F5746" i="35"/>
  <c r="G5746" i="35"/>
  <c r="H5746" i="35"/>
  <c r="I5746" i="35"/>
  <c r="I5797" i="35" s="1"/>
  <c r="J5746" i="35"/>
  <c r="K5746" i="35"/>
  <c r="L5746" i="35"/>
  <c r="M5746" i="35"/>
  <c r="M5797" i="35" s="1"/>
  <c r="N5746" i="35"/>
  <c r="O5746" i="35"/>
  <c r="P5746" i="35"/>
  <c r="Q5746" i="35"/>
  <c r="Q5797" i="35" s="1"/>
  <c r="R5746" i="35"/>
  <c r="A5747" i="35"/>
  <c r="D5747" i="35"/>
  <c r="E5747" i="35"/>
  <c r="E5798" i="35" s="1"/>
  <c r="F5747" i="35"/>
  <c r="G5747" i="35"/>
  <c r="H5747" i="35"/>
  <c r="I5747" i="35"/>
  <c r="I5798" i="35" s="1"/>
  <c r="J5747" i="35"/>
  <c r="K5747" i="35"/>
  <c r="L5747" i="35"/>
  <c r="M5747" i="35"/>
  <c r="M5798" i="35" s="1"/>
  <c r="N5747" i="35"/>
  <c r="O5747" i="35"/>
  <c r="P5747" i="35"/>
  <c r="Q5747" i="35"/>
  <c r="Q5798" i="35" s="1"/>
  <c r="R5747" i="35"/>
  <c r="A5748" i="35"/>
  <c r="D5748" i="35"/>
  <c r="E5748" i="35"/>
  <c r="E5799" i="35" s="1"/>
  <c r="F5748" i="35"/>
  <c r="G5748" i="35"/>
  <c r="H5748" i="35"/>
  <c r="I5748" i="35"/>
  <c r="I5799" i="35" s="1"/>
  <c r="J5748" i="35"/>
  <c r="K5748" i="35"/>
  <c r="L5748" i="35"/>
  <c r="M5748" i="35"/>
  <c r="M5799" i="35" s="1"/>
  <c r="N5748" i="35"/>
  <c r="O5748" i="35"/>
  <c r="P5748" i="35"/>
  <c r="Q5748" i="35"/>
  <c r="Q5799" i="35" s="1"/>
  <c r="R5748" i="35"/>
  <c r="A5749" i="35"/>
  <c r="D5749" i="35"/>
  <c r="E5749" i="35"/>
  <c r="E5800" i="35" s="1"/>
  <c r="F5749" i="35"/>
  <c r="G5749" i="35"/>
  <c r="H5749" i="35"/>
  <c r="I5749" i="35"/>
  <c r="I5800" i="35" s="1"/>
  <c r="J5749" i="35"/>
  <c r="K5749" i="35"/>
  <c r="L5749" i="35"/>
  <c r="M5749" i="35"/>
  <c r="M5800" i="35" s="1"/>
  <c r="N5749" i="35"/>
  <c r="O5749" i="35"/>
  <c r="P5749" i="35"/>
  <c r="Q5749" i="35"/>
  <c r="Q5800" i="35" s="1"/>
  <c r="R5749" i="35"/>
  <c r="A5750" i="35"/>
  <c r="D5750" i="35"/>
  <c r="E5750" i="35"/>
  <c r="E5801" i="35" s="1"/>
  <c r="F5750" i="35"/>
  <c r="G5750" i="35"/>
  <c r="H5750" i="35"/>
  <c r="I5750" i="35"/>
  <c r="I5801" i="35" s="1"/>
  <c r="J5750" i="35"/>
  <c r="K5750" i="35"/>
  <c r="L5750" i="35"/>
  <c r="M5750" i="35"/>
  <c r="M5801" i="35" s="1"/>
  <c r="N5750" i="35"/>
  <c r="O5750" i="35"/>
  <c r="P5750" i="35"/>
  <c r="Q5750" i="35"/>
  <c r="Q5801" i="35" s="1"/>
  <c r="R5750" i="35"/>
  <c r="A5751" i="35"/>
  <c r="D5751" i="35"/>
  <c r="E5751" i="35"/>
  <c r="E5802" i="35" s="1"/>
  <c r="F5751" i="35"/>
  <c r="G5751" i="35"/>
  <c r="H5751" i="35"/>
  <c r="I5751" i="35"/>
  <c r="I5802" i="35" s="1"/>
  <c r="J5751" i="35"/>
  <c r="K5751" i="35"/>
  <c r="L5751" i="35"/>
  <c r="M5751" i="35"/>
  <c r="M5802" i="35" s="1"/>
  <c r="N5751" i="35"/>
  <c r="O5751" i="35"/>
  <c r="P5751" i="35"/>
  <c r="Q5751" i="35"/>
  <c r="Q5802" i="35" s="1"/>
  <c r="R5751" i="35"/>
  <c r="A5752" i="35"/>
  <c r="D5752" i="35"/>
  <c r="E5752" i="35"/>
  <c r="E5803" i="35" s="1"/>
  <c r="F5752" i="35"/>
  <c r="G5752" i="35"/>
  <c r="H5752" i="35"/>
  <c r="I5752" i="35"/>
  <c r="I5803" i="35" s="1"/>
  <c r="J5752" i="35"/>
  <c r="K5752" i="35"/>
  <c r="L5752" i="35"/>
  <c r="M5752" i="35"/>
  <c r="M5803" i="35" s="1"/>
  <c r="N5752" i="35"/>
  <c r="O5752" i="35"/>
  <c r="P5752" i="35"/>
  <c r="Q5752" i="35"/>
  <c r="Q5803" i="35" s="1"/>
  <c r="R5752" i="35"/>
  <c r="A5753" i="35"/>
  <c r="D5753" i="35"/>
  <c r="E5753" i="35"/>
  <c r="E5804" i="35" s="1"/>
  <c r="F5753" i="35"/>
  <c r="G5753" i="35"/>
  <c r="H5753" i="35"/>
  <c r="I5753" i="35"/>
  <c r="I5804" i="35" s="1"/>
  <c r="J5753" i="35"/>
  <c r="K5753" i="35"/>
  <c r="L5753" i="35"/>
  <c r="M5753" i="35"/>
  <c r="M5804" i="35" s="1"/>
  <c r="N5753" i="35"/>
  <c r="O5753" i="35"/>
  <c r="P5753" i="35"/>
  <c r="Q5753" i="35"/>
  <c r="Q5804" i="35" s="1"/>
  <c r="R5753" i="35"/>
  <c r="A5754" i="35"/>
  <c r="D5754" i="35"/>
  <c r="E5754" i="35"/>
  <c r="E5805" i="35" s="1"/>
  <c r="F5754" i="35"/>
  <c r="G5754" i="35"/>
  <c r="H5754" i="35"/>
  <c r="I5754" i="35"/>
  <c r="I5805" i="35" s="1"/>
  <c r="J5754" i="35"/>
  <c r="K5754" i="35"/>
  <c r="L5754" i="35"/>
  <c r="M5754" i="35"/>
  <c r="M5805" i="35" s="1"/>
  <c r="N5754" i="35"/>
  <c r="O5754" i="35"/>
  <c r="P5754" i="35"/>
  <c r="Q5754" i="35"/>
  <c r="Q5805" i="35" s="1"/>
  <c r="R5754" i="35"/>
  <c r="A5755" i="35"/>
  <c r="D5755" i="35"/>
  <c r="E5755" i="35"/>
  <c r="E5806" i="35" s="1"/>
  <c r="F5755" i="35"/>
  <c r="G5755" i="35"/>
  <c r="H5755" i="35"/>
  <c r="I5755" i="35"/>
  <c r="I5806" i="35" s="1"/>
  <c r="J5755" i="35"/>
  <c r="K5755" i="35"/>
  <c r="L5755" i="35"/>
  <c r="M5755" i="35"/>
  <c r="M5806" i="35" s="1"/>
  <c r="N5755" i="35"/>
  <c r="O5755" i="35"/>
  <c r="P5755" i="35"/>
  <c r="Q5755" i="35"/>
  <c r="Q5806" i="35" s="1"/>
  <c r="R5755" i="35"/>
  <c r="A5756" i="35"/>
  <c r="D5756" i="35"/>
  <c r="E5756" i="35"/>
  <c r="E5807" i="35" s="1"/>
  <c r="F5756" i="35"/>
  <c r="G5756" i="35"/>
  <c r="H5756" i="35"/>
  <c r="I5756" i="35"/>
  <c r="I5807" i="35" s="1"/>
  <c r="J5756" i="35"/>
  <c r="K5756" i="35"/>
  <c r="L5756" i="35"/>
  <c r="M5756" i="35"/>
  <c r="M5807" i="35" s="1"/>
  <c r="N5756" i="35"/>
  <c r="O5756" i="35"/>
  <c r="P5756" i="35"/>
  <c r="Q5756" i="35"/>
  <c r="Q5807" i="35" s="1"/>
  <c r="R5756" i="35"/>
  <c r="A5757" i="35"/>
  <c r="D5757" i="35"/>
  <c r="E5757" i="35"/>
  <c r="E5808" i="35" s="1"/>
  <c r="F5757" i="35"/>
  <c r="G5757" i="35"/>
  <c r="H5757" i="35"/>
  <c r="I5757" i="35"/>
  <c r="I5808" i="35" s="1"/>
  <c r="J5757" i="35"/>
  <c r="K5757" i="35"/>
  <c r="L5757" i="35"/>
  <c r="M5757" i="35"/>
  <c r="M5808" i="35" s="1"/>
  <c r="N5757" i="35"/>
  <c r="O5757" i="35"/>
  <c r="P5757" i="35"/>
  <c r="Q5757" i="35"/>
  <c r="Q5808" i="35" s="1"/>
  <c r="R5757" i="35"/>
  <c r="A5758" i="35"/>
  <c r="D5758" i="35"/>
  <c r="E5758" i="35"/>
  <c r="E5809" i="35" s="1"/>
  <c r="F5758" i="35"/>
  <c r="G5758" i="35"/>
  <c r="H5758" i="35"/>
  <c r="I5758" i="35"/>
  <c r="I5809" i="35" s="1"/>
  <c r="J5758" i="35"/>
  <c r="K5758" i="35"/>
  <c r="L5758" i="35"/>
  <c r="M5758" i="35"/>
  <c r="M5809" i="35" s="1"/>
  <c r="N5758" i="35"/>
  <c r="O5758" i="35"/>
  <c r="P5758" i="35"/>
  <c r="Q5758" i="35"/>
  <c r="Q5809" i="35" s="1"/>
  <c r="R5758" i="35"/>
  <c r="A5759" i="35"/>
  <c r="D5759" i="35"/>
  <c r="E5759" i="35"/>
  <c r="E5810" i="35" s="1"/>
  <c r="F5759" i="35"/>
  <c r="G5759" i="35"/>
  <c r="H5759" i="35"/>
  <c r="I5759" i="35"/>
  <c r="I5810" i="35" s="1"/>
  <c r="J5759" i="35"/>
  <c r="K5759" i="35"/>
  <c r="L5759" i="35"/>
  <c r="M5759" i="35"/>
  <c r="M5810" i="35" s="1"/>
  <c r="N5759" i="35"/>
  <c r="O5759" i="35"/>
  <c r="P5759" i="35"/>
  <c r="Q5759" i="35"/>
  <c r="Q5810" i="35" s="1"/>
  <c r="R5759" i="35"/>
  <c r="A5760" i="35"/>
  <c r="D5760" i="35"/>
  <c r="E5760" i="35"/>
  <c r="E5811" i="35" s="1"/>
  <c r="F5760" i="35"/>
  <c r="G5760" i="35"/>
  <c r="H5760" i="35"/>
  <c r="I5760" i="35"/>
  <c r="I5811" i="35" s="1"/>
  <c r="J5760" i="35"/>
  <c r="K5760" i="35"/>
  <c r="L5760" i="35"/>
  <c r="M5760" i="35"/>
  <c r="M5811" i="35" s="1"/>
  <c r="N5760" i="35"/>
  <c r="O5760" i="35"/>
  <c r="P5760" i="35"/>
  <c r="Q5760" i="35"/>
  <c r="Q5811" i="35" s="1"/>
  <c r="R5760" i="35"/>
  <c r="A5761" i="35"/>
  <c r="D5761" i="35"/>
  <c r="E5761" i="35"/>
  <c r="E5812" i="35" s="1"/>
  <c r="F5761" i="35"/>
  <c r="G5761" i="35"/>
  <c r="H5761" i="35"/>
  <c r="I5761" i="35"/>
  <c r="I5812" i="35" s="1"/>
  <c r="J5761" i="35"/>
  <c r="K5761" i="35"/>
  <c r="L5761" i="35"/>
  <c r="M5761" i="35"/>
  <c r="M5812" i="35" s="1"/>
  <c r="N5761" i="35"/>
  <c r="O5761" i="35"/>
  <c r="P5761" i="35"/>
  <c r="Q5761" i="35"/>
  <c r="Q5812" i="35" s="1"/>
  <c r="R5761" i="35"/>
  <c r="A5762" i="35"/>
  <c r="D5762" i="35"/>
  <c r="E5762" i="35"/>
  <c r="E5813" i="35" s="1"/>
  <c r="F5762" i="35"/>
  <c r="G5762" i="35"/>
  <c r="H5762" i="35"/>
  <c r="I5762" i="35"/>
  <c r="I5813" i="35" s="1"/>
  <c r="J5762" i="35"/>
  <c r="K5762" i="35"/>
  <c r="L5762" i="35"/>
  <c r="M5762" i="35"/>
  <c r="M5813" i="35" s="1"/>
  <c r="N5762" i="35"/>
  <c r="O5762" i="35"/>
  <c r="P5762" i="35"/>
  <c r="Q5762" i="35"/>
  <c r="Q5813" i="35" s="1"/>
  <c r="R5762" i="35"/>
  <c r="A5763" i="35"/>
  <c r="D5763" i="35"/>
  <c r="E5763" i="35"/>
  <c r="E5814" i="35" s="1"/>
  <c r="F5763" i="35"/>
  <c r="G5763" i="35"/>
  <c r="H5763" i="35"/>
  <c r="I5763" i="35"/>
  <c r="I5814" i="35" s="1"/>
  <c r="J5763" i="35"/>
  <c r="K5763" i="35"/>
  <c r="L5763" i="35"/>
  <c r="M5763" i="35"/>
  <c r="M5814" i="35" s="1"/>
  <c r="N5763" i="35"/>
  <c r="O5763" i="35"/>
  <c r="P5763" i="35"/>
  <c r="Q5763" i="35"/>
  <c r="Q5814" i="35" s="1"/>
  <c r="R5763" i="35"/>
  <c r="A5764" i="35"/>
  <c r="D5764" i="35"/>
  <c r="E5764" i="35"/>
  <c r="E5815" i="35" s="1"/>
  <c r="F5764" i="35"/>
  <c r="G5764" i="35"/>
  <c r="H5764" i="35"/>
  <c r="I5764" i="35"/>
  <c r="I5815" i="35" s="1"/>
  <c r="J5764" i="35"/>
  <c r="K5764" i="35"/>
  <c r="L5764" i="35"/>
  <c r="M5764" i="35"/>
  <c r="M5815" i="35" s="1"/>
  <c r="N5764" i="35"/>
  <c r="O5764" i="35"/>
  <c r="P5764" i="35"/>
  <c r="Q5764" i="35"/>
  <c r="Q5815" i="35" s="1"/>
  <c r="R5764" i="35"/>
  <c r="A5765" i="35"/>
  <c r="D5765" i="35"/>
  <c r="F5765" i="35" s="1"/>
  <c r="E5765" i="35"/>
  <c r="E5816" i="35" s="1"/>
  <c r="G5765" i="35"/>
  <c r="H5765" i="35"/>
  <c r="I5765" i="35"/>
  <c r="I5816" i="35" s="1"/>
  <c r="J5765" i="35"/>
  <c r="K5765" i="35"/>
  <c r="L5765" i="35"/>
  <c r="M5765" i="35"/>
  <c r="M5816" i="35" s="1"/>
  <c r="N5765" i="35"/>
  <c r="O5765" i="35"/>
  <c r="P5765" i="35"/>
  <c r="Q5765" i="35"/>
  <c r="Q5816" i="35" s="1"/>
  <c r="R5765" i="35"/>
  <c r="A5766" i="35"/>
  <c r="D5766" i="35"/>
  <c r="E5766" i="35"/>
  <c r="E5817" i="35" s="1"/>
  <c r="F5766" i="35"/>
  <c r="G5766" i="35"/>
  <c r="H5766" i="35"/>
  <c r="I5766" i="35"/>
  <c r="I5817" i="35" s="1"/>
  <c r="J5766" i="35"/>
  <c r="K5766" i="35"/>
  <c r="L5766" i="35"/>
  <c r="M5766" i="35"/>
  <c r="M5817" i="35" s="1"/>
  <c r="N5766" i="35"/>
  <c r="O5766" i="35"/>
  <c r="P5766" i="35"/>
  <c r="Q5766" i="35"/>
  <c r="Q5817" i="35" s="1"/>
  <c r="R5766" i="35"/>
  <c r="A5767" i="35"/>
  <c r="D5767" i="35"/>
  <c r="F5767" i="35" s="1"/>
  <c r="E5767" i="35"/>
  <c r="E5818" i="35" s="1"/>
  <c r="G5767" i="35"/>
  <c r="H5767" i="35"/>
  <c r="I5767" i="35"/>
  <c r="I5818" i="35" s="1"/>
  <c r="J5767" i="35"/>
  <c r="K5767" i="35"/>
  <c r="L5767" i="35"/>
  <c r="M5767" i="35"/>
  <c r="M5818" i="35" s="1"/>
  <c r="N5767" i="35"/>
  <c r="O5767" i="35"/>
  <c r="P5767" i="35"/>
  <c r="Q5767" i="35"/>
  <c r="Q5818" i="35" s="1"/>
  <c r="R5767" i="35"/>
  <c r="A5768" i="35"/>
  <c r="D5768" i="35"/>
  <c r="F5768" i="35" s="1"/>
  <c r="E5768" i="35"/>
  <c r="E5819" i="35" s="1"/>
  <c r="G5768" i="35"/>
  <c r="H5768" i="35"/>
  <c r="I5768" i="35"/>
  <c r="I5819" i="35" s="1"/>
  <c r="J5768" i="35"/>
  <c r="K5768" i="35"/>
  <c r="L5768" i="35"/>
  <c r="M5768" i="35"/>
  <c r="M5819" i="35" s="1"/>
  <c r="N5768" i="35"/>
  <c r="O5768" i="35"/>
  <c r="P5768" i="35"/>
  <c r="Q5768" i="35"/>
  <c r="Q5819" i="35" s="1"/>
  <c r="R5768" i="35"/>
  <c r="A5769" i="35"/>
  <c r="D5769" i="35"/>
  <c r="F5769" i="35" s="1"/>
  <c r="E5769" i="35"/>
  <c r="E5820" i="35" s="1"/>
  <c r="G5769" i="35"/>
  <c r="H5769" i="35"/>
  <c r="I5769" i="35"/>
  <c r="I5820" i="35" s="1"/>
  <c r="J5769" i="35"/>
  <c r="K5769" i="35"/>
  <c r="L5769" i="35"/>
  <c r="M5769" i="35"/>
  <c r="M5820" i="35" s="1"/>
  <c r="N5769" i="35"/>
  <c r="O5769" i="35"/>
  <c r="P5769" i="35"/>
  <c r="Q5769" i="35"/>
  <c r="Q5820" i="35" s="1"/>
  <c r="R5769" i="35"/>
  <c r="A5770" i="35"/>
  <c r="D5770" i="35"/>
  <c r="E5770" i="35"/>
  <c r="E5821" i="35" s="1"/>
  <c r="F5770" i="35"/>
  <c r="G5770" i="35"/>
  <c r="H5770" i="35"/>
  <c r="I5770" i="35"/>
  <c r="I5821" i="35" s="1"/>
  <c r="J5770" i="35"/>
  <c r="K5770" i="35"/>
  <c r="L5770" i="35"/>
  <c r="M5770" i="35"/>
  <c r="M5821" i="35" s="1"/>
  <c r="N5770" i="35"/>
  <c r="O5770" i="35"/>
  <c r="P5770" i="35"/>
  <c r="Q5770" i="35"/>
  <c r="Q5821" i="35" s="1"/>
  <c r="R5770" i="35"/>
  <c r="A5771" i="35"/>
  <c r="D5771" i="35"/>
  <c r="E5771" i="35"/>
  <c r="E5822" i="35" s="1"/>
  <c r="F5771" i="35"/>
  <c r="G5771" i="35"/>
  <c r="H5771" i="35"/>
  <c r="I5771" i="35"/>
  <c r="I5822" i="35" s="1"/>
  <c r="J5771" i="35"/>
  <c r="K5771" i="35"/>
  <c r="L5771" i="35"/>
  <c r="M5771" i="35"/>
  <c r="M5822" i="35" s="1"/>
  <c r="N5771" i="35"/>
  <c r="O5771" i="35"/>
  <c r="P5771" i="35"/>
  <c r="Q5771" i="35"/>
  <c r="Q5822" i="35" s="1"/>
  <c r="R5771" i="35"/>
  <c r="A5772" i="35"/>
  <c r="D5772" i="35"/>
  <c r="E5772" i="35"/>
  <c r="E5823" i="35" s="1"/>
  <c r="F5772" i="35"/>
  <c r="G5772" i="35"/>
  <c r="H5772" i="35"/>
  <c r="I5772" i="35"/>
  <c r="I5823" i="35" s="1"/>
  <c r="J5772" i="35"/>
  <c r="K5772" i="35"/>
  <c r="L5772" i="35"/>
  <c r="M5772" i="35"/>
  <c r="M5823" i="35" s="1"/>
  <c r="N5772" i="35"/>
  <c r="O5772" i="35"/>
  <c r="P5772" i="35"/>
  <c r="Q5772" i="35"/>
  <c r="Q5823" i="35" s="1"/>
  <c r="R5772" i="35"/>
  <c r="A5773" i="35"/>
  <c r="D5773" i="35"/>
  <c r="E5773" i="35"/>
  <c r="E5824" i="35" s="1"/>
  <c r="F5773" i="35"/>
  <c r="G5773" i="35"/>
  <c r="H5773" i="35"/>
  <c r="I5773" i="35"/>
  <c r="I5824" i="35" s="1"/>
  <c r="J5773" i="35"/>
  <c r="K5773" i="35"/>
  <c r="L5773" i="35"/>
  <c r="M5773" i="35"/>
  <c r="M5824" i="35" s="1"/>
  <c r="N5773" i="35"/>
  <c r="O5773" i="35"/>
  <c r="P5773" i="35"/>
  <c r="Q5773" i="35"/>
  <c r="Q5824" i="35" s="1"/>
  <c r="R5773" i="35"/>
  <c r="A5774" i="35"/>
  <c r="D5774" i="35"/>
  <c r="E5774" i="35"/>
  <c r="E5825" i="35" s="1"/>
  <c r="F5774" i="35"/>
  <c r="G5774" i="35"/>
  <c r="H5774" i="35"/>
  <c r="I5774" i="35"/>
  <c r="I5825" i="35" s="1"/>
  <c r="J5774" i="35"/>
  <c r="K5774" i="35"/>
  <c r="L5774" i="35"/>
  <c r="M5774" i="35"/>
  <c r="M5825" i="35" s="1"/>
  <c r="N5774" i="35"/>
  <c r="O5774" i="35"/>
  <c r="P5774" i="35"/>
  <c r="Q5774" i="35"/>
  <c r="Q5825" i="35" s="1"/>
  <c r="R5774" i="35"/>
  <c r="A5775" i="35"/>
  <c r="D5775" i="35"/>
  <c r="E5775" i="35"/>
  <c r="E5826" i="35" s="1"/>
  <c r="F5775" i="35"/>
  <c r="G5775" i="35"/>
  <c r="H5775" i="35"/>
  <c r="I5775" i="35"/>
  <c r="I5826" i="35" s="1"/>
  <c r="J5775" i="35"/>
  <c r="K5775" i="35"/>
  <c r="L5775" i="35"/>
  <c r="M5775" i="35"/>
  <c r="M5826" i="35" s="1"/>
  <c r="N5775" i="35"/>
  <c r="O5775" i="35"/>
  <c r="P5775" i="35"/>
  <c r="Q5775" i="35"/>
  <c r="Q5826" i="35" s="1"/>
  <c r="R5775" i="35"/>
  <c r="A5776" i="35"/>
  <c r="D5776" i="35"/>
  <c r="F5776" i="35" s="1"/>
  <c r="F5827" i="35" s="1"/>
  <c r="E5776" i="35"/>
  <c r="E5827" i="35" s="1"/>
  <c r="G5776" i="35"/>
  <c r="H5776" i="35"/>
  <c r="I5776" i="35"/>
  <c r="I5827" i="35" s="1"/>
  <c r="J5776" i="35"/>
  <c r="K5776" i="35"/>
  <c r="L5776" i="35"/>
  <c r="M5776" i="35"/>
  <c r="M5827" i="35" s="1"/>
  <c r="N5776" i="35"/>
  <c r="O5776" i="35"/>
  <c r="P5776" i="35"/>
  <c r="Q5776" i="35"/>
  <c r="Q5827" i="35" s="1"/>
  <c r="R5776" i="35"/>
  <c r="A5777" i="35"/>
  <c r="D5777" i="35"/>
  <c r="E5777" i="35"/>
  <c r="E5828" i="35" s="1"/>
  <c r="F5777" i="35"/>
  <c r="G5777" i="35"/>
  <c r="H5777" i="35"/>
  <c r="I5777" i="35"/>
  <c r="I5828" i="35" s="1"/>
  <c r="J5777" i="35"/>
  <c r="K5777" i="35"/>
  <c r="L5777" i="35"/>
  <c r="M5777" i="35"/>
  <c r="M5828" i="35" s="1"/>
  <c r="N5777" i="35"/>
  <c r="O5777" i="35"/>
  <c r="P5777" i="35"/>
  <c r="Q5777" i="35"/>
  <c r="Q5828" i="35" s="1"/>
  <c r="R5777" i="35"/>
  <c r="A5778" i="35"/>
  <c r="D5778" i="35"/>
  <c r="E5778" i="35"/>
  <c r="E5829" i="35" s="1"/>
  <c r="F5778" i="35"/>
  <c r="G5778" i="35"/>
  <c r="H5778" i="35"/>
  <c r="I5778" i="35"/>
  <c r="I5829" i="35" s="1"/>
  <c r="J5778" i="35"/>
  <c r="K5778" i="35"/>
  <c r="L5778" i="35"/>
  <c r="M5778" i="35"/>
  <c r="M5829" i="35" s="1"/>
  <c r="N5778" i="35"/>
  <c r="O5778" i="35"/>
  <c r="P5778" i="35"/>
  <c r="Q5778" i="35"/>
  <c r="Q5829" i="35" s="1"/>
  <c r="R5778" i="35"/>
  <c r="A5779" i="35"/>
  <c r="D5779" i="35"/>
  <c r="F5779" i="35" s="1"/>
  <c r="E5779" i="35"/>
  <c r="E5830" i="35" s="1"/>
  <c r="G5779" i="35"/>
  <c r="H5779" i="35"/>
  <c r="I5779" i="35"/>
  <c r="I5830" i="35" s="1"/>
  <c r="J5779" i="35"/>
  <c r="K5779" i="35"/>
  <c r="L5779" i="35"/>
  <c r="M5779" i="35"/>
  <c r="M5830" i="35" s="1"/>
  <c r="N5779" i="35"/>
  <c r="O5779" i="35"/>
  <c r="P5779" i="35"/>
  <c r="Q5779" i="35"/>
  <c r="Q5830" i="35" s="1"/>
  <c r="R5779" i="35"/>
  <c r="A5780" i="35"/>
  <c r="D5780" i="35"/>
  <c r="E5780" i="35"/>
  <c r="E5831" i="35" s="1"/>
  <c r="F5780" i="35"/>
  <c r="G5780" i="35"/>
  <c r="H5780" i="35"/>
  <c r="I5780" i="35"/>
  <c r="I5831" i="35" s="1"/>
  <c r="J5780" i="35"/>
  <c r="K5780" i="35"/>
  <c r="L5780" i="35"/>
  <c r="M5780" i="35"/>
  <c r="M5831" i="35" s="1"/>
  <c r="N5780" i="35"/>
  <c r="O5780" i="35"/>
  <c r="P5780" i="35"/>
  <c r="Q5780" i="35"/>
  <c r="Q5831" i="35" s="1"/>
  <c r="R5780" i="35"/>
  <c r="A5781" i="35"/>
  <c r="D5781" i="35"/>
  <c r="E5781" i="35"/>
  <c r="E5832" i="35" s="1"/>
  <c r="F5781" i="35"/>
  <c r="G5781" i="35"/>
  <c r="H5781" i="35"/>
  <c r="I5781" i="35"/>
  <c r="I5832" i="35" s="1"/>
  <c r="J5781" i="35"/>
  <c r="K5781" i="35"/>
  <c r="L5781" i="35"/>
  <c r="M5781" i="35"/>
  <c r="M5832" i="35" s="1"/>
  <c r="N5781" i="35"/>
  <c r="O5781" i="35"/>
  <c r="P5781" i="35"/>
  <c r="Q5781" i="35"/>
  <c r="Q5832" i="35" s="1"/>
  <c r="R5781" i="35"/>
  <c r="A5782" i="35"/>
  <c r="D5782" i="35"/>
  <c r="E5782" i="35"/>
  <c r="E5833" i="35" s="1"/>
  <c r="F5782" i="35"/>
  <c r="G5782" i="35"/>
  <c r="H5782" i="35"/>
  <c r="I5782" i="35"/>
  <c r="I5833" i="35" s="1"/>
  <c r="J5782" i="35"/>
  <c r="K5782" i="35"/>
  <c r="L5782" i="35"/>
  <c r="M5782" i="35"/>
  <c r="M5833" i="35" s="1"/>
  <c r="N5782" i="35"/>
  <c r="O5782" i="35"/>
  <c r="P5782" i="35"/>
  <c r="Q5782" i="35"/>
  <c r="Q5833" i="35" s="1"/>
  <c r="R5782" i="35"/>
  <c r="A5783" i="35"/>
  <c r="D5783" i="35"/>
  <c r="E5783" i="35"/>
  <c r="E5834" i="35" s="1"/>
  <c r="F5783" i="35"/>
  <c r="G5783" i="35"/>
  <c r="H5783" i="35"/>
  <c r="I5783" i="35"/>
  <c r="I5834" i="35" s="1"/>
  <c r="J5783" i="35"/>
  <c r="K5783" i="35"/>
  <c r="L5783" i="35"/>
  <c r="M5783" i="35"/>
  <c r="M5834" i="35" s="1"/>
  <c r="N5783" i="35"/>
  <c r="O5783" i="35"/>
  <c r="P5783" i="35"/>
  <c r="Q5783" i="35"/>
  <c r="Q5834" i="35" s="1"/>
  <c r="R5783" i="35"/>
  <c r="A5784" i="35"/>
  <c r="D5784" i="35"/>
  <c r="E5784" i="35"/>
  <c r="E5835" i="35" s="1"/>
  <c r="F5784" i="35"/>
  <c r="G5784" i="35"/>
  <c r="H5784" i="35"/>
  <c r="I5784" i="35"/>
  <c r="I5835" i="35" s="1"/>
  <c r="J5784" i="35"/>
  <c r="K5784" i="35"/>
  <c r="L5784" i="35"/>
  <c r="M5784" i="35"/>
  <c r="M5835" i="35" s="1"/>
  <c r="N5784" i="35"/>
  <c r="O5784" i="35"/>
  <c r="P5784" i="35"/>
  <c r="Q5784" i="35"/>
  <c r="Q5835" i="35" s="1"/>
  <c r="R5784" i="35"/>
  <c r="A5785" i="35"/>
  <c r="D5785" i="35"/>
  <c r="F5785" i="35" s="1"/>
  <c r="E5785" i="35"/>
  <c r="E5836" i="35" s="1"/>
  <c r="G5785" i="35"/>
  <c r="H5785" i="35"/>
  <c r="I5785" i="35"/>
  <c r="I5836" i="35" s="1"/>
  <c r="J5785" i="35"/>
  <c r="K5785" i="35"/>
  <c r="L5785" i="35"/>
  <c r="M5785" i="35"/>
  <c r="M5836" i="35" s="1"/>
  <c r="N5785" i="35"/>
  <c r="O5785" i="35"/>
  <c r="P5785" i="35"/>
  <c r="Q5785" i="35"/>
  <c r="Q5836" i="35" s="1"/>
  <c r="R5785" i="35"/>
  <c r="A5786" i="35"/>
  <c r="D5786" i="35"/>
  <c r="E5786" i="35"/>
  <c r="E5837" i="35" s="1"/>
  <c r="F5786" i="35"/>
  <c r="G5786" i="35"/>
  <c r="H5786" i="35"/>
  <c r="I5786" i="35"/>
  <c r="I5837" i="35" s="1"/>
  <c r="J5786" i="35"/>
  <c r="K5786" i="35"/>
  <c r="L5786" i="35"/>
  <c r="M5786" i="35"/>
  <c r="M5837" i="35" s="1"/>
  <c r="N5786" i="35"/>
  <c r="O5786" i="35"/>
  <c r="P5786" i="35"/>
  <c r="Q5786" i="35"/>
  <c r="Q5837" i="35" s="1"/>
  <c r="R5786" i="35"/>
  <c r="A5787" i="35"/>
  <c r="D5787" i="35"/>
  <c r="F5787" i="35" s="1"/>
  <c r="E5787" i="35"/>
  <c r="E5838" i="35" s="1"/>
  <c r="G5787" i="35"/>
  <c r="H5787" i="35"/>
  <c r="I5787" i="35"/>
  <c r="I5838" i="35" s="1"/>
  <c r="J5787" i="35"/>
  <c r="K5787" i="35"/>
  <c r="L5787" i="35"/>
  <c r="M5787" i="35"/>
  <c r="M5838" i="35" s="1"/>
  <c r="N5787" i="35"/>
  <c r="O5787" i="35"/>
  <c r="P5787" i="35"/>
  <c r="Q5787" i="35"/>
  <c r="Q5838" i="35" s="1"/>
  <c r="R5787" i="35"/>
  <c r="A5788" i="35"/>
  <c r="D5788" i="35"/>
  <c r="F5788" i="35" s="1"/>
  <c r="F5839" i="35" s="1"/>
  <c r="E5788" i="35"/>
  <c r="E5839" i="35" s="1"/>
  <c r="G5788" i="35"/>
  <c r="H5788" i="35"/>
  <c r="I5788" i="35"/>
  <c r="I5839" i="35" s="1"/>
  <c r="J5788" i="35"/>
  <c r="K5788" i="35"/>
  <c r="L5788" i="35"/>
  <c r="M5788" i="35"/>
  <c r="M5839" i="35" s="1"/>
  <c r="N5788" i="35"/>
  <c r="O5788" i="35"/>
  <c r="P5788" i="35"/>
  <c r="Q5788" i="35"/>
  <c r="Q5839" i="35" s="1"/>
  <c r="R5788" i="35"/>
  <c r="A5789" i="35"/>
  <c r="D5789" i="35"/>
  <c r="F5789" i="35" s="1"/>
  <c r="E5789" i="35"/>
  <c r="E5840" i="35" s="1"/>
  <c r="G5789" i="35"/>
  <c r="H5789" i="35"/>
  <c r="I5789" i="35"/>
  <c r="I5840" i="35" s="1"/>
  <c r="J5789" i="35"/>
  <c r="K5789" i="35"/>
  <c r="L5789" i="35"/>
  <c r="M5789" i="35"/>
  <c r="M5840" i="35" s="1"/>
  <c r="N5789" i="35"/>
  <c r="O5789" i="35"/>
  <c r="P5789" i="35"/>
  <c r="Q5789" i="35"/>
  <c r="Q5840" i="35" s="1"/>
  <c r="R5789" i="35"/>
  <c r="A5790" i="35"/>
  <c r="D5790" i="35"/>
  <c r="F5790" i="35" s="1"/>
  <c r="E5790" i="35"/>
  <c r="E5841" i="35" s="1"/>
  <c r="G5790" i="35"/>
  <c r="H5790" i="35"/>
  <c r="I5790" i="35"/>
  <c r="I5841" i="35" s="1"/>
  <c r="J5790" i="35"/>
  <c r="K5790" i="35"/>
  <c r="L5790" i="35"/>
  <c r="M5790" i="35"/>
  <c r="M5841" i="35" s="1"/>
  <c r="N5790" i="35"/>
  <c r="O5790" i="35"/>
  <c r="P5790" i="35"/>
  <c r="Q5790" i="35"/>
  <c r="Q5841" i="35" s="1"/>
  <c r="R5790" i="35"/>
  <c r="A5791" i="35"/>
  <c r="D5791" i="35"/>
  <c r="F5791" i="35" s="1"/>
  <c r="E5791" i="35"/>
  <c r="E5842" i="35" s="1"/>
  <c r="G5791" i="35"/>
  <c r="H5791" i="35"/>
  <c r="I5791" i="35"/>
  <c r="I5842" i="35" s="1"/>
  <c r="J5791" i="35"/>
  <c r="K5791" i="35"/>
  <c r="L5791" i="35"/>
  <c r="M5791" i="35"/>
  <c r="M5842" i="35" s="1"/>
  <c r="N5791" i="35"/>
  <c r="O5791" i="35"/>
  <c r="P5791" i="35"/>
  <c r="Q5791" i="35"/>
  <c r="Q5842" i="35" s="1"/>
  <c r="R5791" i="35"/>
  <c r="A5792" i="35"/>
  <c r="D5792" i="35"/>
  <c r="F5792" i="35" s="1"/>
  <c r="F5843" i="35" s="1"/>
  <c r="E5792" i="35"/>
  <c r="E5843" i="35" s="1"/>
  <c r="G5792" i="35"/>
  <c r="H5792" i="35"/>
  <c r="I5792" i="35"/>
  <c r="I5843" i="35" s="1"/>
  <c r="J5792" i="35"/>
  <c r="K5792" i="35"/>
  <c r="L5792" i="35"/>
  <c r="M5792" i="35"/>
  <c r="M5843" i="35" s="1"/>
  <c r="N5792" i="35"/>
  <c r="O5792" i="35"/>
  <c r="P5792" i="35"/>
  <c r="Q5792" i="35"/>
  <c r="Q5843" i="35" s="1"/>
  <c r="R5792" i="35"/>
  <c r="A5793" i="35"/>
  <c r="D5793" i="35"/>
  <c r="E5793" i="35"/>
  <c r="E5844" i="35" s="1"/>
  <c r="F5793" i="35"/>
  <c r="G5793" i="35"/>
  <c r="H5793" i="35"/>
  <c r="I5793" i="35"/>
  <c r="I5844" i="35" s="1"/>
  <c r="J5793" i="35"/>
  <c r="K5793" i="35"/>
  <c r="L5793" i="35"/>
  <c r="M5793" i="35"/>
  <c r="M5844" i="35" s="1"/>
  <c r="N5793" i="35"/>
  <c r="O5793" i="35"/>
  <c r="P5793" i="35"/>
  <c r="Q5793" i="35"/>
  <c r="Q5844" i="35" s="1"/>
  <c r="R5793" i="35"/>
  <c r="D5794" i="35"/>
  <c r="H5794" i="35"/>
  <c r="J5794" i="35"/>
  <c r="L5794" i="35"/>
  <c r="N5794" i="35"/>
  <c r="P5794" i="35"/>
  <c r="R5794" i="35"/>
  <c r="A5795" i="35"/>
  <c r="D5795" i="35"/>
  <c r="F5795" i="35"/>
  <c r="H5795" i="35"/>
  <c r="J5795" i="35"/>
  <c r="L5795" i="35"/>
  <c r="N5795" i="35"/>
  <c r="P5795" i="35"/>
  <c r="R5795" i="35"/>
  <c r="A5796" i="35"/>
  <c r="D5796" i="35"/>
  <c r="F5796" i="35"/>
  <c r="H5796" i="35"/>
  <c r="J5796" i="35"/>
  <c r="L5796" i="35"/>
  <c r="N5796" i="35"/>
  <c r="P5796" i="35"/>
  <c r="R5796" i="35"/>
  <c r="A5797" i="35"/>
  <c r="D5797" i="35"/>
  <c r="F5797" i="35"/>
  <c r="G5797" i="35"/>
  <c r="H5797" i="35"/>
  <c r="J5797" i="35"/>
  <c r="K5797" i="35"/>
  <c r="L5797" i="35"/>
  <c r="N5797" i="35"/>
  <c r="O5797" i="35"/>
  <c r="P5797" i="35"/>
  <c r="R5797" i="35"/>
  <c r="A5798" i="35"/>
  <c r="D5798" i="35"/>
  <c r="F5798" i="35"/>
  <c r="G5798" i="35"/>
  <c r="H5798" i="35"/>
  <c r="J5798" i="35"/>
  <c r="K5798" i="35"/>
  <c r="L5798" i="35"/>
  <c r="N5798" i="35"/>
  <c r="O5798" i="35"/>
  <c r="P5798" i="35"/>
  <c r="R5798" i="35"/>
  <c r="A5799" i="35"/>
  <c r="D5799" i="35"/>
  <c r="F5799" i="35"/>
  <c r="G5799" i="35"/>
  <c r="H5799" i="35"/>
  <c r="J5799" i="35"/>
  <c r="K5799" i="35"/>
  <c r="L5799" i="35"/>
  <c r="N5799" i="35"/>
  <c r="O5799" i="35"/>
  <c r="P5799" i="35"/>
  <c r="R5799" i="35"/>
  <c r="A5800" i="35"/>
  <c r="D5800" i="35"/>
  <c r="F5800" i="35"/>
  <c r="G5800" i="35"/>
  <c r="H5800" i="35"/>
  <c r="J5800" i="35"/>
  <c r="K5800" i="35"/>
  <c r="L5800" i="35"/>
  <c r="N5800" i="35"/>
  <c r="O5800" i="35"/>
  <c r="P5800" i="35"/>
  <c r="R5800" i="35"/>
  <c r="A5801" i="35"/>
  <c r="D5801" i="35"/>
  <c r="F5801" i="35"/>
  <c r="G5801" i="35"/>
  <c r="H5801" i="35"/>
  <c r="J5801" i="35"/>
  <c r="K5801" i="35"/>
  <c r="L5801" i="35"/>
  <c r="N5801" i="35"/>
  <c r="O5801" i="35"/>
  <c r="P5801" i="35"/>
  <c r="R5801" i="35"/>
  <c r="A5802" i="35"/>
  <c r="D5802" i="35"/>
  <c r="F5802" i="35"/>
  <c r="G5802" i="35"/>
  <c r="H5802" i="35"/>
  <c r="J5802" i="35"/>
  <c r="K5802" i="35"/>
  <c r="L5802" i="35"/>
  <c r="N5802" i="35"/>
  <c r="O5802" i="35"/>
  <c r="P5802" i="35"/>
  <c r="R5802" i="35"/>
  <c r="A5803" i="35"/>
  <c r="D5803" i="35"/>
  <c r="F5803" i="35"/>
  <c r="G5803" i="35"/>
  <c r="H5803" i="35"/>
  <c r="J5803" i="35"/>
  <c r="K5803" i="35"/>
  <c r="L5803" i="35"/>
  <c r="N5803" i="35"/>
  <c r="O5803" i="35"/>
  <c r="P5803" i="35"/>
  <c r="R5803" i="35"/>
  <c r="A5804" i="35"/>
  <c r="D5804" i="35"/>
  <c r="F5804" i="35"/>
  <c r="G5804" i="35"/>
  <c r="H5804" i="35"/>
  <c r="J5804" i="35"/>
  <c r="K5804" i="35"/>
  <c r="L5804" i="35"/>
  <c r="N5804" i="35"/>
  <c r="O5804" i="35"/>
  <c r="P5804" i="35"/>
  <c r="R5804" i="35"/>
  <c r="A5805" i="35"/>
  <c r="D5805" i="35"/>
  <c r="F5805" i="35"/>
  <c r="G5805" i="35"/>
  <c r="H5805" i="35"/>
  <c r="J5805" i="35"/>
  <c r="K5805" i="35"/>
  <c r="L5805" i="35"/>
  <c r="N5805" i="35"/>
  <c r="O5805" i="35"/>
  <c r="P5805" i="35"/>
  <c r="R5805" i="35"/>
  <c r="A5806" i="35"/>
  <c r="D5806" i="35"/>
  <c r="F5806" i="35"/>
  <c r="G5806" i="35"/>
  <c r="H5806" i="35"/>
  <c r="J5806" i="35"/>
  <c r="K5806" i="35"/>
  <c r="L5806" i="35"/>
  <c r="N5806" i="35"/>
  <c r="O5806" i="35"/>
  <c r="P5806" i="35"/>
  <c r="R5806" i="35"/>
  <c r="A5807" i="35"/>
  <c r="D5807" i="35"/>
  <c r="F5807" i="35"/>
  <c r="G5807" i="35"/>
  <c r="H5807" i="35"/>
  <c r="J5807" i="35"/>
  <c r="K5807" i="35"/>
  <c r="L5807" i="35"/>
  <c r="N5807" i="35"/>
  <c r="O5807" i="35"/>
  <c r="P5807" i="35"/>
  <c r="R5807" i="35"/>
  <c r="A5808" i="35"/>
  <c r="D5808" i="35"/>
  <c r="F5808" i="35"/>
  <c r="G5808" i="35"/>
  <c r="H5808" i="35"/>
  <c r="J5808" i="35"/>
  <c r="K5808" i="35"/>
  <c r="L5808" i="35"/>
  <c r="N5808" i="35"/>
  <c r="O5808" i="35"/>
  <c r="P5808" i="35"/>
  <c r="R5808" i="35"/>
  <c r="A5809" i="35"/>
  <c r="D5809" i="35"/>
  <c r="F5809" i="35"/>
  <c r="G5809" i="35"/>
  <c r="H5809" i="35"/>
  <c r="J5809" i="35"/>
  <c r="K5809" i="35"/>
  <c r="L5809" i="35"/>
  <c r="N5809" i="35"/>
  <c r="O5809" i="35"/>
  <c r="P5809" i="35"/>
  <c r="R5809" i="35"/>
  <c r="A5810" i="35"/>
  <c r="D5810" i="35"/>
  <c r="F5810" i="35"/>
  <c r="G5810" i="35"/>
  <c r="H5810" i="35"/>
  <c r="J5810" i="35"/>
  <c r="K5810" i="35"/>
  <c r="L5810" i="35"/>
  <c r="N5810" i="35"/>
  <c r="O5810" i="35"/>
  <c r="P5810" i="35"/>
  <c r="R5810" i="35"/>
  <c r="A5811" i="35"/>
  <c r="D5811" i="35"/>
  <c r="D5845" i="35" s="1"/>
  <c r="F5811" i="35"/>
  <c r="G5811" i="35"/>
  <c r="H5811" i="35"/>
  <c r="J5811" i="35"/>
  <c r="K5811" i="35"/>
  <c r="L5811" i="35"/>
  <c r="N5811" i="35"/>
  <c r="O5811" i="35"/>
  <c r="P5811" i="35"/>
  <c r="R5811" i="35"/>
  <c r="A5812" i="35"/>
  <c r="D5812" i="35"/>
  <c r="F5812" i="35"/>
  <c r="G5812" i="35"/>
  <c r="H5812" i="35"/>
  <c r="H5845" i="35" s="1"/>
  <c r="J5812" i="35"/>
  <c r="K5812" i="35"/>
  <c r="L5812" i="35"/>
  <c r="L5845" i="35" s="1"/>
  <c r="N5812" i="35"/>
  <c r="O5812" i="35"/>
  <c r="P5812" i="35"/>
  <c r="P5845" i="35" s="1"/>
  <c r="R5812" i="35"/>
  <c r="A5813" i="35"/>
  <c r="D5813" i="35"/>
  <c r="F5813" i="35"/>
  <c r="G5813" i="35"/>
  <c r="H5813" i="35"/>
  <c r="J5813" i="35"/>
  <c r="K5813" i="35"/>
  <c r="L5813" i="35"/>
  <c r="N5813" i="35"/>
  <c r="O5813" i="35"/>
  <c r="P5813" i="35"/>
  <c r="R5813" i="35"/>
  <c r="A5814" i="35"/>
  <c r="D5814" i="35"/>
  <c r="F5814" i="35"/>
  <c r="G5814" i="35"/>
  <c r="H5814" i="35"/>
  <c r="J5814" i="35"/>
  <c r="K5814" i="35"/>
  <c r="L5814" i="35"/>
  <c r="N5814" i="35"/>
  <c r="O5814" i="35"/>
  <c r="P5814" i="35"/>
  <c r="R5814" i="35"/>
  <c r="A5815" i="35"/>
  <c r="D5815" i="35"/>
  <c r="F5815" i="35"/>
  <c r="G5815" i="35"/>
  <c r="H5815" i="35"/>
  <c r="J5815" i="35"/>
  <c r="K5815" i="35"/>
  <c r="L5815" i="35"/>
  <c r="N5815" i="35"/>
  <c r="O5815" i="35"/>
  <c r="P5815" i="35"/>
  <c r="R5815" i="35"/>
  <c r="A5816" i="35"/>
  <c r="D5816" i="35"/>
  <c r="G5816" i="35"/>
  <c r="H5816" i="35"/>
  <c r="J5816" i="35"/>
  <c r="K5816" i="35"/>
  <c r="L5816" i="35"/>
  <c r="N5816" i="35"/>
  <c r="O5816" i="35"/>
  <c r="P5816" i="35"/>
  <c r="R5816" i="35"/>
  <c r="A5817" i="35"/>
  <c r="D5817" i="35"/>
  <c r="F5817" i="35"/>
  <c r="G5817" i="35"/>
  <c r="H5817" i="35"/>
  <c r="J5817" i="35"/>
  <c r="K5817" i="35"/>
  <c r="L5817" i="35"/>
  <c r="N5817" i="35"/>
  <c r="O5817" i="35"/>
  <c r="P5817" i="35"/>
  <c r="R5817" i="35"/>
  <c r="A5818" i="35"/>
  <c r="D5818" i="35"/>
  <c r="F5818" i="35"/>
  <c r="G5818" i="35"/>
  <c r="H5818" i="35"/>
  <c r="J5818" i="35"/>
  <c r="K5818" i="35"/>
  <c r="L5818" i="35"/>
  <c r="N5818" i="35"/>
  <c r="O5818" i="35"/>
  <c r="P5818" i="35"/>
  <c r="R5818" i="35"/>
  <c r="A5819" i="35"/>
  <c r="D5819" i="35"/>
  <c r="F5819" i="35"/>
  <c r="G5819" i="35"/>
  <c r="H5819" i="35"/>
  <c r="J5819" i="35"/>
  <c r="K5819" i="35"/>
  <c r="L5819" i="35"/>
  <c r="N5819" i="35"/>
  <c r="O5819" i="35"/>
  <c r="P5819" i="35"/>
  <c r="R5819" i="35"/>
  <c r="A5820" i="35"/>
  <c r="D5820" i="35"/>
  <c r="F5820" i="35"/>
  <c r="G5820" i="35"/>
  <c r="H5820" i="35"/>
  <c r="J5820" i="35"/>
  <c r="K5820" i="35"/>
  <c r="L5820" i="35"/>
  <c r="N5820" i="35"/>
  <c r="O5820" i="35"/>
  <c r="P5820" i="35"/>
  <c r="R5820" i="35"/>
  <c r="A5821" i="35"/>
  <c r="D5821" i="35"/>
  <c r="F5821" i="35"/>
  <c r="G5821" i="35"/>
  <c r="H5821" i="35"/>
  <c r="J5821" i="35"/>
  <c r="K5821" i="35"/>
  <c r="L5821" i="35"/>
  <c r="N5821" i="35"/>
  <c r="O5821" i="35"/>
  <c r="P5821" i="35"/>
  <c r="R5821" i="35"/>
  <c r="A5822" i="35"/>
  <c r="D5822" i="35"/>
  <c r="F5822" i="35"/>
  <c r="G5822" i="35"/>
  <c r="H5822" i="35"/>
  <c r="J5822" i="35"/>
  <c r="K5822" i="35"/>
  <c r="L5822" i="35"/>
  <c r="N5822" i="35"/>
  <c r="O5822" i="35"/>
  <c r="P5822" i="35"/>
  <c r="R5822" i="35"/>
  <c r="A5823" i="35"/>
  <c r="D5823" i="35"/>
  <c r="F5823" i="35"/>
  <c r="G5823" i="35"/>
  <c r="H5823" i="35"/>
  <c r="J5823" i="35"/>
  <c r="K5823" i="35"/>
  <c r="L5823" i="35"/>
  <c r="N5823" i="35"/>
  <c r="O5823" i="35"/>
  <c r="P5823" i="35"/>
  <c r="R5823" i="35"/>
  <c r="A5824" i="35"/>
  <c r="D5824" i="35"/>
  <c r="F5824" i="35"/>
  <c r="G5824" i="35"/>
  <c r="H5824" i="35"/>
  <c r="J5824" i="35"/>
  <c r="K5824" i="35"/>
  <c r="L5824" i="35"/>
  <c r="N5824" i="35"/>
  <c r="O5824" i="35"/>
  <c r="P5824" i="35"/>
  <c r="R5824" i="35"/>
  <c r="A5825" i="35"/>
  <c r="D5825" i="35"/>
  <c r="F5825" i="35"/>
  <c r="G5825" i="35"/>
  <c r="H5825" i="35"/>
  <c r="J5825" i="35"/>
  <c r="K5825" i="35"/>
  <c r="L5825" i="35"/>
  <c r="N5825" i="35"/>
  <c r="O5825" i="35"/>
  <c r="P5825" i="35"/>
  <c r="R5825" i="35"/>
  <c r="A5826" i="35"/>
  <c r="D5826" i="35"/>
  <c r="F5826" i="35"/>
  <c r="G5826" i="35"/>
  <c r="H5826" i="35"/>
  <c r="J5826" i="35"/>
  <c r="K5826" i="35"/>
  <c r="L5826" i="35"/>
  <c r="N5826" i="35"/>
  <c r="O5826" i="35"/>
  <c r="P5826" i="35"/>
  <c r="R5826" i="35"/>
  <c r="A5827" i="35"/>
  <c r="D5827" i="35"/>
  <c r="G5827" i="35"/>
  <c r="H5827" i="35"/>
  <c r="J5827" i="35"/>
  <c r="K5827" i="35"/>
  <c r="L5827" i="35"/>
  <c r="N5827" i="35"/>
  <c r="O5827" i="35"/>
  <c r="P5827" i="35"/>
  <c r="R5827" i="35"/>
  <c r="A5828" i="35"/>
  <c r="D5828" i="35"/>
  <c r="F5828" i="35"/>
  <c r="G5828" i="35"/>
  <c r="H5828" i="35"/>
  <c r="J5828" i="35"/>
  <c r="K5828" i="35"/>
  <c r="L5828" i="35"/>
  <c r="N5828" i="35"/>
  <c r="O5828" i="35"/>
  <c r="P5828" i="35"/>
  <c r="R5828" i="35"/>
  <c r="A5829" i="35"/>
  <c r="D5829" i="35"/>
  <c r="F5829" i="35"/>
  <c r="G5829" i="35"/>
  <c r="H5829" i="35"/>
  <c r="J5829" i="35"/>
  <c r="K5829" i="35"/>
  <c r="L5829" i="35"/>
  <c r="N5829" i="35"/>
  <c r="O5829" i="35"/>
  <c r="P5829" i="35"/>
  <c r="R5829" i="35"/>
  <c r="A5830" i="35"/>
  <c r="D5830" i="35"/>
  <c r="F5830" i="35"/>
  <c r="G5830" i="35"/>
  <c r="H5830" i="35"/>
  <c r="J5830" i="35"/>
  <c r="K5830" i="35"/>
  <c r="L5830" i="35"/>
  <c r="N5830" i="35"/>
  <c r="O5830" i="35"/>
  <c r="P5830" i="35"/>
  <c r="R5830" i="35"/>
  <c r="A5831" i="35"/>
  <c r="D5831" i="35"/>
  <c r="F5831" i="35"/>
  <c r="G5831" i="35"/>
  <c r="H5831" i="35"/>
  <c r="J5831" i="35"/>
  <c r="K5831" i="35"/>
  <c r="L5831" i="35"/>
  <c r="N5831" i="35"/>
  <c r="O5831" i="35"/>
  <c r="P5831" i="35"/>
  <c r="R5831" i="35"/>
  <c r="A5832" i="35"/>
  <c r="D5832" i="35"/>
  <c r="F5832" i="35"/>
  <c r="G5832" i="35"/>
  <c r="H5832" i="35"/>
  <c r="J5832" i="35"/>
  <c r="K5832" i="35"/>
  <c r="L5832" i="35"/>
  <c r="N5832" i="35"/>
  <c r="O5832" i="35"/>
  <c r="P5832" i="35"/>
  <c r="R5832" i="35"/>
  <c r="A5833" i="35"/>
  <c r="D5833" i="35"/>
  <c r="F5833" i="35"/>
  <c r="G5833" i="35"/>
  <c r="H5833" i="35"/>
  <c r="J5833" i="35"/>
  <c r="K5833" i="35"/>
  <c r="L5833" i="35"/>
  <c r="N5833" i="35"/>
  <c r="O5833" i="35"/>
  <c r="P5833" i="35"/>
  <c r="R5833" i="35"/>
  <c r="A5834" i="35"/>
  <c r="D5834" i="35"/>
  <c r="F5834" i="35"/>
  <c r="G5834" i="35"/>
  <c r="H5834" i="35"/>
  <c r="J5834" i="35"/>
  <c r="K5834" i="35"/>
  <c r="L5834" i="35"/>
  <c r="N5834" i="35"/>
  <c r="O5834" i="35"/>
  <c r="P5834" i="35"/>
  <c r="R5834" i="35"/>
  <c r="A5835" i="35"/>
  <c r="D5835" i="35"/>
  <c r="F5835" i="35"/>
  <c r="G5835" i="35"/>
  <c r="H5835" i="35"/>
  <c r="J5835" i="35"/>
  <c r="K5835" i="35"/>
  <c r="L5835" i="35"/>
  <c r="N5835" i="35"/>
  <c r="O5835" i="35"/>
  <c r="P5835" i="35"/>
  <c r="R5835" i="35"/>
  <c r="A5836" i="35"/>
  <c r="D5836" i="35"/>
  <c r="F5836" i="35"/>
  <c r="G5836" i="35"/>
  <c r="H5836" i="35"/>
  <c r="J5836" i="35"/>
  <c r="K5836" i="35"/>
  <c r="L5836" i="35"/>
  <c r="N5836" i="35"/>
  <c r="O5836" i="35"/>
  <c r="P5836" i="35"/>
  <c r="R5836" i="35"/>
  <c r="A5837" i="35"/>
  <c r="D5837" i="35"/>
  <c r="F5837" i="35"/>
  <c r="G5837" i="35"/>
  <c r="H5837" i="35"/>
  <c r="J5837" i="35"/>
  <c r="K5837" i="35"/>
  <c r="L5837" i="35"/>
  <c r="N5837" i="35"/>
  <c r="O5837" i="35"/>
  <c r="P5837" i="35"/>
  <c r="R5837" i="35"/>
  <c r="A5838" i="35"/>
  <c r="D5838" i="35"/>
  <c r="F5838" i="35"/>
  <c r="G5838" i="35"/>
  <c r="H5838" i="35"/>
  <c r="J5838" i="35"/>
  <c r="K5838" i="35"/>
  <c r="L5838" i="35"/>
  <c r="N5838" i="35"/>
  <c r="O5838" i="35"/>
  <c r="P5838" i="35"/>
  <c r="R5838" i="35"/>
  <c r="A5839" i="35"/>
  <c r="D5839" i="35"/>
  <c r="G5839" i="35"/>
  <c r="H5839" i="35"/>
  <c r="J5839" i="35"/>
  <c r="K5839" i="35"/>
  <c r="L5839" i="35"/>
  <c r="N5839" i="35"/>
  <c r="O5839" i="35"/>
  <c r="P5839" i="35"/>
  <c r="R5839" i="35"/>
  <c r="A5840" i="35"/>
  <c r="D5840" i="35"/>
  <c r="F5840" i="35"/>
  <c r="G5840" i="35"/>
  <c r="H5840" i="35"/>
  <c r="J5840" i="35"/>
  <c r="K5840" i="35"/>
  <c r="L5840" i="35"/>
  <c r="N5840" i="35"/>
  <c r="O5840" i="35"/>
  <c r="P5840" i="35"/>
  <c r="R5840" i="35"/>
  <c r="A5841" i="35"/>
  <c r="D5841" i="35"/>
  <c r="F5841" i="35"/>
  <c r="G5841" i="35"/>
  <c r="H5841" i="35"/>
  <c r="J5841" i="35"/>
  <c r="K5841" i="35"/>
  <c r="L5841" i="35"/>
  <c r="N5841" i="35"/>
  <c r="O5841" i="35"/>
  <c r="P5841" i="35"/>
  <c r="R5841" i="35"/>
  <c r="A5842" i="35"/>
  <c r="D5842" i="35"/>
  <c r="F5842" i="35"/>
  <c r="G5842" i="35"/>
  <c r="H5842" i="35"/>
  <c r="J5842" i="35"/>
  <c r="K5842" i="35"/>
  <c r="L5842" i="35"/>
  <c r="N5842" i="35"/>
  <c r="O5842" i="35"/>
  <c r="P5842" i="35"/>
  <c r="R5842" i="35"/>
  <c r="A5843" i="35"/>
  <c r="D5843" i="35"/>
  <c r="G5843" i="35"/>
  <c r="H5843" i="35"/>
  <c r="J5843" i="35"/>
  <c r="K5843" i="35"/>
  <c r="L5843" i="35"/>
  <c r="N5843" i="35"/>
  <c r="O5843" i="35"/>
  <c r="P5843" i="35"/>
  <c r="R5843" i="35"/>
  <c r="A5844" i="35"/>
  <c r="D5844" i="35"/>
  <c r="F5844" i="35"/>
  <c r="G5844" i="35"/>
  <c r="H5844" i="35"/>
  <c r="J5844" i="35"/>
  <c r="K5844" i="35"/>
  <c r="L5844" i="35"/>
  <c r="N5844" i="35"/>
  <c r="O5844" i="35"/>
  <c r="P5844" i="35"/>
  <c r="R5844" i="35"/>
  <c r="A5848" i="35"/>
  <c r="D5848" i="35"/>
  <c r="F5848" i="35" s="1"/>
  <c r="F5899" i="35" s="1"/>
  <c r="E5848" i="35"/>
  <c r="G5848" i="35"/>
  <c r="H5848" i="35"/>
  <c r="I5848" i="35"/>
  <c r="K5848" i="35"/>
  <c r="L5848" i="35"/>
  <c r="M5848" i="35"/>
  <c r="O5848" i="35"/>
  <c r="P5848" i="35"/>
  <c r="Q5848" i="35"/>
  <c r="A5849" i="35"/>
  <c r="D5849" i="35"/>
  <c r="F5849" i="35" s="1"/>
  <c r="F5900" i="35" s="1"/>
  <c r="E5849" i="35"/>
  <c r="E5900" i="35" s="1"/>
  <c r="G5849" i="35"/>
  <c r="G5900" i="35" s="1"/>
  <c r="H5849" i="35"/>
  <c r="I5849" i="35"/>
  <c r="I5900" i="35" s="1"/>
  <c r="K5849" i="35"/>
  <c r="K5900" i="35" s="1"/>
  <c r="L5849" i="35"/>
  <c r="M5849" i="35"/>
  <c r="M5900" i="35" s="1"/>
  <c r="O5849" i="35"/>
  <c r="O5900" i="35" s="1"/>
  <c r="P5849" i="35"/>
  <c r="Q5849" i="35"/>
  <c r="Q5900" i="35" s="1"/>
  <c r="A5850" i="35"/>
  <c r="D5850" i="35"/>
  <c r="F5850" i="35" s="1"/>
  <c r="F5901" i="35" s="1"/>
  <c r="E5850" i="35"/>
  <c r="E5901" i="35" s="1"/>
  <c r="G5850" i="35"/>
  <c r="G5901" i="35" s="1"/>
  <c r="H5850" i="35"/>
  <c r="I5850" i="35"/>
  <c r="I5901" i="35" s="1"/>
  <c r="K5850" i="35"/>
  <c r="K5901" i="35" s="1"/>
  <c r="L5850" i="35"/>
  <c r="M5850" i="35"/>
  <c r="M5901" i="35" s="1"/>
  <c r="O5850" i="35"/>
  <c r="O5901" i="35" s="1"/>
  <c r="P5850" i="35"/>
  <c r="Q5850" i="35"/>
  <c r="Q5901" i="35" s="1"/>
  <c r="A5851" i="35"/>
  <c r="D5851" i="35"/>
  <c r="F5851" i="35" s="1"/>
  <c r="E5851" i="35"/>
  <c r="E5902" i="35" s="1"/>
  <c r="G5851" i="35"/>
  <c r="G5902" i="35" s="1"/>
  <c r="H5851" i="35"/>
  <c r="I5851" i="35"/>
  <c r="I5902" i="35" s="1"/>
  <c r="K5851" i="35"/>
  <c r="K5902" i="35" s="1"/>
  <c r="L5851" i="35"/>
  <c r="M5851" i="35"/>
  <c r="M5902" i="35" s="1"/>
  <c r="O5851" i="35"/>
  <c r="O5902" i="35" s="1"/>
  <c r="P5851" i="35"/>
  <c r="Q5851" i="35"/>
  <c r="Q5902" i="35" s="1"/>
  <c r="A5852" i="35"/>
  <c r="D5852" i="35"/>
  <c r="F5852" i="35" s="1"/>
  <c r="F5903" i="35" s="1"/>
  <c r="E5852" i="35"/>
  <c r="E5903" i="35" s="1"/>
  <c r="G5852" i="35"/>
  <c r="G5903" i="35" s="1"/>
  <c r="H5852" i="35"/>
  <c r="I5852" i="35"/>
  <c r="I5903" i="35" s="1"/>
  <c r="K5852" i="35"/>
  <c r="K5903" i="35" s="1"/>
  <c r="L5852" i="35"/>
  <c r="M5852" i="35"/>
  <c r="M5903" i="35" s="1"/>
  <c r="O5852" i="35"/>
  <c r="O5903" i="35" s="1"/>
  <c r="P5852" i="35"/>
  <c r="Q5852" i="35"/>
  <c r="Q5903" i="35" s="1"/>
  <c r="A5853" i="35"/>
  <c r="D5853" i="35"/>
  <c r="F5853" i="35" s="1"/>
  <c r="F5904" i="35" s="1"/>
  <c r="E5853" i="35"/>
  <c r="E5904" i="35" s="1"/>
  <c r="G5853" i="35"/>
  <c r="G5904" i="35" s="1"/>
  <c r="H5853" i="35"/>
  <c r="I5853" i="35"/>
  <c r="I5904" i="35" s="1"/>
  <c r="K5853" i="35"/>
  <c r="K5904" i="35" s="1"/>
  <c r="L5853" i="35"/>
  <c r="M5853" i="35"/>
  <c r="M5904" i="35" s="1"/>
  <c r="O5853" i="35"/>
  <c r="O5904" i="35" s="1"/>
  <c r="P5853" i="35"/>
  <c r="Q5853" i="35"/>
  <c r="Q5904" i="35" s="1"/>
  <c r="A5854" i="35"/>
  <c r="D5854" i="35"/>
  <c r="F5854" i="35" s="1"/>
  <c r="F5905" i="35" s="1"/>
  <c r="E5854" i="35"/>
  <c r="E5905" i="35" s="1"/>
  <c r="G5854" i="35"/>
  <c r="G5905" i="35" s="1"/>
  <c r="H5854" i="35"/>
  <c r="I5854" i="35"/>
  <c r="I5905" i="35" s="1"/>
  <c r="K5854" i="35"/>
  <c r="K5905" i="35" s="1"/>
  <c r="L5854" i="35"/>
  <c r="M5854" i="35"/>
  <c r="M5905" i="35" s="1"/>
  <c r="O5854" i="35"/>
  <c r="O5905" i="35" s="1"/>
  <c r="P5854" i="35"/>
  <c r="Q5854" i="35"/>
  <c r="Q5905" i="35" s="1"/>
  <c r="A5855" i="35"/>
  <c r="D5855" i="35"/>
  <c r="F5855" i="35" s="1"/>
  <c r="E5855" i="35"/>
  <c r="E5906" i="35" s="1"/>
  <c r="G5855" i="35"/>
  <c r="G5906" i="35" s="1"/>
  <c r="H5855" i="35"/>
  <c r="I5855" i="35"/>
  <c r="I5906" i="35" s="1"/>
  <c r="K5855" i="35"/>
  <c r="K5906" i="35" s="1"/>
  <c r="L5855" i="35"/>
  <c r="M5855" i="35"/>
  <c r="M5906" i="35" s="1"/>
  <c r="O5855" i="35"/>
  <c r="O5906" i="35" s="1"/>
  <c r="P5855" i="35"/>
  <c r="Q5855" i="35"/>
  <c r="Q5906" i="35" s="1"/>
  <c r="A5856" i="35"/>
  <c r="D5856" i="35"/>
  <c r="F5856" i="35" s="1"/>
  <c r="F5907" i="35" s="1"/>
  <c r="E5856" i="35"/>
  <c r="E5907" i="35" s="1"/>
  <c r="G5856" i="35"/>
  <c r="G5907" i="35" s="1"/>
  <c r="H5856" i="35"/>
  <c r="I5856" i="35"/>
  <c r="I5907" i="35" s="1"/>
  <c r="K5856" i="35"/>
  <c r="K5907" i="35" s="1"/>
  <c r="L5856" i="35"/>
  <c r="M5856" i="35"/>
  <c r="M5907" i="35" s="1"/>
  <c r="O5856" i="35"/>
  <c r="O5907" i="35" s="1"/>
  <c r="P5856" i="35"/>
  <c r="Q5856" i="35"/>
  <c r="Q5907" i="35" s="1"/>
  <c r="A5857" i="35"/>
  <c r="D5857" i="35"/>
  <c r="F5857" i="35" s="1"/>
  <c r="F5908" i="35" s="1"/>
  <c r="E5857" i="35"/>
  <c r="E5908" i="35" s="1"/>
  <c r="G5857" i="35"/>
  <c r="G5908" i="35" s="1"/>
  <c r="H5857" i="35"/>
  <c r="I5857" i="35"/>
  <c r="I5908" i="35" s="1"/>
  <c r="K5857" i="35"/>
  <c r="K5908" i="35" s="1"/>
  <c r="L5857" i="35"/>
  <c r="M5857" i="35"/>
  <c r="M5908" i="35" s="1"/>
  <c r="O5857" i="35"/>
  <c r="O5908" i="35" s="1"/>
  <c r="P5857" i="35"/>
  <c r="Q5857" i="35"/>
  <c r="Q5908" i="35" s="1"/>
  <c r="A5858" i="35"/>
  <c r="D5858" i="35"/>
  <c r="F5858" i="35" s="1"/>
  <c r="F5909" i="35" s="1"/>
  <c r="E5858" i="35"/>
  <c r="E5909" i="35" s="1"/>
  <c r="G5858" i="35"/>
  <c r="G5909" i="35" s="1"/>
  <c r="H5858" i="35"/>
  <c r="I5858" i="35"/>
  <c r="I5909" i="35" s="1"/>
  <c r="K5858" i="35"/>
  <c r="K5909" i="35" s="1"/>
  <c r="L5858" i="35"/>
  <c r="M5858" i="35"/>
  <c r="M5909" i="35" s="1"/>
  <c r="O5858" i="35"/>
  <c r="O5909" i="35" s="1"/>
  <c r="P5858" i="35"/>
  <c r="Q5858" i="35"/>
  <c r="Q5909" i="35" s="1"/>
  <c r="A5859" i="35"/>
  <c r="D5859" i="35"/>
  <c r="F5859" i="35" s="1"/>
  <c r="E5859" i="35"/>
  <c r="E5910" i="35" s="1"/>
  <c r="G5859" i="35"/>
  <c r="G5910" i="35" s="1"/>
  <c r="H5859" i="35"/>
  <c r="I5859" i="35"/>
  <c r="I5910" i="35" s="1"/>
  <c r="K5859" i="35"/>
  <c r="K5910" i="35" s="1"/>
  <c r="L5859" i="35"/>
  <c r="M5859" i="35"/>
  <c r="M5910" i="35" s="1"/>
  <c r="O5859" i="35"/>
  <c r="O5910" i="35" s="1"/>
  <c r="P5859" i="35"/>
  <c r="Q5859" i="35"/>
  <c r="Q5910" i="35" s="1"/>
  <c r="A5860" i="35"/>
  <c r="D5860" i="35"/>
  <c r="F5860" i="35" s="1"/>
  <c r="F5911" i="35" s="1"/>
  <c r="E5860" i="35"/>
  <c r="E5911" i="35" s="1"/>
  <c r="G5860" i="35"/>
  <c r="G5911" i="35" s="1"/>
  <c r="H5860" i="35"/>
  <c r="I5860" i="35"/>
  <c r="I5911" i="35" s="1"/>
  <c r="K5860" i="35"/>
  <c r="K5911" i="35" s="1"/>
  <c r="L5860" i="35"/>
  <c r="M5860" i="35"/>
  <c r="M5911" i="35" s="1"/>
  <c r="O5860" i="35"/>
  <c r="O5911" i="35" s="1"/>
  <c r="P5860" i="35"/>
  <c r="Q5860" i="35"/>
  <c r="Q5911" i="35" s="1"/>
  <c r="A5861" i="35"/>
  <c r="D5861" i="35"/>
  <c r="F5861" i="35" s="1"/>
  <c r="F5912" i="35" s="1"/>
  <c r="E5861" i="35"/>
  <c r="E5912" i="35" s="1"/>
  <c r="G5861" i="35"/>
  <c r="G5912" i="35" s="1"/>
  <c r="H5861" i="35"/>
  <c r="I5861" i="35"/>
  <c r="I5912" i="35" s="1"/>
  <c r="K5861" i="35"/>
  <c r="K5912" i="35" s="1"/>
  <c r="L5861" i="35"/>
  <c r="M5861" i="35"/>
  <c r="M5912" i="35" s="1"/>
  <c r="O5861" i="35"/>
  <c r="O5912" i="35" s="1"/>
  <c r="P5861" i="35"/>
  <c r="Q5861" i="35"/>
  <c r="Q5912" i="35" s="1"/>
  <c r="A5862" i="35"/>
  <c r="D5862" i="35"/>
  <c r="F5862" i="35" s="1"/>
  <c r="F5913" i="35" s="1"/>
  <c r="E5862" i="35"/>
  <c r="E5913" i="35" s="1"/>
  <c r="G5862" i="35"/>
  <c r="G5913" i="35" s="1"/>
  <c r="H5862" i="35"/>
  <c r="I5862" i="35"/>
  <c r="I5913" i="35" s="1"/>
  <c r="K5862" i="35"/>
  <c r="K5913" i="35" s="1"/>
  <c r="L5862" i="35"/>
  <c r="M5862" i="35"/>
  <c r="M5913" i="35" s="1"/>
  <c r="O5862" i="35"/>
  <c r="O5913" i="35" s="1"/>
  <c r="P5862" i="35"/>
  <c r="Q5862" i="35"/>
  <c r="Q5913" i="35" s="1"/>
  <c r="A5863" i="35"/>
  <c r="D5863" i="35"/>
  <c r="F5863" i="35" s="1"/>
  <c r="E5863" i="35"/>
  <c r="E5914" i="35" s="1"/>
  <c r="G5863" i="35"/>
  <c r="G5914" i="35" s="1"/>
  <c r="H5863" i="35"/>
  <c r="I5863" i="35"/>
  <c r="I5914" i="35" s="1"/>
  <c r="K5863" i="35"/>
  <c r="K5914" i="35" s="1"/>
  <c r="L5863" i="35"/>
  <c r="M5863" i="35"/>
  <c r="M5914" i="35" s="1"/>
  <c r="O5863" i="35"/>
  <c r="O5914" i="35" s="1"/>
  <c r="P5863" i="35"/>
  <c r="Q5863" i="35"/>
  <c r="Q5914" i="35" s="1"/>
  <c r="A5864" i="35"/>
  <c r="D5864" i="35"/>
  <c r="F5864" i="35" s="1"/>
  <c r="F5915" i="35" s="1"/>
  <c r="E5864" i="35"/>
  <c r="E5915" i="35" s="1"/>
  <c r="G5864" i="35"/>
  <c r="G5915" i="35" s="1"/>
  <c r="H5864" i="35"/>
  <c r="I5864" i="35"/>
  <c r="I5915" i="35" s="1"/>
  <c r="K5864" i="35"/>
  <c r="K5915" i="35" s="1"/>
  <c r="L5864" i="35"/>
  <c r="M5864" i="35"/>
  <c r="M5915" i="35" s="1"/>
  <c r="O5864" i="35"/>
  <c r="O5915" i="35" s="1"/>
  <c r="P5864" i="35"/>
  <c r="Q5864" i="35"/>
  <c r="Q5915" i="35" s="1"/>
  <c r="A5865" i="35"/>
  <c r="D5865" i="35"/>
  <c r="F5865" i="35" s="1"/>
  <c r="F5916" i="35" s="1"/>
  <c r="E5865" i="35"/>
  <c r="E5916" i="35" s="1"/>
  <c r="G5865" i="35"/>
  <c r="G5916" i="35" s="1"/>
  <c r="H5865" i="35"/>
  <c r="I5865" i="35"/>
  <c r="I5916" i="35" s="1"/>
  <c r="K5865" i="35"/>
  <c r="K5916" i="35" s="1"/>
  <c r="L5865" i="35"/>
  <c r="M5865" i="35"/>
  <c r="M5916" i="35" s="1"/>
  <c r="O5865" i="35"/>
  <c r="O5916" i="35" s="1"/>
  <c r="P5865" i="35"/>
  <c r="Q5865" i="35"/>
  <c r="Q5916" i="35" s="1"/>
  <c r="A5866" i="35"/>
  <c r="D5866" i="35"/>
  <c r="F5866" i="35" s="1"/>
  <c r="F5917" i="35" s="1"/>
  <c r="E5866" i="35"/>
  <c r="E5917" i="35" s="1"/>
  <c r="G5866" i="35"/>
  <c r="G5917" i="35" s="1"/>
  <c r="H5866" i="35"/>
  <c r="I5866" i="35"/>
  <c r="I5917" i="35" s="1"/>
  <c r="K5866" i="35"/>
  <c r="K5917" i="35" s="1"/>
  <c r="L5866" i="35"/>
  <c r="M5866" i="35"/>
  <c r="M5917" i="35" s="1"/>
  <c r="O5866" i="35"/>
  <c r="O5917" i="35" s="1"/>
  <c r="P5866" i="35"/>
  <c r="Q5866" i="35"/>
  <c r="Q5917" i="35" s="1"/>
  <c r="A5867" i="35"/>
  <c r="D5867" i="35"/>
  <c r="F5867" i="35" s="1"/>
  <c r="E5867" i="35"/>
  <c r="E5918" i="35" s="1"/>
  <c r="G5867" i="35"/>
  <c r="G5918" i="35" s="1"/>
  <c r="H5867" i="35"/>
  <c r="I5867" i="35"/>
  <c r="I5918" i="35" s="1"/>
  <c r="K5867" i="35"/>
  <c r="K5918" i="35" s="1"/>
  <c r="L5867" i="35"/>
  <c r="M5867" i="35"/>
  <c r="M5918" i="35" s="1"/>
  <c r="O5867" i="35"/>
  <c r="O5918" i="35" s="1"/>
  <c r="P5867" i="35"/>
  <c r="Q5867" i="35"/>
  <c r="Q5918" i="35" s="1"/>
  <c r="A5868" i="35"/>
  <c r="D5868" i="35"/>
  <c r="F5868" i="35" s="1"/>
  <c r="F5919" i="35" s="1"/>
  <c r="E5868" i="35"/>
  <c r="E5919" i="35" s="1"/>
  <c r="G5868" i="35"/>
  <c r="G5919" i="35" s="1"/>
  <c r="H5868" i="35"/>
  <c r="I5868" i="35"/>
  <c r="I5919" i="35" s="1"/>
  <c r="K5868" i="35"/>
  <c r="K5919" i="35" s="1"/>
  <c r="L5868" i="35"/>
  <c r="M5868" i="35"/>
  <c r="M5919" i="35" s="1"/>
  <c r="O5868" i="35"/>
  <c r="O5919" i="35" s="1"/>
  <c r="P5868" i="35"/>
  <c r="Q5868" i="35"/>
  <c r="Q5919" i="35" s="1"/>
  <c r="A5869" i="35"/>
  <c r="D5869" i="35"/>
  <c r="F5869" i="35" s="1"/>
  <c r="F5920" i="35" s="1"/>
  <c r="E5869" i="35"/>
  <c r="E5920" i="35" s="1"/>
  <c r="G5869" i="35"/>
  <c r="G5920" i="35" s="1"/>
  <c r="H5869" i="35"/>
  <c r="I5869" i="35"/>
  <c r="I5920" i="35" s="1"/>
  <c r="K5869" i="35"/>
  <c r="K5920" i="35" s="1"/>
  <c r="L5869" i="35"/>
  <c r="M5869" i="35"/>
  <c r="M5920" i="35" s="1"/>
  <c r="O5869" i="35"/>
  <c r="O5920" i="35" s="1"/>
  <c r="P5869" i="35"/>
  <c r="Q5869" i="35"/>
  <c r="Q5920" i="35" s="1"/>
  <c r="A5870" i="35"/>
  <c r="D5870" i="35"/>
  <c r="F5870" i="35" s="1"/>
  <c r="F5921" i="35" s="1"/>
  <c r="E5870" i="35"/>
  <c r="E5921" i="35" s="1"/>
  <c r="G5870" i="35"/>
  <c r="G5921" i="35" s="1"/>
  <c r="H5870" i="35"/>
  <c r="I5870" i="35"/>
  <c r="I5921" i="35" s="1"/>
  <c r="K5870" i="35"/>
  <c r="K5921" i="35" s="1"/>
  <c r="L5870" i="35"/>
  <c r="M5870" i="35"/>
  <c r="M5921" i="35" s="1"/>
  <c r="O5870" i="35"/>
  <c r="O5921" i="35" s="1"/>
  <c r="P5870" i="35"/>
  <c r="Q5870" i="35"/>
  <c r="Q5921" i="35" s="1"/>
  <c r="A5871" i="35"/>
  <c r="D5871" i="35"/>
  <c r="F5871" i="35" s="1"/>
  <c r="E5871" i="35"/>
  <c r="E5922" i="35" s="1"/>
  <c r="G5871" i="35"/>
  <c r="G5922" i="35" s="1"/>
  <c r="H5871" i="35"/>
  <c r="I5871" i="35"/>
  <c r="I5922" i="35" s="1"/>
  <c r="K5871" i="35"/>
  <c r="K5922" i="35" s="1"/>
  <c r="L5871" i="35"/>
  <c r="M5871" i="35"/>
  <c r="M5922" i="35" s="1"/>
  <c r="O5871" i="35"/>
  <c r="O5922" i="35" s="1"/>
  <c r="P5871" i="35"/>
  <c r="Q5871" i="35"/>
  <c r="Q5922" i="35" s="1"/>
  <c r="A5872" i="35"/>
  <c r="D5872" i="35"/>
  <c r="F5872" i="35" s="1"/>
  <c r="F5923" i="35" s="1"/>
  <c r="E5872" i="35"/>
  <c r="E5923" i="35" s="1"/>
  <c r="G5872" i="35"/>
  <c r="G5923" i="35" s="1"/>
  <c r="H5872" i="35"/>
  <c r="I5872" i="35"/>
  <c r="I5923" i="35" s="1"/>
  <c r="K5872" i="35"/>
  <c r="K5923" i="35" s="1"/>
  <c r="L5872" i="35"/>
  <c r="M5872" i="35"/>
  <c r="M5923" i="35" s="1"/>
  <c r="O5872" i="35"/>
  <c r="O5923" i="35" s="1"/>
  <c r="P5872" i="35"/>
  <c r="Q5872" i="35"/>
  <c r="Q5923" i="35" s="1"/>
  <c r="A5873" i="35"/>
  <c r="D5873" i="35"/>
  <c r="F5873" i="35" s="1"/>
  <c r="F5924" i="35" s="1"/>
  <c r="E5873" i="35"/>
  <c r="E5924" i="35" s="1"/>
  <c r="G5873" i="35"/>
  <c r="G5924" i="35" s="1"/>
  <c r="H5873" i="35"/>
  <c r="I5873" i="35"/>
  <c r="I5924" i="35" s="1"/>
  <c r="K5873" i="35"/>
  <c r="K5924" i="35" s="1"/>
  <c r="L5873" i="35"/>
  <c r="M5873" i="35"/>
  <c r="M5924" i="35" s="1"/>
  <c r="O5873" i="35"/>
  <c r="O5924" i="35" s="1"/>
  <c r="P5873" i="35"/>
  <c r="Q5873" i="35"/>
  <c r="Q5924" i="35" s="1"/>
  <c r="A5874" i="35"/>
  <c r="D5874" i="35"/>
  <c r="F5874" i="35" s="1"/>
  <c r="F5925" i="35" s="1"/>
  <c r="E5874" i="35"/>
  <c r="E5925" i="35" s="1"/>
  <c r="G5874" i="35"/>
  <c r="G5925" i="35" s="1"/>
  <c r="H5874" i="35"/>
  <c r="I5874" i="35"/>
  <c r="I5925" i="35" s="1"/>
  <c r="K5874" i="35"/>
  <c r="K5925" i="35" s="1"/>
  <c r="L5874" i="35"/>
  <c r="M5874" i="35"/>
  <c r="M5925" i="35" s="1"/>
  <c r="O5874" i="35"/>
  <c r="O5925" i="35" s="1"/>
  <c r="P5874" i="35"/>
  <c r="Q5874" i="35"/>
  <c r="Q5925" i="35" s="1"/>
  <c r="A5875" i="35"/>
  <c r="D5875" i="35"/>
  <c r="F5875" i="35" s="1"/>
  <c r="E5875" i="35"/>
  <c r="E5926" i="35" s="1"/>
  <c r="G5875" i="35"/>
  <c r="G5926" i="35" s="1"/>
  <c r="H5875" i="35"/>
  <c r="I5875" i="35"/>
  <c r="I5926" i="35" s="1"/>
  <c r="K5875" i="35"/>
  <c r="K5926" i="35" s="1"/>
  <c r="L5875" i="35"/>
  <c r="M5875" i="35"/>
  <c r="M5926" i="35" s="1"/>
  <c r="O5875" i="35"/>
  <c r="O5926" i="35" s="1"/>
  <c r="P5875" i="35"/>
  <c r="Q5875" i="35"/>
  <c r="Q5926" i="35" s="1"/>
  <c r="A5876" i="35"/>
  <c r="D5876" i="35"/>
  <c r="F5876" i="35" s="1"/>
  <c r="F5927" i="35" s="1"/>
  <c r="E5876" i="35"/>
  <c r="E5927" i="35" s="1"/>
  <c r="G5876" i="35"/>
  <c r="G5927" i="35" s="1"/>
  <c r="H5876" i="35"/>
  <c r="I5876" i="35"/>
  <c r="I5927" i="35" s="1"/>
  <c r="K5876" i="35"/>
  <c r="K5927" i="35" s="1"/>
  <c r="L5876" i="35"/>
  <c r="M5876" i="35"/>
  <c r="M5927" i="35" s="1"/>
  <c r="O5876" i="35"/>
  <c r="O5927" i="35" s="1"/>
  <c r="P5876" i="35"/>
  <c r="Q5876" i="35"/>
  <c r="Q5927" i="35" s="1"/>
  <c r="A5877" i="35"/>
  <c r="D5877" i="35"/>
  <c r="F5877" i="35" s="1"/>
  <c r="F5928" i="35" s="1"/>
  <c r="E5877" i="35"/>
  <c r="E5928" i="35" s="1"/>
  <c r="G5877" i="35"/>
  <c r="G5928" i="35" s="1"/>
  <c r="H5877" i="35"/>
  <c r="I5877" i="35"/>
  <c r="I5928" i="35" s="1"/>
  <c r="K5877" i="35"/>
  <c r="K5928" i="35" s="1"/>
  <c r="L5877" i="35"/>
  <c r="M5877" i="35"/>
  <c r="M5928" i="35" s="1"/>
  <c r="O5877" i="35"/>
  <c r="O5928" i="35" s="1"/>
  <c r="P5877" i="35"/>
  <c r="Q5877" i="35"/>
  <c r="Q5928" i="35" s="1"/>
  <c r="A5878" i="35"/>
  <c r="D5878" i="35"/>
  <c r="F5878" i="35" s="1"/>
  <c r="F5929" i="35" s="1"/>
  <c r="E5878" i="35"/>
  <c r="E5929" i="35" s="1"/>
  <c r="G5878" i="35"/>
  <c r="G5929" i="35" s="1"/>
  <c r="H5878" i="35"/>
  <c r="I5878" i="35"/>
  <c r="I5929" i="35" s="1"/>
  <c r="K5878" i="35"/>
  <c r="K5929" i="35" s="1"/>
  <c r="L5878" i="35"/>
  <c r="M5878" i="35"/>
  <c r="M5929" i="35" s="1"/>
  <c r="O5878" i="35"/>
  <c r="O5929" i="35" s="1"/>
  <c r="P5878" i="35"/>
  <c r="Q5878" i="35"/>
  <c r="Q5929" i="35" s="1"/>
  <c r="A5879" i="35"/>
  <c r="D5879" i="35"/>
  <c r="F5879" i="35" s="1"/>
  <c r="E5879" i="35"/>
  <c r="E5930" i="35" s="1"/>
  <c r="G5879" i="35"/>
  <c r="G5930" i="35" s="1"/>
  <c r="H5879" i="35"/>
  <c r="I5879" i="35"/>
  <c r="I5930" i="35" s="1"/>
  <c r="K5879" i="35"/>
  <c r="K5930" i="35" s="1"/>
  <c r="L5879" i="35"/>
  <c r="M5879" i="35"/>
  <c r="M5930" i="35" s="1"/>
  <c r="O5879" i="35"/>
  <c r="O5930" i="35" s="1"/>
  <c r="P5879" i="35"/>
  <c r="Q5879" i="35"/>
  <c r="Q5930" i="35" s="1"/>
  <c r="A5880" i="35"/>
  <c r="D5880" i="35"/>
  <c r="F5880" i="35" s="1"/>
  <c r="F5931" i="35" s="1"/>
  <c r="E5880" i="35"/>
  <c r="E5931" i="35" s="1"/>
  <c r="G5880" i="35"/>
  <c r="G5931" i="35" s="1"/>
  <c r="H5880" i="35"/>
  <c r="I5880" i="35"/>
  <c r="I5931" i="35" s="1"/>
  <c r="K5880" i="35"/>
  <c r="K5931" i="35" s="1"/>
  <c r="L5880" i="35"/>
  <c r="M5880" i="35"/>
  <c r="M5931" i="35" s="1"/>
  <c r="O5880" i="35"/>
  <c r="O5931" i="35" s="1"/>
  <c r="P5880" i="35"/>
  <c r="Q5880" i="35"/>
  <c r="Q5931" i="35" s="1"/>
  <c r="A5881" i="35"/>
  <c r="D5881" i="35"/>
  <c r="F5881" i="35" s="1"/>
  <c r="F5932" i="35" s="1"/>
  <c r="E5881" i="35"/>
  <c r="E5932" i="35" s="1"/>
  <c r="G5881" i="35"/>
  <c r="G5932" i="35" s="1"/>
  <c r="H5881" i="35"/>
  <c r="I5881" i="35"/>
  <c r="I5932" i="35" s="1"/>
  <c r="K5881" i="35"/>
  <c r="K5932" i="35" s="1"/>
  <c r="L5881" i="35"/>
  <c r="M5881" i="35"/>
  <c r="M5932" i="35" s="1"/>
  <c r="O5881" i="35"/>
  <c r="O5932" i="35" s="1"/>
  <c r="P5881" i="35"/>
  <c r="Q5881" i="35"/>
  <c r="Q5932" i="35" s="1"/>
  <c r="A5882" i="35"/>
  <c r="D5882" i="35"/>
  <c r="F5882" i="35" s="1"/>
  <c r="F5933" i="35" s="1"/>
  <c r="E5882" i="35"/>
  <c r="E5933" i="35" s="1"/>
  <c r="G5882" i="35"/>
  <c r="G5933" i="35" s="1"/>
  <c r="H5882" i="35"/>
  <c r="I5882" i="35"/>
  <c r="I5933" i="35" s="1"/>
  <c r="K5882" i="35"/>
  <c r="K5933" i="35" s="1"/>
  <c r="L5882" i="35"/>
  <c r="M5882" i="35"/>
  <c r="M5933" i="35" s="1"/>
  <c r="O5882" i="35"/>
  <c r="O5933" i="35" s="1"/>
  <c r="P5882" i="35"/>
  <c r="Q5882" i="35"/>
  <c r="Q5933" i="35" s="1"/>
  <c r="A5883" i="35"/>
  <c r="D5883" i="35"/>
  <c r="F5883" i="35" s="1"/>
  <c r="E5883" i="35"/>
  <c r="E5934" i="35" s="1"/>
  <c r="G5883" i="35"/>
  <c r="G5934" i="35" s="1"/>
  <c r="H5883" i="35"/>
  <c r="I5883" i="35"/>
  <c r="I5934" i="35" s="1"/>
  <c r="K5883" i="35"/>
  <c r="K5934" i="35" s="1"/>
  <c r="L5883" i="35"/>
  <c r="M5883" i="35"/>
  <c r="M5934" i="35" s="1"/>
  <c r="O5883" i="35"/>
  <c r="O5934" i="35" s="1"/>
  <c r="P5883" i="35"/>
  <c r="Q5883" i="35"/>
  <c r="Q5934" i="35" s="1"/>
  <c r="A5884" i="35"/>
  <c r="D5884" i="35"/>
  <c r="F5884" i="35" s="1"/>
  <c r="F5935" i="35" s="1"/>
  <c r="E5884" i="35"/>
  <c r="E5935" i="35" s="1"/>
  <c r="G5884" i="35"/>
  <c r="G5935" i="35" s="1"/>
  <c r="H5884" i="35"/>
  <c r="I5884" i="35"/>
  <c r="I5935" i="35" s="1"/>
  <c r="K5884" i="35"/>
  <c r="K5935" i="35" s="1"/>
  <c r="L5884" i="35"/>
  <c r="M5884" i="35"/>
  <c r="M5935" i="35" s="1"/>
  <c r="O5884" i="35"/>
  <c r="O5935" i="35" s="1"/>
  <c r="P5884" i="35"/>
  <c r="Q5884" i="35"/>
  <c r="Q5935" i="35" s="1"/>
  <c r="A5885" i="35"/>
  <c r="D5885" i="35"/>
  <c r="F5885" i="35" s="1"/>
  <c r="F5936" i="35" s="1"/>
  <c r="E5885" i="35"/>
  <c r="E5936" i="35" s="1"/>
  <c r="G5885" i="35"/>
  <c r="G5936" i="35" s="1"/>
  <c r="H5885" i="35"/>
  <c r="I5885" i="35"/>
  <c r="I5936" i="35" s="1"/>
  <c r="K5885" i="35"/>
  <c r="K5936" i="35" s="1"/>
  <c r="L5885" i="35"/>
  <c r="M5885" i="35"/>
  <c r="M5936" i="35" s="1"/>
  <c r="O5885" i="35"/>
  <c r="O5936" i="35" s="1"/>
  <c r="P5885" i="35"/>
  <c r="Q5885" i="35"/>
  <c r="Q5936" i="35" s="1"/>
  <c r="A5886" i="35"/>
  <c r="D5886" i="35"/>
  <c r="F5886" i="35" s="1"/>
  <c r="F5937" i="35" s="1"/>
  <c r="E5886" i="35"/>
  <c r="E5937" i="35" s="1"/>
  <c r="G5886" i="35"/>
  <c r="G5937" i="35" s="1"/>
  <c r="H5886" i="35"/>
  <c r="I5886" i="35"/>
  <c r="I5937" i="35" s="1"/>
  <c r="K5886" i="35"/>
  <c r="K5937" i="35" s="1"/>
  <c r="L5886" i="35"/>
  <c r="M5886" i="35"/>
  <c r="M5937" i="35" s="1"/>
  <c r="O5886" i="35"/>
  <c r="O5937" i="35" s="1"/>
  <c r="P5886" i="35"/>
  <c r="Q5886" i="35"/>
  <c r="Q5937" i="35" s="1"/>
  <c r="A5887" i="35"/>
  <c r="D5887" i="35"/>
  <c r="F5887" i="35" s="1"/>
  <c r="E5887" i="35"/>
  <c r="E5938" i="35" s="1"/>
  <c r="G5887" i="35"/>
  <c r="G5938" i="35" s="1"/>
  <c r="H5887" i="35"/>
  <c r="I5887" i="35"/>
  <c r="I5938" i="35" s="1"/>
  <c r="K5887" i="35"/>
  <c r="K5938" i="35" s="1"/>
  <c r="L5887" i="35"/>
  <c r="M5887" i="35"/>
  <c r="M5938" i="35" s="1"/>
  <c r="O5887" i="35"/>
  <c r="O5938" i="35" s="1"/>
  <c r="P5887" i="35"/>
  <c r="Q5887" i="35"/>
  <c r="Q5938" i="35" s="1"/>
  <c r="A5888" i="35"/>
  <c r="D5888" i="35"/>
  <c r="F5888" i="35" s="1"/>
  <c r="F5939" i="35" s="1"/>
  <c r="E5888" i="35"/>
  <c r="E5939" i="35" s="1"/>
  <c r="G5888" i="35"/>
  <c r="G5939" i="35" s="1"/>
  <c r="H5888" i="35"/>
  <c r="I5888" i="35"/>
  <c r="I5939" i="35" s="1"/>
  <c r="K5888" i="35"/>
  <c r="K5939" i="35" s="1"/>
  <c r="L5888" i="35"/>
  <c r="M5888" i="35"/>
  <c r="M5939" i="35" s="1"/>
  <c r="O5888" i="35"/>
  <c r="O5939" i="35" s="1"/>
  <c r="P5888" i="35"/>
  <c r="Q5888" i="35"/>
  <c r="Q5939" i="35" s="1"/>
  <c r="A5889" i="35"/>
  <c r="D5889" i="35"/>
  <c r="F5889" i="35" s="1"/>
  <c r="F5940" i="35" s="1"/>
  <c r="E5889" i="35"/>
  <c r="E5940" i="35" s="1"/>
  <c r="G5889" i="35"/>
  <c r="G5940" i="35" s="1"/>
  <c r="H5889" i="35"/>
  <c r="I5889" i="35"/>
  <c r="I5940" i="35" s="1"/>
  <c r="K5889" i="35"/>
  <c r="K5940" i="35" s="1"/>
  <c r="L5889" i="35"/>
  <c r="M5889" i="35"/>
  <c r="M5940" i="35" s="1"/>
  <c r="O5889" i="35"/>
  <c r="O5940" i="35" s="1"/>
  <c r="P5889" i="35"/>
  <c r="Q5889" i="35"/>
  <c r="Q5940" i="35" s="1"/>
  <c r="A5890" i="35"/>
  <c r="D5890" i="35"/>
  <c r="F5890" i="35" s="1"/>
  <c r="F5941" i="35" s="1"/>
  <c r="E5890" i="35"/>
  <c r="E5941" i="35" s="1"/>
  <c r="G5890" i="35"/>
  <c r="G5941" i="35" s="1"/>
  <c r="H5890" i="35"/>
  <c r="I5890" i="35"/>
  <c r="I5941" i="35" s="1"/>
  <c r="K5890" i="35"/>
  <c r="K5941" i="35" s="1"/>
  <c r="L5890" i="35"/>
  <c r="M5890" i="35"/>
  <c r="M5941" i="35" s="1"/>
  <c r="O5890" i="35"/>
  <c r="O5941" i="35" s="1"/>
  <c r="P5890" i="35"/>
  <c r="Q5890" i="35"/>
  <c r="Q5941" i="35" s="1"/>
  <c r="A5891" i="35"/>
  <c r="D5891" i="35"/>
  <c r="F5891" i="35" s="1"/>
  <c r="E5891" i="35"/>
  <c r="E5942" i="35" s="1"/>
  <c r="G5891" i="35"/>
  <c r="G5942" i="35" s="1"/>
  <c r="H5891" i="35"/>
  <c r="I5891" i="35"/>
  <c r="I5942" i="35" s="1"/>
  <c r="K5891" i="35"/>
  <c r="K5942" i="35" s="1"/>
  <c r="L5891" i="35"/>
  <c r="M5891" i="35"/>
  <c r="M5942" i="35" s="1"/>
  <c r="O5891" i="35"/>
  <c r="O5942" i="35" s="1"/>
  <c r="P5891" i="35"/>
  <c r="Q5891" i="35"/>
  <c r="Q5942" i="35" s="1"/>
  <c r="A5892" i="35"/>
  <c r="D5892" i="35"/>
  <c r="F5892" i="35" s="1"/>
  <c r="F5943" i="35" s="1"/>
  <c r="E5892" i="35"/>
  <c r="E5943" i="35" s="1"/>
  <c r="G5892" i="35"/>
  <c r="G5943" i="35" s="1"/>
  <c r="H5892" i="35"/>
  <c r="I5892" i="35"/>
  <c r="I5943" i="35" s="1"/>
  <c r="K5892" i="35"/>
  <c r="K5943" i="35" s="1"/>
  <c r="L5892" i="35"/>
  <c r="M5892" i="35"/>
  <c r="M5943" i="35" s="1"/>
  <c r="O5892" i="35"/>
  <c r="O5943" i="35" s="1"/>
  <c r="P5892" i="35"/>
  <c r="Q5892" i="35"/>
  <c r="Q5943" i="35" s="1"/>
  <c r="A5893" i="35"/>
  <c r="D5893" i="35"/>
  <c r="F5893" i="35" s="1"/>
  <c r="F5944" i="35" s="1"/>
  <c r="E5893" i="35"/>
  <c r="E5944" i="35" s="1"/>
  <c r="G5893" i="35"/>
  <c r="G5944" i="35" s="1"/>
  <c r="H5893" i="35"/>
  <c r="I5893" i="35"/>
  <c r="I5944" i="35" s="1"/>
  <c r="K5893" i="35"/>
  <c r="K5944" i="35" s="1"/>
  <c r="L5893" i="35"/>
  <c r="M5893" i="35"/>
  <c r="M5944" i="35" s="1"/>
  <c r="O5893" i="35"/>
  <c r="O5944" i="35" s="1"/>
  <c r="P5893" i="35"/>
  <c r="Q5893" i="35"/>
  <c r="Q5944" i="35" s="1"/>
  <c r="A5894" i="35"/>
  <c r="D5894" i="35"/>
  <c r="F5894" i="35" s="1"/>
  <c r="F5945" i="35" s="1"/>
  <c r="E5894" i="35"/>
  <c r="E5945" i="35" s="1"/>
  <c r="G5894" i="35"/>
  <c r="G5945" i="35" s="1"/>
  <c r="H5894" i="35"/>
  <c r="I5894" i="35"/>
  <c r="I5945" i="35" s="1"/>
  <c r="K5894" i="35"/>
  <c r="K5945" i="35" s="1"/>
  <c r="L5894" i="35"/>
  <c r="M5894" i="35"/>
  <c r="M5945" i="35" s="1"/>
  <c r="O5894" i="35"/>
  <c r="O5945" i="35" s="1"/>
  <c r="P5894" i="35"/>
  <c r="Q5894" i="35"/>
  <c r="Q5945" i="35" s="1"/>
  <c r="A5895" i="35"/>
  <c r="D5895" i="35"/>
  <c r="F5895" i="35" s="1"/>
  <c r="E5895" i="35"/>
  <c r="E5946" i="35" s="1"/>
  <c r="G5895" i="35"/>
  <c r="G5946" i="35" s="1"/>
  <c r="H5895" i="35"/>
  <c r="I5895" i="35"/>
  <c r="I5946" i="35" s="1"/>
  <c r="K5895" i="35"/>
  <c r="K5946" i="35" s="1"/>
  <c r="L5895" i="35"/>
  <c r="M5895" i="35"/>
  <c r="M5946" i="35" s="1"/>
  <c r="O5895" i="35"/>
  <c r="O5946" i="35" s="1"/>
  <c r="P5895" i="35"/>
  <c r="Q5895" i="35"/>
  <c r="Q5946" i="35" s="1"/>
  <c r="A5896" i="35"/>
  <c r="D5896" i="35"/>
  <c r="F5896" i="35" s="1"/>
  <c r="F5947" i="35" s="1"/>
  <c r="E5896" i="35"/>
  <c r="E5947" i="35" s="1"/>
  <c r="G5896" i="35"/>
  <c r="G5947" i="35" s="1"/>
  <c r="H5896" i="35"/>
  <c r="I5896" i="35"/>
  <c r="I5947" i="35" s="1"/>
  <c r="K5896" i="35"/>
  <c r="K5947" i="35" s="1"/>
  <c r="L5896" i="35"/>
  <c r="M5896" i="35"/>
  <c r="M5947" i="35" s="1"/>
  <c r="O5896" i="35"/>
  <c r="O5947" i="35" s="1"/>
  <c r="P5896" i="35"/>
  <c r="Q5896" i="35"/>
  <c r="Q5947" i="35" s="1"/>
  <c r="A5897" i="35"/>
  <c r="D5897" i="35"/>
  <c r="F5897" i="35" s="1"/>
  <c r="F5948" i="35" s="1"/>
  <c r="E5897" i="35"/>
  <c r="E5948" i="35" s="1"/>
  <c r="G5897" i="35"/>
  <c r="G5948" i="35" s="1"/>
  <c r="H5897" i="35"/>
  <c r="I5897" i="35"/>
  <c r="I5948" i="35" s="1"/>
  <c r="K5897" i="35"/>
  <c r="K5948" i="35" s="1"/>
  <c r="L5897" i="35"/>
  <c r="M5897" i="35"/>
  <c r="M5948" i="35" s="1"/>
  <c r="O5897" i="35"/>
  <c r="O5948" i="35" s="1"/>
  <c r="P5897" i="35"/>
  <c r="Q5897" i="35"/>
  <c r="Q5948" i="35" s="1"/>
  <c r="D5898" i="35"/>
  <c r="F5898" i="35"/>
  <c r="H5898" i="35"/>
  <c r="L5898" i="35"/>
  <c r="P5898" i="35"/>
  <c r="A5899" i="35"/>
  <c r="D5899" i="35"/>
  <c r="H5899" i="35"/>
  <c r="L5899" i="35"/>
  <c r="P5899" i="35"/>
  <c r="A5900" i="35"/>
  <c r="D5900" i="35"/>
  <c r="H5900" i="35"/>
  <c r="L5900" i="35"/>
  <c r="P5900" i="35"/>
  <c r="A5901" i="35"/>
  <c r="D5901" i="35"/>
  <c r="H5901" i="35"/>
  <c r="L5901" i="35"/>
  <c r="P5901" i="35"/>
  <c r="A5902" i="35"/>
  <c r="D5902" i="35"/>
  <c r="F5902" i="35"/>
  <c r="H5902" i="35"/>
  <c r="L5902" i="35"/>
  <c r="P5902" i="35"/>
  <c r="A5903" i="35"/>
  <c r="D5903" i="35"/>
  <c r="H5903" i="35"/>
  <c r="L5903" i="35"/>
  <c r="P5903" i="35"/>
  <c r="A5904" i="35"/>
  <c r="D5904" i="35"/>
  <c r="H5904" i="35"/>
  <c r="L5904" i="35"/>
  <c r="P5904" i="35"/>
  <c r="A5905" i="35"/>
  <c r="D5905" i="35"/>
  <c r="H5905" i="35"/>
  <c r="L5905" i="35"/>
  <c r="P5905" i="35"/>
  <c r="A5906" i="35"/>
  <c r="D5906" i="35"/>
  <c r="F5906" i="35"/>
  <c r="H5906" i="35"/>
  <c r="L5906" i="35"/>
  <c r="P5906" i="35"/>
  <c r="A5907" i="35"/>
  <c r="D5907" i="35"/>
  <c r="H5907" i="35"/>
  <c r="L5907" i="35"/>
  <c r="P5907" i="35"/>
  <c r="A5908" i="35"/>
  <c r="D5908" i="35"/>
  <c r="H5908" i="35"/>
  <c r="L5908" i="35"/>
  <c r="P5908" i="35"/>
  <c r="A5909" i="35"/>
  <c r="D5909" i="35"/>
  <c r="H5909" i="35"/>
  <c r="L5909" i="35"/>
  <c r="P5909" i="35"/>
  <c r="A5910" i="35"/>
  <c r="D5910" i="35"/>
  <c r="F5910" i="35"/>
  <c r="H5910" i="35"/>
  <c r="L5910" i="35"/>
  <c r="P5910" i="35"/>
  <c r="A5911" i="35"/>
  <c r="D5911" i="35"/>
  <c r="H5911" i="35"/>
  <c r="L5911" i="35"/>
  <c r="P5911" i="35"/>
  <c r="A5912" i="35"/>
  <c r="D5912" i="35"/>
  <c r="H5912" i="35"/>
  <c r="L5912" i="35"/>
  <c r="P5912" i="35"/>
  <c r="A5913" i="35"/>
  <c r="D5913" i="35"/>
  <c r="H5913" i="35"/>
  <c r="L5913" i="35"/>
  <c r="P5913" i="35"/>
  <c r="A5914" i="35"/>
  <c r="D5914" i="35"/>
  <c r="F5914" i="35"/>
  <c r="H5914" i="35"/>
  <c r="L5914" i="35"/>
  <c r="P5914" i="35"/>
  <c r="A5915" i="35"/>
  <c r="D5915" i="35"/>
  <c r="H5915" i="35"/>
  <c r="L5915" i="35"/>
  <c r="P5915" i="35"/>
  <c r="A5916" i="35"/>
  <c r="D5916" i="35"/>
  <c r="H5916" i="35"/>
  <c r="L5916" i="35"/>
  <c r="P5916" i="35"/>
  <c r="A5917" i="35"/>
  <c r="D5917" i="35"/>
  <c r="H5917" i="35"/>
  <c r="L5917" i="35"/>
  <c r="P5917" i="35"/>
  <c r="A5918" i="35"/>
  <c r="D5918" i="35"/>
  <c r="F5918" i="35"/>
  <c r="H5918" i="35"/>
  <c r="L5918" i="35"/>
  <c r="P5918" i="35"/>
  <c r="A5919" i="35"/>
  <c r="D5919" i="35"/>
  <c r="H5919" i="35"/>
  <c r="L5919" i="35"/>
  <c r="P5919" i="35"/>
  <c r="A5920" i="35"/>
  <c r="D5920" i="35"/>
  <c r="H5920" i="35"/>
  <c r="L5920" i="35"/>
  <c r="P5920" i="35"/>
  <c r="A5921" i="35"/>
  <c r="D5921" i="35"/>
  <c r="H5921" i="35"/>
  <c r="L5921" i="35"/>
  <c r="P5921" i="35"/>
  <c r="A5922" i="35"/>
  <c r="D5922" i="35"/>
  <c r="F5922" i="35"/>
  <c r="H5922" i="35"/>
  <c r="L5922" i="35"/>
  <c r="P5922" i="35"/>
  <c r="A5923" i="35"/>
  <c r="D5923" i="35"/>
  <c r="H5923" i="35"/>
  <c r="L5923" i="35"/>
  <c r="P5923" i="35"/>
  <c r="A5924" i="35"/>
  <c r="D5924" i="35"/>
  <c r="H5924" i="35"/>
  <c r="L5924" i="35"/>
  <c r="P5924" i="35"/>
  <c r="A5925" i="35"/>
  <c r="D5925" i="35"/>
  <c r="H5925" i="35"/>
  <c r="L5925" i="35"/>
  <c r="P5925" i="35"/>
  <c r="A5926" i="35"/>
  <c r="D5926" i="35"/>
  <c r="F5926" i="35"/>
  <c r="H5926" i="35"/>
  <c r="L5926" i="35"/>
  <c r="P5926" i="35"/>
  <c r="A5927" i="35"/>
  <c r="D5927" i="35"/>
  <c r="H5927" i="35"/>
  <c r="L5927" i="35"/>
  <c r="P5927" i="35"/>
  <c r="A5928" i="35"/>
  <c r="D5928" i="35"/>
  <c r="H5928" i="35"/>
  <c r="L5928" i="35"/>
  <c r="P5928" i="35"/>
  <c r="A5929" i="35"/>
  <c r="D5929" i="35"/>
  <c r="H5929" i="35"/>
  <c r="L5929" i="35"/>
  <c r="P5929" i="35"/>
  <c r="A5930" i="35"/>
  <c r="D5930" i="35"/>
  <c r="F5930" i="35"/>
  <c r="H5930" i="35"/>
  <c r="L5930" i="35"/>
  <c r="P5930" i="35"/>
  <c r="A5931" i="35"/>
  <c r="D5931" i="35"/>
  <c r="H5931" i="35"/>
  <c r="L5931" i="35"/>
  <c r="P5931" i="35"/>
  <c r="A5932" i="35"/>
  <c r="D5932" i="35"/>
  <c r="H5932" i="35"/>
  <c r="L5932" i="35"/>
  <c r="P5932" i="35"/>
  <c r="A5933" i="35"/>
  <c r="D5933" i="35"/>
  <c r="H5933" i="35"/>
  <c r="L5933" i="35"/>
  <c r="P5933" i="35"/>
  <c r="A5934" i="35"/>
  <c r="D5934" i="35"/>
  <c r="F5934" i="35"/>
  <c r="H5934" i="35"/>
  <c r="L5934" i="35"/>
  <c r="P5934" i="35"/>
  <c r="A5935" i="35"/>
  <c r="D5935" i="35"/>
  <c r="H5935" i="35"/>
  <c r="L5935" i="35"/>
  <c r="P5935" i="35"/>
  <c r="A5936" i="35"/>
  <c r="D5936" i="35"/>
  <c r="H5936" i="35"/>
  <c r="L5936" i="35"/>
  <c r="P5936" i="35"/>
  <c r="A5937" i="35"/>
  <c r="D5937" i="35"/>
  <c r="H5937" i="35"/>
  <c r="L5937" i="35"/>
  <c r="P5937" i="35"/>
  <c r="A5938" i="35"/>
  <c r="D5938" i="35"/>
  <c r="F5938" i="35"/>
  <c r="H5938" i="35"/>
  <c r="L5938" i="35"/>
  <c r="P5938" i="35"/>
  <c r="A5939" i="35"/>
  <c r="D5939" i="35"/>
  <c r="H5939" i="35"/>
  <c r="L5939" i="35"/>
  <c r="P5939" i="35"/>
  <c r="A5940" i="35"/>
  <c r="D5940" i="35"/>
  <c r="H5940" i="35"/>
  <c r="L5940" i="35"/>
  <c r="P5940" i="35"/>
  <c r="A5941" i="35"/>
  <c r="D5941" i="35"/>
  <c r="H5941" i="35"/>
  <c r="L5941" i="35"/>
  <c r="P5941" i="35"/>
  <c r="A5942" i="35"/>
  <c r="D5942" i="35"/>
  <c r="F5942" i="35"/>
  <c r="H5942" i="35"/>
  <c r="L5942" i="35"/>
  <c r="P5942" i="35"/>
  <c r="A5943" i="35"/>
  <c r="D5943" i="35"/>
  <c r="H5943" i="35"/>
  <c r="L5943" i="35"/>
  <c r="P5943" i="35"/>
  <c r="A5944" i="35"/>
  <c r="D5944" i="35"/>
  <c r="H5944" i="35"/>
  <c r="L5944" i="35"/>
  <c r="P5944" i="35"/>
  <c r="A5945" i="35"/>
  <c r="D5945" i="35"/>
  <c r="H5945" i="35"/>
  <c r="L5945" i="35"/>
  <c r="P5945" i="35"/>
  <c r="A5946" i="35"/>
  <c r="D5946" i="35"/>
  <c r="F5946" i="35"/>
  <c r="H5946" i="35"/>
  <c r="L5946" i="35"/>
  <c r="P5946" i="35"/>
  <c r="A5947" i="35"/>
  <c r="D5947" i="35"/>
  <c r="H5947" i="35"/>
  <c r="L5947" i="35"/>
  <c r="P5947" i="35"/>
  <c r="A5948" i="35"/>
  <c r="D5948" i="35"/>
  <c r="H5948" i="35"/>
  <c r="L5948" i="35"/>
  <c r="P5948" i="35"/>
  <c r="D5955" i="35"/>
  <c r="D5960" i="35" s="1"/>
  <c r="E5955" i="35"/>
  <c r="E5960" i="35" s="1"/>
  <c r="F5955" i="35"/>
  <c r="G5955" i="35"/>
  <c r="H5955" i="35"/>
  <c r="H5960" i="35" s="1"/>
  <c r="I5955" i="35"/>
  <c r="J5955" i="35"/>
  <c r="K5955" i="35"/>
  <c r="L5955" i="35"/>
  <c r="L5960" i="35" s="1"/>
  <c r="M5955" i="35"/>
  <c r="M5960" i="35" s="1"/>
  <c r="N5955" i="35"/>
  <c r="O5955" i="35"/>
  <c r="P5955" i="35"/>
  <c r="P5960" i="35" s="1"/>
  <c r="Q5955" i="35"/>
  <c r="R5955" i="35"/>
  <c r="D5957" i="35"/>
  <c r="E5957" i="35"/>
  <c r="F5957" i="35"/>
  <c r="F5960" i="35" s="1"/>
  <c r="G5957" i="35"/>
  <c r="H5957" i="35"/>
  <c r="I5957" i="35"/>
  <c r="J5957" i="35"/>
  <c r="J5960" i="35" s="1"/>
  <c r="K5957" i="35"/>
  <c r="L5957" i="35"/>
  <c r="M5957" i="35"/>
  <c r="N5957" i="35"/>
  <c r="N5960" i="35" s="1"/>
  <c r="O5957" i="35"/>
  <c r="P5957" i="35"/>
  <c r="Q5957" i="35"/>
  <c r="R5957" i="35"/>
  <c r="R5960" i="35" s="1"/>
  <c r="G5960" i="35"/>
  <c r="I5960" i="35"/>
  <c r="K5960" i="35"/>
  <c r="O5960" i="35"/>
  <c r="Q5960" i="35"/>
  <c r="A5985" i="35"/>
  <c r="D5985" i="35"/>
  <c r="F5985" i="35" s="1"/>
  <c r="J5985" i="35"/>
  <c r="L5985" i="35"/>
  <c r="R5985" i="35"/>
  <c r="A5986" i="35"/>
  <c r="D5986" i="35"/>
  <c r="F5986" i="35" s="1"/>
  <c r="F6037" i="35" s="1"/>
  <c r="H5986" i="35"/>
  <c r="H6037" i="35" s="1"/>
  <c r="J5986" i="35"/>
  <c r="J6037" i="35" s="1"/>
  <c r="L5986" i="35"/>
  <c r="P5986" i="35"/>
  <c r="P6037" i="35" s="1"/>
  <c r="R5986" i="35"/>
  <c r="R6037" i="35" s="1"/>
  <c r="A5987" i="35"/>
  <c r="D5987" i="35"/>
  <c r="F5987" i="35"/>
  <c r="F6038" i="35" s="1"/>
  <c r="H5987" i="35"/>
  <c r="J5987" i="35"/>
  <c r="J6038" i="35" s="1"/>
  <c r="L5987" i="35"/>
  <c r="N5987" i="35"/>
  <c r="N6038" i="35" s="1"/>
  <c r="P5987" i="35"/>
  <c r="R5987" i="35"/>
  <c r="R6038" i="35" s="1"/>
  <c r="A5988" i="35"/>
  <c r="D5988" i="35"/>
  <c r="L5988" i="35" s="1"/>
  <c r="A5989" i="35"/>
  <c r="D5989" i="35"/>
  <c r="F5989" i="35" s="1"/>
  <c r="F6040" i="35" s="1"/>
  <c r="J5989" i="35"/>
  <c r="J6040" i="35" s="1"/>
  <c r="L5989" i="35"/>
  <c r="R5989" i="35"/>
  <c r="R6040" i="35" s="1"/>
  <c r="A5990" i="35"/>
  <c r="D5990" i="35"/>
  <c r="F5990" i="35" s="1"/>
  <c r="F6041" i="35" s="1"/>
  <c r="H5990" i="35"/>
  <c r="H6041" i="35" s="1"/>
  <c r="J5990" i="35"/>
  <c r="J6041" i="35" s="1"/>
  <c r="L5990" i="35"/>
  <c r="P5990" i="35"/>
  <c r="P6041" i="35" s="1"/>
  <c r="R5990" i="35"/>
  <c r="R6041" i="35" s="1"/>
  <c r="A5991" i="35"/>
  <c r="D5991" i="35"/>
  <c r="F5991" i="35"/>
  <c r="F6042" i="35" s="1"/>
  <c r="H5991" i="35"/>
  <c r="J5991" i="35"/>
  <c r="J6042" i="35" s="1"/>
  <c r="L5991" i="35"/>
  <c r="N5991" i="35"/>
  <c r="N6042" i="35" s="1"/>
  <c r="P5991" i="35"/>
  <c r="R5991" i="35"/>
  <c r="A5992" i="35"/>
  <c r="D5992" i="35"/>
  <c r="L5992" i="35" s="1"/>
  <c r="L6043" i="35" s="1"/>
  <c r="A5993" i="35"/>
  <c r="D5993" i="35"/>
  <c r="F5993" i="35" s="1"/>
  <c r="F6044" i="35" s="1"/>
  <c r="J5993" i="35"/>
  <c r="J6044" i="35" s="1"/>
  <c r="L5993" i="35"/>
  <c r="R5993" i="35"/>
  <c r="R6044" i="35" s="1"/>
  <c r="A5994" i="35"/>
  <c r="D5994" i="35"/>
  <c r="F5994" i="35" s="1"/>
  <c r="F6045" i="35" s="1"/>
  <c r="H5994" i="35"/>
  <c r="H6045" i="35" s="1"/>
  <c r="J5994" i="35"/>
  <c r="J6045" i="35" s="1"/>
  <c r="L5994" i="35"/>
  <c r="P5994" i="35"/>
  <c r="P6045" i="35" s="1"/>
  <c r="R5994" i="35"/>
  <c r="R6045" i="35" s="1"/>
  <c r="A5995" i="35"/>
  <c r="D5995" i="35"/>
  <c r="F5995" i="35"/>
  <c r="F6046" i="35" s="1"/>
  <c r="H5995" i="35"/>
  <c r="J5995" i="35"/>
  <c r="L5995" i="35"/>
  <c r="N5995" i="35"/>
  <c r="N6046" i="35" s="1"/>
  <c r="P5995" i="35"/>
  <c r="R5995" i="35"/>
  <c r="A5996" i="35"/>
  <c r="D5996" i="35"/>
  <c r="L5996" i="35" s="1"/>
  <c r="L6047" i="35" s="1"/>
  <c r="A5997" i="35"/>
  <c r="D5997" i="35"/>
  <c r="F5997" i="35" s="1"/>
  <c r="F6048" i="35" s="1"/>
  <c r="J5997" i="35"/>
  <c r="J6048" i="35" s="1"/>
  <c r="L5997" i="35"/>
  <c r="R5997" i="35"/>
  <c r="R6048" i="35" s="1"/>
  <c r="A5998" i="35"/>
  <c r="D5998" i="35"/>
  <c r="F5998" i="35" s="1"/>
  <c r="F6049" i="35" s="1"/>
  <c r="H5998" i="35"/>
  <c r="H6049" i="35" s="1"/>
  <c r="J5998" i="35"/>
  <c r="J6049" i="35" s="1"/>
  <c r="L5998" i="35"/>
  <c r="P5998" i="35"/>
  <c r="P6049" i="35" s="1"/>
  <c r="R5998" i="35"/>
  <c r="R6049" i="35" s="1"/>
  <c r="A5999" i="35"/>
  <c r="D5999" i="35"/>
  <c r="F5999" i="35"/>
  <c r="F6050" i="35" s="1"/>
  <c r="H5999" i="35"/>
  <c r="J5999" i="35"/>
  <c r="L5999" i="35"/>
  <c r="N5999" i="35"/>
  <c r="N6050" i="35" s="1"/>
  <c r="P5999" i="35"/>
  <c r="R5999" i="35"/>
  <c r="A6000" i="35"/>
  <c r="D6000" i="35"/>
  <c r="L6000" i="35" s="1"/>
  <c r="L6051" i="35" s="1"/>
  <c r="A6001" i="35"/>
  <c r="D6001" i="35"/>
  <c r="F6001" i="35" s="1"/>
  <c r="F6052" i="35" s="1"/>
  <c r="J6001" i="35"/>
  <c r="J6052" i="35" s="1"/>
  <c r="L6001" i="35"/>
  <c r="R6001" i="35"/>
  <c r="R6052" i="35" s="1"/>
  <c r="A6002" i="35"/>
  <c r="D6002" i="35"/>
  <c r="F6002" i="35" s="1"/>
  <c r="F6053" i="35" s="1"/>
  <c r="H6002" i="35"/>
  <c r="H6053" i="35" s="1"/>
  <c r="J6002" i="35"/>
  <c r="J6053" i="35" s="1"/>
  <c r="L6002" i="35"/>
  <c r="P6002" i="35"/>
  <c r="P6053" i="35" s="1"/>
  <c r="R6002" i="35"/>
  <c r="R6053" i="35" s="1"/>
  <c r="A6003" i="35"/>
  <c r="D6003" i="35"/>
  <c r="F6003" i="35"/>
  <c r="F6054" i="35" s="1"/>
  <c r="H6003" i="35"/>
  <c r="J6003" i="35"/>
  <c r="L6003" i="35"/>
  <c r="N6003" i="35"/>
  <c r="N6054" i="35" s="1"/>
  <c r="P6003" i="35"/>
  <c r="R6003" i="35"/>
  <c r="A6004" i="35"/>
  <c r="D6004" i="35"/>
  <c r="L6004" i="35" s="1"/>
  <c r="L6055" i="35" s="1"/>
  <c r="A6005" i="35"/>
  <c r="D6005" i="35"/>
  <c r="F6005" i="35" s="1"/>
  <c r="F6056" i="35" s="1"/>
  <c r="J6005" i="35"/>
  <c r="J6056" i="35" s="1"/>
  <c r="L6005" i="35"/>
  <c r="R6005" i="35"/>
  <c r="R6056" i="35" s="1"/>
  <c r="A6006" i="35"/>
  <c r="D6006" i="35"/>
  <c r="F6006" i="35" s="1"/>
  <c r="F6057" i="35" s="1"/>
  <c r="H6006" i="35"/>
  <c r="H6057" i="35" s="1"/>
  <c r="J6006" i="35"/>
  <c r="J6057" i="35" s="1"/>
  <c r="L6006" i="35"/>
  <c r="P6006" i="35"/>
  <c r="P6057" i="35" s="1"/>
  <c r="R6006" i="35"/>
  <c r="R6057" i="35" s="1"/>
  <c r="A6007" i="35"/>
  <c r="D6007" i="35"/>
  <c r="F6007" i="35"/>
  <c r="F6058" i="35" s="1"/>
  <c r="H6007" i="35"/>
  <c r="J6007" i="35"/>
  <c r="L6007" i="35"/>
  <c r="N6007" i="35"/>
  <c r="N6058" i="35" s="1"/>
  <c r="P6007" i="35"/>
  <c r="R6007" i="35"/>
  <c r="A6008" i="35"/>
  <c r="D6008" i="35"/>
  <c r="L6008" i="35" s="1"/>
  <c r="L6059" i="35" s="1"/>
  <c r="A6009" i="35"/>
  <c r="D6009" i="35"/>
  <c r="F6009" i="35" s="1"/>
  <c r="F6060" i="35" s="1"/>
  <c r="J6009" i="35"/>
  <c r="J6060" i="35" s="1"/>
  <c r="L6009" i="35"/>
  <c r="R6009" i="35"/>
  <c r="R6060" i="35" s="1"/>
  <c r="A6010" i="35"/>
  <c r="D6010" i="35"/>
  <c r="F6010" i="35" s="1"/>
  <c r="F6061" i="35" s="1"/>
  <c r="H6010" i="35"/>
  <c r="H6061" i="35" s="1"/>
  <c r="J6010" i="35"/>
  <c r="J6061" i="35" s="1"/>
  <c r="L6010" i="35"/>
  <c r="P6010" i="35"/>
  <c r="P6061" i="35" s="1"/>
  <c r="R6010" i="35"/>
  <c r="R6061" i="35" s="1"/>
  <c r="A6011" i="35"/>
  <c r="D6011" i="35"/>
  <c r="F6011" i="35"/>
  <c r="F6062" i="35" s="1"/>
  <c r="H6011" i="35"/>
  <c r="J6011" i="35"/>
  <c r="L6011" i="35"/>
  <c r="N6011" i="35"/>
  <c r="N6062" i="35" s="1"/>
  <c r="P6011" i="35"/>
  <c r="R6011" i="35"/>
  <c r="A6012" i="35"/>
  <c r="D6012" i="35"/>
  <c r="L6012" i="35" s="1"/>
  <c r="L6063" i="35" s="1"/>
  <c r="A6013" i="35"/>
  <c r="D6013" i="35"/>
  <c r="F6013" i="35" s="1"/>
  <c r="F6064" i="35" s="1"/>
  <c r="J6013" i="35"/>
  <c r="J6064" i="35" s="1"/>
  <c r="L6013" i="35"/>
  <c r="P6013" i="35"/>
  <c r="P6064" i="35" s="1"/>
  <c r="R6013" i="35"/>
  <c r="R6064" i="35" s="1"/>
  <c r="A6014" i="35"/>
  <c r="D6014" i="35"/>
  <c r="F6014" i="35"/>
  <c r="F6065" i="35" s="1"/>
  <c r="G6014" i="35"/>
  <c r="H6014" i="35"/>
  <c r="J6014" i="35"/>
  <c r="K6014" i="35"/>
  <c r="K6065" i="35" s="1"/>
  <c r="L6014" i="35"/>
  <c r="N6014" i="35"/>
  <c r="O6014" i="35"/>
  <c r="P6014" i="35"/>
  <c r="P6065" i="35" s="1"/>
  <c r="R6014" i="35"/>
  <c r="R6065" i="35" s="1"/>
  <c r="A6015" i="35"/>
  <c r="D6015" i="35"/>
  <c r="E6015" i="35" s="1"/>
  <c r="F6015" i="35"/>
  <c r="F6066" i="35" s="1"/>
  <c r="G6015" i="35"/>
  <c r="H6015" i="35"/>
  <c r="I6015" i="35"/>
  <c r="J6015" i="35"/>
  <c r="J6066" i="35" s="1"/>
  <c r="K6015" i="35"/>
  <c r="L6015" i="35"/>
  <c r="M6015" i="35"/>
  <c r="N6015" i="35"/>
  <c r="N6066" i="35" s="1"/>
  <c r="O6015" i="35"/>
  <c r="P6015" i="35"/>
  <c r="Q6015" i="35"/>
  <c r="R6015" i="35"/>
  <c r="R6066" i="35" s="1"/>
  <c r="A6016" i="35"/>
  <c r="D6016" i="35"/>
  <c r="E6016" i="35" s="1"/>
  <c r="E6067" i="35" s="1"/>
  <c r="F6016" i="35"/>
  <c r="F6067" i="35" s="1"/>
  <c r="G6016" i="35"/>
  <c r="H6016" i="35"/>
  <c r="J6016" i="35"/>
  <c r="J6067" i="35" s="1"/>
  <c r="K6016" i="35"/>
  <c r="L6016" i="35"/>
  <c r="N6016" i="35"/>
  <c r="N6067" i="35" s="1"/>
  <c r="O6016" i="35"/>
  <c r="P6016" i="35"/>
  <c r="R6016" i="35"/>
  <c r="R6067" i="35" s="1"/>
  <c r="A6017" i="35"/>
  <c r="D6017" i="35"/>
  <c r="E6017" i="35" s="1"/>
  <c r="E6068" i="35" s="1"/>
  <c r="F6017" i="35"/>
  <c r="F6068" i="35" s="1"/>
  <c r="G6017" i="35"/>
  <c r="H6017" i="35"/>
  <c r="J6017" i="35"/>
  <c r="J6068" i="35" s="1"/>
  <c r="K6017" i="35"/>
  <c r="L6017" i="35"/>
  <c r="N6017" i="35"/>
  <c r="N6068" i="35" s="1"/>
  <c r="O6017" i="35"/>
  <c r="P6017" i="35"/>
  <c r="R6017" i="35"/>
  <c r="R6068" i="35" s="1"/>
  <c r="A6018" i="35"/>
  <c r="D6018" i="35"/>
  <c r="E6018" i="35" s="1"/>
  <c r="E6069" i="35" s="1"/>
  <c r="F6018" i="35"/>
  <c r="F6069" i="35" s="1"/>
  <c r="G6018" i="35"/>
  <c r="H6018" i="35"/>
  <c r="J6018" i="35"/>
  <c r="J6069" i="35" s="1"/>
  <c r="K6018" i="35"/>
  <c r="L6018" i="35"/>
  <c r="N6018" i="35"/>
  <c r="N6069" i="35" s="1"/>
  <c r="O6018" i="35"/>
  <c r="P6018" i="35"/>
  <c r="R6018" i="35"/>
  <c r="R6069" i="35" s="1"/>
  <c r="A6019" i="35"/>
  <c r="D6019" i="35"/>
  <c r="E6019" i="35" s="1"/>
  <c r="E6070" i="35" s="1"/>
  <c r="F6019" i="35"/>
  <c r="F6070" i="35" s="1"/>
  <c r="G6019" i="35"/>
  <c r="H6019" i="35"/>
  <c r="J6019" i="35"/>
  <c r="J6070" i="35" s="1"/>
  <c r="K6019" i="35"/>
  <c r="L6019" i="35"/>
  <c r="N6019" i="35"/>
  <c r="N6070" i="35" s="1"/>
  <c r="O6019" i="35"/>
  <c r="P6019" i="35"/>
  <c r="R6019" i="35"/>
  <c r="R6070" i="35" s="1"/>
  <c r="A6020" i="35"/>
  <c r="D6020" i="35"/>
  <c r="E6020" i="35" s="1"/>
  <c r="E6071" i="35" s="1"/>
  <c r="F6020" i="35"/>
  <c r="F6071" i="35" s="1"/>
  <c r="G6020" i="35"/>
  <c r="H6020" i="35"/>
  <c r="J6020" i="35"/>
  <c r="J6071" i="35" s="1"/>
  <c r="K6020" i="35"/>
  <c r="L6020" i="35"/>
  <c r="N6020" i="35"/>
  <c r="N6071" i="35" s="1"/>
  <c r="O6020" i="35"/>
  <c r="P6020" i="35"/>
  <c r="R6020" i="35"/>
  <c r="R6071" i="35" s="1"/>
  <c r="A6021" i="35"/>
  <c r="D6021" i="35"/>
  <c r="E6021" i="35" s="1"/>
  <c r="E6072" i="35" s="1"/>
  <c r="F6021" i="35"/>
  <c r="F6072" i="35" s="1"/>
  <c r="G6021" i="35"/>
  <c r="H6021" i="35"/>
  <c r="J6021" i="35"/>
  <c r="J6072" i="35" s="1"/>
  <c r="K6021" i="35"/>
  <c r="L6021" i="35"/>
  <c r="N6021" i="35"/>
  <c r="N6072" i="35" s="1"/>
  <c r="O6021" i="35"/>
  <c r="P6021" i="35"/>
  <c r="R6021" i="35"/>
  <c r="R6072" i="35" s="1"/>
  <c r="A6022" i="35"/>
  <c r="D6022" i="35"/>
  <c r="E6022" i="35" s="1"/>
  <c r="E6073" i="35" s="1"/>
  <c r="F6022" i="35"/>
  <c r="F6073" i="35" s="1"/>
  <c r="G6022" i="35"/>
  <c r="H6022" i="35"/>
  <c r="J6022" i="35"/>
  <c r="J6073" i="35" s="1"/>
  <c r="K6022" i="35"/>
  <c r="L6022" i="35"/>
  <c r="N6022" i="35"/>
  <c r="N6073" i="35" s="1"/>
  <c r="O6022" i="35"/>
  <c r="P6022" i="35"/>
  <c r="R6022" i="35"/>
  <c r="R6073" i="35" s="1"/>
  <c r="A6023" i="35"/>
  <c r="D6023" i="35"/>
  <c r="E6023" i="35" s="1"/>
  <c r="E6074" i="35" s="1"/>
  <c r="F6023" i="35"/>
  <c r="F6074" i="35" s="1"/>
  <c r="G6023" i="35"/>
  <c r="H6023" i="35"/>
  <c r="J6023" i="35"/>
  <c r="J6074" i="35" s="1"/>
  <c r="K6023" i="35"/>
  <c r="L6023" i="35"/>
  <c r="N6023" i="35"/>
  <c r="N6074" i="35" s="1"/>
  <c r="O6023" i="35"/>
  <c r="P6023" i="35"/>
  <c r="R6023" i="35"/>
  <c r="R6074" i="35" s="1"/>
  <c r="A6024" i="35"/>
  <c r="D6024" i="35"/>
  <c r="E6024" i="35" s="1"/>
  <c r="E6075" i="35" s="1"/>
  <c r="F6024" i="35"/>
  <c r="F6075" i="35" s="1"/>
  <c r="G6024" i="35"/>
  <c r="H6024" i="35"/>
  <c r="J6024" i="35"/>
  <c r="J6075" i="35" s="1"/>
  <c r="K6024" i="35"/>
  <c r="L6024" i="35"/>
  <c r="N6024" i="35"/>
  <c r="N6075" i="35" s="1"/>
  <c r="O6024" i="35"/>
  <c r="P6024" i="35"/>
  <c r="R6024" i="35"/>
  <c r="R6075" i="35" s="1"/>
  <c r="A6025" i="35"/>
  <c r="D6025" i="35"/>
  <c r="E6025" i="35" s="1"/>
  <c r="E6076" i="35" s="1"/>
  <c r="F6025" i="35"/>
  <c r="F6076" i="35" s="1"/>
  <c r="G6025" i="35"/>
  <c r="H6025" i="35"/>
  <c r="J6025" i="35"/>
  <c r="J6076" i="35" s="1"/>
  <c r="K6025" i="35"/>
  <c r="L6025" i="35"/>
  <c r="N6025" i="35"/>
  <c r="N6076" i="35" s="1"/>
  <c r="O6025" i="35"/>
  <c r="P6025" i="35"/>
  <c r="R6025" i="35"/>
  <c r="R6076" i="35" s="1"/>
  <c r="A6026" i="35"/>
  <c r="D6026" i="35"/>
  <c r="E6026" i="35" s="1"/>
  <c r="E6077" i="35" s="1"/>
  <c r="F6026" i="35"/>
  <c r="F6077" i="35" s="1"/>
  <c r="G6026" i="35"/>
  <c r="H6026" i="35"/>
  <c r="J6026" i="35"/>
  <c r="J6077" i="35" s="1"/>
  <c r="K6026" i="35"/>
  <c r="L6026" i="35"/>
  <c r="N6026" i="35"/>
  <c r="N6077" i="35" s="1"/>
  <c r="O6026" i="35"/>
  <c r="P6026" i="35"/>
  <c r="R6026" i="35"/>
  <c r="R6077" i="35" s="1"/>
  <c r="A6027" i="35"/>
  <c r="D6027" i="35"/>
  <c r="E6027" i="35" s="1"/>
  <c r="E6078" i="35" s="1"/>
  <c r="F6027" i="35"/>
  <c r="F6078" i="35" s="1"/>
  <c r="G6027" i="35"/>
  <c r="H6027" i="35"/>
  <c r="J6027" i="35"/>
  <c r="J6078" i="35" s="1"/>
  <c r="K6027" i="35"/>
  <c r="L6027" i="35"/>
  <c r="N6027" i="35"/>
  <c r="N6078" i="35" s="1"/>
  <c r="O6027" i="35"/>
  <c r="P6027" i="35"/>
  <c r="R6027" i="35"/>
  <c r="R6078" i="35" s="1"/>
  <c r="A6028" i="35"/>
  <c r="D6028" i="35"/>
  <c r="E6028" i="35" s="1"/>
  <c r="E6079" i="35" s="1"/>
  <c r="F6028" i="35"/>
  <c r="F6079" i="35" s="1"/>
  <c r="G6028" i="35"/>
  <c r="H6028" i="35"/>
  <c r="J6028" i="35"/>
  <c r="J6079" i="35" s="1"/>
  <c r="K6028" i="35"/>
  <c r="L6028" i="35"/>
  <c r="N6028" i="35"/>
  <c r="N6079" i="35" s="1"/>
  <c r="O6028" i="35"/>
  <c r="P6028" i="35"/>
  <c r="R6028" i="35"/>
  <c r="R6079" i="35" s="1"/>
  <c r="A6029" i="35"/>
  <c r="D6029" i="35"/>
  <c r="E6029" i="35" s="1"/>
  <c r="E6080" i="35" s="1"/>
  <c r="F6029" i="35"/>
  <c r="F6080" i="35" s="1"/>
  <c r="G6029" i="35"/>
  <c r="H6029" i="35"/>
  <c r="J6029" i="35"/>
  <c r="J6080" i="35" s="1"/>
  <c r="K6029" i="35"/>
  <c r="L6029" i="35"/>
  <c r="N6029" i="35"/>
  <c r="N6080" i="35" s="1"/>
  <c r="O6029" i="35"/>
  <c r="P6029" i="35"/>
  <c r="R6029" i="35"/>
  <c r="R6080" i="35" s="1"/>
  <c r="A6030" i="35"/>
  <c r="D6030" i="35"/>
  <c r="E6030" i="35" s="1"/>
  <c r="E6081" i="35" s="1"/>
  <c r="F6030" i="35"/>
  <c r="F6081" i="35" s="1"/>
  <c r="G6030" i="35"/>
  <c r="H6030" i="35"/>
  <c r="J6030" i="35"/>
  <c r="J6081" i="35" s="1"/>
  <c r="K6030" i="35"/>
  <c r="L6030" i="35"/>
  <c r="N6030" i="35"/>
  <c r="N6081" i="35" s="1"/>
  <c r="O6030" i="35"/>
  <c r="P6030" i="35"/>
  <c r="R6030" i="35"/>
  <c r="R6081" i="35" s="1"/>
  <c r="A6031" i="35"/>
  <c r="D6031" i="35"/>
  <c r="E6031" i="35" s="1"/>
  <c r="E6082" i="35" s="1"/>
  <c r="F6031" i="35"/>
  <c r="F6082" i="35" s="1"/>
  <c r="G6031" i="35"/>
  <c r="H6031" i="35"/>
  <c r="J6031" i="35"/>
  <c r="J6082" i="35" s="1"/>
  <c r="K6031" i="35"/>
  <c r="L6031" i="35"/>
  <c r="N6031" i="35"/>
  <c r="N6082" i="35" s="1"/>
  <c r="O6031" i="35"/>
  <c r="P6031" i="35"/>
  <c r="R6031" i="35"/>
  <c r="R6082" i="35" s="1"/>
  <c r="A6032" i="35"/>
  <c r="D6032" i="35"/>
  <c r="E6032" i="35" s="1"/>
  <c r="E6083" i="35" s="1"/>
  <c r="F6032" i="35"/>
  <c r="F6083" i="35" s="1"/>
  <c r="G6032" i="35"/>
  <c r="H6032" i="35"/>
  <c r="J6032" i="35"/>
  <c r="J6083" i="35" s="1"/>
  <c r="K6032" i="35"/>
  <c r="L6032" i="35"/>
  <c r="N6032" i="35"/>
  <c r="N6083" i="35" s="1"/>
  <c r="O6032" i="35"/>
  <c r="P6032" i="35"/>
  <c r="R6032" i="35"/>
  <c r="R6083" i="35" s="1"/>
  <c r="A6033" i="35"/>
  <c r="D6033" i="35"/>
  <c r="E6033" i="35" s="1"/>
  <c r="E6084" i="35" s="1"/>
  <c r="F6033" i="35"/>
  <c r="F6084" i="35" s="1"/>
  <c r="G6033" i="35"/>
  <c r="H6033" i="35"/>
  <c r="J6033" i="35"/>
  <c r="J6084" i="35" s="1"/>
  <c r="K6033" i="35"/>
  <c r="L6033" i="35"/>
  <c r="N6033" i="35"/>
  <c r="N6084" i="35" s="1"/>
  <c r="O6033" i="35"/>
  <c r="P6033" i="35"/>
  <c r="R6033" i="35"/>
  <c r="R6084" i="35" s="1"/>
  <c r="A6034" i="35"/>
  <c r="D6034" i="35"/>
  <c r="E6034" i="35" s="1"/>
  <c r="E6085" i="35" s="1"/>
  <c r="F6034" i="35"/>
  <c r="F6085" i="35" s="1"/>
  <c r="G6034" i="35"/>
  <c r="H6034" i="35"/>
  <c r="J6034" i="35"/>
  <c r="J6085" i="35" s="1"/>
  <c r="K6034" i="35"/>
  <c r="L6034" i="35"/>
  <c r="N6034" i="35"/>
  <c r="N6085" i="35" s="1"/>
  <c r="O6034" i="35"/>
  <c r="P6034" i="35"/>
  <c r="R6034" i="35"/>
  <c r="R6085" i="35" s="1"/>
  <c r="A6036" i="35"/>
  <c r="D6036" i="35"/>
  <c r="L6036" i="35"/>
  <c r="A6037" i="35"/>
  <c r="D6037" i="35"/>
  <c r="L6037" i="35"/>
  <c r="A6038" i="35"/>
  <c r="D6038" i="35"/>
  <c r="H6038" i="35"/>
  <c r="L6038" i="35"/>
  <c r="P6038" i="35"/>
  <c r="A6039" i="35"/>
  <c r="A6040" i="35"/>
  <c r="D6040" i="35"/>
  <c r="L6040" i="35"/>
  <c r="A6041" i="35"/>
  <c r="D6041" i="35"/>
  <c r="L6041" i="35"/>
  <c r="A6042" i="35"/>
  <c r="D6042" i="35"/>
  <c r="H6042" i="35"/>
  <c r="L6042" i="35"/>
  <c r="P6042" i="35"/>
  <c r="R6042" i="35"/>
  <c r="A6043" i="35"/>
  <c r="A6044" i="35"/>
  <c r="D6044" i="35"/>
  <c r="L6044" i="35"/>
  <c r="A6045" i="35"/>
  <c r="D6045" i="35"/>
  <c r="L6045" i="35"/>
  <c r="A6046" i="35"/>
  <c r="D6046" i="35"/>
  <c r="H6046" i="35"/>
  <c r="J6046" i="35"/>
  <c r="L6046" i="35"/>
  <c r="P6046" i="35"/>
  <c r="R6046" i="35"/>
  <c r="A6047" i="35"/>
  <c r="A6048" i="35"/>
  <c r="D6048" i="35"/>
  <c r="L6048" i="35"/>
  <c r="A6049" i="35"/>
  <c r="D6049" i="35"/>
  <c r="L6049" i="35"/>
  <c r="A6050" i="35"/>
  <c r="D6050" i="35"/>
  <c r="H6050" i="35"/>
  <c r="J6050" i="35"/>
  <c r="L6050" i="35"/>
  <c r="P6050" i="35"/>
  <c r="R6050" i="35"/>
  <c r="A6051" i="35"/>
  <c r="A6052" i="35"/>
  <c r="D6052" i="35"/>
  <c r="L6052" i="35"/>
  <c r="A6053" i="35"/>
  <c r="D6053" i="35"/>
  <c r="L6053" i="35"/>
  <c r="A6054" i="35"/>
  <c r="D6054" i="35"/>
  <c r="H6054" i="35"/>
  <c r="J6054" i="35"/>
  <c r="L6054" i="35"/>
  <c r="P6054" i="35"/>
  <c r="R6054" i="35"/>
  <c r="A6055" i="35"/>
  <c r="A6056" i="35"/>
  <c r="D6056" i="35"/>
  <c r="L6056" i="35"/>
  <c r="A6057" i="35"/>
  <c r="D6057" i="35"/>
  <c r="L6057" i="35"/>
  <c r="A6058" i="35"/>
  <c r="D6058" i="35"/>
  <c r="H6058" i="35"/>
  <c r="J6058" i="35"/>
  <c r="L6058" i="35"/>
  <c r="P6058" i="35"/>
  <c r="R6058" i="35"/>
  <c r="A6059" i="35"/>
  <c r="A6060" i="35"/>
  <c r="D6060" i="35"/>
  <c r="L6060" i="35"/>
  <c r="A6061" i="35"/>
  <c r="D6061" i="35"/>
  <c r="L6061" i="35"/>
  <c r="A6062" i="35"/>
  <c r="D6062" i="35"/>
  <c r="H6062" i="35"/>
  <c r="J6062" i="35"/>
  <c r="L6062" i="35"/>
  <c r="P6062" i="35"/>
  <c r="R6062" i="35"/>
  <c r="A6063" i="35"/>
  <c r="A6064" i="35"/>
  <c r="D6064" i="35"/>
  <c r="L6064" i="35"/>
  <c r="A6065" i="35"/>
  <c r="D6065" i="35"/>
  <c r="G6065" i="35"/>
  <c r="H6065" i="35"/>
  <c r="J6065" i="35"/>
  <c r="L6065" i="35"/>
  <c r="N6065" i="35"/>
  <c r="O6065" i="35"/>
  <c r="A6066" i="35"/>
  <c r="D6066" i="35"/>
  <c r="E6066" i="35"/>
  <c r="G6066" i="35"/>
  <c r="H6066" i="35"/>
  <c r="I6066" i="35"/>
  <c r="K6066" i="35"/>
  <c r="L6066" i="35"/>
  <c r="M6066" i="35"/>
  <c r="O6066" i="35"/>
  <c r="P6066" i="35"/>
  <c r="Q6066" i="35"/>
  <c r="A6067" i="35"/>
  <c r="D6067" i="35"/>
  <c r="G6067" i="35"/>
  <c r="H6067" i="35"/>
  <c r="K6067" i="35"/>
  <c r="L6067" i="35"/>
  <c r="O6067" i="35"/>
  <c r="P6067" i="35"/>
  <c r="A6068" i="35"/>
  <c r="D6068" i="35"/>
  <c r="G6068" i="35"/>
  <c r="H6068" i="35"/>
  <c r="K6068" i="35"/>
  <c r="L6068" i="35"/>
  <c r="O6068" i="35"/>
  <c r="P6068" i="35"/>
  <c r="A6069" i="35"/>
  <c r="D6069" i="35"/>
  <c r="G6069" i="35"/>
  <c r="H6069" i="35"/>
  <c r="K6069" i="35"/>
  <c r="L6069" i="35"/>
  <c r="O6069" i="35"/>
  <c r="P6069" i="35"/>
  <c r="A6070" i="35"/>
  <c r="D6070" i="35"/>
  <c r="G6070" i="35"/>
  <c r="H6070" i="35"/>
  <c r="K6070" i="35"/>
  <c r="L6070" i="35"/>
  <c r="O6070" i="35"/>
  <c r="P6070" i="35"/>
  <c r="A6071" i="35"/>
  <c r="D6071" i="35"/>
  <c r="G6071" i="35"/>
  <c r="H6071" i="35"/>
  <c r="K6071" i="35"/>
  <c r="L6071" i="35"/>
  <c r="O6071" i="35"/>
  <c r="P6071" i="35"/>
  <c r="A6072" i="35"/>
  <c r="D6072" i="35"/>
  <c r="G6072" i="35"/>
  <c r="H6072" i="35"/>
  <c r="K6072" i="35"/>
  <c r="L6072" i="35"/>
  <c r="O6072" i="35"/>
  <c r="P6072" i="35"/>
  <c r="A6073" i="35"/>
  <c r="D6073" i="35"/>
  <c r="G6073" i="35"/>
  <c r="H6073" i="35"/>
  <c r="K6073" i="35"/>
  <c r="L6073" i="35"/>
  <c r="O6073" i="35"/>
  <c r="P6073" i="35"/>
  <c r="A6074" i="35"/>
  <c r="D6074" i="35"/>
  <c r="G6074" i="35"/>
  <c r="H6074" i="35"/>
  <c r="K6074" i="35"/>
  <c r="L6074" i="35"/>
  <c r="O6074" i="35"/>
  <c r="P6074" i="35"/>
  <c r="A6075" i="35"/>
  <c r="D6075" i="35"/>
  <c r="G6075" i="35"/>
  <c r="H6075" i="35"/>
  <c r="K6075" i="35"/>
  <c r="L6075" i="35"/>
  <c r="O6075" i="35"/>
  <c r="P6075" i="35"/>
  <c r="A6076" i="35"/>
  <c r="D6076" i="35"/>
  <c r="G6076" i="35"/>
  <c r="H6076" i="35"/>
  <c r="K6076" i="35"/>
  <c r="L6076" i="35"/>
  <c r="O6076" i="35"/>
  <c r="P6076" i="35"/>
  <c r="A6077" i="35"/>
  <c r="D6077" i="35"/>
  <c r="G6077" i="35"/>
  <c r="H6077" i="35"/>
  <c r="K6077" i="35"/>
  <c r="L6077" i="35"/>
  <c r="O6077" i="35"/>
  <c r="P6077" i="35"/>
  <c r="A6078" i="35"/>
  <c r="D6078" i="35"/>
  <c r="G6078" i="35"/>
  <c r="H6078" i="35"/>
  <c r="K6078" i="35"/>
  <c r="L6078" i="35"/>
  <c r="O6078" i="35"/>
  <c r="P6078" i="35"/>
  <c r="A6079" i="35"/>
  <c r="D6079" i="35"/>
  <c r="G6079" i="35"/>
  <c r="H6079" i="35"/>
  <c r="K6079" i="35"/>
  <c r="L6079" i="35"/>
  <c r="O6079" i="35"/>
  <c r="P6079" i="35"/>
  <c r="A6080" i="35"/>
  <c r="D6080" i="35"/>
  <c r="G6080" i="35"/>
  <c r="H6080" i="35"/>
  <c r="K6080" i="35"/>
  <c r="L6080" i="35"/>
  <c r="O6080" i="35"/>
  <c r="P6080" i="35"/>
  <c r="A6081" i="35"/>
  <c r="D6081" i="35"/>
  <c r="G6081" i="35"/>
  <c r="H6081" i="35"/>
  <c r="K6081" i="35"/>
  <c r="L6081" i="35"/>
  <c r="O6081" i="35"/>
  <c r="P6081" i="35"/>
  <c r="A6082" i="35"/>
  <c r="D6082" i="35"/>
  <c r="G6082" i="35"/>
  <c r="H6082" i="35"/>
  <c r="K6082" i="35"/>
  <c r="L6082" i="35"/>
  <c r="O6082" i="35"/>
  <c r="P6082" i="35"/>
  <c r="A6083" i="35"/>
  <c r="D6083" i="35"/>
  <c r="G6083" i="35"/>
  <c r="H6083" i="35"/>
  <c r="K6083" i="35"/>
  <c r="L6083" i="35"/>
  <c r="O6083" i="35"/>
  <c r="P6083" i="35"/>
  <c r="A6084" i="35"/>
  <c r="D6084" i="35"/>
  <c r="G6084" i="35"/>
  <c r="H6084" i="35"/>
  <c r="K6084" i="35"/>
  <c r="L6084" i="35"/>
  <c r="O6084" i="35"/>
  <c r="P6084" i="35"/>
  <c r="A6085" i="35"/>
  <c r="D6085" i="35"/>
  <c r="G6085" i="35"/>
  <c r="H6085" i="35"/>
  <c r="K6085" i="35"/>
  <c r="L6085" i="35"/>
  <c r="O6085" i="35"/>
  <c r="P6085" i="35"/>
  <c r="D6096" i="35"/>
  <c r="E6096" i="35"/>
  <c r="F6096" i="35"/>
  <c r="F6101" i="35" s="1"/>
  <c r="G6096" i="35"/>
  <c r="H6096" i="35"/>
  <c r="I6096" i="35"/>
  <c r="J6096" i="35"/>
  <c r="J6101" i="35" s="1"/>
  <c r="K6096" i="35"/>
  <c r="L6096" i="35"/>
  <c r="M6096" i="35"/>
  <c r="N6096" i="35"/>
  <c r="N6101" i="35" s="1"/>
  <c r="O6096" i="35"/>
  <c r="P6096" i="35"/>
  <c r="Q6096" i="35"/>
  <c r="R6096" i="35"/>
  <c r="R6101" i="35" s="1"/>
  <c r="D6098" i="35"/>
  <c r="E6098" i="35"/>
  <c r="F6098" i="35"/>
  <c r="G6098" i="35"/>
  <c r="H6098" i="35"/>
  <c r="I6098" i="35"/>
  <c r="J6098" i="35"/>
  <c r="K6098" i="35"/>
  <c r="L6098" i="35"/>
  <c r="M6098" i="35"/>
  <c r="N6098" i="35"/>
  <c r="O6098" i="35"/>
  <c r="P6098" i="35"/>
  <c r="Q6098" i="35"/>
  <c r="R6098" i="35"/>
  <c r="D6101" i="35"/>
  <c r="E6101" i="35"/>
  <c r="H6101" i="35"/>
  <c r="I6101" i="35"/>
  <c r="L6101" i="35"/>
  <c r="M6101" i="35"/>
  <c r="P6101" i="35"/>
  <c r="Q6101" i="35"/>
  <c r="A6126" i="35"/>
  <c r="D6126" i="35"/>
  <c r="E6126" i="35" s="1"/>
  <c r="G6126" i="35"/>
  <c r="H6126" i="35"/>
  <c r="K6126" i="35"/>
  <c r="L6126" i="35"/>
  <c r="O6126" i="35"/>
  <c r="P6126" i="35"/>
  <c r="A6127" i="35"/>
  <c r="D6127" i="35"/>
  <c r="E6127" i="35" s="1"/>
  <c r="E6178" i="35" s="1"/>
  <c r="G6127" i="35"/>
  <c r="G6178" i="35" s="1"/>
  <c r="H6127" i="35"/>
  <c r="K6127" i="35"/>
  <c r="K6178" i="35" s="1"/>
  <c r="L6127" i="35"/>
  <c r="O6127" i="35"/>
  <c r="O6178" i="35" s="1"/>
  <c r="P6127" i="35"/>
  <c r="A6128" i="35"/>
  <c r="D6128" i="35"/>
  <c r="E6128" i="35" s="1"/>
  <c r="E6179" i="35" s="1"/>
  <c r="G6128" i="35"/>
  <c r="G6179" i="35" s="1"/>
  <c r="H6128" i="35"/>
  <c r="K6128" i="35"/>
  <c r="K6179" i="35" s="1"/>
  <c r="L6128" i="35"/>
  <c r="O6128" i="35"/>
  <c r="O6179" i="35" s="1"/>
  <c r="P6128" i="35"/>
  <c r="A6129" i="35"/>
  <c r="D6129" i="35"/>
  <c r="E6129" i="35" s="1"/>
  <c r="E6180" i="35" s="1"/>
  <c r="G6129" i="35"/>
  <c r="G6180" i="35" s="1"/>
  <c r="H6129" i="35"/>
  <c r="K6129" i="35"/>
  <c r="K6180" i="35" s="1"/>
  <c r="L6129" i="35"/>
  <c r="O6129" i="35"/>
  <c r="O6180" i="35" s="1"/>
  <c r="P6129" i="35"/>
  <c r="A6130" i="35"/>
  <c r="D6130" i="35"/>
  <c r="E6130" i="35" s="1"/>
  <c r="E6181" i="35" s="1"/>
  <c r="G6130" i="35"/>
  <c r="G6181" i="35" s="1"/>
  <c r="H6130" i="35"/>
  <c r="K6130" i="35"/>
  <c r="K6181" i="35" s="1"/>
  <c r="L6130" i="35"/>
  <c r="O6130" i="35"/>
  <c r="O6181" i="35" s="1"/>
  <c r="P6130" i="35"/>
  <c r="A6131" i="35"/>
  <c r="D6131" i="35"/>
  <c r="E6131" i="35" s="1"/>
  <c r="E6182" i="35" s="1"/>
  <c r="G6131" i="35"/>
  <c r="G6182" i="35" s="1"/>
  <c r="H6131" i="35"/>
  <c r="K6131" i="35"/>
  <c r="K6182" i="35" s="1"/>
  <c r="L6131" i="35"/>
  <c r="O6131" i="35"/>
  <c r="O6182" i="35" s="1"/>
  <c r="P6131" i="35"/>
  <c r="A6132" i="35"/>
  <c r="D6132" i="35"/>
  <c r="E6132" i="35" s="1"/>
  <c r="E6183" i="35" s="1"/>
  <c r="G6132" i="35"/>
  <c r="G6183" i="35" s="1"/>
  <c r="H6132" i="35"/>
  <c r="K6132" i="35"/>
  <c r="K6183" i="35" s="1"/>
  <c r="L6132" i="35"/>
  <c r="O6132" i="35"/>
  <c r="O6183" i="35" s="1"/>
  <c r="P6132" i="35"/>
  <c r="A6133" i="35"/>
  <c r="D6133" i="35"/>
  <c r="E6133" i="35" s="1"/>
  <c r="E6184" i="35" s="1"/>
  <c r="G6133" i="35"/>
  <c r="G6184" i="35" s="1"/>
  <c r="H6133" i="35"/>
  <c r="K6133" i="35"/>
  <c r="K6184" i="35" s="1"/>
  <c r="L6133" i="35"/>
  <c r="O6133" i="35"/>
  <c r="O6184" i="35" s="1"/>
  <c r="P6133" i="35"/>
  <c r="A6134" i="35"/>
  <c r="D6134" i="35"/>
  <c r="E6134" i="35" s="1"/>
  <c r="E6185" i="35" s="1"/>
  <c r="G6134" i="35"/>
  <c r="G6185" i="35" s="1"/>
  <c r="H6134" i="35"/>
  <c r="K6134" i="35"/>
  <c r="K6185" i="35" s="1"/>
  <c r="L6134" i="35"/>
  <c r="O6134" i="35"/>
  <c r="O6185" i="35" s="1"/>
  <c r="P6134" i="35"/>
  <c r="A6135" i="35"/>
  <c r="D6135" i="35"/>
  <c r="E6135" i="35" s="1"/>
  <c r="E6186" i="35" s="1"/>
  <c r="G6135" i="35"/>
  <c r="G6186" i="35" s="1"/>
  <c r="H6135" i="35"/>
  <c r="K6135" i="35"/>
  <c r="K6186" i="35" s="1"/>
  <c r="L6135" i="35"/>
  <c r="O6135" i="35"/>
  <c r="O6186" i="35" s="1"/>
  <c r="P6135" i="35"/>
  <c r="A6136" i="35"/>
  <c r="D6136" i="35"/>
  <c r="E6136" i="35" s="1"/>
  <c r="E6187" i="35" s="1"/>
  <c r="G6136" i="35"/>
  <c r="G6187" i="35" s="1"/>
  <c r="H6136" i="35"/>
  <c r="K6136" i="35"/>
  <c r="K6187" i="35" s="1"/>
  <c r="L6136" i="35"/>
  <c r="O6136" i="35"/>
  <c r="O6187" i="35" s="1"/>
  <c r="P6136" i="35"/>
  <c r="A6137" i="35"/>
  <c r="D6137" i="35"/>
  <c r="E6137" i="35" s="1"/>
  <c r="E6188" i="35" s="1"/>
  <c r="G6137" i="35"/>
  <c r="G6188" i="35" s="1"/>
  <c r="H6137" i="35"/>
  <c r="K6137" i="35"/>
  <c r="K6188" i="35" s="1"/>
  <c r="L6137" i="35"/>
  <c r="O6137" i="35"/>
  <c r="O6188" i="35" s="1"/>
  <c r="P6137" i="35"/>
  <c r="A6138" i="35"/>
  <c r="D6138" i="35"/>
  <c r="E6138" i="35" s="1"/>
  <c r="E6189" i="35" s="1"/>
  <c r="G6138" i="35"/>
  <c r="G6189" i="35" s="1"/>
  <c r="H6138" i="35"/>
  <c r="K6138" i="35"/>
  <c r="K6189" i="35" s="1"/>
  <c r="L6138" i="35"/>
  <c r="O6138" i="35"/>
  <c r="O6189" i="35" s="1"/>
  <c r="P6138" i="35"/>
  <c r="A6139" i="35"/>
  <c r="D6139" i="35"/>
  <c r="E6139" i="35" s="1"/>
  <c r="E6190" i="35" s="1"/>
  <c r="G6139" i="35"/>
  <c r="G6190" i="35" s="1"/>
  <c r="H6139" i="35"/>
  <c r="K6139" i="35"/>
  <c r="K6190" i="35" s="1"/>
  <c r="L6139" i="35"/>
  <c r="O6139" i="35"/>
  <c r="O6190" i="35" s="1"/>
  <c r="P6139" i="35"/>
  <c r="A6140" i="35"/>
  <c r="D6140" i="35"/>
  <c r="E6140" i="35" s="1"/>
  <c r="E6191" i="35" s="1"/>
  <c r="G6140" i="35"/>
  <c r="G6191" i="35" s="1"/>
  <c r="H6140" i="35"/>
  <c r="K6140" i="35"/>
  <c r="K6191" i="35" s="1"/>
  <c r="L6140" i="35"/>
  <c r="O6140" i="35"/>
  <c r="O6191" i="35" s="1"/>
  <c r="P6140" i="35"/>
  <c r="A6141" i="35"/>
  <c r="D6141" i="35"/>
  <c r="E6141" i="35" s="1"/>
  <c r="E6192" i="35" s="1"/>
  <c r="G6141" i="35"/>
  <c r="G6192" i="35" s="1"/>
  <c r="H6141" i="35"/>
  <c r="K6141" i="35"/>
  <c r="K6192" i="35" s="1"/>
  <c r="L6141" i="35"/>
  <c r="O6141" i="35"/>
  <c r="O6192" i="35" s="1"/>
  <c r="P6141" i="35"/>
  <c r="A6142" i="35"/>
  <c r="D6142" i="35"/>
  <c r="E6142" i="35" s="1"/>
  <c r="E6193" i="35" s="1"/>
  <c r="G6142" i="35"/>
  <c r="G6193" i="35" s="1"/>
  <c r="H6142" i="35"/>
  <c r="K6142" i="35"/>
  <c r="K6193" i="35" s="1"/>
  <c r="L6142" i="35"/>
  <c r="O6142" i="35"/>
  <c r="O6193" i="35" s="1"/>
  <c r="P6142" i="35"/>
  <c r="A6143" i="35"/>
  <c r="D6143" i="35"/>
  <c r="E6143" i="35" s="1"/>
  <c r="E6194" i="35" s="1"/>
  <c r="G6143" i="35"/>
  <c r="G6194" i="35" s="1"/>
  <c r="H6143" i="35"/>
  <c r="K6143" i="35"/>
  <c r="K6194" i="35" s="1"/>
  <c r="L6143" i="35"/>
  <c r="O6143" i="35"/>
  <c r="O6194" i="35" s="1"/>
  <c r="P6143" i="35"/>
  <c r="A6144" i="35"/>
  <c r="D6144" i="35"/>
  <c r="E6144" i="35" s="1"/>
  <c r="E6195" i="35" s="1"/>
  <c r="G6144" i="35"/>
  <c r="G6195" i="35" s="1"/>
  <c r="H6144" i="35"/>
  <c r="K6144" i="35"/>
  <c r="K6195" i="35" s="1"/>
  <c r="L6144" i="35"/>
  <c r="O6144" i="35"/>
  <c r="O6195" i="35" s="1"/>
  <c r="P6144" i="35"/>
  <c r="A6145" i="35"/>
  <c r="D6145" i="35"/>
  <c r="E6145" i="35" s="1"/>
  <c r="E6196" i="35" s="1"/>
  <c r="G6145" i="35"/>
  <c r="G6196" i="35" s="1"/>
  <c r="H6145" i="35"/>
  <c r="K6145" i="35"/>
  <c r="K6196" i="35" s="1"/>
  <c r="L6145" i="35"/>
  <c r="O6145" i="35"/>
  <c r="O6196" i="35" s="1"/>
  <c r="P6145" i="35"/>
  <c r="A6146" i="35"/>
  <c r="D6146" i="35"/>
  <c r="E6146" i="35" s="1"/>
  <c r="E6197" i="35" s="1"/>
  <c r="G6146" i="35"/>
  <c r="G6197" i="35" s="1"/>
  <c r="H6146" i="35"/>
  <c r="K6146" i="35"/>
  <c r="K6197" i="35" s="1"/>
  <c r="L6146" i="35"/>
  <c r="O6146" i="35"/>
  <c r="O6197" i="35" s="1"/>
  <c r="P6146" i="35"/>
  <c r="A6147" i="35"/>
  <c r="D6147" i="35"/>
  <c r="E6147" i="35" s="1"/>
  <c r="E6198" i="35" s="1"/>
  <c r="G6147" i="35"/>
  <c r="G6198" i="35" s="1"/>
  <c r="H6147" i="35"/>
  <c r="K6147" i="35"/>
  <c r="K6198" i="35" s="1"/>
  <c r="L6147" i="35"/>
  <c r="O6147" i="35"/>
  <c r="O6198" i="35" s="1"/>
  <c r="P6147" i="35"/>
  <c r="A6148" i="35"/>
  <c r="D6148" i="35"/>
  <c r="E6148" i="35" s="1"/>
  <c r="E6199" i="35" s="1"/>
  <c r="G6148" i="35"/>
  <c r="G6199" i="35" s="1"/>
  <c r="H6148" i="35"/>
  <c r="K6148" i="35"/>
  <c r="K6199" i="35" s="1"/>
  <c r="L6148" i="35"/>
  <c r="O6148" i="35"/>
  <c r="O6199" i="35" s="1"/>
  <c r="P6148" i="35"/>
  <c r="A6149" i="35"/>
  <c r="D6149" i="35"/>
  <c r="E6149" i="35" s="1"/>
  <c r="E6200" i="35" s="1"/>
  <c r="G6149" i="35"/>
  <c r="G6200" i="35" s="1"/>
  <c r="H6149" i="35"/>
  <c r="K6149" i="35"/>
  <c r="K6200" i="35" s="1"/>
  <c r="L6149" i="35"/>
  <c r="O6149" i="35"/>
  <c r="O6200" i="35" s="1"/>
  <c r="P6149" i="35"/>
  <c r="A6150" i="35"/>
  <c r="D6150" i="35"/>
  <c r="E6150" i="35" s="1"/>
  <c r="E6201" i="35" s="1"/>
  <c r="G6150" i="35"/>
  <c r="G6201" i="35" s="1"/>
  <c r="H6150" i="35"/>
  <c r="K6150" i="35"/>
  <c r="K6201" i="35" s="1"/>
  <c r="L6150" i="35"/>
  <c r="O6150" i="35"/>
  <c r="O6201" i="35" s="1"/>
  <c r="P6150" i="35"/>
  <c r="A6151" i="35"/>
  <c r="D6151" i="35"/>
  <c r="E6151" i="35" s="1"/>
  <c r="E6202" i="35" s="1"/>
  <c r="G6151" i="35"/>
  <c r="G6202" i="35" s="1"/>
  <c r="H6151" i="35"/>
  <c r="K6151" i="35"/>
  <c r="K6202" i="35" s="1"/>
  <c r="L6151" i="35"/>
  <c r="O6151" i="35"/>
  <c r="O6202" i="35" s="1"/>
  <c r="P6151" i="35"/>
  <c r="A6152" i="35"/>
  <c r="D6152" i="35"/>
  <c r="E6152" i="35" s="1"/>
  <c r="E6203" i="35" s="1"/>
  <c r="G6152" i="35"/>
  <c r="G6203" i="35" s="1"/>
  <c r="H6152" i="35"/>
  <c r="K6152" i="35"/>
  <c r="K6203" i="35" s="1"/>
  <c r="L6152" i="35"/>
  <c r="O6152" i="35"/>
  <c r="O6203" i="35" s="1"/>
  <c r="P6152" i="35"/>
  <c r="A6153" i="35"/>
  <c r="D6153" i="35"/>
  <c r="E6153" i="35" s="1"/>
  <c r="E6204" i="35" s="1"/>
  <c r="G6153" i="35"/>
  <c r="G6204" i="35" s="1"/>
  <c r="H6153" i="35"/>
  <c r="K6153" i="35"/>
  <c r="K6204" i="35" s="1"/>
  <c r="L6153" i="35"/>
  <c r="O6153" i="35"/>
  <c r="O6204" i="35" s="1"/>
  <c r="P6153" i="35"/>
  <c r="A6154" i="35"/>
  <c r="D6154" i="35"/>
  <c r="E6154" i="35" s="1"/>
  <c r="E6205" i="35" s="1"/>
  <c r="G6154" i="35"/>
  <c r="G6205" i="35" s="1"/>
  <c r="H6154" i="35"/>
  <c r="K6154" i="35"/>
  <c r="K6205" i="35" s="1"/>
  <c r="L6154" i="35"/>
  <c r="O6154" i="35"/>
  <c r="O6205" i="35" s="1"/>
  <c r="P6154" i="35"/>
  <c r="A6155" i="35"/>
  <c r="D6155" i="35"/>
  <c r="E6155" i="35" s="1"/>
  <c r="E6206" i="35" s="1"/>
  <c r="G6155" i="35"/>
  <c r="G6206" i="35" s="1"/>
  <c r="H6155" i="35"/>
  <c r="K6155" i="35"/>
  <c r="K6206" i="35" s="1"/>
  <c r="L6155" i="35"/>
  <c r="O6155" i="35"/>
  <c r="O6206" i="35" s="1"/>
  <c r="P6155" i="35"/>
  <c r="A6156" i="35"/>
  <c r="D6156" i="35"/>
  <c r="E6156" i="35" s="1"/>
  <c r="E6207" i="35" s="1"/>
  <c r="G6156" i="35"/>
  <c r="G6207" i="35" s="1"/>
  <c r="H6156" i="35"/>
  <c r="K6156" i="35"/>
  <c r="K6207" i="35" s="1"/>
  <c r="L6156" i="35"/>
  <c r="O6156" i="35"/>
  <c r="O6207" i="35" s="1"/>
  <c r="P6156" i="35"/>
  <c r="A6157" i="35"/>
  <c r="D6157" i="35"/>
  <c r="E6157" i="35" s="1"/>
  <c r="E6208" i="35" s="1"/>
  <c r="G6157" i="35"/>
  <c r="G6208" i="35" s="1"/>
  <c r="H6157" i="35"/>
  <c r="K6157" i="35"/>
  <c r="K6208" i="35" s="1"/>
  <c r="L6157" i="35"/>
  <c r="O6157" i="35"/>
  <c r="O6208" i="35" s="1"/>
  <c r="P6157" i="35"/>
  <c r="A6158" i="35"/>
  <c r="D6158" i="35"/>
  <c r="E6158" i="35" s="1"/>
  <c r="E6209" i="35" s="1"/>
  <c r="G6158" i="35"/>
  <c r="G6209" i="35" s="1"/>
  <c r="H6158" i="35"/>
  <c r="K6158" i="35"/>
  <c r="K6209" i="35" s="1"/>
  <c r="L6158" i="35"/>
  <c r="O6158" i="35"/>
  <c r="O6209" i="35" s="1"/>
  <c r="P6158" i="35"/>
  <c r="A6159" i="35"/>
  <c r="D6159" i="35"/>
  <c r="E6159" i="35" s="1"/>
  <c r="E6210" i="35" s="1"/>
  <c r="G6159" i="35"/>
  <c r="G6210" i="35" s="1"/>
  <c r="H6159" i="35"/>
  <c r="K6159" i="35"/>
  <c r="K6210" i="35" s="1"/>
  <c r="L6159" i="35"/>
  <c r="O6159" i="35"/>
  <c r="O6210" i="35" s="1"/>
  <c r="P6159" i="35"/>
  <c r="A6160" i="35"/>
  <c r="D6160" i="35"/>
  <c r="E6160" i="35" s="1"/>
  <c r="E6211" i="35" s="1"/>
  <c r="G6160" i="35"/>
  <c r="G6211" i="35" s="1"/>
  <c r="H6160" i="35"/>
  <c r="K6160" i="35"/>
  <c r="K6211" i="35" s="1"/>
  <c r="L6160" i="35"/>
  <c r="O6160" i="35"/>
  <c r="O6211" i="35" s="1"/>
  <c r="P6160" i="35"/>
  <c r="A6161" i="35"/>
  <c r="D6161" i="35"/>
  <c r="E6161" i="35" s="1"/>
  <c r="E6212" i="35" s="1"/>
  <c r="G6161" i="35"/>
  <c r="G6212" i="35" s="1"/>
  <c r="H6161" i="35"/>
  <c r="K6161" i="35"/>
  <c r="K6212" i="35" s="1"/>
  <c r="L6161" i="35"/>
  <c r="O6161" i="35"/>
  <c r="O6212" i="35" s="1"/>
  <c r="P6161" i="35"/>
  <c r="A6162" i="35"/>
  <c r="D6162" i="35"/>
  <c r="E6162" i="35" s="1"/>
  <c r="E6213" i="35" s="1"/>
  <c r="G6162" i="35"/>
  <c r="G6213" i="35" s="1"/>
  <c r="H6162" i="35"/>
  <c r="K6162" i="35"/>
  <c r="K6213" i="35" s="1"/>
  <c r="L6162" i="35"/>
  <c r="O6162" i="35"/>
  <c r="O6213" i="35" s="1"/>
  <c r="P6162" i="35"/>
  <c r="A6163" i="35"/>
  <c r="D6163" i="35"/>
  <c r="E6163" i="35" s="1"/>
  <c r="E6214" i="35" s="1"/>
  <c r="G6163" i="35"/>
  <c r="G6214" i="35" s="1"/>
  <c r="H6163" i="35"/>
  <c r="K6163" i="35"/>
  <c r="K6214" i="35" s="1"/>
  <c r="L6163" i="35"/>
  <c r="O6163" i="35"/>
  <c r="O6214" i="35" s="1"/>
  <c r="P6163" i="35"/>
  <c r="A6164" i="35"/>
  <c r="D6164" i="35"/>
  <c r="E6164" i="35" s="1"/>
  <c r="E6215" i="35" s="1"/>
  <c r="G6164" i="35"/>
  <c r="G6215" i="35" s="1"/>
  <c r="H6164" i="35"/>
  <c r="K6164" i="35"/>
  <c r="K6215" i="35" s="1"/>
  <c r="L6164" i="35"/>
  <c r="O6164" i="35"/>
  <c r="O6215" i="35" s="1"/>
  <c r="P6164" i="35"/>
  <c r="A6165" i="35"/>
  <c r="D6165" i="35"/>
  <c r="E6165" i="35" s="1"/>
  <c r="E6216" i="35" s="1"/>
  <c r="G6165" i="35"/>
  <c r="G6216" i="35" s="1"/>
  <c r="H6165" i="35"/>
  <c r="K6165" i="35"/>
  <c r="K6216" i="35" s="1"/>
  <c r="L6165" i="35"/>
  <c r="O6165" i="35"/>
  <c r="O6216" i="35" s="1"/>
  <c r="P6165" i="35"/>
  <c r="A6166" i="35"/>
  <c r="D6166" i="35"/>
  <c r="E6166" i="35" s="1"/>
  <c r="E6217" i="35" s="1"/>
  <c r="G6166" i="35"/>
  <c r="G6217" i="35" s="1"/>
  <c r="H6166" i="35"/>
  <c r="K6166" i="35"/>
  <c r="K6217" i="35" s="1"/>
  <c r="L6166" i="35"/>
  <c r="O6166" i="35"/>
  <c r="O6217" i="35" s="1"/>
  <c r="P6166" i="35"/>
  <c r="A6167" i="35"/>
  <c r="D6167" i="35"/>
  <c r="E6167" i="35" s="1"/>
  <c r="E6218" i="35" s="1"/>
  <c r="G6167" i="35"/>
  <c r="G6218" i="35" s="1"/>
  <c r="H6167" i="35"/>
  <c r="K6167" i="35"/>
  <c r="K6218" i="35" s="1"/>
  <c r="L6167" i="35"/>
  <c r="O6167" i="35"/>
  <c r="O6218" i="35" s="1"/>
  <c r="P6167" i="35"/>
  <c r="A6168" i="35"/>
  <c r="D6168" i="35"/>
  <c r="E6168" i="35" s="1"/>
  <c r="E6219" i="35" s="1"/>
  <c r="G6168" i="35"/>
  <c r="G6219" i="35" s="1"/>
  <c r="H6168" i="35"/>
  <c r="K6168" i="35"/>
  <c r="K6219" i="35" s="1"/>
  <c r="L6168" i="35"/>
  <c r="O6168" i="35"/>
  <c r="O6219" i="35" s="1"/>
  <c r="P6168" i="35"/>
  <c r="A6169" i="35"/>
  <c r="D6169" i="35"/>
  <c r="E6169" i="35" s="1"/>
  <c r="E6220" i="35" s="1"/>
  <c r="G6169" i="35"/>
  <c r="G6220" i="35" s="1"/>
  <c r="H6169" i="35"/>
  <c r="K6169" i="35"/>
  <c r="K6220" i="35" s="1"/>
  <c r="L6169" i="35"/>
  <c r="O6169" i="35"/>
  <c r="O6220" i="35" s="1"/>
  <c r="P6169" i="35"/>
  <c r="A6170" i="35"/>
  <c r="D6170" i="35"/>
  <c r="E6170" i="35" s="1"/>
  <c r="E6221" i="35" s="1"/>
  <c r="G6170" i="35"/>
  <c r="G6221" i="35" s="1"/>
  <c r="H6170" i="35"/>
  <c r="K6170" i="35"/>
  <c r="K6221" i="35" s="1"/>
  <c r="L6170" i="35"/>
  <c r="O6170" i="35"/>
  <c r="O6221" i="35" s="1"/>
  <c r="P6170" i="35"/>
  <c r="A6171" i="35"/>
  <c r="D6171" i="35"/>
  <c r="E6171" i="35" s="1"/>
  <c r="E6222" i="35" s="1"/>
  <c r="G6171" i="35"/>
  <c r="G6222" i="35" s="1"/>
  <c r="H6171" i="35"/>
  <c r="K6171" i="35"/>
  <c r="K6222" i="35" s="1"/>
  <c r="L6171" i="35"/>
  <c r="O6171" i="35"/>
  <c r="O6222" i="35" s="1"/>
  <c r="P6171" i="35"/>
  <c r="A6172" i="35"/>
  <c r="D6172" i="35"/>
  <c r="E6172" i="35" s="1"/>
  <c r="E6223" i="35" s="1"/>
  <c r="G6172" i="35"/>
  <c r="G6223" i="35" s="1"/>
  <c r="H6172" i="35"/>
  <c r="K6172" i="35"/>
  <c r="K6223" i="35" s="1"/>
  <c r="L6172" i="35"/>
  <c r="O6172" i="35"/>
  <c r="O6223" i="35" s="1"/>
  <c r="P6172" i="35"/>
  <c r="A6173" i="35"/>
  <c r="D6173" i="35"/>
  <c r="E6173" i="35" s="1"/>
  <c r="E6224" i="35" s="1"/>
  <c r="G6173" i="35"/>
  <c r="G6224" i="35" s="1"/>
  <c r="H6173" i="35"/>
  <c r="K6173" i="35"/>
  <c r="K6224" i="35" s="1"/>
  <c r="L6173" i="35"/>
  <c r="O6173" i="35"/>
  <c r="O6224" i="35" s="1"/>
  <c r="P6173" i="35"/>
  <c r="A6174" i="35"/>
  <c r="D6174" i="35"/>
  <c r="E6174" i="35" s="1"/>
  <c r="E6225" i="35" s="1"/>
  <c r="G6174" i="35"/>
  <c r="G6225" i="35" s="1"/>
  <c r="H6174" i="35"/>
  <c r="K6174" i="35"/>
  <c r="K6225" i="35" s="1"/>
  <c r="L6174" i="35"/>
  <c r="O6174" i="35"/>
  <c r="O6225" i="35" s="1"/>
  <c r="P6174" i="35"/>
  <c r="A6175" i="35"/>
  <c r="D6175" i="35"/>
  <c r="E6175" i="35" s="1"/>
  <c r="E6226" i="35" s="1"/>
  <c r="G6175" i="35"/>
  <c r="G6226" i="35" s="1"/>
  <c r="H6175" i="35"/>
  <c r="K6175" i="35"/>
  <c r="K6226" i="35" s="1"/>
  <c r="L6175" i="35"/>
  <c r="O6175" i="35"/>
  <c r="O6226" i="35" s="1"/>
  <c r="P6175" i="35"/>
  <c r="D6176" i="35"/>
  <c r="H6176" i="35"/>
  <c r="L6176" i="35"/>
  <c r="P6176" i="35"/>
  <c r="A6177" i="35"/>
  <c r="D6177" i="35"/>
  <c r="H6177" i="35"/>
  <c r="L6177" i="35"/>
  <c r="P6177" i="35"/>
  <c r="A6178" i="35"/>
  <c r="D6178" i="35"/>
  <c r="H6178" i="35"/>
  <c r="L6178" i="35"/>
  <c r="P6178" i="35"/>
  <c r="A6179" i="35"/>
  <c r="D6179" i="35"/>
  <c r="H6179" i="35"/>
  <c r="L6179" i="35"/>
  <c r="P6179" i="35"/>
  <c r="A6180" i="35"/>
  <c r="D6180" i="35"/>
  <c r="H6180" i="35"/>
  <c r="L6180" i="35"/>
  <c r="P6180" i="35"/>
  <c r="A6181" i="35"/>
  <c r="D6181" i="35"/>
  <c r="H6181" i="35"/>
  <c r="L6181" i="35"/>
  <c r="P6181" i="35"/>
  <c r="A6182" i="35"/>
  <c r="D6182" i="35"/>
  <c r="H6182" i="35"/>
  <c r="L6182" i="35"/>
  <c r="P6182" i="35"/>
  <c r="A6183" i="35"/>
  <c r="D6183" i="35"/>
  <c r="H6183" i="35"/>
  <c r="L6183" i="35"/>
  <c r="P6183" i="35"/>
  <c r="A6184" i="35"/>
  <c r="D6184" i="35"/>
  <c r="H6184" i="35"/>
  <c r="L6184" i="35"/>
  <c r="P6184" i="35"/>
  <c r="A6185" i="35"/>
  <c r="D6185" i="35"/>
  <c r="H6185" i="35"/>
  <c r="L6185" i="35"/>
  <c r="P6185" i="35"/>
  <c r="A6186" i="35"/>
  <c r="D6186" i="35"/>
  <c r="H6186" i="35"/>
  <c r="L6186" i="35"/>
  <c r="P6186" i="35"/>
  <c r="A6187" i="35"/>
  <c r="D6187" i="35"/>
  <c r="H6187" i="35"/>
  <c r="L6187" i="35"/>
  <c r="P6187" i="35"/>
  <c r="A6188" i="35"/>
  <c r="D6188" i="35"/>
  <c r="H6188" i="35"/>
  <c r="L6188" i="35"/>
  <c r="P6188" i="35"/>
  <c r="A6189" i="35"/>
  <c r="D6189" i="35"/>
  <c r="H6189" i="35"/>
  <c r="L6189" i="35"/>
  <c r="P6189" i="35"/>
  <c r="A6190" i="35"/>
  <c r="D6190" i="35"/>
  <c r="H6190" i="35"/>
  <c r="L6190" i="35"/>
  <c r="P6190" i="35"/>
  <c r="A6191" i="35"/>
  <c r="D6191" i="35"/>
  <c r="H6191" i="35"/>
  <c r="L6191" i="35"/>
  <c r="P6191" i="35"/>
  <c r="A6192" i="35"/>
  <c r="D6192" i="35"/>
  <c r="H6192" i="35"/>
  <c r="L6192" i="35"/>
  <c r="P6192" i="35"/>
  <c r="A6193" i="35"/>
  <c r="D6193" i="35"/>
  <c r="H6193" i="35"/>
  <c r="L6193" i="35"/>
  <c r="P6193" i="35"/>
  <c r="A6194" i="35"/>
  <c r="D6194" i="35"/>
  <c r="H6194" i="35"/>
  <c r="L6194" i="35"/>
  <c r="P6194" i="35"/>
  <c r="A6195" i="35"/>
  <c r="D6195" i="35"/>
  <c r="H6195" i="35"/>
  <c r="L6195" i="35"/>
  <c r="P6195" i="35"/>
  <c r="A6196" i="35"/>
  <c r="D6196" i="35"/>
  <c r="H6196" i="35"/>
  <c r="L6196" i="35"/>
  <c r="P6196" i="35"/>
  <c r="A6197" i="35"/>
  <c r="D6197" i="35"/>
  <c r="H6197" i="35"/>
  <c r="L6197" i="35"/>
  <c r="P6197" i="35"/>
  <c r="A6198" i="35"/>
  <c r="D6198" i="35"/>
  <c r="H6198" i="35"/>
  <c r="L6198" i="35"/>
  <c r="P6198" i="35"/>
  <c r="A6199" i="35"/>
  <c r="D6199" i="35"/>
  <c r="H6199" i="35"/>
  <c r="L6199" i="35"/>
  <c r="P6199" i="35"/>
  <c r="A6200" i="35"/>
  <c r="D6200" i="35"/>
  <c r="H6200" i="35"/>
  <c r="L6200" i="35"/>
  <c r="P6200" i="35"/>
  <c r="A6201" i="35"/>
  <c r="D6201" i="35"/>
  <c r="H6201" i="35"/>
  <c r="L6201" i="35"/>
  <c r="P6201" i="35"/>
  <c r="A6202" i="35"/>
  <c r="D6202" i="35"/>
  <c r="H6202" i="35"/>
  <c r="L6202" i="35"/>
  <c r="P6202" i="35"/>
  <c r="A6203" i="35"/>
  <c r="D6203" i="35"/>
  <c r="H6203" i="35"/>
  <c r="L6203" i="35"/>
  <c r="P6203" i="35"/>
  <c r="A6204" i="35"/>
  <c r="D6204" i="35"/>
  <c r="H6204" i="35"/>
  <c r="L6204" i="35"/>
  <c r="P6204" i="35"/>
  <c r="A6205" i="35"/>
  <c r="D6205" i="35"/>
  <c r="H6205" i="35"/>
  <c r="L6205" i="35"/>
  <c r="P6205" i="35"/>
  <c r="A6206" i="35"/>
  <c r="D6206" i="35"/>
  <c r="H6206" i="35"/>
  <c r="L6206" i="35"/>
  <c r="P6206" i="35"/>
  <c r="A6207" i="35"/>
  <c r="D6207" i="35"/>
  <c r="H6207" i="35"/>
  <c r="L6207" i="35"/>
  <c r="P6207" i="35"/>
  <c r="A6208" i="35"/>
  <c r="D6208" i="35"/>
  <c r="H6208" i="35"/>
  <c r="L6208" i="35"/>
  <c r="P6208" i="35"/>
  <c r="A6209" i="35"/>
  <c r="D6209" i="35"/>
  <c r="H6209" i="35"/>
  <c r="L6209" i="35"/>
  <c r="P6209" i="35"/>
  <c r="A6210" i="35"/>
  <c r="D6210" i="35"/>
  <c r="H6210" i="35"/>
  <c r="L6210" i="35"/>
  <c r="P6210" i="35"/>
  <c r="A6211" i="35"/>
  <c r="D6211" i="35"/>
  <c r="H6211" i="35"/>
  <c r="L6211" i="35"/>
  <c r="P6211" i="35"/>
  <c r="A6212" i="35"/>
  <c r="D6212" i="35"/>
  <c r="H6212" i="35"/>
  <c r="L6212" i="35"/>
  <c r="P6212" i="35"/>
  <c r="A6213" i="35"/>
  <c r="D6213" i="35"/>
  <c r="H6213" i="35"/>
  <c r="L6213" i="35"/>
  <c r="P6213" i="35"/>
  <c r="A6214" i="35"/>
  <c r="D6214" i="35"/>
  <c r="H6214" i="35"/>
  <c r="L6214" i="35"/>
  <c r="P6214" i="35"/>
  <c r="A6215" i="35"/>
  <c r="D6215" i="35"/>
  <c r="H6215" i="35"/>
  <c r="L6215" i="35"/>
  <c r="P6215" i="35"/>
  <c r="A6216" i="35"/>
  <c r="D6216" i="35"/>
  <c r="H6216" i="35"/>
  <c r="L6216" i="35"/>
  <c r="P6216" i="35"/>
  <c r="A6217" i="35"/>
  <c r="D6217" i="35"/>
  <c r="H6217" i="35"/>
  <c r="L6217" i="35"/>
  <c r="P6217" i="35"/>
  <c r="A6218" i="35"/>
  <c r="D6218" i="35"/>
  <c r="H6218" i="35"/>
  <c r="L6218" i="35"/>
  <c r="P6218" i="35"/>
  <c r="A6219" i="35"/>
  <c r="D6219" i="35"/>
  <c r="H6219" i="35"/>
  <c r="L6219" i="35"/>
  <c r="P6219" i="35"/>
  <c r="A6220" i="35"/>
  <c r="D6220" i="35"/>
  <c r="H6220" i="35"/>
  <c r="L6220" i="35"/>
  <c r="P6220" i="35"/>
  <c r="A6221" i="35"/>
  <c r="D6221" i="35"/>
  <c r="H6221" i="35"/>
  <c r="L6221" i="35"/>
  <c r="P6221" i="35"/>
  <c r="A6222" i="35"/>
  <c r="D6222" i="35"/>
  <c r="H6222" i="35"/>
  <c r="L6222" i="35"/>
  <c r="P6222" i="35"/>
  <c r="A6223" i="35"/>
  <c r="D6223" i="35"/>
  <c r="H6223" i="35"/>
  <c r="L6223" i="35"/>
  <c r="P6223" i="35"/>
  <c r="A6224" i="35"/>
  <c r="D6224" i="35"/>
  <c r="H6224" i="35"/>
  <c r="L6224" i="35"/>
  <c r="P6224" i="35"/>
  <c r="A6225" i="35"/>
  <c r="D6225" i="35"/>
  <c r="H6225" i="35"/>
  <c r="L6225" i="35"/>
  <c r="P6225" i="35"/>
  <c r="A6226" i="35"/>
  <c r="D6226" i="35"/>
  <c r="H6226" i="35"/>
  <c r="L6226" i="35"/>
  <c r="P6226" i="35"/>
  <c r="D6233" i="35"/>
  <c r="D6238" i="35" s="1"/>
  <c r="E6233" i="35"/>
  <c r="E6238" i="35" s="1"/>
  <c r="F6233" i="35"/>
  <c r="G6233" i="35"/>
  <c r="G6238" i="35" s="1"/>
  <c r="H6233" i="35"/>
  <c r="I6233" i="35"/>
  <c r="I6238" i="35" s="1"/>
  <c r="J6233" i="35"/>
  <c r="J6238" i="35" s="1"/>
  <c r="K6233" i="35"/>
  <c r="K6238" i="35" s="1"/>
  <c r="L6233" i="35"/>
  <c r="M6233" i="35"/>
  <c r="M6238" i="35" s="1"/>
  <c r="N6233" i="35"/>
  <c r="N6238" i="35" s="1"/>
  <c r="O6233" i="35"/>
  <c r="O6238" i="35" s="1"/>
  <c r="P6233" i="35"/>
  <c r="Q6233" i="35"/>
  <c r="R6233" i="35"/>
  <c r="F6238" i="35"/>
  <c r="H6238" i="35"/>
  <c r="L6238" i="35"/>
  <c r="P6238" i="35"/>
  <c r="Q6238" i="35"/>
  <c r="R6238" i="35"/>
  <c r="A6265" i="35"/>
  <c r="D6265" i="35"/>
  <c r="E6265" i="35" s="1"/>
  <c r="G6265" i="35"/>
  <c r="H6265" i="35"/>
  <c r="K6265" i="35"/>
  <c r="L6265" i="35"/>
  <c r="O6265" i="35"/>
  <c r="P6265" i="35"/>
  <c r="A6266" i="35"/>
  <c r="D6266" i="35"/>
  <c r="E6266" i="35" s="1"/>
  <c r="E6317" i="35" s="1"/>
  <c r="G6266" i="35"/>
  <c r="G6317" i="35" s="1"/>
  <c r="H6266" i="35"/>
  <c r="K6266" i="35"/>
  <c r="K6317" i="35" s="1"/>
  <c r="L6266" i="35"/>
  <c r="O6266" i="35"/>
  <c r="O6317" i="35" s="1"/>
  <c r="P6266" i="35"/>
  <c r="A6267" i="35"/>
  <c r="D6267" i="35"/>
  <c r="E6267" i="35" s="1"/>
  <c r="E6318" i="35" s="1"/>
  <c r="G6267" i="35"/>
  <c r="G6318" i="35" s="1"/>
  <c r="H6267" i="35"/>
  <c r="K6267" i="35"/>
  <c r="K6318" i="35" s="1"/>
  <c r="L6267" i="35"/>
  <c r="O6267" i="35"/>
  <c r="O6318" i="35" s="1"/>
  <c r="P6267" i="35"/>
  <c r="A6268" i="35"/>
  <c r="D6268" i="35"/>
  <c r="E6268" i="35" s="1"/>
  <c r="E6319" i="35" s="1"/>
  <c r="G6268" i="35"/>
  <c r="G6319" i="35" s="1"/>
  <c r="H6268" i="35"/>
  <c r="K6268" i="35"/>
  <c r="K6319" i="35" s="1"/>
  <c r="L6268" i="35"/>
  <c r="O6268" i="35"/>
  <c r="O6319" i="35" s="1"/>
  <c r="P6268" i="35"/>
  <c r="A6269" i="35"/>
  <c r="D6269" i="35"/>
  <c r="E6269" i="35" s="1"/>
  <c r="E6320" i="35" s="1"/>
  <c r="G6269" i="35"/>
  <c r="G6320" i="35" s="1"/>
  <c r="H6269" i="35"/>
  <c r="K6269" i="35"/>
  <c r="K6320" i="35" s="1"/>
  <c r="L6269" i="35"/>
  <c r="O6269" i="35"/>
  <c r="O6320" i="35" s="1"/>
  <c r="P6269" i="35"/>
  <c r="A6270" i="35"/>
  <c r="D6270" i="35"/>
  <c r="E6270" i="35" s="1"/>
  <c r="E6321" i="35" s="1"/>
  <c r="G6270" i="35"/>
  <c r="G6321" i="35" s="1"/>
  <c r="H6270" i="35"/>
  <c r="K6270" i="35"/>
  <c r="K6321" i="35" s="1"/>
  <c r="L6270" i="35"/>
  <c r="O6270" i="35"/>
  <c r="O6321" i="35" s="1"/>
  <c r="P6270" i="35"/>
  <c r="A6271" i="35"/>
  <c r="D6271" i="35"/>
  <c r="E6271" i="35" s="1"/>
  <c r="E6322" i="35" s="1"/>
  <c r="G6271" i="35"/>
  <c r="G6322" i="35" s="1"/>
  <c r="H6271" i="35"/>
  <c r="K6271" i="35"/>
  <c r="K6322" i="35" s="1"/>
  <c r="L6271" i="35"/>
  <c r="O6271" i="35"/>
  <c r="O6322" i="35" s="1"/>
  <c r="P6271" i="35"/>
  <c r="A6272" i="35"/>
  <c r="D6272" i="35"/>
  <c r="E6272" i="35" s="1"/>
  <c r="E6323" i="35" s="1"/>
  <c r="G6272" i="35"/>
  <c r="G6323" i="35" s="1"/>
  <c r="H6272" i="35"/>
  <c r="K6272" i="35"/>
  <c r="K6323" i="35" s="1"/>
  <c r="L6272" i="35"/>
  <c r="O6272" i="35"/>
  <c r="O6323" i="35" s="1"/>
  <c r="P6272" i="35"/>
  <c r="A6273" i="35"/>
  <c r="D6273" i="35"/>
  <c r="E6273" i="35" s="1"/>
  <c r="E6324" i="35" s="1"/>
  <c r="G6273" i="35"/>
  <c r="G6324" i="35" s="1"/>
  <c r="H6273" i="35"/>
  <c r="K6273" i="35"/>
  <c r="K6324" i="35" s="1"/>
  <c r="L6273" i="35"/>
  <c r="O6273" i="35"/>
  <c r="O6324" i="35" s="1"/>
  <c r="P6273" i="35"/>
  <c r="A6274" i="35"/>
  <c r="D6274" i="35"/>
  <c r="E6274" i="35" s="1"/>
  <c r="E6325" i="35" s="1"/>
  <c r="G6274" i="35"/>
  <c r="G6325" i="35" s="1"/>
  <c r="H6274" i="35"/>
  <c r="K6274" i="35"/>
  <c r="K6325" i="35" s="1"/>
  <c r="L6274" i="35"/>
  <c r="O6274" i="35"/>
  <c r="O6325" i="35" s="1"/>
  <c r="P6274" i="35"/>
  <c r="A6275" i="35"/>
  <c r="D6275" i="35"/>
  <c r="E6275" i="35" s="1"/>
  <c r="E6326" i="35" s="1"/>
  <c r="G6275" i="35"/>
  <c r="G6326" i="35" s="1"/>
  <c r="H6275" i="35"/>
  <c r="K6275" i="35"/>
  <c r="K6326" i="35" s="1"/>
  <c r="L6275" i="35"/>
  <c r="O6275" i="35"/>
  <c r="O6326" i="35" s="1"/>
  <c r="P6275" i="35"/>
  <c r="A6276" i="35"/>
  <c r="D6276" i="35"/>
  <c r="E6276" i="35" s="1"/>
  <c r="E6327" i="35" s="1"/>
  <c r="G6276" i="35"/>
  <c r="G6327" i="35" s="1"/>
  <c r="H6276" i="35"/>
  <c r="K6276" i="35"/>
  <c r="K6327" i="35" s="1"/>
  <c r="L6276" i="35"/>
  <c r="O6276" i="35"/>
  <c r="O6327" i="35" s="1"/>
  <c r="P6276" i="35"/>
  <c r="A6277" i="35"/>
  <c r="D6277" i="35"/>
  <c r="E6277" i="35" s="1"/>
  <c r="E6328" i="35" s="1"/>
  <c r="G6277" i="35"/>
  <c r="G6328" i="35" s="1"/>
  <c r="H6277" i="35"/>
  <c r="K6277" i="35"/>
  <c r="K6328" i="35" s="1"/>
  <c r="L6277" i="35"/>
  <c r="O6277" i="35"/>
  <c r="O6328" i="35" s="1"/>
  <c r="P6277" i="35"/>
  <c r="A6278" i="35"/>
  <c r="D6278" i="35"/>
  <c r="E6278" i="35" s="1"/>
  <c r="E6329" i="35" s="1"/>
  <c r="G6278" i="35"/>
  <c r="G6329" i="35" s="1"/>
  <c r="H6278" i="35"/>
  <c r="K6278" i="35"/>
  <c r="K6329" i="35" s="1"/>
  <c r="L6278" i="35"/>
  <c r="O6278" i="35"/>
  <c r="O6329" i="35" s="1"/>
  <c r="P6278" i="35"/>
  <c r="A6279" i="35"/>
  <c r="D6279" i="35"/>
  <c r="E6279" i="35" s="1"/>
  <c r="E6330" i="35" s="1"/>
  <c r="G6279" i="35"/>
  <c r="G6330" i="35" s="1"/>
  <c r="H6279" i="35"/>
  <c r="K6279" i="35"/>
  <c r="K6330" i="35" s="1"/>
  <c r="L6279" i="35"/>
  <c r="O6279" i="35"/>
  <c r="O6330" i="35" s="1"/>
  <c r="P6279" i="35"/>
  <c r="A6280" i="35"/>
  <c r="D6280" i="35"/>
  <c r="E6280" i="35" s="1"/>
  <c r="E6331" i="35" s="1"/>
  <c r="G6280" i="35"/>
  <c r="G6331" i="35" s="1"/>
  <c r="H6280" i="35"/>
  <c r="K6280" i="35"/>
  <c r="K6331" i="35" s="1"/>
  <c r="L6280" i="35"/>
  <c r="O6280" i="35"/>
  <c r="O6331" i="35" s="1"/>
  <c r="P6280" i="35"/>
  <c r="A6281" i="35"/>
  <c r="D6281" i="35"/>
  <c r="E6281" i="35" s="1"/>
  <c r="E6332" i="35" s="1"/>
  <c r="G6281" i="35"/>
  <c r="G6332" i="35" s="1"/>
  <c r="H6281" i="35"/>
  <c r="K6281" i="35"/>
  <c r="K6332" i="35" s="1"/>
  <c r="L6281" i="35"/>
  <c r="O6281" i="35"/>
  <c r="O6332" i="35" s="1"/>
  <c r="P6281" i="35"/>
  <c r="A6282" i="35"/>
  <c r="D6282" i="35"/>
  <c r="E6282" i="35" s="1"/>
  <c r="E6333" i="35" s="1"/>
  <c r="G6282" i="35"/>
  <c r="G6333" i="35" s="1"/>
  <c r="H6282" i="35"/>
  <c r="K6282" i="35"/>
  <c r="K6333" i="35" s="1"/>
  <c r="L6282" i="35"/>
  <c r="O6282" i="35"/>
  <c r="O6333" i="35" s="1"/>
  <c r="P6282" i="35"/>
  <c r="A6283" i="35"/>
  <c r="D6283" i="35"/>
  <c r="E6283" i="35" s="1"/>
  <c r="E6334" i="35" s="1"/>
  <c r="G6283" i="35"/>
  <c r="G6334" i="35" s="1"/>
  <c r="H6283" i="35"/>
  <c r="K6283" i="35"/>
  <c r="K6334" i="35" s="1"/>
  <c r="L6283" i="35"/>
  <c r="O6283" i="35"/>
  <c r="O6334" i="35" s="1"/>
  <c r="P6283" i="35"/>
  <c r="A6284" i="35"/>
  <c r="D6284" i="35"/>
  <c r="E6284" i="35" s="1"/>
  <c r="E6335" i="35" s="1"/>
  <c r="G6284" i="35"/>
  <c r="G6335" i="35" s="1"/>
  <c r="H6284" i="35"/>
  <c r="K6284" i="35"/>
  <c r="K6335" i="35" s="1"/>
  <c r="L6284" i="35"/>
  <c r="O6284" i="35"/>
  <c r="O6335" i="35" s="1"/>
  <c r="P6284" i="35"/>
  <c r="A6285" i="35"/>
  <c r="D6285" i="35"/>
  <c r="E6285" i="35" s="1"/>
  <c r="E6336" i="35" s="1"/>
  <c r="G6285" i="35"/>
  <c r="G6336" i="35" s="1"/>
  <c r="H6285" i="35"/>
  <c r="K6285" i="35"/>
  <c r="K6336" i="35" s="1"/>
  <c r="L6285" i="35"/>
  <c r="O6285" i="35"/>
  <c r="O6336" i="35" s="1"/>
  <c r="P6285" i="35"/>
  <c r="A6286" i="35"/>
  <c r="D6286" i="35"/>
  <c r="E6286" i="35" s="1"/>
  <c r="E6337" i="35" s="1"/>
  <c r="G6286" i="35"/>
  <c r="G6337" i="35" s="1"/>
  <c r="H6286" i="35"/>
  <c r="K6286" i="35"/>
  <c r="K6337" i="35" s="1"/>
  <c r="L6286" i="35"/>
  <c r="O6286" i="35"/>
  <c r="O6337" i="35" s="1"/>
  <c r="P6286" i="35"/>
  <c r="A6287" i="35"/>
  <c r="D6287" i="35"/>
  <c r="E6287" i="35" s="1"/>
  <c r="E6338" i="35" s="1"/>
  <c r="G6287" i="35"/>
  <c r="G6338" i="35" s="1"/>
  <c r="H6287" i="35"/>
  <c r="K6287" i="35"/>
  <c r="K6338" i="35" s="1"/>
  <c r="L6287" i="35"/>
  <c r="O6287" i="35"/>
  <c r="O6338" i="35" s="1"/>
  <c r="P6287" i="35"/>
  <c r="A6288" i="35"/>
  <c r="D6288" i="35"/>
  <c r="E6288" i="35" s="1"/>
  <c r="E6339" i="35" s="1"/>
  <c r="G6288" i="35"/>
  <c r="G6339" i="35" s="1"/>
  <c r="H6288" i="35"/>
  <c r="K6288" i="35"/>
  <c r="K6339" i="35" s="1"/>
  <c r="L6288" i="35"/>
  <c r="O6288" i="35"/>
  <c r="O6339" i="35" s="1"/>
  <c r="P6288" i="35"/>
  <c r="A6289" i="35"/>
  <c r="D6289" i="35"/>
  <c r="E6289" i="35" s="1"/>
  <c r="E6340" i="35" s="1"/>
  <c r="G6289" i="35"/>
  <c r="G6340" i="35" s="1"/>
  <c r="H6289" i="35"/>
  <c r="K6289" i="35"/>
  <c r="K6340" i="35" s="1"/>
  <c r="L6289" i="35"/>
  <c r="O6289" i="35"/>
  <c r="O6340" i="35" s="1"/>
  <c r="P6289" i="35"/>
  <c r="A6290" i="35"/>
  <c r="D6290" i="35"/>
  <c r="E6290" i="35" s="1"/>
  <c r="E6341" i="35" s="1"/>
  <c r="G6290" i="35"/>
  <c r="G6341" i="35" s="1"/>
  <c r="H6290" i="35"/>
  <c r="K6290" i="35"/>
  <c r="K6341" i="35" s="1"/>
  <c r="L6290" i="35"/>
  <c r="O6290" i="35"/>
  <c r="O6341" i="35" s="1"/>
  <c r="P6290" i="35"/>
  <c r="A6291" i="35"/>
  <c r="D6291" i="35"/>
  <c r="E6291" i="35" s="1"/>
  <c r="E6342" i="35" s="1"/>
  <c r="G6291" i="35"/>
  <c r="G6342" i="35" s="1"/>
  <c r="H6291" i="35"/>
  <c r="K6291" i="35"/>
  <c r="K6342" i="35" s="1"/>
  <c r="L6291" i="35"/>
  <c r="O6291" i="35"/>
  <c r="O6342" i="35" s="1"/>
  <c r="P6291" i="35"/>
  <c r="A6292" i="35"/>
  <c r="D6292" i="35"/>
  <c r="E6292" i="35" s="1"/>
  <c r="E6343" i="35" s="1"/>
  <c r="G6292" i="35"/>
  <c r="G6343" i="35" s="1"/>
  <c r="H6292" i="35"/>
  <c r="K6292" i="35"/>
  <c r="K6343" i="35" s="1"/>
  <c r="L6292" i="35"/>
  <c r="O6292" i="35"/>
  <c r="O6343" i="35" s="1"/>
  <c r="P6292" i="35"/>
  <c r="A6293" i="35"/>
  <c r="D6293" i="35"/>
  <c r="E6293" i="35" s="1"/>
  <c r="E6344" i="35" s="1"/>
  <c r="G6293" i="35"/>
  <c r="G6344" i="35" s="1"/>
  <c r="H6293" i="35"/>
  <c r="K6293" i="35"/>
  <c r="K6344" i="35" s="1"/>
  <c r="L6293" i="35"/>
  <c r="O6293" i="35"/>
  <c r="O6344" i="35" s="1"/>
  <c r="P6293" i="35"/>
  <c r="A6294" i="35"/>
  <c r="D6294" i="35"/>
  <c r="E6294" i="35" s="1"/>
  <c r="E6345" i="35" s="1"/>
  <c r="G6294" i="35"/>
  <c r="G6345" i="35" s="1"/>
  <c r="H6294" i="35"/>
  <c r="K6294" i="35"/>
  <c r="K6345" i="35" s="1"/>
  <c r="L6294" i="35"/>
  <c r="O6294" i="35"/>
  <c r="O6345" i="35" s="1"/>
  <c r="P6294" i="35"/>
  <c r="A6295" i="35"/>
  <c r="D6295" i="35"/>
  <c r="E6295" i="35" s="1"/>
  <c r="E6346" i="35" s="1"/>
  <c r="G6295" i="35"/>
  <c r="G6346" i="35" s="1"/>
  <c r="H6295" i="35"/>
  <c r="K6295" i="35"/>
  <c r="K6346" i="35" s="1"/>
  <c r="L6295" i="35"/>
  <c r="O6295" i="35"/>
  <c r="O6346" i="35" s="1"/>
  <c r="P6295" i="35"/>
  <c r="A6296" i="35"/>
  <c r="D6296" i="35"/>
  <c r="E6296" i="35" s="1"/>
  <c r="E6347" i="35" s="1"/>
  <c r="G6296" i="35"/>
  <c r="G6347" i="35" s="1"/>
  <c r="H6296" i="35"/>
  <c r="K6296" i="35"/>
  <c r="K6347" i="35" s="1"/>
  <c r="L6296" i="35"/>
  <c r="O6296" i="35"/>
  <c r="O6347" i="35" s="1"/>
  <c r="P6296" i="35"/>
  <c r="A6297" i="35"/>
  <c r="D6297" i="35"/>
  <c r="E6297" i="35" s="1"/>
  <c r="E6348" i="35" s="1"/>
  <c r="G6297" i="35"/>
  <c r="G6348" i="35" s="1"/>
  <c r="H6297" i="35"/>
  <c r="K6297" i="35"/>
  <c r="K6348" i="35" s="1"/>
  <c r="L6297" i="35"/>
  <c r="O6297" i="35"/>
  <c r="O6348" i="35" s="1"/>
  <c r="P6297" i="35"/>
  <c r="A6298" i="35"/>
  <c r="D6298" i="35"/>
  <c r="E6298" i="35" s="1"/>
  <c r="E6349" i="35" s="1"/>
  <c r="G6298" i="35"/>
  <c r="G6349" i="35" s="1"/>
  <c r="H6298" i="35"/>
  <c r="K6298" i="35"/>
  <c r="K6349" i="35" s="1"/>
  <c r="L6298" i="35"/>
  <c r="O6298" i="35"/>
  <c r="O6349" i="35" s="1"/>
  <c r="P6298" i="35"/>
  <c r="A6299" i="35"/>
  <c r="D6299" i="35"/>
  <c r="E6299" i="35" s="1"/>
  <c r="E6350" i="35" s="1"/>
  <c r="G6299" i="35"/>
  <c r="G6350" i="35" s="1"/>
  <c r="H6299" i="35"/>
  <c r="K6299" i="35"/>
  <c r="K6350" i="35" s="1"/>
  <c r="L6299" i="35"/>
  <c r="O6299" i="35"/>
  <c r="O6350" i="35" s="1"/>
  <c r="P6299" i="35"/>
  <c r="A6300" i="35"/>
  <c r="D6300" i="35"/>
  <c r="E6300" i="35" s="1"/>
  <c r="E6351" i="35" s="1"/>
  <c r="G6300" i="35"/>
  <c r="G6351" i="35" s="1"/>
  <c r="H6300" i="35"/>
  <c r="K6300" i="35"/>
  <c r="K6351" i="35" s="1"/>
  <c r="L6300" i="35"/>
  <c r="O6300" i="35"/>
  <c r="O6351" i="35" s="1"/>
  <c r="P6300" i="35"/>
  <c r="A6301" i="35"/>
  <c r="D6301" i="35"/>
  <c r="E6301" i="35" s="1"/>
  <c r="E6352" i="35" s="1"/>
  <c r="G6301" i="35"/>
  <c r="G6352" i="35" s="1"/>
  <c r="H6301" i="35"/>
  <c r="K6301" i="35"/>
  <c r="K6352" i="35" s="1"/>
  <c r="L6301" i="35"/>
  <c r="O6301" i="35"/>
  <c r="O6352" i="35" s="1"/>
  <c r="P6301" i="35"/>
  <c r="A6302" i="35"/>
  <c r="D6302" i="35"/>
  <c r="E6302" i="35" s="1"/>
  <c r="E6353" i="35" s="1"/>
  <c r="G6302" i="35"/>
  <c r="G6353" i="35" s="1"/>
  <c r="H6302" i="35"/>
  <c r="K6302" i="35"/>
  <c r="K6353" i="35" s="1"/>
  <c r="L6302" i="35"/>
  <c r="O6302" i="35"/>
  <c r="O6353" i="35" s="1"/>
  <c r="P6302" i="35"/>
  <c r="A6303" i="35"/>
  <c r="D6303" i="35"/>
  <c r="E6303" i="35" s="1"/>
  <c r="E6354" i="35" s="1"/>
  <c r="G6303" i="35"/>
  <c r="G6354" i="35" s="1"/>
  <c r="H6303" i="35"/>
  <c r="K6303" i="35"/>
  <c r="K6354" i="35" s="1"/>
  <c r="L6303" i="35"/>
  <c r="O6303" i="35"/>
  <c r="O6354" i="35" s="1"/>
  <c r="P6303" i="35"/>
  <c r="A6304" i="35"/>
  <c r="D6304" i="35"/>
  <c r="E6304" i="35" s="1"/>
  <c r="E6355" i="35" s="1"/>
  <c r="G6304" i="35"/>
  <c r="G6355" i="35" s="1"/>
  <c r="H6304" i="35"/>
  <c r="K6304" i="35"/>
  <c r="K6355" i="35" s="1"/>
  <c r="L6304" i="35"/>
  <c r="O6304" i="35"/>
  <c r="O6355" i="35" s="1"/>
  <c r="P6304" i="35"/>
  <c r="A6305" i="35"/>
  <c r="D6305" i="35"/>
  <c r="E6305" i="35" s="1"/>
  <c r="E6356" i="35" s="1"/>
  <c r="G6305" i="35"/>
  <c r="G6356" i="35" s="1"/>
  <c r="H6305" i="35"/>
  <c r="K6305" i="35"/>
  <c r="K6356" i="35" s="1"/>
  <c r="L6305" i="35"/>
  <c r="O6305" i="35"/>
  <c r="O6356" i="35" s="1"/>
  <c r="P6305" i="35"/>
  <c r="A6306" i="35"/>
  <c r="D6306" i="35"/>
  <c r="E6306" i="35" s="1"/>
  <c r="E6357" i="35" s="1"/>
  <c r="G6306" i="35"/>
  <c r="G6357" i="35" s="1"/>
  <c r="H6306" i="35"/>
  <c r="K6306" i="35"/>
  <c r="K6357" i="35" s="1"/>
  <c r="L6306" i="35"/>
  <c r="O6306" i="35"/>
  <c r="O6357" i="35" s="1"/>
  <c r="P6306" i="35"/>
  <c r="A6307" i="35"/>
  <c r="D6307" i="35"/>
  <c r="E6307" i="35" s="1"/>
  <c r="E6358" i="35" s="1"/>
  <c r="G6307" i="35"/>
  <c r="G6358" i="35" s="1"/>
  <c r="H6307" i="35"/>
  <c r="K6307" i="35"/>
  <c r="K6358" i="35" s="1"/>
  <c r="L6307" i="35"/>
  <c r="O6307" i="35"/>
  <c r="O6358" i="35" s="1"/>
  <c r="P6307" i="35"/>
  <c r="A6308" i="35"/>
  <c r="D6308" i="35"/>
  <c r="E6308" i="35" s="1"/>
  <c r="E6359" i="35" s="1"/>
  <c r="G6308" i="35"/>
  <c r="G6359" i="35" s="1"/>
  <c r="H6308" i="35"/>
  <c r="K6308" i="35"/>
  <c r="K6359" i="35" s="1"/>
  <c r="L6308" i="35"/>
  <c r="O6308" i="35"/>
  <c r="O6359" i="35" s="1"/>
  <c r="P6308" i="35"/>
  <c r="A6309" i="35"/>
  <c r="D6309" i="35"/>
  <c r="E6309" i="35" s="1"/>
  <c r="E6360" i="35" s="1"/>
  <c r="G6309" i="35"/>
  <c r="G6360" i="35" s="1"/>
  <c r="H6309" i="35"/>
  <c r="K6309" i="35"/>
  <c r="K6360" i="35" s="1"/>
  <c r="L6309" i="35"/>
  <c r="O6309" i="35"/>
  <c r="O6360" i="35" s="1"/>
  <c r="P6309" i="35"/>
  <c r="A6310" i="35"/>
  <c r="D6310" i="35"/>
  <c r="E6310" i="35" s="1"/>
  <c r="E6361" i="35" s="1"/>
  <c r="G6310" i="35"/>
  <c r="G6361" i="35" s="1"/>
  <c r="H6310" i="35"/>
  <c r="K6310" i="35"/>
  <c r="K6361" i="35" s="1"/>
  <c r="L6310" i="35"/>
  <c r="O6310" i="35"/>
  <c r="O6361" i="35" s="1"/>
  <c r="P6310" i="35"/>
  <c r="A6311" i="35"/>
  <c r="D6311" i="35"/>
  <c r="E6311" i="35" s="1"/>
  <c r="E6362" i="35" s="1"/>
  <c r="G6311" i="35"/>
  <c r="G6362" i="35" s="1"/>
  <c r="H6311" i="35"/>
  <c r="K6311" i="35"/>
  <c r="K6362" i="35" s="1"/>
  <c r="L6311" i="35"/>
  <c r="O6311" i="35"/>
  <c r="O6362" i="35" s="1"/>
  <c r="P6311" i="35"/>
  <c r="A6312" i="35"/>
  <c r="D6312" i="35"/>
  <c r="E6312" i="35" s="1"/>
  <c r="E6363" i="35" s="1"/>
  <c r="G6312" i="35"/>
  <c r="G6363" i="35" s="1"/>
  <c r="H6312" i="35"/>
  <c r="K6312" i="35"/>
  <c r="K6363" i="35" s="1"/>
  <c r="L6312" i="35"/>
  <c r="O6312" i="35"/>
  <c r="O6363" i="35" s="1"/>
  <c r="P6312" i="35"/>
  <c r="A6313" i="35"/>
  <c r="D6313" i="35"/>
  <c r="E6313" i="35" s="1"/>
  <c r="E6364" i="35" s="1"/>
  <c r="G6313" i="35"/>
  <c r="G6364" i="35" s="1"/>
  <c r="H6313" i="35"/>
  <c r="K6313" i="35"/>
  <c r="K6364" i="35" s="1"/>
  <c r="L6313" i="35"/>
  <c r="O6313" i="35"/>
  <c r="O6364" i="35" s="1"/>
  <c r="P6313" i="35"/>
  <c r="A6314" i="35"/>
  <c r="D6314" i="35"/>
  <c r="E6314" i="35" s="1"/>
  <c r="E6365" i="35" s="1"/>
  <c r="G6314" i="35"/>
  <c r="G6365" i="35" s="1"/>
  <c r="H6314" i="35"/>
  <c r="K6314" i="35"/>
  <c r="K6365" i="35" s="1"/>
  <c r="L6314" i="35"/>
  <c r="O6314" i="35"/>
  <c r="O6365" i="35" s="1"/>
  <c r="P6314" i="35"/>
  <c r="D6315" i="35"/>
  <c r="H6315" i="35"/>
  <c r="L6315" i="35"/>
  <c r="P6315" i="35"/>
  <c r="A6316" i="35"/>
  <c r="D6316" i="35"/>
  <c r="H6316" i="35"/>
  <c r="L6316" i="35"/>
  <c r="P6316" i="35"/>
  <c r="A6317" i="35"/>
  <c r="D6317" i="35"/>
  <c r="H6317" i="35"/>
  <c r="L6317" i="35"/>
  <c r="P6317" i="35"/>
  <c r="A6318" i="35"/>
  <c r="D6318" i="35"/>
  <c r="H6318" i="35"/>
  <c r="L6318" i="35"/>
  <c r="P6318" i="35"/>
  <c r="A6319" i="35"/>
  <c r="D6319" i="35"/>
  <c r="H6319" i="35"/>
  <c r="L6319" i="35"/>
  <c r="P6319" i="35"/>
  <c r="A6320" i="35"/>
  <c r="D6320" i="35"/>
  <c r="H6320" i="35"/>
  <c r="L6320" i="35"/>
  <c r="P6320" i="35"/>
  <c r="A6321" i="35"/>
  <c r="D6321" i="35"/>
  <c r="H6321" i="35"/>
  <c r="L6321" i="35"/>
  <c r="P6321" i="35"/>
  <c r="A6322" i="35"/>
  <c r="D6322" i="35"/>
  <c r="H6322" i="35"/>
  <c r="L6322" i="35"/>
  <c r="P6322" i="35"/>
  <c r="A6323" i="35"/>
  <c r="D6323" i="35"/>
  <c r="H6323" i="35"/>
  <c r="L6323" i="35"/>
  <c r="P6323" i="35"/>
  <c r="A6324" i="35"/>
  <c r="D6324" i="35"/>
  <c r="H6324" i="35"/>
  <c r="L6324" i="35"/>
  <c r="P6324" i="35"/>
  <c r="A6325" i="35"/>
  <c r="D6325" i="35"/>
  <c r="H6325" i="35"/>
  <c r="L6325" i="35"/>
  <c r="P6325" i="35"/>
  <c r="A6326" i="35"/>
  <c r="D6326" i="35"/>
  <c r="H6326" i="35"/>
  <c r="L6326" i="35"/>
  <c r="P6326" i="35"/>
  <c r="A6327" i="35"/>
  <c r="D6327" i="35"/>
  <c r="H6327" i="35"/>
  <c r="L6327" i="35"/>
  <c r="P6327" i="35"/>
  <c r="A6328" i="35"/>
  <c r="D6328" i="35"/>
  <c r="H6328" i="35"/>
  <c r="L6328" i="35"/>
  <c r="P6328" i="35"/>
  <c r="A6329" i="35"/>
  <c r="D6329" i="35"/>
  <c r="H6329" i="35"/>
  <c r="L6329" i="35"/>
  <c r="P6329" i="35"/>
  <c r="A6330" i="35"/>
  <c r="D6330" i="35"/>
  <c r="H6330" i="35"/>
  <c r="L6330" i="35"/>
  <c r="P6330" i="35"/>
  <c r="A6331" i="35"/>
  <c r="D6331" i="35"/>
  <c r="H6331" i="35"/>
  <c r="L6331" i="35"/>
  <c r="P6331" i="35"/>
  <c r="A6332" i="35"/>
  <c r="D6332" i="35"/>
  <c r="H6332" i="35"/>
  <c r="L6332" i="35"/>
  <c r="P6332" i="35"/>
  <c r="A6333" i="35"/>
  <c r="D6333" i="35"/>
  <c r="H6333" i="35"/>
  <c r="L6333" i="35"/>
  <c r="P6333" i="35"/>
  <c r="A6334" i="35"/>
  <c r="D6334" i="35"/>
  <c r="H6334" i="35"/>
  <c r="L6334" i="35"/>
  <c r="P6334" i="35"/>
  <c r="A6335" i="35"/>
  <c r="D6335" i="35"/>
  <c r="H6335" i="35"/>
  <c r="L6335" i="35"/>
  <c r="P6335" i="35"/>
  <c r="A6336" i="35"/>
  <c r="D6336" i="35"/>
  <c r="H6336" i="35"/>
  <c r="L6336" i="35"/>
  <c r="P6336" i="35"/>
  <c r="A6337" i="35"/>
  <c r="D6337" i="35"/>
  <c r="H6337" i="35"/>
  <c r="L6337" i="35"/>
  <c r="P6337" i="35"/>
  <c r="A6338" i="35"/>
  <c r="D6338" i="35"/>
  <c r="H6338" i="35"/>
  <c r="L6338" i="35"/>
  <c r="P6338" i="35"/>
  <c r="A6339" i="35"/>
  <c r="D6339" i="35"/>
  <c r="H6339" i="35"/>
  <c r="L6339" i="35"/>
  <c r="P6339" i="35"/>
  <c r="A6340" i="35"/>
  <c r="D6340" i="35"/>
  <c r="H6340" i="35"/>
  <c r="L6340" i="35"/>
  <c r="P6340" i="35"/>
  <c r="A6341" i="35"/>
  <c r="D6341" i="35"/>
  <c r="H6341" i="35"/>
  <c r="L6341" i="35"/>
  <c r="P6341" i="35"/>
  <c r="A6342" i="35"/>
  <c r="D6342" i="35"/>
  <c r="H6342" i="35"/>
  <c r="L6342" i="35"/>
  <c r="P6342" i="35"/>
  <c r="A6343" i="35"/>
  <c r="D6343" i="35"/>
  <c r="H6343" i="35"/>
  <c r="L6343" i="35"/>
  <c r="P6343" i="35"/>
  <c r="A6344" i="35"/>
  <c r="D6344" i="35"/>
  <c r="H6344" i="35"/>
  <c r="L6344" i="35"/>
  <c r="P6344" i="35"/>
  <c r="A6345" i="35"/>
  <c r="D6345" i="35"/>
  <c r="H6345" i="35"/>
  <c r="L6345" i="35"/>
  <c r="P6345" i="35"/>
  <c r="A6346" i="35"/>
  <c r="D6346" i="35"/>
  <c r="H6346" i="35"/>
  <c r="L6346" i="35"/>
  <c r="P6346" i="35"/>
  <c r="A6347" i="35"/>
  <c r="D6347" i="35"/>
  <c r="H6347" i="35"/>
  <c r="L6347" i="35"/>
  <c r="P6347" i="35"/>
  <c r="A6348" i="35"/>
  <c r="D6348" i="35"/>
  <c r="H6348" i="35"/>
  <c r="L6348" i="35"/>
  <c r="P6348" i="35"/>
  <c r="A6349" i="35"/>
  <c r="D6349" i="35"/>
  <c r="H6349" i="35"/>
  <c r="L6349" i="35"/>
  <c r="P6349" i="35"/>
  <c r="A6350" i="35"/>
  <c r="D6350" i="35"/>
  <c r="H6350" i="35"/>
  <c r="L6350" i="35"/>
  <c r="P6350" i="35"/>
  <c r="A6351" i="35"/>
  <c r="D6351" i="35"/>
  <c r="H6351" i="35"/>
  <c r="L6351" i="35"/>
  <c r="P6351" i="35"/>
  <c r="A6352" i="35"/>
  <c r="D6352" i="35"/>
  <c r="H6352" i="35"/>
  <c r="L6352" i="35"/>
  <c r="P6352" i="35"/>
  <c r="A6353" i="35"/>
  <c r="D6353" i="35"/>
  <c r="H6353" i="35"/>
  <c r="L6353" i="35"/>
  <c r="P6353" i="35"/>
  <c r="A6354" i="35"/>
  <c r="D6354" i="35"/>
  <c r="H6354" i="35"/>
  <c r="L6354" i="35"/>
  <c r="P6354" i="35"/>
  <c r="A6355" i="35"/>
  <c r="D6355" i="35"/>
  <c r="H6355" i="35"/>
  <c r="L6355" i="35"/>
  <c r="P6355" i="35"/>
  <c r="A6356" i="35"/>
  <c r="D6356" i="35"/>
  <c r="H6356" i="35"/>
  <c r="L6356" i="35"/>
  <c r="P6356" i="35"/>
  <c r="A6357" i="35"/>
  <c r="D6357" i="35"/>
  <c r="H6357" i="35"/>
  <c r="L6357" i="35"/>
  <c r="P6357" i="35"/>
  <c r="A6358" i="35"/>
  <c r="D6358" i="35"/>
  <c r="H6358" i="35"/>
  <c r="L6358" i="35"/>
  <c r="P6358" i="35"/>
  <c r="A6359" i="35"/>
  <c r="D6359" i="35"/>
  <c r="H6359" i="35"/>
  <c r="L6359" i="35"/>
  <c r="P6359" i="35"/>
  <c r="A6360" i="35"/>
  <c r="D6360" i="35"/>
  <c r="H6360" i="35"/>
  <c r="L6360" i="35"/>
  <c r="P6360" i="35"/>
  <c r="A6361" i="35"/>
  <c r="D6361" i="35"/>
  <c r="H6361" i="35"/>
  <c r="L6361" i="35"/>
  <c r="P6361" i="35"/>
  <c r="A6362" i="35"/>
  <c r="D6362" i="35"/>
  <c r="H6362" i="35"/>
  <c r="L6362" i="35"/>
  <c r="P6362" i="35"/>
  <c r="A6363" i="35"/>
  <c r="D6363" i="35"/>
  <c r="H6363" i="35"/>
  <c r="L6363" i="35"/>
  <c r="P6363" i="35"/>
  <c r="A6364" i="35"/>
  <c r="D6364" i="35"/>
  <c r="H6364" i="35"/>
  <c r="L6364" i="35"/>
  <c r="P6364" i="35"/>
  <c r="A6365" i="35"/>
  <c r="D6365" i="35"/>
  <c r="H6365" i="35"/>
  <c r="L6365" i="35"/>
  <c r="P6365" i="35"/>
  <c r="A6369" i="35"/>
  <c r="D6369" i="35"/>
  <c r="E6369" i="35"/>
  <c r="F6369" i="35"/>
  <c r="G6369" i="35"/>
  <c r="H6369" i="35"/>
  <c r="I6369" i="35"/>
  <c r="J6369" i="35"/>
  <c r="K6369" i="35"/>
  <c r="L6369" i="35"/>
  <c r="M6369" i="35"/>
  <c r="N6369" i="35"/>
  <c r="O6369" i="35"/>
  <c r="P6369" i="35"/>
  <c r="Q6369" i="35"/>
  <c r="R6369" i="35"/>
  <c r="A6370" i="35"/>
  <c r="D6370" i="35"/>
  <c r="E6370" i="35"/>
  <c r="E6421" i="35" s="1"/>
  <c r="F6370" i="35"/>
  <c r="G6370" i="35"/>
  <c r="H6370" i="35"/>
  <c r="I6370" i="35"/>
  <c r="I6421" i="35" s="1"/>
  <c r="J6370" i="35"/>
  <c r="K6370" i="35"/>
  <c r="L6370" i="35"/>
  <c r="M6370" i="35"/>
  <c r="M6421" i="35" s="1"/>
  <c r="N6370" i="35"/>
  <c r="O6370" i="35"/>
  <c r="P6370" i="35"/>
  <c r="Q6370" i="35"/>
  <c r="Q6421" i="35" s="1"/>
  <c r="R6370" i="35"/>
  <c r="A6371" i="35"/>
  <c r="D6371" i="35"/>
  <c r="E6371" i="35"/>
  <c r="E6422" i="35" s="1"/>
  <c r="F6371" i="35"/>
  <c r="G6371" i="35"/>
  <c r="H6371" i="35"/>
  <c r="I6371" i="35"/>
  <c r="I6422" i="35" s="1"/>
  <c r="J6371" i="35"/>
  <c r="K6371" i="35"/>
  <c r="L6371" i="35"/>
  <c r="M6371" i="35"/>
  <c r="M6422" i="35" s="1"/>
  <c r="N6371" i="35"/>
  <c r="O6371" i="35"/>
  <c r="P6371" i="35"/>
  <c r="Q6371" i="35"/>
  <c r="Q6422" i="35" s="1"/>
  <c r="R6371" i="35"/>
  <c r="A6372" i="35"/>
  <c r="D6372" i="35"/>
  <c r="E6372" i="35"/>
  <c r="E6423" i="35" s="1"/>
  <c r="F6372" i="35"/>
  <c r="G6372" i="35"/>
  <c r="H6372" i="35"/>
  <c r="I6372" i="35"/>
  <c r="I6423" i="35" s="1"/>
  <c r="J6372" i="35"/>
  <c r="K6372" i="35"/>
  <c r="L6372" i="35"/>
  <c r="M6372" i="35"/>
  <c r="M6423" i="35" s="1"/>
  <c r="N6372" i="35"/>
  <c r="O6372" i="35"/>
  <c r="P6372" i="35"/>
  <c r="Q6372" i="35"/>
  <c r="Q6423" i="35" s="1"/>
  <c r="R6372" i="35"/>
  <c r="A6373" i="35"/>
  <c r="D6373" i="35"/>
  <c r="E6373" i="35"/>
  <c r="E6424" i="35" s="1"/>
  <c r="F6373" i="35"/>
  <c r="G6373" i="35"/>
  <c r="H6373" i="35"/>
  <c r="I6373" i="35"/>
  <c r="I6424" i="35" s="1"/>
  <c r="J6373" i="35"/>
  <c r="K6373" i="35"/>
  <c r="L6373" i="35"/>
  <c r="M6373" i="35"/>
  <c r="M6424" i="35" s="1"/>
  <c r="N6373" i="35"/>
  <c r="O6373" i="35"/>
  <c r="P6373" i="35"/>
  <c r="Q6373" i="35"/>
  <c r="Q6424" i="35" s="1"/>
  <c r="R6373" i="35"/>
  <c r="A6374" i="35"/>
  <c r="D6374" i="35"/>
  <c r="E6374" i="35"/>
  <c r="E6425" i="35" s="1"/>
  <c r="F6374" i="35"/>
  <c r="G6374" i="35"/>
  <c r="H6374" i="35"/>
  <c r="I6374" i="35"/>
  <c r="I6425" i="35" s="1"/>
  <c r="J6374" i="35"/>
  <c r="K6374" i="35"/>
  <c r="L6374" i="35"/>
  <c r="M6374" i="35"/>
  <c r="M6425" i="35" s="1"/>
  <c r="N6374" i="35"/>
  <c r="O6374" i="35"/>
  <c r="P6374" i="35"/>
  <c r="Q6374" i="35"/>
  <c r="Q6425" i="35" s="1"/>
  <c r="R6374" i="35"/>
  <c r="A6375" i="35"/>
  <c r="D6375" i="35"/>
  <c r="E6375" i="35"/>
  <c r="E6426" i="35" s="1"/>
  <c r="F6375" i="35"/>
  <c r="G6375" i="35"/>
  <c r="H6375" i="35"/>
  <c r="I6375" i="35"/>
  <c r="I6426" i="35" s="1"/>
  <c r="J6375" i="35"/>
  <c r="K6375" i="35"/>
  <c r="L6375" i="35"/>
  <c r="M6375" i="35"/>
  <c r="M6426" i="35" s="1"/>
  <c r="N6375" i="35"/>
  <c r="O6375" i="35"/>
  <c r="P6375" i="35"/>
  <c r="Q6375" i="35"/>
  <c r="Q6426" i="35" s="1"/>
  <c r="R6375" i="35"/>
  <c r="A6376" i="35"/>
  <c r="D6376" i="35"/>
  <c r="E6376" i="35"/>
  <c r="E6427" i="35" s="1"/>
  <c r="F6376" i="35"/>
  <c r="G6376" i="35"/>
  <c r="H6376" i="35"/>
  <c r="I6376" i="35"/>
  <c r="I6427" i="35" s="1"/>
  <c r="J6376" i="35"/>
  <c r="K6376" i="35"/>
  <c r="L6376" i="35"/>
  <c r="M6376" i="35"/>
  <c r="M6427" i="35" s="1"/>
  <c r="N6376" i="35"/>
  <c r="O6376" i="35"/>
  <c r="P6376" i="35"/>
  <c r="Q6376" i="35"/>
  <c r="Q6427" i="35" s="1"/>
  <c r="R6376" i="35"/>
  <c r="A6377" i="35"/>
  <c r="D6377" i="35"/>
  <c r="E6377" i="35"/>
  <c r="E6428" i="35" s="1"/>
  <c r="F6377" i="35"/>
  <c r="G6377" i="35"/>
  <c r="H6377" i="35"/>
  <c r="I6377" i="35"/>
  <c r="I6428" i="35" s="1"/>
  <c r="J6377" i="35"/>
  <c r="K6377" i="35"/>
  <c r="L6377" i="35"/>
  <c r="M6377" i="35"/>
  <c r="M6428" i="35" s="1"/>
  <c r="N6377" i="35"/>
  <c r="O6377" i="35"/>
  <c r="P6377" i="35"/>
  <c r="Q6377" i="35"/>
  <c r="Q6428" i="35" s="1"/>
  <c r="R6377" i="35"/>
  <c r="A6378" i="35"/>
  <c r="D6378" i="35"/>
  <c r="E6378" i="35"/>
  <c r="E6429" i="35" s="1"/>
  <c r="F6378" i="35"/>
  <c r="G6378" i="35"/>
  <c r="H6378" i="35"/>
  <c r="I6378" i="35"/>
  <c r="I6429" i="35" s="1"/>
  <c r="J6378" i="35"/>
  <c r="K6378" i="35"/>
  <c r="L6378" i="35"/>
  <c r="M6378" i="35"/>
  <c r="M6429" i="35" s="1"/>
  <c r="N6378" i="35"/>
  <c r="O6378" i="35"/>
  <c r="P6378" i="35"/>
  <c r="Q6378" i="35"/>
  <c r="Q6429" i="35" s="1"/>
  <c r="R6378" i="35"/>
  <c r="A6379" i="35"/>
  <c r="D6379" i="35"/>
  <c r="E6379" i="35"/>
  <c r="E6430" i="35" s="1"/>
  <c r="F6379" i="35"/>
  <c r="G6379" i="35"/>
  <c r="H6379" i="35"/>
  <c r="I6379" i="35"/>
  <c r="I6430" i="35" s="1"/>
  <c r="J6379" i="35"/>
  <c r="K6379" i="35"/>
  <c r="L6379" i="35"/>
  <c r="M6379" i="35"/>
  <c r="M6430" i="35" s="1"/>
  <c r="N6379" i="35"/>
  <c r="O6379" i="35"/>
  <c r="P6379" i="35"/>
  <c r="Q6379" i="35"/>
  <c r="Q6430" i="35" s="1"/>
  <c r="R6379" i="35"/>
  <c r="A6380" i="35"/>
  <c r="D6380" i="35"/>
  <c r="E6380" i="35"/>
  <c r="E6431" i="35" s="1"/>
  <c r="F6380" i="35"/>
  <c r="G6380" i="35"/>
  <c r="H6380" i="35"/>
  <c r="I6380" i="35"/>
  <c r="I6431" i="35" s="1"/>
  <c r="J6380" i="35"/>
  <c r="K6380" i="35"/>
  <c r="L6380" i="35"/>
  <c r="M6380" i="35"/>
  <c r="M6431" i="35" s="1"/>
  <c r="N6380" i="35"/>
  <c r="O6380" i="35"/>
  <c r="P6380" i="35"/>
  <c r="Q6380" i="35"/>
  <c r="Q6431" i="35" s="1"/>
  <c r="R6380" i="35"/>
  <c r="A6381" i="35"/>
  <c r="D6381" i="35"/>
  <c r="E6381" i="35"/>
  <c r="E6432" i="35" s="1"/>
  <c r="F6381" i="35"/>
  <c r="G6381" i="35"/>
  <c r="H6381" i="35"/>
  <c r="I6381" i="35"/>
  <c r="I6432" i="35" s="1"/>
  <c r="J6381" i="35"/>
  <c r="K6381" i="35"/>
  <c r="L6381" i="35"/>
  <c r="M6381" i="35"/>
  <c r="M6432" i="35" s="1"/>
  <c r="N6381" i="35"/>
  <c r="O6381" i="35"/>
  <c r="P6381" i="35"/>
  <c r="Q6381" i="35"/>
  <c r="Q6432" i="35" s="1"/>
  <c r="R6381" i="35"/>
  <c r="A6382" i="35"/>
  <c r="D6382" i="35"/>
  <c r="E6382" i="35"/>
  <c r="E6433" i="35" s="1"/>
  <c r="F6382" i="35"/>
  <c r="G6382" i="35"/>
  <c r="H6382" i="35"/>
  <c r="I6382" i="35"/>
  <c r="I6433" i="35" s="1"/>
  <c r="J6382" i="35"/>
  <c r="K6382" i="35"/>
  <c r="L6382" i="35"/>
  <c r="M6382" i="35"/>
  <c r="M6433" i="35" s="1"/>
  <c r="N6382" i="35"/>
  <c r="O6382" i="35"/>
  <c r="P6382" i="35"/>
  <c r="Q6382" i="35"/>
  <c r="Q6433" i="35" s="1"/>
  <c r="R6382" i="35"/>
  <c r="A6383" i="35"/>
  <c r="D6383" i="35"/>
  <c r="E6383" i="35"/>
  <c r="E6434" i="35" s="1"/>
  <c r="F6383" i="35"/>
  <c r="G6383" i="35"/>
  <c r="H6383" i="35"/>
  <c r="I6383" i="35"/>
  <c r="I6434" i="35" s="1"/>
  <c r="J6383" i="35"/>
  <c r="K6383" i="35"/>
  <c r="L6383" i="35"/>
  <c r="M6383" i="35"/>
  <c r="M6434" i="35" s="1"/>
  <c r="N6383" i="35"/>
  <c r="O6383" i="35"/>
  <c r="P6383" i="35"/>
  <c r="Q6383" i="35"/>
  <c r="Q6434" i="35" s="1"/>
  <c r="R6383" i="35"/>
  <c r="A6384" i="35"/>
  <c r="D6384" i="35"/>
  <c r="E6384" i="35"/>
  <c r="E6435" i="35" s="1"/>
  <c r="F6384" i="35"/>
  <c r="G6384" i="35"/>
  <c r="H6384" i="35"/>
  <c r="I6384" i="35"/>
  <c r="I6435" i="35" s="1"/>
  <c r="J6384" i="35"/>
  <c r="K6384" i="35"/>
  <c r="L6384" i="35"/>
  <c r="M6384" i="35"/>
  <c r="M6435" i="35" s="1"/>
  <c r="N6384" i="35"/>
  <c r="O6384" i="35"/>
  <c r="P6384" i="35"/>
  <c r="Q6384" i="35"/>
  <c r="Q6435" i="35" s="1"/>
  <c r="R6384" i="35"/>
  <c r="A6385" i="35"/>
  <c r="D6385" i="35"/>
  <c r="E6385" i="35"/>
  <c r="E6436" i="35" s="1"/>
  <c r="F6385" i="35"/>
  <c r="G6385" i="35"/>
  <c r="H6385" i="35"/>
  <c r="I6385" i="35"/>
  <c r="I6436" i="35" s="1"/>
  <c r="J6385" i="35"/>
  <c r="K6385" i="35"/>
  <c r="L6385" i="35"/>
  <c r="M6385" i="35"/>
  <c r="M6436" i="35" s="1"/>
  <c r="N6385" i="35"/>
  <c r="O6385" i="35"/>
  <c r="P6385" i="35"/>
  <c r="Q6385" i="35"/>
  <c r="Q6436" i="35" s="1"/>
  <c r="R6385" i="35"/>
  <c r="A6386" i="35"/>
  <c r="D6386" i="35"/>
  <c r="E6386" i="35"/>
  <c r="E6437" i="35" s="1"/>
  <c r="F6386" i="35"/>
  <c r="G6386" i="35"/>
  <c r="H6386" i="35"/>
  <c r="I6386" i="35"/>
  <c r="I6437" i="35" s="1"/>
  <c r="J6386" i="35"/>
  <c r="K6386" i="35"/>
  <c r="L6386" i="35"/>
  <c r="M6386" i="35"/>
  <c r="M6437" i="35" s="1"/>
  <c r="N6386" i="35"/>
  <c r="O6386" i="35"/>
  <c r="P6386" i="35"/>
  <c r="Q6386" i="35"/>
  <c r="Q6437" i="35" s="1"/>
  <c r="R6386" i="35"/>
  <c r="A6387" i="35"/>
  <c r="D6387" i="35"/>
  <c r="E6387" i="35"/>
  <c r="E6438" i="35" s="1"/>
  <c r="F6387" i="35"/>
  <c r="G6387" i="35"/>
  <c r="H6387" i="35"/>
  <c r="I6387" i="35"/>
  <c r="I6438" i="35" s="1"/>
  <c r="J6387" i="35"/>
  <c r="K6387" i="35"/>
  <c r="L6387" i="35"/>
  <c r="M6387" i="35"/>
  <c r="M6438" i="35" s="1"/>
  <c r="N6387" i="35"/>
  <c r="O6387" i="35"/>
  <c r="P6387" i="35"/>
  <c r="Q6387" i="35"/>
  <c r="Q6438" i="35" s="1"/>
  <c r="R6387" i="35"/>
  <c r="A6388" i="35"/>
  <c r="D6388" i="35"/>
  <c r="E6388" i="35"/>
  <c r="E6439" i="35" s="1"/>
  <c r="F6388" i="35"/>
  <c r="G6388" i="35"/>
  <c r="H6388" i="35"/>
  <c r="I6388" i="35"/>
  <c r="I6439" i="35" s="1"/>
  <c r="J6388" i="35"/>
  <c r="K6388" i="35"/>
  <c r="L6388" i="35"/>
  <c r="M6388" i="35"/>
  <c r="M6439" i="35" s="1"/>
  <c r="N6388" i="35"/>
  <c r="O6388" i="35"/>
  <c r="P6388" i="35"/>
  <c r="Q6388" i="35"/>
  <c r="Q6439" i="35" s="1"/>
  <c r="R6388" i="35"/>
  <c r="A6389" i="35"/>
  <c r="D6389" i="35"/>
  <c r="E6389" i="35"/>
  <c r="E6440" i="35" s="1"/>
  <c r="F6389" i="35"/>
  <c r="G6389" i="35"/>
  <c r="H6389" i="35"/>
  <c r="I6389" i="35"/>
  <c r="I6440" i="35" s="1"/>
  <c r="J6389" i="35"/>
  <c r="K6389" i="35"/>
  <c r="L6389" i="35"/>
  <c r="M6389" i="35"/>
  <c r="M6440" i="35" s="1"/>
  <c r="N6389" i="35"/>
  <c r="O6389" i="35"/>
  <c r="P6389" i="35"/>
  <c r="Q6389" i="35"/>
  <c r="Q6440" i="35" s="1"/>
  <c r="R6389" i="35"/>
  <c r="A6390" i="35"/>
  <c r="D6390" i="35"/>
  <c r="E6390" i="35"/>
  <c r="E6441" i="35" s="1"/>
  <c r="F6390" i="35"/>
  <c r="G6390" i="35"/>
  <c r="H6390" i="35"/>
  <c r="I6390" i="35"/>
  <c r="I6441" i="35" s="1"/>
  <c r="J6390" i="35"/>
  <c r="K6390" i="35"/>
  <c r="L6390" i="35"/>
  <c r="M6390" i="35"/>
  <c r="M6441" i="35" s="1"/>
  <c r="N6390" i="35"/>
  <c r="O6390" i="35"/>
  <c r="P6390" i="35"/>
  <c r="Q6390" i="35"/>
  <c r="Q6441" i="35" s="1"/>
  <c r="R6390" i="35"/>
  <c r="A6391" i="35"/>
  <c r="D6391" i="35"/>
  <c r="E6391" i="35"/>
  <c r="E6442" i="35" s="1"/>
  <c r="F6391" i="35"/>
  <c r="G6391" i="35"/>
  <c r="H6391" i="35"/>
  <c r="I6391" i="35"/>
  <c r="I6442" i="35" s="1"/>
  <c r="J6391" i="35"/>
  <c r="K6391" i="35"/>
  <c r="L6391" i="35"/>
  <c r="M6391" i="35"/>
  <c r="M6442" i="35" s="1"/>
  <c r="N6391" i="35"/>
  <c r="O6391" i="35"/>
  <c r="P6391" i="35"/>
  <c r="Q6391" i="35"/>
  <c r="Q6442" i="35" s="1"/>
  <c r="R6391" i="35"/>
  <c r="A6392" i="35"/>
  <c r="D6392" i="35"/>
  <c r="E6392" i="35"/>
  <c r="E6443" i="35" s="1"/>
  <c r="F6392" i="35"/>
  <c r="G6392" i="35"/>
  <c r="H6392" i="35"/>
  <c r="I6392" i="35"/>
  <c r="I6443" i="35" s="1"/>
  <c r="J6392" i="35"/>
  <c r="K6392" i="35"/>
  <c r="L6392" i="35"/>
  <c r="M6392" i="35"/>
  <c r="M6443" i="35" s="1"/>
  <c r="N6392" i="35"/>
  <c r="O6392" i="35"/>
  <c r="P6392" i="35"/>
  <c r="Q6392" i="35"/>
  <c r="Q6443" i="35" s="1"/>
  <c r="R6392" i="35"/>
  <c r="A6393" i="35"/>
  <c r="D6393" i="35"/>
  <c r="E6393" i="35"/>
  <c r="E6444" i="35" s="1"/>
  <c r="F6393" i="35"/>
  <c r="G6393" i="35"/>
  <c r="H6393" i="35"/>
  <c r="I6393" i="35"/>
  <c r="I6444" i="35" s="1"/>
  <c r="J6393" i="35"/>
  <c r="K6393" i="35"/>
  <c r="L6393" i="35"/>
  <c r="M6393" i="35"/>
  <c r="M6444" i="35" s="1"/>
  <c r="N6393" i="35"/>
  <c r="O6393" i="35"/>
  <c r="P6393" i="35"/>
  <c r="Q6393" i="35"/>
  <c r="Q6444" i="35" s="1"/>
  <c r="R6393" i="35"/>
  <c r="A6394" i="35"/>
  <c r="D6394" i="35"/>
  <c r="E6394" i="35"/>
  <c r="E6445" i="35" s="1"/>
  <c r="F6394" i="35"/>
  <c r="G6394" i="35"/>
  <c r="H6394" i="35"/>
  <c r="I6394" i="35"/>
  <c r="I6445" i="35" s="1"/>
  <c r="J6394" i="35"/>
  <c r="K6394" i="35"/>
  <c r="L6394" i="35"/>
  <c r="M6394" i="35"/>
  <c r="M6445" i="35" s="1"/>
  <c r="N6394" i="35"/>
  <c r="O6394" i="35"/>
  <c r="P6394" i="35"/>
  <c r="Q6394" i="35"/>
  <c r="Q6445" i="35" s="1"/>
  <c r="R6394" i="35"/>
  <c r="A6395" i="35"/>
  <c r="D6395" i="35"/>
  <c r="E6395" i="35"/>
  <c r="E6446" i="35" s="1"/>
  <c r="F6395" i="35"/>
  <c r="G6395" i="35"/>
  <c r="H6395" i="35"/>
  <c r="I6395" i="35"/>
  <c r="I6446" i="35" s="1"/>
  <c r="J6395" i="35"/>
  <c r="K6395" i="35"/>
  <c r="L6395" i="35"/>
  <c r="M6395" i="35"/>
  <c r="M6446" i="35" s="1"/>
  <c r="N6395" i="35"/>
  <c r="O6395" i="35"/>
  <c r="P6395" i="35"/>
  <c r="Q6395" i="35"/>
  <c r="Q6446" i="35" s="1"/>
  <c r="R6395" i="35"/>
  <c r="A6396" i="35"/>
  <c r="D6396" i="35"/>
  <c r="E6396" i="35"/>
  <c r="E6447" i="35" s="1"/>
  <c r="F6396" i="35"/>
  <c r="G6396" i="35"/>
  <c r="H6396" i="35"/>
  <c r="I6396" i="35"/>
  <c r="I6447" i="35" s="1"/>
  <c r="J6396" i="35"/>
  <c r="K6396" i="35"/>
  <c r="L6396" i="35"/>
  <c r="M6396" i="35"/>
  <c r="M6447" i="35" s="1"/>
  <c r="N6396" i="35"/>
  <c r="O6396" i="35"/>
  <c r="P6396" i="35"/>
  <c r="Q6396" i="35"/>
  <c r="Q6447" i="35" s="1"/>
  <c r="R6396" i="35"/>
  <c r="A6397" i="35"/>
  <c r="D6397" i="35"/>
  <c r="E6397" i="35"/>
  <c r="E6448" i="35" s="1"/>
  <c r="F6397" i="35"/>
  <c r="G6397" i="35"/>
  <c r="H6397" i="35"/>
  <c r="I6397" i="35"/>
  <c r="I6448" i="35" s="1"/>
  <c r="J6397" i="35"/>
  <c r="K6397" i="35"/>
  <c r="L6397" i="35"/>
  <c r="M6397" i="35"/>
  <c r="M6448" i="35" s="1"/>
  <c r="N6397" i="35"/>
  <c r="O6397" i="35"/>
  <c r="P6397" i="35"/>
  <c r="Q6397" i="35"/>
  <c r="Q6448" i="35" s="1"/>
  <c r="R6397" i="35"/>
  <c r="A6398" i="35"/>
  <c r="D6398" i="35"/>
  <c r="E6398" i="35"/>
  <c r="E6449" i="35" s="1"/>
  <c r="F6398" i="35"/>
  <c r="G6398" i="35"/>
  <c r="H6398" i="35"/>
  <c r="I6398" i="35"/>
  <c r="I6449" i="35" s="1"/>
  <c r="J6398" i="35"/>
  <c r="K6398" i="35"/>
  <c r="L6398" i="35"/>
  <c r="M6398" i="35"/>
  <c r="M6449" i="35" s="1"/>
  <c r="N6398" i="35"/>
  <c r="O6398" i="35"/>
  <c r="P6398" i="35"/>
  <c r="Q6398" i="35"/>
  <c r="Q6449" i="35" s="1"/>
  <c r="R6398" i="35"/>
  <c r="A6399" i="35"/>
  <c r="D6399" i="35"/>
  <c r="E6399" i="35"/>
  <c r="E6450" i="35" s="1"/>
  <c r="F6399" i="35"/>
  <c r="G6399" i="35"/>
  <c r="H6399" i="35"/>
  <c r="I6399" i="35"/>
  <c r="I6450" i="35" s="1"/>
  <c r="J6399" i="35"/>
  <c r="K6399" i="35"/>
  <c r="L6399" i="35"/>
  <c r="M6399" i="35"/>
  <c r="M6450" i="35" s="1"/>
  <c r="N6399" i="35"/>
  <c r="O6399" i="35"/>
  <c r="P6399" i="35"/>
  <c r="Q6399" i="35"/>
  <c r="Q6450" i="35" s="1"/>
  <c r="R6399" i="35"/>
  <c r="A6400" i="35"/>
  <c r="D6400" i="35"/>
  <c r="E6400" i="35"/>
  <c r="E6451" i="35" s="1"/>
  <c r="F6400" i="35"/>
  <c r="G6400" i="35"/>
  <c r="H6400" i="35"/>
  <c r="I6400" i="35"/>
  <c r="I6451" i="35" s="1"/>
  <c r="J6400" i="35"/>
  <c r="K6400" i="35"/>
  <c r="L6400" i="35"/>
  <c r="M6400" i="35"/>
  <c r="M6451" i="35" s="1"/>
  <c r="N6400" i="35"/>
  <c r="O6400" i="35"/>
  <c r="P6400" i="35"/>
  <c r="Q6400" i="35"/>
  <c r="Q6451" i="35" s="1"/>
  <c r="R6400" i="35"/>
  <c r="A6401" i="35"/>
  <c r="D6401" i="35"/>
  <c r="E6401" i="35"/>
  <c r="E6452" i="35" s="1"/>
  <c r="F6401" i="35"/>
  <c r="G6401" i="35"/>
  <c r="H6401" i="35"/>
  <c r="I6401" i="35"/>
  <c r="I6452" i="35" s="1"/>
  <c r="J6401" i="35"/>
  <c r="K6401" i="35"/>
  <c r="L6401" i="35"/>
  <c r="M6401" i="35"/>
  <c r="M6452" i="35" s="1"/>
  <c r="N6401" i="35"/>
  <c r="O6401" i="35"/>
  <c r="P6401" i="35"/>
  <c r="Q6401" i="35"/>
  <c r="Q6452" i="35" s="1"/>
  <c r="R6401" i="35"/>
  <c r="A6402" i="35"/>
  <c r="D6402" i="35"/>
  <c r="E6402" i="35"/>
  <c r="E6453" i="35" s="1"/>
  <c r="F6402" i="35"/>
  <c r="G6402" i="35"/>
  <c r="H6402" i="35"/>
  <c r="I6402" i="35"/>
  <c r="I6453" i="35" s="1"/>
  <c r="J6402" i="35"/>
  <c r="K6402" i="35"/>
  <c r="L6402" i="35"/>
  <c r="M6402" i="35"/>
  <c r="M6453" i="35" s="1"/>
  <c r="N6402" i="35"/>
  <c r="O6402" i="35"/>
  <c r="P6402" i="35"/>
  <c r="Q6402" i="35"/>
  <c r="Q6453" i="35" s="1"/>
  <c r="R6402" i="35"/>
  <c r="A6403" i="35"/>
  <c r="D6403" i="35"/>
  <c r="E6403" i="35"/>
  <c r="E6454" i="35" s="1"/>
  <c r="F6403" i="35"/>
  <c r="G6403" i="35"/>
  <c r="H6403" i="35"/>
  <c r="I6403" i="35"/>
  <c r="I6454" i="35" s="1"/>
  <c r="J6403" i="35"/>
  <c r="K6403" i="35"/>
  <c r="L6403" i="35"/>
  <c r="M6403" i="35"/>
  <c r="M6454" i="35" s="1"/>
  <c r="N6403" i="35"/>
  <c r="O6403" i="35"/>
  <c r="P6403" i="35"/>
  <c r="Q6403" i="35"/>
  <c r="Q6454" i="35" s="1"/>
  <c r="R6403" i="35"/>
  <c r="A6404" i="35"/>
  <c r="D6404" i="35"/>
  <c r="E6404" i="35"/>
  <c r="E6455" i="35" s="1"/>
  <c r="F6404" i="35"/>
  <c r="G6404" i="35"/>
  <c r="H6404" i="35"/>
  <c r="I6404" i="35"/>
  <c r="I6455" i="35" s="1"/>
  <c r="J6404" i="35"/>
  <c r="K6404" i="35"/>
  <c r="L6404" i="35"/>
  <c r="M6404" i="35"/>
  <c r="M6455" i="35" s="1"/>
  <c r="N6404" i="35"/>
  <c r="O6404" i="35"/>
  <c r="P6404" i="35"/>
  <c r="Q6404" i="35"/>
  <c r="Q6455" i="35" s="1"/>
  <c r="R6404" i="35"/>
  <c r="A6405" i="35"/>
  <c r="D6405" i="35"/>
  <c r="E6405" i="35"/>
  <c r="E6456" i="35" s="1"/>
  <c r="F6405" i="35"/>
  <c r="G6405" i="35"/>
  <c r="H6405" i="35"/>
  <c r="I6405" i="35"/>
  <c r="I6456" i="35" s="1"/>
  <c r="J6405" i="35"/>
  <c r="K6405" i="35"/>
  <c r="L6405" i="35"/>
  <c r="M6405" i="35"/>
  <c r="M6456" i="35" s="1"/>
  <c r="N6405" i="35"/>
  <c r="N6419" i="35" s="1"/>
  <c r="O6405" i="35"/>
  <c r="P6405" i="35"/>
  <c r="Q6405" i="35"/>
  <c r="Q6456" i="35" s="1"/>
  <c r="R6405" i="35"/>
  <c r="A6406" i="35"/>
  <c r="D6406" i="35"/>
  <c r="E6406" i="35"/>
  <c r="E6457" i="35" s="1"/>
  <c r="F6406" i="35"/>
  <c r="F6457" i="35" s="1"/>
  <c r="G6406" i="35"/>
  <c r="H6406" i="35"/>
  <c r="I6406" i="35"/>
  <c r="I6457" i="35" s="1"/>
  <c r="J6406" i="35"/>
  <c r="J6457" i="35" s="1"/>
  <c r="K6406" i="35"/>
  <c r="L6406" i="35"/>
  <c r="M6406" i="35"/>
  <c r="M6457" i="35" s="1"/>
  <c r="N6406" i="35"/>
  <c r="N6457" i="35" s="1"/>
  <c r="O6406" i="35"/>
  <c r="P6406" i="35"/>
  <c r="Q6406" i="35"/>
  <c r="Q6457" i="35" s="1"/>
  <c r="R6406" i="35"/>
  <c r="R6457" i="35" s="1"/>
  <c r="A6407" i="35"/>
  <c r="D6407" i="35"/>
  <c r="E6407" i="35"/>
  <c r="E6458" i="35" s="1"/>
  <c r="F6407" i="35"/>
  <c r="F6458" i="35" s="1"/>
  <c r="G6407" i="35"/>
  <c r="H6407" i="35"/>
  <c r="I6407" i="35"/>
  <c r="I6458" i="35" s="1"/>
  <c r="J6407" i="35"/>
  <c r="J6458" i="35" s="1"/>
  <c r="K6407" i="35"/>
  <c r="L6407" i="35"/>
  <c r="M6407" i="35"/>
  <c r="M6458" i="35" s="1"/>
  <c r="N6407" i="35"/>
  <c r="N6458" i="35" s="1"/>
  <c r="O6407" i="35"/>
  <c r="P6407" i="35"/>
  <c r="Q6407" i="35"/>
  <c r="Q6458" i="35" s="1"/>
  <c r="R6407" i="35"/>
  <c r="R6458" i="35" s="1"/>
  <c r="A6408" i="35"/>
  <c r="D6408" i="35"/>
  <c r="E6408" i="35"/>
  <c r="E6459" i="35" s="1"/>
  <c r="F6408" i="35"/>
  <c r="F6459" i="35" s="1"/>
  <c r="G6408" i="35"/>
  <c r="H6408" i="35"/>
  <c r="I6408" i="35"/>
  <c r="I6459" i="35" s="1"/>
  <c r="J6408" i="35"/>
  <c r="J6459" i="35" s="1"/>
  <c r="K6408" i="35"/>
  <c r="L6408" i="35"/>
  <c r="M6408" i="35"/>
  <c r="M6459" i="35" s="1"/>
  <c r="N6408" i="35"/>
  <c r="N6459" i="35" s="1"/>
  <c r="O6408" i="35"/>
  <c r="P6408" i="35"/>
  <c r="Q6408" i="35"/>
  <c r="Q6459" i="35" s="1"/>
  <c r="R6408" i="35"/>
  <c r="R6459" i="35" s="1"/>
  <c r="A6409" i="35"/>
  <c r="D6409" i="35"/>
  <c r="E6409" i="35"/>
  <c r="E6460" i="35" s="1"/>
  <c r="F6409" i="35"/>
  <c r="F6460" i="35" s="1"/>
  <c r="G6409" i="35"/>
  <c r="H6409" i="35"/>
  <c r="I6409" i="35"/>
  <c r="I6460" i="35" s="1"/>
  <c r="J6409" i="35"/>
  <c r="J6460" i="35" s="1"/>
  <c r="K6409" i="35"/>
  <c r="L6409" i="35"/>
  <c r="M6409" i="35"/>
  <c r="M6460" i="35" s="1"/>
  <c r="N6409" i="35"/>
  <c r="N6460" i="35" s="1"/>
  <c r="O6409" i="35"/>
  <c r="P6409" i="35"/>
  <c r="Q6409" i="35"/>
  <c r="Q6460" i="35" s="1"/>
  <c r="R6409" i="35"/>
  <c r="R6460" i="35" s="1"/>
  <c r="A6410" i="35"/>
  <c r="D6410" i="35"/>
  <c r="E6410" i="35"/>
  <c r="E6461" i="35" s="1"/>
  <c r="F6410" i="35"/>
  <c r="F6461" i="35" s="1"/>
  <c r="G6410" i="35"/>
  <c r="H6410" i="35"/>
  <c r="I6410" i="35"/>
  <c r="I6461" i="35" s="1"/>
  <c r="J6410" i="35"/>
  <c r="J6461" i="35" s="1"/>
  <c r="K6410" i="35"/>
  <c r="L6410" i="35"/>
  <c r="M6410" i="35"/>
  <c r="M6461" i="35" s="1"/>
  <c r="N6410" i="35"/>
  <c r="N6461" i="35" s="1"/>
  <c r="O6410" i="35"/>
  <c r="P6410" i="35"/>
  <c r="Q6410" i="35"/>
  <c r="Q6461" i="35" s="1"/>
  <c r="R6410" i="35"/>
  <c r="R6461" i="35" s="1"/>
  <c r="A6411" i="35"/>
  <c r="D6411" i="35"/>
  <c r="E6411" i="35"/>
  <c r="E6462" i="35" s="1"/>
  <c r="F6411" i="35"/>
  <c r="F6462" i="35" s="1"/>
  <c r="G6411" i="35"/>
  <c r="H6411" i="35"/>
  <c r="I6411" i="35"/>
  <c r="I6462" i="35" s="1"/>
  <c r="J6411" i="35"/>
  <c r="J6462" i="35" s="1"/>
  <c r="K6411" i="35"/>
  <c r="L6411" i="35"/>
  <c r="M6411" i="35"/>
  <c r="M6462" i="35" s="1"/>
  <c r="N6411" i="35"/>
  <c r="N6462" i="35" s="1"/>
  <c r="O6411" i="35"/>
  <c r="P6411" i="35"/>
  <c r="Q6411" i="35"/>
  <c r="Q6462" i="35" s="1"/>
  <c r="R6411" i="35"/>
  <c r="R6462" i="35" s="1"/>
  <c r="A6412" i="35"/>
  <c r="D6412" i="35"/>
  <c r="E6412" i="35"/>
  <c r="E6463" i="35" s="1"/>
  <c r="F6412" i="35"/>
  <c r="F6463" i="35" s="1"/>
  <c r="G6412" i="35"/>
  <c r="H6412" i="35"/>
  <c r="I6412" i="35"/>
  <c r="I6463" i="35" s="1"/>
  <c r="J6412" i="35"/>
  <c r="J6463" i="35" s="1"/>
  <c r="K6412" i="35"/>
  <c r="L6412" i="35"/>
  <c r="M6412" i="35"/>
  <c r="M6463" i="35" s="1"/>
  <c r="N6412" i="35"/>
  <c r="N6463" i="35" s="1"/>
  <c r="O6412" i="35"/>
  <c r="P6412" i="35"/>
  <c r="Q6412" i="35"/>
  <c r="Q6463" i="35" s="1"/>
  <c r="R6412" i="35"/>
  <c r="R6463" i="35" s="1"/>
  <c r="A6413" i="35"/>
  <c r="D6413" i="35"/>
  <c r="E6413" i="35"/>
  <c r="E6464" i="35" s="1"/>
  <c r="F6413" i="35"/>
  <c r="F6464" i="35" s="1"/>
  <c r="G6413" i="35"/>
  <c r="H6413" i="35"/>
  <c r="I6413" i="35"/>
  <c r="I6464" i="35" s="1"/>
  <c r="J6413" i="35"/>
  <c r="J6464" i="35" s="1"/>
  <c r="K6413" i="35"/>
  <c r="L6413" i="35"/>
  <c r="M6413" i="35"/>
  <c r="M6464" i="35" s="1"/>
  <c r="N6413" i="35"/>
  <c r="N6464" i="35" s="1"/>
  <c r="O6413" i="35"/>
  <c r="P6413" i="35"/>
  <c r="Q6413" i="35"/>
  <c r="Q6464" i="35" s="1"/>
  <c r="R6413" i="35"/>
  <c r="R6464" i="35" s="1"/>
  <c r="A6414" i="35"/>
  <c r="D6414" i="35"/>
  <c r="E6414" i="35"/>
  <c r="E6465" i="35" s="1"/>
  <c r="F6414" i="35"/>
  <c r="F6465" i="35" s="1"/>
  <c r="G6414" i="35"/>
  <c r="H6414" i="35"/>
  <c r="I6414" i="35"/>
  <c r="I6465" i="35" s="1"/>
  <c r="J6414" i="35"/>
  <c r="J6465" i="35" s="1"/>
  <c r="K6414" i="35"/>
  <c r="L6414" i="35"/>
  <c r="M6414" i="35"/>
  <c r="M6465" i="35" s="1"/>
  <c r="N6414" i="35"/>
  <c r="N6465" i="35" s="1"/>
  <c r="O6414" i="35"/>
  <c r="P6414" i="35"/>
  <c r="Q6414" i="35"/>
  <c r="Q6465" i="35" s="1"/>
  <c r="R6414" i="35"/>
  <c r="R6465" i="35" s="1"/>
  <c r="A6415" i="35"/>
  <c r="D6415" i="35"/>
  <c r="E6415" i="35"/>
  <c r="E6466" i="35" s="1"/>
  <c r="F6415" i="35"/>
  <c r="F6466" i="35" s="1"/>
  <c r="G6415" i="35"/>
  <c r="H6415" i="35"/>
  <c r="I6415" i="35"/>
  <c r="I6466" i="35" s="1"/>
  <c r="J6415" i="35"/>
  <c r="J6466" i="35" s="1"/>
  <c r="K6415" i="35"/>
  <c r="L6415" i="35"/>
  <c r="M6415" i="35"/>
  <c r="M6466" i="35" s="1"/>
  <c r="N6415" i="35"/>
  <c r="N6466" i="35" s="1"/>
  <c r="O6415" i="35"/>
  <c r="P6415" i="35"/>
  <c r="Q6415" i="35"/>
  <c r="Q6466" i="35" s="1"/>
  <c r="R6415" i="35"/>
  <c r="R6466" i="35" s="1"/>
  <c r="A6416" i="35"/>
  <c r="D6416" i="35"/>
  <c r="E6416" i="35"/>
  <c r="E6467" i="35" s="1"/>
  <c r="F6416" i="35"/>
  <c r="F6467" i="35" s="1"/>
  <c r="G6416" i="35"/>
  <c r="H6416" i="35"/>
  <c r="I6416" i="35"/>
  <c r="I6467" i="35" s="1"/>
  <c r="J6416" i="35"/>
  <c r="J6467" i="35" s="1"/>
  <c r="K6416" i="35"/>
  <c r="L6416" i="35"/>
  <c r="M6416" i="35"/>
  <c r="M6467" i="35" s="1"/>
  <c r="N6416" i="35"/>
  <c r="N6467" i="35" s="1"/>
  <c r="O6416" i="35"/>
  <c r="P6416" i="35"/>
  <c r="Q6416" i="35"/>
  <c r="Q6467" i="35" s="1"/>
  <c r="R6416" i="35"/>
  <c r="R6467" i="35" s="1"/>
  <c r="A6417" i="35"/>
  <c r="D6417" i="35"/>
  <c r="E6417" i="35"/>
  <c r="E6468" i="35" s="1"/>
  <c r="F6417" i="35"/>
  <c r="F6468" i="35" s="1"/>
  <c r="G6417" i="35"/>
  <c r="H6417" i="35"/>
  <c r="I6417" i="35"/>
  <c r="I6468" i="35" s="1"/>
  <c r="J6417" i="35"/>
  <c r="J6468" i="35" s="1"/>
  <c r="K6417" i="35"/>
  <c r="L6417" i="35"/>
  <c r="M6417" i="35"/>
  <c r="M6468" i="35" s="1"/>
  <c r="N6417" i="35"/>
  <c r="N6468" i="35" s="1"/>
  <c r="O6417" i="35"/>
  <c r="P6417" i="35"/>
  <c r="Q6417" i="35"/>
  <c r="Q6468" i="35" s="1"/>
  <c r="R6417" i="35"/>
  <c r="R6468" i="35" s="1"/>
  <c r="A6418" i="35"/>
  <c r="D6418" i="35"/>
  <c r="E6418" i="35"/>
  <c r="E6469" i="35" s="1"/>
  <c r="F6418" i="35"/>
  <c r="F6469" i="35" s="1"/>
  <c r="G6418" i="35"/>
  <c r="H6418" i="35"/>
  <c r="I6418" i="35"/>
  <c r="I6469" i="35" s="1"/>
  <c r="J6418" i="35"/>
  <c r="J6469" i="35" s="1"/>
  <c r="K6418" i="35"/>
  <c r="L6418" i="35"/>
  <c r="M6418" i="35"/>
  <c r="M6469" i="35" s="1"/>
  <c r="N6418" i="35"/>
  <c r="N6469" i="35" s="1"/>
  <c r="O6418" i="35"/>
  <c r="P6418" i="35"/>
  <c r="Q6418" i="35"/>
  <c r="Q6469" i="35" s="1"/>
  <c r="R6418" i="35"/>
  <c r="R6469" i="35" s="1"/>
  <c r="D6419" i="35"/>
  <c r="G6419" i="35"/>
  <c r="H6419" i="35"/>
  <c r="K6419" i="35"/>
  <c r="L6419" i="35"/>
  <c r="O6419" i="35"/>
  <c r="P6419" i="35"/>
  <c r="A6420" i="35"/>
  <c r="D6420" i="35"/>
  <c r="F6420" i="35"/>
  <c r="G6420" i="35"/>
  <c r="G6470" i="35" s="1"/>
  <c r="H6420" i="35"/>
  <c r="J6420" i="35"/>
  <c r="K6420" i="35"/>
  <c r="L6420" i="35"/>
  <c r="N6420" i="35"/>
  <c r="O6420" i="35"/>
  <c r="P6420" i="35"/>
  <c r="R6420" i="35"/>
  <c r="A6421" i="35"/>
  <c r="D6421" i="35"/>
  <c r="F6421" i="35"/>
  <c r="G6421" i="35"/>
  <c r="H6421" i="35"/>
  <c r="J6421" i="35"/>
  <c r="K6421" i="35"/>
  <c r="L6421" i="35"/>
  <c r="N6421" i="35"/>
  <c r="O6421" i="35"/>
  <c r="P6421" i="35"/>
  <c r="R6421" i="35"/>
  <c r="A6422" i="35"/>
  <c r="D6422" i="35"/>
  <c r="F6422" i="35"/>
  <c r="G6422" i="35"/>
  <c r="H6422" i="35"/>
  <c r="J6422" i="35"/>
  <c r="K6422" i="35"/>
  <c r="L6422" i="35"/>
  <c r="N6422" i="35"/>
  <c r="O6422" i="35"/>
  <c r="P6422" i="35"/>
  <c r="R6422" i="35"/>
  <c r="A6423" i="35"/>
  <c r="D6423" i="35"/>
  <c r="F6423" i="35"/>
  <c r="G6423" i="35"/>
  <c r="H6423" i="35"/>
  <c r="J6423" i="35"/>
  <c r="K6423" i="35"/>
  <c r="L6423" i="35"/>
  <c r="N6423" i="35"/>
  <c r="O6423" i="35"/>
  <c r="P6423" i="35"/>
  <c r="R6423" i="35"/>
  <c r="A6424" i="35"/>
  <c r="D6424" i="35"/>
  <c r="F6424" i="35"/>
  <c r="G6424" i="35"/>
  <c r="H6424" i="35"/>
  <c r="J6424" i="35"/>
  <c r="K6424" i="35"/>
  <c r="L6424" i="35"/>
  <c r="N6424" i="35"/>
  <c r="O6424" i="35"/>
  <c r="P6424" i="35"/>
  <c r="R6424" i="35"/>
  <c r="A6425" i="35"/>
  <c r="D6425" i="35"/>
  <c r="F6425" i="35"/>
  <c r="G6425" i="35"/>
  <c r="H6425" i="35"/>
  <c r="J6425" i="35"/>
  <c r="K6425" i="35"/>
  <c r="L6425" i="35"/>
  <c r="N6425" i="35"/>
  <c r="O6425" i="35"/>
  <c r="P6425" i="35"/>
  <c r="R6425" i="35"/>
  <c r="A6426" i="35"/>
  <c r="D6426" i="35"/>
  <c r="F6426" i="35"/>
  <c r="G6426" i="35"/>
  <c r="H6426" i="35"/>
  <c r="J6426" i="35"/>
  <c r="K6426" i="35"/>
  <c r="L6426" i="35"/>
  <c r="N6426" i="35"/>
  <c r="O6426" i="35"/>
  <c r="P6426" i="35"/>
  <c r="R6426" i="35"/>
  <c r="A6427" i="35"/>
  <c r="D6427" i="35"/>
  <c r="F6427" i="35"/>
  <c r="G6427" i="35"/>
  <c r="H6427" i="35"/>
  <c r="J6427" i="35"/>
  <c r="K6427" i="35"/>
  <c r="L6427" i="35"/>
  <c r="N6427" i="35"/>
  <c r="O6427" i="35"/>
  <c r="P6427" i="35"/>
  <c r="R6427" i="35"/>
  <c r="A6428" i="35"/>
  <c r="D6428" i="35"/>
  <c r="F6428" i="35"/>
  <c r="G6428" i="35"/>
  <c r="H6428" i="35"/>
  <c r="J6428" i="35"/>
  <c r="K6428" i="35"/>
  <c r="L6428" i="35"/>
  <c r="N6428" i="35"/>
  <c r="O6428" i="35"/>
  <c r="P6428" i="35"/>
  <c r="R6428" i="35"/>
  <c r="A6429" i="35"/>
  <c r="D6429" i="35"/>
  <c r="F6429" i="35"/>
  <c r="G6429" i="35"/>
  <c r="H6429" i="35"/>
  <c r="J6429" i="35"/>
  <c r="K6429" i="35"/>
  <c r="L6429" i="35"/>
  <c r="N6429" i="35"/>
  <c r="O6429" i="35"/>
  <c r="P6429" i="35"/>
  <c r="R6429" i="35"/>
  <c r="A6430" i="35"/>
  <c r="D6430" i="35"/>
  <c r="F6430" i="35"/>
  <c r="G6430" i="35"/>
  <c r="H6430" i="35"/>
  <c r="J6430" i="35"/>
  <c r="K6430" i="35"/>
  <c r="L6430" i="35"/>
  <c r="N6430" i="35"/>
  <c r="O6430" i="35"/>
  <c r="P6430" i="35"/>
  <c r="R6430" i="35"/>
  <c r="A6431" i="35"/>
  <c r="D6431" i="35"/>
  <c r="F6431" i="35"/>
  <c r="G6431" i="35"/>
  <c r="H6431" i="35"/>
  <c r="J6431" i="35"/>
  <c r="K6431" i="35"/>
  <c r="L6431" i="35"/>
  <c r="N6431" i="35"/>
  <c r="O6431" i="35"/>
  <c r="P6431" i="35"/>
  <c r="R6431" i="35"/>
  <c r="A6432" i="35"/>
  <c r="D6432" i="35"/>
  <c r="F6432" i="35"/>
  <c r="G6432" i="35"/>
  <c r="H6432" i="35"/>
  <c r="J6432" i="35"/>
  <c r="K6432" i="35"/>
  <c r="L6432" i="35"/>
  <c r="N6432" i="35"/>
  <c r="O6432" i="35"/>
  <c r="P6432" i="35"/>
  <c r="R6432" i="35"/>
  <c r="A6433" i="35"/>
  <c r="D6433" i="35"/>
  <c r="F6433" i="35"/>
  <c r="G6433" i="35"/>
  <c r="H6433" i="35"/>
  <c r="J6433" i="35"/>
  <c r="K6433" i="35"/>
  <c r="L6433" i="35"/>
  <c r="N6433" i="35"/>
  <c r="O6433" i="35"/>
  <c r="P6433" i="35"/>
  <c r="R6433" i="35"/>
  <c r="A6434" i="35"/>
  <c r="D6434" i="35"/>
  <c r="F6434" i="35"/>
  <c r="G6434" i="35"/>
  <c r="H6434" i="35"/>
  <c r="J6434" i="35"/>
  <c r="K6434" i="35"/>
  <c r="L6434" i="35"/>
  <c r="N6434" i="35"/>
  <c r="O6434" i="35"/>
  <c r="P6434" i="35"/>
  <c r="R6434" i="35"/>
  <c r="A6435" i="35"/>
  <c r="D6435" i="35"/>
  <c r="F6435" i="35"/>
  <c r="G6435" i="35"/>
  <c r="H6435" i="35"/>
  <c r="J6435" i="35"/>
  <c r="K6435" i="35"/>
  <c r="L6435" i="35"/>
  <c r="N6435" i="35"/>
  <c r="O6435" i="35"/>
  <c r="P6435" i="35"/>
  <c r="R6435" i="35"/>
  <c r="A6436" i="35"/>
  <c r="D6436" i="35"/>
  <c r="F6436" i="35"/>
  <c r="G6436" i="35"/>
  <c r="H6436" i="35"/>
  <c r="J6436" i="35"/>
  <c r="K6436" i="35"/>
  <c r="L6436" i="35"/>
  <c r="N6436" i="35"/>
  <c r="O6436" i="35"/>
  <c r="P6436" i="35"/>
  <c r="R6436" i="35"/>
  <c r="A6437" i="35"/>
  <c r="D6437" i="35"/>
  <c r="F6437" i="35"/>
  <c r="G6437" i="35"/>
  <c r="H6437" i="35"/>
  <c r="J6437" i="35"/>
  <c r="K6437" i="35"/>
  <c r="L6437" i="35"/>
  <c r="N6437" i="35"/>
  <c r="O6437" i="35"/>
  <c r="P6437" i="35"/>
  <c r="R6437" i="35"/>
  <c r="A6438" i="35"/>
  <c r="D6438" i="35"/>
  <c r="F6438" i="35"/>
  <c r="G6438" i="35"/>
  <c r="H6438" i="35"/>
  <c r="J6438" i="35"/>
  <c r="K6438" i="35"/>
  <c r="L6438" i="35"/>
  <c r="N6438" i="35"/>
  <c r="O6438" i="35"/>
  <c r="P6438" i="35"/>
  <c r="R6438" i="35"/>
  <c r="A6439" i="35"/>
  <c r="D6439" i="35"/>
  <c r="F6439" i="35"/>
  <c r="G6439" i="35"/>
  <c r="H6439" i="35"/>
  <c r="J6439" i="35"/>
  <c r="K6439" i="35"/>
  <c r="L6439" i="35"/>
  <c r="N6439" i="35"/>
  <c r="O6439" i="35"/>
  <c r="P6439" i="35"/>
  <c r="R6439" i="35"/>
  <c r="A6440" i="35"/>
  <c r="D6440" i="35"/>
  <c r="F6440" i="35"/>
  <c r="G6440" i="35"/>
  <c r="H6440" i="35"/>
  <c r="J6440" i="35"/>
  <c r="K6440" i="35"/>
  <c r="L6440" i="35"/>
  <c r="N6440" i="35"/>
  <c r="O6440" i="35"/>
  <c r="P6440" i="35"/>
  <c r="R6440" i="35"/>
  <c r="A6441" i="35"/>
  <c r="D6441" i="35"/>
  <c r="F6441" i="35"/>
  <c r="G6441" i="35"/>
  <c r="H6441" i="35"/>
  <c r="J6441" i="35"/>
  <c r="K6441" i="35"/>
  <c r="L6441" i="35"/>
  <c r="N6441" i="35"/>
  <c r="O6441" i="35"/>
  <c r="P6441" i="35"/>
  <c r="R6441" i="35"/>
  <c r="A6442" i="35"/>
  <c r="D6442" i="35"/>
  <c r="F6442" i="35"/>
  <c r="G6442" i="35"/>
  <c r="H6442" i="35"/>
  <c r="J6442" i="35"/>
  <c r="K6442" i="35"/>
  <c r="L6442" i="35"/>
  <c r="N6442" i="35"/>
  <c r="O6442" i="35"/>
  <c r="P6442" i="35"/>
  <c r="R6442" i="35"/>
  <c r="A6443" i="35"/>
  <c r="D6443" i="35"/>
  <c r="F6443" i="35"/>
  <c r="G6443" i="35"/>
  <c r="H6443" i="35"/>
  <c r="J6443" i="35"/>
  <c r="K6443" i="35"/>
  <c r="L6443" i="35"/>
  <c r="N6443" i="35"/>
  <c r="O6443" i="35"/>
  <c r="P6443" i="35"/>
  <c r="R6443" i="35"/>
  <c r="A6444" i="35"/>
  <c r="D6444" i="35"/>
  <c r="F6444" i="35"/>
  <c r="G6444" i="35"/>
  <c r="H6444" i="35"/>
  <c r="J6444" i="35"/>
  <c r="K6444" i="35"/>
  <c r="L6444" i="35"/>
  <c r="N6444" i="35"/>
  <c r="O6444" i="35"/>
  <c r="P6444" i="35"/>
  <c r="R6444" i="35"/>
  <c r="A6445" i="35"/>
  <c r="D6445" i="35"/>
  <c r="F6445" i="35"/>
  <c r="G6445" i="35"/>
  <c r="H6445" i="35"/>
  <c r="J6445" i="35"/>
  <c r="K6445" i="35"/>
  <c r="L6445" i="35"/>
  <c r="N6445" i="35"/>
  <c r="O6445" i="35"/>
  <c r="P6445" i="35"/>
  <c r="R6445" i="35"/>
  <c r="A6446" i="35"/>
  <c r="D6446" i="35"/>
  <c r="F6446" i="35"/>
  <c r="G6446" i="35"/>
  <c r="H6446" i="35"/>
  <c r="J6446" i="35"/>
  <c r="K6446" i="35"/>
  <c r="L6446" i="35"/>
  <c r="N6446" i="35"/>
  <c r="O6446" i="35"/>
  <c r="P6446" i="35"/>
  <c r="R6446" i="35"/>
  <c r="A6447" i="35"/>
  <c r="D6447" i="35"/>
  <c r="F6447" i="35"/>
  <c r="G6447" i="35"/>
  <c r="H6447" i="35"/>
  <c r="J6447" i="35"/>
  <c r="K6447" i="35"/>
  <c r="L6447" i="35"/>
  <c r="N6447" i="35"/>
  <c r="O6447" i="35"/>
  <c r="P6447" i="35"/>
  <c r="R6447" i="35"/>
  <c r="A6448" i="35"/>
  <c r="D6448" i="35"/>
  <c r="F6448" i="35"/>
  <c r="G6448" i="35"/>
  <c r="H6448" i="35"/>
  <c r="J6448" i="35"/>
  <c r="K6448" i="35"/>
  <c r="L6448" i="35"/>
  <c r="N6448" i="35"/>
  <c r="O6448" i="35"/>
  <c r="P6448" i="35"/>
  <c r="R6448" i="35"/>
  <c r="A6449" i="35"/>
  <c r="D6449" i="35"/>
  <c r="F6449" i="35"/>
  <c r="G6449" i="35"/>
  <c r="H6449" i="35"/>
  <c r="J6449" i="35"/>
  <c r="K6449" i="35"/>
  <c r="L6449" i="35"/>
  <c r="N6449" i="35"/>
  <c r="O6449" i="35"/>
  <c r="P6449" i="35"/>
  <c r="R6449" i="35"/>
  <c r="A6450" i="35"/>
  <c r="D6450" i="35"/>
  <c r="F6450" i="35"/>
  <c r="G6450" i="35"/>
  <c r="H6450" i="35"/>
  <c r="J6450" i="35"/>
  <c r="K6450" i="35"/>
  <c r="L6450" i="35"/>
  <c r="N6450" i="35"/>
  <c r="O6450" i="35"/>
  <c r="P6450" i="35"/>
  <c r="R6450" i="35"/>
  <c r="A6451" i="35"/>
  <c r="D6451" i="35"/>
  <c r="F6451" i="35"/>
  <c r="G6451" i="35"/>
  <c r="H6451" i="35"/>
  <c r="J6451" i="35"/>
  <c r="K6451" i="35"/>
  <c r="L6451" i="35"/>
  <c r="N6451" i="35"/>
  <c r="O6451" i="35"/>
  <c r="P6451" i="35"/>
  <c r="R6451" i="35"/>
  <c r="A6452" i="35"/>
  <c r="D6452" i="35"/>
  <c r="F6452" i="35"/>
  <c r="G6452" i="35"/>
  <c r="H6452" i="35"/>
  <c r="J6452" i="35"/>
  <c r="K6452" i="35"/>
  <c r="L6452" i="35"/>
  <c r="N6452" i="35"/>
  <c r="O6452" i="35"/>
  <c r="P6452" i="35"/>
  <c r="R6452" i="35"/>
  <c r="A6453" i="35"/>
  <c r="D6453" i="35"/>
  <c r="F6453" i="35"/>
  <c r="G6453" i="35"/>
  <c r="H6453" i="35"/>
  <c r="J6453" i="35"/>
  <c r="K6453" i="35"/>
  <c r="L6453" i="35"/>
  <c r="N6453" i="35"/>
  <c r="O6453" i="35"/>
  <c r="P6453" i="35"/>
  <c r="R6453" i="35"/>
  <c r="A6454" i="35"/>
  <c r="D6454" i="35"/>
  <c r="F6454" i="35"/>
  <c r="G6454" i="35"/>
  <c r="H6454" i="35"/>
  <c r="J6454" i="35"/>
  <c r="K6454" i="35"/>
  <c r="L6454" i="35"/>
  <c r="N6454" i="35"/>
  <c r="O6454" i="35"/>
  <c r="P6454" i="35"/>
  <c r="R6454" i="35"/>
  <c r="A6455" i="35"/>
  <c r="D6455" i="35"/>
  <c r="F6455" i="35"/>
  <c r="G6455" i="35"/>
  <c r="H6455" i="35"/>
  <c r="J6455" i="35"/>
  <c r="K6455" i="35"/>
  <c r="L6455" i="35"/>
  <c r="N6455" i="35"/>
  <c r="O6455" i="35"/>
  <c r="P6455" i="35"/>
  <c r="R6455" i="35"/>
  <c r="A6456" i="35"/>
  <c r="D6456" i="35"/>
  <c r="G6456" i="35"/>
  <c r="H6456" i="35"/>
  <c r="K6456" i="35"/>
  <c r="L6456" i="35"/>
  <c r="N6456" i="35"/>
  <c r="O6456" i="35"/>
  <c r="P6456" i="35"/>
  <c r="A6457" i="35"/>
  <c r="D6457" i="35"/>
  <c r="G6457" i="35"/>
  <c r="H6457" i="35"/>
  <c r="K6457" i="35"/>
  <c r="K6470" i="35" s="1"/>
  <c r="L6457" i="35"/>
  <c r="O6457" i="35"/>
  <c r="O6470" i="35" s="1"/>
  <c r="P6457" i="35"/>
  <c r="A6458" i="35"/>
  <c r="D6458" i="35"/>
  <c r="G6458" i="35"/>
  <c r="H6458" i="35"/>
  <c r="K6458" i="35"/>
  <c r="L6458" i="35"/>
  <c r="O6458" i="35"/>
  <c r="P6458" i="35"/>
  <c r="A6459" i="35"/>
  <c r="D6459" i="35"/>
  <c r="G6459" i="35"/>
  <c r="H6459" i="35"/>
  <c r="K6459" i="35"/>
  <c r="L6459" i="35"/>
  <c r="O6459" i="35"/>
  <c r="P6459" i="35"/>
  <c r="A6460" i="35"/>
  <c r="D6460" i="35"/>
  <c r="G6460" i="35"/>
  <c r="H6460" i="35"/>
  <c r="K6460" i="35"/>
  <c r="L6460" i="35"/>
  <c r="O6460" i="35"/>
  <c r="P6460" i="35"/>
  <c r="A6461" i="35"/>
  <c r="D6461" i="35"/>
  <c r="G6461" i="35"/>
  <c r="H6461" i="35"/>
  <c r="K6461" i="35"/>
  <c r="L6461" i="35"/>
  <c r="O6461" i="35"/>
  <c r="P6461" i="35"/>
  <c r="A6462" i="35"/>
  <c r="D6462" i="35"/>
  <c r="G6462" i="35"/>
  <c r="H6462" i="35"/>
  <c r="K6462" i="35"/>
  <c r="L6462" i="35"/>
  <c r="O6462" i="35"/>
  <c r="P6462" i="35"/>
  <c r="A6463" i="35"/>
  <c r="D6463" i="35"/>
  <c r="G6463" i="35"/>
  <c r="H6463" i="35"/>
  <c r="K6463" i="35"/>
  <c r="L6463" i="35"/>
  <c r="O6463" i="35"/>
  <c r="P6463" i="35"/>
  <c r="A6464" i="35"/>
  <c r="D6464" i="35"/>
  <c r="G6464" i="35"/>
  <c r="H6464" i="35"/>
  <c r="K6464" i="35"/>
  <c r="L6464" i="35"/>
  <c r="O6464" i="35"/>
  <c r="P6464" i="35"/>
  <c r="A6465" i="35"/>
  <c r="D6465" i="35"/>
  <c r="G6465" i="35"/>
  <c r="H6465" i="35"/>
  <c r="K6465" i="35"/>
  <c r="L6465" i="35"/>
  <c r="O6465" i="35"/>
  <c r="P6465" i="35"/>
  <c r="A6466" i="35"/>
  <c r="D6466" i="35"/>
  <c r="G6466" i="35"/>
  <c r="H6466" i="35"/>
  <c r="K6466" i="35"/>
  <c r="L6466" i="35"/>
  <c r="O6466" i="35"/>
  <c r="P6466" i="35"/>
  <c r="A6467" i="35"/>
  <c r="D6467" i="35"/>
  <c r="G6467" i="35"/>
  <c r="H6467" i="35"/>
  <c r="K6467" i="35"/>
  <c r="L6467" i="35"/>
  <c r="O6467" i="35"/>
  <c r="P6467" i="35"/>
  <c r="A6468" i="35"/>
  <c r="D6468" i="35"/>
  <c r="G6468" i="35"/>
  <c r="H6468" i="35"/>
  <c r="K6468" i="35"/>
  <c r="L6468" i="35"/>
  <c r="O6468" i="35"/>
  <c r="P6468" i="35"/>
  <c r="A6469" i="35"/>
  <c r="D6469" i="35"/>
  <c r="G6469" i="35"/>
  <c r="H6469" i="35"/>
  <c r="K6469" i="35"/>
  <c r="L6469" i="35"/>
  <c r="O6469" i="35"/>
  <c r="P6469" i="35"/>
  <c r="D6476" i="35"/>
  <c r="E6476" i="35"/>
  <c r="F6476" i="35"/>
  <c r="F6481" i="35" s="1"/>
  <c r="G6476" i="35"/>
  <c r="G6481" i="35" s="1"/>
  <c r="H6476" i="35"/>
  <c r="I6476" i="35"/>
  <c r="J6476" i="35"/>
  <c r="J6481" i="35" s="1"/>
  <c r="K6476" i="35"/>
  <c r="K6481" i="35" s="1"/>
  <c r="L6476" i="35"/>
  <c r="M6476" i="35"/>
  <c r="N6476" i="35"/>
  <c r="N6481" i="35" s="1"/>
  <c r="O6476" i="35"/>
  <c r="O6481" i="35" s="1"/>
  <c r="P6476" i="35"/>
  <c r="Q6476" i="35"/>
  <c r="R6476" i="35"/>
  <c r="R6481" i="35" s="1"/>
  <c r="D6478" i="35"/>
  <c r="D6481" i="35" s="1"/>
  <c r="E6478" i="35"/>
  <c r="F6478" i="35"/>
  <c r="G6478" i="35"/>
  <c r="H6478" i="35"/>
  <c r="H6481" i="35" s="1"/>
  <c r="I6478" i="35"/>
  <c r="J6478" i="35"/>
  <c r="K6478" i="35"/>
  <c r="L6478" i="35"/>
  <c r="L6481" i="35" s="1"/>
  <c r="M6478" i="35"/>
  <c r="N6478" i="35"/>
  <c r="O6478" i="35"/>
  <c r="P6478" i="35"/>
  <c r="P6481" i="35" s="1"/>
  <c r="Q6478" i="35"/>
  <c r="R6478" i="35"/>
  <c r="E6481" i="35"/>
  <c r="I6481" i="35"/>
  <c r="M6481" i="35"/>
  <c r="Q6481" i="35"/>
  <c r="A6506" i="35"/>
  <c r="D6506" i="35"/>
  <c r="H6506" i="35"/>
  <c r="P6506" i="35"/>
  <c r="A6507" i="35"/>
  <c r="D6507" i="35"/>
  <c r="A6508" i="35"/>
  <c r="D6508" i="35"/>
  <c r="H6508" i="35"/>
  <c r="H6559" i="35" s="1"/>
  <c r="L6508" i="35"/>
  <c r="L6559" i="35" s="1"/>
  <c r="P6508" i="35"/>
  <c r="P6559" i="35" s="1"/>
  <c r="A6509" i="35"/>
  <c r="D6509" i="35"/>
  <c r="H6509" i="35" s="1"/>
  <c r="H6560" i="35" s="1"/>
  <c r="L6509" i="35"/>
  <c r="L6560" i="35" s="1"/>
  <c r="A6510" i="35"/>
  <c r="D6510" i="35"/>
  <c r="H6510" i="35"/>
  <c r="H6561" i="35" s="1"/>
  <c r="P6510" i="35"/>
  <c r="P6561" i="35" s="1"/>
  <c r="A6511" i="35"/>
  <c r="D6511" i="35"/>
  <c r="A6512" i="35"/>
  <c r="D6512" i="35"/>
  <c r="H6512" i="35"/>
  <c r="H6563" i="35" s="1"/>
  <c r="L6512" i="35"/>
  <c r="L6563" i="35" s="1"/>
  <c r="P6512" i="35"/>
  <c r="P6563" i="35" s="1"/>
  <c r="A6513" i="35"/>
  <c r="D6513" i="35"/>
  <c r="H6513" i="35" s="1"/>
  <c r="H6564" i="35" s="1"/>
  <c r="L6513" i="35"/>
  <c r="L6564" i="35" s="1"/>
  <c r="A6514" i="35"/>
  <c r="D6514" i="35"/>
  <c r="H6514" i="35"/>
  <c r="H6565" i="35" s="1"/>
  <c r="P6514" i="35"/>
  <c r="P6565" i="35" s="1"/>
  <c r="A6515" i="35"/>
  <c r="D6515" i="35"/>
  <c r="A6516" i="35"/>
  <c r="D6516" i="35"/>
  <c r="H6516" i="35"/>
  <c r="H6567" i="35" s="1"/>
  <c r="L6516" i="35"/>
  <c r="L6567" i="35" s="1"/>
  <c r="P6516" i="35"/>
  <c r="P6567" i="35" s="1"/>
  <c r="A6517" i="35"/>
  <c r="D6517" i="35"/>
  <c r="H6517" i="35" s="1"/>
  <c r="H6568" i="35" s="1"/>
  <c r="L6517" i="35"/>
  <c r="L6568" i="35" s="1"/>
  <c r="A6518" i="35"/>
  <c r="D6518" i="35"/>
  <c r="H6518" i="35"/>
  <c r="H6569" i="35" s="1"/>
  <c r="P6518" i="35"/>
  <c r="P6569" i="35" s="1"/>
  <c r="A6519" i="35"/>
  <c r="D6519" i="35"/>
  <c r="A6520" i="35"/>
  <c r="D6520" i="35"/>
  <c r="H6520" i="35"/>
  <c r="H6571" i="35" s="1"/>
  <c r="L6520" i="35"/>
  <c r="L6571" i="35" s="1"/>
  <c r="P6520" i="35"/>
  <c r="P6571" i="35" s="1"/>
  <c r="A6521" i="35"/>
  <c r="D6521" i="35"/>
  <c r="H6521" i="35" s="1"/>
  <c r="H6572" i="35" s="1"/>
  <c r="L6521" i="35"/>
  <c r="L6572" i="35" s="1"/>
  <c r="A6522" i="35"/>
  <c r="D6522" i="35"/>
  <c r="H6522" i="35"/>
  <c r="H6573" i="35" s="1"/>
  <c r="P6522" i="35"/>
  <c r="P6573" i="35" s="1"/>
  <c r="A6523" i="35"/>
  <c r="D6523" i="35"/>
  <c r="A6524" i="35"/>
  <c r="D6524" i="35"/>
  <c r="H6524" i="35"/>
  <c r="H6575" i="35" s="1"/>
  <c r="L6524" i="35"/>
  <c r="L6575" i="35" s="1"/>
  <c r="P6524" i="35"/>
  <c r="P6575" i="35" s="1"/>
  <c r="A6525" i="35"/>
  <c r="D6525" i="35"/>
  <c r="H6525" i="35" s="1"/>
  <c r="H6576" i="35" s="1"/>
  <c r="L6525" i="35"/>
  <c r="L6576" i="35" s="1"/>
  <c r="A6526" i="35"/>
  <c r="D6526" i="35"/>
  <c r="H6526" i="35"/>
  <c r="H6577" i="35" s="1"/>
  <c r="P6526" i="35"/>
  <c r="P6577" i="35" s="1"/>
  <c r="A6527" i="35"/>
  <c r="D6527" i="35"/>
  <c r="A6528" i="35"/>
  <c r="D6528" i="35"/>
  <c r="H6528" i="35"/>
  <c r="H6579" i="35" s="1"/>
  <c r="L6528" i="35"/>
  <c r="L6579" i="35" s="1"/>
  <c r="P6528" i="35"/>
  <c r="P6579" i="35" s="1"/>
  <c r="A6529" i="35"/>
  <c r="D6529" i="35"/>
  <c r="H6529" i="35" s="1"/>
  <c r="H6580" i="35" s="1"/>
  <c r="L6529" i="35"/>
  <c r="L6580" i="35" s="1"/>
  <c r="A6530" i="35"/>
  <c r="D6530" i="35"/>
  <c r="H6530" i="35"/>
  <c r="H6581" i="35" s="1"/>
  <c r="P6530" i="35"/>
  <c r="P6581" i="35" s="1"/>
  <c r="A6531" i="35"/>
  <c r="D6531" i="35"/>
  <c r="A6532" i="35"/>
  <c r="D6532" i="35"/>
  <c r="H6532" i="35"/>
  <c r="H6583" i="35" s="1"/>
  <c r="L6532" i="35"/>
  <c r="L6583" i="35" s="1"/>
  <c r="P6532" i="35"/>
  <c r="P6583" i="35" s="1"/>
  <c r="A6533" i="35"/>
  <c r="D6533" i="35"/>
  <c r="H6533" i="35" s="1"/>
  <c r="H6584" i="35" s="1"/>
  <c r="L6533" i="35"/>
  <c r="L6584" i="35" s="1"/>
  <c r="A6534" i="35"/>
  <c r="D6534" i="35"/>
  <c r="H6534" i="35"/>
  <c r="H6585" i="35" s="1"/>
  <c r="P6534" i="35"/>
  <c r="P6585" i="35" s="1"/>
  <c r="A6535" i="35"/>
  <c r="D6535" i="35"/>
  <c r="A6536" i="35"/>
  <c r="D6536" i="35"/>
  <c r="H6536" i="35"/>
  <c r="H6587" i="35" s="1"/>
  <c r="L6536" i="35"/>
  <c r="L6587" i="35" s="1"/>
  <c r="P6536" i="35"/>
  <c r="P6587" i="35" s="1"/>
  <c r="A6537" i="35"/>
  <c r="D6537" i="35"/>
  <c r="H6537" i="35" s="1"/>
  <c r="H6588" i="35" s="1"/>
  <c r="L6537" i="35"/>
  <c r="L6588" i="35" s="1"/>
  <c r="A6538" i="35"/>
  <c r="D6538" i="35"/>
  <c r="H6538" i="35"/>
  <c r="H6589" i="35" s="1"/>
  <c r="P6538" i="35"/>
  <c r="P6589" i="35" s="1"/>
  <c r="A6539" i="35"/>
  <c r="D6539" i="35"/>
  <c r="A6540" i="35"/>
  <c r="D6540" i="35"/>
  <c r="H6540" i="35"/>
  <c r="H6591" i="35" s="1"/>
  <c r="L6540" i="35"/>
  <c r="L6591" i="35" s="1"/>
  <c r="P6540" i="35"/>
  <c r="P6591" i="35" s="1"/>
  <c r="A6541" i="35"/>
  <c r="D6541" i="35"/>
  <c r="H6541" i="35" s="1"/>
  <c r="H6592" i="35" s="1"/>
  <c r="L6541" i="35"/>
  <c r="L6592" i="35" s="1"/>
  <c r="A6542" i="35"/>
  <c r="D6542" i="35"/>
  <c r="H6542" i="35"/>
  <c r="H6593" i="35" s="1"/>
  <c r="P6542" i="35"/>
  <c r="P6593" i="35" s="1"/>
  <c r="A6543" i="35"/>
  <c r="D6543" i="35"/>
  <c r="A6544" i="35"/>
  <c r="D6544" i="35"/>
  <c r="H6544" i="35"/>
  <c r="H6595" i="35" s="1"/>
  <c r="L6544" i="35"/>
  <c r="L6595" i="35" s="1"/>
  <c r="P6544" i="35"/>
  <c r="P6595" i="35" s="1"/>
  <c r="A6545" i="35"/>
  <c r="D6545" i="35"/>
  <c r="H6545" i="35" s="1"/>
  <c r="H6596" i="35" s="1"/>
  <c r="L6545" i="35"/>
  <c r="L6596" i="35" s="1"/>
  <c r="A6546" i="35"/>
  <c r="D6546" i="35"/>
  <c r="H6546" i="35"/>
  <c r="H6597" i="35" s="1"/>
  <c r="P6546" i="35"/>
  <c r="P6597" i="35" s="1"/>
  <c r="A6547" i="35"/>
  <c r="D6547" i="35"/>
  <c r="A6548" i="35"/>
  <c r="D6548" i="35"/>
  <c r="H6548" i="35"/>
  <c r="H6599" i="35" s="1"/>
  <c r="L6548" i="35"/>
  <c r="L6599" i="35" s="1"/>
  <c r="P6548" i="35"/>
  <c r="P6599" i="35" s="1"/>
  <c r="A6549" i="35"/>
  <c r="D6549" i="35"/>
  <c r="H6549" i="35" s="1"/>
  <c r="H6600" i="35" s="1"/>
  <c r="L6549" i="35"/>
  <c r="L6600" i="35" s="1"/>
  <c r="A6550" i="35"/>
  <c r="D6550" i="35"/>
  <c r="H6550" i="35"/>
  <c r="H6601" i="35" s="1"/>
  <c r="P6550" i="35"/>
  <c r="P6601" i="35" s="1"/>
  <c r="A6551" i="35"/>
  <c r="D6551" i="35"/>
  <c r="A6552" i="35"/>
  <c r="D6552" i="35"/>
  <c r="H6552" i="35"/>
  <c r="H6603" i="35" s="1"/>
  <c r="L6552" i="35"/>
  <c r="L6603" i="35" s="1"/>
  <c r="P6552" i="35"/>
  <c r="P6603" i="35" s="1"/>
  <c r="A6553" i="35"/>
  <c r="D6553" i="35"/>
  <c r="H6553" i="35" s="1"/>
  <c r="H6604" i="35" s="1"/>
  <c r="L6553" i="35"/>
  <c r="L6604" i="35" s="1"/>
  <c r="A6554" i="35"/>
  <c r="D6554" i="35"/>
  <c r="H6554" i="35"/>
  <c r="H6605" i="35" s="1"/>
  <c r="P6554" i="35"/>
  <c r="P6605" i="35" s="1"/>
  <c r="A6555" i="35"/>
  <c r="D6555" i="35"/>
  <c r="A6557" i="35"/>
  <c r="A6558" i="35"/>
  <c r="A6559" i="35"/>
  <c r="A6560" i="35"/>
  <c r="A6561" i="35"/>
  <c r="A6562" i="35"/>
  <c r="A6563" i="35"/>
  <c r="A6564" i="35"/>
  <c r="A6565" i="35"/>
  <c r="A6566" i="35"/>
  <c r="A6567" i="35"/>
  <c r="A6568" i="35"/>
  <c r="A6569" i="35"/>
  <c r="A6570" i="35"/>
  <c r="A6571" i="35"/>
  <c r="A6572" i="35"/>
  <c r="A6573" i="35"/>
  <c r="A6574" i="35"/>
  <c r="A6575" i="35"/>
  <c r="A6576" i="35"/>
  <c r="A6577" i="35"/>
  <c r="A6578" i="35"/>
  <c r="A6579" i="35"/>
  <c r="A6580" i="35"/>
  <c r="A6581" i="35"/>
  <c r="A6582" i="35"/>
  <c r="A6583" i="35"/>
  <c r="A6584" i="35"/>
  <c r="A6585" i="35"/>
  <c r="A6586" i="35"/>
  <c r="A6587" i="35"/>
  <c r="A6588" i="35"/>
  <c r="A6589" i="35"/>
  <c r="A6590" i="35"/>
  <c r="A6591" i="35"/>
  <c r="A6592" i="35"/>
  <c r="A6593" i="35"/>
  <c r="A6594" i="35"/>
  <c r="A6595" i="35"/>
  <c r="A6596" i="35"/>
  <c r="A6597" i="35"/>
  <c r="A6598" i="35"/>
  <c r="A6599" i="35"/>
  <c r="A6600" i="35"/>
  <c r="A6601" i="35"/>
  <c r="A6602" i="35"/>
  <c r="A6603" i="35"/>
  <c r="A6604" i="35"/>
  <c r="A6605" i="35"/>
  <c r="A6606" i="35"/>
  <c r="D6617" i="35"/>
  <c r="D6622" i="35" s="1"/>
  <c r="E6617" i="35"/>
  <c r="F6617" i="35"/>
  <c r="G6617" i="35"/>
  <c r="G6622" i="35" s="1"/>
  <c r="H6617" i="35"/>
  <c r="H6622" i="35" s="1"/>
  <c r="I6617" i="35"/>
  <c r="J6617" i="35"/>
  <c r="K6617" i="35"/>
  <c r="K6622" i="35" s="1"/>
  <c r="L6617" i="35"/>
  <c r="L6622" i="35" s="1"/>
  <c r="M6617" i="35"/>
  <c r="N6617" i="35"/>
  <c r="O6617" i="35"/>
  <c r="O6622" i="35" s="1"/>
  <c r="P6617" i="35"/>
  <c r="P6622" i="35" s="1"/>
  <c r="Q6617" i="35"/>
  <c r="R6617" i="35"/>
  <c r="D6619" i="35"/>
  <c r="E6619" i="35"/>
  <c r="E6622" i="35" s="1"/>
  <c r="F6619" i="35"/>
  <c r="G6619" i="35"/>
  <c r="H6619" i="35"/>
  <c r="I6619" i="35"/>
  <c r="I6622" i="35" s="1"/>
  <c r="J6619" i="35"/>
  <c r="K6619" i="35"/>
  <c r="L6619" i="35"/>
  <c r="M6619" i="35"/>
  <c r="M6622" i="35" s="1"/>
  <c r="N6619" i="35"/>
  <c r="O6619" i="35"/>
  <c r="P6619" i="35"/>
  <c r="Q6619" i="35"/>
  <c r="Q6622" i="35" s="1"/>
  <c r="R6619" i="35"/>
  <c r="F6622" i="35"/>
  <c r="J6622" i="35"/>
  <c r="N6622" i="35"/>
  <c r="R6622" i="35"/>
  <c r="A6647" i="35"/>
  <c r="D6647" i="35"/>
  <c r="F6647" i="35" s="1"/>
  <c r="F6698" i="35" s="1"/>
  <c r="E6647" i="35"/>
  <c r="H6647" i="35"/>
  <c r="H6697" i="35" s="1"/>
  <c r="I6647" i="35"/>
  <c r="L6647" i="35"/>
  <c r="L6697" i="35" s="1"/>
  <c r="M6647" i="35"/>
  <c r="P6647" i="35"/>
  <c r="P6697" i="35" s="1"/>
  <c r="Q6647" i="35"/>
  <c r="A6648" i="35"/>
  <c r="D6648" i="35"/>
  <c r="F6648" i="35" s="1"/>
  <c r="F6699" i="35" s="1"/>
  <c r="E6648" i="35"/>
  <c r="E6699" i="35" s="1"/>
  <c r="H6648" i="35"/>
  <c r="H6699" i="35" s="1"/>
  <c r="I6648" i="35"/>
  <c r="I6699" i="35" s="1"/>
  <c r="L6648" i="35"/>
  <c r="L6699" i="35" s="1"/>
  <c r="M6648" i="35"/>
  <c r="M6699" i="35" s="1"/>
  <c r="P6648" i="35"/>
  <c r="P6699" i="35" s="1"/>
  <c r="Q6648" i="35"/>
  <c r="Q6699" i="35" s="1"/>
  <c r="A6649" i="35"/>
  <c r="D6649" i="35"/>
  <c r="F6649" i="35" s="1"/>
  <c r="E6649" i="35"/>
  <c r="E6700" i="35" s="1"/>
  <c r="H6649" i="35"/>
  <c r="H6700" i="35" s="1"/>
  <c r="I6649" i="35"/>
  <c r="I6700" i="35" s="1"/>
  <c r="L6649" i="35"/>
  <c r="L6700" i="35" s="1"/>
  <c r="M6649" i="35"/>
  <c r="M6700" i="35" s="1"/>
  <c r="P6649" i="35"/>
  <c r="P6700" i="35" s="1"/>
  <c r="Q6649" i="35"/>
  <c r="Q6700" i="35" s="1"/>
  <c r="A6650" i="35"/>
  <c r="D6650" i="35"/>
  <c r="F6650" i="35" s="1"/>
  <c r="E6650" i="35"/>
  <c r="E6701" i="35" s="1"/>
  <c r="H6650" i="35"/>
  <c r="H6701" i="35" s="1"/>
  <c r="I6650" i="35"/>
  <c r="I6701" i="35" s="1"/>
  <c r="L6650" i="35"/>
  <c r="L6701" i="35" s="1"/>
  <c r="M6650" i="35"/>
  <c r="M6701" i="35" s="1"/>
  <c r="P6650" i="35"/>
  <c r="P6701" i="35" s="1"/>
  <c r="Q6650" i="35"/>
  <c r="Q6701" i="35" s="1"/>
  <c r="A6651" i="35"/>
  <c r="D6651" i="35"/>
  <c r="F6651" i="35" s="1"/>
  <c r="F6702" i="35" s="1"/>
  <c r="E6651" i="35"/>
  <c r="E6702" i="35" s="1"/>
  <c r="H6651" i="35"/>
  <c r="H6702" i="35" s="1"/>
  <c r="I6651" i="35"/>
  <c r="I6702" i="35" s="1"/>
  <c r="L6651" i="35"/>
  <c r="L6702" i="35" s="1"/>
  <c r="M6651" i="35"/>
  <c r="M6702" i="35" s="1"/>
  <c r="P6651" i="35"/>
  <c r="P6702" i="35" s="1"/>
  <c r="Q6651" i="35"/>
  <c r="Q6702" i="35" s="1"/>
  <c r="A6652" i="35"/>
  <c r="D6652" i="35"/>
  <c r="F6652" i="35" s="1"/>
  <c r="F6703" i="35" s="1"/>
  <c r="E6652" i="35"/>
  <c r="E6703" i="35" s="1"/>
  <c r="H6652" i="35"/>
  <c r="H6703" i="35" s="1"/>
  <c r="I6652" i="35"/>
  <c r="I6703" i="35" s="1"/>
  <c r="L6652" i="35"/>
  <c r="L6703" i="35" s="1"/>
  <c r="M6652" i="35"/>
  <c r="M6703" i="35" s="1"/>
  <c r="P6652" i="35"/>
  <c r="P6703" i="35" s="1"/>
  <c r="Q6652" i="35"/>
  <c r="Q6703" i="35" s="1"/>
  <c r="A6653" i="35"/>
  <c r="D6653" i="35"/>
  <c r="F6653" i="35" s="1"/>
  <c r="E6653" i="35"/>
  <c r="E6704" i="35" s="1"/>
  <c r="H6653" i="35"/>
  <c r="H6704" i="35" s="1"/>
  <c r="I6653" i="35"/>
  <c r="I6704" i="35" s="1"/>
  <c r="L6653" i="35"/>
  <c r="L6704" i="35" s="1"/>
  <c r="M6653" i="35"/>
  <c r="M6704" i="35" s="1"/>
  <c r="P6653" i="35"/>
  <c r="P6704" i="35" s="1"/>
  <c r="Q6653" i="35"/>
  <c r="Q6704" i="35" s="1"/>
  <c r="A6654" i="35"/>
  <c r="D6654" i="35"/>
  <c r="F6654" i="35" s="1"/>
  <c r="E6654" i="35"/>
  <c r="E6705" i="35" s="1"/>
  <c r="H6654" i="35"/>
  <c r="H6705" i="35" s="1"/>
  <c r="I6654" i="35"/>
  <c r="I6705" i="35" s="1"/>
  <c r="L6654" i="35"/>
  <c r="L6705" i="35" s="1"/>
  <c r="M6654" i="35"/>
  <c r="M6705" i="35" s="1"/>
  <c r="P6654" i="35"/>
  <c r="P6705" i="35" s="1"/>
  <c r="Q6654" i="35"/>
  <c r="Q6705" i="35" s="1"/>
  <c r="A6655" i="35"/>
  <c r="D6655" i="35"/>
  <c r="F6655" i="35" s="1"/>
  <c r="F6706" i="35" s="1"/>
  <c r="E6655" i="35"/>
  <c r="E6706" i="35" s="1"/>
  <c r="H6655" i="35"/>
  <c r="H6706" i="35" s="1"/>
  <c r="I6655" i="35"/>
  <c r="I6706" i="35" s="1"/>
  <c r="L6655" i="35"/>
  <c r="L6706" i="35" s="1"/>
  <c r="M6655" i="35"/>
  <c r="M6706" i="35" s="1"/>
  <c r="P6655" i="35"/>
  <c r="P6706" i="35" s="1"/>
  <c r="Q6655" i="35"/>
  <c r="Q6706" i="35" s="1"/>
  <c r="A6656" i="35"/>
  <c r="D6656" i="35"/>
  <c r="F6656" i="35" s="1"/>
  <c r="F6707" i="35" s="1"/>
  <c r="E6656" i="35"/>
  <c r="E6707" i="35" s="1"/>
  <c r="H6656" i="35"/>
  <c r="H6707" i="35" s="1"/>
  <c r="I6656" i="35"/>
  <c r="I6707" i="35" s="1"/>
  <c r="L6656" i="35"/>
  <c r="L6707" i="35" s="1"/>
  <c r="M6656" i="35"/>
  <c r="M6707" i="35" s="1"/>
  <c r="P6656" i="35"/>
  <c r="P6707" i="35" s="1"/>
  <c r="Q6656" i="35"/>
  <c r="Q6707" i="35" s="1"/>
  <c r="A6657" i="35"/>
  <c r="D6657" i="35"/>
  <c r="F6657" i="35" s="1"/>
  <c r="E6657" i="35"/>
  <c r="E6708" i="35" s="1"/>
  <c r="H6657" i="35"/>
  <c r="H6708" i="35" s="1"/>
  <c r="I6657" i="35"/>
  <c r="I6708" i="35" s="1"/>
  <c r="L6657" i="35"/>
  <c r="L6708" i="35" s="1"/>
  <c r="M6657" i="35"/>
  <c r="M6708" i="35" s="1"/>
  <c r="P6657" i="35"/>
  <c r="P6708" i="35" s="1"/>
  <c r="Q6657" i="35"/>
  <c r="Q6708" i="35" s="1"/>
  <c r="A6658" i="35"/>
  <c r="D6658" i="35"/>
  <c r="F6658" i="35" s="1"/>
  <c r="E6658" i="35"/>
  <c r="E6709" i="35" s="1"/>
  <c r="H6658" i="35"/>
  <c r="H6709" i="35" s="1"/>
  <c r="I6658" i="35"/>
  <c r="I6709" i="35" s="1"/>
  <c r="L6658" i="35"/>
  <c r="L6709" i="35" s="1"/>
  <c r="M6658" i="35"/>
  <c r="M6709" i="35" s="1"/>
  <c r="P6658" i="35"/>
  <c r="P6709" i="35" s="1"/>
  <c r="Q6658" i="35"/>
  <c r="Q6709" i="35" s="1"/>
  <c r="A6659" i="35"/>
  <c r="D6659" i="35"/>
  <c r="F6659" i="35" s="1"/>
  <c r="F6710" i="35" s="1"/>
  <c r="E6659" i="35"/>
  <c r="E6710" i="35" s="1"/>
  <c r="H6659" i="35"/>
  <c r="H6710" i="35" s="1"/>
  <c r="I6659" i="35"/>
  <c r="I6710" i="35" s="1"/>
  <c r="L6659" i="35"/>
  <c r="L6710" i="35" s="1"/>
  <c r="M6659" i="35"/>
  <c r="M6710" i="35" s="1"/>
  <c r="P6659" i="35"/>
  <c r="P6710" i="35" s="1"/>
  <c r="Q6659" i="35"/>
  <c r="Q6710" i="35" s="1"/>
  <c r="A6660" i="35"/>
  <c r="D6660" i="35"/>
  <c r="F6660" i="35" s="1"/>
  <c r="F6711" i="35" s="1"/>
  <c r="E6660" i="35"/>
  <c r="E6711" i="35" s="1"/>
  <c r="H6660" i="35"/>
  <c r="H6711" i="35" s="1"/>
  <c r="I6660" i="35"/>
  <c r="I6711" i="35" s="1"/>
  <c r="L6660" i="35"/>
  <c r="L6711" i="35" s="1"/>
  <c r="M6660" i="35"/>
  <c r="M6711" i="35" s="1"/>
  <c r="P6660" i="35"/>
  <c r="P6711" i="35" s="1"/>
  <c r="Q6660" i="35"/>
  <c r="Q6711" i="35" s="1"/>
  <c r="A6661" i="35"/>
  <c r="D6661" i="35"/>
  <c r="F6661" i="35" s="1"/>
  <c r="E6661" i="35"/>
  <c r="E6712" i="35" s="1"/>
  <c r="H6661" i="35"/>
  <c r="H6712" i="35" s="1"/>
  <c r="I6661" i="35"/>
  <c r="I6712" i="35" s="1"/>
  <c r="L6661" i="35"/>
  <c r="L6712" i="35" s="1"/>
  <c r="M6661" i="35"/>
  <c r="M6712" i="35" s="1"/>
  <c r="P6661" i="35"/>
  <c r="P6712" i="35" s="1"/>
  <c r="Q6661" i="35"/>
  <c r="Q6712" i="35" s="1"/>
  <c r="A6662" i="35"/>
  <c r="D6662" i="35"/>
  <c r="F6662" i="35" s="1"/>
  <c r="E6662" i="35"/>
  <c r="H6662" i="35"/>
  <c r="H6713" i="35" s="1"/>
  <c r="I6662" i="35"/>
  <c r="L6662" i="35"/>
  <c r="L6713" i="35" s="1"/>
  <c r="M6662" i="35"/>
  <c r="P6662" i="35"/>
  <c r="P6713" i="35" s="1"/>
  <c r="Q6662" i="35"/>
  <c r="A6663" i="35"/>
  <c r="D6663" i="35"/>
  <c r="F6663" i="35" s="1"/>
  <c r="E6663" i="35"/>
  <c r="E6714" i="35" s="1"/>
  <c r="H6663" i="35"/>
  <c r="H6714" i="35" s="1"/>
  <c r="I6663" i="35"/>
  <c r="I6714" i="35" s="1"/>
  <c r="L6663" i="35"/>
  <c r="L6714" i="35" s="1"/>
  <c r="M6663" i="35"/>
  <c r="M6714" i="35" s="1"/>
  <c r="P6663" i="35"/>
  <c r="P6714" i="35" s="1"/>
  <c r="Q6663" i="35"/>
  <c r="Q6714" i="35" s="1"/>
  <c r="A6664" i="35"/>
  <c r="D6664" i="35"/>
  <c r="F6664" i="35" s="1"/>
  <c r="F6715" i="35" s="1"/>
  <c r="E6664" i="35"/>
  <c r="H6664" i="35"/>
  <c r="H6715" i="35" s="1"/>
  <c r="I6664" i="35"/>
  <c r="L6664" i="35"/>
  <c r="L6715" i="35" s="1"/>
  <c r="M6664" i="35"/>
  <c r="P6664" i="35"/>
  <c r="P6715" i="35" s="1"/>
  <c r="Q6664" i="35"/>
  <c r="A6665" i="35"/>
  <c r="D6665" i="35"/>
  <c r="F6665" i="35" s="1"/>
  <c r="E6665" i="35"/>
  <c r="E6716" i="35" s="1"/>
  <c r="H6665" i="35"/>
  <c r="H6716" i="35" s="1"/>
  <c r="I6665" i="35"/>
  <c r="I6716" i="35" s="1"/>
  <c r="L6665" i="35"/>
  <c r="L6716" i="35" s="1"/>
  <c r="M6665" i="35"/>
  <c r="M6716" i="35" s="1"/>
  <c r="P6665" i="35"/>
  <c r="P6716" i="35" s="1"/>
  <c r="Q6665" i="35"/>
  <c r="Q6716" i="35" s="1"/>
  <c r="A6666" i="35"/>
  <c r="D6666" i="35"/>
  <c r="F6666" i="35" s="1"/>
  <c r="E6666" i="35"/>
  <c r="H6666" i="35"/>
  <c r="H6717" i="35" s="1"/>
  <c r="I6666" i="35"/>
  <c r="L6666" i="35"/>
  <c r="L6717" i="35" s="1"/>
  <c r="M6666" i="35"/>
  <c r="P6666" i="35"/>
  <c r="P6717" i="35" s="1"/>
  <c r="Q6666" i="35"/>
  <c r="A6667" i="35"/>
  <c r="D6667" i="35"/>
  <c r="F6667" i="35" s="1"/>
  <c r="E6667" i="35"/>
  <c r="E6718" i="35" s="1"/>
  <c r="H6667" i="35"/>
  <c r="H6718" i="35" s="1"/>
  <c r="I6667" i="35"/>
  <c r="I6718" i="35" s="1"/>
  <c r="L6667" i="35"/>
  <c r="L6718" i="35" s="1"/>
  <c r="M6667" i="35"/>
  <c r="M6718" i="35" s="1"/>
  <c r="P6667" i="35"/>
  <c r="P6718" i="35" s="1"/>
  <c r="Q6667" i="35"/>
  <c r="Q6718" i="35" s="1"/>
  <c r="A6668" i="35"/>
  <c r="D6668" i="35"/>
  <c r="F6668" i="35" s="1"/>
  <c r="F6719" i="35" s="1"/>
  <c r="E6668" i="35"/>
  <c r="H6668" i="35"/>
  <c r="H6719" i="35" s="1"/>
  <c r="I6668" i="35"/>
  <c r="L6668" i="35"/>
  <c r="L6719" i="35" s="1"/>
  <c r="M6668" i="35"/>
  <c r="P6668" i="35"/>
  <c r="P6719" i="35" s="1"/>
  <c r="Q6668" i="35"/>
  <c r="A6669" i="35"/>
  <c r="D6669" i="35"/>
  <c r="F6669" i="35" s="1"/>
  <c r="E6669" i="35"/>
  <c r="E6720" i="35" s="1"/>
  <c r="H6669" i="35"/>
  <c r="H6720" i="35" s="1"/>
  <c r="I6669" i="35"/>
  <c r="I6720" i="35" s="1"/>
  <c r="L6669" i="35"/>
  <c r="L6720" i="35" s="1"/>
  <c r="M6669" i="35"/>
  <c r="M6720" i="35" s="1"/>
  <c r="P6669" i="35"/>
  <c r="P6720" i="35" s="1"/>
  <c r="Q6669" i="35"/>
  <c r="Q6720" i="35" s="1"/>
  <c r="A6670" i="35"/>
  <c r="D6670" i="35"/>
  <c r="F6670" i="35" s="1"/>
  <c r="E6670" i="35"/>
  <c r="H6670" i="35"/>
  <c r="H6721" i="35" s="1"/>
  <c r="I6670" i="35"/>
  <c r="L6670" i="35"/>
  <c r="L6721" i="35" s="1"/>
  <c r="M6670" i="35"/>
  <c r="P6670" i="35"/>
  <c r="P6721" i="35" s="1"/>
  <c r="Q6670" i="35"/>
  <c r="A6671" i="35"/>
  <c r="D6671" i="35"/>
  <c r="F6671" i="35" s="1"/>
  <c r="E6671" i="35"/>
  <c r="E6722" i="35" s="1"/>
  <c r="H6671" i="35"/>
  <c r="H6722" i="35" s="1"/>
  <c r="I6671" i="35"/>
  <c r="I6722" i="35" s="1"/>
  <c r="L6671" i="35"/>
  <c r="L6722" i="35" s="1"/>
  <c r="M6671" i="35"/>
  <c r="M6722" i="35" s="1"/>
  <c r="P6671" i="35"/>
  <c r="P6722" i="35" s="1"/>
  <c r="Q6671" i="35"/>
  <c r="Q6722" i="35" s="1"/>
  <c r="A6672" i="35"/>
  <c r="D6672" i="35"/>
  <c r="F6672" i="35" s="1"/>
  <c r="F6723" i="35" s="1"/>
  <c r="E6672" i="35"/>
  <c r="H6672" i="35"/>
  <c r="H6723" i="35" s="1"/>
  <c r="I6672" i="35"/>
  <c r="L6672" i="35"/>
  <c r="L6723" i="35" s="1"/>
  <c r="M6672" i="35"/>
  <c r="P6672" i="35"/>
  <c r="P6723" i="35" s="1"/>
  <c r="Q6672" i="35"/>
  <c r="A6673" i="35"/>
  <c r="D6673" i="35"/>
  <c r="F6673" i="35" s="1"/>
  <c r="E6673" i="35"/>
  <c r="E6724" i="35" s="1"/>
  <c r="H6673" i="35"/>
  <c r="H6724" i="35" s="1"/>
  <c r="I6673" i="35"/>
  <c r="I6724" i="35" s="1"/>
  <c r="L6673" i="35"/>
  <c r="L6724" i="35" s="1"/>
  <c r="M6673" i="35"/>
  <c r="M6724" i="35" s="1"/>
  <c r="P6673" i="35"/>
  <c r="P6724" i="35" s="1"/>
  <c r="Q6673" i="35"/>
  <c r="Q6724" i="35" s="1"/>
  <c r="A6674" i="35"/>
  <c r="D6674" i="35"/>
  <c r="F6674" i="35" s="1"/>
  <c r="E6674" i="35"/>
  <c r="H6674" i="35"/>
  <c r="H6725" i="35" s="1"/>
  <c r="I6674" i="35"/>
  <c r="L6674" i="35"/>
  <c r="L6725" i="35" s="1"/>
  <c r="M6674" i="35"/>
  <c r="P6674" i="35"/>
  <c r="P6725" i="35" s="1"/>
  <c r="Q6674" i="35"/>
  <c r="A6675" i="35"/>
  <c r="D6675" i="35"/>
  <c r="F6675" i="35" s="1"/>
  <c r="E6675" i="35"/>
  <c r="E6726" i="35" s="1"/>
  <c r="H6675" i="35"/>
  <c r="H6726" i="35" s="1"/>
  <c r="I6675" i="35"/>
  <c r="I6726" i="35" s="1"/>
  <c r="L6675" i="35"/>
  <c r="L6726" i="35" s="1"/>
  <c r="M6675" i="35"/>
  <c r="M6726" i="35" s="1"/>
  <c r="P6675" i="35"/>
  <c r="P6726" i="35" s="1"/>
  <c r="Q6675" i="35"/>
  <c r="Q6726" i="35" s="1"/>
  <c r="A6676" i="35"/>
  <c r="D6676" i="35"/>
  <c r="F6676" i="35" s="1"/>
  <c r="F6727" i="35" s="1"/>
  <c r="E6676" i="35"/>
  <c r="H6676" i="35"/>
  <c r="H6727" i="35" s="1"/>
  <c r="I6676" i="35"/>
  <c r="L6676" i="35"/>
  <c r="L6727" i="35" s="1"/>
  <c r="M6676" i="35"/>
  <c r="P6676" i="35"/>
  <c r="P6727" i="35" s="1"/>
  <c r="Q6676" i="35"/>
  <c r="A6677" i="35"/>
  <c r="D6677" i="35"/>
  <c r="F6677" i="35" s="1"/>
  <c r="E6677" i="35"/>
  <c r="E6728" i="35" s="1"/>
  <c r="H6677" i="35"/>
  <c r="H6728" i="35" s="1"/>
  <c r="I6677" i="35"/>
  <c r="I6728" i="35" s="1"/>
  <c r="L6677" i="35"/>
  <c r="L6728" i="35" s="1"/>
  <c r="M6677" i="35"/>
  <c r="M6728" i="35" s="1"/>
  <c r="P6677" i="35"/>
  <c r="P6728" i="35" s="1"/>
  <c r="Q6677" i="35"/>
  <c r="Q6728" i="35" s="1"/>
  <c r="A6678" i="35"/>
  <c r="D6678" i="35"/>
  <c r="F6678" i="35" s="1"/>
  <c r="E6678" i="35"/>
  <c r="H6678" i="35"/>
  <c r="H6729" i="35" s="1"/>
  <c r="I6678" i="35"/>
  <c r="L6678" i="35"/>
  <c r="L6729" i="35" s="1"/>
  <c r="M6678" i="35"/>
  <c r="P6678" i="35"/>
  <c r="P6729" i="35" s="1"/>
  <c r="Q6678" i="35"/>
  <c r="A6679" i="35"/>
  <c r="D6679" i="35"/>
  <c r="F6679" i="35" s="1"/>
  <c r="E6679" i="35"/>
  <c r="E6730" i="35" s="1"/>
  <c r="H6679" i="35"/>
  <c r="H6730" i="35" s="1"/>
  <c r="I6679" i="35"/>
  <c r="I6730" i="35" s="1"/>
  <c r="L6679" i="35"/>
  <c r="L6730" i="35" s="1"/>
  <c r="M6679" i="35"/>
  <c r="M6730" i="35" s="1"/>
  <c r="P6679" i="35"/>
  <c r="P6730" i="35" s="1"/>
  <c r="Q6679" i="35"/>
  <c r="Q6730" i="35" s="1"/>
  <c r="A6680" i="35"/>
  <c r="D6680" i="35"/>
  <c r="F6680" i="35" s="1"/>
  <c r="F6731" i="35" s="1"/>
  <c r="E6680" i="35"/>
  <c r="H6680" i="35"/>
  <c r="H6731" i="35" s="1"/>
  <c r="I6680" i="35"/>
  <c r="L6680" i="35"/>
  <c r="L6731" i="35" s="1"/>
  <c r="M6680" i="35"/>
  <c r="P6680" i="35"/>
  <c r="P6731" i="35" s="1"/>
  <c r="Q6680" i="35"/>
  <c r="A6681" i="35"/>
  <c r="D6681" i="35"/>
  <c r="F6681" i="35" s="1"/>
  <c r="E6681" i="35"/>
  <c r="E6732" i="35" s="1"/>
  <c r="H6681" i="35"/>
  <c r="H6732" i="35" s="1"/>
  <c r="I6681" i="35"/>
  <c r="I6732" i="35" s="1"/>
  <c r="L6681" i="35"/>
  <c r="L6732" i="35" s="1"/>
  <c r="M6681" i="35"/>
  <c r="M6732" i="35" s="1"/>
  <c r="P6681" i="35"/>
  <c r="P6732" i="35" s="1"/>
  <c r="Q6681" i="35"/>
  <c r="Q6732" i="35" s="1"/>
  <c r="A6682" i="35"/>
  <c r="D6682" i="35"/>
  <c r="F6682" i="35" s="1"/>
  <c r="E6682" i="35"/>
  <c r="H6682" i="35"/>
  <c r="H6733" i="35" s="1"/>
  <c r="I6682" i="35"/>
  <c r="L6682" i="35"/>
  <c r="L6733" i="35" s="1"/>
  <c r="M6682" i="35"/>
  <c r="P6682" i="35"/>
  <c r="P6733" i="35" s="1"/>
  <c r="Q6682" i="35"/>
  <c r="A6683" i="35"/>
  <c r="D6683" i="35"/>
  <c r="F6683" i="35" s="1"/>
  <c r="E6683" i="35"/>
  <c r="E6734" i="35" s="1"/>
  <c r="H6683" i="35"/>
  <c r="H6734" i="35" s="1"/>
  <c r="I6683" i="35"/>
  <c r="I6734" i="35" s="1"/>
  <c r="L6683" i="35"/>
  <c r="L6734" i="35" s="1"/>
  <c r="M6683" i="35"/>
  <c r="M6734" i="35" s="1"/>
  <c r="P6683" i="35"/>
  <c r="P6734" i="35" s="1"/>
  <c r="Q6683" i="35"/>
  <c r="Q6734" i="35" s="1"/>
  <c r="A6684" i="35"/>
  <c r="D6684" i="35"/>
  <c r="F6684" i="35" s="1"/>
  <c r="F6735" i="35" s="1"/>
  <c r="E6684" i="35"/>
  <c r="H6684" i="35"/>
  <c r="H6735" i="35" s="1"/>
  <c r="I6684" i="35"/>
  <c r="L6684" i="35"/>
  <c r="L6735" i="35" s="1"/>
  <c r="M6684" i="35"/>
  <c r="P6684" i="35"/>
  <c r="P6735" i="35" s="1"/>
  <c r="Q6684" i="35"/>
  <c r="A6685" i="35"/>
  <c r="D6685" i="35"/>
  <c r="F6685" i="35" s="1"/>
  <c r="E6685" i="35"/>
  <c r="E6736" i="35" s="1"/>
  <c r="H6685" i="35"/>
  <c r="H6736" i="35" s="1"/>
  <c r="I6685" i="35"/>
  <c r="I6736" i="35" s="1"/>
  <c r="L6685" i="35"/>
  <c r="L6736" i="35" s="1"/>
  <c r="M6685" i="35"/>
  <c r="M6736" i="35" s="1"/>
  <c r="P6685" i="35"/>
  <c r="P6736" i="35" s="1"/>
  <c r="Q6685" i="35"/>
  <c r="Q6736" i="35" s="1"/>
  <c r="A6686" i="35"/>
  <c r="D6686" i="35"/>
  <c r="F6686" i="35" s="1"/>
  <c r="E6686" i="35"/>
  <c r="H6686" i="35"/>
  <c r="H6737" i="35" s="1"/>
  <c r="I6686" i="35"/>
  <c r="L6686" i="35"/>
  <c r="L6737" i="35" s="1"/>
  <c r="M6686" i="35"/>
  <c r="P6686" i="35"/>
  <c r="P6737" i="35" s="1"/>
  <c r="Q6686" i="35"/>
  <c r="A6687" i="35"/>
  <c r="D6687" i="35"/>
  <c r="F6687" i="35" s="1"/>
  <c r="E6687" i="35"/>
  <c r="E6738" i="35" s="1"/>
  <c r="H6687" i="35"/>
  <c r="H6738" i="35" s="1"/>
  <c r="I6687" i="35"/>
  <c r="I6738" i="35" s="1"/>
  <c r="L6687" i="35"/>
  <c r="L6738" i="35" s="1"/>
  <c r="M6687" i="35"/>
  <c r="M6738" i="35" s="1"/>
  <c r="P6687" i="35"/>
  <c r="P6738" i="35" s="1"/>
  <c r="Q6687" i="35"/>
  <c r="Q6738" i="35" s="1"/>
  <c r="A6688" i="35"/>
  <c r="D6688" i="35"/>
  <c r="F6688" i="35" s="1"/>
  <c r="F6739" i="35" s="1"/>
  <c r="E6688" i="35"/>
  <c r="H6688" i="35"/>
  <c r="H6739" i="35" s="1"/>
  <c r="I6688" i="35"/>
  <c r="L6688" i="35"/>
  <c r="L6739" i="35" s="1"/>
  <c r="M6688" i="35"/>
  <c r="P6688" i="35"/>
  <c r="P6739" i="35" s="1"/>
  <c r="Q6688" i="35"/>
  <c r="A6689" i="35"/>
  <c r="D6689" i="35"/>
  <c r="F6689" i="35" s="1"/>
  <c r="E6689" i="35"/>
  <c r="E6740" i="35" s="1"/>
  <c r="H6689" i="35"/>
  <c r="H6740" i="35" s="1"/>
  <c r="I6689" i="35"/>
  <c r="I6740" i="35" s="1"/>
  <c r="L6689" i="35"/>
  <c r="L6740" i="35" s="1"/>
  <c r="M6689" i="35"/>
  <c r="M6740" i="35" s="1"/>
  <c r="P6689" i="35"/>
  <c r="P6740" i="35" s="1"/>
  <c r="Q6689" i="35"/>
  <c r="Q6740" i="35" s="1"/>
  <c r="A6690" i="35"/>
  <c r="D6690" i="35"/>
  <c r="F6690" i="35" s="1"/>
  <c r="E6690" i="35"/>
  <c r="H6690" i="35"/>
  <c r="H6741" i="35" s="1"/>
  <c r="I6690" i="35"/>
  <c r="L6690" i="35"/>
  <c r="L6741" i="35" s="1"/>
  <c r="M6690" i="35"/>
  <c r="P6690" i="35"/>
  <c r="P6741" i="35" s="1"/>
  <c r="Q6690" i="35"/>
  <c r="A6691" i="35"/>
  <c r="D6691" i="35"/>
  <c r="F6691" i="35" s="1"/>
  <c r="E6691" i="35"/>
  <c r="E6742" i="35" s="1"/>
  <c r="H6691" i="35"/>
  <c r="H6742" i="35" s="1"/>
  <c r="I6691" i="35"/>
  <c r="I6742" i="35" s="1"/>
  <c r="L6691" i="35"/>
  <c r="L6742" i="35" s="1"/>
  <c r="M6691" i="35"/>
  <c r="M6742" i="35" s="1"/>
  <c r="P6691" i="35"/>
  <c r="P6742" i="35" s="1"/>
  <c r="Q6691" i="35"/>
  <c r="Q6742" i="35" s="1"/>
  <c r="A6692" i="35"/>
  <c r="D6692" i="35"/>
  <c r="F6692" i="35" s="1"/>
  <c r="F6743" i="35" s="1"/>
  <c r="E6692" i="35"/>
  <c r="H6692" i="35"/>
  <c r="H6743" i="35" s="1"/>
  <c r="I6692" i="35"/>
  <c r="L6692" i="35"/>
  <c r="L6743" i="35" s="1"/>
  <c r="M6692" i="35"/>
  <c r="P6692" i="35"/>
  <c r="P6743" i="35" s="1"/>
  <c r="Q6692" i="35"/>
  <c r="A6693" i="35"/>
  <c r="D6693" i="35"/>
  <c r="F6693" i="35" s="1"/>
  <c r="E6693" i="35"/>
  <c r="E6744" i="35" s="1"/>
  <c r="H6693" i="35"/>
  <c r="H6744" i="35" s="1"/>
  <c r="I6693" i="35"/>
  <c r="I6744" i="35" s="1"/>
  <c r="L6693" i="35"/>
  <c r="L6744" i="35" s="1"/>
  <c r="M6693" i="35"/>
  <c r="M6744" i="35" s="1"/>
  <c r="P6693" i="35"/>
  <c r="P6744" i="35" s="1"/>
  <c r="Q6693" i="35"/>
  <c r="Q6744" i="35" s="1"/>
  <c r="A6694" i="35"/>
  <c r="D6694" i="35"/>
  <c r="F6694" i="35" s="1"/>
  <c r="E6694" i="35"/>
  <c r="H6694" i="35"/>
  <c r="H6745" i="35" s="1"/>
  <c r="I6694" i="35"/>
  <c r="L6694" i="35"/>
  <c r="L6745" i="35" s="1"/>
  <c r="M6694" i="35"/>
  <c r="P6694" i="35"/>
  <c r="P6745" i="35" s="1"/>
  <c r="Q6694" i="35"/>
  <c r="A6695" i="35"/>
  <c r="D6695" i="35"/>
  <c r="F6695" i="35" s="1"/>
  <c r="E6695" i="35"/>
  <c r="E6746" i="35" s="1"/>
  <c r="H6695" i="35"/>
  <c r="H6746" i="35" s="1"/>
  <c r="I6695" i="35"/>
  <c r="I6746" i="35" s="1"/>
  <c r="L6695" i="35"/>
  <c r="L6746" i="35" s="1"/>
  <c r="M6695" i="35"/>
  <c r="M6746" i="35" s="1"/>
  <c r="P6695" i="35"/>
  <c r="P6746" i="35" s="1"/>
  <c r="Q6695" i="35"/>
  <c r="Q6746" i="35" s="1"/>
  <c r="A6696" i="35"/>
  <c r="D6696" i="35"/>
  <c r="F6696" i="35" s="1"/>
  <c r="F6747" i="35" s="1"/>
  <c r="E6696" i="35"/>
  <c r="H6696" i="35"/>
  <c r="H6747" i="35" s="1"/>
  <c r="I6696" i="35"/>
  <c r="L6696" i="35"/>
  <c r="L6747" i="35" s="1"/>
  <c r="M6696" i="35"/>
  <c r="P6696" i="35"/>
  <c r="P6747" i="35" s="1"/>
  <c r="Q6696" i="35"/>
  <c r="F6697" i="35"/>
  <c r="A6698" i="35"/>
  <c r="A6699" i="35"/>
  <c r="A6700" i="35"/>
  <c r="F6700" i="35"/>
  <c r="A6701" i="35"/>
  <c r="F6701" i="35"/>
  <c r="A6702" i="35"/>
  <c r="A6703" i="35"/>
  <c r="A6704" i="35"/>
  <c r="F6704" i="35"/>
  <c r="A6705" i="35"/>
  <c r="F6705" i="35"/>
  <c r="A6706" i="35"/>
  <c r="A6707" i="35"/>
  <c r="A6708" i="35"/>
  <c r="F6708" i="35"/>
  <c r="A6709" i="35"/>
  <c r="F6709" i="35"/>
  <c r="A6710" i="35"/>
  <c r="A6711" i="35"/>
  <c r="A6712" i="35"/>
  <c r="F6712" i="35"/>
  <c r="A6713" i="35"/>
  <c r="E6713" i="35"/>
  <c r="F6713" i="35"/>
  <c r="I6713" i="35"/>
  <c r="M6713" i="35"/>
  <c r="Q6713" i="35"/>
  <c r="A6714" i="35"/>
  <c r="F6714" i="35"/>
  <c r="A6715" i="35"/>
  <c r="E6715" i="35"/>
  <c r="I6715" i="35"/>
  <c r="M6715" i="35"/>
  <c r="Q6715" i="35"/>
  <c r="A6716" i="35"/>
  <c r="F6716" i="35"/>
  <c r="A6717" i="35"/>
  <c r="E6717" i="35"/>
  <c r="F6717" i="35"/>
  <c r="I6717" i="35"/>
  <c r="M6717" i="35"/>
  <c r="Q6717" i="35"/>
  <c r="A6718" i="35"/>
  <c r="F6718" i="35"/>
  <c r="A6719" i="35"/>
  <c r="E6719" i="35"/>
  <c r="I6719" i="35"/>
  <c r="M6719" i="35"/>
  <c r="Q6719" i="35"/>
  <c r="A6720" i="35"/>
  <c r="F6720" i="35"/>
  <c r="A6721" i="35"/>
  <c r="E6721" i="35"/>
  <c r="F6721" i="35"/>
  <c r="I6721" i="35"/>
  <c r="M6721" i="35"/>
  <c r="Q6721" i="35"/>
  <c r="A6722" i="35"/>
  <c r="F6722" i="35"/>
  <c r="A6723" i="35"/>
  <c r="E6723" i="35"/>
  <c r="I6723" i="35"/>
  <c r="M6723" i="35"/>
  <c r="Q6723" i="35"/>
  <c r="A6724" i="35"/>
  <c r="F6724" i="35"/>
  <c r="A6725" i="35"/>
  <c r="E6725" i="35"/>
  <c r="F6725" i="35"/>
  <c r="I6725" i="35"/>
  <c r="M6725" i="35"/>
  <c r="Q6725" i="35"/>
  <c r="A6726" i="35"/>
  <c r="F6726" i="35"/>
  <c r="A6727" i="35"/>
  <c r="E6727" i="35"/>
  <c r="I6727" i="35"/>
  <c r="M6727" i="35"/>
  <c r="Q6727" i="35"/>
  <c r="A6728" i="35"/>
  <c r="F6728" i="35"/>
  <c r="A6729" i="35"/>
  <c r="E6729" i="35"/>
  <c r="F6729" i="35"/>
  <c r="I6729" i="35"/>
  <c r="M6729" i="35"/>
  <c r="Q6729" i="35"/>
  <c r="A6730" i="35"/>
  <c r="F6730" i="35"/>
  <c r="A6731" i="35"/>
  <c r="E6731" i="35"/>
  <c r="I6731" i="35"/>
  <c r="M6731" i="35"/>
  <c r="Q6731" i="35"/>
  <c r="A6732" i="35"/>
  <c r="F6732" i="35"/>
  <c r="A6733" i="35"/>
  <c r="E6733" i="35"/>
  <c r="F6733" i="35"/>
  <c r="I6733" i="35"/>
  <c r="M6733" i="35"/>
  <c r="Q6733" i="35"/>
  <c r="A6734" i="35"/>
  <c r="F6734" i="35"/>
  <c r="A6735" i="35"/>
  <c r="E6735" i="35"/>
  <c r="I6735" i="35"/>
  <c r="M6735" i="35"/>
  <c r="Q6735" i="35"/>
  <c r="A6736" i="35"/>
  <c r="F6736" i="35"/>
  <c r="A6737" i="35"/>
  <c r="E6737" i="35"/>
  <c r="F6737" i="35"/>
  <c r="I6737" i="35"/>
  <c r="M6737" i="35"/>
  <c r="Q6737" i="35"/>
  <c r="A6738" i="35"/>
  <c r="F6738" i="35"/>
  <c r="A6739" i="35"/>
  <c r="E6739" i="35"/>
  <c r="I6739" i="35"/>
  <c r="M6739" i="35"/>
  <c r="Q6739" i="35"/>
  <c r="A6740" i="35"/>
  <c r="F6740" i="35"/>
  <c r="A6741" i="35"/>
  <c r="E6741" i="35"/>
  <c r="F6741" i="35"/>
  <c r="I6741" i="35"/>
  <c r="M6741" i="35"/>
  <c r="Q6741" i="35"/>
  <c r="A6742" i="35"/>
  <c r="F6742" i="35"/>
  <c r="A6743" i="35"/>
  <c r="E6743" i="35"/>
  <c r="I6743" i="35"/>
  <c r="M6743" i="35"/>
  <c r="Q6743" i="35"/>
  <c r="A6744" i="35"/>
  <c r="F6744" i="35"/>
  <c r="A6745" i="35"/>
  <c r="E6745" i="35"/>
  <c r="F6745" i="35"/>
  <c r="I6745" i="35"/>
  <c r="M6745" i="35"/>
  <c r="Q6745" i="35"/>
  <c r="A6746" i="35"/>
  <c r="F6746" i="35"/>
  <c r="A6747" i="35"/>
  <c r="E6747" i="35"/>
  <c r="I6747" i="35"/>
  <c r="M6747" i="35"/>
  <c r="Q6747" i="35"/>
  <c r="F6748" i="35"/>
  <c r="F6751" i="35" s="1"/>
  <c r="D6754" i="35"/>
  <c r="D6759" i="35" s="1"/>
  <c r="E6754" i="35"/>
  <c r="E6759" i="35" s="1"/>
  <c r="F6754" i="35"/>
  <c r="F6759" i="35" s="1"/>
  <c r="G6754" i="35"/>
  <c r="G6759" i="35" s="1"/>
  <c r="H6754" i="35"/>
  <c r="H6759" i="35" s="1"/>
  <c r="I6754" i="35"/>
  <c r="I6759" i="35" s="1"/>
  <c r="J6754" i="35"/>
  <c r="K6754" i="35"/>
  <c r="K6759" i="35" s="1"/>
  <c r="L6754" i="35"/>
  <c r="L6759" i="35" s="1"/>
  <c r="M6754" i="35"/>
  <c r="M6759" i="35" s="1"/>
  <c r="N6754" i="35"/>
  <c r="O6754" i="35"/>
  <c r="O6759" i="35" s="1"/>
  <c r="P6754" i="35"/>
  <c r="P6759" i="35" s="1"/>
  <c r="Q6754" i="35"/>
  <c r="Q6759" i="35" s="1"/>
  <c r="R6754" i="35"/>
  <c r="R6759" i="35" s="1"/>
  <c r="J6759" i="35"/>
  <c r="N6759" i="35"/>
  <c r="A6786" i="35"/>
  <c r="D6786" i="35"/>
  <c r="L6786" i="35"/>
  <c r="A6787" i="35"/>
  <c r="D6787" i="35"/>
  <c r="E6787" i="35"/>
  <c r="H6787" i="35"/>
  <c r="H6838" i="35" s="1"/>
  <c r="I6787" i="35"/>
  <c r="I6838" i="35" s="1"/>
  <c r="L6787" i="35"/>
  <c r="L6838" i="35" s="1"/>
  <c r="M6787" i="35"/>
  <c r="P6787" i="35"/>
  <c r="P6838" i="35" s="1"/>
  <c r="Q6787" i="35"/>
  <c r="Q6838" i="35" s="1"/>
  <c r="A6788" i="35"/>
  <c r="D6788" i="35"/>
  <c r="E6788" i="35" s="1"/>
  <c r="H6788" i="35"/>
  <c r="H6839" i="35" s="1"/>
  <c r="L6788" i="35"/>
  <c r="L6839" i="35" s="1"/>
  <c r="P6788" i="35"/>
  <c r="P6839" i="35" s="1"/>
  <c r="A6789" i="35"/>
  <c r="D6789" i="35"/>
  <c r="E6789" i="35"/>
  <c r="E6840" i="35" s="1"/>
  <c r="I6789" i="35"/>
  <c r="L6789" i="35"/>
  <c r="L6840" i="35" s="1"/>
  <c r="M6789" i="35"/>
  <c r="M6840" i="35" s="1"/>
  <c r="Q6789" i="35"/>
  <c r="A6790" i="35"/>
  <c r="D6790" i="35"/>
  <c r="L6790" i="35"/>
  <c r="L6841" i="35" s="1"/>
  <c r="A6791" i="35"/>
  <c r="D6791" i="35"/>
  <c r="E6791" i="35"/>
  <c r="H6791" i="35"/>
  <c r="H6842" i="35" s="1"/>
  <c r="I6791" i="35"/>
  <c r="I6842" i="35" s="1"/>
  <c r="L6791" i="35"/>
  <c r="L6842" i="35" s="1"/>
  <c r="M6791" i="35"/>
  <c r="P6791" i="35"/>
  <c r="P6842" i="35" s="1"/>
  <c r="Q6791" i="35"/>
  <c r="Q6842" i="35" s="1"/>
  <c r="A6792" i="35"/>
  <c r="D6792" i="35"/>
  <c r="E6792" i="35" s="1"/>
  <c r="H6792" i="35"/>
  <c r="H6843" i="35" s="1"/>
  <c r="L6792" i="35"/>
  <c r="L6843" i="35" s="1"/>
  <c r="P6792" i="35"/>
  <c r="P6843" i="35" s="1"/>
  <c r="A6793" i="35"/>
  <c r="D6793" i="35"/>
  <c r="E6793" i="35"/>
  <c r="E6844" i="35" s="1"/>
  <c r="I6793" i="35"/>
  <c r="L6793" i="35"/>
  <c r="L6844" i="35" s="1"/>
  <c r="M6793" i="35"/>
  <c r="M6844" i="35" s="1"/>
  <c r="Q6793" i="35"/>
  <c r="A6794" i="35"/>
  <c r="D6794" i="35"/>
  <c r="L6794" i="35"/>
  <c r="L6845" i="35" s="1"/>
  <c r="A6795" i="35"/>
  <c r="D6795" i="35"/>
  <c r="E6795" i="35"/>
  <c r="H6795" i="35"/>
  <c r="H6846" i="35" s="1"/>
  <c r="I6795" i="35"/>
  <c r="I6846" i="35" s="1"/>
  <c r="L6795" i="35"/>
  <c r="L6846" i="35" s="1"/>
  <c r="M6795" i="35"/>
  <c r="P6795" i="35"/>
  <c r="P6846" i="35" s="1"/>
  <c r="Q6795" i="35"/>
  <c r="Q6846" i="35" s="1"/>
  <c r="A6796" i="35"/>
  <c r="D6796" i="35"/>
  <c r="E6796" i="35" s="1"/>
  <c r="H6796" i="35"/>
  <c r="H6847" i="35" s="1"/>
  <c r="L6796" i="35"/>
  <c r="L6847" i="35" s="1"/>
  <c r="P6796" i="35"/>
  <c r="P6847" i="35" s="1"/>
  <c r="A6797" i="35"/>
  <c r="D6797" i="35"/>
  <c r="E6797" i="35"/>
  <c r="E6848" i="35" s="1"/>
  <c r="I6797" i="35"/>
  <c r="L6797" i="35"/>
  <c r="L6848" i="35" s="1"/>
  <c r="M6797" i="35"/>
  <c r="M6848" i="35" s="1"/>
  <c r="Q6797" i="35"/>
  <c r="A6798" i="35"/>
  <c r="D6798" i="35"/>
  <c r="L6798" i="35"/>
  <c r="L6849" i="35" s="1"/>
  <c r="A6799" i="35"/>
  <c r="D6799" i="35"/>
  <c r="E6799" i="35"/>
  <c r="H6799" i="35"/>
  <c r="H6850" i="35" s="1"/>
  <c r="I6799" i="35"/>
  <c r="I6850" i="35" s="1"/>
  <c r="L6799" i="35"/>
  <c r="L6850" i="35" s="1"/>
  <c r="M6799" i="35"/>
  <c r="P6799" i="35"/>
  <c r="P6850" i="35" s="1"/>
  <c r="Q6799" i="35"/>
  <c r="Q6850" i="35" s="1"/>
  <c r="A6800" i="35"/>
  <c r="D6800" i="35"/>
  <c r="E6800" i="35" s="1"/>
  <c r="H6800" i="35"/>
  <c r="H6851" i="35" s="1"/>
  <c r="L6800" i="35"/>
  <c r="L6851" i="35" s="1"/>
  <c r="P6800" i="35"/>
  <c r="P6851" i="35" s="1"/>
  <c r="A6801" i="35"/>
  <c r="D6801" i="35"/>
  <c r="E6801" i="35"/>
  <c r="E6852" i="35" s="1"/>
  <c r="I6801" i="35"/>
  <c r="L6801" i="35"/>
  <c r="L6852" i="35" s="1"/>
  <c r="M6801" i="35"/>
  <c r="M6852" i="35" s="1"/>
  <c r="Q6801" i="35"/>
  <c r="A6802" i="35"/>
  <c r="D6802" i="35"/>
  <c r="L6802" i="35"/>
  <c r="L6853" i="35" s="1"/>
  <c r="A6803" i="35"/>
  <c r="D6803" i="35"/>
  <c r="E6803" i="35"/>
  <c r="H6803" i="35"/>
  <c r="H6854" i="35" s="1"/>
  <c r="I6803" i="35"/>
  <c r="I6854" i="35" s="1"/>
  <c r="L6803" i="35"/>
  <c r="L6854" i="35" s="1"/>
  <c r="M6803" i="35"/>
  <c r="P6803" i="35"/>
  <c r="P6854" i="35" s="1"/>
  <c r="Q6803" i="35"/>
  <c r="Q6854" i="35" s="1"/>
  <c r="A6804" i="35"/>
  <c r="D6804" i="35"/>
  <c r="E6804" i="35" s="1"/>
  <c r="H6804" i="35"/>
  <c r="H6855" i="35" s="1"/>
  <c r="L6804" i="35"/>
  <c r="L6855" i="35" s="1"/>
  <c r="P6804" i="35"/>
  <c r="P6855" i="35" s="1"/>
  <c r="A6805" i="35"/>
  <c r="D6805" i="35"/>
  <c r="E6805" i="35"/>
  <c r="E6856" i="35" s="1"/>
  <c r="I6805" i="35"/>
  <c r="L6805" i="35"/>
  <c r="L6856" i="35" s="1"/>
  <c r="M6805" i="35"/>
  <c r="M6856" i="35" s="1"/>
  <c r="Q6805" i="35"/>
  <c r="A6806" i="35"/>
  <c r="D6806" i="35"/>
  <c r="L6806" i="35"/>
  <c r="L6857" i="35" s="1"/>
  <c r="A6807" i="35"/>
  <c r="D6807" i="35"/>
  <c r="E6807" i="35"/>
  <c r="H6807" i="35"/>
  <c r="H6858" i="35" s="1"/>
  <c r="I6807" i="35"/>
  <c r="I6858" i="35" s="1"/>
  <c r="L6807" i="35"/>
  <c r="L6858" i="35" s="1"/>
  <c r="M6807" i="35"/>
  <c r="P6807" i="35"/>
  <c r="P6858" i="35" s="1"/>
  <c r="Q6807" i="35"/>
  <c r="Q6858" i="35" s="1"/>
  <c r="A6808" i="35"/>
  <c r="D6808" i="35"/>
  <c r="E6808" i="35" s="1"/>
  <c r="H6808" i="35"/>
  <c r="H6859" i="35" s="1"/>
  <c r="L6808" i="35"/>
  <c r="L6859" i="35" s="1"/>
  <c r="P6808" i="35"/>
  <c r="P6859" i="35" s="1"/>
  <c r="A6809" i="35"/>
  <c r="D6809" i="35"/>
  <c r="E6809" i="35"/>
  <c r="E6860" i="35" s="1"/>
  <c r="I6809" i="35"/>
  <c r="L6809" i="35"/>
  <c r="L6860" i="35" s="1"/>
  <c r="M6809" i="35"/>
  <c r="M6860" i="35" s="1"/>
  <c r="Q6809" i="35"/>
  <c r="A6810" i="35"/>
  <c r="D6810" i="35"/>
  <c r="L6810" i="35"/>
  <c r="L6861" i="35" s="1"/>
  <c r="A6811" i="35"/>
  <c r="D6811" i="35"/>
  <c r="E6811" i="35"/>
  <c r="H6811" i="35"/>
  <c r="H6862" i="35" s="1"/>
  <c r="I6811" i="35"/>
  <c r="I6862" i="35" s="1"/>
  <c r="L6811" i="35"/>
  <c r="L6862" i="35" s="1"/>
  <c r="M6811" i="35"/>
  <c r="P6811" i="35"/>
  <c r="P6862" i="35" s="1"/>
  <c r="Q6811" i="35"/>
  <c r="Q6862" i="35" s="1"/>
  <c r="A6812" i="35"/>
  <c r="D6812" i="35"/>
  <c r="E6812" i="35" s="1"/>
  <c r="H6812" i="35"/>
  <c r="H6863" i="35" s="1"/>
  <c r="L6812" i="35"/>
  <c r="L6863" i="35" s="1"/>
  <c r="P6812" i="35"/>
  <c r="P6863" i="35" s="1"/>
  <c r="A6813" i="35"/>
  <c r="D6813" i="35"/>
  <c r="E6813" i="35"/>
  <c r="E6864" i="35" s="1"/>
  <c r="I6813" i="35"/>
  <c r="L6813" i="35"/>
  <c r="L6864" i="35" s="1"/>
  <c r="M6813" i="35"/>
  <c r="M6864" i="35" s="1"/>
  <c r="Q6813" i="35"/>
  <c r="A6814" i="35"/>
  <c r="D6814" i="35"/>
  <c r="L6814" i="35"/>
  <c r="L6865" i="35" s="1"/>
  <c r="A6815" i="35"/>
  <c r="D6815" i="35"/>
  <c r="E6815" i="35"/>
  <c r="H6815" i="35"/>
  <c r="H6866" i="35" s="1"/>
  <c r="I6815" i="35"/>
  <c r="I6866" i="35" s="1"/>
  <c r="L6815" i="35"/>
  <c r="L6866" i="35" s="1"/>
  <c r="M6815" i="35"/>
  <c r="P6815" i="35"/>
  <c r="P6866" i="35" s="1"/>
  <c r="Q6815" i="35"/>
  <c r="Q6866" i="35" s="1"/>
  <c r="A6816" i="35"/>
  <c r="D6816" i="35"/>
  <c r="E6816" i="35" s="1"/>
  <c r="H6816" i="35"/>
  <c r="H6867" i="35" s="1"/>
  <c r="L6816" i="35"/>
  <c r="L6867" i="35" s="1"/>
  <c r="P6816" i="35"/>
  <c r="P6867" i="35" s="1"/>
  <c r="A6817" i="35"/>
  <c r="D6817" i="35"/>
  <c r="E6817" i="35"/>
  <c r="E6868" i="35" s="1"/>
  <c r="I6817" i="35"/>
  <c r="L6817" i="35"/>
  <c r="L6868" i="35" s="1"/>
  <c r="M6817" i="35"/>
  <c r="M6868" i="35" s="1"/>
  <c r="Q6817" i="35"/>
  <c r="A6818" i="35"/>
  <c r="D6818" i="35"/>
  <c r="L6818" i="35"/>
  <c r="L6869" i="35" s="1"/>
  <c r="A6819" i="35"/>
  <c r="D6819" i="35"/>
  <c r="E6819" i="35"/>
  <c r="H6819" i="35"/>
  <c r="H6870" i="35" s="1"/>
  <c r="I6819" i="35"/>
  <c r="I6870" i="35" s="1"/>
  <c r="L6819" i="35"/>
  <c r="L6870" i="35" s="1"/>
  <c r="M6819" i="35"/>
  <c r="P6819" i="35"/>
  <c r="P6870" i="35" s="1"/>
  <c r="Q6819" i="35"/>
  <c r="Q6870" i="35" s="1"/>
  <c r="A6820" i="35"/>
  <c r="D6820" i="35"/>
  <c r="E6820" i="35" s="1"/>
  <c r="H6820" i="35"/>
  <c r="H6871" i="35" s="1"/>
  <c r="L6820" i="35"/>
  <c r="L6871" i="35" s="1"/>
  <c r="P6820" i="35"/>
  <c r="P6871" i="35" s="1"/>
  <c r="A6821" i="35"/>
  <c r="D6821" i="35"/>
  <c r="E6821" i="35"/>
  <c r="E6872" i="35" s="1"/>
  <c r="I6821" i="35"/>
  <c r="L6821" i="35"/>
  <c r="L6872" i="35" s="1"/>
  <c r="M6821" i="35"/>
  <c r="M6872" i="35" s="1"/>
  <c r="Q6821" i="35"/>
  <c r="A6822" i="35"/>
  <c r="D6822" i="35"/>
  <c r="L6822" i="35"/>
  <c r="L6873" i="35" s="1"/>
  <c r="A6823" i="35"/>
  <c r="D6823" i="35"/>
  <c r="E6823" i="35"/>
  <c r="H6823" i="35"/>
  <c r="H6874" i="35" s="1"/>
  <c r="I6823" i="35"/>
  <c r="I6874" i="35" s="1"/>
  <c r="L6823" i="35"/>
  <c r="L6874" i="35" s="1"/>
  <c r="M6823" i="35"/>
  <c r="P6823" i="35"/>
  <c r="P6874" i="35" s="1"/>
  <c r="Q6823" i="35"/>
  <c r="Q6874" i="35" s="1"/>
  <c r="A6824" i="35"/>
  <c r="D6824" i="35"/>
  <c r="E6824" i="35" s="1"/>
  <c r="H6824" i="35"/>
  <c r="H6875" i="35" s="1"/>
  <c r="L6824" i="35"/>
  <c r="L6875" i="35" s="1"/>
  <c r="P6824" i="35"/>
  <c r="P6875" i="35" s="1"/>
  <c r="A6825" i="35"/>
  <c r="D6825" i="35"/>
  <c r="E6825" i="35"/>
  <c r="E6876" i="35" s="1"/>
  <c r="I6825" i="35"/>
  <c r="L6825" i="35"/>
  <c r="L6876" i="35" s="1"/>
  <c r="M6825" i="35"/>
  <c r="M6876" i="35" s="1"/>
  <c r="Q6825" i="35"/>
  <c r="A6826" i="35"/>
  <c r="D6826" i="35"/>
  <c r="L6826" i="35"/>
  <c r="L6877" i="35" s="1"/>
  <c r="A6827" i="35"/>
  <c r="D6827" i="35"/>
  <c r="E6827" i="35"/>
  <c r="H6827" i="35"/>
  <c r="H6878" i="35" s="1"/>
  <c r="I6827" i="35"/>
  <c r="I6878" i="35" s="1"/>
  <c r="L6827" i="35"/>
  <c r="L6878" i="35" s="1"/>
  <c r="M6827" i="35"/>
  <c r="P6827" i="35"/>
  <c r="P6878" i="35" s="1"/>
  <c r="Q6827" i="35"/>
  <c r="Q6878" i="35" s="1"/>
  <c r="A6828" i="35"/>
  <c r="D6828" i="35"/>
  <c r="E6828" i="35" s="1"/>
  <c r="H6828" i="35"/>
  <c r="H6879" i="35" s="1"/>
  <c r="L6828" i="35"/>
  <c r="L6879" i="35" s="1"/>
  <c r="P6828" i="35"/>
  <c r="P6879" i="35" s="1"/>
  <c r="A6829" i="35"/>
  <c r="D6829" i="35"/>
  <c r="E6829" i="35"/>
  <c r="E6880" i="35" s="1"/>
  <c r="I6829" i="35"/>
  <c r="L6829" i="35"/>
  <c r="L6880" i="35" s="1"/>
  <c r="M6829" i="35"/>
  <c r="M6880" i="35" s="1"/>
  <c r="Q6829" i="35"/>
  <c r="A6830" i="35"/>
  <c r="D6830" i="35"/>
  <c r="L6830" i="35"/>
  <c r="L6881" i="35" s="1"/>
  <c r="A6831" i="35"/>
  <c r="D6831" i="35"/>
  <c r="E6831" i="35"/>
  <c r="H6831" i="35"/>
  <c r="H6882" i="35" s="1"/>
  <c r="I6831" i="35"/>
  <c r="I6882" i="35" s="1"/>
  <c r="L6831" i="35"/>
  <c r="L6882" i="35" s="1"/>
  <c r="M6831" i="35"/>
  <c r="P6831" i="35"/>
  <c r="P6882" i="35" s="1"/>
  <c r="Q6831" i="35"/>
  <c r="Q6882" i="35" s="1"/>
  <c r="A6832" i="35"/>
  <c r="D6832" i="35"/>
  <c r="E6832" i="35" s="1"/>
  <c r="H6832" i="35"/>
  <c r="H6883" i="35" s="1"/>
  <c r="L6832" i="35"/>
  <c r="L6883" i="35" s="1"/>
  <c r="P6832" i="35"/>
  <c r="P6883" i="35" s="1"/>
  <c r="A6833" i="35"/>
  <c r="D6833" i="35"/>
  <c r="E6833" i="35"/>
  <c r="E6884" i="35" s="1"/>
  <c r="I6833" i="35"/>
  <c r="L6833" i="35"/>
  <c r="L6884" i="35" s="1"/>
  <c r="M6833" i="35"/>
  <c r="M6884" i="35" s="1"/>
  <c r="Q6833" i="35"/>
  <c r="A6834" i="35"/>
  <c r="D6834" i="35"/>
  <c r="L6834" i="35"/>
  <c r="L6885" i="35" s="1"/>
  <c r="A6835" i="35"/>
  <c r="D6835" i="35"/>
  <c r="E6835" i="35"/>
  <c r="H6835" i="35"/>
  <c r="H6886" i="35" s="1"/>
  <c r="I6835" i="35"/>
  <c r="I6886" i="35" s="1"/>
  <c r="L6835" i="35"/>
  <c r="L6886" i="35" s="1"/>
  <c r="M6835" i="35"/>
  <c r="P6835" i="35"/>
  <c r="P6886" i="35" s="1"/>
  <c r="Q6835" i="35"/>
  <c r="Q6886" i="35" s="1"/>
  <c r="A6837" i="35"/>
  <c r="A6838" i="35"/>
  <c r="E6838" i="35"/>
  <c r="M6838" i="35"/>
  <c r="A6839" i="35"/>
  <c r="E6839" i="35"/>
  <c r="A6840" i="35"/>
  <c r="I6840" i="35"/>
  <c r="Q6840" i="35"/>
  <c r="A6841" i="35"/>
  <c r="A6842" i="35"/>
  <c r="E6842" i="35"/>
  <c r="M6842" i="35"/>
  <c r="A6843" i="35"/>
  <c r="E6843" i="35"/>
  <c r="A6844" i="35"/>
  <c r="I6844" i="35"/>
  <c r="Q6844" i="35"/>
  <c r="A6845" i="35"/>
  <c r="A6846" i="35"/>
  <c r="E6846" i="35"/>
  <c r="M6846" i="35"/>
  <c r="A6847" i="35"/>
  <c r="E6847" i="35"/>
  <c r="A6848" i="35"/>
  <c r="I6848" i="35"/>
  <c r="Q6848" i="35"/>
  <c r="A6849" i="35"/>
  <c r="A6850" i="35"/>
  <c r="E6850" i="35"/>
  <c r="M6850" i="35"/>
  <c r="A6851" i="35"/>
  <c r="E6851" i="35"/>
  <c r="A6852" i="35"/>
  <c r="I6852" i="35"/>
  <c r="Q6852" i="35"/>
  <c r="A6853" i="35"/>
  <c r="A6854" i="35"/>
  <c r="E6854" i="35"/>
  <c r="M6854" i="35"/>
  <c r="A6855" i="35"/>
  <c r="E6855" i="35"/>
  <c r="A6856" i="35"/>
  <c r="I6856" i="35"/>
  <c r="Q6856" i="35"/>
  <c r="A6857" i="35"/>
  <c r="A6858" i="35"/>
  <c r="E6858" i="35"/>
  <c r="M6858" i="35"/>
  <c r="A6859" i="35"/>
  <c r="E6859" i="35"/>
  <c r="A6860" i="35"/>
  <c r="I6860" i="35"/>
  <c r="Q6860" i="35"/>
  <c r="A6861" i="35"/>
  <c r="A6862" i="35"/>
  <c r="E6862" i="35"/>
  <c r="M6862" i="35"/>
  <c r="A6863" i="35"/>
  <c r="E6863" i="35"/>
  <c r="A6864" i="35"/>
  <c r="I6864" i="35"/>
  <c r="Q6864" i="35"/>
  <c r="A6865" i="35"/>
  <c r="A6866" i="35"/>
  <c r="E6866" i="35"/>
  <c r="M6866" i="35"/>
  <c r="A6867" i="35"/>
  <c r="E6867" i="35"/>
  <c r="A6868" i="35"/>
  <c r="I6868" i="35"/>
  <c r="Q6868" i="35"/>
  <c r="A6869" i="35"/>
  <c r="A6870" i="35"/>
  <c r="E6870" i="35"/>
  <c r="M6870" i="35"/>
  <c r="A6871" i="35"/>
  <c r="E6871" i="35"/>
  <c r="A6872" i="35"/>
  <c r="I6872" i="35"/>
  <c r="Q6872" i="35"/>
  <c r="A6873" i="35"/>
  <c r="A6874" i="35"/>
  <c r="E6874" i="35"/>
  <c r="M6874" i="35"/>
  <c r="A6875" i="35"/>
  <c r="E6875" i="35"/>
  <c r="A6876" i="35"/>
  <c r="I6876" i="35"/>
  <c r="Q6876" i="35"/>
  <c r="A6877" i="35"/>
  <c r="A6878" i="35"/>
  <c r="E6878" i="35"/>
  <c r="M6878" i="35"/>
  <c r="A6879" i="35"/>
  <c r="E6879" i="35"/>
  <c r="A6880" i="35"/>
  <c r="I6880" i="35"/>
  <c r="Q6880" i="35"/>
  <c r="A6881" i="35"/>
  <c r="A6882" i="35"/>
  <c r="E6882" i="35"/>
  <c r="M6882" i="35"/>
  <c r="A6883" i="35"/>
  <c r="E6883" i="35"/>
  <c r="A6884" i="35"/>
  <c r="I6884" i="35"/>
  <c r="Q6884" i="35"/>
  <c r="A6885" i="35"/>
  <c r="A6886" i="35"/>
  <c r="E6886" i="35"/>
  <c r="M6886" i="35"/>
  <c r="A6890" i="35"/>
  <c r="D6890" i="35"/>
  <c r="E6890" i="35"/>
  <c r="F6890" i="35"/>
  <c r="G6890" i="35"/>
  <c r="G6941" i="35" s="1"/>
  <c r="H6890" i="35"/>
  <c r="I6890" i="35"/>
  <c r="J6890" i="35"/>
  <c r="K6890" i="35"/>
  <c r="L6890" i="35"/>
  <c r="M6890" i="35"/>
  <c r="N6890" i="35"/>
  <c r="O6890" i="35"/>
  <c r="P6890" i="35"/>
  <c r="Q6890" i="35"/>
  <c r="R6890" i="35"/>
  <c r="A6891" i="35"/>
  <c r="D6891" i="35"/>
  <c r="E6891" i="35"/>
  <c r="F6891" i="35"/>
  <c r="F6942" i="35" s="1"/>
  <c r="G6891" i="35"/>
  <c r="G6942" i="35" s="1"/>
  <c r="H6891" i="35"/>
  <c r="I6891" i="35"/>
  <c r="J6891" i="35"/>
  <c r="J6942" i="35" s="1"/>
  <c r="K6891" i="35"/>
  <c r="L6891" i="35"/>
  <c r="M6891" i="35"/>
  <c r="N6891" i="35"/>
  <c r="N6942" i="35" s="1"/>
  <c r="O6891" i="35"/>
  <c r="P6891" i="35"/>
  <c r="Q6891" i="35"/>
  <c r="R6891" i="35"/>
  <c r="R6942" i="35" s="1"/>
  <c r="A6892" i="35"/>
  <c r="D6892" i="35"/>
  <c r="E6892" i="35"/>
  <c r="F6892" i="35"/>
  <c r="F6943" i="35" s="1"/>
  <c r="G6892" i="35"/>
  <c r="G6943" i="35" s="1"/>
  <c r="H6892" i="35"/>
  <c r="I6892" i="35"/>
  <c r="J6892" i="35"/>
  <c r="J6943" i="35" s="1"/>
  <c r="K6892" i="35"/>
  <c r="L6892" i="35"/>
  <c r="M6892" i="35"/>
  <c r="N6892" i="35"/>
  <c r="N6943" i="35" s="1"/>
  <c r="O6892" i="35"/>
  <c r="P6892" i="35"/>
  <c r="Q6892" i="35"/>
  <c r="R6892" i="35"/>
  <c r="R6943" i="35" s="1"/>
  <c r="A6893" i="35"/>
  <c r="D6893" i="35"/>
  <c r="E6893" i="35"/>
  <c r="F6893" i="35"/>
  <c r="F6944" i="35" s="1"/>
  <c r="G6893" i="35"/>
  <c r="G6944" i="35" s="1"/>
  <c r="H6893" i="35"/>
  <c r="I6893" i="35"/>
  <c r="J6893" i="35"/>
  <c r="J6944" i="35" s="1"/>
  <c r="K6893" i="35"/>
  <c r="L6893" i="35"/>
  <c r="M6893" i="35"/>
  <c r="N6893" i="35"/>
  <c r="N6944" i="35" s="1"/>
  <c r="O6893" i="35"/>
  <c r="P6893" i="35"/>
  <c r="Q6893" i="35"/>
  <c r="R6893" i="35"/>
  <c r="A6894" i="35"/>
  <c r="D6894" i="35"/>
  <c r="E6894" i="35"/>
  <c r="F6894" i="35"/>
  <c r="G6894" i="35"/>
  <c r="H6894" i="35"/>
  <c r="I6894" i="35"/>
  <c r="J6894" i="35"/>
  <c r="K6894" i="35"/>
  <c r="L6894" i="35"/>
  <c r="M6894" i="35"/>
  <c r="N6894" i="35"/>
  <c r="O6894" i="35"/>
  <c r="P6894" i="35"/>
  <c r="Q6894" i="35"/>
  <c r="R6894" i="35"/>
  <c r="A6895" i="35"/>
  <c r="D6895" i="35"/>
  <c r="E6895" i="35"/>
  <c r="F6895" i="35"/>
  <c r="G6895" i="35"/>
  <c r="H6895" i="35"/>
  <c r="I6895" i="35"/>
  <c r="J6895" i="35"/>
  <c r="K6895" i="35"/>
  <c r="L6895" i="35"/>
  <c r="M6895" i="35"/>
  <c r="N6895" i="35"/>
  <c r="O6895" i="35"/>
  <c r="P6895" i="35"/>
  <c r="Q6895" i="35"/>
  <c r="R6895" i="35"/>
  <c r="A6896" i="35"/>
  <c r="D6896" i="35"/>
  <c r="E6896" i="35"/>
  <c r="F6896" i="35"/>
  <c r="G6896" i="35"/>
  <c r="H6896" i="35"/>
  <c r="I6896" i="35"/>
  <c r="J6896" i="35"/>
  <c r="K6896" i="35"/>
  <c r="L6896" i="35"/>
  <c r="M6896" i="35"/>
  <c r="N6896" i="35"/>
  <c r="O6896" i="35"/>
  <c r="P6896" i="35"/>
  <c r="Q6896" i="35"/>
  <c r="R6896" i="35"/>
  <c r="A6897" i="35"/>
  <c r="D6897" i="35"/>
  <c r="E6897" i="35" s="1"/>
  <c r="F6897" i="35"/>
  <c r="F6948" i="35" s="1"/>
  <c r="G6897" i="35"/>
  <c r="H6897" i="35"/>
  <c r="I6897" i="35"/>
  <c r="J6897" i="35"/>
  <c r="J6948" i="35" s="1"/>
  <c r="K6897" i="35"/>
  <c r="L6897" i="35"/>
  <c r="M6897" i="35"/>
  <c r="N6897" i="35"/>
  <c r="N6948" i="35" s="1"/>
  <c r="O6897" i="35"/>
  <c r="P6897" i="35"/>
  <c r="Q6897" i="35"/>
  <c r="R6897" i="35"/>
  <c r="R6948" i="35" s="1"/>
  <c r="A6898" i="35"/>
  <c r="D6898" i="35"/>
  <c r="E6898" i="35" s="1"/>
  <c r="E6949" i="35" s="1"/>
  <c r="F6898" i="35"/>
  <c r="G6898" i="35"/>
  <c r="H6898" i="35"/>
  <c r="I6898" i="35"/>
  <c r="J6898" i="35"/>
  <c r="K6898" i="35"/>
  <c r="K6949" i="35" s="1"/>
  <c r="L6898" i="35"/>
  <c r="M6898" i="35"/>
  <c r="N6898" i="35"/>
  <c r="O6898" i="35"/>
  <c r="P6898" i="35"/>
  <c r="Q6898" i="35"/>
  <c r="R6898" i="35"/>
  <c r="A6899" i="35"/>
  <c r="D6899" i="35"/>
  <c r="E6899" i="35"/>
  <c r="F6899" i="35"/>
  <c r="G6899" i="35"/>
  <c r="G6950" i="35" s="1"/>
  <c r="H6899" i="35"/>
  <c r="I6899" i="35"/>
  <c r="J6899" i="35"/>
  <c r="K6899" i="35"/>
  <c r="K6950" i="35" s="1"/>
  <c r="L6899" i="35"/>
  <c r="M6899" i="35"/>
  <c r="N6899" i="35"/>
  <c r="O6899" i="35"/>
  <c r="O6950" i="35" s="1"/>
  <c r="P6899" i="35"/>
  <c r="Q6899" i="35"/>
  <c r="R6899" i="35"/>
  <c r="A6900" i="35"/>
  <c r="D6900" i="35"/>
  <c r="E6900" i="35" s="1"/>
  <c r="F6900" i="35"/>
  <c r="G6900" i="35"/>
  <c r="H6900" i="35"/>
  <c r="I6900" i="35"/>
  <c r="J6900" i="35"/>
  <c r="K6900" i="35"/>
  <c r="L6900" i="35"/>
  <c r="M6900" i="35"/>
  <c r="N6900" i="35"/>
  <c r="O6900" i="35"/>
  <c r="P6900" i="35"/>
  <c r="Q6900" i="35"/>
  <c r="R6900" i="35"/>
  <c r="A6901" i="35"/>
  <c r="D6901" i="35"/>
  <c r="E6901" i="35" s="1"/>
  <c r="E6952" i="35" s="1"/>
  <c r="F6901" i="35"/>
  <c r="G6901" i="35"/>
  <c r="H6901" i="35"/>
  <c r="I6901" i="35"/>
  <c r="J6901" i="35"/>
  <c r="K6901" i="35"/>
  <c r="L6901" i="35"/>
  <c r="M6901" i="35"/>
  <c r="N6901" i="35"/>
  <c r="O6901" i="35"/>
  <c r="P6901" i="35"/>
  <c r="Q6901" i="35"/>
  <c r="R6901" i="35"/>
  <c r="A6902" i="35"/>
  <c r="D6902" i="35"/>
  <c r="E6902" i="35" s="1"/>
  <c r="E6953" i="35" s="1"/>
  <c r="F6902" i="35"/>
  <c r="F6953" i="35" s="1"/>
  <c r="G6902" i="35"/>
  <c r="H6902" i="35"/>
  <c r="I6902" i="35"/>
  <c r="J6902" i="35"/>
  <c r="J6953" i="35" s="1"/>
  <c r="K6902" i="35"/>
  <c r="L6902" i="35"/>
  <c r="M6902" i="35"/>
  <c r="N6902" i="35"/>
  <c r="N6953" i="35" s="1"/>
  <c r="O6902" i="35"/>
  <c r="P6902" i="35"/>
  <c r="Q6902" i="35"/>
  <c r="R6902" i="35"/>
  <c r="R6953" i="35" s="1"/>
  <c r="A6903" i="35"/>
  <c r="D6903" i="35"/>
  <c r="E6903" i="35" s="1"/>
  <c r="E6954" i="35" s="1"/>
  <c r="F6903" i="35"/>
  <c r="G6903" i="35"/>
  <c r="G6954" i="35" s="1"/>
  <c r="H6903" i="35"/>
  <c r="J6903" i="35"/>
  <c r="K6903" i="35"/>
  <c r="L6903" i="35"/>
  <c r="M6903" i="35"/>
  <c r="N6903" i="35"/>
  <c r="O6903" i="35"/>
  <c r="P6903" i="35"/>
  <c r="Q6903" i="35"/>
  <c r="R6903" i="35"/>
  <c r="A6904" i="35"/>
  <c r="D6904" i="35"/>
  <c r="E6904" i="35" s="1"/>
  <c r="E6955" i="35" s="1"/>
  <c r="F6904" i="35"/>
  <c r="G6904" i="35"/>
  <c r="H6904" i="35"/>
  <c r="J6904" i="35"/>
  <c r="J6955" i="35" s="1"/>
  <c r="K6904" i="35"/>
  <c r="L6904" i="35"/>
  <c r="M6904" i="35"/>
  <c r="N6904" i="35"/>
  <c r="N6955" i="35" s="1"/>
  <c r="O6904" i="35"/>
  <c r="P6904" i="35"/>
  <c r="Q6904" i="35"/>
  <c r="R6904" i="35"/>
  <c r="R6955" i="35" s="1"/>
  <c r="A6905" i="35"/>
  <c r="D6905" i="35"/>
  <c r="E6905" i="35" s="1"/>
  <c r="E6956" i="35" s="1"/>
  <c r="F6905" i="35"/>
  <c r="G6905" i="35"/>
  <c r="G6956" i="35" s="1"/>
  <c r="H6905" i="35"/>
  <c r="J6905" i="35"/>
  <c r="K6905" i="35"/>
  <c r="L6905" i="35"/>
  <c r="M6905" i="35"/>
  <c r="N6905" i="35"/>
  <c r="O6905" i="35"/>
  <c r="P6905" i="35"/>
  <c r="Q6905" i="35"/>
  <c r="R6905" i="35"/>
  <c r="A6906" i="35"/>
  <c r="D6906" i="35"/>
  <c r="E6906" i="35" s="1"/>
  <c r="E6957" i="35" s="1"/>
  <c r="F6906" i="35"/>
  <c r="G6906" i="35"/>
  <c r="H6906" i="35"/>
  <c r="J6906" i="35"/>
  <c r="J6957" i="35" s="1"/>
  <c r="K6906" i="35"/>
  <c r="L6906" i="35"/>
  <c r="M6906" i="35"/>
  <c r="N6906" i="35"/>
  <c r="N6957" i="35" s="1"/>
  <c r="O6906" i="35"/>
  <c r="P6906" i="35"/>
  <c r="Q6906" i="35"/>
  <c r="R6906" i="35"/>
  <c r="R6957" i="35" s="1"/>
  <c r="A6907" i="35"/>
  <c r="D6907" i="35"/>
  <c r="E6907" i="35" s="1"/>
  <c r="E6958" i="35" s="1"/>
  <c r="F6907" i="35"/>
  <c r="G6907" i="35"/>
  <c r="G6958" i="35" s="1"/>
  <c r="H6907" i="35"/>
  <c r="I6907" i="35"/>
  <c r="J6907" i="35"/>
  <c r="K6907" i="35"/>
  <c r="K6958" i="35" s="1"/>
  <c r="L6907" i="35"/>
  <c r="M6907" i="35"/>
  <c r="N6907" i="35"/>
  <c r="O6907" i="35"/>
  <c r="O6958" i="35" s="1"/>
  <c r="P6907" i="35"/>
  <c r="Q6907" i="35"/>
  <c r="R6907" i="35"/>
  <c r="A6908" i="35"/>
  <c r="D6908" i="35"/>
  <c r="E6908" i="35" s="1"/>
  <c r="F6908" i="35"/>
  <c r="G6908" i="35"/>
  <c r="H6908" i="35"/>
  <c r="I6908" i="35"/>
  <c r="J6908" i="35"/>
  <c r="K6908" i="35"/>
  <c r="L6908" i="35"/>
  <c r="M6908" i="35"/>
  <c r="N6908" i="35"/>
  <c r="O6908" i="35"/>
  <c r="P6908" i="35"/>
  <c r="Q6908" i="35"/>
  <c r="R6908" i="35"/>
  <c r="A6909" i="35"/>
  <c r="D6909" i="35"/>
  <c r="E6909" i="35" s="1"/>
  <c r="E6960" i="35" s="1"/>
  <c r="F6909" i="35"/>
  <c r="G6909" i="35"/>
  <c r="H6909" i="35"/>
  <c r="I6909" i="35"/>
  <c r="J6909" i="35"/>
  <c r="K6909" i="35"/>
  <c r="L6909" i="35"/>
  <c r="M6909" i="35"/>
  <c r="N6909" i="35"/>
  <c r="O6909" i="35"/>
  <c r="P6909" i="35"/>
  <c r="Q6909" i="35"/>
  <c r="R6909" i="35"/>
  <c r="A6910" i="35"/>
  <c r="D6910" i="35"/>
  <c r="E6910" i="35" s="1"/>
  <c r="E6961" i="35" s="1"/>
  <c r="F6910" i="35"/>
  <c r="F6961" i="35" s="1"/>
  <c r="G6910" i="35"/>
  <c r="H6910" i="35"/>
  <c r="I6910" i="35"/>
  <c r="J6910" i="35"/>
  <c r="J6961" i="35" s="1"/>
  <c r="K6910" i="35"/>
  <c r="L6910" i="35"/>
  <c r="M6910" i="35"/>
  <c r="N6910" i="35"/>
  <c r="N6961" i="35" s="1"/>
  <c r="O6910" i="35"/>
  <c r="P6910" i="35"/>
  <c r="Q6910" i="35"/>
  <c r="R6910" i="35"/>
  <c r="R6961" i="35" s="1"/>
  <c r="A6911" i="35"/>
  <c r="D6911" i="35"/>
  <c r="E6911" i="35" s="1"/>
  <c r="E6962" i="35" s="1"/>
  <c r="F6911" i="35"/>
  <c r="G6911" i="35"/>
  <c r="G6962" i="35" s="1"/>
  <c r="H6911" i="35"/>
  <c r="J6911" i="35"/>
  <c r="K6911" i="35"/>
  <c r="L6911" i="35"/>
  <c r="M6911" i="35"/>
  <c r="N6911" i="35"/>
  <c r="O6911" i="35"/>
  <c r="P6911" i="35"/>
  <c r="Q6911" i="35"/>
  <c r="R6911" i="35"/>
  <c r="A6912" i="35"/>
  <c r="D6912" i="35"/>
  <c r="E6912" i="35" s="1"/>
  <c r="E6963" i="35" s="1"/>
  <c r="F6912" i="35"/>
  <c r="G6912" i="35"/>
  <c r="H6912" i="35"/>
  <c r="J6912" i="35"/>
  <c r="J6963" i="35" s="1"/>
  <c r="K6912" i="35"/>
  <c r="L6912" i="35"/>
  <c r="M6912" i="35"/>
  <c r="N6912" i="35"/>
  <c r="N6963" i="35" s="1"/>
  <c r="O6912" i="35"/>
  <c r="P6912" i="35"/>
  <c r="Q6912" i="35"/>
  <c r="R6912" i="35"/>
  <c r="R6963" i="35" s="1"/>
  <c r="A6913" i="35"/>
  <c r="D6913" i="35"/>
  <c r="E6913" i="35" s="1"/>
  <c r="E6964" i="35" s="1"/>
  <c r="F6913" i="35"/>
  <c r="G6913" i="35"/>
  <c r="G6964" i="35" s="1"/>
  <c r="H6913" i="35"/>
  <c r="I6913" i="35"/>
  <c r="J6913" i="35"/>
  <c r="K6913" i="35"/>
  <c r="K6964" i="35" s="1"/>
  <c r="L6913" i="35"/>
  <c r="M6913" i="35"/>
  <c r="N6913" i="35"/>
  <c r="O6913" i="35"/>
  <c r="O6964" i="35" s="1"/>
  <c r="P6913" i="35"/>
  <c r="Q6913" i="35"/>
  <c r="R6913" i="35"/>
  <c r="A6914" i="35"/>
  <c r="D6914" i="35"/>
  <c r="E6914" i="35" s="1"/>
  <c r="F6914" i="35"/>
  <c r="G6914" i="35"/>
  <c r="H6914" i="35"/>
  <c r="I6914" i="35"/>
  <c r="J6914" i="35"/>
  <c r="K6914" i="35"/>
  <c r="L6914" i="35"/>
  <c r="M6914" i="35"/>
  <c r="N6914" i="35"/>
  <c r="O6914" i="35"/>
  <c r="P6914" i="35"/>
  <c r="Q6914" i="35"/>
  <c r="R6914" i="35"/>
  <c r="A6915" i="35"/>
  <c r="D6915" i="35"/>
  <c r="E6915" i="35" s="1"/>
  <c r="E6966" i="35" s="1"/>
  <c r="F6915" i="35"/>
  <c r="G6915" i="35"/>
  <c r="H6915" i="35"/>
  <c r="I6915" i="35"/>
  <c r="J6915" i="35"/>
  <c r="K6915" i="35"/>
  <c r="L6915" i="35"/>
  <c r="M6915" i="35"/>
  <c r="N6915" i="35"/>
  <c r="O6915" i="35"/>
  <c r="P6915" i="35"/>
  <c r="Q6915" i="35"/>
  <c r="R6915" i="35"/>
  <c r="A6916" i="35"/>
  <c r="D6916" i="35"/>
  <c r="E6916" i="35" s="1"/>
  <c r="E6967" i="35" s="1"/>
  <c r="F6916" i="35"/>
  <c r="F6967" i="35" s="1"/>
  <c r="G6916" i="35"/>
  <c r="H6916" i="35"/>
  <c r="I6916" i="35"/>
  <c r="J6916" i="35"/>
  <c r="J6967" i="35" s="1"/>
  <c r="K6916" i="35"/>
  <c r="L6916" i="35"/>
  <c r="M6916" i="35"/>
  <c r="N6916" i="35"/>
  <c r="N6967" i="35" s="1"/>
  <c r="O6916" i="35"/>
  <c r="P6916" i="35"/>
  <c r="Q6916" i="35"/>
  <c r="R6916" i="35"/>
  <c r="R6967" i="35" s="1"/>
  <c r="A6917" i="35"/>
  <c r="D6917" i="35"/>
  <c r="E6917" i="35" s="1"/>
  <c r="F6917" i="35"/>
  <c r="G6917" i="35"/>
  <c r="G6968" i="35" s="1"/>
  <c r="H6917" i="35"/>
  <c r="I6917" i="35"/>
  <c r="J6917" i="35"/>
  <c r="K6917" i="35"/>
  <c r="K6968" i="35" s="1"/>
  <c r="L6917" i="35"/>
  <c r="M6917" i="35"/>
  <c r="N6917" i="35"/>
  <c r="O6917" i="35"/>
  <c r="O6968" i="35" s="1"/>
  <c r="P6917" i="35"/>
  <c r="Q6917" i="35"/>
  <c r="R6917" i="35"/>
  <c r="A6918" i="35"/>
  <c r="D6918" i="35"/>
  <c r="E6918" i="35" s="1"/>
  <c r="F6918" i="35"/>
  <c r="G6918" i="35"/>
  <c r="H6918" i="35"/>
  <c r="I6918" i="35"/>
  <c r="J6918" i="35"/>
  <c r="K6918" i="35"/>
  <c r="L6918" i="35"/>
  <c r="M6918" i="35"/>
  <c r="N6918" i="35"/>
  <c r="O6918" i="35"/>
  <c r="P6918" i="35"/>
  <c r="Q6918" i="35"/>
  <c r="R6918" i="35"/>
  <c r="A6919" i="35"/>
  <c r="D6919" i="35"/>
  <c r="E6919" i="35" s="1"/>
  <c r="E6970" i="35" s="1"/>
  <c r="F6919" i="35"/>
  <c r="G6919" i="35"/>
  <c r="H6919" i="35"/>
  <c r="I6919" i="35"/>
  <c r="J6919" i="35"/>
  <c r="K6919" i="35"/>
  <c r="L6919" i="35"/>
  <c r="M6919" i="35"/>
  <c r="N6919" i="35"/>
  <c r="O6919" i="35"/>
  <c r="P6919" i="35"/>
  <c r="Q6919" i="35"/>
  <c r="R6919" i="35"/>
  <c r="A6920" i="35"/>
  <c r="D6920" i="35"/>
  <c r="E6920" i="35" s="1"/>
  <c r="F6920" i="35"/>
  <c r="F6971" i="35" s="1"/>
  <c r="G6920" i="35"/>
  <c r="H6920" i="35"/>
  <c r="I6920" i="35"/>
  <c r="J6920" i="35"/>
  <c r="J6971" i="35" s="1"/>
  <c r="K6920" i="35"/>
  <c r="L6920" i="35"/>
  <c r="M6920" i="35"/>
  <c r="N6920" i="35"/>
  <c r="N6971" i="35" s="1"/>
  <c r="O6920" i="35"/>
  <c r="P6920" i="35"/>
  <c r="Q6920" i="35"/>
  <c r="R6920" i="35"/>
  <c r="R6971" i="35" s="1"/>
  <c r="A6921" i="35"/>
  <c r="D6921" i="35"/>
  <c r="E6921" i="35" s="1"/>
  <c r="F6921" i="35"/>
  <c r="G6921" i="35"/>
  <c r="G6972" i="35" s="1"/>
  <c r="H6921" i="35"/>
  <c r="I6921" i="35"/>
  <c r="J6921" i="35"/>
  <c r="K6921" i="35"/>
  <c r="K6972" i="35" s="1"/>
  <c r="L6921" i="35"/>
  <c r="M6921" i="35"/>
  <c r="N6921" i="35"/>
  <c r="O6921" i="35"/>
  <c r="O6972" i="35" s="1"/>
  <c r="P6921" i="35"/>
  <c r="Q6921" i="35"/>
  <c r="R6921" i="35"/>
  <c r="A6922" i="35"/>
  <c r="D6922" i="35"/>
  <c r="E6922" i="35" s="1"/>
  <c r="F6922" i="35"/>
  <c r="G6922" i="35"/>
  <c r="H6922" i="35"/>
  <c r="I6922" i="35"/>
  <c r="J6922" i="35"/>
  <c r="K6922" i="35"/>
  <c r="L6922" i="35"/>
  <c r="M6922" i="35"/>
  <c r="N6922" i="35"/>
  <c r="O6922" i="35"/>
  <c r="P6922" i="35"/>
  <c r="Q6922" i="35"/>
  <c r="R6922" i="35"/>
  <c r="A6923" i="35"/>
  <c r="D6923" i="35"/>
  <c r="E6923" i="35" s="1"/>
  <c r="E6974" i="35" s="1"/>
  <c r="F6923" i="35"/>
  <c r="G6923" i="35"/>
  <c r="H6923" i="35"/>
  <c r="I6923" i="35"/>
  <c r="J6923" i="35"/>
  <c r="K6923" i="35"/>
  <c r="L6923" i="35"/>
  <c r="M6923" i="35"/>
  <c r="N6923" i="35"/>
  <c r="O6923" i="35"/>
  <c r="P6923" i="35"/>
  <c r="Q6923" i="35"/>
  <c r="R6923" i="35"/>
  <c r="A6924" i="35"/>
  <c r="D6924" i="35"/>
  <c r="E6924" i="35" s="1"/>
  <c r="F6924" i="35"/>
  <c r="F6975" i="35" s="1"/>
  <c r="G6924" i="35"/>
  <c r="H6924" i="35"/>
  <c r="I6924" i="35"/>
  <c r="J6924" i="35"/>
  <c r="J6975" i="35" s="1"/>
  <c r="K6924" i="35"/>
  <c r="L6924" i="35"/>
  <c r="M6924" i="35"/>
  <c r="N6924" i="35"/>
  <c r="N6975" i="35" s="1"/>
  <c r="O6924" i="35"/>
  <c r="P6924" i="35"/>
  <c r="Q6924" i="35"/>
  <c r="R6924" i="35"/>
  <c r="R6975" i="35" s="1"/>
  <c r="A6925" i="35"/>
  <c r="D6925" i="35"/>
  <c r="E6925" i="35" s="1"/>
  <c r="F6925" i="35"/>
  <c r="G6925" i="35"/>
  <c r="G6976" i="35" s="1"/>
  <c r="H6925" i="35"/>
  <c r="J6925" i="35"/>
  <c r="K6925" i="35"/>
  <c r="L6925" i="35"/>
  <c r="M6925" i="35"/>
  <c r="N6925" i="35"/>
  <c r="O6925" i="35"/>
  <c r="P6925" i="35"/>
  <c r="Q6925" i="35"/>
  <c r="R6925" i="35"/>
  <c r="A6926" i="35"/>
  <c r="D6926" i="35"/>
  <c r="E6926" i="35" s="1"/>
  <c r="E6977" i="35" s="1"/>
  <c r="F6926" i="35"/>
  <c r="G6926" i="35"/>
  <c r="H6926" i="35"/>
  <c r="J6926" i="35"/>
  <c r="J6977" i="35" s="1"/>
  <c r="K6926" i="35"/>
  <c r="L6926" i="35"/>
  <c r="M6926" i="35"/>
  <c r="N6926" i="35"/>
  <c r="N6977" i="35" s="1"/>
  <c r="O6926" i="35"/>
  <c r="P6926" i="35"/>
  <c r="Q6926" i="35"/>
  <c r="R6926" i="35"/>
  <c r="R6977" i="35" s="1"/>
  <c r="A6927" i="35"/>
  <c r="D6927" i="35"/>
  <c r="E6927" i="35" s="1"/>
  <c r="F6927" i="35"/>
  <c r="G6927" i="35"/>
  <c r="G6978" i="35" s="1"/>
  <c r="H6927" i="35"/>
  <c r="I6927" i="35"/>
  <c r="J6927" i="35"/>
  <c r="K6927" i="35"/>
  <c r="K6978" i="35" s="1"/>
  <c r="L6927" i="35"/>
  <c r="M6927" i="35"/>
  <c r="N6927" i="35"/>
  <c r="O6927" i="35"/>
  <c r="O6978" i="35" s="1"/>
  <c r="P6927" i="35"/>
  <c r="Q6927" i="35"/>
  <c r="R6927" i="35"/>
  <c r="A6928" i="35"/>
  <c r="D6928" i="35"/>
  <c r="E6928" i="35" s="1"/>
  <c r="F6928" i="35"/>
  <c r="G6928" i="35"/>
  <c r="H6928" i="35"/>
  <c r="I6928" i="35"/>
  <c r="J6928" i="35"/>
  <c r="K6928" i="35"/>
  <c r="L6928" i="35"/>
  <c r="M6928" i="35"/>
  <c r="N6928" i="35"/>
  <c r="O6928" i="35"/>
  <c r="P6928" i="35"/>
  <c r="Q6928" i="35"/>
  <c r="R6928" i="35"/>
  <c r="A6929" i="35"/>
  <c r="D6929" i="35"/>
  <c r="E6929" i="35" s="1"/>
  <c r="E6980" i="35" s="1"/>
  <c r="F6929" i="35"/>
  <c r="G6929" i="35"/>
  <c r="H6929" i="35"/>
  <c r="I6929" i="35"/>
  <c r="J6929" i="35"/>
  <c r="K6929" i="35"/>
  <c r="L6929" i="35"/>
  <c r="M6929" i="35"/>
  <c r="N6929" i="35"/>
  <c r="O6929" i="35"/>
  <c r="P6929" i="35"/>
  <c r="Q6929" i="35"/>
  <c r="R6929" i="35"/>
  <c r="A6930" i="35"/>
  <c r="D6930" i="35"/>
  <c r="E6930" i="35" s="1"/>
  <c r="F6930" i="35"/>
  <c r="F6981" i="35" s="1"/>
  <c r="G6930" i="35"/>
  <c r="H6930" i="35"/>
  <c r="I6930" i="35"/>
  <c r="J6930" i="35"/>
  <c r="J6981" i="35" s="1"/>
  <c r="K6930" i="35"/>
  <c r="L6930" i="35"/>
  <c r="M6930" i="35"/>
  <c r="N6930" i="35"/>
  <c r="N6981" i="35" s="1"/>
  <c r="O6930" i="35"/>
  <c r="P6930" i="35"/>
  <c r="Q6930" i="35"/>
  <c r="R6930" i="35"/>
  <c r="R6981" i="35" s="1"/>
  <c r="A6931" i="35"/>
  <c r="D6931" i="35"/>
  <c r="E6931" i="35" s="1"/>
  <c r="F6931" i="35"/>
  <c r="G6931" i="35"/>
  <c r="G6982" i="35" s="1"/>
  <c r="H6931" i="35"/>
  <c r="I6931" i="35"/>
  <c r="J6931" i="35"/>
  <c r="K6931" i="35"/>
  <c r="K6982" i="35" s="1"/>
  <c r="L6931" i="35"/>
  <c r="M6931" i="35"/>
  <c r="N6931" i="35"/>
  <c r="O6931" i="35"/>
  <c r="O6982" i="35" s="1"/>
  <c r="P6931" i="35"/>
  <c r="Q6931" i="35"/>
  <c r="R6931" i="35"/>
  <c r="A6932" i="35"/>
  <c r="D6932" i="35"/>
  <c r="E6932" i="35" s="1"/>
  <c r="F6932" i="35"/>
  <c r="G6932" i="35"/>
  <c r="H6932" i="35"/>
  <c r="J6932" i="35"/>
  <c r="K6932" i="35"/>
  <c r="L6932" i="35"/>
  <c r="M6932" i="35"/>
  <c r="N6932" i="35"/>
  <c r="O6932" i="35"/>
  <c r="P6932" i="35"/>
  <c r="Q6932" i="35"/>
  <c r="R6932" i="35"/>
  <c r="A6933" i="35"/>
  <c r="D6933" i="35"/>
  <c r="E6933" i="35" s="1"/>
  <c r="F6933" i="35"/>
  <c r="F6984" i="35" s="1"/>
  <c r="G6933" i="35"/>
  <c r="H6933" i="35"/>
  <c r="J6933" i="35"/>
  <c r="K6933" i="35"/>
  <c r="K6984" i="35" s="1"/>
  <c r="L6933" i="35"/>
  <c r="M6933" i="35"/>
  <c r="N6933" i="35"/>
  <c r="O6933" i="35"/>
  <c r="O6984" i="35" s="1"/>
  <c r="P6933" i="35"/>
  <c r="Q6933" i="35"/>
  <c r="R6933" i="35"/>
  <c r="A6934" i="35"/>
  <c r="D6934" i="35"/>
  <c r="E6934" i="35" s="1"/>
  <c r="F6934" i="35"/>
  <c r="G6934" i="35"/>
  <c r="H6934" i="35"/>
  <c r="J6934" i="35"/>
  <c r="K6934" i="35"/>
  <c r="L6934" i="35"/>
  <c r="M6934" i="35"/>
  <c r="N6934" i="35"/>
  <c r="O6934" i="35"/>
  <c r="P6934" i="35"/>
  <c r="Q6934" i="35"/>
  <c r="R6934" i="35"/>
  <c r="A6935" i="35"/>
  <c r="D6935" i="35"/>
  <c r="E6935" i="35" s="1"/>
  <c r="F6935" i="35"/>
  <c r="F6986" i="35" s="1"/>
  <c r="G6935" i="35"/>
  <c r="H6935" i="35"/>
  <c r="J6935" i="35"/>
  <c r="K6935" i="35"/>
  <c r="K6986" i="35" s="1"/>
  <c r="L6935" i="35"/>
  <c r="M6935" i="35"/>
  <c r="N6935" i="35"/>
  <c r="O6935" i="35"/>
  <c r="O6986" i="35" s="1"/>
  <c r="P6935" i="35"/>
  <c r="Q6935" i="35"/>
  <c r="R6935" i="35"/>
  <c r="A6936" i="35"/>
  <c r="D6936" i="35"/>
  <c r="E6936" i="35" s="1"/>
  <c r="F6936" i="35"/>
  <c r="G6936" i="35"/>
  <c r="H6936" i="35"/>
  <c r="J6936" i="35"/>
  <c r="K6936" i="35"/>
  <c r="L6936" i="35"/>
  <c r="M6936" i="35"/>
  <c r="N6936" i="35"/>
  <c r="O6936" i="35"/>
  <c r="P6936" i="35"/>
  <c r="Q6936" i="35"/>
  <c r="R6936" i="35"/>
  <c r="A6937" i="35"/>
  <c r="D6937" i="35"/>
  <c r="E6937" i="35" s="1"/>
  <c r="F6937" i="35"/>
  <c r="F6988" i="35" s="1"/>
  <c r="G6937" i="35"/>
  <c r="H6937" i="35"/>
  <c r="J6937" i="35"/>
  <c r="K6937" i="35"/>
  <c r="K6988" i="35" s="1"/>
  <c r="L6937" i="35"/>
  <c r="M6937" i="35"/>
  <c r="N6937" i="35"/>
  <c r="O6937" i="35"/>
  <c r="O6988" i="35" s="1"/>
  <c r="P6937" i="35"/>
  <c r="Q6937" i="35"/>
  <c r="R6937" i="35"/>
  <c r="A6938" i="35"/>
  <c r="D6938" i="35"/>
  <c r="E6938" i="35" s="1"/>
  <c r="F6938" i="35"/>
  <c r="G6938" i="35"/>
  <c r="H6938" i="35"/>
  <c r="J6938" i="35"/>
  <c r="K6938" i="35"/>
  <c r="L6938" i="35"/>
  <c r="M6938" i="35"/>
  <c r="N6938" i="35"/>
  <c r="O6938" i="35"/>
  <c r="P6938" i="35"/>
  <c r="Q6938" i="35"/>
  <c r="R6938" i="35"/>
  <c r="A6939" i="35"/>
  <c r="D6939" i="35"/>
  <c r="E6939" i="35" s="1"/>
  <c r="F6939" i="35"/>
  <c r="F6990" i="35" s="1"/>
  <c r="G6939" i="35"/>
  <c r="H6939" i="35"/>
  <c r="I6939" i="35"/>
  <c r="J6939" i="35"/>
  <c r="J6990" i="35" s="1"/>
  <c r="K6939" i="35"/>
  <c r="L6939" i="35"/>
  <c r="M6939" i="35"/>
  <c r="N6939" i="35"/>
  <c r="N6990" i="35" s="1"/>
  <c r="O6939" i="35"/>
  <c r="P6939" i="35"/>
  <c r="Q6939" i="35"/>
  <c r="R6939" i="35"/>
  <c r="R6990" i="35" s="1"/>
  <c r="D6940" i="35"/>
  <c r="H6940" i="35"/>
  <c r="L6940" i="35"/>
  <c r="M6940" i="35"/>
  <c r="P6940" i="35"/>
  <c r="Q6940" i="35"/>
  <c r="A6941" i="35"/>
  <c r="D6941" i="35"/>
  <c r="E6941" i="35"/>
  <c r="H6941" i="35"/>
  <c r="I6941" i="35"/>
  <c r="K6941" i="35"/>
  <c r="L6941" i="35"/>
  <c r="M6941" i="35"/>
  <c r="O6941" i="35"/>
  <c r="P6941" i="35"/>
  <c r="Q6941" i="35"/>
  <c r="A6942" i="35"/>
  <c r="D6942" i="35"/>
  <c r="E6942" i="35"/>
  <c r="H6942" i="35"/>
  <c r="I6942" i="35"/>
  <c r="K6942" i="35"/>
  <c r="L6942" i="35"/>
  <c r="M6942" i="35"/>
  <c r="O6942" i="35"/>
  <c r="P6942" i="35"/>
  <c r="Q6942" i="35"/>
  <c r="A6943" i="35"/>
  <c r="D6943" i="35"/>
  <c r="E6943" i="35"/>
  <c r="H6943" i="35"/>
  <c r="I6943" i="35"/>
  <c r="K6943" i="35"/>
  <c r="L6943" i="35"/>
  <c r="M6943" i="35"/>
  <c r="O6943" i="35"/>
  <c r="P6943" i="35"/>
  <c r="Q6943" i="35"/>
  <c r="A6944" i="35"/>
  <c r="D6944" i="35"/>
  <c r="E6944" i="35"/>
  <c r="H6944" i="35"/>
  <c r="I6944" i="35"/>
  <c r="K6944" i="35"/>
  <c r="L6944" i="35"/>
  <c r="M6944" i="35"/>
  <c r="O6944" i="35"/>
  <c r="P6944" i="35"/>
  <c r="Q6944" i="35"/>
  <c r="R6944" i="35"/>
  <c r="A6945" i="35"/>
  <c r="D6945" i="35"/>
  <c r="E6945" i="35"/>
  <c r="F6945" i="35"/>
  <c r="G6945" i="35"/>
  <c r="H6945" i="35"/>
  <c r="I6945" i="35"/>
  <c r="J6945" i="35"/>
  <c r="K6945" i="35"/>
  <c r="L6945" i="35"/>
  <c r="M6945" i="35"/>
  <c r="N6945" i="35"/>
  <c r="O6945" i="35"/>
  <c r="P6945" i="35"/>
  <c r="Q6945" i="35"/>
  <c r="R6945" i="35"/>
  <c r="A6946" i="35"/>
  <c r="D6946" i="35"/>
  <c r="E6946" i="35"/>
  <c r="F6946" i="35"/>
  <c r="G6946" i="35"/>
  <c r="H6946" i="35"/>
  <c r="I6946" i="35"/>
  <c r="J6946" i="35"/>
  <c r="K6946" i="35"/>
  <c r="L6946" i="35"/>
  <c r="M6946" i="35"/>
  <c r="N6946" i="35"/>
  <c r="O6946" i="35"/>
  <c r="P6946" i="35"/>
  <c r="Q6946" i="35"/>
  <c r="R6946" i="35"/>
  <c r="A6947" i="35"/>
  <c r="D6947" i="35"/>
  <c r="E6947" i="35"/>
  <c r="F6947" i="35"/>
  <c r="G6947" i="35"/>
  <c r="H6947" i="35"/>
  <c r="I6947" i="35"/>
  <c r="J6947" i="35"/>
  <c r="K6947" i="35"/>
  <c r="L6947" i="35"/>
  <c r="M6947" i="35"/>
  <c r="N6947" i="35"/>
  <c r="O6947" i="35"/>
  <c r="P6947" i="35"/>
  <c r="Q6947" i="35"/>
  <c r="R6947" i="35"/>
  <c r="A6948" i="35"/>
  <c r="D6948" i="35"/>
  <c r="G6948" i="35"/>
  <c r="H6948" i="35"/>
  <c r="I6948" i="35"/>
  <c r="K6948" i="35"/>
  <c r="L6948" i="35"/>
  <c r="M6948" i="35"/>
  <c r="O6948" i="35"/>
  <c r="P6948" i="35"/>
  <c r="Q6948" i="35"/>
  <c r="A6949" i="35"/>
  <c r="D6949" i="35"/>
  <c r="F6949" i="35"/>
  <c r="H6949" i="35"/>
  <c r="I6949" i="35"/>
  <c r="J6949" i="35"/>
  <c r="L6949" i="35"/>
  <c r="M6949" i="35"/>
  <c r="N6949" i="35"/>
  <c r="P6949" i="35"/>
  <c r="Q6949" i="35"/>
  <c r="R6949" i="35"/>
  <c r="A6950" i="35"/>
  <c r="D6950" i="35"/>
  <c r="E6950" i="35"/>
  <c r="F6950" i="35"/>
  <c r="H6950" i="35"/>
  <c r="I6950" i="35"/>
  <c r="J6950" i="35"/>
  <c r="L6950" i="35"/>
  <c r="M6950" i="35"/>
  <c r="N6950" i="35"/>
  <c r="P6950" i="35"/>
  <c r="Q6950" i="35"/>
  <c r="R6950" i="35"/>
  <c r="A6951" i="35"/>
  <c r="D6951" i="35"/>
  <c r="E6951" i="35"/>
  <c r="F6951" i="35"/>
  <c r="G6951" i="35"/>
  <c r="H6951" i="35"/>
  <c r="I6951" i="35"/>
  <c r="J6951" i="35"/>
  <c r="K6951" i="35"/>
  <c r="L6951" i="35"/>
  <c r="M6951" i="35"/>
  <c r="N6951" i="35"/>
  <c r="O6951" i="35"/>
  <c r="P6951" i="35"/>
  <c r="Q6951" i="35"/>
  <c r="R6951" i="35"/>
  <c r="A6952" i="35"/>
  <c r="D6952" i="35"/>
  <c r="F6952" i="35"/>
  <c r="G6952" i="35"/>
  <c r="H6952" i="35"/>
  <c r="I6952" i="35"/>
  <c r="J6952" i="35"/>
  <c r="K6952" i="35"/>
  <c r="L6952" i="35"/>
  <c r="M6952" i="35"/>
  <c r="N6952" i="35"/>
  <c r="O6952" i="35"/>
  <c r="P6952" i="35"/>
  <c r="Q6952" i="35"/>
  <c r="R6952" i="35"/>
  <c r="A6953" i="35"/>
  <c r="D6953" i="35"/>
  <c r="G6953" i="35"/>
  <c r="H6953" i="35"/>
  <c r="I6953" i="35"/>
  <c r="K6953" i="35"/>
  <c r="L6953" i="35"/>
  <c r="M6953" i="35"/>
  <c r="O6953" i="35"/>
  <c r="P6953" i="35"/>
  <c r="Q6953" i="35"/>
  <c r="A6954" i="35"/>
  <c r="D6954" i="35"/>
  <c r="F6954" i="35"/>
  <c r="H6954" i="35"/>
  <c r="J6954" i="35"/>
  <c r="K6954" i="35"/>
  <c r="L6954" i="35"/>
  <c r="M6954" i="35"/>
  <c r="N6954" i="35"/>
  <c r="O6954" i="35"/>
  <c r="P6954" i="35"/>
  <c r="Q6954" i="35"/>
  <c r="R6954" i="35"/>
  <c r="A6955" i="35"/>
  <c r="D6955" i="35"/>
  <c r="F6955" i="35"/>
  <c r="G6955" i="35"/>
  <c r="H6955" i="35"/>
  <c r="K6955" i="35"/>
  <c r="L6955" i="35"/>
  <c r="M6955" i="35"/>
  <c r="O6955" i="35"/>
  <c r="P6955" i="35"/>
  <c r="Q6955" i="35"/>
  <c r="A6956" i="35"/>
  <c r="D6956" i="35"/>
  <c r="F6956" i="35"/>
  <c r="H6956" i="35"/>
  <c r="J6956" i="35"/>
  <c r="K6956" i="35"/>
  <c r="L6956" i="35"/>
  <c r="M6956" i="35"/>
  <c r="N6956" i="35"/>
  <c r="O6956" i="35"/>
  <c r="P6956" i="35"/>
  <c r="Q6956" i="35"/>
  <c r="R6956" i="35"/>
  <c r="A6957" i="35"/>
  <c r="D6957" i="35"/>
  <c r="F6957" i="35"/>
  <c r="G6957" i="35"/>
  <c r="H6957" i="35"/>
  <c r="K6957" i="35"/>
  <c r="L6957" i="35"/>
  <c r="M6957" i="35"/>
  <c r="O6957" i="35"/>
  <c r="P6957" i="35"/>
  <c r="Q6957" i="35"/>
  <c r="A6958" i="35"/>
  <c r="D6958" i="35"/>
  <c r="F6958" i="35"/>
  <c r="H6958" i="35"/>
  <c r="I6958" i="35"/>
  <c r="J6958" i="35"/>
  <c r="L6958" i="35"/>
  <c r="M6958" i="35"/>
  <c r="N6958" i="35"/>
  <c r="P6958" i="35"/>
  <c r="Q6958" i="35"/>
  <c r="R6958" i="35"/>
  <c r="A6959" i="35"/>
  <c r="D6959" i="35"/>
  <c r="E6959" i="35"/>
  <c r="F6959" i="35"/>
  <c r="G6959" i="35"/>
  <c r="H6959" i="35"/>
  <c r="I6959" i="35"/>
  <c r="J6959" i="35"/>
  <c r="K6959" i="35"/>
  <c r="L6959" i="35"/>
  <c r="M6959" i="35"/>
  <c r="N6959" i="35"/>
  <c r="O6959" i="35"/>
  <c r="P6959" i="35"/>
  <c r="Q6959" i="35"/>
  <c r="R6959" i="35"/>
  <c r="A6960" i="35"/>
  <c r="D6960" i="35"/>
  <c r="F6960" i="35"/>
  <c r="G6960" i="35"/>
  <c r="H6960" i="35"/>
  <c r="I6960" i="35"/>
  <c r="J6960" i="35"/>
  <c r="K6960" i="35"/>
  <c r="L6960" i="35"/>
  <c r="M6960" i="35"/>
  <c r="N6960" i="35"/>
  <c r="O6960" i="35"/>
  <c r="P6960" i="35"/>
  <c r="Q6960" i="35"/>
  <c r="R6960" i="35"/>
  <c r="A6961" i="35"/>
  <c r="D6961" i="35"/>
  <c r="G6961" i="35"/>
  <c r="H6961" i="35"/>
  <c r="I6961" i="35"/>
  <c r="K6961" i="35"/>
  <c r="L6961" i="35"/>
  <c r="M6961" i="35"/>
  <c r="O6961" i="35"/>
  <c r="P6961" i="35"/>
  <c r="Q6961" i="35"/>
  <c r="A6962" i="35"/>
  <c r="D6962" i="35"/>
  <c r="F6962" i="35"/>
  <c r="H6962" i="35"/>
  <c r="J6962" i="35"/>
  <c r="K6962" i="35"/>
  <c r="L6962" i="35"/>
  <c r="M6962" i="35"/>
  <c r="N6962" i="35"/>
  <c r="O6962" i="35"/>
  <c r="P6962" i="35"/>
  <c r="Q6962" i="35"/>
  <c r="R6962" i="35"/>
  <c r="A6963" i="35"/>
  <c r="D6963" i="35"/>
  <c r="F6963" i="35"/>
  <c r="G6963" i="35"/>
  <c r="H6963" i="35"/>
  <c r="K6963" i="35"/>
  <c r="L6963" i="35"/>
  <c r="M6963" i="35"/>
  <c r="O6963" i="35"/>
  <c r="P6963" i="35"/>
  <c r="Q6963" i="35"/>
  <c r="A6964" i="35"/>
  <c r="D6964" i="35"/>
  <c r="F6964" i="35"/>
  <c r="H6964" i="35"/>
  <c r="I6964" i="35"/>
  <c r="J6964" i="35"/>
  <c r="L6964" i="35"/>
  <c r="M6964" i="35"/>
  <c r="N6964" i="35"/>
  <c r="P6964" i="35"/>
  <c r="Q6964" i="35"/>
  <c r="R6964" i="35"/>
  <c r="A6965" i="35"/>
  <c r="D6965" i="35"/>
  <c r="E6965" i="35"/>
  <c r="F6965" i="35"/>
  <c r="G6965" i="35"/>
  <c r="H6965" i="35"/>
  <c r="I6965" i="35"/>
  <c r="J6965" i="35"/>
  <c r="K6965" i="35"/>
  <c r="L6965" i="35"/>
  <c r="M6965" i="35"/>
  <c r="N6965" i="35"/>
  <c r="O6965" i="35"/>
  <c r="P6965" i="35"/>
  <c r="Q6965" i="35"/>
  <c r="R6965" i="35"/>
  <c r="A6966" i="35"/>
  <c r="D6966" i="35"/>
  <c r="F6966" i="35"/>
  <c r="G6966" i="35"/>
  <c r="H6966" i="35"/>
  <c r="I6966" i="35"/>
  <c r="J6966" i="35"/>
  <c r="K6966" i="35"/>
  <c r="L6966" i="35"/>
  <c r="M6966" i="35"/>
  <c r="N6966" i="35"/>
  <c r="O6966" i="35"/>
  <c r="P6966" i="35"/>
  <c r="Q6966" i="35"/>
  <c r="R6966" i="35"/>
  <c r="A6967" i="35"/>
  <c r="D6967" i="35"/>
  <c r="G6967" i="35"/>
  <c r="H6967" i="35"/>
  <c r="I6967" i="35"/>
  <c r="K6967" i="35"/>
  <c r="L6967" i="35"/>
  <c r="M6967" i="35"/>
  <c r="O6967" i="35"/>
  <c r="P6967" i="35"/>
  <c r="Q6967" i="35"/>
  <c r="A6968" i="35"/>
  <c r="D6968" i="35"/>
  <c r="E6968" i="35"/>
  <c r="F6968" i="35"/>
  <c r="H6968" i="35"/>
  <c r="I6968" i="35"/>
  <c r="J6968" i="35"/>
  <c r="L6968" i="35"/>
  <c r="M6968" i="35"/>
  <c r="N6968" i="35"/>
  <c r="P6968" i="35"/>
  <c r="Q6968" i="35"/>
  <c r="R6968" i="35"/>
  <c r="A6969" i="35"/>
  <c r="D6969" i="35"/>
  <c r="E6969" i="35"/>
  <c r="F6969" i="35"/>
  <c r="G6969" i="35"/>
  <c r="H6969" i="35"/>
  <c r="I6969" i="35"/>
  <c r="J6969" i="35"/>
  <c r="K6969" i="35"/>
  <c r="L6969" i="35"/>
  <c r="M6969" i="35"/>
  <c r="N6969" i="35"/>
  <c r="O6969" i="35"/>
  <c r="P6969" i="35"/>
  <c r="Q6969" i="35"/>
  <c r="R6969" i="35"/>
  <c r="A6970" i="35"/>
  <c r="D6970" i="35"/>
  <c r="F6970" i="35"/>
  <c r="G6970" i="35"/>
  <c r="H6970" i="35"/>
  <c r="I6970" i="35"/>
  <c r="J6970" i="35"/>
  <c r="K6970" i="35"/>
  <c r="L6970" i="35"/>
  <c r="M6970" i="35"/>
  <c r="N6970" i="35"/>
  <c r="O6970" i="35"/>
  <c r="P6970" i="35"/>
  <c r="Q6970" i="35"/>
  <c r="R6970" i="35"/>
  <c r="A6971" i="35"/>
  <c r="D6971" i="35"/>
  <c r="E6971" i="35"/>
  <c r="G6971" i="35"/>
  <c r="H6971" i="35"/>
  <c r="I6971" i="35"/>
  <c r="K6971" i="35"/>
  <c r="L6971" i="35"/>
  <c r="M6971" i="35"/>
  <c r="O6971" i="35"/>
  <c r="P6971" i="35"/>
  <c r="Q6971" i="35"/>
  <c r="A6972" i="35"/>
  <c r="D6972" i="35"/>
  <c r="E6972" i="35"/>
  <c r="F6972" i="35"/>
  <c r="H6972" i="35"/>
  <c r="I6972" i="35"/>
  <c r="J6972" i="35"/>
  <c r="L6972" i="35"/>
  <c r="M6972" i="35"/>
  <c r="N6972" i="35"/>
  <c r="P6972" i="35"/>
  <c r="Q6972" i="35"/>
  <c r="R6972" i="35"/>
  <c r="A6973" i="35"/>
  <c r="D6973" i="35"/>
  <c r="E6973" i="35"/>
  <c r="F6973" i="35"/>
  <c r="G6973" i="35"/>
  <c r="H6973" i="35"/>
  <c r="I6973" i="35"/>
  <c r="J6973" i="35"/>
  <c r="K6973" i="35"/>
  <c r="L6973" i="35"/>
  <c r="M6973" i="35"/>
  <c r="N6973" i="35"/>
  <c r="O6973" i="35"/>
  <c r="P6973" i="35"/>
  <c r="Q6973" i="35"/>
  <c r="R6973" i="35"/>
  <c r="A6974" i="35"/>
  <c r="D6974" i="35"/>
  <c r="F6974" i="35"/>
  <c r="G6974" i="35"/>
  <c r="H6974" i="35"/>
  <c r="I6974" i="35"/>
  <c r="J6974" i="35"/>
  <c r="K6974" i="35"/>
  <c r="L6974" i="35"/>
  <c r="M6974" i="35"/>
  <c r="N6974" i="35"/>
  <c r="O6974" i="35"/>
  <c r="P6974" i="35"/>
  <c r="Q6974" i="35"/>
  <c r="R6974" i="35"/>
  <c r="A6975" i="35"/>
  <c r="D6975" i="35"/>
  <c r="E6975" i="35"/>
  <c r="G6975" i="35"/>
  <c r="H6975" i="35"/>
  <c r="I6975" i="35"/>
  <c r="K6975" i="35"/>
  <c r="L6975" i="35"/>
  <c r="M6975" i="35"/>
  <c r="O6975" i="35"/>
  <c r="P6975" i="35"/>
  <c r="Q6975" i="35"/>
  <c r="A6976" i="35"/>
  <c r="D6976" i="35"/>
  <c r="E6976" i="35"/>
  <c r="F6976" i="35"/>
  <c r="H6976" i="35"/>
  <c r="J6976" i="35"/>
  <c r="K6976" i="35"/>
  <c r="L6976" i="35"/>
  <c r="M6976" i="35"/>
  <c r="N6976" i="35"/>
  <c r="O6976" i="35"/>
  <c r="P6976" i="35"/>
  <c r="Q6976" i="35"/>
  <c r="R6976" i="35"/>
  <c r="A6977" i="35"/>
  <c r="D6977" i="35"/>
  <c r="F6977" i="35"/>
  <c r="G6977" i="35"/>
  <c r="H6977" i="35"/>
  <c r="K6977" i="35"/>
  <c r="L6977" i="35"/>
  <c r="M6977" i="35"/>
  <c r="O6977" i="35"/>
  <c r="P6977" i="35"/>
  <c r="Q6977" i="35"/>
  <c r="A6978" i="35"/>
  <c r="D6978" i="35"/>
  <c r="E6978" i="35"/>
  <c r="F6978" i="35"/>
  <c r="H6978" i="35"/>
  <c r="I6978" i="35"/>
  <c r="J6978" i="35"/>
  <c r="L6978" i="35"/>
  <c r="M6978" i="35"/>
  <c r="N6978" i="35"/>
  <c r="P6978" i="35"/>
  <c r="Q6978" i="35"/>
  <c r="R6978" i="35"/>
  <c r="A6979" i="35"/>
  <c r="D6979" i="35"/>
  <c r="E6979" i="35"/>
  <c r="F6979" i="35"/>
  <c r="G6979" i="35"/>
  <c r="H6979" i="35"/>
  <c r="I6979" i="35"/>
  <c r="J6979" i="35"/>
  <c r="K6979" i="35"/>
  <c r="L6979" i="35"/>
  <c r="M6979" i="35"/>
  <c r="N6979" i="35"/>
  <c r="O6979" i="35"/>
  <c r="P6979" i="35"/>
  <c r="Q6979" i="35"/>
  <c r="R6979" i="35"/>
  <c r="A6980" i="35"/>
  <c r="D6980" i="35"/>
  <c r="F6980" i="35"/>
  <c r="G6980" i="35"/>
  <c r="H6980" i="35"/>
  <c r="I6980" i="35"/>
  <c r="J6980" i="35"/>
  <c r="K6980" i="35"/>
  <c r="L6980" i="35"/>
  <c r="M6980" i="35"/>
  <c r="N6980" i="35"/>
  <c r="O6980" i="35"/>
  <c r="P6980" i="35"/>
  <c r="Q6980" i="35"/>
  <c r="R6980" i="35"/>
  <c r="A6981" i="35"/>
  <c r="D6981" i="35"/>
  <c r="E6981" i="35"/>
  <c r="G6981" i="35"/>
  <c r="H6981" i="35"/>
  <c r="I6981" i="35"/>
  <c r="K6981" i="35"/>
  <c r="L6981" i="35"/>
  <c r="M6981" i="35"/>
  <c r="O6981" i="35"/>
  <c r="P6981" i="35"/>
  <c r="Q6981" i="35"/>
  <c r="A6982" i="35"/>
  <c r="D6982" i="35"/>
  <c r="E6982" i="35"/>
  <c r="F6982" i="35"/>
  <c r="H6982" i="35"/>
  <c r="I6982" i="35"/>
  <c r="J6982" i="35"/>
  <c r="L6982" i="35"/>
  <c r="M6982" i="35"/>
  <c r="N6982" i="35"/>
  <c r="P6982" i="35"/>
  <c r="Q6982" i="35"/>
  <c r="R6982" i="35"/>
  <c r="A6983" i="35"/>
  <c r="D6983" i="35"/>
  <c r="E6983" i="35"/>
  <c r="F6983" i="35"/>
  <c r="G6983" i="35"/>
  <c r="H6983" i="35"/>
  <c r="J6983" i="35"/>
  <c r="K6983" i="35"/>
  <c r="L6983" i="35"/>
  <c r="M6983" i="35"/>
  <c r="N6983" i="35"/>
  <c r="O6983" i="35"/>
  <c r="P6983" i="35"/>
  <c r="Q6983" i="35"/>
  <c r="R6983" i="35"/>
  <c r="A6984" i="35"/>
  <c r="D6984" i="35"/>
  <c r="E6984" i="35"/>
  <c r="G6984" i="35"/>
  <c r="H6984" i="35"/>
  <c r="J6984" i="35"/>
  <c r="L6984" i="35"/>
  <c r="M6984" i="35"/>
  <c r="N6984" i="35"/>
  <c r="P6984" i="35"/>
  <c r="Q6984" i="35"/>
  <c r="R6984" i="35"/>
  <c r="A6985" i="35"/>
  <c r="D6985" i="35"/>
  <c r="E6985" i="35"/>
  <c r="F6985" i="35"/>
  <c r="G6985" i="35"/>
  <c r="H6985" i="35"/>
  <c r="J6985" i="35"/>
  <c r="K6985" i="35"/>
  <c r="L6985" i="35"/>
  <c r="M6985" i="35"/>
  <c r="N6985" i="35"/>
  <c r="O6985" i="35"/>
  <c r="P6985" i="35"/>
  <c r="Q6985" i="35"/>
  <c r="R6985" i="35"/>
  <c r="A6986" i="35"/>
  <c r="D6986" i="35"/>
  <c r="E6986" i="35"/>
  <c r="G6986" i="35"/>
  <c r="H6986" i="35"/>
  <c r="J6986" i="35"/>
  <c r="L6986" i="35"/>
  <c r="M6986" i="35"/>
  <c r="N6986" i="35"/>
  <c r="P6986" i="35"/>
  <c r="Q6986" i="35"/>
  <c r="R6986" i="35"/>
  <c r="A6987" i="35"/>
  <c r="D6987" i="35"/>
  <c r="E6987" i="35"/>
  <c r="F6987" i="35"/>
  <c r="G6987" i="35"/>
  <c r="H6987" i="35"/>
  <c r="J6987" i="35"/>
  <c r="K6987" i="35"/>
  <c r="L6987" i="35"/>
  <c r="M6987" i="35"/>
  <c r="N6987" i="35"/>
  <c r="O6987" i="35"/>
  <c r="P6987" i="35"/>
  <c r="Q6987" i="35"/>
  <c r="R6987" i="35"/>
  <c r="A6988" i="35"/>
  <c r="D6988" i="35"/>
  <c r="E6988" i="35"/>
  <c r="G6988" i="35"/>
  <c r="H6988" i="35"/>
  <c r="J6988" i="35"/>
  <c r="L6988" i="35"/>
  <c r="M6988" i="35"/>
  <c r="N6988" i="35"/>
  <c r="P6988" i="35"/>
  <c r="Q6988" i="35"/>
  <c r="R6988" i="35"/>
  <c r="A6989" i="35"/>
  <c r="D6989" i="35"/>
  <c r="E6989" i="35"/>
  <c r="F6989" i="35"/>
  <c r="G6989" i="35"/>
  <c r="H6989" i="35"/>
  <c r="J6989" i="35"/>
  <c r="K6989" i="35"/>
  <c r="L6989" i="35"/>
  <c r="M6989" i="35"/>
  <c r="N6989" i="35"/>
  <c r="O6989" i="35"/>
  <c r="P6989" i="35"/>
  <c r="Q6989" i="35"/>
  <c r="R6989" i="35"/>
  <c r="A6990" i="35"/>
  <c r="D6990" i="35"/>
  <c r="E6990" i="35"/>
  <c r="G6990" i="35"/>
  <c r="H6990" i="35"/>
  <c r="I6990" i="35"/>
  <c r="K6990" i="35"/>
  <c r="L6990" i="35"/>
  <c r="M6990" i="35"/>
  <c r="O6990" i="35"/>
  <c r="P6990" i="35"/>
  <c r="Q6990" i="35"/>
  <c r="M6991" i="35"/>
  <c r="Q6991" i="35"/>
  <c r="D6997" i="35"/>
  <c r="E6997" i="35"/>
  <c r="F6997" i="35"/>
  <c r="F7002" i="35" s="1"/>
  <c r="G6997" i="35"/>
  <c r="G7002" i="35" s="1"/>
  <c r="H6997" i="35"/>
  <c r="I6997" i="35"/>
  <c r="J6997" i="35"/>
  <c r="J7002" i="35" s="1"/>
  <c r="K6997" i="35"/>
  <c r="K7002" i="35" s="1"/>
  <c r="L6997" i="35"/>
  <c r="M6997" i="35"/>
  <c r="N6997" i="35"/>
  <c r="N7002" i="35" s="1"/>
  <c r="O6997" i="35"/>
  <c r="O7002" i="35" s="1"/>
  <c r="P6997" i="35"/>
  <c r="Q6997" i="35"/>
  <c r="R6997" i="35"/>
  <c r="R7002" i="35" s="1"/>
  <c r="D6999" i="35"/>
  <c r="D7002" i="35" s="1"/>
  <c r="E6999" i="35"/>
  <c r="F6999" i="35"/>
  <c r="G6999" i="35"/>
  <c r="H6999" i="35"/>
  <c r="H7002" i="35" s="1"/>
  <c r="I6999" i="35"/>
  <c r="J6999" i="35"/>
  <c r="K6999" i="35"/>
  <c r="L6999" i="35"/>
  <c r="L7002" i="35" s="1"/>
  <c r="M6999" i="35"/>
  <c r="N6999" i="35"/>
  <c r="O6999" i="35"/>
  <c r="P6999" i="35"/>
  <c r="P7002" i="35" s="1"/>
  <c r="Q6999" i="35"/>
  <c r="R6999" i="35"/>
  <c r="E7002" i="35"/>
  <c r="I7002" i="35"/>
  <c r="M7002" i="35"/>
  <c r="Q7002" i="35"/>
  <c r="A7027" i="35"/>
  <c r="D7027" i="35"/>
  <c r="H7027" i="35"/>
  <c r="L7027" i="35"/>
  <c r="P7027" i="35"/>
  <c r="A7028" i="35"/>
  <c r="D7028" i="35"/>
  <c r="A7029" i="35"/>
  <c r="D7029" i="35"/>
  <c r="L7029" i="35" s="1"/>
  <c r="L7080" i="35" s="1"/>
  <c r="H7029" i="35"/>
  <c r="H7080" i="35" s="1"/>
  <c r="P7029" i="35"/>
  <c r="P7080" i="35" s="1"/>
  <c r="A7030" i="35"/>
  <c r="D7030" i="35"/>
  <c r="H7030" i="35" s="1"/>
  <c r="H7081" i="35" s="1"/>
  <c r="L7030" i="35"/>
  <c r="L7081" i="35" s="1"/>
  <c r="A7031" i="35"/>
  <c r="D7031" i="35"/>
  <c r="H7031" i="35"/>
  <c r="H7082" i="35" s="1"/>
  <c r="L7031" i="35"/>
  <c r="L7082" i="35" s="1"/>
  <c r="P7031" i="35"/>
  <c r="P7082" i="35" s="1"/>
  <c r="A7032" i="35"/>
  <c r="D7032" i="35"/>
  <c r="A7033" i="35"/>
  <c r="D7033" i="35"/>
  <c r="L7033" i="35" s="1"/>
  <c r="L7084" i="35" s="1"/>
  <c r="H7033" i="35"/>
  <c r="H7084" i="35" s="1"/>
  <c r="P7033" i="35"/>
  <c r="P7084" i="35" s="1"/>
  <c r="A7034" i="35"/>
  <c r="D7034" i="35"/>
  <c r="H7034" i="35" s="1"/>
  <c r="H7085" i="35" s="1"/>
  <c r="L7034" i="35"/>
  <c r="L7085" i="35" s="1"/>
  <c r="A7035" i="35"/>
  <c r="D7035" i="35"/>
  <c r="H7035" i="35"/>
  <c r="H7086" i="35" s="1"/>
  <c r="L7035" i="35"/>
  <c r="L7086" i="35" s="1"/>
  <c r="P7035" i="35"/>
  <c r="P7086" i="35" s="1"/>
  <c r="A7036" i="35"/>
  <c r="D7036" i="35"/>
  <c r="A7037" i="35"/>
  <c r="D7037" i="35"/>
  <c r="L7037" i="35" s="1"/>
  <c r="L7088" i="35" s="1"/>
  <c r="H7037" i="35"/>
  <c r="H7088" i="35" s="1"/>
  <c r="P7037" i="35"/>
  <c r="P7088" i="35" s="1"/>
  <c r="A7038" i="35"/>
  <c r="D7038" i="35"/>
  <c r="H7038" i="35" s="1"/>
  <c r="H7089" i="35" s="1"/>
  <c r="L7038" i="35"/>
  <c r="L7089" i="35" s="1"/>
  <c r="A7039" i="35"/>
  <c r="D7039" i="35"/>
  <c r="H7039" i="35"/>
  <c r="H7090" i="35" s="1"/>
  <c r="L7039" i="35"/>
  <c r="L7090" i="35" s="1"/>
  <c r="P7039" i="35"/>
  <c r="P7090" i="35" s="1"/>
  <c r="A7040" i="35"/>
  <c r="D7040" i="35"/>
  <c r="A7041" i="35"/>
  <c r="D7041" i="35"/>
  <c r="L7041" i="35" s="1"/>
  <c r="L7092" i="35" s="1"/>
  <c r="H7041" i="35"/>
  <c r="H7092" i="35" s="1"/>
  <c r="P7041" i="35"/>
  <c r="P7092" i="35" s="1"/>
  <c r="A7042" i="35"/>
  <c r="D7042" i="35"/>
  <c r="H7042" i="35" s="1"/>
  <c r="H7093" i="35" s="1"/>
  <c r="L7042" i="35"/>
  <c r="L7093" i="35" s="1"/>
  <c r="A7043" i="35"/>
  <c r="D7043" i="35"/>
  <c r="H7043" i="35"/>
  <c r="H7094" i="35" s="1"/>
  <c r="L7043" i="35"/>
  <c r="L7094" i="35" s="1"/>
  <c r="P7043" i="35"/>
  <c r="P7094" i="35" s="1"/>
  <c r="A7044" i="35"/>
  <c r="D7044" i="35"/>
  <c r="A7045" i="35"/>
  <c r="D7045" i="35"/>
  <c r="L7045" i="35" s="1"/>
  <c r="L7096" i="35" s="1"/>
  <c r="H7045" i="35"/>
  <c r="H7096" i="35" s="1"/>
  <c r="P7045" i="35"/>
  <c r="P7096" i="35" s="1"/>
  <c r="A7046" i="35"/>
  <c r="D7046" i="35"/>
  <c r="H7046" i="35" s="1"/>
  <c r="H7097" i="35" s="1"/>
  <c r="L7046" i="35"/>
  <c r="L7097" i="35" s="1"/>
  <c r="A7047" i="35"/>
  <c r="D7047" i="35"/>
  <c r="H7047" i="35"/>
  <c r="H7098" i="35" s="1"/>
  <c r="L7047" i="35"/>
  <c r="L7098" i="35" s="1"/>
  <c r="P7047" i="35"/>
  <c r="P7098" i="35" s="1"/>
  <c r="A7048" i="35"/>
  <c r="D7048" i="35"/>
  <c r="A7049" i="35"/>
  <c r="D7049" i="35"/>
  <c r="L7049" i="35" s="1"/>
  <c r="L7100" i="35" s="1"/>
  <c r="H7049" i="35"/>
  <c r="H7100" i="35" s="1"/>
  <c r="P7049" i="35"/>
  <c r="P7100" i="35" s="1"/>
  <c r="A7050" i="35"/>
  <c r="D7050" i="35"/>
  <c r="H7050" i="35" s="1"/>
  <c r="H7101" i="35" s="1"/>
  <c r="L7050" i="35"/>
  <c r="L7101" i="35" s="1"/>
  <c r="A7051" i="35"/>
  <c r="D7051" i="35"/>
  <c r="H7051" i="35"/>
  <c r="H7102" i="35" s="1"/>
  <c r="L7051" i="35"/>
  <c r="L7102" i="35" s="1"/>
  <c r="P7051" i="35"/>
  <c r="P7102" i="35" s="1"/>
  <c r="A7052" i="35"/>
  <c r="D7052" i="35"/>
  <c r="A7053" i="35"/>
  <c r="D7053" i="35"/>
  <c r="L7053" i="35" s="1"/>
  <c r="L7104" i="35" s="1"/>
  <c r="H7053" i="35"/>
  <c r="H7104" i="35" s="1"/>
  <c r="P7053" i="35"/>
  <c r="P7104" i="35" s="1"/>
  <c r="A7054" i="35"/>
  <c r="D7054" i="35"/>
  <c r="H7054" i="35" s="1"/>
  <c r="H7105" i="35" s="1"/>
  <c r="L7054" i="35"/>
  <c r="L7105" i="35" s="1"/>
  <c r="A7055" i="35"/>
  <c r="D7055" i="35"/>
  <c r="H7055" i="35"/>
  <c r="H7106" i="35" s="1"/>
  <c r="L7055" i="35"/>
  <c r="L7106" i="35" s="1"/>
  <c r="P7055" i="35"/>
  <c r="P7106" i="35" s="1"/>
  <c r="A7056" i="35"/>
  <c r="D7056" i="35"/>
  <c r="A7057" i="35"/>
  <c r="D7057" i="35"/>
  <c r="L7057" i="35" s="1"/>
  <c r="L7108" i="35" s="1"/>
  <c r="H7057" i="35"/>
  <c r="H7108" i="35" s="1"/>
  <c r="P7057" i="35"/>
  <c r="P7108" i="35" s="1"/>
  <c r="A7058" i="35"/>
  <c r="D7058" i="35"/>
  <c r="H7058" i="35" s="1"/>
  <c r="H7109" i="35" s="1"/>
  <c r="L7058" i="35"/>
  <c r="L7109" i="35" s="1"/>
  <c r="A7059" i="35"/>
  <c r="D7059" i="35"/>
  <c r="H7059" i="35"/>
  <c r="H7110" i="35" s="1"/>
  <c r="L7059" i="35"/>
  <c r="L7110" i="35" s="1"/>
  <c r="P7059" i="35"/>
  <c r="P7110" i="35" s="1"/>
  <c r="A7060" i="35"/>
  <c r="D7060" i="35"/>
  <c r="A7061" i="35"/>
  <c r="D7061" i="35"/>
  <c r="L7061" i="35" s="1"/>
  <c r="L7112" i="35" s="1"/>
  <c r="H7061" i="35"/>
  <c r="H7112" i="35" s="1"/>
  <c r="P7061" i="35"/>
  <c r="P7112" i="35" s="1"/>
  <c r="A7062" i="35"/>
  <c r="D7062" i="35"/>
  <c r="H7062" i="35" s="1"/>
  <c r="H7113" i="35" s="1"/>
  <c r="L7062" i="35"/>
  <c r="L7113" i="35" s="1"/>
  <c r="A7063" i="35"/>
  <c r="D7063" i="35"/>
  <c r="H7063" i="35"/>
  <c r="H7114" i="35" s="1"/>
  <c r="L7063" i="35"/>
  <c r="L7114" i="35" s="1"/>
  <c r="P7063" i="35"/>
  <c r="P7114" i="35" s="1"/>
  <c r="A7064" i="35"/>
  <c r="D7064" i="35"/>
  <c r="A7065" i="35"/>
  <c r="D7065" i="35"/>
  <c r="L7065" i="35" s="1"/>
  <c r="L7116" i="35" s="1"/>
  <c r="H7065" i="35"/>
  <c r="H7116" i="35" s="1"/>
  <c r="P7065" i="35"/>
  <c r="P7116" i="35" s="1"/>
  <c r="A7066" i="35"/>
  <c r="D7066" i="35"/>
  <c r="H7066" i="35" s="1"/>
  <c r="H7117" i="35" s="1"/>
  <c r="L7066" i="35"/>
  <c r="L7117" i="35" s="1"/>
  <c r="A7067" i="35"/>
  <c r="D7067" i="35"/>
  <c r="H7067" i="35"/>
  <c r="H7118" i="35" s="1"/>
  <c r="L7067" i="35"/>
  <c r="L7118" i="35" s="1"/>
  <c r="P7067" i="35"/>
  <c r="P7118" i="35" s="1"/>
  <c r="A7068" i="35"/>
  <c r="D7068" i="35"/>
  <c r="A7069" i="35"/>
  <c r="D7069" i="35"/>
  <c r="L7069" i="35" s="1"/>
  <c r="L7120" i="35" s="1"/>
  <c r="H7069" i="35"/>
  <c r="H7120" i="35" s="1"/>
  <c r="P7069" i="35"/>
  <c r="P7120" i="35" s="1"/>
  <c r="A7070" i="35"/>
  <c r="D7070" i="35"/>
  <c r="H7070" i="35" s="1"/>
  <c r="H7121" i="35" s="1"/>
  <c r="L7070" i="35"/>
  <c r="L7121" i="35" s="1"/>
  <c r="A7071" i="35"/>
  <c r="D7071" i="35"/>
  <c r="H7071" i="35"/>
  <c r="H7122" i="35" s="1"/>
  <c r="L7071" i="35"/>
  <c r="L7122" i="35" s="1"/>
  <c r="P7071" i="35"/>
  <c r="P7122" i="35" s="1"/>
  <c r="A7072" i="35"/>
  <c r="D7072" i="35"/>
  <c r="A7073" i="35"/>
  <c r="D7073" i="35"/>
  <c r="L7073" i="35" s="1"/>
  <c r="L7124" i="35" s="1"/>
  <c r="H7073" i="35"/>
  <c r="H7124" i="35" s="1"/>
  <c r="P7073" i="35"/>
  <c r="P7124" i="35" s="1"/>
  <c r="A7074" i="35"/>
  <c r="D7074" i="35"/>
  <c r="H7074" i="35" s="1"/>
  <c r="H7125" i="35" s="1"/>
  <c r="L7074" i="35"/>
  <c r="L7125" i="35" s="1"/>
  <c r="A7075" i="35"/>
  <c r="D7075" i="35"/>
  <c r="H7075" i="35"/>
  <c r="H7126" i="35" s="1"/>
  <c r="L7075" i="35"/>
  <c r="L7126" i="35" s="1"/>
  <c r="P7075" i="35"/>
  <c r="P7126" i="35" s="1"/>
  <c r="A7076" i="35"/>
  <c r="D7076" i="35"/>
  <c r="A7078" i="35"/>
  <c r="A7079" i="35"/>
  <c r="A7080" i="35"/>
  <c r="A7081" i="35"/>
  <c r="A7082" i="35"/>
  <c r="A7083" i="35"/>
  <c r="A7084" i="35"/>
  <c r="A7085" i="35"/>
  <c r="A7086" i="35"/>
  <c r="A7087" i="35"/>
  <c r="A7088" i="35"/>
  <c r="A7089" i="35"/>
  <c r="A7090" i="35"/>
  <c r="A7091" i="35"/>
  <c r="A7092" i="35"/>
  <c r="A7093" i="35"/>
  <c r="A7094" i="35"/>
  <c r="A7095" i="35"/>
  <c r="A7096" i="35"/>
  <c r="A7097" i="35"/>
  <c r="A7098" i="35"/>
  <c r="A7099" i="35"/>
  <c r="A7100" i="35"/>
  <c r="A7101" i="35"/>
  <c r="A7102" i="35"/>
  <c r="A7103" i="35"/>
  <c r="A7104" i="35"/>
  <c r="A7105" i="35"/>
  <c r="A7106" i="35"/>
  <c r="A7107" i="35"/>
  <c r="A7108" i="35"/>
  <c r="A7109" i="35"/>
  <c r="A7110" i="35"/>
  <c r="A7111" i="35"/>
  <c r="A7112" i="35"/>
  <c r="A7113" i="35"/>
  <c r="A7114" i="35"/>
  <c r="A7115" i="35"/>
  <c r="A7116" i="35"/>
  <c r="A7117" i="35"/>
  <c r="A7118" i="35"/>
  <c r="A7119" i="35"/>
  <c r="A7120" i="35"/>
  <c r="A7121" i="35"/>
  <c r="A7122" i="35"/>
  <c r="A7123" i="35"/>
  <c r="A7124" i="35"/>
  <c r="A7125" i="35"/>
  <c r="A7126" i="35"/>
  <c r="A7127" i="35"/>
  <c r="D7138" i="35"/>
  <c r="D7143" i="35" s="1"/>
  <c r="E7138" i="35"/>
  <c r="F7138" i="35"/>
  <c r="G7138" i="35"/>
  <c r="G7143" i="35" s="1"/>
  <c r="H7138" i="35"/>
  <c r="H7143" i="35" s="1"/>
  <c r="I7138" i="35"/>
  <c r="J7138" i="35"/>
  <c r="K7138" i="35"/>
  <c r="K7143" i="35" s="1"/>
  <c r="L7138" i="35"/>
  <c r="L7143" i="35" s="1"/>
  <c r="M7138" i="35"/>
  <c r="N7138" i="35"/>
  <c r="O7138" i="35"/>
  <c r="O7143" i="35" s="1"/>
  <c r="P7138" i="35"/>
  <c r="P7143" i="35" s="1"/>
  <c r="Q7138" i="35"/>
  <c r="R7138" i="35"/>
  <c r="D7140" i="35"/>
  <c r="E7140" i="35"/>
  <c r="E7143" i="35" s="1"/>
  <c r="F7140" i="35"/>
  <c r="G7140" i="35"/>
  <c r="H7140" i="35"/>
  <c r="I7140" i="35"/>
  <c r="I7143" i="35" s="1"/>
  <c r="J7140" i="35"/>
  <c r="K7140" i="35"/>
  <c r="L7140" i="35"/>
  <c r="M7140" i="35"/>
  <c r="M7143" i="35" s="1"/>
  <c r="N7140" i="35"/>
  <c r="O7140" i="35"/>
  <c r="P7140" i="35"/>
  <c r="Q7140" i="35"/>
  <c r="Q7143" i="35" s="1"/>
  <c r="R7140" i="35"/>
  <c r="F7143" i="35"/>
  <c r="J7143" i="35"/>
  <c r="N7143" i="35"/>
  <c r="R7143" i="35"/>
  <c r="A7168" i="35"/>
  <c r="D7168" i="35"/>
  <c r="F7168" i="35" s="1"/>
  <c r="E7168" i="35"/>
  <c r="H7168" i="35"/>
  <c r="I7168" i="35"/>
  <c r="L7168" i="35"/>
  <c r="M7168" i="35"/>
  <c r="P7168" i="35"/>
  <c r="Q7168" i="35"/>
  <c r="A7169" i="35"/>
  <c r="D7169" i="35"/>
  <c r="F7169" i="35" s="1"/>
  <c r="F7218" i="35" s="1"/>
  <c r="E7169" i="35"/>
  <c r="E7220" i="35" s="1"/>
  <c r="H7169" i="35"/>
  <c r="I7169" i="35"/>
  <c r="I7220" i="35" s="1"/>
  <c r="L7169" i="35"/>
  <c r="M7169" i="35"/>
  <c r="M7220" i="35" s="1"/>
  <c r="P7169" i="35"/>
  <c r="Q7169" i="35"/>
  <c r="Q7220" i="35" s="1"/>
  <c r="A7170" i="35"/>
  <c r="D7170" i="35"/>
  <c r="F7170" i="35" s="1"/>
  <c r="E7170" i="35"/>
  <c r="E7221" i="35" s="1"/>
  <c r="H7170" i="35"/>
  <c r="I7170" i="35"/>
  <c r="I7221" i="35" s="1"/>
  <c r="L7170" i="35"/>
  <c r="M7170" i="35"/>
  <c r="M7221" i="35" s="1"/>
  <c r="P7170" i="35"/>
  <c r="Q7170" i="35"/>
  <c r="Q7221" i="35" s="1"/>
  <c r="A7171" i="35"/>
  <c r="D7171" i="35"/>
  <c r="F7171" i="35" s="1"/>
  <c r="E7171" i="35"/>
  <c r="E7222" i="35" s="1"/>
  <c r="H7171" i="35"/>
  <c r="I7171" i="35"/>
  <c r="I7222" i="35" s="1"/>
  <c r="L7171" i="35"/>
  <c r="M7171" i="35"/>
  <c r="M7222" i="35" s="1"/>
  <c r="P7171" i="35"/>
  <c r="Q7171" i="35"/>
  <c r="Q7222" i="35" s="1"/>
  <c r="A7172" i="35"/>
  <c r="D7172" i="35"/>
  <c r="F7172" i="35" s="1"/>
  <c r="E7172" i="35"/>
  <c r="E7223" i="35" s="1"/>
  <c r="H7172" i="35"/>
  <c r="I7172" i="35"/>
  <c r="I7223" i="35" s="1"/>
  <c r="L7172" i="35"/>
  <c r="M7172" i="35"/>
  <c r="M7223" i="35" s="1"/>
  <c r="P7172" i="35"/>
  <c r="Q7172" i="35"/>
  <c r="Q7223" i="35" s="1"/>
  <c r="A7173" i="35"/>
  <c r="D7173" i="35"/>
  <c r="F7173" i="35" s="1"/>
  <c r="E7173" i="35"/>
  <c r="E7224" i="35" s="1"/>
  <c r="H7173" i="35"/>
  <c r="I7173" i="35"/>
  <c r="I7224" i="35" s="1"/>
  <c r="L7173" i="35"/>
  <c r="M7173" i="35"/>
  <c r="M7224" i="35" s="1"/>
  <c r="P7173" i="35"/>
  <c r="Q7173" i="35"/>
  <c r="Q7224" i="35" s="1"/>
  <c r="A7174" i="35"/>
  <c r="D7174" i="35"/>
  <c r="F7174" i="35" s="1"/>
  <c r="E7174" i="35"/>
  <c r="E7225" i="35" s="1"/>
  <c r="H7174" i="35"/>
  <c r="I7174" i="35"/>
  <c r="I7225" i="35" s="1"/>
  <c r="L7174" i="35"/>
  <c r="M7174" i="35"/>
  <c r="M7225" i="35" s="1"/>
  <c r="P7174" i="35"/>
  <c r="Q7174" i="35"/>
  <c r="Q7225" i="35" s="1"/>
  <c r="A7175" i="35"/>
  <c r="D7175" i="35"/>
  <c r="F7175" i="35" s="1"/>
  <c r="E7175" i="35"/>
  <c r="E7226" i="35" s="1"/>
  <c r="H7175" i="35"/>
  <c r="I7175" i="35"/>
  <c r="I7226" i="35" s="1"/>
  <c r="L7175" i="35"/>
  <c r="M7175" i="35"/>
  <c r="M7226" i="35" s="1"/>
  <c r="P7175" i="35"/>
  <c r="Q7175" i="35"/>
  <c r="Q7226" i="35" s="1"/>
  <c r="A7176" i="35"/>
  <c r="D7176" i="35"/>
  <c r="F7176" i="35" s="1"/>
  <c r="E7176" i="35"/>
  <c r="E7227" i="35" s="1"/>
  <c r="H7176" i="35"/>
  <c r="I7176" i="35"/>
  <c r="I7227" i="35" s="1"/>
  <c r="L7176" i="35"/>
  <c r="M7176" i="35"/>
  <c r="M7227" i="35" s="1"/>
  <c r="P7176" i="35"/>
  <c r="Q7176" i="35"/>
  <c r="Q7227" i="35" s="1"/>
  <c r="A7177" i="35"/>
  <c r="D7177" i="35"/>
  <c r="F7177" i="35" s="1"/>
  <c r="E7177" i="35"/>
  <c r="E7228" i="35" s="1"/>
  <c r="H7177" i="35"/>
  <c r="I7177" i="35"/>
  <c r="I7228" i="35" s="1"/>
  <c r="L7177" i="35"/>
  <c r="M7177" i="35"/>
  <c r="M7228" i="35" s="1"/>
  <c r="P7177" i="35"/>
  <c r="Q7177" i="35"/>
  <c r="Q7228" i="35" s="1"/>
  <c r="A7178" i="35"/>
  <c r="D7178" i="35"/>
  <c r="F7178" i="35" s="1"/>
  <c r="E7178" i="35"/>
  <c r="E7229" i="35" s="1"/>
  <c r="H7178" i="35"/>
  <c r="I7178" i="35"/>
  <c r="I7229" i="35" s="1"/>
  <c r="L7178" i="35"/>
  <c r="M7178" i="35"/>
  <c r="M7229" i="35" s="1"/>
  <c r="P7178" i="35"/>
  <c r="Q7178" i="35"/>
  <c r="Q7229" i="35" s="1"/>
  <c r="A7179" i="35"/>
  <c r="D7179" i="35"/>
  <c r="F7179" i="35" s="1"/>
  <c r="E7179" i="35"/>
  <c r="E7230" i="35" s="1"/>
  <c r="H7179" i="35"/>
  <c r="I7179" i="35"/>
  <c r="I7230" i="35" s="1"/>
  <c r="L7179" i="35"/>
  <c r="M7179" i="35"/>
  <c r="M7230" i="35" s="1"/>
  <c r="P7179" i="35"/>
  <c r="Q7179" i="35"/>
  <c r="Q7230" i="35" s="1"/>
  <c r="A7180" i="35"/>
  <c r="D7180" i="35"/>
  <c r="F7180" i="35" s="1"/>
  <c r="E7180" i="35"/>
  <c r="E7231" i="35" s="1"/>
  <c r="H7180" i="35"/>
  <c r="I7180" i="35"/>
  <c r="I7231" i="35" s="1"/>
  <c r="L7180" i="35"/>
  <c r="M7180" i="35"/>
  <c r="M7231" i="35" s="1"/>
  <c r="P7180" i="35"/>
  <c r="Q7180" i="35"/>
  <c r="Q7231" i="35" s="1"/>
  <c r="A7181" i="35"/>
  <c r="D7181" i="35"/>
  <c r="F7181" i="35" s="1"/>
  <c r="E7181" i="35"/>
  <c r="E7232" i="35" s="1"/>
  <c r="H7181" i="35"/>
  <c r="I7181" i="35"/>
  <c r="I7232" i="35" s="1"/>
  <c r="L7181" i="35"/>
  <c r="M7181" i="35"/>
  <c r="M7232" i="35" s="1"/>
  <c r="P7181" i="35"/>
  <c r="Q7181" i="35"/>
  <c r="Q7232" i="35" s="1"/>
  <c r="A7182" i="35"/>
  <c r="D7182" i="35"/>
  <c r="F7182" i="35" s="1"/>
  <c r="E7182" i="35"/>
  <c r="E7233" i="35" s="1"/>
  <c r="H7182" i="35"/>
  <c r="I7182" i="35"/>
  <c r="I7233" i="35" s="1"/>
  <c r="L7182" i="35"/>
  <c r="M7182" i="35"/>
  <c r="M7233" i="35" s="1"/>
  <c r="P7182" i="35"/>
  <c r="Q7182" i="35"/>
  <c r="Q7233" i="35" s="1"/>
  <c r="A7183" i="35"/>
  <c r="D7183" i="35"/>
  <c r="F7183" i="35" s="1"/>
  <c r="E7183" i="35"/>
  <c r="E7234" i="35" s="1"/>
  <c r="H7183" i="35"/>
  <c r="I7183" i="35"/>
  <c r="I7234" i="35" s="1"/>
  <c r="L7183" i="35"/>
  <c r="M7183" i="35"/>
  <c r="M7234" i="35" s="1"/>
  <c r="P7183" i="35"/>
  <c r="Q7183" i="35"/>
  <c r="Q7234" i="35" s="1"/>
  <c r="A7184" i="35"/>
  <c r="D7184" i="35"/>
  <c r="F7184" i="35" s="1"/>
  <c r="E7184" i="35"/>
  <c r="E7235" i="35" s="1"/>
  <c r="H7184" i="35"/>
  <c r="I7184" i="35"/>
  <c r="I7235" i="35" s="1"/>
  <c r="L7184" i="35"/>
  <c r="M7184" i="35"/>
  <c r="M7235" i="35" s="1"/>
  <c r="P7184" i="35"/>
  <c r="Q7184" i="35"/>
  <c r="Q7235" i="35" s="1"/>
  <c r="A7185" i="35"/>
  <c r="D7185" i="35"/>
  <c r="F7185" i="35" s="1"/>
  <c r="E7185" i="35"/>
  <c r="E7236" i="35" s="1"/>
  <c r="H7185" i="35"/>
  <c r="I7185" i="35"/>
  <c r="I7236" i="35" s="1"/>
  <c r="L7185" i="35"/>
  <c r="M7185" i="35"/>
  <c r="M7236" i="35" s="1"/>
  <c r="P7185" i="35"/>
  <c r="Q7185" i="35"/>
  <c r="Q7236" i="35" s="1"/>
  <c r="A7186" i="35"/>
  <c r="D7186" i="35"/>
  <c r="F7186" i="35" s="1"/>
  <c r="E7186" i="35"/>
  <c r="E7237" i="35" s="1"/>
  <c r="H7186" i="35"/>
  <c r="I7186" i="35"/>
  <c r="I7237" i="35" s="1"/>
  <c r="L7186" i="35"/>
  <c r="M7186" i="35"/>
  <c r="M7237" i="35" s="1"/>
  <c r="P7186" i="35"/>
  <c r="Q7186" i="35"/>
  <c r="Q7237" i="35" s="1"/>
  <c r="A7187" i="35"/>
  <c r="D7187" i="35"/>
  <c r="F7187" i="35" s="1"/>
  <c r="E7187" i="35"/>
  <c r="E7238" i="35" s="1"/>
  <c r="H7187" i="35"/>
  <c r="I7187" i="35"/>
  <c r="I7238" i="35" s="1"/>
  <c r="L7187" i="35"/>
  <c r="M7187" i="35"/>
  <c r="M7238" i="35" s="1"/>
  <c r="P7187" i="35"/>
  <c r="Q7187" i="35"/>
  <c r="Q7238" i="35" s="1"/>
  <c r="A7188" i="35"/>
  <c r="D7188" i="35"/>
  <c r="F7188" i="35" s="1"/>
  <c r="E7188" i="35"/>
  <c r="E7239" i="35" s="1"/>
  <c r="H7188" i="35"/>
  <c r="I7188" i="35"/>
  <c r="I7239" i="35" s="1"/>
  <c r="L7188" i="35"/>
  <c r="M7188" i="35"/>
  <c r="M7239" i="35" s="1"/>
  <c r="P7188" i="35"/>
  <c r="Q7188" i="35"/>
  <c r="Q7239" i="35" s="1"/>
  <c r="A7189" i="35"/>
  <c r="D7189" i="35"/>
  <c r="F7189" i="35" s="1"/>
  <c r="E7189" i="35"/>
  <c r="E7240" i="35" s="1"/>
  <c r="H7189" i="35"/>
  <c r="I7189" i="35"/>
  <c r="I7240" i="35" s="1"/>
  <c r="L7189" i="35"/>
  <c r="M7189" i="35"/>
  <c r="M7240" i="35" s="1"/>
  <c r="P7189" i="35"/>
  <c r="Q7189" i="35"/>
  <c r="Q7240" i="35" s="1"/>
  <c r="A7190" i="35"/>
  <c r="D7190" i="35"/>
  <c r="F7190" i="35" s="1"/>
  <c r="E7190" i="35"/>
  <c r="E7241" i="35" s="1"/>
  <c r="H7190" i="35"/>
  <c r="I7190" i="35"/>
  <c r="I7241" i="35" s="1"/>
  <c r="L7190" i="35"/>
  <c r="M7190" i="35"/>
  <c r="M7241" i="35" s="1"/>
  <c r="P7190" i="35"/>
  <c r="Q7190" i="35"/>
  <c r="Q7241" i="35" s="1"/>
  <c r="A7191" i="35"/>
  <c r="D7191" i="35"/>
  <c r="F7191" i="35" s="1"/>
  <c r="E7191" i="35"/>
  <c r="E7242" i="35" s="1"/>
  <c r="H7191" i="35"/>
  <c r="I7191" i="35"/>
  <c r="I7242" i="35" s="1"/>
  <c r="L7191" i="35"/>
  <c r="M7191" i="35"/>
  <c r="M7242" i="35" s="1"/>
  <c r="P7191" i="35"/>
  <c r="Q7191" i="35"/>
  <c r="Q7242" i="35" s="1"/>
  <c r="A7192" i="35"/>
  <c r="D7192" i="35"/>
  <c r="F7192" i="35" s="1"/>
  <c r="E7192" i="35"/>
  <c r="E7243" i="35" s="1"/>
  <c r="H7192" i="35"/>
  <c r="I7192" i="35"/>
  <c r="I7243" i="35" s="1"/>
  <c r="K7192" i="35"/>
  <c r="L7192" i="35"/>
  <c r="M7192" i="35"/>
  <c r="M7243" i="35" s="1"/>
  <c r="O7192" i="35"/>
  <c r="P7192" i="35"/>
  <c r="Q7192" i="35"/>
  <c r="Q7243" i="35" s="1"/>
  <c r="A7193" i="35"/>
  <c r="D7193" i="35"/>
  <c r="F7193" i="35" s="1"/>
  <c r="E7193" i="35"/>
  <c r="E7244" i="35" s="1"/>
  <c r="G7193" i="35"/>
  <c r="H7193" i="35"/>
  <c r="I7193" i="35"/>
  <c r="I7244" i="35" s="1"/>
  <c r="K7193" i="35"/>
  <c r="L7193" i="35"/>
  <c r="M7193" i="35"/>
  <c r="M7244" i="35" s="1"/>
  <c r="O7193" i="35"/>
  <c r="P7193" i="35"/>
  <c r="Q7193" i="35"/>
  <c r="Q7244" i="35" s="1"/>
  <c r="A7194" i="35"/>
  <c r="D7194" i="35"/>
  <c r="F7194" i="35" s="1"/>
  <c r="E7194" i="35"/>
  <c r="E7245" i="35" s="1"/>
  <c r="G7194" i="35"/>
  <c r="H7194" i="35"/>
  <c r="I7194" i="35"/>
  <c r="I7245" i="35" s="1"/>
  <c r="K7194" i="35"/>
  <c r="L7194" i="35"/>
  <c r="M7194" i="35"/>
  <c r="M7245" i="35" s="1"/>
  <c r="O7194" i="35"/>
  <c r="P7194" i="35"/>
  <c r="Q7194" i="35"/>
  <c r="Q7245" i="35" s="1"/>
  <c r="A7195" i="35"/>
  <c r="D7195" i="35"/>
  <c r="F7195" i="35" s="1"/>
  <c r="E7195" i="35"/>
  <c r="E7246" i="35" s="1"/>
  <c r="G7195" i="35"/>
  <c r="H7195" i="35"/>
  <c r="I7195" i="35"/>
  <c r="I7246" i="35" s="1"/>
  <c r="K7195" i="35"/>
  <c r="L7195" i="35"/>
  <c r="M7195" i="35"/>
  <c r="M7246" i="35" s="1"/>
  <c r="O7195" i="35"/>
  <c r="P7195" i="35"/>
  <c r="Q7195" i="35"/>
  <c r="Q7246" i="35" s="1"/>
  <c r="A7196" i="35"/>
  <c r="D7196" i="35"/>
  <c r="F7196" i="35" s="1"/>
  <c r="E7196" i="35"/>
  <c r="E7247" i="35" s="1"/>
  <c r="G7196" i="35"/>
  <c r="H7196" i="35"/>
  <c r="I7196" i="35"/>
  <c r="I7247" i="35" s="1"/>
  <c r="K7196" i="35"/>
  <c r="L7196" i="35"/>
  <c r="M7196" i="35"/>
  <c r="M7247" i="35" s="1"/>
  <c r="O7196" i="35"/>
  <c r="P7196" i="35"/>
  <c r="Q7196" i="35"/>
  <c r="Q7247" i="35" s="1"/>
  <c r="A7197" i="35"/>
  <c r="D7197" i="35"/>
  <c r="F7197" i="35" s="1"/>
  <c r="E7197" i="35"/>
  <c r="E7248" i="35" s="1"/>
  <c r="G7197" i="35"/>
  <c r="H7197" i="35"/>
  <c r="I7197" i="35"/>
  <c r="I7248" i="35" s="1"/>
  <c r="K7197" i="35"/>
  <c r="L7197" i="35"/>
  <c r="M7197" i="35"/>
  <c r="M7248" i="35" s="1"/>
  <c r="O7197" i="35"/>
  <c r="P7197" i="35"/>
  <c r="Q7197" i="35"/>
  <c r="Q7248" i="35" s="1"/>
  <c r="A7198" i="35"/>
  <c r="D7198" i="35"/>
  <c r="F7198" i="35" s="1"/>
  <c r="E7198" i="35"/>
  <c r="E7249" i="35" s="1"/>
  <c r="G7198" i="35"/>
  <c r="H7198" i="35"/>
  <c r="I7198" i="35"/>
  <c r="I7249" i="35" s="1"/>
  <c r="K7198" i="35"/>
  <c r="L7198" i="35"/>
  <c r="M7198" i="35"/>
  <c r="M7249" i="35" s="1"/>
  <c r="O7198" i="35"/>
  <c r="P7198" i="35"/>
  <c r="Q7198" i="35"/>
  <c r="Q7249" i="35" s="1"/>
  <c r="A7199" i="35"/>
  <c r="D7199" i="35"/>
  <c r="F7199" i="35" s="1"/>
  <c r="E7199" i="35"/>
  <c r="E7250" i="35" s="1"/>
  <c r="G7199" i="35"/>
  <c r="H7199" i="35"/>
  <c r="I7199" i="35"/>
  <c r="I7250" i="35" s="1"/>
  <c r="K7199" i="35"/>
  <c r="L7199" i="35"/>
  <c r="M7199" i="35"/>
  <c r="M7250" i="35" s="1"/>
  <c r="O7199" i="35"/>
  <c r="P7199" i="35"/>
  <c r="Q7199" i="35"/>
  <c r="Q7250" i="35" s="1"/>
  <c r="A7200" i="35"/>
  <c r="D7200" i="35"/>
  <c r="F7200" i="35" s="1"/>
  <c r="E7200" i="35"/>
  <c r="E7251" i="35" s="1"/>
  <c r="G7200" i="35"/>
  <c r="H7200" i="35"/>
  <c r="I7200" i="35"/>
  <c r="I7251" i="35" s="1"/>
  <c r="K7200" i="35"/>
  <c r="L7200" i="35"/>
  <c r="M7200" i="35"/>
  <c r="M7251" i="35" s="1"/>
  <c r="O7200" i="35"/>
  <c r="P7200" i="35"/>
  <c r="Q7200" i="35"/>
  <c r="Q7251" i="35" s="1"/>
  <c r="A7201" i="35"/>
  <c r="D7201" i="35"/>
  <c r="F7201" i="35" s="1"/>
  <c r="E7201" i="35"/>
  <c r="E7252" i="35" s="1"/>
  <c r="G7201" i="35"/>
  <c r="H7201" i="35"/>
  <c r="I7201" i="35"/>
  <c r="I7252" i="35" s="1"/>
  <c r="K7201" i="35"/>
  <c r="L7201" i="35"/>
  <c r="M7201" i="35"/>
  <c r="M7252" i="35" s="1"/>
  <c r="O7201" i="35"/>
  <c r="P7201" i="35"/>
  <c r="Q7201" i="35"/>
  <c r="Q7252" i="35" s="1"/>
  <c r="A7202" i="35"/>
  <c r="D7202" i="35"/>
  <c r="F7202" i="35" s="1"/>
  <c r="E7202" i="35"/>
  <c r="E7253" i="35" s="1"/>
  <c r="G7202" i="35"/>
  <c r="H7202" i="35"/>
  <c r="I7202" i="35"/>
  <c r="I7253" i="35" s="1"/>
  <c r="K7202" i="35"/>
  <c r="L7202" i="35"/>
  <c r="M7202" i="35"/>
  <c r="M7253" i="35" s="1"/>
  <c r="O7202" i="35"/>
  <c r="P7202" i="35"/>
  <c r="Q7202" i="35"/>
  <c r="Q7253" i="35" s="1"/>
  <c r="A7203" i="35"/>
  <c r="D7203" i="35"/>
  <c r="F7203" i="35" s="1"/>
  <c r="E7203" i="35"/>
  <c r="E7254" i="35" s="1"/>
  <c r="G7203" i="35"/>
  <c r="H7203" i="35"/>
  <c r="I7203" i="35"/>
  <c r="I7254" i="35" s="1"/>
  <c r="K7203" i="35"/>
  <c r="L7203" i="35"/>
  <c r="M7203" i="35"/>
  <c r="M7254" i="35" s="1"/>
  <c r="O7203" i="35"/>
  <c r="P7203" i="35"/>
  <c r="Q7203" i="35"/>
  <c r="Q7254" i="35" s="1"/>
  <c r="A7204" i="35"/>
  <c r="D7204" i="35"/>
  <c r="F7204" i="35" s="1"/>
  <c r="E7204" i="35"/>
  <c r="E7255" i="35" s="1"/>
  <c r="G7204" i="35"/>
  <c r="H7204" i="35"/>
  <c r="I7204" i="35"/>
  <c r="I7255" i="35" s="1"/>
  <c r="K7204" i="35"/>
  <c r="L7204" i="35"/>
  <c r="M7204" i="35"/>
  <c r="M7255" i="35" s="1"/>
  <c r="O7204" i="35"/>
  <c r="P7204" i="35"/>
  <c r="Q7204" i="35"/>
  <c r="Q7255" i="35" s="1"/>
  <c r="A7205" i="35"/>
  <c r="D7205" i="35"/>
  <c r="F7205" i="35" s="1"/>
  <c r="E7205" i="35"/>
  <c r="E7256" i="35" s="1"/>
  <c r="G7205" i="35"/>
  <c r="H7205" i="35"/>
  <c r="I7205" i="35"/>
  <c r="I7256" i="35" s="1"/>
  <c r="K7205" i="35"/>
  <c r="L7205" i="35"/>
  <c r="M7205" i="35"/>
  <c r="M7256" i="35" s="1"/>
  <c r="O7205" i="35"/>
  <c r="P7205" i="35"/>
  <c r="Q7205" i="35"/>
  <c r="Q7256" i="35" s="1"/>
  <c r="A7206" i="35"/>
  <c r="D7206" i="35"/>
  <c r="F7206" i="35" s="1"/>
  <c r="E7206" i="35"/>
  <c r="E7257" i="35" s="1"/>
  <c r="G7206" i="35"/>
  <c r="H7206" i="35"/>
  <c r="I7206" i="35"/>
  <c r="I7257" i="35" s="1"/>
  <c r="K7206" i="35"/>
  <c r="L7206" i="35"/>
  <c r="M7206" i="35"/>
  <c r="M7257" i="35" s="1"/>
  <c r="O7206" i="35"/>
  <c r="P7206" i="35"/>
  <c r="Q7206" i="35"/>
  <c r="Q7257" i="35" s="1"/>
  <c r="A7207" i="35"/>
  <c r="D7207" i="35"/>
  <c r="F7207" i="35" s="1"/>
  <c r="E7207" i="35"/>
  <c r="E7258" i="35" s="1"/>
  <c r="G7207" i="35"/>
  <c r="H7207" i="35"/>
  <c r="I7207" i="35"/>
  <c r="I7258" i="35" s="1"/>
  <c r="K7207" i="35"/>
  <c r="L7207" i="35"/>
  <c r="M7207" i="35"/>
  <c r="M7258" i="35" s="1"/>
  <c r="O7207" i="35"/>
  <c r="P7207" i="35"/>
  <c r="Q7207" i="35"/>
  <c r="Q7258" i="35" s="1"/>
  <c r="A7208" i="35"/>
  <c r="D7208" i="35"/>
  <c r="F7208" i="35" s="1"/>
  <c r="E7208" i="35"/>
  <c r="E7259" i="35" s="1"/>
  <c r="G7208" i="35"/>
  <c r="H7208" i="35"/>
  <c r="I7208" i="35"/>
  <c r="I7259" i="35" s="1"/>
  <c r="K7208" i="35"/>
  <c r="L7208" i="35"/>
  <c r="M7208" i="35"/>
  <c r="M7259" i="35" s="1"/>
  <c r="O7208" i="35"/>
  <c r="P7208" i="35"/>
  <c r="Q7208" i="35"/>
  <c r="Q7259" i="35" s="1"/>
  <c r="A7209" i="35"/>
  <c r="D7209" i="35"/>
  <c r="F7209" i="35" s="1"/>
  <c r="E7209" i="35"/>
  <c r="E7260" i="35" s="1"/>
  <c r="G7209" i="35"/>
  <c r="H7209" i="35"/>
  <c r="I7209" i="35"/>
  <c r="I7260" i="35" s="1"/>
  <c r="K7209" i="35"/>
  <c r="L7209" i="35"/>
  <c r="M7209" i="35"/>
  <c r="M7260" i="35" s="1"/>
  <c r="O7209" i="35"/>
  <c r="P7209" i="35"/>
  <c r="Q7209" i="35"/>
  <c r="Q7260" i="35" s="1"/>
  <c r="A7210" i="35"/>
  <c r="D7210" i="35"/>
  <c r="F7210" i="35" s="1"/>
  <c r="E7210" i="35"/>
  <c r="E7261" i="35" s="1"/>
  <c r="G7210" i="35"/>
  <c r="H7210" i="35"/>
  <c r="I7210" i="35"/>
  <c r="I7261" i="35" s="1"/>
  <c r="K7210" i="35"/>
  <c r="L7210" i="35"/>
  <c r="M7210" i="35"/>
  <c r="M7261" i="35" s="1"/>
  <c r="O7210" i="35"/>
  <c r="P7210" i="35"/>
  <c r="Q7210" i="35"/>
  <c r="Q7261" i="35" s="1"/>
  <c r="A7211" i="35"/>
  <c r="D7211" i="35"/>
  <c r="F7211" i="35" s="1"/>
  <c r="E7211" i="35"/>
  <c r="E7262" i="35" s="1"/>
  <c r="G7211" i="35"/>
  <c r="H7211" i="35"/>
  <c r="I7211" i="35"/>
  <c r="I7262" i="35" s="1"/>
  <c r="K7211" i="35"/>
  <c r="L7211" i="35"/>
  <c r="M7211" i="35"/>
  <c r="M7262" i="35" s="1"/>
  <c r="O7211" i="35"/>
  <c r="P7211" i="35"/>
  <c r="Q7211" i="35"/>
  <c r="Q7262" i="35" s="1"/>
  <c r="A7212" i="35"/>
  <c r="D7212" i="35"/>
  <c r="F7212" i="35" s="1"/>
  <c r="E7212" i="35"/>
  <c r="E7263" i="35" s="1"/>
  <c r="G7212" i="35"/>
  <c r="H7212" i="35"/>
  <c r="I7212" i="35"/>
  <c r="I7263" i="35" s="1"/>
  <c r="K7212" i="35"/>
  <c r="L7212" i="35"/>
  <c r="M7212" i="35"/>
  <c r="M7263" i="35" s="1"/>
  <c r="O7212" i="35"/>
  <c r="P7212" i="35"/>
  <c r="Q7212" i="35"/>
  <c r="Q7263" i="35" s="1"/>
  <c r="A7213" i="35"/>
  <c r="D7213" i="35"/>
  <c r="F7213" i="35" s="1"/>
  <c r="E7213" i="35"/>
  <c r="E7264" i="35" s="1"/>
  <c r="G7213" i="35"/>
  <c r="H7213" i="35"/>
  <c r="I7213" i="35"/>
  <c r="I7264" i="35" s="1"/>
  <c r="K7213" i="35"/>
  <c r="L7213" i="35"/>
  <c r="M7213" i="35"/>
  <c r="M7264" i="35" s="1"/>
  <c r="O7213" i="35"/>
  <c r="P7213" i="35"/>
  <c r="Q7213" i="35"/>
  <c r="Q7264" i="35" s="1"/>
  <c r="A7214" i="35"/>
  <c r="D7214" i="35"/>
  <c r="F7214" i="35" s="1"/>
  <c r="E7214" i="35"/>
  <c r="E7265" i="35" s="1"/>
  <c r="G7214" i="35"/>
  <c r="H7214" i="35"/>
  <c r="I7214" i="35"/>
  <c r="I7265" i="35" s="1"/>
  <c r="K7214" i="35"/>
  <c r="L7214" i="35"/>
  <c r="M7214" i="35"/>
  <c r="M7265" i="35" s="1"/>
  <c r="O7214" i="35"/>
  <c r="P7214" i="35"/>
  <c r="Q7214" i="35"/>
  <c r="Q7265" i="35" s="1"/>
  <c r="A7215" i="35"/>
  <c r="D7215" i="35"/>
  <c r="F7215" i="35" s="1"/>
  <c r="E7215" i="35"/>
  <c r="E7266" i="35" s="1"/>
  <c r="G7215" i="35"/>
  <c r="H7215" i="35"/>
  <c r="I7215" i="35"/>
  <c r="I7266" i="35" s="1"/>
  <c r="K7215" i="35"/>
  <c r="L7215" i="35"/>
  <c r="M7215" i="35"/>
  <c r="M7266" i="35" s="1"/>
  <c r="O7215" i="35"/>
  <c r="P7215" i="35"/>
  <c r="Q7215" i="35"/>
  <c r="Q7266" i="35" s="1"/>
  <c r="A7216" i="35"/>
  <c r="D7216" i="35"/>
  <c r="F7216" i="35" s="1"/>
  <c r="E7216" i="35"/>
  <c r="E7267" i="35" s="1"/>
  <c r="G7216" i="35"/>
  <c r="H7216" i="35"/>
  <c r="I7216" i="35"/>
  <c r="I7267" i="35" s="1"/>
  <c r="K7216" i="35"/>
  <c r="L7216" i="35"/>
  <c r="M7216" i="35"/>
  <c r="M7267" i="35" s="1"/>
  <c r="O7216" i="35"/>
  <c r="P7216" i="35"/>
  <c r="Q7216" i="35"/>
  <c r="Q7267" i="35" s="1"/>
  <c r="A7217" i="35"/>
  <c r="D7217" i="35"/>
  <c r="F7217" i="35" s="1"/>
  <c r="E7217" i="35"/>
  <c r="E7268" i="35" s="1"/>
  <c r="G7217" i="35"/>
  <c r="H7217" i="35"/>
  <c r="I7217" i="35"/>
  <c r="I7268" i="35" s="1"/>
  <c r="K7217" i="35"/>
  <c r="L7217" i="35"/>
  <c r="M7217" i="35"/>
  <c r="M7268" i="35" s="1"/>
  <c r="O7217" i="35"/>
  <c r="P7217" i="35"/>
  <c r="Q7217" i="35"/>
  <c r="Q7268" i="35" s="1"/>
  <c r="D7218" i="35"/>
  <c r="H7218" i="35"/>
  <c r="L7218" i="35"/>
  <c r="P7218" i="35"/>
  <c r="A7219" i="35"/>
  <c r="D7219" i="35"/>
  <c r="F7219" i="35"/>
  <c r="H7219" i="35"/>
  <c r="L7219" i="35"/>
  <c r="P7219" i="35"/>
  <c r="A7220" i="35"/>
  <c r="D7220" i="35"/>
  <c r="F7220" i="35"/>
  <c r="H7220" i="35"/>
  <c r="L7220" i="35"/>
  <c r="P7220" i="35"/>
  <c r="A7221" i="35"/>
  <c r="D7221" i="35"/>
  <c r="F7221" i="35"/>
  <c r="H7221" i="35"/>
  <c r="L7221" i="35"/>
  <c r="P7221" i="35"/>
  <c r="A7222" i="35"/>
  <c r="D7222" i="35"/>
  <c r="F7222" i="35"/>
  <c r="H7222" i="35"/>
  <c r="L7222" i="35"/>
  <c r="P7222" i="35"/>
  <c r="A7223" i="35"/>
  <c r="D7223" i="35"/>
  <c r="F7223" i="35"/>
  <c r="H7223" i="35"/>
  <c r="L7223" i="35"/>
  <c r="P7223" i="35"/>
  <c r="A7224" i="35"/>
  <c r="D7224" i="35"/>
  <c r="F7224" i="35"/>
  <c r="H7224" i="35"/>
  <c r="L7224" i="35"/>
  <c r="P7224" i="35"/>
  <c r="A7225" i="35"/>
  <c r="D7225" i="35"/>
  <c r="F7225" i="35"/>
  <c r="H7225" i="35"/>
  <c r="L7225" i="35"/>
  <c r="P7225" i="35"/>
  <c r="A7226" i="35"/>
  <c r="D7226" i="35"/>
  <c r="F7226" i="35"/>
  <c r="H7226" i="35"/>
  <c r="L7226" i="35"/>
  <c r="P7226" i="35"/>
  <c r="A7227" i="35"/>
  <c r="D7227" i="35"/>
  <c r="F7227" i="35"/>
  <c r="H7227" i="35"/>
  <c r="L7227" i="35"/>
  <c r="P7227" i="35"/>
  <c r="A7228" i="35"/>
  <c r="D7228" i="35"/>
  <c r="F7228" i="35"/>
  <c r="H7228" i="35"/>
  <c r="L7228" i="35"/>
  <c r="P7228" i="35"/>
  <c r="A7229" i="35"/>
  <c r="D7229" i="35"/>
  <c r="F7229" i="35"/>
  <c r="H7229" i="35"/>
  <c r="L7229" i="35"/>
  <c r="P7229" i="35"/>
  <c r="A7230" i="35"/>
  <c r="D7230" i="35"/>
  <c r="F7230" i="35"/>
  <c r="H7230" i="35"/>
  <c r="L7230" i="35"/>
  <c r="P7230" i="35"/>
  <c r="A7231" i="35"/>
  <c r="D7231" i="35"/>
  <c r="F7231" i="35"/>
  <c r="H7231" i="35"/>
  <c r="L7231" i="35"/>
  <c r="P7231" i="35"/>
  <c r="A7232" i="35"/>
  <c r="D7232" i="35"/>
  <c r="F7232" i="35"/>
  <c r="H7232" i="35"/>
  <c r="L7232" i="35"/>
  <c r="P7232" i="35"/>
  <c r="A7233" i="35"/>
  <c r="D7233" i="35"/>
  <c r="F7233" i="35"/>
  <c r="H7233" i="35"/>
  <c r="L7233" i="35"/>
  <c r="P7233" i="35"/>
  <c r="A7234" i="35"/>
  <c r="D7234" i="35"/>
  <c r="F7234" i="35"/>
  <c r="H7234" i="35"/>
  <c r="L7234" i="35"/>
  <c r="P7234" i="35"/>
  <c r="A7235" i="35"/>
  <c r="D7235" i="35"/>
  <c r="F7235" i="35"/>
  <c r="H7235" i="35"/>
  <c r="L7235" i="35"/>
  <c r="P7235" i="35"/>
  <c r="A7236" i="35"/>
  <c r="D7236" i="35"/>
  <c r="F7236" i="35"/>
  <c r="H7236" i="35"/>
  <c r="L7236" i="35"/>
  <c r="P7236" i="35"/>
  <c r="A7237" i="35"/>
  <c r="D7237" i="35"/>
  <c r="F7237" i="35"/>
  <c r="H7237" i="35"/>
  <c r="L7237" i="35"/>
  <c r="P7237" i="35"/>
  <c r="A7238" i="35"/>
  <c r="D7238" i="35"/>
  <c r="F7238" i="35"/>
  <c r="H7238" i="35"/>
  <c r="L7238" i="35"/>
  <c r="P7238" i="35"/>
  <c r="A7239" i="35"/>
  <c r="D7239" i="35"/>
  <c r="F7239" i="35"/>
  <c r="H7239" i="35"/>
  <c r="L7239" i="35"/>
  <c r="P7239" i="35"/>
  <c r="A7240" i="35"/>
  <c r="D7240" i="35"/>
  <c r="F7240" i="35"/>
  <c r="H7240" i="35"/>
  <c r="L7240" i="35"/>
  <c r="P7240" i="35"/>
  <c r="A7241" i="35"/>
  <c r="D7241" i="35"/>
  <c r="F7241" i="35"/>
  <c r="H7241" i="35"/>
  <c r="L7241" i="35"/>
  <c r="P7241" i="35"/>
  <c r="A7242" i="35"/>
  <c r="D7242" i="35"/>
  <c r="F7242" i="35"/>
  <c r="H7242" i="35"/>
  <c r="L7242" i="35"/>
  <c r="P7242" i="35"/>
  <c r="A7243" i="35"/>
  <c r="D7243" i="35"/>
  <c r="F7243" i="35"/>
  <c r="H7243" i="35"/>
  <c r="K7243" i="35"/>
  <c r="L7243" i="35"/>
  <c r="O7243" i="35"/>
  <c r="P7243" i="35"/>
  <c r="A7244" i="35"/>
  <c r="D7244" i="35"/>
  <c r="F7244" i="35"/>
  <c r="G7244" i="35"/>
  <c r="H7244" i="35"/>
  <c r="K7244" i="35"/>
  <c r="L7244" i="35"/>
  <c r="O7244" i="35"/>
  <c r="P7244" i="35"/>
  <c r="A7245" i="35"/>
  <c r="D7245" i="35"/>
  <c r="F7245" i="35"/>
  <c r="G7245" i="35"/>
  <c r="H7245" i="35"/>
  <c r="K7245" i="35"/>
  <c r="L7245" i="35"/>
  <c r="O7245" i="35"/>
  <c r="P7245" i="35"/>
  <c r="A7246" i="35"/>
  <c r="D7246" i="35"/>
  <c r="F7246" i="35"/>
  <c r="G7246" i="35"/>
  <c r="H7246" i="35"/>
  <c r="K7246" i="35"/>
  <c r="L7246" i="35"/>
  <c r="O7246" i="35"/>
  <c r="P7246" i="35"/>
  <c r="A7247" i="35"/>
  <c r="D7247" i="35"/>
  <c r="F7247" i="35"/>
  <c r="G7247" i="35"/>
  <c r="H7247" i="35"/>
  <c r="K7247" i="35"/>
  <c r="L7247" i="35"/>
  <c r="O7247" i="35"/>
  <c r="P7247" i="35"/>
  <c r="A7248" i="35"/>
  <c r="D7248" i="35"/>
  <c r="F7248" i="35"/>
  <c r="G7248" i="35"/>
  <c r="H7248" i="35"/>
  <c r="K7248" i="35"/>
  <c r="L7248" i="35"/>
  <c r="O7248" i="35"/>
  <c r="P7248" i="35"/>
  <c r="A7249" i="35"/>
  <c r="D7249" i="35"/>
  <c r="F7249" i="35"/>
  <c r="G7249" i="35"/>
  <c r="H7249" i="35"/>
  <c r="K7249" i="35"/>
  <c r="L7249" i="35"/>
  <c r="O7249" i="35"/>
  <c r="P7249" i="35"/>
  <c r="A7250" i="35"/>
  <c r="D7250" i="35"/>
  <c r="F7250" i="35"/>
  <c r="G7250" i="35"/>
  <c r="H7250" i="35"/>
  <c r="K7250" i="35"/>
  <c r="L7250" i="35"/>
  <c r="O7250" i="35"/>
  <c r="P7250" i="35"/>
  <c r="A7251" i="35"/>
  <c r="D7251" i="35"/>
  <c r="D7269" i="35" s="1"/>
  <c r="D7272" i="35" s="1"/>
  <c r="F7251" i="35"/>
  <c r="G7251" i="35"/>
  <c r="H7251" i="35"/>
  <c r="H7269" i="35" s="1"/>
  <c r="K7251" i="35"/>
  <c r="L7251" i="35"/>
  <c r="L7269" i="35" s="1"/>
  <c r="O7251" i="35"/>
  <c r="P7251" i="35"/>
  <c r="P7269" i="35" s="1"/>
  <c r="A7252" i="35"/>
  <c r="D7252" i="35"/>
  <c r="F7252" i="35"/>
  <c r="G7252" i="35"/>
  <c r="H7252" i="35"/>
  <c r="K7252" i="35"/>
  <c r="L7252" i="35"/>
  <c r="O7252" i="35"/>
  <c r="P7252" i="35"/>
  <c r="A7253" i="35"/>
  <c r="D7253" i="35"/>
  <c r="F7253" i="35"/>
  <c r="G7253" i="35"/>
  <c r="H7253" i="35"/>
  <c r="K7253" i="35"/>
  <c r="L7253" i="35"/>
  <c r="O7253" i="35"/>
  <c r="P7253" i="35"/>
  <c r="A7254" i="35"/>
  <c r="D7254" i="35"/>
  <c r="F7254" i="35"/>
  <c r="G7254" i="35"/>
  <c r="H7254" i="35"/>
  <c r="K7254" i="35"/>
  <c r="L7254" i="35"/>
  <c r="O7254" i="35"/>
  <c r="P7254" i="35"/>
  <c r="A7255" i="35"/>
  <c r="D7255" i="35"/>
  <c r="F7255" i="35"/>
  <c r="G7255" i="35"/>
  <c r="H7255" i="35"/>
  <c r="K7255" i="35"/>
  <c r="L7255" i="35"/>
  <c r="O7255" i="35"/>
  <c r="P7255" i="35"/>
  <c r="A7256" i="35"/>
  <c r="D7256" i="35"/>
  <c r="F7256" i="35"/>
  <c r="G7256" i="35"/>
  <c r="H7256" i="35"/>
  <c r="K7256" i="35"/>
  <c r="L7256" i="35"/>
  <c r="O7256" i="35"/>
  <c r="P7256" i="35"/>
  <c r="A7257" i="35"/>
  <c r="D7257" i="35"/>
  <c r="F7257" i="35"/>
  <c r="G7257" i="35"/>
  <c r="H7257" i="35"/>
  <c r="K7257" i="35"/>
  <c r="L7257" i="35"/>
  <c r="O7257" i="35"/>
  <c r="P7257" i="35"/>
  <c r="A7258" i="35"/>
  <c r="D7258" i="35"/>
  <c r="F7258" i="35"/>
  <c r="G7258" i="35"/>
  <c r="H7258" i="35"/>
  <c r="K7258" i="35"/>
  <c r="L7258" i="35"/>
  <c r="O7258" i="35"/>
  <c r="P7258" i="35"/>
  <c r="A7259" i="35"/>
  <c r="D7259" i="35"/>
  <c r="F7259" i="35"/>
  <c r="G7259" i="35"/>
  <c r="H7259" i="35"/>
  <c r="K7259" i="35"/>
  <c r="L7259" i="35"/>
  <c r="O7259" i="35"/>
  <c r="P7259" i="35"/>
  <c r="A7260" i="35"/>
  <c r="D7260" i="35"/>
  <c r="F7260" i="35"/>
  <c r="G7260" i="35"/>
  <c r="H7260" i="35"/>
  <c r="K7260" i="35"/>
  <c r="L7260" i="35"/>
  <c r="O7260" i="35"/>
  <c r="P7260" i="35"/>
  <c r="A7261" i="35"/>
  <c r="D7261" i="35"/>
  <c r="F7261" i="35"/>
  <c r="G7261" i="35"/>
  <c r="H7261" i="35"/>
  <c r="K7261" i="35"/>
  <c r="L7261" i="35"/>
  <c r="O7261" i="35"/>
  <c r="P7261" i="35"/>
  <c r="A7262" i="35"/>
  <c r="D7262" i="35"/>
  <c r="F7262" i="35"/>
  <c r="G7262" i="35"/>
  <c r="H7262" i="35"/>
  <c r="K7262" i="35"/>
  <c r="L7262" i="35"/>
  <c r="O7262" i="35"/>
  <c r="P7262" i="35"/>
  <c r="A7263" i="35"/>
  <c r="D7263" i="35"/>
  <c r="F7263" i="35"/>
  <c r="G7263" i="35"/>
  <c r="H7263" i="35"/>
  <c r="K7263" i="35"/>
  <c r="L7263" i="35"/>
  <c r="O7263" i="35"/>
  <c r="P7263" i="35"/>
  <c r="A7264" i="35"/>
  <c r="D7264" i="35"/>
  <c r="F7264" i="35"/>
  <c r="G7264" i="35"/>
  <c r="H7264" i="35"/>
  <c r="K7264" i="35"/>
  <c r="L7264" i="35"/>
  <c r="O7264" i="35"/>
  <c r="P7264" i="35"/>
  <c r="A7265" i="35"/>
  <c r="D7265" i="35"/>
  <c r="F7265" i="35"/>
  <c r="G7265" i="35"/>
  <c r="H7265" i="35"/>
  <c r="K7265" i="35"/>
  <c r="L7265" i="35"/>
  <c r="O7265" i="35"/>
  <c r="P7265" i="35"/>
  <c r="A7266" i="35"/>
  <c r="D7266" i="35"/>
  <c r="F7266" i="35"/>
  <c r="G7266" i="35"/>
  <c r="H7266" i="35"/>
  <c r="K7266" i="35"/>
  <c r="L7266" i="35"/>
  <c r="O7266" i="35"/>
  <c r="P7266" i="35"/>
  <c r="A7267" i="35"/>
  <c r="D7267" i="35"/>
  <c r="F7267" i="35"/>
  <c r="G7267" i="35"/>
  <c r="H7267" i="35"/>
  <c r="K7267" i="35"/>
  <c r="L7267" i="35"/>
  <c r="O7267" i="35"/>
  <c r="P7267" i="35"/>
  <c r="A7268" i="35"/>
  <c r="D7268" i="35"/>
  <c r="F7268" i="35"/>
  <c r="G7268" i="35"/>
  <c r="H7268" i="35"/>
  <c r="K7268" i="35"/>
  <c r="L7268" i="35"/>
  <c r="O7268" i="35"/>
  <c r="P7268" i="35"/>
  <c r="H7272" i="35"/>
  <c r="L7272" i="35"/>
  <c r="P7272" i="35"/>
  <c r="D7275" i="35"/>
  <c r="D7280" i="35" s="1"/>
  <c r="E7275" i="35"/>
  <c r="E7280" i="35" s="1"/>
  <c r="F7275" i="35"/>
  <c r="G7275" i="35"/>
  <c r="G7280" i="35" s="1"/>
  <c r="H7275" i="35"/>
  <c r="H7280" i="35" s="1"/>
  <c r="I7275" i="35"/>
  <c r="I7280" i="35" s="1"/>
  <c r="J7275" i="35"/>
  <c r="K7275" i="35"/>
  <c r="K7280" i="35" s="1"/>
  <c r="L7275" i="35"/>
  <c r="L7280" i="35" s="1"/>
  <c r="M7275" i="35"/>
  <c r="M7280" i="35" s="1"/>
  <c r="N7275" i="35"/>
  <c r="O7275" i="35"/>
  <c r="O7280" i="35" s="1"/>
  <c r="P7275" i="35"/>
  <c r="P7280" i="35" s="1"/>
  <c r="Q7275" i="35"/>
  <c r="Q7280" i="35" s="1"/>
  <c r="R7275" i="35"/>
  <c r="F7280" i="35"/>
  <c r="J7280" i="35"/>
  <c r="N7280" i="35"/>
  <c r="R7280" i="35"/>
  <c r="A7307" i="35"/>
  <c r="D7307" i="35"/>
  <c r="E7307" i="35"/>
  <c r="F7307" i="35"/>
  <c r="G7307" i="35"/>
  <c r="G7357" i="35" s="1"/>
  <c r="H7307" i="35"/>
  <c r="I7307" i="35"/>
  <c r="J7307" i="35"/>
  <c r="K7307" i="35"/>
  <c r="K7357" i="35" s="1"/>
  <c r="L7307" i="35"/>
  <c r="M7307" i="35"/>
  <c r="N7307" i="35"/>
  <c r="O7307" i="35"/>
  <c r="O7357" i="35" s="1"/>
  <c r="P7307" i="35"/>
  <c r="Q7307" i="35"/>
  <c r="R7307" i="35"/>
  <c r="A7308" i="35"/>
  <c r="D7308" i="35"/>
  <c r="E7308" i="35"/>
  <c r="E7359" i="35" s="1"/>
  <c r="F7308" i="35"/>
  <c r="G7308" i="35"/>
  <c r="G7359" i="35" s="1"/>
  <c r="H7308" i="35"/>
  <c r="I7308" i="35"/>
  <c r="I7359" i="35" s="1"/>
  <c r="J7308" i="35"/>
  <c r="K7308" i="35"/>
  <c r="K7359" i="35" s="1"/>
  <c r="L7308" i="35"/>
  <c r="M7308" i="35"/>
  <c r="M7359" i="35" s="1"/>
  <c r="N7308" i="35"/>
  <c r="O7308" i="35"/>
  <c r="O7359" i="35" s="1"/>
  <c r="P7308" i="35"/>
  <c r="Q7308" i="35"/>
  <c r="Q7359" i="35" s="1"/>
  <c r="R7308" i="35"/>
  <c r="A7309" i="35"/>
  <c r="D7309" i="35"/>
  <c r="E7309" i="35"/>
  <c r="E7360" i="35" s="1"/>
  <c r="F7309" i="35"/>
  <c r="G7309" i="35"/>
  <c r="G7360" i="35" s="1"/>
  <c r="H7309" i="35"/>
  <c r="I7309" i="35"/>
  <c r="I7360" i="35" s="1"/>
  <c r="J7309" i="35"/>
  <c r="K7309" i="35"/>
  <c r="K7360" i="35" s="1"/>
  <c r="L7309" i="35"/>
  <c r="M7309" i="35"/>
  <c r="M7360" i="35" s="1"/>
  <c r="N7309" i="35"/>
  <c r="O7309" i="35"/>
  <c r="O7360" i="35" s="1"/>
  <c r="P7309" i="35"/>
  <c r="Q7309" i="35"/>
  <c r="Q7360" i="35" s="1"/>
  <c r="R7309" i="35"/>
  <c r="A7310" i="35"/>
  <c r="D7310" i="35"/>
  <c r="E7310" i="35"/>
  <c r="E7361" i="35" s="1"/>
  <c r="F7310" i="35"/>
  <c r="G7310" i="35"/>
  <c r="G7361" i="35" s="1"/>
  <c r="H7310" i="35"/>
  <c r="I7310" i="35"/>
  <c r="I7361" i="35" s="1"/>
  <c r="J7310" i="35"/>
  <c r="K7310" i="35"/>
  <c r="K7361" i="35" s="1"/>
  <c r="L7310" i="35"/>
  <c r="M7310" i="35"/>
  <c r="M7361" i="35" s="1"/>
  <c r="N7310" i="35"/>
  <c r="O7310" i="35"/>
  <c r="O7361" i="35" s="1"/>
  <c r="P7310" i="35"/>
  <c r="Q7310" i="35"/>
  <c r="Q7361" i="35" s="1"/>
  <c r="R7310" i="35"/>
  <c r="A7311" i="35"/>
  <c r="D7311" i="35"/>
  <c r="E7311" i="35"/>
  <c r="E7362" i="35" s="1"/>
  <c r="F7311" i="35"/>
  <c r="G7311" i="35"/>
  <c r="G7362" i="35" s="1"/>
  <c r="H7311" i="35"/>
  <c r="I7311" i="35"/>
  <c r="I7362" i="35" s="1"/>
  <c r="J7311" i="35"/>
  <c r="K7311" i="35"/>
  <c r="K7362" i="35" s="1"/>
  <c r="L7311" i="35"/>
  <c r="M7311" i="35"/>
  <c r="M7362" i="35" s="1"/>
  <c r="N7311" i="35"/>
  <c r="O7311" i="35"/>
  <c r="O7362" i="35" s="1"/>
  <c r="P7311" i="35"/>
  <c r="Q7311" i="35"/>
  <c r="Q7362" i="35" s="1"/>
  <c r="R7311" i="35"/>
  <c r="A7312" i="35"/>
  <c r="D7312" i="35"/>
  <c r="E7312" i="35"/>
  <c r="E7363" i="35" s="1"/>
  <c r="F7312" i="35"/>
  <c r="G7312" i="35"/>
  <c r="G7363" i="35" s="1"/>
  <c r="H7312" i="35"/>
  <c r="I7312" i="35"/>
  <c r="I7363" i="35" s="1"/>
  <c r="J7312" i="35"/>
  <c r="K7312" i="35"/>
  <c r="K7363" i="35" s="1"/>
  <c r="L7312" i="35"/>
  <c r="M7312" i="35"/>
  <c r="M7363" i="35" s="1"/>
  <c r="N7312" i="35"/>
  <c r="O7312" i="35"/>
  <c r="O7363" i="35" s="1"/>
  <c r="P7312" i="35"/>
  <c r="Q7312" i="35"/>
  <c r="Q7363" i="35" s="1"/>
  <c r="R7312" i="35"/>
  <c r="A7313" i="35"/>
  <c r="D7313" i="35"/>
  <c r="E7313" i="35"/>
  <c r="E7364" i="35" s="1"/>
  <c r="F7313" i="35"/>
  <c r="G7313" i="35"/>
  <c r="G7364" i="35" s="1"/>
  <c r="H7313" i="35"/>
  <c r="I7313" i="35"/>
  <c r="I7364" i="35" s="1"/>
  <c r="J7313" i="35"/>
  <c r="K7313" i="35"/>
  <c r="K7364" i="35" s="1"/>
  <c r="L7313" i="35"/>
  <c r="M7313" i="35"/>
  <c r="M7364" i="35" s="1"/>
  <c r="N7313" i="35"/>
  <c r="O7313" i="35"/>
  <c r="O7364" i="35" s="1"/>
  <c r="P7313" i="35"/>
  <c r="Q7313" i="35"/>
  <c r="Q7364" i="35" s="1"/>
  <c r="R7313" i="35"/>
  <c r="A7314" i="35"/>
  <c r="D7314" i="35"/>
  <c r="E7314" i="35"/>
  <c r="E7365" i="35" s="1"/>
  <c r="F7314" i="35"/>
  <c r="G7314" i="35"/>
  <c r="G7365" i="35" s="1"/>
  <c r="H7314" i="35"/>
  <c r="I7314" i="35"/>
  <c r="I7365" i="35" s="1"/>
  <c r="J7314" i="35"/>
  <c r="K7314" i="35"/>
  <c r="K7365" i="35" s="1"/>
  <c r="L7314" i="35"/>
  <c r="M7314" i="35"/>
  <c r="M7365" i="35" s="1"/>
  <c r="N7314" i="35"/>
  <c r="O7314" i="35"/>
  <c r="O7365" i="35" s="1"/>
  <c r="P7314" i="35"/>
  <c r="Q7314" i="35"/>
  <c r="Q7365" i="35" s="1"/>
  <c r="R7314" i="35"/>
  <c r="A7315" i="35"/>
  <c r="D7315" i="35"/>
  <c r="E7315" i="35"/>
  <c r="E7366" i="35" s="1"/>
  <c r="F7315" i="35"/>
  <c r="G7315" i="35"/>
  <c r="G7366" i="35" s="1"/>
  <c r="H7315" i="35"/>
  <c r="I7315" i="35"/>
  <c r="I7366" i="35" s="1"/>
  <c r="J7315" i="35"/>
  <c r="K7315" i="35"/>
  <c r="K7366" i="35" s="1"/>
  <c r="L7315" i="35"/>
  <c r="M7315" i="35"/>
  <c r="M7366" i="35" s="1"/>
  <c r="N7315" i="35"/>
  <c r="O7315" i="35"/>
  <c r="O7366" i="35" s="1"/>
  <c r="P7315" i="35"/>
  <c r="Q7315" i="35"/>
  <c r="Q7366" i="35" s="1"/>
  <c r="R7315" i="35"/>
  <c r="A7316" i="35"/>
  <c r="D7316" i="35"/>
  <c r="E7316" i="35"/>
  <c r="E7367" i="35" s="1"/>
  <c r="F7316" i="35"/>
  <c r="G7316" i="35"/>
  <c r="G7367" i="35" s="1"/>
  <c r="H7316" i="35"/>
  <c r="I7316" i="35"/>
  <c r="I7367" i="35" s="1"/>
  <c r="J7316" i="35"/>
  <c r="K7316" i="35"/>
  <c r="K7367" i="35" s="1"/>
  <c r="L7316" i="35"/>
  <c r="M7316" i="35"/>
  <c r="M7367" i="35" s="1"/>
  <c r="N7316" i="35"/>
  <c r="O7316" i="35"/>
  <c r="O7367" i="35" s="1"/>
  <c r="P7316" i="35"/>
  <c r="Q7316" i="35"/>
  <c r="Q7367" i="35" s="1"/>
  <c r="R7316" i="35"/>
  <c r="A7317" i="35"/>
  <c r="D7317" i="35"/>
  <c r="E7317" i="35"/>
  <c r="E7368" i="35" s="1"/>
  <c r="F7317" i="35"/>
  <c r="G7317" i="35"/>
  <c r="G7368" i="35" s="1"/>
  <c r="H7317" i="35"/>
  <c r="I7317" i="35"/>
  <c r="I7368" i="35" s="1"/>
  <c r="J7317" i="35"/>
  <c r="K7317" i="35"/>
  <c r="K7368" i="35" s="1"/>
  <c r="L7317" i="35"/>
  <c r="M7317" i="35"/>
  <c r="M7368" i="35" s="1"/>
  <c r="N7317" i="35"/>
  <c r="O7317" i="35"/>
  <c r="O7368" i="35" s="1"/>
  <c r="P7317" i="35"/>
  <c r="Q7317" i="35"/>
  <c r="Q7368" i="35" s="1"/>
  <c r="R7317" i="35"/>
  <c r="A7318" i="35"/>
  <c r="D7318" i="35"/>
  <c r="E7318" i="35"/>
  <c r="E7369" i="35" s="1"/>
  <c r="F7318" i="35"/>
  <c r="G7318" i="35"/>
  <c r="G7369" i="35" s="1"/>
  <c r="H7318" i="35"/>
  <c r="I7318" i="35"/>
  <c r="I7369" i="35" s="1"/>
  <c r="J7318" i="35"/>
  <c r="K7318" i="35"/>
  <c r="K7369" i="35" s="1"/>
  <c r="L7318" i="35"/>
  <c r="M7318" i="35"/>
  <c r="M7369" i="35" s="1"/>
  <c r="N7318" i="35"/>
  <c r="O7318" i="35"/>
  <c r="O7369" i="35" s="1"/>
  <c r="P7318" i="35"/>
  <c r="Q7318" i="35"/>
  <c r="Q7369" i="35" s="1"/>
  <c r="R7318" i="35"/>
  <c r="A7319" i="35"/>
  <c r="D7319" i="35"/>
  <c r="E7319" i="35"/>
  <c r="E7370" i="35" s="1"/>
  <c r="F7319" i="35"/>
  <c r="G7319" i="35"/>
  <c r="G7370" i="35" s="1"/>
  <c r="H7319" i="35"/>
  <c r="I7319" i="35"/>
  <c r="I7370" i="35" s="1"/>
  <c r="J7319" i="35"/>
  <c r="K7319" i="35"/>
  <c r="K7370" i="35" s="1"/>
  <c r="L7319" i="35"/>
  <c r="M7319" i="35"/>
  <c r="M7370" i="35" s="1"/>
  <c r="N7319" i="35"/>
  <c r="O7319" i="35"/>
  <c r="O7370" i="35" s="1"/>
  <c r="P7319" i="35"/>
  <c r="Q7319" i="35"/>
  <c r="Q7370" i="35" s="1"/>
  <c r="R7319" i="35"/>
  <c r="A7320" i="35"/>
  <c r="D7320" i="35"/>
  <c r="E7320" i="35"/>
  <c r="E7371" i="35" s="1"/>
  <c r="F7320" i="35"/>
  <c r="G7320" i="35"/>
  <c r="G7371" i="35" s="1"/>
  <c r="H7320" i="35"/>
  <c r="I7320" i="35"/>
  <c r="I7371" i="35" s="1"/>
  <c r="J7320" i="35"/>
  <c r="K7320" i="35"/>
  <c r="K7371" i="35" s="1"/>
  <c r="L7320" i="35"/>
  <c r="M7320" i="35"/>
  <c r="M7371" i="35" s="1"/>
  <c r="N7320" i="35"/>
  <c r="O7320" i="35"/>
  <c r="O7371" i="35" s="1"/>
  <c r="P7320" i="35"/>
  <c r="Q7320" i="35"/>
  <c r="Q7371" i="35" s="1"/>
  <c r="R7320" i="35"/>
  <c r="A7321" i="35"/>
  <c r="D7321" i="35"/>
  <c r="E7321" i="35"/>
  <c r="E7372" i="35" s="1"/>
  <c r="F7321" i="35"/>
  <c r="G7321" i="35"/>
  <c r="G7372" i="35" s="1"/>
  <c r="H7321" i="35"/>
  <c r="I7321" i="35"/>
  <c r="I7372" i="35" s="1"/>
  <c r="J7321" i="35"/>
  <c r="K7321" i="35"/>
  <c r="K7372" i="35" s="1"/>
  <c r="L7321" i="35"/>
  <c r="M7321" i="35"/>
  <c r="M7372" i="35" s="1"/>
  <c r="N7321" i="35"/>
  <c r="O7321" i="35"/>
  <c r="O7372" i="35" s="1"/>
  <c r="P7321" i="35"/>
  <c r="Q7321" i="35"/>
  <c r="Q7372" i="35" s="1"/>
  <c r="R7321" i="35"/>
  <c r="A7322" i="35"/>
  <c r="D7322" i="35"/>
  <c r="E7322" i="35"/>
  <c r="E7373" i="35" s="1"/>
  <c r="F7322" i="35"/>
  <c r="G7322" i="35"/>
  <c r="G7373" i="35" s="1"/>
  <c r="H7322" i="35"/>
  <c r="I7322" i="35"/>
  <c r="I7373" i="35" s="1"/>
  <c r="J7322" i="35"/>
  <c r="K7322" i="35"/>
  <c r="K7373" i="35" s="1"/>
  <c r="L7322" i="35"/>
  <c r="M7322" i="35"/>
  <c r="M7373" i="35" s="1"/>
  <c r="N7322" i="35"/>
  <c r="O7322" i="35"/>
  <c r="O7373" i="35" s="1"/>
  <c r="P7322" i="35"/>
  <c r="Q7322" i="35"/>
  <c r="Q7373" i="35" s="1"/>
  <c r="R7322" i="35"/>
  <c r="A7323" i="35"/>
  <c r="D7323" i="35"/>
  <c r="E7323" i="35"/>
  <c r="E7374" i="35" s="1"/>
  <c r="F7323" i="35"/>
  <c r="G7323" i="35"/>
  <c r="G7374" i="35" s="1"/>
  <c r="H7323" i="35"/>
  <c r="I7323" i="35"/>
  <c r="I7374" i="35" s="1"/>
  <c r="J7323" i="35"/>
  <c r="K7323" i="35"/>
  <c r="K7374" i="35" s="1"/>
  <c r="L7323" i="35"/>
  <c r="M7323" i="35"/>
  <c r="M7374" i="35" s="1"/>
  <c r="N7323" i="35"/>
  <c r="O7323" i="35"/>
  <c r="O7374" i="35" s="1"/>
  <c r="P7323" i="35"/>
  <c r="Q7323" i="35"/>
  <c r="Q7374" i="35" s="1"/>
  <c r="R7323" i="35"/>
  <c r="A7324" i="35"/>
  <c r="D7324" i="35"/>
  <c r="E7324" i="35"/>
  <c r="E7375" i="35" s="1"/>
  <c r="F7324" i="35"/>
  <c r="G7324" i="35"/>
  <c r="G7375" i="35" s="1"/>
  <c r="H7324" i="35"/>
  <c r="I7324" i="35"/>
  <c r="I7375" i="35" s="1"/>
  <c r="J7324" i="35"/>
  <c r="K7324" i="35"/>
  <c r="K7375" i="35" s="1"/>
  <c r="L7324" i="35"/>
  <c r="M7324" i="35"/>
  <c r="M7375" i="35" s="1"/>
  <c r="N7324" i="35"/>
  <c r="O7324" i="35"/>
  <c r="O7375" i="35" s="1"/>
  <c r="P7324" i="35"/>
  <c r="Q7324" i="35"/>
  <c r="Q7375" i="35" s="1"/>
  <c r="R7324" i="35"/>
  <c r="A7325" i="35"/>
  <c r="D7325" i="35"/>
  <c r="E7325" i="35"/>
  <c r="E7376" i="35" s="1"/>
  <c r="F7325" i="35"/>
  <c r="G7325" i="35"/>
  <c r="G7376" i="35" s="1"/>
  <c r="H7325" i="35"/>
  <c r="I7325" i="35"/>
  <c r="I7376" i="35" s="1"/>
  <c r="J7325" i="35"/>
  <c r="K7325" i="35"/>
  <c r="K7376" i="35" s="1"/>
  <c r="L7325" i="35"/>
  <c r="M7325" i="35"/>
  <c r="M7376" i="35" s="1"/>
  <c r="N7325" i="35"/>
  <c r="O7325" i="35"/>
  <c r="O7376" i="35" s="1"/>
  <c r="P7325" i="35"/>
  <c r="Q7325" i="35"/>
  <c r="Q7376" i="35" s="1"/>
  <c r="R7325" i="35"/>
  <c r="A7326" i="35"/>
  <c r="D7326" i="35"/>
  <c r="E7326" i="35"/>
  <c r="E7377" i="35" s="1"/>
  <c r="F7326" i="35"/>
  <c r="G7326" i="35"/>
  <c r="G7377" i="35" s="1"/>
  <c r="H7326" i="35"/>
  <c r="I7326" i="35"/>
  <c r="I7377" i="35" s="1"/>
  <c r="J7326" i="35"/>
  <c r="K7326" i="35"/>
  <c r="K7377" i="35" s="1"/>
  <c r="L7326" i="35"/>
  <c r="M7326" i="35"/>
  <c r="M7377" i="35" s="1"/>
  <c r="N7326" i="35"/>
  <c r="O7326" i="35"/>
  <c r="O7377" i="35" s="1"/>
  <c r="P7326" i="35"/>
  <c r="Q7326" i="35"/>
  <c r="Q7377" i="35" s="1"/>
  <c r="R7326" i="35"/>
  <c r="A7327" i="35"/>
  <c r="D7327" i="35"/>
  <c r="E7327" i="35"/>
  <c r="E7378" i="35" s="1"/>
  <c r="F7327" i="35"/>
  <c r="G7327" i="35"/>
  <c r="G7378" i="35" s="1"/>
  <c r="H7327" i="35"/>
  <c r="I7327" i="35"/>
  <c r="I7378" i="35" s="1"/>
  <c r="J7327" i="35"/>
  <c r="K7327" i="35"/>
  <c r="K7378" i="35" s="1"/>
  <c r="L7327" i="35"/>
  <c r="M7327" i="35"/>
  <c r="M7378" i="35" s="1"/>
  <c r="N7327" i="35"/>
  <c r="O7327" i="35"/>
  <c r="O7378" i="35" s="1"/>
  <c r="P7327" i="35"/>
  <c r="Q7327" i="35"/>
  <c r="Q7378" i="35" s="1"/>
  <c r="R7327" i="35"/>
  <c r="A7328" i="35"/>
  <c r="D7328" i="35"/>
  <c r="E7328" i="35"/>
  <c r="E7379" i="35" s="1"/>
  <c r="F7328" i="35"/>
  <c r="G7328" i="35"/>
  <c r="G7379" i="35" s="1"/>
  <c r="H7328" i="35"/>
  <c r="I7328" i="35"/>
  <c r="I7379" i="35" s="1"/>
  <c r="J7328" i="35"/>
  <c r="K7328" i="35"/>
  <c r="K7379" i="35" s="1"/>
  <c r="L7328" i="35"/>
  <c r="M7328" i="35"/>
  <c r="M7379" i="35" s="1"/>
  <c r="N7328" i="35"/>
  <c r="O7328" i="35"/>
  <c r="O7379" i="35" s="1"/>
  <c r="P7328" i="35"/>
  <c r="Q7328" i="35"/>
  <c r="Q7379" i="35" s="1"/>
  <c r="R7328" i="35"/>
  <c r="A7329" i="35"/>
  <c r="D7329" i="35"/>
  <c r="E7329" i="35"/>
  <c r="E7380" i="35" s="1"/>
  <c r="F7329" i="35"/>
  <c r="G7329" i="35"/>
  <c r="G7380" i="35" s="1"/>
  <c r="H7329" i="35"/>
  <c r="I7329" i="35"/>
  <c r="I7380" i="35" s="1"/>
  <c r="J7329" i="35"/>
  <c r="K7329" i="35"/>
  <c r="K7380" i="35" s="1"/>
  <c r="L7329" i="35"/>
  <c r="M7329" i="35"/>
  <c r="M7380" i="35" s="1"/>
  <c r="N7329" i="35"/>
  <c r="O7329" i="35"/>
  <c r="O7380" i="35" s="1"/>
  <c r="P7329" i="35"/>
  <c r="Q7329" i="35"/>
  <c r="Q7380" i="35" s="1"/>
  <c r="R7329" i="35"/>
  <c r="A7330" i="35"/>
  <c r="D7330" i="35"/>
  <c r="E7330" i="35"/>
  <c r="E7381" i="35" s="1"/>
  <c r="F7330" i="35"/>
  <c r="G7330" i="35"/>
  <c r="G7381" i="35" s="1"/>
  <c r="H7330" i="35"/>
  <c r="I7330" i="35"/>
  <c r="I7381" i="35" s="1"/>
  <c r="J7330" i="35"/>
  <c r="K7330" i="35"/>
  <c r="K7381" i="35" s="1"/>
  <c r="L7330" i="35"/>
  <c r="M7330" i="35"/>
  <c r="M7381" i="35" s="1"/>
  <c r="N7330" i="35"/>
  <c r="O7330" i="35"/>
  <c r="O7381" i="35" s="1"/>
  <c r="P7330" i="35"/>
  <c r="Q7330" i="35"/>
  <c r="Q7381" i="35" s="1"/>
  <c r="R7330" i="35"/>
  <c r="A7331" i="35"/>
  <c r="D7331" i="35"/>
  <c r="E7331" i="35"/>
  <c r="E7382" i="35" s="1"/>
  <c r="F7331" i="35"/>
  <c r="G7331" i="35"/>
  <c r="G7382" i="35" s="1"/>
  <c r="H7331" i="35"/>
  <c r="I7331" i="35"/>
  <c r="I7382" i="35" s="1"/>
  <c r="J7331" i="35"/>
  <c r="K7331" i="35"/>
  <c r="K7382" i="35" s="1"/>
  <c r="L7331" i="35"/>
  <c r="M7331" i="35"/>
  <c r="M7382" i="35" s="1"/>
  <c r="N7331" i="35"/>
  <c r="O7331" i="35"/>
  <c r="O7382" i="35" s="1"/>
  <c r="P7331" i="35"/>
  <c r="Q7331" i="35"/>
  <c r="Q7382" i="35" s="1"/>
  <c r="R7331" i="35"/>
  <c r="A7332" i="35"/>
  <c r="D7332" i="35"/>
  <c r="E7332" i="35"/>
  <c r="E7383" i="35" s="1"/>
  <c r="F7332" i="35"/>
  <c r="G7332" i="35"/>
  <c r="G7383" i="35" s="1"/>
  <c r="H7332" i="35"/>
  <c r="I7332" i="35"/>
  <c r="I7383" i="35" s="1"/>
  <c r="J7332" i="35"/>
  <c r="K7332" i="35"/>
  <c r="K7383" i="35" s="1"/>
  <c r="L7332" i="35"/>
  <c r="M7332" i="35"/>
  <c r="M7383" i="35" s="1"/>
  <c r="N7332" i="35"/>
  <c r="O7332" i="35"/>
  <c r="O7383" i="35" s="1"/>
  <c r="P7332" i="35"/>
  <c r="Q7332" i="35"/>
  <c r="Q7383" i="35" s="1"/>
  <c r="R7332" i="35"/>
  <c r="A7333" i="35"/>
  <c r="D7333" i="35"/>
  <c r="E7333" i="35"/>
  <c r="E7384" i="35" s="1"/>
  <c r="F7333" i="35"/>
  <c r="G7333" i="35"/>
  <c r="G7384" i="35" s="1"/>
  <c r="H7333" i="35"/>
  <c r="I7333" i="35"/>
  <c r="I7384" i="35" s="1"/>
  <c r="J7333" i="35"/>
  <c r="K7333" i="35"/>
  <c r="K7384" i="35" s="1"/>
  <c r="L7333" i="35"/>
  <c r="M7333" i="35"/>
  <c r="M7384" i="35" s="1"/>
  <c r="N7333" i="35"/>
  <c r="O7333" i="35"/>
  <c r="O7384" i="35" s="1"/>
  <c r="P7333" i="35"/>
  <c r="Q7333" i="35"/>
  <c r="Q7384" i="35" s="1"/>
  <c r="R7333" i="35"/>
  <c r="A7334" i="35"/>
  <c r="D7334" i="35"/>
  <c r="E7334" i="35"/>
  <c r="E7385" i="35" s="1"/>
  <c r="F7334" i="35"/>
  <c r="G7334" i="35"/>
  <c r="G7385" i="35" s="1"/>
  <c r="H7334" i="35"/>
  <c r="I7334" i="35"/>
  <c r="I7385" i="35" s="1"/>
  <c r="J7334" i="35"/>
  <c r="K7334" i="35"/>
  <c r="K7385" i="35" s="1"/>
  <c r="L7334" i="35"/>
  <c r="M7334" i="35"/>
  <c r="M7385" i="35" s="1"/>
  <c r="N7334" i="35"/>
  <c r="O7334" i="35"/>
  <c r="O7385" i="35" s="1"/>
  <c r="P7334" i="35"/>
  <c r="Q7334" i="35"/>
  <c r="Q7385" i="35" s="1"/>
  <c r="R7334" i="35"/>
  <c r="A7335" i="35"/>
  <c r="D7335" i="35"/>
  <c r="E7335" i="35"/>
  <c r="E7386" i="35" s="1"/>
  <c r="F7335" i="35"/>
  <c r="G7335" i="35"/>
  <c r="G7386" i="35" s="1"/>
  <c r="H7335" i="35"/>
  <c r="I7335" i="35"/>
  <c r="I7386" i="35" s="1"/>
  <c r="J7335" i="35"/>
  <c r="K7335" i="35"/>
  <c r="K7386" i="35" s="1"/>
  <c r="L7335" i="35"/>
  <c r="M7335" i="35"/>
  <c r="M7386" i="35" s="1"/>
  <c r="N7335" i="35"/>
  <c r="O7335" i="35"/>
  <c r="O7386" i="35" s="1"/>
  <c r="P7335" i="35"/>
  <c r="Q7335" i="35"/>
  <c r="Q7386" i="35" s="1"/>
  <c r="R7335" i="35"/>
  <c r="A7336" i="35"/>
  <c r="D7336" i="35"/>
  <c r="E7336" i="35"/>
  <c r="E7387" i="35" s="1"/>
  <c r="F7336" i="35"/>
  <c r="G7336" i="35"/>
  <c r="G7387" i="35" s="1"/>
  <c r="H7336" i="35"/>
  <c r="I7336" i="35"/>
  <c r="I7387" i="35" s="1"/>
  <c r="J7336" i="35"/>
  <c r="K7336" i="35"/>
  <c r="K7387" i="35" s="1"/>
  <c r="L7336" i="35"/>
  <c r="M7336" i="35"/>
  <c r="M7387" i="35" s="1"/>
  <c r="N7336" i="35"/>
  <c r="O7336" i="35"/>
  <c r="O7387" i="35" s="1"/>
  <c r="P7336" i="35"/>
  <c r="Q7336" i="35"/>
  <c r="Q7387" i="35" s="1"/>
  <c r="R7336" i="35"/>
  <c r="A7337" i="35"/>
  <c r="D7337" i="35"/>
  <c r="E7337" i="35"/>
  <c r="E7388" i="35" s="1"/>
  <c r="F7337" i="35"/>
  <c r="G7337" i="35"/>
  <c r="G7388" i="35" s="1"/>
  <c r="H7337" i="35"/>
  <c r="I7337" i="35"/>
  <c r="I7388" i="35" s="1"/>
  <c r="J7337" i="35"/>
  <c r="K7337" i="35"/>
  <c r="K7388" i="35" s="1"/>
  <c r="L7337" i="35"/>
  <c r="M7337" i="35"/>
  <c r="M7388" i="35" s="1"/>
  <c r="N7337" i="35"/>
  <c r="O7337" i="35"/>
  <c r="O7388" i="35" s="1"/>
  <c r="P7337" i="35"/>
  <c r="Q7337" i="35"/>
  <c r="Q7388" i="35" s="1"/>
  <c r="R7337" i="35"/>
  <c r="A7338" i="35"/>
  <c r="D7338" i="35"/>
  <c r="E7338" i="35"/>
  <c r="E7389" i="35" s="1"/>
  <c r="F7338" i="35"/>
  <c r="G7338" i="35"/>
  <c r="G7389" i="35" s="1"/>
  <c r="H7338" i="35"/>
  <c r="I7338" i="35"/>
  <c r="I7389" i="35" s="1"/>
  <c r="J7338" i="35"/>
  <c r="K7338" i="35"/>
  <c r="K7389" i="35" s="1"/>
  <c r="L7338" i="35"/>
  <c r="M7338" i="35"/>
  <c r="M7389" i="35" s="1"/>
  <c r="N7338" i="35"/>
  <c r="O7338" i="35"/>
  <c r="O7389" i="35" s="1"/>
  <c r="P7338" i="35"/>
  <c r="Q7338" i="35"/>
  <c r="Q7389" i="35" s="1"/>
  <c r="R7338" i="35"/>
  <c r="A7339" i="35"/>
  <c r="D7339" i="35"/>
  <c r="E7339" i="35"/>
  <c r="E7390" i="35" s="1"/>
  <c r="F7339" i="35"/>
  <c r="G7339" i="35"/>
  <c r="G7390" i="35" s="1"/>
  <c r="H7339" i="35"/>
  <c r="I7339" i="35"/>
  <c r="I7390" i="35" s="1"/>
  <c r="J7339" i="35"/>
  <c r="K7339" i="35"/>
  <c r="K7390" i="35" s="1"/>
  <c r="L7339" i="35"/>
  <c r="M7339" i="35"/>
  <c r="M7390" i="35" s="1"/>
  <c r="N7339" i="35"/>
  <c r="O7339" i="35"/>
  <c r="O7390" i="35" s="1"/>
  <c r="P7339" i="35"/>
  <c r="Q7339" i="35"/>
  <c r="Q7390" i="35" s="1"/>
  <c r="R7339" i="35"/>
  <c r="A7340" i="35"/>
  <c r="D7340" i="35"/>
  <c r="E7340" i="35"/>
  <c r="E7391" i="35" s="1"/>
  <c r="F7340" i="35"/>
  <c r="G7340" i="35"/>
  <c r="G7391" i="35" s="1"/>
  <c r="H7340" i="35"/>
  <c r="I7340" i="35"/>
  <c r="I7391" i="35" s="1"/>
  <c r="J7340" i="35"/>
  <c r="K7340" i="35"/>
  <c r="K7391" i="35" s="1"/>
  <c r="L7340" i="35"/>
  <c r="M7340" i="35"/>
  <c r="M7391" i="35" s="1"/>
  <c r="N7340" i="35"/>
  <c r="O7340" i="35"/>
  <c r="O7391" i="35" s="1"/>
  <c r="P7340" i="35"/>
  <c r="Q7340" i="35"/>
  <c r="Q7391" i="35" s="1"/>
  <c r="R7340" i="35"/>
  <c r="A7341" i="35"/>
  <c r="D7341" i="35"/>
  <c r="E7341" i="35"/>
  <c r="E7392" i="35" s="1"/>
  <c r="F7341" i="35"/>
  <c r="G7341" i="35"/>
  <c r="G7392" i="35" s="1"/>
  <c r="H7341" i="35"/>
  <c r="I7341" i="35"/>
  <c r="I7392" i="35" s="1"/>
  <c r="J7341" i="35"/>
  <c r="K7341" i="35"/>
  <c r="K7392" i="35" s="1"/>
  <c r="L7341" i="35"/>
  <c r="M7341" i="35"/>
  <c r="M7392" i="35" s="1"/>
  <c r="N7341" i="35"/>
  <c r="O7341" i="35"/>
  <c r="O7392" i="35" s="1"/>
  <c r="P7341" i="35"/>
  <c r="Q7341" i="35"/>
  <c r="Q7392" i="35" s="1"/>
  <c r="R7341" i="35"/>
  <c r="A7342" i="35"/>
  <c r="D7342" i="35"/>
  <c r="E7342" i="35"/>
  <c r="E7393" i="35" s="1"/>
  <c r="F7342" i="35"/>
  <c r="G7342" i="35"/>
  <c r="G7393" i="35" s="1"/>
  <c r="H7342" i="35"/>
  <c r="I7342" i="35"/>
  <c r="I7393" i="35" s="1"/>
  <c r="J7342" i="35"/>
  <c r="K7342" i="35"/>
  <c r="K7393" i="35" s="1"/>
  <c r="L7342" i="35"/>
  <c r="M7342" i="35"/>
  <c r="M7393" i="35" s="1"/>
  <c r="N7342" i="35"/>
  <c r="O7342" i="35"/>
  <c r="O7393" i="35" s="1"/>
  <c r="P7342" i="35"/>
  <c r="Q7342" i="35"/>
  <c r="Q7393" i="35" s="1"/>
  <c r="R7342" i="35"/>
  <c r="A7343" i="35"/>
  <c r="D7343" i="35"/>
  <c r="E7343" i="35"/>
  <c r="E7394" i="35" s="1"/>
  <c r="F7343" i="35"/>
  <c r="G7343" i="35"/>
  <c r="G7394" i="35" s="1"/>
  <c r="H7343" i="35"/>
  <c r="I7343" i="35"/>
  <c r="I7394" i="35" s="1"/>
  <c r="J7343" i="35"/>
  <c r="K7343" i="35"/>
  <c r="K7394" i="35" s="1"/>
  <c r="L7343" i="35"/>
  <c r="M7343" i="35"/>
  <c r="M7394" i="35" s="1"/>
  <c r="N7343" i="35"/>
  <c r="O7343" i="35"/>
  <c r="O7394" i="35" s="1"/>
  <c r="P7343" i="35"/>
  <c r="Q7343" i="35"/>
  <c r="Q7394" i="35" s="1"/>
  <c r="R7343" i="35"/>
  <c r="A7344" i="35"/>
  <c r="D7344" i="35"/>
  <c r="E7344" i="35"/>
  <c r="E7395" i="35" s="1"/>
  <c r="F7344" i="35"/>
  <c r="G7344" i="35"/>
  <c r="G7395" i="35" s="1"/>
  <c r="H7344" i="35"/>
  <c r="I7344" i="35"/>
  <c r="I7395" i="35" s="1"/>
  <c r="J7344" i="35"/>
  <c r="K7344" i="35"/>
  <c r="K7395" i="35" s="1"/>
  <c r="L7344" i="35"/>
  <c r="M7344" i="35"/>
  <c r="M7395" i="35" s="1"/>
  <c r="N7344" i="35"/>
  <c r="O7344" i="35"/>
  <c r="O7395" i="35" s="1"/>
  <c r="P7344" i="35"/>
  <c r="Q7344" i="35"/>
  <c r="Q7395" i="35" s="1"/>
  <c r="R7344" i="35"/>
  <c r="A7345" i="35"/>
  <c r="D7345" i="35"/>
  <c r="E7345" i="35"/>
  <c r="E7396" i="35" s="1"/>
  <c r="F7345" i="35"/>
  <c r="G7345" i="35"/>
  <c r="G7396" i="35" s="1"/>
  <c r="H7345" i="35"/>
  <c r="I7345" i="35"/>
  <c r="I7396" i="35" s="1"/>
  <c r="J7345" i="35"/>
  <c r="K7345" i="35"/>
  <c r="K7396" i="35" s="1"/>
  <c r="L7345" i="35"/>
  <c r="M7345" i="35"/>
  <c r="M7396" i="35" s="1"/>
  <c r="N7345" i="35"/>
  <c r="O7345" i="35"/>
  <c r="O7396" i="35" s="1"/>
  <c r="P7345" i="35"/>
  <c r="Q7345" i="35"/>
  <c r="Q7396" i="35" s="1"/>
  <c r="R7345" i="35"/>
  <c r="A7346" i="35"/>
  <c r="D7346" i="35"/>
  <c r="E7346" i="35"/>
  <c r="E7397" i="35" s="1"/>
  <c r="F7346" i="35"/>
  <c r="G7346" i="35"/>
  <c r="G7397" i="35" s="1"/>
  <c r="H7346" i="35"/>
  <c r="I7346" i="35"/>
  <c r="I7397" i="35" s="1"/>
  <c r="J7346" i="35"/>
  <c r="K7346" i="35"/>
  <c r="K7397" i="35" s="1"/>
  <c r="L7346" i="35"/>
  <c r="M7346" i="35"/>
  <c r="M7397" i="35" s="1"/>
  <c r="N7346" i="35"/>
  <c r="O7346" i="35"/>
  <c r="O7397" i="35" s="1"/>
  <c r="P7346" i="35"/>
  <c r="Q7346" i="35"/>
  <c r="Q7397" i="35" s="1"/>
  <c r="R7346" i="35"/>
  <c r="A7347" i="35"/>
  <c r="D7347" i="35"/>
  <c r="E7347" i="35"/>
  <c r="E7398" i="35" s="1"/>
  <c r="F7347" i="35"/>
  <c r="G7347" i="35"/>
  <c r="G7398" i="35" s="1"/>
  <c r="H7347" i="35"/>
  <c r="I7347" i="35"/>
  <c r="I7398" i="35" s="1"/>
  <c r="J7347" i="35"/>
  <c r="K7347" i="35"/>
  <c r="K7398" i="35" s="1"/>
  <c r="L7347" i="35"/>
  <c r="M7347" i="35"/>
  <c r="M7398" i="35" s="1"/>
  <c r="N7347" i="35"/>
  <c r="O7347" i="35"/>
  <c r="O7398" i="35" s="1"/>
  <c r="P7347" i="35"/>
  <c r="Q7347" i="35"/>
  <c r="Q7398" i="35" s="1"/>
  <c r="R7347" i="35"/>
  <c r="A7348" i="35"/>
  <c r="D7348" i="35"/>
  <c r="E7348" i="35"/>
  <c r="E7399" i="35" s="1"/>
  <c r="F7348" i="35"/>
  <c r="G7348" i="35"/>
  <c r="G7399" i="35" s="1"/>
  <c r="H7348" i="35"/>
  <c r="I7348" i="35"/>
  <c r="I7399" i="35" s="1"/>
  <c r="J7348" i="35"/>
  <c r="K7348" i="35"/>
  <c r="K7399" i="35" s="1"/>
  <c r="L7348" i="35"/>
  <c r="M7348" i="35"/>
  <c r="M7399" i="35" s="1"/>
  <c r="N7348" i="35"/>
  <c r="O7348" i="35"/>
  <c r="O7399" i="35" s="1"/>
  <c r="P7348" i="35"/>
  <c r="Q7348" i="35"/>
  <c r="Q7399" i="35" s="1"/>
  <c r="R7348" i="35"/>
  <c r="A7349" i="35"/>
  <c r="D7349" i="35"/>
  <c r="E7349" i="35"/>
  <c r="E7400" i="35" s="1"/>
  <c r="F7349" i="35"/>
  <c r="G7349" i="35"/>
  <c r="G7400" i="35" s="1"/>
  <c r="H7349" i="35"/>
  <c r="I7349" i="35"/>
  <c r="I7400" i="35" s="1"/>
  <c r="J7349" i="35"/>
  <c r="K7349" i="35"/>
  <c r="K7400" i="35" s="1"/>
  <c r="L7349" i="35"/>
  <c r="M7349" i="35"/>
  <c r="M7400" i="35" s="1"/>
  <c r="N7349" i="35"/>
  <c r="O7349" i="35"/>
  <c r="O7400" i="35" s="1"/>
  <c r="P7349" i="35"/>
  <c r="Q7349" i="35"/>
  <c r="Q7400" i="35" s="1"/>
  <c r="R7349" i="35"/>
  <c r="A7350" i="35"/>
  <c r="D7350" i="35"/>
  <c r="E7350" i="35"/>
  <c r="E7401" i="35" s="1"/>
  <c r="F7350" i="35"/>
  <c r="G7350" i="35"/>
  <c r="G7401" i="35" s="1"/>
  <c r="H7350" i="35"/>
  <c r="I7350" i="35"/>
  <c r="I7401" i="35" s="1"/>
  <c r="J7350" i="35"/>
  <c r="K7350" i="35"/>
  <c r="K7401" i="35" s="1"/>
  <c r="L7350" i="35"/>
  <c r="M7350" i="35"/>
  <c r="M7401" i="35" s="1"/>
  <c r="N7350" i="35"/>
  <c r="O7350" i="35"/>
  <c r="O7401" i="35" s="1"/>
  <c r="P7350" i="35"/>
  <c r="Q7350" i="35"/>
  <c r="Q7401" i="35" s="1"/>
  <c r="R7350" i="35"/>
  <c r="A7351" i="35"/>
  <c r="D7351" i="35"/>
  <c r="E7351" i="35"/>
  <c r="E7402" i="35" s="1"/>
  <c r="F7351" i="35"/>
  <c r="G7351" i="35"/>
  <c r="G7402" i="35" s="1"/>
  <c r="H7351" i="35"/>
  <c r="I7351" i="35"/>
  <c r="I7402" i="35" s="1"/>
  <c r="J7351" i="35"/>
  <c r="K7351" i="35"/>
  <c r="K7402" i="35" s="1"/>
  <c r="L7351" i="35"/>
  <c r="M7351" i="35"/>
  <c r="M7402" i="35" s="1"/>
  <c r="N7351" i="35"/>
  <c r="O7351" i="35"/>
  <c r="O7402" i="35" s="1"/>
  <c r="P7351" i="35"/>
  <c r="Q7351" i="35"/>
  <c r="Q7402" i="35" s="1"/>
  <c r="R7351" i="35"/>
  <c r="A7352" i="35"/>
  <c r="D7352" i="35"/>
  <c r="E7352" i="35"/>
  <c r="E7403" i="35" s="1"/>
  <c r="F7352" i="35"/>
  <c r="G7352" i="35"/>
  <c r="G7403" i="35" s="1"/>
  <c r="H7352" i="35"/>
  <c r="I7352" i="35"/>
  <c r="I7403" i="35" s="1"/>
  <c r="J7352" i="35"/>
  <c r="K7352" i="35"/>
  <c r="K7403" i="35" s="1"/>
  <c r="L7352" i="35"/>
  <c r="M7352" i="35"/>
  <c r="M7403" i="35" s="1"/>
  <c r="N7352" i="35"/>
  <c r="O7352" i="35"/>
  <c r="O7403" i="35" s="1"/>
  <c r="P7352" i="35"/>
  <c r="Q7352" i="35"/>
  <c r="Q7403" i="35" s="1"/>
  <c r="R7352" i="35"/>
  <c r="A7353" i="35"/>
  <c r="D7353" i="35"/>
  <c r="E7353" i="35"/>
  <c r="E7404" i="35" s="1"/>
  <c r="F7353" i="35"/>
  <c r="G7353" i="35"/>
  <c r="G7404" i="35" s="1"/>
  <c r="H7353" i="35"/>
  <c r="I7353" i="35"/>
  <c r="I7404" i="35" s="1"/>
  <c r="J7353" i="35"/>
  <c r="K7353" i="35"/>
  <c r="K7404" i="35" s="1"/>
  <c r="L7353" i="35"/>
  <c r="M7353" i="35"/>
  <c r="M7404" i="35" s="1"/>
  <c r="N7353" i="35"/>
  <c r="O7353" i="35"/>
  <c r="O7404" i="35" s="1"/>
  <c r="P7353" i="35"/>
  <c r="Q7353" i="35"/>
  <c r="Q7404" i="35" s="1"/>
  <c r="R7353" i="35"/>
  <c r="A7354" i="35"/>
  <c r="D7354" i="35"/>
  <c r="E7354" i="35"/>
  <c r="E7405" i="35" s="1"/>
  <c r="F7354" i="35"/>
  <c r="G7354" i="35"/>
  <c r="G7405" i="35" s="1"/>
  <c r="H7354" i="35"/>
  <c r="I7354" i="35"/>
  <c r="I7405" i="35" s="1"/>
  <c r="J7354" i="35"/>
  <c r="K7354" i="35"/>
  <c r="K7405" i="35" s="1"/>
  <c r="L7354" i="35"/>
  <c r="M7354" i="35"/>
  <c r="M7405" i="35" s="1"/>
  <c r="N7354" i="35"/>
  <c r="O7354" i="35"/>
  <c r="O7405" i="35" s="1"/>
  <c r="P7354" i="35"/>
  <c r="Q7354" i="35"/>
  <c r="Q7405" i="35" s="1"/>
  <c r="R7354" i="35"/>
  <c r="A7355" i="35"/>
  <c r="D7355" i="35"/>
  <c r="E7355" i="35"/>
  <c r="E7406" i="35" s="1"/>
  <c r="F7355" i="35"/>
  <c r="G7355" i="35"/>
  <c r="G7406" i="35" s="1"/>
  <c r="H7355" i="35"/>
  <c r="I7355" i="35"/>
  <c r="I7406" i="35" s="1"/>
  <c r="J7355" i="35"/>
  <c r="K7355" i="35"/>
  <c r="K7406" i="35" s="1"/>
  <c r="L7355" i="35"/>
  <c r="M7355" i="35"/>
  <c r="M7406" i="35" s="1"/>
  <c r="N7355" i="35"/>
  <c r="O7355" i="35"/>
  <c r="O7406" i="35" s="1"/>
  <c r="P7355" i="35"/>
  <c r="Q7355" i="35"/>
  <c r="Q7406" i="35" s="1"/>
  <c r="R7355" i="35"/>
  <c r="A7356" i="35"/>
  <c r="D7356" i="35"/>
  <c r="E7356" i="35"/>
  <c r="E7407" i="35" s="1"/>
  <c r="F7356" i="35"/>
  <c r="G7356" i="35"/>
  <c r="G7407" i="35" s="1"/>
  <c r="H7356" i="35"/>
  <c r="I7356" i="35"/>
  <c r="I7407" i="35" s="1"/>
  <c r="J7356" i="35"/>
  <c r="K7356" i="35"/>
  <c r="K7407" i="35" s="1"/>
  <c r="L7356" i="35"/>
  <c r="M7356" i="35"/>
  <c r="M7407" i="35" s="1"/>
  <c r="N7356" i="35"/>
  <c r="O7356" i="35"/>
  <c r="O7407" i="35" s="1"/>
  <c r="P7356" i="35"/>
  <c r="Q7356" i="35"/>
  <c r="Q7407" i="35" s="1"/>
  <c r="R7356" i="35"/>
  <c r="D7357" i="35"/>
  <c r="F7357" i="35"/>
  <c r="H7357" i="35"/>
  <c r="J7357" i="35"/>
  <c r="L7357" i="35"/>
  <c r="N7357" i="35"/>
  <c r="P7357" i="35"/>
  <c r="R7357" i="35"/>
  <c r="A7358" i="35"/>
  <c r="D7358" i="35"/>
  <c r="F7358" i="35"/>
  <c r="H7358" i="35"/>
  <c r="J7358" i="35"/>
  <c r="L7358" i="35"/>
  <c r="N7358" i="35"/>
  <c r="P7358" i="35"/>
  <c r="R7358" i="35"/>
  <c r="A7359" i="35"/>
  <c r="D7359" i="35"/>
  <c r="F7359" i="35"/>
  <c r="H7359" i="35"/>
  <c r="J7359" i="35"/>
  <c r="L7359" i="35"/>
  <c r="N7359" i="35"/>
  <c r="P7359" i="35"/>
  <c r="R7359" i="35"/>
  <c r="A7360" i="35"/>
  <c r="D7360" i="35"/>
  <c r="F7360" i="35"/>
  <c r="H7360" i="35"/>
  <c r="J7360" i="35"/>
  <c r="L7360" i="35"/>
  <c r="N7360" i="35"/>
  <c r="P7360" i="35"/>
  <c r="R7360" i="35"/>
  <c r="A7361" i="35"/>
  <c r="D7361" i="35"/>
  <c r="F7361" i="35"/>
  <c r="H7361" i="35"/>
  <c r="J7361" i="35"/>
  <c r="L7361" i="35"/>
  <c r="N7361" i="35"/>
  <c r="P7361" i="35"/>
  <c r="R7361" i="35"/>
  <c r="A7362" i="35"/>
  <c r="D7362" i="35"/>
  <c r="F7362" i="35"/>
  <c r="H7362" i="35"/>
  <c r="J7362" i="35"/>
  <c r="L7362" i="35"/>
  <c r="N7362" i="35"/>
  <c r="P7362" i="35"/>
  <c r="R7362" i="35"/>
  <c r="A7363" i="35"/>
  <c r="D7363" i="35"/>
  <c r="F7363" i="35"/>
  <c r="H7363" i="35"/>
  <c r="J7363" i="35"/>
  <c r="L7363" i="35"/>
  <c r="N7363" i="35"/>
  <c r="P7363" i="35"/>
  <c r="R7363" i="35"/>
  <c r="A7364" i="35"/>
  <c r="D7364" i="35"/>
  <c r="F7364" i="35"/>
  <c r="H7364" i="35"/>
  <c r="J7364" i="35"/>
  <c r="L7364" i="35"/>
  <c r="N7364" i="35"/>
  <c r="P7364" i="35"/>
  <c r="R7364" i="35"/>
  <c r="A7365" i="35"/>
  <c r="D7365" i="35"/>
  <c r="F7365" i="35"/>
  <c r="H7365" i="35"/>
  <c r="J7365" i="35"/>
  <c r="L7365" i="35"/>
  <c r="N7365" i="35"/>
  <c r="P7365" i="35"/>
  <c r="R7365" i="35"/>
  <c r="A7366" i="35"/>
  <c r="D7366" i="35"/>
  <c r="F7366" i="35"/>
  <c r="H7366" i="35"/>
  <c r="J7366" i="35"/>
  <c r="L7366" i="35"/>
  <c r="N7366" i="35"/>
  <c r="P7366" i="35"/>
  <c r="R7366" i="35"/>
  <c r="A7367" i="35"/>
  <c r="D7367" i="35"/>
  <c r="F7367" i="35"/>
  <c r="H7367" i="35"/>
  <c r="J7367" i="35"/>
  <c r="L7367" i="35"/>
  <c r="N7367" i="35"/>
  <c r="P7367" i="35"/>
  <c r="R7367" i="35"/>
  <c r="A7368" i="35"/>
  <c r="D7368" i="35"/>
  <c r="F7368" i="35"/>
  <c r="H7368" i="35"/>
  <c r="J7368" i="35"/>
  <c r="L7368" i="35"/>
  <c r="N7368" i="35"/>
  <c r="P7368" i="35"/>
  <c r="R7368" i="35"/>
  <c r="A7369" i="35"/>
  <c r="D7369" i="35"/>
  <c r="F7369" i="35"/>
  <c r="H7369" i="35"/>
  <c r="J7369" i="35"/>
  <c r="L7369" i="35"/>
  <c r="N7369" i="35"/>
  <c r="P7369" i="35"/>
  <c r="R7369" i="35"/>
  <c r="A7370" i="35"/>
  <c r="D7370" i="35"/>
  <c r="F7370" i="35"/>
  <c r="H7370" i="35"/>
  <c r="J7370" i="35"/>
  <c r="L7370" i="35"/>
  <c r="N7370" i="35"/>
  <c r="P7370" i="35"/>
  <c r="R7370" i="35"/>
  <c r="A7371" i="35"/>
  <c r="D7371" i="35"/>
  <c r="F7371" i="35"/>
  <c r="H7371" i="35"/>
  <c r="J7371" i="35"/>
  <c r="L7371" i="35"/>
  <c r="N7371" i="35"/>
  <c r="P7371" i="35"/>
  <c r="R7371" i="35"/>
  <c r="A7372" i="35"/>
  <c r="D7372" i="35"/>
  <c r="F7372" i="35"/>
  <c r="H7372" i="35"/>
  <c r="J7372" i="35"/>
  <c r="L7372" i="35"/>
  <c r="N7372" i="35"/>
  <c r="P7372" i="35"/>
  <c r="R7372" i="35"/>
  <c r="A7373" i="35"/>
  <c r="D7373" i="35"/>
  <c r="F7373" i="35"/>
  <c r="H7373" i="35"/>
  <c r="J7373" i="35"/>
  <c r="L7373" i="35"/>
  <c r="N7373" i="35"/>
  <c r="P7373" i="35"/>
  <c r="R7373" i="35"/>
  <c r="A7374" i="35"/>
  <c r="D7374" i="35"/>
  <c r="F7374" i="35"/>
  <c r="H7374" i="35"/>
  <c r="J7374" i="35"/>
  <c r="L7374" i="35"/>
  <c r="N7374" i="35"/>
  <c r="P7374" i="35"/>
  <c r="R7374" i="35"/>
  <c r="A7375" i="35"/>
  <c r="D7375" i="35"/>
  <c r="F7375" i="35"/>
  <c r="H7375" i="35"/>
  <c r="J7375" i="35"/>
  <c r="L7375" i="35"/>
  <c r="N7375" i="35"/>
  <c r="P7375" i="35"/>
  <c r="R7375" i="35"/>
  <c r="A7376" i="35"/>
  <c r="D7376" i="35"/>
  <c r="F7376" i="35"/>
  <c r="H7376" i="35"/>
  <c r="J7376" i="35"/>
  <c r="L7376" i="35"/>
  <c r="N7376" i="35"/>
  <c r="P7376" i="35"/>
  <c r="R7376" i="35"/>
  <c r="A7377" i="35"/>
  <c r="D7377" i="35"/>
  <c r="F7377" i="35"/>
  <c r="H7377" i="35"/>
  <c r="J7377" i="35"/>
  <c r="L7377" i="35"/>
  <c r="N7377" i="35"/>
  <c r="P7377" i="35"/>
  <c r="R7377" i="35"/>
  <c r="A7378" i="35"/>
  <c r="D7378" i="35"/>
  <c r="F7378" i="35"/>
  <c r="H7378" i="35"/>
  <c r="J7378" i="35"/>
  <c r="L7378" i="35"/>
  <c r="N7378" i="35"/>
  <c r="P7378" i="35"/>
  <c r="R7378" i="35"/>
  <c r="A7379" i="35"/>
  <c r="D7379" i="35"/>
  <c r="F7379" i="35"/>
  <c r="H7379" i="35"/>
  <c r="J7379" i="35"/>
  <c r="L7379" i="35"/>
  <c r="N7379" i="35"/>
  <c r="P7379" i="35"/>
  <c r="R7379" i="35"/>
  <c r="A7380" i="35"/>
  <c r="D7380" i="35"/>
  <c r="F7380" i="35"/>
  <c r="H7380" i="35"/>
  <c r="J7380" i="35"/>
  <c r="L7380" i="35"/>
  <c r="N7380" i="35"/>
  <c r="P7380" i="35"/>
  <c r="R7380" i="35"/>
  <c r="A7381" i="35"/>
  <c r="D7381" i="35"/>
  <c r="F7381" i="35"/>
  <c r="H7381" i="35"/>
  <c r="J7381" i="35"/>
  <c r="L7381" i="35"/>
  <c r="N7381" i="35"/>
  <c r="P7381" i="35"/>
  <c r="R7381" i="35"/>
  <c r="A7382" i="35"/>
  <c r="D7382" i="35"/>
  <c r="F7382" i="35"/>
  <c r="H7382" i="35"/>
  <c r="J7382" i="35"/>
  <c r="L7382" i="35"/>
  <c r="N7382" i="35"/>
  <c r="P7382" i="35"/>
  <c r="R7382" i="35"/>
  <c r="A7383" i="35"/>
  <c r="D7383" i="35"/>
  <c r="F7383" i="35"/>
  <c r="H7383" i="35"/>
  <c r="J7383" i="35"/>
  <c r="L7383" i="35"/>
  <c r="N7383" i="35"/>
  <c r="P7383" i="35"/>
  <c r="R7383" i="35"/>
  <c r="A7384" i="35"/>
  <c r="D7384" i="35"/>
  <c r="F7384" i="35"/>
  <c r="H7384" i="35"/>
  <c r="J7384" i="35"/>
  <c r="L7384" i="35"/>
  <c r="N7384" i="35"/>
  <c r="P7384" i="35"/>
  <c r="R7384" i="35"/>
  <c r="A7385" i="35"/>
  <c r="D7385" i="35"/>
  <c r="F7385" i="35"/>
  <c r="H7385" i="35"/>
  <c r="J7385" i="35"/>
  <c r="L7385" i="35"/>
  <c r="N7385" i="35"/>
  <c r="P7385" i="35"/>
  <c r="R7385" i="35"/>
  <c r="A7386" i="35"/>
  <c r="D7386" i="35"/>
  <c r="F7386" i="35"/>
  <c r="H7386" i="35"/>
  <c r="J7386" i="35"/>
  <c r="L7386" i="35"/>
  <c r="N7386" i="35"/>
  <c r="P7386" i="35"/>
  <c r="R7386" i="35"/>
  <c r="A7387" i="35"/>
  <c r="D7387" i="35"/>
  <c r="F7387" i="35"/>
  <c r="H7387" i="35"/>
  <c r="J7387" i="35"/>
  <c r="L7387" i="35"/>
  <c r="N7387" i="35"/>
  <c r="P7387" i="35"/>
  <c r="R7387" i="35"/>
  <c r="A7388" i="35"/>
  <c r="D7388" i="35"/>
  <c r="F7388" i="35"/>
  <c r="H7388" i="35"/>
  <c r="J7388" i="35"/>
  <c r="L7388" i="35"/>
  <c r="N7388" i="35"/>
  <c r="P7388" i="35"/>
  <c r="R7388" i="35"/>
  <c r="A7389" i="35"/>
  <c r="D7389" i="35"/>
  <c r="F7389" i="35"/>
  <c r="H7389" i="35"/>
  <c r="J7389" i="35"/>
  <c r="L7389" i="35"/>
  <c r="N7389" i="35"/>
  <c r="P7389" i="35"/>
  <c r="R7389" i="35"/>
  <c r="A7390" i="35"/>
  <c r="D7390" i="35"/>
  <c r="F7390" i="35"/>
  <c r="H7390" i="35"/>
  <c r="J7390" i="35"/>
  <c r="L7390" i="35"/>
  <c r="N7390" i="35"/>
  <c r="P7390" i="35"/>
  <c r="R7390" i="35"/>
  <c r="A7391" i="35"/>
  <c r="D7391" i="35"/>
  <c r="F7391" i="35"/>
  <c r="H7391" i="35"/>
  <c r="J7391" i="35"/>
  <c r="L7391" i="35"/>
  <c r="N7391" i="35"/>
  <c r="P7391" i="35"/>
  <c r="R7391" i="35"/>
  <c r="A7392" i="35"/>
  <c r="D7392" i="35"/>
  <c r="F7392" i="35"/>
  <c r="H7392" i="35"/>
  <c r="J7392" i="35"/>
  <c r="L7392" i="35"/>
  <c r="N7392" i="35"/>
  <c r="P7392" i="35"/>
  <c r="R7392" i="35"/>
  <c r="A7393" i="35"/>
  <c r="D7393" i="35"/>
  <c r="F7393" i="35"/>
  <c r="H7393" i="35"/>
  <c r="J7393" i="35"/>
  <c r="L7393" i="35"/>
  <c r="N7393" i="35"/>
  <c r="P7393" i="35"/>
  <c r="R7393" i="35"/>
  <c r="A7394" i="35"/>
  <c r="D7394" i="35"/>
  <c r="F7394" i="35"/>
  <c r="H7394" i="35"/>
  <c r="J7394" i="35"/>
  <c r="L7394" i="35"/>
  <c r="N7394" i="35"/>
  <c r="P7394" i="35"/>
  <c r="R7394" i="35"/>
  <c r="A7395" i="35"/>
  <c r="D7395" i="35"/>
  <c r="F7395" i="35"/>
  <c r="H7395" i="35"/>
  <c r="J7395" i="35"/>
  <c r="L7395" i="35"/>
  <c r="N7395" i="35"/>
  <c r="P7395" i="35"/>
  <c r="R7395" i="35"/>
  <c r="A7396" i="35"/>
  <c r="D7396" i="35"/>
  <c r="F7396" i="35"/>
  <c r="H7396" i="35"/>
  <c r="J7396" i="35"/>
  <c r="L7396" i="35"/>
  <c r="N7396" i="35"/>
  <c r="P7396" i="35"/>
  <c r="R7396" i="35"/>
  <c r="A7397" i="35"/>
  <c r="D7397" i="35"/>
  <c r="F7397" i="35"/>
  <c r="H7397" i="35"/>
  <c r="J7397" i="35"/>
  <c r="L7397" i="35"/>
  <c r="N7397" i="35"/>
  <c r="P7397" i="35"/>
  <c r="R7397" i="35"/>
  <c r="A7398" i="35"/>
  <c r="D7398" i="35"/>
  <c r="F7398" i="35"/>
  <c r="H7398" i="35"/>
  <c r="J7398" i="35"/>
  <c r="L7398" i="35"/>
  <c r="N7398" i="35"/>
  <c r="P7398" i="35"/>
  <c r="R7398" i="35"/>
  <c r="A7399" i="35"/>
  <c r="D7399" i="35"/>
  <c r="F7399" i="35"/>
  <c r="H7399" i="35"/>
  <c r="J7399" i="35"/>
  <c r="L7399" i="35"/>
  <c r="N7399" i="35"/>
  <c r="P7399" i="35"/>
  <c r="R7399" i="35"/>
  <c r="A7400" i="35"/>
  <c r="D7400" i="35"/>
  <c r="F7400" i="35"/>
  <c r="H7400" i="35"/>
  <c r="J7400" i="35"/>
  <c r="L7400" i="35"/>
  <c r="N7400" i="35"/>
  <c r="P7400" i="35"/>
  <c r="R7400" i="35"/>
  <c r="A7401" i="35"/>
  <c r="D7401" i="35"/>
  <c r="F7401" i="35"/>
  <c r="H7401" i="35"/>
  <c r="J7401" i="35"/>
  <c r="L7401" i="35"/>
  <c r="N7401" i="35"/>
  <c r="P7401" i="35"/>
  <c r="R7401" i="35"/>
  <c r="A7402" i="35"/>
  <c r="D7402" i="35"/>
  <c r="F7402" i="35"/>
  <c r="H7402" i="35"/>
  <c r="J7402" i="35"/>
  <c r="L7402" i="35"/>
  <c r="N7402" i="35"/>
  <c r="P7402" i="35"/>
  <c r="R7402" i="35"/>
  <c r="A7403" i="35"/>
  <c r="D7403" i="35"/>
  <c r="F7403" i="35"/>
  <c r="H7403" i="35"/>
  <c r="J7403" i="35"/>
  <c r="L7403" i="35"/>
  <c r="N7403" i="35"/>
  <c r="P7403" i="35"/>
  <c r="R7403" i="35"/>
  <c r="A7404" i="35"/>
  <c r="D7404" i="35"/>
  <c r="F7404" i="35"/>
  <c r="H7404" i="35"/>
  <c r="J7404" i="35"/>
  <c r="L7404" i="35"/>
  <c r="N7404" i="35"/>
  <c r="P7404" i="35"/>
  <c r="R7404" i="35"/>
  <c r="A7405" i="35"/>
  <c r="D7405" i="35"/>
  <c r="F7405" i="35"/>
  <c r="H7405" i="35"/>
  <c r="J7405" i="35"/>
  <c r="L7405" i="35"/>
  <c r="N7405" i="35"/>
  <c r="P7405" i="35"/>
  <c r="R7405" i="35"/>
  <c r="A7406" i="35"/>
  <c r="D7406" i="35"/>
  <c r="F7406" i="35"/>
  <c r="H7406" i="35"/>
  <c r="J7406" i="35"/>
  <c r="L7406" i="35"/>
  <c r="N7406" i="35"/>
  <c r="P7406" i="35"/>
  <c r="R7406" i="35"/>
  <c r="A7407" i="35"/>
  <c r="D7407" i="35"/>
  <c r="F7407" i="35"/>
  <c r="H7407" i="35"/>
  <c r="J7407" i="35"/>
  <c r="L7407" i="35"/>
  <c r="N7407" i="35"/>
  <c r="P7407" i="35"/>
  <c r="R7407" i="35"/>
  <c r="A7411" i="35"/>
  <c r="D7411" i="35"/>
  <c r="F7411" i="35" s="1"/>
  <c r="E7411" i="35"/>
  <c r="G7411" i="35"/>
  <c r="H7411" i="35"/>
  <c r="I7411" i="35"/>
  <c r="K7411" i="35"/>
  <c r="L7411" i="35"/>
  <c r="M7411" i="35"/>
  <c r="O7411" i="35"/>
  <c r="P7411" i="35"/>
  <c r="Q7411" i="35"/>
  <c r="A7412" i="35"/>
  <c r="D7412" i="35"/>
  <c r="F7412" i="35" s="1"/>
  <c r="E7412" i="35"/>
  <c r="G7412" i="35"/>
  <c r="G7463" i="35" s="1"/>
  <c r="H7412" i="35"/>
  <c r="I7412" i="35"/>
  <c r="K7412" i="35"/>
  <c r="K7463" i="35" s="1"/>
  <c r="L7412" i="35"/>
  <c r="M7412" i="35"/>
  <c r="O7412" i="35"/>
  <c r="O7463" i="35" s="1"/>
  <c r="P7412" i="35"/>
  <c r="Q7412" i="35"/>
  <c r="A7413" i="35"/>
  <c r="D7413" i="35"/>
  <c r="F7413" i="35" s="1"/>
  <c r="E7413" i="35"/>
  <c r="G7413" i="35"/>
  <c r="G7464" i="35" s="1"/>
  <c r="H7413" i="35"/>
  <c r="I7413" i="35"/>
  <c r="K7413" i="35"/>
  <c r="K7464" i="35" s="1"/>
  <c r="L7413" i="35"/>
  <c r="M7413" i="35"/>
  <c r="O7413" i="35"/>
  <c r="O7464" i="35" s="1"/>
  <c r="P7413" i="35"/>
  <c r="Q7413" i="35"/>
  <c r="A7414" i="35"/>
  <c r="D7414" i="35"/>
  <c r="F7414" i="35" s="1"/>
  <c r="E7414" i="35"/>
  <c r="E7465" i="35" s="1"/>
  <c r="G7414" i="35"/>
  <c r="G7465" i="35" s="1"/>
  <c r="H7414" i="35"/>
  <c r="I7414" i="35"/>
  <c r="K7414" i="35"/>
  <c r="K7465" i="35" s="1"/>
  <c r="L7414" i="35"/>
  <c r="M7414" i="35"/>
  <c r="O7414" i="35"/>
  <c r="O7465" i="35" s="1"/>
  <c r="P7414" i="35"/>
  <c r="Q7414" i="35"/>
  <c r="A7415" i="35"/>
  <c r="D7415" i="35"/>
  <c r="F7415" i="35" s="1"/>
  <c r="E7415" i="35"/>
  <c r="E7466" i="35" s="1"/>
  <c r="G7415" i="35"/>
  <c r="G7466" i="35" s="1"/>
  <c r="H7415" i="35"/>
  <c r="I7415" i="35"/>
  <c r="K7415" i="35"/>
  <c r="K7466" i="35" s="1"/>
  <c r="L7415" i="35"/>
  <c r="M7415" i="35"/>
  <c r="O7415" i="35"/>
  <c r="O7466" i="35" s="1"/>
  <c r="P7415" i="35"/>
  <c r="Q7415" i="35"/>
  <c r="Q7461" i="35" s="1"/>
  <c r="A7416" i="35"/>
  <c r="D7416" i="35"/>
  <c r="F7416" i="35" s="1"/>
  <c r="E7416" i="35"/>
  <c r="G7416" i="35"/>
  <c r="G7467" i="35" s="1"/>
  <c r="H7416" i="35"/>
  <c r="I7416" i="35"/>
  <c r="K7416" i="35"/>
  <c r="K7467" i="35" s="1"/>
  <c r="L7416" i="35"/>
  <c r="M7416" i="35"/>
  <c r="O7416" i="35"/>
  <c r="O7467" i="35" s="1"/>
  <c r="P7416" i="35"/>
  <c r="Q7416" i="35"/>
  <c r="A7417" i="35"/>
  <c r="D7417" i="35"/>
  <c r="F7417" i="35" s="1"/>
  <c r="E7417" i="35"/>
  <c r="G7417" i="35"/>
  <c r="G7468" i="35" s="1"/>
  <c r="H7417" i="35"/>
  <c r="I7417" i="35"/>
  <c r="K7417" i="35"/>
  <c r="K7468" i="35" s="1"/>
  <c r="L7417" i="35"/>
  <c r="M7417" i="35"/>
  <c r="O7417" i="35"/>
  <c r="O7468" i="35" s="1"/>
  <c r="P7417" i="35"/>
  <c r="Q7417" i="35"/>
  <c r="A7418" i="35"/>
  <c r="D7418" i="35"/>
  <c r="F7418" i="35" s="1"/>
  <c r="E7418" i="35"/>
  <c r="E7469" i="35" s="1"/>
  <c r="G7418" i="35"/>
  <c r="G7469" i="35" s="1"/>
  <c r="H7418" i="35"/>
  <c r="I7418" i="35"/>
  <c r="K7418" i="35"/>
  <c r="K7469" i="35" s="1"/>
  <c r="L7418" i="35"/>
  <c r="M7418" i="35"/>
  <c r="O7418" i="35"/>
  <c r="O7469" i="35" s="1"/>
  <c r="P7418" i="35"/>
  <c r="Q7418" i="35"/>
  <c r="A7419" i="35"/>
  <c r="D7419" i="35"/>
  <c r="F7419" i="35" s="1"/>
  <c r="E7419" i="35"/>
  <c r="E7470" i="35" s="1"/>
  <c r="G7419" i="35"/>
  <c r="G7470" i="35" s="1"/>
  <c r="H7419" i="35"/>
  <c r="I7419" i="35"/>
  <c r="K7419" i="35"/>
  <c r="K7470" i="35" s="1"/>
  <c r="L7419" i="35"/>
  <c r="M7419" i="35"/>
  <c r="O7419" i="35"/>
  <c r="O7470" i="35" s="1"/>
  <c r="P7419" i="35"/>
  <c r="Q7419" i="35"/>
  <c r="A7420" i="35"/>
  <c r="D7420" i="35"/>
  <c r="F7420" i="35" s="1"/>
  <c r="E7420" i="35"/>
  <c r="G7420" i="35"/>
  <c r="H7420" i="35"/>
  <c r="I7420" i="35"/>
  <c r="K7420" i="35"/>
  <c r="K7471" i="35" s="1"/>
  <c r="L7420" i="35"/>
  <c r="M7420" i="35"/>
  <c r="O7420" i="35"/>
  <c r="P7420" i="35"/>
  <c r="Q7420" i="35"/>
  <c r="A7421" i="35"/>
  <c r="D7421" i="35"/>
  <c r="F7421" i="35" s="1"/>
  <c r="E7421" i="35"/>
  <c r="G7421" i="35"/>
  <c r="H7421" i="35"/>
  <c r="I7421" i="35"/>
  <c r="K7421" i="35"/>
  <c r="K7472" i="35" s="1"/>
  <c r="L7421" i="35"/>
  <c r="M7421" i="35"/>
  <c r="O7421" i="35"/>
  <c r="P7421" i="35"/>
  <c r="Q7421" i="35"/>
  <c r="A7422" i="35"/>
  <c r="D7422" i="35"/>
  <c r="F7422" i="35" s="1"/>
  <c r="E7422" i="35"/>
  <c r="G7422" i="35"/>
  <c r="H7422" i="35"/>
  <c r="I7422" i="35"/>
  <c r="K7422" i="35"/>
  <c r="L7422" i="35"/>
  <c r="M7422" i="35"/>
  <c r="O7422" i="35"/>
  <c r="P7422" i="35"/>
  <c r="Q7422" i="35"/>
  <c r="A7423" i="35"/>
  <c r="D7423" i="35"/>
  <c r="F7423" i="35" s="1"/>
  <c r="E7423" i="35"/>
  <c r="G7423" i="35"/>
  <c r="H7423" i="35"/>
  <c r="I7423" i="35"/>
  <c r="K7423" i="35"/>
  <c r="L7423" i="35"/>
  <c r="M7423" i="35"/>
  <c r="O7423" i="35"/>
  <c r="P7423" i="35"/>
  <c r="Q7423" i="35"/>
  <c r="A7424" i="35"/>
  <c r="D7424" i="35"/>
  <c r="F7424" i="35" s="1"/>
  <c r="E7424" i="35"/>
  <c r="G7424" i="35"/>
  <c r="H7424" i="35"/>
  <c r="I7424" i="35"/>
  <c r="K7424" i="35"/>
  <c r="L7424" i="35"/>
  <c r="M7424" i="35"/>
  <c r="O7424" i="35"/>
  <c r="P7424" i="35"/>
  <c r="Q7424" i="35"/>
  <c r="A7425" i="35"/>
  <c r="D7425" i="35"/>
  <c r="F7425" i="35" s="1"/>
  <c r="E7425" i="35"/>
  <c r="G7425" i="35"/>
  <c r="H7425" i="35"/>
  <c r="I7425" i="35"/>
  <c r="K7425" i="35"/>
  <c r="L7425" i="35"/>
  <c r="M7425" i="35"/>
  <c r="O7425" i="35"/>
  <c r="P7425" i="35"/>
  <c r="Q7425" i="35"/>
  <c r="A7426" i="35"/>
  <c r="D7426" i="35"/>
  <c r="F7426" i="35" s="1"/>
  <c r="E7426" i="35"/>
  <c r="G7426" i="35"/>
  <c r="H7426" i="35"/>
  <c r="I7426" i="35"/>
  <c r="K7426" i="35"/>
  <c r="L7426" i="35"/>
  <c r="M7426" i="35"/>
  <c r="O7426" i="35"/>
  <c r="P7426" i="35"/>
  <c r="Q7426" i="35"/>
  <c r="A7427" i="35"/>
  <c r="D7427" i="35"/>
  <c r="F7427" i="35" s="1"/>
  <c r="E7427" i="35"/>
  <c r="G7427" i="35"/>
  <c r="H7427" i="35"/>
  <c r="I7427" i="35"/>
  <c r="K7427" i="35"/>
  <c r="L7427" i="35"/>
  <c r="M7427" i="35"/>
  <c r="O7427" i="35"/>
  <c r="P7427" i="35"/>
  <c r="Q7427" i="35"/>
  <c r="A7428" i="35"/>
  <c r="D7428" i="35"/>
  <c r="F7428" i="35" s="1"/>
  <c r="E7428" i="35"/>
  <c r="G7428" i="35"/>
  <c r="H7428" i="35"/>
  <c r="I7428" i="35"/>
  <c r="K7428" i="35"/>
  <c r="L7428" i="35"/>
  <c r="M7428" i="35"/>
  <c r="O7428" i="35"/>
  <c r="P7428" i="35"/>
  <c r="Q7428" i="35"/>
  <c r="A7429" i="35"/>
  <c r="D7429" i="35"/>
  <c r="F7429" i="35" s="1"/>
  <c r="E7429" i="35"/>
  <c r="G7429" i="35"/>
  <c r="H7429" i="35"/>
  <c r="I7429" i="35"/>
  <c r="K7429" i="35"/>
  <c r="L7429" i="35"/>
  <c r="M7429" i="35"/>
  <c r="O7429" i="35"/>
  <c r="P7429" i="35"/>
  <c r="Q7429" i="35"/>
  <c r="A7430" i="35"/>
  <c r="D7430" i="35"/>
  <c r="F7430" i="35" s="1"/>
  <c r="E7430" i="35"/>
  <c r="G7430" i="35"/>
  <c r="H7430" i="35"/>
  <c r="I7430" i="35"/>
  <c r="K7430" i="35"/>
  <c r="L7430" i="35"/>
  <c r="M7430" i="35"/>
  <c r="O7430" i="35"/>
  <c r="P7430" i="35"/>
  <c r="Q7430" i="35"/>
  <c r="A7431" i="35"/>
  <c r="D7431" i="35"/>
  <c r="F7431" i="35" s="1"/>
  <c r="E7431" i="35"/>
  <c r="G7431" i="35"/>
  <c r="H7431" i="35"/>
  <c r="I7431" i="35"/>
  <c r="K7431" i="35"/>
  <c r="L7431" i="35"/>
  <c r="M7431" i="35"/>
  <c r="O7431" i="35"/>
  <c r="P7431" i="35"/>
  <c r="Q7431" i="35"/>
  <c r="A7432" i="35"/>
  <c r="D7432" i="35"/>
  <c r="F7432" i="35" s="1"/>
  <c r="E7432" i="35"/>
  <c r="G7432" i="35"/>
  <c r="H7432" i="35"/>
  <c r="I7432" i="35"/>
  <c r="K7432" i="35"/>
  <c r="L7432" i="35"/>
  <c r="M7432" i="35"/>
  <c r="O7432" i="35"/>
  <c r="P7432" i="35"/>
  <c r="Q7432" i="35"/>
  <c r="A7433" i="35"/>
  <c r="D7433" i="35"/>
  <c r="F7433" i="35" s="1"/>
  <c r="E7433" i="35"/>
  <c r="G7433" i="35"/>
  <c r="H7433" i="35"/>
  <c r="I7433" i="35"/>
  <c r="K7433" i="35"/>
  <c r="L7433" i="35"/>
  <c r="M7433" i="35"/>
  <c r="O7433" i="35"/>
  <c r="P7433" i="35"/>
  <c r="Q7433" i="35"/>
  <c r="A7434" i="35"/>
  <c r="D7434" i="35"/>
  <c r="F7434" i="35" s="1"/>
  <c r="E7434" i="35"/>
  <c r="G7434" i="35"/>
  <c r="H7434" i="35"/>
  <c r="I7434" i="35"/>
  <c r="K7434" i="35"/>
  <c r="L7434" i="35"/>
  <c r="M7434" i="35"/>
  <c r="O7434" i="35"/>
  <c r="P7434" i="35"/>
  <c r="Q7434" i="35"/>
  <c r="A7435" i="35"/>
  <c r="D7435" i="35"/>
  <c r="F7435" i="35" s="1"/>
  <c r="E7435" i="35"/>
  <c r="G7435" i="35"/>
  <c r="H7435" i="35"/>
  <c r="I7435" i="35"/>
  <c r="K7435" i="35"/>
  <c r="L7435" i="35"/>
  <c r="M7435" i="35"/>
  <c r="O7435" i="35"/>
  <c r="P7435" i="35"/>
  <c r="Q7435" i="35"/>
  <c r="A7436" i="35"/>
  <c r="D7436" i="35"/>
  <c r="F7436" i="35" s="1"/>
  <c r="E7436" i="35"/>
  <c r="G7436" i="35"/>
  <c r="H7436" i="35"/>
  <c r="I7436" i="35"/>
  <c r="K7436" i="35"/>
  <c r="L7436" i="35"/>
  <c r="M7436" i="35"/>
  <c r="O7436" i="35"/>
  <c r="P7436" i="35"/>
  <c r="Q7436" i="35"/>
  <c r="A7437" i="35"/>
  <c r="D7437" i="35"/>
  <c r="F7437" i="35" s="1"/>
  <c r="E7437" i="35"/>
  <c r="G7437" i="35"/>
  <c r="H7437" i="35"/>
  <c r="I7437" i="35"/>
  <c r="K7437" i="35"/>
  <c r="L7437" i="35"/>
  <c r="M7437" i="35"/>
  <c r="O7437" i="35"/>
  <c r="P7437" i="35"/>
  <c r="Q7437" i="35"/>
  <c r="A7438" i="35"/>
  <c r="D7438" i="35"/>
  <c r="F7438" i="35" s="1"/>
  <c r="E7438" i="35"/>
  <c r="G7438" i="35"/>
  <c r="H7438" i="35"/>
  <c r="I7438" i="35"/>
  <c r="K7438" i="35"/>
  <c r="L7438" i="35"/>
  <c r="M7438" i="35"/>
  <c r="O7438" i="35"/>
  <c r="P7438" i="35"/>
  <c r="Q7438" i="35"/>
  <c r="A7439" i="35"/>
  <c r="D7439" i="35"/>
  <c r="F7439" i="35" s="1"/>
  <c r="E7439" i="35"/>
  <c r="G7439" i="35"/>
  <c r="H7439" i="35"/>
  <c r="I7439" i="35"/>
  <c r="K7439" i="35"/>
  <c r="L7439" i="35"/>
  <c r="M7439" i="35"/>
  <c r="O7439" i="35"/>
  <c r="P7439" i="35"/>
  <c r="Q7439" i="35"/>
  <c r="A7440" i="35"/>
  <c r="D7440" i="35"/>
  <c r="F7440" i="35" s="1"/>
  <c r="E7440" i="35"/>
  <c r="G7440" i="35"/>
  <c r="H7440" i="35"/>
  <c r="I7440" i="35"/>
  <c r="K7440" i="35"/>
  <c r="L7440" i="35"/>
  <c r="M7440" i="35"/>
  <c r="O7440" i="35"/>
  <c r="P7440" i="35"/>
  <c r="Q7440" i="35"/>
  <c r="A7441" i="35"/>
  <c r="D7441" i="35"/>
  <c r="F7441" i="35" s="1"/>
  <c r="E7441" i="35"/>
  <c r="G7441" i="35"/>
  <c r="H7441" i="35"/>
  <c r="I7441" i="35"/>
  <c r="K7441" i="35"/>
  <c r="L7441" i="35"/>
  <c r="M7441" i="35"/>
  <c r="O7441" i="35"/>
  <c r="P7441" i="35"/>
  <c r="Q7441" i="35"/>
  <c r="A7442" i="35"/>
  <c r="D7442" i="35"/>
  <c r="F7442" i="35" s="1"/>
  <c r="E7442" i="35"/>
  <c r="G7442" i="35"/>
  <c r="H7442" i="35"/>
  <c r="I7442" i="35"/>
  <c r="K7442" i="35"/>
  <c r="L7442" i="35"/>
  <c r="M7442" i="35"/>
  <c r="O7442" i="35"/>
  <c r="P7442" i="35"/>
  <c r="Q7442" i="35"/>
  <c r="A7443" i="35"/>
  <c r="D7443" i="35"/>
  <c r="F7443" i="35" s="1"/>
  <c r="E7443" i="35"/>
  <c r="G7443" i="35"/>
  <c r="H7443" i="35"/>
  <c r="I7443" i="35"/>
  <c r="K7443" i="35"/>
  <c r="L7443" i="35"/>
  <c r="M7443" i="35"/>
  <c r="O7443" i="35"/>
  <c r="P7443" i="35"/>
  <c r="Q7443" i="35"/>
  <c r="A7444" i="35"/>
  <c r="D7444" i="35"/>
  <c r="F7444" i="35" s="1"/>
  <c r="E7444" i="35"/>
  <c r="G7444" i="35"/>
  <c r="H7444" i="35"/>
  <c r="I7444" i="35"/>
  <c r="K7444" i="35"/>
  <c r="L7444" i="35"/>
  <c r="M7444" i="35"/>
  <c r="O7444" i="35"/>
  <c r="P7444" i="35"/>
  <c r="Q7444" i="35"/>
  <c r="A7445" i="35"/>
  <c r="D7445" i="35"/>
  <c r="F7445" i="35" s="1"/>
  <c r="E7445" i="35"/>
  <c r="G7445" i="35"/>
  <c r="H7445" i="35"/>
  <c r="I7445" i="35"/>
  <c r="K7445" i="35"/>
  <c r="L7445" i="35"/>
  <c r="M7445" i="35"/>
  <c r="O7445" i="35"/>
  <c r="P7445" i="35"/>
  <c r="Q7445" i="35"/>
  <c r="A7446" i="35"/>
  <c r="D7446" i="35"/>
  <c r="F7446" i="35" s="1"/>
  <c r="E7446" i="35"/>
  <c r="G7446" i="35"/>
  <c r="H7446" i="35"/>
  <c r="I7446" i="35"/>
  <c r="K7446" i="35"/>
  <c r="L7446" i="35"/>
  <c r="M7446" i="35"/>
  <c r="O7446" i="35"/>
  <c r="P7446" i="35"/>
  <c r="Q7446" i="35"/>
  <c r="A7447" i="35"/>
  <c r="D7447" i="35"/>
  <c r="F7447" i="35" s="1"/>
  <c r="E7447" i="35"/>
  <c r="G7447" i="35"/>
  <c r="H7447" i="35"/>
  <c r="I7447" i="35"/>
  <c r="K7447" i="35"/>
  <c r="L7447" i="35"/>
  <c r="M7447" i="35"/>
  <c r="O7447" i="35"/>
  <c r="P7447" i="35"/>
  <c r="Q7447" i="35"/>
  <c r="A7448" i="35"/>
  <c r="D7448" i="35"/>
  <c r="F7448" i="35" s="1"/>
  <c r="E7448" i="35"/>
  <c r="G7448" i="35"/>
  <c r="H7448" i="35"/>
  <c r="I7448" i="35"/>
  <c r="K7448" i="35"/>
  <c r="L7448" i="35"/>
  <c r="M7448" i="35"/>
  <c r="O7448" i="35"/>
  <c r="P7448" i="35"/>
  <c r="Q7448" i="35"/>
  <c r="A7449" i="35"/>
  <c r="D7449" i="35"/>
  <c r="F7449" i="35" s="1"/>
  <c r="E7449" i="35"/>
  <c r="G7449" i="35"/>
  <c r="H7449" i="35"/>
  <c r="I7449" i="35"/>
  <c r="K7449" i="35"/>
  <c r="L7449" i="35"/>
  <c r="M7449" i="35"/>
  <c r="O7449" i="35"/>
  <c r="P7449" i="35"/>
  <c r="Q7449" i="35"/>
  <c r="A7450" i="35"/>
  <c r="D7450" i="35"/>
  <c r="F7450" i="35" s="1"/>
  <c r="E7450" i="35"/>
  <c r="G7450" i="35"/>
  <c r="H7450" i="35"/>
  <c r="I7450" i="35"/>
  <c r="K7450" i="35"/>
  <c r="L7450" i="35"/>
  <c r="M7450" i="35"/>
  <c r="O7450" i="35"/>
  <c r="P7450" i="35"/>
  <c r="Q7450" i="35"/>
  <c r="A7451" i="35"/>
  <c r="D7451" i="35"/>
  <c r="F7451" i="35" s="1"/>
  <c r="E7451" i="35"/>
  <c r="G7451" i="35"/>
  <c r="H7451" i="35"/>
  <c r="I7451" i="35"/>
  <c r="K7451" i="35"/>
  <c r="L7451" i="35"/>
  <c r="M7451" i="35"/>
  <c r="O7451" i="35"/>
  <c r="P7451" i="35"/>
  <c r="Q7451" i="35"/>
  <c r="A7452" i="35"/>
  <c r="D7452" i="35"/>
  <c r="F7452" i="35" s="1"/>
  <c r="E7452" i="35"/>
  <c r="G7452" i="35"/>
  <c r="H7452" i="35"/>
  <c r="I7452" i="35"/>
  <c r="K7452" i="35"/>
  <c r="L7452" i="35"/>
  <c r="M7452" i="35"/>
  <c r="O7452" i="35"/>
  <c r="P7452" i="35"/>
  <c r="Q7452" i="35"/>
  <c r="A7453" i="35"/>
  <c r="D7453" i="35"/>
  <c r="F7453" i="35" s="1"/>
  <c r="E7453" i="35"/>
  <c r="G7453" i="35"/>
  <c r="H7453" i="35"/>
  <c r="I7453" i="35"/>
  <c r="K7453" i="35"/>
  <c r="L7453" i="35"/>
  <c r="M7453" i="35"/>
  <c r="O7453" i="35"/>
  <c r="P7453" i="35"/>
  <c r="Q7453" i="35"/>
  <c r="A7454" i="35"/>
  <c r="D7454" i="35"/>
  <c r="F7454" i="35" s="1"/>
  <c r="E7454" i="35"/>
  <c r="G7454" i="35"/>
  <c r="H7454" i="35"/>
  <c r="I7454" i="35"/>
  <c r="K7454" i="35"/>
  <c r="L7454" i="35"/>
  <c r="M7454" i="35"/>
  <c r="O7454" i="35"/>
  <c r="P7454" i="35"/>
  <c r="Q7454" i="35"/>
  <c r="A7455" i="35"/>
  <c r="D7455" i="35"/>
  <c r="F7455" i="35" s="1"/>
  <c r="E7455" i="35"/>
  <c r="G7455" i="35"/>
  <c r="H7455" i="35"/>
  <c r="I7455" i="35"/>
  <c r="K7455" i="35"/>
  <c r="L7455" i="35"/>
  <c r="M7455" i="35"/>
  <c r="O7455" i="35"/>
  <c r="P7455" i="35"/>
  <c r="Q7455" i="35"/>
  <c r="A7456" i="35"/>
  <c r="D7456" i="35"/>
  <c r="F7456" i="35" s="1"/>
  <c r="E7456" i="35"/>
  <c r="G7456" i="35"/>
  <c r="H7456" i="35"/>
  <c r="I7456" i="35"/>
  <c r="K7456" i="35"/>
  <c r="L7456" i="35"/>
  <c r="M7456" i="35"/>
  <c r="O7456" i="35"/>
  <c r="P7456" i="35"/>
  <c r="Q7456" i="35"/>
  <c r="A7457" i="35"/>
  <c r="D7457" i="35"/>
  <c r="F7457" i="35" s="1"/>
  <c r="E7457" i="35"/>
  <c r="G7457" i="35"/>
  <c r="H7457" i="35"/>
  <c r="I7457" i="35"/>
  <c r="K7457" i="35"/>
  <c r="L7457" i="35"/>
  <c r="M7457" i="35"/>
  <c r="O7457" i="35"/>
  <c r="P7457" i="35"/>
  <c r="Q7457" i="35"/>
  <c r="A7458" i="35"/>
  <c r="D7458" i="35"/>
  <c r="F7458" i="35" s="1"/>
  <c r="E7458" i="35"/>
  <c r="G7458" i="35"/>
  <c r="H7458" i="35"/>
  <c r="I7458" i="35"/>
  <c r="K7458" i="35"/>
  <c r="L7458" i="35"/>
  <c r="M7458" i="35"/>
  <c r="O7458" i="35"/>
  <c r="P7458" i="35"/>
  <c r="Q7458" i="35"/>
  <c r="A7459" i="35"/>
  <c r="D7459" i="35"/>
  <c r="F7459" i="35" s="1"/>
  <c r="E7459" i="35"/>
  <c r="G7459" i="35"/>
  <c r="H7459" i="35"/>
  <c r="I7459" i="35"/>
  <c r="K7459" i="35"/>
  <c r="L7459" i="35"/>
  <c r="M7459" i="35"/>
  <c r="O7459" i="35"/>
  <c r="P7459" i="35"/>
  <c r="Q7459" i="35"/>
  <c r="A7460" i="35"/>
  <c r="D7460" i="35"/>
  <c r="F7460" i="35" s="1"/>
  <c r="E7460" i="35"/>
  <c r="G7460" i="35"/>
  <c r="H7460" i="35"/>
  <c r="I7460" i="35"/>
  <c r="K7460" i="35"/>
  <c r="L7460" i="35"/>
  <c r="M7460" i="35"/>
  <c r="O7460" i="35"/>
  <c r="P7460" i="35"/>
  <c r="Q7460" i="35"/>
  <c r="D7461" i="35"/>
  <c r="F7461" i="35"/>
  <c r="H7461" i="35"/>
  <c r="L7461" i="35"/>
  <c r="M7461" i="35"/>
  <c r="P7461" i="35"/>
  <c r="A7462" i="35"/>
  <c r="D7462" i="35"/>
  <c r="F7462" i="35"/>
  <c r="H7462" i="35"/>
  <c r="I7462" i="35"/>
  <c r="L7462" i="35"/>
  <c r="M7462" i="35"/>
  <c r="P7462" i="35"/>
  <c r="Q7462" i="35"/>
  <c r="A7463" i="35"/>
  <c r="D7463" i="35"/>
  <c r="E7463" i="35"/>
  <c r="F7463" i="35"/>
  <c r="H7463" i="35"/>
  <c r="I7463" i="35"/>
  <c r="L7463" i="35"/>
  <c r="M7463" i="35"/>
  <c r="P7463" i="35"/>
  <c r="Q7463" i="35"/>
  <c r="A7464" i="35"/>
  <c r="D7464" i="35"/>
  <c r="E7464" i="35"/>
  <c r="F7464" i="35"/>
  <c r="H7464" i="35"/>
  <c r="I7464" i="35"/>
  <c r="L7464" i="35"/>
  <c r="M7464" i="35"/>
  <c r="P7464" i="35"/>
  <c r="Q7464" i="35"/>
  <c r="A7465" i="35"/>
  <c r="D7465" i="35"/>
  <c r="F7465" i="35"/>
  <c r="H7465" i="35"/>
  <c r="I7465" i="35"/>
  <c r="L7465" i="35"/>
  <c r="M7465" i="35"/>
  <c r="P7465" i="35"/>
  <c r="Q7465" i="35"/>
  <c r="A7466" i="35"/>
  <c r="D7466" i="35"/>
  <c r="F7466" i="35"/>
  <c r="H7466" i="35"/>
  <c r="I7466" i="35"/>
  <c r="L7466" i="35"/>
  <c r="M7466" i="35"/>
  <c r="P7466" i="35"/>
  <c r="Q7466" i="35"/>
  <c r="A7467" i="35"/>
  <c r="D7467" i="35"/>
  <c r="E7467" i="35"/>
  <c r="F7467" i="35"/>
  <c r="H7467" i="35"/>
  <c r="I7467" i="35"/>
  <c r="L7467" i="35"/>
  <c r="M7467" i="35"/>
  <c r="P7467" i="35"/>
  <c r="Q7467" i="35"/>
  <c r="A7468" i="35"/>
  <c r="D7468" i="35"/>
  <c r="E7468" i="35"/>
  <c r="F7468" i="35"/>
  <c r="H7468" i="35"/>
  <c r="I7468" i="35"/>
  <c r="L7468" i="35"/>
  <c r="M7468" i="35"/>
  <c r="P7468" i="35"/>
  <c r="Q7468" i="35"/>
  <c r="A7469" i="35"/>
  <c r="D7469" i="35"/>
  <c r="F7469" i="35"/>
  <c r="H7469" i="35"/>
  <c r="I7469" i="35"/>
  <c r="L7469" i="35"/>
  <c r="M7469" i="35"/>
  <c r="P7469" i="35"/>
  <c r="Q7469" i="35"/>
  <c r="A7470" i="35"/>
  <c r="D7470" i="35"/>
  <c r="F7470" i="35"/>
  <c r="H7470" i="35"/>
  <c r="I7470" i="35"/>
  <c r="L7470" i="35"/>
  <c r="M7470" i="35"/>
  <c r="P7470" i="35"/>
  <c r="Q7470" i="35"/>
  <c r="A7471" i="35"/>
  <c r="D7471" i="35"/>
  <c r="E7471" i="35"/>
  <c r="F7471" i="35"/>
  <c r="G7471" i="35"/>
  <c r="H7471" i="35"/>
  <c r="I7471" i="35"/>
  <c r="L7471" i="35"/>
  <c r="M7471" i="35"/>
  <c r="O7471" i="35"/>
  <c r="P7471" i="35"/>
  <c r="Q7471" i="35"/>
  <c r="A7472" i="35"/>
  <c r="D7472" i="35"/>
  <c r="E7472" i="35"/>
  <c r="F7472" i="35"/>
  <c r="G7472" i="35"/>
  <c r="H7472" i="35"/>
  <c r="I7472" i="35"/>
  <c r="L7472" i="35"/>
  <c r="M7472" i="35"/>
  <c r="O7472" i="35"/>
  <c r="P7472" i="35"/>
  <c r="Q7472" i="35"/>
  <c r="A7473" i="35"/>
  <c r="D7473" i="35"/>
  <c r="E7473" i="35"/>
  <c r="F7473" i="35"/>
  <c r="G7473" i="35"/>
  <c r="H7473" i="35"/>
  <c r="I7473" i="35"/>
  <c r="K7473" i="35"/>
  <c r="L7473" i="35"/>
  <c r="M7473" i="35"/>
  <c r="O7473" i="35"/>
  <c r="P7473" i="35"/>
  <c r="Q7473" i="35"/>
  <c r="A7474" i="35"/>
  <c r="D7474" i="35"/>
  <c r="E7474" i="35"/>
  <c r="F7474" i="35"/>
  <c r="G7474" i="35"/>
  <c r="H7474" i="35"/>
  <c r="I7474" i="35"/>
  <c r="K7474" i="35"/>
  <c r="L7474" i="35"/>
  <c r="M7474" i="35"/>
  <c r="O7474" i="35"/>
  <c r="P7474" i="35"/>
  <c r="Q7474" i="35"/>
  <c r="A7475" i="35"/>
  <c r="D7475" i="35"/>
  <c r="E7475" i="35"/>
  <c r="F7475" i="35"/>
  <c r="G7475" i="35"/>
  <c r="H7475" i="35"/>
  <c r="I7475" i="35"/>
  <c r="K7475" i="35"/>
  <c r="L7475" i="35"/>
  <c r="M7475" i="35"/>
  <c r="O7475" i="35"/>
  <c r="P7475" i="35"/>
  <c r="Q7475" i="35"/>
  <c r="A7476" i="35"/>
  <c r="D7476" i="35"/>
  <c r="E7476" i="35"/>
  <c r="F7476" i="35"/>
  <c r="G7476" i="35"/>
  <c r="H7476" i="35"/>
  <c r="I7476" i="35"/>
  <c r="K7476" i="35"/>
  <c r="L7476" i="35"/>
  <c r="M7476" i="35"/>
  <c r="O7476" i="35"/>
  <c r="P7476" i="35"/>
  <c r="Q7476" i="35"/>
  <c r="A7477" i="35"/>
  <c r="D7477" i="35"/>
  <c r="E7477" i="35"/>
  <c r="F7477" i="35"/>
  <c r="G7477" i="35"/>
  <c r="H7477" i="35"/>
  <c r="I7477" i="35"/>
  <c r="K7477" i="35"/>
  <c r="L7477" i="35"/>
  <c r="M7477" i="35"/>
  <c r="O7477" i="35"/>
  <c r="P7477" i="35"/>
  <c r="Q7477" i="35"/>
  <c r="A7478" i="35"/>
  <c r="D7478" i="35"/>
  <c r="E7478" i="35"/>
  <c r="F7478" i="35"/>
  <c r="G7478" i="35"/>
  <c r="H7478" i="35"/>
  <c r="I7478" i="35"/>
  <c r="K7478" i="35"/>
  <c r="L7478" i="35"/>
  <c r="M7478" i="35"/>
  <c r="O7478" i="35"/>
  <c r="P7478" i="35"/>
  <c r="Q7478" i="35"/>
  <c r="A7479" i="35"/>
  <c r="D7479" i="35"/>
  <c r="E7479" i="35"/>
  <c r="F7479" i="35"/>
  <c r="G7479" i="35"/>
  <c r="H7479" i="35"/>
  <c r="I7479" i="35"/>
  <c r="K7479" i="35"/>
  <c r="L7479" i="35"/>
  <c r="M7479" i="35"/>
  <c r="O7479" i="35"/>
  <c r="P7479" i="35"/>
  <c r="Q7479" i="35"/>
  <c r="A7480" i="35"/>
  <c r="D7480" i="35"/>
  <c r="E7480" i="35"/>
  <c r="F7480" i="35"/>
  <c r="G7480" i="35"/>
  <c r="H7480" i="35"/>
  <c r="I7480" i="35"/>
  <c r="K7480" i="35"/>
  <c r="L7480" i="35"/>
  <c r="M7480" i="35"/>
  <c r="O7480" i="35"/>
  <c r="P7480" i="35"/>
  <c r="Q7480" i="35"/>
  <c r="A7481" i="35"/>
  <c r="D7481" i="35"/>
  <c r="E7481" i="35"/>
  <c r="F7481" i="35"/>
  <c r="G7481" i="35"/>
  <c r="H7481" i="35"/>
  <c r="I7481" i="35"/>
  <c r="K7481" i="35"/>
  <c r="L7481" i="35"/>
  <c r="M7481" i="35"/>
  <c r="O7481" i="35"/>
  <c r="P7481" i="35"/>
  <c r="Q7481" i="35"/>
  <c r="A7482" i="35"/>
  <c r="D7482" i="35"/>
  <c r="E7482" i="35"/>
  <c r="F7482" i="35"/>
  <c r="G7482" i="35"/>
  <c r="H7482" i="35"/>
  <c r="I7482" i="35"/>
  <c r="K7482" i="35"/>
  <c r="L7482" i="35"/>
  <c r="M7482" i="35"/>
  <c r="O7482" i="35"/>
  <c r="P7482" i="35"/>
  <c r="Q7482" i="35"/>
  <c r="A7483" i="35"/>
  <c r="D7483" i="35"/>
  <c r="E7483" i="35"/>
  <c r="F7483" i="35"/>
  <c r="G7483" i="35"/>
  <c r="H7483" i="35"/>
  <c r="I7483" i="35"/>
  <c r="K7483" i="35"/>
  <c r="L7483" i="35"/>
  <c r="M7483" i="35"/>
  <c r="O7483" i="35"/>
  <c r="P7483" i="35"/>
  <c r="Q7483" i="35"/>
  <c r="A7484" i="35"/>
  <c r="D7484" i="35"/>
  <c r="E7484" i="35"/>
  <c r="F7484" i="35"/>
  <c r="G7484" i="35"/>
  <c r="H7484" i="35"/>
  <c r="I7484" i="35"/>
  <c r="K7484" i="35"/>
  <c r="L7484" i="35"/>
  <c r="M7484" i="35"/>
  <c r="O7484" i="35"/>
  <c r="P7484" i="35"/>
  <c r="Q7484" i="35"/>
  <c r="A7485" i="35"/>
  <c r="D7485" i="35"/>
  <c r="E7485" i="35"/>
  <c r="F7485" i="35"/>
  <c r="G7485" i="35"/>
  <c r="H7485" i="35"/>
  <c r="I7485" i="35"/>
  <c r="K7485" i="35"/>
  <c r="L7485" i="35"/>
  <c r="M7485" i="35"/>
  <c r="O7485" i="35"/>
  <c r="P7485" i="35"/>
  <c r="Q7485" i="35"/>
  <c r="A7486" i="35"/>
  <c r="D7486" i="35"/>
  <c r="E7486" i="35"/>
  <c r="F7486" i="35"/>
  <c r="G7486" i="35"/>
  <c r="H7486" i="35"/>
  <c r="I7486" i="35"/>
  <c r="K7486" i="35"/>
  <c r="L7486" i="35"/>
  <c r="M7486" i="35"/>
  <c r="O7486" i="35"/>
  <c r="P7486" i="35"/>
  <c r="Q7486" i="35"/>
  <c r="A7487" i="35"/>
  <c r="D7487" i="35"/>
  <c r="E7487" i="35"/>
  <c r="F7487" i="35"/>
  <c r="G7487" i="35"/>
  <c r="H7487" i="35"/>
  <c r="I7487" i="35"/>
  <c r="K7487" i="35"/>
  <c r="L7487" i="35"/>
  <c r="M7487" i="35"/>
  <c r="O7487" i="35"/>
  <c r="P7487" i="35"/>
  <c r="Q7487" i="35"/>
  <c r="A7488" i="35"/>
  <c r="D7488" i="35"/>
  <c r="E7488" i="35"/>
  <c r="F7488" i="35"/>
  <c r="G7488" i="35"/>
  <c r="H7488" i="35"/>
  <c r="I7488" i="35"/>
  <c r="K7488" i="35"/>
  <c r="L7488" i="35"/>
  <c r="M7488" i="35"/>
  <c r="O7488" i="35"/>
  <c r="P7488" i="35"/>
  <c r="Q7488" i="35"/>
  <c r="A7489" i="35"/>
  <c r="D7489" i="35"/>
  <c r="E7489" i="35"/>
  <c r="F7489" i="35"/>
  <c r="G7489" i="35"/>
  <c r="H7489" i="35"/>
  <c r="I7489" i="35"/>
  <c r="K7489" i="35"/>
  <c r="L7489" i="35"/>
  <c r="M7489" i="35"/>
  <c r="O7489" i="35"/>
  <c r="P7489" i="35"/>
  <c r="Q7489" i="35"/>
  <c r="A7490" i="35"/>
  <c r="D7490" i="35"/>
  <c r="E7490" i="35"/>
  <c r="F7490" i="35"/>
  <c r="G7490" i="35"/>
  <c r="H7490" i="35"/>
  <c r="I7490" i="35"/>
  <c r="K7490" i="35"/>
  <c r="L7490" i="35"/>
  <c r="M7490" i="35"/>
  <c r="O7490" i="35"/>
  <c r="P7490" i="35"/>
  <c r="Q7490" i="35"/>
  <c r="A7491" i="35"/>
  <c r="D7491" i="35"/>
  <c r="E7491" i="35"/>
  <c r="F7491" i="35"/>
  <c r="G7491" i="35"/>
  <c r="H7491" i="35"/>
  <c r="I7491" i="35"/>
  <c r="K7491" i="35"/>
  <c r="L7491" i="35"/>
  <c r="M7491" i="35"/>
  <c r="O7491" i="35"/>
  <c r="P7491" i="35"/>
  <c r="Q7491" i="35"/>
  <c r="A7492" i="35"/>
  <c r="D7492" i="35"/>
  <c r="E7492" i="35"/>
  <c r="F7492" i="35"/>
  <c r="G7492" i="35"/>
  <c r="H7492" i="35"/>
  <c r="I7492" i="35"/>
  <c r="K7492" i="35"/>
  <c r="L7492" i="35"/>
  <c r="M7492" i="35"/>
  <c r="O7492" i="35"/>
  <c r="P7492" i="35"/>
  <c r="Q7492" i="35"/>
  <c r="A7493" i="35"/>
  <c r="D7493" i="35"/>
  <c r="E7493" i="35"/>
  <c r="F7493" i="35"/>
  <c r="G7493" i="35"/>
  <c r="H7493" i="35"/>
  <c r="I7493" i="35"/>
  <c r="K7493" i="35"/>
  <c r="L7493" i="35"/>
  <c r="M7493" i="35"/>
  <c r="O7493" i="35"/>
  <c r="P7493" i="35"/>
  <c r="Q7493" i="35"/>
  <c r="A7494" i="35"/>
  <c r="D7494" i="35"/>
  <c r="E7494" i="35"/>
  <c r="F7494" i="35"/>
  <c r="G7494" i="35"/>
  <c r="H7494" i="35"/>
  <c r="I7494" i="35"/>
  <c r="K7494" i="35"/>
  <c r="L7494" i="35"/>
  <c r="M7494" i="35"/>
  <c r="O7494" i="35"/>
  <c r="P7494" i="35"/>
  <c r="Q7494" i="35"/>
  <c r="A7495" i="35"/>
  <c r="D7495" i="35"/>
  <c r="E7495" i="35"/>
  <c r="F7495" i="35"/>
  <c r="G7495" i="35"/>
  <c r="H7495" i="35"/>
  <c r="I7495" i="35"/>
  <c r="K7495" i="35"/>
  <c r="L7495" i="35"/>
  <c r="M7495" i="35"/>
  <c r="O7495" i="35"/>
  <c r="P7495" i="35"/>
  <c r="Q7495" i="35"/>
  <c r="A7496" i="35"/>
  <c r="D7496" i="35"/>
  <c r="E7496" i="35"/>
  <c r="F7496" i="35"/>
  <c r="G7496" i="35"/>
  <c r="H7496" i="35"/>
  <c r="I7496" i="35"/>
  <c r="K7496" i="35"/>
  <c r="L7496" i="35"/>
  <c r="M7496" i="35"/>
  <c r="O7496" i="35"/>
  <c r="P7496" i="35"/>
  <c r="Q7496" i="35"/>
  <c r="A7497" i="35"/>
  <c r="D7497" i="35"/>
  <c r="E7497" i="35"/>
  <c r="F7497" i="35"/>
  <c r="G7497" i="35"/>
  <c r="H7497" i="35"/>
  <c r="I7497" i="35"/>
  <c r="K7497" i="35"/>
  <c r="L7497" i="35"/>
  <c r="M7497" i="35"/>
  <c r="O7497" i="35"/>
  <c r="P7497" i="35"/>
  <c r="Q7497" i="35"/>
  <c r="A7498" i="35"/>
  <c r="D7498" i="35"/>
  <c r="E7498" i="35"/>
  <c r="F7498" i="35"/>
  <c r="G7498" i="35"/>
  <c r="H7498" i="35"/>
  <c r="I7498" i="35"/>
  <c r="K7498" i="35"/>
  <c r="L7498" i="35"/>
  <c r="M7498" i="35"/>
  <c r="O7498" i="35"/>
  <c r="P7498" i="35"/>
  <c r="Q7498" i="35"/>
  <c r="A7499" i="35"/>
  <c r="D7499" i="35"/>
  <c r="E7499" i="35"/>
  <c r="F7499" i="35"/>
  <c r="G7499" i="35"/>
  <c r="H7499" i="35"/>
  <c r="I7499" i="35"/>
  <c r="K7499" i="35"/>
  <c r="L7499" i="35"/>
  <c r="M7499" i="35"/>
  <c r="O7499" i="35"/>
  <c r="P7499" i="35"/>
  <c r="Q7499" i="35"/>
  <c r="A7500" i="35"/>
  <c r="D7500" i="35"/>
  <c r="E7500" i="35"/>
  <c r="F7500" i="35"/>
  <c r="G7500" i="35"/>
  <c r="H7500" i="35"/>
  <c r="I7500" i="35"/>
  <c r="K7500" i="35"/>
  <c r="L7500" i="35"/>
  <c r="M7500" i="35"/>
  <c r="O7500" i="35"/>
  <c r="P7500" i="35"/>
  <c r="Q7500" i="35"/>
  <c r="A7501" i="35"/>
  <c r="D7501" i="35"/>
  <c r="E7501" i="35"/>
  <c r="F7501" i="35"/>
  <c r="G7501" i="35"/>
  <c r="H7501" i="35"/>
  <c r="I7501" i="35"/>
  <c r="I7512" i="35" s="1"/>
  <c r="K7501" i="35"/>
  <c r="L7501" i="35"/>
  <c r="M7501" i="35"/>
  <c r="M7512" i="35" s="1"/>
  <c r="O7501" i="35"/>
  <c r="P7501" i="35"/>
  <c r="Q7501" i="35"/>
  <c r="Q7512" i="35" s="1"/>
  <c r="A7502" i="35"/>
  <c r="D7502" i="35"/>
  <c r="E7502" i="35"/>
  <c r="F7502" i="35"/>
  <c r="G7502" i="35"/>
  <c r="H7502" i="35"/>
  <c r="I7502" i="35"/>
  <c r="K7502" i="35"/>
  <c r="L7502" i="35"/>
  <c r="M7502" i="35"/>
  <c r="O7502" i="35"/>
  <c r="P7502" i="35"/>
  <c r="Q7502" i="35"/>
  <c r="A7503" i="35"/>
  <c r="D7503" i="35"/>
  <c r="E7503" i="35"/>
  <c r="F7503" i="35"/>
  <c r="G7503" i="35"/>
  <c r="H7503" i="35"/>
  <c r="I7503" i="35"/>
  <c r="K7503" i="35"/>
  <c r="L7503" i="35"/>
  <c r="M7503" i="35"/>
  <c r="O7503" i="35"/>
  <c r="P7503" i="35"/>
  <c r="Q7503" i="35"/>
  <c r="A7504" i="35"/>
  <c r="D7504" i="35"/>
  <c r="E7504" i="35"/>
  <c r="F7504" i="35"/>
  <c r="G7504" i="35"/>
  <c r="H7504" i="35"/>
  <c r="I7504" i="35"/>
  <c r="K7504" i="35"/>
  <c r="L7504" i="35"/>
  <c r="M7504" i="35"/>
  <c r="O7504" i="35"/>
  <c r="P7504" i="35"/>
  <c r="Q7504" i="35"/>
  <c r="A7505" i="35"/>
  <c r="D7505" i="35"/>
  <c r="E7505" i="35"/>
  <c r="F7505" i="35"/>
  <c r="G7505" i="35"/>
  <c r="H7505" i="35"/>
  <c r="I7505" i="35"/>
  <c r="K7505" i="35"/>
  <c r="L7505" i="35"/>
  <c r="M7505" i="35"/>
  <c r="O7505" i="35"/>
  <c r="P7505" i="35"/>
  <c r="Q7505" i="35"/>
  <c r="A7506" i="35"/>
  <c r="D7506" i="35"/>
  <c r="E7506" i="35"/>
  <c r="F7506" i="35"/>
  <c r="G7506" i="35"/>
  <c r="H7506" i="35"/>
  <c r="I7506" i="35"/>
  <c r="K7506" i="35"/>
  <c r="L7506" i="35"/>
  <c r="M7506" i="35"/>
  <c r="O7506" i="35"/>
  <c r="P7506" i="35"/>
  <c r="Q7506" i="35"/>
  <c r="A7507" i="35"/>
  <c r="D7507" i="35"/>
  <c r="E7507" i="35"/>
  <c r="F7507" i="35"/>
  <c r="G7507" i="35"/>
  <c r="H7507" i="35"/>
  <c r="I7507" i="35"/>
  <c r="K7507" i="35"/>
  <c r="L7507" i="35"/>
  <c r="M7507" i="35"/>
  <c r="O7507" i="35"/>
  <c r="P7507" i="35"/>
  <c r="Q7507" i="35"/>
  <c r="A7508" i="35"/>
  <c r="D7508" i="35"/>
  <c r="E7508" i="35"/>
  <c r="F7508" i="35"/>
  <c r="G7508" i="35"/>
  <c r="H7508" i="35"/>
  <c r="I7508" i="35"/>
  <c r="K7508" i="35"/>
  <c r="L7508" i="35"/>
  <c r="M7508" i="35"/>
  <c r="O7508" i="35"/>
  <c r="P7508" i="35"/>
  <c r="Q7508" i="35"/>
  <c r="A7509" i="35"/>
  <c r="D7509" i="35"/>
  <c r="E7509" i="35"/>
  <c r="F7509" i="35"/>
  <c r="G7509" i="35"/>
  <c r="H7509" i="35"/>
  <c r="I7509" i="35"/>
  <c r="K7509" i="35"/>
  <c r="L7509" i="35"/>
  <c r="M7509" i="35"/>
  <c r="O7509" i="35"/>
  <c r="P7509" i="35"/>
  <c r="Q7509" i="35"/>
  <c r="A7510" i="35"/>
  <c r="D7510" i="35"/>
  <c r="E7510" i="35"/>
  <c r="F7510" i="35"/>
  <c r="G7510" i="35"/>
  <c r="H7510" i="35"/>
  <c r="I7510" i="35"/>
  <c r="K7510" i="35"/>
  <c r="L7510" i="35"/>
  <c r="M7510" i="35"/>
  <c r="O7510" i="35"/>
  <c r="P7510" i="35"/>
  <c r="Q7510" i="35"/>
  <c r="A7511" i="35"/>
  <c r="D7511" i="35"/>
  <c r="E7511" i="35"/>
  <c r="F7511" i="35"/>
  <c r="G7511" i="35"/>
  <c r="H7511" i="35"/>
  <c r="I7511" i="35"/>
  <c r="K7511" i="35"/>
  <c r="L7511" i="35"/>
  <c r="M7511" i="35"/>
  <c r="O7511" i="35"/>
  <c r="P7511" i="35"/>
  <c r="Q7511" i="35"/>
  <c r="D7512" i="35"/>
  <c r="F7512" i="35"/>
  <c r="H7512" i="35"/>
  <c r="L7512" i="35"/>
  <c r="P7512" i="35"/>
  <c r="D7518" i="35"/>
  <c r="D7523" i="35" s="1"/>
  <c r="E7518" i="35"/>
  <c r="F7518" i="35"/>
  <c r="G7518" i="35"/>
  <c r="H7518" i="35"/>
  <c r="H7523" i="35" s="1"/>
  <c r="I7518" i="35"/>
  <c r="J7518" i="35"/>
  <c r="K7518" i="35"/>
  <c r="L7518" i="35"/>
  <c r="L7523" i="35" s="1"/>
  <c r="M7518" i="35"/>
  <c r="N7518" i="35"/>
  <c r="O7518" i="35"/>
  <c r="P7518" i="35"/>
  <c r="P7523" i="35" s="1"/>
  <c r="Q7518" i="35"/>
  <c r="R7518" i="35"/>
  <c r="D7520" i="35"/>
  <c r="E7520" i="35"/>
  <c r="E7523" i="35" s="1"/>
  <c r="F7520" i="35"/>
  <c r="G7520" i="35"/>
  <c r="G7523" i="35" s="1"/>
  <c r="H7520" i="35"/>
  <c r="I7520" i="35"/>
  <c r="I7523" i="35" s="1"/>
  <c r="J7520" i="35"/>
  <c r="K7520" i="35"/>
  <c r="K7523" i="35" s="1"/>
  <c r="L7520" i="35"/>
  <c r="M7520" i="35"/>
  <c r="M7523" i="35" s="1"/>
  <c r="N7520" i="35"/>
  <c r="O7520" i="35"/>
  <c r="O7523" i="35" s="1"/>
  <c r="P7520" i="35"/>
  <c r="Q7520" i="35"/>
  <c r="Q7523" i="35" s="1"/>
  <c r="R7520" i="35"/>
  <c r="F7523" i="35"/>
  <c r="J7523" i="35"/>
  <c r="N7523" i="35"/>
  <c r="R7523" i="35"/>
  <c r="A7548" i="35"/>
  <c r="D7548" i="35"/>
  <c r="E7548" i="35"/>
  <c r="F7548" i="35"/>
  <c r="G7548" i="35"/>
  <c r="H7548" i="35"/>
  <c r="I7548" i="35"/>
  <c r="J7548" i="35"/>
  <c r="K7548" i="35"/>
  <c r="L7548" i="35"/>
  <c r="M7548" i="35"/>
  <c r="N7548" i="35"/>
  <c r="O7548" i="35"/>
  <c r="P7548" i="35"/>
  <c r="Q7548" i="35"/>
  <c r="R7548" i="35"/>
  <c r="A7549" i="35"/>
  <c r="D7549" i="35"/>
  <c r="E7549" i="35"/>
  <c r="F7549" i="35"/>
  <c r="G7549" i="35"/>
  <c r="H7549" i="35"/>
  <c r="I7549" i="35"/>
  <c r="J7549" i="35"/>
  <c r="K7549" i="35"/>
  <c r="L7549" i="35"/>
  <c r="M7549" i="35"/>
  <c r="N7549" i="35"/>
  <c r="O7549" i="35"/>
  <c r="P7549" i="35"/>
  <c r="Q7549" i="35"/>
  <c r="R7549" i="35"/>
  <c r="A7550" i="35"/>
  <c r="D7550" i="35"/>
  <c r="E7550" i="35"/>
  <c r="F7550" i="35"/>
  <c r="G7550" i="35"/>
  <c r="H7550" i="35"/>
  <c r="I7550" i="35"/>
  <c r="J7550" i="35"/>
  <c r="K7550" i="35"/>
  <c r="L7550" i="35"/>
  <c r="M7550" i="35"/>
  <c r="N7550" i="35"/>
  <c r="O7550" i="35"/>
  <c r="P7550" i="35"/>
  <c r="Q7550" i="35"/>
  <c r="R7550" i="35"/>
  <c r="A7551" i="35"/>
  <c r="D7551" i="35"/>
  <c r="E7551" i="35"/>
  <c r="F7551" i="35"/>
  <c r="G7551" i="35"/>
  <c r="H7551" i="35"/>
  <c r="I7551" i="35"/>
  <c r="J7551" i="35"/>
  <c r="K7551" i="35"/>
  <c r="L7551" i="35"/>
  <c r="M7551" i="35"/>
  <c r="N7551" i="35"/>
  <c r="O7551" i="35"/>
  <c r="P7551" i="35"/>
  <c r="Q7551" i="35"/>
  <c r="R7551" i="35"/>
  <c r="A7552" i="35"/>
  <c r="D7552" i="35"/>
  <c r="E7552" i="35"/>
  <c r="F7552" i="35"/>
  <c r="G7552" i="35"/>
  <c r="H7552" i="35"/>
  <c r="I7552" i="35"/>
  <c r="J7552" i="35"/>
  <c r="K7552" i="35"/>
  <c r="L7552" i="35"/>
  <c r="M7552" i="35"/>
  <c r="N7552" i="35"/>
  <c r="O7552" i="35"/>
  <c r="P7552" i="35"/>
  <c r="Q7552" i="35"/>
  <c r="R7552" i="35"/>
  <c r="A7553" i="35"/>
  <c r="D7553" i="35"/>
  <c r="E7553" i="35"/>
  <c r="F7553" i="35"/>
  <c r="G7553" i="35"/>
  <c r="H7553" i="35"/>
  <c r="I7553" i="35"/>
  <c r="J7553" i="35"/>
  <c r="K7553" i="35"/>
  <c r="L7553" i="35"/>
  <c r="M7553" i="35"/>
  <c r="N7553" i="35"/>
  <c r="O7553" i="35"/>
  <c r="P7553" i="35"/>
  <c r="Q7553" i="35"/>
  <c r="R7553" i="35"/>
  <c r="A7554" i="35"/>
  <c r="D7554" i="35"/>
  <c r="E7554" i="35"/>
  <c r="F7554" i="35"/>
  <c r="G7554" i="35"/>
  <c r="H7554" i="35"/>
  <c r="I7554" i="35"/>
  <c r="J7554" i="35"/>
  <c r="K7554" i="35"/>
  <c r="L7554" i="35"/>
  <c r="M7554" i="35"/>
  <c r="N7554" i="35"/>
  <c r="O7554" i="35"/>
  <c r="P7554" i="35"/>
  <c r="Q7554" i="35"/>
  <c r="R7554" i="35"/>
  <c r="A7555" i="35"/>
  <c r="D7555" i="35"/>
  <c r="E7555" i="35"/>
  <c r="F7555" i="35"/>
  <c r="G7555" i="35"/>
  <c r="H7555" i="35"/>
  <c r="I7555" i="35"/>
  <c r="J7555" i="35"/>
  <c r="K7555" i="35"/>
  <c r="L7555" i="35"/>
  <c r="M7555" i="35"/>
  <c r="N7555" i="35"/>
  <c r="O7555" i="35"/>
  <c r="P7555" i="35"/>
  <c r="Q7555" i="35"/>
  <c r="R7555" i="35"/>
  <c r="A7556" i="35"/>
  <c r="D7556" i="35"/>
  <c r="E7556" i="35"/>
  <c r="F7556" i="35"/>
  <c r="G7556" i="35"/>
  <c r="H7556" i="35"/>
  <c r="I7556" i="35"/>
  <c r="J7556" i="35"/>
  <c r="K7556" i="35"/>
  <c r="L7556" i="35"/>
  <c r="M7556" i="35"/>
  <c r="N7556" i="35"/>
  <c r="O7556" i="35"/>
  <c r="P7556" i="35"/>
  <c r="Q7556" i="35"/>
  <c r="R7556" i="35"/>
  <c r="A7557" i="35"/>
  <c r="D7557" i="35"/>
  <c r="F7557" i="35" s="1"/>
  <c r="E7557" i="35"/>
  <c r="G7557" i="35"/>
  <c r="H7557" i="35"/>
  <c r="I7557" i="35"/>
  <c r="J7557" i="35"/>
  <c r="K7557" i="35"/>
  <c r="L7557" i="35"/>
  <c r="M7557" i="35"/>
  <c r="N7557" i="35"/>
  <c r="O7557" i="35"/>
  <c r="P7557" i="35"/>
  <c r="Q7557" i="35"/>
  <c r="R7557" i="35"/>
  <c r="A7558" i="35"/>
  <c r="D7558" i="35"/>
  <c r="F7558" i="35" s="1"/>
  <c r="E7558" i="35"/>
  <c r="G7558" i="35"/>
  <c r="H7558" i="35"/>
  <c r="I7558" i="35"/>
  <c r="J7558" i="35"/>
  <c r="K7558" i="35"/>
  <c r="L7558" i="35"/>
  <c r="M7558" i="35"/>
  <c r="N7558" i="35"/>
  <c r="O7558" i="35"/>
  <c r="P7558" i="35"/>
  <c r="Q7558" i="35"/>
  <c r="R7558" i="35"/>
  <c r="A7559" i="35"/>
  <c r="D7559" i="35"/>
  <c r="F7559" i="35" s="1"/>
  <c r="E7559" i="35"/>
  <c r="G7559" i="35"/>
  <c r="H7559" i="35"/>
  <c r="I7559" i="35"/>
  <c r="K7559" i="35"/>
  <c r="L7559" i="35"/>
  <c r="M7559" i="35"/>
  <c r="N7559" i="35"/>
  <c r="O7559" i="35"/>
  <c r="P7559" i="35"/>
  <c r="Q7559" i="35"/>
  <c r="R7559" i="35"/>
  <c r="A7560" i="35"/>
  <c r="D7560" i="35"/>
  <c r="F7560" i="35" s="1"/>
  <c r="E7560" i="35"/>
  <c r="G7560" i="35"/>
  <c r="H7560" i="35"/>
  <c r="I7560" i="35"/>
  <c r="J7560" i="35"/>
  <c r="K7560" i="35"/>
  <c r="L7560" i="35"/>
  <c r="M7560" i="35"/>
  <c r="N7560" i="35"/>
  <c r="O7560" i="35"/>
  <c r="P7560" i="35"/>
  <c r="Q7560" i="35"/>
  <c r="R7560" i="35"/>
  <c r="A7561" i="35"/>
  <c r="D7561" i="35"/>
  <c r="F7561" i="35" s="1"/>
  <c r="E7561" i="35"/>
  <c r="G7561" i="35"/>
  <c r="H7561" i="35"/>
  <c r="I7561" i="35"/>
  <c r="J7561" i="35"/>
  <c r="K7561" i="35"/>
  <c r="L7561" i="35"/>
  <c r="M7561" i="35"/>
  <c r="N7561" i="35"/>
  <c r="O7561" i="35"/>
  <c r="P7561" i="35"/>
  <c r="Q7561" i="35"/>
  <c r="R7561" i="35"/>
  <c r="A7562" i="35"/>
  <c r="D7562" i="35"/>
  <c r="F7562" i="35" s="1"/>
  <c r="E7562" i="35"/>
  <c r="G7562" i="35"/>
  <c r="H7562" i="35"/>
  <c r="I7562" i="35"/>
  <c r="J7562" i="35"/>
  <c r="K7562" i="35"/>
  <c r="L7562" i="35"/>
  <c r="M7562" i="35"/>
  <c r="N7562" i="35"/>
  <c r="O7562" i="35"/>
  <c r="P7562" i="35"/>
  <c r="Q7562" i="35"/>
  <c r="R7562" i="35"/>
  <c r="A7563" i="35"/>
  <c r="D7563" i="35"/>
  <c r="F7563" i="35" s="1"/>
  <c r="E7563" i="35"/>
  <c r="G7563" i="35"/>
  <c r="H7563" i="35"/>
  <c r="I7563" i="35"/>
  <c r="J7563" i="35"/>
  <c r="K7563" i="35"/>
  <c r="L7563" i="35"/>
  <c r="M7563" i="35"/>
  <c r="N7563" i="35"/>
  <c r="O7563" i="35"/>
  <c r="P7563" i="35"/>
  <c r="Q7563" i="35"/>
  <c r="R7563" i="35"/>
  <c r="A7564" i="35"/>
  <c r="D7564" i="35"/>
  <c r="F7564" i="35" s="1"/>
  <c r="E7564" i="35"/>
  <c r="G7564" i="35"/>
  <c r="H7564" i="35"/>
  <c r="I7564" i="35"/>
  <c r="J7564" i="35"/>
  <c r="K7564" i="35"/>
  <c r="L7564" i="35"/>
  <c r="M7564" i="35"/>
  <c r="N7564" i="35"/>
  <c r="O7564" i="35"/>
  <c r="P7564" i="35"/>
  <c r="Q7564" i="35"/>
  <c r="R7564" i="35"/>
  <c r="A7565" i="35"/>
  <c r="D7565" i="35"/>
  <c r="F7565" i="35" s="1"/>
  <c r="E7565" i="35"/>
  <c r="G7565" i="35"/>
  <c r="H7565" i="35"/>
  <c r="I7565" i="35"/>
  <c r="J7565" i="35"/>
  <c r="K7565" i="35"/>
  <c r="L7565" i="35"/>
  <c r="M7565" i="35"/>
  <c r="N7565" i="35"/>
  <c r="O7565" i="35"/>
  <c r="P7565" i="35"/>
  <c r="Q7565" i="35"/>
  <c r="R7565" i="35"/>
  <c r="A7566" i="35"/>
  <c r="D7566" i="35"/>
  <c r="F7566" i="35" s="1"/>
  <c r="E7566" i="35"/>
  <c r="G7566" i="35"/>
  <c r="H7566" i="35"/>
  <c r="I7566" i="35"/>
  <c r="J7566" i="35"/>
  <c r="K7566" i="35"/>
  <c r="L7566" i="35"/>
  <c r="M7566" i="35"/>
  <c r="N7566" i="35"/>
  <c r="O7566" i="35"/>
  <c r="P7566" i="35"/>
  <c r="Q7566" i="35"/>
  <c r="R7566" i="35"/>
  <c r="A7567" i="35"/>
  <c r="D7567" i="35"/>
  <c r="F7567" i="35" s="1"/>
  <c r="E7567" i="35"/>
  <c r="G7567" i="35"/>
  <c r="H7567" i="35"/>
  <c r="I7567" i="35"/>
  <c r="J7567" i="35"/>
  <c r="K7567" i="35"/>
  <c r="L7567" i="35"/>
  <c r="M7567" i="35"/>
  <c r="N7567" i="35"/>
  <c r="O7567" i="35"/>
  <c r="P7567" i="35"/>
  <c r="Q7567" i="35"/>
  <c r="R7567" i="35"/>
  <c r="A7568" i="35"/>
  <c r="D7568" i="35"/>
  <c r="F7568" i="35" s="1"/>
  <c r="E7568" i="35"/>
  <c r="G7568" i="35"/>
  <c r="H7568" i="35"/>
  <c r="I7568" i="35"/>
  <c r="K7568" i="35"/>
  <c r="L7568" i="35"/>
  <c r="M7568" i="35"/>
  <c r="N7568" i="35"/>
  <c r="O7568" i="35"/>
  <c r="P7568" i="35"/>
  <c r="Q7568" i="35"/>
  <c r="R7568" i="35"/>
  <c r="A7569" i="35"/>
  <c r="D7569" i="35"/>
  <c r="F7569" i="35" s="1"/>
  <c r="E7569" i="35"/>
  <c r="G7569" i="35"/>
  <c r="H7569" i="35"/>
  <c r="I7569" i="35"/>
  <c r="J7569" i="35"/>
  <c r="K7569" i="35"/>
  <c r="L7569" i="35"/>
  <c r="M7569" i="35"/>
  <c r="N7569" i="35"/>
  <c r="O7569" i="35"/>
  <c r="P7569" i="35"/>
  <c r="Q7569" i="35"/>
  <c r="R7569" i="35"/>
  <c r="A7570" i="35"/>
  <c r="D7570" i="35"/>
  <c r="F7570" i="35" s="1"/>
  <c r="E7570" i="35"/>
  <c r="G7570" i="35"/>
  <c r="H7570" i="35"/>
  <c r="I7570" i="35"/>
  <c r="J7570" i="35"/>
  <c r="K7570" i="35"/>
  <c r="L7570" i="35"/>
  <c r="M7570" i="35"/>
  <c r="N7570" i="35"/>
  <c r="O7570" i="35"/>
  <c r="P7570" i="35"/>
  <c r="Q7570" i="35"/>
  <c r="R7570" i="35"/>
  <c r="A7571" i="35"/>
  <c r="D7571" i="35"/>
  <c r="F7571" i="35" s="1"/>
  <c r="E7571" i="35"/>
  <c r="G7571" i="35"/>
  <c r="H7571" i="35"/>
  <c r="I7571" i="35"/>
  <c r="J7571" i="35"/>
  <c r="K7571" i="35"/>
  <c r="L7571" i="35"/>
  <c r="M7571" i="35"/>
  <c r="N7571" i="35"/>
  <c r="O7571" i="35"/>
  <c r="P7571" i="35"/>
  <c r="Q7571" i="35"/>
  <c r="R7571" i="35"/>
  <c r="A7572" i="35"/>
  <c r="D7572" i="35"/>
  <c r="F7572" i="35" s="1"/>
  <c r="E7572" i="35"/>
  <c r="G7572" i="35"/>
  <c r="H7572" i="35"/>
  <c r="I7572" i="35"/>
  <c r="K7572" i="35"/>
  <c r="L7572" i="35"/>
  <c r="M7572" i="35"/>
  <c r="N7572" i="35"/>
  <c r="O7572" i="35"/>
  <c r="P7572" i="35"/>
  <c r="Q7572" i="35"/>
  <c r="R7572" i="35"/>
  <c r="A7573" i="35"/>
  <c r="D7573" i="35"/>
  <c r="F7573" i="35" s="1"/>
  <c r="E7573" i="35"/>
  <c r="G7573" i="35"/>
  <c r="H7573" i="35"/>
  <c r="I7573" i="35"/>
  <c r="K7573" i="35"/>
  <c r="L7573" i="35"/>
  <c r="M7573" i="35"/>
  <c r="N7573" i="35"/>
  <c r="O7573" i="35"/>
  <c r="P7573" i="35"/>
  <c r="Q7573" i="35"/>
  <c r="R7573" i="35"/>
  <c r="A7574" i="35"/>
  <c r="D7574" i="35"/>
  <c r="F7574" i="35" s="1"/>
  <c r="E7574" i="35"/>
  <c r="G7574" i="35"/>
  <c r="H7574" i="35"/>
  <c r="I7574" i="35"/>
  <c r="J7574" i="35"/>
  <c r="K7574" i="35"/>
  <c r="L7574" i="35"/>
  <c r="M7574" i="35"/>
  <c r="N7574" i="35"/>
  <c r="O7574" i="35"/>
  <c r="P7574" i="35"/>
  <c r="Q7574" i="35"/>
  <c r="R7574" i="35"/>
  <c r="A7575" i="35"/>
  <c r="D7575" i="35"/>
  <c r="F7575" i="35" s="1"/>
  <c r="E7575" i="35"/>
  <c r="G7575" i="35"/>
  <c r="H7575" i="35"/>
  <c r="I7575" i="35"/>
  <c r="K7575" i="35"/>
  <c r="L7575" i="35"/>
  <c r="M7575" i="35"/>
  <c r="N7575" i="35"/>
  <c r="O7575" i="35"/>
  <c r="P7575" i="35"/>
  <c r="Q7575" i="35"/>
  <c r="R7575" i="35"/>
  <c r="A7576" i="35"/>
  <c r="D7576" i="35"/>
  <c r="F7576" i="35" s="1"/>
  <c r="E7576" i="35"/>
  <c r="G7576" i="35"/>
  <c r="H7576" i="35"/>
  <c r="I7576" i="35"/>
  <c r="K7576" i="35"/>
  <c r="L7576" i="35"/>
  <c r="M7576" i="35"/>
  <c r="N7576" i="35"/>
  <c r="O7576" i="35"/>
  <c r="P7576" i="35"/>
  <c r="Q7576" i="35"/>
  <c r="R7576" i="35"/>
  <c r="A7577" i="35"/>
  <c r="D7577" i="35"/>
  <c r="F7577" i="35" s="1"/>
  <c r="E7577" i="35"/>
  <c r="G7577" i="35"/>
  <c r="H7577" i="35"/>
  <c r="I7577" i="35"/>
  <c r="J7577" i="35"/>
  <c r="K7577" i="35"/>
  <c r="L7577" i="35"/>
  <c r="M7577" i="35"/>
  <c r="N7577" i="35"/>
  <c r="O7577" i="35"/>
  <c r="P7577" i="35"/>
  <c r="Q7577" i="35"/>
  <c r="R7577" i="35"/>
  <c r="A7578" i="35"/>
  <c r="D7578" i="35"/>
  <c r="F7578" i="35" s="1"/>
  <c r="E7578" i="35"/>
  <c r="G7578" i="35"/>
  <c r="H7578" i="35"/>
  <c r="I7578" i="35"/>
  <c r="J7578" i="35"/>
  <c r="K7578" i="35"/>
  <c r="L7578" i="35"/>
  <c r="M7578" i="35"/>
  <c r="N7578" i="35"/>
  <c r="O7578" i="35"/>
  <c r="P7578" i="35"/>
  <c r="Q7578" i="35"/>
  <c r="R7578" i="35"/>
  <c r="A7579" i="35"/>
  <c r="D7579" i="35"/>
  <c r="F7579" i="35" s="1"/>
  <c r="E7579" i="35"/>
  <c r="G7579" i="35"/>
  <c r="H7579" i="35"/>
  <c r="I7579" i="35"/>
  <c r="K7579" i="35"/>
  <c r="L7579" i="35"/>
  <c r="M7579" i="35"/>
  <c r="N7579" i="35"/>
  <c r="O7579" i="35"/>
  <c r="P7579" i="35"/>
  <c r="Q7579" i="35"/>
  <c r="R7579" i="35"/>
  <c r="A7580" i="35"/>
  <c r="D7580" i="35"/>
  <c r="F7580" i="35" s="1"/>
  <c r="E7580" i="35"/>
  <c r="G7580" i="35"/>
  <c r="H7580" i="35"/>
  <c r="I7580" i="35"/>
  <c r="J7580" i="35"/>
  <c r="K7580" i="35"/>
  <c r="L7580" i="35"/>
  <c r="M7580" i="35"/>
  <c r="N7580" i="35"/>
  <c r="O7580" i="35"/>
  <c r="P7580" i="35"/>
  <c r="Q7580" i="35"/>
  <c r="R7580" i="35"/>
  <c r="A7581" i="35"/>
  <c r="D7581" i="35"/>
  <c r="F7581" i="35" s="1"/>
  <c r="E7581" i="35"/>
  <c r="G7581" i="35"/>
  <c r="H7581" i="35"/>
  <c r="I7581" i="35"/>
  <c r="J7581" i="35"/>
  <c r="K7581" i="35"/>
  <c r="L7581" i="35"/>
  <c r="M7581" i="35"/>
  <c r="N7581" i="35"/>
  <c r="O7581" i="35"/>
  <c r="P7581" i="35"/>
  <c r="Q7581" i="35"/>
  <c r="R7581" i="35"/>
  <c r="A7582" i="35"/>
  <c r="D7582" i="35"/>
  <c r="E7582" i="35" s="1"/>
  <c r="H7582" i="35"/>
  <c r="L7582" i="35"/>
  <c r="N7582" i="35"/>
  <c r="P7582" i="35"/>
  <c r="R7582" i="35"/>
  <c r="A7583" i="35"/>
  <c r="D7583" i="35"/>
  <c r="E7583" i="35" s="1"/>
  <c r="E7634" i="35" s="1"/>
  <c r="H7583" i="35"/>
  <c r="L7583" i="35"/>
  <c r="N7583" i="35"/>
  <c r="P7583" i="35"/>
  <c r="R7583" i="35"/>
  <c r="A7584" i="35"/>
  <c r="D7584" i="35"/>
  <c r="E7584" i="35" s="1"/>
  <c r="E7635" i="35" s="1"/>
  <c r="H7584" i="35"/>
  <c r="L7584" i="35"/>
  <c r="N7584" i="35"/>
  <c r="P7584" i="35"/>
  <c r="R7584" i="35"/>
  <c r="A7585" i="35"/>
  <c r="D7585" i="35"/>
  <c r="E7585" i="35" s="1"/>
  <c r="E7636" i="35" s="1"/>
  <c r="H7585" i="35"/>
  <c r="L7585" i="35"/>
  <c r="N7585" i="35"/>
  <c r="P7585" i="35"/>
  <c r="R7585" i="35"/>
  <c r="A7586" i="35"/>
  <c r="D7586" i="35"/>
  <c r="E7586" i="35" s="1"/>
  <c r="E7637" i="35" s="1"/>
  <c r="H7586" i="35"/>
  <c r="J7586" i="35"/>
  <c r="L7586" i="35"/>
  <c r="N7586" i="35"/>
  <c r="P7586" i="35"/>
  <c r="R7586" i="35"/>
  <c r="A7587" i="35"/>
  <c r="D7587" i="35"/>
  <c r="E7587" i="35" s="1"/>
  <c r="E7638" i="35" s="1"/>
  <c r="H7587" i="35"/>
  <c r="J7587" i="35"/>
  <c r="L7587" i="35"/>
  <c r="N7587" i="35"/>
  <c r="P7587" i="35"/>
  <c r="R7587" i="35"/>
  <c r="A7588" i="35"/>
  <c r="D7588" i="35"/>
  <c r="E7588" i="35" s="1"/>
  <c r="E7639" i="35" s="1"/>
  <c r="H7588" i="35"/>
  <c r="L7588" i="35"/>
  <c r="N7588" i="35"/>
  <c r="P7588" i="35"/>
  <c r="R7588" i="35"/>
  <c r="A7589" i="35"/>
  <c r="D7589" i="35"/>
  <c r="E7589" i="35" s="1"/>
  <c r="E7640" i="35" s="1"/>
  <c r="H7589" i="35"/>
  <c r="L7589" i="35"/>
  <c r="N7589" i="35"/>
  <c r="P7589" i="35"/>
  <c r="R7589" i="35"/>
  <c r="A7590" i="35"/>
  <c r="D7590" i="35"/>
  <c r="E7590" i="35" s="1"/>
  <c r="E7641" i="35" s="1"/>
  <c r="H7590" i="35"/>
  <c r="L7590" i="35"/>
  <c r="N7590" i="35"/>
  <c r="P7590" i="35"/>
  <c r="R7590" i="35"/>
  <c r="A7591" i="35"/>
  <c r="D7591" i="35"/>
  <c r="E7591" i="35" s="1"/>
  <c r="E7642" i="35" s="1"/>
  <c r="H7591" i="35"/>
  <c r="L7591" i="35"/>
  <c r="N7591" i="35"/>
  <c r="P7591" i="35"/>
  <c r="R7591" i="35"/>
  <c r="A7592" i="35"/>
  <c r="D7592" i="35"/>
  <c r="E7592" i="35" s="1"/>
  <c r="E7643" i="35" s="1"/>
  <c r="H7592" i="35"/>
  <c r="L7592" i="35"/>
  <c r="N7592" i="35"/>
  <c r="P7592" i="35"/>
  <c r="R7592" i="35"/>
  <c r="A7593" i="35"/>
  <c r="D7593" i="35"/>
  <c r="E7593" i="35" s="1"/>
  <c r="E7644" i="35" s="1"/>
  <c r="H7593" i="35"/>
  <c r="L7593" i="35"/>
  <c r="N7593" i="35"/>
  <c r="P7593" i="35"/>
  <c r="R7593" i="35"/>
  <c r="A7594" i="35"/>
  <c r="D7594" i="35"/>
  <c r="E7594" i="35" s="1"/>
  <c r="E7645" i="35" s="1"/>
  <c r="H7594" i="35"/>
  <c r="L7594" i="35"/>
  <c r="N7594" i="35"/>
  <c r="N7598" i="35" s="1"/>
  <c r="P7594" i="35"/>
  <c r="R7594" i="35"/>
  <c r="A7595" i="35"/>
  <c r="D7595" i="35"/>
  <c r="E7595" i="35" s="1"/>
  <c r="E7646" i="35" s="1"/>
  <c r="H7595" i="35"/>
  <c r="L7595" i="35"/>
  <c r="N7595" i="35"/>
  <c r="P7595" i="35"/>
  <c r="R7595" i="35"/>
  <c r="R7598" i="35" s="1"/>
  <c r="A7596" i="35"/>
  <c r="D7596" i="35"/>
  <c r="E7596" i="35" s="1"/>
  <c r="E7647" i="35" s="1"/>
  <c r="H7596" i="35"/>
  <c r="J7596" i="35"/>
  <c r="L7596" i="35"/>
  <c r="N7596" i="35"/>
  <c r="P7596" i="35"/>
  <c r="R7596" i="35"/>
  <c r="A7597" i="35"/>
  <c r="D7597" i="35"/>
  <c r="E7597" i="35" s="1"/>
  <c r="E7648" i="35" s="1"/>
  <c r="H7597" i="35"/>
  <c r="H7598" i="35" s="1"/>
  <c r="J7597" i="35"/>
  <c r="L7597" i="35"/>
  <c r="N7597" i="35"/>
  <c r="P7597" i="35"/>
  <c r="R7597" i="35"/>
  <c r="L7598" i="35"/>
  <c r="P7598" i="35"/>
  <c r="A7599" i="35"/>
  <c r="D7599" i="35"/>
  <c r="E7599" i="35"/>
  <c r="F7599" i="35"/>
  <c r="G7599" i="35"/>
  <c r="H7599" i="35"/>
  <c r="I7599" i="35"/>
  <c r="J7599" i="35"/>
  <c r="K7599" i="35"/>
  <c r="L7599" i="35"/>
  <c r="M7599" i="35"/>
  <c r="N7599" i="35"/>
  <c r="O7599" i="35"/>
  <c r="P7599" i="35"/>
  <c r="Q7599" i="35"/>
  <c r="R7599" i="35"/>
  <c r="A7600" i="35"/>
  <c r="D7600" i="35"/>
  <c r="E7600" i="35"/>
  <c r="F7600" i="35"/>
  <c r="G7600" i="35"/>
  <c r="H7600" i="35"/>
  <c r="I7600" i="35"/>
  <c r="J7600" i="35"/>
  <c r="K7600" i="35"/>
  <c r="L7600" i="35"/>
  <c r="M7600" i="35"/>
  <c r="N7600" i="35"/>
  <c r="O7600" i="35"/>
  <c r="P7600" i="35"/>
  <c r="Q7600" i="35"/>
  <c r="R7600" i="35"/>
  <c r="A7601" i="35"/>
  <c r="D7601" i="35"/>
  <c r="E7601" i="35"/>
  <c r="F7601" i="35"/>
  <c r="G7601" i="35"/>
  <c r="H7601" i="35"/>
  <c r="I7601" i="35"/>
  <c r="J7601" i="35"/>
  <c r="K7601" i="35"/>
  <c r="L7601" i="35"/>
  <c r="M7601" i="35"/>
  <c r="N7601" i="35"/>
  <c r="O7601" i="35"/>
  <c r="P7601" i="35"/>
  <c r="Q7601" i="35"/>
  <c r="R7601" i="35"/>
  <c r="A7602" i="35"/>
  <c r="D7602" i="35"/>
  <c r="E7602" i="35"/>
  <c r="F7602" i="35"/>
  <c r="G7602" i="35"/>
  <c r="H7602" i="35"/>
  <c r="I7602" i="35"/>
  <c r="J7602" i="35"/>
  <c r="K7602" i="35"/>
  <c r="L7602" i="35"/>
  <c r="M7602" i="35"/>
  <c r="N7602" i="35"/>
  <c r="O7602" i="35"/>
  <c r="P7602" i="35"/>
  <c r="Q7602" i="35"/>
  <c r="R7602" i="35"/>
  <c r="A7603" i="35"/>
  <c r="D7603" i="35"/>
  <c r="E7603" i="35"/>
  <c r="F7603" i="35"/>
  <c r="G7603" i="35"/>
  <c r="H7603" i="35"/>
  <c r="I7603" i="35"/>
  <c r="J7603" i="35"/>
  <c r="K7603" i="35"/>
  <c r="L7603" i="35"/>
  <c r="M7603" i="35"/>
  <c r="N7603" i="35"/>
  <c r="O7603" i="35"/>
  <c r="P7603" i="35"/>
  <c r="Q7603" i="35"/>
  <c r="R7603" i="35"/>
  <c r="A7604" i="35"/>
  <c r="D7604" i="35"/>
  <c r="E7604" i="35"/>
  <c r="F7604" i="35"/>
  <c r="G7604" i="35"/>
  <c r="H7604" i="35"/>
  <c r="I7604" i="35"/>
  <c r="J7604" i="35"/>
  <c r="K7604" i="35"/>
  <c r="L7604" i="35"/>
  <c r="M7604" i="35"/>
  <c r="N7604" i="35"/>
  <c r="O7604" i="35"/>
  <c r="P7604" i="35"/>
  <c r="Q7604" i="35"/>
  <c r="R7604" i="35"/>
  <c r="A7605" i="35"/>
  <c r="D7605" i="35"/>
  <c r="E7605" i="35"/>
  <c r="F7605" i="35"/>
  <c r="G7605" i="35"/>
  <c r="H7605" i="35"/>
  <c r="I7605" i="35"/>
  <c r="J7605" i="35"/>
  <c r="K7605" i="35"/>
  <c r="L7605" i="35"/>
  <c r="M7605" i="35"/>
  <c r="N7605" i="35"/>
  <c r="O7605" i="35"/>
  <c r="P7605" i="35"/>
  <c r="Q7605" i="35"/>
  <c r="R7605" i="35"/>
  <c r="A7606" i="35"/>
  <c r="D7606" i="35"/>
  <c r="E7606" i="35"/>
  <c r="F7606" i="35"/>
  <c r="G7606" i="35"/>
  <c r="H7606" i="35"/>
  <c r="I7606" i="35"/>
  <c r="J7606" i="35"/>
  <c r="K7606" i="35"/>
  <c r="L7606" i="35"/>
  <c r="M7606" i="35"/>
  <c r="N7606" i="35"/>
  <c r="O7606" i="35"/>
  <c r="P7606" i="35"/>
  <c r="Q7606" i="35"/>
  <c r="R7606" i="35"/>
  <c r="A7607" i="35"/>
  <c r="D7607" i="35"/>
  <c r="E7607" i="35"/>
  <c r="F7607" i="35"/>
  <c r="G7607" i="35"/>
  <c r="H7607" i="35"/>
  <c r="I7607" i="35"/>
  <c r="J7607" i="35"/>
  <c r="K7607" i="35"/>
  <c r="L7607" i="35"/>
  <c r="M7607" i="35"/>
  <c r="N7607" i="35"/>
  <c r="O7607" i="35"/>
  <c r="P7607" i="35"/>
  <c r="Q7607" i="35"/>
  <c r="R7607" i="35"/>
  <c r="A7608" i="35"/>
  <c r="D7608" i="35"/>
  <c r="E7608" i="35"/>
  <c r="F7608" i="35"/>
  <c r="G7608" i="35"/>
  <c r="H7608" i="35"/>
  <c r="I7608" i="35"/>
  <c r="J7608" i="35"/>
  <c r="K7608" i="35"/>
  <c r="L7608" i="35"/>
  <c r="M7608" i="35"/>
  <c r="N7608" i="35"/>
  <c r="O7608" i="35"/>
  <c r="P7608" i="35"/>
  <c r="Q7608" i="35"/>
  <c r="R7608" i="35"/>
  <c r="A7609" i="35"/>
  <c r="D7609" i="35"/>
  <c r="E7609" i="35"/>
  <c r="F7609" i="35"/>
  <c r="G7609" i="35"/>
  <c r="H7609" i="35"/>
  <c r="I7609" i="35"/>
  <c r="J7609" i="35"/>
  <c r="K7609" i="35"/>
  <c r="L7609" i="35"/>
  <c r="M7609" i="35"/>
  <c r="N7609" i="35"/>
  <c r="O7609" i="35"/>
  <c r="P7609" i="35"/>
  <c r="Q7609" i="35"/>
  <c r="R7609" i="35"/>
  <c r="A7610" i="35"/>
  <c r="D7610" i="35"/>
  <c r="E7610" i="35"/>
  <c r="F7610" i="35"/>
  <c r="G7610" i="35"/>
  <c r="H7610" i="35"/>
  <c r="I7610" i="35"/>
  <c r="K7610" i="35"/>
  <c r="L7610" i="35"/>
  <c r="M7610" i="35"/>
  <c r="N7610" i="35"/>
  <c r="O7610" i="35"/>
  <c r="P7610" i="35"/>
  <c r="Q7610" i="35"/>
  <c r="R7610" i="35"/>
  <c r="A7611" i="35"/>
  <c r="D7611" i="35"/>
  <c r="E7611" i="35"/>
  <c r="F7611" i="35"/>
  <c r="G7611" i="35"/>
  <c r="H7611" i="35"/>
  <c r="I7611" i="35"/>
  <c r="J7611" i="35"/>
  <c r="K7611" i="35"/>
  <c r="L7611" i="35"/>
  <c r="M7611" i="35"/>
  <c r="N7611" i="35"/>
  <c r="O7611" i="35"/>
  <c r="P7611" i="35"/>
  <c r="Q7611" i="35"/>
  <c r="R7611" i="35"/>
  <c r="A7612" i="35"/>
  <c r="D7612" i="35"/>
  <c r="E7612" i="35"/>
  <c r="F7612" i="35"/>
  <c r="G7612" i="35"/>
  <c r="H7612" i="35"/>
  <c r="I7612" i="35"/>
  <c r="J7612" i="35"/>
  <c r="K7612" i="35"/>
  <c r="L7612" i="35"/>
  <c r="M7612" i="35"/>
  <c r="N7612" i="35"/>
  <c r="O7612" i="35"/>
  <c r="P7612" i="35"/>
  <c r="Q7612" i="35"/>
  <c r="R7612" i="35"/>
  <c r="A7613" i="35"/>
  <c r="D7613" i="35"/>
  <c r="E7613" i="35"/>
  <c r="F7613" i="35"/>
  <c r="G7613" i="35"/>
  <c r="H7613" i="35"/>
  <c r="I7613" i="35"/>
  <c r="J7613" i="35"/>
  <c r="K7613" i="35"/>
  <c r="L7613" i="35"/>
  <c r="M7613" i="35"/>
  <c r="N7613" i="35"/>
  <c r="O7613" i="35"/>
  <c r="P7613" i="35"/>
  <c r="Q7613" i="35"/>
  <c r="R7613" i="35"/>
  <c r="A7614" i="35"/>
  <c r="D7614" i="35"/>
  <c r="E7614" i="35"/>
  <c r="F7614" i="35"/>
  <c r="G7614" i="35"/>
  <c r="H7614" i="35"/>
  <c r="I7614" i="35"/>
  <c r="J7614" i="35"/>
  <c r="K7614" i="35"/>
  <c r="L7614" i="35"/>
  <c r="M7614" i="35"/>
  <c r="N7614" i="35"/>
  <c r="O7614" i="35"/>
  <c r="P7614" i="35"/>
  <c r="Q7614" i="35"/>
  <c r="R7614" i="35"/>
  <c r="A7615" i="35"/>
  <c r="D7615" i="35"/>
  <c r="E7615" i="35"/>
  <c r="F7615" i="35"/>
  <c r="G7615" i="35"/>
  <c r="H7615" i="35"/>
  <c r="I7615" i="35"/>
  <c r="J7615" i="35"/>
  <c r="K7615" i="35"/>
  <c r="L7615" i="35"/>
  <c r="M7615" i="35"/>
  <c r="N7615" i="35"/>
  <c r="O7615" i="35"/>
  <c r="P7615" i="35"/>
  <c r="Q7615" i="35"/>
  <c r="R7615" i="35"/>
  <c r="A7616" i="35"/>
  <c r="D7616" i="35"/>
  <c r="E7616" i="35"/>
  <c r="F7616" i="35"/>
  <c r="G7616" i="35"/>
  <c r="H7616" i="35"/>
  <c r="I7616" i="35"/>
  <c r="J7616" i="35"/>
  <c r="K7616" i="35"/>
  <c r="L7616" i="35"/>
  <c r="M7616" i="35"/>
  <c r="N7616" i="35"/>
  <c r="O7616" i="35"/>
  <c r="P7616" i="35"/>
  <c r="Q7616" i="35"/>
  <c r="R7616" i="35"/>
  <c r="A7617" i="35"/>
  <c r="D7617" i="35"/>
  <c r="E7617" i="35"/>
  <c r="F7617" i="35"/>
  <c r="G7617" i="35"/>
  <c r="H7617" i="35"/>
  <c r="I7617" i="35"/>
  <c r="J7617" i="35"/>
  <c r="K7617" i="35"/>
  <c r="L7617" i="35"/>
  <c r="M7617" i="35"/>
  <c r="N7617" i="35"/>
  <c r="O7617" i="35"/>
  <c r="P7617" i="35"/>
  <c r="Q7617" i="35"/>
  <c r="R7617" i="35"/>
  <c r="A7618" i="35"/>
  <c r="D7618" i="35"/>
  <c r="E7618" i="35"/>
  <c r="F7618" i="35"/>
  <c r="G7618" i="35"/>
  <c r="H7618" i="35"/>
  <c r="I7618" i="35"/>
  <c r="J7618" i="35"/>
  <c r="K7618" i="35"/>
  <c r="L7618" i="35"/>
  <c r="M7618" i="35"/>
  <c r="N7618" i="35"/>
  <c r="O7618" i="35"/>
  <c r="P7618" i="35"/>
  <c r="Q7618" i="35"/>
  <c r="R7618" i="35"/>
  <c r="A7619" i="35"/>
  <c r="D7619" i="35"/>
  <c r="E7619" i="35"/>
  <c r="F7619" i="35"/>
  <c r="G7619" i="35"/>
  <c r="H7619" i="35"/>
  <c r="I7619" i="35"/>
  <c r="K7619" i="35"/>
  <c r="L7619" i="35"/>
  <c r="M7619" i="35"/>
  <c r="N7619" i="35"/>
  <c r="O7619" i="35"/>
  <c r="P7619" i="35"/>
  <c r="Q7619" i="35"/>
  <c r="R7619" i="35"/>
  <c r="A7620" i="35"/>
  <c r="D7620" i="35"/>
  <c r="E7620" i="35"/>
  <c r="F7620" i="35"/>
  <c r="G7620" i="35"/>
  <c r="H7620" i="35"/>
  <c r="I7620" i="35"/>
  <c r="J7620" i="35"/>
  <c r="K7620" i="35"/>
  <c r="L7620" i="35"/>
  <c r="M7620" i="35"/>
  <c r="N7620" i="35"/>
  <c r="O7620" i="35"/>
  <c r="P7620" i="35"/>
  <c r="Q7620" i="35"/>
  <c r="R7620" i="35"/>
  <c r="A7621" i="35"/>
  <c r="D7621" i="35"/>
  <c r="E7621" i="35"/>
  <c r="F7621" i="35"/>
  <c r="G7621" i="35"/>
  <c r="H7621" i="35"/>
  <c r="I7621" i="35"/>
  <c r="J7621" i="35"/>
  <c r="K7621" i="35"/>
  <c r="L7621" i="35"/>
  <c r="M7621" i="35"/>
  <c r="N7621" i="35"/>
  <c r="O7621" i="35"/>
  <c r="P7621" i="35"/>
  <c r="Q7621" i="35"/>
  <c r="R7621" i="35"/>
  <c r="A7622" i="35"/>
  <c r="D7622" i="35"/>
  <c r="E7622" i="35"/>
  <c r="F7622" i="35"/>
  <c r="G7622" i="35"/>
  <c r="H7622" i="35"/>
  <c r="I7622" i="35"/>
  <c r="J7622" i="35"/>
  <c r="K7622" i="35"/>
  <c r="L7622" i="35"/>
  <c r="M7622" i="35"/>
  <c r="N7622" i="35"/>
  <c r="O7622" i="35"/>
  <c r="P7622" i="35"/>
  <c r="Q7622" i="35"/>
  <c r="R7622" i="35"/>
  <c r="A7623" i="35"/>
  <c r="D7623" i="35"/>
  <c r="E7623" i="35"/>
  <c r="F7623" i="35"/>
  <c r="G7623" i="35"/>
  <c r="H7623" i="35"/>
  <c r="I7623" i="35"/>
  <c r="K7623" i="35"/>
  <c r="L7623" i="35"/>
  <c r="M7623" i="35"/>
  <c r="N7623" i="35"/>
  <c r="O7623" i="35"/>
  <c r="P7623" i="35"/>
  <c r="Q7623" i="35"/>
  <c r="R7623" i="35"/>
  <c r="A7624" i="35"/>
  <c r="D7624" i="35"/>
  <c r="E7624" i="35"/>
  <c r="F7624" i="35"/>
  <c r="G7624" i="35"/>
  <c r="H7624" i="35"/>
  <c r="I7624" i="35"/>
  <c r="K7624" i="35"/>
  <c r="L7624" i="35"/>
  <c r="M7624" i="35"/>
  <c r="N7624" i="35"/>
  <c r="O7624" i="35"/>
  <c r="P7624" i="35"/>
  <c r="Q7624" i="35"/>
  <c r="R7624" i="35"/>
  <c r="A7625" i="35"/>
  <c r="D7625" i="35"/>
  <c r="E7625" i="35"/>
  <c r="F7625" i="35"/>
  <c r="G7625" i="35"/>
  <c r="H7625" i="35"/>
  <c r="I7625" i="35"/>
  <c r="J7625" i="35"/>
  <c r="K7625" i="35"/>
  <c r="L7625" i="35"/>
  <c r="M7625" i="35"/>
  <c r="N7625" i="35"/>
  <c r="O7625" i="35"/>
  <c r="P7625" i="35"/>
  <c r="Q7625" i="35"/>
  <c r="R7625" i="35"/>
  <c r="A7626" i="35"/>
  <c r="D7626" i="35"/>
  <c r="E7626" i="35"/>
  <c r="F7626" i="35"/>
  <c r="G7626" i="35"/>
  <c r="H7626" i="35"/>
  <c r="I7626" i="35"/>
  <c r="K7626" i="35"/>
  <c r="L7626" i="35"/>
  <c r="M7626" i="35"/>
  <c r="N7626" i="35"/>
  <c r="O7626" i="35"/>
  <c r="P7626" i="35"/>
  <c r="Q7626" i="35"/>
  <c r="R7626" i="35"/>
  <c r="A7627" i="35"/>
  <c r="D7627" i="35"/>
  <c r="E7627" i="35"/>
  <c r="F7627" i="35"/>
  <c r="G7627" i="35"/>
  <c r="H7627" i="35"/>
  <c r="I7627" i="35"/>
  <c r="K7627" i="35"/>
  <c r="L7627" i="35"/>
  <c r="M7627" i="35"/>
  <c r="N7627" i="35"/>
  <c r="O7627" i="35"/>
  <c r="P7627" i="35"/>
  <c r="Q7627" i="35"/>
  <c r="R7627" i="35"/>
  <c r="A7628" i="35"/>
  <c r="D7628" i="35"/>
  <c r="E7628" i="35"/>
  <c r="F7628" i="35"/>
  <c r="G7628" i="35"/>
  <c r="H7628" i="35"/>
  <c r="I7628" i="35"/>
  <c r="J7628" i="35"/>
  <c r="K7628" i="35"/>
  <c r="L7628" i="35"/>
  <c r="M7628" i="35"/>
  <c r="N7628" i="35"/>
  <c r="O7628" i="35"/>
  <c r="P7628" i="35"/>
  <c r="Q7628" i="35"/>
  <c r="R7628" i="35"/>
  <c r="A7629" i="35"/>
  <c r="D7629" i="35"/>
  <c r="E7629" i="35"/>
  <c r="F7629" i="35"/>
  <c r="G7629" i="35"/>
  <c r="H7629" i="35"/>
  <c r="I7629" i="35"/>
  <c r="J7629" i="35"/>
  <c r="K7629" i="35"/>
  <c r="L7629" i="35"/>
  <c r="M7629" i="35"/>
  <c r="N7629" i="35"/>
  <c r="O7629" i="35"/>
  <c r="P7629" i="35"/>
  <c r="Q7629" i="35"/>
  <c r="R7629" i="35"/>
  <c r="A7630" i="35"/>
  <c r="D7630" i="35"/>
  <c r="E7630" i="35"/>
  <c r="F7630" i="35"/>
  <c r="G7630" i="35"/>
  <c r="H7630" i="35"/>
  <c r="I7630" i="35"/>
  <c r="K7630" i="35"/>
  <c r="L7630" i="35"/>
  <c r="M7630" i="35"/>
  <c r="N7630" i="35"/>
  <c r="O7630" i="35"/>
  <c r="P7630" i="35"/>
  <c r="Q7630" i="35"/>
  <c r="R7630" i="35"/>
  <c r="A7631" i="35"/>
  <c r="D7631" i="35"/>
  <c r="E7631" i="35"/>
  <c r="F7631" i="35"/>
  <c r="G7631" i="35"/>
  <c r="H7631" i="35"/>
  <c r="I7631" i="35"/>
  <c r="J7631" i="35"/>
  <c r="K7631" i="35"/>
  <c r="L7631" i="35"/>
  <c r="M7631" i="35"/>
  <c r="N7631" i="35"/>
  <c r="O7631" i="35"/>
  <c r="P7631" i="35"/>
  <c r="Q7631" i="35"/>
  <c r="R7631" i="35"/>
  <c r="A7632" i="35"/>
  <c r="D7632" i="35"/>
  <c r="E7632" i="35"/>
  <c r="F7632" i="35"/>
  <c r="G7632" i="35"/>
  <c r="H7632" i="35"/>
  <c r="I7632" i="35"/>
  <c r="J7632" i="35"/>
  <c r="K7632" i="35"/>
  <c r="L7632" i="35"/>
  <c r="M7632" i="35"/>
  <c r="N7632" i="35"/>
  <c r="O7632" i="35"/>
  <c r="P7632" i="35"/>
  <c r="Q7632" i="35"/>
  <c r="R7632" i="35"/>
  <c r="A7633" i="35"/>
  <c r="D7633" i="35"/>
  <c r="H7633" i="35"/>
  <c r="L7633" i="35"/>
  <c r="N7633" i="35"/>
  <c r="P7633" i="35"/>
  <c r="R7633" i="35"/>
  <c r="A7634" i="35"/>
  <c r="D7634" i="35"/>
  <c r="H7634" i="35"/>
  <c r="L7634" i="35"/>
  <c r="N7634" i="35"/>
  <c r="P7634" i="35"/>
  <c r="R7634" i="35"/>
  <c r="A7635" i="35"/>
  <c r="D7635" i="35"/>
  <c r="H7635" i="35"/>
  <c r="L7635" i="35"/>
  <c r="N7635" i="35"/>
  <c r="P7635" i="35"/>
  <c r="R7635" i="35"/>
  <c r="A7636" i="35"/>
  <c r="D7636" i="35"/>
  <c r="H7636" i="35"/>
  <c r="L7636" i="35"/>
  <c r="N7636" i="35"/>
  <c r="P7636" i="35"/>
  <c r="R7636" i="35"/>
  <c r="A7637" i="35"/>
  <c r="D7637" i="35"/>
  <c r="H7637" i="35"/>
  <c r="J7637" i="35"/>
  <c r="L7637" i="35"/>
  <c r="N7637" i="35"/>
  <c r="P7637" i="35"/>
  <c r="R7637" i="35"/>
  <c r="A7638" i="35"/>
  <c r="D7638" i="35"/>
  <c r="H7638" i="35"/>
  <c r="J7638" i="35"/>
  <c r="L7638" i="35"/>
  <c r="N7638" i="35"/>
  <c r="P7638" i="35"/>
  <c r="R7638" i="35"/>
  <c r="A7639" i="35"/>
  <c r="D7639" i="35"/>
  <c r="H7639" i="35"/>
  <c r="L7639" i="35"/>
  <c r="N7639" i="35"/>
  <c r="P7639" i="35"/>
  <c r="R7639" i="35"/>
  <c r="A7640" i="35"/>
  <c r="D7640" i="35"/>
  <c r="H7640" i="35"/>
  <c r="L7640" i="35"/>
  <c r="N7640" i="35"/>
  <c r="P7640" i="35"/>
  <c r="R7640" i="35"/>
  <c r="A7641" i="35"/>
  <c r="D7641" i="35"/>
  <c r="D7649" i="35" s="1"/>
  <c r="D7656" i="35" s="1"/>
  <c r="H7641" i="35"/>
  <c r="H7649" i="35" s="1"/>
  <c r="H7656" i="35" s="1"/>
  <c r="L7641" i="35"/>
  <c r="N7641" i="35"/>
  <c r="P7641" i="35"/>
  <c r="R7641" i="35"/>
  <c r="A7642" i="35"/>
  <c r="D7642" i="35"/>
  <c r="H7642" i="35"/>
  <c r="L7642" i="35"/>
  <c r="L7649" i="35" s="1"/>
  <c r="L7656" i="35" s="1"/>
  <c r="N7642" i="35"/>
  <c r="P7642" i="35"/>
  <c r="P7649" i="35" s="1"/>
  <c r="P7656" i="35" s="1"/>
  <c r="R7642" i="35"/>
  <c r="A7643" i="35"/>
  <c r="D7643" i="35"/>
  <c r="H7643" i="35"/>
  <c r="L7643" i="35"/>
  <c r="N7643" i="35"/>
  <c r="P7643" i="35"/>
  <c r="R7643" i="35"/>
  <c r="A7644" i="35"/>
  <c r="D7644" i="35"/>
  <c r="H7644" i="35"/>
  <c r="L7644" i="35"/>
  <c r="N7644" i="35"/>
  <c r="P7644" i="35"/>
  <c r="R7644" i="35"/>
  <c r="A7645" i="35"/>
  <c r="D7645" i="35"/>
  <c r="H7645" i="35"/>
  <c r="L7645" i="35"/>
  <c r="N7645" i="35"/>
  <c r="N7649" i="35" s="1"/>
  <c r="N7656" i="35" s="1"/>
  <c r="P7645" i="35"/>
  <c r="R7645" i="35"/>
  <c r="A7646" i="35"/>
  <c r="D7646" i="35"/>
  <c r="H7646" i="35"/>
  <c r="L7646" i="35"/>
  <c r="N7646" i="35"/>
  <c r="P7646" i="35"/>
  <c r="R7646" i="35"/>
  <c r="R7649" i="35" s="1"/>
  <c r="R7656" i="35" s="1"/>
  <c r="A7647" i="35"/>
  <c r="D7647" i="35"/>
  <c r="H7647" i="35"/>
  <c r="J7647" i="35"/>
  <c r="L7647" i="35"/>
  <c r="N7647" i="35"/>
  <c r="P7647" i="35"/>
  <c r="R7647" i="35"/>
  <c r="A7648" i="35"/>
  <c r="D7648" i="35"/>
  <c r="H7648" i="35"/>
  <c r="J7648" i="35"/>
  <c r="L7648" i="35"/>
  <c r="N7648" i="35"/>
  <c r="P7648" i="35"/>
  <c r="R7648" i="35"/>
  <c r="D7659" i="35"/>
  <c r="E7659" i="35"/>
  <c r="F7659" i="35"/>
  <c r="F7664" i="35" s="1"/>
  <c r="G7659" i="35"/>
  <c r="G7664" i="35" s="1"/>
  <c r="H7659" i="35"/>
  <c r="I7659" i="35"/>
  <c r="J7659" i="35"/>
  <c r="J7664" i="35" s="1"/>
  <c r="K7659" i="35"/>
  <c r="K7664" i="35" s="1"/>
  <c r="L7659" i="35"/>
  <c r="M7659" i="35"/>
  <c r="N7659" i="35"/>
  <c r="N7664" i="35" s="1"/>
  <c r="O7659" i="35"/>
  <c r="O7664" i="35" s="1"/>
  <c r="P7659" i="35"/>
  <c r="Q7659" i="35"/>
  <c r="R7659" i="35"/>
  <c r="R7664" i="35" s="1"/>
  <c r="D7661" i="35"/>
  <c r="D7664" i="35" s="1"/>
  <c r="E7661" i="35"/>
  <c r="F7661" i="35"/>
  <c r="G7661" i="35"/>
  <c r="H7661" i="35"/>
  <c r="H7664" i="35" s="1"/>
  <c r="I7661" i="35"/>
  <c r="J7661" i="35"/>
  <c r="K7661" i="35"/>
  <c r="L7661" i="35"/>
  <c r="L7664" i="35" s="1"/>
  <c r="M7661" i="35"/>
  <c r="N7661" i="35"/>
  <c r="O7661" i="35"/>
  <c r="P7661" i="35"/>
  <c r="P7664" i="35" s="1"/>
  <c r="Q7661" i="35"/>
  <c r="R7661" i="35"/>
  <c r="E7664" i="35"/>
  <c r="I7664" i="35"/>
  <c r="M7664" i="35"/>
  <c r="Q7664" i="35"/>
  <c r="A7689" i="35"/>
  <c r="D7689" i="35"/>
  <c r="E7689" i="35" s="1"/>
  <c r="H7689" i="35"/>
  <c r="L7689" i="35"/>
  <c r="P7689" i="35"/>
  <c r="A7690" i="35"/>
  <c r="D7690" i="35"/>
  <c r="E7690" i="35" s="1"/>
  <c r="E7741" i="35" s="1"/>
  <c r="H7690" i="35"/>
  <c r="L7690" i="35"/>
  <c r="P7690" i="35"/>
  <c r="A7691" i="35"/>
  <c r="D7691" i="35"/>
  <c r="E7691" i="35" s="1"/>
  <c r="E7742" i="35" s="1"/>
  <c r="H7691" i="35"/>
  <c r="L7691" i="35"/>
  <c r="P7691" i="35"/>
  <c r="A7692" i="35"/>
  <c r="D7692" i="35"/>
  <c r="E7692" i="35" s="1"/>
  <c r="E7743" i="35" s="1"/>
  <c r="H7692" i="35"/>
  <c r="L7692" i="35"/>
  <c r="P7692" i="35"/>
  <c r="A7693" i="35"/>
  <c r="D7693" i="35"/>
  <c r="E7693" i="35" s="1"/>
  <c r="E7744" i="35" s="1"/>
  <c r="H7693" i="35"/>
  <c r="L7693" i="35"/>
  <c r="P7693" i="35"/>
  <c r="A7694" i="35"/>
  <c r="D7694" i="35"/>
  <c r="E7694" i="35" s="1"/>
  <c r="E7745" i="35" s="1"/>
  <c r="H7694" i="35"/>
  <c r="L7694" i="35"/>
  <c r="P7694" i="35"/>
  <c r="A7695" i="35"/>
  <c r="D7695" i="35"/>
  <c r="E7695" i="35" s="1"/>
  <c r="E7746" i="35" s="1"/>
  <c r="H7695" i="35"/>
  <c r="L7695" i="35"/>
  <c r="P7695" i="35"/>
  <c r="A7696" i="35"/>
  <c r="D7696" i="35"/>
  <c r="E7696" i="35" s="1"/>
  <c r="E7747" i="35" s="1"/>
  <c r="H7696" i="35"/>
  <c r="L7696" i="35"/>
  <c r="P7696" i="35"/>
  <c r="A7697" i="35"/>
  <c r="D7697" i="35"/>
  <c r="E7697" i="35" s="1"/>
  <c r="E7748" i="35" s="1"/>
  <c r="H7697" i="35"/>
  <c r="L7697" i="35"/>
  <c r="P7697" i="35"/>
  <c r="A7698" i="35"/>
  <c r="D7698" i="35"/>
  <c r="E7698" i="35" s="1"/>
  <c r="E7749" i="35" s="1"/>
  <c r="H7698" i="35"/>
  <c r="L7698" i="35"/>
  <c r="P7698" i="35"/>
  <c r="A7699" i="35"/>
  <c r="D7699" i="35"/>
  <c r="E7699" i="35" s="1"/>
  <c r="E7750" i="35" s="1"/>
  <c r="H7699" i="35"/>
  <c r="L7699" i="35"/>
  <c r="P7699" i="35"/>
  <c r="A7700" i="35"/>
  <c r="D7700" i="35"/>
  <c r="E7700" i="35" s="1"/>
  <c r="E7751" i="35" s="1"/>
  <c r="H7700" i="35"/>
  <c r="L7700" i="35"/>
  <c r="P7700" i="35"/>
  <c r="A7701" i="35"/>
  <c r="D7701" i="35"/>
  <c r="E7701" i="35" s="1"/>
  <c r="E7752" i="35" s="1"/>
  <c r="H7701" i="35"/>
  <c r="L7701" i="35"/>
  <c r="P7701" i="35"/>
  <c r="A7702" i="35"/>
  <c r="D7702" i="35"/>
  <c r="E7702" i="35" s="1"/>
  <c r="E7753" i="35" s="1"/>
  <c r="H7702" i="35"/>
  <c r="L7702" i="35"/>
  <c r="P7702" i="35"/>
  <c r="A7703" i="35"/>
  <c r="D7703" i="35"/>
  <c r="E7703" i="35" s="1"/>
  <c r="E7754" i="35" s="1"/>
  <c r="H7703" i="35"/>
  <c r="L7703" i="35"/>
  <c r="P7703" i="35"/>
  <c r="A7704" i="35"/>
  <c r="D7704" i="35"/>
  <c r="E7704" i="35" s="1"/>
  <c r="E7755" i="35" s="1"/>
  <c r="H7704" i="35"/>
  <c r="L7704" i="35"/>
  <c r="P7704" i="35"/>
  <c r="A7705" i="35"/>
  <c r="D7705" i="35"/>
  <c r="E7705" i="35" s="1"/>
  <c r="E7756" i="35" s="1"/>
  <c r="H7705" i="35"/>
  <c r="L7705" i="35"/>
  <c r="P7705" i="35"/>
  <c r="A7706" i="35"/>
  <c r="D7706" i="35"/>
  <c r="E7706" i="35" s="1"/>
  <c r="E7757" i="35" s="1"/>
  <c r="H7706" i="35"/>
  <c r="L7706" i="35"/>
  <c r="P7706" i="35"/>
  <c r="A7707" i="35"/>
  <c r="D7707" i="35"/>
  <c r="E7707" i="35" s="1"/>
  <c r="E7758" i="35" s="1"/>
  <c r="H7707" i="35"/>
  <c r="L7707" i="35"/>
  <c r="P7707" i="35"/>
  <c r="A7708" i="35"/>
  <c r="D7708" i="35"/>
  <c r="E7708" i="35" s="1"/>
  <c r="E7759" i="35" s="1"/>
  <c r="H7708" i="35"/>
  <c r="L7708" i="35"/>
  <c r="P7708" i="35"/>
  <c r="A7709" i="35"/>
  <c r="D7709" i="35"/>
  <c r="E7709" i="35" s="1"/>
  <c r="E7760" i="35" s="1"/>
  <c r="H7709" i="35"/>
  <c r="L7709" i="35"/>
  <c r="P7709" i="35"/>
  <c r="A7710" i="35"/>
  <c r="D7710" i="35"/>
  <c r="E7710" i="35" s="1"/>
  <c r="E7761" i="35" s="1"/>
  <c r="H7710" i="35"/>
  <c r="L7710" i="35"/>
  <c r="P7710" i="35"/>
  <c r="A7711" i="35"/>
  <c r="D7711" i="35"/>
  <c r="E7711" i="35" s="1"/>
  <c r="E7762" i="35" s="1"/>
  <c r="H7711" i="35"/>
  <c r="L7711" i="35"/>
  <c r="P7711" i="35"/>
  <c r="A7712" i="35"/>
  <c r="D7712" i="35"/>
  <c r="E7712" i="35" s="1"/>
  <c r="E7763" i="35" s="1"/>
  <c r="H7712" i="35"/>
  <c r="L7712" i="35"/>
  <c r="P7712" i="35"/>
  <c r="A7713" i="35"/>
  <c r="D7713" i="35"/>
  <c r="E7713" i="35" s="1"/>
  <c r="E7764" i="35" s="1"/>
  <c r="H7713" i="35"/>
  <c r="L7713" i="35"/>
  <c r="P7713" i="35"/>
  <c r="A7714" i="35"/>
  <c r="D7714" i="35"/>
  <c r="E7714" i="35" s="1"/>
  <c r="E7765" i="35" s="1"/>
  <c r="H7714" i="35"/>
  <c r="L7714" i="35"/>
  <c r="P7714" i="35"/>
  <c r="A7715" i="35"/>
  <c r="D7715" i="35"/>
  <c r="E7715" i="35" s="1"/>
  <c r="E7766" i="35" s="1"/>
  <c r="H7715" i="35"/>
  <c r="L7715" i="35"/>
  <c r="P7715" i="35"/>
  <c r="A7716" i="35"/>
  <c r="D7716" i="35"/>
  <c r="E7716" i="35" s="1"/>
  <c r="E7767" i="35" s="1"/>
  <c r="H7716" i="35"/>
  <c r="L7716" i="35"/>
  <c r="P7716" i="35"/>
  <c r="A7717" i="35"/>
  <c r="D7717" i="35"/>
  <c r="E7717" i="35" s="1"/>
  <c r="E7768" i="35" s="1"/>
  <c r="H7717" i="35"/>
  <c r="L7717" i="35"/>
  <c r="P7717" i="35"/>
  <c r="A7718" i="35"/>
  <c r="D7718" i="35"/>
  <c r="E7718" i="35" s="1"/>
  <c r="E7769" i="35" s="1"/>
  <c r="H7718" i="35"/>
  <c r="L7718" i="35"/>
  <c r="P7718" i="35"/>
  <c r="A7719" i="35"/>
  <c r="D7719" i="35"/>
  <c r="E7719" i="35" s="1"/>
  <c r="E7770" i="35" s="1"/>
  <c r="H7719" i="35"/>
  <c r="L7719" i="35"/>
  <c r="P7719" i="35"/>
  <c r="A7720" i="35"/>
  <c r="D7720" i="35"/>
  <c r="E7720" i="35" s="1"/>
  <c r="E7771" i="35" s="1"/>
  <c r="H7720" i="35"/>
  <c r="L7720" i="35"/>
  <c r="P7720" i="35"/>
  <c r="A7721" i="35"/>
  <c r="D7721" i="35"/>
  <c r="E7721" i="35" s="1"/>
  <c r="E7772" i="35" s="1"/>
  <c r="H7721" i="35"/>
  <c r="L7721" i="35"/>
  <c r="P7721" i="35"/>
  <c r="A7722" i="35"/>
  <c r="D7722" i="35"/>
  <c r="E7722" i="35" s="1"/>
  <c r="E7773" i="35" s="1"/>
  <c r="H7722" i="35"/>
  <c r="L7722" i="35"/>
  <c r="P7722" i="35"/>
  <c r="A7723" i="35"/>
  <c r="D7723" i="35"/>
  <c r="E7723" i="35" s="1"/>
  <c r="E7774" i="35" s="1"/>
  <c r="H7723" i="35"/>
  <c r="L7723" i="35"/>
  <c r="P7723" i="35"/>
  <c r="A7724" i="35"/>
  <c r="D7724" i="35"/>
  <c r="E7724" i="35" s="1"/>
  <c r="E7775" i="35" s="1"/>
  <c r="H7724" i="35"/>
  <c r="L7724" i="35"/>
  <c r="P7724" i="35"/>
  <c r="A7725" i="35"/>
  <c r="D7725" i="35"/>
  <c r="E7725" i="35" s="1"/>
  <c r="E7776" i="35" s="1"/>
  <c r="H7725" i="35"/>
  <c r="L7725" i="35"/>
  <c r="P7725" i="35"/>
  <c r="A7726" i="35"/>
  <c r="D7726" i="35"/>
  <c r="E7726" i="35" s="1"/>
  <c r="E7777" i="35" s="1"/>
  <c r="H7726" i="35"/>
  <c r="L7726" i="35"/>
  <c r="P7726" i="35"/>
  <c r="A7727" i="35"/>
  <c r="D7727" i="35"/>
  <c r="E7727" i="35" s="1"/>
  <c r="E7778" i="35" s="1"/>
  <c r="H7727" i="35"/>
  <c r="L7727" i="35"/>
  <c r="P7727" i="35"/>
  <c r="A7728" i="35"/>
  <c r="D7728" i="35"/>
  <c r="E7728" i="35" s="1"/>
  <c r="E7779" i="35" s="1"/>
  <c r="H7728" i="35"/>
  <c r="L7728" i="35"/>
  <c r="P7728" i="35"/>
  <c r="A7729" i="35"/>
  <c r="D7729" i="35"/>
  <c r="E7729" i="35" s="1"/>
  <c r="E7780" i="35" s="1"/>
  <c r="H7729" i="35"/>
  <c r="L7729" i="35"/>
  <c r="P7729" i="35"/>
  <c r="A7730" i="35"/>
  <c r="D7730" i="35"/>
  <c r="E7730" i="35" s="1"/>
  <c r="E7781" i="35" s="1"/>
  <c r="H7730" i="35"/>
  <c r="L7730" i="35"/>
  <c r="P7730" i="35"/>
  <c r="A7731" i="35"/>
  <c r="D7731" i="35"/>
  <c r="E7731" i="35" s="1"/>
  <c r="E7782" i="35" s="1"/>
  <c r="H7731" i="35"/>
  <c r="L7731" i="35"/>
  <c r="P7731" i="35"/>
  <c r="A7732" i="35"/>
  <c r="D7732" i="35"/>
  <c r="E7732" i="35" s="1"/>
  <c r="E7783" i="35" s="1"/>
  <c r="H7732" i="35"/>
  <c r="L7732" i="35"/>
  <c r="P7732" i="35"/>
  <c r="A7733" i="35"/>
  <c r="D7733" i="35"/>
  <c r="E7733" i="35" s="1"/>
  <c r="E7784" i="35" s="1"/>
  <c r="H7733" i="35"/>
  <c r="L7733" i="35"/>
  <c r="P7733" i="35"/>
  <c r="A7734" i="35"/>
  <c r="D7734" i="35"/>
  <c r="E7734" i="35" s="1"/>
  <c r="E7785" i="35" s="1"/>
  <c r="H7734" i="35"/>
  <c r="L7734" i="35"/>
  <c r="P7734" i="35"/>
  <c r="A7735" i="35"/>
  <c r="D7735" i="35"/>
  <c r="E7735" i="35" s="1"/>
  <c r="E7786" i="35" s="1"/>
  <c r="H7735" i="35"/>
  <c r="L7735" i="35"/>
  <c r="P7735" i="35"/>
  <c r="A7736" i="35"/>
  <c r="D7736" i="35"/>
  <c r="E7736" i="35" s="1"/>
  <c r="E7787" i="35" s="1"/>
  <c r="H7736" i="35"/>
  <c r="H7739" i="35" s="1"/>
  <c r="L7736" i="35"/>
  <c r="P7736" i="35"/>
  <c r="A7737" i="35"/>
  <c r="D7737" i="35"/>
  <c r="E7737" i="35" s="1"/>
  <c r="E7788" i="35" s="1"/>
  <c r="H7737" i="35"/>
  <c r="L7737" i="35"/>
  <c r="L7739" i="35" s="1"/>
  <c r="P7737" i="35"/>
  <c r="A7738" i="35"/>
  <c r="D7738" i="35"/>
  <c r="E7738" i="35" s="1"/>
  <c r="E7789" i="35" s="1"/>
  <c r="H7738" i="35"/>
  <c r="L7738" i="35"/>
  <c r="P7738" i="35"/>
  <c r="P7739" i="35"/>
  <c r="A7740" i="35"/>
  <c r="D7740" i="35"/>
  <c r="H7740" i="35"/>
  <c r="L7740" i="35"/>
  <c r="P7740" i="35"/>
  <c r="A7741" i="35"/>
  <c r="D7741" i="35"/>
  <c r="H7741" i="35"/>
  <c r="L7741" i="35"/>
  <c r="P7741" i="35"/>
  <c r="A7742" i="35"/>
  <c r="D7742" i="35"/>
  <c r="H7742" i="35"/>
  <c r="L7742" i="35"/>
  <c r="P7742" i="35"/>
  <c r="A7743" i="35"/>
  <c r="D7743" i="35"/>
  <c r="H7743" i="35"/>
  <c r="L7743" i="35"/>
  <c r="P7743" i="35"/>
  <c r="A7744" i="35"/>
  <c r="D7744" i="35"/>
  <c r="H7744" i="35"/>
  <c r="L7744" i="35"/>
  <c r="P7744" i="35"/>
  <c r="A7745" i="35"/>
  <c r="D7745" i="35"/>
  <c r="H7745" i="35"/>
  <c r="L7745" i="35"/>
  <c r="P7745" i="35"/>
  <c r="A7746" i="35"/>
  <c r="D7746" i="35"/>
  <c r="H7746" i="35"/>
  <c r="L7746" i="35"/>
  <c r="P7746" i="35"/>
  <c r="A7747" i="35"/>
  <c r="D7747" i="35"/>
  <c r="H7747" i="35"/>
  <c r="L7747" i="35"/>
  <c r="P7747" i="35"/>
  <c r="A7748" i="35"/>
  <c r="D7748" i="35"/>
  <c r="H7748" i="35"/>
  <c r="L7748" i="35"/>
  <c r="P7748" i="35"/>
  <c r="A7749" i="35"/>
  <c r="D7749" i="35"/>
  <c r="H7749" i="35"/>
  <c r="L7749" i="35"/>
  <c r="P7749" i="35"/>
  <c r="A7750" i="35"/>
  <c r="D7750" i="35"/>
  <c r="H7750" i="35"/>
  <c r="L7750" i="35"/>
  <c r="P7750" i="35"/>
  <c r="A7751" i="35"/>
  <c r="D7751" i="35"/>
  <c r="H7751" i="35"/>
  <c r="L7751" i="35"/>
  <c r="P7751" i="35"/>
  <c r="A7752" i="35"/>
  <c r="D7752" i="35"/>
  <c r="H7752" i="35"/>
  <c r="L7752" i="35"/>
  <c r="P7752" i="35"/>
  <c r="A7753" i="35"/>
  <c r="D7753" i="35"/>
  <c r="H7753" i="35"/>
  <c r="L7753" i="35"/>
  <c r="P7753" i="35"/>
  <c r="A7754" i="35"/>
  <c r="D7754" i="35"/>
  <c r="H7754" i="35"/>
  <c r="L7754" i="35"/>
  <c r="P7754" i="35"/>
  <c r="A7755" i="35"/>
  <c r="D7755" i="35"/>
  <c r="H7755" i="35"/>
  <c r="L7755" i="35"/>
  <c r="P7755" i="35"/>
  <c r="A7756" i="35"/>
  <c r="D7756" i="35"/>
  <c r="H7756" i="35"/>
  <c r="L7756" i="35"/>
  <c r="P7756" i="35"/>
  <c r="A7757" i="35"/>
  <c r="D7757" i="35"/>
  <c r="H7757" i="35"/>
  <c r="L7757" i="35"/>
  <c r="P7757" i="35"/>
  <c r="A7758" i="35"/>
  <c r="D7758" i="35"/>
  <c r="H7758" i="35"/>
  <c r="L7758" i="35"/>
  <c r="P7758" i="35"/>
  <c r="A7759" i="35"/>
  <c r="D7759" i="35"/>
  <c r="H7759" i="35"/>
  <c r="L7759" i="35"/>
  <c r="P7759" i="35"/>
  <c r="A7760" i="35"/>
  <c r="D7760" i="35"/>
  <c r="H7760" i="35"/>
  <c r="L7760" i="35"/>
  <c r="P7760" i="35"/>
  <c r="A7761" i="35"/>
  <c r="D7761" i="35"/>
  <c r="H7761" i="35"/>
  <c r="L7761" i="35"/>
  <c r="P7761" i="35"/>
  <c r="A7762" i="35"/>
  <c r="D7762" i="35"/>
  <c r="H7762" i="35"/>
  <c r="L7762" i="35"/>
  <c r="P7762" i="35"/>
  <c r="A7763" i="35"/>
  <c r="D7763" i="35"/>
  <c r="D7790" i="35" s="1"/>
  <c r="D7793" i="35" s="1"/>
  <c r="H7763" i="35"/>
  <c r="H7790" i="35" s="1"/>
  <c r="H7793" i="35" s="1"/>
  <c r="L7763" i="35"/>
  <c r="L7790" i="35" s="1"/>
  <c r="L7793" i="35" s="1"/>
  <c r="P7763" i="35"/>
  <c r="P7790" i="35" s="1"/>
  <c r="P7793" i="35" s="1"/>
  <c r="A7764" i="35"/>
  <c r="D7764" i="35"/>
  <c r="H7764" i="35"/>
  <c r="L7764" i="35"/>
  <c r="P7764" i="35"/>
  <c r="A7765" i="35"/>
  <c r="D7765" i="35"/>
  <c r="H7765" i="35"/>
  <c r="L7765" i="35"/>
  <c r="P7765" i="35"/>
  <c r="A7766" i="35"/>
  <c r="D7766" i="35"/>
  <c r="H7766" i="35"/>
  <c r="L7766" i="35"/>
  <c r="P7766" i="35"/>
  <c r="A7767" i="35"/>
  <c r="D7767" i="35"/>
  <c r="H7767" i="35"/>
  <c r="L7767" i="35"/>
  <c r="P7767" i="35"/>
  <c r="A7768" i="35"/>
  <c r="D7768" i="35"/>
  <c r="H7768" i="35"/>
  <c r="L7768" i="35"/>
  <c r="P7768" i="35"/>
  <c r="A7769" i="35"/>
  <c r="D7769" i="35"/>
  <c r="H7769" i="35"/>
  <c r="L7769" i="35"/>
  <c r="P7769" i="35"/>
  <c r="A7770" i="35"/>
  <c r="D7770" i="35"/>
  <c r="H7770" i="35"/>
  <c r="L7770" i="35"/>
  <c r="P7770" i="35"/>
  <c r="A7771" i="35"/>
  <c r="D7771" i="35"/>
  <c r="H7771" i="35"/>
  <c r="L7771" i="35"/>
  <c r="P7771" i="35"/>
  <c r="A7772" i="35"/>
  <c r="D7772" i="35"/>
  <c r="H7772" i="35"/>
  <c r="L7772" i="35"/>
  <c r="P7772" i="35"/>
  <c r="A7773" i="35"/>
  <c r="D7773" i="35"/>
  <c r="H7773" i="35"/>
  <c r="L7773" i="35"/>
  <c r="P7773" i="35"/>
  <c r="A7774" i="35"/>
  <c r="D7774" i="35"/>
  <c r="H7774" i="35"/>
  <c r="L7774" i="35"/>
  <c r="P7774" i="35"/>
  <c r="A7775" i="35"/>
  <c r="D7775" i="35"/>
  <c r="H7775" i="35"/>
  <c r="L7775" i="35"/>
  <c r="P7775" i="35"/>
  <c r="A7776" i="35"/>
  <c r="D7776" i="35"/>
  <c r="H7776" i="35"/>
  <c r="L7776" i="35"/>
  <c r="P7776" i="35"/>
  <c r="A7777" i="35"/>
  <c r="D7777" i="35"/>
  <c r="H7777" i="35"/>
  <c r="L7777" i="35"/>
  <c r="P7777" i="35"/>
  <c r="A7778" i="35"/>
  <c r="D7778" i="35"/>
  <c r="H7778" i="35"/>
  <c r="L7778" i="35"/>
  <c r="P7778" i="35"/>
  <c r="A7779" i="35"/>
  <c r="D7779" i="35"/>
  <c r="H7779" i="35"/>
  <c r="L7779" i="35"/>
  <c r="P7779" i="35"/>
  <c r="A7780" i="35"/>
  <c r="D7780" i="35"/>
  <c r="H7780" i="35"/>
  <c r="L7780" i="35"/>
  <c r="P7780" i="35"/>
  <c r="A7781" i="35"/>
  <c r="D7781" i="35"/>
  <c r="H7781" i="35"/>
  <c r="L7781" i="35"/>
  <c r="P7781" i="35"/>
  <c r="A7782" i="35"/>
  <c r="D7782" i="35"/>
  <c r="H7782" i="35"/>
  <c r="L7782" i="35"/>
  <c r="P7782" i="35"/>
  <c r="A7783" i="35"/>
  <c r="D7783" i="35"/>
  <c r="H7783" i="35"/>
  <c r="L7783" i="35"/>
  <c r="P7783" i="35"/>
  <c r="A7784" i="35"/>
  <c r="D7784" i="35"/>
  <c r="H7784" i="35"/>
  <c r="L7784" i="35"/>
  <c r="P7784" i="35"/>
  <c r="A7785" i="35"/>
  <c r="D7785" i="35"/>
  <c r="H7785" i="35"/>
  <c r="L7785" i="35"/>
  <c r="P7785" i="35"/>
  <c r="A7786" i="35"/>
  <c r="D7786" i="35"/>
  <c r="H7786" i="35"/>
  <c r="L7786" i="35"/>
  <c r="P7786" i="35"/>
  <c r="A7787" i="35"/>
  <c r="D7787" i="35"/>
  <c r="H7787" i="35"/>
  <c r="L7787" i="35"/>
  <c r="P7787" i="35"/>
  <c r="A7788" i="35"/>
  <c r="D7788" i="35"/>
  <c r="H7788" i="35"/>
  <c r="L7788" i="35"/>
  <c r="P7788" i="35"/>
  <c r="A7789" i="35"/>
  <c r="D7789" i="35"/>
  <c r="H7789" i="35"/>
  <c r="L7789" i="35"/>
  <c r="P7789" i="35"/>
  <c r="D7796" i="35"/>
  <c r="E7796" i="35"/>
  <c r="F7796" i="35"/>
  <c r="F7801" i="35" s="1"/>
  <c r="G7796" i="35"/>
  <c r="G7801" i="35" s="1"/>
  <c r="H7796" i="35"/>
  <c r="H7801" i="35" s="1"/>
  <c r="I7796" i="35"/>
  <c r="J7796" i="35"/>
  <c r="J7801" i="35" s="1"/>
  <c r="K7796" i="35"/>
  <c r="K7801" i="35" s="1"/>
  <c r="L7796" i="35"/>
  <c r="M7796" i="35"/>
  <c r="N7796" i="35"/>
  <c r="N7801" i="35" s="1"/>
  <c r="O7796" i="35"/>
  <c r="O7801" i="35" s="1"/>
  <c r="P7796" i="35"/>
  <c r="P7801" i="35" s="1"/>
  <c r="Q7796" i="35"/>
  <c r="R7796" i="35"/>
  <c r="R7801" i="35" s="1"/>
  <c r="D7801" i="35"/>
  <c r="E7801" i="35"/>
  <c r="I7801" i="35"/>
  <c r="L7801" i="35"/>
  <c r="M7801" i="35"/>
  <c r="Q7801" i="35"/>
  <c r="A7828" i="35"/>
  <c r="D7828" i="35"/>
  <c r="E7828" i="35" s="1"/>
  <c r="F7828" i="35"/>
  <c r="G7828" i="35"/>
  <c r="G7878" i="35" s="1"/>
  <c r="H7828" i="35"/>
  <c r="J7828" i="35"/>
  <c r="K7828" i="35"/>
  <c r="K7878" i="35" s="1"/>
  <c r="L7828" i="35"/>
  <c r="N7828" i="35"/>
  <c r="O7828" i="35"/>
  <c r="O7878" i="35" s="1"/>
  <c r="P7828" i="35"/>
  <c r="R7828" i="35"/>
  <c r="A7829" i="35"/>
  <c r="D7829" i="35"/>
  <c r="E7829" i="35" s="1"/>
  <c r="E7880" i="35" s="1"/>
  <c r="F7829" i="35"/>
  <c r="G7829" i="35"/>
  <c r="G7880" i="35" s="1"/>
  <c r="H7829" i="35"/>
  <c r="J7829" i="35"/>
  <c r="K7829" i="35"/>
  <c r="K7880" i="35" s="1"/>
  <c r="L7829" i="35"/>
  <c r="N7829" i="35"/>
  <c r="O7829" i="35"/>
  <c r="O7880" i="35" s="1"/>
  <c r="P7829" i="35"/>
  <c r="R7829" i="35"/>
  <c r="A7830" i="35"/>
  <c r="D7830" i="35"/>
  <c r="E7830" i="35" s="1"/>
  <c r="E7881" i="35" s="1"/>
  <c r="F7830" i="35"/>
  <c r="G7830" i="35"/>
  <c r="G7881" i="35" s="1"/>
  <c r="H7830" i="35"/>
  <c r="J7830" i="35"/>
  <c r="K7830" i="35"/>
  <c r="K7881" i="35" s="1"/>
  <c r="L7830" i="35"/>
  <c r="N7830" i="35"/>
  <c r="O7830" i="35"/>
  <c r="O7881" i="35" s="1"/>
  <c r="P7830" i="35"/>
  <c r="R7830" i="35"/>
  <c r="A7831" i="35"/>
  <c r="D7831" i="35"/>
  <c r="E7831" i="35" s="1"/>
  <c r="E7882" i="35" s="1"/>
  <c r="F7831" i="35"/>
  <c r="G7831" i="35"/>
  <c r="G7882" i="35" s="1"/>
  <c r="H7831" i="35"/>
  <c r="J7831" i="35"/>
  <c r="K7831" i="35"/>
  <c r="K7882" i="35" s="1"/>
  <c r="L7831" i="35"/>
  <c r="N7831" i="35"/>
  <c r="O7831" i="35"/>
  <c r="O7882" i="35" s="1"/>
  <c r="P7831" i="35"/>
  <c r="R7831" i="35"/>
  <c r="A7832" i="35"/>
  <c r="D7832" i="35"/>
  <c r="E7832" i="35" s="1"/>
  <c r="E7883" i="35" s="1"/>
  <c r="F7832" i="35"/>
  <c r="G7832" i="35"/>
  <c r="G7883" i="35" s="1"/>
  <c r="H7832" i="35"/>
  <c r="J7832" i="35"/>
  <c r="K7832" i="35"/>
  <c r="K7883" i="35" s="1"/>
  <c r="L7832" i="35"/>
  <c r="N7832" i="35"/>
  <c r="O7832" i="35"/>
  <c r="O7883" i="35" s="1"/>
  <c r="P7832" i="35"/>
  <c r="R7832" i="35"/>
  <c r="A7833" i="35"/>
  <c r="D7833" i="35"/>
  <c r="E7833" i="35" s="1"/>
  <c r="E7884" i="35" s="1"/>
  <c r="F7833" i="35"/>
  <c r="G7833" i="35"/>
  <c r="G7884" i="35" s="1"/>
  <c r="H7833" i="35"/>
  <c r="J7833" i="35"/>
  <c r="K7833" i="35"/>
  <c r="K7884" i="35" s="1"/>
  <c r="L7833" i="35"/>
  <c r="N7833" i="35"/>
  <c r="O7833" i="35"/>
  <c r="O7884" i="35" s="1"/>
  <c r="P7833" i="35"/>
  <c r="R7833" i="35"/>
  <c r="A7834" i="35"/>
  <c r="D7834" i="35"/>
  <c r="E7834" i="35" s="1"/>
  <c r="E7885" i="35" s="1"/>
  <c r="F7834" i="35"/>
  <c r="G7834" i="35"/>
  <c r="G7885" i="35" s="1"/>
  <c r="H7834" i="35"/>
  <c r="J7834" i="35"/>
  <c r="K7834" i="35"/>
  <c r="K7885" i="35" s="1"/>
  <c r="L7834" i="35"/>
  <c r="N7834" i="35"/>
  <c r="O7834" i="35"/>
  <c r="O7885" i="35" s="1"/>
  <c r="P7834" i="35"/>
  <c r="R7834" i="35"/>
  <c r="A7835" i="35"/>
  <c r="D7835" i="35"/>
  <c r="E7835" i="35" s="1"/>
  <c r="E7886" i="35" s="1"/>
  <c r="F7835" i="35"/>
  <c r="G7835" i="35"/>
  <c r="G7886" i="35" s="1"/>
  <c r="H7835" i="35"/>
  <c r="J7835" i="35"/>
  <c r="K7835" i="35"/>
  <c r="K7886" i="35" s="1"/>
  <c r="L7835" i="35"/>
  <c r="N7835" i="35"/>
  <c r="O7835" i="35"/>
  <c r="O7886" i="35" s="1"/>
  <c r="P7835" i="35"/>
  <c r="R7835" i="35"/>
  <c r="A7836" i="35"/>
  <c r="D7836" i="35"/>
  <c r="E7836" i="35" s="1"/>
  <c r="E7887" i="35" s="1"/>
  <c r="F7836" i="35"/>
  <c r="G7836" i="35"/>
  <c r="G7887" i="35" s="1"/>
  <c r="H7836" i="35"/>
  <c r="J7836" i="35"/>
  <c r="K7836" i="35"/>
  <c r="K7887" i="35" s="1"/>
  <c r="L7836" i="35"/>
  <c r="N7836" i="35"/>
  <c r="O7836" i="35"/>
  <c r="O7887" i="35" s="1"/>
  <c r="P7836" i="35"/>
  <c r="R7836" i="35"/>
  <c r="A7837" i="35"/>
  <c r="D7837" i="35"/>
  <c r="E7837" i="35" s="1"/>
  <c r="E7888" i="35" s="1"/>
  <c r="F7837" i="35"/>
  <c r="G7837" i="35"/>
  <c r="G7888" i="35" s="1"/>
  <c r="H7837" i="35"/>
  <c r="J7837" i="35"/>
  <c r="K7837" i="35"/>
  <c r="K7888" i="35" s="1"/>
  <c r="L7837" i="35"/>
  <c r="N7837" i="35"/>
  <c r="O7837" i="35"/>
  <c r="O7888" i="35" s="1"/>
  <c r="P7837" i="35"/>
  <c r="R7837" i="35"/>
  <c r="A7838" i="35"/>
  <c r="D7838" i="35"/>
  <c r="E7838" i="35" s="1"/>
  <c r="E7889" i="35" s="1"/>
  <c r="F7838" i="35"/>
  <c r="G7838" i="35"/>
  <c r="G7889" i="35" s="1"/>
  <c r="H7838" i="35"/>
  <c r="J7838" i="35"/>
  <c r="K7838" i="35"/>
  <c r="K7889" i="35" s="1"/>
  <c r="L7838" i="35"/>
  <c r="N7838" i="35"/>
  <c r="O7838" i="35"/>
  <c r="O7889" i="35" s="1"/>
  <c r="P7838" i="35"/>
  <c r="R7838" i="35"/>
  <c r="A7839" i="35"/>
  <c r="D7839" i="35"/>
  <c r="E7839" i="35" s="1"/>
  <c r="E7890" i="35" s="1"/>
  <c r="F7839" i="35"/>
  <c r="G7839" i="35"/>
  <c r="G7890" i="35" s="1"/>
  <c r="H7839" i="35"/>
  <c r="J7839" i="35"/>
  <c r="K7839" i="35"/>
  <c r="K7890" i="35" s="1"/>
  <c r="L7839" i="35"/>
  <c r="N7839" i="35"/>
  <c r="O7839" i="35"/>
  <c r="O7890" i="35" s="1"/>
  <c r="P7839" i="35"/>
  <c r="R7839" i="35"/>
  <c r="A7840" i="35"/>
  <c r="D7840" i="35"/>
  <c r="E7840" i="35" s="1"/>
  <c r="E7891" i="35" s="1"/>
  <c r="F7840" i="35"/>
  <c r="G7840" i="35"/>
  <c r="G7891" i="35" s="1"/>
  <c r="H7840" i="35"/>
  <c r="J7840" i="35"/>
  <c r="K7840" i="35"/>
  <c r="K7891" i="35" s="1"/>
  <c r="L7840" i="35"/>
  <c r="N7840" i="35"/>
  <c r="O7840" i="35"/>
  <c r="O7891" i="35" s="1"/>
  <c r="P7840" i="35"/>
  <c r="R7840" i="35"/>
  <c r="A7841" i="35"/>
  <c r="D7841" i="35"/>
  <c r="E7841" i="35" s="1"/>
  <c r="E7892" i="35" s="1"/>
  <c r="F7841" i="35"/>
  <c r="G7841" i="35"/>
  <c r="G7892" i="35" s="1"/>
  <c r="H7841" i="35"/>
  <c r="J7841" i="35"/>
  <c r="K7841" i="35"/>
  <c r="K7892" i="35" s="1"/>
  <c r="L7841" i="35"/>
  <c r="N7841" i="35"/>
  <c r="O7841" i="35"/>
  <c r="O7892" i="35" s="1"/>
  <c r="P7841" i="35"/>
  <c r="R7841" i="35"/>
  <c r="A7842" i="35"/>
  <c r="D7842" i="35"/>
  <c r="E7842" i="35" s="1"/>
  <c r="E7893" i="35" s="1"/>
  <c r="F7842" i="35"/>
  <c r="G7842" i="35"/>
  <c r="G7893" i="35" s="1"/>
  <c r="H7842" i="35"/>
  <c r="J7842" i="35"/>
  <c r="K7842" i="35"/>
  <c r="K7893" i="35" s="1"/>
  <c r="L7842" i="35"/>
  <c r="N7842" i="35"/>
  <c r="O7842" i="35"/>
  <c r="O7893" i="35" s="1"/>
  <c r="P7842" i="35"/>
  <c r="R7842" i="35"/>
  <c r="A7843" i="35"/>
  <c r="D7843" i="35"/>
  <c r="E7843" i="35" s="1"/>
  <c r="E7894" i="35" s="1"/>
  <c r="F7843" i="35"/>
  <c r="G7843" i="35"/>
  <c r="G7894" i="35" s="1"/>
  <c r="H7843" i="35"/>
  <c r="J7843" i="35"/>
  <c r="K7843" i="35"/>
  <c r="K7894" i="35" s="1"/>
  <c r="L7843" i="35"/>
  <c r="N7843" i="35"/>
  <c r="O7843" i="35"/>
  <c r="O7894" i="35" s="1"/>
  <c r="P7843" i="35"/>
  <c r="R7843" i="35"/>
  <c r="A7844" i="35"/>
  <c r="D7844" i="35"/>
  <c r="E7844" i="35" s="1"/>
  <c r="E7895" i="35" s="1"/>
  <c r="F7844" i="35"/>
  <c r="G7844" i="35"/>
  <c r="G7895" i="35" s="1"/>
  <c r="H7844" i="35"/>
  <c r="J7844" i="35"/>
  <c r="K7844" i="35"/>
  <c r="K7895" i="35" s="1"/>
  <c r="L7844" i="35"/>
  <c r="N7844" i="35"/>
  <c r="O7844" i="35"/>
  <c r="O7895" i="35" s="1"/>
  <c r="P7844" i="35"/>
  <c r="R7844" i="35"/>
  <c r="A7845" i="35"/>
  <c r="D7845" i="35"/>
  <c r="E7845" i="35" s="1"/>
  <c r="E7896" i="35" s="1"/>
  <c r="F7845" i="35"/>
  <c r="G7845" i="35"/>
  <c r="G7896" i="35" s="1"/>
  <c r="H7845" i="35"/>
  <c r="J7845" i="35"/>
  <c r="K7845" i="35"/>
  <c r="K7896" i="35" s="1"/>
  <c r="L7845" i="35"/>
  <c r="N7845" i="35"/>
  <c r="O7845" i="35"/>
  <c r="O7896" i="35" s="1"/>
  <c r="P7845" i="35"/>
  <c r="R7845" i="35"/>
  <c r="A7846" i="35"/>
  <c r="D7846" i="35"/>
  <c r="E7846" i="35" s="1"/>
  <c r="E7897" i="35" s="1"/>
  <c r="F7846" i="35"/>
  <c r="G7846" i="35"/>
  <c r="G7897" i="35" s="1"/>
  <c r="H7846" i="35"/>
  <c r="J7846" i="35"/>
  <c r="K7846" i="35"/>
  <c r="K7897" i="35" s="1"/>
  <c r="L7846" i="35"/>
  <c r="N7846" i="35"/>
  <c r="O7846" i="35"/>
  <c r="O7897" i="35" s="1"/>
  <c r="P7846" i="35"/>
  <c r="R7846" i="35"/>
  <c r="A7847" i="35"/>
  <c r="D7847" i="35"/>
  <c r="E7847" i="35" s="1"/>
  <c r="E7898" i="35" s="1"/>
  <c r="F7847" i="35"/>
  <c r="G7847" i="35"/>
  <c r="G7898" i="35" s="1"/>
  <c r="H7847" i="35"/>
  <c r="J7847" i="35"/>
  <c r="K7847" i="35"/>
  <c r="K7898" i="35" s="1"/>
  <c r="L7847" i="35"/>
  <c r="N7847" i="35"/>
  <c r="O7847" i="35"/>
  <c r="O7898" i="35" s="1"/>
  <c r="P7847" i="35"/>
  <c r="R7847" i="35"/>
  <c r="A7848" i="35"/>
  <c r="D7848" i="35"/>
  <c r="E7848" i="35" s="1"/>
  <c r="E7899" i="35" s="1"/>
  <c r="F7848" i="35"/>
  <c r="G7848" i="35"/>
  <c r="G7899" i="35" s="1"/>
  <c r="H7848" i="35"/>
  <c r="J7848" i="35"/>
  <c r="K7848" i="35"/>
  <c r="K7899" i="35" s="1"/>
  <c r="L7848" i="35"/>
  <c r="N7848" i="35"/>
  <c r="O7848" i="35"/>
  <c r="O7899" i="35" s="1"/>
  <c r="P7848" i="35"/>
  <c r="R7848" i="35"/>
  <c r="A7849" i="35"/>
  <c r="D7849" i="35"/>
  <c r="E7849" i="35" s="1"/>
  <c r="E7900" i="35" s="1"/>
  <c r="F7849" i="35"/>
  <c r="G7849" i="35"/>
  <c r="G7900" i="35" s="1"/>
  <c r="H7849" i="35"/>
  <c r="J7849" i="35"/>
  <c r="K7849" i="35"/>
  <c r="K7900" i="35" s="1"/>
  <c r="L7849" i="35"/>
  <c r="N7849" i="35"/>
  <c r="O7849" i="35"/>
  <c r="O7900" i="35" s="1"/>
  <c r="P7849" i="35"/>
  <c r="R7849" i="35"/>
  <c r="A7850" i="35"/>
  <c r="D7850" i="35"/>
  <c r="E7850" i="35" s="1"/>
  <c r="E7901" i="35" s="1"/>
  <c r="F7850" i="35"/>
  <c r="G7850" i="35"/>
  <c r="G7901" i="35" s="1"/>
  <c r="H7850" i="35"/>
  <c r="J7850" i="35"/>
  <c r="K7850" i="35"/>
  <c r="K7901" i="35" s="1"/>
  <c r="L7850" i="35"/>
  <c r="N7850" i="35"/>
  <c r="O7850" i="35"/>
  <c r="O7901" i="35" s="1"/>
  <c r="P7850" i="35"/>
  <c r="R7850" i="35"/>
  <c r="A7851" i="35"/>
  <c r="D7851" i="35"/>
  <c r="E7851" i="35" s="1"/>
  <c r="E7902" i="35" s="1"/>
  <c r="F7851" i="35"/>
  <c r="G7851" i="35"/>
  <c r="G7902" i="35" s="1"/>
  <c r="H7851" i="35"/>
  <c r="J7851" i="35"/>
  <c r="K7851" i="35"/>
  <c r="K7902" i="35" s="1"/>
  <c r="L7851" i="35"/>
  <c r="N7851" i="35"/>
  <c r="O7851" i="35"/>
  <c r="O7902" i="35" s="1"/>
  <c r="P7851" i="35"/>
  <c r="R7851" i="35"/>
  <c r="A7852" i="35"/>
  <c r="D7852" i="35"/>
  <c r="E7852" i="35" s="1"/>
  <c r="E7903" i="35" s="1"/>
  <c r="F7852" i="35"/>
  <c r="G7852" i="35"/>
  <c r="G7903" i="35" s="1"/>
  <c r="H7852" i="35"/>
  <c r="J7852" i="35"/>
  <c r="K7852" i="35"/>
  <c r="K7903" i="35" s="1"/>
  <c r="L7852" i="35"/>
  <c r="N7852" i="35"/>
  <c r="O7852" i="35"/>
  <c r="O7903" i="35" s="1"/>
  <c r="P7852" i="35"/>
  <c r="R7852" i="35"/>
  <c r="A7853" i="35"/>
  <c r="D7853" i="35"/>
  <c r="E7853" i="35" s="1"/>
  <c r="E7904" i="35" s="1"/>
  <c r="F7853" i="35"/>
  <c r="G7853" i="35"/>
  <c r="G7904" i="35" s="1"/>
  <c r="H7853" i="35"/>
  <c r="J7853" i="35"/>
  <c r="K7853" i="35"/>
  <c r="K7904" i="35" s="1"/>
  <c r="L7853" i="35"/>
  <c r="N7853" i="35"/>
  <c r="O7853" i="35"/>
  <c r="O7904" i="35" s="1"/>
  <c r="P7853" i="35"/>
  <c r="R7853" i="35"/>
  <c r="A7854" i="35"/>
  <c r="D7854" i="35"/>
  <c r="E7854" i="35" s="1"/>
  <c r="E7905" i="35" s="1"/>
  <c r="F7854" i="35"/>
  <c r="G7854" i="35"/>
  <c r="G7905" i="35" s="1"/>
  <c r="H7854" i="35"/>
  <c r="J7854" i="35"/>
  <c r="K7854" i="35"/>
  <c r="K7905" i="35" s="1"/>
  <c r="L7854" i="35"/>
  <c r="N7854" i="35"/>
  <c r="O7854" i="35"/>
  <c r="O7905" i="35" s="1"/>
  <c r="P7854" i="35"/>
  <c r="R7854" i="35"/>
  <c r="A7855" i="35"/>
  <c r="D7855" i="35"/>
  <c r="E7855" i="35" s="1"/>
  <c r="E7906" i="35" s="1"/>
  <c r="F7855" i="35"/>
  <c r="G7855" i="35"/>
  <c r="G7906" i="35" s="1"/>
  <c r="H7855" i="35"/>
  <c r="J7855" i="35"/>
  <c r="K7855" i="35"/>
  <c r="K7906" i="35" s="1"/>
  <c r="L7855" i="35"/>
  <c r="N7855" i="35"/>
  <c r="O7855" i="35"/>
  <c r="O7906" i="35" s="1"/>
  <c r="P7855" i="35"/>
  <c r="R7855" i="35"/>
  <c r="A7856" i="35"/>
  <c r="D7856" i="35"/>
  <c r="E7856" i="35" s="1"/>
  <c r="E7907" i="35" s="1"/>
  <c r="F7856" i="35"/>
  <c r="G7856" i="35"/>
  <c r="G7907" i="35" s="1"/>
  <c r="H7856" i="35"/>
  <c r="J7856" i="35"/>
  <c r="K7856" i="35"/>
  <c r="K7907" i="35" s="1"/>
  <c r="L7856" i="35"/>
  <c r="N7856" i="35"/>
  <c r="O7856" i="35"/>
  <c r="O7907" i="35" s="1"/>
  <c r="P7856" i="35"/>
  <c r="R7856" i="35"/>
  <c r="A7857" i="35"/>
  <c r="D7857" i="35"/>
  <c r="E7857" i="35" s="1"/>
  <c r="E7908" i="35" s="1"/>
  <c r="F7857" i="35"/>
  <c r="G7857" i="35"/>
  <c r="G7908" i="35" s="1"/>
  <c r="H7857" i="35"/>
  <c r="J7857" i="35"/>
  <c r="K7857" i="35"/>
  <c r="K7908" i="35" s="1"/>
  <c r="L7857" i="35"/>
  <c r="N7857" i="35"/>
  <c r="O7857" i="35"/>
  <c r="O7908" i="35" s="1"/>
  <c r="P7857" i="35"/>
  <c r="R7857" i="35"/>
  <c r="A7858" i="35"/>
  <c r="D7858" i="35"/>
  <c r="E7858" i="35" s="1"/>
  <c r="E7909" i="35" s="1"/>
  <c r="F7858" i="35"/>
  <c r="G7858" i="35"/>
  <c r="G7909" i="35" s="1"/>
  <c r="H7858" i="35"/>
  <c r="J7858" i="35"/>
  <c r="K7858" i="35"/>
  <c r="K7909" i="35" s="1"/>
  <c r="L7858" i="35"/>
  <c r="N7858" i="35"/>
  <c r="O7858" i="35"/>
  <c r="O7909" i="35" s="1"/>
  <c r="P7858" i="35"/>
  <c r="R7858" i="35"/>
  <c r="A7859" i="35"/>
  <c r="D7859" i="35"/>
  <c r="E7859" i="35" s="1"/>
  <c r="E7910" i="35" s="1"/>
  <c r="F7859" i="35"/>
  <c r="G7859" i="35"/>
  <c r="G7910" i="35" s="1"/>
  <c r="H7859" i="35"/>
  <c r="J7859" i="35"/>
  <c r="J7878" i="35" s="1"/>
  <c r="K7859" i="35"/>
  <c r="K7910" i="35" s="1"/>
  <c r="L7859" i="35"/>
  <c r="N7859" i="35"/>
  <c r="O7859" i="35"/>
  <c r="O7910" i="35" s="1"/>
  <c r="P7859" i="35"/>
  <c r="R7859" i="35"/>
  <c r="A7860" i="35"/>
  <c r="D7860" i="35"/>
  <c r="E7860" i="35" s="1"/>
  <c r="E7911" i="35" s="1"/>
  <c r="F7860" i="35"/>
  <c r="G7860" i="35"/>
  <c r="G7911" i="35" s="1"/>
  <c r="H7860" i="35"/>
  <c r="J7860" i="35"/>
  <c r="K7860" i="35"/>
  <c r="K7911" i="35" s="1"/>
  <c r="L7860" i="35"/>
  <c r="N7860" i="35"/>
  <c r="N7878" i="35" s="1"/>
  <c r="O7860" i="35"/>
  <c r="O7911" i="35" s="1"/>
  <c r="P7860" i="35"/>
  <c r="R7860" i="35"/>
  <c r="A7861" i="35"/>
  <c r="D7861" i="35"/>
  <c r="E7861" i="35" s="1"/>
  <c r="E7912" i="35" s="1"/>
  <c r="F7861" i="35"/>
  <c r="G7861" i="35"/>
  <c r="G7912" i="35" s="1"/>
  <c r="H7861" i="35"/>
  <c r="J7861" i="35"/>
  <c r="K7861" i="35"/>
  <c r="K7912" i="35" s="1"/>
  <c r="L7861" i="35"/>
  <c r="N7861" i="35"/>
  <c r="O7861" i="35"/>
  <c r="O7912" i="35" s="1"/>
  <c r="P7861" i="35"/>
  <c r="R7861" i="35"/>
  <c r="R7878" i="35" s="1"/>
  <c r="A7862" i="35"/>
  <c r="D7862" i="35"/>
  <c r="E7862" i="35" s="1"/>
  <c r="E7913" i="35" s="1"/>
  <c r="F7862" i="35"/>
  <c r="G7862" i="35"/>
  <c r="G7913" i="35" s="1"/>
  <c r="H7862" i="35"/>
  <c r="J7862" i="35"/>
  <c r="K7862" i="35"/>
  <c r="K7913" i="35" s="1"/>
  <c r="L7862" i="35"/>
  <c r="N7862" i="35"/>
  <c r="O7862" i="35"/>
  <c r="O7913" i="35" s="1"/>
  <c r="P7862" i="35"/>
  <c r="R7862" i="35"/>
  <c r="A7863" i="35"/>
  <c r="D7863" i="35"/>
  <c r="E7863" i="35" s="1"/>
  <c r="E7914" i="35" s="1"/>
  <c r="F7863" i="35"/>
  <c r="G7863" i="35"/>
  <c r="G7914" i="35" s="1"/>
  <c r="H7863" i="35"/>
  <c r="J7863" i="35"/>
  <c r="K7863" i="35"/>
  <c r="K7914" i="35" s="1"/>
  <c r="L7863" i="35"/>
  <c r="N7863" i="35"/>
  <c r="O7863" i="35"/>
  <c r="O7914" i="35" s="1"/>
  <c r="P7863" i="35"/>
  <c r="R7863" i="35"/>
  <c r="A7864" i="35"/>
  <c r="D7864" i="35"/>
  <c r="E7864" i="35" s="1"/>
  <c r="E7915" i="35" s="1"/>
  <c r="F7864" i="35"/>
  <c r="G7864" i="35"/>
  <c r="G7915" i="35" s="1"/>
  <c r="H7864" i="35"/>
  <c r="J7864" i="35"/>
  <c r="K7864" i="35"/>
  <c r="K7915" i="35" s="1"/>
  <c r="L7864" i="35"/>
  <c r="N7864" i="35"/>
  <c r="O7864" i="35"/>
  <c r="O7915" i="35" s="1"/>
  <c r="P7864" i="35"/>
  <c r="R7864" i="35"/>
  <c r="A7865" i="35"/>
  <c r="D7865" i="35"/>
  <c r="E7865" i="35" s="1"/>
  <c r="E7916" i="35" s="1"/>
  <c r="F7865" i="35"/>
  <c r="G7865" i="35"/>
  <c r="G7916" i="35" s="1"/>
  <c r="H7865" i="35"/>
  <c r="J7865" i="35"/>
  <c r="K7865" i="35"/>
  <c r="K7916" i="35" s="1"/>
  <c r="L7865" i="35"/>
  <c r="N7865" i="35"/>
  <c r="O7865" i="35"/>
  <c r="O7916" i="35" s="1"/>
  <c r="P7865" i="35"/>
  <c r="R7865" i="35"/>
  <c r="A7866" i="35"/>
  <c r="D7866" i="35"/>
  <c r="E7866" i="35" s="1"/>
  <c r="E7917" i="35" s="1"/>
  <c r="F7866" i="35"/>
  <c r="G7866" i="35"/>
  <c r="G7917" i="35" s="1"/>
  <c r="H7866" i="35"/>
  <c r="J7866" i="35"/>
  <c r="K7866" i="35"/>
  <c r="K7917" i="35" s="1"/>
  <c r="L7866" i="35"/>
  <c r="N7866" i="35"/>
  <c r="O7866" i="35"/>
  <c r="O7917" i="35" s="1"/>
  <c r="P7866" i="35"/>
  <c r="R7866" i="35"/>
  <c r="A7867" i="35"/>
  <c r="D7867" i="35"/>
  <c r="E7867" i="35" s="1"/>
  <c r="E7918" i="35" s="1"/>
  <c r="F7867" i="35"/>
  <c r="G7867" i="35"/>
  <c r="G7918" i="35" s="1"/>
  <c r="H7867" i="35"/>
  <c r="J7867" i="35"/>
  <c r="K7867" i="35"/>
  <c r="K7918" i="35" s="1"/>
  <c r="L7867" i="35"/>
  <c r="N7867" i="35"/>
  <c r="O7867" i="35"/>
  <c r="O7918" i="35" s="1"/>
  <c r="P7867" i="35"/>
  <c r="R7867" i="35"/>
  <c r="A7868" i="35"/>
  <c r="D7868" i="35"/>
  <c r="E7868" i="35" s="1"/>
  <c r="E7919" i="35" s="1"/>
  <c r="F7868" i="35"/>
  <c r="G7868" i="35"/>
  <c r="G7919" i="35" s="1"/>
  <c r="H7868" i="35"/>
  <c r="J7868" i="35"/>
  <c r="K7868" i="35"/>
  <c r="K7919" i="35" s="1"/>
  <c r="L7868" i="35"/>
  <c r="N7868" i="35"/>
  <c r="O7868" i="35"/>
  <c r="O7919" i="35" s="1"/>
  <c r="P7868" i="35"/>
  <c r="R7868" i="35"/>
  <c r="A7869" i="35"/>
  <c r="D7869" i="35"/>
  <c r="E7869" i="35" s="1"/>
  <c r="E7920" i="35" s="1"/>
  <c r="F7869" i="35"/>
  <c r="G7869" i="35"/>
  <c r="G7920" i="35" s="1"/>
  <c r="H7869" i="35"/>
  <c r="J7869" i="35"/>
  <c r="K7869" i="35"/>
  <c r="K7920" i="35" s="1"/>
  <c r="L7869" i="35"/>
  <c r="N7869" i="35"/>
  <c r="O7869" i="35"/>
  <c r="O7920" i="35" s="1"/>
  <c r="P7869" i="35"/>
  <c r="R7869" i="35"/>
  <c r="A7870" i="35"/>
  <c r="D7870" i="35"/>
  <c r="E7870" i="35" s="1"/>
  <c r="E7921" i="35" s="1"/>
  <c r="F7870" i="35"/>
  <c r="G7870" i="35"/>
  <c r="G7921" i="35" s="1"/>
  <c r="H7870" i="35"/>
  <c r="J7870" i="35"/>
  <c r="K7870" i="35"/>
  <c r="K7921" i="35" s="1"/>
  <c r="L7870" i="35"/>
  <c r="N7870" i="35"/>
  <c r="O7870" i="35"/>
  <c r="O7921" i="35" s="1"/>
  <c r="P7870" i="35"/>
  <c r="R7870" i="35"/>
  <c r="A7871" i="35"/>
  <c r="D7871" i="35"/>
  <c r="E7871" i="35" s="1"/>
  <c r="E7922" i="35" s="1"/>
  <c r="F7871" i="35"/>
  <c r="G7871" i="35"/>
  <c r="G7922" i="35" s="1"/>
  <c r="H7871" i="35"/>
  <c r="J7871" i="35"/>
  <c r="K7871" i="35"/>
  <c r="K7922" i="35" s="1"/>
  <c r="L7871" i="35"/>
  <c r="N7871" i="35"/>
  <c r="O7871" i="35"/>
  <c r="O7922" i="35" s="1"/>
  <c r="P7871" i="35"/>
  <c r="R7871" i="35"/>
  <c r="A7872" i="35"/>
  <c r="D7872" i="35"/>
  <c r="E7872" i="35" s="1"/>
  <c r="E7923" i="35" s="1"/>
  <c r="F7872" i="35"/>
  <c r="G7872" i="35"/>
  <c r="G7923" i="35" s="1"/>
  <c r="H7872" i="35"/>
  <c r="J7872" i="35"/>
  <c r="K7872" i="35"/>
  <c r="K7923" i="35" s="1"/>
  <c r="L7872" i="35"/>
  <c r="N7872" i="35"/>
  <c r="O7872" i="35"/>
  <c r="O7923" i="35" s="1"/>
  <c r="P7872" i="35"/>
  <c r="R7872" i="35"/>
  <c r="A7873" i="35"/>
  <c r="D7873" i="35"/>
  <c r="E7873" i="35" s="1"/>
  <c r="E7924" i="35" s="1"/>
  <c r="F7873" i="35"/>
  <c r="G7873" i="35"/>
  <c r="G7924" i="35" s="1"/>
  <c r="H7873" i="35"/>
  <c r="J7873" i="35"/>
  <c r="K7873" i="35"/>
  <c r="K7924" i="35" s="1"/>
  <c r="L7873" i="35"/>
  <c r="N7873" i="35"/>
  <c r="O7873" i="35"/>
  <c r="O7924" i="35" s="1"/>
  <c r="P7873" i="35"/>
  <c r="R7873" i="35"/>
  <c r="A7874" i="35"/>
  <c r="D7874" i="35"/>
  <c r="E7874" i="35" s="1"/>
  <c r="E7925" i="35" s="1"/>
  <c r="G7874" i="35"/>
  <c r="G7925" i="35" s="1"/>
  <c r="H7874" i="35"/>
  <c r="J7874" i="35"/>
  <c r="K7874" i="35"/>
  <c r="K7925" i="35" s="1"/>
  <c r="L7874" i="35"/>
  <c r="N7874" i="35"/>
  <c r="O7874" i="35"/>
  <c r="O7925" i="35" s="1"/>
  <c r="P7874" i="35"/>
  <c r="R7874" i="35"/>
  <c r="A7875" i="35"/>
  <c r="D7875" i="35"/>
  <c r="E7875" i="35" s="1"/>
  <c r="E7926" i="35" s="1"/>
  <c r="G7875" i="35"/>
  <c r="G7926" i="35" s="1"/>
  <c r="H7875" i="35"/>
  <c r="J7875" i="35"/>
  <c r="K7875" i="35"/>
  <c r="K7926" i="35" s="1"/>
  <c r="L7875" i="35"/>
  <c r="N7875" i="35"/>
  <c r="O7875" i="35"/>
  <c r="O7926" i="35" s="1"/>
  <c r="P7875" i="35"/>
  <c r="R7875" i="35"/>
  <c r="A7876" i="35"/>
  <c r="D7876" i="35"/>
  <c r="E7876" i="35" s="1"/>
  <c r="E7927" i="35" s="1"/>
  <c r="G7876" i="35"/>
  <c r="G7927" i="35" s="1"/>
  <c r="H7876" i="35"/>
  <c r="J7876" i="35"/>
  <c r="K7876" i="35"/>
  <c r="K7927" i="35" s="1"/>
  <c r="L7876" i="35"/>
  <c r="N7876" i="35"/>
  <c r="O7876" i="35"/>
  <c r="O7927" i="35" s="1"/>
  <c r="P7876" i="35"/>
  <c r="R7876" i="35"/>
  <c r="A7877" i="35"/>
  <c r="D7877" i="35"/>
  <c r="E7877" i="35" s="1"/>
  <c r="E7928" i="35" s="1"/>
  <c r="G7877" i="35"/>
  <c r="G7928" i="35" s="1"/>
  <c r="H7877" i="35"/>
  <c r="J7877" i="35"/>
  <c r="K7877" i="35"/>
  <c r="K7928" i="35" s="1"/>
  <c r="L7877" i="35"/>
  <c r="N7877" i="35"/>
  <c r="O7877" i="35"/>
  <c r="O7928" i="35" s="1"/>
  <c r="P7877" i="35"/>
  <c r="R7877" i="35"/>
  <c r="D7878" i="35"/>
  <c r="H7878" i="35"/>
  <c r="L7878" i="35"/>
  <c r="P7878" i="35"/>
  <c r="A7879" i="35"/>
  <c r="D7879" i="35"/>
  <c r="F7879" i="35"/>
  <c r="H7879" i="35"/>
  <c r="J7879" i="35"/>
  <c r="L7879" i="35"/>
  <c r="N7879" i="35"/>
  <c r="P7879" i="35"/>
  <c r="R7879" i="35"/>
  <c r="A7880" i="35"/>
  <c r="D7880" i="35"/>
  <c r="F7880" i="35"/>
  <c r="H7880" i="35"/>
  <c r="J7880" i="35"/>
  <c r="L7880" i="35"/>
  <c r="N7880" i="35"/>
  <c r="P7880" i="35"/>
  <c r="R7880" i="35"/>
  <c r="A7881" i="35"/>
  <c r="D7881" i="35"/>
  <c r="F7881" i="35"/>
  <c r="H7881" i="35"/>
  <c r="J7881" i="35"/>
  <c r="L7881" i="35"/>
  <c r="N7881" i="35"/>
  <c r="P7881" i="35"/>
  <c r="R7881" i="35"/>
  <c r="A7882" i="35"/>
  <c r="D7882" i="35"/>
  <c r="F7882" i="35"/>
  <c r="H7882" i="35"/>
  <c r="J7882" i="35"/>
  <c r="L7882" i="35"/>
  <c r="N7882" i="35"/>
  <c r="P7882" i="35"/>
  <c r="R7882" i="35"/>
  <c r="A7883" i="35"/>
  <c r="D7883" i="35"/>
  <c r="F7883" i="35"/>
  <c r="H7883" i="35"/>
  <c r="J7883" i="35"/>
  <c r="L7883" i="35"/>
  <c r="N7883" i="35"/>
  <c r="P7883" i="35"/>
  <c r="R7883" i="35"/>
  <c r="A7884" i="35"/>
  <c r="D7884" i="35"/>
  <c r="F7884" i="35"/>
  <c r="H7884" i="35"/>
  <c r="J7884" i="35"/>
  <c r="L7884" i="35"/>
  <c r="N7884" i="35"/>
  <c r="P7884" i="35"/>
  <c r="R7884" i="35"/>
  <c r="A7885" i="35"/>
  <c r="D7885" i="35"/>
  <c r="F7885" i="35"/>
  <c r="H7885" i="35"/>
  <c r="J7885" i="35"/>
  <c r="L7885" i="35"/>
  <c r="N7885" i="35"/>
  <c r="P7885" i="35"/>
  <c r="R7885" i="35"/>
  <c r="A7886" i="35"/>
  <c r="D7886" i="35"/>
  <c r="F7886" i="35"/>
  <c r="H7886" i="35"/>
  <c r="J7886" i="35"/>
  <c r="L7886" i="35"/>
  <c r="N7886" i="35"/>
  <c r="P7886" i="35"/>
  <c r="R7886" i="35"/>
  <c r="A7887" i="35"/>
  <c r="D7887" i="35"/>
  <c r="F7887" i="35"/>
  <c r="H7887" i="35"/>
  <c r="J7887" i="35"/>
  <c r="L7887" i="35"/>
  <c r="N7887" i="35"/>
  <c r="P7887" i="35"/>
  <c r="R7887" i="35"/>
  <c r="A7888" i="35"/>
  <c r="D7888" i="35"/>
  <c r="F7888" i="35"/>
  <c r="H7888" i="35"/>
  <c r="J7888" i="35"/>
  <c r="L7888" i="35"/>
  <c r="N7888" i="35"/>
  <c r="P7888" i="35"/>
  <c r="R7888" i="35"/>
  <c r="A7889" i="35"/>
  <c r="D7889" i="35"/>
  <c r="F7889" i="35"/>
  <c r="H7889" i="35"/>
  <c r="J7889" i="35"/>
  <c r="L7889" i="35"/>
  <c r="N7889" i="35"/>
  <c r="P7889" i="35"/>
  <c r="R7889" i="35"/>
  <c r="A7890" i="35"/>
  <c r="D7890" i="35"/>
  <c r="F7890" i="35"/>
  <c r="H7890" i="35"/>
  <c r="J7890" i="35"/>
  <c r="L7890" i="35"/>
  <c r="N7890" i="35"/>
  <c r="P7890" i="35"/>
  <c r="R7890" i="35"/>
  <c r="A7891" i="35"/>
  <c r="D7891" i="35"/>
  <c r="F7891" i="35"/>
  <c r="H7891" i="35"/>
  <c r="J7891" i="35"/>
  <c r="L7891" i="35"/>
  <c r="N7891" i="35"/>
  <c r="P7891" i="35"/>
  <c r="R7891" i="35"/>
  <c r="A7892" i="35"/>
  <c r="D7892" i="35"/>
  <c r="F7892" i="35"/>
  <c r="H7892" i="35"/>
  <c r="J7892" i="35"/>
  <c r="L7892" i="35"/>
  <c r="N7892" i="35"/>
  <c r="P7892" i="35"/>
  <c r="R7892" i="35"/>
  <c r="A7893" i="35"/>
  <c r="D7893" i="35"/>
  <c r="F7893" i="35"/>
  <c r="H7893" i="35"/>
  <c r="J7893" i="35"/>
  <c r="L7893" i="35"/>
  <c r="N7893" i="35"/>
  <c r="P7893" i="35"/>
  <c r="R7893" i="35"/>
  <c r="A7894" i="35"/>
  <c r="D7894" i="35"/>
  <c r="F7894" i="35"/>
  <c r="H7894" i="35"/>
  <c r="J7894" i="35"/>
  <c r="L7894" i="35"/>
  <c r="N7894" i="35"/>
  <c r="P7894" i="35"/>
  <c r="R7894" i="35"/>
  <c r="A7895" i="35"/>
  <c r="D7895" i="35"/>
  <c r="F7895" i="35"/>
  <c r="H7895" i="35"/>
  <c r="J7895" i="35"/>
  <c r="L7895" i="35"/>
  <c r="N7895" i="35"/>
  <c r="P7895" i="35"/>
  <c r="R7895" i="35"/>
  <c r="A7896" i="35"/>
  <c r="D7896" i="35"/>
  <c r="F7896" i="35"/>
  <c r="H7896" i="35"/>
  <c r="J7896" i="35"/>
  <c r="L7896" i="35"/>
  <c r="N7896" i="35"/>
  <c r="P7896" i="35"/>
  <c r="R7896" i="35"/>
  <c r="A7897" i="35"/>
  <c r="D7897" i="35"/>
  <c r="F7897" i="35"/>
  <c r="H7897" i="35"/>
  <c r="J7897" i="35"/>
  <c r="L7897" i="35"/>
  <c r="N7897" i="35"/>
  <c r="P7897" i="35"/>
  <c r="R7897" i="35"/>
  <c r="A7898" i="35"/>
  <c r="D7898" i="35"/>
  <c r="F7898" i="35"/>
  <c r="H7898" i="35"/>
  <c r="J7898" i="35"/>
  <c r="L7898" i="35"/>
  <c r="N7898" i="35"/>
  <c r="P7898" i="35"/>
  <c r="R7898" i="35"/>
  <c r="A7899" i="35"/>
  <c r="D7899" i="35"/>
  <c r="F7899" i="35"/>
  <c r="H7899" i="35"/>
  <c r="J7899" i="35"/>
  <c r="L7899" i="35"/>
  <c r="N7899" i="35"/>
  <c r="P7899" i="35"/>
  <c r="R7899" i="35"/>
  <c r="A7900" i="35"/>
  <c r="D7900" i="35"/>
  <c r="F7900" i="35"/>
  <c r="H7900" i="35"/>
  <c r="J7900" i="35"/>
  <c r="L7900" i="35"/>
  <c r="N7900" i="35"/>
  <c r="P7900" i="35"/>
  <c r="R7900" i="35"/>
  <c r="A7901" i="35"/>
  <c r="D7901" i="35"/>
  <c r="F7901" i="35"/>
  <c r="H7901" i="35"/>
  <c r="J7901" i="35"/>
  <c r="L7901" i="35"/>
  <c r="N7901" i="35"/>
  <c r="P7901" i="35"/>
  <c r="R7901" i="35"/>
  <c r="A7902" i="35"/>
  <c r="D7902" i="35"/>
  <c r="F7902" i="35"/>
  <c r="H7902" i="35"/>
  <c r="J7902" i="35"/>
  <c r="L7902" i="35"/>
  <c r="N7902" i="35"/>
  <c r="P7902" i="35"/>
  <c r="R7902" i="35"/>
  <c r="A7903" i="35"/>
  <c r="D7903" i="35"/>
  <c r="F7903" i="35"/>
  <c r="H7903" i="35"/>
  <c r="J7903" i="35"/>
  <c r="L7903" i="35"/>
  <c r="N7903" i="35"/>
  <c r="P7903" i="35"/>
  <c r="R7903" i="35"/>
  <c r="A7904" i="35"/>
  <c r="D7904" i="35"/>
  <c r="F7904" i="35"/>
  <c r="H7904" i="35"/>
  <c r="J7904" i="35"/>
  <c r="J7929" i="35" s="1"/>
  <c r="L7904" i="35"/>
  <c r="N7904" i="35"/>
  <c r="P7904" i="35"/>
  <c r="R7904" i="35"/>
  <c r="A7905" i="35"/>
  <c r="D7905" i="35"/>
  <c r="F7905" i="35"/>
  <c r="H7905" i="35"/>
  <c r="J7905" i="35"/>
  <c r="L7905" i="35"/>
  <c r="N7905" i="35"/>
  <c r="P7905" i="35"/>
  <c r="R7905" i="35"/>
  <c r="A7906" i="35"/>
  <c r="D7906" i="35"/>
  <c r="F7906" i="35"/>
  <c r="H7906" i="35"/>
  <c r="J7906" i="35"/>
  <c r="L7906" i="35"/>
  <c r="N7906" i="35"/>
  <c r="P7906" i="35"/>
  <c r="R7906" i="35"/>
  <c r="A7907" i="35"/>
  <c r="D7907" i="35"/>
  <c r="F7907" i="35"/>
  <c r="H7907" i="35"/>
  <c r="J7907" i="35"/>
  <c r="L7907" i="35"/>
  <c r="N7907" i="35"/>
  <c r="P7907" i="35"/>
  <c r="R7907" i="35"/>
  <c r="A7908" i="35"/>
  <c r="D7908" i="35"/>
  <c r="F7908" i="35"/>
  <c r="H7908" i="35"/>
  <c r="J7908" i="35"/>
  <c r="L7908" i="35"/>
  <c r="N7908" i="35"/>
  <c r="P7908" i="35"/>
  <c r="R7908" i="35"/>
  <c r="A7909" i="35"/>
  <c r="D7909" i="35"/>
  <c r="F7909" i="35"/>
  <c r="H7909" i="35"/>
  <c r="J7909" i="35"/>
  <c r="L7909" i="35"/>
  <c r="N7909" i="35"/>
  <c r="P7909" i="35"/>
  <c r="R7909" i="35"/>
  <c r="A7910" i="35"/>
  <c r="D7910" i="35"/>
  <c r="F7910" i="35"/>
  <c r="H7910" i="35"/>
  <c r="J7910" i="35"/>
  <c r="L7910" i="35"/>
  <c r="N7910" i="35"/>
  <c r="P7910" i="35"/>
  <c r="R7910" i="35"/>
  <c r="A7911" i="35"/>
  <c r="D7911" i="35"/>
  <c r="F7911" i="35"/>
  <c r="H7911" i="35"/>
  <c r="J7911" i="35"/>
  <c r="L7911" i="35"/>
  <c r="N7911" i="35"/>
  <c r="P7911" i="35"/>
  <c r="R7911" i="35"/>
  <c r="A7912" i="35"/>
  <c r="D7912" i="35"/>
  <c r="F7912" i="35"/>
  <c r="H7912" i="35"/>
  <c r="J7912" i="35"/>
  <c r="L7912" i="35"/>
  <c r="N7912" i="35"/>
  <c r="P7912" i="35"/>
  <c r="R7912" i="35"/>
  <c r="A7913" i="35"/>
  <c r="D7913" i="35"/>
  <c r="F7913" i="35"/>
  <c r="H7913" i="35"/>
  <c r="J7913" i="35"/>
  <c r="L7913" i="35"/>
  <c r="N7913" i="35"/>
  <c r="P7913" i="35"/>
  <c r="R7913" i="35"/>
  <c r="A7914" i="35"/>
  <c r="D7914" i="35"/>
  <c r="F7914" i="35"/>
  <c r="H7914" i="35"/>
  <c r="J7914" i="35"/>
  <c r="L7914" i="35"/>
  <c r="N7914" i="35"/>
  <c r="P7914" i="35"/>
  <c r="R7914" i="35"/>
  <c r="A7915" i="35"/>
  <c r="D7915" i="35"/>
  <c r="F7915" i="35"/>
  <c r="H7915" i="35"/>
  <c r="J7915" i="35"/>
  <c r="L7915" i="35"/>
  <c r="N7915" i="35"/>
  <c r="P7915" i="35"/>
  <c r="R7915" i="35"/>
  <c r="A7916" i="35"/>
  <c r="D7916" i="35"/>
  <c r="F7916" i="35"/>
  <c r="H7916" i="35"/>
  <c r="J7916" i="35"/>
  <c r="L7916" i="35"/>
  <c r="N7916" i="35"/>
  <c r="P7916" i="35"/>
  <c r="R7916" i="35"/>
  <c r="A7917" i="35"/>
  <c r="D7917" i="35"/>
  <c r="F7917" i="35"/>
  <c r="H7917" i="35"/>
  <c r="J7917" i="35"/>
  <c r="L7917" i="35"/>
  <c r="N7917" i="35"/>
  <c r="P7917" i="35"/>
  <c r="R7917" i="35"/>
  <c r="A7918" i="35"/>
  <c r="D7918" i="35"/>
  <c r="F7918" i="35"/>
  <c r="H7918" i="35"/>
  <c r="J7918" i="35"/>
  <c r="L7918" i="35"/>
  <c r="N7918" i="35"/>
  <c r="P7918" i="35"/>
  <c r="R7918" i="35"/>
  <c r="A7919" i="35"/>
  <c r="D7919" i="35"/>
  <c r="F7919" i="35"/>
  <c r="H7919" i="35"/>
  <c r="J7919" i="35"/>
  <c r="L7919" i="35"/>
  <c r="N7919" i="35"/>
  <c r="P7919" i="35"/>
  <c r="R7919" i="35"/>
  <c r="A7920" i="35"/>
  <c r="D7920" i="35"/>
  <c r="F7920" i="35"/>
  <c r="H7920" i="35"/>
  <c r="J7920" i="35"/>
  <c r="L7920" i="35"/>
  <c r="N7920" i="35"/>
  <c r="P7920" i="35"/>
  <c r="R7920" i="35"/>
  <c r="A7921" i="35"/>
  <c r="D7921" i="35"/>
  <c r="F7921" i="35"/>
  <c r="H7921" i="35"/>
  <c r="J7921" i="35"/>
  <c r="L7921" i="35"/>
  <c r="N7921" i="35"/>
  <c r="P7921" i="35"/>
  <c r="R7921" i="35"/>
  <c r="A7922" i="35"/>
  <c r="D7922" i="35"/>
  <c r="F7922" i="35"/>
  <c r="H7922" i="35"/>
  <c r="J7922" i="35"/>
  <c r="L7922" i="35"/>
  <c r="N7922" i="35"/>
  <c r="P7922" i="35"/>
  <c r="R7922" i="35"/>
  <c r="A7923" i="35"/>
  <c r="D7923" i="35"/>
  <c r="F7923" i="35"/>
  <c r="H7923" i="35"/>
  <c r="J7923" i="35"/>
  <c r="L7923" i="35"/>
  <c r="N7923" i="35"/>
  <c r="P7923" i="35"/>
  <c r="R7923" i="35"/>
  <c r="A7924" i="35"/>
  <c r="D7924" i="35"/>
  <c r="F7924" i="35"/>
  <c r="H7924" i="35"/>
  <c r="J7924" i="35"/>
  <c r="L7924" i="35"/>
  <c r="N7924" i="35"/>
  <c r="P7924" i="35"/>
  <c r="R7924" i="35"/>
  <c r="A7925" i="35"/>
  <c r="D7925" i="35"/>
  <c r="H7925" i="35"/>
  <c r="J7925" i="35"/>
  <c r="L7925" i="35"/>
  <c r="N7925" i="35"/>
  <c r="P7925" i="35"/>
  <c r="R7925" i="35"/>
  <c r="A7926" i="35"/>
  <c r="D7926" i="35"/>
  <c r="H7926" i="35"/>
  <c r="J7926" i="35"/>
  <c r="L7926" i="35"/>
  <c r="N7926" i="35"/>
  <c r="P7926" i="35"/>
  <c r="R7926" i="35"/>
  <c r="A7927" i="35"/>
  <c r="D7927" i="35"/>
  <c r="H7927" i="35"/>
  <c r="J7927" i="35"/>
  <c r="L7927" i="35"/>
  <c r="N7927" i="35"/>
  <c r="P7927" i="35"/>
  <c r="R7927" i="35"/>
  <c r="A7928" i="35"/>
  <c r="D7928" i="35"/>
  <c r="H7928" i="35"/>
  <c r="J7928" i="35"/>
  <c r="L7928" i="35"/>
  <c r="N7928" i="35"/>
  <c r="P7928" i="35"/>
  <c r="R7928" i="35"/>
  <c r="A7932" i="35"/>
  <c r="D7932" i="35"/>
  <c r="F7932" i="35" s="1"/>
  <c r="F7983" i="35" s="1"/>
  <c r="E7932" i="35"/>
  <c r="G7932" i="35"/>
  <c r="H7932" i="35"/>
  <c r="I7932" i="35"/>
  <c r="K7932" i="35"/>
  <c r="L7932" i="35"/>
  <c r="M7932" i="35"/>
  <c r="O7932" i="35"/>
  <c r="P7932" i="35"/>
  <c r="Q7932" i="35"/>
  <c r="A7933" i="35"/>
  <c r="D7933" i="35"/>
  <c r="F7933" i="35" s="1"/>
  <c r="E7933" i="35"/>
  <c r="E7984" i="35" s="1"/>
  <c r="G7933" i="35"/>
  <c r="G7984" i="35" s="1"/>
  <c r="H7933" i="35"/>
  <c r="I7933" i="35"/>
  <c r="I7984" i="35" s="1"/>
  <c r="K7933" i="35"/>
  <c r="K7984" i="35" s="1"/>
  <c r="L7933" i="35"/>
  <c r="M7933" i="35"/>
  <c r="M7984" i="35" s="1"/>
  <c r="O7933" i="35"/>
  <c r="O7984" i="35" s="1"/>
  <c r="P7933" i="35"/>
  <c r="Q7933" i="35"/>
  <c r="Q7984" i="35" s="1"/>
  <c r="A7934" i="35"/>
  <c r="D7934" i="35"/>
  <c r="F7934" i="35" s="1"/>
  <c r="F7985" i="35" s="1"/>
  <c r="E7934" i="35"/>
  <c r="E7985" i="35" s="1"/>
  <c r="G7934" i="35"/>
  <c r="G7985" i="35" s="1"/>
  <c r="H7934" i="35"/>
  <c r="I7934" i="35"/>
  <c r="I7985" i="35" s="1"/>
  <c r="K7934" i="35"/>
  <c r="K7985" i="35" s="1"/>
  <c r="L7934" i="35"/>
  <c r="M7934" i="35"/>
  <c r="M7985" i="35" s="1"/>
  <c r="O7934" i="35"/>
  <c r="O7985" i="35" s="1"/>
  <c r="P7934" i="35"/>
  <c r="Q7934" i="35"/>
  <c r="Q7985" i="35" s="1"/>
  <c r="A7935" i="35"/>
  <c r="D7935" i="35"/>
  <c r="F7935" i="35" s="1"/>
  <c r="F7986" i="35" s="1"/>
  <c r="E7935" i="35"/>
  <c r="E7986" i="35" s="1"/>
  <c r="G7935" i="35"/>
  <c r="G7986" i="35" s="1"/>
  <c r="H7935" i="35"/>
  <c r="I7935" i="35"/>
  <c r="I7986" i="35" s="1"/>
  <c r="K7935" i="35"/>
  <c r="K7986" i="35" s="1"/>
  <c r="L7935" i="35"/>
  <c r="M7935" i="35"/>
  <c r="M7986" i="35" s="1"/>
  <c r="O7935" i="35"/>
  <c r="O7986" i="35" s="1"/>
  <c r="P7935" i="35"/>
  <c r="Q7935" i="35"/>
  <c r="Q7986" i="35" s="1"/>
  <c r="A7936" i="35"/>
  <c r="D7936" i="35"/>
  <c r="F7936" i="35" s="1"/>
  <c r="F7987" i="35" s="1"/>
  <c r="E7936" i="35"/>
  <c r="E7987" i="35" s="1"/>
  <c r="G7936" i="35"/>
  <c r="G7987" i="35" s="1"/>
  <c r="H7936" i="35"/>
  <c r="I7936" i="35"/>
  <c r="I7987" i="35" s="1"/>
  <c r="K7936" i="35"/>
  <c r="K7987" i="35" s="1"/>
  <c r="L7936" i="35"/>
  <c r="M7936" i="35"/>
  <c r="M7987" i="35" s="1"/>
  <c r="O7936" i="35"/>
  <c r="P7936" i="35"/>
  <c r="Q7936" i="35"/>
  <c r="Q7987" i="35" s="1"/>
  <c r="A7937" i="35"/>
  <c r="D7937" i="35"/>
  <c r="F7937" i="35" s="1"/>
  <c r="F7988" i="35" s="1"/>
  <c r="E7937" i="35"/>
  <c r="E7988" i="35" s="1"/>
  <c r="G7937" i="35"/>
  <c r="H7937" i="35"/>
  <c r="I7937" i="35"/>
  <c r="I7988" i="35" s="1"/>
  <c r="K7937" i="35"/>
  <c r="L7937" i="35"/>
  <c r="M7937" i="35"/>
  <c r="M7988" i="35" s="1"/>
  <c r="O7937" i="35"/>
  <c r="P7937" i="35"/>
  <c r="Q7937" i="35"/>
  <c r="Q7988" i="35" s="1"/>
  <c r="A7938" i="35"/>
  <c r="D7938" i="35"/>
  <c r="F7938" i="35" s="1"/>
  <c r="F7989" i="35" s="1"/>
  <c r="E7938" i="35"/>
  <c r="E7989" i="35" s="1"/>
  <c r="G7938" i="35"/>
  <c r="H7938" i="35"/>
  <c r="I7938" i="35"/>
  <c r="I7989" i="35" s="1"/>
  <c r="K7938" i="35"/>
  <c r="L7938" i="35"/>
  <c r="M7938" i="35"/>
  <c r="M7989" i="35" s="1"/>
  <c r="O7938" i="35"/>
  <c r="P7938" i="35"/>
  <c r="Q7938" i="35"/>
  <c r="Q7989" i="35" s="1"/>
  <c r="A7939" i="35"/>
  <c r="D7939" i="35"/>
  <c r="F7939" i="35" s="1"/>
  <c r="F7990" i="35" s="1"/>
  <c r="E7939" i="35"/>
  <c r="G7939" i="35"/>
  <c r="H7939" i="35"/>
  <c r="I7939" i="35"/>
  <c r="I7990" i="35" s="1"/>
  <c r="K7939" i="35"/>
  <c r="L7939" i="35"/>
  <c r="M7939" i="35"/>
  <c r="O7939" i="35"/>
  <c r="O7990" i="35" s="1"/>
  <c r="P7939" i="35"/>
  <c r="Q7939" i="35"/>
  <c r="A7940" i="35"/>
  <c r="D7940" i="35"/>
  <c r="F7940" i="35" s="1"/>
  <c r="F7991" i="35" s="1"/>
  <c r="E7940" i="35"/>
  <c r="G7940" i="35"/>
  <c r="H7940" i="35"/>
  <c r="I7940" i="35"/>
  <c r="I7991" i="35" s="1"/>
  <c r="K7940" i="35"/>
  <c r="L7940" i="35"/>
  <c r="M7940" i="35"/>
  <c r="O7940" i="35"/>
  <c r="O7991" i="35" s="1"/>
  <c r="P7940" i="35"/>
  <c r="Q7940" i="35"/>
  <c r="A7941" i="35"/>
  <c r="D7941" i="35"/>
  <c r="F7941" i="35" s="1"/>
  <c r="F7992" i="35" s="1"/>
  <c r="E7941" i="35"/>
  <c r="G7941" i="35"/>
  <c r="H7941" i="35"/>
  <c r="I7941" i="35"/>
  <c r="I7992" i="35" s="1"/>
  <c r="K7941" i="35"/>
  <c r="L7941" i="35"/>
  <c r="M7941" i="35"/>
  <c r="O7941" i="35"/>
  <c r="O7992" i="35" s="1"/>
  <c r="P7941" i="35"/>
  <c r="Q7941" i="35"/>
  <c r="A7942" i="35"/>
  <c r="D7942" i="35"/>
  <c r="F7942" i="35" s="1"/>
  <c r="F7993" i="35" s="1"/>
  <c r="E7942" i="35"/>
  <c r="G7942" i="35"/>
  <c r="H7942" i="35"/>
  <c r="I7942" i="35"/>
  <c r="I7993" i="35" s="1"/>
  <c r="K7942" i="35"/>
  <c r="L7942" i="35"/>
  <c r="M7942" i="35"/>
  <c r="O7942" i="35"/>
  <c r="O7993" i="35" s="1"/>
  <c r="P7942" i="35"/>
  <c r="Q7942" i="35"/>
  <c r="A7943" i="35"/>
  <c r="D7943" i="35"/>
  <c r="F7943" i="35" s="1"/>
  <c r="F7994" i="35" s="1"/>
  <c r="E7943" i="35"/>
  <c r="G7943" i="35"/>
  <c r="H7943" i="35"/>
  <c r="I7943" i="35"/>
  <c r="I7994" i="35" s="1"/>
  <c r="K7943" i="35"/>
  <c r="L7943" i="35"/>
  <c r="M7943" i="35"/>
  <c r="O7943" i="35"/>
  <c r="O7994" i="35" s="1"/>
  <c r="P7943" i="35"/>
  <c r="Q7943" i="35"/>
  <c r="A7944" i="35"/>
  <c r="D7944" i="35"/>
  <c r="F7944" i="35" s="1"/>
  <c r="F7995" i="35" s="1"/>
  <c r="E7944" i="35"/>
  <c r="G7944" i="35"/>
  <c r="H7944" i="35"/>
  <c r="I7944" i="35"/>
  <c r="K7944" i="35"/>
  <c r="L7944" i="35"/>
  <c r="M7944" i="35"/>
  <c r="O7944" i="35"/>
  <c r="O7995" i="35" s="1"/>
  <c r="P7944" i="35"/>
  <c r="Q7944" i="35"/>
  <c r="A7945" i="35"/>
  <c r="D7945" i="35"/>
  <c r="F7945" i="35" s="1"/>
  <c r="F7996" i="35" s="1"/>
  <c r="E7945" i="35"/>
  <c r="G7945" i="35"/>
  <c r="H7945" i="35"/>
  <c r="I7945" i="35"/>
  <c r="K7945" i="35"/>
  <c r="L7945" i="35"/>
  <c r="M7945" i="35"/>
  <c r="O7945" i="35"/>
  <c r="O7996" i="35" s="1"/>
  <c r="P7945" i="35"/>
  <c r="Q7945" i="35"/>
  <c r="A7946" i="35"/>
  <c r="D7946" i="35"/>
  <c r="F7946" i="35" s="1"/>
  <c r="F7997" i="35" s="1"/>
  <c r="E7946" i="35"/>
  <c r="G7946" i="35"/>
  <c r="H7946" i="35"/>
  <c r="I7946" i="35"/>
  <c r="K7946" i="35"/>
  <c r="L7946" i="35"/>
  <c r="M7946" i="35"/>
  <c r="O7946" i="35"/>
  <c r="O7997" i="35" s="1"/>
  <c r="P7946" i="35"/>
  <c r="Q7946" i="35"/>
  <c r="A7947" i="35"/>
  <c r="D7947" i="35"/>
  <c r="F7947" i="35" s="1"/>
  <c r="F7998" i="35" s="1"/>
  <c r="E7947" i="35"/>
  <c r="G7947" i="35"/>
  <c r="H7947" i="35"/>
  <c r="I7947" i="35"/>
  <c r="K7947" i="35"/>
  <c r="L7947" i="35"/>
  <c r="M7947" i="35"/>
  <c r="O7947" i="35"/>
  <c r="O7998" i="35" s="1"/>
  <c r="P7947" i="35"/>
  <c r="Q7947" i="35"/>
  <c r="A7948" i="35"/>
  <c r="D7948" i="35"/>
  <c r="F7948" i="35" s="1"/>
  <c r="F7999" i="35" s="1"/>
  <c r="E7948" i="35"/>
  <c r="G7948" i="35"/>
  <c r="H7948" i="35"/>
  <c r="I7948" i="35"/>
  <c r="K7948" i="35"/>
  <c r="L7948" i="35"/>
  <c r="M7948" i="35"/>
  <c r="O7948" i="35"/>
  <c r="O7999" i="35" s="1"/>
  <c r="P7948" i="35"/>
  <c r="Q7948" i="35"/>
  <c r="A7949" i="35"/>
  <c r="D7949" i="35"/>
  <c r="F7949" i="35" s="1"/>
  <c r="F8000" i="35" s="1"/>
  <c r="E7949" i="35"/>
  <c r="G7949" i="35"/>
  <c r="H7949" i="35"/>
  <c r="I7949" i="35"/>
  <c r="K7949" i="35"/>
  <c r="L7949" i="35"/>
  <c r="M7949" i="35"/>
  <c r="O7949" i="35"/>
  <c r="P7949" i="35"/>
  <c r="Q7949" i="35"/>
  <c r="A7950" i="35"/>
  <c r="D7950" i="35"/>
  <c r="F7950" i="35" s="1"/>
  <c r="F8001" i="35" s="1"/>
  <c r="E7950" i="35"/>
  <c r="G7950" i="35"/>
  <c r="H7950" i="35"/>
  <c r="I7950" i="35"/>
  <c r="K7950" i="35"/>
  <c r="L7950" i="35"/>
  <c r="M7950" i="35"/>
  <c r="O7950" i="35"/>
  <c r="P7950" i="35"/>
  <c r="Q7950" i="35"/>
  <c r="A7951" i="35"/>
  <c r="D7951" i="35"/>
  <c r="F7951" i="35" s="1"/>
  <c r="F8002" i="35" s="1"/>
  <c r="E7951" i="35"/>
  <c r="G7951" i="35"/>
  <c r="H7951" i="35"/>
  <c r="I7951" i="35"/>
  <c r="K7951" i="35"/>
  <c r="L7951" i="35"/>
  <c r="M7951" i="35"/>
  <c r="O7951" i="35"/>
  <c r="P7951" i="35"/>
  <c r="Q7951" i="35"/>
  <c r="A7952" i="35"/>
  <c r="D7952" i="35"/>
  <c r="F7952" i="35" s="1"/>
  <c r="F8003" i="35" s="1"/>
  <c r="E7952" i="35"/>
  <c r="G7952" i="35"/>
  <c r="H7952" i="35"/>
  <c r="I7952" i="35"/>
  <c r="K7952" i="35"/>
  <c r="L7952" i="35"/>
  <c r="M7952" i="35"/>
  <c r="O7952" i="35"/>
  <c r="P7952" i="35"/>
  <c r="Q7952" i="35"/>
  <c r="A7953" i="35"/>
  <c r="D7953" i="35"/>
  <c r="F7953" i="35" s="1"/>
  <c r="E7953" i="35"/>
  <c r="G7953" i="35"/>
  <c r="H7953" i="35"/>
  <c r="I7953" i="35"/>
  <c r="K7953" i="35"/>
  <c r="L7953" i="35"/>
  <c r="M7953" i="35"/>
  <c r="O7953" i="35"/>
  <c r="P7953" i="35"/>
  <c r="Q7953" i="35"/>
  <c r="A7954" i="35"/>
  <c r="D7954" i="35"/>
  <c r="F7954" i="35" s="1"/>
  <c r="E7954" i="35"/>
  <c r="G7954" i="35"/>
  <c r="H7954" i="35"/>
  <c r="I7954" i="35"/>
  <c r="K7954" i="35"/>
  <c r="L7954" i="35"/>
  <c r="M7954" i="35"/>
  <c r="O7954" i="35"/>
  <c r="P7954" i="35"/>
  <c r="Q7954" i="35"/>
  <c r="A7955" i="35"/>
  <c r="D7955" i="35"/>
  <c r="F7955" i="35" s="1"/>
  <c r="E7955" i="35"/>
  <c r="G7955" i="35"/>
  <c r="H7955" i="35"/>
  <c r="I7955" i="35"/>
  <c r="K7955" i="35"/>
  <c r="L7955" i="35"/>
  <c r="M7955" i="35"/>
  <c r="O7955" i="35"/>
  <c r="P7955" i="35"/>
  <c r="Q7955" i="35"/>
  <c r="A7956" i="35"/>
  <c r="D7956" i="35"/>
  <c r="F7956" i="35" s="1"/>
  <c r="E7956" i="35"/>
  <c r="G7956" i="35"/>
  <c r="H7956" i="35"/>
  <c r="I7956" i="35"/>
  <c r="K7956" i="35"/>
  <c r="L7956" i="35"/>
  <c r="M7956" i="35"/>
  <c r="O7956" i="35"/>
  <c r="P7956" i="35"/>
  <c r="Q7956" i="35"/>
  <c r="A7957" i="35"/>
  <c r="D7957" i="35"/>
  <c r="F7957" i="35" s="1"/>
  <c r="E7957" i="35"/>
  <c r="G7957" i="35"/>
  <c r="H7957" i="35"/>
  <c r="I7957" i="35"/>
  <c r="K7957" i="35"/>
  <c r="L7957" i="35"/>
  <c r="M7957" i="35"/>
  <c r="O7957" i="35"/>
  <c r="P7957" i="35"/>
  <c r="Q7957" i="35"/>
  <c r="A7958" i="35"/>
  <c r="D7958" i="35"/>
  <c r="F7958" i="35" s="1"/>
  <c r="E7958" i="35"/>
  <c r="G7958" i="35"/>
  <c r="H7958" i="35"/>
  <c r="I7958" i="35"/>
  <c r="K7958" i="35"/>
  <c r="L7958" i="35"/>
  <c r="M7958" i="35"/>
  <c r="O7958" i="35"/>
  <c r="P7958" i="35"/>
  <c r="Q7958" i="35"/>
  <c r="A7959" i="35"/>
  <c r="D7959" i="35"/>
  <c r="F7959" i="35" s="1"/>
  <c r="E7959" i="35"/>
  <c r="G7959" i="35"/>
  <c r="H7959" i="35"/>
  <c r="I7959" i="35"/>
  <c r="K7959" i="35"/>
  <c r="L7959" i="35"/>
  <c r="M7959" i="35"/>
  <c r="O7959" i="35"/>
  <c r="P7959" i="35"/>
  <c r="Q7959" i="35"/>
  <c r="A7960" i="35"/>
  <c r="D7960" i="35"/>
  <c r="F7960" i="35" s="1"/>
  <c r="E7960" i="35"/>
  <c r="G7960" i="35"/>
  <c r="H7960" i="35"/>
  <c r="I7960" i="35"/>
  <c r="K7960" i="35"/>
  <c r="L7960" i="35"/>
  <c r="M7960" i="35"/>
  <c r="O7960" i="35"/>
  <c r="P7960" i="35"/>
  <c r="Q7960" i="35"/>
  <c r="A7961" i="35"/>
  <c r="D7961" i="35"/>
  <c r="F7961" i="35" s="1"/>
  <c r="E7961" i="35"/>
  <c r="G7961" i="35"/>
  <c r="H7961" i="35"/>
  <c r="I7961" i="35"/>
  <c r="K7961" i="35"/>
  <c r="L7961" i="35"/>
  <c r="M7961" i="35"/>
  <c r="O7961" i="35"/>
  <c r="P7961" i="35"/>
  <c r="Q7961" i="35"/>
  <c r="A7962" i="35"/>
  <c r="D7962" i="35"/>
  <c r="F7962" i="35" s="1"/>
  <c r="E7962" i="35"/>
  <c r="G7962" i="35"/>
  <c r="H7962" i="35"/>
  <c r="I7962" i="35"/>
  <c r="K7962" i="35"/>
  <c r="L7962" i="35"/>
  <c r="M7962" i="35"/>
  <c r="O7962" i="35"/>
  <c r="P7962" i="35"/>
  <c r="Q7962" i="35"/>
  <c r="A7963" i="35"/>
  <c r="D7963" i="35"/>
  <c r="F7963" i="35" s="1"/>
  <c r="E7963" i="35"/>
  <c r="G7963" i="35"/>
  <c r="H7963" i="35"/>
  <c r="I7963" i="35"/>
  <c r="K7963" i="35"/>
  <c r="L7963" i="35"/>
  <c r="M7963" i="35"/>
  <c r="O7963" i="35"/>
  <c r="P7963" i="35"/>
  <c r="Q7963" i="35"/>
  <c r="A7964" i="35"/>
  <c r="D7964" i="35"/>
  <c r="F7964" i="35" s="1"/>
  <c r="E7964" i="35"/>
  <c r="G7964" i="35"/>
  <c r="H7964" i="35"/>
  <c r="I7964" i="35"/>
  <c r="K7964" i="35"/>
  <c r="L7964" i="35"/>
  <c r="M7964" i="35"/>
  <c r="O7964" i="35"/>
  <c r="P7964" i="35"/>
  <c r="Q7964" i="35"/>
  <c r="R7964" i="35"/>
  <c r="A7965" i="35"/>
  <c r="D7965" i="35"/>
  <c r="F7965" i="35" s="1"/>
  <c r="E7965" i="35"/>
  <c r="G7965" i="35"/>
  <c r="H7965" i="35"/>
  <c r="I7965" i="35"/>
  <c r="K7965" i="35"/>
  <c r="L7965" i="35"/>
  <c r="M7965" i="35"/>
  <c r="N7965" i="35"/>
  <c r="O7965" i="35"/>
  <c r="P7965" i="35"/>
  <c r="Q7965" i="35"/>
  <c r="R7965" i="35"/>
  <c r="A7966" i="35"/>
  <c r="D7966" i="35"/>
  <c r="F7966" i="35" s="1"/>
  <c r="E7966" i="35"/>
  <c r="G7966" i="35"/>
  <c r="H7966" i="35"/>
  <c r="I7966" i="35"/>
  <c r="K7966" i="35"/>
  <c r="L7966" i="35"/>
  <c r="M7966" i="35"/>
  <c r="N7966" i="35"/>
  <c r="O7966" i="35"/>
  <c r="P7966" i="35"/>
  <c r="Q7966" i="35"/>
  <c r="R7966" i="35"/>
  <c r="A7967" i="35"/>
  <c r="D7967" i="35"/>
  <c r="F7967" i="35" s="1"/>
  <c r="E7967" i="35"/>
  <c r="G7967" i="35"/>
  <c r="H7967" i="35"/>
  <c r="I7967" i="35"/>
  <c r="K7967" i="35"/>
  <c r="L7967" i="35"/>
  <c r="M7967" i="35"/>
  <c r="N7967" i="35"/>
  <c r="O7967" i="35"/>
  <c r="P7967" i="35"/>
  <c r="Q7967" i="35"/>
  <c r="R7967" i="35"/>
  <c r="A7968" i="35"/>
  <c r="D7968" i="35"/>
  <c r="F7968" i="35" s="1"/>
  <c r="E7968" i="35"/>
  <c r="G7968" i="35"/>
  <c r="H7968" i="35"/>
  <c r="I7968" i="35"/>
  <c r="K7968" i="35"/>
  <c r="L7968" i="35"/>
  <c r="M7968" i="35"/>
  <c r="N7968" i="35"/>
  <c r="O7968" i="35"/>
  <c r="P7968" i="35"/>
  <c r="Q7968" i="35"/>
  <c r="R7968" i="35"/>
  <c r="A7969" i="35"/>
  <c r="D7969" i="35"/>
  <c r="F7969" i="35" s="1"/>
  <c r="E7969" i="35"/>
  <c r="G7969" i="35"/>
  <c r="H7969" i="35"/>
  <c r="I7969" i="35"/>
  <c r="J7969" i="35"/>
  <c r="K7969" i="35"/>
  <c r="L7969" i="35"/>
  <c r="M7969" i="35"/>
  <c r="N7969" i="35"/>
  <c r="O7969" i="35"/>
  <c r="P7969" i="35"/>
  <c r="Q7969" i="35"/>
  <c r="R7969" i="35"/>
  <c r="A7970" i="35"/>
  <c r="D7970" i="35"/>
  <c r="F7970" i="35" s="1"/>
  <c r="E7970" i="35"/>
  <c r="G7970" i="35"/>
  <c r="H7970" i="35"/>
  <c r="I7970" i="35"/>
  <c r="J7970" i="35"/>
  <c r="K7970" i="35"/>
  <c r="L7970" i="35"/>
  <c r="M7970" i="35"/>
  <c r="N7970" i="35"/>
  <c r="O7970" i="35"/>
  <c r="P7970" i="35"/>
  <c r="Q7970" i="35"/>
  <c r="R7970" i="35"/>
  <c r="A7971" i="35"/>
  <c r="D7971" i="35"/>
  <c r="F7971" i="35" s="1"/>
  <c r="E7971" i="35"/>
  <c r="G7971" i="35"/>
  <c r="H7971" i="35"/>
  <c r="I7971" i="35"/>
  <c r="K7971" i="35"/>
  <c r="L7971" i="35"/>
  <c r="M7971" i="35"/>
  <c r="N7971" i="35"/>
  <c r="O7971" i="35"/>
  <c r="P7971" i="35"/>
  <c r="Q7971" i="35"/>
  <c r="R7971" i="35"/>
  <c r="A7972" i="35"/>
  <c r="D7972" i="35"/>
  <c r="F7972" i="35" s="1"/>
  <c r="E7972" i="35"/>
  <c r="G7972" i="35"/>
  <c r="H7972" i="35"/>
  <c r="I7972" i="35"/>
  <c r="J7972" i="35"/>
  <c r="K7972" i="35"/>
  <c r="L7972" i="35"/>
  <c r="M7972" i="35"/>
  <c r="N7972" i="35"/>
  <c r="O7972" i="35"/>
  <c r="P7972" i="35"/>
  <c r="Q7972" i="35"/>
  <c r="R7972" i="35"/>
  <c r="A7973" i="35"/>
  <c r="D7973" i="35"/>
  <c r="F7973" i="35" s="1"/>
  <c r="E7973" i="35"/>
  <c r="G7973" i="35"/>
  <c r="H7973" i="35"/>
  <c r="I7973" i="35"/>
  <c r="K7973" i="35"/>
  <c r="L7973" i="35"/>
  <c r="M7973" i="35"/>
  <c r="N7973" i="35"/>
  <c r="O7973" i="35"/>
  <c r="P7973" i="35"/>
  <c r="Q7973" i="35"/>
  <c r="R7973" i="35"/>
  <c r="A7974" i="35"/>
  <c r="D7974" i="35"/>
  <c r="F7974" i="35" s="1"/>
  <c r="E7974" i="35"/>
  <c r="G7974" i="35"/>
  <c r="H7974" i="35"/>
  <c r="I7974" i="35"/>
  <c r="K7974" i="35"/>
  <c r="L7974" i="35"/>
  <c r="M7974" i="35"/>
  <c r="N7974" i="35"/>
  <c r="O7974" i="35"/>
  <c r="P7974" i="35"/>
  <c r="Q7974" i="35"/>
  <c r="R7974" i="35"/>
  <c r="A7975" i="35"/>
  <c r="D7975" i="35"/>
  <c r="F7975" i="35" s="1"/>
  <c r="E7975" i="35"/>
  <c r="G7975" i="35"/>
  <c r="H7975" i="35"/>
  <c r="I7975" i="35"/>
  <c r="K7975" i="35"/>
  <c r="L7975" i="35"/>
  <c r="M7975" i="35"/>
  <c r="N7975" i="35"/>
  <c r="O7975" i="35"/>
  <c r="P7975" i="35"/>
  <c r="Q7975" i="35"/>
  <c r="R7975" i="35"/>
  <c r="A7976" i="35"/>
  <c r="D7976" i="35"/>
  <c r="F7976" i="35" s="1"/>
  <c r="E7976" i="35"/>
  <c r="G7976" i="35"/>
  <c r="H7976" i="35"/>
  <c r="I7976" i="35"/>
  <c r="J7976" i="35"/>
  <c r="K7976" i="35"/>
  <c r="L7976" i="35"/>
  <c r="M7976" i="35"/>
  <c r="N7976" i="35"/>
  <c r="O7976" i="35"/>
  <c r="P7976" i="35"/>
  <c r="Q7976" i="35"/>
  <c r="R7976" i="35"/>
  <c r="A7977" i="35"/>
  <c r="D7977" i="35"/>
  <c r="F7977" i="35" s="1"/>
  <c r="E7977" i="35"/>
  <c r="G7977" i="35"/>
  <c r="H7977" i="35"/>
  <c r="I7977" i="35"/>
  <c r="K7977" i="35"/>
  <c r="L7977" i="35"/>
  <c r="M7977" i="35"/>
  <c r="N7977" i="35"/>
  <c r="O7977" i="35"/>
  <c r="P7977" i="35"/>
  <c r="Q7977" i="35"/>
  <c r="R7977" i="35"/>
  <c r="A7978" i="35"/>
  <c r="D7978" i="35"/>
  <c r="F7978" i="35" s="1"/>
  <c r="E7978" i="35"/>
  <c r="G7978" i="35"/>
  <c r="H7978" i="35"/>
  <c r="I7978" i="35"/>
  <c r="K7978" i="35"/>
  <c r="L7978" i="35"/>
  <c r="M7978" i="35"/>
  <c r="N7978" i="35"/>
  <c r="O7978" i="35"/>
  <c r="P7978" i="35"/>
  <c r="Q7978" i="35"/>
  <c r="R7978" i="35"/>
  <c r="A7979" i="35"/>
  <c r="D7979" i="35"/>
  <c r="F7979" i="35" s="1"/>
  <c r="E7979" i="35"/>
  <c r="G7979" i="35"/>
  <c r="H7979" i="35"/>
  <c r="I7979" i="35"/>
  <c r="J7979" i="35"/>
  <c r="K7979" i="35"/>
  <c r="L7979" i="35"/>
  <c r="M7979" i="35"/>
  <c r="N7979" i="35"/>
  <c r="O7979" i="35"/>
  <c r="P7979" i="35"/>
  <c r="Q7979" i="35"/>
  <c r="R7979" i="35"/>
  <c r="A7980" i="35"/>
  <c r="D7980" i="35"/>
  <c r="F7980" i="35" s="1"/>
  <c r="E7980" i="35"/>
  <c r="G7980" i="35"/>
  <c r="H7980" i="35"/>
  <c r="I7980" i="35"/>
  <c r="J7980" i="35"/>
  <c r="K7980" i="35"/>
  <c r="L7980" i="35"/>
  <c r="M7980" i="35"/>
  <c r="N7980" i="35"/>
  <c r="O7980" i="35"/>
  <c r="P7980" i="35"/>
  <c r="Q7980" i="35"/>
  <c r="R7980" i="35"/>
  <c r="A7981" i="35"/>
  <c r="D7981" i="35"/>
  <c r="F7981" i="35" s="1"/>
  <c r="E7981" i="35"/>
  <c r="G7981" i="35"/>
  <c r="H7981" i="35"/>
  <c r="I7981" i="35"/>
  <c r="J7981" i="35"/>
  <c r="K7981" i="35"/>
  <c r="L7981" i="35"/>
  <c r="M7981" i="35"/>
  <c r="N7981" i="35"/>
  <c r="O7981" i="35"/>
  <c r="P7981" i="35"/>
  <c r="Q7981" i="35"/>
  <c r="R7981" i="35"/>
  <c r="D7982" i="35"/>
  <c r="H7982" i="35"/>
  <c r="L7982" i="35"/>
  <c r="P7982" i="35"/>
  <c r="A7983" i="35"/>
  <c r="D7983" i="35"/>
  <c r="H7983" i="35"/>
  <c r="L7983" i="35"/>
  <c r="P7983" i="35"/>
  <c r="A7984" i="35"/>
  <c r="D7984" i="35"/>
  <c r="F7984" i="35"/>
  <c r="H7984" i="35"/>
  <c r="L7984" i="35"/>
  <c r="P7984" i="35"/>
  <c r="A7985" i="35"/>
  <c r="D7985" i="35"/>
  <c r="H7985" i="35"/>
  <c r="L7985" i="35"/>
  <c r="P7985" i="35"/>
  <c r="A7986" i="35"/>
  <c r="D7986" i="35"/>
  <c r="H7986" i="35"/>
  <c r="L7986" i="35"/>
  <c r="P7986" i="35"/>
  <c r="A7987" i="35"/>
  <c r="D7987" i="35"/>
  <c r="H7987" i="35"/>
  <c r="L7987" i="35"/>
  <c r="O7987" i="35"/>
  <c r="P7987" i="35"/>
  <c r="A7988" i="35"/>
  <c r="D7988" i="35"/>
  <c r="G7988" i="35"/>
  <c r="H7988" i="35"/>
  <c r="K7988" i="35"/>
  <c r="L7988" i="35"/>
  <c r="O7988" i="35"/>
  <c r="P7988" i="35"/>
  <c r="A7989" i="35"/>
  <c r="D7989" i="35"/>
  <c r="G7989" i="35"/>
  <c r="H7989" i="35"/>
  <c r="K7989" i="35"/>
  <c r="L7989" i="35"/>
  <c r="O7989" i="35"/>
  <c r="P7989" i="35"/>
  <c r="A7990" i="35"/>
  <c r="D7990" i="35"/>
  <c r="E7990" i="35"/>
  <c r="G7990" i="35"/>
  <c r="H7990" i="35"/>
  <c r="K7990" i="35"/>
  <c r="L7990" i="35"/>
  <c r="M7990" i="35"/>
  <c r="P7990" i="35"/>
  <c r="Q7990" i="35"/>
  <c r="A7991" i="35"/>
  <c r="D7991" i="35"/>
  <c r="E7991" i="35"/>
  <c r="G7991" i="35"/>
  <c r="H7991" i="35"/>
  <c r="K7991" i="35"/>
  <c r="L7991" i="35"/>
  <c r="M7991" i="35"/>
  <c r="P7991" i="35"/>
  <c r="Q7991" i="35"/>
  <c r="A7992" i="35"/>
  <c r="D7992" i="35"/>
  <c r="E7992" i="35"/>
  <c r="G7992" i="35"/>
  <c r="H7992" i="35"/>
  <c r="K7992" i="35"/>
  <c r="L7992" i="35"/>
  <c r="M7992" i="35"/>
  <c r="P7992" i="35"/>
  <c r="Q7992" i="35"/>
  <c r="A7993" i="35"/>
  <c r="D7993" i="35"/>
  <c r="E7993" i="35"/>
  <c r="G7993" i="35"/>
  <c r="H7993" i="35"/>
  <c r="K7993" i="35"/>
  <c r="L7993" i="35"/>
  <c r="M7993" i="35"/>
  <c r="P7993" i="35"/>
  <c r="Q7993" i="35"/>
  <c r="A7994" i="35"/>
  <c r="D7994" i="35"/>
  <c r="E7994" i="35"/>
  <c r="G7994" i="35"/>
  <c r="H7994" i="35"/>
  <c r="K7994" i="35"/>
  <c r="L7994" i="35"/>
  <c r="M7994" i="35"/>
  <c r="P7994" i="35"/>
  <c r="Q7994" i="35"/>
  <c r="A7995" i="35"/>
  <c r="D7995" i="35"/>
  <c r="E7995" i="35"/>
  <c r="G7995" i="35"/>
  <c r="H7995" i="35"/>
  <c r="I7995" i="35"/>
  <c r="K7995" i="35"/>
  <c r="L7995" i="35"/>
  <c r="M7995" i="35"/>
  <c r="P7995" i="35"/>
  <c r="Q7995" i="35"/>
  <c r="A7996" i="35"/>
  <c r="D7996" i="35"/>
  <c r="E7996" i="35"/>
  <c r="G7996" i="35"/>
  <c r="H7996" i="35"/>
  <c r="I7996" i="35"/>
  <c r="K7996" i="35"/>
  <c r="L7996" i="35"/>
  <c r="M7996" i="35"/>
  <c r="P7996" i="35"/>
  <c r="Q7996" i="35"/>
  <c r="A7997" i="35"/>
  <c r="D7997" i="35"/>
  <c r="E7997" i="35"/>
  <c r="G7997" i="35"/>
  <c r="H7997" i="35"/>
  <c r="I7997" i="35"/>
  <c r="K7997" i="35"/>
  <c r="L7997" i="35"/>
  <c r="M7997" i="35"/>
  <c r="P7997" i="35"/>
  <c r="Q7997" i="35"/>
  <c r="A7998" i="35"/>
  <c r="D7998" i="35"/>
  <c r="E7998" i="35"/>
  <c r="G7998" i="35"/>
  <c r="H7998" i="35"/>
  <c r="I7998" i="35"/>
  <c r="K7998" i="35"/>
  <c r="L7998" i="35"/>
  <c r="M7998" i="35"/>
  <c r="P7998" i="35"/>
  <c r="Q7998" i="35"/>
  <c r="A7999" i="35"/>
  <c r="D7999" i="35"/>
  <c r="E7999" i="35"/>
  <c r="G7999" i="35"/>
  <c r="H7999" i="35"/>
  <c r="I7999" i="35"/>
  <c r="K7999" i="35"/>
  <c r="L7999" i="35"/>
  <c r="M7999" i="35"/>
  <c r="P7999" i="35"/>
  <c r="Q7999" i="35"/>
  <c r="A8000" i="35"/>
  <c r="D8000" i="35"/>
  <c r="E8000" i="35"/>
  <c r="G8000" i="35"/>
  <c r="H8000" i="35"/>
  <c r="I8000" i="35"/>
  <c r="K8000" i="35"/>
  <c r="L8000" i="35"/>
  <c r="M8000" i="35"/>
  <c r="O8000" i="35"/>
  <c r="P8000" i="35"/>
  <c r="Q8000" i="35"/>
  <c r="A8001" i="35"/>
  <c r="D8001" i="35"/>
  <c r="E8001" i="35"/>
  <c r="G8001" i="35"/>
  <c r="H8001" i="35"/>
  <c r="I8001" i="35"/>
  <c r="K8001" i="35"/>
  <c r="L8001" i="35"/>
  <c r="M8001" i="35"/>
  <c r="O8001" i="35"/>
  <c r="P8001" i="35"/>
  <c r="Q8001" i="35"/>
  <c r="A8002" i="35"/>
  <c r="D8002" i="35"/>
  <c r="E8002" i="35"/>
  <c r="G8002" i="35"/>
  <c r="H8002" i="35"/>
  <c r="I8002" i="35"/>
  <c r="K8002" i="35"/>
  <c r="L8002" i="35"/>
  <c r="M8002" i="35"/>
  <c r="O8002" i="35"/>
  <c r="P8002" i="35"/>
  <c r="Q8002" i="35"/>
  <c r="A8003" i="35"/>
  <c r="D8003" i="35"/>
  <c r="E8003" i="35"/>
  <c r="G8003" i="35"/>
  <c r="H8003" i="35"/>
  <c r="I8003" i="35"/>
  <c r="K8003" i="35"/>
  <c r="L8003" i="35"/>
  <c r="M8003" i="35"/>
  <c r="O8003" i="35"/>
  <c r="P8003" i="35"/>
  <c r="Q8003" i="35"/>
  <c r="A8004" i="35"/>
  <c r="D8004" i="35"/>
  <c r="E8004" i="35"/>
  <c r="F8004" i="35"/>
  <c r="G8004" i="35"/>
  <c r="H8004" i="35"/>
  <c r="I8004" i="35"/>
  <c r="K8004" i="35"/>
  <c r="L8004" i="35"/>
  <c r="M8004" i="35"/>
  <c r="O8004" i="35"/>
  <c r="P8004" i="35"/>
  <c r="Q8004" i="35"/>
  <c r="A8005" i="35"/>
  <c r="D8005" i="35"/>
  <c r="E8005" i="35"/>
  <c r="F8005" i="35"/>
  <c r="G8005" i="35"/>
  <c r="H8005" i="35"/>
  <c r="I8005" i="35"/>
  <c r="K8005" i="35"/>
  <c r="L8005" i="35"/>
  <c r="M8005" i="35"/>
  <c r="O8005" i="35"/>
  <c r="P8005" i="35"/>
  <c r="Q8005" i="35"/>
  <c r="A8006" i="35"/>
  <c r="D8006" i="35"/>
  <c r="E8006" i="35"/>
  <c r="F8006" i="35"/>
  <c r="G8006" i="35"/>
  <c r="H8006" i="35"/>
  <c r="I8006" i="35"/>
  <c r="K8006" i="35"/>
  <c r="L8006" i="35"/>
  <c r="M8006" i="35"/>
  <c r="O8006" i="35"/>
  <c r="P8006" i="35"/>
  <c r="Q8006" i="35"/>
  <c r="A8007" i="35"/>
  <c r="D8007" i="35"/>
  <c r="E8007" i="35"/>
  <c r="F8007" i="35"/>
  <c r="G8007" i="35"/>
  <c r="H8007" i="35"/>
  <c r="I8007" i="35"/>
  <c r="K8007" i="35"/>
  <c r="L8007" i="35"/>
  <c r="M8007" i="35"/>
  <c r="O8007" i="35"/>
  <c r="P8007" i="35"/>
  <c r="Q8007" i="35"/>
  <c r="A8008" i="35"/>
  <c r="D8008" i="35"/>
  <c r="E8008" i="35"/>
  <c r="F8008" i="35"/>
  <c r="G8008" i="35"/>
  <c r="H8008" i="35"/>
  <c r="I8008" i="35"/>
  <c r="K8008" i="35"/>
  <c r="L8008" i="35"/>
  <c r="M8008" i="35"/>
  <c r="O8008" i="35"/>
  <c r="P8008" i="35"/>
  <c r="Q8008" i="35"/>
  <c r="A8009" i="35"/>
  <c r="D8009" i="35"/>
  <c r="E8009" i="35"/>
  <c r="F8009" i="35"/>
  <c r="G8009" i="35"/>
  <c r="H8009" i="35"/>
  <c r="I8009" i="35"/>
  <c r="K8009" i="35"/>
  <c r="L8009" i="35"/>
  <c r="M8009" i="35"/>
  <c r="O8009" i="35"/>
  <c r="P8009" i="35"/>
  <c r="Q8009" i="35"/>
  <c r="A8010" i="35"/>
  <c r="D8010" i="35"/>
  <c r="E8010" i="35"/>
  <c r="F8010" i="35"/>
  <c r="G8010" i="35"/>
  <c r="H8010" i="35"/>
  <c r="I8010" i="35"/>
  <c r="K8010" i="35"/>
  <c r="L8010" i="35"/>
  <c r="M8010" i="35"/>
  <c r="O8010" i="35"/>
  <c r="P8010" i="35"/>
  <c r="Q8010" i="35"/>
  <c r="A8011" i="35"/>
  <c r="D8011" i="35"/>
  <c r="D8033" i="35" s="1"/>
  <c r="E8011" i="35"/>
  <c r="F8011" i="35"/>
  <c r="G8011" i="35"/>
  <c r="H8011" i="35"/>
  <c r="H8033" i="35" s="1"/>
  <c r="I8011" i="35"/>
  <c r="K8011" i="35"/>
  <c r="L8011" i="35"/>
  <c r="L8033" i="35" s="1"/>
  <c r="M8011" i="35"/>
  <c r="O8011" i="35"/>
  <c r="P8011" i="35"/>
  <c r="P8033" i="35" s="1"/>
  <c r="Q8011" i="35"/>
  <c r="A8012" i="35"/>
  <c r="D8012" i="35"/>
  <c r="E8012" i="35"/>
  <c r="F8012" i="35"/>
  <c r="G8012" i="35"/>
  <c r="H8012" i="35"/>
  <c r="I8012" i="35"/>
  <c r="K8012" i="35"/>
  <c r="L8012" i="35"/>
  <c r="M8012" i="35"/>
  <c r="O8012" i="35"/>
  <c r="P8012" i="35"/>
  <c r="Q8012" i="35"/>
  <c r="A8013" i="35"/>
  <c r="D8013" i="35"/>
  <c r="E8013" i="35"/>
  <c r="F8013" i="35"/>
  <c r="G8013" i="35"/>
  <c r="H8013" i="35"/>
  <c r="I8013" i="35"/>
  <c r="K8013" i="35"/>
  <c r="L8013" i="35"/>
  <c r="M8013" i="35"/>
  <c r="O8013" i="35"/>
  <c r="P8013" i="35"/>
  <c r="Q8013" i="35"/>
  <c r="A8014" i="35"/>
  <c r="D8014" i="35"/>
  <c r="E8014" i="35"/>
  <c r="F8014" i="35"/>
  <c r="G8014" i="35"/>
  <c r="H8014" i="35"/>
  <c r="I8014" i="35"/>
  <c r="K8014" i="35"/>
  <c r="L8014" i="35"/>
  <c r="M8014" i="35"/>
  <c r="O8014" i="35"/>
  <c r="P8014" i="35"/>
  <c r="Q8014" i="35"/>
  <c r="A8015" i="35"/>
  <c r="D8015" i="35"/>
  <c r="E8015" i="35"/>
  <c r="F8015" i="35"/>
  <c r="G8015" i="35"/>
  <c r="H8015" i="35"/>
  <c r="I8015" i="35"/>
  <c r="K8015" i="35"/>
  <c r="L8015" i="35"/>
  <c r="M8015" i="35"/>
  <c r="O8015" i="35"/>
  <c r="P8015" i="35"/>
  <c r="Q8015" i="35"/>
  <c r="R8015" i="35"/>
  <c r="A8016" i="35"/>
  <c r="D8016" i="35"/>
  <c r="E8016" i="35"/>
  <c r="F8016" i="35"/>
  <c r="G8016" i="35"/>
  <c r="H8016" i="35"/>
  <c r="I8016" i="35"/>
  <c r="K8016" i="35"/>
  <c r="L8016" i="35"/>
  <c r="M8016" i="35"/>
  <c r="N8016" i="35"/>
  <c r="O8016" i="35"/>
  <c r="P8016" i="35"/>
  <c r="Q8016" i="35"/>
  <c r="R8016" i="35"/>
  <c r="A8017" i="35"/>
  <c r="D8017" i="35"/>
  <c r="E8017" i="35"/>
  <c r="F8017" i="35"/>
  <c r="G8017" i="35"/>
  <c r="H8017" i="35"/>
  <c r="I8017" i="35"/>
  <c r="K8017" i="35"/>
  <c r="L8017" i="35"/>
  <c r="M8017" i="35"/>
  <c r="N8017" i="35"/>
  <c r="O8017" i="35"/>
  <c r="P8017" i="35"/>
  <c r="Q8017" i="35"/>
  <c r="R8017" i="35"/>
  <c r="A8018" i="35"/>
  <c r="D8018" i="35"/>
  <c r="E8018" i="35"/>
  <c r="F8018" i="35"/>
  <c r="G8018" i="35"/>
  <c r="H8018" i="35"/>
  <c r="I8018" i="35"/>
  <c r="K8018" i="35"/>
  <c r="L8018" i="35"/>
  <c r="M8018" i="35"/>
  <c r="N8018" i="35"/>
  <c r="O8018" i="35"/>
  <c r="P8018" i="35"/>
  <c r="Q8018" i="35"/>
  <c r="R8018" i="35"/>
  <c r="A8019" i="35"/>
  <c r="D8019" i="35"/>
  <c r="E8019" i="35"/>
  <c r="F8019" i="35"/>
  <c r="G8019" i="35"/>
  <c r="H8019" i="35"/>
  <c r="I8019" i="35"/>
  <c r="K8019" i="35"/>
  <c r="L8019" i="35"/>
  <c r="M8019" i="35"/>
  <c r="N8019" i="35"/>
  <c r="O8019" i="35"/>
  <c r="P8019" i="35"/>
  <c r="Q8019" i="35"/>
  <c r="R8019" i="35"/>
  <c r="A8020" i="35"/>
  <c r="D8020" i="35"/>
  <c r="E8020" i="35"/>
  <c r="F8020" i="35"/>
  <c r="G8020" i="35"/>
  <c r="H8020" i="35"/>
  <c r="I8020" i="35"/>
  <c r="J8020" i="35"/>
  <c r="K8020" i="35"/>
  <c r="L8020" i="35"/>
  <c r="M8020" i="35"/>
  <c r="N8020" i="35"/>
  <c r="O8020" i="35"/>
  <c r="P8020" i="35"/>
  <c r="Q8020" i="35"/>
  <c r="R8020" i="35"/>
  <c r="A8021" i="35"/>
  <c r="D8021" i="35"/>
  <c r="E8021" i="35"/>
  <c r="F8021" i="35"/>
  <c r="G8021" i="35"/>
  <c r="H8021" i="35"/>
  <c r="I8021" i="35"/>
  <c r="J8021" i="35"/>
  <c r="K8021" i="35"/>
  <c r="L8021" i="35"/>
  <c r="M8021" i="35"/>
  <c r="N8021" i="35"/>
  <c r="O8021" i="35"/>
  <c r="P8021" i="35"/>
  <c r="Q8021" i="35"/>
  <c r="R8021" i="35"/>
  <c r="A8022" i="35"/>
  <c r="D8022" i="35"/>
  <c r="E8022" i="35"/>
  <c r="F8022" i="35"/>
  <c r="G8022" i="35"/>
  <c r="H8022" i="35"/>
  <c r="I8022" i="35"/>
  <c r="K8022" i="35"/>
  <c r="L8022" i="35"/>
  <c r="M8022" i="35"/>
  <c r="N8022" i="35"/>
  <c r="O8022" i="35"/>
  <c r="P8022" i="35"/>
  <c r="Q8022" i="35"/>
  <c r="R8022" i="35"/>
  <c r="A8023" i="35"/>
  <c r="D8023" i="35"/>
  <c r="E8023" i="35"/>
  <c r="F8023" i="35"/>
  <c r="G8023" i="35"/>
  <c r="H8023" i="35"/>
  <c r="I8023" i="35"/>
  <c r="J8023" i="35"/>
  <c r="K8023" i="35"/>
  <c r="L8023" i="35"/>
  <c r="M8023" i="35"/>
  <c r="N8023" i="35"/>
  <c r="O8023" i="35"/>
  <c r="P8023" i="35"/>
  <c r="Q8023" i="35"/>
  <c r="R8023" i="35"/>
  <c r="A8024" i="35"/>
  <c r="D8024" i="35"/>
  <c r="E8024" i="35"/>
  <c r="F8024" i="35"/>
  <c r="G8024" i="35"/>
  <c r="H8024" i="35"/>
  <c r="I8024" i="35"/>
  <c r="K8024" i="35"/>
  <c r="L8024" i="35"/>
  <c r="M8024" i="35"/>
  <c r="N8024" i="35"/>
  <c r="O8024" i="35"/>
  <c r="P8024" i="35"/>
  <c r="Q8024" i="35"/>
  <c r="R8024" i="35"/>
  <c r="A8025" i="35"/>
  <c r="D8025" i="35"/>
  <c r="E8025" i="35"/>
  <c r="F8025" i="35"/>
  <c r="G8025" i="35"/>
  <c r="H8025" i="35"/>
  <c r="I8025" i="35"/>
  <c r="K8025" i="35"/>
  <c r="L8025" i="35"/>
  <c r="M8025" i="35"/>
  <c r="N8025" i="35"/>
  <c r="O8025" i="35"/>
  <c r="P8025" i="35"/>
  <c r="Q8025" i="35"/>
  <c r="R8025" i="35"/>
  <c r="A8026" i="35"/>
  <c r="D8026" i="35"/>
  <c r="E8026" i="35"/>
  <c r="F8026" i="35"/>
  <c r="G8026" i="35"/>
  <c r="H8026" i="35"/>
  <c r="I8026" i="35"/>
  <c r="K8026" i="35"/>
  <c r="L8026" i="35"/>
  <c r="M8026" i="35"/>
  <c r="N8026" i="35"/>
  <c r="O8026" i="35"/>
  <c r="P8026" i="35"/>
  <c r="Q8026" i="35"/>
  <c r="R8026" i="35"/>
  <c r="A8027" i="35"/>
  <c r="D8027" i="35"/>
  <c r="E8027" i="35"/>
  <c r="F8027" i="35"/>
  <c r="G8027" i="35"/>
  <c r="H8027" i="35"/>
  <c r="I8027" i="35"/>
  <c r="J8027" i="35"/>
  <c r="K8027" i="35"/>
  <c r="L8027" i="35"/>
  <c r="M8027" i="35"/>
  <c r="N8027" i="35"/>
  <c r="O8027" i="35"/>
  <c r="P8027" i="35"/>
  <c r="Q8027" i="35"/>
  <c r="R8027" i="35"/>
  <c r="A8028" i="35"/>
  <c r="D8028" i="35"/>
  <c r="E8028" i="35"/>
  <c r="F8028" i="35"/>
  <c r="G8028" i="35"/>
  <c r="H8028" i="35"/>
  <c r="I8028" i="35"/>
  <c r="K8028" i="35"/>
  <c r="L8028" i="35"/>
  <c r="M8028" i="35"/>
  <c r="N8028" i="35"/>
  <c r="O8028" i="35"/>
  <c r="P8028" i="35"/>
  <c r="Q8028" i="35"/>
  <c r="R8028" i="35"/>
  <c r="A8029" i="35"/>
  <c r="D8029" i="35"/>
  <c r="E8029" i="35"/>
  <c r="F8029" i="35"/>
  <c r="G8029" i="35"/>
  <c r="H8029" i="35"/>
  <c r="I8029" i="35"/>
  <c r="K8029" i="35"/>
  <c r="L8029" i="35"/>
  <c r="M8029" i="35"/>
  <c r="N8029" i="35"/>
  <c r="O8029" i="35"/>
  <c r="P8029" i="35"/>
  <c r="Q8029" i="35"/>
  <c r="R8029" i="35"/>
  <c r="A8030" i="35"/>
  <c r="D8030" i="35"/>
  <c r="E8030" i="35"/>
  <c r="F8030" i="35"/>
  <c r="G8030" i="35"/>
  <c r="H8030" i="35"/>
  <c r="I8030" i="35"/>
  <c r="J8030" i="35"/>
  <c r="K8030" i="35"/>
  <c r="L8030" i="35"/>
  <c r="M8030" i="35"/>
  <c r="N8030" i="35"/>
  <c r="O8030" i="35"/>
  <c r="P8030" i="35"/>
  <c r="Q8030" i="35"/>
  <c r="R8030" i="35"/>
  <c r="A8031" i="35"/>
  <c r="D8031" i="35"/>
  <c r="E8031" i="35"/>
  <c r="F8031" i="35"/>
  <c r="G8031" i="35"/>
  <c r="H8031" i="35"/>
  <c r="I8031" i="35"/>
  <c r="J8031" i="35"/>
  <c r="K8031" i="35"/>
  <c r="L8031" i="35"/>
  <c r="M8031" i="35"/>
  <c r="N8031" i="35"/>
  <c r="O8031" i="35"/>
  <c r="P8031" i="35"/>
  <c r="Q8031" i="35"/>
  <c r="R8031" i="35"/>
  <c r="A8032" i="35"/>
  <c r="D8032" i="35"/>
  <c r="E8032" i="35"/>
  <c r="F8032" i="35"/>
  <c r="G8032" i="35"/>
  <c r="H8032" i="35"/>
  <c r="I8032" i="35"/>
  <c r="J8032" i="35"/>
  <c r="K8032" i="35"/>
  <c r="L8032" i="35"/>
  <c r="M8032" i="35"/>
  <c r="N8032" i="35"/>
  <c r="O8032" i="35"/>
  <c r="P8032" i="35"/>
  <c r="Q8032" i="35"/>
  <c r="R8032" i="35"/>
  <c r="D8039" i="35"/>
  <c r="D8044" i="35" s="1"/>
  <c r="E8039" i="35"/>
  <c r="F8039" i="35"/>
  <c r="G8039" i="35"/>
  <c r="G8044" i="35" s="1"/>
  <c r="H8039" i="35"/>
  <c r="H8044" i="35" s="1"/>
  <c r="I8039" i="35"/>
  <c r="J8039" i="35"/>
  <c r="K8039" i="35"/>
  <c r="K8044" i="35" s="1"/>
  <c r="L8039" i="35"/>
  <c r="L8044" i="35" s="1"/>
  <c r="M8039" i="35"/>
  <c r="N8039" i="35"/>
  <c r="O8039" i="35"/>
  <c r="O8044" i="35" s="1"/>
  <c r="P8039" i="35"/>
  <c r="P8044" i="35" s="1"/>
  <c r="Q8039" i="35"/>
  <c r="R8039" i="35"/>
  <c r="D8041" i="35"/>
  <c r="E8041" i="35"/>
  <c r="F8041" i="35"/>
  <c r="G8041" i="35"/>
  <c r="H8041" i="35"/>
  <c r="I8041" i="35"/>
  <c r="J8041" i="35"/>
  <c r="K8041" i="35"/>
  <c r="L8041" i="35"/>
  <c r="M8041" i="35"/>
  <c r="N8041" i="35"/>
  <c r="O8041" i="35"/>
  <c r="P8041" i="35"/>
  <c r="Q8041" i="35"/>
  <c r="R8041" i="35"/>
  <c r="E8044" i="35"/>
  <c r="F8044" i="35"/>
  <c r="I8044" i="35"/>
  <c r="J8044" i="35"/>
  <c r="M8044" i="35"/>
  <c r="N8044" i="35"/>
  <c r="Q8044" i="35"/>
  <c r="R8044" i="35"/>
  <c r="A8069" i="35"/>
  <c r="D8069" i="35"/>
  <c r="G8069" i="35" s="1"/>
  <c r="H8069" i="35"/>
  <c r="L8069" i="35"/>
  <c r="P8069" i="35"/>
  <c r="A8070" i="35"/>
  <c r="D8070" i="35"/>
  <c r="G8070" i="35" s="1"/>
  <c r="G8121" i="35" s="1"/>
  <c r="H8070" i="35"/>
  <c r="L8070" i="35"/>
  <c r="P8070" i="35"/>
  <c r="A8071" i="35"/>
  <c r="D8071" i="35"/>
  <c r="G8071" i="35" s="1"/>
  <c r="G8122" i="35" s="1"/>
  <c r="H8071" i="35"/>
  <c r="L8071" i="35"/>
  <c r="P8071" i="35"/>
  <c r="A8072" i="35"/>
  <c r="D8072" i="35"/>
  <c r="G8072" i="35" s="1"/>
  <c r="G8123" i="35" s="1"/>
  <c r="H8072" i="35"/>
  <c r="L8072" i="35"/>
  <c r="P8072" i="35"/>
  <c r="A8073" i="35"/>
  <c r="D8073" i="35"/>
  <c r="G8073" i="35" s="1"/>
  <c r="G8124" i="35" s="1"/>
  <c r="H8073" i="35"/>
  <c r="L8073" i="35"/>
  <c r="P8073" i="35"/>
  <c r="A8074" i="35"/>
  <c r="D8074" i="35"/>
  <c r="G8074" i="35" s="1"/>
  <c r="G8125" i="35" s="1"/>
  <c r="H8074" i="35"/>
  <c r="L8074" i="35"/>
  <c r="P8074" i="35"/>
  <c r="A8075" i="35"/>
  <c r="D8075" i="35"/>
  <c r="G8075" i="35" s="1"/>
  <c r="G8126" i="35" s="1"/>
  <c r="H8075" i="35"/>
  <c r="L8075" i="35"/>
  <c r="P8075" i="35"/>
  <c r="A8076" i="35"/>
  <c r="D8076" i="35"/>
  <c r="G8076" i="35" s="1"/>
  <c r="G8127" i="35" s="1"/>
  <c r="H8076" i="35"/>
  <c r="L8076" i="35"/>
  <c r="P8076" i="35"/>
  <c r="A8077" i="35"/>
  <c r="D8077" i="35"/>
  <c r="G8077" i="35" s="1"/>
  <c r="G8128" i="35" s="1"/>
  <c r="H8077" i="35"/>
  <c r="L8077" i="35"/>
  <c r="P8077" i="35"/>
  <c r="A8078" i="35"/>
  <c r="D8078" i="35"/>
  <c r="G8078" i="35" s="1"/>
  <c r="G8129" i="35" s="1"/>
  <c r="H8078" i="35"/>
  <c r="L8078" i="35"/>
  <c r="P8078" i="35"/>
  <c r="A8079" i="35"/>
  <c r="D8079" i="35"/>
  <c r="G8079" i="35" s="1"/>
  <c r="G8130" i="35" s="1"/>
  <c r="H8079" i="35"/>
  <c r="H8119" i="35" s="1"/>
  <c r="L8079" i="35"/>
  <c r="L8119" i="35" s="1"/>
  <c r="P8079" i="35"/>
  <c r="A8080" i="35"/>
  <c r="D8080" i="35"/>
  <c r="G8080" i="35" s="1"/>
  <c r="G8131" i="35" s="1"/>
  <c r="H8080" i="35"/>
  <c r="L8080" i="35"/>
  <c r="P8080" i="35"/>
  <c r="P8119" i="35" s="1"/>
  <c r="A8081" i="35"/>
  <c r="D8081" i="35"/>
  <c r="G8081" i="35" s="1"/>
  <c r="G8132" i="35" s="1"/>
  <c r="H8081" i="35"/>
  <c r="L8081" i="35"/>
  <c r="P8081" i="35"/>
  <c r="A8082" i="35"/>
  <c r="D8082" i="35"/>
  <c r="G8082" i="35" s="1"/>
  <c r="G8133" i="35" s="1"/>
  <c r="H8082" i="35"/>
  <c r="L8082" i="35"/>
  <c r="P8082" i="35"/>
  <c r="A8083" i="35"/>
  <c r="D8083" i="35"/>
  <c r="G8083" i="35" s="1"/>
  <c r="G8134" i="35" s="1"/>
  <c r="H8083" i="35"/>
  <c r="L8083" i="35"/>
  <c r="P8083" i="35"/>
  <c r="A8084" i="35"/>
  <c r="D8084" i="35"/>
  <c r="G8084" i="35" s="1"/>
  <c r="G8135" i="35" s="1"/>
  <c r="H8084" i="35"/>
  <c r="L8084" i="35"/>
  <c r="P8084" i="35"/>
  <c r="A8085" i="35"/>
  <c r="D8085" i="35"/>
  <c r="G8085" i="35" s="1"/>
  <c r="G8136" i="35" s="1"/>
  <c r="H8085" i="35"/>
  <c r="L8085" i="35"/>
  <c r="P8085" i="35"/>
  <c r="A8086" i="35"/>
  <c r="D8086" i="35"/>
  <c r="G8086" i="35" s="1"/>
  <c r="G8137" i="35" s="1"/>
  <c r="H8086" i="35"/>
  <c r="L8086" i="35"/>
  <c r="P8086" i="35"/>
  <c r="A8087" i="35"/>
  <c r="D8087" i="35"/>
  <c r="G8087" i="35" s="1"/>
  <c r="G8138" i="35" s="1"/>
  <c r="H8087" i="35"/>
  <c r="L8087" i="35"/>
  <c r="P8087" i="35"/>
  <c r="A8088" i="35"/>
  <c r="D8088" i="35"/>
  <c r="G8088" i="35" s="1"/>
  <c r="G8139" i="35" s="1"/>
  <c r="H8088" i="35"/>
  <c r="L8088" i="35"/>
  <c r="P8088" i="35"/>
  <c r="A8089" i="35"/>
  <c r="D8089" i="35"/>
  <c r="G8089" i="35" s="1"/>
  <c r="G8140" i="35" s="1"/>
  <c r="H8089" i="35"/>
  <c r="L8089" i="35"/>
  <c r="P8089" i="35"/>
  <c r="A8090" i="35"/>
  <c r="D8090" i="35"/>
  <c r="G8090" i="35" s="1"/>
  <c r="G8141" i="35" s="1"/>
  <c r="H8090" i="35"/>
  <c r="L8090" i="35"/>
  <c r="P8090" i="35"/>
  <c r="A8091" i="35"/>
  <c r="D8091" i="35"/>
  <c r="G8091" i="35" s="1"/>
  <c r="G8142" i="35" s="1"/>
  <c r="H8091" i="35"/>
  <c r="L8091" i="35"/>
  <c r="P8091" i="35"/>
  <c r="A8092" i="35"/>
  <c r="D8092" i="35"/>
  <c r="G8092" i="35" s="1"/>
  <c r="G8143" i="35" s="1"/>
  <c r="H8092" i="35"/>
  <c r="L8092" i="35"/>
  <c r="P8092" i="35"/>
  <c r="A8093" i="35"/>
  <c r="D8093" i="35"/>
  <c r="G8093" i="35" s="1"/>
  <c r="G8144" i="35" s="1"/>
  <c r="H8093" i="35"/>
  <c r="L8093" i="35"/>
  <c r="P8093" i="35"/>
  <c r="A8094" i="35"/>
  <c r="D8094" i="35"/>
  <c r="G8094" i="35" s="1"/>
  <c r="G8145" i="35" s="1"/>
  <c r="H8094" i="35"/>
  <c r="L8094" i="35"/>
  <c r="P8094" i="35"/>
  <c r="A8095" i="35"/>
  <c r="D8095" i="35"/>
  <c r="G8095" i="35" s="1"/>
  <c r="G8146" i="35" s="1"/>
  <c r="H8095" i="35"/>
  <c r="L8095" i="35"/>
  <c r="P8095" i="35"/>
  <c r="A8096" i="35"/>
  <c r="D8096" i="35"/>
  <c r="G8096" i="35" s="1"/>
  <c r="G8147" i="35" s="1"/>
  <c r="H8096" i="35"/>
  <c r="L8096" i="35"/>
  <c r="P8096" i="35"/>
  <c r="A8097" i="35"/>
  <c r="D8097" i="35"/>
  <c r="G8097" i="35" s="1"/>
  <c r="G8148" i="35" s="1"/>
  <c r="H8097" i="35"/>
  <c r="L8097" i="35"/>
  <c r="P8097" i="35"/>
  <c r="A8098" i="35"/>
  <c r="D8098" i="35"/>
  <c r="G8098" i="35" s="1"/>
  <c r="G8149" i="35" s="1"/>
  <c r="H8098" i="35"/>
  <c r="L8098" i="35"/>
  <c r="P8098" i="35"/>
  <c r="A8099" i="35"/>
  <c r="D8099" i="35"/>
  <c r="G8099" i="35" s="1"/>
  <c r="G8150" i="35" s="1"/>
  <c r="H8099" i="35"/>
  <c r="L8099" i="35"/>
  <c r="P8099" i="35"/>
  <c r="A8100" i="35"/>
  <c r="D8100" i="35"/>
  <c r="G8100" i="35" s="1"/>
  <c r="G8151" i="35" s="1"/>
  <c r="H8100" i="35"/>
  <c r="L8100" i="35"/>
  <c r="P8100" i="35"/>
  <c r="A8101" i="35"/>
  <c r="D8101" i="35"/>
  <c r="G8101" i="35" s="1"/>
  <c r="G8152" i="35" s="1"/>
  <c r="H8101" i="35"/>
  <c r="L8101" i="35"/>
  <c r="P8101" i="35"/>
  <c r="A8102" i="35"/>
  <c r="D8102" i="35"/>
  <c r="G8102" i="35" s="1"/>
  <c r="G8153" i="35" s="1"/>
  <c r="H8102" i="35"/>
  <c r="L8102" i="35"/>
  <c r="P8102" i="35"/>
  <c r="A8103" i="35"/>
  <c r="D8103" i="35"/>
  <c r="G8103" i="35" s="1"/>
  <c r="G8154" i="35" s="1"/>
  <c r="H8103" i="35"/>
  <c r="L8103" i="35"/>
  <c r="P8103" i="35"/>
  <c r="A8104" i="35"/>
  <c r="D8104" i="35"/>
  <c r="G8104" i="35" s="1"/>
  <c r="G8155" i="35" s="1"/>
  <c r="H8104" i="35"/>
  <c r="L8104" i="35"/>
  <c r="P8104" i="35"/>
  <c r="A8105" i="35"/>
  <c r="D8105" i="35"/>
  <c r="G8105" i="35" s="1"/>
  <c r="G8156" i="35" s="1"/>
  <c r="H8105" i="35"/>
  <c r="L8105" i="35"/>
  <c r="P8105" i="35"/>
  <c r="A8106" i="35"/>
  <c r="D8106" i="35"/>
  <c r="G8106" i="35" s="1"/>
  <c r="G8157" i="35" s="1"/>
  <c r="H8106" i="35"/>
  <c r="L8106" i="35"/>
  <c r="P8106" i="35"/>
  <c r="A8107" i="35"/>
  <c r="D8107" i="35"/>
  <c r="G8107" i="35" s="1"/>
  <c r="G8158" i="35" s="1"/>
  <c r="H8107" i="35"/>
  <c r="L8107" i="35"/>
  <c r="P8107" i="35"/>
  <c r="A8108" i="35"/>
  <c r="D8108" i="35"/>
  <c r="G8108" i="35" s="1"/>
  <c r="G8159" i="35" s="1"/>
  <c r="H8108" i="35"/>
  <c r="L8108" i="35"/>
  <c r="P8108" i="35"/>
  <c r="A8109" i="35"/>
  <c r="D8109" i="35"/>
  <c r="G8109" i="35" s="1"/>
  <c r="G8160" i="35" s="1"/>
  <c r="H8109" i="35"/>
  <c r="L8109" i="35"/>
  <c r="P8109" i="35"/>
  <c r="A8110" i="35"/>
  <c r="D8110" i="35"/>
  <c r="G8110" i="35" s="1"/>
  <c r="G8161" i="35" s="1"/>
  <c r="H8110" i="35"/>
  <c r="L8110" i="35"/>
  <c r="P8110" i="35"/>
  <c r="A8111" i="35"/>
  <c r="D8111" i="35"/>
  <c r="G8111" i="35" s="1"/>
  <c r="G8162" i="35" s="1"/>
  <c r="H8111" i="35"/>
  <c r="L8111" i="35"/>
  <c r="P8111" i="35"/>
  <c r="A8112" i="35"/>
  <c r="D8112" i="35"/>
  <c r="G8112" i="35" s="1"/>
  <c r="G8163" i="35" s="1"/>
  <c r="H8112" i="35"/>
  <c r="L8112" i="35"/>
  <c r="P8112" i="35"/>
  <c r="A8113" i="35"/>
  <c r="D8113" i="35"/>
  <c r="G8113" i="35" s="1"/>
  <c r="G8164" i="35" s="1"/>
  <c r="H8113" i="35"/>
  <c r="L8113" i="35"/>
  <c r="P8113" i="35"/>
  <c r="A8114" i="35"/>
  <c r="D8114" i="35"/>
  <c r="G8114" i="35" s="1"/>
  <c r="G8165" i="35" s="1"/>
  <c r="H8114" i="35"/>
  <c r="L8114" i="35"/>
  <c r="P8114" i="35"/>
  <c r="A8115" i="35"/>
  <c r="D8115" i="35"/>
  <c r="G8115" i="35" s="1"/>
  <c r="G8166" i="35" s="1"/>
  <c r="H8115" i="35"/>
  <c r="L8115" i="35"/>
  <c r="P8115" i="35"/>
  <c r="A8116" i="35"/>
  <c r="D8116" i="35"/>
  <c r="G8116" i="35" s="1"/>
  <c r="G8167" i="35" s="1"/>
  <c r="H8116" i="35"/>
  <c r="L8116" i="35"/>
  <c r="P8116" i="35"/>
  <c r="A8117" i="35"/>
  <c r="D8117" i="35"/>
  <c r="G8117" i="35" s="1"/>
  <c r="G8168" i="35" s="1"/>
  <c r="H8117" i="35"/>
  <c r="L8117" i="35"/>
  <c r="P8117" i="35"/>
  <c r="A8118" i="35"/>
  <c r="D8118" i="35"/>
  <c r="G8118" i="35" s="1"/>
  <c r="G8169" i="35" s="1"/>
  <c r="H8118" i="35"/>
  <c r="L8118" i="35"/>
  <c r="P8118" i="35"/>
  <c r="A8120" i="35"/>
  <c r="D8120" i="35"/>
  <c r="H8120" i="35"/>
  <c r="L8120" i="35"/>
  <c r="P8120" i="35"/>
  <c r="A8121" i="35"/>
  <c r="D8121" i="35"/>
  <c r="H8121" i="35"/>
  <c r="L8121" i="35"/>
  <c r="P8121" i="35"/>
  <c r="A8122" i="35"/>
  <c r="D8122" i="35"/>
  <c r="H8122" i="35"/>
  <c r="L8122" i="35"/>
  <c r="P8122" i="35"/>
  <c r="A8123" i="35"/>
  <c r="D8123" i="35"/>
  <c r="H8123" i="35"/>
  <c r="L8123" i="35"/>
  <c r="P8123" i="35"/>
  <c r="A8124" i="35"/>
  <c r="D8124" i="35"/>
  <c r="H8124" i="35"/>
  <c r="L8124" i="35"/>
  <c r="P8124" i="35"/>
  <c r="A8125" i="35"/>
  <c r="D8125" i="35"/>
  <c r="H8125" i="35"/>
  <c r="L8125" i="35"/>
  <c r="P8125" i="35"/>
  <c r="A8126" i="35"/>
  <c r="D8126" i="35"/>
  <c r="H8126" i="35"/>
  <c r="L8126" i="35"/>
  <c r="P8126" i="35"/>
  <c r="A8127" i="35"/>
  <c r="D8127" i="35"/>
  <c r="H8127" i="35"/>
  <c r="L8127" i="35"/>
  <c r="P8127" i="35"/>
  <c r="A8128" i="35"/>
  <c r="D8128" i="35"/>
  <c r="H8128" i="35"/>
  <c r="L8128" i="35"/>
  <c r="P8128" i="35"/>
  <c r="A8129" i="35"/>
  <c r="D8129" i="35"/>
  <c r="H8129" i="35"/>
  <c r="L8129" i="35"/>
  <c r="P8129" i="35"/>
  <c r="A8130" i="35"/>
  <c r="D8130" i="35"/>
  <c r="D8170" i="35" s="1"/>
  <c r="D8177" i="35" s="1"/>
  <c r="H8130" i="35"/>
  <c r="H8170" i="35" s="1"/>
  <c r="H8177" i="35" s="1"/>
  <c r="H8187" i="35" s="1"/>
  <c r="H8191" i="35" s="1"/>
  <c r="L8130" i="35"/>
  <c r="L8170" i="35" s="1"/>
  <c r="L8177" i="35" s="1"/>
  <c r="P8130" i="35"/>
  <c r="P8170" i="35" s="1"/>
  <c r="P8177" i="35" s="1"/>
  <c r="A8131" i="35"/>
  <c r="D8131" i="35"/>
  <c r="H8131" i="35"/>
  <c r="L8131" i="35"/>
  <c r="P8131" i="35"/>
  <c r="A8132" i="35"/>
  <c r="D8132" i="35"/>
  <c r="H8132" i="35"/>
  <c r="L8132" i="35"/>
  <c r="P8132" i="35"/>
  <c r="A8133" i="35"/>
  <c r="D8133" i="35"/>
  <c r="H8133" i="35"/>
  <c r="L8133" i="35"/>
  <c r="P8133" i="35"/>
  <c r="A8134" i="35"/>
  <c r="D8134" i="35"/>
  <c r="H8134" i="35"/>
  <c r="L8134" i="35"/>
  <c r="P8134" i="35"/>
  <c r="A8135" i="35"/>
  <c r="D8135" i="35"/>
  <c r="H8135" i="35"/>
  <c r="L8135" i="35"/>
  <c r="P8135" i="35"/>
  <c r="A8136" i="35"/>
  <c r="D8136" i="35"/>
  <c r="H8136" i="35"/>
  <c r="L8136" i="35"/>
  <c r="P8136" i="35"/>
  <c r="A8137" i="35"/>
  <c r="D8137" i="35"/>
  <c r="H8137" i="35"/>
  <c r="L8137" i="35"/>
  <c r="P8137" i="35"/>
  <c r="A8138" i="35"/>
  <c r="D8138" i="35"/>
  <c r="H8138" i="35"/>
  <c r="L8138" i="35"/>
  <c r="P8138" i="35"/>
  <c r="A8139" i="35"/>
  <c r="D8139" i="35"/>
  <c r="H8139" i="35"/>
  <c r="L8139" i="35"/>
  <c r="P8139" i="35"/>
  <c r="A8140" i="35"/>
  <c r="D8140" i="35"/>
  <c r="H8140" i="35"/>
  <c r="L8140" i="35"/>
  <c r="P8140" i="35"/>
  <c r="A8141" i="35"/>
  <c r="D8141" i="35"/>
  <c r="H8141" i="35"/>
  <c r="L8141" i="35"/>
  <c r="P8141" i="35"/>
  <c r="A8142" i="35"/>
  <c r="D8142" i="35"/>
  <c r="H8142" i="35"/>
  <c r="L8142" i="35"/>
  <c r="P8142" i="35"/>
  <c r="A8143" i="35"/>
  <c r="D8143" i="35"/>
  <c r="H8143" i="35"/>
  <c r="L8143" i="35"/>
  <c r="P8143" i="35"/>
  <c r="A8144" i="35"/>
  <c r="D8144" i="35"/>
  <c r="H8144" i="35"/>
  <c r="L8144" i="35"/>
  <c r="P8144" i="35"/>
  <c r="A8145" i="35"/>
  <c r="D8145" i="35"/>
  <c r="H8145" i="35"/>
  <c r="L8145" i="35"/>
  <c r="P8145" i="35"/>
  <c r="A8146" i="35"/>
  <c r="D8146" i="35"/>
  <c r="H8146" i="35"/>
  <c r="L8146" i="35"/>
  <c r="P8146" i="35"/>
  <c r="A8147" i="35"/>
  <c r="D8147" i="35"/>
  <c r="H8147" i="35"/>
  <c r="L8147" i="35"/>
  <c r="P8147" i="35"/>
  <c r="A8148" i="35"/>
  <c r="D8148" i="35"/>
  <c r="H8148" i="35"/>
  <c r="L8148" i="35"/>
  <c r="P8148" i="35"/>
  <c r="A8149" i="35"/>
  <c r="D8149" i="35"/>
  <c r="H8149" i="35"/>
  <c r="L8149" i="35"/>
  <c r="P8149" i="35"/>
  <c r="A8150" i="35"/>
  <c r="D8150" i="35"/>
  <c r="H8150" i="35"/>
  <c r="L8150" i="35"/>
  <c r="P8150" i="35"/>
  <c r="A8151" i="35"/>
  <c r="D8151" i="35"/>
  <c r="H8151" i="35"/>
  <c r="L8151" i="35"/>
  <c r="P8151" i="35"/>
  <c r="A8152" i="35"/>
  <c r="D8152" i="35"/>
  <c r="H8152" i="35"/>
  <c r="L8152" i="35"/>
  <c r="P8152" i="35"/>
  <c r="A8153" i="35"/>
  <c r="D8153" i="35"/>
  <c r="H8153" i="35"/>
  <c r="L8153" i="35"/>
  <c r="P8153" i="35"/>
  <c r="A8154" i="35"/>
  <c r="D8154" i="35"/>
  <c r="H8154" i="35"/>
  <c r="L8154" i="35"/>
  <c r="P8154" i="35"/>
  <c r="A8155" i="35"/>
  <c r="D8155" i="35"/>
  <c r="H8155" i="35"/>
  <c r="L8155" i="35"/>
  <c r="P8155" i="35"/>
  <c r="A8156" i="35"/>
  <c r="D8156" i="35"/>
  <c r="H8156" i="35"/>
  <c r="L8156" i="35"/>
  <c r="P8156" i="35"/>
  <c r="A8157" i="35"/>
  <c r="D8157" i="35"/>
  <c r="H8157" i="35"/>
  <c r="L8157" i="35"/>
  <c r="P8157" i="35"/>
  <c r="A8158" i="35"/>
  <c r="D8158" i="35"/>
  <c r="H8158" i="35"/>
  <c r="L8158" i="35"/>
  <c r="P8158" i="35"/>
  <c r="A8159" i="35"/>
  <c r="D8159" i="35"/>
  <c r="H8159" i="35"/>
  <c r="L8159" i="35"/>
  <c r="P8159" i="35"/>
  <c r="A8160" i="35"/>
  <c r="D8160" i="35"/>
  <c r="H8160" i="35"/>
  <c r="L8160" i="35"/>
  <c r="P8160" i="35"/>
  <c r="A8161" i="35"/>
  <c r="D8161" i="35"/>
  <c r="H8161" i="35"/>
  <c r="L8161" i="35"/>
  <c r="P8161" i="35"/>
  <c r="A8162" i="35"/>
  <c r="D8162" i="35"/>
  <c r="H8162" i="35"/>
  <c r="L8162" i="35"/>
  <c r="P8162" i="35"/>
  <c r="A8163" i="35"/>
  <c r="D8163" i="35"/>
  <c r="H8163" i="35"/>
  <c r="L8163" i="35"/>
  <c r="P8163" i="35"/>
  <c r="A8164" i="35"/>
  <c r="D8164" i="35"/>
  <c r="H8164" i="35"/>
  <c r="L8164" i="35"/>
  <c r="P8164" i="35"/>
  <c r="A8165" i="35"/>
  <c r="D8165" i="35"/>
  <c r="H8165" i="35"/>
  <c r="L8165" i="35"/>
  <c r="P8165" i="35"/>
  <c r="A8166" i="35"/>
  <c r="D8166" i="35"/>
  <c r="H8166" i="35"/>
  <c r="L8166" i="35"/>
  <c r="P8166" i="35"/>
  <c r="A8167" i="35"/>
  <c r="D8167" i="35"/>
  <c r="H8167" i="35"/>
  <c r="L8167" i="35"/>
  <c r="P8167" i="35"/>
  <c r="A8168" i="35"/>
  <c r="D8168" i="35"/>
  <c r="H8168" i="35"/>
  <c r="L8168" i="35"/>
  <c r="P8168" i="35"/>
  <c r="A8169" i="35"/>
  <c r="D8169" i="35"/>
  <c r="H8169" i="35"/>
  <c r="L8169" i="35"/>
  <c r="P8169" i="35"/>
  <c r="D8180" i="35"/>
  <c r="D8185" i="35" s="1"/>
  <c r="E8180" i="35"/>
  <c r="F8180" i="35"/>
  <c r="G8180" i="35"/>
  <c r="G8185" i="35" s="1"/>
  <c r="H8180" i="35"/>
  <c r="H8185" i="35" s="1"/>
  <c r="I8180" i="35"/>
  <c r="J8180" i="35"/>
  <c r="K8180" i="35"/>
  <c r="K8185" i="35" s="1"/>
  <c r="L8180" i="35"/>
  <c r="L8185" i="35" s="1"/>
  <c r="M8180" i="35"/>
  <c r="N8180" i="35"/>
  <c r="O8180" i="35"/>
  <c r="O8185" i="35" s="1"/>
  <c r="P8180" i="35"/>
  <c r="P8185" i="35" s="1"/>
  <c r="Q8180" i="35"/>
  <c r="R8180" i="35"/>
  <c r="D8182" i="35"/>
  <c r="E8182" i="35"/>
  <c r="F8182" i="35"/>
  <c r="G8182" i="35"/>
  <c r="H8182" i="35"/>
  <c r="I8182" i="35"/>
  <c r="J8182" i="35"/>
  <c r="K8182" i="35"/>
  <c r="L8182" i="35"/>
  <c r="M8182" i="35"/>
  <c r="N8182" i="35"/>
  <c r="O8182" i="35"/>
  <c r="P8182" i="35"/>
  <c r="Q8182" i="35"/>
  <c r="R8182" i="35"/>
  <c r="E8185" i="35"/>
  <c r="F8185" i="35"/>
  <c r="I8185" i="35"/>
  <c r="J8185" i="35"/>
  <c r="M8185" i="35"/>
  <c r="N8185" i="35"/>
  <c r="Q8185" i="35"/>
  <c r="R8185" i="35"/>
  <c r="A8210" i="35"/>
  <c r="D8210" i="35"/>
  <c r="E8210" i="35" s="1"/>
  <c r="H8210" i="35"/>
  <c r="L8210" i="35"/>
  <c r="P8210" i="35"/>
  <c r="A8211" i="35"/>
  <c r="D8211" i="35"/>
  <c r="E8211" i="35" s="1"/>
  <c r="E8262" i="35" s="1"/>
  <c r="H8211" i="35"/>
  <c r="H8262" i="35" s="1"/>
  <c r="L8211" i="35"/>
  <c r="L8262" i="35" s="1"/>
  <c r="A8212" i="35"/>
  <c r="D8212" i="35"/>
  <c r="E8212" i="35" s="1"/>
  <c r="E8263" i="35" s="1"/>
  <c r="H8212" i="35"/>
  <c r="H8263" i="35" s="1"/>
  <c r="A8213" i="35"/>
  <c r="D8213" i="35"/>
  <c r="E8213" i="35" s="1"/>
  <c r="E8264" i="35" s="1"/>
  <c r="A8214" i="35"/>
  <c r="D8214" i="35"/>
  <c r="E8214" i="35" s="1"/>
  <c r="E8265" i="35" s="1"/>
  <c r="H8214" i="35"/>
  <c r="H8265" i="35" s="1"/>
  <c r="A8215" i="35"/>
  <c r="D8215" i="35"/>
  <c r="E8215" i="35" s="1"/>
  <c r="E8266" i="35" s="1"/>
  <c r="A8216" i="35"/>
  <c r="D8216" i="35"/>
  <c r="E8216" i="35" s="1"/>
  <c r="E8267" i="35" s="1"/>
  <c r="A8217" i="35"/>
  <c r="D8217" i="35"/>
  <c r="E8217" i="35" s="1"/>
  <c r="E8268" i="35" s="1"/>
  <c r="A8218" i="35"/>
  <c r="D8218" i="35"/>
  <c r="E8218" i="35" s="1"/>
  <c r="E8269" i="35" s="1"/>
  <c r="H8218" i="35"/>
  <c r="H8269" i="35" s="1"/>
  <c r="L8218" i="35"/>
  <c r="L8269" i="35" s="1"/>
  <c r="P8218" i="35"/>
  <c r="P8269" i="35" s="1"/>
  <c r="A8219" i="35"/>
  <c r="D8219" i="35"/>
  <c r="E8219" i="35" s="1"/>
  <c r="E8270" i="35" s="1"/>
  <c r="H8219" i="35"/>
  <c r="H8270" i="35" s="1"/>
  <c r="L8219" i="35"/>
  <c r="L8270" i="35" s="1"/>
  <c r="A8220" i="35"/>
  <c r="D8220" i="35"/>
  <c r="E8220" i="35" s="1"/>
  <c r="E8271" i="35" s="1"/>
  <c r="H8220" i="35"/>
  <c r="H8271" i="35" s="1"/>
  <c r="A8221" i="35"/>
  <c r="D8221" i="35"/>
  <c r="E8221" i="35" s="1"/>
  <c r="E8272" i="35" s="1"/>
  <c r="A8222" i="35"/>
  <c r="D8222" i="35"/>
  <c r="E8222" i="35" s="1"/>
  <c r="E8273" i="35" s="1"/>
  <c r="H8222" i="35"/>
  <c r="H8273" i="35" s="1"/>
  <c r="A8223" i="35"/>
  <c r="D8223" i="35"/>
  <c r="E8223" i="35" s="1"/>
  <c r="E8274" i="35" s="1"/>
  <c r="A8224" i="35"/>
  <c r="D8224" i="35"/>
  <c r="E8224" i="35" s="1"/>
  <c r="E8275" i="35" s="1"/>
  <c r="A8225" i="35"/>
  <c r="D8225" i="35"/>
  <c r="E8225" i="35" s="1"/>
  <c r="E8276" i="35" s="1"/>
  <c r="A8226" i="35"/>
  <c r="D8226" i="35"/>
  <c r="E8226" i="35" s="1"/>
  <c r="E8277" i="35" s="1"/>
  <c r="H8226" i="35"/>
  <c r="H8277" i="35" s="1"/>
  <c r="L8226" i="35"/>
  <c r="L8277" i="35" s="1"/>
  <c r="P8226" i="35"/>
  <c r="P8277" i="35" s="1"/>
  <c r="A8227" i="35"/>
  <c r="D8227" i="35"/>
  <c r="E8227" i="35" s="1"/>
  <c r="E8278" i="35" s="1"/>
  <c r="H8227" i="35"/>
  <c r="H8278" i="35" s="1"/>
  <c r="L8227" i="35"/>
  <c r="L8278" i="35" s="1"/>
  <c r="A8228" i="35"/>
  <c r="D8228" i="35"/>
  <c r="E8228" i="35" s="1"/>
  <c r="E8279" i="35" s="1"/>
  <c r="H8228" i="35"/>
  <c r="H8279" i="35" s="1"/>
  <c r="A8229" i="35"/>
  <c r="D8229" i="35"/>
  <c r="E8229" i="35" s="1"/>
  <c r="E8280" i="35" s="1"/>
  <c r="A8230" i="35"/>
  <c r="D8230" i="35"/>
  <c r="E8230" i="35" s="1"/>
  <c r="E8281" i="35" s="1"/>
  <c r="H8230" i="35"/>
  <c r="H8281" i="35" s="1"/>
  <c r="A8231" i="35"/>
  <c r="D8231" i="35"/>
  <c r="E8231" i="35" s="1"/>
  <c r="E8282" i="35" s="1"/>
  <c r="A8232" i="35"/>
  <c r="D8232" i="35"/>
  <c r="E8232" i="35" s="1"/>
  <c r="E8283" i="35" s="1"/>
  <c r="A8233" i="35"/>
  <c r="D8233" i="35"/>
  <c r="E8233" i="35" s="1"/>
  <c r="E8284" i="35" s="1"/>
  <c r="A8234" i="35"/>
  <c r="D8234" i="35"/>
  <c r="E8234" i="35" s="1"/>
  <c r="E8285" i="35" s="1"/>
  <c r="H8234" i="35"/>
  <c r="H8285" i="35" s="1"/>
  <c r="L8234" i="35"/>
  <c r="L8285" i="35" s="1"/>
  <c r="P8234" i="35"/>
  <c r="P8285" i="35" s="1"/>
  <c r="A8235" i="35"/>
  <c r="D8235" i="35"/>
  <c r="E8235" i="35" s="1"/>
  <c r="E8286" i="35" s="1"/>
  <c r="H8235" i="35"/>
  <c r="H8286" i="35" s="1"/>
  <c r="L8235" i="35"/>
  <c r="L8286" i="35" s="1"/>
  <c r="A8236" i="35"/>
  <c r="D8236" i="35"/>
  <c r="E8236" i="35" s="1"/>
  <c r="E8287" i="35" s="1"/>
  <c r="H8236" i="35"/>
  <c r="H8287" i="35" s="1"/>
  <c r="A8237" i="35"/>
  <c r="D8237" i="35"/>
  <c r="E8237" i="35" s="1"/>
  <c r="E8288" i="35" s="1"/>
  <c r="A8238" i="35"/>
  <c r="D8238" i="35"/>
  <c r="E8238" i="35" s="1"/>
  <c r="E8289" i="35" s="1"/>
  <c r="H8238" i="35"/>
  <c r="H8289" i="35" s="1"/>
  <c r="A8239" i="35"/>
  <c r="D8239" i="35"/>
  <c r="E8239" i="35" s="1"/>
  <c r="E8290" i="35" s="1"/>
  <c r="A8240" i="35"/>
  <c r="D8240" i="35"/>
  <c r="E8240" i="35" s="1"/>
  <c r="E8291" i="35" s="1"/>
  <c r="A8241" i="35"/>
  <c r="D8241" i="35"/>
  <c r="E8241" i="35" s="1"/>
  <c r="E8292" i="35" s="1"/>
  <c r="A8242" i="35"/>
  <c r="D8242" i="35"/>
  <c r="E8242" i="35" s="1"/>
  <c r="E8293" i="35" s="1"/>
  <c r="H8242" i="35"/>
  <c r="H8293" i="35" s="1"/>
  <c r="L8242" i="35"/>
  <c r="L8293" i="35" s="1"/>
  <c r="P8242" i="35"/>
  <c r="P8293" i="35" s="1"/>
  <c r="A8243" i="35"/>
  <c r="D8243" i="35"/>
  <c r="E8243" i="35" s="1"/>
  <c r="E8294" i="35" s="1"/>
  <c r="H8243" i="35"/>
  <c r="H8294" i="35" s="1"/>
  <c r="L8243" i="35"/>
  <c r="L8294" i="35" s="1"/>
  <c r="A8244" i="35"/>
  <c r="D8244" i="35"/>
  <c r="E8244" i="35" s="1"/>
  <c r="E8295" i="35" s="1"/>
  <c r="H8244" i="35"/>
  <c r="H8295" i="35" s="1"/>
  <c r="A8245" i="35"/>
  <c r="D8245" i="35"/>
  <c r="E8245" i="35" s="1"/>
  <c r="E8296" i="35" s="1"/>
  <c r="A8246" i="35"/>
  <c r="D8246" i="35"/>
  <c r="E8246" i="35" s="1"/>
  <c r="E8297" i="35" s="1"/>
  <c r="H8246" i="35"/>
  <c r="H8297" i="35" s="1"/>
  <c r="A8247" i="35"/>
  <c r="D8247" i="35"/>
  <c r="E8247" i="35" s="1"/>
  <c r="E8298" i="35" s="1"/>
  <c r="A8248" i="35"/>
  <c r="D8248" i="35"/>
  <c r="E8248" i="35" s="1"/>
  <c r="E8299" i="35" s="1"/>
  <c r="A8249" i="35"/>
  <c r="D8249" i="35"/>
  <c r="E8249" i="35" s="1"/>
  <c r="E8300" i="35" s="1"/>
  <c r="A8250" i="35"/>
  <c r="D8250" i="35"/>
  <c r="E8250" i="35" s="1"/>
  <c r="E8301" i="35" s="1"/>
  <c r="H8250" i="35"/>
  <c r="H8301" i="35" s="1"/>
  <c r="L8250" i="35"/>
  <c r="L8301" i="35" s="1"/>
  <c r="P8250" i="35"/>
  <c r="P8301" i="35" s="1"/>
  <c r="A8251" i="35"/>
  <c r="D8251" i="35"/>
  <c r="E8251" i="35" s="1"/>
  <c r="E8302" i="35" s="1"/>
  <c r="H8251" i="35"/>
  <c r="H8302" i="35" s="1"/>
  <c r="L8251" i="35"/>
  <c r="L8302" i="35" s="1"/>
  <c r="A8252" i="35"/>
  <c r="D8252" i="35"/>
  <c r="E8252" i="35" s="1"/>
  <c r="E8303" i="35" s="1"/>
  <c r="H8252" i="35"/>
  <c r="H8303" i="35" s="1"/>
  <c r="A8253" i="35"/>
  <c r="D8253" i="35"/>
  <c r="E8253" i="35" s="1"/>
  <c r="E8304" i="35" s="1"/>
  <c r="A8254" i="35"/>
  <c r="D8254" i="35"/>
  <c r="E8254" i="35" s="1"/>
  <c r="E8305" i="35" s="1"/>
  <c r="H8254" i="35"/>
  <c r="H8305" i="35" s="1"/>
  <c r="A8255" i="35"/>
  <c r="D8255" i="35"/>
  <c r="E8255" i="35" s="1"/>
  <c r="E8306" i="35" s="1"/>
  <c r="A8256" i="35"/>
  <c r="D8256" i="35"/>
  <c r="E8256" i="35" s="1"/>
  <c r="E8307" i="35" s="1"/>
  <c r="A8257" i="35"/>
  <c r="D8257" i="35"/>
  <c r="E8257" i="35" s="1"/>
  <c r="E8308" i="35" s="1"/>
  <c r="A8258" i="35"/>
  <c r="D8258" i="35"/>
  <c r="E8258" i="35" s="1"/>
  <c r="E8309" i="35" s="1"/>
  <c r="H8258" i="35"/>
  <c r="H8309" i="35" s="1"/>
  <c r="L8258" i="35"/>
  <c r="L8309" i="35" s="1"/>
  <c r="P8258" i="35"/>
  <c r="P8309" i="35" s="1"/>
  <c r="A8259" i="35"/>
  <c r="D8259" i="35"/>
  <c r="E8259" i="35" s="1"/>
  <c r="E8310" i="35" s="1"/>
  <c r="H8259" i="35"/>
  <c r="H8310" i="35" s="1"/>
  <c r="L8259" i="35"/>
  <c r="L8310" i="35" s="1"/>
  <c r="A8261" i="35"/>
  <c r="A8262" i="35"/>
  <c r="A8263" i="35"/>
  <c r="A8264" i="35"/>
  <c r="A8265" i="35"/>
  <c r="A8266" i="35"/>
  <c r="A8267" i="35"/>
  <c r="A8268" i="35"/>
  <c r="A8269" i="35"/>
  <c r="A8270" i="35"/>
  <c r="A8271" i="35"/>
  <c r="A8272" i="35"/>
  <c r="A8273" i="35"/>
  <c r="A8274" i="35"/>
  <c r="A8275" i="35"/>
  <c r="A8276" i="35"/>
  <c r="A8277" i="35"/>
  <c r="A8278" i="35"/>
  <c r="A8279" i="35"/>
  <c r="A8280" i="35"/>
  <c r="A8281" i="35"/>
  <c r="A8282" i="35"/>
  <c r="A8283" i="35"/>
  <c r="A8284" i="35"/>
  <c r="A8285" i="35"/>
  <c r="A8286" i="35"/>
  <c r="A8287" i="35"/>
  <c r="A8288" i="35"/>
  <c r="A8289" i="35"/>
  <c r="A8290" i="35"/>
  <c r="A8291" i="35"/>
  <c r="A8292" i="35"/>
  <c r="A8293" i="35"/>
  <c r="A8294" i="35"/>
  <c r="A8295" i="35"/>
  <c r="A8296" i="35"/>
  <c r="A8297" i="35"/>
  <c r="A8298" i="35"/>
  <c r="A8299" i="35"/>
  <c r="A8300" i="35"/>
  <c r="A8301" i="35"/>
  <c r="A8302" i="35"/>
  <c r="A8303" i="35"/>
  <c r="A8304" i="35"/>
  <c r="A8305" i="35"/>
  <c r="A8306" i="35"/>
  <c r="A8307" i="35"/>
  <c r="A8308" i="35"/>
  <c r="A8309" i="35"/>
  <c r="A8310" i="35"/>
  <c r="D8317" i="35"/>
  <c r="D8322" i="35" s="1"/>
  <c r="E8317" i="35"/>
  <c r="E8322" i="35" s="1"/>
  <c r="F8317" i="35"/>
  <c r="G8317" i="35"/>
  <c r="G8322" i="35" s="1"/>
  <c r="H8317" i="35"/>
  <c r="H8322" i="35" s="1"/>
  <c r="I8317" i="35"/>
  <c r="J8317" i="35"/>
  <c r="K8317" i="35"/>
  <c r="L8317" i="35"/>
  <c r="L8322" i="35" s="1"/>
  <c r="M8317" i="35"/>
  <c r="M8322" i="35" s="1"/>
  <c r="N8317" i="35"/>
  <c r="O8317" i="35"/>
  <c r="O8322" i="35" s="1"/>
  <c r="P8317" i="35"/>
  <c r="P8322" i="35" s="1"/>
  <c r="Q8317" i="35"/>
  <c r="Q8322" i="35" s="1"/>
  <c r="R8317" i="35"/>
  <c r="R8322" i="35" s="1"/>
  <c r="F8322" i="35"/>
  <c r="I8322" i="35"/>
  <c r="J8322" i="35"/>
  <c r="K8322" i="35"/>
  <c r="N8322" i="35"/>
  <c r="A2097" i="35"/>
  <c r="D2097" i="35"/>
  <c r="G2097" i="35" s="1"/>
  <c r="G2148" i="35" s="1"/>
  <c r="P2097" i="35"/>
  <c r="P2148" i="35" s="1"/>
  <c r="A2098" i="35"/>
  <c r="D2098" i="35"/>
  <c r="G2098" i="35" s="1"/>
  <c r="G2149" i="35" s="1"/>
  <c r="H2098" i="35"/>
  <c r="H2149" i="35" s="1"/>
  <c r="L2098" i="35"/>
  <c r="L2149" i="35" s="1"/>
  <c r="O2098" i="35"/>
  <c r="A2099" i="35"/>
  <c r="D2099" i="35"/>
  <c r="L2099" i="35" s="1"/>
  <c r="L2150" i="35" s="1"/>
  <c r="A2100" i="35"/>
  <c r="D2100" i="35"/>
  <c r="G2100" i="35" s="1"/>
  <c r="G2151" i="35" s="1"/>
  <c r="A2101" i="35"/>
  <c r="D2101" i="35"/>
  <c r="G2101" i="35"/>
  <c r="G2152" i="35" s="1"/>
  <c r="H2101" i="35"/>
  <c r="H2152" i="35" s="1"/>
  <c r="O2101" i="35"/>
  <c r="O2152" i="35" s="1"/>
  <c r="P2101" i="35"/>
  <c r="P2152" i="35" s="1"/>
  <c r="A2102" i="35"/>
  <c r="D2102" i="35"/>
  <c r="G2102" i="35" s="1"/>
  <c r="G2153" i="35" s="1"/>
  <c r="L2102" i="35"/>
  <c r="L2153" i="35" s="1"/>
  <c r="O2102" i="35"/>
  <c r="A2103" i="35"/>
  <c r="D2103" i="35"/>
  <c r="L2103" i="35" s="1"/>
  <c r="L2154" i="35" s="1"/>
  <c r="A2104" i="35"/>
  <c r="D2104" i="35"/>
  <c r="G2104" i="35" s="1"/>
  <c r="G2155" i="35" s="1"/>
  <c r="A2105" i="35"/>
  <c r="D2105" i="35"/>
  <c r="I2105" i="35" s="1"/>
  <c r="I2156" i="35" s="1"/>
  <c r="Q2105" i="35"/>
  <c r="Q2156" i="35" s="1"/>
  <c r="R2105" i="35"/>
  <c r="R2156" i="35" s="1"/>
  <c r="A2106" i="35"/>
  <c r="D2106" i="35"/>
  <c r="E2106" i="35"/>
  <c r="E2157" i="35" s="1"/>
  <c r="F2106" i="35"/>
  <c r="F2157" i="35" s="1"/>
  <c r="H2106" i="35"/>
  <c r="H2157" i="35" s="1"/>
  <c r="I2106" i="35"/>
  <c r="I2157" i="35" s="1"/>
  <c r="J2106" i="35"/>
  <c r="J2157" i="35" s="1"/>
  <c r="L2106" i="35"/>
  <c r="M2106" i="35"/>
  <c r="M2157" i="35" s="1"/>
  <c r="N2106" i="35"/>
  <c r="N2157" i="35" s="1"/>
  <c r="P2106" i="35"/>
  <c r="P2157" i="35" s="1"/>
  <c r="Q2106" i="35"/>
  <c r="Q2157" i="35" s="1"/>
  <c r="R2106" i="35"/>
  <c r="R2157" i="35" s="1"/>
  <c r="A2107" i="35"/>
  <c r="D2107" i="35"/>
  <c r="E2107" i="35" s="1"/>
  <c r="E2158" i="35" s="1"/>
  <c r="J2107" i="35"/>
  <c r="Q2107" i="35"/>
  <c r="Q2158" i="35" s="1"/>
  <c r="A2108" i="35"/>
  <c r="D2108" i="35"/>
  <c r="A2109" i="35"/>
  <c r="D2109" i="35"/>
  <c r="H2109" i="35" s="1"/>
  <c r="H2160" i="35" s="1"/>
  <c r="R2109" i="35"/>
  <c r="R2160" i="35" s="1"/>
  <c r="A2110" i="35"/>
  <c r="D2110" i="35"/>
  <c r="F2110" i="35" s="1"/>
  <c r="F2161" i="35" s="1"/>
  <c r="G2110" i="35"/>
  <c r="G2161" i="35" s="1"/>
  <c r="I2110" i="35"/>
  <c r="I2161" i="35" s="1"/>
  <c r="J2110" i="35"/>
  <c r="J2161" i="35" s="1"/>
  <c r="M2110" i="35"/>
  <c r="M2161" i="35" s="1"/>
  <c r="N2110" i="35"/>
  <c r="N2161" i="35" s="1"/>
  <c r="O2110" i="35"/>
  <c r="O2161" i="35" s="1"/>
  <c r="R2110" i="35"/>
  <c r="R2161" i="35" s="1"/>
  <c r="A2111" i="35"/>
  <c r="D2111" i="35"/>
  <c r="E2111" i="35" s="1"/>
  <c r="G2111" i="35"/>
  <c r="G2162" i="35" s="1"/>
  <c r="H2111" i="35"/>
  <c r="H2162" i="35" s="1"/>
  <c r="J2111" i="35"/>
  <c r="L2111" i="35"/>
  <c r="L2162" i="35" s="1"/>
  <c r="M2111" i="35"/>
  <c r="M2162" i="35" s="1"/>
  <c r="N2111" i="35"/>
  <c r="P2111" i="35"/>
  <c r="P2162" i="35" s="1"/>
  <c r="Q2111" i="35"/>
  <c r="Q2162" i="35" s="1"/>
  <c r="R2111" i="35"/>
  <c r="A2112" i="35"/>
  <c r="D2112" i="35"/>
  <c r="J2112" i="35" s="1"/>
  <c r="J2163" i="35" s="1"/>
  <c r="A2113" i="35"/>
  <c r="D2113" i="35"/>
  <c r="F2113" i="35"/>
  <c r="F2164" i="35" s="1"/>
  <c r="G2113" i="35"/>
  <c r="G2164" i="35" s="1"/>
  <c r="J2113" i="35"/>
  <c r="J2164" i="35" s="1"/>
  <c r="K2113" i="35"/>
  <c r="M2113" i="35"/>
  <c r="M2164" i="35" s="1"/>
  <c r="O2113" i="35"/>
  <c r="O2164" i="35" s="1"/>
  <c r="Q2113" i="35"/>
  <c r="R2113" i="35"/>
  <c r="R2164" i="35" s="1"/>
  <c r="A2114" i="35"/>
  <c r="D2114" i="35"/>
  <c r="E2114" i="35" s="1"/>
  <c r="L2114" i="35"/>
  <c r="L2165" i="35" s="1"/>
  <c r="M2114" i="35"/>
  <c r="M2165" i="35" s="1"/>
  <c r="A2115" i="35"/>
  <c r="D2115" i="35"/>
  <c r="J2115" i="35" s="1"/>
  <c r="J2166" i="35" s="1"/>
  <c r="A2116" i="35"/>
  <c r="D2116" i="35"/>
  <c r="G2116" i="35" s="1"/>
  <c r="G2167" i="35" s="1"/>
  <c r="L2116" i="35"/>
  <c r="L2167" i="35" s="1"/>
  <c r="A2117" i="35"/>
  <c r="D2117" i="35"/>
  <c r="G2117" i="35" s="1"/>
  <c r="G2168" i="35" s="1"/>
  <c r="L2117" i="35"/>
  <c r="L2168" i="35" s="1"/>
  <c r="N2117" i="35"/>
  <c r="A2118" i="35"/>
  <c r="D2118" i="35"/>
  <c r="H2118" i="35" s="1"/>
  <c r="H2169" i="35" s="1"/>
  <c r="A2119" i="35"/>
  <c r="D2119" i="35"/>
  <c r="A2120" i="35"/>
  <c r="D2120" i="35"/>
  <c r="E2120" i="35" s="1"/>
  <c r="E2171" i="35" s="1"/>
  <c r="N2120" i="35"/>
  <c r="N2171" i="35" s="1"/>
  <c r="O2120" i="35"/>
  <c r="A2121" i="35"/>
  <c r="D2121" i="35"/>
  <c r="J2121" i="35"/>
  <c r="J2172" i="35" s="1"/>
  <c r="O2121" i="35"/>
  <c r="O2172" i="35" s="1"/>
  <c r="A2122" i="35"/>
  <c r="D2122" i="35"/>
  <c r="L2122" i="35"/>
  <c r="L2173" i="35" s="1"/>
  <c r="A2123" i="35"/>
  <c r="D2123" i="35"/>
  <c r="L2123" i="35" s="1"/>
  <c r="L2174" i="35" s="1"/>
  <c r="R2123" i="35"/>
  <c r="R2174" i="35" s="1"/>
  <c r="A2124" i="35"/>
  <c r="D2124" i="35"/>
  <c r="G2124" i="35" s="1"/>
  <c r="H2124" i="35"/>
  <c r="H2175" i="35" s="1"/>
  <c r="J2124" i="35"/>
  <c r="J2175" i="35" s="1"/>
  <c r="L2124" i="35"/>
  <c r="P2124" i="35"/>
  <c r="P2175" i="35" s="1"/>
  <c r="R2124" i="35"/>
  <c r="R2175" i="35" s="1"/>
  <c r="A2125" i="35"/>
  <c r="D2125" i="35"/>
  <c r="F2125" i="35"/>
  <c r="F2176" i="35" s="1"/>
  <c r="P2125" i="35"/>
  <c r="P2176" i="35" s="1"/>
  <c r="A2126" i="35"/>
  <c r="D2126" i="35"/>
  <c r="L2126" i="35"/>
  <c r="L2177" i="35" s="1"/>
  <c r="A2127" i="35"/>
  <c r="D2127" i="35"/>
  <c r="A2128" i="35"/>
  <c r="D2128" i="35"/>
  <c r="F2128" i="35" s="1"/>
  <c r="F2179" i="35" s="1"/>
  <c r="R2128" i="35"/>
  <c r="R2179" i="35" s="1"/>
  <c r="A2129" i="35"/>
  <c r="D2129" i="35"/>
  <c r="J2129" i="35" s="1"/>
  <c r="J2180" i="35" s="1"/>
  <c r="A2130" i="35"/>
  <c r="D2130" i="35"/>
  <c r="J2130" i="35" s="1"/>
  <c r="J2181" i="35" s="1"/>
  <c r="A2131" i="35"/>
  <c r="D2131" i="35"/>
  <c r="J2131" i="35" s="1"/>
  <c r="J2182" i="35" s="1"/>
  <c r="A2132" i="35"/>
  <c r="D2132" i="35"/>
  <c r="A2133" i="35"/>
  <c r="D2133" i="35"/>
  <c r="J2133" i="35" s="1"/>
  <c r="J2184" i="35" s="1"/>
  <c r="A2134" i="35"/>
  <c r="D2134" i="35"/>
  <c r="A2135" i="35"/>
  <c r="D2135" i="35"/>
  <c r="E2135" i="35" s="1"/>
  <c r="E2186" i="35" s="1"/>
  <c r="I2135" i="35"/>
  <c r="I2186" i="35" s="1"/>
  <c r="L2135" i="35"/>
  <c r="L2186" i="35" s="1"/>
  <c r="M2135" i="35"/>
  <c r="Q2135" i="35"/>
  <c r="Q2186" i="35" s="1"/>
  <c r="A2136" i="35"/>
  <c r="D2136" i="35"/>
  <c r="H2136" i="35" s="1"/>
  <c r="H2187" i="35" s="1"/>
  <c r="A2137" i="35"/>
  <c r="D2137" i="35"/>
  <c r="D2188" i="35" s="1"/>
  <c r="A2138" i="35"/>
  <c r="D2138" i="35"/>
  <c r="A2139" i="35"/>
  <c r="D2139" i="35"/>
  <c r="J2139" i="35" s="1"/>
  <c r="J2190" i="35" s="1"/>
  <c r="A2140" i="35"/>
  <c r="D2140" i="35"/>
  <c r="F2140" i="35" s="1"/>
  <c r="F2191" i="35" s="1"/>
  <c r="K2140" i="35"/>
  <c r="Q2140" i="35"/>
  <c r="Q2191" i="35" s="1"/>
  <c r="A2141" i="35"/>
  <c r="D2141" i="35"/>
  <c r="A2142" i="35"/>
  <c r="D2142" i="35"/>
  <c r="H2142" i="35" s="1"/>
  <c r="H2193" i="35" s="1"/>
  <c r="R2142" i="35"/>
  <c r="R2193" i="35" s="1"/>
  <c r="A2143" i="35"/>
  <c r="D2143" i="35"/>
  <c r="J2143" i="35" s="1"/>
  <c r="J2194" i="35" s="1"/>
  <c r="K2143" i="35"/>
  <c r="K2194" i="35" s="1"/>
  <c r="R2143" i="35"/>
  <c r="R2194" i="35" s="1"/>
  <c r="A2144" i="35"/>
  <c r="D2144" i="35"/>
  <c r="F2144" i="35"/>
  <c r="F2195" i="35" s="1"/>
  <c r="G2144" i="35"/>
  <c r="G2195" i="35" s="1"/>
  <c r="K2144" i="35"/>
  <c r="L2144" i="35"/>
  <c r="L2195" i="35" s="1"/>
  <c r="O2144" i="35"/>
  <c r="O2195" i="35" s="1"/>
  <c r="R2144" i="35"/>
  <c r="A2145" i="35"/>
  <c r="D2145" i="35"/>
  <c r="A2146" i="35"/>
  <c r="D2146" i="35"/>
  <c r="F2146" i="35" s="1"/>
  <c r="F2197" i="35" s="1"/>
  <c r="K2146" i="35"/>
  <c r="L2146" i="35"/>
  <c r="A2148" i="35"/>
  <c r="D2148" i="35"/>
  <c r="A2149" i="35"/>
  <c r="D2149" i="35"/>
  <c r="O2149" i="35"/>
  <c r="A2150" i="35"/>
  <c r="A2151" i="35"/>
  <c r="A2152" i="35"/>
  <c r="D2152" i="35"/>
  <c r="A2153" i="35"/>
  <c r="D2153" i="35"/>
  <c r="O2153" i="35"/>
  <c r="A2154" i="35"/>
  <c r="A2155" i="35"/>
  <c r="A2156" i="35"/>
  <c r="A2157" i="35"/>
  <c r="D2157" i="35"/>
  <c r="L2157" i="35"/>
  <c r="A2158" i="35"/>
  <c r="J2158" i="35"/>
  <c r="A2159" i="35"/>
  <c r="A2160" i="35"/>
  <c r="A2161" i="35"/>
  <c r="D2161" i="35"/>
  <c r="A2162" i="35"/>
  <c r="D2162" i="35"/>
  <c r="E2162" i="35"/>
  <c r="J2162" i="35"/>
  <c r="N2162" i="35"/>
  <c r="R2162" i="35"/>
  <c r="A2163" i="35"/>
  <c r="A2164" i="35"/>
  <c r="K2164" i="35"/>
  <c r="Q2164" i="35"/>
  <c r="A2165" i="35"/>
  <c r="E2165" i="35"/>
  <c r="A2166" i="35"/>
  <c r="A2167" i="35"/>
  <c r="A2168" i="35"/>
  <c r="D2168" i="35"/>
  <c r="N2168" i="35"/>
  <c r="A2169" i="35"/>
  <c r="A2170" i="35"/>
  <c r="A2171" i="35"/>
  <c r="O2171" i="35"/>
  <c r="A2172" i="35"/>
  <c r="D2172" i="35"/>
  <c r="A2173" i="35"/>
  <c r="A2174" i="35"/>
  <c r="A2175" i="35"/>
  <c r="D2175" i="35"/>
  <c r="G2175" i="35"/>
  <c r="L2175" i="35"/>
  <c r="A2176" i="35"/>
  <c r="D2176" i="35"/>
  <c r="A2177" i="35"/>
  <c r="A2178" i="35"/>
  <c r="A2179" i="35"/>
  <c r="A2180" i="35"/>
  <c r="A2181" i="35"/>
  <c r="A2182" i="35"/>
  <c r="A2183" i="35"/>
  <c r="A2184" i="35"/>
  <c r="A2185" i="35"/>
  <c r="A2186" i="35"/>
  <c r="M2186" i="35"/>
  <c r="A2187" i="35"/>
  <c r="A2188" i="35"/>
  <c r="A2189" i="35"/>
  <c r="A2190" i="35"/>
  <c r="A2191" i="35"/>
  <c r="K2191" i="35"/>
  <c r="A2192" i="35"/>
  <c r="D2192" i="35"/>
  <c r="A2193" i="35"/>
  <c r="A2194" i="35"/>
  <c r="A2195" i="35"/>
  <c r="D2195" i="35"/>
  <c r="K2195" i="35"/>
  <c r="R2195" i="35"/>
  <c r="A2196" i="35"/>
  <c r="A2197" i="35"/>
  <c r="K2197" i="35"/>
  <c r="L2197" i="35"/>
  <c r="A2201" i="35"/>
  <c r="D2201" i="35"/>
  <c r="L2201" i="35" s="1"/>
  <c r="L2252" i="35" s="1"/>
  <c r="A2202" i="35"/>
  <c r="D2202" i="35"/>
  <c r="L2202" i="35" s="1"/>
  <c r="L2253" i="35" s="1"/>
  <c r="A2203" i="35"/>
  <c r="D2203" i="35"/>
  <c r="L2203" i="35" s="1"/>
  <c r="A2204" i="35"/>
  <c r="D2204" i="35"/>
  <c r="A2205" i="35"/>
  <c r="D2205" i="35"/>
  <c r="O2205" i="35"/>
  <c r="O2256" i="35" s="1"/>
  <c r="A2206" i="35"/>
  <c r="D2206" i="35"/>
  <c r="L2206" i="35" s="1"/>
  <c r="A2207" i="35"/>
  <c r="D2207" i="35"/>
  <c r="L2207" i="35" s="1"/>
  <c r="L2258" i="35" s="1"/>
  <c r="A2208" i="35"/>
  <c r="D2208" i="35"/>
  <c r="L2208" i="35" s="1"/>
  <c r="L2259" i="35" s="1"/>
  <c r="A2209" i="35"/>
  <c r="D2209" i="35"/>
  <c r="L2209" i="35" s="1"/>
  <c r="L2260" i="35" s="1"/>
  <c r="A2210" i="35"/>
  <c r="D2210" i="35"/>
  <c r="L2210" i="35" s="1"/>
  <c r="L2261" i="35" s="1"/>
  <c r="A2211" i="35"/>
  <c r="D2211" i="35"/>
  <c r="L2211" i="35" s="1"/>
  <c r="L2262" i="35" s="1"/>
  <c r="G2211" i="35"/>
  <c r="G2262" i="35" s="1"/>
  <c r="K2211" i="35"/>
  <c r="A2212" i="35"/>
  <c r="D2212" i="35"/>
  <c r="A2213" i="35"/>
  <c r="D2213" i="35"/>
  <c r="L2213" i="35" s="1"/>
  <c r="L2264" i="35" s="1"/>
  <c r="G2213" i="35"/>
  <c r="G2264" i="35" s="1"/>
  <c r="K2213" i="35"/>
  <c r="K2264" i="35" s="1"/>
  <c r="O2213" i="35"/>
  <c r="A2214" i="35"/>
  <c r="D2214" i="35"/>
  <c r="L2214" i="35"/>
  <c r="L2265" i="35" s="1"/>
  <c r="O2214" i="35"/>
  <c r="O2265" i="35" s="1"/>
  <c r="A2215" i="35"/>
  <c r="D2215" i="35"/>
  <c r="L2215" i="35" s="1"/>
  <c r="L2266" i="35" s="1"/>
  <c r="G2215" i="35"/>
  <c r="G2266" i="35" s="1"/>
  <c r="K2215" i="35"/>
  <c r="K2266" i="35" s="1"/>
  <c r="A2216" i="35"/>
  <c r="D2216" i="35"/>
  <c r="O2216" i="35" s="1"/>
  <c r="A2217" i="35"/>
  <c r="D2217" i="35"/>
  <c r="A2218" i="35"/>
  <c r="D2218" i="35"/>
  <c r="L2218" i="35" s="1"/>
  <c r="L2269" i="35" s="1"/>
  <c r="A2219" i="35"/>
  <c r="D2219" i="35"/>
  <c r="G2219" i="35"/>
  <c r="G2270" i="35" s="1"/>
  <c r="Q2219" i="35"/>
  <c r="Q2270" i="35" s="1"/>
  <c r="A2220" i="35"/>
  <c r="D2220" i="35"/>
  <c r="A2221" i="35"/>
  <c r="D2221" i="35"/>
  <c r="H2221" i="35" s="1"/>
  <c r="H2272" i="35" s="1"/>
  <c r="A2222" i="35"/>
  <c r="D2222" i="35"/>
  <c r="A2223" i="35"/>
  <c r="D2223" i="35"/>
  <c r="A2224" i="35"/>
  <c r="D2224" i="35"/>
  <c r="D2275" i="35" s="1"/>
  <c r="A2225" i="35"/>
  <c r="D2225" i="35"/>
  <c r="A2226" i="35"/>
  <c r="D2226" i="35"/>
  <c r="H2226" i="35"/>
  <c r="L2226" i="35"/>
  <c r="L2277" i="35" s="1"/>
  <c r="A2227" i="35"/>
  <c r="D2227" i="35"/>
  <c r="H2227" i="35"/>
  <c r="A2228" i="35"/>
  <c r="D2228" i="35"/>
  <c r="A2229" i="35"/>
  <c r="D2229" i="35"/>
  <c r="H2229" i="35"/>
  <c r="H2280" i="35" s="1"/>
  <c r="A2230" i="35"/>
  <c r="D2230" i="35"/>
  <c r="A2231" i="35"/>
  <c r="D2231" i="35"/>
  <c r="H2231" i="35" s="1"/>
  <c r="H2282" i="35" s="1"/>
  <c r="A2232" i="35"/>
  <c r="D2232" i="35"/>
  <c r="L2232" i="35" s="1"/>
  <c r="L2283" i="35" s="1"/>
  <c r="R2232" i="35"/>
  <c r="R2283" i="35" s="1"/>
  <c r="A2233" i="35"/>
  <c r="D2233" i="35"/>
  <c r="K2233" i="35" s="1"/>
  <c r="K2284" i="35" s="1"/>
  <c r="A2234" i="35"/>
  <c r="D2234" i="35"/>
  <c r="R2234" i="35" s="1"/>
  <c r="R2285" i="35" s="1"/>
  <c r="A2235" i="35"/>
  <c r="D2235" i="35"/>
  <c r="O2235" i="35" s="1"/>
  <c r="O2286" i="35" s="1"/>
  <c r="A2236" i="35"/>
  <c r="D2236" i="35"/>
  <c r="J2236" i="35" s="1"/>
  <c r="J2287" i="35" s="1"/>
  <c r="A2237" i="35"/>
  <c r="D2237" i="35"/>
  <c r="D2288" i="35" s="1"/>
  <c r="A2238" i="35"/>
  <c r="D2238" i="35"/>
  <c r="R2238" i="35" s="1"/>
  <c r="R2289" i="35" s="1"/>
  <c r="A2239" i="35"/>
  <c r="D2239" i="35"/>
  <c r="F2239" i="35" s="1"/>
  <c r="F2290" i="35" s="1"/>
  <c r="A2240" i="35"/>
  <c r="D2240" i="35"/>
  <c r="J2240" i="35" s="1"/>
  <c r="J2291" i="35" s="1"/>
  <c r="A2241" i="35"/>
  <c r="D2241" i="35"/>
  <c r="K2241" i="35"/>
  <c r="K2292" i="35" s="1"/>
  <c r="L2241" i="35"/>
  <c r="L2292" i="35" s="1"/>
  <c r="A2242" i="35"/>
  <c r="D2242" i="35"/>
  <c r="R2242" i="35" s="1"/>
  <c r="R2293" i="35" s="1"/>
  <c r="A2243" i="35"/>
  <c r="D2243" i="35"/>
  <c r="O2243" i="35" s="1"/>
  <c r="O2294" i="35" s="1"/>
  <c r="A2244" i="35"/>
  <c r="D2244" i="35"/>
  <c r="J2244" i="35" s="1"/>
  <c r="J2295" i="35" s="1"/>
  <c r="A2245" i="35"/>
  <c r="D2245" i="35"/>
  <c r="A2246" i="35"/>
  <c r="D2246" i="35"/>
  <c r="R2246" i="35" s="1"/>
  <c r="R2297" i="35" s="1"/>
  <c r="A2247" i="35"/>
  <c r="D2247" i="35"/>
  <c r="F2247" i="35"/>
  <c r="F2298" i="35" s="1"/>
  <c r="L2247" i="35"/>
  <c r="L2298" i="35" s="1"/>
  <c r="A2248" i="35"/>
  <c r="D2248" i="35"/>
  <c r="A2249" i="35"/>
  <c r="D2249" i="35"/>
  <c r="G2249" i="35" s="1"/>
  <c r="G2300" i="35" s="1"/>
  <c r="R2249" i="35"/>
  <c r="A2250" i="35"/>
  <c r="D2250" i="35"/>
  <c r="R2250" i="35" s="1"/>
  <c r="R2301" i="35" s="1"/>
  <c r="A2252" i="35"/>
  <c r="D2252" i="35"/>
  <c r="A2253" i="35"/>
  <c r="D2253" i="35"/>
  <c r="A2254" i="35"/>
  <c r="L2254" i="35"/>
  <c r="A2255" i="35"/>
  <c r="A2256" i="35"/>
  <c r="D2256" i="35"/>
  <c r="A2257" i="35"/>
  <c r="L2257" i="35"/>
  <c r="A2258" i="35"/>
  <c r="A2259" i="35"/>
  <c r="A2260" i="35"/>
  <c r="A2261" i="35"/>
  <c r="A2262" i="35"/>
  <c r="D2262" i="35"/>
  <c r="K2262" i="35"/>
  <c r="A2263" i="35"/>
  <c r="A2264" i="35"/>
  <c r="D2264" i="35"/>
  <c r="O2264" i="35"/>
  <c r="A2265" i="35"/>
  <c r="A2266" i="35"/>
  <c r="D2266" i="35"/>
  <c r="A2267" i="35"/>
  <c r="O2267" i="35"/>
  <c r="A2268" i="35"/>
  <c r="A2269" i="35"/>
  <c r="A2270" i="35"/>
  <c r="D2270" i="35"/>
  <c r="A2271" i="35"/>
  <c r="A2272" i="35"/>
  <c r="A2273" i="35"/>
  <c r="A2274" i="35"/>
  <c r="A2275" i="35"/>
  <c r="A2276" i="35"/>
  <c r="D2276" i="35"/>
  <c r="A2277" i="35"/>
  <c r="D2277" i="35"/>
  <c r="H2277" i="35"/>
  <c r="A2278" i="35"/>
  <c r="D2278" i="35"/>
  <c r="H2278" i="35"/>
  <c r="A2279" i="35"/>
  <c r="A2280" i="35"/>
  <c r="D2280" i="35"/>
  <c r="A2281" i="35"/>
  <c r="D2281" i="35"/>
  <c r="A2282" i="35"/>
  <c r="A2283" i="35"/>
  <c r="D2283" i="35"/>
  <c r="A2284" i="35"/>
  <c r="A2285" i="35"/>
  <c r="A2286" i="35"/>
  <c r="D2286" i="35"/>
  <c r="A2287" i="35"/>
  <c r="A2288" i="35"/>
  <c r="A2289" i="35"/>
  <c r="A2290" i="35"/>
  <c r="D2290" i="35"/>
  <c r="A2291" i="35"/>
  <c r="A2292" i="35"/>
  <c r="D2292" i="35"/>
  <c r="A2293" i="35"/>
  <c r="A2294" i="35"/>
  <c r="A2295" i="35"/>
  <c r="A2296" i="35"/>
  <c r="A2297" i="35"/>
  <c r="A2298" i="35"/>
  <c r="D2298" i="35"/>
  <c r="A2299" i="35"/>
  <c r="A2300" i="35"/>
  <c r="R2300" i="35"/>
  <c r="A2301" i="35"/>
  <c r="D2308" i="35"/>
  <c r="E2308" i="35"/>
  <c r="F2308" i="35"/>
  <c r="G2308" i="35"/>
  <c r="H2308" i="35"/>
  <c r="I2308" i="35"/>
  <c r="J2308" i="35"/>
  <c r="K2308" i="35"/>
  <c r="L2308" i="35"/>
  <c r="M2308" i="35"/>
  <c r="N2308" i="35"/>
  <c r="O2308" i="35"/>
  <c r="P2308" i="35"/>
  <c r="Q2308" i="35"/>
  <c r="R2308" i="35"/>
  <c r="D2310" i="35"/>
  <c r="E2310" i="35"/>
  <c r="F2310" i="35"/>
  <c r="G2310" i="35"/>
  <c r="H2310" i="35"/>
  <c r="I2310" i="35"/>
  <c r="J2310" i="35"/>
  <c r="K2310" i="35"/>
  <c r="K2313" i="35" s="1"/>
  <c r="L2310" i="35"/>
  <c r="M2310" i="35"/>
  <c r="N2310" i="35"/>
  <c r="O2310" i="35"/>
  <c r="O2313" i="35" s="1"/>
  <c r="P2310" i="35"/>
  <c r="Q2310" i="35"/>
  <c r="R2310" i="35"/>
  <c r="D2313" i="35"/>
  <c r="A2338" i="35"/>
  <c r="D2338" i="35"/>
  <c r="A2339" i="35"/>
  <c r="D2339" i="35"/>
  <c r="J2339" i="35" s="1"/>
  <c r="J2390" i="35" s="1"/>
  <c r="A2340" i="35"/>
  <c r="D2340" i="35"/>
  <c r="J2340" i="35" s="1"/>
  <c r="J2391" i="35" s="1"/>
  <c r="L2340" i="35"/>
  <c r="L2391" i="35" s="1"/>
  <c r="N2340" i="35"/>
  <c r="A2341" i="35"/>
  <c r="D2341" i="35"/>
  <c r="A2342" i="35"/>
  <c r="D2342" i="35"/>
  <c r="A2343" i="35"/>
  <c r="D2343" i="35"/>
  <c r="G2343" i="35" s="1"/>
  <c r="G2394" i="35" s="1"/>
  <c r="L2343" i="35"/>
  <c r="L2394" i="35" s="1"/>
  <c r="A2344" i="35"/>
  <c r="D2344" i="35"/>
  <c r="J2344" i="35" s="1"/>
  <c r="J2395" i="35" s="1"/>
  <c r="N2344" i="35"/>
  <c r="N2395" i="35" s="1"/>
  <c r="O2344" i="35"/>
  <c r="O2395" i="35" s="1"/>
  <c r="A2345" i="35"/>
  <c r="D2345" i="35"/>
  <c r="N2345" i="35" s="1"/>
  <c r="N2396" i="35" s="1"/>
  <c r="G2345" i="35"/>
  <c r="G2396" i="35" s="1"/>
  <c r="L2345" i="35"/>
  <c r="L2396" i="35" s="1"/>
  <c r="A2346" i="35"/>
  <c r="D2346" i="35"/>
  <c r="J2346" i="35" s="1"/>
  <c r="J2397" i="35" s="1"/>
  <c r="A2347" i="35"/>
  <c r="D2347" i="35"/>
  <c r="J2347" i="35" s="1"/>
  <c r="J2398" i="35" s="1"/>
  <c r="N2347" i="35"/>
  <c r="N2398" i="35" s="1"/>
  <c r="A2348" i="35"/>
  <c r="D2348" i="35"/>
  <c r="A2349" i="35"/>
  <c r="D2349" i="35"/>
  <c r="G2349" i="35" s="1"/>
  <c r="G2400" i="35" s="1"/>
  <c r="A2350" i="35"/>
  <c r="D2350" i="35"/>
  <c r="D2401" i="35" s="1"/>
  <c r="A2351" i="35"/>
  <c r="D2351" i="35"/>
  <c r="G2351" i="35"/>
  <c r="G2402" i="35" s="1"/>
  <c r="L2351" i="35"/>
  <c r="L2402" i="35" s="1"/>
  <c r="N2351" i="35"/>
  <c r="N2402" i="35" s="1"/>
  <c r="A2352" i="35"/>
  <c r="D2352" i="35"/>
  <c r="L2352" i="35" s="1"/>
  <c r="L2403" i="35" s="1"/>
  <c r="A2353" i="35"/>
  <c r="D2353" i="35"/>
  <c r="A2354" i="35"/>
  <c r="D2354" i="35"/>
  <c r="G2354" i="35"/>
  <c r="G2405" i="35" s="1"/>
  <c r="A2355" i="35"/>
  <c r="D2355" i="35"/>
  <c r="L2355" i="35" s="1"/>
  <c r="L2406" i="35" s="1"/>
  <c r="G2355" i="35"/>
  <c r="H2355" i="35"/>
  <c r="H2406" i="35" s="1"/>
  <c r="O2355" i="35"/>
  <c r="O2406" i="35" s="1"/>
  <c r="P2355" i="35"/>
  <c r="P2406" i="35" s="1"/>
  <c r="A2356" i="35"/>
  <c r="D2356" i="35"/>
  <c r="G2356" i="35" s="1"/>
  <c r="G2407" i="35" s="1"/>
  <c r="O2356" i="35"/>
  <c r="O2407" i="35" s="1"/>
  <c r="A2357" i="35"/>
  <c r="D2357" i="35"/>
  <c r="L2357" i="35" s="1"/>
  <c r="O2357" i="35"/>
  <c r="O2408" i="35" s="1"/>
  <c r="A2358" i="35"/>
  <c r="D2358" i="35"/>
  <c r="G2358" i="35" s="1"/>
  <c r="G2409" i="35" s="1"/>
  <c r="P2358" i="35"/>
  <c r="P2409" i="35" s="1"/>
  <c r="A2359" i="35"/>
  <c r="D2359" i="35"/>
  <c r="L2359" i="35" s="1"/>
  <c r="L2410" i="35" s="1"/>
  <c r="H2359" i="35"/>
  <c r="H2410" i="35" s="1"/>
  <c r="O2359" i="35"/>
  <c r="P2359" i="35"/>
  <c r="A2360" i="35"/>
  <c r="D2360" i="35"/>
  <c r="G2360" i="35" s="1"/>
  <c r="G2411" i="35" s="1"/>
  <c r="O2360" i="35"/>
  <c r="O2411" i="35" s="1"/>
  <c r="A2361" i="35"/>
  <c r="D2361" i="35"/>
  <c r="L2361" i="35"/>
  <c r="L2412" i="35" s="1"/>
  <c r="A2362" i="35"/>
  <c r="D2362" i="35"/>
  <c r="G2362" i="35" s="1"/>
  <c r="G2413" i="35" s="1"/>
  <c r="A2363" i="35"/>
  <c r="D2363" i="35"/>
  <c r="L2363" i="35" s="1"/>
  <c r="L2414" i="35" s="1"/>
  <c r="O2363" i="35"/>
  <c r="O2414" i="35" s="1"/>
  <c r="P2363" i="35"/>
  <c r="P2414" i="35" s="1"/>
  <c r="A2364" i="35"/>
  <c r="D2364" i="35"/>
  <c r="G2364" i="35"/>
  <c r="G2415" i="35" s="1"/>
  <c r="H2364" i="35"/>
  <c r="H2415" i="35" s="1"/>
  <c r="L2364" i="35"/>
  <c r="L2415" i="35" s="1"/>
  <c r="O2364" i="35"/>
  <c r="P2364" i="35"/>
  <c r="P2415" i="35" s="1"/>
  <c r="A2365" i="35"/>
  <c r="D2365" i="35"/>
  <c r="L2365" i="35" s="1"/>
  <c r="A2366" i="35"/>
  <c r="D2366" i="35"/>
  <c r="G2366" i="35" s="1"/>
  <c r="G2417" i="35" s="1"/>
  <c r="A2367" i="35"/>
  <c r="D2367" i="35"/>
  <c r="L2367" i="35" s="1"/>
  <c r="L2418" i="35" s="1"/>
  <c r="O2367" i="35"/>
  <c r="O2418" i="35" s="1"/>
  <c r="P2367" i="35"/>
  <c r="A2368" i="35"/>
  <c r="D2368" i="35"/>
  <c r="G2368" i="35"/>
  <c r="G2419" i="35" s="1"/>
  <c r="H2368" i="35"/>
  <c r="L2368" i="35"/>
  <c r="L2419" i="35" s="1"/>
  <c r="O2368" i="35"/>
  <c r="P2368" i="35"/>
  <c r="P2419" i="35" s="1"/>
  <c r="A2369" i="35"/>
  <c r="D2369" i="35"/>
  <c r="L2369" i="35" s="1"/>
  <c r="L2420" i="35" s="1"/>
  <c r="A2370" i="35"/>
  <c r="D2370" i="35"/>
  <c r="G2370" i="35" s="1"/>
  <c r="G2421" i="35" s="1"/>
  <c r="A2371" i="35"/>
  <c r="D2371" i="35"/>
  <c r="L2371" i="35" s="1"/>
  <c r="L2422" i="35" s="1"/>
  <c r="H2371" i="35"/>
  <c r="H2422" i="35" s="1"/>
  <c r="O2371" i="35"/>
  <c r="P2371" i="35"/>
  <c r="P2422" i="35" s="1"/>
  <c r="A2372" i="35"/>
  <c r="D2372" i="35"/>
  <c r="G2372" i="35" s="1"/>
  <c r="G2423" i="35" s="1"/>
  <c r="O2372" i="35"/>
  <c r="O2423" i="35" s="1"/>
  <c r="A2373" i="35"/>
  <c r="D2373" i="35"/>
  <c r="L2373" i="35" s="1"/>
  <c r="O2373" i="35"/>
  <c r="O2424" i="35" s="1"/>
  <c r="A2374" i="35"/>
  <c r="D2374" i="35"/>
  <c r="G2374" i="35" s="1"/>
  <c r="G2425" i="35" s="1"/>
  <c r="P2374" i="35"/>
  <c r="P2425" i="35" s="1"/>
  <c r="A2375" i="35"/>
  <c r="D2375" i="35"/>
  <c r="L2375" i="35" s="1"/>
  <c r="L2426" i="35" s="1"/>
  <c r="H2375" i="35"/>
  <c r="H2426" i="35" s="1"/>
  <c r="O2375" i="35"/>
  <c r="O2426" i="35" s="1"/>
  <c r="P2375" i="35"/>
  <c r="A2376" i="35"/>
  <c r="D2376" i="35"/>
  <c r="G2376" i="35" s="1"/>
  <c r="G2427" i="35" s="1"/>
  <c r="O2376" i="35"/>
  <c r="A2377" i="35"/>
  <c r="D2377" i="35"/>
  <c r="L2377" i="35" s="1"/>
  <c r="L2428" i="35" s="1"/>
  <c r="A2378" i="35"/>
  <c r="D2378" i="35"/>
  <c r="A2379" i="35"/>
  <c r="D2379" i="35"/>
  <c r="L2379" i="35" s="1"/>
  <c r="L2430" i="35" s="1"/>
  <c r="G2379" i="35"/>
  <c r="G2430" i="35" s="1"/>
  <c r="H2379" i="35"/>
  <c r="H2430" i="35" s="1"/>
  <c r="O2379" i="35"/>
  <c r="P2379" i="35"/>
  <c r="P2430" i="35" s="1"/>
  <c r="A2380" i="35"/>
  <c r="D2380" i="35"/>
  <c r="G2380" i="35" s="1"/>
  <c r="G2431" i="35" s="1"/>
  <c r="L2380" i="35"/>
  <c r="L2431" i="35" s="1"/>
  <c r="O2380" i="35"/>
  <c r="O2431" i="35" s="1"/>
  <c r="A2381" i="35"/>
  <c r="D2381" i="35"/>
  <c r="L2381" i="35" s="1"/>
  <c r="L2432" i="35" s="1"/>
  <c r="A2382" i="35"/>
  <c r="D2382" i="35"/>
  <c r="G2382" i="35" s="1"/>
  <c r="G2433" i="35" s="1"/>
  <c r="O2382" i="35"/>
  <c r="O2433" i="35" s="1"/>
  <c r="P2382" i="35"/>
  <c r="P2433" i="35" s="1"/>
  <c r="A2383" i="35"/>
  <c r="D2383" i="35"/>
  <c r="L2383" i="35" s="1"/>
  <c r="L2434" i="35" s="1"/>
  <c r="G2383" i="35"/>
  <c r="G2434" i="35" s="1"/>
  <c r="H2383" i="35"/>
  <c r="H2434" i="35" s="1"/>
  <c r="O2383" i="35"/>
  <c r="P2383" i="35"/>
  <c r="A2384" i="35"/>
  <c r="D2384" i="35"/>
  <c r="G2384" i="35" s="1"/>
  <c r="G2435" i="35" s="1"/>
  <c r="L2384" i="35"/>
  <c r="L2435" i="35" s="1"/>
  <c r="O2384" i="35"/>
  <c r="A2385" i="35"/>
  <c r="D2385" i="35"/>
  <c r="A2386" i="35"/>
  <c r="D2386" i="35"/>
  <c r="G2386" i="35" s="1"/>
  <c r="G2437" i="35" s="1"/>
  <c r="A2387" i="35"/>
  <c r="D2387" i="35"/>
  <c r="L2387" i="35" s="1"/>
  <c r="L2438" i="35" s="1"/>
  <c r="O2387" i="35"/>
  <c r="P2387" i="35"/>
  <c r="P2438" i="35" s="1"/>
  <c r="A2389" i="35"/>
  <c r="A2390" i="35"/>
  <c r="A2391" i="35"/>
  <c r="N2391" i="35"/>
  <c r="A2392" i="35"/>
  <c r="A2393" i="35"/>
  <c r="D2393" i="35"/>
  <c r="A2394" i="35"/>
  <c r="A2395" i="35"/>
  <c r="D2395" i="35"/>
  <c r="A2396" i="35"/>
  <c r="D2396" i="35"/>
  <c r="A2397" i="35"/>
  <c r="A2398" i="35"/>
  <c r="D2398" i="35"/>
  <c r="A2399" i="35"/>
  <c r="A2400" i="35"/>
  <c r="A2401" i="35"/>
  <c r="A2402" i="35"/>
  <c r="D2402" i="35"/>
  <c r="A2403" i="35"/>
  <c r="A2404" i="35"/>
  <c r="A2405" i="35"/>
  <c r="D2405" i="35"/>
  <c r="A2406" i="35"/>
  <c r="D2406" i="35"/>
  <c r="G2406" i="35"/>
  <c r="A2407" i="35"/>
  <c r="A2408" i="35"/>
  <c r="L2408" i="35"/>
  <c r="A2409" i="35"/>
  <c r="D2409" i="35"/>
  <c r="A2410" i="35"/>
  <c r="D2410" i="35"/>
  <c r="O2410" i="35"/>
  <c r="P2410" i="35"/>
  <c r="A2411" i="35"/>
  <c r="A2412" i="35"/>
  <c r="A2413" i="35"/>
  <c r="D2413" i="35"/>
  <c r="A2414" i="35"/>
  <c r="D2414" i="35"/>
  <c r="A2415" i="35"/>
  <c r="D2415" i="35"/>
  <c r="O2415" i="35"/>
  <c r="A2416" i="35"/>
  <c r="L2416" i="35"/>
  <c r="A2417" i="35"/>
  <c r="A2418" i="35"/>
  <c r="P2418" i="35"/>
  <c r="A2419" i="35"/>
  <c r="D2419" i="35"/>
  <c r="H2419" i="35"/>
  <c r="O2419" i="35"/>
  <c r="A2420" i="35"/>
  <c r="A2421" i="35"/>
  <c r="A2422" i="35"/>
  <c r="D2422" i="35"/>
  <c r="O2422" i="35"/>
  <c r="A2423" i="35"/>
  <c r="A2424" i="35"/>
  <c r="L2424" i="35"/>
  <c r="A2425" i="35"/>
  <c r="D2425" i="35"/>
  <c r="A2426" i="35"/>
  <c r="D2426" i="35"/>
  <c r="P2426" i="35"/>
  <c r="A2427" i="35"/>
  <c r="O2427" i="35"/>
  <c r="A2428" i="35"/>
  <c r="A2429" i="35"/>
  <c r="A2430" i="35"/>
  <c r="D2430" i="35"/>
  <c r="O2430" i="35"/>
  <c r="A2431" i="35"/>
  <c r="D2431" i="35"/>
  <c r="A2432" i="35"/>
  <c r="A2433" i="35"/>
  <c r="D2433" i="35"/>
  <c r="A2434" i="35"/>
  <c r="D2434" i="35"/>
  <c r="O2434" i="35"/>
  <c r="P2434" i="35"/>
  <c r="A2435" i="35"/>
  <c r="D2435" i="35"/>
  <c r="O2435" i="35"/>
  <c r="A2436" i="35"/>
  <c r="A2437" i="35"/>
  <c r="D2437" i="35"/>
  <c r="A2438" i="35"/>
  <c r="O2438" i="35"/>
  <c r="D2449" i="35"/>
  <c r="E2449" i="35"/>
  <c r="F2449" i="35"/>
  <c r="G2449" i="35"/>
  <c r="H2449" i="35"/>
  <c r="I2449" i="35"/>
  <c r="J2449" i="35"/>
  <c r="K2449" i="35"/>
  <c r="L2449" i="35"/>
  <c r="M2449" i="35"/>
  <c r="N2449" i="35"/>
  <c r="O2449" i="35"/>
  <c r="P2449" i="35"/>
  <c r="Q2449" i="35"/>
  <c r="R2449" i="35"/>
  <c r="D2451" i="35"/>
  <c r="E2451" i="35"/>
  <c r="F2451" i="35"/>
  <c r="G2451" i="35"/>
  <c r="H2451" i="35"/>
  <c r="I2451" i="35"/>
  <c r="J2451" i="35"/>
  <c r="K2451" i="35"/>
  <c r="L2451" i="35"/>
  <c r="M2451" i="35"/>
  <c r="N2451" i="35"/>
  <c r="O2451" i="35"/>
  <c r="P2451" i="35"/>
  <c r="Q2451" i="35"/>
  <c r="R2451" i="35"/>
  <c r="F2454" i="35"/>
  <c r="R2454" i="35"/>
  <c r="A2479" i="35"/>
  <c r="D2479" i="35"/>
  <c r="Q2479" i="35"/>
  <c r="Q2530" i="35" s="1"/>
  <c r="A2480" i="35"/>
  <c r="D2480" i="35"/>
  <c r="I2480" i="35" s="1"/>
  <c r="I2531" i="35" s="1"/>
  <c r="A2481" i="35"/>
  <c r="D2481" i="35"/>
  <c r="F2481" i="35" s="1"/>
  <c r="F2532" i="35" s="1"/>
  <c r="M2481" i="35"/>
  <c r="M2532" i="35" s="1"/>
  <c r="A2482" i="35"/>
  <c r="D2482" i="35"/>
  <c r="G2482" i="35" s="1"/>
  <c r="G2533" i="35" s="1"/>
  <c r="Q2482" i="35"/>
  <c r="Q2533" i="35" s="1"/>
  <c r="A2483" i="35"/>
  <c r="D2483" i="35"/>
  <c r="E2483" i="35" s="1"/>
  <c r="E2534" i="35" s="1"/>
  <c r="A2484" i="35"/>
  <c r="D2484" i="35"/>
  <c r="E2484" i="35" s="1"/>
  <c r="E2535" i="35" s="1"/>
  <c r="A2485" i="35"/>
  <c r="D2485" i="35"/>
  <c r="A2486" i="35"/>
  <c r="D2486" i="35"/>
  <c r="A2487" i="35"/>
  <c r="D2487" i="35"/>
  <c r="Q2487" i="35" s="1"/>
  <c r="Q2538" i="35" s="1"/>
  <c r="A2488" i="35"/>
  <c r="D2488" i="35"/>
  <c r="E2488" i="35" s="1"/>
  <c r="E2539" i="35" s="1"/>
  <c r="A2489" i="35"/>
  <c r="D2489" i="35"/>
  <c r="I2489" i="35" s="1"/>
  <c r="I2540" i="35" s="1"/>
  <c r="A2490" i="35"/>
  <c r="D2490" i="35"/>
  <c r="H2490" i="35"/>
  <c r="H2541" i="35" s="1"/>
  <c r="N2490" i="35"/>
  <c r="N2541" i="35" s="1"/>
  <c r="A2491" i="35"/>
  <c r="D2491" i="35"/>
  <c r="E2491" i="35" s="1"/>
  <c r="E2542" i="35" s="1"/>
  <c r="A2492" i="35"/>
  <c r="D2492" i="35"/>
  <c r="A2493" i="35"/>
  <c r="D2493" i="35"/>
  <c r="F2493" i="35"/>
  <c r="F2544" i="35" s="1"/>
  <c r="A2494" i="35"/>
  <c r="D2494" i="35"/>
  <c r="G2494" i="35" s="1"/>
  <c r="G2545" i="35" s="1"/>
  <c r="A2495" i="35"/>
  <c r="D2495" i="35"/>
  <c r="D2546" i="35" s="1"/>
  <c r="A2496" i="35"/>
  <c r="D2496" i="35"/>
  <c r="R2496" i="35" s="1"/>
  <c r="R2547" i="35" s="1"/>
  <c r="A2497" i="35"/>
  <c r="D2497" i="35"/>
  <c r="A2498" i="35"/>
  <c r="D2498" i="35"/>
  <c r="A2499" i="35"/>
  <c r="D2499" i="35"/>
  <c r="Q2499" i="35" s="1"/>
  <c r="Q2550" i="35" s="1"/>
  <c r="A2500" i="35"/>
  <c r="D2500" i="35"/>
  <c r="M2500" i="35" s="1"/>
  <c r="M2551" i="35" s="1"/>
  <c r="A2501" i="35"/>
  <c r="D2501" i="35"/>
  <c r="A2502" i="35"/>
  <c r="D2502" i="35"/>
  <c r="L2502" i="35" s="1"/>
  <c r="L2553" i="35" s="1"/>
  <c r="A2503" i="35"/>
  <c r="D2503" i="35"/>
  <c r="I2503" i="35" s="1"/>
  <c r="I2554" i="35" s="1"/>
  <c r="A2504" i="35"/>
  <c r="D2504" i="35"/>
  <c r="A2505" i="35"/>
  <c r="D2505" i="35"/>
  <c r="A2506" i="35"/>
  <c r="D2506" i="35"/>
  <c r="H2506" i="35" s="1"/>
  <c r="H2557" i="35" s="1"/>
  <c r="A2507" i="35"/>
  <c r="D2507" i="35"/>
  <c r="H2507" i="35" s="1"/>
  <c r="H2558" i="35" s="1"/>
  <c r="A2508" i="35"/>
  <c r="D2508" i="35"/>
  <c r="H2508" i="35" s="1"/>
  <c r="H2559" i="35" s="1"/>
  <c r="A2509" i="35"/>
  <c r="D2509" i="35"/>
  <c r="A2510" i="35"/>
  <c r="D2510" i="35"/>
  <c r="A2511" i="35"/>
  <c r="D2511" i="35"/>
  <c r="L2511" i="35" s="1"/>
  <c r="L2562" i="35" s="1"/>
  <c r="A2512" i="35"/>
  <c r="D2512" i="35"/>
  <c r="L2512" i="35" s="1"/>
  <c r="L2563" i="35" s="1"/>
  <c r="A2513" i="35"/>
  <c r="D2513" i="35"/>
  <c r="A2514" i="35"/>
  <c r="D2514" i="35"/>
  <c r="H2514" i="35" s="1"/>
  <c r="H2565" i="35" s="1"/>
  <c r="A2515" i="35"/>
  <c r="D2515" i="35"/>
  <c r="H2515" i="35" s="1"/>
  <c r="H2566" i="35" s="1"/>
  <c r="A2516" i="35"/>
  <c r="D2516" i="35"/>
  <c r="P2516" i="35" s="1"/>
  <c r="P2567" i="35" s="1"/>
  <c r="A2517" i="35"/>
  <c r="D2517" i="35"/>
  <c r="D2568" i="35" s="1"/>
  <c r="A2518" i="35"/>
  <c r="D2518" i="35"/>
  <c r="D2569" i="35" s="1"/>
  <c r="A2519" i="35"/>
  <c r="D2519" i="35"/>
  <c r="L2519" i="35" s="1"/>
  <c r="L2570" i="35" s="1"/>
  <c r="A2520" i="35"/>
  <c r="D2520" i="35"/>
  <c r="A2521" i="35"/>
  <c r="D2521" i="35"/>
  <c r="A2522" i="35"/>
  <c r="D2522" i="35"/>
  <c r="A2523" i="35"/>
  <c r="D2523" i="35"/>
  <c r="L2523" i="35" s="1"/>
  <c r="L2574" i="35" s="1"/>
  <c r="A2524" i="35"/>
  <c r="D2524" i="35"/>
  <c r="H2524" i="35"/>
  <c r="H2575" i="35" s="1"/>
  <c r="A2525" i="35"/>
  <c r="D2525" i="35"/>
  <c r="D2576" i="35" s="1"/>
  <c r="A2526" i="35"/>
  <c r="D2526" i="35"/>
  <c r="A2527" i="35"/>
  <c r="D2527" i="35"/>
  <c r="D2578" i="35" s="1"/>
  <c r="A2528" i="35"/>
  <c r="D2528" i="35"/>
  <c r="H2528" i="35" s="1"/>
  <c r="H2579" i="35" s="1"/>
  <c r="A2530" i="35"/>
  <c r="D2530" i="35"/>
  <c r="A2531" i="35"/>
  <c r="A2532" i="35"/>
  <c r="A2533" i="35"/>
  <c r="A2534" i="35"/>
  <c r="A2535" i="35"/>
  <c r="A2536" i="35"/>
  <c r="A2537" i="35"/>
  <c r="A2538" i="35"/>
  <c r="A2539" i="35"/>
  <c r="A2540" i="35"/>
  <c r="A2541" i="35"/>
  <c r="A2542" i="35"/>
  <c r="A2543" i="35"/>
  <c r="A2544" i="35"/>
  <c r="A2545" i="35"/>
  <c r="A2546" i="35"/>
  <c r="A2547" i="35"/>
  <c r="A2548" i="35"/>
  <c r="A2549" i="35"/>
  <c r="A2550" i="35"/>
  <c r="A2551" i="35"/>
  <c r="A2552" i="35"/>
  <c r="D2552" i="35"/>
  <c r="A2553" i="35"/>
  <c r="A2554" i="35"/>
  <c r="A2555" i="35"/>
  <c r="A2556" i="35"/>
  <c r="A2557" i="35"/>
  <c r="A2558" i="35"/>
  <c r="A2559" i="35"/>
  <c r="A2560" i="35"/>
  <c r="A2561" i="35"/>
  <c r="A2562" i="35"/>
  <c r="A2563" i="35"/>
  <c r="A2564" i="35"/>
  <c r="A2565" i="35"/>
  <c r="A2566" i="35"/>
  <c r="A2567" i="35"/>
  <c r="A2568" i="35"/>
  <c r="A2569" i="35"/>
  <c r="A2570" i="35"/>
  <c r="A2571" i="35"/>
  <c r="A2572" i="35"/>
  <c r="A2573" i="35"/>
  <c r="D2573" i="35"/>
  <c r="A2574" i="35"/>
  <c r="A2575" i="35"/>
  <c r="A2576" i="35"/>
  <c r="A2577" i="35"/>
  <c r="D2577" i="35"/>
  <c r="A2578" i="35"/>
  <c r="A2579" i="35"/>
  <c r="D2586" i="35"/>
  <c r="D2591" i="35" s="1"/>
  <c r="E2586" i="35"/>
  <c r="E2591" i="35" s="1"/>
  <c r="F2586" i="35"/>
  <c r="F2591" i="35" s="1"/>
  <c r="G2586" i="35"/>
  <c r="G2591" i="35" s="1"/>
  <c r="H2586" i="35"/>
  <c r="H2591" i="35" s="1"/>
  <c r="I2586" i="35"/>
  <c r="I2591" i="35" s="1"/>
  <c r="J2586" i="35"/>
  <c r="J2591" i="35" s="1"/>
  <c r="K2586" i="35"/>
  <c r="K2591" i="35" s="1"/>
  <c r="L2586" i="35"/>
  <c r="L2591" i="35" s="1"/>
  <c r="M2586" i="35"/>
  <c r="M2591" i="35" s="1"/>
  <c r="N2586" i="35"/>
  <c r="N2591" i="35" s="1"/>
  <c r="O2586" i="35"/>
  <c r="O2591" i="35" s="1"/>
  <c r="P2586" i="35"/>
  <c r="P2591" i="35" s="1"/>
  <c r="Q2586" i="35"/>
  <c r="Q2591" i="35" s="1"/>
  <c r="R2586" i="35"/>
  <c r="R2591" i="35" s="1"/>
  <c r="A2618" i="35"/>
  <c r="D2618" i="35"/>
  <c r="G2618" i="35"/>
  <c r="A2619" i="35"/>
  <c r="D2619" i="35"/>
  <c r="Q2619" i="35"/>
  <c r="Q2670" i="35" s="1"/>
  <c r="A2620" i="35"/>
  <c r="D2620" i="35"/>
  <c r="H2620" i="35" s="1"/>
  <c r="A2621" i="35"/>
  <c r="D2621" i="35"/>
  <c r="A2622" i="35"/>
  <c r="D2622" i="35"/>
  <c r="A2623" i="35"/>
  <c r="D2623" i="35"/>
  <c r="A2624" i="35"/>
  <c r="D2624" i="35"/>
  <c r="A2625" i="35"/>
  <c r="D2625" i="35"/>
  <c r="A2626" i="35"/>
  <c r="D2626" i="35"/>
  <c r="A2627" i="35"/>
  <c r="D2627" i="35"/>
  <c r="A2628" i="35"/>
  <c r="D2628" i="35"/>
  <c r="H2628" i="35" s="1"/>
  <c r="H2679" i="35" s="1"/>
  <c r="A2629" i="35"/>
  <c r="D2629" i="35"/>
  <c r="A2630" i="35"/>
  <c r="D2630" i="35"/>
  <c r="A2631" i="35"/>
  <c r="D2631" i="35"/>
  <c r="H2631" i="35" s="1"/>
  <c r="H2682" i="35" s="1"/>
  <c r="P2631" i="35"/>
  <c r="P2682" i="35" s="1"/>
  <c r="A2632" i="35"/>
  <c r="D2632" i="35"/>
  <c r="H2632" i="35"/>
  <c r="L2632" i="35"/>
  <c r="L2683" i="35" s="1"/>
  <c r="P2632" i="35"/>
  <c r="P2683" i="35" s="1"/>
  <c r="A2633" i="35"/>
  <c r="D2633" i="35"/>
  <c r="H2633" i="35"/>
  <c r="H2684" i="35" s="1"/>
  <c r="A2634" i="35"/>
  <c r="D2634" i="35"/>
  <c r="A2635" i="35"/>
  <c r="D2635" i="35"/>
  <c r="D2686" i="35" s="1"/>
  <c r="A2636" i="35"/>
  <c r="D2636" i="35"/>
  <c r="A2637" i="35"/>
  <c r="D2637" i="35"/>
  <c r="A2638" i="35"/>
  <c r="D2638" i="35"/>
  <c r="D2689" i="35" s="1"/>
  <c r="A2639" i="35"/>
  <c r="D2639" i="35"/>
  <c r="H2639" i="35" s="1"/>
  <c r="A2640" i="35"/>
  <c r="D2640" i="35"/>
  <c r="P2640" i="35"/>
  <c r="P2691" i="35" s="1"/>
  <c r="A2641" i="35"/>
  <c r="D2641" i="35"/>
  <c r="H2641" i="35" s="1"/>
  <c r="H2692" i="35" s="1"/>
  <c r="A2642" i="35"/>
  <c r="D2642" i="35"/>
  <c r="A2643" i="35"/>
  <c r="D2643" i="35"/>
  <c r="H2643" i="35" s="1"/>
  <c r="H2694" i="35" s="1"/>
  <c r="A2644" i="35"/>
  <c r="D2644" i="35"/>
  <c r="A2645" i="35"/>
  <c r="D2645" i="35"/>
  <c r="A2646" i="35"/>
  <c r="D2646" i="35"/>
  <c r="D2697" i="35" s="1"/>
  <c r="A2647" i="35"/>
  <c r="D2647" i="35"/>
  <c r="A2648" i="35"/>
  <c r="D2648" i="35"/>
  <c r="D2699" i="35" s="1"/>
  <c r="P2648" i="35"/>
  <c r="P2699" i="35" s="1"/>
  <c r="A2649" i="35"/>
  <c r="D2649" i="35"/>
  <c r="H2649" i="35"/>
  <c r="H2700" i="35" s="1"/>
  <c r="A2650" i="35"/>
  <c r="D2650" i="35"/>
  <c r="D2701" i="35" s="1"/>
  <c r="A2651" i="35"/>
  <c r="D2651" i="35"/>
  <c r="L2651" i="35"/>
  <c r="L2702" i="35" s="1"/>
  <c r="A2652" i="35"/>
  <c r="D2652" i="35"/>
  <c r="H2652" i="35"/>
  <c r="H2703" i="35" s="1"/>
  <c r="A2653" i="35"/>
  <c r="D2653" i="35"/>
  <c r="L2653" i="35" s="1"/>
  <c r="L2704" i="35" s="1"/>
  <c r="A2654" i="35"/>
  <c r="D2654" i="35"/>
  <c r="A2655" i="35"/>
  <c r="D2655" i="35"/>
  <c r="A2656" i="35"/>
  <c r="D2656" i="35"/>
  <c r="A2657" i="35"/>
  <c r="D2657" i="35"/>
  <c r="H2657" i="35" s="1"/>
  <c r="A2658" i="35"/>
  <c r="D2658" i="35"/>
  <c r="A2659" i="35"/>
  <c r="D2659" i="35"/>
  <c r="P2659" i="35"/>
  <c r="P2710" i="35" s="1"/>
  <c r="A2660" i="35"/>
  <c r="D2660" i="35"/>
  <c r="P2660" i="35" s="1"/>
  <c r="P2711" i="35" s="1"/>
  <c r="A2661" i="35"/>
  <c r="D2661" i="35"/>
  <c r="H2661" i="35" s="1"/>
  <c r="H2712" i="35" s="1"/>
  <c r="A2662" i="35"/>
  <c r="D2662" i="35"/>
  <c r="D2713" i="35" s="1"/>
  <c r="A2663" i="35"/>
  <c r="D2663" i="35"/>
  <c r="D2714" i="35" s="1"/>
  <c r="A2664" i="35"/>
  <c r="D2664" i="35"/>
  <c r="D2715" i="35" s="1"/>
  <c r="H2664" i="35"/>
  <c r="H2715" i="35" s="1"/>
  <c r="A2665" i="35"/>
  <c r="D2665" i="35"/>
  <c r="A2666" i="35"/>
  <c r="D2666" i="35"/>
  <c r="D2717" i="35" s="1"/>
  <c r="A2667" i="35"/>
  <c r="D2667" i="35"/>
  <c r="H2667" i="35" s="1"/>
  <c r="H2718" i="35" s="1"/>
  <c r="A2669" i="35"/>
  <c r="A2670" i="35"/>
  <c r="A2671" i="35"/>
  <c r="A2672" i="35"/>
  <c r="A2673" i="35"/>
  <c r="A2674" i="35"/>
  <c r="A2675" i="35"/>
  <c r="A2676" i="35"/>
  <c r="A2677" i="35"/>
  <c r="A2678" i="35"/>
  <c r="A2679" i="35"/>
  <c r="A2680" i="35"/>
  <c r="A2681" i="35"/>
  <c r="A2682" i="35"/>
  <c r="D2682" i="35"/>
  <c r="A2683" i="35"/>
  <c r="D2683" i="35"/>
  <c r="H2683" i="35"/>
  <c r="A2684" i="35"/>
  <c r="A2685" i="35"/>
  <c r="A2686" i="35"/>
  <c r="A2687" i="35"/>
  <c r="A2688" i="35"/>
  <c r="A2689" i="35"/>
  <c r="A2690" i="35"/>
  <c r="H2690" i="35"/>
  <c r="A2691" i="35"/>
  <c r="D2691" i="35"/>
  <c r="A2692" i="35"/>
  <c r="D2692" i="35"/>
  <c r="A2693" i="35"/>
  <c r="A2694" i="35"/>
  <c r="A2695" i="35"/>
  <c r="A2696" i="35"/>
  <c r="A2697" i="35"/>
  <c r="A2698" i="35"/>
  <c r="A2699" i="35"/>
  <c r="A2700" i="35"/>
  <c r="D2700" i="35"/>
  <c r="A2701" i="35"/>
  <c r="A2702" i="35"/>
  <c r="A2703" i="35"/>
  <c r="A2704" i="35"/>
  <c r="A2705" i="35"/>
  <c r="D2705" i="35"/>
  <c r="A2706" i="35"/>
  <c r="A2707" i="35"/>
  <c r="A2708" i="35"/>
  <c r="D2708" i="35"/>
  <c r="H2708" i="35"/>
  <c r="A2709" i="35"/>
  <c r="A2710" i="35"/>
  <c r="A2711" i="35"/>
  <c r="D2711" i="35"/>
  <c r="A2712" i="35"/>
  <c r="A2713" i="35"/>
  <c r="A2714" i="35"/>
  <c r="A2715" i="35"/>
  <c r="A2716" i="35"/>
  <c r="D2716" i="35"/>
  <c r="A2717" i="35"/>
  <c r="A2718" i="35"/>
  <c r="D2718" i="35"/>
  <c r="A2722" i="35"/>
  <c r="D2722" i="35"/>
  <c r="A2723" i="35"/>
  <c r="D2723" i="35"/>
  <c r="I2723" i="35" s="1"/>
  <c r="I2774" i="35" s="1"/>
  <c r="A2724" i="35"/>
  <c r="D2724" i="35"/>
  <c r="F2724" i="35" s="1"/>
  <c r="H2724" i="35"/>
  <c r="H2775" i="35" s="1"/>
  <c r="L2724" i="35"/>
  <c r="L2775" i="35" s="1"/>
  <c r="M2724" i="35"/>
  <c r="M2775" i="35" s="1"/>
  <c r="A2725" i="35"/>
  <c r="D2725" i="35"/>
  <c r="M2725" i="35" s="1"/>
  <c r="M2776" i="35" s="1"/>
  <c r="A2726" i="35"/>
  <c r="D2726" i="35"/>
  <c r="I2726" i="35" s="1"/>
  <c r="I2777" i="35" s="1"/>
  <c r="L2726" i="35"/>
  <c r="L2777" i="35" s="1"/>
  <c r="Q2726" i="35"/>
  <c r="Q2777" i="35" s="1"/>
  <c r="A2727" i="35"/>
  <c r="D2727" i="35"/>
  <c r="F2727" i="35" s="1"/>
  <c r="E2727" i="35"/>
  <c r="E2778" i="35" s="1"/>
  <c r="G2727" i="35"/>
  <c r="K2727" i="35"/>
  <c r="L2727" i="35"/>
  <c r="L2778" i="35" s="1"/>
  <c r="O2727" i="35"/>
  <c r="P2727" i="35"/>
  <c r="P2778" i="35" s="1"/>
  <c r="Q2727" i="35"/>
  <c r="Q2778" i="35" s="1"/>
  <c r="A2728" i="35"/>
  <c r="D2728" i="35"/>
  <c r="I2728" i="35" s="1"/>
  <c r="I2779" i="35" s="1"/>
  <c r="P2728" i="35"/>
  <c r="P2779" i="35" s="1"/>
  <c r="Q2728" i="35"/>
  <c r="Q2779" i="35" s="1"/>
  <c r="A2729" i="35"/>
  <c r="D2729" i="35"/>
  <c r="F2729" i="35" s="1"/>
  <c r="E2729" i="35"/>
  <c r="E2780" i="35" s="1"/>
  <c r="G2729" i="35"/>
  <c r="G2780" i="35" s="1"/>
  <c r="I2729" i="35"/>
  <c r="I2780" i="35" s="1"/>
  <c r="K2729" i="35"/>
  <c r="L2729" i="35"/>
  <c r="L2780" i="35" s="1"/>
  <c r="O2729" i="35"/>
  <c r="P2729" i="35"/>
  <c r="P2780" i="35" s="1"/>
  <c r="Q2729" i="35"/>
  <c r="Q2780" i="35" s="1"/>
  <c r="A2730" i="35"/>
  <c r="D2730" i="35"/>
  <c r="I2730" i="35" s="1"/>
  <c r="I2781" i="35" s="1"/>
  <c r="P2730" i="35"/>
  <c r="Q2730" i="35"/>
  <c r="Q2781" i="35" s="1"/>
  <c r="A2731" i="35"/>
  <c r="D2731" i="35"/>
  <c r="F2731" i="35" s="1"/>
  <c r="E2731" i="35"/>
  <c r="E2782" i="35" s="1"/>
  <c r="G2731" i="35"/>
  <c r="I2731" i="35"/>
  <c r="I2782" i="35" s="1"/>
  <c r="K2731" i="35"/>
  <c r="K2782" i="35" s="1"/>
  <c r="L2731" i="35"/>
  <c r="O2731" i="35"/>
  <c r="O2782" i="35" s="1"/>
  <c r="P2731" i="35"/>
  <c r="P2782" i="35" s="1"/>
  <c r="Q2731" i="35"/>
  <c r="Q2782" i="35" s="1"/>
  <c r="A2732" i="35"/>
  <c r="D2732" i="35"/>
  <c r="I2732" i="35" s="1"/>
  <c r="I2783" i="35" s="1"/>
  <c r="P2732" i="35"/>
  <c r="Q2732" i="35"/>
  <c r="Q2783" i="35" s="1"/>
  <c r="A2733" i="35"/>
  <c r="D2733" i="35"/>
  <c r="F2733" i="35" s="1"/>
  <c r="E2733" i="35"/>
  <c r="E2784" i="35" s="1"/>
  <c r="G2733" i="35"/>
  <c r="G2784" i="35" s="1"/>
  <c r="I2733" i="35"/>
  <c r="I2784" i="35" s="1"/>
  <c r="K2733" i="35"/>
  <c r="K2784" i="35" s="1"/>
  <c r="L2733" i="35"/>
  <c r="L2784" i="35" s="1"/>
  <c r="O2733" i="35"/>
  <c r="P2733" i="35"/>
  <c r="P2784" i="35" s="1"/>
  <c r="Q2733" i="35"/>
  <c r="Q2784" i="35" s="1"/>
  <c r="A2734" i="35"/>
  <c r="D2734" i="35"/>
  <c r="I2734" i="35" s="1"/>
  <c r="I2785" i="35" s="1"/>
  <c r="Q2734" i="35"/>
  <c r="Q2785" i="35" s="1"/>
  <c r="A2735" i="35"/>
  <c r="D2735" i="35"/>
  <c r="F2735" i="35" s="1"/>
  <c r="G2735" i="35"/>
  <c r="G2786" i="35" s="1"/>
  <c r="I2735" i="35"/>
  <c r="I2786" i="35" s="1"/>
  <c r="K2735" i="35"/>
  <c r="K2786" i="35" s="1"/>
  <c r="L2735" i="35"/>
  <c r="O2735" i="35"/>
  <c r="P2735" i="35"/>
  <c r="P2786" i="35" s="1"/>
  <c r="Q2735" i="35"/>
  <c r="Q2786" i="35" s="1"/>
  <c r="A2736" i="35"/>
  <c r="D2736" i="35"/>
  <c r="I2736" i="35" s="1"/>
  <c r="I2787" i="35" s="1"/>
  <c r="A2737" i="35"/>
  <c r="D2737" i="35"/>
  <c r="F2737" i="35" s="1"/>
  <c r="F2788" i="35" s="1"/>
  <c r="I2737" i="35"/>
  <c r="I2788" i="35" s="1"/>
  <c r="K2737" i="35"/>
  <c r="P2737" i="35"/>
  <c r="P2788" i="35" s="1"/>
  <c r="Q2737" i="35"/>
  <c r="Q2788" i="35" s="1"/>
  <c r="A2738" i="35"/>
  <c r="D2738" i="35"/>
  <c r="K2738" i="35" s="1"/>
  <c r="K2789" i="35" s="1"/>
  <c r="L2738" i="35"/>
  <c r="L2789" i="35" s="1"/>
  <c r="A2739" i="35"/>
  <c r="D2739" i="35"/>
  <c r="A2740" i="35"/>
  <c r="D2740" i="35"/>
  <c r="A2741" i="35"/>
  <c r="D2741" i="35"/>
  <c r="A2742" i="35"/>
  <c r="D2742" i="35"/>
  <c r="K2742" i="35" s="1"/>
  <c r="K2793" i="35" s="1"/>
  <c r="A2743" i="35"/>
  <c r="D2743" i="35"/>
  <c r="A2744" i="35"/>
  <c r="D2744" i="35"/>
  <c r="A2745" i="35"/>
  <c r="D2745" i="35"/>
  <c r="A2746" i="35"/>
  <c r="D2746" i="35"/>
  <c r="K2746" i="35" s="1"/>
  <c r="K2797" i="35" s="1"/>
  <c r="A2747" i="35"/>
  <c r="D2747" i="35"/>
  <c r="A2748" i="35"/>
  <c r="D2748" i="35"/>
  <c r="A2749" i="35"/>
  <c r="D2749" i="35"/>
  <c r="A2750" i="35"/>
  <c r="D2750" i="35"/>
  <c r="K2750" i="35"/>
  <c r="L2750" i="35"/>
  <c r="L2801" i="35" s="1"/>
  <c r="A2751" i="35"/>
  <c r="D2751" i="35"/>
  <c r="A2752" i="35"/>
  <c r="D2752" i="35"/>
  <c r="A2753" i="35"/>
  <c r="D2753" i="35"/>
  <c r="A2754" i="35"/>
  <c r="D2754" i="35"/>
  <c r="K2754" i="35" s="1"/>
  <c r="K2805" i="35" s="1"/>
  <c r="A2755" i="35"/>
  <c r="D2755" i="35"/>
  <c r="A2756" i="35"/>
  <c r="D2756" i="35"/>
  <c r="L2756" i="35" s="1"/>
  <c r="L2807" i="35" s="1"/>
  <c r="A2757" i="35"/>
  <c r="D2757" i="35"/>
  <c r="A2758" i="35"/>
  <c r="D2758" i="35"/>
  <c r="M2758" i="35"/>
  <c r="M2809" i="35" s="1"/>
  <c r="A2759" i="35"/>
  <c r="D2759" i="35"/>
  <c r="L2759" i="35"/>
  <c r="L2810" i="35" s="1"/>
  <c r="A2760" i="35"/>
  <c r="D2760" i="35"/>
  <c r="O2760" i="35" s="1"/>
  <c r="O2811" i="35" s="1"/>
  <c r="A2761" i="35"/>
  <c r="D2761" i="35"/>
  <c r="A2762" i="35"/>
  <c r="D2762" i="35"/>
  <c r="O2762" i="35" s="1"/>
  <c r="O2813" i="35" s="1"/>
  <c r="A2763" i="35"/>
  <c r="D2763" i="35"/>
  <c r="M2763" i="35" s="1"/>
  <c r="M2814" i="35" s="1"/>
  <c r="A2764" i="35"/>
  <c r="D2764" i="35"/>
  <c r="I2764" i="35" s="1"/>
  <c r="I2815" i="35" s="1"/>
  <c r="E2764" i="35"/>
  <c r="E2815" i="35" s="1"/>
  <c r="H2764" i="35"/>
  <c r="H2815" i="35" s="1"/>
  <c r="K2764" i="35"/>
  <c r="M2764" i="35"/>
  <c r="M2815" i="35" s="1"/>
  <c r="O2764" i="35"/>
  <c r="O2815" i="35" s="1"/>
  <c r="P2764" i="35"/>
  <c r="A2765" i="35"/>
  <c r="D2765" i="35"/>
  <c r="K2765" i="35" s="1"/>
  <c r="K2816" i="35" s="1"/>
  <c r="A2766" i="35"/>
  <c r="D2766" i="35"/>
  <c r="E2766" i="35" s="1"/>
  <c r="E2817" i="35" s="1"/>
  <c r="I2766" i="35"/>
  <c r="I2817" i="35" s="1"/>
  <c r="K2766" i="35"/>
  <c r="A2767" i="35"/>
  <c r="D2767" i="35"/>
  <c r="E2767" i="35" s="1"/>
  <c r="E2818" i="35" s="1"/>
  <c r="K2767" i="35"/>
  <c r="A2768" i="35"/>
  <c r="D2768" i="35"/>
  <c r="E2768" i="35" s="1"/>
  <c r="E2819" i="35" s="1"/>
  <c r="K2768" i="35"/>
  <c r="M2768" i="35"/>
  <c r="M2819" i="35" s="1"/>
  <c r="A2769" i="35"/>
  <c r="D2769" i="35"/>
  <c r="K2769" i="35" s="1"/>
  <c r="K2820" i="35" s="1"/>
  <c r="A2770" i="35"/>
  <c r="D2770" i="35"/>
  <c r="E2770" i="35" s="1"/>
  <c r="E2821" i="35" s="1"/>
  <c r="A2771" i="35"/>
  <c r="D2771" i="35"/>
  <c r="G2771" i="35" s="1"/>
  <c r="G2822" i="35" s="1"/>
  <c r="K2771" i="35"/>
  <c r="L2771" i="35"/>
  <c r="L2822" i="35" s="1"/>
  <c r="P2771" i="35"/>
  <c r="Q2771" i="35"/>
  <c r="A2773" i="35"/>
  <c r="D2773" i="35"/>
  <c r="A2774" i="35"/>
  <c r="A2775" i="35"/>
  <c r="D2775" i="35"/>
  <c r="F2775" i="35"/>
  <c r="A2776" i="35"/>
  <c r="A2777" i="35"/>
  <c r="D2777" i="35"/>
  <c r="A2778" i="35"/>
  <c r="D2778" i="35"/>
  <c r="F2778" i="35"/>
  <c r="G2778" i="35"/>
  <c r="K2778" i="35"/>
  <c r="O2778" i="35"/>
  <c r="A2779" i="35"/>
  <c r="A2780" i="35"/>
  <c r="D2780" i="35"/>
  <c r="F2780" i="35"/>
  <c r="K2780" i="35"/>
  <c r="O2780" i="35"/>
  <c r="A2781" i="35"/>
  <c r="P2781" i="35"/>
  <c r="A2782" i="35"/>
  <c r="D2782" i="35"/>
  <c r="F2782" i="35"/>
  <c r="G2782" i="35"/>
  <c r="L2782" i="35"/>
  <c r="A2783" i="35"/>
  <c r="D2783" i="35"/>
  <c r="P2783" i="35"/>
  <c r="A2784" i="35"/>
  <c r="D2784" i="35"/>
  <c r="F2784" i="35"/>
  <c r="O2784" i="35"/>
  <c r="A2785" i="35"/>
  <c r="A2786" i="35"/>
  <c r="D2786" i="35"/>
  <c r="F2786" i="35"/>
  <c r="L2786" i="35"/>
  <c r="O2786" i="35"/>
  <c r="A2787" i="35"/>
  <c r="A2788" i="35"/>
  <c r="K2788" i="35"/>
  <c r="A2789" i="35"/>
  <c r="D2789" i="35"/>
  <c r="A2790" i="35"/>
  <c r="A2791" i="35"/>
  <c r="A2792" i="35"/>
  <c r="A2793" i="35"/>
  <c r="A2794" i="35"/>
  <c r="A2795" i="35"/>
  <c r="A2796" i="35"/>
  <c r="A2797" i="35"/>
  <c r="D2797" i="35"/>
  <c r="A2798" i="35"/>
  <c r="A2799" i="35"/>
  <c r="D2799" i="35"/>
  <c r="A2800" i="35"/>
  <c r="A2801" i="35"/>
  <c r="D2801" i="35"/>
  <c r="K2801" i="35"/>
  <c r="A2802" i="35"/>
  <c r="A2803" i="35"/>
  <c r="A2804" i="35"/>
  <c r="A2805" i="35"/>
  <c r="D2805" i="35"/>
  <c r="A2806" i="35"/>
  <c r="A2807" i="35"/>
  <c r="A2808" i="35"/>
  <c r="A2809" i="35"/>
  <c r="D2809" i="35"/>
  <c r="A2810" i="35"/>
  <c r="D2810" i="35"/>
  <c r="A2811" i="35"/>
  <c r="A2812" i="35"/>
  <c r="A2813" i="35"/>
  <c r="A2814" i="35"/>
  <c r="D2814" i="35"/>
  <c r="A2815" i="35"/>
  <c r="D2815" i="35"/>
  <c r="K2815" i="35"/>
  <c r="P2815" i="35"/>
  <c r="A2816" i="35"/>
  <c r="A2817" i="35"/>
  <c r="D2817" i="35"/>
  <c r="K2817" i="35"/>
  <c r="A2818" i="35"/>
  <c r="K2818" i="35"/>
  <c r="A2819" i="35"/>
  <c r="D2819" i="35"/>
  <c r="K2819" i="35"/>
  <c r="A2820" i="35"/>
  <c r="D2820" i="35"/>
  <c r="A2821" i="35"/>
  <c r="A2822" i="35"/>
  <c r="K2822" i="35"/>
  <c r="P2822" i="35"/>
  <c r="Q2822" i="35"/>
  <c r="D2829" i="35"/>
  <c r="E2829" i="35"/>
  <c r="F2829" i="35"/>
  <c r="G2829" i="35"/>
  <c r="H2829" i="35"/>
  <c r="I2829" i="35"/>
  <c r="J2829" i="35"/>
  <c r="K2829" i="35"/>
  <c r="L2829" i="35"/>
  <c r="M2829" i="35"/>
  <c r="N2829" i="35"/>
  <c r="O2829" i="35"/>
  <c r="P2829" i="35"/>
  <c r="Q2829" i="35"/>
  <c r="R2829" i="35"/>
  <c r="R2834" i="35" s="1"/>
  <c r="D2831" i="35"/>
  <c r="E2831" i="35"/>
  <c r="F2831" i="35"/>
  <c r="G2831" i="35"/>
  <c r="H2831" i="35"/>
  <c r="I2831" i="35"/>
  <c r="J2831" i="35"/>
  <c r="K2831" i="35"/>
  <c r="L2831" i="35"/>
  <c r="M2831" i="35"/>
  <c r="N2831" i="35"/>
  <c r="O2831" i="35"/>
  <c r="P2831" i="35"/>
  <c r="Q2831" i="35"/>
  <c r="R2831" i="35"/>
  <c r="F2834" i="35"/>
  <c r="A2859" i="35"/>
  <c r="D2859" i="35"/>
  <c r="G2859" i="35" s="1"/>
  <c r="G2910" i="35" s="1"/>
  <c r="L2859" i="35"/>
  <c r="O2859" i="35"/>
  <c r="O2910" i="35" s="1"/>
  <c r="A2860" i="35"/>
  <c r="D2860" i="35"/>
  <c r="G2860" i="35"/>
  <c r="G2911" i="35" s="1"/>
  <c r="L2860" i="35"/>
  <c r="O2860" i="35"/>
  <c r="O2911" i="35" s="1"/>
  <c r="A2861" i="35"/>
  <c r="D2861" i="35"/>
  <c r="G2861" i="35" s="1"/>
  <c r="G2912" i="35" s="1"/>
  <c r="A2862" i="35"/>
  <c r="D2862" i="35"/>
  <c r="G2862" i="35" s="1"/>
  <c r="G2913" i="35" s="1"/>
  <c r="L2862" i="35"/>
  <c r="L2913" i="35" s="1"/>
  <c r="P2862" i="35"/>
  <c r="P2913" i="35" s="1"/>
  <c r="A2863" i="35"/>
  <c r="D2863" i="35"/>
  <c r="F2863" i="35" s="1"/>
  <c r="F2914" i="35" s="1"/>
  <c r="J2863" i="35"/>
  <c r="J2914" i="35" s="1"/>
  <c r="O2863" i="35"/>
  <c r="A2864" i="35"/>
  <c r="D2864" i="35"/>
  <c r="E2864" i="35" s="1"/>
  <c r="E2915" i="35" s="1"/>
  <c r="I2864" i="35"/>
  <c r="I2915" i="35" s="1"/>
  <c r="M2864" i="35"/>
  <c r="M2915" i="35" s="1"/>
  <c r="Q2864" i="35"/>
  <c r="Q2915" i="35" s="1"/>
  <c r="A2865" i="35"/>
  <c r="D2865" i="35"/>
  <c r="E2865" i="35" s="1"/>
  <c r="E2916" i="35" s="1"/>
  <c r="F2865" i="35"/>
  <c r="F2916" i="35" s="1"/>
  <c r="G2865" i="35"/>
  <c r="G2916" i="35" s="1"/>
  <c r="H2865" i="35"/>
  <c r="J2865" i="35"/>
  <c r="K2865" i="35"/>
  <c r="K2916" i="35" s="1"/>
  <c r="L2865" i="35"/>
  <c r="N2865" i="35"/>
  <c r="O2865" i="35"/>
  <c r="O2916" i="35" s="1"/>
  <c r="P2865" i="35"/>
  <c r="P2916" i="35" s="1"/>
  <c r="R2865" i="35"/>
  <c r="R2916" i="35" s="1"/>
  <c r="A2866" i="35"/>
  <c r="D2866" i="35"/>
  <c r="E2866" i="35" s="1"/>
  <c r="E2917" i="35" s="1"/>
  <c r="F2866" i="35"/>
  <c r="F2917" i="35" s="1"/>
  <c r="G2866" i="35"/>
  <c r="G2917" i="35" s="1"/>
  <c r="J2866" i="35"/>
  <c r="K2866" i="35"/>
  <c r="K2917" i="35" s="1"/>
  <c r="L2866" i="35"/>
  <c r="O2866" i="35"/>
  <c r="O2917" i="35" s="1"/>
  <c r="P2866" i="35"/>
  <c r="P2917" i="35" s="1"/>
  <c r="R2866" i="35"/>
  <c r="R2917" i="35" s="1"/>
  <c r="A2867" i="35"/>
  <c r="D2867" i="35"/>
  <c r="E2867" i="35" s="1"/>
  <c r="E2918" i="35" s="1"/>
  <c r="F2867" i="35"/>
  <c r="F2918" i="35" s="1"/>
  <c r="G2867" i="35"/>
  <c r="G2918" i="35" s="1"/>
  <c r="J2867" i="35"/>
  <c r="K2867" i="35"/>
  <c r="K2918" i="35" s="1"/>
  <c r="L2867" i="35"/>
  <c r="L2918" i="35" s="1"/>
  <c r="O2867" i="35"/>
  <c r="O2918" i="35" s="1"/>
  <c r="P2867" i="35"/>
  <c r="R2867" i="35"/>
  <c r="R2918" i="35" s="1"/>
  <c r="A2868" i="35"/>
  <c r="D2868" i="35"/>
  <c r="E2868" i="35" s="1"/>
  <c r="E2919" i="35" s="1"/>
  <c r="F2868" i="35"/>
  <c r="F2919" i="35" s="1"/>
  <c r="G2868" i="35"/>
  <c r="G2919" i="35" s="1"/>
  <c r="J2868" i="35"/>
  <c r="K2868" i="35"/>
  <c r="K2919" i="35" s="1"/>
  <c r="L2868" i="35"/>
  <c r="L2919" i="35" s="1"/>
  <c r="O2868" i="35"/>
  <c r="O2919" i="35" s="1"/>
  <c r="P2868" i="35"/>
  <c r="R2868" i="35"/>
  <c r="R2919" i="35" s="1"/>
  <c r="A2869" i="35"/>
  <c r="D2869" i="35"/>
  <c r="E2869" i="35" s="1"/>
  <c r="E2920" i="35" s="1"/>
  <c r="F2869" i="35"/>
  <c r="F2920" i="35" s="1"/>
  <c r="G2869" i="35"/>
  <c r="G2920" i="35" s="1"/>
  <c r="J2869" i="35"/>
  <c r="K2869" i="35"/>
  <c r="K2920" i="35" s="1"/>
  <c r="L2869" i="35"/>
  <c r="O2869" i="35"/>
  <c r="O2920" i="35" s="1"/>
  <c r="P2869" i="35"/>
  <c r="P2920" i="35" s="1"/>
  <c r="R2869" i="35"/>
  <c r="R2920" i="35" s="1"/>
  <c r="A2870" i="35"/>
  <c r="D2870" i="35"/>
  <c r="E2870" i="35" s="1"/>
  <c r="E2921" i="35" s="1"/>
  <c r="F2870" i="35"/>
  <c r="F2921" i="35" s="1"/>
  <c r="G2870" i="35"/>
  <c r="G2921" i="35" s="1"/>
  <c r="J2870" i="35"/>
  <c r="K2870" i="35"/>
  <c r="K2921" i="35" s="1"/>
  <c r="L2870" i="35"/>
  <c r="O2870" i="35"/>
  <c r="O2921" i="35" s="1"/>
  <c r="P2870" i="35"/>
  <c r="P2921" i="35" s="1"/>
  <c r="R2870" i="35"/>
  <c r="R2921" i="35" s="1"/>
  <c r="A2871" i="35"/>
  <c r="D2871" i="35"/>
  <c r="F2871" i="35" s="1"/>
  <c r="G2871" i="35"/>
  <c r="G2922" i="35" s="1"/>
  <c r="H2871" i="35"/>
  <c r="K2871" i="35"/>
  <c r="K2922" i="35" s="1"/>
  <c r="L2871" i="35"/>
  <c r="L2922" i="35" s="1"/>
  <c r="M2871" i="35"/>
  <c r="M2922" i="35" s="1"/>
  <c r="P2871" i="35"/>
  <c r="Q2871" i="35"/>
  <c r="Q2922" i="35" s="1"/>
  <c r="A2872" i="35"/>
  <c r="D2872" i="35"/>
  <c r="F2872" i="35" s="1"/>
  <c r="F2923" i="35" s="1"/>
  <c r="A2873" i="35"/>
  <c r="D2873" i="35"/>
  <c r="F2873" i="35" s="1"/>
  <c r="F2924" i="35" s="1"/>
  <c r="Q2873" i="35"/>
  <c r="Q2924" i="35" s="1"/>
  <c r="A2874" i="35"/>
  <c r="D2874" i="35"/>
  <c r="F2874" i="35" s="1"/>
  <c r="F2925" i="35" s="1"/>
  <c r="I2874" i="35"/>
  <c r="I2925" i="35" s="1"/>
  <c r="M2874" i="35"/>
  <c r="M2925" i="35" s="1"/>
  <c r="P2874" i="35"/>
  <c r="P2925" i="35" s="1"/>
  <c r="A2875" i="35"/>
  <c r="D2875" i="35"/>
  <c r="F2875" i="35" s="1"/>
  <c r="F2926" i="35" s="1"/>
  <c r="P2875" i="35"/>
  <c r="P2926" i="35" s="1"/>
  <c r="A2876" i="35"/>
  <c r="D2876" i="35"/>
  <c r="F2876" i="35" s="1"/>
  <c r="F2927" i="35" s="1"/>
  <c r="E2876" i="35"/>
  <c r="E2927" i="35" s="1"/>
  <c r="L2876" i="35"/>
  <c r="L2927" i="35" s="1"/>
  <c r="M2876" i="35"/>
  <c r="M2927" i="35" s="1"/>
  <c r="A2877" i="35"/>
  <c r="D2877" i="35"/>
  <c r="F2877" i="35" s="1"/>
  <c r="F2928" i="35" s="1"/>
  <c r="M2877" i="35"/>
  <c r="M2928" i="35" s="1"/>
  <c r="A2878" i="35"/>
  <c r="D2878" i="35"/>
  <c r="F2878" i="35" s="1"/>
  <c r="F2929" i="35" s="1"/>
  <c r="O2878" i="35"/>
  <c r="O2929" i="35" s="1"/>
  <c r="A2879" i="35"/>
  <c r="D2879" i="35"/>
  <c r="F2879" i="35" s="1"/>
  <c r="F2930" i="35" s="1"/>
  <c r="A2880" i="35"/>
  <c r="D2880" i="35"/>
  <c r="F2880" i="35" s="1"/>
  <c r="F2931" i="35" s="1"/>
  <c r="A2881" i="35"/>
  <c r="D2881" i="35"/>
  <c r="E2881" i="35" s="1"/>
  <c r="E2932" i="35" s="1"/>
  <c r="H2881" i="35"/>
  <c r="H2932" i="35" s="1"/>
  <c r="L2881" i="35"/>
  <c r="L2932" i="35" s="1"/>
  <c r="A2882" i="35"/>
  <c r="D2882" i="35"/>
  <c r="E2882" i="35" s="1"/>
  <c r="E2933" i="35" s="1"/>
  <c r="A2883" i="35"/>
  <c r="D2883" i="35"/>
  <c r="F2883" i="35" s="1"/>
  <c r="F2934" i="35" s="1"/>
  <c r="A2884" i="35"/>
  <c r="D2884" i="35"/>
  <c r="F2884" i="35" s="1"/>
  <c r="J2884" i="35"/>
  <c r="J2935" i="35" s="1"/>
  <c r="M2884" i="35"/>
  <c r="M2935" i="35" s="1"/>
  <c r="R2884" i="35"/>
  <c r="A2885" i="35"/>
  <c r="D2885" i="35"/>
  <c r="F2885" i="35" s="1"/>
  <c r="G2885" i="35"/>
  <c r="H2885" i="35"/>
  <c r="H2936" i="35" s="1"/>
  <c r="I2885" i="35"/>
  <c r="I2936" i="35" s="1"/>
  <c r="K2885" i="35"/>
  <c r="L2885" i="35"/>
  <c r="M2885" i="35"/>
  <c r="M2936" i="35" s="1"/>
  <c r="O2885" i="35"/>
  <c r="O2936" i="35" s="1"/>
  <c r="P2885" i="35"/>
  <c r="P2936" i="35" s="1"/>
  <c r="Q2885" i="35"/>
  <c r="Q2936" i="35" s="1"/>
  <c r="A2886" i="35"/>
  <c r="D2886" i="35"/>
  <c r="F2886" i="35" s="1"/>
  <c r="F2937" i="35" s="1"/>
  <c r="A2887" i="35"/>
  <c r="D2887" i="35"/>
  <c r="F2887" i="35" s="1"/>
  <c r="F2938" i="35" s="1"/>
  <c r="G2887" i="35"/>
  <c r="G2938" i="35" s="1"/>
  <c r="I2887" i="35"/>
  <c r="I2938" i="35" s="1"/>
  <c r="M2887" i="35"/>
  <c r="M2938" i="35" s="1"/>
  <c r="N2887" i="35"/>
  <c r="N2938" i="35" s="1"/>
  <c r="O2887" i="35"/>
  <c r="O2938" i="35" s="1"/>
  <c r="A2888" i="35"/>
  <c r="D2888" i="35"/>
  <c r="E2888" i="35" s="1"/>
  <c r="E2939" i="35" s="1"/>
  <c r="J2888" i="35"/>
  <c r="J2939" i="35" s="1"/>
  <c r="O2888" i="35"/>
  <c r="O2939" i="35" s="1"/>
  <c r="A2889" i="35"/>
  <c r="D2889" i="35"/>
  <c r="E2889" i="35" s="1"/>
  <c r="E2940" i="35" s="1"/>
  <c r="J2889" i="35"/>
  <c r="O2889" i="35"/>
  <c r="O2940" i="35" s="1"/>
  <c r="A2890" i="35"/>
  <c r="D2890" i="35"/>
  <c r="E2890" i="35" s="1"/>
  <c r="E2941" i="35" s="1"/>
  <c r="J2890" i="35"/>
  <c r="O2890" i="35"/>
  <c r="O2941" i="35" s="1"/>
  <c r="A2891" i="35"/>
  <c r="D2891" i="35"/>
  <c r="E2891" i="35" s="1"/>
  <c r="E2942" i="35" s="1"/>
  <c r="J2891" i="35"/>
  <c r="J2942" i="35" s="1"/>
  <c r="O2891" i="35"/>
  <c r="O2942" i="35" s="1"/>
  <c r="A2892" i="35"/>
  <c r="D2892" i="35"/>
  <c r="E2892" i="35" s="1"/>
  <c r="E2943" i="35" s="1"/>
  <c r="J2892" i="35"/>
  <c r="J2943" i="35" s="1"/>
  <c r="O2892" i="35"/>
  <c r="O2943" i="35" s="1"/>
  <c r="A2893" i="35"/>
  <c r="D2893" i="35"/>
  <c r="E2893" i="35" s="1"/>
  <c r="E2944" i="35" s="1"/>
  <c r="J2893" i="35"/>
  <c r="O2893" i="35"/>
  <c r="O2944" i="35" s="1"/>
  <c r="A2894" i="35"/>
  <c r="D2894" i="35"/>
  <c r="E2894" i="35" s="1"/>
  <c r="E2945" i="35" s="1"/>
  <c r="J2894" i="35"/>
  <c r="O2894" i="35"/>
  <c r="O2945" i="35" s="1"/>
  <c r="A2895" i="35"/>
  <c r="D2895" i="35"/>
  <c r="E2895" i="35" s="1"/>
  <c r="E2946" i="35" s="1"/>
  <c r="J2895" i="35"/>
  <c r="J2946" i="35" s="1"/>
  <c r="O2895" i="35"/>
  <c r="O2946" i="35" s="1"/>
  <c r="A2896" i="35"/>
  <c r="D2896" i="35"/>
  <c r="F2896" i="35" s="1"/>
  <c r="F2947" i="35" s="1"/>
  <c r="K2896" i="35"/>
  <c r="K2947" i="35" s="1"/>
  <c r="P2896" i="35"/>
  <c r="P2947" i="35" s="1"/>
  <c r="A2897" i="35"/>
  <c r="D2897" i="35"/>
  <c r="E2897" i="35" s="1"/>
  <c r="E2948" i="35" s="1"/>
  <c r="A2898" i="35"/>
  <c r="D2898" i="35"/>
  <c r="E2898" i="35" s="1"/>
  <c r="E2949" i="35" s="1"/>
  <c r="P2898" i="35"/>
  <c r="P2949" i="35" s="1"/>
  <c r="A2899" i="35"/>
  <c r="D2899" i="35"/>
  <c r="F2899" i="35" s="1"/>
  <c r="F2950" i="35" s="1"/>
  <c r="A2900" i="35"/>
  <c r="D2900" i="35"/>
  <c r="F2900" i="35" s="1"/>
  <c r="F2951" i="35" s="1"/>
  <c r="A2901" i="35"/>
  <c r="D2901" i="35"/>
  <c r="P2901" i="35" s="1"/>
  <c r="P2952" i="35" s="1"/>
  <c r="A2902" i="35"/>
  <c r="D2902" i="35"/>
  <c r="F2902" i="35" s="1"/>
  <c r="F2953" i="35" s="1"/>
  <c r="A2903" i="35"/>
  <c r="D2903" i="35"/>
  <c r="F2903" i="35" s="1"/>
  <c r="F2954" i="35" s="1"/>
  <c r="R2903" i="35"/>
  <c r="R2954" i="35" s="1"/>
  <c r="A2904" i="35"/>
  <c r="D2904" i="35"/>
  <c r="F2904" i="35" s="1"/>
  <c r="F2955" i="35" s="1"/>
  <c r="G2904" i="35"/>
  <c r="G2955" i="35" s="1"/>
  <c r="I2904" i="35"/>
  <c r="I2955" i="35" s="1"/>
  <c r="J2904" i="35"/>
  <c r="J2955" i="35" s="1"/>
  <c r="M2904" i="35"/>
  <c r="M2955" i="35" s="1"/>
  <c r="N2904" i="35"/>
  <c r="N2955" i="35" s="1"/>
  <c r="O2904" i="35"/>
  <c r="O2955" i="35" s="1"/>
  <c r="R2904" i="35"/>
  <c r="R2955" i="35" s="1"/>
  <c r="A2905" i="35"/>
  <c r="D2905" i="35"/>
  <c r="E2905" i="35" s="1"/>
  <c r="E2956" i="35" s="1"/>
  <c r="F2905" i="35"/>
  <c r="F2956" i="35" s="1"/>
  <c r="G2905" i="35"/>
  <c r="G2956" i="35" s="1"/>
  <c r="J2905" i="35"/>
  <c r="J2956" i="35" s="1"/>
  <c r="K2905" i="35"/>
  <c r="K2956" i="35" s="1"/>
  <c r="L2905" i="35"/>
  <c r="L2956" i="35" s="1"/>
  <c r="O2905" i="35"/>
  <c r="O2956" i="35" s="1"/>
  <c r="P2905" i="35"/>
  <c r="R2905" i="35"/>
  <c r="R2956" i="35" s="1"/>
  <c r="A2906" i="35"/>
  <c r="D2906" i="35"/>
  <c r="E2906" i="35" s="1"/>
  <c r="E2957" i="35" s="1"/>
  <c r="F2906" i="35"/>
  <c r="F2957" i="35" s="1"/>
  <c r="G2906" i="35"/>
  <c r="G2957" i="35" s="1"/>
  <c r="J2906" i="35"/>
  <c r="J2957" i="35" s="1"/>
  <c r="K2906" i="35"/>
  <c r="K2957" i="35" s="1"/>
  <c r="L2906" i="35"/>
  <c r="O2906" i="35"/>
  <c r="O2957" i="35" s="1"/>
  <c r="P2906" i="35"/>
  <c r="P2957" i="35" s="1"/>
  <c r="R2906" i="35"/>
  <c r="R2957" i="35" s="1"/>
  <c r="A2907" i="35"/>
  <c r="D2907" i="35"/>
  <c r="F2907" i="35" s="1"/>
  <c r="G2907" i="35"/>
  <c r="G2958" i="35" s="1"/>
  <c r="H2907" i="35"/>
  <c r="H2958" i="35" s="1"/>
  <c r="K2907" i="35"/>
  <c r="K2958" i="35" s="1"/>
  <c r="L2907" i="35"/>
  <c r="L2958" i="35" s="1"/>
  <c r="M2907" i="35"/>
  <c r="M2958" i="35" s="1"/>
  <c r="P2907" i="35"/>
  <c r="P2958" i="35" s="1"/>
  <c r="Q2907" i="35"/>
  <c r="Q2958" i="35" s="1"/>
  <c r="A2908" i="35"/>
  <c r="D2908" i="35"/>
  <c r="F2908" i="35" s="1"/>
  <c r="F2959" i="35" s="1"/>
  <c r="A2910" i="35"/>
  <c r="D2910" i="35"/>
  <c r="L2910" i="35"/>
  <c r="A2911" i="35"/>
  <c r="D2911" i="35"/>
  <c r="L2911" i="35"/>
  <c r="A2912" i="35"/>
  <c r="A2913" i="35"/>
  <c r="D2913" i="35"/>
  <c r="A2914" i="35"/>
  <c r="D2914" i="35"/>
  <c r="O2914" i="35"/>
  <c r="A2915" i="35"/>
  <c r="A2916" i="35"/>
  <c r="D2916" i="35"/>
  <c r="H2916" i="35"/>
  <c r="J2916" i="35"/>
  <c r="L2916" i="35"/>
  <c r="N2916" i="35"/>
  <c r="A2917" i="35"/>
  <c r="D2917" i="35"/>
  <c r="J2917" i="35"/>
  <c r="L2917" i="35"/>
  <c r="A2918" i="35"/>
  <c r="D2918" i="35"/>
  <c r="J2918" i="35"/>
  <c r="P2918" i="35"/>
  <c r="A2919" i="35"/>
  <c r="D2919" i="35"/>
  <c r="J2919" i="35"/>
  <c r="P2919" i="35"/>
  <c r="A2920" i="35"/>
  <c r="D2920" i="35"/>
  <c r="J2920" i="35"/>
  <c r="L2920" i="35"/>
  <c r="A2921" i="35"/>
  <c r="D2921" i="35"/>
  <c r="J2921" i="35"/>
  <c r="L2921" i="35"/>
  <c r="A2922" i="35"/>
  <c r="D2922" i="35"/>
  <c r="F2922" i="35"/>
  <c r="A2923" i="35"/>
  <c r="A2924" i="35"/>
  <c r="D2924" i="35"/>
  <c r="A2925" i="35"/>
  <c r="D2925" i="35"/>
  <c r="A2926" i="35"/>
  <c r="A2927" i="35"/>
  <c r="D2927" i="35"/>
  <c r="A2928" i="35"/>
  <c r="D2928" i="35"/>
  <c r="A2929" i="35"/>
  <c r="A2930" i="35"/>
  <c r="A2931" i="35"/>
  <c r="A2932" i="35"/>
  <c r="D2932" i="35"/>
  <c r="A2933" i="35"/>
  <c r="A2934" i="35"/>
  <c r="A2935" i="35"/>
  <c r="R2935" i="35"/>
  <c r="A2936" i="35"/>
  <c r="D2936" i="35"/>
  <c r="F2936" i="35"/>
  <c r="G2936" i="35"/>
  <c r="K2936" i="35"/>
  <c r="L2936" i="35"/>
  <c r="A2937" i="35"/>
  <c r="A2938" i="35"/>
  <c r="A2939" i="35"/>
  <c r="D2939" i="35"/>
  <c r="A2940" i="35"/>
  <c r="J2940" i="35"/>
  <c r="A2941" i="35"/>
  <c r="J2941" i="35"/>
  <c r="A2942" i="35"/>
  <c r="D2942" i="35"/>
  <c r="A2943" i="35"/>
  <c r="D2943" i="35"/>
  <c r="A2944" i="35"/>
  <c r="J2944" i="35"/>
  <c r="A2945" i="35"/>
  <c r="J2945" i="35"/>
  <c r="A2946" i="35"/>
  <c r="D2946" i="35"/>
  <c r="A2947" i="35"/>
  <c r="D2947" i="35"/>
  <c r="A2948" i="35"/>
  <c r="D2948" i="35"/>
  <c r="A2949" i="35"/>
  <c r="A2950" i="35"/>
  <c r="D2950" i="35"/>
  <c r="A2951" i="35"/>
  <c r="A2952" i="35"/>
  <c r="D2952" i="35"/>
  <c r="A2953" i="35"/>
  <c r="A2954" i="35"/>
  <c r="A2955" i="35"/>
  <c r="D2955" i="35"/>
  <c r="A2956" i="35"/>
  <c r="D2956" i="35"/>
  <c r="P2956" i="35"/>
  <c r="A2957" i="35"/>
  <c r="D2957" i="35"/>
  <c r="L2957" i="35"/>
  <c r="A2958" i="35"/>
  <c r="D2958" i="35"/>
  <c r="F2958" i="35"/>
  <c r="A2959" i="35"/>
  <c r="D2970" i="35"/>
  <c r="E2970" i="35"/>
  <c r="F2970" i="35"/>
  <c r="G2970" i="35"/>
  <c r="G2975" i="35" s="1"/>
  <c r="H2970" i="35"/>
  <c r="I2970" i="35"/>
  <c r="J2970" i="35"/>
  <c r="K2970" i="35"/>
  <c r="K2975" i="35" s="1"/>
  <c r="L2970" i="35"/>
  <c r="M2970" i="35"/>
  <c r="N2970" i="35"/>
  <c r="O2970" i="35"/>
  <c r="O2975" i="35" s="1"/>
  <c r="P2970" i="35"/>
  <c r="Q2970" i="35"/>
  <c r="R2970" i="35"/>
  <c r="D2972" i="35"/>
  <c r="E2972" i="35"/>
  <c r="F2972" i="35"/>
  <c r="G2972" i="35"/>
  <c r="H2972" i="35"/>
  <c r="I2972" i="35"/>
  <c r="J2972" i="35"/>
  <c r="K2972" i="35"/>
  <c r="L2972" i="35"/>
  <c r="M2972" i="35"/>
  <c r="N2972" i="35"/>
  <c r="O2972" i="35"/>
  <c r="P2972" i="35"/>
  <c r="Q2972" i="35"/>
  <c r="R2972" i="35"/>
  <c r="A3000" i="35"/>
  <c r="D3000" i="35"/>
  <c r="D3051" i="35" s="1"/>
  <c r="A3001" i="35"/>
  <c r="D3001" i="35"/>
  <c r="F3001" i="35" s="1"/>
  <c r="F3052" i="35" s="1"/>
  <c r="A3002" i="35"/>
  <c r="D3002" i="35"/>
  <c r="F3002" i="35" s="1"/>
  <c r="F3053" i="35" s="1"/>
  <c r="A3003" i="35"/>
  <c r="D3003" i="35"/>
  <c r="A3004" i="35"/>
  <c r="D3004" i="35"/>
  <c r="A3005" i="35"/>
  <c r="D3005" i="35"/>
  <c r="F3005" i="35" s="1"/>
  <c r="F3056" i="35" s="1"/>
  <c r="A3006" i="35"/>
  <c r="D3006" i="35"/>
  <c r="F3006" i="35" s="1"/>
  <c r="F3057" i="35" s="1"/>
  <c r="A3007" i="35"/>
  <c r="D3007" i="35"/>
  <c r="H3007" i="35" s="1"/>
  <c r="H3058" i="35" s="1"/>
  <c r="A3008" i="35"/>
  <c r="D3008" i="35"/>
  <c r="A3009" i="35"/>
  <c r="D3009" i="35"/>
  <c r="F3009" i="35" s="1"/>
  <c r="F3060" i="35" s="1"/>
  <c r="A3010" i="35"/>
  <c r="D3010" i="35"/>
  <c r="F3010" i="35" s="1"/>
  <c r="F3061" i="35" s="1"/>
  <c r="A3011" i="35"/>
  <c r="D3011" i="35"/>
  <c r="F3011" i="35" s="1"/>
  <c r="F3062" i="35" s="1"/>
  <c r="A3012" i="35"/>
  <c r="D3012" i="35"/>
  <c r="A3013" i="35"/>
  <c r="D3013" i="35"/>
  <c r="F3013" i="35" s="1"/>
  <c r="F3064" i="35" s="1"/>
  <c r="A3014" i="35"/>
  <c r="D3014" i="35"/>
  <c r="F3014" i="35" s="1"/>
  <c r="F3065" i="35" s="1"/>
  <c r="A3015" i="35"/>
  <c r="D3015" i="35"/>
  <c r="H3015" i="35" s="1"/>
  <c r="H3066" i="35" s="1"/>
  <c r="A3016" i="35"/>
  <c r="D3016" i="35"/>
  <c r="D3067" i="35" s="1"/>
  <c r="A3017" i="35"/>
  <c r="D3017" i="35"/>
  <c r="F3017" i="35" s="1"/>
  <c r="F3068" i="35" s="1"/>
  <c r="A3018" i="35"/>
  <c r="D3018" i="35"/>
  <c r="A3019" i="35"/>
  <c r="D3019" i="35"/>
  <c r="J3019" i="35" s="1"/>
  <c r="J3070" i="35" s="1"/>
  <c r="A3020" i="35"/>
  <c r="D3020" i="35"/>
  <c r="A3021" i="35"/>
  <c r="D3021" i="35"/>
  <c r="F3021" i="35" s="1"/>
  <c r="F3072" i="35" s="1"/>
  <c r="A3022" i="35"/>
  <c r="D3022" i="35"/>
  <c r="F3022" i="35" s="1"/>
  <c r="F3073" i="35" s="1"/>
  <c r="A3023" i="35"/>
  <c r="D3023" i="35"/>
  <c r="F3023" i="35" s="1"/>
  <c r="F3074" i="35" s="1"/>
  <c r="A3024" i="35"/>
  <c r="D3024" i="35"/>
  <c r="A3025" i="35"/>
  <c r="D3025" i="35"/>
  <c r="F3025" i="35" s="1"/>
  <c r="F3076" i="35" s="1"/>
  <c r="A3026" i="35"/>
  <c r="D3026" i="35"/>
  <c r="F3026" i="35" s="1"/>
  <c r="F3077" i="35" s="1"/>
  <c r="A3027" i="35"/>
  <c r="D3027" i="35"/>
  <c r="F3027" i="35" s="1"/>
  <c r="F3078" i="35" s="1"/>
  <c r="A3028" i="35"/>
  <c r="D3028" i="35"/>
  <c r="A3029" i="35"/>
  <c r="D3029" i="35"/>
  <c r="F3029" i="35" s="1"/>
  <c r="F3080" i="35" s="1"/>
  <c r="A3030" i="35"/>
  <c r="D3030" i="35"/>
  <c r="F3030" i="35" s="1"/>
  <c r="F3081" i="35" s="1"/>
  <c r="A3031" i="35"/>
  <c r="D3031" i="35"/>
  <c r="H3031" i="35" s="1"/>
  <c r="H3082" i="35" s="1"/>
  <c r="A3032" i="35"/>
  <c r="D3032" i="35"/>
  <c r="D3083" i="35" s="1"/>
  <c r="A3033" i="35"/>
  <c r="D3033" i="35"/>
  <c r="F3033" i="35" s="1"/>
  <c r="F3084" i="35" s="1"/>
  <c r="A3034" i="35"/>
  <c r="D3034" i="35"/>
  <c r="F3034" i="35" s="1"/>
  <c r="F3085" i="35" s="1"/>
  <c r="A3035" i="35"/>
  <c r="D3035" i="35"/>
  <c r="F3035" i="35" s="1"/>
  <c r="F3086" i="35" s="1"/>
  <c r="A3036" i="35"/>
  <c r="D3036" i="35"/>
  <c r="F3036" i="35" s="1"/>
  <c r="F3087" i="35" s="1"/>
  <c r="A3037" i="35"/>
  <c r="D3037" i="35"/>
  <c r="A3038" i="35"/>
  <c r="D3038" i="35"/>
  <c r="F3038" i="35" s="1"/>
  <c r="F3089" i="35" s="1"/>
  <c r="A3039" i="35"/>
  <c r="D3039" i="35"/>
  <c r="F3039" i="35" s="1"/>
  <c r="F3090" i="35" s="1"/>
  <c r="A3040" i="35"/>
  <c r="D3040" i="35"/>
  <c r="F3040" i="35" s="1"/>
  <c r="F3091" i="35" s="1"/>
  <c r="A3041" i="35"/>
  <c r="D3041" i="35"/>
  <c r="F3041" i="35" s="1"/>
  <c r="F3092" i="35" s="1"/>
  <c r="A3042" i="35"/>
  <c r="D3042" i="35"/>
  <c r="F3042" i="35" s="1"/>
  <c r="F3093" i="35" s="1"/>
  <c r="A3043" i="35"/>
  <c r="D3043" i="35"/>
  <c r="F3043" i="35" s="1"/>
  <c r="F3094" i="35" s="1"/>
  <c r="A3044" i="35"/>
  <c r="D3044" i="35"/>
  <c r="F3044" i="35" s="1"/>
  <c r="F3095" i="35" s="1"/>
  <c r="A3045" i="35"/>
  <c r="D3045" i="35"/>
  <c r="F3045" i="35" s="1"/>
  <c r="F3096" i="35" s="1"/>
  <c r="A3046" i="35"/>
  <c r="D3046" i="35"/>
  <c r="F3046" i="35" s="1"/>
  <c r="F3097" i="35" s="1"/>
  <c r="A3047" i="35"/>
  <c r="D3047" i="35"/>
  <c r="F3047" i="35" s="1"/>
  <c r="F3098" i="35" s="1"/>
  <c r="A3048" i="35"/>
  <c r="D3048" i="35"/>
  <c r="F3048" i="35" s="1"/>
  <c r="F3099" i="35" s="1"/>
  <c r="A3049" i="35"/>
  <c r="D3049" i="35"/>
  <c r="F3049" i="35" s="1"/>
  <c r="F3100" i="35" s="1"/>
  <c r="A3051" i="35"/>
  <c r="A3052" i="35"/>
  <c r="A3053" i="35"/>
  <c r="A3054" i="35"/>
  <c r="A3055" i="35"/>
  <c r="A3056" i="35"/>
  <c r="A3057" i="35"/>
  <c r="A3058" i="35"/>
  <c r="A3059" i="35"/>
  <c r="A3060" i="35"/>
  <c r="A3061" i="35"/>
  <c r="A3062" i="35"/>
  <c r="A3063" i="35"/>
  <c r="A3064" i="35"/>
  <c r="A3065" i="35"/>
  <c r="A3066" i="35"/>
  <c r="A3067" i="35"/>
  <c r="A3068" i="35"/>
  <c r="A3069" i="35"/>
  <c r="A3070" i="35"/>
  <c r="A3071" i="35"/>
  <c r="A3072" i="35"/>
  <c r="A3073" i="35"/>
  <c r="A3074" i="35"/>
  <c r="A3075" i="35"/>
  <c r="A3076" i="35"/>
  <c r="A3077" i="35"/>
  <c r="A3078" i="35"/>
  <c r="A3079" i="35"/>
  <c r="A3080" i="35"/>
  <c r="A3081" i="35"/>
  <c r="A3082" i="35"/>
  <c r="A3083" i="35"/>
  <c r="A3084" i="35"/>
  <c r="A3085" i="35"/>
  <c r="A3086" i="35"/>
  <c r="A3087" i="35"/>
  <c r="A3088" i="35"/>
  <c r="A3089" i="35"/>
  <c r="A3090" i="35"/>
  <c r="A3091" i="35"/>
  <c r="A3092" i="35"/>
  <c r="A3093" i="35"/>
  <c r="A3094" i="35"/>
  <c r="A3095" i="35"/>
  <c r="A3096" i="35"/>
  <c r="A3097" i="35"/>
  <c r="A3098" i="35"/>
  <c r="A3099" i="35"/>
  <c r="A3100" i="35"/>
  <c r="D3107" i="35"/>
  <c r="D3112" i="35" s="1"/>
  <c r="E3107" i="35"/>
  <c r="E3112" i="35" s="1"/>
  <c r="F3107" i="35"/>
  <c r="F3112" i="35" s="1"/>
  <c r="G3107" i="35"/>
  <c r="G3112" i="35" s="1"/>
  <c r="H3107" i="35"/>
  <c r="H3112" i="35" s="1"/>
  <c r="I3107" i="35"/>
  <c r="I3112" i="35" s="1"/>
  <c r="J3107" i="35"/>
  <c r="J3112" i="35" s="1"/>
  <c r="K3107" i="35"/>
  <c r="K3112" i="35" s="1"/>
  <c r="L3107" i="35"/>
  <c r="L3112" i="35" s="1"/>
  <c r="M3107" i="35"/>
  <c r="M3112" i="35" s="1"/>
  <c r="N3107" i="35"/>
  <c r="N3112" i="35" s="1"/>
  <c r="O3107" i="35"/>
  <c r="P3107" i="35"/>
  <c r="P3112" i="35" s="1"/>
  <c r="Q3107" i="35"/>
  <c r="Q3112" i="35" s="1"/>
  <c r="R3107" i="35"/>
  <c r="R3112" i="35" s="1"/>
  <c r="O3112" i="35"/>
  <c r="A3139" i="35"/>
  <c r="D3139" i="35"/>
  <c r="H3139" i="35" s="1"/>
  <c r="A3140" i="35"/>
  <c r="D3140" i="35"/>
  <c r="A3141" i="35"/>
  <c r="D3141" i="35"/>
  <c r="H3141" i="35" s="1"/>
  <c r="H3192" i="35" s="1"/>
  <c r="A3142" i="35"/>
  <c r="D3142" i="35"/>
  <c r="H3142" i="35" s="1"/>
  <c r="H3193" i="35" s="1"/>
  <c r="P3142" i="35"/>
  <c r="P3193" i="35" s="1"/>
  <c r="A3143" i="35"/>
  <c r="D3143" i="35"/>
  <c r="P3143" i="35" s="1"/>
  <c r="P3194" i="35" s="1"/>
  <c r="L3143" i="35"/>
  <c r="L3194" i="35" s="1"/>
  <c r="A3144" i="35"/>
  <c r="D3144" i="35"/>
  <c r="A3145" i="35"/>
  <c r="D3145" i="35"/>
  <c r="H3145" i="35" s="1"/>
  <c r="H3196" i="35" s="1"/>
  <c r="P3145" i="35"/>
  <c r="P3196" i="35" s="1"/>
  <c r="A3146" i="35"/>
  <c r="D3146" i="35"/>
  <c r="H3146" i="35" s="1"/>
  <c r="H3197" i="35" s="1"/>
  <c r="A3147" i="35"/>
  <c r="D3147" i="35"/>
  <c r="H3147" i="35" s="1"/>
  <c r="H3198" i="35" s="1"/>
  <c r="A3148" i="35"/>
  <c r="D3148" i="35"/>
  <c r="A3149" i="35"/>
  <c r="D3149" i="35"/>
  <c r="A3150" i="35"/>
  <c r="D3150" i="35"/>
  <c r="H3150" i="35" s="1"/>
  <c r="H3201" i="35" s="1"/>
  <c r="L3150" i="35"/>
  <c r="L3201" i="35" s="1"/>
  <c r="A3151" i="35"/>
  <c r="D3151" i="35"/>
  <c r="P3151" i="35" s="1"/>
  <c r="P3202" i="35" s="1"/>
  <c r="A3152" i="35"/>
  <c r="D3152" i="35"/>
  <c r="A3153" i="35"/>
  <c r="D3153" i="35"/>
  <c r="H3153" i="35" s="1"/>
  <c r="H3204" i="35" s="1"/>
  <c r="A3154" i="35"/>
  <c r="D3154" i="35"/>
  <c r="H3154" i="35" s="1"/>
  <c r="H3205" i="35" s="1"/>
  <c r="A3155" i="35"/>
  <c r="D3155" i="35"/>
  <c r="H3155" i="35" s="1"/>
  <c r="H3206" i="35" s="1"/>
  <c r="A3156" i="35"/>
  <c r="D3156" i="35"/>
  <c r="A3157" i="35"/>
  <c r="D3157" i="35"/>
  <c r="H3157" i="35" s="1"/>
  <c r="H3208" i="35" s="1"/>
  <c r="A3158" i="35"/>
  <c r="D3158" i="35"/>
  <c r="H3158" i="35" s="1"/>
  <c r="H3209" i="35" s="1"/>
  <c r="A3159" i="35"/>
  <c r="D3159" i="35"/>
  <c r="P3159" i="35" s="1"/>
  <c r="P3210" i="35" s="1"/>
  <c r="A3160" i="35"/>
  <c r="D3160" i="35"/>
  <c r="A3161" i="35"/>
  <c r="D3161" i="35"/>
  <c r="H3161" i="35" s="1"/>
  <c r="H3212" i="35" s="1"/>
  <c r="A3162" i="35"/>
  <c r="D3162" i="35"/>
  <c r="H3162" i="35" s="1"/>
  <c r="H3213" i="35" s="1"/>
  <c r="A3163" i="35"/>
  <c r="D3163" i="35"/>
  <c r="H3163" i="35" s="1"/>
  <c r="H3214" i="35" s="1"/>
  <c r="A3164" i="35"/>
  <c r="D3164" i="35"/>
  <c r="A3165" i="35"/>
  <c r="D3165" i="35"/>
  <c r="A3166" i="35"/>
  <c r="D3166" i="35"/>
  <c r="H3166" i="35" s="1"/>
  <c r="H3217" i="35" s="1"/>
  <c r="A3167" i="35"/>
  <c r="D3167" i="35"/>
  <c r="P3167" i="35" s="1"/>
  <c r="P3218" i="35" s="1"/>
  <c r="H3167" i="35"/>
  <c r="H3218" i="35" s="1"/>
  <c r="A3168" i="35"/>
  <c r="D3168" i="35"/>
  <c r="A3169" i="35"/>
  <c r="D3169" i="35"/>
  <c r="H3169" i="35" s="1"/>
  <c r="H3220" i="35" s="1"/>
  <c r="A3170" i="35"/>
  <c r="D3170" i="35"/>
  <c r="H3170" i="35" s="1"/>
  <c r="H3221" i="35" s="1"/>
  <c r="A3171" i="35"/>
  <c r="D3171" i="35"/>
  <c r="H3171" i="35" s="1"/>
  <c r="H3222" i="35" s="1"/>
  <c r="A3172" i="35"/>
  <c r="D3172" i="35"/>
  <c r="A3173" i="35"/>
  <c r="D3173" i="35"/>
  <c r="H3173" i="35" s="1"/>
  <c r="H3224" i="35" s="1"/>
  <c r="A3174" i="35"/>
  <c r="D3174" i="35"/>
  <c r="H3174" i="35" s="1"/>
  <c r="H3225" i="35" s="1"/>
  <c r="P3174" i="35"/>
  <c r="P3225" i="35" s="1"/>
  <c r="A3175" i="35"/>
  <c r="D3175" i="35"/>
  <c r="P3175" i="35" s="1"/>
  <c r="P3226" i="35" s="1"/>
  <c r="A3176" i="35"/>
  <c r="D3176" i="35"/>
  <c r="A3177" i="35"/>
  <c r="D3177" i="35"/>
  <c r="H3177" i="35" s="1"/>
  <c r="H3228" i="35" s="1"/>
  <c r="P3177" i="35"/>
  <c r="P3228" i="35" s="1"/>
  <c r="A3178" i="35"/>
  <c r="D3178" i="35"/>
  <c r="H3178" i="35" s="1"/>
  <c r="H3229" i="35" s="1"/>
  <c r="A3179" i="35"/>
  <c r="D3179" i="35"/>
  <c r="H3179" i="35" s="1"/>
  <c r="H3230" i="35" s="1"/>
  <c r="A3180" i="35"/>
  <c r="D3180" i="35"/>
  <c r="A3181" i="35"/>
  <c r="D3181" i="35"/>
  <c r="A3182" i="35"/>
  <c r="D3182" i="35"/>
  <c r="H3182" i="35" s="1"/>
  <c r="H3233" i="35" s="1"/>
  <c r="A3183" i="35"/>
  <c r="D3183" i="35"/>
  <c r="P3183" i="35" s="1"/>
  <c r="P3234" i="35" s="1"/>
  <c r="A3184" i="35"/>
  <c r="D3184" i="35"/>
  <c r="A3185" i="35"/>
  <c r="D3185" i="35"/>
  <c r="H3185" i="35" s="1"/>
  <c r="H3236" i="35" s="1"/>
  <c r="A3186" i="35"/>
  <c r="D3186" i="35"/>
  <c r="H3186" i="35" s="1"/>
  <c r="H3237" i="35" s="1"/>
  <c r="A3187" i="35"/>
  <c r="D3187" i="35"/>
  <c r="H3187" i="35" s="1"/>
  <c r="H3238" i="35" s="1"/>
  <c r="A3188" i="35"/>
  <c r="D3188" i="35"/>
  <c r="A3190" i="35"/>
  <c r="A3191" i="35"/>
  <c r="A3192" i="35"/>
  <c r="A3193" i="35"/>
  <c r="A3194" i="35"/>
  <c r="A3195" i="35"/>
  <c r="A3196" i="35"/>
  <c r="A3197" i="35"/>
  <c r="A3198" i="35"/>
  <c r="A3199" i="35"/>
  <c r="A3200" i="35"/>
  <c r="A3201" i="35"/>
  <c r="A3202" i="35"/>
  <c r="A3203" i="35"/>
  <c r="A3204" i="35"/>
  <c r="A3205" i="35"/>
  <c r="A3206" i="35"/>
  <c r="A3207" i="35"/>
  <c r="A3208" i="35"/>
  <c r="A3209" i="35"/>
  <c r="A3210" i="35"/>
  <c r="A3211" i="35"/>
  <c r="A3212" i="35"/>
  <c r="A3213" i="35"/>
  <c r="A3214" i="35"/>
  <c r="A3215" i="35"/>
  <c r="A3216" i="35"/>
  <c r="A3217" i="35"/>
  <c r="A3218" i="35"/>
  <c r="A3219" i="35"/>
  <c r="A3220" i="35"/>
  <c r="A3221" i="35"/>
  <c r="A3222" i="35"/>
  <c r="A3223" i="35"/>
  <c r="A3224" i="35"/>
  <c r="A3225" i="35"/>
  <c r="A3226" i="35"/>
  <c r="A3227" i="35"/>
  <c r="A3228" i="35"/>
  <c r="A3229" i="35"/>
  <c r="A3230" i="35"/>
  <c r="A3231" i="35"/>
  <c r="A3232" i="35"/>
  <c r="A3233" i="35"/>
  <c r="A3234" i="35"/>
  <c r="A3235" i="35"/>
  <c r="A3236" i="35"/>
  <c r="A3237" i="35"/>
  <c r="A3238" i="35"/>
  <c r="A3239" i="35"/>
  <c r="A3243" i="35"/>
  <c r="D3243" i="35"/>
  <c r="J3243" i="35" s="1"/>
  <c r="A3244" i="35"/>
  <c r="D3244" i="35"/>
  <c r="J3244" i="35" s="1"/>
  <c r="J3295" i="35" s="1"/>
  <c r="O3244" i="35"/>
  <c r="O3295" i="35" s="1"/>
  <c r="A3245" i="35"/>
  <c r="D3245" i="35"/>
  <c r="J3245" i="35" s="1"/>
  <c r="J3296" i="35" s="1"/>
  <c r="O3245" i="35"/>
  <c r="A3246" i="35"/>
  <c r="D3246" i="35"/>
  <c r="J3246" i="35" s="1"/>
  <c r="J3297" i="35" s="1"/>
  <c r="A3247" i="35"/>
  <c r="D3247" i="35"/>
  <c r="J3247" i="35" s="1"/>
  <c r="J3298" i="35" s="1"/>
  <c r="A3248" i="35"/>
  <c r="D3248" i="35"/>
  <c r="J3248" i="35" s="1"/>
  <c r="J3299" i="35" s="1"/>
  <c r="O3248" i="35"/>
  <c r="O3299" i="35" s="1"/>
  <c r="A3249" i="35"/>
  <c r="D3249" i="35"/>
  <c r="J3249" i="35" s="1"/>
  <c r="J3300" i="35" s="1"/>
  <c r="O3249" i="35"/>
  <c r="A3250" i="35"/>
  <c r="D3250" i="35"/>
  <c r="J3250" i="35" s="1"/>
  <c r="J3301" i="35" s="1"/>
  <c r="A3251" i="35"/>
  <c r="D3251" i="35"/>
  <c r="J3251" i="35" s="1"/>
  <c r="J3302" i="35" s="1"/>
  <c r="A3252" i="35"/>
  <c r="D3252" i="35"/>
  <c r="J3252" i="35" s="1"/>
  <c r="J3303" i="35" s="1"/>
  <c r="O3252" i="35"/>
  <c r="O3303" i="35" s="1"/>
  <c r="A3253" i="35"/>
  <c r="D3253" i="35"/>
  <c r="J3253" i="35" s="1"/>
  <c r="J3304" i="35" s="1"/>
  <c r="O3253" i="35"/>
  <c r="A3254" i="35"/>
  <c r="D3254" i="35"/>
  <c r="J3254" i="35" s="1"/>
  <c r="J3305" i="35" s="1"/>
  <c r="A3255" i="35"/>
  <c r="D3255" i="35"/>
  <c r="J3255" i="35" s="1"/>
  <c r="J3306" i="35" s="1"/>
  <c r="A3256" i="35"/>
  <c r="D3256" i="35"/>
  <c r="H3256" i="35" s="1"/>
  <c r="H3307" i="35" s="1"/>
  <c r="J3256" i="35"/>
  <c r="J3307" i="35" s="1"/>
  <c r="O3256" i="35"/>
  <c r="O3307" i="35" s="1"/>
  <c r="A3257" i="35"/>
  <c r="D3257" i="35"/>
  <c r="H3257" i="35" s="1"/>
  <c r="H3308" i="35" s="1"/>
  <c r="O3257" i="35"/>
  <c r="O3308" i="35" s="1"/>
  <c r="A3258" i="35"/>
  <c r="D3258" i="35"/>
  <c r="H3258" i="35" s="1"/>
  <c r="H3309" i="35" s="1"/>
  <c r="J3258" i="35"/>
  <c r="J3309" i="35" s="1"/>
  <c r="O3258" i="35"/>
  <c r="O3309" i="35" s="1"/>
  <c r="A3259" i="35"/>
  <c r="D3259" i="35"/>
  <c r="H3259" i="35" s="1"/>
  <c r="H3310" i="35" s="1"/>
  <c r="O3259" i="35"/>
  <c r="A3260" i="35"/>
  <c r="D3260" i="35"/>
  <c r="H3260" i="35" s="1"/>
  <c r="H3311" i="35" s="1"/>
  <c r="A3261" i="35"/>
  <c r="D3261" i="35"/>
  <c r="H3261" i="35" s="1"/>
  <c r="H3312" i="35" s="1"/>
  <c r="A3262" i="35"/>
  <c r="D3262" i="35"/>
  <c r="H3262" i="35" s="1"/>
  <c r="H3313" i="35" s="1"/>
  <c r="A3263" i="35"/>
  <c r="D3263" i="35"/>
  <c r="H3263" i="35" s="1"/>
  <c r="H3314" i="35" s="1"/>
  <c r="A3264" i="35"/>
  <c r="D3264" i="35"/>
  <c r="F3264" i="35" s="1"/>
  <c r="F3315" i="35" s="1"/>
  <c r="E3264" i="35"/>
  <c r="E3315" i="35" s="1"/>
  <c r="H3264" i="35"/>
  <c r="H3315" i="35" s="1"/>
  <c r="I3264" i="35"/>
  <c r="I3315" i="35" s="1"/>
  <c r="L3264" i="35"/>
  <c r="L3315" i="35" s="1"/>
  <c r="M3264" i="35"/>
  <c r="M3315" i="35" s="1"/>
  <c r="P3264" i="35"/>
  <c r="P3315" i="35" s="1"/>
  <c r="Q3264" i="35"/>
  <c r="Q3315" i="35" s="1"/>
  <c r="A3265" i="35"/>
  <c r="D3265" i="35"/>
  <c r="L3265" i="35" s="1"/>
  <c r="L3316" i="35" s="1"/>
  <c r="A3266" i="35"/>
  <c r="D3266" i="35"/>
  <c r="I3266" i="35" s="1"/>
  <c r="I3317" i="35" s="1"/>
  <c r="A3267" i="35"/>
  <c r="D3267" i="35"/>
  <c r="F3267" i="35" s="1"/>
  <c r="F3318" i="35" s="1"/>
  <c r="I3267" i="35"/>
  <c r="I3318" i="35" s="1"/>
  <c r="M3267" i="35"/>
  <c r="M3318" i="35" s="1"/>
  <c r="P3267" i="35"/>
  <c r="A3268" i="35"/>
  <c r="D3268" i="35"/>
  <c r="L3268" i="35" s="1"/>
  <c r="L3319" i="35" s="1"/>
  <c r="A3269" i="35"/>
  <c r="D3269" i="35"/>
  <c r="I3269" i="35" s="1"/>
  <c r="I3320" i="35" s="1"/>
  <c r="A3270" i="35"/>
  <c r="D3270" i="35"/>
  <c r="F3270" i="35" s="1"/>
  <c r="F3321" i="35" s="1"/>
  <c r="P3270" i="35"/>
  <c r="P3321" i="35" s="1"/>
  <c r="A3271" i="35"/>
  <c r="D3271" i="35"/>
  <c r="F3271" i="35" s="1"/>
  <c r="F3322" i="35" s="1"/>
  <c r="E3271" i="35"/>
  <c r="E3322" i="35" s="1"/>
  <c r="I3271" i="35"/>
  <c r="I3322" i="35" s="1"/>
  <c r="L3271" i="35"/>
  <c r="M3271" i="35"/>
  <c r="M3322" i="35" s="1"/>
  <c r="P3271" i="35"/>
  <c r="P3322" i="35" s="1"/>
  <c r="Q3271" i="35"/>
  <c r="Q3322" i="35" s="1"/>
  <c r="A3272" i="35"/>
  <c r="D3272" i="35"/>
  <c r="F3272" i="35" s="1"/>
  <c r="F3323" i="35" s="1"/>
  <c r="E3272" i="35"/>
  <c r="H3272" i="35"/>
  <c r="H3323" i="35" s="1"/>
  <c r="L3272" i="35"/>
  <c r="L3323" i="35" s="1"/>
  <c r="M3272" i="35"/>
  <c r="M3323" i="35" s="1"/>
  <c r="P3272" i="35"/>
  <c r="P3323" i="35" s="1"/>
  <c r="A3273" i="35"/>
  <c r="D3273" i="35"/>
  <c r="L3273" i="35" s="1"/>
  <c r="L3324" i="35" s="1"/>
  <c r="A3274" i="35"/>
  <c r="D3274" i="35"/>
  <c r="L3274" i="35" s="1"/>
  <c r="L3325" i="35" s="1"/>
  <c r="A3275" i="35"/>
  <c r="D3275" i="35"/>
  <c r="I3275" i="35" s="1"/>
  <c r="I3326" i="35" s="1"/>
  <c r="L3275" i="35"/>
  <c r="L3326" i="35" s="1"/>
  <c r="A3276" i="35"/>
  <c r="D3276" i="35"/>
  <c r="F3276" i="35" s="1"/>
  <c r="F3327" i="35" s="1"/>
  <c r="H3276" i="35"/>
  <c r="H3327" i="35" s="1"/>
  <c r="I3276" i="35"/>
  <c r="I3327" i="35" s="1"/>
  <c r="L3276" i="35"/>
  <c r="L3327" i="35" s="1"/>
  <c r="P3276" i="35"/>
  <c r="Q3276" i="35"/>
  <c r="Q3327" i="35" s="1"/>
  <c r="A3277" i="35"/>
  <c r="D3277" i="35"/>
  <c r="F3277" i="35" s="1"/>
  <c r="F3328" i="35" s="1"/>
  <c r="M3277" i="35"/>
  <c r="M3328" i="35" s="1"/>
  <c r="P3277" i="35"/>
  <c r="P3328" i="35" s="1"/>
  <c r="A3278" i="35"/>
  <c r="D3278" i="35"/>
  <c r="F3278" i="35" s="1"/>
  <c r="F3329" i="35" s="1"/>
  <c r="P3278" i="35"/>
  <c r="P3329" i="35" s="1"/>
  <c r="A3279" i="35"/>
  <c r="D3279" i="35"/>
  <c r="F3279" i="35" s="1"/>
  <c r="F3330" i="35" s="1"/>
  <c r="E3279" i="35"/>
  <c r="E3330" i="35" s="1"/>
  <c r="I3279" i="35"/>
  <c r="I3330" i="35" s="1"/>
  <c r="M3279" i="35"/>
  <c r="M3330" i="35" s="1"/>
  <c r="P3279" i="35"/>
  <c r="Q3279" i="35"/>
  <c r="A3280" i="35"/>
  <c r="D3280" i="35"/>
  <c r="F3280" i="35" s="1"/>
  <c r="F3331" i="35" s="1"/>
  <c r="E3280" i="35"/>
  <c r="I3280" i="35"/>
  <c r="I3331" i="35" s="1"/>
  <c r="M3280" i="35"/>
  <c r="M3331" i="35" s="1"/>
  <c r="P3280" i="35"/>
  <c r="P3331" i="35" s="1"/>
  <c r="Q3280" i="35"/>
  <c r="Q3331" i="35" s="1"/>
  <c r="A3281" i="35"/>
  <c r="D3281" i="35"/>
  <c r="F3281" i="35" s="1"/>
  <c r="F3332" i="35" s="1"/>
  <c r="E3281" i="35"/>
  <c r="E3332" i="35" s="1"/>
  <c r="H3281" i="35"/>
  <c r="L3281" i="35"/>
  <c r="L3332" i="35" s="1"/>
  <c r="M3281" i="35"/>
  <c r="M3332" i="35" s="1"/>
  <c r="P3281" i="35"/>
  <c r="P3332" i="35" s="1"/>
  <c r="A3282" i="35"/>
  <c r="D3282" i="35"/>
  <c r="I3282" i="35" s="1"/>
  <c r="I3333" i="35" s="1"/>
  <c r="Q3282" i="35"/>
  <c r="Q3333" i="35" s="1"/>
  <c r="A3283" i="35"/>
  <c r="D3283" i="35"/>
  <c r="E3283" i="35" s="1"/>
  <c r="E3334" i="35" s="1"/>
  <c r="P3283" i="35"/>
  <c r="P3334" i="35" s="1"/>
  <c r="A3284" i="35"/>
  <c r="D3284" i="35"/>
  <c r="E3284" i="35" s="1"/>
  <c r="E3335" i="35" s="1"/>
  <c r="L3284" i="35"/>
  <c r="L3335" i="35" s="1"/>
  <c r="M3284" i="35"/>
  <c r="M3335" i="35" s="1"/>
  <c r="A3285" i="35"/>
  <c r="D3285" i="35"/>
  <c r="E3285" i="35" s="1"/>
  <c r="E3336" i="35" s="1"/>
  <c r="A3286" i="35"/>
  <c r="D3286" i="35"/>
  <c r="I3286" i="35" s="1"/>
  <c r="I3337" i="35" s="1"/>
  <c r="Q3286" i="35"/>
  <c r="Q3337" i="35" s="1"/>
  <c r="A3287" i="35"/>
  <c r="D3287" i="35"/>
  <c r="F3287" i="35" s="1"/>
  <c r="F3338" i="35" s="1"/>
  <c r="E3287" i="35"/>
  <c r="E3338" i="35" s="1"/>
  <c r="I3287" i="35"/>
  <c r="I3338" i="35" s="1"/>
  <c r="L3287" i="35"/>
  <c r="L3338" i="35" s="1"/>
  <c r="M3287" i="35"/>
  <c r="M3338" i="35" s="1"/>
  <c r="P3287" i="35"/>
  <c r="P3338" i="35" s="1"/>
  <c r="Q3287" i="35"/>
  <c r="Q3338" i="35" s="1"/>
  <c r="A3288" i="35"/>
  <c r="D3288" i="35"/>
  <c r="F3288" i="35" s="1"/>
  <c r="F3339" i="35" s="1"/>
  <c r="E3288" i="35"/>
  <c r="E3339" i="35" s="1"/>
  <c r="H3288" i="35"/>
  <c r="H3339" i="35" s="1"/>
  <c r="I3288" i="35"/>
  <c r="I3339" i="35" s="1"/>
  <c r="L3288" i="35"/>
  <c r="L3339" i="35" s="1"/>
  <c r="M3288" i="35"/>
  <c r="M3339" i="35" s="1"/>
  <c r="P3288" i="35"/>
  <c r="P3339" i="35" s="1"/>
  <c r="Q3288" i="35"/>
  <c r="Q3339" i="35" s="1"/>
  <c r="A3289" i="35"/>
  <c r="D3289" i="35"/>
  <c r="I3289" i="35" s="1"/>
  <c r="I3340" i="35" s="1"/>
  <c r="E3289" i="35"/>
  <c r="E3340" i="35" s="1"/>
  <c r="P3289" i="35"/>
  <c r="P3340" i="35" s="1"/>
  <c r="A3290" i="35"/>
  <c r="D3290" i="35"/>
  <c r="F3290" i="35" s="1"/>
  <c r="F3341" i="35" s="1"/>
  <c r="P3290" i="35"/>
  <c r="P3341" i="35" s="1"/>
  <c r="A3291" i="35"/>
  <c r="D3291" i="35"/>
  <c r="I3291" i="35" s="1"/>
  <c r="I3342" i="35" s="1"/>
  <c r="A3292" i="35"/>
  <c r="D3292" i="35"/>
  <c r="E3292" i="35" s="1"/>
  <c r="E3343" i="35" s="1"/>
  <c r="M3292" i="35"/>
  <c r="M3343" i="35" s="1"/>
  <c r="P3292" i="35"/>
  <c r="P3343" i="35" s="1"/>
  <c r="A3294" i="35"/>
  <c r="A3295" i="35"/>
  <c r="A3296" i="35"/>
  <c r="D3296" i="35"/>
  <c r="O3296" i="35"/>
  <c r="A3297" i="35"/>
  <c r="A3298" i="35"/>
  <c r="A3299" i="35"/>
  <c r="A3300" i="35"/>
  <c r="D3300" i="35"/>
  <c r="O3300" i="35"/>
  <c r="A3301" i="35"/>
  <c r="A3302" i="35"/>
  <c r="A3303" i="35"/>
  <c r="A3304" i="35"/>
  <c r="D3304" i="35"/>
  <c r="O3304" i="35"/>
  <c r="A3305" i="35"/>
  <c r="A3306" i="35"/>
  <c r="A3307" i="35"/>
  <c r="A3308" i="35"/>
  <c r="D3308" i="35"/>
  <c r="A3309" i="35"/>
  <c r="D3309" i="35"/>
  <c r="A3310" i="35"/>
  <c r="O3310" i="35"/>
  <c r="A3311" i="35"/>
  <c r="A3312" i="35"/>
  <c r="A3313" i="35"/>
  <c r="A3314" i="35"/>
  <c r="A3315" i="35"/>
  <c r="D3315" i="35"/>
  <c r="A3316" i="35"/>
  <c r="D3316" i="35"/>
  <c r="A3317" i="35"/>
  <c r="A3318" i="35"/>
  <c r="P3318" i="35"/>
  <c r="A3319" i="35"/>
  <c r="A3320" i="35"/>
  <c r="D3320" i="35"/>
  <c r="A3321" i="35"/>
  <c r="A3322" i="35"/>
  <c r="L3322" i="35"/>
  <c r="A3323" i="35"/>
  <c r="D3323" i="35"/>
  <c r="E3323" i="35"/>
  <c r="A3324" i="35"/>
  <c r="A3325" i="35"/>
  <c r="A3326" i="35"/>
  <c r="A3327" i="35"/>
  <c r="D3327" i="35"/>
  <c r="P3327" i="35"/>
  <c r="A3328" i="35"/>
  <c r="A3329" i="35"/>
  <c r="A3330" i="35"/>
  <c r="P3330" i="35"/>
  <c r="Q3330" i="35"/>
  <c r="A3331" i="35"/>
  <c r="D3331" i="35"/>
  <c r="E3331" i="35"/>
  <c r="A3332" i="35"/>
  <c r="D3332" i="35"/>
  <c r="H3332" i="35"/>
  <c r="A3333" i="35"/>
  <c r="A3334" i="35"/>
  <c r="A3335" i="35"/>
  <c r="A3336" i="35"/>
  <c r="A3337" i="35"/>
  <c r="A3338" i="35"/>
  <c r="A3339" i="35"/>
  <c r="D3339" i="35"/>
  <c r="A3340" i="35"/>
  <c r="D3340" i="35"/>
  <c r="A3341" i="35"/>
  <c r="A3342" i="35"/>
  <c r="A3343" i="35"/>
  <c r="D3343" i="35"/>
  <c r="D3350" i="35"/>
  <c r="E3350" i="35"/>
  <c r="F3350" i="35"/>
  <c r="G3350" i="35"/>
  <c r="H3350" i="35"/>
  <c r="I3350" i="35"/>
  <c r="J3350" i="35"/>
  <c r="K3350" i="35"/>
  <c r="L3350" i="35"/>
  <c r="M3350" i="35"/>
  <c r="N3350" i="35"/>
  <c r="O3350" i="35"/>
  <c r="P3350" i="35"/>
  <c r="Q3350" i="35"/>
  <c r="R3350" i="35"/>
  <c r="D3352" i="35"/>
  <c r="E3352" i="35"/>
  <c r="F3352" i="35"/>
  <c r="F3355" i="35" s="1"/>
  <c r="G3352" i="35"/>
  <c r="H3352" i="35"/>
  <c r="I3352" i="35"/>
  <c r="J3352" i="35"/>
  <c r="J3355" i="35" s="1"/>
  <c r="K3352" i="35"/>
  <c r="L3352" i="35"/>
  <c r="M3352" i="35"/>
  <c r="N3352" i="35"/>
  <c r="N3355" i="35" s="1"/>
  <c r="O3352" i="35"/>
  <c r="P3352" i="35"/>
  <c r="Q3352" i="35"/>
  <c r="R3352" i="35"/>
  <c r="R3355" i="35" s="1"/>
  <c r="A3380" i="35"/>
  <c r="D3380" i="35"/>
  <c r="A3381" i="35"/>
  <c r="D3381" i="35"/>
  <c r="L3381" i="35" s="1"/>
  <c r="L3432" i="35" s="1"/>
  <c r="A3382" i="35"/>
  <c r="D3382" i="35"/>
  <c r="L3382" i="35" s="1"/>
  <c r="L3433" i="35" s="1"/>
  <c r="A3383" i="35"/>
  <c r="D3383" i="35"/>
  <c r="A3384" i="35"/>
  <c r="D3384" i="35"/>
  <c r="H3384" i="35" s="1"/>
  <c r="H3435" i="35" s="1"/>
  <c r="A3385" i="35"/>
  <c r="D3385" i="35"/>
  <c r="A3386" i="35"/>
  <c r="D3386" i="35"/>
  <c r="L3386" i="35" s="1"/>
  <c r="L3437" i="35" s="1"/>
  <c r="H3386" i="35"/>
  <c r="H3437" i="35" s="1"/>
  <c r="A3387" i="35"/>
  <c r="D3387" i="35"/>
  <c r="A3388" i="35"/>
  <c r="D3388" i="35"/>
  <c r="A3389" i="35"/>
  <c r="D3389" i="35"/>
  <c r="L3389" i="35" s="1"/>
  <c r="L3440" i="35" s="1"/>
  <c r="A3390" i="35"/>
  <c r="D3390" i="35"/>
  <c r="L3390" i="35" s="1"/>
  <c r="L3441" i="35" s="1"/>
  <c r="A3391" i="35"/>
  <c r="D3391" i="35"/>
  <c r="A3392" i="35"/>
  <c r="D3392" i="35"/>
  <c r="H3392" i="35" s="1"/>
  <c r="H3443" i="35" s="1"/>
  <c r="A3393" i="35"/>
  <c r="D3393" i="35"/>
  <c r="A3394" i="35"/>
  <c r="D3394" i="35"/>
  <c r="L3394" i="35" s="1"/>
  <c r="L3445" i="35" s="1"/>
  <c r="H3394" i="35"/>
  <c r="H3445" i="35" s="1"/>
  <c r="A3395" i="35"/>
  <c r="D3395" i="35"/>
  <c r="A3396" i="35"/>
  <c r="D3396" i="35"/>
  <c r="A3397" i="35"/>
  <c r="D3397" i="35"/>
  <c r="L3397" i="35" s="1"/>
  <c r="L3448" i="35" s="1"/>
  <c r="A3398" i="35"/>
  <c r="D3398" i="35"/>
  <c r="L3398" i="35" s="1"/>
  <c r="L3449" i="35" s="1"/>
  <c r="A3399" i="35"/>
  <c r="D3399" i="35"/>
  <c r="A3400" i="35"/>
  <c r="D3400" i="35"/>
  <c r="H3400" i="35" s="1"/>
  <c r="H3451" i="35" s="1"/>
  <c r="A3401" i="35"/>
  <c r="D3401" i="35"/>
  <c r="A3402" i="35"/>
  <c r="D3402" i="35"/>
  <c r="L3402" i="35" s="1"/>
  <c r="L3453" i="35" s="1"/>
  <c r="A3403" i="35"/>
  <c r="D3403" i="35"/>
  <c r="A3404" i="35"/>
  <c r="D3404" i="35"/>
  <c r="A3405" i="35"/>
  <c r="D3405" i="35"/>
  <c r="L3405" i="35"/>
  <c r="L3456" i="35" s="1"/>
  <c r="A3406" i="35"/>
  <c r="D3406" i="35"/>
  <c r="L3406" i="35" s="1"/>
  <c r="L3457" i="35" s="1"/>
  <c r="A3407" i="35"/>
  <c r="D3407" i="35"/>
  <c r="A3408" i="35"/>
  <c r="D3408" i="35"/>
  <c r="H3408" i="35" s="1"/>
  <c r="H3459" i="35" s="1"/>
  <c r="A3409" i="35"/>
  <c r="D3409" i="35"/>
  <c r="A3410" i="35"/>
  <c r="D3410" i="35"/>
  <c r="L3410" i="35" s="1"/>
  <c r="L3461" i="35" s="1"/>
  <c r="H3410" i="35"/>
  <c r="H3461" i="35" s="1"/>
  <c r="A3411" i="35"/>
  <c r="D3411" i="35"/>
  <c r="A3412" i="35"/>
  <c r="D3412" i="35"/>
  <c r="A3413" i="35"/>
  <c r="D3413" i="35"/>
  <c r="L3413" i="35" s="1"/>
  <c r="L3464" i="35" s="1"/>
  <c r="A3414" i="35"/>
  <c r="D3414" i="35"/>
  <c r="L3414" i="35" s="1"/>
  <c r="L3465" i="35" s="1"/>
  <c r="A3415" i="35"/>
  <c r="D3415" i="35"/>
  <c r="A3416" i="35"/>
  <c r="D3416" i="35"/>
  <c r="H3416" i="35" s="1"/>
  <c r="H3467" i="35" s="1"/>
  <c r="A3417" i="35"/>
  <c r="D3417" i="35"/>
  <c r="A3418" i="35"/>
  <c r="D3418" i="35"/>
  <c r="L3418" i="35" s="1"/>
  <c r="L3469" i="35" s="1"/>
  <c r="A3419" i="35"/>
  <c r="D3419" i="35"/>
  <c r="A3420" i="35"/>
  <c r="D3420" i="35"/>
  <c r="A3421" i="35"/>
  <c r="D3421" i="35"/>
  <c r="L3421" i="35"/>
  <c r="L3472" i="35" s="1"/>
  <c r="A3422" i="35"/>
  <c r="D3422" i="35"/>
  <c r="L3422" i="35" s="1"/>
  <c r="L3473" i="35" s="1"/>
  <c r="A3423" i="35"/>
  <c r="D3423" i="35"/>
  <c r="A3424" i="35"/>
  <c r="D3424" i="35"/>
  <c r="H3424" i="35" s="1"/>
  <c r="H3475" i="35" s="1"/>
  <c r="A3425" i="35"/>
  <c r="D3425" i="35"/>
  <c r="A3426" i="35"/>
  <c r="D3426" i="35"/>
  <c r="L3426" i="35" s="1"/>
  <c r="L3477" i="35" s="1"/>
  <c r="A3427" i="35"/>
  <c r="D3427" i="35"/>
  <c r="A3428" i="35"/>
  <c r="D3428" i="35"/>
  <c r="H3428" i="35" s="1"/>
  <c r="H3479" i="35" s="1"/>
  <c r="A3429" i="35"/>
  <c r="D3429" i="35"/>
  <c r="H3429" i="35" s="1"/>
  <c r="H3480" i="35" s="1"/>
  <c r="A3431" i="35"/>
  <c r="A3432" i="35"/>
  <c r="A3433" i="35"/>
  <c r="A3434" i="35"/>
  <c r="A3435" i="35"/>
  <c r="A3436" i="35"/>
  <c r="A3437" i="35"/>
  <c r="A3438" i="35"/>
  <c r="A3439" i="35"/>
  <c r="A3440" i="35"/>
  <c r="A3441" i="35"/>
  <c r="A3442" i="35"/>
  <c r="A3443" i="35"/>
  <c r="A3444" i="35"/>
  <c r="A3445" i="35"/>
  <c r="A3446" i="35"/>
  <c r="A3447" i="35"/>
  <c r="A3448" i="35"/>
  <c r="A3449" i="35"/>
  <c r="A3450" i="35"/>
  <c r="A3451" i="35"/>
  <c r="A3452" i="35"/>
  <c r="A3453" i="35"/>
  <c r="A3454" i="35"/>
  <c r="A3455" i="35"/>
  <c r="A3456" i="35"/>
  <c r="A3457" i="35"/>
  <c r="A3458" i="35"/>
  <c r="A3459" i="35"/>
  <c r="A3460" i="35"/>
  <c r="A3461" i="35"/>
  <c r="A3462" i="35"/>
  <c r="A3463" i="35"/>
  <c r="A3464" i="35"/>
  <c r="A3465" i="35"/>
  <c r="A3466" i="35"/>
  <c r="A3467" i="35"/>
  <c r="A3468" i="35"/>
  <c r="A3469" i="35"/>
  <c r="A3470" i="35"/>
  <c r="A3471" i="35"/>
  <c r="A3472" i="35"/>
  <c r="A3473" i="35"/>
  <c r="A3474" i="35"/>
  <c r="A3475" i="35"/>
  <c r="A3476" i="35"/>
  <c r="A3477" i="35"/>
  <c r="A3478" i="35"/>
  <c r="A3479" i="35"/>
  <c r="A3480" i="35"/>
  <c r="D3491" i="35"/>
  <c r="E3491" i="35"/>
  <c r="F3491" i="35"/>
  <c r="G3491" i="35"/>
  <c r="H3491" i="35"/>
  <c r="I3491" i="35"/>
  <c r="J3491" i="35"/>
  <c r="K3491" i="35"/>
  <c r="L3491" i="35"/>
  <c r="M3491" i="35"/>
  <c r="N3491" i="35"/>
  <c r="O3491" i="35"/>
  <c r="P3491" i="35"/>
  <c r="Q3491" i="35"/>
  <c r="R3491" i="35"/>
  <c r="D3493" i="35"/>
  <c r="E3493" i="35"/>
  <c r="F3493" i="35"/>
  <c r="F3496" i="35" s="1"/>
  <c r="G3493" i="35"/>
  <c r="H3493" i="35"/>
  <c r="I3493" i="35"/>
  <c r="J3493" i="35"/>
  <c r="K3493" i="35"/>
  <c r="L3493" i="35"/>
  <c r="M3493" i="35"/>
  <c r="N3493" i="35"/>
  <c r="N3496" i="35" s="1"/>
  <c r="O3493" i="35"/>
  <c r="P3493" i="35"/>
  <c r="Q3493" i="35"/>
  <c r="R3493" i="35"/>
  <c r="A3521" i="35"/>
  <c r="D3521" i="35"/>
  <c r="A3522" i="35"/>
  <c r="D3522" i="35"/>
  <c r="L3522" i="35" s="1"/>
  <c r="L3573" i="35" s="1"/>
  <c r="A3523" i="35"/>
  <c r="D3523" i="35"/>
  <c r="L3523" i="35" s="1"/>
  <c r="L3574" i="35" s="1"/>
  <c r="A3524" i="35"/>
  <c r="D3524" i="35"/>
  <c r="A3525" i="35"/>
  <c r="D3525" i="35"/>
  <c r="A3526" i="35"/>
  <c r="D3526" i="35"/>
  <c r="D3577" i="35" s="1"/>
  <c r="A3527" i="35"/>
  <c r="D3527" i="35"/>
  <c r="A3528" i="35"/>
  <c r="D3528" i="35"/>
  <c r="L3528" i="35" s="1"/>
  <c r="L3579" i="35" s="1"/>
  <c r="A3529" i="35"/>
  <c r="D3529" i="35"/>
  <c r="D3580" i="35" s="1"/>
  <c r="A3530" i="35"/>
  <c r="D3530" i="35"/>
  <c r="L3530" i="35" s="1"/>
  <c r="L3581" i="35" s="1"/>
  <c r="A3531" i="35"/>
  <c r="D3531" i="35"/>
  <c r="L3531" i="35" s="1"/>
  <c r="L3582" i="35" s="1"/>
  <c r="A3532" i="35"/>
  <c r="D3532" i="35"/>
  <c r="L3532" i="35" s="1"/>
  <c r="L3583" i="35" s="1"/>
  <c r="A3533" i="35"/>
  <c r="D3533" i="35"/>
  <c r="A3534" i="35"/>
  <c r="D3534" i="35"/>
  <c r="L3534" i="35" s="1"/>
  <c r="L3585" i="35" s="1"/>
  <c r="A3535" i="35"/>
  <c r="D3535" i="35"/>
  <c r="L3535" i="35" s="1"/>
  <c r="L3586" i="35" s="1"/>
  <c r="A3536" i="35"/>
  <c r="D3536" i="35"/>
  <c r="A3537" i="35"/>
  <c r="D3537" i="35"/>
  <c r="D3588" i="35" s="1"/>
  <c r="A3538" i="35"/>
  <c r="D3538" i="35"/>
  <c r="L3538" i="35" s="1"/>
  <c r="L3589" i="35" s="1"/>
  <c r="A3539" i="35"/>
  <c r="D3539" i="35"/>
  <c r="L3539" i="35" s="1"/>
  <c r="L3590" i="35" s="1"/>
  <c r="A3540" i="35"/>
  <c r="D3540" i="35"/>
  <c r="L3540" i="35" s="1"/>
  <c r="L3591" i="35" s="1"/>
  <c r="A3541" i="35"/>
  <c r="D3541" i="35"/>
  <c r="D3592" i="35" s="1"/>
  <c r="A3542" i="35"/>
  <c r="D3542" i="35"/>
  <c r="A3543" i="35"/>
  <c r="D3543" i="35"/>
  <c r="G3543" i="35" s="1"/>
  <c r="G3594" i="35" s="1"/>
  <c r="A3544" i="35"/>
  <c r="D3544" i="35"/>
  <c r="A3545" i="35"/>
  <c r="D3545" i="35"/>
  <c r="G3545" i="35" s="1"/>
  <c r="G3596" i="35" s="1"/>
  <c r="A3546" i="35"/>
  <c r="D3546" i="35"/>
  <c r="G3546" i="35" s="1"/>
  <c r="G3597" i="35" s="1"/>
  <c r="A3547" i="35"/>
  <c r="D3547" i="35"/>
  <c r="G3547" i="35" s="1"/>
  <c r="G3598" i="35" s="1"/>
  <c r="A3548" i="35"/>
  <c r="D3548" i="35"/>
  <c r="D3599" i="35" s="1"/>
  <c r="A3549" i="35"/>
  <c r="D3549" i="35"/>
  <c r="F3549" i="35" s="1"/>
  <c r="F3600" i="35" s="1"/>
  <c r="A3550" i="35"/>
  <c r="D3550" i="35"/>
  <c r="J3550" i="35" s="1"/>
  <c r="J3601" i="35" s="1"/>
  <c r="A3551" i="35"/>
  <c r="D3551" i="35"/>
  <c r="L3551" i="35" s="1"/>
  <c r="L3602" i="35" s="1"/>
  <c r="A3552" i="35"/>
  <c r="D3552" i="35"/>
  <c r="P3552" i="35" s="1"/>
  <c r="P3603" i="35" s="1"/>
  <c r="A3553" i="35"/>
  <c r="D3553" i="35"/>
  <c r="H3553" i="35" s="1"/>
  <c r="H3604" i="35" s="1"/>
  <c r="A3554" i="35"/>
  <c r="D3554" i="35"/>
  <c r="D3605" i="35" s="1"/>
  <c r="A3555" i="35"/>
  <c r="D3555" i="35"/>
  <c r="A3556" i="35"/>
  <c r="D3556" i="35"/>
  <c r="F3556" i="35" s="1"/>
  <c r="F3607" i="35" s="1"/>
  <c r="A3557" i="35"/>
  <c r="D3557" i="35"/>
  <c r="F3557" i="35" s="1"/>
  <c r="F3608" i="35" s="1"/>
  <c r="A3558" i="35"/>
  <c r="D3558" i="35"/>
  <c r="G3558" i="35" s="1"/>
  <c r="G3609" i="35" s="1"/>
  <c r="A3559" i="35"/>
  <c r="D3559" i="35"/>
  <c r="F3559" i="35" s="1"/>
  <c r="F3610" i="35" s="1"/>
  <c r="A3560" i="35"/>
  <c r="D3560" i="35"/>
  <c r="F3560" i="35" s="1"/>
  <c r="F3611" i="35" s="1"/>
  <c r="A3561" i="35"/>
  <c r="D3561" i="35"/>
  <c r="J3561" i="35" s="1"/>
  <c r="J3612" i="35" s="1"/>
  <c r="A3562" i="35"/>
  <c r="D3562" i="35"/>
  <c r="H3562" i="35" s="1"/>
  <c r="H3613" i="35" s="1"/>
  <c r="A3563" i="35"/>
  <c r="D3563" i="35"/>
  <c r="F3563" i="35" s="1"/>
  <c r="F3614" i="35" s="1"/>
  <c r="A3564" i="35"/>
  <c r="D3564" i="35"/>
  <c r="H3564" i="35" s="1"/>
  <c r="H3615" i="35" s="1"/>
  <c r="A3565" i="35"/>
  <c r="D3565" i="35"/>
  <c r="J3565" i="35" s="1"/>
  <c r="J3616" i="35" s="1"/>
  <c r="A3566" i="35"/>
  <c r="D3566" i="35"/>
  <c r="H3566" i="35" s="1"/>
  <c r="H3617" i="35" s="1"/>
  <c r="A3567" i="35"/>
  <c r="D3567" i="35"/>
  <c r="F3567" i="35" s="1"/>
  <c r="F3618" i="35" s="1"/>
  <c r="A3568" i="35"/>
  <c r="D3568" i="35"/>
  <c r="H3568" i="35" s="1"/>
  <c r="H3619" i="35" s="1"/>
  <c r="A3569" i="35"/>
  <c r="D3569" i="35"/>
  <c r="L3569" i="35" s="1"/>
  <c r="L3620" i="35" s="1"/>
  <c r="A3570" i="35"/>
  <c r="D3570" i="35"/>
  <c r="H3570" i="35" s="1"/>
  <c r="H3621" i="35" s="1"/>
  <c r="A3572" i="35"/>
  <c r="A3573" i="35"/>
  <c r="A3574" i="35"/>
  <c r="A3575" i="35"/>
  <c r="A3576" i="35"/>
  <c r="A3577" i="35"/>
  <c r="A3578" i="35"/>
  <c r="A3579" i="35"/>
  <c r="D3579" i="35"/>
  <c r="A3580" i="35"/>
  <c r="A3581" i="35"/>
  <c r="D3581" i="35"/>
  <c r="A3582" i="35"/>
  <c r="A3583" i="35"/>
  <c r="D3583" i="35"/>
  <c r="A3584" i="35"/>
  <c r="A3585" i="35"/>
  <c r="D3585" i="35"/>
  <c r="A3586" i="35"/>
  <c r="A3587" i="35"/>
  <c r="A3588" i="35"/>
  <c r="A3589" i="35"/>
  <c r="A3590" i="35"/>
  <c r="A3591" i="35"/>
  <c r="A3592" i="35"/>
  <c r="A3593" i="35"/>
  <c r="A3594" i="35"/>
  <c r="A3595" i="35"/>
  <c r="A3596" i="35"/>
  <c r="A3597" i="35"/>
  <c r="A3598" i="35"/>
  <c r="A3599" i="35"/>
  <c r="A3600" i="35"/>
  <c r="A3601" i="35"/>
  <c r="A3602" i="35"/>
  <c r="A3603" i="35"/>
  <c r="A3604" i="35"/>
  <c r="A3605" i="35"/>
  <c r="A3606" i="35"/>
  <c r="A3607" i="35"/>
  <c r="A3608" i="35"/>
  <c r="D3608" i="35"/>
  <c r="A3609" i="35"/>
  <c r="A3610" i="35"/>
  <c r="A3611" i="35"/>
  <c r="A3612" i="35"/>
  <c r="D3612" i="35"/>
  <c r="A3613" i="35"/>
  <c r="A3614" i="35"/>
  <c r="A3615" i="35"/>
  <c r="A3616" i="35"/>
  <c r="A3617" i="35"/>
  <c r="A3618" i="35"/>
  <c r="A3619" i="35"/>
  <c r="A3620" i="35"/>
  <c r="A3621" i="35"/>
  <c r="D3628" i="35"/>
  <c r="D3633" i="35" s="1"/>
  <c r="E3628" i="35"/>
  <c r="E3633" i="35" s="1"/>
  <c r="F3628" i="35"/>
  <c r="F3633" i="35" s="1"/>
  <c r="G3628" i="35"/>
  <c r="G3633" i="35" s="1"/>
  <c r="H3628" i="35"/>
  <c r="H3633" i="35" s="1"/>
  <c r="I3628" i="35"/>
  <c r="I3633" i="35" s="1"/>
  <c r="J3628" i="35"/>
  <c r="J3633" i="35" s="1"/>
  <c r="K3628" i="35"/>
  <c r="K3633" i="35" s="1"/>
  <c r="L3628" i="35"/>
  <c r="L3633" i="35" s="1"/>
  <c r="M3628" i="35"/>
  <c r="M3633" i="35" s="1"/>
  <c r="N3628" i="35"/>
  <c r="N3633" i="35" s="1"/>
  <c r="O3628" i="35"/>
  <c r="O3633" i="35" s="1"/>
  <c r="P3628" i="35"/>
  <c r="P3633" i="35" s="1"/>
  <c r="Q3628" i="35"/>
  <c r="Q3633" i="35" s="1"/>
  <c r="R3628" i="35"/>
  <c r="R3633" i="35" s="1"/>
  <c r="A3660" i="35"/>
  <c r="D3660" i="35"/>
  <c r="G3660" i="35" s="1"/>
  <c r="E3660" i="35"/>
  <c r="E3711" i="35" s="1"/>
  <c r="K3660" i="35"/>
  <c r="A3661" i="35"/>
  <c r="D3661" i="35"/>
  <c r="G3661" i="35" s="1"/>
  <c r="G3712" i="35" s="1"/>
  <c r="A3662" i="35"/>
  <c r="D3662" i="35"/>
  <c r="G3662" i="35" s="1"/>
  <c r="G3713" i="35" s="1"/>
  <c r="O3662" i="35"/>
  <c r="A3663" i="35"/>
  <c r="D3663" i="35"/>
  <c r="G3663" i="35" s="1"/>
  <c r="G3714" i="35" s="1"/>
  <c r="P3663" i="35"/>
  <c r="P3714" i="35" s="1"/>
  <c r="A3664" i="35"/>
  <c r="D3664" i="35"/>
  <c r="G3664" i="35" s="1"/>
  <c r="G3715" i="35" s="1"/>
  <c r="I3664" i="35"/>
  <c r="I3715" i="35" s="1"/>
  <c r="O3664" i="35"/>
  <c r="A3665" i="35"/>
  <c r="D3665" i="35"/>
  <c r="G3665" i="35" s="1"/>
  <c r="G3716" i="35" s="1"/>
  <c r="E3665" i="35"/>
  <c r="I3665" i="35"/>
  <c r="K3665" i="35"/>
  <c r="O3665" i="35"/>
  <c r="O3716" i="35" s="1"/>
  <c r="P3665" i="35"/>
  <c r="P3716" i="35" s="1"/>
  <c r="A3666" i="35"/>
  <c r="D3666" i="35"/>
  <c r="G3666" i="35" s="1"/>
  <c r="G3717" i="35" s="1"/>
  <c r="A3667" i="35"/>
  <c r="D3667" i="35"/>
  <c r="F3667" i="35" s="1"/>
  <c r="F3718" i="35" s="1"/>
  <c r="M3667" i="35"/>
  <c r="M3718" i="35" s="1"/>
  <c r="A3668" i="35"/>
  <c r="D3668" i="35"/>
  <c r="F3668" i="35" s="1"/>
  <c r="F3719" i="35" s="1"/>
  <c r="P3668" i="35"/>
  <c r="P3719" i="35" s="1"/>
  <c r="A3669" i="35"/>
  <c r="D3669" i="35"/>
  <c r="F3669" i="35" s="1"/>
  <c r="F3720" i="35" s="1"/>
  <c r="H3669" i="35"/>
  <c r="H3720" i="35" s="1"/>
  <c r="L3669" i="35"/>
  <c r="L3720" i="35" s="1"/>
  <c r="P3669" i="35"/>
  <c r="A3670" i="35"/>
  <c r="D3670" i="35"/>
  <c r="F3670" i="35" s="1"/>
  <c r="F3721" i="35" s="1"/>
  <c r="P3670" i="35"/>
  <c r="P3721" i="35" s="1"/>
  <c r="A3671" i="35"/>
  <c r="D3671" i="35"/>
  <c r="F3671" i="35" s="1"/>
  <c r="F3722" i="35" s="1"/>
  <c r="I3671" i="35"/>
  <c r="I3722" i="35" s="1"/>
  <c r="M3671" i="35"/>
  <c r="M3722" i="35" s="1"/>
  <c r="A3672" i="35"/>
  <c r="D3672" i="35"/>
  <c r="F3672" i="35" s="1"/>
  <c r="F3723" i="35" s="1"/>
  <c r="A3673" i="35"/>
  <c r="D3673" i="35"/>
  <c r="F3673" i="35" s="1"/>
  <c r="F3724" i="35" s="1"/>
  <c r="M3673" i="35"/>
  <c r="M3724" i="35" s="1"/>
  <c r="Q3673" i="35"/>
  <c r="Q3724" i="35" s="1"/>
  <c r="A3674" i="35"/>
  <c r="D3674" i="35"/>
  <c r="F3674" i="35" s="1"/>
  <c r="F3725" i="35" s="1"/>
  <c r="E3674" i="35"/>
  <c r="E3725" i="35" s="1"/>
  <c r="M3674" i="35"/>
  <c r="M3725" i="35" s="1"/>
  <c r="Q3674" i="35"/>
  <c r="Q3725" i="35" s="1"/>
  <c r="A3675" i="35"/>
  <c r="D3675" i="35"/>
  <c r="F3675" i="35" s="1"/>
  <c r="F3726" i="35" s="1"/>
  <c r="Q3675" i="35"/>
  <c r="Q3726" i="35" s="1"/>
  <c r="A3676" i="35"/>
  <c r="D3676" i="35"/>
  <c r="F3676" i="35" s="1"/>
  <c r="F3727" i="35" s="1"/>
  <c r="I3676" i="35"/>
  <c r="I3727" i="35" s="1"/>
  <c r="M3676" i="35"/>
  <c r="M3727" i="35" s="1"/>
  <c r="Q3676" i="35"/>
  <c r="Q3727" i="35" s="1"/>
  <c r="A3677" i="35"/>
  <c r="D3677" i="35"/>
  <c r="F3677" i="35" s="1"/>
  <c r="F3728" i="35" s="1"/>
  <c r="I3677" i="35"/>
  <c r="I3728" i="35" s="1"/>
  <c r="M3677" i="35"/>
  <c r="M3728" i="35" s="1"/>
  <c r="A3678" i="35"/>
  <c r="D3678" i="35"/>
  <c r="F3678" i="35" s="1"/>
  <c r="F3729" i="35" s="1"/>
  <c r="A3679" i="35"/>
  <c r="D3679" i="35"/>
  <c r="F3679" i="35" s="1"/>
  <c r="F3730" i="35" s="1"/>
  <c r="I3679" i="35"/>
  <c r="I3730" i="35" s="1"/>
  <c r="L3679" i="35"/>
  <c r="L3730" i="35" s="1"/>
  <c r="Q3679" i="35"/>
  <c r="Q3730" i="35" s="1"/>
  <c r="A3680" i="35"/>
  <c r="D3680" i="35"/>
  <c r="F3680" i="35" s="1"/>
  <c r="F3731" i="35" s="1"/>
  <c r="I3680" i="35"/>
  <c r="I3731" i="35" s="1"/>
  <c r="P3680" i="35"/>
  <c r="P3731" i="35" s="1"/>
  <c r="A3681" i="35"/>
  <c r="D3681" i="35"/>
  <c r="F3681" i="35" s="1"/>
  <c r="F3732" i="35" s="1"/>
  <c r="E3681" i="35"/>
  <c r="I3681" i="35"/>
  <c r="I3732" i="35" s="1"/>
  <c r="L3681" i="35"/>
  <c r="L3732" i="35" s="1"/>
  <c r="M3681" i="35"/>
  <c r="M3732" i="35" s="1"/>
  <c r="Q3681" i="35"/>
  <c r="Q3732" i="35" s="1"/>
  <c r="A3682" i="35"/>
  <c r="D3682" i="35"/>
  <c r="F3682" i="35" s="1"/>
  <c r="F3733" i="35" s="1"/>
  <c r="A3683" i="35"/>
  <c r="D3683" i="35"/>
  <c r="F3683" i="35" s="1"/>
  <c r="F3734" i="35" s="1"/>
  <c r="L3683" i="35"/>
  <c r="L3734" i="35" s="1"/>
  <c r="M3683" i="35"/>
  <c r="A3684" i="35"/>
  <c r="D3684" i="35"/>
  <c r="F3684" i="35" s="1"/>
  <c r="F3735" i="35" s="1"/>
  <c r="A3685" i="35"/>
  <c r="D3685" i="35"/>
  <c r="F3685" i="35" s="1"/>
  <c r="F3736" i="35" s="1"/>
  <c r="P3685" i="35"/>
  <c r="P3736" i="35" s="1"/>
  <c r="A3686" i="35"/>
  <c r="D3686" i="35"/>
  <c r="F3686" i="35" s="1"/>
  <c r="F3737" i="35" s="1"/>
  <c r="E3686" i="35"/>
  <c r="M3686" i="35"/>
  <c r="M3737" i="35" s="1"/>
  <c r="P3686" i="35"/>
  <c r="P3737" i="35" s="1"/>
  <c r="Q3686" i="35"/>
  <c r="Q3737" i="35" s="1"/>
  <c r="A3687" i="35"/>
  <c r="D3687" i="35"/>
  <c r="F3687" i="35" s="1"/>
  <c r="F3738" i="35" s="1"/>
  <c r="A3688" i="35"/>
  <c r="D3688" i="35"/>
  <c r="F3688" i="35" s="1"/>
  <c r="F3739" i="35" s="1"/>
  <c r="L3688" i="35"/>
  <c r="L3739" i="35" s="1"/>
  <c r="A3689" i="35"/>
  <c r="D3689" i="35"/>
  <c r="F3689" i="35" s="1"/>
  <c r="F3740" i="35" s="1"/>
  <c r="E3689" i="35"/>
  <c r="L3689" i="35"/>
  <c r="L3740" i="35" s="1"/>
  <c r="M3689" i="35"/>
  <c r="M3740" i="35" s="1"/>
  <c r="P3689" i="35"/>
  <c r="A3690" i="35"/>
  <c r="D3690" i="35"/>
  <c r="F3690" i="35" s="1"/>
  <c r="F3741" i="35" s="1"/>
  <c r="Q3690" i="35"/>
  <c r="Q3741" i="35" s="1"/>
  <c r="A3691" i="35"/>
  <c r="D3691" i="35"/>
  <c r="F3691" i="35" s="1"/>
  <c r="F3742" i="35" s="1"/>
  <c r="A3692" i="35"/>
  <c r="D3692" i="35"/>
  <c r="F3692" i="35" s="1"/>
  <c r="F3743" i="35" s="1"/>
  <c r="A3693" i="35"/>
  <c r="D3693" i="35"/>
  <c r="F3693" i="35" s="1"/>
  <c r="F3744" i="35" s="1"/>
  <c r="L3693" i="35"/>
  <c r="L3744" i="35" s="1"/>
  <c r="A3694" i="35"/>
  <c r="D3694" i="35"/>
  <c r="F3694" i="35" s="1"/>
  <c r="F3745" i="35" s="1"/>
  <c r="A3695" i="35"/>
  <c r="D3695" i="35"/>
  <c r="F3695" i="35" s="1"/>
  <c r="F3746" i="35" s="1"/>
  <c r="A3696" i="35"/>
  <c r="D3696" i="35"/>
  <c r="F3696" i="35" s="1"/>
  <c r="F3747" i="35" s="1"/>
  <c r="A3697" i="35"/>
  <c r="D3697" i="35"/>
  <c r="F3697" i="35" s="1"/>
  <c r="F3748" i="35" s="1"/>
  <c r="E3697" i="35"/>
  <c r="E3748" i="35" s="1"/>
  <c r="I3697" i="35"/>
  <c r="I3748" i="35" s="1"/>
  <c r="L3697" i="35"/>
  <c r="L3748" i="35" s="1"/>
  <c r="M3697" i="35"/>
  <c r="M3748" i="35" s="1"/>
  <c r="Q3697" i="35"/>
  <c r="Q3748" i="35" s="1"/>
  <c r="A3698" i="35"/>
  <c r="D3698" i="35"/>
  <c r="F3698" i="35" s="1"/>
  <c r="F3749" i="35" s="1"/>
  <c r="H3698" i="35"/>
  <c r="H3749" i="35" s="1"/>
  <c r="L3698" i="35"/>
  <c r="L3749" i="35" s="1"/>
  <c r="P3698" i="35"/>
  <c r="A3699" i="35"/>
  <c r="D3699" i="35"/>
  <c r="F3699" i="35" s="1"/>
  <c r="F3750" i="35" s="1"/>
  <c r="E3699" i="35"/>
  <c r="I3699" i="35"/>
  <c r="I3750" i="35" s="1"/>
  <c r="P3699" i="35"/>
  <c r="Q3699" i="35"/>
  <c r="Q3750" i="35" s="1"/>
  <c r="A3700" i="35"/>
  <c r="D3700" i="35"/>
  <c r="F3700" i="35" s="1"/>
  <c r="F3751" i="35" s="1"/>
  <c r="I3700" i="35"/>
  <c r="I3751" i="35" s="1"/>
  <c r="P3700" i="35"/>
  <c r="A3701" i="35"/>
  <c r="D3701" i="35"/>
  <c r="F3701" i="35" s="1"/>
  <c r="F3752" i="35" s="1"/>
  <c r="E3701" i="35"/>
  <c r="L3701" i="35"/>
  <c r="L3752" i="35" s="1"/>
  <c r="M3701" i="35"/>
  <c r="M3752" i="35" s="1"/>
  <c r="P3701" i="35"/>
  <c r="A3702" i="35"/>
  <c r="D3702" i="35"/>
  <c r="F3702" i="35" s="1"/>
  <c r="F3753" i="35" s="1"/>
  <c r="Q3702" i="35"/>
  <c r="Q3753" i="35" s="1"/>
  <c r="A3703" i="35"/>
  <c r="D3703" i="35"/>
  <c r="F3703" i="35" s="1"/>
  <c r="F3754" i="35" s="1"/>
  <c r="A3704" i="35"/>
  <c r="D3704" i="35"/>
  <c r="F3704" i="35" s="1"/>
  <c r="F3755" i="35" s="1"/>
  <c r="P3704" i="35"/>
  <c r="P3755" i="35" s="1"/>
  <c r="Q3704" i="35"/>
  <c r="Q3755" i="35" s="1"/>
  <c r="A3705" i="35"/>
  <c r="D3705" i="35"/>
  <c r="F3705" i="35" s="1"/>
  <c r="F3756" i="35" s="1"/>
  <c r="P3705" i="35"/>
  <c r="P3756" i="35" s="1"/>
  <c r="A3706" i="35"/>
  <c r="D3706" i="35"/>
  <c r="F3706" i="35" s="1"/>
  <c r="F3757" i="35" s="1"/>
  <c r="I3706" i="35"/>
  <c r="I3757" i="35" s="1"/>
  <c r="M3706" i="35"/>
  <c r="M3757" i="35" s="1"/>
  <c r="P3706" i="35"/>
  <c r="A3707" i="35"/>
  <c r="D3707" i="35"/>
  <c r="F3707" i="35" s="1"/>
  <c r="F3758" i="35" s="1"/>
  <c r="Q3707" i="35"/>
  <c r="Q3758" i="35" s="1"/>
  <c r="A3708" i="35"/>
  <c r="D3708" i="35"/>
  <c r="F3708" i="35" s="1"/>
  <c r="F3759" i="35" s="1"/>
  <c r="P3708" i="35"/>
  <c r="P3759" i="35" s="1"/>
  <c r="A3709" i="35"/>
  <c r="D3709" i="35"/>
  <c r="F3709" i="35" s="1"/>
  <c r="F3760" i="35" s="1"/>
  <c r="L3709" i="35"/>
  <c r="L3760" i="35" s="1"/>
  <c r="M3709" i="35"/>
  <c r="M3760" i="35" s="1"/>
  <c r="P3709" i="35"/>
  <c r="A3711" i="35"/>
  <c r="A3712" i="35"/>
  <c r="A3713" i="35"/>
  <c r="O3713" i="35"/>
  <c r="A3714" i="35"/>
  <c r="D3714" i="35"/>
  <c r="A3715" i="35"/>
  <c r="O3715" i="35"/>
  <c r="A3716" i="35"/>
  <c r="D3716" i="35"/>
  <c r="E3716" i="35"/>
  <c r="I3716" i="35"/>
  <c r="K3716" i="35"/>
  <c r="A3717" i="35"/>
  <c r="A3718" i="35"/>
  <c r="A3719" i="35"/>
  <c r="A3720" i="35"/>
  <c r="D3720" i="35"/>
  <c r="P3720" i="35"/>
  <c r="A3721" i="35"/>
  <c r="D3721" i="35"/>
  <c r="A3722" i="35"/>
  <c r="D3722" i="35"/>
  <c r="A3723" i="35"/>
  <c r="A3724" i="35"/>
  <c r="D3724" i="35"/>
  <c r="A3725" i="35"/>
  <c r="D3725" i="35"/>
  <c r="A3726" i="35"/>
  <c r="D3726" i="35"/>
  <c r="A3727" i="35"/>
  <c r="D3727" i="35"/>
  <c r="A3728" i="35"/>
  <c r="D3728" i="35"/>
  <c r="A3729" i="35"/>
  <c r="A3730" i="35"/>
  <c r="D3730" i="35"/>
  <c r="A3731" i="35"/>
  <c r="D3731" i="35"/>
  <c r="A3732" i="35"/>
  <c r="D3732" i="35"/>
  <c r="E3732" i="35"/>
  <c r="A3733" i="35"/>
  <c r="A3734" i="35"/>
  <c r="A3735" i="35"/>
  <c r="A3736" i="35"/>
  <c r="D3736" i="35"/>
  <c r="A3737" i="35"/>
  <c r="D3737" i="35"/>
  <c r="E3737" i="35"/>
  <c r="A3738" i="35"/>
  <c r="D3738" i="35"/>
  <c r="A3739" i="35"/>
  <c r="D3739" i="35"/>
  <c r="A3740" i="35"/>
  <c r="D3740" i="35"/>
  <c r="E3740" i="35"/>
  <c r="P3740" i="35"/>
  <c r="A3741" i="35"/>
  <c r="D3741" i="35"/>
  <c r="A3742" i="35"/>
  <c r="D3742" i="35"/>
  <c r="A3743" i="35"/>
  <c r="A3744" i="35"/>
  <c r="D3744" i="35"/>
  <c r="A3745" i="35"/>
  <c r="D3745" i="35"/>
  <c r="A3746" i="35"/>
  <c r="A3747" i="35"/>
  <c r="A3748" i="35"/>
  <c r="D3748" i="35"/>
  <c r="A3749" i="35"/>
  <c r="D3749" i="35"/>
  <c r="P3749" i="35"/>
  <c r="A3750" i="35"/>
  <c r="D3750" i="35"/>
  <c r="E3750" i="35"/>
  <c r="P3750" i="35"/>
  <c r="A3751" i="35"/>
  <c r="D3751" i="35"/>
  <c r="P3751" i="35"/>
  <c r="A3752" i="35"/>
  <c r="D3752" i="35"/>
  <c r="E3752" i="35"/>
  <c r="P3752" i="35"/>
  <c r="A3753" i="35"/>
  <c r="A3754" i="35"/>
  <c r="A3755" i="35"/>
  <c r="A3756" i="35"/>
  <c r="A3757" i="35"/>
  <c r="D3757" i="35"/>
  <c r="P3757" i="35"/>
  <c r="A3758" i="35"/>
  <c r="A3759" i="35"/>
  <c r="A3760" i="35"/>
  <c r="D3760" i="35"/>
  <c r="P3760" i="35"/>
  <c r="A3764" i="35"/>
  <c r="D3764" i="35"/>
  <c r="P3764" i="35" s="1"/>
  <c r="A3765" i="35"/>
  <c r="D3765" i="35"/>
  <c r="L3765" i="35" s="1"/>
  <c r="L3816" i="35" s="1"/>
  <c r="A3766" i="35"/>
  <c r="D3766" i="35"/>
  <c r="H3766" i="35" s="1"/>
  <c r="H3817" i="35" s="1"/>
  <c r="A3767" i="35"/>
  <c r="D3767" i="35"/>
  <c r="L3767" i="35" s="1"/>
  <c r="L3818" i="35" s="1"/>
  <c r="A3768" i="35"/>
  <c r="D3768" i="35"/>
  <c r="P3768" i="35" s="1"/>
  <c r="P3819" i="35" s="1"/>
  <c r="A3769" i="35"/>
  <c r="D3769" i="35"/>
  <c r="L3769" i="35" s="1"/>
  <c r="L3820" i="35" s="1"/>
  <c r="A3770" i="35"/>
  <c r="D3770" i="35"/>
  <c r="H3770" i="35" s="1"/>
  <c r="H3821" i="35" s="1"/>
  <c r="A3771" i="35"/>
  <c r="D3771" i="35"/>
  <c r="L3771" i="35" s="1"/>
  <c r="L3822" i="35" s="1"/>
  <c r="A3772" i="35"/>
  <c r="D3772" i="35"/>
  <c r="L3772" i="35" s="1"/>
  <c r="L3823" i="35" s="1"/>
  <c r="A3773" i="35"/>
  <c r="D3773" i="35"/>
  <c r="A3774" i="35"/>
  <c r="D3774" i="35"/>
  <c r="H3774" i="35" s="1"/>
  <c r="H3825" i="35" s="1"/>
  <c r="A3775" i="35"/>
  <c r="D3775" i="35"/>
  <c r="L3775" i="35" s="1"/>
  <c r="L3826" i="35" s="1"/>
  <c r="H3775" i="35"/>
  <c r="H3826" i="35" s="1"/>
  <c r="A3776" i="35"/>
  <c r="D3776" i="35"/>
  <c r="P3776" i="35" s="1"/>
  <c r="P3827" i="35" s="1"/>
  <c r="A3777" i="35"/>
  <c r="D3777" i="35"/>
  <c r="L3777" i="35" s="1"/>
  <c r="L3828" i="35" s="1"/>
  <c r="A3778" i="35"/>
  <c r="D3778" i="35"/>
  <c r="H3778" i="35" s="1"/>
  <c r="H3829" i="35" s="1"/>
  <c r="A3779" i="35"/>
  <c r="D3779" i="35"/>
  <c r="P3779" i="35" s="1"/>
  <c r="P3830" i="35" s="1"/>
  <c r="A3780" i="35"/>
  <c r="D3780" i="35"/>
  <c r="H3780" i="35" s="1"/>
  <c r="H3831" i="35" s="1"/>
  <c r="A3781" i="35"/>
  <c r="D3781" i="35"/>
  <c r="L3781" i="35" s="1"/>
  <c r="L3832" i="35" s="1"/>
  <c r="A3782" i="35"/>
  <c r="D3782" i="35"/>
  <c r="H3782" i="35" s="1"/>
  <c r="H3833" i="35" s="1"/>
  <c r="A3783" i="35"/>
  <c r="D3783" i="35"/>
  <c r="A3784" i="35"/>
  <c r="D3784" i="35"/>
  <c r="P3784" i="35" s="1"/>
  <c r="P3835" i="35" s="1"/>
  <c r="A3785" i="35"/>
  <c r="D3785" i="35"/>
  <c r="L3785" i="35" s="1"/>
  <c r="L3836" i="35" s="1"/>
  <c r="A3786" i="35"/>
  <c r="D3786" i="35"/>
  <c r="H3786" i="35" s="1"/>
  <c r="H3837" i="35" s="1"/>
  <c r="A3787" i="35"/>
  <c r="D3787" i="35"/>
  <c r="H3787" i="35"/>
  <c r="H3838" i="35" s="1"/>
  <c r="L3787" i="35"/>
  <c r="L3838" i="35" s="1"/>
  <c r="P3787" i="35"/>
  <c r="P3838" i="35" s="1"/>
  <c r="A3788" i="35"/>
  <c r="D3788" i="35"/>
  <c r="P3788" i="35" s="1"/>
  <c r="P3839" i="35" s="1"/>
  <c r="A3789" i="35"/>
  <c r="D3789" i="35"/>
  <c r="L3789" i="35" s="1"/>
  <c r="L3840" i="35" s="1"/>
  <c r="A3790" i="35"/>
  <c r="D3790" i="35"/>
  <c r="H3790" i="35" s="1"/>
  <c r="H3841" i="35" s="1"/>
  <c r="A3791" i="35"/>
  <c r="D3791" i="35"/>
  <c r="L3791" i="35" s="1"/>
  <c r="L3842" i="35" s="1"/>
  <c r="A3792" i="35"/>
  <c r="D3792" i="35"/>
  <c r="P3792" i="35" s="1"/>
  <c r="P3843" i="35" s="1"/>
  <c r="A3793" i="35"/>
  <c r="D3793" i="35"/>
  <c r="L3793" i="35" s="1"/>
  <c r="L3844" i="35" s="1"/>
  <c r="A3794" i="35"/>
  <c r="D3794" i="35"/>
  <c r="H3794" i="35" s="1"/>
  <c r="H3845" i="35" s="1"/>
  <c r="A3795" i="35"/>
  <c r="D3795" i="35"/>
  <c r="H3795" i="35" s="1"/>
  <c r="H3846" i="35" s="1"/>
  <c r="P3795" i="35"/>
  <c r="P3846" i="35" s="1"/>
  <c r="A3796" i="35"/>
  <c r="D3796" i="35"/>
  <c r="L3796" i="35" s="1"/>
  <c r="L3847" i="35" s="1"/>
  <c r="H3796" i="35"/>
  <c r="H3847" i="35" s="1"/>
  <c r="J3796" i="35"/>
  <c r="J3847" i="35" s="1"/>
  <c r="R3796" i="35"/>
  <c r="R3847" i="35" s="1"/>
  <c r="A3797" i="35"/>
  <c r="D3797" i="35"/>
  <c r="J3797" i="35" s="1"/>
  <c r="J3848" i="35" s="1"/>
  <c r="H3797" i="35"/>
  <c r="H3848" i="35" s="1"/>
  <c r="L3797" i="35"/>
  <c r="L3848" i="35" s="1"/>
  <c r="A3798" i="35"/>
  <c r="D3798" i="35"/>
  <c r="H3798" i="35" s="1"/>
  <c r="H3849" i="35" s="1"/>
  <c r="A3799" i="35"/>
  <c r="D3799" i="35"/>
  <c r="F3799" i="35" s="1"/>
  <c r="F3850" i="35" s="1"/>
  <c r="L3799" i="35"/>
  <c r="L3850" i="35" s="1"/>
  <c r="A3800" i="35"/>
  <c r="D3800" i="35"/>
  <c r="F3800" i="35" s="1"/>
  <c r="F3851" i="35" s="1"/>
  <c r="A3801" i="35"/>
  <c r="D3801" i="35"/>
  <c r="J3801" i="35" s="1"/>
  <c r="J3852" i="35" s="1"/>
  <c r="N3801" i="35"/>
  <c r="N3852" i="35" s="1"/>
  <c r="P3801" i="35"/>
  <c r="P3852" i="35" s="1"/>
  <c r="A3802" i="35"/>
  <c r="D3802" i="35"/>
  <c r="H3802" i="35" s="1"/>
  <c r="H3853" i="35" s="1"/>
  <c r="A3803" i="35"/>
  <c r="D3803" i="35"/>
  <c r="F3803" i="35" s="1"/>
  <c r="F3854" i="35" s="1"/>
  <c r="A3804" i="35"/>
  <c r="D3804" i="35"/>
  <c r="F3804" i="35" s="1"/>
  <c r="F3855" i="35" s="1"/>
  <c r="L3804" i="35"/>
  <c r="L3855" i="35" s="1"/>
  <c r="A3805" i="35"/>
  <c r="D3805" i="35"/>
  <c r="J3805" i="35" s="1"/>
  <c r="J3856" i="35" s="1"/>
  <c r="F3805" i="35"/>
  <c r="H3805" i="35"/>
  <c r="H3856" i="35" s="1"/>
  <c r="N3805" i="35"/>
  <c r="P3805" i="35"/>
  <c r="P3856" i="35" s="1"/>
  <c r="A3806" i="35"/>
  <c r="D3806" i="35"/>
  <c r="H3806" i="35" s="1"/>
  <c r="H3857" i="35" s="1"/>
  <c r="A3807" i="35"/>
  <c r="D3807" i="35"/>
  <c r="F3807" i="35" s="1"/>
  <c r="F3858" i="35" s="1"/>
  <c r="L3807" i="35"/>
  <c r="L3858" i="35" s="1"/>
  <c r="A3808" i="35"/>
  <c r="D3808" i="35"/>
  <c r="F3808" i="35" s="1"/>
  <c r="F3859" i="35" s="1"/>
  <c r="A3809" i="35"/>
  <c r="D3809" i="35"/>
  <c r="J3809" i="35" s="1"/>
  <c r="J3860" i="35" s="1"/>
  <c r="N3809" i="35"/>
  <c r="A3810" i="35"/>
  <c r="D3810" i="35"/>
  <c r="H3810" i="35" s="1"/>
  <c r="H3861" i="35" s="1"/>
  <c r="A3811" i="35"/>
  <c r="D3811" i="35"/>
  <c r="F3811" i="35" s="1"/>
  <c r="F3862" i="35" s="1"/>
  <c r="A3812" i="35"/>
  <c r="D3812" i="35"/>
  <c r="F3812" i="35" s="1"/>
  <c r="F3863" i="35" s="1"/>
  <c r="A3813" i="35"/>
  <c r="D3813" i="35"/>
  <c r="J3813" i="35" s="1"/>
  <c r="J3864" i="35" s="1"/>
  <c r="N3813" i="35"/>
  <c r="P3813" i="35"/>
  <c r="P3864" i="35" s="1"/>
  <c r="A3815" i="35"/>
  <c r="A3816" i="35"/>
  <c r="A3817" i="35"/>
  <c r="A3818" i="35"/>
  <c r="A3819" i="35"/>
  <c r="A3820" i="35"/>
  <c r="A3821" i="35"/>
  <c r="A3822" i="35"/>
  <c r="A3823" i="35"/>
  <c r="A3824" i="35"/>
  <c r="A3825" i="35"/>
  <c r="A3826" i="35"/>
  <c r="A3827" i="35"/>
  <c r="A3828" i="35"/>
  <c r="A3829" i="35"/>
  <c r="A3830" i="35"/>
  <c r="A3831" i="35"/>
  <c r="A3832" i="35"/>
  <c r="A3833" i="35"/>
  <c r="A3834" i="35"/>
  <c r="A3835" i="35"/>
  <c r="A3836" i="35"/>
  <c r="A3837" i="35"/>
  <c r="A3838" i="35"/>
  <c r="A3839" i="35"/>
  <c r="A3840" i="35"/>
  <c r="A3841" i="35"/>
  <c r="A3842" i="35"/>
  <c r="A3843" i="35"/>
  <c r="A3844" i="35"/>
  <c r="A3845" i="35"/>
  <c r="A3846" i="35"/>
  <c r="A3847" i="35"/>
  <c r="A3848" i="35"/>
  <c r="A3849" i="35"/>
  <c r="A3850" i="35"/>
  <c r="A3851" i="35"/>
  <c r="A3852" i="35"/>
  <c r="A3853" i="35"/>
  <c r="A3854" i="35"/>
  <c r="A3855" i="35"/>
  <c r="A3856" i="35"/>
  <c r="F3856" i="35"/>
  <c r="N3856" i="35"/>
  <c r="A3857" i="35"/>
  <c r="A3858" i="35"/>
  <c r="A3859" i="35"/>
  <c r="A3860" i="35"/>
  <c r="N3860" i="35"/>
  <c r="A3861" i="35"/>
  <c r="A3862" i="35"/>
  <c r="A3863" i="35"/>
  <c r="A3864" i="35"/>
  <c r="N3864" i="35"/>
  <c r="D3871" i="35"/>
  <c r="D3876" i="35" s="1"/>
  <c r="E3871" i="35"/>
  <c r="F3871" i="35"/>
  <c r="G3871" i="35"/>
  <c r="H3871" i="35"/>
  <c r="H3876" i="35" s="1"/>
  <c r="I3871" i="35"/>
  <c r="J3871" i="35"/>
  <c r="K3871" i="35"/>
  <c r="L3871" i="35"/>
  <c r="L3876" i="35" s="1"/>
  <c r="M3871" i="35"/>
  <c r="N3871" i="35"/>
  <c r="O3871" i="35"/>
  <c r="P3871" i="35"/>
  <c r="P3876" i="35" s="1"/>
  <c r="Q3871" i="35"/>
  <c r="R3871" i="35"/>
  <c r="D3873" i="35"/>
  <c r="E3873" i="35"/>
  <c r="F3873" i="35"/>
  <c r="G3873" i="35"/>
  <c r="H3873" i="35"/>
  <c r="I3873" i="35"/>
  <c r="J3873" i="35"/>
  <c r="J3876" i="35" s="1"/>
  <c r="K3873" i="35"/>
  <c r="L3873" i="35"/>
  <c r="M3873" i="35"/>
  <c r="N3873" i="35"/>
  <c r="O3873" i="35"/>
  <c r="P3873" i="35"/>
  <c r="Q3873" i="35"/>
  <c r="R3873" i="35"/>
  <c r="R3876" i="35"/>
  <c r="A3901" i="35"/>
  <c r="D3901" i="35"/>
  <c r="G3901" i="35" s="1"/>
  <c r="G3952" i="35" s="1"/>
  <c r="A3902" i="35"/>
  <c r="D3902" i="35"/>
  <c r="E3902" i="35" s="1"/>
  <c r="E3953" i="35" s="1"/>
  <c r="F3902" i="35"/>
  <c r="F3953" i="35" s="1"/>
  <c r="J3902" i="35"/>
  <c r="K3902" i="35"/>
  <c r="N3902" i="35"/>
  <c r="N3953" i="35" s="1"/>
  <c r="O3902" i="35"/>
  <c r="O3953" i="35" s="1"/>
  <c r="R3902" i="35"/>
  <c r="R3953" i="35" s="1"/>
  <c r="A3903" i="35"/>
  <c r="D3903" i="35"/>
  <c r="E3903" i="35" s="1"/>
  <c r="E3954" i="35" s="1"/>
  <c r="A3904" i="35"/>
  <c r="D3904" i="35"/>
  <c r="E3904" i="35" s="1"/>
  <c r="E3955" i="35" s="1"/>
  <c r="A3905" i="35"/>
  <c r="D3905" i="35"/>
  <c r="G3905" i="35" s="1"/>
  <c r="G3956" i="35" s="1"/>
  <c r="R3905" i="35"/>
  <c r="R3956" i="35" s="1"/>
  <c r="A3906" i="35"/>
  <c r="D3906" i="35"/>
  <c r="G3906" i="35" s="1"/>
  <c r="G3957" i="35" s="1"/>
  <c r="J3906" i="35"/>
  <c r="J3957" i="35" s="1"/>
  <c r="O3906" i="35"/>
  <c r="O3957" i="35" s="1"/>
  <c r="A3907" i="35"/>
  <c r="D3907" i="35"/>
  <c r="E3907" i="35" s="1"/>
  <c r="E3958" i="35" s="1"/>
  <c r="F3907" i="35"/>
  <c r="F3958" i="35" s="1"/>
  <c r="G3907" i="35"/>
  <c r="G3958" i="35" s="1"/>
  <c r="I3907" i="35"/>
  <c r="J3907" i="35"/>
  <c r="K3907" i="35"/>
  <c r="K3958" i="35" s="1"/>
  <c r="M3907" i="35"/>
  <c r="M3958" i="35" s="1"/>
  <c r="N3907" i="35"/>
  <c r="N3958" i="35" s="1"/>
  <c r="O3907" i="35"/>
  <c r="O3958" i="35" s="1"/>
  <c r="Q3907" i="35"/>
  <c r="Q3958" i="35" s="1"/>
  <c r="R3907" i="35"/>
  <c r="R3958" i="35" s="1"/>
  <c r="A3908" i="35"/>
  <c r="D3908" i="35"/>
  <c r="E3908" i="35" s="1"/>
  <c r="E3959" i="35" s="1"/>
  <c r="N3908" i="35"/>
  <c r="N3959" i="35" s="1"/>
  <c r="R3908" i="35"/>
  <c r="R3959" i="35" s="1"/>
  <c r="A3909" i="35"/>
  <c r="D3909" i="35"/>
  <c r="G3909" i="35" s="1"/>
  <c r="F3909" i="35"/>
  <c r="F3960" i="35" s="1"/>
  <c r="H3909" i="35"/>
  <c r="H3960" i="35" s="1"/>
  <c r="K3909" i="35"/>
  <c r="K3960" i="35" s="1"/>
  <c r="L3909" i="35"/>
  <c r="M3909" i="35"/>
  <c r="M3960" i="35" s="1"/>
  <c r="O3909" i="35"/>
  <c r="O3960" i="35" s="1"/>
  <c r="P3909" i="35"/>
  <c r="P3960" i="35" s="1"/>
  <c r="Q3909" i="35"/>
  <c r="Q3960" i="35" s="1"/>
  <c r="A3910" i="35"/>
  <c r="D3910" i="35"/>
  <c r="G3910" i="35" s="1"/>
  <c r="G3961" i="35" s="1"/>
  <c r="A3911" i="35"/>
  <c r="D3911" i="35"/>
  <c r="G3911" i="35" s="1"/>
  <c r="F3911" i="35"/>
  <c r="F3962" i="35" s="1"/>
  <c r="A3912" i="35"/>
  <c r="D3912" i="35"/>
  <c r="G3912" i="35" s="1"/>
  <c r="G3963" i="35" s="1"/>
  <c r="L3912" i="35"/>
  <c r="L3963" i="35" s="1"/>
  <c r="A3913" i="35"/>
  <c r="D3913" i="35"/>
  <c r="G3913" i="35" s="1"/>
  <c r="G3964" i="35" s="1"/>
  <c r="N3913" i="35"/>
  <c r="R3913" i="35"/>
  <c r="A3914" i="35"/>
  <c r="D3914" i="35"/>
  <c r="G3914" i="35" s="1"/>
  <c r="G3965" i="35" s="1"/>
  <c r="A3915" i="35"/>
  <c r="D3915" i="35"/>
  <c r="G3915" i="35" s="1"/>
  <c r="G3966" i="35" s="1"/>
  <c r="A3916" i="35"/>
  <c r="D3916" i="35"/>
  <c r="G3916" i="35" s="1"/>
  <c r="A3917" i="35"/>
  <c r="D3917" i="35"/>
  <c r="G3917" i="35" s="1"/>
  <c r="L3917" i="35"/>
  <c r="L3968" i="35" s="1"/>
  <c r="A3918" i="35"/>
  <c r="D3918" i="35"/>
  <c r="G3918" i="35" s="1"/>
  <c r="G3969" i="35" s="1"/>
  <c r="P3918" i="35"/>
  <c r="A3919" i="35"/>
  <c r="D3919" i="35"/>
  <c r="F3919" i="35" s="1"/>
  <c r="A3920" i="35"/>
  <c r="D3920" i="35"/>
  <c r="F3920" i="35" s="1"/>
  <c r="F3971" i="35" s="1"/>
  <c r="H3920" i="35"/>
  <c r="H3971" i="35" s="1"/>
  <c r="A3921" i="35"/>
  <c r="D3921" i="35"/>
  <c r="A3922" i="35"/>
  <c r="D3922" i="35"/>
  <c r="F3922" i="35" s="1"/>
  <c r="F3973" i="35" s="1"/>
  <c r="A3923" i="35"/>
  <c r="D3923" i="35"/>
  <c r="F3923" i="35" s="1"/>
  <c r="F3974" i="35" s="1"/>
  <c r="A3924" i="35"/>
  <c r="D3924" i="35"/>
  <c r="F3924" i="35" s="1"/>
  <c r="F3975" i="35" s="1"/>
  <c r="A3925" i="35"/>
  <c r="D3925" i="35"/>
  <c r="A3926" i="35"/>
  <c r="D3926" i="35"/>
  <c r="F3926" i="35" s="1"/>
  <c r="F3977" i="35" s="1"/>
  <c r="A3927" i="35"/>
  <c r="D3927" i="35"/>
  <c r="F3927" i="35" s="1"/>
  <c r="F3978" i="35" s="1"/>
  <c r="A3928" i="35"/>
  <c r="D3928" i="35"/>
  <c r="F3928" i="35" s="1"/>
  <c r="F3979" i="35" s="1"/>
  <c r="A3929" i="35"/>
  <c r="D3929" i="35"/>
  <c r="A3930" i="35"/>
  <c r="D3930" i="35"/>
  <c r="F3930" i="35" s="1"/>
  <c r="F3981" i="35" s="1"/>
  <c r="A3931" i="35"/>
  <c r="D3931" i="35"/>
  <c r="F3931" i="35" s="1"/>
  <c r="F3982" i="35" s="1"/>
  <c r="L3931" i="35"/>
  <c r="L3982" i="35" s="1"/>
  <c r="A3932" i="35"/>
  <c r="D3932" i="35"/>
  <c r="F3932" i="35" s="1"/>
  <c r="F3983" i="35" s="1"/>
  <c r="A3933" i="35"/>
  <c r="D3933" i="35"/>
  <c r="A3934" i="35"/>
  <c r="D3934" i="35"/>
  <c r="F3934" i="35" s="1"/>
  <c r="F3985" i="35" s="1"/>
  <c r="A3935" i="35"/>
  <c r="D3935" i="35"/>
  <c r="F3935" i="35" s="1"/>
  <c r="F3986" i="35" s="1"/>
  <c r="A3936" i="35"/>
  <c r="D3936" i="35"/>
  <c r="F3936" i="35" s="1"/>
  <c r="F3987" i="35" s="1"/>
  <c r="H3936" i="35"/>
  <c r="H3987" i="35" s="1"/>
  <c r="A3937" i="35"/>
  <c r="D3937" i="35"/>
  <c r="A3938" i="35"/>
  <c r="D3938" i="35"/>
  <c r="F3938" i="35" s="1"/>
  <c r="F3989" i="35" s="1"/>
  <c r="A3939" i="35"/>
  <c r="D3939" i="35"/>
  <c r="F3939" i="35" s="1"/>
  <c r="F3990" i="35" s="1"/>
  <c r="A3940" i="35"/>
  <c r="D3940" i="35"/>
  <c r="F3940" i="35" s="1"/>
  <c r="F3991" i="35" s="1"/>
  <c r="H3940" i="35"/>
  <c r="H3991" i="35" s="1"/>
  <c r="A3941" i="35"/>
  <c r="D3941" i="35"/>
  <c r="A3942" i="35"/>
  <c r="D3942" i="35"/>
  <c r="F3942" i="35" s="1"/>
  <c r="F3993" i="35" s="1"/>
  <c r="A3943" i="35"/>
  <c r="D3943" i="35"/>
  <c r="F3943" i="35" s="1"/>
  <c r="F3994" i="35" s="1"/>
  <c r="A3944" i="35"/>
  <c r="D3944" i="35"/>
  <c r="F3944" i="35" s="1"/>
  <c r="F3995" i="35" s="1"/>
  <c r="A3945" i="35"/>
  <c r="D3945" i="35"/>
  <c r="A3946" i="35"/>
  <c r="D3946" i="35"/>
  <c r="F3946" i="35" s="1"/>
  <c r="F3997" i="35" s="1"/>
  <c r="A3947" i="35"/>
  <c r="D3947" i="35"/>
  <c r="F3947" i="35" s="1"/>
  <c r="F3998" i="35" s="1"/>
  <c r="L3947" i="35"/>
  <c r="L3998" i="35" s="1"/>
  <c r="A3948" i="35"/>
  <c r="D3948" i="35"/>
  <c r="F3948" i="35" s="1"/>
  <c r="F3999" i="35" s="1"/>
  <c r="A3949" i="35"/>
  <c r="D3949" i="35"/>
  <c r="A3950" i="35"/>
  <c r="D3950" i="35"/>
  <c r="F3950" i="35" s="1"/>
  <c r="F4001" i="35" s="1"/>
  <c r="A3952" i="35"/>
  <c r="D3952" i="35"/>
  <c r="A3953" i="35"/>
  <c r="J3953" i="35"/>
  <c r="K3953" i="35"/>
  <c r="A3954" i="35"/>
  <c r="A3955" i="35"/>
  <c r="A3956" i="35"/>
  <c r="A3957" i="35"/>
  <c r="D3957" i="35"/>
  <c r="A3958" i="35"/>
  <c r="D3958" i="35"/>
  <c r="I3958" i="35"/>
  <c r="J3958" i="35"/>
  <c r="A3959" i="35"/>
  <c r="A3960" i="35"/>
  <c r="D3960" i="35"/>
  <c r="G3960" i="35"/>
  <c r="L3960" i="35"/>
  <c r="A3961" i="35"/>
  <c r="A3962" i="35"/>
  <c r="G3962" i="35"/>
  <c r="A3963" i="35"/>
  <c r="A3964" i="35"/>
  <c r="D3964" i="35"/>
  <c r="N3964" i="35"/>
  <c r="R3964" i="35"/>
  <c r="A3965" i="35"/>
  <c r="D3965" i="35"/>
  <c r="A3966" i="35"/>
  <c r="D3966" i="35"/>
  <c r="A3967" i="35"/>
  <c r="G3967" i="35"/>
  <c r="A3968" i="35"/>
  <c r="D3968" i="35"/>
  <c r="G3968" i="35"/>
  <c r="A3969" i="35"/>
  <c r="A3970" i="35"/>
  <c r="A3971" i="35"/>
  <c r="A3972" i="35"/>
  <c r="A3973" i="35"/>
  <c r="A3974" i="35"/>
  <c r="A3975" i="35"/>
  <c r="A3976" i="35"/>
  <c r="A3977" i="35"/>
  <c r="A3978" i="35"/>
  <c r="A3979" i="35"/>
  <c r="A3980" i="35"/>
  <c r="A3981" i="35"/>
  <c r="A3982" i="35"/>
  <c r="A3983" i="35"/>
  <c r="A3984" i="35"/>
  <c r="A3985" i="35"/>
  <c r="A3986" i="35"/>
  <c r="A3987" i="35"/>
  <c r="A3988" i="35"/>
  <c r="A3989" i="35"/>
  <c r="A3990" i="35"/>
  <c r="A3991" i="35"/>
  <c r="A3992" i="35"/>
  <c r="A3993" i="35"/>
  <c r="A3994" i="35"/>
  <c r="A3995" i="35"/>
  <c r="A3996" i="35"/>
  <c r="A3997" i="35"/>
  <c r="A3998" i="35"/>
  <c r="A3999" i="35"/>
  <c r="A4000" i="35"/>
  <c r="A4001" i="35"/>
  <c r="D4012" i="35"/>
  <c r="E4012" i="35"/>
  <c r="F4012" i="35"/>
  <c r="G4012" i="35"/>
  <c r="H4012" i="35"/>
  <c r="I4012" i="35"/>
  <c r="J4012" i="35"/>
  <c r="K4012" i="35"/>
  <c r="L4012" i="35"/>
  <c r="M4012" i="35"/>
  <c r="N4012" i="35"/>
  <c r="O4012" i="35"/>
  <c r="P4012" i="35"/>
  <c r="Q4012" i="35"/>
  <c r="R4012" i="35"/>
  <c r="D4014" i="35"/>
  <c r="E4014" i="35"/>
  <c r="F4014" i="35"/>
  <c r="F4017" i="35" s="1"/>
  <c r="G4014" i="35"/>
  <c r="H4014" i="35"/>
  <c r="I4014" i="35"/>
  <c r="J4014" i="35"/>
  <c r="J4017" i="35" s="1"/>
  <c r="K4014" i="35"/>
  <c r="L4014" i="35"/>
  <c r="M4014" i="35"/>
  <c r="N4014" i="35"/>
  <c r="N4017" i="35" s="1"/>
  <c r="O4014" i="35"/>
  <c r="P4014" i="35"/>
  <c r="Q4014" i="35"/>
  <c r="R4014" i="35"/>
  <c r="A4042" i="35"/>
  <c r="D4042" i="35"/>
  <c r="D4093" i="35" s="1"/>
  <c r="A4043" i="35"/>
  <c r="D4043" i="35"/>
  <c r="H4043" i="35" s="1"/>
  <c r="A4044" i="35"/>
  <c r="D4044" i="35"/>
  <c r="H4044" i="35" s="1"/>
  <c r="L4044" i="35"/>
  <c r="L4095" i="35" s="1"/>
  <c r="A4045" i="35"/>
  <c r="D4045" i="35"/>
  <c r="L4045" i="35" s="1"/>
  <c r="L4096" i="35" s="1"/>
  <c r="A4046" i="35"/>
  <c r="D4046" i="35"/>
  <c r="D4097" i="35" s="1"/>
  <c r="A4047" i="35"/>
  <c r="D4047" i="35"/>
  <c r="H4047" i="35" s="1"/>
  <c r="H4098" i="35" s="1"/>
  <c r="A4048" i="35"/>
  <c r="D4048" i="35"/>
  <c r="H4048" i="35" s="1"/>
  <c r="A4049" i="35"/>
  <c r="D4049" i="35"/>
  <c r="L4049" i="35" s="1"/>
  <c r="L4100" i="35" s="1"/>
  <c r="H4049" i="35"/>
  <c r="H4100" i="35" s="1"/>
  <c r="A4050" i="35"/>
  <c r="D4050" i="35"/>
  <c r="A4051" i="35"/>
  <c r="D4051" i="35"/>
  <c r="H4051" i="35" s="1"/>
  <c r="H4102" i="35" s="1"/>
  <c r="A4052" i="35"/>
  <c r="D4052" i="35"/>
  <c r="H4052" i="35" s="1"/>
  <c r="A4053" i="35"/>
  <c r="D4053" i="35"/>
  <c r="L4053" i="35" s="1"/>
  <c r="L4104" i="35" s="1"/>
  <c r="H4053" i="35"/>
  <c r="H4104" i="35" s="1"/>
  <c r="A4054" i="35"/>
  <c r="D4054" i="35"/>
  <c r="D4105" i="35" s="1"/>
  <c r="A4055" i="35"/>
  <c r="D4055" i="35"/>
  <c r="P4055" i="35" s="1"/>
  <c r="P4106" i="35" s="1"/>
  <c r="A4056" i="35"/>
  <c r="D4056" i="35"/>
  <c r="H4056" i="35" s="1"/>
  <c r="H4107" i="35" s="1"/>
  <c r="A4057" i="35"/>
  <c r="D4057" i="35"/>
  <c r="H4057" i="35" s="1"/>
  <c r="H4108" i="35" s="1"/>
  <c r="A4058" i="35"/>
  <c r="D4058" i="35"/>
  <c r="D4109" i="35" s="1"/>
  <c r="A4059" i="35"/>
  <c r="D4059" i="35"/>
  <c r="H4059" i="35" s="1"/>
  <c r="H4110" i="35" s="1"/>
  <c r="A4060" i="35"/>
  <c r="D4060" i="35"/>
  <c r="H4060" i="35" s="1"/>
  <c r="A4061" i="35"/>
  <c r="D4061" i="35"/>
  <c r="L4061" i="35" s="1"/>
  <c r="L4112" i="35" s="1"/>
  <c r="A4062" i="35"/>
  <c r="D4062" i="35"/>
  <c r="D4113" i="35" s="1"/>
  <c r="A4063" i="35"/>
  <c r="D4063" i="35"/>
  <c r="H4063" i="35" s="1"/>
  <c r="H4114" i="35" s="1"/>
  <c r="A4064" i="35"/>
  <c r="D4064" i="35"/>
  <c r="A4065" i="35"/>
  <c r="D4065" i="35"/>
  <c r="D4116" i="35" s="1"/>
  <c r="A4066" i="35"/>
  <c r="D4066" i="35"/>
  <c r="A4067" i="35"/>
  <c r="D4067" i="35"/>
  <c r="A4068" i="35"/>
  <c r="D4068" i="35"/>
  <c r="A4069" i="35"/>
  <c r="D4069" i="35"/>
  <c r="E4069" i="35" s="1"/>
  <c r="E4120" i="35" s="1"/>
  <c r="A4070" i="35"/>
  <c r="D4070" i="35"/>
  <c r="D4121" i="35" s="1"/>
  <c r="A4071" i="35"/>
  <c r="D4071" i="35"/>
  <c r="K4071" i="35" s="1"/>
  <c r="K4122" i="35" s="1"/>
  <c r="L4071" i="35"/>
  <c r="L4122" i="35" s="1"/>
  <c r="A4072" i="35"/>
  <c r="D4072" i="35"/>
  <c r="K4072" i="35" s="1"/>
  <c r="K4123" i="35" s="1"/>
  <c r="L4072" i="35"/>
  <c r="L4123" i="35" s="1"/>
  <c r="A4073" i="35"/>
  <c r="D4073" i="35"/>
  <c r="K4073" i="35" s="1"/>
  <c r="K4124" i="35" s="1"/>
  <c r="L4073" i="35"/>
  <c r="L4124" i="35" s="1"/>
  <c r="A4074" i="35"/>
  <c r="D4074" i="35"/>
  <c r="K4074" i="35" s="1"/>
  <c r="K4125" i="35" s="1"/>
  <c r="L4074" i="35"/>
  <c r="L4125" i="35" s="1"/>
  <c r="A4075" i="35"/>
  <c r="D4075" i="35"/>
  <c r="K4075" i="35" s="1"/>
  <c r="K4126" i="35" s="1"/>
  <c r="L4075" i="35"/>
  <c r="L4126" i="35" s="1"/>
  <c r="A4076" i="35"/>
  <c r="D4076" i="35"/>
  <c r="D4127" i="35" s="1"/>
  <c r="L4076" i="35"/>
  <c r="L4127" i="35" s="1"/>
  <c r="A4077" i="35"/>
  <c r="D4077" i="35"/>
  <c r="O4077" i="35" s="1"/>
  <c r="O4128" i="35" s="1"/>
  <c r="L4077" i="35"/>
  <c r="L4128" i="35" s="1"/>
  <c r="A4078" i="35"/>
  <c r="D4078" i="35"/>
  <c r="L4078" i="35" s="1"/>
  <c r="L4129" i="35" s="1"/>
  <c r="A4079" i="35"/>
  <c r="D4079" i="35"/>
  <c r="A4080" i="35"/>
  <c r="D4080" i="35"/>
  <c r="P4080" i="35" s="1"/>
  <c r="P4131" i="35" s="1"/>
  <c r="A4081" i="35"/>
  <c r="D4081" i="35"/>
  <c r="K4081" i="35" s="1"/>
  <c r="K4132" i="35" s="1"/>
  <c r="A4082" i="35"/>
  <c r="D4082" i="35"/>
  <c r="D4133" i="35" s="1"/>
  <c r="K4082" i="35"/>
  <c r="K4133" i="35" s="1"/>
  <c r="A4083" i="35"/>
  <c r="D4083" i="35"/>
  <c r="E4083" i="35" s="1"/>
  <c r="E4134" i="35" s="1"/>
  <c r="A4084" i="35"/>
  <c r="D4084" i="35"/>
  <c r="A4085" i="35"/>
  <c r="D4085" i="35"/>
  <c r="E4085" i="35" s="1"/>
  <c r="E4136" i="35" s="1"/>
  <c r="A4086" i="35"/>
  <c r="D4086" i="35"/>
  <c r="F4086" i="35" s="1"/>
  <c r="A4087" i="35"/>
  <c r="D4087" i="35"/>
  <c r="A4088" i="35"/>
  <c r="D4088" i="35"/>
  <c r="A4089" i="35"/>
  <c r="D4089" i="35"/>
  <c r="K4089" i="35" s="1"/>
  <c r="K4140" i="35" s="1"/>
  <c r="A4090" i="35"/>
  <c r="D4090" i="35"/>
  <c r="I4090" i="35" s="1"/>
  <c r="I4141" i="35" s="1"/>
  <c r="A4091" i="35"/>
  <c r="D4091" i="35"/>
  <c r="A4093" i="35"/>
  <c r="A4094" i="35"/>
  <c r="H4094" i="35"/>
  <c r="A4095" i="35"/>
  <c r="H4095" i="35"/>
  <c r="A4096" i="35"/>
  <c r="A4097" i="35"/>
  <c r="A4098" i="35"/>
  <c r="A4099" i="35"/>
  <c r="H4099" i="35"/>
  <c r="A4100" i="35"/>
  <c r="A4101" i="35"/>
  <c r="A4102" i="35"/>
  <c r="A4103" i="35"/>
  <c r="H4103" i="35"/>
  <c r="A4104" i="35"/>
  <c r="A4105" i="35"/>
  <c r="A4106" i="35"/>
  <c r="A4107" i="35"/>
  <c r="D4107" i="35"/>
  <c r="A4108" i="35"/>
  <c r="A4109" i="35"/>
  <c r="A4110" i="35"/>
  <c r="A4111" i="35"/>
  <c r="H4111" i="35"/>
  <c r="A4112" i="35"/>
  <c r="A4113" i="35"/>
  <c r="A4114" i="35"/>
  <c r="A4115" i="35"/>
  <c r="A4116" i="35"/>
  <c r="A4117" i="35"/>
  <c r="A4118" i="35"/>
  <c r="A4119" i="35"/>
  <c r="A4120" i="35"/>
  <c r="D4120" i="35"/>
  <c r="A4121" i="35"/>
  <c r="A4122" i="35"/>
  <c r="A4123" i="35"/>
  <c r="D4123" i="35"/>
  <c r="A4124" i="35"/>
  <c r="A4125" i="35"/>
  <c r="D4125" i="35"/>
  <c r="A4126" i="35"/>
  <c r="D4126" i="35"/>
  <c r="A4127" i="35"/>
  <c r="A4128" i="35"/>
  <c r="A4129" i="35"/>
  <c r="D4129" i="35"/>
  <c r="A4130" i="35"/>
  <c r="A4131" i="35"/>
  <c r="A4132" i="35"/>
  <c r="A4133" i="35"/>
  <c r="A4134" i="35"/>
  <c r="A4135" i="35"/>
  <c r="A4136" i="35"/>
  <c r="A4137" i="35"/>
  <c r="A4138" i="35"/>
  <c r="A4139" i="35"/>
  <c r="A4140" i="35"/>
  <c r="A4141" i="35"/>
  <c r="A4142" i="35"/>
  <c r="D4149" i="35"/>
  <c r="D4154" i="35" s="1"/>
  <c r="E4149" i="35"/>
  <c r="E4154" i="35" s="1"/>
  <c r="F4149" i="35"/>
  <c r="F4154" i="35" s="1"/>
  <c r="G4149" i="35"/>
  <c r="G4154" i="35" s="1"/>
  <c r="H4149" i="35"/>
  <c r="H4154" i="35" s="1"/>
  <c r="I4149" i="35"/>
  <c r="I4154" i="35" s="1"/>
  <c r="J4149" i="35"/>
  <c r="J4154" i="35" s="1"/>
  <c r="K4149" i="35"/>
  <c r="L4149" i="35"/>
  <c r="L4154" i="35" s="1"/>
  <c r="M4149" i="35"/>
  <c r="M4154" i="35" s="1"/>
  <c r="N4149" i="35"/>
  <c r="N4154" i="35" s="1"/>
  <c r="O4149" i="35"/>
  <c r="O4154" i="35" s="1"/>
  <c r="P4149" i="35"/>
  <c r="P4154" i="35" s="1"/>
  <c r="Q4149" i="35"/>
  <c r="Q4154" i="35" s="1"/>
  <c r="R4149" i="35"/>
  <c r="R4154" i="35" s="1"/>
  <c r="K4154" i="35"/>
  <c r="A1055" i="35"/>
  <c r="D1055" i="35"/>
  <c r="G1055" i="35" s="1"/>
  <c r="G1106" i="35" s="1"/>
  <c r="A1056" i="35"/>
  <c r="D1056" i="35"/>
  <c r="E1056" i="35" s="1"/>
  <c r="E1107" i="35" s="1"/>
  <c r="A1057" i="35"/>
  <c r="D1057" i="35"/>
  <c r="A1058" i="35"/>
  <c r="D1058" i="35"/>
  <c r="G1058" i="35" s="1"/>
  <c r="G1109" i="35" s="1"/>
  <c r="P1058" i="35"/>
  <c r="P1109" i="35" s="1"/>
  <c r="A1059" i="35"/>
  <c r="D1059" i="35"/>
  <c r="G1059" i="35" s="1"/>
  <c r="G1110" i="35" s="1"/>
  <c r="A1060" i="35"/>
  <c r="D1060" i="35"/>
  <c r="E1060" i="35" s="1"/>
  <c r="E1111" i="35" s="1"/>
  <c r="A1061" i="35"/>
  <c r="D1061" i="35"/>
  <c r="I1061" i="35" s="1"/>
  <c r="I1112" i="35" s="1"/>
  <c r="A1062" i="35"/>
  <c r="D1062" i="35"/>
  <c r="G1062" i="35" s="1"/>
  <c r="G1113" i="35" s="1"/>
  <c r="A1063" i="35"/>
  <c r="D1063" i="35"/>
  <c r="G1063" i="35" s="1"/>
  <c r="G1114" i="35" s="1"/>
  <c r="Q1063" i="35"/>
  <c r="Q1114" i="35" s="1"/>
  <c r="A1064" i="35"/>
  <c r="D1064" i="35"/>
  <c r="E1064" i="35" s="1"/>
  <c r="E1115" i="35" s="1"/>
  <c r="A1065" i="35"/>
  <c r="D1065" i="35"/>
  <c r="I1065" i="35" s="1"/>
  <c r="I1116" i="35" s="1"/>
  <c r="A1066" i="35"/>
  <c r="D1066" i="35"/>
  <c r="G1066" i="35" s="1"/>
  <c r="G1117" i="35" s="1"/>
  <c r="F1066" i="35"/>
  <c r="F1117" i="35" s="1"/>
  <c r="L1066" i="35"/>
  <c r="L1117" i="35" s="1"/>
  <c r="M1066" i="35"/>
  <c r="M1117" i="35" s="1"/>
  <c r="N1066" i="35"/>
  <c r="N1117" i="35" s="1"/>
  <c r="R1066" i="35"/>
  <c r="R1117" i="35" s="1"/>
  <c r="A1067" i="35"/>
  <c r="D1067" i="35"/>
  <c r="G1067" i="35" s="1"/>
  <c r="A1068" i="35"/>
  <c r="D1068" i="35"/>
  <c r="J1068" i="35" s="1"/>
  <c r="J1119" i="35" s="1"/>
  <c r="A1069" i="35"/>
  <c r="D1069" i="35"/>
  <c r="H1069" i="35" s="1"/>
  <c r="H1120" i="35" s="1"/>
  <c r="A1070" i="35"/>
  <c r="D1070" i="35"/>
  <c r="G1070" i="35" s="1"/>
  <c r="G1121" i="35" s="1"/>
  <c r="A1071" i="35"/>
  <c r="D1071" i="35"/>
  <c r="G1071" i="35" s="1"/>
  <c r="H1071" i="35"/>
  <c r="H1122" i="35" s="1"/>
  <c r="A1072" i="35"/>
  <c r="D1072" i="35"/>
  <c r="D1123" i="35" s="1"/>
  <c r="A1073" i="35"/>
  <c r="D1073" i="35"/>
  <c r="A1074" i="35"/>
  <c r="D1074" i="35"/>
  <c r="G1074" i="35" s="1"/>
  <c r="G1125" i="35" s="1"/>
  <c r="L1074" i="35"/>
  <c r="L1125" i="35" s="1"/>
  <c r="R1074" i="35"/>
  <c r="R1125" i="35" s="1"/>
  <c r="A1075" i="35"/>
  <c r="D1075" i="35"/>
  <c r="G1075" i="35" s="1"/>
  <c r="E1075" i="35"/>
  <c r="E1126" i="35" s="1"/>
  <c r="J1075" i="35"/>
  <c r="J1126" i="35" s="1"/>
  <c r="N1075" i="35"/>
  <c r="P1075" i="35"/>
  <c r="P1126" i="35" s="1"/>
  <c r="A1076" i="35"/>
  <c r="D1076" i="35"/>
  <c r="A1077" i="35"/>
  <c r="D1077" i="35"/>
  <c r="N1077" i="35" s="1"/>
  <c r="N1128" i="35" s="1"/>
  <c r="A1078" i="35"/>
  <c r="D1078" i="35"/>
  <c r="F1078" i="35" s="1"/>
  <c r="F1129" i="35" s="1"/>
  <c r="A1079" i="35"/>
  <c r="D1079" i="35"/>
  <c r="Q1079" i="35" s="1"/>
  <c r="Q1130" i="35" s="1"/>
  <c r="A1080" i="35"/>
  <c r="D1080" i="35"/>
  <c r="N1080" i="35" s="1"/>
  <c r="N1131" i="35" s="1"/>
  <c r="A1081" i="35"/>
  <c r="D1081" i="35"/>
  <c r="A1082" i="35"/>
  <c r="D1082" i="35"/>
  <c r="R1082" i="35" s="1"/>
  <c r="R1133" i="35" s="1"/>
  <c r="A1083" i="35"/>
  <c r="D1083" i="35"/>
  <c r="G1083" i="35" s="1"/>
  <c r="A1084" i="35"/>
  <c r="D1084" i="35"/>
  <c r="E1084" i="35" s="1"/>
  <c r="E1135" i="35" s="1"/>
  <c r="A1085" i="35"/>
  <c r="D1085" i="35"/>
  <c r="E1085" i="35" s="1"/>
  <c r="E1136" i="35" s="1"/>
  <c r="H1085" i="35"/>
  <c r="H1136" i="35" s="1"/>
  <c r="A1086" i="35"/>
  <c r="D1086" i="35"/>
  <c r="E1086" i="35" s="1"/>
  <c r="E1137" i="35" s="1"/>
  <c r="A1087" i="35"/>
  <c r="D1087" i="35"/>
  <c r="F1087" i="35" s="1"/>
  <c r="F1138" i="35" s="1"/>
  <c r="A1088" i="35"/>
  <c r="D1088" i="35"/>
  <c r="F1088" i="35" s="1"/>
  <c r="F1139" i="35" s="1"/>
  <c r="A1089" i="35"/>
  <c r="D1089" i="35"/>
  <c r="A1090" i="35"/>
  <c r="D1090" i="35"/>
  <c r="K1090" i="35" s="1"/>
  <c r="K1141" i="35" s="1"/>
  <c r="A1091" i="35"/>
  <c r="D1091" i="35"/>
  <c r="H1091" i="35" s="1"/>
  <c r="H1142" i="35" s="1"/>
  <c r="A1092" i="35"/>
  <c r="D1092" i="35"/>
  <c r="F1092" i="35" s="1"/>
  <c r="F1143" i="35" s="1"/>
  <c r="A1093" i="35"/>
  <c r="D1093" i="35"/>
  <c r="F1093" i="35" s="1"/>
  <c r="F1144" i="35" s="1"/>
  <c r="A1094" i="35"/>
  <c r="D1094" i="35"/>
  <c r="F1094" i="35" s="1"/>
  <c r="F1145" i="35" s="1"/>
  <c r="A1095" i="35"/>
  <c r="D1095" i="35"/>
  <c r="H1095" i="35" s="1"/>
  <c r="H1146" i="35" s="1"/>
  <c r="A1096" i="35"/>
  <c r="D1096" i="35"/>
  <c r="G1096" i="35" s="1"/>
  <c r="G1147" i="35" s="1"/>
  <c r="A1097" i="35"/>
  <c r="D1097" i="35"/>
  <c r="N1097" i="35" s="1"/>
  <c r="N1148" i="35" s="1"/>
  <c r="A1098" i="35"/>
  <c r="D1098" i="35"/>
  <c r="Q1098" i="35" s="1"/>
  <c r="Q1149" i="35" s="1"/>
  <c r="A1099" i="35"/>
  <c r="D1099" i="35"/>
  <c r="F1099" i="35" s="1"/>
  <c r="F1150" i="35" s="1"/>
  <c r="A1100" i="35"/>
  <c r="D1100" i="35"/>
  <c r="E1100" i="35" s="1"/>
  <c r="H1100" i="35"/>
  <c r="H1151" i="35" s="1"/>
  <c r="M1100" i="35"/>
  <c r="M1151" i="35" s="1"/>
  <c r="P1100" i="35"/>
  <c r="P1151" i="35" s="1"/>
  <c r="Q1100" i="35"/>
  <c r="Q1151" i="35" s="1"/>
  <c r="A1101" i="35"/>
  <c r="D1101" i="35"/>
  <c r="I1101" i="35" s="1"/>
  <c r="I1152" i="35" s="1"/>
  <c r="A1102" i="35"/>
  <c r="D1102" i="35"/>
  <c r="J1102" i="35" s="1"/>
  <c r="J1153" i="35" s="1"/>
  <c r="N1102" i="35"/>
  <c r="N1153" i="35" s="1"/>
  <c r="A1103" i="35"/>
  <c r="D1103" i="35"/>
  <c r="K1103" i="35" s="1"/>
  <c r="K1154" i="35" s="1"/>
  <c r="A1104" i="35"/>
  <c r="D1104" i="35"/>
  <c r="F1104" i="35" s="1"/>
  <c r="F1155" i="35" s="1"/>
  <c r="O1104" i="35"/>
  <c r="O1155" i="35" s="1"/>
  <c r="A1106" i="35"/>
  <c r="A1107" i="35"/>
  <c r="A1108" i="35"/>
  <c r="A1109" i="35"/>
  <c r="D1109" i="35"/>
  <c r="A1110" i="35"/>
  <c r="A1111" i="35"/>
  <c r="A1112" i="35"/>
  <c r="A1113" i="35"/>
  <c r="A1114" i="35"/>
  <c r="A1115" i="35"/>
  <c r="A1116" i="35"/>
  <c r="A1117" i="35"/>
  <c r="D1117" i="35"/>
  <c r="A1118" i="35"/>
  <c r="G1118" i="35"/>
  <c r="A1119" i="35"/>
  <c r="A1120" i="35"/>
  <c r="A1121" i="35"/>
  <c r="A1122" i="35"/>
  <c r="G1122" i="35"/>
  <c r="A1123" i="35"/>
  <c r="A1124" i="35"/>
  <c r="A1125" i="35"/>
  <c r="A1126" i="35"/>
  <c r="G1126" i="35"/>
  <c r="N1126" i="35"/>
  <c r="A1127" i="35"/>
  <c r="A1128" i="35"/>
  <c r="D1128" i="35"/>
  <c r="A1129" i="35"/>
  <c r="A1130" i="35"/>
  <c r="A1131" i="35"/>
  <c r="A1132" i="35"/>
  <c r="A1133" i="35"/>
  <c r="A1134" i="35"/>
  <c r="G1134" i="35"/>
  <c r="A1135" i="35"/>
  <c r="A1136" i="35"/>
  <c r="A1137" i="35"/>
  <c r="A1138" i="35"/>
  <c r="A1139" i="35"/>
  <c r="A1140" i="35"/>
  <c r="A1141" i="35"/>
  <c r="A1142" i="35"/>
  <c r="A1143" i="35"/>
  <c r="A1144" i="35"/>
  <c r="A1145" i="35"/>
  <c r="A1146" i="35"/>
  <c r="A1147" i="35"/>
  <c r="A1148" i="35"/>
  <c r="A1149" i="35"/>
  <c r="D1149" i="35"/>
  <c r="A1150" i="35"/>
  <c r="A1151" i="35"/>
  <c r="D1151" i="35"/>
  <c r="E1151" i="35"/>
  <c r="A1152" i="35"/>
  <c r="A1153" i="35"/>
  <c r="D1153" i="35"/>
  <c r="A1154" i="35"/>
  <c r="A1155" i="35"/>
  <c r="A1159" i="35"/>
  <c r="D1159" i="35"/>
  <c r="N1159" i="35" s="1"/>
  <c r="N1210" i="35" s="1"/>
  <c r="A1160" i="35"/>
  <c r="D1160" i="35"/>
  <c r="H1160" i="35" s="1"/>
  <c r="H1211" i="35" s="1"/>
  <c r="A1161" i="35"/>
  <c r="D1161" i="35"/>
  <c r="O1161" i="35" s="1"/>
  <c r="O1212" i="35" s="1"/>
  <c r="A1162" i="35"/>
  <c r="D1162" i="35"/>
  <c r="J1162" i="35" s="1"/>
  <c r="J1213" i="35" s="1"/>
  <c r="H1162" i="35"/>
  <c r="H1213" i="35" s="1"/>
  <c r="A1163" i="35"/>
  <c r="D1163" i="35"/>
  <c r="N1163" i="35" s="1"/>
  <c r="N1214" i="35" s="1"/>
  <c r="A1164" i="35"/>
  <c r="D1164" i="35"/>
  <c r="J1164" i="35" s="1"/>
  <c r="J1215" i="35" s="1"/>
  <c r="O1164" i="35"/>
  <c r="O1215" i="35" s="1"/>
  <c r="A1165" i="35"/>
  <c r="D1165" i="35"/>
  <c r="N1165" i="35" s="1"/>
  <c r="N1216" i="35" s="1"/>
  <c r="A1166" i="35"/>
  <c r="D1166" i="35"/>
  <c r="H1166" i="35" s="1"/>
  <c r="H1217" i="35" s="1"/>
  <c r="A1167" i="35"/>
  <c r="D1167" i="35"/>
  <c r="A1168" i="35"/>
  <c r="D1168" i="35"/>
  <c r="A1169" i="35"/>
  <c r="D1169" i="35"/>
  <c r="K1169" i="35" s="1"/>
  <c r="K1220" i="35" s="1"/>
  <c r="A1170" i="35"/>
  <c r="D1170" i="35"/>
  <c r="K1170" i="35" s="1"/>
  <c r="K1221" i="35" s="1"/>
  <c r="A1171" i="35"/>
  <c r="D1171" i="35"/>
  <c r="A1172" i="35"/>
  <c r="D1172" i="35"/>
  <c r="K1172" i="35" s="1"/>
  <c r="K1223" i="35" s="1"/>
  <c r="A1173" i="35"/>
  <c r="D1173" i="35"/>
  <c r="K1173" i="35" s="1"/>
  <c r="K1224" i="35" s="1"/>
  <c r="A1174" i="35"/>
  <c r="D1174" i="35"/>
  <c r="K1174" i="35" s="1"/>
  <c r="K1225" i="35" s="1"/>
  <c r="A1175" i="35"/>
  <c r="D1175" i="35"/>
  <c r="A1176" i="35"/>
  <c r="D1176" i="35"/>
  <c r="L1176" i="35"/>
  <c r="L1227" i="35" s="1"/>
  <c r="A1177" i="35"/>
  <c r="D1177" i="35"/>
  <c r="I1177" i="35" s="1"/>
  <c r="I1228" i="35" s="1"/>
  <c r="A1178" i="35"/>
  <c r="D1178" i="35"/>
  <c r="E1178" i="35" s="1"/>
  <c r="E1229" i="35" s="1"/>
  <c r="A1179" i="35"/>
  <c r="D1179" i="35"/>
  <c r="G1179" i="35" s="1"/>
  <c r="G1230" i="35" s="1"/>
  <c r="A1180" i="35"/>
  <c r="D1180" i="35"/>
  <c r="G1180" i="35" s="1"/>
  <c r="G1231" i="35" s="1"/>
  <c r="A1181" i="35"/>
  <c r="D1181" i="35"/>
  <c r="F1181" i="35" s="1"/>
  <c r="F1232" i="35" s="1"/>
  <c r="I1181" i="35"/>
  <c r="I1232" i="35" s="1"/>
  <c r="A1182" i="35"/>
  <c r="D1182" i="35"/>
  <c r="F1182" i="35" s="1"/>
  <c r="N1182" i="35"/>
  <c r="N1233" i="35" s="1"/>
  <c r="A1183" i="35"/>
  <c r="D1183" i="35"/>
  <c r="A1184" i="35"/>
  <c r="D1184" i="35"/>
  <c r="H1184" i="35" s="1"/>
  <c r="H1235" i="35" s="1"/>
  <c r="A1185" i="35"/>
  <c r="D1185" i="35"/>
  <c r="O1185" i="35" s="1"/>
  <c r="O1236" i="35" s="1"/>
  <c r="A1186" i="35"/>
  <c r="D1186" i="35"/>
  <c r="H1186" i="35" s="1"/>
  <c r="H1237" i="35" s="1"/>
  <c r="A1187" i="35"/>
  <c r="D1187" i="35"/>
  <c r="H1187" i="35" s="1"/>
  <c r="H1238" i="35" s="1"/>
  <c r="A1188" i="35"/>
  <c r="D1188" i="35"/>
  <c r="H1188" i="35" s="1"/>
  <c r="H1239" i="35" s="1"/>
  <c r="O1188" i="35"/>
  <c r="O1239" i="35" s="1"/>
  <c r="A1189" i="35"/>
  <c r="D1189" i="35"/>
  <c r="H1189" i="35" s="1"/>
  <c r="H1240" i="35" s="1"/>
  <c r="A1190" i="35"/>
  <c r="D1190" i="35"/>
  <c r="H1190" i="35" s="1"/>
  <c r="H1241" i="35" s="1"/>
  <c r="A1191" i="35"/>
  <c r="D1191" i="35"/>
  <c r="P1191" i="35" s="1"/>
  <c r="P1242" i="35" s="1"/>
  <c r="A1192" i="35"/>
  <c r="D1192" i="35"/>
  <c r="E1192" i="35" s="1"/>
  <c r="E1243" i="35" s="1"/>
  <c r="A1193" i="35"/>
  <c r="D1193" i="35"/>
  <c r="E1193" i="35" s="1"/>
  <c r="E1244" i="35" s="1"/>
  <c r="K1193" i="35"/>
  <c r="K1244" i="35" s="1"/>
  <c r="A1194" i="35"/>
  <c r="D1194" i="35"/>
  <c r="F1194" i="35" s="1"/>
  <c r="F1245" i="35" s="1"/>
  <c r="I1194" i="35"/>
  <c r="I1245" i="35" s="1"/>
  <c r="A1195" i="35"/>
  <c r="D1195" i="35"/>
  <c r="F1195" i="35" s="1"/>
  <c r="F1246" i="35" s="1"/>
  <c r="A1196" i="35"/>
  <c r="D1196" i="35"/>
  <c r="F1196" i="35" s="1"/>
  <c r="F1247" i="35" s="1"/>
  <c r="A1197" i="35"/>
  <c r="D1197" i="35"/>
  <c r="F1197" i="35" s="1"/>
  <c r="F1248" i="35" s="1"/>
  <c r="A1198" i="35"/>
  <c r="D1198" i="35"/>
  <c r="F1198" i="35" s="1"/>
  <c r="F1249" i="35" s="1"/>
  <c r="A1199" i="35"/>
  <c r="D1199" i="35"/>
  <c r="F1199" i="35" s="1"/>
  <c r="F1250" i="35" s="1"/>
  <c r="A1200" i="35"/>
  <c r="D1200" i="35"/>
  <c r="F1200" i="35" s="1"/>
  <c r="F1251" i="35" s="1"/>
  <c r="I1200" i="35"/>
  <c r="I1251" i="35" s="1"/>
  <c r="A1201" i="35"/>
  <c r="D1201" i="35"/>
  <c r="F1201" i="35" s="1"/>
  <c r="F1252" i="35" s="1"/>
  <c r="A1202" i="35"/>
  <c r="D1202" i="35"/>
  <c r="F1202" i="35" s="1"/>
  <c r="F1253" i="35" s="1"/>
  <c r="I1202" i="35"/>
  <c r="I1253" i="35" s="1"/>
  <c r="A1203" i="35"/>
  <c r="D1203" i="35"/>
  <c r="F1203" i="35" s="1"/>
  <c r="F1254" i="35" s="1"/>
  <c r="A1204" i="35"/>
  <c r="D1204" i="35"/>
  <c r="I1204" i="35" s="1"/>
  <c r="I1255" i="35" s="1"/>
  <c r="A1205" i="35"/>
  <c r="D1205" i="35"/>
  <c r="I1205" i="35" s="1"/>
  <c r="I1256" i="35" s="1"/>
  <c r="A1206" i="35"/>
  <c r="D1206" i="35"/>
  <c r="I1206" i="35" s="1"/>
  <c r="I1257" i="35" s="1"/>
  <c r="A1207" i="35"/>
  <c r="D1207" i="35"/>
  <c r="I1207" i="35" s="1"/>
  <c r="I1258" i="35" s="1"/>
  <c r="A1208" i="35"/>
  <c r="D1208" i="35"/>
  <c r="I1208" i="35" s="1"/>
  <c r="I1259" i="35" s="1"/>
  <c r="A1210" i="35"/>
  <c r="A1211" i="35"/>
  <c r="D1211" i="35"/>
  <c r="A1212" i="35"/>
  <c r="A1213" i="35"/>
  <c r="A1214" i="35"/>
  <c r="A1215" i="35"/>
  <c r="A1216" i="35"/>
  <c r="A1217" i="35"/>
  <c r="D1217" i="35"/>
  <c r="A1218" i="35"/>
  <c r="A1219" i="35"/>
  <c r="A1220" i="35"/>
  <c r="A1221" i="35"/>
  <c r="A1222" i="35"/>
  <c r="A1223" i="35"/>
  <c r="A1224" i="35"/>
  <c r="A1225" i="35"/>
  <c r="A1226" i="35"/>
  <c r="A1227" i="35"/>
  <c r="A1228" i="35"/>
  <c r="A1229" i="35"/>
  <c r="A1230" i="35"/>
  <c r="A1231" i="35"/>
  <c r="A1232" i="35"/>
  <c r="A1233" i="35"/>
  <c r="A1234" i="35"/>
  <c r="A1235" i="35"/>
  <c r="D1235" i="35"/>
  <c r="A1236" i="35"/>
  <c r="A1237" i="35"/>
  <c r="A1238" i="35"/>
  <c r="A1239" i="35"/>
  <c r="A1240" i="35"/>
  <c r="A1241" i="35"/>
  <c r="D1241" i="35"/>
  <c r="A1242" i="35"/>
  <c r="A1243" i="35"/>
  <c r="A1244" i="35"/>
  <c r="A1245" i="35"/>
  <c r="A1246" i="35"/>
  <c r="A1247" i="35"/>
  <c r="A1248" i="35"/>
  <c r="A1249" i="35"/>
  <c r="A1250" i="35"/>
  <c r="A1251" i="35"/>
  <c r="A1252" i="35"/>
  <c r="A1253" i="35"/>
  <c r="A1254" i="35"/>
  <c r="A1255" i="35"/>
  <c r="A1256" i="35"/>
  <c r="A1257" i="35"/>
  <c r="A1258" i="35"/>
  <c r="A1259" i="35"/>
  <c r="D1266" i="35"/>
  <c r="E1266" i="35"/>
  <c r="F1266" i="35"/>
  <c r="G1266" i="35"/>
  <c r="H1266" i="35"/>
  <c r="I1266" i="35"/>
  <c r="J1266" i="35"/>
  <c r="K1266" i="35"/>
  <c r="L1266" i="35"/>
  <c r="M1266" i="35"/>
  <c r="N1266" i="35"/>
  <c r="O1266" i="35"/>
  <c r="P1266" i="35"/>
  <c r="Q1266" i="35"/>
  <c r="R1266" i="35"/>
  <c r="D1268" i="35"/>
  <c r="E1268" i="35"/>
  <c r="F1268" i="35"/>
  <c r="G1268" i="35"/>
  <c r="H1268" i="35"/>
  <c r="H1271" i="35" s="1"/>
  <c r="I1268" i="35"/>
  <c r="J1268" i="35"/>
  <c r="K1268" i="35"/>
  <c r="L1268" i="35"/>
  <c r="M1268" i="35"/>
  <c r="N1268" i="35"/>
  <c r="O1268" i="35"/>
  <c r="P1268" i="35"/>
  <c r="Q1268" i="35"/>
  <c r="R1268" i="35"/>
  <c r="A1296" i="35"/>
  <c r="D1296" i="35"/>
  <c r="F1296" i="35" s="1"/>
  <c r="F1347" i="35" s="1"/>
  <c r="A1297" i="35"/>
  <c r="D1297" i="35"/>
  <c r="H1297" i="35" s="1"/>
  <c r="H1348" i="35" s="1"/>
  <c r="A1298" i="35"/>
  <c r="D1298" i="35"/>
  <c r="J1298" i="35" s="1"/>
  <c r="J1349" i="35" s="1"/>
  <c r="A1299" i="35"/>
  <c r="D1299" i="35"/>
  <c r="H1299" i="35" s="1"/>
  <c r="H1350" i="35" s="1"/>
  <c r="A1300" i="35"/>
  <c r="D1300" i="35"/>
  <c r="J1300" i="35" s="1"/>
  <c r="J1351" i="35" s="1"/>
  <c r="O1300" i="35"/>
  <c r="O1351" i="35" s="1"/>
  <c r="A1301" i="35"/>
  <c r="D1301" i="35"/>
  <c r="F1301" i="35" s="1"/>
  <c r="F1352" i="35" s="1"/>
  <c r="A1302" i="35"/>
  <c r="D1302" i="35"/>
  <c r="A1303" i="35"/>
  <c r="D1303" i="35"/>
  <c r="G1303" i="35" s="1"/>
  <c r="G1354" i="35" s="1"/>
  <c r="F1303" i="35"/>
  <c r="F1354" i="35" s="1"/>
  <c r="I1303" i="35"/>
  <c r="I1354" i="35" s="1"/>
  <c r="L1303" i="35"/>
  <c r="L1354" i="35" s="1"/>
  <c r="N1303" i="35"/>
  <c r="N1354" i="35" s="1"/>
  <c r="Q1303" i="35"/>
  <c r="Q1354" i="35" s="1"/>
  <c r="A1304" i="35"/>
  <c r="D1304" i="35"/>
  <c r="G1304" i="35" s="1"/>
  <c r="G1355" i="35" s="1"/>
  <c r="F1304" i="35"/>
  <c r="F1355" i="35" s="1"/>
  <c r="H1304" i="35"/>
  <c r="H1355" i="35" s="1"/>
  <c r="I1304" i="35"/>
  <c r="I1355" i="35" s="1"/>
  <c r="L1304" i="35"/>
  <c r="M1304" i="35"/>
  <c r="M1355" i="35" s="1"/>
  <c r="N1304" i="35"/>
  <c r="N1355" i="35" s="1"/>
  <c r="Q1304" i="35"/>
  <c r="Q1355" i="35" s="1"/>
  <c r="R1304" i="35"/>
  <c r="R1355" i="35" s="1"/>
  <c r="A1305" i="35"/>
  <c r="D1305" i="35"/>
  <c r="G1305" i="35" s="1"/>
  <c r="G1356" i="35" s="1"/>
  <c r="F1305" i="35"/>
  <c r="F1356" i="35" s="1"/>
  <c r="I1305" i="35"/>
  <c r="I1356" i="35" s="1"/>
  <c r="L1305" i="35"/>
  <c r="L1356" i="35" s="1"/>
  <c r="N1305" i="35"/>
  <c r="N1356" i="35" s="1"/>
  <c r="Q1305" i="35"/>
  <c r="Q1356" i="35" s="1"/>
  <c r="A1306" i="35"/>
  <c r="D1306" i="35"/>
  <c r="E1306" i="35" s="1"/>
  <c r="I1306" i="35"/>
  <c r="I1357" i="35" s="1"/>
  <c r="J1306" i="35"/>
  <c r="J1357" i="35" s="1"/>
  <c r="K1306" i="35"/>
  <c r="K1357" i="35" s="1"/>
  <c r="O1306" i="35"/>
  <c r="O1357" i="35" s="1"/>
  <c r="Q1306" i="35"/>
  <c r="Q1357" i="35" s="1"/>
  <c r="A1307" i="35"/>
  <c r="D1307" i="35"/>
  <c r="E1307" i="35" s="1"/>
  <c r="E1358" i="35" s="1"/>
  <c r="G1307" i="35"/>
  <c r="G1358" i="35" s="1"/>
  <c r="J1307" i="35"/>
  <c r="J1358" i="35" s="1"/>
  <c r="L1307" i="35"/>
  <c r="L1358" i="35" s="1"/>
  <c r="N1307" i="35"/>
  <c r="N1358" i="35" s="1"/>
  <c r="R1307" i="35"/>
  <c r="R1358" i="35" s="1"/>
  <c r="A1308" i="35"/>
  <c r="D1308" i="35"/>
  <c r="E1308" i="35" s="1"/>
  <c r="E1359" i="35" s="1"/>
  <c r="N1308" i="35"/>
  <c r="N1359" i="35" s="1"/>
  <c r="A1309" i="35"/>
  <c r="D1309" i="35"/>
  <c r="E1309" i="35" s="1"/>
  <c r="E1360" i="35" s="1"/>
  <c r="R1309" i="35"/>
  <c r="R1360" i="35" s="1"/>
  <c r="A1310" i="35"/>
  <c r="D1310" i="35"/>
  <c r="E1310" i="35" s="1"/>
  <c r="A1311" i="35"/>
  <c r="D1311" i="35"/>
  <c r="A1312" i="35"/>
  <c r="D1312" i="35"/>
  <c r="A1313" i="35"/>
  <c r="D1313" i="35"/>
  <c r="E1313" i="35" s="1"/>
  <c r="E1364" i="35" s="1"/>
  <c r="L1313" i="35"/>
  <c r="L1364" i="35" s="1"/>
  <c r="Q1313" i="35"/>
  <c r="Q1364" i="35" s="1"/>
  <c r="A1314" i="35"/>
  <c r="D1314" i="35"/>
  <c r="O1314" i="35" s="1"/>
  <c r="O1365" i="35" s="1"/>
  <c r="A1315" i="35"/>
  <c r="D1315" i="35"/>
  <c r="H1315" i="35" s="1"/>
  <c r="H1366" i="35" s="1"/>
  <c r="A1316" i="35"/>
  <c r="D1316" i="35"/>
  <c r="G1316" i="35" s="1"/>
  <c r="G1367" i="35" s="1"/>
  <c r="A1317" i="35"/>
  <c r="D1317" i="35"/>
  <c r="O1317" i="35" s="1"/>
  <c r="O1368" i="35" s="1"/>
  <c r="A1318" i="35"/>
  <c r="D1318" i="35"/>
  <c r="A1319" i="35"/>
  <c r="D1319" i="35"/>
  <c r="M1319" i="35" s="1"/>
  <c r="M1370" i="35" s="1"/>
  <c r="R1319" i="35"/>
  <c r="R1370" i="35" s="1"/>
  <c r="A1320" i="35"/>
  <c r="D1320" i="35"/>
  <c r="E1320" i="35" s="1"/>
  <c r="E1371" i="35" s="1"/>
  <c r="G1320" i="35"/>
  <c r="G1371" i="35" s="1"/>
  <c r="J1320" i="35"/>
  <c r="J1371" i="35" s="1"/>
  <c r="L1320" i="35"/>
  <c r="L1371" i="35" s="1"/>
  <c r="O1320" i="35"/>
  <c r="O1371" i="35" s="1"/>
  <c r="R1320" i="35"/>
  <c r="R1371" i="35" s="1"/>
  <c r="A1321" i="35"/>
  <c r="D1321" i="35"/>
  <c r="E1321" i="35" s="1"/>
  <c r="E1372" i="35" s="1"/>
  <c r="J1321" i="35"/>
  <c r="J1372" i="35" s="1"/>
  <c r="L1321" i="35"/>
  <c r="L1372" i="35" s="1"/>
  <c r="O1321" i="35"/>
  <c r="O1372" i="35" s="1"/>
  <c r="A1322" i="35"/>
  <c r="D1322" i="35"/>
  <c r="E1322" i="35" s="1"/>
  <c r="E1373" i="35" s="1"/>
  <c r="A1323" i="35"/>
  <c r="D1323" i="35"/>
  <c r="E1323" i="35" s="1"/>
  <c r="E1374" i="35" s="1"/>
  <c r="A1324" i="35"/>
  <c r="D1324" i="35"/>
  <c r="L1324" i="35" s="1"/>
  <c r="L1375" i="35" s="1"/>
  <c r="A1325" i="35"/>
  <c r="D1325" i="35"/>
  <c r="E1325" i="35" s="1"/>
  <c r="E1376" i="35" s="1"/>
  <c r="A1326" i="35"/>
  <c r="D1326" i="35"/>
  <c r="E1326" i="35" s="1"/>
  <c r="E1377" i="35" s="1"/>
  <c r="A1327" i="35"/>
  <c r="D1327" i="35"/>
  <c r="H1327" i="35" s="1"/>
  <c r="H1378" i="35" s="1"/>
  <c r="A1328" i="35"/>
  <c r="D1328" i="35"/>
  <c r="P1328" i="35" s="1"/>
  <c r="P1379" i="35" s="1"/>
  <c r="A1329" i="35"/>
  <c r="D1329" i="35"/>
  <c r="J1329" i="35" s="1"/>
  <c r="J1380" i="35" s="1"/>
  <c r="H1329" i="35"/>
  <c r="H1380" i="35" s="1"/>
  <c r="Q1329" i="35"/>
  <c r="R1329" i="35"/>
  <c r="R1380" i="35" s="1"/>
  <c r="A1330" i="35"/>
  <c r="D1330" i="35"/>
  <c r="E1330" i="35" s="1"/>
  <c r="E1381" i="35" s="1"/>
  <c r="Q1330" i="35"/>
  <c r="Q1381" i="35" s="1"/>
  <c r="A1331" i="35"/>
  <c r="D1331" i="35"/>
  <c r="M1331" i="35" s="1"/>
  <c r="M1382" i="35" s="1"/>
  <c r="A1332" i="35"/>
  <c r="D1332" i="35"/>
  <c r="P1332" i="35" s="1"/>
  <c r="P1383" i="35" s="1"/>
  <c r="M1332" i="35"/>
  <c r="M1383" i="35" s="1"/>
  <c r="A1333" i="35"/>
  <c r="D1333" i="35"/>
  <c r="M1333" i="35" s="1"/>
  <c r="M1384" i="35" s="1"/>
  <c r="A1334" i="35"/>
  <c r="D1334" i="35"/>
  <c r="L1334" i="35" s="1"/>
  <c r="L1385" i="35" s="1"/>
  <c r="A1335" i="35"/>
  <c r="D1335" i="35"/>
  <c r="G1335" i="35" s="1"/>
  <c r="G1386" i="35" s="1"/>
  <c r="A1336" i="35"/>
  <c r="D1336" i="35"/>
  <c r="A1337" i="35"/>
  <c r="D1337" i="35"/>
  <c r="I1337" i="35" s="1"/>
  <c r="I1388" i="35" s="1"/>
  <c r="O1337" i="35"/>
  <c r="O1388" i="35" s="1"/>
  <c r="A1338" i="35"/>
  <c r="D1338" i="35"/>
  <c r="E1338" i="35" s="1"/>
  <c r="E1389" i="35" s="1"/>
  <c r="A1339" i="35"/>
  <c r="D1339" i="35"/>
  <c r="L1339" i="35" s="1"/>
  <c r="L1390" i="35" s="1"/>
  <c r="A1340" i="35"/>
  <c r="D1340" i="35"/>
  <c r="E1340" i="35" s="1"/>
  <c r="P1340" i="35"/>
  <c r="P1391" i="35" s="1"/>
  <c r="A1341" i="35"/>
  <c r="D1341" i="35"/>
  <c r="P1341" i="35" s="1"/>
  <c r="P1392" i="35" s="1"/>
  <c r="A1342" i="35"/>
  <c r="D1342" i="35"/>
  <c r="E1342" i="35" s="1"/>
  <c r="E1393" i="35" s="1"/>
  <c r="H1342" i="35"/>
  <c r="H1393" i="35" s="1"/>
  <c r="A1343" i="35"/>
  <c r="D1343" i="35"/>
  <c r="L1343" i="35" s="1"/>
  <c r="L1394" i="35" s="1"/>
  <c r="A1344" i="35"/>
  <c r="D1344" i="35"/>
  <c r="E1344" i="35" s="1"/>
  <c r="E1395" i="35" s="1"/>
  <c r="A1345" i="35"/>
  <c r="D1345" i="35"/>
  <c r="P1345" i="35" s="1"/>
  <c r="P1396" i="35" s="1"/>
  <c r="A1347" i="35"/>
  <c r="A1348" i="35"/>
  <c r="A1349" i="35"/>
  <c r="A1350" i="35"/>
  <c r="A1351" i="35"/>
  <c r="A1352" i="35"/>
  <c r="A1353" i="35"/>
  <c r="A1354" i="35"/>
  <c r="D1354" i="35"/>
  <c r="A1355" i="35"/>
  <c r="D1355" i="35"/>
  <c r="L1355" i="35"/>
  <c r="A1356" i="35"/>
  <c r="A1357" i="35"/>
  <c r="D1357" i="35"/>
  <c r="E1357" i="35"/>
  <c r="A1358" i="35"/>
  <c r="D1358" i="35"/>
  <c r="A1359" i="35"/>
  <c r="A1360" i="35"/>
  <c r="A1361" i="35"/>
  <c r="E1361" i="35"/>
  <c r="A1362" i="35"/>
  <c r="A1363" i="35"/>
  <c r="A1364" i="35"/>
  <c r="A1365" i="35"/>
  <c r="A1366" i="35"/>
  <c r="A1367" i="35"/>
  <c r="A1368" i="35"/>
  <c r="A1369" i="35"/>
  <c r="A1370" i="35"/>
  <c r="D1370" i="35"/>
  <c r="A1371" i="35"/>
  <c r="D1371" i="35"/>
  <c r="A1372" i="35"/>
  <c r="D1372" i="35"/>
  <c r="A1373" i="35"/>
  <c r="A1374" i="35"/>
  <c r="A1375" i="35"/>
  <c r="A1376" i="35"/>
  <c r="D1376" i="35"/>
  <c r="A1377" i="35"/>
  <c r="A1378" i="35"/>
  <c r="A1379" i="35"/>
  <c r="A1380" i="35"/>
  <c r="Q1380" i="35"/>
  <c r="A1381" i="35"/>
  <c r="A1382" i="35"/>
  <c r="A1383" i="35"/>
  <c r="A1384" i="35"/>
  <c r="A1385" i="35"/>
  <c r="A1386" i="35"/>
  <c r="A1387" i="35"/>
  <c r="A1388" i="35"/>
  <c r="A1389" i="35"/>
  <c r="A1390" i="35"/>
  <c r="A1391" i="35"/>
  <c r="E1391" i="35"/>
  <c r="A1392" i="35"/>
  <c r="A1393" i="35"/>
  <c r="A1394" i="35"/>
  <c r="A1395" i="35"/>
  <c r="A1396" i="35"/>
  <c r="D1396" i="35"/>
  <c r="D1407" i="35"/>
  <c r="D1412" i="35" s="1"/>
  <c r="E1407" i="35"/>
  <c r="F1407" i="35"/>
  <c r="G1407" i="35"/>
  <c r="H1407" i="35"/>
  <c r="I1407" i="35"/>
  <c r="J1407" i="35"/>
  <c r="K1407" i="35"/>
  <c r="L1407" i="35"/>
  <c r="M1407" i="35"/>
  <c r="N1407" i="35"/>
  <c r="O1407" i="35"/>
  <c r="P1407" i="35"/>
  <c r="Q1407" i="35"/>
  <c r="R1407" i="35"/>
  <c r="D1409" i="35"/>
  <c r="E1409" i="35"/>
  <c r="F1409" i="35"/>
  <c r="G1409" i="35"/>
  <c r="H1409" i="35"/>
  <c r="I1409" i="35"/>
  <c r="J1409" i="35"/>
  <c r="K1409" i="35"/>
  <c r="L1409" i="35"/>
  <c r="M1409" i="35"/>
  <c r="N1409" i="35"/>
  <c r="O1409" i="35"/>
  <c r="P1409" i="35"/>
  <c r="Q1409" i="35"/>
  <c r="R1409" i="35"/>
  <c r="A1437" i="35"/>
  <c r="D1437" i="35"/>
  <c r="O1437" i="35"/>
  <c r="A1438" i="35"/>
  <c r="D1438" i="35"/>
  <c r="O1438" i="35" s="1"/>
  <c r="O1489" i="35" s="1"/>
  <c r="A1439" i="35"/>
  <c r="D1439" i="35"/>
  <c r="O1439" i="35" s="1"/>
  <c r="O1490" i="35" s="1"/>
  <c r="A1440" i="35"/>
  <c r="D1440" i="35"/>
  <c r="Q1440" i="35" s="1"/>
  <c r="Q1491" i="35" s="1"/>
  <c r="A1441" i="35"/>
  <c r="D1441" i="35"/>
  <c r="A1442" i="35"/>
  <c r="D1442" i="35"/>
  <c r="L1442" i="35" s="1"/>
  <c r="L1493" i="35" s="1"/>
  <c r="A1443" i="35"/>
  <c r="D1443" i="35"/>
  <c r="O1443" i="35" s="1"/>
  <c r="O1494" i="35" s="1"/>
  <c r="A1444" i="35"/>
  <c r="D1444" i="35"/>
  <c r="G1444" i="35" s="1"/>
  <c r="G1495" i="35" s="1"/>
  <c r="A1445" i="35"/>
  <c r="D1445" i="35"/>
  <c r="G1445" i="35" s="1"/>
  <c r="G1496" i="35" s="1"/>
  <c r="A1446" i="35"/>
  <c r="D1446" i="35"/>
  <c r="L1446" i="35" s="1"/>
  <c r="L1497" i="35" s="1"/>
  <c r="A1447" i="35"/>
  <c r="D1447" i="35"/>
  <c r="O1447" i="35" s="1"/>
  <c r="O1498" i="35" s="1"/>
  <c r="A1448" i="35"/>
  <c r="D1448" i="35"/>
  <c r="Q1448" i="35" s="1"/>
  <c r="Q1499" i="35" s="1"/>
  <c r="A1449" i="35"/>
  <c r="D1449" i="35"/>
  <c r="O1449" i="35" s="1"/>
  <c r="O1500" i="35" s="1"/>
  <c r="A1450" i="35"/>
  <c r="D1450" i="35"/>
  <c r="L1450" i="35" s="1"/>
  <c r="L1501" i="35" s="1"/>
  <c r="A1451" i="35"/>
  <c r="D1451" i="35"/>
  <c r="L1451" i="35" s="1"/>
  <c r="L1502" i="35" s="1"/>
  <c r="A1452" i="35"/>
  <c r="D1452" i="35"/>
  <c r="I1452" i="35" s="1"/>
  <c r="I1503" i="35" s="1"/>
  <c r="A1453" i="35"/>
  <c r="D1453" i="35"/>
  <c r="O1453" i="35" s="1"/>
  <c r="O1504" i="35" s="1"/>
  <c r="A1454" i="35"/>
  <c r="D1454" i="35"/>
  <c r="I1454" i="35" s="1"/>
  <c r="A1455" i="35"/>
  <c r="D1455" i="35"/>
  <c r="L1455" i="35" s="1"/>
  <c r="L1506" i="35" s="1"/>
  <c r="A1456" i="35"/>
  <c r="D1456" i="35"/>
  <c r="G1456" i="35" s="1"/>
  <c r="G1507" i="35" s="1"/>
  <c r="A1457" i="35"/>
  <c r="D1457" i="35"/>
  <c r="L1457" i="35" s="1"/>
  <c r="L1508" i="35" s="1"/>
  <c r="A1458" i="35"/>
  <c r="D1458" i="35"/>
  <c r="L1458" i="35" s="1"/>
  <c r="L1509" i="35" s="1"/>
  <c r="A1459" i="35"/>
  <c r="D1459" i="35"/>
  <c r="L1459" i="35" s="1"/>
  <c r="L1510" i="35" s="1"/>
  <c r="A1460" i="35"/>
  <c r="D1460" i="35"/>
  <c r="I1460" i="35" s="1"/>
  <c r="I1511" i="35" s="1"/>
  <c r="A1461" i="35"/>
  <c r="D1461" i="35"/>
  <c r="L1461" i="35" s="1"/>
  <c r="L1512" i="35" s="1"/>
  <c r="A1462" i="35"/>
  <c r="D1462" i="35"/>
  <c r="G1462" i="35" s="1"/>
  <c r="G1513" i="35" s="1"/>
  <c r="A1463" i="35"/>
  <c r="D1463" i="35"/>
  <c r="L1463" i="35" s="1"/>
  <c r="L1514" i="35" s="1"/>
  <c r="A1464" i="35"/>
  <c r="D1464" i="35"/>
  <c r="M1464" i="35" s="1"/>
  <c r="M1515" i="35" s="1"/>
  <c r="A1465" i="35"/>
  <c r="D1465" i="35"/>
  <c r="L1465" i="35" s="1"/>
  <c r="L1516" i="35" s="1"/>
  <c r="A1466" i="35"/>
  <c r="D1466" i="35"/>
  <c r="I1466" i="35" s="1"/>
  <c r="I1517" i="35" s="1"/>
  <c r="L1466" i="35"/>
  <c r="L1517" i="35" s="1"/>
  <c r="A1467" i="35"/>
  <c r="D1467" i="35"/>
  <c r="L1467" i="35" s="1"/>
  <c r="L1518" i="35" s="1"/>
  <c r="A1468" i="35"/>
  <c r="D1468" i="35"/>
  <c r="I1468" i="35" s="1"/>
  <c r="I1519" i="35" s="1"/>
  <c r="A1469" i="35"/>
  <c r="D1469" i="35"/>
  <c r="O1469" i="35" s="1"/>
  <c r="O1520" i="35" s="1"/>
  <c r="A1470" i="35"/>
  <c r="D1470" i="35"/>
  <c r="L1470" i="35" s="1"/>
  <c r="L1521" i="35" s="1"/>
  <c r="A1471" i="35"/>
  <c r="D1471" i="35"/>
  <c r="L1471" i="35" s="1"/>
  <c r="L1522" i="35" s="1"/>
  <c r="A1472" i="35"/>
  <c r="D1472" i="35"/>
  <c r="I1472" i="35" s="1"/>
  <c r="I1523" i="35" s="1"/>
  <c r="A1473" i="35"/>
  <c r="D1473" i="35"/>
  <c r="L1473" i="35" s="1"/>
  <c r="L1524" i="35" s="1"/>
  <c r="A1474" i="35"/>
  <c r="D1474" i="35"/>
  <c r="G1474" i="35" s="1"/>
  <c r="G1525" i="35" s="1"/>
  <c r="A1475" i="35"/>
  <c r="D1475" i="35"/>
  <c r="L1475" i="35" s="1"/>
  <c r="L1526" i="35" s="1"/>
  <c r="A1476" i="35"/>
  <c r="D1476" i="35"/>
  <c r="M1476" i="35" s="1"/>
  <c r="M1527" i="35" s="1"/>
  <c r="A1477" i="35"/>
  <c r="D1477" i="35"/>
  <c r="D1528" i="35" s="1"/>
  <c r="A1478" i="35"/>
  <c r="D1478" i="35"/>
  <c r="L1478" i="35" s="1"/>
  <c r="L1529" i="35" s="1"/>
  <c r="A1479" i="35"/>
  <c r="D1479" i="35"/>
  <c r="L1479" i="35" s="1"/>
  <c r="L1530" i="35" s="1"/>
  <c r="A1480" i="35"/>
  <c r="D1480" i="35"/>
  <c r="G1480" i="35" s="1"/>
  <c r="G1531" i="35" s="1"/>
  <c r="A1481" i="35"/>
  <c r="D1481" i="35"/>
  <c r="O1481" i="35" s="1"/>
  <c r="O1532" i="35" s="1"/>
  <c r="A1482" i="35"/>
  <c r="D1482" i="35"/>
  <c r="I1482" i="35" s="1"/>
  <c r="I1533" i="35" s="1"/>
  <c r="A1483" i="35"/>
  <c r="D1483" i="35"/>
  <c r="G1483" i="35" s="1"/>
  <c r="G1534" i="35" s="1"/>
  <c r="A1484" i="35"/>
  <c r="D1484" i="35"/>
  <c r="G1484" i="35" s="1"/>
  <c r="G1535" i="35" s="1"/>
  <c r="A1485" i="35"/>
  <c r="D1485" i="35"/>
  <c r="G1485" i="35" s="1"/>
  <c r="G1536" i="35" s="1"/>
  <c r="A1486" i="35"/>
  <c r="D1486" i="35"/>
  <c r="G1486" i="35" s="1"/>
  <c r="G1537" i="35" s="1"/>
  <c r="A1488" i="35"/>
  <c r="A1489" i="35"/>
  <c r="A1490" i="35"/>
  <c r="A1491" i="35"/>
  <c r="A1492" i="35"/>
  <c r="A1493" i="35"/>
  <c r="A1494" i="35"/>
  <c r="A1495" i="35"/>
  <c r="A1496" i="35"/>
  <c r="A1497" i="35"/>
  <c r="D1497" i="35"/>
  <c r="A1498" i="35"/>
  <c r="A1499" i="35"/>
  <c r="A1500" i="35"/>
  <c r="A1501" i="35"/>
  <c r="D1501" i="35"/>
  <c r="A1502" i="35"/>
  <c r="A1503" i="35"/>
  <c r="A1504" i="35"/>
  <c r="A1505" i="35"/>
  <c r="I1505" i="35"/>
  <c r="A1506" i="35"/>
  <c r="A1507" i="35"/>
  <c r="A1508" i="35"/>
  <c r="A1509" i="35"/>
  <c r="A1510" i="35"/>
  <c r="A1511" i="35"/>
  <c r="A1512" i="35"/>
  <c r="A1513" i="35"/>
  <c r="A1514" i="35"/>
  <c r="A1515" i="35"/>
  <c r="A1516" i="35"/>
  <c r="A1517" i="35"/>
  <c r="D1517" i="35"/>
  <c r="A1518" i="35"/>
  <c r="A1519" i="35"/>
  <c r="A1520" i="35"/>
  <c r="A1521" i="35"/>
  <c r="A1522" i="35"/>
  <c r="A1523" i="35"/>
  <c r="A1524" i="35"/>
  <c r="A1525" i="35"/>
  <c r="A1526" i="35"/>
  <c r="A1527" i="35"/>
  <c r="D1527" i="35"/>
  <c r="A1528" i="35"/>
  <c r="A1529" i="35"/>
  <c r="A1530" i="35"/>
  <c r="A1531" i="35"/>
  <c r="D1531" i="35"/>
  <c r="A1532" i="35"/>
  <c r="A1533" i="35"/>
  <c r="A1534" i="35"/>
  <c r="A1535" i="35"/>
  <c r="A1536" i="35"/>
  <c r="A1537" i="35"/>
  <c r="D1544" i="35"/>
  <c r="D1549" i="35" s="1"/>
  <c r="E1544" i="35"/>
  <c r="E1549" i="35" s="1"/>
  <c r="F1544" i="35"/>
  <c r="F1549" i="35" s="1"/>
  <c r="G1544" i="35"/>
  <c r="G1549" i="35" s="1"/>
  <c r="H1544" i="35"/>
  <c r="H1549" i="35" s="1"/>
  <c r="I1544" i="35"/>
  <c r="I1549" i="35" s="1"/>
  <c r="J1544" i="35"/>
  <c r="J1549" i="35" s="1"/>
  <c r="K1544" i="35"/>
  <c r="K1549" i="35" s="1"/>
  <c r="L1544" i="35"/>
  <c r="L1549" i="35" s="1"/>
  <c r="M1544" i="35"/>
  <c r="M1549" i="35" s="1"/>
  <c r="N1544" i="35"/>
  <c r="N1549" i="35" s="1"/>
  <c r="O1544" i="35"/>
  <c r="O1549" i="35" s="1"/>
  <c r="P1544" i="35"/>
  <c r="P1549" i="35" s="1"/>
  <c r="Q1544" i="35"/>
  <c r="Q1549" i="35" s="1"/>
  <c r="R1544" i="35"/>
  <c r="R1549" i="35" s="1"/>
  <c r="A1576" i="35"/>
  <c r="D1576" i="35"/>
  <c r="J1576" i="35" s="1"/>
  <c r="J1627" i="35" s="1"/>
  <c r="A1577" i="35"/>
  <c r="D1577" i="35"/>
  <c r="G1577" i="35" s="1"/>
  <c r="G1628" i="35" s="1"/>
  <c r="A1578" i="35"/>
  <c r="D1578" i="35"/>
  <c r="H1578" i="35" s="1"/>
  <c r="H1629" i="35" s="1"/>
  <c r="A1579" i="35"/>
  <c r="D1579" i="35"/>
  <c r="A1580" i="35"/>
  <c r="D1580" i="35"/>
  <c r="L1580" i="35" s="1"/>
  <c r="L1631" i="35" s="1"/>
  <c r="A1581" i="35"/>
  <c r="D1581" i="35"/>
  <c r="J1581" i="35" s="1"/>
  <c r="J1632" i="35" s="1"/>
  <c r="A1582" i="35"/>
  <c r="D1582" i="35"/>
  <c r="G1582" i="35" s="1"/>
  <c r="G1633" i="35" s="1"/>
  <c r="L1582" i="35"/>
  <c r="L1633" i="35" s="1"/>
  <c r="A1583" i="35"/>
  <c r="D1583" i="35"/>
  <c r="N1583" i="35" s="1"/>
  <c r="N1634" i="35" s="1"/>
  <c r="A1584" i="35"/>
  <c r="D1584" i="35"/>
  <c r="J1584" i="35" s="1"/>
  <c r="J1635" i="35" s="1"/>
  <c r="A1585" i="35"/>
  <c r="D1585" i="35"/>
  <c r="J1585" i="35" s="1"/>
  <c r="J1636" i="35" s="1"/>
  <c r="A1586" i="35"/>
  <c r="D1586" i="35"/>
  <c r="F1586" i="35" s="1"/>
  <c r="R1586" i="35"/>
  <c r="R1637" i="35" s="1"/>
  <c r="A1587" i="35"/>
  <c r="D1587" i="35"/>
  <c r="G1587" i="35" s="1"/>
  <c r="G1638" i="35" s="1"/>
  <c r="K1587" i="35"/>
  <c r="K1638" i="35" s="1"/>
  <c r="A1588" i="35"/>
  <c r="D1588" i="35"/>
  <c r="F1588" i="35" s="1"/>
  <c r="F1639" i="35" s="1"/>
  <c r="A1589" i="35"/>
  <c r="D1589" i="35"/>
  <c r="G1589" i="35" s="1"/>
  <c r="G1640" i="35" s="1"/>
  <c r="A1590" i="35"/>
  <c r="D1590" i="35"/>
  <c r="F1590" i="35" s="1"/>
  <c r="F1641" i="35" s="1"/>
  <c r="J1590" i="35"/>
  <c r="J1641" i="35" s="1"/>
  <c r="P1590" i="35"/>
  <c r="P1641" i="35" s="1"/>
  <c r="A1591" i="35"/>
  <c r="D1591" i="35"/>
  <c r="G1591" i="35" s="1"/>
  <c r="G1642" i="35" s="1"/>
  <c r="F1591" i="35"/>
  <c r="F1642" i="35" s="1"/>
  <c r="R1591" i="35"/>
  <c r="R1642" i="35" s="1"/>
  <c r="A1592" i="35"/>
  <c r="D1592" i="35"/>
  <c r="F1592" i="35" s="1"/>
  <c r="F1643" i="35" s="1"/>
  <c r="A1593" i="35"/>
  <c r="D1593" i="35"/>
  <c r="G1593" i="35" s="1"/>
  <c r="G1644" i="35" s="1"/>
  <c r="A1594" i="35"/>
  <c r="D1594" i="35"/>
  <c r="F1594" i="35" s="1"/>
  <c r="F1645" i="35" s="1"/>
  <c r="J1594" i="35"/>
  <c r="J1645" i="35" s="1"/>
  <c r="A1595" i="35"/>
  <c r="D1595" i="35"/>
  <c r="G1595" i="35" s="1"/>
  <c r="G1646" i="35" s="1"/>
  <c r="F1595" i="35"/>
  <c r="F1646" i="35" s="1"/>
  <c r="A1596" i="35"/>
  <c r="D1596" i="35"/>
  <c r="F1596" i="35" s="1"/>
  <c r="F1647" i="35" s="1"/>
  <c r="A1597" i="35"/>
  <c r="D1597" i="35"/>
  <c r="G1597" i="35" s="1"/>
  <c r="G1648" i="35" s="1"/>
  <c r="A1598" i="35"/>
  <c r="D1598" i="35"/>
  <c r="F1598" i="35" s="1"/>
  <c r="F1649" i="35" s="1"/>
  <c r="R1598" i="35"/>
  <c r="R1649" i="35" s="1"/>
  <c r="A1599" i="35"/>
  <c r="D1599" i="35"/>
  <c r="G1599" i="35" s="1"/>
  <c r="G1650" i="35" s="1"/>
  <c r="K1599" i="35"/>
  <c r="K1650" i="35" s="1"/>
  <c r="A1600" i="35"/>
  <c r="D1600" i="35"/>
  <c r="F1600" i="35" s="1"/>
  <c r="F1651" i="35" s="1"/>
  <c r="A1601" i="35"/>
  <c r="D1601" i="35"/>
  <c r="L1601" i="35" s="1"/>
  <c r="L1652" i="35" s="1"/>
  <c r="A1602" i="35"/>
  <c r="D1602" i="35"/>
  <c r="L1602" i="35" s="1"/>
  <c r="L1653" i="35" s="1"/>
  <c r="A1603" i="35"/>
  <c r="D1603" i="35"/>
  <c r="E1603" i="35" s="1"/>
  <c r="E1654" i="35" s="1"/>
  <c r="H1603" i="35"/>
  <c r="H1654" i="35" s="1"/>
  <c r="A1604" i="35"/>
  <c r="D1604" i="35"/>
  <c r="I1604" i="35" s="1"/>
  <c r="I1655" i="35" s="1"/>
  <c r="A1605" i="35"/>
  <c r="D1605" i="35"/>
  <c r="L1605" i="35" s="1"/>
  <c r="L1656" i="35" s="1"/>
  <c r="A1606" i="35"/>
  <c r="D1606" i="35"/>
  <c r="L1606" i="35" s="1"/>
  <c r="L1657" i="35" s="1"/>
  <c r="A1607" i="35"/>
  <c r="D1607" i="35"/>
  <c r="E1607" i="35" s="1"/>
  <c r="E1658" i="35" s="1"/>
  <c r="A1608" i="35"/>
  <c r="D1608" i="35"/>
  <c r="E1608" i="35" s="1"/>
  <c r="E1659" i="35" s="1"/>
  <c r="H1608" i="35"/>
  <c r="H1659" i="35" s="1"/>
  <c r="A1609" i="35"/>
  <c r="D1609" i="35"/>
  <c r="L1609" i="35" s="1"/>
  <c r="L1660" i="35" s="1"/>
  <c r="A1610" i="35"/>
  <c r="D1610" i="35"/>
  <c r="L1610" i="35" s="1"/>
  <c r="L1661" i="35" s="1"/>
  <c r="A1611" i="35"/>
  <c r="D1611" i="35"/>
  <c r="E1611" i="35" s="1"/>
  <c r="E1662" i="35" s="1"/>
  <c r="A1612" i="35"/>
  <c r="D1612" i="35"/>
  <c r="E1612" i="35" s="1"/>
  <c r="E1663" i="35" s="1"/>
  <c r="A1613" i="35"/>
  <c r="D1613" i="35"/>
  <c r="L1613" i="35" s="1"/>
  <c r="L1664" i="35" s="1"/>
  <c r="A1614" i="35"/>
  <c r="D1614" i="35"/>
  <c r="L1614" i="35" s="1"/>
  <c r="L1665" i="35" s="1"/>
  <c r="A1615" i="35"/>
  <c r="D1615" i="35"/>
  <c r="E1615" i="35" s="1"/>
  <c r="E1666" i="35" s="1"/>
  <c r="M1615" i="35"/>
  <c r="M1666" i="35" s="1"/>
  <c r="A1616" i="35"/>
  <c r="D1616" i="35"/>
  <c r="I1616" i="35" s="1"/>
  <c r="I1667" i="35" s="1"/>
  <c r="A1617" i="35"/>
  <c r="D1617" i="35"/>
  <c r="I1617" i="35" s="1"/>
  <c r="I1668" i="35" s="1"/>
  <c r="O1617" i="35"/>
  <c r="O1668" i="35" s="1"/>
  <c r="A1618" i="35"/>
  <c r="D1618" i="35"/>
  <c r="I1618" i="35" s="1"/>
  <c r="I1669" i="35" s="1"/>
  <c r="A1619" i="35"/>
  <c r="D1619" i="35"/>
  <c r="I1619" i="35" s="1"/>
  <c r="I1670" i="35" s="1"/>
  <c r="A1620" i="35"/>
  <c r="D1620" i="35"/>
  <c r="I1620" i="35" s="1"/>
  <c r="I1671" i="35" s="1"/>
  <c r="A1621" i="35"/>
  <c r="D1621" i="35"/>
  <c r="I1621" i="35" s="1"/>
  <c r="I1672" i="35" s="1"/>
  <c r="A1622" i="35"/>
  <c r="D1622" i="35"/>
  <c r="I1622" i="35" s="1"/>
  <c r="I1673" i="35" s="1"/>
  <c r="A1623" i="35"/>
  <c r="D1623" i="35"/>
  <c r="I1623" i="35" s="1"/>
  <c r="I1674" i="35" s="1"/>
  <c r="A1624" i="35"/>
  <c r="D1624" i="35"/>
  <c r="I1624" i="35" s="1"/>
  <c r="I1675" i="35" s="1"/>
  <c r="O1624" i="35"/>
  <c r="O1675" i="35" s="1"/>
  <c r="A1625" i="35"/>
  <c r="D1625" i="35"/>
  <c r="I1625" i="35" s="1"/>
  <c r="I1676" i="35" s="1"/>
  <c r="A1627" i="35"/>
  <c r="A1628" i="35"/>
  <c r="A1629" i="35"/>
  <c r="A1630" i="35"/>
  <c r="A1631" i="35"/>
  <c r="A1632" i="35"/>
  <c r="A1633" i="35"/>
  <c r="A1634" i="35"/>
  <c r="A1635" i="35"/>
  <c r="A1636" i="35"/>
  <c r="A1637" i="35"/>
  <c r="A1638" i="35"/>
  <c r="A1639" i="35"/>
  <c r="A1640" i="35"/>
  <c r="A1641" i="35"/>
  <c r="A1642" i="35"/>
  <c r="A1643" i="35"/>
  <c r="A1644" i="35"/>
  <c r="A1645" i="35"/>
  <c r="A1646" i="35"/>
  <c r="A1647" i="35"/>
  <c r="A1648" i="35"/>
  <c r="A1649" i="35"/>
  <c r="A1650" i="35"/>
  <c r="A1651" i="35"/>
  <c r="A1652" i="35"/>
  <c r="A1653" i="35"/>
  <c r="A1654" i="35"/>
  <c r="A1655" i="35"/>
  <c r="A1656" i="35"/>
  <c r="A1657" i="35"/>
  <c r="A1658" i="35"/>
  <c r="A1659" i="35"/>
  <c r="A1660" i="35"/>
  <c r="A1661" i="35"/>
  <c r="A1662" i="35"/>
  <c r="A1663" i="35"/>
  <c r="A1664" i="35"/>
  <c r="A1665" i="35"/>
  <c r="A1666" i="35"/>
  <c r="A1667" i="35"/>
  <c r="A1668" i="35"/>
  <c r="A1669" i="35"/>
  <c r="A1670" i="35"/>
  <c r="A1671" i="35"/>
  <c r="A1672" i="35"/>
  <c r="A1673" i="35"/>
  <c r="A1674" i="35"/>
  <c r="A1675" i="35"/>
  <c r="A1676" i="35"/>
  <c r="A1680" i="35"/>
  <c r="D1680" i="35"/>
  <c r="M1680" i="35" s="1"/>
  <c r="M1731" i="35" s="1"/>
  <c r="A1681" i="35"/>
  <c r="D1681" i="35"/>
  <c r="L1681" i="35" s="1"/>
  <c r="L1732" i="35" s="1"/>
  <c r="A1682" i="35"/>
  <c r="D1682" i="35"/>
  <c r="E1682" i="35" s="1"/>
  <c r="E1733" i="35" s="1"/>
  <c r="H1682" i="35"/>
  <c r="H1733" i="35" s="1"/>
  <c r="P1682" i="35"/>
  <c r="P1733" i="35" s="1"/>
  <c r="A1683" i="35"/>
  <c r="D1683" i="35"/>
  <c r="I1683" i="35" s="1"/>
  <c r="I1734" i="35" s="1"/>
  <c r="H1683" i="35"/>
  <c r="H1734" i="35" s="1"/>
  <c r="Q1683" i="35"/>
  <c r="Q1734" i="35" s="1"/>
  <c r="A1684" i="35"/>
  <c r="D1684" i="35"/>
  <c r="E1684" i="35" s="1"/>
  <c r="E1735" i="35" s="1"/>
  <c r="L1684" i="35"/>
  <c r="L1735" i="35" s="1"/>
  <c r="M1684" i="35"/>
  <c r="M1735" i="35" s="1"/>
  <c r="A1685" i="35"/>
  <c r="D1685" i="35"/>
  <c r="L1685" i="35" s="1"/>
  <c r="L1736" i="35" s="1"/>
  <c r="A1686" i="35"/>
  <c r="D1686" i="35"/>
  <c r="P1686" i="35" s="1"/>
  <c r="P1737" i="35" s="1"/>
  <c r="A1687" i="35"/>
  <c r="D1687" i="35"/>
  <c r="E1687" i="35" s="1"/>
  <c r="I1687" i="35"/>
  <c r="I1738" i="35" s="1"/>
  <c r="A1688" i="35"/>
  <c r="D1688" i="35"/>
  <c r="A1689" i="35"/>
  <c r="D1689" i="35"/>
  <c r="L1689" i="35" s="1"/>
  <c r="L1740" i="35" s="1"/>
  <c r="A1690" i="35"/>
  <c r="D1690" i="35"/>
  <c r="P1690" i="35" s="1"/>
  <c r="P1741" i="35" s="1"/>
  <c r="A1691" i="35"/>
  <c r="D1691" i="35"/>
  <c r="L1691" i="35" s="1"/>
  <c r="L1742" i="35" s="1"/>
  <c r="A1692" i="35"/>
  <c r="D1692" i="35"/>
  <c r="E1692" i="35" s="1"/>
  <c r="E1743" i="35" s="1"/>
  <c r="A1693" i="35"/>
  <c r="D1693" i="35"/>
  <c r="L1693" i="35" s="1"/>
  <c r="L1744" i="35" s="1"/>
  <c r="A1694" i="35"/>
  <c r="D1694" i="35"/>
  <c r="H1694" i="35" s="1"/>
  <c r="H1745" i="35" s="1"/>
  <c r="A1695" i="35"/>
  <c r="D1695" i="35"/>
  <c r="I1695" i="35" s="1"/>
  <c r="I1746" i="35" s="1"/>
  <c r="A1696" i="35"/>
  <c r="D1696" i="35"/>
  <c r="A1697" i="35"/>
  <c r="D1697" i="35"/>
  <c r="L1697" i="35" s="1"/>
  <c r="L1748" i="35" s="1"/>
  <c r="A1698" i="35"/>
  <c r="D1698" i="35"/>
  <c r="E1698" i="35" s="1"/>
  <c r="E1749" i="35" s="1"/>
  <c r="P1698" i="35"/>
  <c r="P1749" i="35" s="1"/>
  <c r="A1699" i="35"/>
  <c r="D1699" i="35"/>
  <c r="H1699" i="35" s="1"/>
  <c r="H1750" i="35" s="1"/>
  <c r="A1700" i="35"/>
  <c r="D1700" i="35"/>
  <c r="E1700" i="35" s="1"/>
  <c r="E1751" i="35" s="1"/>
  <c r="A1701" i="35"/>
  <c r="D1701" i="35"/>
  <c r="I1701" i="35" s="1"/>
  <c r="I1752" i="35" s="1"/>
  <c r="A1702" i="35"/>
  <c r="D1702" i="35"/>
  <c r="E1702" i="35" s="1"/>
  <c r="E1753" i="35" s="1"/>
  <c r="P1702" i="35"/>
  <c r="P1753" i="35" s="1"/>
  <c r="A1703" i="35"/>
  <c r="D1703" i="35"/>
  <c r="A1704" i="35"/>
  <c r="D1704" i="35"/>
  <c r="E1704" i="35" s="1"/>
  <c r="E1755" i="35" s="1"/>
  <c r="A1705" i="35"/>
  <c r="D1705" i="35"/>
  <c r="A1706" i="35"/>
  <c r="D1706" i="35"/>
  <c r="Q1706" i="35" s="1"/>
  <c r="Q1757" i="35" s="1"/>
  <c r="A1707" i="35"/>
  <c r="D1707" i="35"/>
  <c r="H1707" i="35" s="1"/>
  <c r="H1758" i="35" s="1"/>
  <c r="E1707" i="35"/>
  <c r="E1758" i="35" s="1"/>
  <c r="M1707" i="35"/>
  <c r="M1758" i="35" s="1"/>
  <c r="P1707" i="35"/>
  <c r="P1758" i="35" s="1"/>
  <c r="A1708" i="35"/>
  <c r="D1708" i="35"/>
  <c r="M1708" i="35" s="1"/>
  <c r="M1759" i="35" s="1"/>
  <c r="A1709" i="35"/>
  <c r="D1709" i="35"/>
  <c r="A1710" i="35"/>
  <c r="D1710" i="35"/>
  <c r="Q1710" i="35" s="1"/>
  <c r="Q1761" i="35" s="1"/>
  <c r="A1711" i="35"/>
  <c r="D1711" i="35"/>
  <c r="A1712" i="35"/>
  <c r="D1712" i="35"/>
  <c r="M1712" i="35" s="1"/>
  <c r="M1763" i="35" s="1"/>
  <c r="A1713" i="35"/>
  <c r="D1713" i="35"/>
  <c r="A1714" i="35"/>
  <c r="D1714" i="35"/>
  <c r="E1714" i="35" s="1"/>
  <c r="E1765" i="35" s="1"/>
  <c r="I1714" i="35"/>
  <c r="I1765" i="35" s="1"/>
  <c r="A1715" i="35"/>
  <c r="D1715" i="35"/>
  <c r="L1715" i="35" s="1"/>
  <c r="L1766" i="35" s="1"/>
  <c r="A1716" i="35"/>
  <c r="D1716" i="35"/>
  <c r="M1716" i="35" s="1"/>
  <c r="M1767" i="35" s="1"/>
  <c r="A1717" i="35"/>
  <c r="D1717" i="35"/>
  <c r="A1718" i="35"/>
  <c r="D1718" i="35"/>
  <c r="E1718" i="35" s="1"/>
  <c r="E1769" i="35" s="1"/>
  <c r="P1718" i="35"/>
  <c r="P1769" i="35" s="1"/>
  <c r="Q1718" i="35"/>
  <c r="Q1769" i="35" s="1"/>
  <c r="A1719" i="35"/>
  <c r="D1719" i="35"/>
  <c r="H1719" i="35" s="1"/>
  <c r="H1770" i="35" s="1"/>
  <c r="A1720" i="35"/>
  <c r="D1720" i="35"/>
  <c r="E1720" i="35" s="1"/>
  <c r="E1771" i="35" s="1"/>
  <c r="A1721" i="35"/>
  <c r="D1721" i="35"/>
  <c r="A1722" i="35"/>
  <c r="D1722" i="35"/>
  <c r="P1722" i="35" s="1"/>
  <c r="P1773" i="35" s="1"/>
  <c r="A1723" i="35"/>
  <c r="D1723" i="35"/>
  <c r="H1723" i="35" s="1"/>
  <c r="H1774" i="35" s="1"/>
  <c r="A1724" i="35"/>
  <c r="D1724" i="35"/>
  <c r="A1725" i="35"/>
  <c r="D1725" i="35"/>
  <c r="A1726" i="35"/>
  <c r="D1726" i="35"/>
  <c r="H1726" i="35" s="1"/>
  <c r="H1777" i="35" s="1"/>
  <c r="A1727" i="35"/>
  <c r="D1727" i="35"/>
  <c r="M1727" i="35"/>
  <c r="M1778" i="35" s="1"/>
  <c r="A1728" i="35"/>
  <c r="D1728" i="35"/>
  <c r="M1728" i="35" s="1"/>
  <c r="M1779" i="35" s="1"/>
  <c r="A1729" i="35"/>
  <c r="D1729" i="35"/>
  <c r="A1731" i="35"/>
  <c r="A1732" i="35"/>
  <c r="A1733" i="35"/>
  <c r="A1734" i="35"/>
  <c r="A1735" i="35"/>
  <c r="A1736" i="35"/>
  <c r="A1737" i="35"/>
  <c r="A1738" i="35"/>
  <c r="E1738" i="35"/>
  <c r="A1739" i="35"/>
  <c r="A1740" i="35"/>
  <c r="A1741" i="35"/>
  <c r="A1742" i="35"/>
  <c r="A1743" i="35"/>
  <c r="A1744" i="35"/>
  <c r="A1745" i="35"/>
  <c r="A1746" i="35"/>
  <c r="A1747" i="35"/>
  <c r="A1748" i="35"/>
  <c r="A1749" i="35"/>
  <c r="A1750" i="35"/>
  <c r="A1751" i="35"/>
  <c r="A1752" i="35"/>
  <c r="A1753" i="35"/>
  <c r="A1754" i="35"/>
  <c r="A1755" i="35"/>
  <c r="A1756" i="35"/>
  <c r="A1757" i="35"/>
  <c r="A1758" i="35"/>
  <c r="A1759" i="35"/>
  <c r="A1760" i="35"/>
  <c r="A1761" i="35"/>
  <c r="A1762" i="35"/>
  <c r="A1763" i="35"/>
  <c r="A1764" i="35"/>
  <c r="A1765" i="35"/>
  <c r="A1766" i="35"/>
  <c r="A1767" i="35"/>
  <c r="A1768" i="35"/>
  <c r="A1769" i="35"/>
  <c r="A1770" i="35"/>
  <c r="A1771" i="35"/>
  <c r="A1772" i="35"/>
  <c r="A1773" i="35"/>
  <c r="A1774" i="35"/>
  <c r="A1775" i="35"/>
  <c r="A1776" i="35"/>
  <c r="A1777" i="35"/>
  <c r="A1778" i="35"/>
  <c r="A1779" i="35"/>
  <c r="A1780" i="35"/>
  <c r="D1787" i="35"/>
  <c r="E1787" i="35"/>
  <c r="F1787" i="35"/>
  <c r="G1787" i="35"/>
  <c r="H1787" i="35"/>
  <c r="I1787" i="35"/>
  <c r="J1787" i="35"/>
  <c r="K1787" i="35"/>
  <c r="L1787" i="35"/>
  <c r="M1787" i="35"/>
  <c r="N1787" i="35"/>
  <c r="O1787" i="35"/>
  <c r="P1787" i="35"/>
  <c r="Q1787" i="35"/>
  <c r="R1787" i="35"/>
  <c r="D1789" i="35"/>
  <c r="E1789" i="35"/>
  <c r="F1789" i="35"/>
  <c r="G1789" i="35"/>
  <c r="H1789" i="35"/>
  <c r="I1789" i="35"/>
  <c r="J1789" i="35"/>
  <c r="K1789" i="35"/>
  <c r="L1789" i="35"/>
  <c r="M1789" i="35"/>
  <c r="N1789" i="35"/>
  <c r="O1789" i="35"/>
  <c r="P1789" i="35"/>
  <c r="Q1789" i="35"/>
  <c r="R1789" i="35"/>
  <c r="A1817" i="35"/>
  <c r="D1817" i="35"/>
  <c r="F1817" i="35" s="1"/>
  <c r="A1818" i="35"/>
  <c r="D1818" i="35"/>
  <c r="F1818" i="35" s="1"/>
  <c r="F1869" i="35" s="1"/>
  <c r="A1819" i="35"/>
  <c r="D1819" i="35"/>
  <c r="H1819" i="35" s="1"/>
  <c r="H1870" i="35" s="1"/>
  <c r="A1820" i="35"/>
  <c r="D1820" i="35"/>
  <c r="F1820" i="35" s="1"/>
  <c r="F1871" i="35" s="1"/>
  <c r="A1821" i="35"/>
  <c r="D1821" i="35"/>
  <c r="F1821" i="35" s="1"/>
  <c r="F1872" i="35" s="1"/>
  <c r="J1821" i="35"/>
  <c r="J1872" i="35" s="1"/>
  <c r="A1822" i="35"/>
  <c r="D1822" i="35"/>
  <c r="I1822" i="35" s="1"/>
  <c r="I1873" i="35" s="1"/>
  <c r="A1823" i="35"/>
  <c r="D1823" i="35"/>
  <c r="H1823" i="35" s="1"/>
  <c r="H1874" i="35" s="1"/>
  <c r="A1824" i="35"/>
  <c r="D1824" i="35"/>
  <c r="F1824" i="35" s="1"/>
  <c r="F1875" i="35" s="1"/>
  <c r="A1825" i="35"/>
  <c r="D1825" i="35"/>
  <c r="F1825" i="35" s="1"/>
  <c r="F1876" i="35" s="1"/>
  <c r="A1826" i="35"/>
  <c r="D1826" i="35"/>
  <c r="F1826" i="35" s="1"/>
  <c r="F1877" i="35" s="1"/>
  <c r="A1827" i="35"/>
  <c r="D1827" i="35"/>
  <c r="E1827" i="35" s="1"/>
  <c r="E1878" i="35" s="1"/>
  <c r="A1828" i="35"/>
  <c r="D1828" i="35"/>
  <c r="N1828" i="35" s="1"/>
  <c r="N1879" i="35" s="1"/>
  <c r="A1829" i="35"/>
  <c r="D1829" i="35"/>
  <c r="F1829" i="35" s="1"/>
  <c r="F1880" i="35" s="1"/>
  <c r="A1830" i="35"/>
  <c r="D1830" i="35"/>
  <c r="N1830" i="35" s="1"/>
  <c r="N1881" i="35" s="1"/>
  <c r="A1831" i="35"/>
  <c r="D1831" i="35"/>
  <c r="E1831" i="35" s="1"/>
  <c r="E1882" i="35" s="1"/>
  <c r="F1831" i="35"/>
  <c r="F1882" i="35" s="1"/>
  <c r="M1831" i="35"/>
  <c r="M1882" i="35" s="1"/>
  <c r="R1831" i="35"/>
  <c r="R1882" i="35" s="1"/>
  <c r="A1832" i="35"/>
  <c r="D1832" i="35"/>
  <c r="N1832" i="35"/>
  <c r="N1883" i="35" s="1"/>
  <c r="A1833" i="35"/>
  <c r="D1833" i="35"/>
  <c r="F1833" i="35" s="1"/>
  <c r="F1884" i="35" s="1"/>
  <c r="A1834" i="35"/>
  <c r="D1834" i="35"/>
  <c r="I1834" i="35" s="1"/>
  <c r="I1885" i="35" s="1"/>
  <c r="A1835" i="35"/>
  <c r="D1835" i="35"/>
  <c r="E1835" i="35"/>
  <c r="E1886" i="35" s="1"/>
  <c r="F1835" i="35"/>
  <c r="F1886" i="35" s="1"/>
  <c r="H1835" i="35"/>
  <c r="H1886" i="35" s="1"/>
  <c r="I1835" i="35"/>
  <c r="I1886" i="35" s="1"/>
  <c r="J1835" i="35"/>
  <c r="J1886" i="35" s="1"/>
  <c r="L1835" i="35"/>
  <c r="L1886" i="35" s="1"/>
  <c r="M1835" i="35"/>
  <c r="M1886" i="35" s="1"/>
  <c r="N1835" i="35"/>
  <c r="N1886" i="35" s="1"/>
  <c r="P1835" i="35"/>
  <c r="P1886" i="35" s="1"/>
  <c r="Q1835" i="35"/>
  <c r="Q1886" i="35" s="1"/>
  <c r="R1835" i="35"/>
  <c r="R1886" i="35" s="1"/>
  <c r="A1836" i="35"/>
  <c r="D1836" i="35"/>
  <c r="I1836" i="35" s="1"/>
  <c r="I1887" i="35" s="1"/>
  <c r="A1837" i="35"/>
  <c r="D1837" i="35"/>
  <c r="F1837" i="35" s="1"/>
  <c r="F1888" i="35" s="1"/>
  <c r="A1838" i="35"/>
  <c r="D1838" i="35"/>
  <c r="N1838" i="35" s="1"/>
  <c r="N1889" i="35" s="1"/>
  <c r="A1839" i="35"/>
  <c r="D1839" i="35"/>
  <c r="F1839" i="35" s="1"/>
  <c r="F1890" i="35" s="1"/>
  <c r="N1839" i="35"/>
  <c r="N1890" i="35" s="1"/>
  <c r="A1840" i="35"/>
  <c r="D1840" i="35"/>
  <c r="L1840" i="35" s="1"/>
  <c r="L1891" i="35" s="1"/>
  <c r="A1841" i="35"/>
  <c r="D1841" i="35"/>
  <c r="I1841" i="35" s="1"/>
  <c r="I1892" i="35" s="1"/>
  <c r="E1841" i="35"/>
  <c r="E1892" i="35" s="1"/>
  <c r="M1841" i="35"/>
  <c r="M1892" i="35" s="1"/>
  <c r="N1841" i="35"/>
  <c r="N1892" i="35" s="1"/>
  <c r="A1842" i="35"/>
  <c r="D1842" i="35"/>
  <c r="M1842" i="35" s="1"/>
  <c r="M1893" i="35" s="1"/>
  <c r="A1843" i="35"/>
  <c r="D1843" i="35"/>
  <c r="F1843" i="35" s="1"/>
  <c r="F1894" i="35" s="1"/>
  <c r="J1843" i="35"/>
  <c r="J1894" i="35" s="1"/>
  <c r="N1843" i="35"/>
  <c r="N1894" i="35" s="1"/>
  <c r="P1843" i="35"/>
  <c r="P1894" i="35" s="1"/>
  <c r="A1844" i="35"/>
  <c r="D1844" i="35"/>
  <c r="F1844" i="35" s="1"/>
  <c r="F1895" i="35" s="1"/>
  <c r="A1845" i="35"/>
  <c r="D1845" i="35"/>
  <c r="R1845" i="35" s="1"/>
  <c r="R1896" i="35" s="1"/>
  <c r="A1846" i="35"/>
  <c r="D1846" i="35"/>
  <c r="H1846" i="35" s="1"/>
  <c r="H1897" i="35" s="1"/>
  <c r="A1847" i="35"/>
  <c r="D1847" i="35"/>
  <c r="F1847" i="35" s="1"/>
  <c r="F1898" i="35" s="1"/>
  <c r="I1847" i="35"/>
  <c r="I1898" i="35" s="1"/>
  <c r="J1847" i="35"/>
  <c r="J1898" i="35" s="1"/>
  <c r="N1847" i="35"/>
  <c r="N1898" i="35" s="1"/>
  <c r="A1848" i="35"/>
  <c r="D1848" i="35"/>
  <c r="I1848" i="35" s="1"/>
  <c r="I1899" i="35" s="1"/>
  <c r="A1849" i="35"/>
  <c r="D1849" i="35"/>
  <c r="E1849" i="35" s="1"/>
  <c r="E1900" i="35" s="1"/>
  <c r="A1850" i="35"/>
  <c r="D1850" i="35"/>
  <c r="I1850" i="35" s="1"/>
  <c r="I1901" i="35" s="1"/>
  <c r="A1851" i="35"/>
  <c r="D1851" i="35"/>
  <c r="H1851" i="35" s="1"/>
  <c r="H1902" i="35" s="1"/>
  <c r="J1851" i="35"/>
  <c r="J1902" i="35" s="1"/>
  <c r="Q1851" i="35"/>
  <c r="Q1902" i="35" s="1"/>
  <c r="A1852" i="35"/>
  <c r="D1852" i="35"/>
  <c r="Q1852" i="35" s="1"/>
  <c r="Q1903" i="35" s="1"/>
  <c r="J1852" i="35"/>
  <c r="J1903" i="35" s="1"/>
  <c r="A1853" i="35"/>
  <c r="D1853" i="35"/>
  <c r="H1853" i="35" s="1"/>
  <c r="H1904" i="35" s="1"/>
  <c r="A1854" i="35"/>
  <c r="D1854" i="35"/>
  <c r="R1854" i="35" s="1"/>
  <c r="R1905" i="35" s="1"/>
  <c r="A1855" i="35"/>
  <c r="D1855" i="35"/>
  <c r="F1855" i="35" s="1"/>
  <c r="F1906" i="35" s="1"/>
  <c r="I1855" i="35"/>
  <c r="I1906" i="35" s="1"/>
  <c r="N1855" i="35"/>
  <c r="N1906" i="35" s="1"/>
  <c r="P1855" i="35"/>
  <c r="P1906" i="35" s="1"/>
  <c r="A1856" i="35"/>
  <c r="D1856" i="35"/>
  <c r="L1856" i="35" s="1"/>
  <c r="L1907" i="35" s="1"/>
  <c r="Q1856" i="35"/>
  <c r="Q1907" i="35" s="1"/>
  <c r="A1857" i="35"/>
  <c r="D1857" i="35"/>
  <c r="E1857" i="35" s="1"/>
  <c r="E1908" i="35" s="1"/>
  <c r="A1858" i="35"/>
  <c r="D1858" i="35"/>
  <c r="M1858" i="35" s="1"/>
  <c r="M1909" i="35" s="1"/>
  <c r="A1859" i="35"/>
  <c r="D1859" i="35"/>
  <c r="E1859" i="35"/>
  <c r="E1910" i="35" s="1"/>
  <c r="F1859" i="35"/>
  <c r="F1910" i="35" s="1"/>
  <c r="H1859" i="35"/>
  <c r="H1910" i="35" s="1"/>
  <c r="I1859" i="35"/>
  <c r="I1910" i="35" s="1"/>
  <c r="J1859" i="35"/>
  <c r="J1910" i="35" s="1"/>
  <c r="L1859" i="35"/>
  <c r="L1910" i="35" s="1"/>
  <c r="M1859" i="35"/>
  <c r="M1910" i="35" s="1"/>
  <c r="N1859" i="35"/>
  <c r="N1910" i="35" s="1"/>
  <c r="P1859" i="35"/>
  <c r="P1910" i="35" s="1"/>
  <c r="Q1859" i="35"/>
  <c r="Q1910" i="35" s="1"/>
  <c r="R1859" i="35"/>
  <c r="R1910" i="35" s="1"/>
  <c r="A1860" i="35"/>
  <c r="D1860" i="35"/>
  <c r="F1860" i="35" s="1"/>
  <c r="F1911" i="35" s="1"/>
  <c r="A1861" i="35"/>
  <c r="D1861" i="35"/>
  <c r="E1861" i="35" s="1"/>
  <c r="E1912" i="35" s="1"/>
  <c r="A1862" i="35"/>
  <c r="D1862" i="35"/>
  <c r="I1862" i="35" s="1"/>
  <c r="I1913" i="35" s="1"/>
  <c r="A1863" i="35"/>
  <c r="D1863" i="35"/>
  <c r="H1863" i="35" s="1"/>
  <c r="H1914" i="35" s="1"/>
  <c r="A1864" i="35"/>
  <c r="D1864" i="35"/>
  <c r="E1864" i="35" s="1"/>
  <c r="E1915" i="35" s="1"/>
  <c r="A1865" i="35"/>
  <c r="D1865" i="35"/>
  <c r="I1865" i="35" s="1"/>
  <c r="I1916" i="35" s="1"/>
  <c r="A1866" i="35"/>
  <c r="D1866" i="35"/>
  <c r="I1866" i="35" s="1"/>
  <c r="I1917" i="35" s="1"/>
  <c r="A1868" i="35"/>
  <c r="A1869" i="35"/>
  <c r="D1869" i="35"/>
  <c r="A1870" i="35"/>
  <c r="A1871" i="35"/>
  <c r="A1872" i="35"/>
  <c r="A1873" i="35"/>
  <c r="A1874" i="35"/>
  <c r="A1875" i="35"/>
  <c r="A1876" i="35"/>
  <c r="A1877" i="35"/>
  <c r="A1878" i="35"/>
  <c r="A1879" i="35"/>
  <c r="A1880" i="35"/>
  <c r="A1881" i="35"/>
  <c r="A1882" i="35"/>
  <c r="D1882" i="35"/>
  <c r="A1883" i="35"/>
  <c r="A1884" i="35"/>
  <c r="A1885" i="35"/>
  <c r="A1886" i="35"/>
  <c r="D1886" i="35"/>
  <c r="A1887" i="35"/>
  <c r="A1888" i="35"/>
  <c r="A1889" i="35"/>
  <c r="A1890" i="35"/>
  <c r="D1890" i="35"/>
  <c r="A1891" i="35"/>
  <c r="A1892" i="35"/>
  <c r="A1893" i="35"/>
  <c r="A1894" i="35"/>
  <c r="D1894" i="35"/>
  <c r="A1895" i="35"/>
  <c r="A1896" i="35"/>
  <c r="A1897" i="35"/>
  <c r="A1898" i="35"/>
  <c r="A1899" i="35"/>
  <c r="A1900" i="35"/>
  <c r="A1901" i="35"/>
  <c r="A1902" i="35"/>
  <c r="A1903" i="35"/>
  <c r="D1903" i="35"/>
  <c r="A1904" i="35"/>
  <c r="A1905" i="35"/>
  <c r="A1906" i="35"/>
  <c r="A1907" i="35"/>
  <c r="A1908" i="35"/>
  <c r="A1909" i="35"/>
  <c r="A1910" i="35"/>
  <c r="D1910" i="35"/>
  <c r="A1911" i="35"/>
  <c r="A1912" i="35"/>
  <c r="A1913" i="35"/>
  <c r="A1914" i="35"/>
  <c r="D1914" i="35"/>
  <c r="A1915" i="35"/>
  <c r="A1916" i="35"/>
  <c r="A1917" i="35"/>
  <c r="D1928" i="35"/>
  <c r="E1928" i="35"/>
  <c r="F1928" i="35"/>
  <c r="G1928" i="35"/>
  <c r="H1928" i="35"/>
  <c r="I1928" i="35"/>
  <c r="J1928" i="35"/>
  <c r="K1928" i="35"/>
  <c r="L1928" i="35"/>
  <c r="M1928" i="35"/>
  <c r="N1928" i="35"/>
  <c r="O1928" i="35"/>
  <c r="P1928" i="35"/>
  <c r="Q1928" i="35"/>
  <c r="R1928" i="35"/>
  <c r="D1930" i="35"/>
  <c r="E1930" i="35"/>
  <c r="F1930" i="35"/>
  <c r="G1930" i="35"/>
  <c r="H1930" i="35"/>
  <c r="I1930" i="35"/>
  <c r="J1930" i="35"/>
  <c r="K1930" i="35"/>
  <c r="L1930" i="35"/>
  <c r="M1930" i="35"/>
  <c r="N1930" i="35"/>
  <c r="O1930" i="35"/>
  <c r="P1930" i="35"/>
  <c r="Q1930" i="35"/>
  <c r="R1930" i="35"/>
  <c r="A1958" i="35"/>
  <c r="D1958" i="35"/>
  <c r="G1958" i="35" s="1"/>
  <c r="G2009" i="35" s="1"/>
  <c r="A1959" i="35"/>
  <c r="D1959" i="35"/>
  <c r="G1959" i="35" s="1"/>
  <c r="G2010" i="35" s="1"/>
  <c r="A1960" i="35"/>
  <c r="D1960" i="35"/>
  <c r="G1960" i="35" s="1"/>
  <c r="G2011" i="35" s="1"/>
  <c r="A1961" i="35"/>
  <c r="D1961" i="35"/>
  <c r="G1961" i="35" s="1"/>
  <c r="G2012" i="35" s="1"/>
  <c r="A1962" i="35"/>
  <c r="D1962" i="35"/>
  <c r="G1962" i="35" s="1"/>
  <c r="G2013" i="35" s="1"/>
  <c r="A1963" i="35"/>
  <c r="D1963" i="35"/>
  <c r="G1963" i="35" s="1"/>
  <c r="G2014" i="35" s="1"/>
  <c r="A1964" i="35"/>
  <c r="D1964" i="35"/>
  <c r="G1964" i="35" s="1"/>
  <c r="G2015" i="35" s="1"/>
  <c r="I1964" i="35"/>
  <c r="I2015" i="35" s="1"/>
  <c r="A1965" i="35"/>
  <c r="D1965" i="35"/>
  <c r="G1965" i="35" s="1"/>
  <c r="G2016" i="35" s="1"/>
  <c r="A1966" i="35"/>
  <c r="D1966" i="35"/>
  <c r="G1966" i="35" s="1"/>
  <c r="G2017" i="35" s="1"/>
  <c r="A1967" i="35"/>
  <c r="D1967" i="35"/>
  <c r="G1967" i="35" s="1"/>
  <c r="G2018" i="35" s="1"/>
  <c r="A1968" i="35"/>
  <c r="D1968" i="35"/>
  <c r="G1968" i="35" s="1"/>
  <c r="G2019" i="35" s="1"/>
  <c r="A1969" i="35"/>
  <c r="D1969" i="35"/>
  <c r="G1969" i="35" s="1"/>
  <c r="G2020" i="35" s="1"/>
  <c r="L1969" i="35"/>
  <c r="L2020" i="35" s="1"/>
  <c r="R1969" i="35"/>
  <c r="R2020" i="35" s="1"/>
  <c r="A1970" i="35"/>
  <c r="D1970" i="35"/>
  <c r="G1970" i="35" s="1"/>
  <c r="G2021" i="35" s="1"/>
  <c r="E1970" i="35"/>
  <c r="E2021" i="35" s="1"/>
  <c r="P1970" i="35"/>
  <c r="P2021" i="35" s="1"/>
  <c r="A1971" i="35"/>
  <c r="D1971" i="35"/>
  <c r="G1971" i="35" s="1"/>
  <c r="G2022" i="35" s="1"/>
  <c r="A1972" i="35"/>
  <c r="D1972" i="35"/>
  <c r="G1972" i="35" s="1"/>
  <c r="G2023" i="35" s="1"/>
  <c r="A1973" i="35"/>
  <c r="D1973" i="35"/>
  <c r="G1973" i="35" s="1"/>
  <c r="G2024" i="35" s="1"/>
  <c r="P1973" i="35"/>
  <c r="P2024" i="35" s="1"/>
  <c r="A1974" i="35"/>
  <c r="D1974" i="35"/>
  <c r="G1974" i="35" s="1"/>
  <c r="G2025" i="35" s="1"/>
  <c r="A1975" i="35"/>
  <c r="D1975" i="35"/>
  <c r="G1975" i="35" s="1"/>
  <c r="G2026" i="35" s="1"/>
  <c r="A1976" i="35"/>
  <c r="D1976" i="35"/>
  <c r="G1976" i="35" s="1"/>
  <c r="A1977" i="35"/>
  <c r="D1977" i="35"/>
  <c r="G1977" i="35" s="1"/>
  <c r="G2028" i="35" s="1"/>
  <c r="A1978" i="35"/>
  <c r="D1978" i="35"/>
  <c r="G1978" i="35" s="1"/>
  <c r="G2029" i="35" s="1"/>
  <c r="A1979" i="35"/>
  <c r="D1979" i="35"/>
  <c r="G1979" i="35" s="1"/>
  <c r="G2030" i="35" s="1"/>
  <c r="A1980" i="35"/>
  <c r="D1980" i="35"/>
  <c r="G1980" i="35" s="1"/>
  <c r="G2031" i="35" s="1"/>
  <c r="A1981" i="35"/>
  <c r="D1981" i="35"/>
  <c r="G1981" i="35" s="1"/>
  <c r="G2032" i="35" s="1"/>
  <c r="A1982" i="35"/>
  <c r="D1982" i="35"/>
  <c r="G1982" i="35" s="1"/>
  <c r="G2033" i="35" s="1"/>
  <c r="J1982" i="35"/>
  <c r="J2033" i="35" s="1"/>
  <c r="A1983" i="35"/>
  <c r="D1983" i="35"/>
  <c r="G1983" i="35" s="1"/>
  <c r="G2034" i="35" s="1"/>
  <c r="A1984" i="35"/>
  <c r="D1984" i="35"/>
  <c r="G1984" i="35" s="1"/>
  <c r="G2035" i="35" s="1"/>
  <c r="A1985" i="35"/>
  <c r="D1985" i="35"/>
  <c r="G1985" i="35" s="1"/>
  <c r="G2036" i="35" s="1"/>
  <c r="A1986" i="35"/>
  <c r="D1986" i="35"/>
  <c r="G1986" i="35" s="1"/>
  <c r="G2037" i="35" s="1"/>
  <c r="A1987" i="35"/>
  <c r="D1987" i="35"/>
  <c r="G1987" i="35" s="1"/>
  <c r="G2038" i="35" s="1"/>
  <c r="A1988" i="35"/>
  <c r="D1988" i="35"/>
  <c r="G1988" i="35" s="1"/>
  <c r="G2039" i="35" s="1"/>
  <c r="A1989" i="35"/>
  <c r="D1989" i="35"/>
  <c r="G1989" i="35" s="1"/>
  <c r="G2040" i="35" s="1"/>
  <c r="P1989" i="35"/>
  <c r="P2040" i="35" s="1"/>
  <c r="A1990" i="35"/>
  <c r="D1990" i="35"/>
  <c r="G1990" i="35" s="1"/>
  <c r="G2041" i="35" s="1"/>
  <c r="A1991" i="35"/>
  <c r="D1991" i="35"/>
  <c r="G1991" i="35" s="1"/>
  <c r="G2042" i="35" s="1"/>
  <c r="A1992" i="35"/>
  <c r="D1992" i="35"/>
  <c r="G1992" i="35" s="1"/>
  <c r="A1993" i="35"/>
  <c r="D1993" i="35"/>
  <c r="G1993" i="35" s="1"/>
  <c r="A1994" i="35"/>
  <c r="D1994" i="35"/>
  <c r="G1994" i="35" s="1"/>
  <c r="G2045" i="35" s="1"/>
  <c r="A1995" i="35"/>
  <c r="D1995" i="35"/>
  <c r="G1995" i="35" s="1"/>
  <c r="G2046" i="35" s="1"/>
  <c r="A1996" i="35"/>
  <c r="D1996" i="35"/>
  <c r="G1996" i="35" s="1"/>
  <c r="G2047" i="35" s="1"/>
  <c r="A1997" i="35"/>
  <c r="D1997" i="35"/>
  <c r="G1997" i="35" s="1"/>
  <c r="G2048" i="35" s="1"/>
  <c r="A1998" i="35"/>
  <c r="D1998" i="35"/>
  <c r="G1998" i="35" s="1"/>
  <c r="G2049" i="35" s="1"/>
  <c r="A1999" i="35"/>
  <c r="D1999" i="35"/>
  <c r="G1999" i="35" s="1"/>
  <c r="G2050" i="35" s="1"/>
  <c r="A2000" i="35"/>
  <c r="D2000" i="35"/>
  <c r="G2000" i="35" s="1"/>
  <c r="G2051" i="35" s="1"/>
  <c r="A2001" i="35"/>
  <c r="D2001" i="35"/>
  <c r="G2001" i="35" s="1"/>
  <c r="G2052" i="35" s="1"/>
  <c r="A2002" i="35"/>
  <c r="D2002" i="35"/>
  <c r="G2002" i="35" s="1"/>
  <c r="A2003" i="35"/>
  <c r="D2003" i="35"/>
  <c r="G2003" i="35" s="1"/>
  <c r="G2054" i="35" s="1"/>
  <c r="A2004" i="35"/>
  <c r="D2004" i="35"/>
  <c r="G2004" i="35" s="1"/>
  <c r="G2055" i="35" s="1"/>
  <c r="A2005" i="35"/>
  <c r="D2005" i="35"/>
  <c r="G2005" i="35" s="1"/>
  <c r="A2006" i="35"/>
  <c r="D2006" i="35"/>
  <c r="G2006" i="35" s="1"/>
  <c r="G2057" i="35" s="1"/>
  <c r="A2007" i="35"/>
  <c r="D2007" i="35"/>
  <c r="G2007" i="35" s="1"/>
  <c r="G2058" i="35" s="1"/>
  <c r="A2009" i="35"/>
  <c r="A2010" i="35"/>
  <c r="A2011" i="35"/>
  <c r="A2012" i="35"/>
  <c r="A2013" i="35"/>
  <c r="A2014" i="35"/>
  <c r="A2015" i="35"/>
  <c r="A2016" i="35"/>
  <c r="A2017" i="35"/>
  <c r="A2018" i="35"/>
  <c r="A2019" i="35"/>
  <c r="A2020" i="35"/>
  <c r="A2021" i="35"/>
  <c r="A2022" i="35"/>
  <c r="A2023" i="35"/>
  <c r="A2024" i="35"/>
  <c r="A2025" i="35"/>
  <c r="A2026" i="35"/>
  <c r="A2027" i="35"/>
  <c r="G2027" i="35"/>
  <c r="A2028" i="35"/>
  <c r="A2029" i="35"/>
  <c r="A2030" i="35"/>
  <c r="A2031" i="35"/>
  <c r="A2032" i="35"/>
  <c r="A2033" i="35"/>
  <c r="A2034" i="35"/>
  <c r="A2035" i="35"/>
  <c r="A2036" i="35"/>
  <c r="A2037" i="35"/>
  <c r="A2038" i="35"/>
  <c r="A2039" i="35"/>
  <c r="A2040" i="35"/>
  <c r="A2041" i="35"/>
  <c r="A2042" i="35"/>
  <c r="A2043" i="35"/>
  <c r="A2044" i="35"/>
  <c r="G2044" i="35"/>
  <c r="A2045" i="35"/>
  <c r="A2046" i="35"/>
  <c r="A2047" i="35"/>
  <c r="A2048" i="35"/>
  <c r="A2049" i="35"/>
  <c r="A2050" i="35"/>
  <c r="A2051" i="35"/>
  <c r="A2052" i="35"/>
  <c r="A2053" i="35"/>
  <c r="G2053" i="35"/>
  <c r="A2054" i="35"/>
  <c r="A2055" i="35"/>
  <c r="A2056" i="35"/>
  <c r="G2056" i="35"/>
  <c r="A2057" i="35"/>
  <c r="A2058" i="35"/>
  <c r="D2065" i="35"/>
  <c r="D2070" i="35" s="1"/>
  <c r="E2065" i="35"/>
  <c r="E2070" i="35" s="1"/>
  <c r="F2065" i="35"/>
  <c r="F2070" i="35" s="1"/>
  <c r="G2065" i="35"/>
  <c r="G2070" i="35" s="1"/>
  <c r="H2065" i="35"/>
  <c r="H2070" i="35" s="1"/>
  <c r="I2065" i="35"/>
  <c r="I2070" i="35" s="1"/>
  <c r="J2065" i="35"/>
  <c r="J2070" i="35" s="1"/>
  <c r="K2065" i="35"/>
  <c r="L2065" i="35"/>
  <c r="L2070" i="35" s="1"/>
  <c r="M2065" i="35"/>
  <c r="M2070" i="35" s="1"/>
  <c r="N2065" i="35"/>
  <c r="N2070" i="35" s="1"/>
  <c r="O2065" i="35"/>
  <c r="O2070" i="35" s="1"/>
  <c r="P2065" i="35"/>
  <c r="P2070" i="35" s="1"/>
  <c r="Q2065" i="35"/>
  <c r="Q2070" i="35" s="1"/>
  <c r="R2065" i="35"/>
  <c r="R2070" i="35" s="1"/>
  <c r="K2070" i="35"/>
  <c r="A534" i="35"/>
  <c r="D534" i="35"/>
  <c r="G534" i="35" s="1"/>
  <c r="G585" i="35" s="1"/>
  <c r="A535" i="35"/>
  <c r="D535" i="35"/>
  <c r="A536" i="35"/>
  <c r="D536" i="35"/>
  <c r="R536" i="35" s="1"/>
  <c r="A537" i="35"/>
  <c r="D537" i="35"/>
  <c r="J537" i="35" s="1"/>
  <c r="J588" i="35" s="1"/>
  <c r="A538" i="35"/>
  <c r="D538" i="35"/>
  <c r="G538" i="35" s="1"/>
  <c r="G589" i="35" s="1"/>
  <c r="A539" i="35"/>
  <c r="D539" i="35"/>
  <c r="D590" i="35" s="1"/>
  <c r="A540" i="35"/>
  <c r="D540" i="35"/>
  <c r="M540" i="35" s="1"/>
  <c r="M591" i="35" s="1"/>
  <c r="A541" i="35"/>
  <c r="D541" i="35"/>
  <c r="A542" i="35"/>
  <c r="D542" i="35"/>
  <c r="N542" i="35" s="1"/>
  <c r="N593" i="35" s="1"/>
  <c r="A543" i="35"/>
  <c r="D543" i="35"/>
  <c r="A544" i="35"/>
  <c r="D544" i="35"/>
  <c r="A545" i="35"/>
  <c r="D545" i="35"/>
  <c r="H545" i="35" s="1"/>
  <c r="H596" i="35" s="1"/>
  <c r="A546" i="35"/>
  <c r="D546" i="35"/>
  <c r="A547" i="35"/>
  <c r="D547" i="35"/>
  <c r="E547" i="35" s="1"/>
  <c r="E598" i="35" s="1"/>
  <c r="A548" i="35"/>
  <c r="D548" i="35"/>
  <c r="M548" i="35" s="1"/>
  <c r="M599" i="35" s="1"/>
  <c r="A549" i="35"/>
  <c r="D549" i="35"/>
  <c r="A550" i="35"/>
  <c r="D550" i="35"/>
  <c r="R550" i="35" s="1"/>
  <c r="R601" i="35" s="1"/>
  <c r="A551" i="35"/>
  <c r="D551" i="35"/>
  <c r="A552" i="35"/>
  <c r="D552" i="35"/>
  <c r="D603" i="35" s="1"/>
  <c r="A553" i="35"/>
  <c r="D553" i="35"/>
  <c r="A554" i="35"/>
  <c r="D554" i="35"/>
  <c r="A555" i="35"/>
  <c r="D555" i="35"/>
  <c r="A556" i="35"/>
  <c r="D556" i="35"/>
  <c r="M556" i="35" s="1"/>
  <c r="M607" i="35" s="1"/>
  <c r="A557" i="35"/>
  <c r="D557" i="35"/>
  <c r="I557" i="35" s="1"/>
  <c r="I608" i="35" s="1"/>
  <c r="A558" i="35"/>
  <c r="D558" i="35"/>
  <c r="A559" i="35"/>
  <c r="D559" i="35"/>
  <c r="A560" i="35"/>
  <c r="D560" i="35"/>
  <c r="R560" i="35" s="1"/>
  <c r="R611" i="35" s="1"/>
  <c r="A561" i="35"/>
  <c r="D561" i="35"/>
  <c r="G561" i="35" s="1"/>
  <c r="G612" i="35" s="1"/>
  <c r="A562" i="35"/>
  <c r="D562" i="35"/>
  <c r="E562" i="35" s="1"/>
  <c r="E613" i="35" s="1"/>
  <c r="Q562" i="35"/>
  <c r="Q613" i="35" s="1"/>
  <c r="A563" i="35"/>
  <c r="D563" i="35"/>
  <c r="A564" i="35"/>
  <c r="D564" i="35"/>
  <c r="A565" i="35"/>
  <c r="D565" i="35"/>
  <c r="P565" i="35" s="1"/>
  <c r="P616" i="35" s="1"/>
  <c r="A566" i="35"/>
  <c r="D566" i="35"/>
  <c r="I566" i="35" s="1"/>
  <c r="I617" i="35" s="1"/>
  <c r="A567" i="35"/>
  <c r="D567" i="35"/>
  <c r="I567" i="35" s="1"/>
  <c r="I618" i="35" s="1"/>
  <c r="A568" i="35"/>
  <c r="D568" i="35"/>
  <c r="I568" i="35" s="1"/>
  <c r="I619" i="35" s="1"/>
  <c r="A569" i="35"/>
  <c r="D569" i="35"/>
  <c r="J569" i="35" s="1"/>
  <c r="J620" i="35" s="1"/>
  <c r="A570" i="35"/>
  <c r="D570" i="35"/>
  <c r="O570" i="35" s="1"/>
  <c r="O621" i="35" s="1"/>
  <c r="A571" i="35"/>
  <c r="D571" i="35"/>
  <c r="A572" i="35"/>
  <c r="D572" i="35"/>
  <c r="Q572" i="35" s="1"/>
  <c r="Q623" i="35" s="1"/>
  <c r="A573" i="35"/>
  <c r="D573" i="35"/>
  <c r="A574" i="35"/>
  <c r="D574" i="35"/>
  <c r="A575" i="35"/>
  <c r="D575" i="35"/>
  <c r="Q575" i="35" s="1"/>
  <c r="Q626" i="35" s="1"/>
  <c r="A576" i="35"/>
  <c r="D576" i="35"/>
  <c r="A577" i="35"/>
  <c r="D577" i="35"/>
  <c r="D628" i="35" s="1"/>
  <c r="A578" i="35"/>
  <c r="D578" i="35"/>
  <c r="E578" i="35" s="1"/>
  <c r="E629" i="35" s="1"/>
  <c r="A579" i="35"/>
  <c r="D579" i="35"/>
  <c r="R579" i="35" s="1"/>
  <c r="R630" i="35" s="1"/>
  <c r="A580" i="35"/>
  <c r="D580" i="35"/>
  <c r="N580" i="35" s="1"/>
  <c r="N631" i="35" s="1"/>
  <c r="A581" i="35"/>
  <c r="D581" i="35"/>
  <c r="O581" i="35" s="1"/>
  <c r="O632" i="35" s="1"/>
  <c r="A582" i="35"/>
  <c r="D582" i="35"/>
  <c r="A583" i="35"/>
  <c r="D583" i="35"/>
  <c r="A585" i="35"/>
  <c r="A586" i="35"/>
  <c r="A587" i="35"/>
  <c r="A588" i="35"/>
  <c r="A589" i="35"/>
  <c r="A590" i="35"/>
  <c r="A591" i="35"/>
  <c r="A592" i="35"/>
  <c r="A593" i="35"/>
  <c r="A594" i="35"/>
  <c r="A595" i="35"/>
  <c r="A596" i="35"/>
  <c r="A597" i="35"/>
  <c r="A598" i="35"/>
  <c r="A599" i="35"/>
  <c r="A600" i="35"/>
  <c r="A601" i="35"/>
  <c r="A602" i="35"/>
  <c r="A603" i="35"/>
  <c r="A604" i="35"/>
  <c r="A605" i="35"/>
  <c r="A606" i="35"/>
  <c r="A607" i="35"/>
  <c r="A608" i="35"/>
  <c r="D608" i="35"/>
  <c r="A609" i="35"/>
  <c r="A610" i="35"/>
  <c r="A611" i="35"/>
  <c r="A612" i="35"/>
  <c r="A613" i="35"/>
  <c r="A614" i="35"/>
  <c r="A615" i="35"/>
  <c r="A616" i="35"/>
  <c r="A617" i="35"/>
  <c r="A618" i="35"/>
  <c r="A619" i="35"/>
  <c r="A620" i="35"/>
  <c r="A621" i="35"/>
  <c r="A622" i="35"/>
  <c r="A623" i="35"/>
  <c r="A624" i="35"/>
  <c r="A625" i="35"/>
  <c r="A626" i="35"/>
  <c r="A627" i="35"/>
  <c r="A628" i="35"/>
  <c r="A629" i="35"/>
  <c r="A630" i="35"/>
  <c r="A631" i="35"/>
  <c r="A632" i="35"/>
  <c r="A633" i="35"/>
  <c r="A634" i="35"/>
  <c r="A638" i="35"/>
  <c r="D638" i="35"/>
  <c r="A639" i="35"/>
  <c r="D639" i="35"/>
  <c r="M639" i="35" s="1"/>
  <c r="A640" i="35"/>
  <c r="D640" i="35"/>
  <c r="M640" i="35" s="1"/>
  <c r="M691" i="35" s="1"/>
  <c r="A641" i="35"/>
  <c r="D641" i="35"/>
  <c r="L641" i="35" s="1"/>
  <c r="L692" i="35" s="1"/>
  <c r="A642" i="35"/>
  <c r="D642" i="35"/>
  <c r="L642" i="35" s="1"/>
  <c r="L693" i="35" s="1"/>
  <c r="A643" i="35"/>
  <c r="D643" i="35"/>
  <c r="M643" i="35" s="1"/>
  <c r="M694" i="35" s="1"/>
  <c r="A644" i="35"/>
  <c r="D644" i="35"/>
  <c r="D695" i="35" s="1"/>
  <c r="A645" i="35"/>
  <c r="D645" i="35"/>
  <c r="A646" i="35"/>
  <c r="D646" i="35"/>
  <c r="E646" i="35" s="1"/>
  <c r="E697" i="35" s="1"/>
  <c r="A647" i="35"/>
  <c r="D647" i="35"/>
  <c r="D698" i="35" s="1"/>
  <c r="A648" i="35"/>
  <c r="D648" i="35"/>
  <c r="M648" i="35" s="1"/>
  <c r="M699" i="35" s="1"/>
  <c r="A649" i="35"/>
  <c r="D649" i="35"/>
  <c r="L649" i="35" s="1"/>
  <c r="L700" i="35" s="1"/>
  <c r="A650" i="35"/>
  <c r="D650" i="35"/>
  <c r="A651" i="35"/>
  <c r="D651" i="35"/>
  <c r="A652" i="35"/>
  <c r="D652" i="35"/>
  <c r="M652" i="35" s="1"/>
  <c r="M703" i="35" s="1"/>
  <c r="A653" i="35"/>
  <c r="D653" i="35"/>
  <c r="I653" i="35" s="1"/>
  <c r="I704" i="35" s="1"/>
  <c r="A654" i="35"/>
  <c r="D654" i="35"/>
  <c r="L654" i="35" s="1"/>
  <c r="L705" i="35" s="1"/>
  <c r="A655" i="35"/>
  <c r="D655" i="35"/>
  <c r="E655" i="35" s="1"/>
  <c r="E706" i="35" s="1"/>
  <c r="A656" i="35"/>
  <c r="D656" i="35"/>
  <c r="A657" i="35"/>
  <c r="D657" i="35"/>
  <c r="D708" i="35" s="1"/>
  <c r="A658" i="35"/>
  <c r="D658" i="35"/>
  <c r="A659" i="35"/>
  <c r="D659" i="35"/>
  <c r="D710" i="35" s="1"/>
  <c r="A660" i="35"/>
  <c r="D660" i="35"/>
  <c r="O660" i="35" s="1"/>
  <c r="O711" i="35" s="1"/>
  <c r="A661" i="35"/>
  <c r="D661" i="35"/>
  <c r="D712" i="35" s="1"/>
  <c r="A662" i="35"/>
  <c r="D662" i="35"/>
  <c r="H662" i="35" s="1"/>
  <c r="H713" i="35" s="1"/>
  <c r="A663" i="35"/>
  <c r="D663" i="35"/>
  <c r="A664" i="35"/>
  <c r="D664" i="35"/>
  <c r="H664" i="35" s="1"/>
  <c r="H715" i="35" s="1"/>
  <c r="A665" i="35"/>
  <c r="D665" i="35"/>
  <c r="A666" i="35"/>
  <c r="D666" i="35"/>
  <c r="A667" i="35"/>
  <c r="D667" i="35"/>
  <c r="D718" i="35" s="1"/>
  <c r="A668" i="35"/>
  <c r="D668" i="35"/>
  <c r="H668" i="35" s="1"/>
  <c r="H719" i="35" s="1"/>
  <c r="A669" i="35"/>
  <c r="D669" i="35"/>
  <c r="O669" i="35" s="1"/>
  <c r="O720" i="35" s="1"/>
  <c r="A670" i="35"/>
  <c r="D670" i="35"/>
  <c r="H670" i="35" s="1"/>
  <c r="H721" i="35" s="1"/>
  <c r="A671" i="35"/>
  <c r="D671" i="35"/>
  <c r="M671" i="35" s="1"/>
  <c r="M722" i="35" s="1"/>
  <c r="A672" i="35"/>
  <c r="D672" i="35"/>
  <c r="H672" i="35" s="1"/>
  <c r="H723" i="35" s="1"/>
  <c r="A673" i="35"/>
  <c r="D673" i="35"/>
  <c r="I673" i="35" s="1"/>
  <c r="I724" i="35" s="1"/>
  <c r="A674" i="35"/>
  <c r="D674" i="35"/>
  <c r="A675" i="35"/>
  <c r="D675" i="35"/>
  <c r="E675" i="35" s="1"/>
  <c r="E726" i="35" s="1"/>
  <c r="A676" i="35"/>
  <c r="D676" i="35"/>
  <c r="H676" i="35" s="1"/>
  <c r="H727" i="35" s="1"/>
  <c r="A677" i="35"/>
  <c r="D677" i="35"/>
  <c r="H677" i="35" s="1"/>
  <c r="H728" i="35" s="1"/>
  <c r="A678" i="35"/>
  <c r="D678" i="35"/>
  <c r="H678" i="35" s="1"/>
  <c r="H729" i="35" s="1"/>
  <c r="A679" i="35"/>
  <c r="D679" i="35"/>
  <c r="A680" i="35"/>
  <c r="D680" i="35"/>
  <c r="I680" i="35" s="1"/>
  <c r="I731" i="35" s="1"/>
  <c r="A681" i="35"/>
  <c r="D681" i="35"/>
  <c r="L681" i="35" s="1"/>
  <c r="L732" i="35" s="1"/>
  <c r="A682" i="35"/>
  <c r="D682" i="35"/>
  <c r="H682" i="35" s="1"/>
  <c r="H733" i="35" s="1"/>
  <c r="A683" i="35"/>
  <c r="D683" i="35"/>
  <c r="A684" i="35"/>
  <c r="D684" i="35"/>
  <c r="A685" i="35"/>
  <c r="D685" i="35"/>
  <c r="L685" i="35" s="1"/>
  <c r="L736" i="35" s="1"/>
  <c r="A686" i="35"/>
  <c r="D686" i="35"/>
  <c r="H686" i="35" s="1"/>
  <c r="H737" i="35" s="1"/>
  <c r="A687" i="35"/>
  <c r="D687" i="35"/>
  <c r="A689" i="35"/>
  <c r="A690" i="35"/>
  <c r="A691" i="35"/>
  <c r="A692" i="35"/>
  <c r="A693" i="35"/>
  <c r="A694" i="35"/>
  <c r="A695" i="35"/>
  <c r="A696" i="35"/>
  <c r="A697" i="35"/>
  <c r="A698" i="35"/>
  <c r="A699" i="35"/>
  <c r="A700" i="35"/>
  <c r="A701" i="35"/>
  <c r="A702" i="35"/>
  <c r="A703" i="35"/>
  <c r="A704" i="35"/>
  <c r="A705" i="35"/>
  <c r="A706" i="35"/>
  <c r="A707" i="35"/>
  <c r="A708" i="35"/>
  <c r="A709" i="35"/>
  <c r="A710" i="35"/>
  <c r="A711" i="35"/>
  <c r="A712" i="35"/>
  <c r="A713" i="35"/>
  <c r="A714" i="35"/>
  <c r="A715" i="35"/>
  <c r="A716" i="35"/>
  <c r="A717" i="35"/>
  <c r="A718" i="35"/>
  <c r="A719" i="35"/>
  <c r="A720" i="35"/>
  <c r="A721" i="35"/>
  <c r="A722" i="35"/>
  <c r="A723" i="35"/>
  <c r="A724" i="35"/>
  <c r="D724" i="35"/>
  <c r="A725" i="35"/>
  <c r="A726" i="35"/>
  <c r="A727" i="35"/>
  <c r="A728" i="35"/>
  <c r="A729" i="35"/>
  <c r="A730" i="35"/>
  <c r="A731" i="35"/>
  <c r="A732" i="35"/>
  <c r="A733" i="35"/>
  <c r="A734" i="35"/>
  <c r="A735" i="35"/>
  <c r="A736" i="35"/>
  <c r="A737" i="35"/>
  <c r="A738" i="35"/>
  <c r="D745" i="35"/>
  <c r="E745" i="35"/>
  <c r="F745" i="35"/>
  <c r="G745" i="35"/>
  <c r="H745" i="35"/>
  <c r="I745" i="35"/>
  <c r="J745" i="35"/>
  <c r="K745" i="35"/>
  <c r="L745" i="35"/>
  <c r="M745" i="35"/>
  <c r="N745" i="35"/>
  <c r="O745" i="35"/>
  <c r="P745" i="35"/>
  <c r="Q745" i="35"/>
  <c r="R745" i="35"/>
  <c r="D747" i="35"/>
  <c r="E747" i="35"/>
  <c r="F747" i="35"/>
  <c r="G747" i="35"/>
  <c r="H747" i="35"/>
  <c r="I747" i="35"/>
  <c r="J747" i="35"/>
  <c r="K747" i="35"/>
  <c r="L747" i="35"/>
  <c r="M747" i="35"/>
  <c r="N747" i="35"/>
  <c r="O747" i="35"/>
  <c r="P747" i="35"/>
  <c r="Q747" i="35"/>
  <c r="R747" i="35"/>
  <c r="A775" i="35"/>
  <c r="D775" i="35"/>
  <c r="L775" i="35" s="1"/>
  <c r="L826" i="35" s="1"/>
  <c r="A776" i="35"/>
  <c r="D776" i="35"/>
  <c r="A777" i="35"/>
  <c r="D777" i="35"/>
  <c r="P777" i="35" s="1"/>
  <c r="P828" i="35" s="1"/>
  <c r="A778" i="35"/>
  <c r="D778" i="35"/>
  <c r="L778" i="35" s="1"/>
  <c r="L829" i="35" s="1"/>
  <c r="A779" i="35"/>
  <c r="D779" i="35"/>
  <c r="O779" i="35" s="1"/>
  <c r="O830" i="35" s="1"/>
  <c r="A780" i="35"/>
  <c r="D780" i="35"/>
  <c r="A781" i="35"/>
  <c r="D781" i="35"/>
  <c r="O781" i="35" s="1"/>
  <c r="O832" i="35" s="1"/>
  <c r="A782" i="35"/>
  <c r="D782" i="35"/>
  <c r="L782" i="35" s="1"/>
  <c r="L833" i="35" s="1"/>
  <c r="G782" i="35"/>
  <c r="G833" i="35" s="1"/>
  <c r="A783" i="35"/>
  <c r="D783" i="35"/>
  <c r="O783" i="35" s="1"/>
  <c r="O834" i="35" s="1"/>
  <c r="A784" i="35"/>
  <c r="D784" i="35"/>
  <c r="A785" i="35"/>
  <c r="D785" i="35"/>
  <c r="A786" i="35"/>
  <c r="D786" i="35"/>
  <c r="P786" i="35" s="1"/>
  <c r="P837" i="35" s="1"/>
  <c r="A787" i="35"/>
  <c r="D787" i="35"/>
  <c r="O787" i="35" s="1"/>
  <c r="O838" i="35" s="1"/>
  <c r="A788" i="35"/>
  <c r="D788" i="35"/>
  <c r="A789" i="35"/>
  <c r="D789" i="35"/>
  <c r="A790" i="35"/>
  <c r="D790" i="35"/>
  <c r="P790" i="35" s="1"/>
  <c r="P841" i="35" s="1"/>
  <c r="A791" i="35"/>
  <c r="D791" i="35"/>
  <c r="H791" i="35" s="1"/>
  <c r="H842" i="35" s="1"/>
  <c r="A792" i="35"/>
  <c r="D792" i="35"/>
  <c r="G792" i="35" s="1"/>
  <c r="G843" i="35" s="1"/>
  <c r="A793" i="35"/>
  <c r="D793" i="35"/>
  <c r="G793" i="35" s="1"/>
  <c r="G844" i="35" s="1"/>
  <c r="A794" i="35"/>
  <c r="D794" i="35"/>
  <c r="G794" i="35" s="1"/>
  <c r="G845" i="35" s="1"/>
  <c r="A795" i="35"/>
  <c r="D795" i="35"/>
  <c r="A796" i="35"/>
  <c r="D796" i="35"/>
  <c r="A797" i="35"/>
  <c r="D797" i="35"/>
  <c r="A798" i="35"/>
  <c r="D798" i="35"/>
  <c r="G798" i="35" s="1"/>
  <c r="G849" i="35" s="1"/>
  <c r="A799" i="35"/>
  <c r="D799" i="35"/>
  <c r="A800" i="35"/>
  <c r="D800" i="35"/>
  <c r="G800" i="35" s="1"/>
  <c r="G851" i="35" s="1"/>
  <c r="A801" i="35"/>
  <c r="D801" i="35"/>
  <c r="A802" i="35"/>
  <c r="D802" i="35"/>
  <c r="A803" i="35"/>
  <c r="D803" i="35"/>
  <c r="K803" i="35" s="1"/>
  <c r="K854" i="35" s="1"/>
  <c r="A804" i="35"/>
  <c r="D804" i="35"/>
  <c r="K804" i="35" s="1"/>
  <c r="K855" i="35" s="1"/>
  <c r="A805" i="35"/>
  <c r="D805" i="35"/>
  <c r="K805" i="35" s="1"/>
  <c r="K856" i="35" s="1"/>
  <c r="A806" i="35"/>
  <c r="D806" i="35"/>
  <c r="A807" i="35"/>
  <c r="D807" i="35"/>
  <c r="K807" i="35" s="1"/>
  <c r="K858" i="35" s="1"/>
  <c r="A808" i="35"/>
  <c r="D808" i="35"/>
  <c r="K808" i="35" s="1"/>
  <c r="K859" i="35" s="1"/>
  <c r="A809" i="35"/>
  <c r="D809" i="35"/>
  <c r="K809" i="35" s="1"/>
  <c r="K860" i="35" s="1"/>
  <c r="A810" i="35"/>
  <c r="D810" i="35"/>
  <c r="A811" i="35"/>
  <c r="D811" i="35"/>
  <c r="K811" i="35" s="1"/>
  <c r="K862" i="35" s="1"/>
  <c r="A812" i="35"/>
  <c r="D812" i="35"/>
  <c r="K812" i="35" s="1"/>
  <c r="K863" i="35" s="1"/>
  <c r="A813" i="35"/>
  <c r="D813" i="35"/>
  <c r="K813" i="35" s="1"/>
  <c r="K864" i="35" s="1"/>
  <c r="A814" i="35"/>
  <c r="D814" i="35"/>
  <c r="A815" i="35"/>
  <c r="D815" i="35"/>
  <c r="K815" i="35" s="1"/>
  <c r="K866" i="35" s="1"/>
  <c r="A816" i="35"/>
  <c r="D816" i="35"/>
  <c r="A817" i="35"/>
  <c r="D817" i="35"/>
  <c r="K817" i="35" s="1"/>
  <c r="K868" i="35" s="1"/>
  <c r="A818" i="35"/>
  <c r="D818" i="35"/>
  <c r="A819" i="35"/>
  <c r="D819" i="35"/>
  <c r="K819" i="35" s="1"/>
  <c r="K870" i="35" s="1"/>
  <c r="A820" i="35"/>
  <c r="D820" i="35"/>
  <c r="K820" i="35" s="1"/>
  <c r="K871" i="35" s="1"/>
  <c r="A821" i="35"/>
  <c r="D821" i="35"/>
  <c r="K821" i="35" s="1"/>
  <c r="K872" i="35" s="1"/>
  <c r="A822" i="35"/>
  <c r="D822" i="35"/>
  <c r="A823" i="35"/>
  <c r="D823" i="35"/>
  <c r="H823" i="35" s="1"/>
  <c r="H874" i="35" s="1"/>
  <c r="A824" i="35"/>
  <c r="D824" i="35"/>
  <c r="P824" i="35" s="1"/>
  <c r="A826" i="35"/>
  <c r="A827" i="35"/>
  <c r="A828" i="35"/>
  <c r="A829" i="35"/>
  <c r="A830" i="35"/>
  <c r="A831" i="35"/>
  <c r="A832" i="35"/>
  <c r="A833" i="35"/>
  <c r="A834" i="35"/>
  <c r="A835" i="35"/>
  <c r="A836" i="35"/>
  <c r="A837" i="35"/>
  <c r="A838" i="35"/>
  <c r="A839" i="35"/>
  <c r="A840" i="35"/>
  <c r="A841" i="35"/>
  <c r="A842" i="35"/>
  <c r="A843" i="35"/>
  <c r="A844" i="35"/>
  <c r="A845" i="35"/>
  <c r="A846" i="35"/>
  <c r="A847" i="35"/>
  <c r="A848" i="35"/>
  <c r="A849" i="35"/>
  <c r="A850" i="35"/>
  <c r="A851" i="35"/>
  <c r="A852" i="35"/>
  <c r="A853" i="35"/>
  <c r="A854" i="35"/>
  <c r="A855" i="35"/>
  <c r="A856" i="35"/>
  <c r="A857" i="35"/>
  <c r="A858" i="35"/>
  <c r="D858" i="35"/>
  <c r="A859" i="35"/>
  <c r="A860" i="35"/>
  <c r="A861" i="35"/>
  <c r="A862" i="35"/>
  <c r="A863" i="35"/>
  <c r="A864" i="35"/>
  <c r="A865" i="35"/>
  <c r="A866" i="35"/>
  <c r="A867" i="35"/>
  <c r="A868" i="35"/>
  <c r="D868" i="35"/>
  <c r="A869" i="35"/>
  <c r="A870" i="35"/>
  <c r="A871" i="35"/>
  <c r="A872" i="35"/>
  <c r="A873" i="35"/>
  <c r="A874" i="35"/>
  <c r="A875" i="35"/>
  <c r="D886" i="35"/>
  <c r="E886" i="35"/>
  <c r="F886" i="35"/>
  <c r="G886" i="35"/>
  <c r="H886" i="35"/>
  <c r="I886" i="35"/>
  <c r="J886" i="35"/>
  <c r="K886" i="35"/>
  <c r="L886" i="35"/>
  <c r="M886" i="35"/>
  <c r="N886" i="35"/>
  <c r="O886" i="35"/>
  <c r="P886" i="35"/>
  <c r="Q886" i="35"/>
  <c r="R886" i="35"/>
  <c r="D888" i="35"/>
  <c r="E888" i="35"/>
  <c r="F888" i="35"/>
  <c r="G888" i="35"/>
  <c r="H888" i="35"/>
  <c r="I888" i="35"/>
  <c r="J888" i="35"/>
  <c r="K888" i="35"/>
  <c r="L888" i="35"/>
  <c r="M888" i="35"/>
  <c r="N888" i="35"/>
  <c r="O888" i="35"/>
  <c r="P888" i="35"/>
  <c r="Q888" i="35"/>
  <c r="R888" i="35"/>
  <c r="A916" i="35"/>
  <c r="D916" i="35"/>
  <c r="O916" i="35" s="1"/>
  <c r="A917" i="35"/>
  <c r="D917" i="35"/>
  <c r="N917" i="35" s="1"/>
  <c r="N968" i="35" s="1"/>
  <c r="A918" i="35"/>
  <c r="D918" i="35"/>
  <c r="O918" i="35" s="1"/>
  <c r="O969" i="35" s="1"/>
  <c r="A919" i="35"/>
  <c r="D919" i="35"/>
  <c r="J919" i="35" s="1"/>
  <c r="J970" i="35" s="1"/>
  <c r="A920" i="35"/>
  <c r="D920" i="35"/>
  <c r="O920" i="35" s="1"/>
  <c r="O971" i="35" s="1"/>
  <c r="A921" i="35"/>
  <c r="D921" i="35"/>
  <c r="H921" i="35" s="1"/>
  <c r="H972" i="35" s="1"/>
  <c r="A922" i="35"/>
  <c r="D922" i="35"/>
  <c r="O922" i="35" s="1"/>
  <c r="O973" i="35" s="1"/>
  <c r="A923" i="35"/>
  <c r="D923" i="35"/>
  <c r="H923" i="35" s="1"/>
  <c r="H974" i="35" s="1"/>
  <c r="A924" i="35"/>
  <c r="D924" i="35"/>
  <c r="O924" i="35" s="1"/>
  <c r="O975" i="35" s="1"/>
  <c r="A925" i="35"/>
  <c r="D925" i="35"/>
  <c r="H925" i="35" s="1"/>
  <c r="H976" i="35" s="1"/>
  <c r="A926" i="35"/>
  <c r="D926" i="35"/>
  <c r="O926" i="35" s="1"/>
  <c r="O977" i="35" s="1"/>
  <c r="A927" i="35"/>
  <c r="D927" i="35"/>
  <c r="H927" i="35" s="1"/>
  <c r="H978" i="35" s="1"/>
  <c r="A928" i="35"/>
  <c r="D928" i="35"/>
  <c r="A929" i="35"/>
  <c r="D929" i="35"/>
  <c r="F929" i="35" s="1"/>
  <c r="F980" i="35" s="1"/>
  <c r="A930" i="35"/>
  <c r="D930" i="35"/>
  <c r="D981" i="35" s="1"/>
  <c r="A931" i="35"/>
  <c r="D931" i="35"/>
  <c r="N931" i="35" s="1"/>
  <c r="N982" i="35" s="1"/>
  <c r="A932" i="35"/>
  <c r="D932" i="35"/>
  <c r="F932" i="35" s="1"/>
  <c r="F983" i="35" s="1"/>
  <c r="A933" i="35"/>
  <c r="D933" i="35"/>
  <c r="A934" i="35"/>
  <c r="D934" i="35"/>
  <c r="F934" i="35" s="1"/>
  <c r="F985" i="35" s="1"/>
  <c r="A935" i="35"/>
  <c r="D935" i="35"/>
  <c r="N935" i="35" s="1"/>
  <c r="N986" i="35" s="1"/>
  <c r="A936" i="35"/>
  <c r="D936" i="35"/>
  <c r="D987" i="35" s="1"/>
  <c r="A937" i="35"/>
  <c r="D937" i="35"/>
  <c r="M937" i="35" s="1"/>
  <c r="M988" i="35" s="1"/>
  <c r="A938" i="35"/>
  <c r="D938" i="35"/>
  <c r="L938" i="35" s="1"/>
  <c r="L989" i="35" s="1"/>
  <c r="A939" i="35"/>
  <c r="D939" i="35"/>
  <c r="A940" i="35"/>
  <c r="D940" i="35"/>
  <c r="D991" i="35" s="1"/>
  <c r="A941" i="35"/>
  <c r="D941" i="35"/>
  <c r="E941" i="35" s="1"/>
  <c r="E992" i="35" s="1"/>
  <c r="A942" i="35"/>
  <c r="D942" i="35"/>
  <c r="L942" i="35" s="1"/>
  <c r="L993" i="35" s="1"/>
  <c r="A943" i="35"/>
  <c r="D943" i="35"/>
  <c r="A944" i="35"/>
  <c r="D944" i="35"/>
  <c r="L944" i="35" s="1"/>
  <c r="L995" i="35" s="1"/>
  <c r="A945" i="35"/>
  <c r="D945" i="35"/>
  <c r="P945" i="35" s="1"/>
  <c r="P996" i="35" s="1"/>
  <c r="A946" i="35"/>
  <c r="D946" i="35"/>
  <c r="H946" i="35" s="1"/>
  <c r="H997" i="35" s="1"/>
  <c r="A947" i="35"/>
  <c r="D947" i="35"/>
  <c r="L947" i="35" s="1"/>
  <c r="L998" i="35" s="1"/>
  <c r="A948" i="35"/>
  <c r="D948" i="35"/>
  <c r="L948" i="35" s="1"/>
  <c r="L999" i="35" s="1"/>
  <c r="A949" i="35"/>
  <c r="D949" i="35"/>
  <c r="E949" i="35" s="1"/>
  <c r="E1000" i="35" s="1"/>
  <c r="A950" i="35"/>
  <c r="D950" i="35"/>
  <c r="L950" i="35" s="1"/>
  <c r="L1001" i="35" s="1"/>
  <c r="A951" i="35"/>
  <c r="D951" i="35"/>
  <c r="L951" i="35" s="1"/>
  <c r="L1002" i="35" s="1"/>
  <c r="A952" i="35"/>
  <c r="D952" i="35"/>
  <c r="L952" i="35" s="1"/>
  <c r="L1003" i="35" s="1"/>
  <c r="A953" i="35"/>
  <c r="D953" i="35"/>
  <c r="P953" i="35" s="1"/>
  <c r="P1004" i="35" s="1"/>
  <c r="A954" i="35"/>
  <c r="D954" i="35"/>
  <c r="H954" i="35" s="1"/>
  <c r="H1005" i="35" s="1"/>
  <c r="A955" i="35"/>
  <c r="D955" i="35"/>
  <c r="L955" i="35" s="1"/>
  <c r="L1006" i="35" s="1"/>
  <c r="A956" i="35"/>
  <c r="D956" i="35"/>
  <c r="K956" i="35" s="1"/>
  <c r="K1007" i="35" s="1"/>
  <c r="A957" i="35"/>
  <c r="D957" i="35"/>
  <c r="E957" i="35" s="1"/>
  <c r="E1008" i="35" s="1"/>
  <c r="A958" i="35"/>
  <c r="D958" i="35"/>
  <c r="G958" i="35" s="1"/>
  <c r="G1009" i="35" s="1"/>
  <c r="A959" i="35"/>
  <c r="D959" i="35"/>
  <c r="G959" i="35" s="1"/>
  <c r="G1010" i="35" s="1"/>
  <c r="A960" i="35"/>
  <c r="D960" i="35"/>
  <c r="E960" i="35" s="1"/>
  <c r="E1011" i="35" s="1"/>
  <c r="A961" i="35"/>
  <c r="D961" i="35"/>
  <c r="E961" i="35" s="1"/>
  <c r="E1012" i="35" s="1"/>
  <c r="A962" i="35"/>
  <c r="D962" i="35"/>
  <c r="O962" i="35" s="1"/>
  <c r="O1013" i="35" s="1"/>
  <c r="A963" i="35"/>
  <c r="D963" i="35"/>
  <c r="E963" i="35" s="1"/>
  <c r="E1014" i="35" s="1"/>
  <c r="A964" i="35"/>
  <c r="D964" i="35"/>
  <c r="E964" i="35" s="1"/>
  <c r="E1015" i="35" s="1"/>
  <c r="A965" i="35"/>
  <c r="D965" i="35"/>
  <c r="E965" i="35" s="1"/>
  <c r="E1016" i="35" s="1"/>
  <c r="A967" i="35"/>
  <c r="A968" i="35"/>
  <c r="D968" i="35"/>
  <c r="A969" i="35"/>
  <c r="A970" i="35"/>
  <c r="A971" i="35"/>
  <c r="A972" i="35"/>
  <c r="A973" i="35"/>
  <c r="A974" i="35"/>
  <c r="A975" i="35"/>
  <c r="A976" i="35"/>
  <c r="A977" i="35"/>
  <c r="A978" i="35"/>
  <c r="A979" i="35"/>
  <c r="A980" i="35"/>
  <c r="A981" i="35"/>
  <c r="A982" i="35"/>
  <c r="A983" i="35"/>
  <c r="A984" i="35"/>
  <c r="A985" i="35"/>
  <c r="A986" i="35"/>
  <c r="A987" i="35"/>
  <c r="A988" i="35"/>
  <c r="A989" i="35"/>
  <c r="A990" i="35"/>
  <c r="A991" i="35"/>
  <c r="A992" i="35"/>
  <c r="A993" i="35"/>
  <c r="A994" i="35"/>
  <c r="A995" i="35"/>
  <c r="A996" i="35"/>
  <c r="A997" i="35"/>
  <c r="A998" i="35"/>
  <c r="A999" i="35"/>
  <c r="A1000" i="35"/>
  <c r="A1001" i="35"/>
  <c r="A1002" i="35"/>
  <c r="A1003" i="35"/>
  <c r="A1004" i="35"/>
  <c r="A1005" i="35"/>
  <c r="A1006" i="35"/>
  <c r="A1007" i="35"/>
  <c r="A1008" i="35"/>
  <c r="A1009" i="35"/>
  <c r="A1010" i="35"/>
  <c r="A1011" i="35"/>
  <c r="A1012" i="35"/>
  <c r="A1013" i="35"/>
  <c r="A1014" i="35"/>
  <c r="A1015" i="35"/>
  <c r="A1016" i="35"/>
  <c r="D1023" i="35"/>
  <c r="D1028" i="35" s="1"/>
  <c r="E1023" i="35"/>
  <c r="E1028" i="35" s="1"/>
  <c r="F1023" i="35"/>
  <c r="F1028" i="35" s="1"/>
  <c r="G1023" i="35"/>
  <c r="G1028" i="35" s="1"/>
  <c r="H1023" i="35"/>
  <c r="H1028" i="35" s="1"/>
  <c r="I1023" i="35"/>
  <c r="I1028" i="35" s="1"/>
  <c r="J1023" i="35"/>
  <c r="J1028" i="35" s="1"/>
  <c r="K1023" i="35"/>
  <c r="K1028" i="35" s="1"/>
  <c r="L1023" i="35"/>
  <c r="L1028" i="35" s="1"/>
  <c r="M1023" i="35"/>
  <c r="M1028" i="35" s="1"/>
  <c r="N1023" i="35"/>
  <c r="N1028" i="35" s="1"/>
  <c r="O1023" i="35"/>
  <c r="O1028" i="35" s="1"/>
  <c r="P1023" i="35"/>
  <c r="P1028" i="35" s="1"/>
  <c r="Q1023" i="35"/>
  <c r="Q1028" i="35" s="1"/>
  <c r="R1023" i="35"/>
  <c r="R1028" i="35" s="1"/>
  <c r="L5" i="28"/>
  <c r="E62" i="11" s="1"/>
  <c r="L6" i="28"/>
  <c r="E63" i="11" s="1"/>
  <c r="L7" i="28"/>
  <c r="E64" i="11" s="1"/>
  <c r="L8" i="28"/>
  <c r="E65" i="11" s="1"/>
  <c r="L9" i="28"/>
  <c r="E66" i="11" s="1"/>
  <c r="L10" i="28"/>
  <c r="L11" i="28"/>
  <c r="E68" i="11" s="1"/>
  <c r="L12" i="28"/>
  <c r="E69" i="11" s="1"/>
  <c r="L13" i="28"/>
  <c r="L14" i="28"/>
  <c r="L15" i="28"/>
  <c r="E72" i="11" s="1"/>
  <c r="L16" i="28"/>
  <c r="E73" i="11" s="1"/>
  <c r="L17" i="28"/>
  <c r="E74" i="11" s="1"/>
  <c r="L18" i="28"/>
  <c r="L19" i="28"/>
  <c r="E76" i="11" s="1"/>
  <c r="L20" i="28"/>
  <c r="E77" i="11" s="1"/>
  <c r="L21" i="28"/>
  <c r="L22" i="28"/>
  <c r="E79" i="11" s="1"/>
  <c r="L23" i="28"/>
  <c r="L24" i="28"/>
  <c r="E81" i="11" s="1"/>
  <c r="L25" i="28"/>
  <c r="E82" i="11" s="1"/>
  <c r="L26" i="28"/>
  <c r="L27" i="28"/>
  <c r="E84" i="11" s="1"/>
  <c r="L28" i="28"/>
  <c r="E85" i="11" s="1"/>
  <c r="L29" i="28"/>
  <c r="L30" i="28"/>
  <c r="L31" i="28"/>
  <c r="E88" i="11" s="1"/>
  <c r="L32" i="28"/>
  <c r="E89" i="11" s="1"/>
  <c r="L33" i="28"/>
  <c r="E90" i="11" s="1"/>
  <c r="L34" i="28"/>
  <c r="L35" i="28"/>
  <c r="L36" i="28"/>
  <c r="E93" i="11" s="1"/>
  <c r="L37" i="28"/>
  <c r="E94" i="11" s="1"/>
  <c r="L38" i="28"/>
  <c r="E95" i="11" s="1"/>
  <c r="L39" i="28"/>
  <c r="E96" i="11" s="1"/>
  <c r="L40" i="28"/>
  <c r="E97" i="11" s="1"/>
  <c r="L41" i="28"/>
  <c r="E98" i="11" s="1"/>
  <c r="L42" i="28"/>
  <c r="L43" i="28"/>
  <c r="E100" i="11" s="1"/>
  <c r="L44" i="28"/>
  <c r="E101" i="11" s="1"/>
  <c r="L45" i="28"/>
  <c r="L46" i="28"/>
  <c r="L47" i="28"/>
  <c r="E104" i="11" s="1"/>
  <c r="L48" i="28"/>
  <c r="E105" i="11" s="1"/>
  <c r="L49" i="28"/>
  <c r="E106" i="11" s="1"/>
  <c r="L50" i="28"/>
  <c r="L51" i="28"/>
  <c r="E108" i="11" s="1"/>
  <c r="L52" i="28"/>
  <c r="E109" i="11" s="1"/>
  <c r="L53" i="28"/>
  <c r="L4" i="28"/>
  <c r="J5" i="31"/>
  <c r="J6" i="31"/>
  <c r="J7" i="31"/>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4" i="31"/>
  <c r="BA5" i="29"/>
  <c r="BA6" i="29"/>
  <c r="BA7" i="29"/>
  <c r="BA8" i="29"/>
  <c r="BA9" i="29"/>
  <c r="BA10" i="29"/>
  <c r="BA11" i="29"/>
  <c r="BA12" i="29"/>
  <c r="BA13" i="29"/>
  <c r="BA14" i="29"/>
  <c r="BA15" i="29"/>
  <c r="BA16" i="29"/>
  <c r="BA17" i="29"/>
  <c r="BA18" i="29"/>
  <c r="BA19" i="29"/>
  <c r="BA20" i="29"/>
  <c r="BA21" i="29"/>
  <c r="BA22" i="29"/>
  <c r="BA23" i="29"/>
  <c r="BA24" i="29"/>
  <c r="BA25" i="29"/>
  <c r="BA26" i="29"/>
  <c r="BA27" i="29"/>
  <c r="BA28" i="29"/>
  <c r="BA29" i="29"/>
  <c r="BA30" i="29"/>
  <c r="BA31" i="29"/>
  <c r="BA32" i="29"/>
  <c r="BA33" i="29"/>
  <c r="BA34" i="29"/>
  <c r="BA35" i="29"/>
  <c r="BA36" i="29"/>
  <c r="BA37" i="29"/>
  <c r="BA38" i="29"/>
  <c r="BA39" i="29"/>
  <c r="BA40" i="29"/>
  <c r="BA41" i="29"/>
  <c r="BA42" i="29"/>
  <c r="BA43" i="29"/>
  <c r="BA44" i="29"/>
  <c r="BA45" i="29"/>
  <c r="BA46" i="29"/>
  <c r="BA47" i="29"/>
  <c r="BA48" i="29"/>
  <c r="BA49" i="29"/>
  <c r="BA50" i="29"/>
  <c r="BA51" i="29"/>
  <c r="BA52" i="29"/>
  <c r="BA53" i="29"/>
  <c r="BA4" i="29"/>
  <c r="BC5" i="29"/>
  <c r="BC6" i="29"/>
  <c r="BC7" i="29"/>
  <c r="BC8" i="29"/>
  <c r="BC9" i="29"/>
  <c r="BC10" i="29"/>
  <c r="BC11" i="29"/>
  <c r="BC12" i="29"/>
  <c r="BC13" i="29"/>
  <c r="BC14" i="29"/>
  <c r="BC15" i="29"/>
  <c r="BC16" i="29"/>
  <c r="BC17" i="29"/>
  <c r="BC18" i="29"/>
  <c r="BC19" i="29"/>
  <c r="BC20" i="29"/>
  <c r="BC21" i="29"/>
  <c r="BC22" i="29"/>
  <c r="BC23" i="29"/>
  <c r="BC24" i="29"/>
  <c r="BC25" i="29"/>
  <c r="BC26" i="29"/>
  <c r="BC27" i="29"/>
  <c r="BC28" i="29"/>
  <c r="BC29" i="29"/>
  <c r="BC30" i="29"/>
  <c r="BC31" i="29"/>
  <c r="BC32" i="29"/>
  <c r="BC33" i="29"/>
  <c r="BC34" i="29"/>
  <c r="BC35" i="29"/>
  <c r="BC36" i="29"/>
  <c r="BC37" i="29"/>
  <c r="BC38" i="29"/>
  <c r="BC39" i="29"/>
  <c r="BC40" i="29"/>
  <c r="BC41" i="29"/>
  <c r="BC42" i="29"/>
  <c r="BC43" i="29"/>
  <c r="BC44" i="29"/>
  <c r="BC45" i="29"/>
  <c r="BC46" i="29"/>
  <c r="BC47" i="29"/>
  <c r="BC48" i="29"/>
  <c r="BC49" i="29"/>
  <c r="BC50" i="29"/>
  <c r="BC51" i="29"/>
  <c r="BC52" i="29"/>
  <c r="BC53" i="29"/>
  <c r="BC4" i="29"/>
  <c r="X5" i="28"/>
  <c r="X6" i="28"/>
  <c r="X7" i="28"/>
  <c r="X8" i="28"/>
  <c r="X9" i="28"/>
  <c r="X10" i="28"/>
  <c r="X11" i="28"/>
  <c r="X12" i="28"/>
  <c r="X13" i="28"/>
  <c r="X14" i="28"/>
  <c r="X15" i="28"/>
  <c r="X16" i="28"/>
  <c r="X17" i="28"/>
  <c r="X18" i="28"/>
  <c r="X19"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X4" i="28"/>
  <c r="CQ5" i="24"/>
  <c r="CQ6" i="24"/>
  <c r="CQ7" i="24"/>
  <c r="CQ8" i="24"/>
  <c r="CQ9" i="24"/>
  <c r="CQ10" i="24"/>
  <c r="CQ11" i="24"/>
  <c r="CQ12" i="24"/>
  <c r="CQ13" i="24"/>
  <c r="CQ14" i="24"/>
  <c r="CQ15" i="24"/>
  <c r="CQ16" i="24"/>
  <c r="CQ17" i="24"/>
  <c r="CQ18" i="24"/>
  <c r="CQ19" i="24"/>
  <c r="CQ20" i="24"/>
  <c r="CQ21" i="24"/>
  <c r="CQ22" i="24"/>
  <c r="CQ23" i="24"/>
  <c r="CQ24" i="24"/>
  <c r="CQ25" i="24"/>
  <c r="CQ26" i="24"/>
  <c r="CQ27" i="24"/>
  <c r="CQ28" i="24"/>
  <c r="CQ29" i="24"/>
  <c r="CQ30" i="24"/>
  <c r="CQ31" i="24"/>
  <c r="CQ32" i="24"/>
  <c r="CQ33" i="24"/>
  <c r="CQ34" i="24"/>
  <c r="CQ35" i="24"/>
  <c r="CQ36" i="24"/>
  <c r="CQ37" i="24"/>
  <c r="CQ38" i="24"/>
  <c r="CQ39" i="24"/>
  <c r="CQ40" i="24"/>
  <c r="CQ41" i="24"/>
  <c r="CQ42" i="24"/>
  <c r="CQ43" i="24"/>
  <c r="CQ44" i="24"/>
  <c r="CQ45" i="24"/>
  <c r="CQ46" i="24"/>
  <c r="CQ47" i="24"/>
  <c r="CQ48" i="24"/>
  <c r="CQ49" i="24"/>
  <c r="CQ50" i="24"/>
  <c r="CQ51" i="24"/>
  <c r="CQ52" i="24"/>
  <c r="CQ53" i="24"/>
  <c r="CQ4" i="24"/>
  <c r="G28" i="29"/>
  <c r="G15" i="29"/>
  <c r="G9" i="29"/>
  <c r="G6" i="29"/>
  <c r="G4" i="29"/>
  <c r="G5" i="29"/>
  <c r="G7" i="29"/>
  <c r="G8" i="29"/>
  <c r="G10" i="29"/>
  <c r="G11" i="29"/>
  <c r="G12" i="29"/>
  <c r="G13" i="29"/>
  <c r="G14" i="29"/>
  <c r="G16" i="29"/>
  <c r="G17" i="29"/>
  <c r="G18" i="29"/>
  <c r="G19" i="29"/>
  <c r="G20" i="29"/>
  <c r="G21" i="29"/>
  <c r="G22" i="29"/>
  <c r="G23" i="29"/>
  <c r="G24" i="29"/>
  <c r="G25" i="29"/>
  <c r="G26" i="29"/>
  <c r="G27"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D396" i="35"/>
  <c r="E396" i="35" s="1"/>
  <c r="E447" i="35" s="1"/>
  <c r="D397" i="35"/>
  <c r="G397" i="35" s="1"/>
  <c r="G448" i="35" s="1"/>
  <c r="D398" i="35"/>
  <c r="D399" i="35"/>
  <c r="D400" i="35"/>
  <c r="D401" i="35"/>
  <c r="D402" i="35"/>
  <c r="O402" i="35" s="1"/>
  <c r="O453" i="35" s="1"/>
  <c r="D403" i="35"/>
  <c r="N403" i="35" s="1"/>
  <c r="N454" i="35" s="1"/>
  <c r="D404" i="35"/>
  <c r="I404" i="35" s="1"/>
  <c r="I455" i="35" s="1"/>
  <c r="D405" i="35"/>
  <c r="J405" i="35" s="1"/>
  <c r="J456" i="35" s="1"/>
  <c r="D406" i="35"/>
  <c r="M406" i="35" s="1"/>
  <c r="M457" i="35" s="1"/>
  <c r="D407" i="35"/>
  <c r="R407" i="35" s="1"/>
  <c r="R458" i="35" s="1"/>
  <c r="D408" i="35"/>
  <c r="D409" i="35"/>
  <c r="I409" i="35" s="1"/>
  <c r="I460" i="35" s="1"/>
  <c r="D410" i="35"/>
  <c r="E410" i="35" s="1"/>
  <c r="E461" i="35" s="1"/>
  <c r="D411" i="35"/>
  <c r="D412" i="35"/>
  <c r="E412" i="35" s="1"/>
  <c r="E463" i="35" s="1"/>
  <c r="D413" i="35"/>
  <c r="K413" i="35" s="1"/>
  <c r="K464" i="35" s="1"/>
  <c r="D414" i="35"/>
  <c r="O414" i="35" s="1"/>
  <c r="O465" i="35" s="1"/>
  <c r="D415" i="35"/>
  <c r="D416" i="35"/>
  <c r="I416" i="35" s="1"/>
  <c r="I467" i="35" s="1"/>
  <c r="D417" i="35"/>
  <c r="H417" i="35" s="1"/>
  <c r="H468" i="35" s="1"/>
  <c r="D418" i="35"/>
  <c r="D419" i="35"/>
  <c r="F419" i="35" s="1"/>
  <c r="F470" i="35" s="1"/>
  <c r="D420" i="35"/>
  <c r="G420" i="35" s="1"/>
  <c r="G471" i="35" s="1"/>
  <c r="D421" i="35"/>
  <c r="R421" i="35" s="1"/>
  <c r="R472" i="35" s="1"/>
  <c r="D422" i="35"/>
  <c r="M422" i="35" s="1"/>
  <c r="M473" i="35" s="1"/>
  <c r="D423" i="35"/>
  <c r="J423" i="35" s="1"/>
  <c r="J474" i="35" s="1"/>
  <c r="D424" i="35"/>
  <c r="M424" i="35" s="1"/>
  <c r="M475" i="35" s="1"/>
  <c r="D425" i="35"/>
  <c r="F425" i="35" s="1"/>
  <c r="F476" i="35" s="1"/>
  <c r="D426" i="35"/>
  <c r="E426" i="35" s="1"/>
  <c r="E477" i="35" s="1"/>
  <c r="D427" i="35"/>
  <c r="D428" i="35"/>
  <c r="E428" i="35" s="1"/>
  <c r="E479" i="35" s="1"/>
  <c r="D429" i="35"/>
  <c r="G429" i="35" s="1"/>
  <c r="G480" i="35" s="1"/>
  <c r="D430" i="35"/>
  <c r="O430" i="35" s="1"/>
  <c r="O481" i="35" s="1"/>
  <c r="D431" i="35"/>
  <c r="D432" i="35"/>
  <c r="I432" i="35" s="1"/>
  <c r="I483" i="35" s="1"/>
  <c r="D433" i="35"/>
  <c r="H433" i="35" s="1"/>
  <c r="H484" i="35" s="1"/>
  <c r="D434" i="35"/>
  <c r="D435" i="35"/>
  <c r="D436" i="35"/>
  <c r="D437" i="35"/>
  <c r="O437" i="35" s="1"/>
  <c r="O488" i="35" s="1"/>
  <c r="D438" i="35"/>
  <c r="K438" i="35" s="1"/>
  <c r="K489" i="35" s="1"/>
  <c r="D439" i="35"/>
  <c r="J439" i="35" s="1"/>
  <c r="J490" i="35" s="1"/>
  <c r="D440" i="35"/>
  <c r="G440" i="35" s="1"/>
  <c r="G491" i="35" s="1"/>
  <c r="D441" i="35"/>
  <c r="D442" i="35"/>
  <c r="G442" i="35" s="1"/>
  <c r="G493" i="35" s="1"/>
  <c r="D443" i="35"/>
  <c r="D444" i="35"/>
  <c r="D495" i="35" s="1"/>
  <c r="D118" i="35"/>
  <c r="R118" i="35" s="1"/>
  <c r="R169" i="35" s="1"/>
  <c r="D119" i="35"/>
  <c r="K119" i="35" s="1"/>
  <c r="K170" i="35" s="1"/>
  <c r="D120" i="35"/>
  <c r="D171" i="35" s="1"/>
  <c r="D121" i="35"/>
  <c r="P121" i="35" s="1"/>
  <c r="P172" i="35" s="1"/>
  <c r="D122" i="35"/>
  <c r="R122" i="35" s="1"/>
  <c r="R173" i="35" s="1"/>
  <c r="D123" i="35"/>
  <c r="D174" i="35" s="1"/>
  <c r="D124" i="35"/>
  <c r="D125" i="35"/>
  <c r="N125" i="35" s="1"/>
  <c r="N176" i="35" s="1"/>
  <c r="D126" i="35"/>
  <c r="P126" i="35" s="1"/>
  <c r="P177" i="35" s="1"/>
  <c r="D127" i="35"/>
  <c r="E127" i="35" s="1"/>
  <c r="E178" i="35" s="1"/>
  <c r="D128" i="35"/>
  <c r="D179" i="35" s="1"/>
  <c r="D129" i="35"/>
  <c r="G129" i="35" s="1"/>
  <c r="G180" i="35" s="1"/>
  <c r="D130" i="35"/>
  <c r="P130" i="35" s="1"/>
  <c r="P181" i="35" s="1"/>
  <c r="D131" i="35"/>
  <c r="F131" i="35" s="1"/>
  <c r="F182" i="35" s="1"/>
  <c r="D132" i="35"/>
  <c r="D133" i="35"/>
  <c r="E133" i="35" s="1"/>
  <c r="E184" i="35" s="1"/>
  <c r="D134" i="35"/>
  <c r="P134" i="35" s="1"/>
  <c r="P185" i="35" s="1"/>
  <c r="D135" i="35"/>
  <c r="D186" i="35" s="1"/>
  <c r="D136" i="35"/>
  <c r="D187" i="35" s="1"/>
  <c r="D137" i="35"/>
  <c r="G137" i="35" s="1"/>
  <c r="G188" i="35" s="1"/>
  <c r="D138" i="35"/>
  <c r="O138" i="35" s="1"/>
  <c r="O189" i="35" s="1"/>
  <c r="D139" i="35"/>
  <c r="G139" i="35" s="1"/>
  <c r="G190" i="35" s="1"/>
  <c r="D140" i="35"/>
  <c r="D141" i="35"/>
  <c r="E141" i="35" s="1"/>
  <c r="E192" i="35" s="1"/>
  <c r="D142" i="35"/>
  <c r="K142" i="35" s="1"/>
  <c r="K193" i="35" s="1"/>
  <c r="D143" i="35"/>
  <c r="E143" i="35" s="1"/>
  <c r="E194" i="35" s="1"/>
  <c r="D144" i="35"/>
  <c r="D195" i="35" s="1"/>
  <c r="D145" i="35"/>
  <c r="G145" i="35" s="1"/>
  <c r="G196" i="35" s="1"/>
  <c r="D146" i="35"/>
  <c r="F146" i="35" s="1"/>
  <c r="F197" i="35" s="1"/>
  <c r="D147" i="35"/>
  <c r="F147" i="35" s="1"/>
  <c r="F198" i="35" s="1"/>
  <c r="D148" i="35"/>
  <c r="M148" i="35" s="1"/>
  <c r="M199" i="35" s="1"/>
  <c r="D149" i="35"/>
  <c r="E149" i="35" s="1"/>
  <c r="E200" i="35" s="1"/>
  <c r="D150" i="35"/>
  <c r="P150" i="35" s="1"/>
  <c r="P201" i="35" s="1"/>
  <c r="D151" i="35"/>
  <c r="D202" i="35" s="1"/>
  <c r="D152" i="35"/>
  <c r="D203" i="35" s="1"/>
  <c r="D153" i="35"/>
  <c r="K153" i="35" s="1"/>
  <c r="K204" i="35" s="1"/>
  <c r="D154" i="35"/>
  <c r="G154" i="35" s="1"/>
  <c r="G205" i="35" s="1"/>
  <c r="D155" i="35"/>
  <c r="G155" i="35" s="1"/>
  <c r="G206" i="35" s="1"/>
  <c r="D156" i="35"/>
  <c r="D157" i="35"/>
  <c r="E157" i="35" s="1"/>
  <c r="E208" i="35" s="1"/>
  <c r="D158" i="35"/>
  <c r="L158" i="35" s="1"/>
  <c r="L209" i="35" s="1"/>
  <c r="D159" i="35"/>
  <c r="E159" i="35" s="1"/>
  <c r="E210" i="35" s="1"/>
  <c r="D160" i="35"/>
  <c r="D211" i="35" s="1"/>
  <c r="D161" i="35"/>
  <c r="F161" i="35" s="1"/>
  <c r="F212" i="35" s="1"/>
  <c r="D162" i="35"/>
  <c r="Q162" i="35" s="1"/>
  <c r="Q213" i="35" s="1"/>
  <c r="D163" i="35"/>
  <c r="F163" i="35" s="1"/>
  <c r="F214" i="35" s="1"/>
  <c r="D164" i="35"/>
  <c r="D165" i="35"/>
  <c r="H165" i="35" s="1"/>
  <c r="H216" i="35" s="1"/>
  <c r="D166" i="35"/>
  <c r="O166" i="35" s="1"/>
  <c r="O217" i="35" s="1"/>
  <c r="M7" i="11"/>
  <c r="M8"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6" i="11"/>
  <c r="T6" i="11" s="1"/>
  <c r="BD5" i="24"/>
  <c r="BD6" i="24"/>
  <c r="BD7" i="24"/>
  <c r="BD8" i="24"/>
  <c r="BD9" i="24"/>
  <c r="BD10" i="24"/>
  <c r="BD11" i="24"/>
  <c r="BD12" i="24"/>
  <c r="BD13" i="24"/>
  <c r="BD14" i="24"/>
  <c r="BD15" i="24"/>
  <c r="BD16" i="24"/>
  <c r="BD17" i="24"/>
  <c r="BD18" i="24"/>
  <c r="BD19" i="24"/>
  <c r="BD20" i="24"/>
  <c r="BD21" i="24"/>
  <c r="BD22" i="24"/>
  <c r="BD23" i="24"/>
  <c r="BD24" i="24"/>
  <c r="BD25" i="24"/>
  <c r="BD26" i="24"/>
  <c r="BD27" i="24"/>
  <c r="BD28" i="24"/>
  <c r="BD29" i="24"/>
  <c r="BD30" i="24"/>
  <c r="BD31" i="24"/>
  <c r="BD32" i="24"/>
  <c r="BD33" i="24"/>
  <c r="BD34" i="24"/>
  <c r="BD35" i="24"/>
  <c r="BD36" i="24"/>
  <c r="BD37" i="24"/>
  <c r="BD38" i="24"/>
  <c r="BD39" i="24"/>
  <c r="BD40" i="24"/>
  <c r="BD41" i="24"/>
  <c r="BD42" i="24"/>
  <c r="BD43" i="24"/>
  <c r="BD44" i="24"/>
  <c r="BD45" i="24"/>
  <c r="BD46" i="24"/>
  <c r="BD47" i="24"/>
  <c r="BD48" i="24"/>
  <c r="BD49" i="24"/>
  <c r="BD50" i="24"/>
  <c r="BD51" i="24"/>
  <c r="BD52" i="24"/>
  <c r="BD53" i="24"/>
  <c r="AJ4" i="24"/>
  <c r="BC4" i="24" s="1"/>
  <c r="AK4" i="24"/>
  <c r="C7" i="11"/>
  <c r="B19" i="19"/>
  <c r="B8" i="33" s="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61" i="11"/>
  <c r="C60" i="11"/>
  <c r="O5" i="28"/>
  <c r="F62" i="11" s="1"/>
  <c r="O6" i="28"/>
  <c r="O7" i="28"/>
  <c r="O8" i="28"/>
  <c r="O9" i="28"/>
  <c r="F66" i="11" s="1"/>
  <c r="O10" i="28"/>
  <c r="O11" i="28"/>
  <c r="O12" i="28"/>
  <c r="O13" i="28"/>
  <c r="F70" i="11" s="1"/>
  <c r="O14" i="28"/>
  <c r="O15" i="28"/>
  <c r="O16" i="28"/>
  <c r="O17" i="28"/>
  <c r="F74" i="11" s="1"/>
  <c r="O18" i="28"/>
  <c r="O19" i="28"/>
  <c r="O20" i="28"/>
  <c r="O21" i="28"/>
  <c r="F78" i="11" s="1"/>
  <c r="O22" i="28"/>
  <c r="O23" i="28"/>
  <c r="O24" i="28"/>
  <c r="O25" i="28"/>
  <c r="F82" i="11" s="1"/>
  <c r="O26" i="28"/>
  <c r="O27" i="28"/>
  <c r="O28" i="28"/>
  <c r="O29" i="28"/>
  <c r="F86" i="11" s="1"/>
  <c r="O30" i="28"/>
  <c r="O31" i="28"/>
  <c r="O32" i="28"/>
  <c r="O33" i="28"/>
  <c r="F90" i="11" s="1"/>
  <c r="O34" i="28"/>
  <c r="O35" i="28"/>
  <c r="O36" i="28"/>
  <c r="O37" i="28"/>
  <c r="F94" i="11" s="1"/>
  <c r="O38" i="28"/>
  <c r="O39" i="28"/>
  <c r="O40" i="28"/>
  <c r="O41" i="28"/>
  <c r="F98" i="11" s="1"/>
  <c r="O42" i="28"/>
  <c r="O43" i="28"/>
  <c r="O44" i="28"/>
  <c r="O45" i="28"/>
  <c r="F102" i="11" s="1"/>
  <c r="O46" i="28"/>
  <c r="O47" i="28"/>
  <c r="O48" i="28"/>
  <c r="O49" i="28"/>
  <c r="F106" i="11" s="1"/>
  <c r="O50" i="28"/>
  <c r="O51" i="28"/>
  <c r="O52" i="28"/>
  <c r="O53" i="28"/>
  <c r="F110" i="11" s="1"/>
  <c r="E67" i="11"/>
  <c r="E70" i="11"/>
  <c r="E71" i="11"/>
  <c r="E75" i="11"/>
  <c r="E78" i="11"/>
  <c r="E80" i="11"/>
  <c r="E83" i="11"/>
  <c r="E86" i="11"/>
  <c r="E87" i="11"/>
  <c r="E91" i="11"/>
  <c r="E92" i="11"/>
  <c r="J92" i="11" s="1"/>
  <c r="E99" i="11"/>
  <c r="E102" i="11"/>
  <c r="E103" i="11"/>
  <c r="E107" i="11"/>
  <c r="E110" i="11"/>
  <c r="BB4" i="29"/>
  <c r="G61" i="11"/>
  <c r="F63" i="11"/>
  <c r="F64" i="11"/>
  <c r="F65" i="11"/>
  <c r="F67" i="11"/>
  <c r="F68" i="11"/>
  <c r="F69" i="11"/>
  <c r="F71" i="11"/>
  <c r="F72" i="11"/>
  <c r="F73" i="11"/>
  <c r="F75" i="11"/>
  <c r="F76" i="11"/>
  <c r="F77" i="11"/>
  <c r="F79" i="11"/>
  <c r="F80" i="11"/>
  <c r="F81" i="11"/>
  <c r="F83" i="11"/>
  <c r="F84" i="11"/>
  <c r="F85" i="11"/>
  <c r="F87" i="11"/>
  <c r="F88" i="11"/>
  <c r="F89" i="11"/>
  <c r="F91" i="11"/>
  <c r="F92" i="11"/>
  <c r="F93" i="11"/>
  <c r="F95" i="11"/>
  <c r="F96" i="11"/>
  <c r="F97" i="11"/>
  <c r="F99" i="11"/>
  <c r="F100" i="11"/>
  <c r="F101" i="11"/>
  <c r="F103" i="11"/>
  <c r="F104" i="11"/>
  <c r="F105" i="11"/>
  <c r="F107" i="11"/>
  <c r="F108" i="11"/>
  <c r="F109" i="11"/>
  <c r="S61" i="11"/>
  <c r="R61" i="11"/>
  <c r="I61" i="11"/>
  <c r="T61" i="11" s="1"/>
  <c r="S62" i="11"/>
  <c r="S63"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F16" i="11"/>
  <c r="S16" i="11"/>
  <c r="F17" i="11"/>
  <c r="S17" i="11"/>
  <c r="F18" i="11"/>
  <c r="S18" i="11"/>
  <c r="F19" i="11"/>
  <c r="S19"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F20" i="11"/>
  <c r="S20" i="11"/>
  <c r="F21" i="11"/>
  <c r="S21" i="11"/>
  <c r="F22" i="11"/>
  <c r="S22" i="11"/>
  <c r="F23" i="11"/>
  <c r="S23" i="11"/>
  <c r="F24" i="11"/>
  <c r="S24" i="11"/>
  <c r="F25" i="11"/>
  <c r="S25" i="11"/>
  <c r="F26" i="11"/>
  <c r="S26" i="11"/>
  <c r="F27" i="11"/>
  <c r="S27" i="11"/>
  <c r="F28" i="11"/>
  <c r="S28" i="11"/>
  <c r="F29" i="11"/>
  <c r="S29" i="11"/>
  <c r="F30" i="11"/>
  <c r="S30" i="11"/>
  <c r="F31" i="11"/>
  <c r="S31" i="11"/>
  <c r="F32" i="11"/>
  <c r="S32" i="11"/>
  <c r="F33" i="11"/>
  <c r="S33" i="11"/>
  <c r="F34" i="11"/>
  <c r="S34" i="11"/>
  <c r="F35" i="11"/>
  <c r="S35" i="11"/>
  <c r="F36" i="11"/>
  <c r="S36" i="11"/>
  <c r="F37" i="11"/>
  <c r="S37" i="11"/>
  <c r="F38" i="11"/>
  <c r="S38" i="11"/>
  <c r="F39" i="11"/>
  <c r="S39" i="11"/>
  <c r="F40" i="11"/>
  <c r="S40" i="11"/>
  <c r="F41" i="11"/>
  <c r="S41" i="11"/>
  <c r="F42" i="11"/>
  <c r="S42" i="11"/>
  <c r="F43" i="11"/>
  <c r="S43" i="11"/>
  <c r="F44" i="11"/>
  <c r="S44" i="11"/>
  <c r="F45" i="11"/>
  <c r="S45" i="11"/>
  <c r="F46" i="11"/>
  <c r="S46" i="11"/>
  <c r="F47" i="11"/>
  <c r="S47" i="11"/>
  <c r="F48" i="11"/>
  <c r="S48" i="11"/>
  <c r="F49" i="11"/>
  <c r="S49" i="11"/>
  <c r="F50" i="11"/>
  <c r="S50" i="11"/>
  <c r="F51" i="11"/>
  <c r="S51" i="11"/>
  <c r="F52" i="11"/>
  <c r="S52" i="11"/>
  <c r="F53" i="11"/>
  <c r="S53" i="11"/>
  <c r="F54" i="11"/>
  <c r="S54" i="11"/>
  <c r="F55" i="11"/>
  <c r="S55" i="11"/>
  <c r="F6" i="11"/>
  <c r="R6" i="11"/>
  <c r="C6" i="11"/>
  <c r="N6" i="11" s="1"/>
  <c r="E6" i="11"/>
  <c r="F7" i="11"/>
  <c r="S7" i="11"/>
  <c r="F8" i="11"/>
  <c r="S8" i="11"/>
  <c r="F9" i="11"/>
  <c r="S9" i="11"/>
  <c r="F10" i="11"/>
  <c r="S10" i="11"/>
  <c r="F11" i="11"/>
  <c r="S11" i="11"/>
  <c r="F12" i="11"/>
  <c r="S12" i="11"/>
  <c r="F13" i="11"/>
  <c r="S13" i="11"/>
  <c r="F14" i="11"/>
  <c r="S14" i="11"/>
  <c r="F15" i="11"/>
  <c r="S15" i="11"/>
  <c r="B2" i="33"/>
  <c r="A2" i="33"/>
  <c r="G502" i="35"/>
  <c r="G507" i="35" s="1"/>
  <c r="K502" i="35"/>
  <c r="K507" i="35" s="1"/>
  <c r="N502" i="35"/>
  <c r="N507" i="35" s="1"/>
  <c r="O502" i="35"/>
  <c r="O507" i="35" s="1"/>
  <c r="D502" i="35"/>
  <c r="D507" i="35" s="1"/>
  <c r="H5" i="31"/>
  <c r="D5" i="31" s="1"/>
  <c r="H6" i="31"/>
  <c r="D6" i="31"/>
  <c r="H7" i="31"/>
  <c r="D7" i="31" s="1"/>
  <c r="H8" i="31"/>
  <c r="D8" i="31"/>
  <c r="H9" i="31"/>
  <c r="D9" i="31" s="1"/>
  <c r="H10" i="31"/>
  <c r="D10" i="31"/>
  <c r="H11" i="31"/>
  <c r="D11" i="31" s="1"/>
  <c r="H12" i="31"/>
  <c r="D12" i="31"/>
  <c r="H13" i="31"/>
  <c r="D13" i="31" s="1"/>
  <c r="H14" i="31"/>
  <c r="D14" i="31"/>
  <c r="H15" i="31"/>
  <c r="D15" i="31" s="1"/>
  <c r="H16" i="31"/>
  <c r="D16" i="31"/>
  <c r="H17" i="31"/>
  <c r="D17" i="31" s="1"/>
  <c r="H18" i="31"/>
  <c r="D18" i="31"/>
  <c r="H19" i="31"/>
  <c r="D19" i="31" s="1"/>
  <c r="H20" i="31"/>
  <c r="D20" i="31"/>
  <c r="H21" i="31"/>
  <c r="D21" i="31" s="1"/>
  <c r="H22" i="31"/>
  <c r="D22" i="31"/>
  <c r="H23" i="31"/>
  <c r="D23" i="31" s="1"/>
  <c r="H24" i="31"/>
  <c r="D24" i="31"/>
  <c r="H25" i="31"/>
  <c r="D25" i="31" s="1"/>
  <c r="H26" i="31"/>
  <c r="D26" i="31"/>
  <c r="H27" i="31"/>
  <c r="D27" i="31" s="1"/>
  <c r="H28" i="31"/>
  <c r="D28" i="31"/>
  <c r="H29" i="31"/>
  <c r="D29" i="31" s="1"/>
  <c r="H30" i="31"/>
  <c r="D30" i="31"/>
  <c r="H31" i="31"/>
  <c r="D31" i="31" s="1"/>
  <c r="H32" i="31"/>
  <c r="D32" i="31"/>
  <c r="H33" i="31"/>
  <c r="D33" i="31" s="1"/>
  <c r="H34" i="31"/>
  <c r="D34" i="31"/>
  <c r="H35" i="31"/>
  <c r="D35" i="31" s="1"/>
  <c r="H36" i="31"/>
  <c r="D36" i="31"/>
  <c r="H37" i="31"/>
  <c r="D37" i="31" s="1"/>
  <c r="H38" i="31"/>
  <c r="D38" i="31"/>
  <c r="H39" i="31"/>
  <c r="D39" i="31" s="1"/>
  <c r="H40" i="31"/>
  <c r="D40" i="31"/>
  <c r="H41" i="31"/>
  <c r="D41" i="31" s="1"/>
  <c r="H42" i="31"/>
  <c r="D42" i="31"/>
  <c r="H43" i="31"/>
  <c r="D43" i="31" s="1"/>
  <c r="H44" i="31"/>
  <c r="D44" i="31"/>
  <c r="H45" i="31"/>
  <c r="D45" i="31" s="1"/>
  <c r="H46" i="31"/>
  <c r="D46" i="31"/>
  <c r="H47" i="31"/>
  <c r="D47" i="31" s="1"/>
  <c r="H48" i="31"/>
  <c r="D48" i="31"/>
  <c r="H49" i="31"/>
  <c r="D49" i="31" s="1"/>
  <c r="H50" i="31"/>
  <c r="D50" i="31"/>
  <c r="H51" i="31"/>
  <c r="D51" i="31" s="1"/>
  <c r="H52" i="31"/>
  <c r="D52" i="31"/>
  <c r="H53" i="31"/>
  <c r="D53" i="31" s="1"/>
  <c r="H4" i="31"/>
  <c r="D4" i="3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M5" i="31"/>
  <c r="M6" i="31"/>
  <c r="M7" i="31"/>
  <c r="M8" i="31"/>
  <c r="M9" i="31"/>
  <c r="M10" i="31"/>
  <c r="M11" i="31"/>
  <c r="M12" i="31"/>
  <c r="M13" i="31"/>
  <c r="M14" i="31"/>
  <c r="M15" i="31"/>
  <c r="M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R4" i="31"/>
  <c r="C4" i="31" s="1"/>
  <c r="R6" i="31"/>
  <c r="C6" i="31" s="1"/>
  <c r="R5" i="31"/>
  <c r="C5" i="31" s="1"/>
  <c r="R7" i="31"/>
  <c r="C7" i="31" s="1"/>
  <c r="R8" i="31"/>
  <c r="C8" i="31" s="1"/>
  <c r="R9" i="31"/>
  <c r="C9" i="31" s="1"/>
  <c r="R10" i="31"/>
  <c r="C10" i="31" s="1"/>
  <c r="R11" i="31"/>
  <c r="C11" i="31" s="1"/>
  <c r="R12" i="31"/>
  <c r="C12" i="31" s="1"/>
  <c r="R13" i="31"/>
  <c r="C13" i="31" s="1"/>
  <c r="R14" i="31"/>
  <c r="C14" i="31" s="1"/>
  <c r="R15" i="31"/>
  <c r="C15" i="31" s="1"/>
  <c r="R16" i="31"/>
  <c r="C16" i="31" s="1"/>
  <c r="R17" i="31"/>
  <c r="C17" i="31" s="1"/>
  <c r="R18" i="31"/>
  <c r="C18" i="31" s="1"/>
  <c r="R19" i="31"/>
  <c r="C19" i="31" s="1"/>
  <c r="R20" i="31"/>
  <c r="C20" i="31" s="1"/>
  <c r="R21" i="31"/>
  <c r="C21" i="31" s="1"/>
  <c r="R22" i="31"/>
  <c r="C22" i="31" s="1"/>
  <c r="R23" i="31"/>
  <c r="C23" i="31" s="1"/>
  <c r="R24" i="31"/>
  <c r="C24" i="31" s="1"/>
  <c r="R25" i="31"/>
  <c r="C25" i="31" s="1"/>
  <c r="R26" i="31"/>
  <c r="C26" i="31" s="1"/>
  <c r="R27" i="31"/>
  <c r="C27" i="31" s="1"/>
  <c r="R28" i="31"/>
  <c r="C28" i="31" s="1"/>
  <c r="R29" i="31"/>
  <c r="C29" i="31" s="1"/>
  <c r="R30" i="31"/>
  <c r="C30" i="31" s="1"/>
  <c r="R31" i="31"/>
  <c r="C31" i="31" s="1"/>
  <c r="R32" i="31"/>
  <c r="C32" i="31" s="1"/>
  <c r="R33" i="31"/>
  <c r="C33" i="31" s="1"/>
  <c r="R34" i="31"/>
  <c r="C34" i="31" s="1"/>
  <c r="R35" i="31"/>
  <c r="C35" i="31" s="1"/>
  <c r="R36" i="31"/>
  <c r="C36" i="31" s="1"/>
  <c r="R37" i="31"/>
  <c r="C37" i="31" s="1"/>
  <c r="R38" i="31"/>
  <c r="C38" i="31" s="1"/>
  <c r="R39" i="31"/>
  <c r="C39" i="31" s="1"/>
  <c r="R40" i="31"/>
  <c r="C40" i="31" s="1"/>
  <c r="R41" i="31"/>
  <c r="C41" i="31" s="1"/>
  <c r="R42" i="31"/>
  <c r="C42" i="31" s="1"/>
  <c r="R43" i="31"/>
  <c r="C43" i="31" s="1"/>
  <c r="R44" i="31"/>
  <c r="C44" i="31" s="1"/>
  <c r="R45" i="31"/>
  <c r="C45" i="31" s="1"/>
  <c r="R46" i="31"/>
  <c r="C46" i="31" s="1"/>
  <c r="R47" i="31"/>
  <c r="C47" i="31" s="1"/>
  <c r="R48" i="31"/>
  <c r="C48" i="31" s="1"/>
  <c r="R49" i="31"/>
  <c r="C49" i="31" s="1"/>
  <c r="R50" i="31"/>
  <c r="C50" i="31" s="1"/>
  <c r="R51" i="31"/>
  <c r="C51" i="31" s="1"/>
  <c r="R52" i="31"/>
  <c r="C52" i="31" s="1"/>
  <c r="R53" i="31"/>
  <c r="C53" i="31" s="1"/>
  <c r="R5" i="28"/>
  <c r="R6" i="28"/>
  <c r="R7" i="28"/>
  <c r="R8" i="28"/>
  <c r="R9" i="28"/>
  <c r="R10" i="28"/>
  <c r="R11" i="28"/>
  <c r="R12" i="28"/>
  <c r="R13" i="28"/>
  <c r="R14" i="28"/>
  <c r="R15" i="28"/>
  <c r="R16" i="28"/>
  <c r="R17" i="28"/>
  <c r="R18" i="28"/>
  <c r="R19" i="28"/>
  <c r="R20"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4" i="28"/>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V4" i="29"/>
  <c r="M4" i="24"/>
  <c r="E8" i="18" s="1"/>
  <c r="M5" i="24"/>
  <c r="M6" i="24"/>
  <c r="M7" i="24"/>
  <c r="AT4" i="24"/>
  <c r="B4" i="19" s="1"/>
  <c r="B4" i="33" s="1"/>
  <c r="AT5" i="24"/>
  <c r="AT6" i="24"/>
  <c r="AT7" i="24"/>
  <c r="AT8" i="24"/>
  <c r="AT9" i="24"/>
  <c r="AT10" i="24"/>
  <c r="AT11" i="24"/>
  <c r="AT12" i="24"/>
  <c r="AT13" i="24"/>
  <c r="AT14" i="24"/>
  <c r="AT15" i="24"/>
  <c r="AT16" i="24"/>
  <c r="AT17" i="24"/>
  <c r="AT18" i="24"/>
  <c r="AT19" i="24"/>
  <c r="AT20" i="24"/>
  <c r="AT21" i="24"/>
  <c r="AT22" i="24"/>
  <c r="AT23" i="24"/>
  <c r="AT24" i="24"/>
  <c r="AT25" i="24"/>
  <c r="AT26" i="24"/>
  <c r="AT27" i="24"/>
  <c r="AT28" i="24"/>
  <c r="AT29" i="24"/>
  <c r="AT30" i="24"/>
  <c r="AT31" i="24"/>
  <c r="AT32" i="24"/>
  <c r="AT33" i="24"/>
  <c r="AT34" i="24"/>
  <c r="AT35" i="24"/>
  <c r="AT36" i="24"/>
  <c r="AT37" i="24"/>
  <c r="AT38" i="24"/>
  <c r="AT39" i="24"/>
  <c r="AT40" i="24"/>
  <c r="AT41" i="24"/>
  <c r="AT42" i="24"/>
  <c r="AT43" i="24"/>
  <c r="AT44" i="24"/>
  <c r="AT45" i="24"/>
  <c r="AT46" i="24"/>
  <c r="AT47" i="24"/>
  <c r="AT48" i="24"/>
  <c r="AT49" i="24"/>
  <c r="AT50" i="24"/>
  <c r="AT51" i="24"/>
  <c r="AT52" i="24"/>
  <c r="AT53"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I6" i="11"/>
  <c r="BQ4" i="24"/>
  <c r="CF4" i="24" s="1"/>
  <c r="J6" i="11"/>
  <c r="K6" i="11"/>
  <c r="BU4" i="24"/>
  <c r="L6" i="11"/>
  <c r="BE4" i="24"/>
  <c r="C4" i="19"/>
  <c r="C4" i="33" s="1"/>
  <c r="AV4" i="24"/>
  <c r="B5" i="19" s="1"/>
  <c r="B5" i="33" s="1"/>
  <c r="C5" i="19"/>
  <c r="C5" i="33" s="1"/>
  <c r="AV5" i="24"/>
  <c r="AV6" i="24"/>
  <c r="AV7" i="24"/>
  <c r="AV8" i="24"/>
  <c r="AV9" i="24"/>
  <c r="AV10" i="24"/>
  <c r="AV11" i="24"/>
  <c r="AV12" i="24"/>
  <c r="AV13" i="24"/>
  <c r="AV14" i="24"/>
  <c r="AV15" i="24"/>
  <c r="AV16" i="24"/>
  <c r="AV17" i="24"/>
  <c r="AV18" i="24"/>
  <c r="AV19" i="24"/>
  <c r="AV20" i="24"/>
  <c r="AV21" i="24"/>
  <c r="AV22" i="24"/>
  <c r="AV23" i="24"/>
  <c r="AV24" i="24"/>
  <c r="AV25" i="24"/>
  <c r="AV26" i="24"/>
  <c r="AV27" i="24"/>
  <c r="AV28" i="24"/>
  <c r="AV29" i="24"/>
  <c r="AV30" i="24"/>
  <c r="AV31" i="24"/>
  <c r="AV32" i="24"/>
  <c r="AV33" i="24"/>
  <c r="AV34" i="24"/>
  <c r="AV35" i="24"/>
  <c r="AV36" i="24"/>
  <c r="AV37" i="24"/>
  <c r="AV38" i="24"/>
  <c r="AV39" i="24"/>
  <c r="AV40" i="24"/>
  <c r="AV41" i="24"/>
  <c r="AV42" i="24"/>
  <c r="AV43" i="24"/>
  <c r="AV44" i="24"/>
  <c r="AV45" i="24"/>
  <c r="AV46" i="24"/>
  <c r="AV47" i="24"/>
  <c r="AV48" i="24"/>
  <c r="AV49" i="24"/>
  <c r="AV50" i="24"/>
  <c r="AV51" i="24"/>
  <c r="AV52" i="24"/>
  <c r="AV53" i="24"/>
  <c r="BB5" i="29"/>
  <c r="BB6" i="29"/>
  <c r="BB7" i="29"/>
  <c r="BB8" i="29"/>
  <c r="BB9" i="29"/>
  <c r="BB10" i="29"/>
  <c r="BB11" i="29"/>
  <c r="BB12" i="29"/>
  <c r="BB13" i="29"/>
  <c r="BB14" i="29"/>
  <c r="BB15" i="29"/>
  <c r="BB16" i="29"/>
  <c r="BB17" i="29"/>
  <c r="BB18" i="29"/>
  <c r="BB19" i="29"/>
  <c r="BB20" i="29"/>
  <c r="BB21" i="29"/>
  <c r="BB22" i="29"/>
  <c r="BB23" i="29"/>
  <c r="BB24" i="29"/>
  <c r="BB25" i="29"/>
  <c r="BB26" i="29"/>
  <c r="BB27" i="29"/>
  <c r="BB28" i="29"/>
  <c r="BB29" i="29"/>
  <c r="BB30" i="29"/>
  <c r="BB31" i="29"/>
  <c r="BB32" i="29"/>
  <c r="BB33" i="29"/>
  <c r="BB34" i="29"/>
  <c r="BB35" i="29"/>
  <c r="BB36" i="29"/>
  <c r="BB37" i="29"/>
  <c r="BB38" i="29"/>
  <c r="BB39" i="29"/>
  <c r="BB40" i="29"/>
  <c r="BB41" i="29"/>
  <c r="BB42" i="29"/>
  <c r="BB43" i="29"/>
  <c r="BB44" i="29"/>
  <c r="BB45" i="29"/>
  <c r="BB46" i="29"/>
  <c r="BB47" i="29"/>
  <c r="BB48" i="29"/>
  <c r="BB49" i="29"/>
  <c r="BB50" i="29"/>
  <c r="BB51" i="29"/>
  <c r="BB52" i="29"/>
  <c r="BB53" i="29"/>
  <c r="V5" i="29"/>
  <c r="V6"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A395" i="35"/>
  <c r="A396" i="35"/>
  <c r="A397" i="35"/>
  <c r="A398" i="35"/>
  <c r="A399" i="35"/>
  <c r="A400" i="35"/>
  <c r="A401" i="35"/>
  <c r="A402" i="35"/>
  <c r="A403" i="35"/>
  <c r="A404" i="35"/>
  <c r="A405" i="35"/>
  <c r="A406" i="35"/>
  <c r="A407" i="35"/>
  <c r="A408" i="35"/>
  <c r="A409" i="35"/>
  <c r="A410" i="35"/>
  <c r="A411" i="35"/>
  <c r="A412" i="35"/>
  <c r="A413" i="35"/>
  <c r="A414" i="35"/>
  <c r="A415" i="35"/>
  <c r="A416" i="35"/>
  <c r="A417" i="35"/>
  <c r="A418" i="35"/>
  <c r="A419" i="35"/>
  <c r="A420" i="35"/>
  <c r="A421" i="35"/>
  <c r="A422" i="35"/>
  <c r="A423" i="35"/>
  <c r="A424" i="35"/>
  <c r="A425" i="35"/>
  <c r="A426" i="35"/>
  <c r="A427" i="35"/>
  <c r="A428" i="35"/>
  <c r="A429" i="35"/>
  <c r="A430" i="35"/>
  <c r="A431" i="35"/>
  <c r="A432" i="35"/>
  <c r="A433" i="35"/>
  <c r="A434" i="35"/>
  <c r="A435" i="35"/>
  <c r="A436" i="35"/>
  <c r="A437" i="35"/>
  <c r="A438" i="35"/>
  <c r="A439" i="35"/>
  <c r="A440" i="35"/>
  <c r="A441" i="35"/>
  <c r="A442" i="35"/>
  <c r="A443" i="35"/>
  <c r="A444" i="35"/>
  <c r="A446" i="35"/>
  <c r="A447" i="35"/>
  <c r="A448" i="35"/>
  <c r="A449" i="35"/>
  <c r="A450" i="35"/>
  <c r="A451" i="35"/>
  <c r="A452" i="35"/>
  <c r="A453" i="35"/>
  <c r="A454" i="35"/>
  <c r="A455" i="35"/>
  <c r="A456" i="35"/>
  <c r="A457" i="35"/>
  <c r="A458" i="35"/>
  <c r="A459" i="35"/>
  <c r="A460" i="35"/>
  <c r="A461" i="35"/>
  <c r="A462" i="35"/>
  <c r="A463" i="35"/>
  <c r="A464" i="35"/>
  <c r="A465" i="35"/>
  <c r="A466" i="35"/>
  <c r="A467" i="35"/>
  <c r="A468" i="35"/>
  <c r="A469" i="35"/>
  <c r="A470" i="35"/>
  <c r="A471" i="35"/>
  <c r="A472" i="35"/>
  <c r="A473" i="35"/>
  <c r="A474" i="35"/>
  <c r="A475" i="35"/>
  <c r="A476" i="35"/>
  <c r="A477" i="35"/>
  <c r="A478" i="35"/>
  <c r="A479" i="35"/>
  <c r="A480" i="35"/>
  <c r="A481" i="35"/>
  <c r="A482" i="35"/>
  <c r="A483" i="35"/>
  <c r="A484" i="35"/>
  <c r="A485" i="35"/>
  <c r="A486" i="35"/>
  <c r="A487" i="35"/>
  <c r="A488" i="35"/>
  <c r="A489" i="35"/>
  <c r="A490" i="35"/>
  <c r="A491" i="35"/>
  <c r="A492" i="35"/>
  <c r="A493" i="35"/>
  <c r="A494" i="35"/>
  <c r="A495" i="35"/>
  <c r="D14" i="35"/>
  <c r="P14" i="35" s="1"/>
  <c r="P65" i="35" s="1"/>
  <c r="D15" i="35"/>
  <c r="O15" i="35" s="1"/>
  <c r="O66" i="35" s="1"/>
  <c r="D16" i="35"/>
  <c r="D17" i="35"/>
  <c r="D68" i="35" s="1"/>
  <c r="D18" i="35"/>
  <c r="R18" i="35" s="1"/>
  <c r="R69" i="35" s="1"/>
  <c r="D19" i="35"/>
  <c r="E19" i="35" s="1"/>
  <c r="E70" i="35" s="1"/>
  <c r="D20" i="35"/>
  <c r="E20" i="35" s="1"/>
  <c r="E71" i="35" s="1"/>
  <c r="D21" i="35"/>
  <c r="D22" i="35"/>
  <c r="L22" i="35" s="1"/>
  <c r="L73" i="35" s="1"/>
  <c r="D23" i="35"/>
  <c r="F23" i="35" s="1"/>
  <c r="F74" i="35" s="1"/>
  <c r="D24" i="35"/>
  <c r="G24" i="35" s="1"/>
  <c r="G75" i="35" s="1"/>
  <c r="D25" i="35"/>
  <c r="Q25" i="35" s="1"/>
  <c r="Q76" i="35" s="1"/>
  <c r="D26" i="35"/>
  <c r="D27" i="35"/>
  <c r="D78" i="35" s="1"/>
  <c r="D28" i="35"/>
  <c r="D29" i="35"/>
  <c r="D30" i="35"/>
  <c r="O30" i="35" s="1"/>
  <c r="O81" i="35" s="1"/>
  <c r="D31" i="35"/>
  <c r="E31" i="35" s="1"/>
  <c r="E82" i="35" s="1"/>
  <c r="D32" i="35"/>
  <c r="D33" i="35"/>
  <c r="D84" i="35" s="1"/>
  <c r="D34" i="35"/>
  <c r="K34" i="35" s="1"/>
  <c r="K85" i="35" s="1"/>
  <c r="D35" i="35"/>
  <c r="F35" i="35" s="1"/>
  <c r="F86" i="35" s="1"/>
  <c r="D36" i="35"/>
  <c r="D37" i="35"/>
  <c r="D38" i="35"/>
  <c r="R38" i="35" s="1"/>
  <c r="R89" i="35" s="1"/>
  <c r="D39" i="35"/>
  <c r="Q39" i="35" s="1"/>
  <c r="Q90" i="35" s="1"/>
  <c r="D40" i="35"/>
  <c r="D41" i="35"/>
  <c r="D92" i="35" s="1"/>
  <c r="D42" i="35"/>
  <c r="Q42" i="35" s="1"/>
  <c r="Q93" i="35" s="1"/>
  <c r="D43" i="35"/>
  <c r="D94" i="35" s="1"/>
  <c r="D44" i="35"/>
  <c r="D45" i="35"/>
  <c r="G45" i="35" s="1"/>
  <c r="G96" i="35" s="1"/>
  <c r="D46" i="35"/>
  <c r="E46" i="35" s="1"/>
  <c r="E97" i="35" s="1"/>
  <c r="D47" i="35"/>
  <c r="P47" i="35" s="1"/>
  <c r="P98" i="35" s="1"/>
  <c r="D48" i="35"/>
  <c r="E48" i="35" s="1"/>
  <c r="E99" i="35" s="1"/>
  <c r="D49" i="35"/>
  <c r="D100" i="35" s="1"/>
  <c r="D50" i="35"/>
  <c r="P50" i="35" s="1"/>
  <c r="P101" i="35" s="1"/>
  <c r="D51" i="35"/>
  <c r="E51" i="35" s="1"/>
  <c r="E102" i="35" s="1"/>
  <c r="D52" i="35"/>
  <c r="D53" i="35"/>
  <c r="D54" i="35"/>
  <c r="N54" i="35" s="1"/>
  <c r="N105" i="35" s="1"/>
  <c r="D55" i="35"/>
  <c r="F55" i="35" s="1"/>
  <c r="F106" i="35" s="1"/>
  <c r="D56" i="35"/>
  <c r="F56" i="35" s="1"/>
  <c r="F107" i="35" s="1"/>
  <c r="D57" i="35"/>
  <c r="D58" i="35"/>
  <c r="L58" i="35" s="1"/>
  <c r="L109" i="35" s="1"/>
  <c r="D59" i="35"/>
  <c r="D110" i="35" s="1"/>
  <c r="D60" i="35"/>
  <c r="D61" i="35"/>
  <c r="D62" i="35"/>
  <c r="O62" i="35" s="1"/>
  <c r="O113" i="35" s="1"/>
  <c r="D13" i="35"/>
  <c r="D64" i="35" s="1"/>
  <c r="D255" i="35"/>
  <c r="F255" i="35" s="1"/>
  <c r="F306" i="35" s="1"/>
  <c r="D256" i="35"/>
  <c r="D257" i="35"/>
  <c r="D258" i="35"/>
  <c r="D259" i="35"/>
  <c r="K259" i="35" s="1"/>
  <c r="K310" i="35" s="1"/>
  <c r="D260" i="35"/>
  <c r="D261" i="35"/>
  <c r="E261" i="35" s="1"/>
  <c r="E312" i="35" s="1"/>
  <c r="D262" i="35"/>
  <c r="F262" i="35" s="1"/>
  <c r="F313" i="35" s="1"/>
  <c r="D263" i="35"/>
  <c r="D264" i="35"/>
  <c r="K264" i="35" s="1"/>
  <c r="K315" i="35" s="1"/>
  <c r="D265" i="35"/>
  <c r="H265" i="35" s="1"/>
  <c r="H316" i="35" s="1"/>
  <c r="D266" i="35"/>
  <c r="J266" i="35" s="1"/>
  <c r="J317" i="35" s="1"/>
  <c r="D267" i="35"/>
  <c r="N267" i="35" s="1"/>
  <c r="N318" i="35" s="1"/>
  <c r="D268" i="35"/>
  <c r="D269" i="35"/>
  <c r="G269" i="35" s="1"/>
  <c r="G320" i="35" s="1"/>
  <c r="D270" i="35"/>
  <c r="L270" i="35" s="1"/>
  <c r="L321" i="35" s="1"/>
  <c r="D271" i="35"/>
  <c r="F271" i="35" s="1"/>
  <c r="F322" i="35" s="1"/>
  <c r="D272" i="35"/>
  <c r="D273" i="35"/>
  <c r="E273" i="35" s="1"/>
  <c r="E324" i="35" s="1"/>
  <c r="D274" i="35"/>
  <c r="G274" i="35" s="1"/>
  <c r="G325" i="35" s="1"/>
  <c r="D275" i="35"/>
  <c r="L275" i="35" s="1"/>
  <c r="L326" i="35" s="1"/>
  <c r="D276" i="35"/>
  <c r="O276" i="35" s="1"/>
  <c r="O327" i="35" s="1"/>
  <c r="D277" i="35"/>
  <c r="E277" i="35" s="1"/>
  <c r="E328" i="35" s="1"/>
  <c r="D278" i="35"/>
  <c r="R278" i="35" s="1"/>
  <c r="R329" i="35" s="1"/>
  <c r="D279" i="35"/>
  <c r="P279" i="35" s="1"/>
  <c r="P330" i="35" s="1"/>
  <c r="D280" i="35"/>
  <c r="D281" i="35"/>
  <c r="I281" i="35" s="1"/>
  <c r="I332" i="35" s="1"/>
  <c r="D282" i="35"/>
  <c r="F282" i="35" s="1"/>
  <c r="F333" i="35" s="1"/>
  <c r="D283" i="35"/>
  <c r="D284" i="35"/>
  <c r="G284" i="35" s="1"/>
  <c r="G335" i="35" s="1"/>
  <c r="D285" i="35"/>
  <c r="E285" i="35" s="1"/>
  <c r="E336" i="35" s="1"/>
  <c r="D286" i="35"/>
  <c r="J286" i="35" s="1"/>
  <c r="J337" i="35" s="1"/>
  <c r="D287" i="35"/>
  <c r="R287" i="35" s="1"/>
  <c r="R338" i="35" s="1"/>
  <c r="D288" i="35"/>
  <c r="D289" i="35"/>
  <c r="I289" i="35" s="1"/>
  <c r="I340" i="35" s="1"/>
  <c r="D290" i="35"/>
  <c r="G290" i="35" s="1"/>
  <c r="G341" i="35" s="1"/>
  <c r="D291" i="35"/>
  <c r="O291" i="35" s="1"/>
  <c r="O342" i="35" s="1"/>
  <c r="D292" i="35"/>
  <c r="O292" i="35" s="1"/>
  <c r="O343" i="35" s="1"/>
  <c r="D293" i="35"/>
  <c r="J293" i="35" s="1"/>
  <c r="J344" i="35" s="1"/>
  <c r="D294" i="35"/>
  <c r="E294" i="35" s="1"/>
  <c r="E345" i="35" s="1"/>
  <c r="D295" i="35"/>
  <c r="Q295" i="35" s="1"/>
  <c r="Q346" i="35" s="1"/>
  <c r="D296" i="35"/>
  <c r="D297" i="35"/>
  <c r="D298" i="35"/>
  <c r="G298" i="35" s="1"/>
  <c r="G349" i="35" s="1"/>
  <c r="D299" i="35"/>
  <c r="L299" i="35" s="1"/>
  <c r="L350" i="35" s="1"/>
  <c r="D300" i="35"/>
  <c r="D301" i="35"/>
  <c r="H301" i="35" s="1"/>
  <c r="H352" i="35" s="1"/>
  <c r="D302" i="35"/>
  <c r="E302" i="35" s="1"/>
  <c r="E353" i="35" s="1"/>
  <c r="D303" i="35"/>
  <c r="F303" i="35" s="1"/>
  <c r="F354" i="35" s="1"/>
  <c r="D254" i="35"/>
  <c r="Q254" i="35" s="1"/>
  <c r="A254" i="35"/>
  <c r="A255" i="35"/>
  <c r="E255" i="35"/>
  <c r="E306" i="35" s="1"/>
  <c r="A256" i="35"/>
  <c r="A257" i="35"/>
  <c r="A258" i="35"/>
  <c r="A259" i="35"/>
  <c r="A260" i="35"/>
  <c r="A261" i="35"/>
  <c r="A262" i="35"/>
  <c r="A263" i="35"/>
  <c r="A264" i="35"/>
  <c r="A265" i="35"/>
  <c r="A266" i="35"/>
  <c r="A267" i="35"/>
  <c r="A268" i="35"/>
  <c r="A269" i="35"/>
  <c r="A270" i="35"/>
  <c r="A271" i="35"/>
  <c r="A272" i="35"/>
  <c r="A273" i="35"/>
  <c r="A274" i="35"/>
  <c r="A275" i="35"/>
  <c r="A276" i="35"/>
  <c r="A277" i="35"/>
  <c r="A278" i="35"/>
  <c r="A279" i="35"/>
  <c r="A280" i="35"/>
  <c r="A281" i="35"/>
  <c r="A282" i="35"/>
  <c r="A283" i="35"/>
  <c r="A284" i="35"/>
  <c r="A285" i="35"/>
  <c r="A286" i="35"/>
  <c r="A287" i="35"/>
  <c r="A288" i="35"/>
  <c r="A289" i="35"/>
  <c r="A290" i="35"/>
  <c r="A291" i="35"/>
  <c r="A292" i="35"/>
  <c r="A293" i="35"/>
  <c r="A294" i="35"/>
  <c r="A295" i="35"/>
  <c r="N295" i="35"/>
  <c r="N346" i="35" s="1"/>
  <c r="A296" i="35"/>
  <c r="A297" i="35"/>
  <c r="A298" i="35"/>
  <c r="A299" i="35"/>
  <c r="A300" i="35"/>
  <c r="A301" i="35"/>
  <c r="A302" i="35"/>
  <c r="A303" i="35"/>
  <c r="A305" i="35"/>
  <c r="A306" i="35"/>
  <c r="A307" i="35"/>
  <c r="A308" i="35"/>
  <c r="A309" i="35"/>
  <c r="A310" i="35"/>
  <c r="A311" i="35"/>
  <c r="A312" i="35"/>
  <c r="A313" i="35"/>
  <c r="A314" i="35"/>
  <c r="A315" i="35"/>
  <c r="A316" i="35"/>
  <c r="A317" i="35"/>
  <c r="A318" i="35"/>
  <c r="A319" i="35"/>
  <c r="A320" i="35"/>
  <c r="A321" i="35"/>
  <c r="A322" i="35"/>
  <c r="A323" i="35"/>
  <c r="A324" i="35"/>
  <c r="A325" i="35"/>
  <c r="A326" i="35"/>
  <c r="A327" i="35"/>
  <c r="A328" i="35"/>
  <c r="A329" i="35"/>
  <c r="A330" i="35"/>
  <c r="A331" i="35"/>
  <c r="A332" i="35"/>
  <c r="A333" i="35"/>
  <c r="A334" i="35"/>
  <c r="A335" i="35"/>
  <c r="A336" i="35"/>
  <c r="A337" i="35"/>
  <c r="A338" i="35"/>
  <c r="A339" i="35"/>
  <c r="A340" i="35"/>
  <c r="A341" i="35"/>
  <c r="A342" i="35"/>
  <c r="A343" i="35"/>
  <c r="A344" i="35"/>
  <c r="A345" i="35"/>
  <c r="A346" i="35"/>
  <c r="A347" i="35"/>
  <c r="A348" i="35"/>
  <c r="A349" i="35"/>
  <c r="A350" i="35"/>
  <c r="A351" i="35"/>
  <c r="A352" i="35"/>
  <c r="A353" i="35"/>
  <c r="A354" i="35"/>
  <c r="D206" i="35"/>
  <c r="E27" i="35"/>
  <c r="E78" i="35" s="1"/>
  <c r="E56" i="35"/>
  <c r="E107" i="35" s="1"/>
  <c r="E123" i="35"/>
  <c r="E174" i="35" s="1"/>
  <c r="E139" i="35"/>
  <c r="E190" i="35" s="1"/>
  <c r="F32" i="35"/>
  <c r="F83" i="35" s="1"/>
  <c r="F52" i="35"/>
  <c r="F103" i="35" s="1"/>
  <c r="F143" i="35"/>
  <c r="F194" i="35" s="1"/>
  <c r="F155" i="35"/>
  <c r="F206" i="35" s="1"/>
  <c r="G20" i="35"/>
  <c r="G71" i="35" s="1"/>
  <c r="G25" i="35"/>
  <c r="G76" i="35" s="1"/>
  <c r="G32" i="35"/>
  <c r="G83" i="35" s="1"/>
  <c r="G40" i="35"/>
  <c r="G91" i="35" s="1"/>
  <c r="G147" i="35"/>
  <c r="G198" i="35" s="1"/>
  <c r="G151" i="35"/>
  <c r="G202" i="35" s="1"/>
  <c r="H24" i="35"/>
  <c r="H75" i="35" s="1"/>
  <c r="H40" i="35"/>
  <c r="H91" i="35" s="1"/>
  <c r="H56" i="35"/>
  <c r="H107" i="35" s="1"/>
  <c r="H123" i="35"/>
  <c r="H174" i="35" s="1"/>
  <c r="H163" i="35"/>
  <c r="H214" i="35" s="1"/>
  <c r="I24" i="35"/>
  <c r="I75" i="35" s="1"/>
  <c r="I32" i="35"/>
  <c r="I83" i="35" s="1"/>
  <c r="I40" i="35"/>
  <c r="I91" i="35" s="1"/>
  <c r="I56" i="35"/>
  <c r="I107" i="35" s="1"/>
  <c r="I119" i="35"/>
  <c r="I170" i="35" s="1"/>
  <c r="I121" i="35"/>
  <c r="I172" i="35" s="1"/>
  <c r="I122" i="35"/>
  <c r="I173" i="35" s="1"/>
  <c r="I123" i="35"/>
  <c r="I174" i="35" s="1"/>
  <c r="I127" i="35"/>
  <c r="I178" i="35" s="1"/>
  <c r="I129" i="35"/>
  <c r="I180" i="35" s="1"/>
  <c r="I151" i="35"/>
  <c r="I202" i="35" s="1"/>
  <c r="I155" i="35"/>
  <c r="I206" i="35" s="1"/>
  <c r="J16" i="35"/>
  <c r="J67" i="35" s="1"/>
  <c r="J20" i="35"/>
  <c r="J71" i="35" s="1"/>
  <c r="J24" i="35"/>
  <c r="J75" i="35" s="1"/>
  <c r="J40" i="35"/>
  <c r="J91" i="35" s="1"/>
  <c r="J44" i="35"/>
  <c r="J95" i="35" s="1"/>
  <c r="J48" i="35"/>
  <c r="J99" i="35" s="1"/>
  <c r="J60" i="35"/>
  <c r="J111" i="35" s="1"/>
  <c r="J119" i="35"/>
  <c r="J170" i="35" s="1"/>
  <c r="J159" i="35"/>
  <c r="J210" i="35" s="1"/>
  <c r="J163" i="35"/>
  <c r="J214" i="35" s="1"/>
  <c r="K16" i="35"/>
  <c r="K67" i="35" s="1"/>
  <c r="K20" i="35"/>
  <c r="K71" i="35" s="1"/>
  <c r="K36" i="35"/>
  <c r="K87" i="35" s="1"/>
  <c r="K40" i="35"/>
  <c r="K91" i="35" s="1"/>
  <c r="K44" i="35"/>
  <c r="K95" i="35" s="1"/>
  <c r="K48" i="35"/>
  <c r="K99" i="35" s="1"/>
  <c r="K60" i="35"/>
  <c r="K111" i="35" s="1"/>
  <c r="K123" i="35"/>
  <c r="K174" i="35" s="1"/>
  <c r="K155" i="35"/>
  <c r="K206" i="35" s="1"/>
  <c r="L24" i="35"/>
  <c r="L75" i="35" s="1"/>
  <c r="L28" i="35"/>
  <c r="L79" i="35" s="1"/>
  <c r="L32" i="35"/>
  <c r="L83" i="35" s="1"/>
  <c r="L36" i="35"/>
  <c r="L87" i="35" s="1"/>
  <c r="L119" i="35"/>
  <c r="L170" i="35" s="1"/>
  <c r="L151" i="35"/>
  <c r="L202" i="35" s="1"/>
  <c r="M20" i="35"/>
  <c r="M71" i="35" s="1"/>
  <c r="M24" i="35"/>
  <c r="M75" i="35" s="1"/>
  <c r="M28" i="35"/>
  <c r="M79" i="35" s="1"/>
  <c r="M32" i="35"/>
  <c r="M83" i="35" s="1"/>
  <c r="M52" i="35"/>
  <c r="M103" i="35" s="1"/>
  <c r="M56" i="35"/>
  <c r="M107" i="35" s="1"/>
  <c r="M60" i="35"/>
  <c r="M111" i="35" s="1"/>
  <c r="M119" i="35"/>
  <c r="M170" i="35" s="1"/>
  <c r="M127" i="35"/>
  <c r="M178" i="35" s="1"/>
  <c r="M159" i="35"/>
  <c r="M210" i="35" s="1"/>
  <c r="N24" i="35"/>
  <c r="N75" i="35" s="1"/>
  <c r="N28" i="35"/>
  <c r="N79" i="35" s="1"/>
  <c r="N48" i="35"/>
  <c r="N99" i="35" s="1"/>
  <c r="N52" i="35"/>
  <c r="N103" i="35" s="1"/>
  <c r="N56" i="35"/>
  <c r="N107" i="35" s="1"/>
  <c r="N60" i="35"/>
  <c r="N111" i="35" s="1"/>
  <c r="N123" i="35"/>
  <c r="N174" i="35" s="1"/>
  <c r="N133" i="35"/>
  <c r="N184" i="35" s="1"/>
  <c r="O20" i="35"/>
  <c r="O71" i="35" s="1"/>
  <c r="O24" i="35"/>
  <c r="O75" i="35" s="1"/>
  <c r="O28" i="35"/>
  <c r="O79" i="35" s="1"/>
  <c r="O32" i="35"/>
  <c r="O83" i="35" s="1"/>
  <c r="O36" i="35"/>
  <c r="O87" i="35" s="1"/>
  <c r="O44" i="35"/>
  <c r="O95" i="35" s="1"/>
  <c r="O139" i="35"/>
  <c r="O190" i="35" s="1"/>
  <c r="O151" i="35"/>
  <c r="O202" i="35" s="1"/>
  <c r="P16" i="35"/>
  <c r="P67" i="35" s="1"/>
  <c r="P20" i="35"/>
  <c r="P71" i="35" s="1"/>
  <c r="P24" i="35"/>
  <c r="P75" i="35" s="1"/>
  <c r="P44" i="35"/>
  <c r="P95" i="35" s="1"/>
  <c r="P48" i="35"/>
  <c r="P99" i="35" s="1"/>
  <c r="P129" i="35"/>
  <c r="P180" i="35" s="1"/>
  <c r="P143" i="35"/>
  <c r="P194" i="35" s="1"/>
  <c r="Q20" i="35"/>
  <c r="Q71" i="35" s="1"/>
  <c r="Q24" i="35"/>
  <c r="Q75" i="35" s="1"/>
  <c r="Q28" i="35"/>
  <c r="Q79" i="35" s="1"/>
  <c r="Q32" i="35"/>
  <c r="Q83" i="35" s="1"/>
  <c r="Q36" i="35"/>
  <c r="Q87" i="35" s="1"/>
  <c r="Q52" i="35"/>
  <c r="Q103" i="35" s="1"/>
  <c r="Q56" i="35"/>
  <c r="Q107" i="35" s="1"/>
  <c r="Q60" i="35"/>
  <c r="Q111" i="35" s="1"/>
  <c r="Q123" i="35"/>
  <c r="Q174" i="35" s="1"/>
  <c r="Q127" i="35"/>
  <c r="Q178" i="35" s="1"/>
  <c r="Q146" i="35"/>
  <c r="Q197" i="35" s="1"/>
  <c r="Q151" i="35"/>
  <c r="Q202" i="35" s="1"/>
  <c r="Q155" i="35"/>
  <c r="Q206" i="35" s="1"/>
  <c r="R16" i="35"/>
  <c r="R67" i="35" s="1"/>
  <c r="R20" i="35"/>
  <c r="R71" i="35" s="1"/>
  <c r="R28" i="35"/>
  <c r="R79" i="35" s="1"/>
  <c r="R29" i="35"/>
  <c r="R80" i="35" s="1"/>
  <c r="R32" i="35"/>
  <c r="R83" i="35" s="1"/>
  <c r="R44" i="35"/>
  <c r="R95" i="35" s="1"/>
  <c r="R48" i="35"/>
  <c r="R99" i="35" s="1"/>
  <c r="R52" i="35"/>
  <c r="R103" i="35" s="1"/>
  <c r="R147" i="35"/>
  <c r="R198" i="35" s="1"/>
  <c r="R163" i="35"/>
  <c r="R214" i="35" s="1"/>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E5" i="31"/>
  <c r="AE6" i="31"/>
  <c r="AE7" i="31"/>
  <c r="AE8" i="31"/>
  <c r="AE9" i="31"/>
  <c r="AE10" i="31"/>
  <c r="AE11" i="31"/>
  <c r="AE12" i="31"/>
  <c r="AE13" i="31"/>
  <c r="AE14" i="31"/>
  <c r="AE15" i="31"/>
  <c r="AE16" i="31"/>
  <c r="AE17" i="31"/>
  <c r="AE18" i="31"/>
  <c r="AE19" i="31"/>
  <c r="AE20" i="31"/>
  <c r="AE21" i="31"/>
  <c r="AE22" i="31"/>
  <c r="AE23" i="31"/>
  <c r="AE24" i="31"/>
  <c r="AE25" i="31"/>
  <c r="AE26" i="31"/>
  <c r="AE27" i="31"/>
  <c r="AE28" i="31"/>
  <c r="AE29" i="31"/>
  <c r="AE30" i="31"/>
  <c r="AE31" i="31"/>
  <c r="AE32" i="31"/>
  <c r="AE33" i="31"/>
  <c r="AE34" i="31"/>
  <c r="AE35" i="31"/>
  <c r="AE36" i="31"/>
  <c r="AE37" i="31"/>
  <c r="AE38" i="31"/>
  <c r="AE39" i="31"/>
  <c r="AE40" i="31"/>
  <c r="AE41" i="31"/>
  <c r="AE42" i="31"/>
  <c r="AE43" i="31"/>
  <c r="AE44" i="31"/>
  <c r="AE45" i="31"/>
  <c r="AE46" i="31"/>
  <c r="AE47" i="31"/>
  <c r="AE48" i="31"/>
  <c r="AE49" i="31"/>
  <c r="AE50" i="31"/>
  <c r="AE51" i="31"/>
  <c r="AE52" i="31"/>
  <c r="AE53" i="31"/>
  <c r="AE4" i="31"/>
  <c r="AJ5" i="24"/>
  <c r="BQ5" i="24"/>
  <c r="AJ6" i="24"/>
  <c r="BQ6" i="24"/>
  <c r="AJ7" i="24"/>
  <c r="BQ7" i="24"/>
  <c r="AJ8" i="24"/>
  <c r="BQ8" i="24"/>
  <c r="AJ9" i="24"/>
  <c r="BQ9" i="24"/>
  <c r="AJ10" i="24"/>
  <c r="BQ10" i="24"/>
  <c r="AJ11" i="24"/>
  <c r="BQ11" i="24"/>
  <c r="AJ12" i="24"/>
  <c r="BQ12" i="24"/>
  <c r="AJ13" i="24"/>
  <c r="BQ13" i="24"/>
  <c r="AJ14" i="24"/>
  <c r="BQ14" i="24"/>
  <c r="AJ15" i="24"/>
  <c r="BQ15" i="24"/>
  <c r="AJ16" i="24"/>
  <c r="BQ16" i="24"/>
  <c r="AJ17" i="24"/>
  <c r="BQ17" i="24"/>
  <c r="AJ18" i="24"/>
  <c r="BQ18" i="24"/>
  <c r="AJ19" i="24"/>
  <c r="BQ19" i="24"/>
  <c r="AJ20" i="24"/>
  <c r="BQ20" i="24"/>
  <c r="AJ21" i="24"/>
  <c r="BQ21" i="24"/>
  <c r="AJ22" i="24"/>
  <c r="BQ22" i="24"/>
  <c r="AJ23" i="24"/>
  <c r="BQ23" i="24"/>
  <c r="AJ24" i="24"/>
  <c r="BQ24" i="24"/>
  <c r="AJ25" i="24"/>
  <c r="BQ25" i="24"/>
  <c r="AJ26" i="24"/>
  <c r="BQ26" i="24"/>
  <c r="AJ27" i="24"/>
  <c r="BQ27" i="24"/>
  <c r="AJ28" i="24"/>
  <c r="BQ28" i="24"/>
  <c r="AJ29" i="24"/>
  <c r="BQ29" i="24"/>
  <c r="AJ30" i="24"/>
  <c r="BQ30" i="24"/>
  <c r="AJ31" i="24"/>
  <c r="BQ31" i="24"/>
  <c r="AJ32" i="24"/>
  <c r="BQ32" i="24"/>
  <c r="AJ33" i="24"/>
  <c r="BQ33" i="24"/>
  <c r="AJ34" i="24"/>
  <c r="BQ34" i="24"/>
  <c r="AJ35" i="24"/>
  <c r="BQ35" i="24"/>
  <c r="AJ36" i="24"/>
  <c r="BQ36" i="24"/>
  <c r="AJ37" i="24"/>
  <c r="BQ37" i="24"/>
  <c r="AJ38" i="24"/>
  <c r="BQ38" i="24"/>
  <c r="AJ39" i="24"/>
  <c r="BQ39" i="24"/>
  <c r="AJ40" i="24"/>
  <c r="BQ40" i="24"/>
  <c r="AJ41" i="24"/>
  <c r="BQ41" i="24"/>
  <c r="AJ42" i="24"/>
  <c r="BQ42" i="24"/>
  <c r="AJ43" i="24"/>
  <c r="BQ43" i="24"/>
  <c r="AJ44" i="24"/>
  <c r="BQ44" i="24"/>
  <c r="AJ45" i="24"/>
  <c r="BQ45" i="24"/>
  <c r="AJ46" i="24"/>
  <c r="BQ46" i="24"/>
  <c r="AJ47" i="24"/>
  <c r="BQ47" i="24"/>
  <c r="AJ48" i="24"/>
  <c r="BQ48" i="24"/>
  <c r="AJ49" i="24"/>
  <c r="BQ49" i="24"/>
  <c r="AJ50" i="24"/>
  <c r="BQ50" i="24"/>
  <c r="AJ51" i="24"/>
  <c r="BQ51" i="24"/>
  <c r="AJ52" i="24"/>
  <c r="BQ52" i="24"/>
  <c r="AJ53" i="24"/>
  <c r="BQ53" i="24"/>
  <c r="AK5" i="24"/>
  <c r="BU5" i="24"/>
  <c r="CE5" i="24"/>
  <c r="AK6" i="24"/>
  <c r="BU6" i="24"/>
  <c r="CE6" i="24"/>
  <c r="AK7" i="24"/>
  <c r="BU7" i="24"/>
  <c r="CE7" i="24"/>
  <c r="AK8" i="24"/>
  <c r="BU8" i="24"/>
  <c r="CE8" i="24"/>
  <c r="AK9" i="24"/>
  <c r="BU9" i="24"/>
  <c r="CE9" i="24"/>
  <c r="AK10" i="24"/>
  <c r="BU10" i="24"/>
  <c r="CE10" i="24"/>
  <c r="AK11" i="24"/>
  <c r="BU11" i="24"/>
  <c r="CE11" i="24"/>
  <c r="AK12" i="24"/>
  <c r="BU12" i="24"/>
  <c r="CE12" i="24"/>
  <c r="AK13" i="24"/>
  <c r="BU13" i="24"/>
  <c r="CE13" i="24"/>
  <c r="AK14" i="24"/>
  <c r="BU14" i="24"/>
  <c r="CE14" i="24"/>
  <c r="AK15" i="24"/>
  <c r="BU15" i="24"/>
  <c r="CE15" i="24"/>
  <c r="AK16" i="24"/>
  <c r="BU16" i="24"/>
  <c r="CE16" i="24"/>
  <c r="AK17" i="24"/>
  <c r="BU17" i="24"/>
  <c r="CE17" i="24"/>
  <c r="AK18" i="24"/>
  <c r="BU18" i="24"/>
  <c r="CE18" i="24"/>
  <c r="AK19" i="24"/>
  <c r="BU19" i="24"/>
  <c r="CE19" i="24"/>
  <c r="AK20" i="24"/>
  <c r="BU20" i="24"/>
  <c r="CE20" i="24"/>
  <c r="AK21" i="24"/>
  <c r="BU21" i="24"/>
  <c r="CE21" i="24"/>
  <c r="AK22" i="24"/>
  <c r="BU22" i="24"/>
  <c r="CE22" i="24"/>
  <c r="AK23" i="24"/>
  <c r="BU23" i="24"/>
  <c r="CE23" i="24"/>
  <c r="AK24" i="24"/>
  <c r="BU24" i="24"/>
  <c r="CE24" i="24"/>
  <c r="AK25" i="24"/>
  <c r="BU25" i="24"/>
  <c r="CE25" i="24"/>
  <c r="AK26" i="24"/>
  <c r="BU26" i="24"/>
  <c r="CE26" i="24"/>
  <c r="AK27" i="24"/>
  <c r="BU27" i="24"/>
  <c r="CE27" i="24"/>
  <c r="AK28" i="24"/>
  <c r="BU28" i="24"/>
  <c r="CE28" i="24"/>
  <c r="AK29" i="24"/>
  <c r="BU29" i="24"/>
  <c r="CE29" i="24"/>
  <c r="AK30" i="24"/>
  <c r="BU30" i="24"/>
  <c r="CE30" i="24"/>
  <c r="AK31" i="24"/>
  <c r="BU31" i="24"/>
  <c r="CE31" i="24"/>
  <c r="AK32" i="24"/>
  <c r="BU32" i="24"/>
  <c r="CE32" i="24"/>
  <c r="AK33" i="24"/>
  <c r="BU33" i="24"/>
  <c r="CE33" i="24"/>
  <c r="AK34" i="24"/>
  <c r="BU34" i="24"/>
  <c r="CE34" i="24"/>
  <c r="AK35" i="24"/>
  <c r="BU35" i="24"/>
  <c r="CE35" i="24"/>
  <c r="AK36" i="24"/>
  <c r="BU36" i="24"/>
  <c r="CE36" i="24"/>
  <c r="AK37" i="24"/>
  <c r="BU37" i="24"/>
  <c r="CE37" i="24"/>
  <c r="AK38" i="24"/>
  <c r="BU38" i="24"/>
  <c r="CE38" i="24"/>
  <c r="AK39" i="24"/>
  <c r="BU39" i="24"/>
  <c r="CE39" i="24"/>
  <c r="AK40" i="24"/>
  <c r="BU40" i="24"/>
  <c r="CE40" i="24"/>
  <c r="AK41" i="24"/>
  <c r="BU41" i="24"/>
  <c r="CE41" i="24"/>
  <c r="AK42" i="24"/>
  <c r="BU42" i="24"/>
  <c r="CE42" i="24"/>
  <c r="AK43" i="24"/>
  <c r="BU43" i="24"/>
  <c r="CE43" i="24"/>
  <c r="AK44" i="24"/>
  <c r="BU44" i="24"/>
  <c r="CE44" i="24"/>
  <c r="AK45" i="24"/>
  <c r="BU45" i="24"/>
  <c r="CE45" i="24"/>
  <c r="AK46" i="24"/>
  <c r="BU46" i="24"/>
  <c r="CE46" i="24"/>
  <c r="AK47" i="24"/>
  <c r="BU47" i="24"/>
  <c r="CE47" i="24"/>
  <c r="AK48" i="24"/>
  <c r="BU48" i="24"/>
  <c r="CE48" i="24"/>
  <c r="AK49" i="24"/>
  <c r="BU49" i="24"/>
  <c r="CE49" i="24"/>
  <c r="AK50" i="24"/>
  <c r="BU50" i="24"/>
  <c r="CE50" i="24"/>
  <c r="AK51" i="24"/>
  <c r="BU51" i="24"/>
  <c r="CE51" i="24"/>
  <c r="AK52" i="24"/>
  <c r="BU52" i="24"/>
  <c r="CE52" i="24"/>
  <c r="AK53" i="24"/>
  <c r="BU53" i="24"/>
  <c r="CE53" i="24"/>
  <c r="BE5" i="24"/>
  <c r="BE6" i="24"/>
  <c r="BE7" i="24"/>
  <c r="BE8" i="24"/>
  <c r="BE9" i="24"/>
  <c r="BE10" i="24"/>
  <c r="BE11" i="24"/>
  <c r="BE12" i="24"/>
  <c r="BE13" i="24"/>
  <c r="BE14" i="24"/>
  <c r="BE15" i="24"/>
  <c r="BE16" i="24"/>
  <c r="BE17" i="24"/>
  <c r="BE18" i="24"/>
  <c r="BE19" i="24"/>
  <c r="BE20" i="24"/>
  <c r="BE21" i="24"/>
  <c r="BE22" i="24"/>
  <c r="BE23" i="24"/>
  <c r="BE24" i="24"/>
  <c r="BE25" i="24"/>
  <c r="BE26" i="24"/>
  <c r="BE27" i="24"/>
  <c r="BE28" i="24"/>
  <c r="BE29" i="24"/>
  <c r="BE30" i="24"/>
  <c r="BE31" i="24"/>
  <c r="BE32" i="24"/>
  <c r="BE33" i="24"/>
  <c r="BE34" i="24"/>
  <c r="BE35" i="24"/>
  <c r="BE36" i="24"/>
  <c r="BE37" i="24"/>
  <c r="BE38" i="24"/>
  <c r="BE39" i="24"/>
  <c r="BE40" i="24"/>
  <c r="BE41" i="24"/>
  <c r="BE42" i="24"/>
  <c r="BE43" i="24"/>
  <c r="BE44" i="24"/>
  <c r="BE45" i="24"/>
  <c r="BE46" i="24"/>
  <c r="BE47" i="24"/>
  <c r="BE48" i="24"/>
  <c r="BE49" i="24"/>
  <c r="BE50" i="24"/>
  <c r="BE51" i="24"/>
  <c r="BE52" i="24"/>
  <c r="BE53" i="24"/>
  <c r="BC5" i="24"/>
  <c r="BC6" i="24"/>
  <c r="BC7" i="24"/>
  <c r="BC8" i="24"/>
  <c r="BC9" i="24"/>
  <c r="BC10" i="24"/>
  <c r="BC11" i="24"/>
  <c r="BC12" i="24"/>
  <c r="BC13" i="24"/>
  <c r="BC14" i="24"/>
  <c r="BC15" i="24"/>
  <c r="BC16" i="24"/>
  <c r="BC17" i="24"/>
  <c r="BC18" i="24"/>
  <c r="BC19" i="24"/>
  <c r="BC20" i="24"/>
  <c r="BC21" i="24"/>
  <c r="BC22" i="24"/>
  <c r="BC23" i="24"/>
  <c r="BC24" i="24"/>
  <c r="BC25" i="24"/>
  <c r="BC26" i="24"/>
  <c r="BC27" i="24"/>
  <c r="BC28" i="24"/>
  <c r="BC29" i="24"/>
  <c r="BC30" i="24"/>
  <c r="BC31" i="24"/>
  <c r="BC32" i="24"/>
  <c r="BC33" i="24"/>
  <c r="BC34" i="24"/>
  <c r="BC35" i="24"/>
  <c r="BC36" i="24"/>
  <c r="BC37" i="24"/>
  <c r="BC38" i="24"/>
  <c r="BC39" i="24"/>
  <c r="BC40" i="24"/>
  <c r="BC41" i="24"/>
  <c r="BC42" i="24"/>
  <c r="BC43" i="24"/>
  <c r="BC44" i="24"/>
  <c r="BC45" i="24"/>
  <c r="BC46" i="24"/>
  <c r="BC47" i="24"/>
  <c r="BC48" i="24"/>
  <c r="BC49" i="24"/>
  <c r="BC50" i="24"/>
  <c r="BC51" i="24"/>
  <c r="BC52" i="24"/>
  <c r="BC53" i="24"/>
  <c r="CB5" i="24"/>
  <c r="CC5" i="24"/>
  <c r="CC6" i="24"/>
  <c r="CC7" i="24"/>
  <c r="CC8" i="24"/>
  <c r="CC9" i="24"/>
  <c r="CC10" i="24"/>
  <c r="CC11" i="24"/>
  <c r="CC12" i="24"/>
  <c r="CC13" i="24"/>
  <c r="CC14" i="24"/>
  <c r="CC15" i="24"/>
  <c r="CC16" i="24"/>
  <c r="CC17" i="24"/>
  <c r="CC18" i="24"/>
  <c r="CC19" i="24"/>
  <c r="CC20" i="24"/>
  <c r="CC21" i="24"/>
  <c r="CC22" i="24"/>
  <c r="CC23" i="24"/>
  <c r="CC24" i="24"/>
  <c r="CC25" i="24"/>
  <c r="CC26" i="24"/>
  <c r="CC27" i="24"/>
  <c r="CC28" i="24"/>
  <c r="CC29" i="24"/>
  <c r="CC30" i="24"/>
  <c r="CC31" i="24"/>
  <c r="CC32" i="24"/>
  <c r="CC33" i="24"/>
  <c r="CC34" i="24"/>
  <c r="CC35" i="24"/>
  <c r="CC36" i="24"/>
  <c r="CC37" i="24"/>
  <c r="CC38" i="24"/>
  <c r="CC39" i="24"/>
  <c r="CC40" i="24"/>
  <c r="CC41" i="24"/>
  <c r="CC42" i="24"/>
  <c r="CC43" i="24"/>
  <c r="CC44" i="24"/>
  <c r="CC45" i="24"/>
  <c r="CC46" i="24"/>
  <c r="CC47" i="24"/>
  <c r="CC48" i="24"/>
  <c r="CC49" i="24"/>
  <c r="CC50" i="24"/>
  <c r="CC51" i="24"/>
  <c r="CC52" i="24"/>
  <c r="CC53" i="24"/>
  <c r="CD5" i="24"/>
  <c r="CH5" i="24"/>
  <c r="CI5" i="24"/>
  <c r="CD6" i="24"/>
  <c r="CH6" i="24"/>
  <c r="CI6" i="24"/>
  <c r="CD7" i="24"/>
  <c r="CH7" i="24"/>
  <c r="CI7" i="24"/>
  <c r="CD8" i="24"/>
  <c r="CH8" i="24"/>
  <c r="CI8" i="24"/>
  <c r="CD9" i="24"/>
  <c r="CH9" i="24"/>
  <c r="CI9" i="24"/>
  <c r="CD10" i="24"/>
  <c r="CH10" i="24"/>
  <c r="CI10" i="24"/>
  <c r="CD11" i="24"/>
  <c r="CH11" i="24"/>
  <c r="CI11" i="24"/>
  <c r="CD12" i="24"/>
  <c r="CH12" i="24"/>
  <c r="CI12" i="24"/>
  <c r="CD13" i="24"/>
  <c r="CH13" i="24"/>
  <c r="CI13" i="24"/>
  <c r="CD14" i="24"/>
  <c r="CH14" i="24"/>
  <c r="CI14" i="24"/>
  <c r="CD15" i="24"/>
  <c r="CH15" i="24"/>
  <c r="CI15" i="24"/>
  <c r="CD16" i="24"/>
  <c r="CH16" i="24"/>
  <c r="CI16" i="24"/>
  <c r="CD17" i="24"/>
  <c r="CH17" i="24"/>
  <c r="CI17" i="24"/>
  <c r="CD18" i="24"/>
  <c r="CH18" i="24"/>
  <c r="CI18" i="24"/>
  <c r="CD19" i="24"/>
  <c r="CH19" i="24"/>
  <c r="CI19" i="24"/>
  <c r="CD20" i="24"/>
  <c r="CH20" i="24"/>
  <c r="CI20" i="24"/>
  <c r="CD21" i="24"/>
  <c r="CH21" i="24"/>
  <c r="CI21" i="24"/>
  <c r="CD22" i="24"/>
  <c r="CH22" i="24"/>
  <c r="CI22" i="24"/>
  <c r="CD23" i="24"/>
  <c r="CH23" i="24"/>
  <c r="CI23" i="24"/>
  <c r="CD24" i="24"/>
  <c r="CH24" i="24"/>
  <c r="CI24" i="24"/>
  <c r="CD25" i="24"/>
  <c r="CH25" i="24"/>
  <c r="CI25" i="24"/>
  <c r="CD26" i="24"/>
  <c r="CH26" i="24"/>
  <c r="CI26" i="24"/>
  <c r="CD27" i="24"/>
  <c r="CH27" i="24"/>
  <c r="CI27" i="24"/>
  <c r="CD28" i="24"/>
  <c r="CH28" i="24"/>
  <c r="CI28" i="24"/>
  <c r="CD29" i="24"/>
  <c r="CH29" i="24"/>
  <c r="CI29" i="24"/>
  <c r="CD30" i="24"/>
  <c r="CH30" i="24"/>
  <c r="CI30" i="24"/>
  <c r="CD31" i="24"/>
  <c r="CH31" i="24"/>
  <c r="CI31" i="24"/>
  <c r="CD32" i="24"/>
  <c r="CH32" i="24"/>
  <c r="CI32" i="24"/>
  <c r="CD33" i="24"/>
  <c r="CH33" i="24"/>
  <c r="CI33" i="24"/>
  <c r="CD34" i="24"/>
  <c r="CH34" i="24"/>
  <c r="CI34" i="24"/>
  <c r="CD35" i="24"/>
  <c r="CH35" i="24"/>
  <c r="CI35" i="24"/>
  <c r="CD36" i="24"/>
  <c r="CH36" i="24"/>
  <c r="CI36" i="24"/>
  <c r="CD37" i="24"/>
  <c r="CH37" i="24"/>
  <c r="CI37" i="24"/>
  <c r="CD38" i="24"/>
  <c r="CH38" i="24"/>
  <c r="CI38" i="24"/>
  <c r="CD39" i="24"/>
  <c r="CH39" i="24"/>
  <c r="CI39" i="24"/>
  <c r="CD40" i="24"/>
  <c r="CH40" i="24"/>
  <c r="CI40" i="24"/>
  <c r="CD41" i="24"/>
  <c r="CH41" i="24"/>
  <c r="CI41" i="24"/>
  <c r="CD42" i="24"/>
  <c r="CH42" i="24"/>
  <c r="CI42" i="24"/>
  <c r="CD43" i="24"/>
  <c r="CH43" i="24"/>
  <c r="CI43" i="24"/>
  <c r="CD44" i="24"/>
  <c r="CH44" i="24"/>
  <c r="CI44" i="24"/>
  <c r="CD45" i="24"/>
  <c r="CH45" i="24"/>
  <c r="CI45" i="24"/>
  <c r="CD46" i="24"/>
  <c r="CH46" i="24"/>
  <c r="CI46" i="24"/>
  <c r="CD47" i="24"/>
  <c r="CH47" i="24"/>
  <c r="CI47" i="24"/>
  <c r="CD48" i="24"/>
  <c r="CH48" i="24"/>
  <c r="CI48" i="24"/>
  <c r="CD49" i="24"/>
  <c r="CH49" i="24"/>
  <c r="CI49" i="24"/>
  <c r="CD50" i="24"/>
  <c r="CH50" i="24"/>
  <c r="CI50" i="24"/>
  <c r="CD51" i="24"/>
  <c r="CH51" i="24"/>
  <c r="CI51" i="24"/>
  <c r="CD52" i="24"/>
  <c r="CH52" i="24"/>
  <c r="CI52" i="24"/>
  <c r="CD53" i="24"/>
  <c r="CH53" i="24"/>
  <c r="CI53" i="24"/>
  <c r="CO4" i="24"/>
  <c r="CA4" i="24" s="1"/>
  <c r="CD4" i="24"/>
  <c r="CM5" i="24"/>
  <c r="CM6" i="24"/>
  <c r="CM7" i="24"/>
  <c r="CM8" i="24"/>
  <c r="CM9" i="24"/>
  <c r="CM10" i="24"/>
  <c r="CM11" i="24"/>
  <c r="CM12" i="24"/>
  <c r="CM13" i="24"/>
  <c r="CM14" i="24"/>
  <c r="CM15" i="24"/>
  <c r="CM16" i="24"/>
  <c r="CM17" i="24"/>
  <c r="CM18" i="24"/>
  <c r="CM19" i="24"/>
  <c r="CM20" i="24"/>
  <c r="CM21" i="24"/>
  <c r="CM22" i="24"/>
  <c r="CM23" i="24"/>
  <c r="CM24" i="24"/>
  <c r="CM25" i="24"/>
  <c r="CM26" i="24"/>
  <c r="CM27" i="24"/>
  <c r="CM28" i="24"/>
  <c r="CM29" i="24"/>
  <c r="CM30" i="24"/>
  <c r="CM31" i="24"/>
  <c r="CM32" i="24"/>
  <c r="CM33" i="24"/>
  <c r="CM34" i="24"/>
  <c r="CM35" i="24"/>
  <c r="CM36" i="24"/>
  <c r="CM37" i="24"/>
  <c r="CM38" i="24"/>
  <c r="CM39" i="24"/>
  <c r="CM40" i="24"/>
  <c r="CM41" i="24"/>
  <c r="CM42" i="24"/>
  <c r="CM43" i="24"/>
  <c r="CM44" i="24"/>
  <c r="CM45" i="24"/>
  <c r="CM46" i="24"/>
  <c r="CM47" i="24"/>
  <c r="CM48" i="24"/>
  <c r="CM49" i="24"/>
  <c r="CM50" i="24"/>
  <c r="CM51" i="24"/>
  <c r="CM52" i="24"/>
  <c r="CM53" i="24"/>
  <c r="CN5" i="24"/>
  <c r="CL5" i="24"/>
  <c r="CN6" i="24"/>
  <c r="CL6" i="24"/>
  <c r="CN7" i="24"/>
  <c r="CL7" i="24"/>
  <c r="CN8" i="24"/>
  <c r="CL8" i="24"/>
  <c r="CN9" i="24"/>
  <c r="CL9" i="24"/>
  <c r="CN10" i="24"/>
  <c r="CL10" i="24"/>
  <c r="CN11" i="24"/>
  <c r="CL11" i="24"/>
  <c r="CN12" i="24"/>
  <c r="CL12" i="24"/>
  <c r="CN13" i="24"/>
  <c r="CL13" i="24"/>
  <c r="CN14" i="24"/>
  <c r="CL14" i="24"/>
  <c r="CN15" i="24"/>
  <c r="CL15" i="24"/>
  <c r="CN16" i="24"/>
  <c r="CL16" i="24"/>
  <c r="CN17" i="24"/>
  <c r="CL17" i="24"/>
  <c r="CN18" i="24"/>
  <c r="CL18" i="24"/>
  <c r="CN19" i="24"/>
  <c r="CL19" i="24"/>
  <c r="CN20" i="24"/>
  <c r="CL20" i="24"/>
  <c r="CN21" i="24"/>
  <c r="CL21" i="24"/>
  <c r="CN22" i="24"/>
  <c r="CL22" i="24"/>
  <c r="CN23" i="24"/>
  <c r="CL23" i="24"/>
  <c r="CN24" i="24"/>
  <c r="CL24" i="24"/>
  <c r="CN25" i="24"/>
  <c r="CL25" i="24"/>
  <c r="CN26" i="24"/>
  <c r="CL26" i="24"/>
  <c r="CN27" i="24"/>
  <c r="CL27" i="24"/>
  <c r="CN28" i="24"/>
  <c r="CL28" i="24"/>
  <c r="CN29" i="24"/>
  <c r="CL29" i="24"/>
  <c r="CN30" i="24"/>
  <c r="CL30" i="24"/>
  <c r="CN31" i="24"/>
  <c r="CL31" i="24"/>
  <c r="CN32" i="24"/>
  <c r="CL32" i="24"/>
  <c r="CN33" i="24"/>
  <c r="CL33" i="24"/>
  <c r="CN34" i="24"/>
  <c r="CL34" i="24"/>
  <c r="CN35" i="24"/>
  <c r="CL35" i="24"/>
  <c r="CN36" i="24"/>
  <c r="CL36" i="24"/>
  <c r="CN37" i="24"/>
  <c r="CL37" i="24"/>
  <c r="CN38" i="24"/>
  <c r="CL38" i="24"/>
  <c r="CN39" i="24"/>
  <c r="CL39" i="24"/>
  <c r="CN40" i="24"/>
  <c r="CL40" i="24"/>
  <c r="CN41" i="24"/>
  <c r="CL41" i="24"/>
  <c r="CN42" i="24"/>
  <c r="CL42" i="24"/>
  <c r="CN43" i="24"/>
  <c r="CL43" i="24"/>
  <c r="CN44" i="24"/>
  <c r="CL44" i="24"/>
  <c r="CN45" i="24"/>
  <c r="CL45" i="24"/>
  <c r="CN46" i="24"/>
  <c r="CL46" i="24"/>
  <c r="CN47" i="24"/>
  <c r="CL47" i="24"/>
  <c r="CN48" i="24"/>
  <c r="CL48" i="24"/>
  <c r="CN49" i="24"/>
  <c r="CL49" i="24"/>
  <c r="CN50" i="24"/>
  <c r="CL50" i="24"/>
  <c r="CN51" i="24"/>
  <c r="CL51" i="24"/>
  <c r="CN52" i="24"/>
  <c r="CL52" i="24"/>
  <c r="CN53" i="24"/>
  <c r="CL53" i="24"/>
  <c r="CN4" i="24"/>
  <c r="CL4" i="24" s="1"/>
  <c r="CK5" i="24"/>
  <c r="CK6" i="24"/>
  <c r="CK7" i="24"/>
  <c r="CK8" i="24"/>
  <c r="CK9" i="24"/>
  <c r="CK10" i="24"/>
  <c r="CK11" i="24"/>
  <c r="CK12" i="24"/>
  <c r="CK13" i="24"/>
  <c r="CK14" i="24"/>
  <c r="CK15" i="24"/>
  <c r="CK16" i="24"/>
  <c r="CK17" i="24"/>
  <c r="CK18" i="24"/>
  <c r="CK19" i="24"/>
  <c r="CK20" i="24"/>
  <c r="CK21" i="24"/>
  <c r="CK22" i="24"/>
  <c r="CK23" i="24"/>
  <c r="CK24" i="24"/>
  <c r="CK25" i="24"/>
  <c r="CK26" i="24"/>
  <c r="CK27" i="24"/>
  <c r="CK28" i="24"/>
  <c r="CK29" i="24"/>
  <c r="CK30" i="24"/>
  <c r="CK31" i="24"/>
  <c r="CK32" i="24"/>
  <c r="CK33" i="24"/>
  <c r="CK34" i="24"/>
  <c r="CK35" i="24"/>
  <c r="CK36" i="24"/>
  <c r="CK37" i="24"/>
  <c r="CK38" i="24"/>
  <c r="CK39" i="24"/>
  <c r="CK40" i="24"/>
  <c r="CK41" i="24"/>
  <c r="CK42" i="24"/>
  <c r="CK43" i="24"/>
  <c r="CK44" i="24"/>
  <c r="CK45" i="24"/>
  <c r="CK46" i="24"/>
  <c r="CK47" i="24"/>
  <c r="CK48" i="24"/>
  <c r="CK49" i="24"/>
  <c r="CK50" i="24"/>
  <c r="CK51" i="24"/>
  <c r="CK52" i="24"/>
  <c r="CK53" i="24"/>
  <c r="CO5" i="24"/>
  <c r="CA5" i="24"/>
  <c r="CO6" i="24"/>
  <c r="CA6" i="24"/>
  <c r="CO7" i="24"/>
  <c r="CA7" i="24"/>
  <c r="CO8" i="24"/>
  <c r="CA8" i="24"/>
  <c r="CO9" i="24"/>
  <c r="CA9" i="24"/>
  <c r="CO10" i="24"/>
  <c r="CA10" i="24"/>
  <c r="CO11" i="24"/>
  <c r="CA11" i="24"/>
  <c r="CO12" i="24"/>
  <c r="CA12" i="24"/>
  <c r="CO13" i="24"/>
  <c r="CA13" i="24"/>
  <c r="CO14" i="24"/>
  <c r="CA14" i="24"/>
  <c r="CO15" i="24"/>
  <c r="CA15" i="24"/>
  <c r="CO16" i="24"/>
  <c r="CA16" i="24"/>
  <c r="CO17" i="24"/>
  <c r="CA17" i="24"/>
  <c r="CO18" i="24"/>
  <c r="CA18" i="24"/>
  <c r="CO19" i="24"/>
  <c r="CA19" i="24"/>
  <c r="CO20" i="24"/>
  <c r="CA20" i="24"/>
  <c r="CO21" i="24"/>
  <c r="CA21" i="24"/>
  <c r="CO22" i="24"/>
  <c r="CA22" i="24"/>
  <c r="CO23" i="24"/>
  <c r="CA23" i="24"/>
  <c r="CO24" i="24"/>
  <c r="CA24" i="24"/>
  <c r="CO25" i="24"/>
  <c r="CA25" i="24"/>
  <c r="CO26" i="24"/>
  <c r="CA26" i="24"/>
  <c r="CO27" i="24"/>
  <c r="CA27" i="24"/>
  <c r="CO28" i="24"/>
  <c r="CA28" i="24"/>
  <c r="CO29" i="24"/>
  <c r="CA29" i="24"/>
  <c r="CO30" i="24"/>
  <c r="CA30" i="24"/>
  <c r="CO31" i="24"/>
  <c r="CA31" i="24"/>
  <c r="CO32" i="24"/>
  <c r="CA32" i="24"/>
  <c r="CO33" i="24"/>
  <c r="CA33" i="24"/>
  <c r="CO34" i="24"/>
  <c r="CA34" i="24"/>
  <c r="CO35" i="24"/>
  <c r="CA35" i="24"/>
  <c r="CO36" i="24"/>
  <c r="CA36" i="24"/>
  <c r="CO37" i="24"/>
  <c r="CA37" i="24"/>
  <c r="CO38" i="24"/>
  <c r="CA38" i="24"/>
  <c r="CO39" i="24"/>
  <c r="CA39" i="24"/>
  <c r="CO40" i="24"/>
  <c r="CA40" i="24"/>
  <c r="CO41" i="24"/>
  <c r="CA41" i="24"/>
  <c r="CO42" i="24"/>
  <c r="CA42" i="24"/>
  <c r="CO43" i="24"/>
  <c r="CA43" i="24"/>
  <c r="CO44" i="24"/>
  <c r="CA44" i="24"/>
  <c r="CO45" i="24"/>
  <c r="CA45" i="24"/>
  <c r="CO46" i="24"/>
  <c r="CA46" i="24"/>
  <c r="CO47" i="24"/>
  <c r="CA47" i="24"/>
  <c r="CO48" i="24"/>
  <c r="CA48" i="24"/>
  <c r="CO49" i="24"/>
  <c r="CA49" i="24"/>
  <c r="CO50" i="24"/>
  <c r="CA50" i="24"/>
  <c r="CO51" i="24"/>
  <c r="CA51" i="24"/>
  <c r="CO52" i="24"/>
  <c r="CA52" i="24"/>
  <c r="CO53" i="24"/>
  <c r="CA53" i="24"/>
  <c r="CM4" i="24"/>
  <c r="AX4" i="24"/>
  <c r="A9" i="33"/>
  <c r="B26" i="19"/>
  <c r="B9" i="33"/>
  <c r="C9" i="33"/>
  <c r="A10" i="33"/>
  <c r="B10" i="33"/>
  <c r="C10" i="33"/>
  <c r="A11" i="33"/>
  <c r="R4" i="24"/>
  <c r="B35" i="19" s="1"/>
  <c r="B11" i="33" s="1"/>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C35" i="19"/>
  <c r="C11" i="33" s="1"/>
  <c r="A12" i="33"/>
  <c r="S4" i="24"/>
  <c r="B36" i="19" s="1"/>
  <c r="S5" i="24"/>
  <c r="S6" i="24"/>
  <c r="S7" i="24"/>
  <c r="S8" i="24"/>
  <c r="S9" i="24"/>
  <c r="S10" i="24"/>
  <c r="S11" i="24"/>
  <c r="S12" i="24"/>
  <c r="S13" i="24"/>
  <c r="S14" i="24"/>
  <c r="S15" i="24"/>
  <c r="S16" i="24"/>
  <c r="S17" i="24"/>
  <c r="S18" i="24"/>
  <c r="S19" i="24"/>
  <c r="S20" i="24"/>
  <c r="S21" i="24"/>
  <c r="S22" i="24"/>
  <c r="S23" i="24"/>
  <c r="S24" i="24"/>
  <c r="S25" i="24"/>
  <c r="S26" i="24"/>
  <c r="S27" i="24"/>
  <c r="S28" i="24"/>
  <c r="S29" i="24"/>
  <c r="S30" i="24"/>
  <c r="S31" i="24"/>
  <c r="S32" i="24"/>
  <c r="S33" i="24"/>
  <c r="S34" i="24"/>
  <c r="S35" i="24"/>
  <c r="S36" i="24"/>
  <c r="S37" i="24"/>
  <c r="S38" i="24"/>
  <c r="S39" i="24"/>
  <c r="S40" i="24"/>
  <c r="S41" i="24"/>
  <c r="S42" i="24"/>
  <c r="S43" i="24"/>
  <c r="S44" i="24"/>
  <c r="S45" i="24"/>
  <c r="S46" i="24"/>
  <c r="S47" i="24"/>
  <c r="S48" i="24"/>
  <c r="S49" i="24"/>
  <c r="S50" i="24"/>
  <c r="S51" i="24"/>
  <c r="S52" i="24"/>
  <c r="S53" i="24"/>
  <c r="C36" i="19"/>
  <c r="C12" i="33" s="1"/>
  <c r="A13" i="33"/>
  <c r="T4" i="24"/>
  <c r="B37" i="19" s="1"/>
  <c r="T5" i="24"/>
  <c r="T6" i="24"/>
  <c r="T7" i="24"/>
  <c r="T8" i="24"/>
  <c r="T9" i="24"/>
  <c r="T10" i="24"/>
  <c r="T11" i="24"/>
  <c r="T12" i="24"/>
  <c r="T13" i="24"/>
  <c r="T14" i="24"/>
  <c r="T15" i="24"/>
  <c r="T16" i="24"/>
  <c r="T17" i="24"/>
  <c r="T18" i="24"/>
  <c r="T19" i="24"/>
  <c r="T20" i="24"/>
  <c r="T21" i="24"/>
  <c r="T22" i="24"/>
  <c r="T23" i="24"/>
  <c r="T24" i="24"/>
  <c r="T25" i="24"/>
  <c r="T26" i="24"/>
  <c r="T27" i="24"/>
  <c r="T28" i="24"/>
  <c r="T29" i="24"/>
  <c r="T30" i="24"/>
  <c r="T31" i="24"/>
  <c r="T32" i="24"/>
  <c r="T33" i="24"/>
  <c r="T34" i="24"/>
  <c r="T35" i="24"/>
  <c r="T36" i="24"/>
  <c r="T37" i="24"/>
  <c r="T38" i="24"/>
  <c r="T39" i="24"/>
  <c r="T40" i="24"/>
  <c r="T41" i="24"/>
  <c r="T42" i="24"/>
  <c r="T43" i="24"/>
  <c r="T44" i="24"/>
  <c r="T45" i="24"/>
  <c r="T46" i="24"/>
  <c r="T47" i="24"/>
  <c r="T48" i="24"/>
  <c r="T49" i="24"/>
  <c r="T50" i="24"/>
  <c r="T51" i="24"/>
  <c r="T52" i="24"/>
  <c r="T53" i="24"/>
  <c r="C37" i="19"/>
  <c r="C13" i="33" s="1"/>
  <c r="A14" i="33"/>
  <c r="Q7" i="11" a="1"/>
  <c r="Q7" i="11" s="1"/>
  <c r="Q8" i="11" a="1"/>
  <c r="Q9" i="11" a="1"/>
  <c r="Q10" i="11" a="1"/>
  <c r="Q11" i="11" a="1"/>
  <c r="Q12" i="11" a="1"/>
  <c r="Q13" i="11" a="1"/>
  <c r="Q14" i="11" a="1"/>
  <c r="Q15" i="11" a="1"/>
  <c r="Q16" i="11" a="1"/>
  <c r="Q17" i="11" a="1"/>
  <c r="Q18" i="11" a="1"/>
  <c r="Q19" i="11" a="1"/>
  <c r="Q20" i="11" a="1"/>
  <c r="Q21" i="11" a="1"/>
  <c r="Q22" i="11" a="1"/>
  <c r="Q23" i="11" a="1"/>
  <c r="Q24" i="11" a="1"/>
  <c r="Q25" i="11" a="1"/>
  <c r="Q26" i="11" a="1"/>
  <c r="Q27" i="11" a="1"/>
  <c r="Q28" i="11" a="1"/>
  <c r="Q29" i="11" a="1"/>
  <c r="Q30" i="11" a="1"/>
  <c r="Q31" i="11" a="1"/>
  <c r="Q32" i="11" a="1"/>
  <c r="Q33" i="11" a="1"/>
  <c r="Q34" i="11" a="1"/>
  <c r="Q35" i="11" a="1"/>
  <c r="Q36" i="11" a="1"/>
  <c r="Q37" i="11" a="1"/>
  <c r="Q38" i="11" a="1"/>
  <c r="Q39" i="11" a="1"/>
  <c r="Q40" i="11" a="1"/>
  <c r="Q41" i="11" a="1"/>
  <c r="Q41" i="11" s="1"/>
  <c r="Q42" i="11" a="1"/>
  <c r="Q43" i="11" a="1"/>
  <c r="Q43" i="11" s="1"/>
  <c r="Q44" i="11" a="1"/>
  <c r="Q45" i="11" a="1"/>
  <c r="Q45" i="11" s="1"/>
  <c r="Q46" i="11" a="1"/>
  <c r="Q47" i="11" a="1"/>
  <c r="Q48" i="11" a="1"/>
  <c r="Q49" i="11" a="1"/>
  <c r="Q49" i="11" s="1"/>
  <c r="Q50" i="11" a="1"/>
  <c r="Q51" i="11" a="1"/>
  <c r="Q51" i="11" s="1"/>
  <c r="Q52" i="11" a="1"/>
  <c r="Q53" i="11" a="1"/>
  <c r="Q53" i="11" s="1"/>
  <c r="Q54" i="11" a="1"/>
  <c r="Q55" i="11" a="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2" i="11"/>
  <c r="Q44" i="11"/>
  <c r="Q46" i="11"/>
  <c r="Q47" i="11"/>
  <c r="Q48" i="11"/>
  <c r="Q50" i="11"/>
  <c r="Q52" i="11"/>
  <c r="Q54" i="11"/>
  <c r="Q55" i="11"/>
  <c r="A15" i="33"/>
  <c r="A16" i="33"/>
  <c r="A7" i="33"/>
  <c r="A8" i="33"/>
  <c r="C19" i="19"/>
  <c r="C8" i="33" s="1"/>
  <c r="AX5" i="24"/>
  <c r="AX6" i="24"/>
  <c r="AX7" i="24"/>
  <c r="AX8" i="24"/>
  <c r="AX9" i="24"/>
  <c r="AX10" i="24"/>
  <c r="AX11" i="24"/>
  <c r="AX12" i="24"/>
  <c r="AX13" i="24"/>
  <c r="AX14" i="24"/>
  <c r="AX15" i="24"/>
  <c r="AX16" i="24"/>
  <c r="AX17" i="24"/>
  <c r="AX18" i="24"/>
  <c r="AX19" i="24"/>
  <c r="AX20" i="24"/>
  <c r="AX21" i="24"/>
  <c r="AX22" i="24"/>
  <c r="AX23" i="24"/>
  <c r="AX24" i="24"/>
  <c r="AX25" i="24"/>
  <c r="AX26" i="24"/>
  <c r="AX27" i="24"/>
  <c r="AX28" i="24"/>
  <c r="AX29" i="24"/>
  <c r="AX30" i="24"/>
  <c r="AX31" i="24"/>
  <c r="AX32" i="24"/>
  <c r="AX33" i="24"/>
  <c r="AX34" i="24"/>
  <c r="AX35" i="24"/>
  <c r="AX36" i="24"/>
  <c r="AX37" i="24"/>
  <c r="AX38" i="24"/>
  <c r="AX39" i="24"/>
  <c r="AX40" i="24"/>
  <c r="AX41" i="24"/>
  <c r="AX42" i="24"/>
  <c r="AX43" i="24"/>
  <c r="AX44" i="24"/>
  <c r="AX45" i="24"/>
  <c r="AX46" i="24"/>
  <c r="AX47" i="24"/>
  <c r="AX48" i="24"/>
  <c r="AX49" i="24"/>
  <c r="AX50" i="24"/>
  <c r="AX51" i="24"/>
  <c r="AX52" i="24"/>
  <c r="AX53" i="24"/>
  <c r="B6" i="19"/>
  <c r="B6" i="33" s="1"/>
  <c r="C6" i="19"/>
  <c r="C6" i="33" s="1"/>
  <c r="A4" i="33"/>
  <c r="A5" i="33"/>
  <c r="A6" i="33"/>
  <c r="A3" i="33"/>
  <c r="CG5" i="24"/>
  <c r="CG6" i="24"/>
  <c r="CG7" i="24"/>
  <c r="CG8" i="24"/>
  <c r="CG9" i="24"/>
  <c r="CG10" i="24"/>
  <c r="CG11" i="24"/>
  <c r="CG12" i="24"/>
  <c r="CG13" i="24"/>
  <c r="CG14" i="24"/>
  <c r="CG15" i="24"/>
  <c r="CG16" i="24"/>
  <c r="CG17" i="24"/>
  <c r="CG18" i="24"/>
  <c r="CG19" i="24"/>
  <c r="CG20" i="24"/>
  <c r="CG21" i="24"/>
  <c r="CG22" i="24"/>
  <c r="CG23" i="24"/>
  <c r="CG24" i="24"/>
  <c r="CG25" i="24"/>
  <c r="CG26" i="24"/>
  <c r="CG27" i="24"/>
  <c r="CG28" i="24"/>
  <c r="CG29" i="24"/>
  <c r="CG30" i="24"/>
  <c r="CG31" i="24"/>
  <c r="CG32" i="24"/>
  <c r="CG33" i="24"/>
  <c r="CG34" i="24"/>
  <c r="CG35" i="24"/>
  <c r="CG36" i="24"/>
  <c r="CG37" i="24"/>
  <c r="CG38" i="24"/>
  <c r="CG39" i="24"/>
  <c r="CG40" i="24"/>
  <c r="CG41" i="24"/>
  <c r="CG42" i="24"/>
  <c r="CG43" i="24"/>
  <c r="CG44" i="24"/>
  <c r="CG45" i="24"/>
  <c r="CG46" i="24"/>
  <c r="CG47" i="24"/>
  <c r="CG48" i="24"/>
  <c r="CG49" i="24"/>
  <c r="CG50" i="24"/>
  <c r="CG51" i="24"/>
  <c r="CG52" i="24"/>
  <c r="CG53" i="24"/>
  <c r="CB6" i="24"/>
  <c r="CB7" i="24"/>
  <c r="CB8" i="24"/>
  <c r="CB9" i="24"/>
  <c r="CB10" i="24"/>
  <c r="CB11" i="24"/>
  <c r="CB12" i="24"/>
  <c r="CB13" i="24"/>
  <c r="CB14" i="24"/>
  <c r="CB15" i="24"/>
  <c r="CB16" i="24"/>
  <c r="CB17" i="24"/>
  <c r="CB18" i="24"/>
  <c r="CB19" i="24"/>
  <c r="CB20" i="24"/>
  <c r="CB21" i="24"/>
  <c r="CB22" i="24"/>
  <c r="CB23" i="24"/>
  <c r="CB24" i="24"/>
  <c r="CB25" i="24"/>
  <c r="CB26" i="24"/>
  <c r="CB27" i="24"/>
  <c r="CB28" i="24"/>
  <c r="CB29" i="24"/>
  <c r="CB30" i="24"/>
  <c r="CB31" i="24"/>
  <c r="CB32" i="24"/>
  <c r="CB33" i="24"/>
  <c r="CB34" i="24"/>
  <c r="CB35" i="24"/>
  <c r="CB36" i="24"/>
  <c r="CB37" i="24"/>
  <c r="CB38" i="24"/>
  <c r="CB39" i="24"/>
  <c r="CB40" i="24"/>
  <c r="CB41" i="24"/>
  <c r="CB42" i="24"/>
  <c r="CB43" i="24"/>
  <c r="CB44" i="24"/>
  <c r="CB45" i="24"/>
  <c r="CB46" i="24"/>
  <c r="CB47" i="24"/>
  <c r="CB48" i="24"/>
  <c r="CB49" i="24"/>
  <c r="CB50" i="24"/>
  <c r="CB51" i="24"/>
  <c r="CB52" i="24"/>
  <c r="CB53" i="24"/>
  <c r="C35" i="25"/>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A71" i="11"/>
  <c r="B71" i="11"/>
  <c r="D71" i="11"/>
  <c r="A72" i="11"/>
  <c r="B72" i="11"/>
  <c r="D72" i="11"/>
  <c r="A73" i="11"/>
  <c r="B73" i="11"/>
  <c r="D73" i="11"/>
  <c r="A74" i="11"/>
  <c r="B74" i="11"/>
  <c r="D74" i="11"/>
  <c r="A75" i="11"/>
  <c r="B75" i="11"/>
  <c r="D75" i="11"/>
  <c r="A76" i="11"/>
  <c r="B76" i="11"/>
  <c r="D76" i="11"/>
  <c r="A77" i="11"/>
  <c r="B77" i="11"/>
  <c r="D77" i="11"/>
  <c r="A78" i="11"/>
  <c r="B78" i="11"/>
  <c r="D78" i="11"/>
  <c r="A79" i="11"/>
  <c r="B79" i="11"/>
  <c r="D79" i="11"/>
  <c r="A80" i="11"/>
  <c r="B80" i="11"/>
  <c r="D80" i="11"/>
  <c r="A81" i="11"/>
  <c r="B81" i="11"/>
  <c r="D81" i="11"/>
  <c r="A82" i="11"/>
  <c r="B82" i="11"/>
  <c r="D82" i="11"/>
  <c r="A83" i="11"/>
  <c r="B83" i="11"/>
  <c r="D83" i="11"/>
  <c r="A84" i="11"/>
  <c r="B84" i="11"/>
  <c r="D84" i="11"/>
  <c r="A85" i="11"/>
  <c r="B85" i="11"/>
  <c r="D85" i="11"/>
  <c r="A86" i="11"/>
  <c r="B86" i="11"/>
  <c r="D86" i="11"/>
  <c r="A87" i="11"/>
  <c r="B87" i="11"/>
  <c r="D87" i="11"/>
  <c r="A88" i="11"/>
  <c r="B88" i="11"/>
  <c r="D88" i="11"/>
  <c r="A89" i="11"/>
  <c r="B89" i="11"/>
  <c r="D89" i="11"/>
  <c r="A90" i="11"/>
  <c r="B90" i="11"/>
  <c r="D90" i="11"/>
  <c r="A91" i="11"/>
  <c r="B91" i="11"/>
  <c r="D91" i="11"/>
  <c r="A92" i="11"/>
  <c r="B92" i="11"/>
  <c r="D92" i="11"/>
  <c r="A93" i="11"/>
  <c r="B93" i="11"/>
  <c r="D93" i="11"/>
  <c r="A94" i="11"/>
  <c r="B94" i="11"/>
  <c r="D94" i="11"/>
  <c r="A95" i="11"/>
  <c r="B95" i="11"/>
  <c r="D95" i="11"/>
  <c r="A96" i="11"/>
  <c r="B96" i="11"/>
  <c r="D96" i="11"/>
  <c r="A97" i="11"/>
  <c r="B97" i="11"/>
  <c r="D97" i="11"/>
  <c r="A98" i="11"/>
  <c r="B98" i="11"/>
  <c r="D98" i="11"/>
  <c r="A99" i="11"/>
  <c r="B99" i="11"/>
  <c r="D99" i="11"/>
  <c r="A100" i="11"/>
  <c r="B100" i="11"/>
  <c r="D100" i="11"/>
  <c r="A101" i="11"/>
  <c r="B101" i="11"/>
  <c r="D101" i="11"/>
  <c r="A102" i="11"/>
  <c r="B102" i="11"/>
  <c r="D102" i="11"/>
  <c r="A103" i="11"/>
  <c r="B103" i="11"/>
  <c r="D103" i="11"/>
  <c r="A104" i="11"/>
  <c r="B104" i="11"/>
  <c r="D104" i="11"/>
  <c r="A105" i="11"/>
  <c r="B105" i="11"/>
  <c r="D105" i="11"/>
  <c r="A106" i="11"/>
  <c r="B106" i="11"/>
  <c r="D106" i="11"/>
  <c r="A107" i="11"/>
  <c r="B107" i="11"/>
  <c r="D107" i="11"/>
  <c r="A108" i="11"/>
  <c r="B108" i="11"/>
  <c r="D108" i="11"/>
  <c r="A109" i="11"/>
  <c r="B109" i="11"/>
  <c r="D109" i="11"/>
  <c r="A110" i="11"/>
  <c r="B110" i="11"/>
  <c r="D110" i="11"/>
  <c r="A26" i="11"/>
  <c r="B26" i="11"/>
  <c r="C26" i="11"/>
  <c r="D26" i="11"/>
  <c r="E26" i="11"/>
  <c r="I26" i="11"/>
  <c r="J26" i="11"/>
  <c r="K26" i="11"/>
  <c r="L26" i="11"/>
  <c r="N26" i="11"/>
  <c r="A27" i="11"/>
  <c r="B27" i="11"/>
  <c r="C27" i="11"/>
  <c r="D27" i="11"/>
  <c r="E27" i="11"/>
  <c r="I27" i="11"/>
  <c r="J27" i="11"/>
  <c r="K27" i="11"/>
  <c r="L27" i="11"/>
  <c r="N27" i="11"/>
  <c r="A28" i="11"/>
  <c r="B28" i="11"/>
  <c r="C28" i="11"/>
  <c r="D28" i="11"/>
  <c r="E28" i="11"/>
  <c r="I28" i="11"/>
  <c r="J28" i="11"/>
  <c r="K28" i="11"/>
  <c r="L28" i="11"/>
  <c r="N28" i="11"/>
  <c r="A29" i="11"/>
  <c r="B29" i="11"/>
  <c r="C29" i="11"/>
  <c r="D29" i="11"/>
  <c r="E29" i="11"/>
  <c r="I29" i="11"/>
  <c r="J29" i="11"/>
  <c r="K29" i="11"/>
  <c r="L29" i="11"/>
  <c r="N29" i="11"/>
  <c r="A30" i="11"/>
  <c r="B30" i="11"/>
  <c r="C30" i="11"/>
  <c r="D30" i="11"/>
  <c r="E30" i="11"/>
  <c r="I30" i="11"/>
  <c r="J30" i="11"/>
  <c r="K30" i="11"/>
  <c r="L30" i="11"/>
  <c r="N30" i="11"/>
  <c r="A31" i="11"/>
  <c r="B31" i="11"/>
  <c r="C31" i="11"/>
  <c r="D31" i="11"/>
  <c r="E31" i="11"/>
  <c r="I31" i="11"/>
  <c r="J31" i="11"/>
  <c r="K31" i="11"/>
  <c r="L31" i="11"/>
  <c r="N31" i="11"/>
  <c r="A32" i="11"/>
  <c r="B32" i="11"/>
  <c r="C32" i="11"/>
  <c r="D32" i="11"/>
  <c r="E32" i="11"/>
  <c r="I32" i="11"/>
  <c r="J32" i="11"/>
  <c r="K32" i="11"/>
  <c r="L32" i="11"/>
  <c r="N32" i="11"/>
  <c r="A33" i="11"/>
  <c r="B33" i="11"/>
  <c r="C33" i="11"/>
  <c r="D33" i="11"/>
  <c r="E33" i="11"/>
  <c r="I33" i="11"/>
  <c r="J33" i="11"/>
  <c r="K33" i="11"/>
  <c r="L33" i="11"/>
  <c r="N33" i="11"/>
  <c r="A34" i="11"/>
  <c r="B34" i="11"/>
  <c r="C34" i="11"/>
  <c r="D34" i="11"/>
  <c r="E34" i="11"/>
  <c r="I34" i="11"/>
  <c r="J34" i="11"/>
  <c r="K34" i="11"/>
  <c r="L34" i="11"/>
  <c r="N34" i="11"/>
  <c r="A35" i="11"/>
  <c r="B35" i="11"/>
  <c r="C35" i="11"/>
  <c r="D35" i="11"/>
  <c r="E35" i="11"/>
  <c r="I35" i="11"/>
  <c r="J35" i="11"/>
  <c r="K35" i="11"/>
  <c r="L35" i="11"/>
  <c r="N35" i="11"/>
  <c r="A36" i="11"/>
  <c r="B36" i="11"/>
  <c r="C36" i="11"/>
  <c r="D36" i="11"/>
  <c r="E36" i="11"/>
  <c r="I36" i="11"/>
  <c r="J36" i="11"/>
  <c r="K36" i="11"/>
  <c r="L36" i="11"/>
  <c r="N36" i="11"/>
  <c r="A37" i="11"/>
  <c r="B37" i="11"/>
  <c r="C37" i="11"/>
  <c r="D37" i="11"/>
  <c r="E37" i="11"/>
  <c r="I37" i="11"/>
  <c r="J37" i="11"/>
  <c r="K37" i="11"/>
  <c r="L37" i="11"/>
  <c r="N37" i="11"/>
  <c r="A38" i="11"/>
  <c r="B38" i="11"/>
  <c r="C38" i="11"/>
  <c r="D38" i="11"/>
  <c r="E38" i="11"/>
  <c r="I38" i="11"/>
  <c r="J38" i="11"/>
  <c r="K38" i="11"/>
  <c r="L38" i="11"/>
  <c r="N38" i="11"/>
  <c r="A39" i="11"/>
  <c r="B39" i="11"/>
  <c r="C39" i="11"/>
  <c r="D39" i="11"/>
  <c r="E39" i="11"/>
  <c r="I39" i="11"/>
  <c r="J39" i="11"/>
  <c r="K39" i="11"/>
  <c r="L39" i="11"/>
  <c r="N39" i="11"/>
  <c r="A40" i="11"/>
  <c r="B40" i="11"/>
  <c r="C40" i="11"/>
  <c r="D40" i="11"/>
  <c r="E40" i="11"/>
  <c r="I40" i="11"/>
  <c r="J40" i="11"/>
  <c r="K40" i="11"/>
  <c r="L40" i="11"/>
  <c r="N40" i="11"/>
  <c r="A41" i="11"/>
  <c r="B41" i="11"/>
  <c r="C41" i="11"/>
  <c r="D41" i="11"/>
  <c r="E41" i="11"/>
  <c r="I41" i="11"/>
  <c r="J41" i="11"/>
  <c r="K41" i="11"/>
  <c r="L41" i="11"/>
  <c r="N41" i="11"/>
  <c r="A42" i="11"/>
  <c r="B42" i="11"/>
  <c r="C42" i="11"/>
  <c r="D42" i="11"/>
  <c r="E42" i="11"/>
  <c r="I42" i="11"/>
  <c r="J42" i="11"/>
  <c r="K42" i="11"/>
  <c r="L42" i="11"/>
  <c r="N42" i="11"/>
  <c r="A43" i="11"/>
  <c r="B43" i="11"/>
  <c r="C43" i="11"/>
  <c r="D43" i="11"/>
  <c r="E43" i="11"/>
  <c r="I43" i="11"/>
  <c r="J43" i="11"/>
  <c r="K43" i="11"/>
  <c r="L43" i="11"/>
  <c r="N43" i="11"/>
  <c r="A44" i="11"/>
  <c r="B44" i="11"/>
  <c r="C44" i="11"/>
  <c r="D44" i="11"/>
  <c r="E44" i="11"/>
  <c r="I44" i="11"/>
  <c r="J44" i="11"/>
  <c r="K44" i="11"/>
  <c r="L44" i="11"/>
  <c r="N44" i="11"/>
  <c r="A45" i="11"/>
  <c r="B45" i="11"/>
  <c r="C45" i="11"/>
  <c r="D45" i="11"/>
  <c r="E45" i="11"/>
  <c r="I45" i="11"/>
  <c r="J45" i="11"/>
  <c r="K45" i="11"/>
  <c r="L45" i="11"/>
  <c r="N45" i="11"/>
  <c r="A46" i="11"/>
  <c r="B46" i="11"/>
  <c r="C46" i="11"/>
  <c r="D46" i="11"/>
  <c r="E46" i="11"/>
  <c r="I46" i="11"/>
  <c r="J46" i="11"/>
  <c r="K46" i="11"/>
  <c r="L46" i="11"/>
  <c r="N46" i="11"/>
  <c r="A47" i="11"/>
  <c r="B47" i="11"/>
  <c r="C47" i="11"/>
  <c r="D47" i="11"/>
  <c r="E47" i="11"/>
  <c r="I47" i="11"/>
  <c r="J47" i="11"/>
  <c r="K47" i="11"/>
  <c r="L47" i="11"/>
  <c r="N47" i="11"/>
  <c r="A48" i="11"/>
  <c r="B48" i="11"/>
  <c r="C48" i="11"/>
  <c r="D48" i="11"/>
  <c r="E48" i="11"/>
  <c r="I48" i="11"/>
  <c r="J48" i="11"/>
  <c r="K48" i="11"/>
  <c r="L48" i="11"/>
  <c r="N48" i="11"/>
  <c r="A49" i="11"/>
  <c r="B49" i="11"/>
  <c r="C49" i="11"/>
  <c r="D49" i="11"/>
  <c r="E49" i="11"/>
  <c r="I49" i="11"/>
  <c r="J49" i="11"/>
  <c r="K49" i="11"/>
  <c r="L49" i="11"/>
  <c r="N49" i="11"/>
  <c r="A50" i="11"/>
  <c r="B50" i="11"/>
  <c r="C50" i="11"/>
  <c r="D50" i="11"/>
  <c r="E50" i="11"/>
  <c r="I50" i="11"/>
  <c r="J50" i="11"/>
  <c r="K50" i="11"/>
  <c r="L50" i="11"/>
  <c r="N50" i="11"/>
  <c r="A51" i="11"/>
  <c r="B51" i="11"/>
  <c r="C51" i="11"/>
  <c r="D51" i="11"/>
  <c r="E51" i="11"/>
  <c r="I51" i="11"/>
  <c r="J51" i="11"/>
  <c r="K51" i="11"/>
  <c r="L51" i="11"/>
  <c r="N51" i="11"/>
  <c r="A52" i="11"/>
  <c r="B52" i="11"/>
  <c r="C52" i="11"/>
  <c r="D52" i="11"/>
  <c r="E52" i="11"/>
  <c r="I52" i="11"/>
  <c r="J52" i="11"/>
  <c r="K52" i="11"/>
  <c r="L52" i="11"/>
  <c r="N52" i="11"/>
  <c r="A53" i="11"/>
  <c r="B53" i="11"/>
  <c r="C53" i="11"/>
  <c r="D53" i="11"/>
  <c r="E53" i="11"/>
  <c r="I53" i="11"/>
  <c r="J53" i="11"/>
  <c r="K53" i="11"/>
  <c r="L53" i="11"/>
  <c r="N53" i="11"/>
  <c r="A54" i="11"/>
  <c r="B54" i="11"/>
  <c r="C54" i="11"/>
  <c r="D54" i="11"/>
  <c r="E54" i="11"/>
  <c r="I54" i="11"/>
  <c r="J54" i="11"/>
  <c r="K54" i="11"/>
  <c r="L54" i="11"/>
  <c r="N54" i="11"/>
  <c r="A55" i="11"/>
  <c r="B55" i="11"/>
  <c r="C55" i="11"/>
  <c r="D55" i="11"/>
  <c r="E55" i="11"/>
  <c r="I55" i="11"/>
  <c r="J55" i="11"/>
  <c r="K55" i="11"/>
  <c r="L55" i="11"/>
  <c r="N55" i="11"/>
  <c r="C31" i="19"/>
  <c r="C26" i="19"/>
  <c r="L7" i="11"/>
  <c r="C8" i="11"/>
  <c r="L8" i="11"/>
  <c r="C9" i="11"/>
  <c r="L9" i="11"/>
  <c r="C10" i="11"/>
  <c r="L10" i="11"/>
  <c r="C11" i="11"/>
  <c r="L11" i="11"/>
  <c r="C12" i="11"/>
  <c r="L12" i="11"/>
  <c r="C13" i="11"/>
  <c r="L13" i="11"/>
  <c r="C14" i="11"/>
  <c r="L14" i="11"/>
  <c r="C15" i="11"/>
  <c r="L15" i="11"/>
  <c r="C16" i="11"/>
  <c r="L16" i="11"/>
  <c r="C17" i="11"/>
  <c r="L17" i="11"/>
  <c r="C18" i="11"/>
  <c r="L18" i="11"/>
  <c r="C19" i="11"/>
  <c r="L19" i="11"/>
  <c r="C20" i="11"/>
  <c r="L20" i="11"/>
  <c r="C21" i="11"/>
  <c r="L21" i="11"/>
  <c r="C22" i="11"/>
  <c r="L22" i="11"/>
  <c r="C23" i="11"/>
  <c r="L23" i="11"/>
  <c r="C24" i="11"/>
  <c r="L24" i="11"/>
  <c r="C25" i="11"/>
  <c r="L25" i="11"/>
  <c r="J7" i="11"/>
  <c r="J8" i="11"/>
  <c r="J9" i="11"/>
  <c r="J10" i="11"/>
  <c r="J11" i="11"/>
  <c r="J12" i="11"/>
  <c r="J13" i="11"/>
  <c r="J14" i="11"/>
  <c r="J15" i="11"/>
  <c r="J16" i="11"/>
  <c r="J17" i="11"/>
  <c r="J18" i="11"/>
  <c r="J19" i="11"/>
  <c r="J20" i="11"/>
  <c r="J21" i="11"/>
  <c r="J22" i="11"/>
  <c r="J23" i="11"/>
  <c r="J24" i="11"/>
  <c r="J25" i="11"/>
  <c r="K7" i="11"/>
  <c r="K8" i="11"/>
  <c r="K9" i="11"/>
  <c r="K10" i="11"/>
  <c r="K11" i="11"/>
  <c r="K12" i="11"/>
  <c r="K13" i="11"/>
  <c r="K14" i="11"/>
  <c r="K15" i="11"/>
  <c r="K16" i="11"/>
  <c r="K17" i="11"/>
  <c r="K18" i="11"/>
  <c r="K19" i="11"/>
  <c r="K20" i="11"/>
  <c r="K21" i="11"/>
  <c r="K22" i="11"/>
  <c r="K23" i="11"/>
  <c r="K24" i="11"/>
  <c r="K25" i="11"/>
  <c r="K5" i="11"/>
  <c r="I5" i="11"/>
  <c r="I7" i="11"/>
  <c r="I8" i="11"/>
  <c r="I9" i="11"/>
  <c r="I10" i="11"/>
  <c r="I11" i="11"/>
  <c r="I12" i="11"/>
  <c r="I13" i="11"/>
  <c r="I14" i="11"/>
  <c r="I15" i="11"/>
  <c r="I16" i="11"/>
  <c r="I17" i="11"/>
  <c r="I18" i="11"/>
  <c r="I19" i="11"/>
  <c r="I20" i="11"/>
  <c r="I21" i="11"/>
  <c r="I22" i="11"/>
  <c r="I23" i="11"/>
  <c r="I24" i="11"/>
  <c r="I25" i="11"/>
  <c r="B31" i="19"/>
  <c r="E8" i="11"/>
  <c r="E9" i="11"/>
  <c r="E10" i="11"/>
  <c r="E11" i="11"/>
  <c r="E12" i="11"/>
  <c r="E13" i="11"/>
  <c r="E14" i="11"/>
  <c r="E15" i="11"/>
  <c r="E16" i="11"/>
  <c r="E17" i="11"/>
  <c r="E18" i="11"/>
  <c r="E19" i="11"/>
  <c r="E20" i="11"/>
  <c r="E21" i="11"/>
  <c r="E22" i="11"/>
  <c r="E23" i="11"/>
  <c r="E24" i="11"/>
  <c r="E25" i="11"/>
  <c r="E7" i="11"/>
  <c r="D7" i="11"/>
  <c r="D8" i="11"/>
  <c r="D9" i="11"/>
  <c r="D10" i="11"/>
  <c r="D11" i="11"/>
  <c r="D12" i="11"/>
  <c r="D13" i="11"/>
  <c r="D14" i="11"/>
  <c r="D15" i="11"/>
  <c r="D16" i="11"/>
  <c r="D17" i="11"/>
  <c r="D18" i="11"/>
  <c r="D19" i="11"/>
  <c r="D20" i="11"/>
  <c r="D21" i="11"/>
  <c r="D22" i="11"/>
  <c r="D23" i="11"/>
  <c r="D24" i="11"/>
  <c r="D25" i="11"/>
  <c r="D6" i="11"/>
  <c r="B25" i="11"/>
  <c r="B7" i="11"/>
  <c r="B8" i="11"/>
  <c r="B9" i="11"/>
  <c r="B10" i="11"/>
  <c r="B11" i="11"/>
  <c r="B12" i="11"/>
  <c r="B13" i="11"/>
  <c r="B14" i="11"/>
  <c r="B15" i="11"/>
  <c r="B16" i="11"/>
  <c r="B17" i="11"/>
  <c r="B18" i="11"/>
  <c r="B19" i="11"/>
  <c r="B20" i="11"/>
  <c r="B21" i="11"/>
  <c r="B22" i="11"/>
  <c r="B23" i="11"/>
  <c r="B24" i="11"/>
  <c r="B6" i="11"/>
  <c r="D62" i="11"/>
  <c r="D65" i="11"/>
  <c r="D69" i="11"/>
  <c r="D70" i="11"/>
  <c r="D63" i="11"/>
  <c r="D64" i="11"/>
  <c r="D66" i="11"/>
  <c r="D67" i="11"/>
  <c r="D68" i="11"/>
  <c r="B62" i="11"/>
  <c r="B63" i="11"/>
  <c r="B64" i="11"/>
  <c r="B65" i="11"/>
  <c r="B66" i="11"/>
  <c r="B67" i="11"/>
  <c r="B68" i="11"/>
  <c r="B69" i="11"/>
  <c r="B70" i="11"/>
  <c r="B61" i="11"/>
  <c r="A62" i="11"/>
  <c r="A63" i="11"/>
  <c r="A64" i="11"/>
  <c r="A65" i="11"/>
  <c r="A66" i="11"/>
  <c r="A67" i="11"/>
  <c r="A68" i="11"/>
  <c r="A69" i="11"/>
  <c r="A70" i="11"/>
  <c r="A61" i="11"/>
  <c r="D61" i="11"/>
  <c r="A7" i="11"/>
  <c r="A8" i="11"/>
  <c r="A9" i="11"/>
  <c r="A10" i="11"/>
  <c r="A11" i="11"/>
  <c r="A12" i="11"/>
  <c r="A13" i="11"/>
  <c r="A14" i="11"/>
  <c r="A15" i="11"/>
  <c r="A16" i="11"/>
  <c r="A17" i="11"/>
  <c r="A18" i="11"/>
  <c r="A19" i="11"/>
  <c r="A20" i="11"/>
  <c r="A21" i="11"/>
  <c r="A22" i="11"/>
  <c r="A23" i="11"/>
  <c r="A24" i="11"/>
  <c r="A25" i="11"/>
  <c r="A6" i="11"/>
  <c r="CJ24" i="24"/>
  <c r="CF24" i="24"/>
  <c r="CJ37" i="24"/>
  <c r="CF37" i="24"/>
  <c r="CJ50" i="24"/>
  <c r="CF50" i="24"/>
  <c r="CJ31" i="24"/>
  <c r="CF31" i="24"/>
  <c r="CJ25" i="24"/>
  <c r="CF25" i="24"/>
  <c r="CJ30" i="24"/>
  <c r="CF30" i="24"/>
  <c r="CF51" i="24"/>
  <c r="CJ51" i="24"/>
  <c r="CJ28" i="24"/>
  <c r="CF28" i="24"/>
  <c r="CJ45" i="24"/>
  <c r="CF45" i="24"/>
  <c r="CJ11" i="24"/>
  <c r="CF11" i="24"/>
  <c r="CJ13" i="24"/>
  <c r="CF13" i="24"/>
  <c r="CJ10" i="24"/>
  <c r="CF10" i="24"/>
  <c r="CJ38" i="24"/>
  <c r="CF38" i="24"/>
  <c r="CJ27" i="24"/>
  <c r="CF27" i="24"/>
  <c r="CJ16" i="24"/>
  <c r="CF16" i="24"/>
  <c r="CJ48" i="24"/>
  <c r="CF48" i="24"/>
  <c r="CJ34" i="24"/>
  <c r="CF34" i="24"/>
  <c r="CF47" i="24"/>
  <c r="CJ47" i="24"/>
  <c r="CF33" i="24"/>
  <c r="CJ33" i="24"/>
  <c r="CF35" i="24"/>
  <c r="CJ35" i="24"/>
  <c r="CJ8" i="24"/>
  <c r="CF8" i="24"/>
  <c r="CJ40" i="24"/>
  <c r="CF40" i="24"/>
  <c r="CJ14" i="24"/>
  <c r="CF14" i="24"/>
  <c r="CJ9" i="24"/>
  <c r="CF9" i="24"/>
  <c r="CJ49" i="24"/>
  <c r="CF49" i="24"/>
  <c r="CJ19" i="24"/>
  <c r="CF19" i="24"/>
  <c r="CJ12" i="24"/>
  <c r="CF12" i="24"/>
  <c r="CJ44" i="24"/>
  <c r="CF44" i="24"/>
  <c r="CJ22" i="24"/>
  <c r="CF22" i="24"/>
  <c r="CF39" i="24"/>
  <c r="CJ39" i="24"/>
  <c r="CJ29" i="24"/>
  <c r="CF29" i="24"/>
  <c r="CJ32" i="24"/>
  <c r="CF32" i="24"/>
  <c r="CF53" i="24"/>
  <c r="CJ53" i="24"/>
  <c r="CJ15" i="24"/>
  <c r="CF15" i="24"/>
  <c r="CJ17" i="24"/>
  <c r="CF17" i="24"/>
  <c r="CJ18" i="24"/>
  <c r="CF18" i="24"/>
  <c r="CJ46" i="24"/>
  <c r="CF46" i="24"/>
  <c r="CJ20" i="24"/>
  <c r="CF20" i="24"/>
  <c r="CJ36" i="24"/>
  <c r="CF36" i="24"/>
  <c r="CJ52" i="24"/>
  <c r="CF52" i="24"/>
  <c r="CJ6" i="24"/>
  <c r="CF6" i="24"/>
  <c r="CJ42" i="24"/>
  <c r="CF42" i="24"/>
  <c r="CJ23" i="24"/>
  <c r="CF23" i="24"/>
  <c r="CJ5" i="24"/>
  <c r="CF5" i="24"/>
  <c r="CJ21" i="24"/>
  <c r="CF21" i="24"/>
  <c r="CF41" i="24"/>
  <c r="CJ41" i="24"/>
  <c r="CJ26" i="24"/>
  <c r="CF26" i="24"/>
  <c r="CJ7" i="24"/>
  <c r="CF7" i="24"/>
  <c r="CF43" i="24"/>
  <c r="CJ43" i="24"/>
  <c r="G68" i="7"/>
  <c r="G67" i="7"/>
  <c r="E68" i="7"/>
  <c r="C67" i="7"/>
  <c r="E67" i="7"/>
  <c r="E69" i="7" s="1"/>
  <c r="C66" i="7"/>
  <c r="G69" i="7"/>
  <c r="H69" i="7" s="1"/>
  <c r="D6" i="7"/>
  <c r="D7" i="7"/>
  <c r="N7" i="11"/>
  <c r="N22" i="11"/>
  <c r="N18" i="11"/>
  <c r="N25" i="11"/>
  <c r="N21" i="11"/>
  <c r="N17" i="11"/>
  <c r="N13" i="11"/>
  <c r="N9" i="11"/>
  <c r="N24" i="11"/>
  <c r="N20" i="11"/>
  <c r="N16" i="11"/>
  <c r="N12" i="11"/>
  <c r="N8" i="11"/>
  <c r="N23" i="11"/>
  <c r="N19" i="11"/>
  <c r="N15" i="11"/>
  <c r="N11" i="11"/>
  <c r="N14" i="11"/>
  <c r="N10" i="11"/>
  <c r="D49" i="7"/>
  <c r="D48" i="7"/>
  <c r="D5" i="7"/>
  <c r="D7803" i="35" l="1"/>
  <c r="D7807" i="35" s="1"/>
  <c r="P7282" i="35"/>
  <c r="P7286" i="35" s="1"/>
  <c r="P4677" i="35"/>
  <c r="P4681" i="35" s="1"/>
  <c r="P7803" i="35"/>
  <c r="P7807" i="35" s="1"/>
  <c r="L7282" i="35"/>
  <c r="L7286" i="35" s="1"/>
  <c r="F6761" i="35"/>
  <c r="F6765" i="35" s="1"/>
  <c r="F6766" i="35" s="1"/>
  <c r="H4677" i="35"/>
  <c r="H4681" i="35" s="1"/>
  <c r="G4677" i="35"/>
  <c r="G4681" i="35" s="1"/>
  <c r="L7803" i="35"/>
  <c r="L7807" i="35" s="1"/>
  <c r="H7282" i="35"/>
  <c r="H7286" i="35" s="1"/>
  <c r="D4677" i="35"/>
  <c r="D4681" i="35" s="1"/>
  <c r="H7803" i="35"/>
  <c r="H7807" i="35" s="1"/>
  <c r="D7282" i="35"/>
  <c r="D7286" i="35" s="1"/>
  <c r="L8255" i="35"/>
  <c r="L8306" i="35" s="1"/>
  <c r="P8254" i="35"/>
  <c r="P8305" i="35" s="1"/>
  <c r="L8247" i="35"/>
  <c r="L8298" i="35" s="1"/>
  <c r="P8246" i="35"/>
  <c r="P8297" i="35" s="1"/>
  <c r="L8239" i="35"/>
  <c r="L8290" i="35" s="1"/>
  <c r="P8238" i="35"/>
  <c r="P8289" i="35" s="1"/>
  <c r="L8231" i="35"/>
  <c r="L8282" i="35" s="1"/>
  <c r="P8230" i="35"/>
  <c r="P8281" i="35" s="1"/>
  <c r="L8223" i="35"/>
  <c r="L8274" i="35" s="1"/>
  <c r="P8222" i="35"/>
  <c r="P8273" i="35" s="1"/>
  <c r="L8215" i="35"/>
  <c r="L8266" i="35" s="1"/>
  <c r="P8214" i="35"/>
  <c r="P8265" i="35" s="1"/>
  <c r="H8256" i="35"/>
  <c r="H8307" i="35" s="1"/>
  <c r="H8255" i="35"/>
  <c r="H8306" i="35" s="1"/>
  <c r="L8254" i="35"/>
  <c r="L8305" i="35" s="1"/>
  <c r="H8248" i="35"/>
  <c r="H8299" i="35" s="1"/>
  <c r="H8247" i="35"/>
  <c r="H8298" i="35" s="1"/>
  <c r="L8246" i="35"/>
  <c r="L8297" i="35" s="1"/>
  <c r="H8240" i="35"/>
  <c r="H8291" i="35" s="1"/>
  <c r="H8239" i="35"/>
  <c r="H8290" i="35" s="1"/>
  <c r="L8238" i="35"/>
  <c r="L8289" i="35" s="1"/>
  <c r="H8232" i="35"/>
  <c r="H8283" i="35" s="1"/>
  <c r="H8231" i="35"/>
  <c r="H8282" i="35" s="1"/>
  <c r="L8230" i="35"/>
  <c r="L8281" i="35" s="1"/>
  <c r="H8224" i="35"/>
  <c r="H8275" i="35" s="1"/>
  <c r="H8223" i="35"/>
  <c r="H8274" i="35" s="1"/>
  <c r="L8222" i="35"/>
  <c r="L8273" i="35" s="1"/>
  <c r="H8216" i="35"/>
  <c r="H8267" i="35" s="1"/>
  <c r="H8215" i="35"/>
  <c r="H8266" i="35" s="1"/>
  <c r="L8214" i="35"/>
  <c r="L8265" i="35" s="1"/>
  <c r="P8257" i="35"/>
  <c r="P8308" i="35" s="1"/>
  <c r="P8253" i="35"/>
  <c r="P8304" i="35" s="1"/>
  <c r="P8249" i="35"/>
  <c r="P8300" i="35" s="1"/>
  <c r="P8245" i="35"/>
  <c r="P8296" i="35" s="1"/>
  <c r="P8241" i="35"/>
  <c r="P8292" i="35" s="1"/>
  <c r="P8237" i="35"/>
  <c r="P8288" i="35" s="1"/>
  <c r="P8233" i="35"/>
  <c r="P8284" i="35" s="1"/>
  <c r="P8229" i="35"/>
  <c r="P8280" i="35" s="1"/>
  <c r="P8225" i="35"/>
  <c r="P8276" i="35" s="1"/>
  <c r="P8221" i="35"/>
  <c r="P8272" i="35" s="1"/>
  <c r="P8217" i="35"/>
  <c r="P8268" i="35" s="1"/>
  <c r="P8213" i="35"/>
  <c r="P8264" i="35" s="1"/>
  <c r="L8257" i="35"/>
  <c r="L8308" i="35" s="1"/>
  <c r="P8256" i="35"/>
  <c r="P8307" i="35" s="1"/>
  <c r="L8253" i="35"/>
  <c r="L8304" i="35" s="1"/>
  <c r="P8252" i="35"/>
  <c r="P8303" i="35" s="1"/>
  <c r="L8249" i="35"/>
  <c r="L8300" i="35" s="1"/>
  <c r="P8248" i="35"/>
  <c r="P8299" i="35" s="1"/>
  <c r="L8245" i="35"/>
  <c r="L8296" i="35" s="1"/>
  <c r="P8244" i="35"/>
  <c r="P8295" i="35" s="1"/>
  <c r="L8241" i="35"/>
  <c r="L8292" i="35" s="1"/>
  <c r="P8240" i="35"/>
  <c r="P8291" i="35" s="1"/>
  <c r="L8237" i="35"/>
  <c r="L8288" i="35" s="1"/>
  <c r="P8236" i="35"/>
  <c r="P8287" i="35" s="1"/>
  <c r="L8233" i="35"/>
  <c r="L8284" i="35" s="1"/>
  <c r="P8232" i="35"/>
  <c r="P8283" i="35" s="1"/>
  <c r="L8229" i="35"/>
  <c r="L8280" i="35" s="1"/>
  <c r="P8228" i="35"/>
  <c r="P8279" i="35" s="1"/>
  <c r="L8225" i="35"/>
  <c r="L8276" i="35" s="1"/>
  <c r="P8224" i="35"/>
  <c r="P8275" i="35" s="1"/>
  <c r="L8221" i="35"/>
  <c r="L8272" i="35" s="1"/>
  <c r="P8220" i="35"/>
  <c r="P8271" i="35" s="1"/>
  <c r="L8217" i="35"/>
  <c r="L8268" i="35" s="1"/>
  <c r="P8216" i="35"/>
  <c r="P8267" i="35" s="1"/>
  <c r="L8213" i="35"/>
  <c r="L8264" i="35" s="1"/>
  <c r="P8212" i="35"/>
  <c r="P8263" i="35" s="1"/>
  <c r="P8259" i="35"/>
  <c r="P8310" i="35" s="1"/>
  <c r="H8257" i="35"/>
  <c r="H8308" i="35" s="1"/>
  <c r="L8256" i="35"/>
  <c r="L8307" i="35" s="1"/>
  <c r="P8255" i="35"/>
  <c r="P8306" i="35" s="1"/>
  <c r="H8253" i="35"/>
  <c r="H8304" i="35" s="1"/>
  <c r="L8252" i="35"/>
  <c r="L8303" i="35" s="1"/>
  <c r="P8251" i="35"/>
  <c r="P8302" i="35" s="1"/>
  <c r="H8249" i="35"/>
  <c r="H8300" i="35" s="1"/>
  <c r="L8248" i="35"/>
  <c r="L8299" i="35" s="1"/>
  <c r="P8247" i="35"/>
  <c r="P8298" i="35" s="1"/>
  <c r="H8245" i="35"/>
  <c r="H8296" i="35" s="1"/>
  <c r="L8244" i="35"/>
  <c r="L8295" i="35" s="1"/>
  <c r="P8243" i="35"/>
  <c r="P8294" i="35" s="1"/>
  <c r="H8241" i="35"/>
  <c r="H8292" i="35" s="1"/>
  <c r="L8240" i="35"/>
  <c r="L8291" i="35" s="1"/>
  <c r="P8239" i="35"/>
  <c r="P8290" i="35" s="1"/>
  <c r="H8237" i="35"/>
  <c r="H8288" i="35" s="1"/>
  <c r="L8236" i="35"/>
  <c r="L8287" i="35" s="1"/>
  <c r="P8235" i="35"/>
  <c r="P8286" i="35" s="1"/>
  <c r="H8233" i="35"/>
  <c r="H8284" i="35" s="1"/>
  <c r="L8232" i="35"/>
  <c r="L8283" i="35" s="1"/>
  <c r="P8231" i="35"/>
  <c r="P8282" i="35" s="1"/>
  <c r="H8229" i="35"/>
  <c r="H8280" i="35" s="1"/>
  <c r="L8228" i="35"/>
  <c r="L8279" i="35" s="1"/>
  <c r="P8227" i="35"/>
  <c r="P8278" i="35" s="1"/>
  <c r="H8225" i="35"/>
  <c r="H8276" i="35" s="1"/>
  <c r="L8224" i="35"/>
  <c r="L8275" i="35" s="1"/>
  <c r="P8223" i="35"/>
  <c r="P8274" i="35" s="1"/>
  <c r="H8221" i="35"/>
  <c r="H8272" i="35" s="1"/>
  <c r="L8220" i="35"/>
  <c r="L8271" i="35" s="1"/>
  <c r="P8219" i="35"/>
  <c r="P8270" i="35" s="1"/>
  <c r="H8217" i="35"/>
  <c r="H8268" i="35" s="1"/>
  <c r="L8216" i="35"/>
  <c r="L8267" i="35" s="1"/>
  <c r="P8215" i="35"/>
  <c r="P8266" i="35" s="1"/>
  <c r="H8213" i="35"/>
  <c r="H8264" i="35" s="1"/>
  <c r="L8212" i="35"/>
  <c r="L8263" i="35" s="1"/>
  <c r="P8211" i="35"/>
  <c r="P8262" i="35" s="1"/>
  <c r="H8192" i="35"/>
  <c r="H8194" i="35" s="1"/>
  <c r="F8033" i="35"/>
  <c r="D8187" i="35"/>
  <c r="D8191" i="35" s="1"/>
  <c r="G8119" i="35"/>
  <c r="G8120" i="35"/>
  <c r="G8170" i="35" s="1"/>
  <c r="G8177" i="35" s="1"/>
  <c r="G8187" i="35" s="1"/>
  <c r="G8191" i="35" s="1"/>
  <c r="P8187" i="35"/>
  <c r="P8191" i="35" s="1"/>
  <c r="E8260" i="35"/>
  <c r="E8261" i="35"/>
  <c r="E8311" i="35" s="1"/>
  <c r="E8314" i="35" s="1"/>
  <c r="E8324" i="35" s="1"/>
  <c r="E8328" i="35" s="1"/>
  <c r="L8187" i="35"/>
  <c r="L8191" i="35" s="1"/>
  <c r="L3813" i="35"/>
  <c r="L3864" i="35" s="1"/>
  <c r="L3795" i="35"/>
  <c r="L3846" i="35" s="1"/>
  <c r="D3755" i="35"/>
  <c r="D3733" i="35"/>
  <c r="E3709" i="35"/>
  <c r="E3760" i="35" s="1"/>
  <c r="I3708" i="35"/>
  <c r="I3759" i="35" s="1"/>
  <c r="M3707" i="35"/>
  <c r="M3758" i="35" s="1"/>
  <c r="Q3706" i="35"/>
  <c r="Q3757" i="35" s="1"/>
  <c r="E3706" i="35"/>
  <c r="E3757" i="35" s="1"/>
  <c r="M3704" i="35"/>
  <c r="M3755" i="35" s="1"/>
  <c r="L3703" i="35"/>
  <c r="L3754" i="35" s="1"/>
  <c r="P3702" i="35"/>
  <c r="P3753" i="35" s="1"/>
  <c r="Q3693" i="35"/>
  <c r="Q3744" i="35" s="1"/>
  <c r="I3693" i="35"/>
  <c r="I3744" i="35" s="1"/>
  <c r="M3691" i="35"/>
  <c r="M3742" i="35" s="1"/>
  <c r="P3690" i="35"/>
  <c r="P3741" i="35" s="1"/>
  <c r="M3685" i="35"/>
  <c r="M3736" i="35" s="1"/>
  <c r="I3683" i="35"/>
  <c r="I3734" i="35" s="1"/>
  <c r="P3682" i="35"/>
  <c r="P3733" i="35" s="1"/>
  <c r="P3679" i="35"/>
  <c r="P3730" i="35" s="1"/>
  <c r="H3679" i="35"/>
  <c r="H3730" i="35" s="1"/>
  <c r="P3678" i="35"/>
  <c r="P3729" i="35" s="1"/>
  <c r="M3675" i="35"/>
  <c r="M3726" i="35" s="1"/>
  <c r="I3673" i="35"/>
  <c r="I3724" i="35" s="1"/>
  <c r="P3672" i="35"/>
  <c r="P3723" i="35" s="1"/>
  <c r="M3670" i="35"/>
  <c r="M3721" i="35" s="1"/>
  <c r="M3668" i="35"/>
  <c r="M3719" i="35" s="1"/>
  <c r="L3667" i="35"/>
  <c r="L3718" i="35" s="1"/>
  <c r="K3662" i="35"/>
  <c r="K3713" i="35" s="1"/>
  <c r="D3604" i="35"/>
  <c r="P3428" i="35"/>
  <c r="P3479" i="35" s="1"/>
  <c r="D3328" i="35"/>
  <c r="D3313" i="35"/>
  <c r="D3311" i="35"/>
  <c r="D3306" i="35"/>
  <c r="D3302" i="35"/>
  <c r="D3298" i="35"/>
  <c r="D3294" i="35"/>
  <c r="L3292" i="35"/>
  <c r="L3343" i="35" s="1"/>
  <c r="M3290" i="35"/>
  <c r="M3341" i="35" s="1"/>
  <c r="P3286" i="35"/>
  <c r="P3337" i="35" s="1"/>
  <c r="H3284" i="35"/>
  <c r="H3335" i="35" s="1"/>
  <c r="P3282" i="35"/>
  <c r="P3333" i="35" s="1"/>
  <c r="L3278" i="35"/>
  <c r="L3329" i="35" s="1"/>
  <c r="I3277" i="35"/>
  <c r="I3328" i="35" s="1"/>
  <c r="L3270" i="35"/>
  <c r="L3321" i="35" s="1"/>
  <c r="O3260" i="35"/>
  <c r="O3311" i="35" s="1"/>
  <c r="L3182" i="35"/>
  <c r="L3233" i="35" s="1"/>
  <c r="L3175" i="35"/>
  <c r="L3226" i="35" s="1"/>
  <c r="P3157" i="35"/>
  <c r="P3208" i="35" s="1"/>
  <c r="D3053" i="35"/>
  <c r="J3029" i="35"/>
  <c r="J3080" i="35" s="1"/>
  <c r="D2954" i="35"/>
  <c r="D2944" i="35"/>
  <c r="D2940" i="35"/>
  <c r="D2933" i="35"/>
  <c r="D2915" i="35"/>
  <c r="N2903" i="35"/>
  <c r="N2954" i="35" s="1"/>
  <c r="P2900" i="35"/>
  <c r="P2951" i="35" s="1"/>
  <c r="L2898" i="35"/>
  <c r="L2949" i="35" s="1"/>
  <c r="O2896" i="35"/>
  <c r="O2947" i="35" s="1"/>
  <c r="I2896" i="35"/>
  <c r="I2947" i="35" s="1"/>
  <c r="N2895" i="35"/>
  <c r="N2946" i="35" s="1"/>
  <c r="H2895" i="35"/>
  <c r="H2946" i="35" s="1"/>
  <c r="N2894" i="35"/>
  <c r="N2945" i="35" s="1"/>
  <c r="H2894" i="35"/>
  <c r="H2945" i="35" s="1"/>
  <c r="N2893" i="35"/>
  <c r="N2944" i="35" s="1"/>
  <c r="H2893" i="35"/>
  <c r="H2944" i="35" s="1"/>
  <c r="N2892" i="35"/>
  <c r="N2943" i="35" s="1"/>
  <c r="H2892" i="35"/>
  <c r="H2943" i="35" s="1"/>
  <c r="N2891" i="35"/>
  <c r="N2942" i="35" s="1"/>
  <c r="H2891" i="35"/>
  <c r="H2942" i="35" s="1"/>
  <c r="N2890" i="35"/>
  <c r="N2941" i="35" s="1"/>
  <c r="H2890" i="35"/>
  <c r="H2941" i="35" s="1"/>
  <c r="N2889" i="35"/>
  <c r="N2940" i="35" s="1"/>
  <c r="H2889" i="35"/>
  <c r="H2940" i="35" s="1"/>
  <c r="N2888" i="35"/>
  <c r="N2939" i="35" s="1"/>
  <c r="H2888" i="35"/>
  <c r="H2939" i="35" s="1"/>
  <c r="O2884" i="35"/>
  <c r="O2935" i="35" s="1"/>
  <c r="I2884" i="35"/>
  <c r="I2935" i="35" s="1"/>
  <c r="M2873" i="35"/>
  <c r="M2924" i="35" s="1"/>
  <c r="P2864" i="35"/>
  <c r="P2915" i="35" s="1"/>
  <c r="L2864" i="35"/>
  <c r="L2915" i="35" s="1"/>
  <c r="H2864" i="35"/>
  <c r="H2915" i="35" s="1"/>
  <c r="N2863" i="35"/>
  <c r="N2914" i="35" s="1"/>
  <c r="H2863" i="35"/>
  <c r="H2914" i="35" s="1"/>
  <c r="K2862" i="35"/>
  <c r="K2913" i="35" s="1"/>
  <c r="O2861" i="35"/>
  <c r="O2912" i="35" s="1"/>
  <c r="D2822" i="35"/>
  <c r="D2821" i="35"/>
  <c r="D2811" i="35"/>
  <c r="D2793" i="35"/>
  <c r="D2787" i="35"/>
  <c r="D2785" i="35"/>
  <c r="D2781" i="35"/>
  <c r="O2771" i="35"/>
  <c r="O2822" i="35" s="1"/>
  <c r="I2771" i="35"/>
  <c r="I2822" i="35" s="1"/>
  <c r="P2770" i="35"/>
  <c r="P2821" i="35" s="1"/>
  <c r="P2768" i="35"/>
  <c r="P2819" i="35" s="1"/>
  <c r="H2768" i="35"/>
  <c r="H2819" i="35" s="1"/>
  <c r="P2767" i="35"/>
  <c r="P2818" i="35" s="1"/>
  <c r="I2767" i="35"/>
  <c r="I2818" i="35" s="1"/>
  <c r="L2754" i="35"/>
  <c r="L2805" i="35" s="1"/>
  <c r="L2746" i="35"/>
  <c r="L2797" i="35" s="1"/>
  <c r="O2737" i="35"/>
  <c r="O2788" i="35" s="1"/>
  <c r="G2737" i="35"/>
  <c r="G2788" i="35" s="1"/>
  <c r="Q2736" i="35"/>
  <c r="Q2787" i="35" s="1"/>
  <c r="E2735" i="35"/>
  <c r="E2786" i="35" s="1"/>
  <c r="P2734" i="35"/>
  <c r="P2785" i="35" s="1"/>
  <c r="K2732" i="35"/>
  <c r="K2783" i="35" s="1"/>
  <c r="K2730" i="35"/>
  <c r="K2781" i="35" s="1"/>
  <c r="K2728" i="35"/>
  <c r="K2779" i="35" s="1"/>
  <c r="D2712" i="35"/>
  <c r="D2690" i="35"/>
  <c r="G2454" i="35"/>
  <c r="N2454" i="35"/>
  <c r="J2454" i="35"/>
  <c r="D2423" i="35"/>
  <c r="D2417" i="35"/>
  <c r="D2411" i="35"/>
  <c r="H2387" i="35"/>
  <c r="H2438" i="35" s="1"/>
  <c r="H2384" i="35"/>
  <c r="H2435" i="35" s="1"/>
  <c r="H2380" i="35"/>
  <c r="H2431" i="35" s="1"/>
  <c r="L2376" i="35"/>
  <c r="L2427" i="35" s="1"/>
  <c r="G2375" i="35"/>
  <c r="G2426" i="35" s="1"/>
  <c r="O2374" i="35"/>
  <c r="O2425" i="35" s="1"/>
  <c r="L2372" i="35"/>
  <c r="L2423" i="35" s="1"/>
  <c r="G2371" i="35"/>
  <c r="G2422" i="35" s="1"/>
  <c r="H2367" i="35"/>
  <c r="H2418" i="35" s="1"/>
  <c r="P2366" i="35"/>
  <c r="P2417" i="35" s="1"/>
  <c r="O2365" i="35"/>
  <c r="O2416" i="35" s="1"/>
  <c r="H2363" i="35"/>
  <c r="H2414" i="35" s="1"/>
  <c r="L2360" i="35"/>
  <c r="L2411" i="35" s="1"/>
  <c r="G2359" i="35"/>
  <c r="G2410" i="35" s="1"/>
  <c r="O2358" i="35"/>
  <c r="O2409" i="35" s="1"/>
  <c r="L2356" i="35"/>
  <c r="L2407" i="35" s="1"/>
  <c r="L2347" i="35"/>
  <c r="L2398" i="35" s="1"/>
  <c r="H2344" i="35"/>
  <c r="H2395" i="35" s="1"/>
  <c r="R2343" i="35"/>
  <c r="R2394" i="35" s="1"/>
  <c r="J2343" i="35"/>
  <c r="J2394" i="35" s="1"/>
  <c r="H2340" i="35"/>
  <c r="H2391" i="35" s="1"/>
  <c r="R2339" i="35"/>
  <c r="R2390" i="35" s="1"/>
  <c r="Q2313" i="35"/>
  <c r="M2313" i="35"/>
  <c r="I2313" i="35"/>
  <c r="E2313" i="35"/>
  <c r="D2295" i="35"/>
  <c r="D2269" i="35"/>
  <c r="D2260" i="35"/>
  <c r="D2258" i="35"/>
  <c r="K2249" i="35"/>
  <c r="K2300" i="35" s="1"/>
  <c r="L2233" i="35"/>
  <c r="L2284" i="35" s="1"/>
  <c r="O2209" i="35"/>
  <c r="O2260" i="35" s="1"/>
  <c r="O2201" i="35"/>
  <c r="O2252" i="35" s="1"/>
  <c r="D2197" i="35"/>
  <c r="D2191" i="35"/>
  <c r="D2169" i="35"/>
  <c r="D2158" i="35"/>
  <c r="D2156" i="35"/>
  <c r="R2146" i="35"/>
  <c r="R2197" i="35" s="1"/>
  <c r="G2146" i="35"/>
  <c r="G2197" i="35" s="1"/>
  <c r="N2142" i="35"/>
  <c r="N2193" i="35" s="1"/>
  <c r="O2140" i="35"/>
  <c r="O2191" i="35" s="1"/>
  <c r="J2140" i="35"/>
  <c r="J2191" i="35" s="1"/>
  <c r="P2135" i="35"/>
  <c r="P2186" i="35" s="1"/>
  <c r="H2135" i="35"/>
  <c r="H2186" i="35" s="1"/>
  <c r="N2128" i="35"/>
  <c r="N2179" i="35" s="1"/>
  <c r="N2124" i="35"/>
  <c r="N2175" i="35" s="1"/>
  <c r="F2124" i="35"/>
  <c r="F2175" i="35" s="1"/>
  <c r="J2120" i="35"/>
  <c r="J2171" i="35" s="1"/>
  <c r="H2117" i="35"/>
  <c r="H2168" i="35" s="1"/>
  <c r="R2116" i="35"/>
  <c r="R2167" i="35" s="1"/>
  <c r="J2116" i="35"/>
  <c r="J2167" i="35" s="1"/>
  <c r="Q2114" i="35"/>
  <c r="Q2165" i="35" s="1"/>
  <c r="I2114" i="35"/>
  <c r="I2165" i="35" s="1"/>
  <c r="O2111" i="35"/>
  <c r="O2162" i="35" s="1"/>
  <c r="K2111" i="35"/>
  <c r="K2162" i="35" s="1"/>
  <c r="F2111" i="35"/>
  <c r="F2162" i="35" s="1"/>
  <c r="Q2110" i="35"/>
  <c r="Q2161" i="35" s="1"/>
  <c r="K2110" i="35"/>
  <c r="K2161" i="35" s="1"/>
  <c r="N2109" i="35"/>
  <c r="N2160" i="35" s="1"/>
  <c r="P2107" i="35"/>
  <c r="P2158" i="35" s="1"/>
  <c r="I2107" i="35"/>
  <c r="I2158" i="35" s="1"/>
  <c r="J2105" i="35"/>
  <c r="J2156" i="35" s="1"/>
  <c r="P2104" i="35"/>
  <c r="P2155" i="35" s="1"/>
  <c r="H2102" i="35"/>
  <c r="H2153" i="35" s="1"/>
  <c r="P2098" i="35"/>
  <c r="P2149" i="35" s="1"/>
  <c r="O2097" i="35"/>
  <c r="O2148" i="35" s="1"/>
  <c r="D8310" i="35"/>
  <c r="D8309" i="35"/>
  <c r="D8308" i="35"/>
  <c r="D8307" i="35"/>
  <c r="D8306" i="35"/>
  <c r="D8305" i="35"/>
  <c r="D8304" i="35"/>
  <c r="D8303" i="35"/>
  <c r="D8302" i="35"/>
  <c r="D8301" i="35"/>
  <c r="D8300" i="35"/>
  <c r="D8299" i="35"/>
  <c r="D8298" i="35"/>
  <c r="D8297" i="35"/>
  <c r="D8296" i="35"/>
  <c r="D8295" i="35"/>
  <c r="D8294" i="35"/>
  <c r="D8293" i="35"/>
  <c r="D8292" i="35"/>
  <c r="D8291" i="35"/>
  <c r="D8290" i="35"/>
  <c r="D8289" i="35"/>
  <c r="D8288" i="35"/>
  <c r="D8287" i="35"/>
  <c r="D8286" i="35"/>
  <c r="D8285" i="35"/>
  <c r="D8284" i="35"/>
  <c r="D8283" i="35"/>
  <c r="D8282" i="35"/>
  <c r="D8281" i="35"/>
  <c r="D8280" i="35"/>
  <c r="D8279" i="35"/>
  <c r="D8278" i="35"/>
  <c r="D8277" i="35"/>
  <c r="D8276" i="35"/>
  <c r="D8275" i="35"/>
  <c r="D8274" i="35"/>
  <c r="D8273" i="35"/>
  <c r="D8272" i="35"/>
  <c r="D8271" i="35"/>
  <c r="D8270" i="35"/>
  <c r="D8269" i="35"/>
  <c r="D8268" i="35"/>
  <c r="D8267" i="35"/>
  <c r="D8266" i="35"/>
  <c r="D8265" i="35"/>
  <c r="D8264" i="35"/>
  <c r="D8263" i="35"/>
  <c r="D8262" i="35"/>
  <c r="P8261" i="35"/>
  <c r="L8261" i="35"/>
  <c r="H8261" i="35"/>
  <c r="D8261" i="35"/>
  <c r="D8260" i="35"/>
  <c r="O8259" i="35"/>
  <c r="O8310" i="35" s="1"/>
  <c r="K8259" i="35"/>
  <c r="K8310" i="35" s="1"/>
  <c r="G8259" i="35"/>
  <c r="G8310" i="35" s="1"/>
  <c r="O8258" i="35"/>
  <c r="O8309" i="35" s="1"/>
  <c r="K8258" i="35"/>
  <c r="K8309" i="35" s="1"/>
  <c r="G8258" i="35"/>
  <c r="G8309" i="35" s="1"/>
  <c r="O8257" i="35"/>
  <c r="O8308" i="35" s="1"/>
  <c r="K8257" i="35"/>
  <c r="K8308" i="35" s="1"/>
  <c r="G8257" i="35"/>
  <c r="G8308" i="35" s="1"/>
  <c r="O8256" i="35"/>
  <c r="O8307" i="35" s="1"/>
  <c r="K8256" i="35"/>
  <c r="K8307" i="35" s="1"/>
  <c r="G8256" i="35"/>
  <c r="G8307" i="35" s="1"/>
  <c r="O8255" i="35"/>
  <c r="O8306" i="35" s="1"/>
  <c r="K8255" i="35"/>
  <c r="K8306" i="35" s="1"/>
  <c r="G8255" i="35"/>
  <c r="G8306" i="35" s="1"/>
  <c r="O8254" i="35"/>
  <c r="O8305" i="35" s="1"/>
  <c r="K8254" i="35"/>
  <c r="K8305" i="35" s="1"/>
  <c r="G8254" i="35"/>
  <c r="G8305" i="35" s="1"/>
  <c r="O8253" i="35"/>
  <c r="O8304" i="35" s="1"/>
  <c r="K8253" i="35"/>
  <c r="K8304" i="35" s="1"/>
  <c r="G8253" i="35"/>
  <c r="G8304" i="35" s="1"/>
  <c r="O8252" i="35"/>
  <c r="O8303" i="35" s="1"/>
  <c r="K8252" i="35"/>
  <c r="K8303" i="35" s="1"/>
  <c r="G8252" i="35"/>
  <c r="G8303" i="35" s="1"/>
  <c r="O8251" i="35"/>
  <c r="O8302" i="35" s="1"/>
  <c r="K8251" i="35"/>
  <c r="K8302" i="35" s="1"/>
  <c r="G8251" i="35"/>
  <c r="G8302" i="35" s="1"/>
  <c r="O8250" i="35"/>
  <c r="O8301" i="35" s="1"/>
  <c r="K8250" i="35"/>
  <c r="K8301" i="35" s="1"/>
  <c r="G8250" i="35"/>
  <c r="G8301" i="35" s="1"/>
  <c r="O8249" i="35"/>
  <c r="O8300" i="35" s="1"/>
  <c r="K8249" i="35"/>
  <c r="K8300" i="35" s="1"/>
  <c r="G8249" i="35"/>
  <c r="G8300" i="35" s="1"/>
  <c r="O8248" i="35"/>
  <c r="O8299" i="35" s="1"/>
  <c r="K8248" i="35"/>
  <c r="K8299" i="35" s="1"/>
  <c r="G8248" i="35"/>
  <c r="G8299" i="35" s="1"/>
  <c r="O8247" i="35"/>
  <c r="O8298" i="35" s="1"/>
  <c r="K8247" i="35"/>
  <c r="K8298" i="35" s="1"/>
  <c r="G8247" i="35"/>
  <c r="G8298" i="35" s="1"/>
  <c r="O8246" i="35"/>
  <c r="O8297" i="35" s="1"/>
  <c r="K8246" i="35"/>
  <c r="K8297" i="35" s="1"/>
  <c r="G8246" i="35"/>
  <c r="G8297" i="35" s="1"/>
  <c r="O8245" i="35"/>
  <c r="O8296" i="35" s="1"/>
  <c r="K8245" i="35"/>
  <c r="K8296" i="35" s="1"/>
  <c r="G8245" i="35"/>
  <c r="G8296" i="35" s="1"/>
  <c r="O8244" i="35"/>
  <c r="O8295" i="35" s="1"/>
  <c r="K8244" i="35"/>
  <c r="K8295" i="35" s="1"/>
  <c r="G8244" i="35"/>
  <c r="G8295" i="35" s="1"/>
  <c r="O8243" i="35"/>
  <c r="O8294" i="35" s="1"/>
  <c r="K8243" i="35"/>
  <c r="K8294" i="35" s="1"/>
  <c r="G8243" i="35"/>
  <c r="G8294" i="35" s="1"/>
  <c r="O8242" i="35"/>
  <c r="O8293" i="35" s="1"/>
  <c r="K8242" i="35"/>
  <c r="K8293" i="35" s="1"/>
  <c r="G8242" i="35"/>
  <c r="G8293" i="35" s="1"/>
  <c r="O8241" i="35"/>
  <c r="O8292" i="35" s="1"/>
  <c r="K8241" i="35"/>
  <c r="K8292" i="35" s="1"/>
  <c r="G8241" i="35"/>
  <c r="G8292" i="35" s="1"/>
  <c r="O8240" i="35"/>
  <c r="O8291" i="35" s="1"/>
  <c r="K8240" i="35"/>
  <c r="K8291" i="35" s="1"/>
  <c r="G8240" i="35"/>
  <c r="G8291" i="35" s="1"/>
  <c r="O8239" i="35"/>
  <c r="O8290" i="35" s="1"/>
  <c r="K8239" i="35"/>
  <c r="K8290" i="35" s="1"/>
  <c r="G8239" i="35"/>
  <c r="G8290" i="35" s="1"/>
  <c r="O8238" i="35"/>
  <c r="O8289" i="35" s="1"/>
  <c r="K8238" i="35"/>
  <c r="K8289" i="35" s="1"/>
  <c r="G8238" i="35"/>
  <c r="G8289" i="35" s="1"/>
  <c r="O8237" i="35"/>
  <c r="O8288" i="35" s="1"/>
  <c r="K8237" i="35"/>
  <c r="K8288" i="35" s="1"/>
  <c r="G8237" i="35"/>
  <c r="G8288" i="35" s="1"/>
  <c r="O8236" i="35"/>
  <c r="O8287" i="35" s="1"/>
  <c r="K8236" i="35"/>
  <c r="K8287" i="35" s="1"/>
  <c r="G8236" i="35"/>
  <c r="G8287" i="35" s="1"/>
  <c r="O8235" i="35"/>
  <c r="O8286" i="35" s="1"/>
  <c r="K8235" i="35"/>
  <c r="K8286" i="35" s="1"/>
  <c r="G8235" i="35"/>
  <c r="G8286" i="35" s="1"/>
  <c r="O8234" i="35"/>
  <c r="O8285" i="35" s="1"/>
  <c r="K8234" i="35"/>
  <c r="K8285" i="35" s="1"/>
  <c r="G8234" i="35"/>
  <c r="G8285" i="35" s="1"/>
  <c r="O8233" i="35"/>
  <c r="O8284" i="35" s="1"/>
  <c r="K8233" i="35"/>
  <c r="K8284" i="35" s="1"/>
  <c r="G8233" i="35"/>
  <c r="G8284" i="35" s="1"/>
  <c r="O8232" i="35"/>
  <c r="O8283" i="35" s="1"/>
  <c r="K8232" i="35"/>
  <c r="K8283" i="35" s="1"/>
  <c r="G8232" i="35"/>
  <c r="G8283" i="35" s="1"/>
  <c r="O8231" i="35"/>
  <c r="O8282" i="35" s="1"/>
  <c r="K8231" i="35"/>
  <c r="K8282" i="35" s="1"/>
  <c r="G8231" i="35"/>
  <c r="G8282" i="35" s="1"/>
  <c r="O8230" i="35"/>
  <c r="O8281" i="35" s="1"/>
  <c r="K8230" i="35"/>
  <c r="K8281" i="35" s="1"/>
  <c r="G8230" i="35"/>
  <c r="G8281" i="35" s="1"/>
  <c r="O8229" i="35"/>
  <c r="O8280" i="35" s="1"/>
  <c r="K8229" i="35"/>
  <c r="K8280" i="35" s="1"/>
  <c r="G8229" i="35"/>
  <c r="G8280" i="35" s="1"/>
  <c r="O8228" i="35"/>
  <c r="O8279" i="35" s="1"/>
  <c r="K8228" i="35"/>
  <c r="K8279" i="35" s="1"/>
  <c r="G8228" i="35"/>
  <c r="G8279" i="35" s="1"/>
  <c r="O8227" i="35"/>
  <c r="O8278" i="35" s="1"/>
  <c r="K8227" i="35"/>
  <c r="K8278" i="35" s="1"/>
  <c r="G8227" i="35"/>
  <c r="G8278" i="35" s="1"/>
  <c r="O8226" i="35"/>
  <c r="O8277" i="35" s="1"/>
  <c r="K8226" i="35"/>
  <c r="K8277" i="35" s="1"/>
  <c r="G8226" i="35"/>
  <c r="G8277" i="35" s="1"/>
  <c r="O8225" i="35"/>
  <c r="O8276" i="35" s="1"/>
  <c r="K8225" i="35"/>
  <c r="K8276" i="35" s="1"/>
  <c r="G8225" i="35"/>
  <c r="G8276" i="35" s="1"/>
  <c r="O8224" i="35"/>
  <c r="O8275" i="35" s="1"/>
  <c r="K8224" i="35"/>
  <c r="K8275" i="35" s="1"/>
  <c r="G8224" i="35"/>
  <c r="G8275" i="35" s="1"/>
  <c r="O8223" i="35"/>
  <c r="O8274" i="35" s="1"/>
  <c r="K8223" i="35"/>
  <c r="K8274" i="35" s="1"/>
  <c r="G8223" i="35"/>
  <c r="G8274" i="35" s="1"/>
  <c r="O8222" i="35"/>
  <c r="O8273" i="35" s="1"/>
  <c r="K8222" i="35"/>
  <c r="K8273" i="35" s="1"/>
  <c r="G8222" i="35"/>
  <c r="G8273" i="35" s="1"/>
  <c r="O8221" i="35"/>
  <c r="O8272" i="35" s="1"/>
  <c r="K8221" i="35"/>
  <c r="K8272" i="35" s="1"/>
  <c r="G8221" i="35"/>
  <c r="G8272" i="35" s="1"/>
  <c r="O8220" i="35"/>
  <c r="O8271" i="35" s="1"/>
  <c r="K8220" i="35"/>
  <c r="K8271" i="35" s="1"/>
  <c r="G8220" i="35"/>
  <c r="G8271" i="35" s="1"/>
  <c r="O8219" i="35"/>
  <c r="O8270" i="35" s="1"/>
  <c r="K8219" i="35"/>
  <c r="K8270" i="35" s="1"/>
  <c r="G8219" i="35"/>
  <c r="G8270" i="35" s="1"/>
  <c r="O8218" i="35"/>
  <c r="O8269" i="35" s="1"/>
  <c r="K8218" i="35"/>
  <c r="K8269" i="35" s="1"/>
  <c r="G8218" i="35"/>
  <c r="G8269" i="35" s="1"/>
  <c r="O8217" i="35"/>
  <c r="O8268" i="35" s="1"/>
  <c r="K8217" i="35"/>
  <c r="K8268" i="35" s="1"/>
  <c r="G8217" i="35"/>
  <c r="G8268" i="35" s="1"/>
  <c r="O8216" i="35"/>
  <c r="O8267" i="35" s="1"/>
  <c r="K8216" i="35"/>
  <c r="K8267" i="35" s="1"/>
  <c r="G8216" i="35"/>
  <c r="G8267" i="35" s="1"/>
  <c r="O8215" i="35"/>
  <c r="O8266" i="35" s="1"/>
  <c r="K8215" i="35"/>
  <c r="K8266" i="35" s="1"/>
  <c r="G8215" i="35"/>
  <c r="G8266" i="35" s="1"/>
  <c r="O8214" i="35"/>
  <c r="O8265" i="35" s="1"/>
  <c r="K8214" i="35"/>
  <c r="K8265" i="35" s="1"/>
  <c r="G8214" i="35"/>
  <c r="G8265" i="35" s="1"/>
  <c r="O8213" i="35"/>
  <c r="O8264" i="35" s="1"/>
  <c r="K8213" i="35"/>
  <c r="K8264" i="35" s="1"/>
  <c r="G8213" i="35"/>
  <c r="G8264" i="35" s="1"/>
  <c r="O8212" i="35"/>
  <c r="O8263" i="35" s="1"/>
  <c r="K8212" i="35"/>
  <c r="K8263" i="35" s="1"/>
  <c r="G8212" i="35"/>
  <c r="G8263" i="35" s="1"/>
  <c r="O8211" i="35"/>
  <c r="O8262" i="35" s="1"/>
  <c r="K8211" i="35"/>
  <c r="K8262" i="35" s="1"/>
  <c r="G8211" i="35"/>
  <c r="G8262" i="35" s="1"/>
  <c r="O8210" i="35"/>
  <c r="K8210" i="35"/>
  <c r="G8210" i="35"/>
  <c r="R8118" i="35"/>
  <c r="R8169" i="35" s="1"/>
  <c r="N8118" i="35"/>
  <c r="N8169" i="35" s="1"/>
  <c r="J8118" i="35"/>
  <c r="J8169" i="35" s="1"/>
  <c r="F8118" i="35"/>
  <c r="F8169" i="35" s="1"/>
  <c r="R8117" i="35"/>
  <c r="R8168" i="35" s="1"/>
  <c r="N8117" i="35"/>
  <c r="N8168" i="35" s="1"/>
  <c r="J8117" i="35"/>
  <c r="J8168" i="35" s="1"/>
  <c r="F8117" i="35"/>
  <c r="F8168" i="35" s="1"/>
  <c r="R8116" i="35"/>
  <c r="R8167" i="35" s="1"/>
  <c r="N8116" i="35"/>
  <c r="N8167" i="35" s="1"/>
  <c r="J8116" i="35"/>
  <c r="J8167" i="35" s="1"/>
  <c r="F8116" i="35"/>
  <c r="F8167" i="35" s="1"/>
  <c r="R8115" i="35"/>
  <c r="R8166" i="35" s="1"/>
  <c r="N8115" i="35"/>
  <c r="N8166" i="35" s="1"/>
  <c r="J8115" i="35"/>
  <c r="J8166" i="35" s="1"/>
  <c r="F8115" i="35"/>
  <c r="F8166" i="35" s="1"/>
  <c r="R8114" i="35"/>
  <c r="R8165" i="35" s="1"/>
  <c r="N8114" i="35"/>
  <c r="N8165" i="35" s="1"/>
  <c r="J8114" i="35"/>
  <c r="J8165" i="35" s="1"/>
  <c r="F8114" i="35"/>
  <c r="F8165" i="35" s="1"/>
  <c r="R8113" i="35"/>
  <c r="R8164" i="35" s="1"/>
  <c r="N8113" i="35"/>
  <c r="N8164" i="35" s="1"/>
  <c r="J8113" i="35"/>
  <c r="J8164" i="35" s="1"/>
  <c r="F8113" i="35"/>
  <c r="F8164" i="35" s="1"/>
  <c r="R8112" i="35"/>
  <c r="R8163" i="35" s="1"/>
  <c r="N8112" i="35"/>
  <c r="N8163" i="35" s="1"/>
  <c r="J8112" i="35"/>
  <c r="J8163" i="35" s="1"/>
  <c r="F8112" i="35"/>
  <c r="F8163" i="35" s="1"/>
  <c r="R8111" i="35"/>
  <c r="R8162" i="35" s="1"/>
  <c r="N8111" i="35"/>
  <c r="N8162" i="35" s="1"/>
  <c r="J8111" i="35"/>
  <c r="J8162" i="35" s="1"/>
  <c r="F8111" i="35"/>
  <c r="F8162" i="35" s="1"/>
  <c r="R8110" i="35"/>
  <c r="R8161" i="35" s="1"/>
  <c r="N8110" i="35"/>
  <c r="N8161" i="35" s="1"/>
  <c r="J8110" i="35"/>
  <c r="J8161" i="35" s="1"/>
  <c r="F8110" i="35"/>
  <c r="F8161" i="35" s="1"/>
  <c r="R8109" i="35"/>
  <c r="R8160" i="35" s="1"/>
  <c r="N8109" i="35"/>
  <c r="N8160" i="35" s="1"/>
  <c r="J8109" i="35"/>
  <c r="J8160" i="35" s="1"/>
  <c r="F8109" i="35"/>
  <c r="F8160" i="35" s="1"/>
  <c r="R8108" i="35"/>
  <c r="R8159" i="35" s="1"/>
  <c r="N8108" i="35"/>
  <c r="N8159" i="35" s="1"/>
  <c r="J8108" i="35"/>
  <c r="J8159" i="35" s="1"/>
  <c r="F8108" i="35"/>
  <c r="F8159" i="35" s="1"/>
  <c r="R8107" i="35"/>
  <c r="R8158" i="35" s="1"/>
  <c r="N8107" i="35"/>
  <c r="N8158" i="35" s="1"/>
  <c r="J8107" i="35"/>
  <c r="J8158" i="35" s="1"/>
  <c r="F8107" i="35"/>
  <c r="F8158" i="35" s="1"/>
  <c r="R8106" i="35"/>
  <c r="R8157" i="35" s="1"/>
  <c r="N8106" i="35"/>
  <c r="N8157" i="35" s="1"/>
  <c r="J8106" i="35"/>
  <c r="J8157" i="35" s="1"/>
  <c r="F8106" i="35"/>
  <c r="F8157" i="35" s="1"/>
  <c r="R8105" i="35"/>
  <c r="R8156" i="35" s="1"/>
  <c r="N8105" i="35"/>
  <c r="N8156" i="35" s="1"/>
  <c r="J8105" i="35"/>
  <c r="J8156" i="35" s="1"/>
  <c r="F8105" i="35"/>
  <c r="F8156" i="35" s="1"/>
  <c r="R8104" i="35"/>
  <c r="R8155" i="35" s="1"/>
  <c r="N8104" i="35"/>
  <c r="N8155" i="35" s="1"/>
  <c r="J8104" i="35"/>
  <c r="J8155" i="35" s="1"/>
  <c r="F8104" i="35"/>
  <c r="F8155" i="35" s="1"/>
  <c r="R8103" i="35"/>
  <c r="R8154" i="35" s="1"/>
  <c r="N8103" i="35"/>
  <c r="N8154" i="35" s="1"/>
  <c r="J8103" i="35"/>
  <c r="J8154" i="35" s="1"/>
  <c r="F8103" i="35"/>
  <c r="F8154" i="35" s="1"/>
  <c r="R8102" i="35"/>
  <c r="R8153" i="35" s="1"/>
  <c r="N8102" i="35"/>
  <c r="N8153" i="35" s="1"/>
  <c r="J8102" i="35"/>
  <c r="J8153" i="35" s="1"/>
  <c r="F8102" i="35"/>
  <c r="F8153" i="35" s="1"/>
  <c r="R8101" i="35"/>
  <c r="R8152" i="35" s="1"/>
  <c r="N8101" i="35"/>
  <c r="N8152" i="35" s="1"/>
  <c r="J8101" i="35"/>
  <c r="J8152" i="35" s="1"/>
  <c r="F8101" i="35"/>
  <c r="F8152" i="35" s="1"/>
  <c r="R8100" i="35"/>
  <c r="R8151" i="35" s="1"/>
  <c r="N8100" i="35"/>
  <c r="N8151" i="35" s="1"/>
  <c r="J8100" i="35"/>
  <c r="J8151" i="35" s="1"/>
  <c r="F8100" i="35"/>
  <c r="F8151" i="35" s="1"/>
  <c r="R8099" i="35"/>
  <c r="R8150" i="35" s="1"/>
  <c r="N8099" i="35"/>
  <c r="N8150" i="35" s="1"/>
  <c r="J8099" i="35"/>
  <c r="J8150" i="35" s="1"/>
  <c r="F8099" i="35"/>
  <c r="F8150" i="35" s="1"/>
  <c r="R8098" i="35"/>
  <c r="R8149" i="35" s="1"/>
  <c r="N8098" i="35"/>
  <c r="N8149" i="35" s="1"/>
  <c r="J8098" i="35"/>
  <c r="J8149" i="35" s="1"/>
  <c r="F8098" i="35"/>
  <c r="F8149" i="35" s="1"/>
  <c r="R8097" i="35"/>
  <c r="R8148" i="35" s="1"/>
  <c r="N8097" i="35"/>
  <c r="N8148" i="35" s="1"/>
  <c r="J8097" i="35"/>
  <c r="J8148" i="35" s="1"/>
  <c r="F8097" i="35"/>
  <c r="F8148" i="35" s="1"/>
  <c r="R8096" i="35"/>
  <c r="R8147" i="35" s="1"/>
  <c r="N8096" i="35"/>
  <c r="N8147" i="35" s="1"/>
  <c r="J8096" i="35"/>
  <c r="J8147" i="35" s="1"/>
  <c r="F8096" i="35"/>
  <c r="F8147" i="35" s="1"/>
  <c r="R8095" i="35"/>
  <c r="R8146" i="35" s="1"/>
  <c r="N8095" i="35"/>
  <c r="N8146" i="35" s="1"/>
  <c r="J8095" i="35"/>
  <c r="J8146" i="35" s="1"/>
  <c r="F8095" i="35"/>
  <c r="F8146" i="35" s="1"/>
  <c r="R8094" i="35"/>
  <c r="R8145" i="35" s="1"/>
  <c r="N8094" i="35"/>
  <c r="N8145" i="35" s="1"/>
  <c r="J8094" i="35"/>
  <c r="J8145" i="35" s="1"/>
  <c r="F8094" i="35"/>
  <c r="F8145" i="35" s="1"/>
  <c r="R8093" i="35"/>
  <c r="R8144" i="35" s="1"/>
  <c r="N8093" i="35"/>
  <c r="N8144" i="35" s="1"/>
  <c r="J8093" i="35"/>
  <c r="J8144" i="35" s="1"/>
  <c r="F8093" i="35"/>
  <c r="F8144" i="35" s="1"/>
  <c r="R8092" i="35"/>
  <c r="R8143" i="35" s="1"/>
  <c r="N8092" i="35"/>
  <c r="N8143" i="35" s="1"/>
  <c r="J8092" i="35"/>
  <c r="J8143" i="35" s="1"/>
  <c r="F8092" i="35"/>
  <c r="F8143" i="35" s="1"/>
  <c r="R8091" i="35"/>
  <c r="R8142" i="35" s="1"/>
  <c r="N8091" i="35"/>
  <c r="N8142" i="35" s="1"/>
  <c r="J8091" i="35"/>
  <c r="J8142" i="35" s="1"/>
  <c r="F8091" i="35"/>
  <c r="F8142" i="35" s="1"/>
  <c r="R8090" i="35"/>
  <c r="R8141" i="35" s="1"/>
  <c r="N8090" i="35"/>
  <c r="N8141" i="35" s="1"/>
  <c r="J8090" i="35"/>
  <c r="J8141" i="35" s="1"/>
  <c r="F8090" i="35"/>
  <c r="F8141" i="35" s="1"/>
  <c r="R8089" i="35"/>
  <c r="R8140" i="35" s="1"/>
  <c r="N8089" i="35"/>
  <c r="N8140" i="35" s="1"/>
  <c r="J8089" i="35"/>
  <c r="J8140" i="35" s="1"/>
  <c r="F8089" i="35"/>
  <c r="F8140" i="35" s="1"/>
  <c r="R8088" i="35"/>
  <c r="R8139" i="35" s="1"/>
  <c r="N8088" i="35"/>
  <c r="N8139" i="35" s="1"/>
  <c r="J8088" i="35"/>
  <c r="J8139" i="35" s="1"/>
  <c r="F8088" i="35"/>
  <c r="F8139" i="35" s="1"/>
  <c r="R8087" i="35"/>
  <c r="R8138" i="35" s="1"/>
  <c r="N8087" i="35"/>
  <c r="N8138" i="35" s="1"/>
  <c r="J8087" i="35"/>
  <c r="J8138" i="35" s="1"/>
  <c r="F8087" i="35"/>
  <c r="F8138" i="35" s="1"/>
  <c r="R8086" i="35"/>
  <c r="R8137" i="35" s="1"/>
  <c r="N8086" i="35"/>
  <c r="N8137" i="35" s="1"/>
  <c r="J8086" i="35"/>
  <c r="J8137" i="35" s="1"/>
  <c r="F8086" i="35"/>
  <c r="F8137" i="35" s="1"/>
  <c r="R8085" i="35"/>
  <c r="R8136" i="35" s="1"/>
  <c r="N8085" i="35"/>
  <c r="N8136" i="35" s="1"/>
  <c r="J8085" i="35"/>
  <c r="J8136" i="35" s="1"/>
  <c r="F8085" i="35"/>
  <c r="F8136" i="35" s="1"/>
  <c r="R8084" i="35"/>
  <c r="R8135" i="35" s="1"/>
  <c r="N8084" i="35"/>
  <c r="N8135" i="35" s="1"/>
  <c r="J8084" i="35"/>
  <c r="J8135" i="35" s="1"/>
  <c r="F8084" i="35"/>
  <c r="F8135" i="35" s="1"/>
  <c r="R8083" i="35"/>
  <c r="R8134" i="35" s="1"/>
  <c r="N8083" i="35"/>
  <c r="N8134" i="35" s="1"/>
  <c r="J8083" i="35"/>
  <c r="J8134" i="35" s="1"/>
  <c r="F8083" i="35"/>
  <c r="F8134" i="35" s="1"/>
  <c r="R8082" i="35"/>
  <c r="R8133" i="35" s="1"/>
  <c r="N8082" i="35"/>
  <c r="N8133" i="35" s="1"/>
  <c r="J8082" i="35"/>
  <c r="J8133" i="35" s="1"/>
  <c r="F8082" i="35"/>
  <c r="F8133" i="35" s="1"/>
  <c r="R8081" i="35"/>
  <c r="R8132" i="35" s="1"/>
  <c r="N8081" i="35"/>
  <c r="N8132" i="35" s="1"/>
  <c r="J8081" i="35"/>
  <c r="J8132" i="35" s="1"/>
  <c r="F8081" i="35"/>
  <c r="F8132" i="35" s="1"/>
  <c r="R8080" i="35"/>
  <c r="R8131" i="35" s="1"/>
  <c r="N8080" i="35"/>
  <c r="N8131" i="35" s="1"/>
  <c r="J8080" i="35"/>
  <c r="J8131" i="35" s="1"/>
  <c r="F8080" i="35"/>
  <c r="F8131" i="35" s="1"/>
  <c r="R8079" i="35"/>
  <c r="R8130" i="35" s="1"/>
  <c r="N8079" i="35"/>
  <c r="N8130" i="35" s="1"/>
  <c r="J8079" i="35"/>
  <c r="J8130" i="35" s="1"/>
  <c r="F8079" i="35"/>
  <c r="F8130" i="35" s="1"/>
  <c r="R8078" i="35"/>
  <c r="R8129" i="35" s="1"/>
  <c r="N8078" i="35"/>
  <c r="N8129" i="35" s="1"/>
  <c r="J8078" i="35"/>
  <c r="J8129" i="35" s="1"/>
  <c r="F8078" i="35"/>
  <c r="F8129" i="35" s="1"/>
  <c r="R8077" i="35"/>
  <c r="R8128" i="35" s="1"/>
  <c r="N8077" i="35"/>
  <c r="N8128" i="35" s="1"/>
  <c r="J8077" i="35"/>
  <c r="J8128" i="35" s="1"/>
  <c r="F8077" i="35"/>
  <c r="F8128" i="35" s="1"/>
  <c r="R8076" i="35"/>
  <c r="R8127" i="35" s="1"/>
  <c r="N8076" i="35"/>
  <c r="N8127" i="35" s="1"/>
  <c r="J8076" i="35"/>
  <c r="J8127" i="35" s="1"/>
  <c r="F8076" i="35"/>
  <c r="F8127" i="35" s="1"/>
  <c r="R8075" i="35"/>
  <c r="R8126" i="35" s="1"/>
  <c r="N8075" i="35"/>
  <c r="N8126" i="35" s="1"/>
  <c r="J8075" i="35"/>
  <c r="J8126" i="35" s="1"/>
  <c r="F8075" i="35"/>
  <c r="F8126" i="35" s="1"/>
  <c r="R8074" i="35"/>
  <c r="R8125" i="35" s="1"/>
  <c r="N8074" i="35"/>
  <c r="N8125" i="35" s="1"/>
  <c r="J8074" i="35"/>
  <c r="J8125" i="35" s="1"/>
  <c r="F8074" i="35"/>
  <c r="F8125" i="35" s="1"/>
  <c r="R8073" i="35"/>
  <c r="R8124" i="35" s="1"/>
  <c r="N8073" i="35"/>
  <c r="N8124" i="35" s="1"/>
  <c r="J8073" i="35"/>
  <c r="J8124" i="35" s="1"/>
  <c r="F8073" i="35"/>
  <c r="F8124" i="35" s="1"/>
  <c r="R8072" i="35"/>
  <c r="R8123" i="35" s="1"/>
  <c r="N8072" i="35"/>
  <c r="N8123" i="35" s="1"/>
  <c r="J8072" i="35"/>
  <c r="J8123" i="35" s="1"/>
  <c r="F8072" i="35"/>
  <c r="F8123" i="35" s="1"/>
  <c r="R8071" i="35"/>
  <c r="R8122" i="35" s="1"/>
  <c r="N8071" i="35"/>
  <c r="N8122" i="35" s="1"/>
  <c r="J8071" i="35"/>
  <c r="J8122" i="35" s="1"/>
  <c r="F8071" i="35"/>
  <c r="F8122" i="35" s="1"/>
  <c r="R8070" i="35"/>
  <c r="R8121" i="35" s="1"/>
  <c r="N8070" i="35"/>
  <c r="N8121" i="35" s="1"/>
  <c r="J8070" i="35"/>
  <c r="J8121" i="35" s="1"/>
  <c r="F8070" i="35"/>
  <c r="F8121" i="35" s="1"/>
  <c r="R8069" i="35"/>
  <c r="N8069" i="35"/>
  <c r="J8069" i="35"/>
  <c r="F8069" i="35"/>
  <c r="F7982" i="35"/>
  <c r="Q7982" i="35"/>
  <c r="Q7983" i="35"/>
  <c r="Q8033" i="35" s="1"/>
  <c r="G7982" i="35"/>
  <c r="G7983" i="35"/>
  <c r="G8033" i="35" s="1"/>
  <c r="N7929" i="35"/>
  <c r="P7929" i="35"/>
  <c r="P8036" i="35" s="1"/>
  <c r="P8046" i="35" s="1"/>
  <c r="P8050" i="35" s="1"/>
  <c r="H7929" i="35"/>
  <c r="H8036" i="35" s="1"/>
  <c r="H8046" i="35" s="1"/>
  <c r="H8050" i="35" s="1"/>
  <c r="D7808" i="35"/>
  <c r="D7810" i="35" s="1"/>
  <c r="F3813" i="35"/>
  <c r="F3864" i="35" s="1"/>
  <c r="N3797" i="35"/>
  <c r="N3848" i="35" s="1"/>
  <c r="H3781" i="35"/>
  <c r="H3832" i="35" s="1"/>
  <c r="H3771" i="35"/>
  <c r="H3822" i="35" s="1"/>
  <c r="L3764" i="35"/>
  <c r="D3753" i="35"/>
  <c r="D3746" i="35"/>
  <c r="D3743" i="35"/>
  <c r="D3734" i="35"/>
  <c r="D3729" i="35"/>
  <c r="D3723" i="35"/>
  <c r="I3707" i="35"/>
  <c r="I3758" i="35" s="1"/>
  <c r="E3704" i="35"/>
  <c r="E3755" i="35" s="1"/>
  <c r="M3702" i="35"/>
  <c r="M3753" i="35" s="1"/>
  <c r="M3699" i="35"/>
  <c r="M3750" i="35" s="1"/>
  <c r="Q3695" i="35"/>
  <c r="Q3746" i="35" s="1"/>
  <c r="Q3694" i="35"/>
  <c r="Q3745" i="35" s="1"/>
  <c r="P3693" i="35"/>
  <c r="P3744" i="35" s="1"/>
  <c r="H3693" i="35"/>
  <c r="H3744" i="35" s="1"/>
  <c r="P3692" i="35"/>
  <c r="P3743" i="35" s="1"/>
  <c r="M3690" i="35"/>
  <c r="M3741" i="35" s="1"/>
  <c r="L3685" i="35"/>
  <c r="L3736" i="35" s="1"/>
  <c r="P3684" i="35"/>
  <c r="P3735" i="35" s="1"/>
  <c r="Q3683" i="35"/>
  <c r="Q3734" i="35" s="1"/>
  <c r="E3683" i="35"/>
  <c r="E3734" i="35" s="1"/>
  <c r="I3682" i="35"/>
  <c r="I3733" i="35" s="1"/>
  <c r="M3679" i="35"/>
  <c r="M3730" i="35" s="1"/>
  <c r="E3679" i="35"/>
  <c r="E3730" i="35" s="1"/>
  <c r="L3678" i="35"/>
  <c r="L3729" i="35" s="1"/>
  <c r="Q3677" i="35"/>
  <c r="Q3728" i="35" s="1"/>
  <c r="I3675" i="35"/>
  <c r="I3726" i="35" s="1"/>
  <c r="P3674" i="35"/>
  <c r="P3725" i="35" s="1"/>
  <c r="E3673" i="35"/>
  <c r="E3724" i="35" s="1"/>
  <c r="L3672" i="35"/>
  <c r="L3723" i="35" s="1"/>
  <c r="Q3671" i="35"/>
  <c r="Q3722" i="35" s="1"/>
  <c r="I3670" i="35"/>
  <c r="I3721" i="35" s="1"/>
  <c r="I3668" i="35"/>
  <c r="I3719" i="35" s="1"/>
  <c r="Q3667" i="35"/>
  <c r="Q3718" i="35" s="1"/>
  <c r="I3667" i="35"/>
  <c r="I3718" i="35" s="1"/>
  <c r="O3666" i="35"/>
  <c r="O3717" i="35" s="1"/>
  <c r="I3662" i="35"/>
  <c r="I3713" i="35" s="1"/>
  <c r="O3661" i="35"/>
  <c r="O3712" i="35" s="1"/>
  <c r="P3660" i="35"/>
  <c r="P3711" i="35" s="1"/>
  <c r="G3557" i="35"/>
  <c r="G3608" i="35" s="1"/>
  <c r="P3422" i="35"/>
  <c r="P3473" i="35" s="1"/>
  <c r="O3355" i="35"/>
  <c r="K3355" i="35"/>
  <c r="G3355" i="35"/>
  <c r="D3335" i="35"/>
  <c r="D3324" i="35"/>
  <c r="D3314" i="35"/>
  <c r="I3290" i="35"/>
  <c r="I3341" i="35" s="1"/>
  <c r="Q3289" i="35"/>
  <c r="Q3340" i="35" s="1"/>
  <c r="L3286" i="35"/>
  <c r="L3337" i="35" s="1"/>
  <c r="M3285" i="35"/>
  <c r="M3336" i="35" s="1"/>
  <c r="P3284" i="35"/>
  <c r="P3335" i="35" s="1"/>
  <c r="M3282" i="35"/>
  <c r="M3333" i="35" s="1"/>
  <c r="Q3281" i="35"/>
  <c r="Q3332" i="35" s="1"/>
  <c r="I3281" i="35"/>
  <c r="I3332" i="35" s="1"/>
  <c r="L3280" i="35"/>
  <c r="L3331" i="35" s="1"/>
  <c r="L3279" i="35"/>
  <c r="L3330" i="35" s="1"/>
  <c r="I3278" i="35"/>
  <c r="I3329" i="35" s="1"/>
  <c r="Q3277" i="35"/>
  <c r="Q3328" i="35" s="1"/>
  <c r="E3277" i="35"/>
  <c r="E3328" i="35" s="1"/>
  <c r="M3273" i="35"/>
  <c r="M3324" i="35" s="1"/>
  <c r="Q3272" i="35"/>
  <c r="Q3323" i="35" s="1"/>
  <c r="I3272" i="35"/>
  <c r="I3323" i="35" s="1"/>
  <c r="I3270" i="35"/>
  <c r="I3321" i="35" s="1"/>
  <c r="M3265" i="35"/>
  <c r="M3316" i="35" s="1"/>
  <c r="O3262" i="35"/>
  <c r="O3313" i="35" s="1"/>
  <c r="O3261" i="35"/>
  <c r="O3312" i="35" s="1"/>
  <c r="J3260" i="35"/>
  <c r="J3311" i="35" s="1"/>
  <c r="O3254" i="35"/>
  <c r="O3305" i="35" s="1"/>
  <c r="O3250" i="35"/>
  <c r="O3301" i="35" s="1"/>
  <c r="O3246" i="35"/>
  <c r="O3297" i="35" s="1"/>
  <c r="H3183" i="35"/>
  <c r="H3234" i="35" s="1"/>
  <c r="P3161" i="35"/>
  <c r="P3212" i="35" s="1"/>
  <c r="P3158" i="35"/>
  <c r="P3209" i="35" s="1"/>
  <c r="H3151" i="35"/>
  <c r="H3202" i="35" s="1"/>
  <c r="D2951" i="35"/>
  <c r="D2949" i="35"/>
  <c r="D2945" i="35"/>
  <c r="D2941" i="35"/>
  <c r="D2935" i="35"/>
  <c r="D2912" i="35"/>
  <c r="O2907" i="35"/>
  <c r="O2958" i="35" s="1"/>
  <c r="I2907" i="35"/>
  <c r="I2958" i="35" s="1"/>
  <c r="N2906" i="35"/>
  <c r="N2957" i="35" s="1"/>
  <c r="H2906" i="35"/>
  <c r="H2957" i="35" s="1"/>
  <c r="N2905" i="35"/>
  <c r="N2956" i="35" s="1"/>
  <c r="H2905" i="35"/>
  <c r="H2956" i="35" s="1"/>
  <c r="J2903" i="35"/>
  <c r="J2954" i="35" s="1"/>
  <c r="Q2902" i="35"/>
  <c r="Q2953" i="35" s="1"/>
  <c r="M2900" i="35"/>
  <c r="M2951" i="35" s="1"/>
  <c r="H2898" i="35"/>
  <c r="H2949" i="35" s="1"/>
  <c r="M2896" i="35"/>
  <c r="M2947" i="35" s="1"/>
  <c r="H2896" i="35"/>
  <c r="H2947" i="35" s="1"/>
  <c r="R2895" i="35"/>
  <c r="R2946" i="35" s="1"/>
  <c r="L2895" i="35"/>
  <c r="L2946" i="35" s="1"/>
  <c r="G2895" i="35"/>
  <c r="G2946" i="35" s="1"/>
  <c r="R2894" i="35"/>
  <c r="R2945" i="35" s="1"/>
  <c r="L2894" i="35"/>
  <c r="L2945" i="35" s="1"/>
  <c r="G2894" i="35"/>
  <c r="G2945" i="35" s="1"/>
  <c r="R2893" i="35"/>
  <c r="R2944" i="35" s="1"/>
  <c r="L2893" i="35"/>
  <c r="L2944" i="35" s="1"/>
  <c r="G2893" i="35"/>
  <c r="G2944" i="35" s="1"/>
  <c r="R2892" i="35"/>
  <c r="R2943" i="35" s="1"/>
  <c r="L2892" i="35"/>
  <c r="L2943" i="35" s="1"/>
  <c r="G2892" i="35"/>
  <c r="G2943" i="35" s="1"/>
  <c r="R2891" i="35"/>
  <c r="R2942" i="35" s="1"/>
  <c r="L2891" i="35"/>
  <c r="L2942" i="35" s="1"/>
  <c r="G2891" i="35"/>
  <c r="G2942" i="35" s="1"/>
  <c r="R2890" i="35"/>
  <c r="R2941" i="35" s="1"/>
  <c r="L2890" i="35"/>
  <c r="L2941" i="35" s="1"/>
  <c r="G2890" i="35"/>
  <c r="G2941" i="35" s="1"/>
  <c r="R2889" i="35"/>
  <c r="R2940" i="35" s="1"/>
  <c r="L2889" i="35"/>
  <c r="L2940" i="35" s="1"/>
  <c r="G2889" i="35"/>
  <c r="G2940" i="35" s="1"/>
  <c r="R2888" i="35"/>
  <c r="R2939" i="35" s="1"/>
  <c r="L2888" i="35"/>
  <c r="L2939" i="35" s="1"/>
  <c r="G2888" i="35"/>
  <c r="G2939" i="35" s="1"/>
  <c r="R2887" i="35"/>
  <c r="R2938" i="35" s="1"/>
  <c r="J2887" i="35"/>
  <c r="J2938" i="35" s="1"/>
  <c r="N2884" i="35"/>
  <c r="N2935" i="35" s="1"/>
  <c r="G2884" i="35"/>
  <c r="G2935" i="35" s="1"/>
  <c r="P2881" i="35"/>
  <c r="P2932" i="35" s="1"/>
  <c r="I2879" i="35"/>
  <c r="I2930" i="35" s="1"/>
  <c r="L2873" i="35"/>
  <c r="L2924" i="35" s="1"/>
  <c r="O2871" i="35"/>
  <c r="O2922" i="35" s="1"/>
  <c r="I2871" i="35"/>
  <c r="I2922" i="35" s="1"/>
  <c r="N2870" i="35"/>
  <c r="N2921" i="35" s="1"/>
  <c r="H2870" i="35"/>
  <c r="H2921" i="35" s="1"/>
  <c r="N2869" i="35"/>
  <c r="N2920" i="35" s="1"/>
  <c r="H2869" i="35"/>
  <c r="H2920" i="35" s="1"/>
  <c r="N2868" i="35"/>
  <c r="N2919" i="35" s="1"/>
  <c r="H2868" i="35"/>
  <c r="H2919" i="35" s="1"/>
  <c r="N2867" i="35"/>
  <c r="N2918" i="35" s="1"/>
  <c r="H2867" i="35"/>
  <c r="H2918" i="35" s="1"/>
  <c r="N2866" i="35"/>
  <c r="N2917" i="35" s="1"/>
  <c r="H2866" i="35"/>
  <c r="H2917" i="35" s="1"/>
  <c r="O2864" i="35"/>
  <c r="O2915" i="35" s="1"/>
  <c r="K2864" i="35"/>
  <c r="K2915" i="35" s="1"/>
  <c r="G2864" i="35"/>
  <c r="G2915" i="35" s="1"/>
  <c r="R2863" i="35"/>
  <c r="R2914" i="35" s="1"/>
  <c r="L2863" i="35"/>
  <c r="L2914" i="35" s="1"/>
  <c r="G2863" i="35"/>
  <c r="G2914" i="35" s="1"/>
  <c r="R2862" i="35"/>
  <c r="R2913" i="35" s="1"/>
  <c r="L2861" i="35"/>
  <c r="L2912" i="35" s="1"/>
  <c r="P2834" i="35"/>
  <c r="L2834" i="35"/>
  <c r="H2834" i="35"/>
  <c r="D2834" i="35"/>
  <c r="D2818" i="35"/>
  <c r="D2813" i="35"/>
  <c r="D2788" i="35"/>
  <c r="D2779" i="35"/>
  <c r="D2774" i="35"/>
  <c r="D2772" i="35"/>
  <c r="M2771" i="35"/>
  <c r="M2822" i="35" s="1"/>
  <c r="H2771" i="35"/>
  <c r="H2822" i="35" s="1"/>
  <c r="K2770" i="35"/>
  <c r="K2821" i="35" s="1"/>
  <c r="O2768" i="35"/>
  <c r="O2819" i="35" s="1"/>
  <c r="O2767" i="35"/>
  <c r="O2818" i="35" s="1"/>
  <c r="H2767" i="35"/>
  <c r="H2818" i="35" s="1"/>
  <c r="P2766" i="35"/>
  <c r="P2817" i="35" s="1"/>
  <c r="L2737" i="35"/>
  <c r="L2788" i="35" s="1"/>
  <c r="E2737" i="35"/>
  <c r="E2788" i="35" s="1"/>
  <c r="P2736" i="35"/>
  <c r="P2787" i="35" s="1"/>
  <c r="K2734" i="35"/>
  <c r="K2785" i="35" s="1"/>
  <c r="I2727" i="35"/>
  <c r="I2778" i="35" s="1"/>
  <c r="D2704" i="35"/>
  <c r="D2679" i="35"/>
  <c r="P2667" i="35"/>
  <c r="P2718" i="35" s="1"/>
  <c r="L2660" i="35"/>
  <c r="L2711" i="35" s="1"/>
  <c r="H2653" i="35"/>
  <c r="H2704" i="35" s="1"/>
  <c r="D2438" i="35"/>
  <c r="D2418" i="35"/>
  <c r="D2400" i="35"/>
  <c r="D2394" i="35"/>
  <c r="D2391" i="35"/>
  <c r="G2387" i="35"/>
  <c r="G2438" i="35" s="1"/>
  <c r="P2384" i="35"/>
  <c r="P2435" i="35" s="1"/>
  <c r="P2380" i="35"/>
  <c r="P2431" i="35" s="1"/>
  <c r="H2376" i="35"/>
  <c r="H2427" i="35" s="1"/>
  <c r="H2372" i="35"/>
  <c r="H2423" i="35" s="1"/>
  <c r="G2367" i="35"/>
  <c r="G2418" i="35" s="1"/>
  <c r="O2366" i="35"/>
  <c r="O2417" i="35" s="1"/>
  <c r="G2363" i="35"/>
  <c r="G2414" i="35" s="1"/>
  <c r="H2360" i="35"/>
  <c r="H2411" i="35" s="1"/>
  <c r="H2356" i="35"/>
  <c r="H2407" i="35" s="1"/>
  <c r="H2347" i="35"/>
  <c r="H2398" i="35" s="1"/>
  <c r="L2346" i="35"/>
  <c r="L2397" i="35" s="1"/>
  <c r="G2344" i="35"/>
  <c r="G2395" i="35" s="1"/>
  <c r="O2343" i="35"/>
  <c r="O2394" i="35" s="1"/>
  <c r="H2343" i="35"/>
  <c r="H2394" i="35" s="1"/>
  <c r="O2340" i="35"/>
  <c r="O2391" i="35" s="1"/>
  <c r="G2340" i="35"/>
  <c r="G2391" i="35" s="1"/>
  <c r="L2339" i="35"/>
  <c r="L2390" i="35" s="1"/>
  <c r="P2313" i="35"/>
  <c r="D2300" i="35"/>
  <c r="D2284" i="35"/>
  <c r="D2282" i="35"/>
  <c r="D2254" i="35"/>
  <c r="L2239" i="35"/>
  <c r="L2290" i="35" s="1"/>
  <c r="O2215" i="35"/>
  <c r="O2266" i="35" s="1"/>
  <c r="O2211" i="35"/>
  <c r="O2262" i="35" s="1"/>
  <c r="K2209" i="35"/>
  <c r="K2260" i="35" s="1"/>
  <c r="O2208" i="35"/>
  <c r="O2259" i="35" s="1"/>
  <c r="O2207" i="35"/>
  <c r="O2258" i="35" s="1"/>
  <c r="O2206" i="35"/>
  <c r="O2257" i="35" s="1"/>
  <c r="O2203" i="35"/>
  <c r="O2254" i="35" s="1"/>
  <c r="K2201" i="35"/>
  <c r="K2252" i="35" s="1"/>
  <c r="D2193" i="35"/>
  <c r="D2171" i="35"/>
  <c r="O2146" i="35"/>
  <c r="O2197" i="35" s="1"/>
  <c r="N2140" i="35"/>
  <c r="N2191" i="35" s="1"/>
  <c r="H2140" i="35"/>
  <c r="H2191" i="35" s="1"/>
  <c r="L2128" i="35"/>
  <c r="L2179" i="35" s="1"/>
  <c r="H2120" i="35"/>
  <c r="H2171" i="35" s="1"/>
  <c r="O2117" i="35"/>
  <c r="O2168" i="35" s="1"/>
  <c r="O2116" i="35"/>
  <c r="O2167" i="35" s="1"/>
  <c r="H2116" i="35"/>
  <c r="H2167" i="35" s="1"/>
  <c r="P2114" i="35"/>
  <c r="P2165" i="35" s="1"/>
  <c r="H2114" i="35"/>
  <c r="H2165" i="35" s="1"/>
  <c r="I2109" i="35"/>
  <c r="I2160" i="35" s="1"/>
  <c r="N2107" i="35"/>
  <c r="N2158" i="35" s="1"/>
  <c r="F2107" i="35"/>
  <c r="F2158" i="35" s="1"/>
  <c r="O2104" i="35"/>
  <c r="O2155" i="35" s="1"/>
  <c r="O2103" i="35"/>
  <c r="O2154" i="35" s="1"/>
  <c r="P2102" i="35"/>
  <c r="P2153" i="35" s="1"/>
  <c r="H2097" i="35"/>
  <c r="H2148" i="35" s="1"/>
  <c r="R8259" i="35"/>
  <c r="R8310" i="35" s="1"/>
  <c r="N8259" i="35"/>
  <c r="N8310" i="35" s="1"/>
  <c r="J8259" i="35"/>
  <c r="J8310" i="35" s="1"/>
  <c r="F8259" i="35"/>
  <c r="F8310" i="35" s="1"/>
  <c r="R8258" i="35"/>
  <c r="R8309" i="35" s="1"/>
  <c r="N8258" i="35"/>
  <c r="N8309" i="35" s="1"/>
  <c r="J8258" i="35"/>
  <c r="J8309" i="35" s="1"/>
  <c r="F8258" i="35"/>
  <c r="F8309" i="35" s="1"/>
  <c r="R8257" i="35"/>
  <c r="R8308" i="35" s="1"/>
  <c r="N8257" i="35"/>
  <c r="N8308" i="35" s="1"/>
  <c r="J8257" i="35"/>
  <c r="J8308" i="35" s="1"/>
  <c r="F8257" i="35"/>
  <c r="F8308" i="35" s="1"/>
  <c r="R8256" i="35"/>
  <c r="R8307" i="35" s="1"/>
  <c r="N8256" i="35"/>
  <c r="N8307" i="35" s="1"/>
  <c r="J8256" i="35"/>
  <c r="J8307" i="35" s="1"/>
  <c r="F8256" i="35"/>
  <c r="F8307" i="35" s="1"/>
  <c r="R8255" i="35"/>
  <c r="R8306" i="35" s="1"/>
  <c r="N8255" i="35"/>
  <c r="N8306" i="35" s="1"/>
  <c r="J8255" i="35"/>
  <c r="J8306" i="35" s="1"/>
  <c r="F8255" i="35"/>
  <c r="F8306" i="35" s="1"/>
  <c r="R8254" i="35"/>
  <c r="R8305" i="35" s="1"/>
  <c r="N8254" i="35"/>
  <c r="N8305" i="35" s="1"/>
  <c r="J8254" i="35"/>
  <c r="J8305" i="35" s="1"/>
  <c r="F8254" i="35"/>
  <c r="F8305" i="35" s="1"/>
  <c r="R8253" i="35"/>
  <c r="R8304" i="35" s="1"/>
  <c r="N8253" i="35"/>
  <c r="N8304" i="35" s="1"/>
  <c r="J8253" i="35"/>
  <c r="J8304" i="35" s="1"/>
  <c r="F8253" i="35"/>
  <c r="F8304" i="35" s="1"/>
  <c r="R8252" i="35"/>
  <c r="R8303" i="35" s="1"/>
  <c r="N8252" i="35"/>
  <c r="N8303" i="35" s="1"/>
  <c r="J8252" i="35"/>
  <c r="J8303" i="35" s="1"/>
  <c r="F8252" i="35"/>
  <c r="F8303" i="35" s="1"/>
  <c r="R8251" i="35"/>
  <c r="R8302" i="35" s="1"/>
  <c r="N8251" i="35"/>
  <c r="N8302" i="35" s="1"/>
  <c r="J8251" i="35"/>
  <c r="J8302" i="35" s="1"/>
  <c r="F8251" i="35"/>
  <c r="F8302" i="35" s="1"/>
  <c r="R8250" i="35"/>
  <c r="R8301" i="35" s="1"/>
  <c r="N8250" i="35"/>
  <c r="N8301" i="35" s="1"/>
  <c r="J8250" i="35"/>
  <c r="J8301" i="35" s="1"/>
  <c r="F8250" i="35"/>
  <c r="F8301" i="35" s="1"/>
  <c r="R8249" i="35"/>
  <c r="R8300" i="35" s="1"/>
  <c r="N8249" i="35"/>
  <c r="N8300" i="35" s="1"/>
  <c r="J8249" i="35"/>
  <c r="J8300" i="35" s="1"/>
  <c r="F8249" i="35"/>
  <c r="F8300" i="35" s="1"/>
  <c r="R8248" i="35"/>
  <c r="R8299" i="35" s="1"/>
  <c r="N8248" i="35"/>
  <c r="N8299" i="35" s="1"/>
  <c r="J8248" i="35"/>
  <c r="J8299" i="35" s="1"/>
  <c r="F8248" i="35"/>
  <c r="F8299" i="35" s="1"/>
  <c r="R8247" i="35"/>
  <c r="R8298" i="35" s="1"/>
  <c r="N8247" i="35"/>
  <c r="N8298" i="35" s="1"/>
  <c r="J8247" i="35"/>
  <c r="J8298" i="35" s="1"/>
  <c r="F8247" i="35"/>
  <c r="F8298" i="35" s="1"/>
  <c r="R8246" i="35"/>
  <c r="R8297" i="35" s="1"/>
  <c r="N8246" i="35"/>
  <c r="N8297" i="35" s="1"/>
  <c r="J8246" i="35"/>
  <c r="J8297" i="35" s="1"/>
  <c r="F8246" i="35"/>
  <c r="F8297" i="35" s="1"/>
  <c r="R8245" i="35"/>
  <c r="R8296" i="35" s="1"/>
  <c r="N8245" i="35"/>
  <c r="N8296" i="35" s="1"/>
  <c r="J8245" i="35"/>
  <c r="J8296" i="35" s="1"/>
  <c r="F8245" i="35"/>
  <c r="F8296" i="35" s="1"/>
  <c r="R8244" i="35"/>
  <c r="R8295" i="35" s="1"/>
  <c r="N8244" i="35"/>
  <c r="N8295" i="35" s="1"/>
  <c r="J8244" i="35"/>
  <c r="J8295" i="35" s="1"/>
  <c r="F8244" i="35"/>
  <c r="F8295" i="35" s="1"/>
  <c r="R8243" i="35"/>
  <c r="R8294" i="35" s="1"/>
  <c r="N8243" i="35"/>
  <c r="N8294" i="35" s="1"/>
  <c r="J8243" i="35"/>
  <c r="J8294" i="35" s="1"/>
  <c r="F8243" i="35"/>
  <c r="F8294" i="35" s="1"/>
  <c r="R8242" i="35"/>
  <c r="R8293" i="35" s="1"/>
  <c r="N8242" i="35"/>
  <c r="N8293" i="35" s="1"/>
  <c r="J8242" i="35"/>
  <c r="J8293" i="35" s="1"/>
  <c r="F8242" i="35"/>
  <c r="F8293" i="35" s="1"/>
  <c r="R8241" i="35"/>
  <c r="R8292" i="35" s="1"/>
  <c r="N8241" i="35"/>
  <c r="N8292" i="35" s="1"/>
  <c r="J8241" i="35"/>
  <c r="J8292" i="35" s="1"/>
  <c r="F8241" i="35"/>
  <c r="F8292" i="35" s="1"/>
  <c r="R8240" i="35"/>
  <c r="R8291" i="35" s="1"/>
  <c r="N8240" i="35"/>
  <c r="N8291" i="35" s="1"/>
  <c r="J8240" i="35"/>
  <c r="J8291" i="35" s="1"/>
  <c r="F8240" i="35"/>
  <c r="F8291" i="35" s="1"/>
  <c r="R8239" i="35"/>
  <c r="R8290" i="35" s="1"/>
  <c r="N8239" i="35"/>
  <c r="N8290" i="35" s="1"/>
  <c r="J8239" i="35"/>
  <c r="J8290" i="35" s="1"/>
  <c r="F8239" i="35"/>
  <c r="F8290" i="35" s="1"/>
  <c r="R8238" i="35"/>
  <c r="R8289" i="35" s="1"/>
  <c r="N8238" i="35"/>
  <c r="N8289" i="35" s="1"/>
  <c r="J8238" i="35"/>
  <c r="J8289" i="35" s="1"/>
  <c r="F8238" i="35"/>
  <c r="F8289" i="35" s="1"/>
  <c r="R8237" i="35"/>
  <c r="R8288" i="35" s="1"/>
  <c r="N8237" i="35"/>
  <c r="N8288" i="35" s="1"/>
  <c r="J8237" i="35"/>
  <c r="J8288" i="35" s="1"/>
  <c r="F8237" i="35"/>
  <c r="F8288" i="35" s="1"/>
  <c r="R8236" i="35"/>
  <c r="R8287" i="35" s="1"/>
  <c r="N8236" i="35"/>
  <c r="N8287" i="35" s="1"/>
  <c r="J8236" i="35"/>
  <c r="J8287" i="35" s="1"/>
  <c r="F8236" i="35"/>
  <c r="F8287" i="35" s="1"/>
  <c r="R8235" i="35"/>
  <c r="R8286" i="35" s="1"/>
  <c r="N8235" i="35"/>
  <c r="N8286" i="35" s="1"/>
  <c r="J8235" i="35"/>
  <c r="J8286" i="35" s="1"/>
  <c r="F8235" i="35"/>
  <c r="F8286" i="35" s="1"/>
  <c r="R8234" i="35"/>
  <c r="R8285" i="35" s="1"/>
  <c r="N8234" i="35"/>
  <c r="N8285" i="35" s="1"/>
  <c r="J8234" i="35"/>
  <c r="J8285" i="35" s="1"/>
  <c r="F8234" i="35"/>
  <c r="F8285" i="35" s="1"/>
  <c r="R8233" i="35"/>
  <c r="R8284" i="35" s="1"/>
  <c r="N8233" i="35"/>
  <c r="N8284" i="35" s="1"/>
  <c r="J8233" i="35"/>
  <c r="J8284" i="35" s="1"/>
  <c r="F8233" i="35"/>
  <c r="F8284" i="35" s="1"/>
  <c r="R8232" i="35"/>
  <c r="R8283" i="35" s="1"/>
  <c r="N8232" i="35"/>
  <c r="N8283" i="35" s="1"/>
  <c r="J8232" i="35"/>
  <c r="J8283" i="35" s="1"/>
  <c r="F8232" i="35"/>
  <c r="F8283" i="35" s="1"/>
  <c r="R8231" i="35"/>
  <c r="R8282" i="35" s="1"/>
  <c r="N8231" i="35"/>
  <c r="N8282" i="35" s="1"/>
  <c r="J8231" i="35"/>
  <c r="J8282" i="35" s="1"/>
  <c r="F8231" i="35"/>
  <c r="F8282" i="35" s="1"/>
  <c r="R8230" i="35"/>
  <c r="R8281" i="35" s="1"/>
  <c r="N8230" i="35"/>
  <c r="N8281" i="35" s="1"/>
  <c r="J8230" i="35"/>
  <c r="J8281" i="35" s="1"/>
  <c r="F8230" i="35"/>
  <c r="F8281" i="35" s="1"/>
  <c r="R8229" i="35"/>
  <c r="R8280" i="35" s="1"/>
  <c r="N8229" i="35"/>
  <c r="N8280" i="35" s="1"/>
  <c r="J8229" i="35"/>
  <c r="J8280" i="35" s="1"/>
  <c r="F8229" i="35"/>
  <c r="F8280" i="35" s="1"/>
  <c r="R8228" i="35"/>
  <c r="R8279" i="35" s="1"/>
  <c r="N8228" i="35"/>
  <c r="N8279" i="35" s="1"/>
  <c r="J8228" i="35"/>
  <c r="J8279" i="35" s="1"/>
  <c r="F8228" i="35"/>
  <c r="F8279" i="35" s="1"/>
  <c r="R8227" i="35"/>
  <c r="R8278" i="35" s="1"/>
  <c r="N8227" i="35"/>
  <c r="N8278" i="35" s="1"/>
  <c r="J8227" i="35"/>
  <c r="J8278" i="35" s="1"/>
  <c r="F8227" i="35"/>
  <c r="F8278" i="35" s="1"/>
  <c r="R8226" i="35"/>
  <c r="R8277" i="35" s="1"/>
  <c r="N8226" i="35"/>
  <c r="N8277" i="35" s="1"/>
  <c r="J8226" i="35"/>
  <c r="J8277" i="35" s="1"/>
  <c r="F8226" i="35"/>
  <c r="F8277" i="35" s="1"/>
  <c r="R8225" i="35"/>
  <c r="R8276" i="35" s="1"/>
  <c r="N8225" i="35"/>
  <c r="N8276" i="35" s="1"/>
  <c r="J8225" i="35"/>
  <c r="J8276" i="35" s="1"/>
  <c r="F8225" i="35"/>
  <c r="F8276" i="35" s="1"/>
  <c r="R8224" i="35"/>
  <c r="R8275" i="35" s="1"/>
  <c r="N8224" i="35"/>
  <c r="N8275" i="35" s="1"/>
  <c r="J8224" i="35"/>
  <c r="J8275" i="35" s="1"/>
  <c r="F8224" i="35"/>
  <c r="F8275" i="35" s="1"/>
  <c r="R8223" i="35"/>
  <c r="R8274" i="35" s="1"/>
  <c r="N8223" i="35"/>
  <c r="N8274" i="35" s="1"/>
  <c r="J8223" i="35"/>
  <c r="J8274" i="35" s="1"/>
  <c r="F8223" i="35"/>
  <c r="F8274" i="35" s="1"/>
  <c r="R8222" i="35"/>
  <c r="R8273" i="35" s="1"/>
  <c r="N8222" i="35"/>
  <c r="N8273" i="35" s="1"/>
  <c r="J8222" i="35"/>
  <c r="J8273" i="35" s="1"/>
  <c r="F8222" i="35"/>
  <c r="F8273" i="35" s="1"/>
  <c r="R8221" i="35"/>
  <c r="R8272" i="35" s="1"/>
  <c r="N8221" i="35"/>
  <c r="N8272" i="35" s="1"/>
  <c r="J8221" i="35"/>
  <c r="J8272" i="35" s="1"/>
  <c r="F8221" i="35"/>
  <c r="F8272" i="35" s="1"/>
  <c r="R8220" i="35"/>
  <c r="R8271" i="35" s="1"/>
  <c r="N8220" i="35"/>
  <c r="N8271" i="35" s="1"/>
  <c r="J8220" i="35"/>
  <c r="J8271" i="35" s="1"/>
  <c r="F8220" i="35"/>
  <c r="F8271" i="35" s="1"/>
  <c r="R8219" i="35"/>
  <c r="R8270" i="35" s="1"/>
  <c r="N8219" i="35"/>
  <c r="N8270" i="35" s="1"/>
  <c r="J8219" i="35"/>
  <c r="J8270" i="35" s="1"/>
  <c r="F8219" i="35"/>
  <c r="F8270" i="35" s="1"/>
  <c r="R8218" i="35"/>
  <c r="R8269" i="35" s="1"/>
  <c r="N8218" i="35"/>
  <c r="N8269" i="35" s="1"/>
  <c r="J8218" i="35"/>
  <c r="J8269" i="35" s="1"/>
  <c r="F8218" i="35"/>
  <c r="F8269" i="35" s="1"/>
  <c r="R8217" i="35"/>
  <c r="R8268" i="35" s="1"/>
  <c r="N8217" i="35"/>
  <c r="N8268" i="35" s="1"/>
  <c r="J8217" i="35"/>
  <c r="J8268" i="35" s="1"/>
  <c r="F8217" i="35"/>
  <c r="F8268" i="35" s="1"/>
  <c r="R8216" i="35"/>
  <c r="R8267" i="35" s="1"/>
  <c r="N8216" i="35"/>
  <c r="N8267" i="35" s="1"/>
  <c r="J8216" i="35"/>
  <c r="J8267" i="35" s="1"/>
  <c r="F8216" i="35"/>
  <c r="F8267" i="35" s="1"/>
  <c r="R8215" i="35"/>
  <c r="R8266" i="35" s="1"/>
  <c r="N8215" i="35"/>
  <c r="N8266" i="35" s="1"/>
  <c r="J8215" i="35"/>
  <c r="J8266" i="35" s="1"/>
  <c r="F8215" i="35"/>
  <c r="F8266" i="35" s="1"/>
  <c r="R8214" i="35"/>
  <c r="R8265" i="35" s="1"/>
  <c r="N8214" i="35"/>
  <c r="N8265" i="35" s="1"/>
  <c r="J8214" i="35"/>
  <c r="J8265" i="35" s="1"/>
  <c r="F8214" i="35"/>
  <c r="F8265" i="35" s="1"/>
  <c r="R8213" i="35"/>
  <c r="R8264" i="35" s="1"/>
  <c r="N8213" i="35"/>
  <c r="N8264" i="35" s="1"/>
  <c r="J8213" i="35"/>
  <c r="J8264" i="35" s="1"/>
  <c r="F8213" i="35"/>
  <c r="F8264" i="35" s="1"/>
  <c r="R8212" i="35"/>
  <c r="R8263" i="35" s="1"/>
  <c r="N8212" i="35"/>
  <c r="N8263" i="35" s="1"/>
  <c r="J8212" i="35"/>
  <c r="J8263" i="35" s="1"/>
  <c r="F8212" i="35"/>
  <c r="F8263" i="35" s="1"/>
  <c r="R8211" i="35"/>
  <c r="R8262" i="35" s="1"/>
  <c r="N8211" i="35"/>
  <c r="N8262" i="35" s="1"/>
  <c r="J8211" i="35"/>
  <c r="J8262" i="35" s="1"/>
  <c r="F8211" i="35"/>
  <c r="F8262" i="35" s="1"/>
  <c r="R8210" i="35"/>
  <c r="N8210" i="35"/>
  <c r="J8210" i="35"/>
  <c r="F8210" i="35"/>
  <c r="Q8118" i="35"/>
  <c r="Q8169" i="35" s="1"/>
  <c r="M8118" i="35"/>
  <c r="M8169" i="35" s="1"/>
  <c r="I8118" i="35"/>
  <c r="I8169" i="35" s="1"/>
  <c r="E8118" i="35"/>
  <c r="E8169" i="35" s="1"/>
  <c r="Q8117" i="35"/>
  <c r="Q8168" i="35" s="1"/>
  <c r="M8117" i="35"/>
  <c r="M8168" i="35" s="1"/>
  <c r="I8117" i="35"/>
  <c r="I8168" i="35" s="1"/>
  <c r="E8117" i="35"/>
  <c r="E8168" i="35" s="1"/>
  <c r="Q8116" i="35"/>
  <c r="Q8167" i="35" s="1"/>
  <c r="M8116" i="35"/>
  <c r="M8167" i="35" s="1"/>
  <c r="I8116" i="35"/>
  <c r="I8167" i="35" s="1"/>
  <c r="E8116" i="35"/>
  <c r="E8167" i="35" s="1"/>
  <c r="Q8115" i="35"/>
  <c r="Q8166" i="35" s="1"/>
  <c r="M8115" i="35"/>
  <c r="M8166" i="35" s="1"/>
  <c r="I8115" i="35"/>
  <c r="I8166" i="35" s="1"/>
  <c r="E8115" i="35"/>
  <c r="E8166" i="35" s="1"/>
  <c r="Q8114" i="35"/>
  <c r="Q8165" i="35" s="1"/>
  <c r="M8114" i="35"/>
  <c r="M8165" i="35" s="1"/>
  <c r="I8114" i="35"/>
  <c r="I8165" i="35" s="1"/>
  <c r="E8114" i="35"/>
  <c r="E8165" i="35" s="1"/>
  <c r="Q8113" i="35"/>
  <c r="Q8164" i="35" s="1"/>
  <c r="M8113" i="35"/>
  <c r="M8164" i="35" s="1"/>
  <c r="I8113" i="35"/>
  <c r="I8164" i="35" s="1"/>
  <c r="E8113" i="35"/>
  <c r="E8164" i="35" s="1"/>
  <c r="Q8112" i="35"/>
  <c r="Q8163" i="35" s="1"/>
  <c r="M8112" i="35"/>
  <c r="M8163" i="35" s="1"/>
  <c r="I8112" i="35"/>
  <c r="I8163" i="35" s="1"/>
  <c r="E8112" i="35"/>
  <c r="E8163" i="35" s="1"/>
  <c r="Q8111" i="35"/>
  <c r="Q8162" i="35" s="1"/>
  <c r="M8111" i="35"/>
  <c r="M8162" i="35" s="1"/>
  <c r="I8111" i="35"/>
  <c r="I8162" i="35" s="1"/>
  <c r="E8111" i="35"/>
  <c r="E8162" i="35" s="1"/>
  <c r="Q8110" i="35"/>
  <c r="Q8161" i="35" s="1"/>
  <c r="M8110" i="35"/>
  <c r="M8161" i="35" s="1"/>
  <c r="I8110" i="35"/>
  <c r="I8161" i="35" s="1"/>
  <c r="E8110" i="35"/>
  <c r="E8161" i="35" s="1"/>
  <c r="Q8109" i="35"/>
  <c r="Q8160" i="35" s="1"/>
  <c r="M8109" i="35"/>
  <c r="M8160" i="35" s="1"/>
  <c r="I8109" i="35"/>
  <c r="I8160" i="35" s="1"/>
  <c r="E8109" i="35"/>
  <c r="E8160" i="35" s="1"/>
  <c r="Q8108" i="35"/>
  <c r="Q8159" i="35" s="1"/>
  <c r="M8108" i="35"/>
  <c r="M8159" i="35" s="1"/>
  <c r="I8108" i="35"/>
  <c r="I8159" i="35" s="1"/>
  <c r="E8108" i="35"/>
  <c r="E8159" i="35" s="1"/>
  <c r="Q8107" i="35"/>
  <c r="Q8158" i="35" s="1"/>
  <c r="M8107" i="35"/>
  <c r="M8158" i="35" s="1"/>
  <c r="I8107" i="35"/>
  <c r="I8158" i="35" s="1"/>
  <c r="E8107" i="35"/>
  <c r="E8158" i="35" s="1"/>
  <c r="Q8106" i="35"/>
  <c r="Q8157" i="35" s="1"/>
  <c r="M8106" i="35"/>
  <c r="M8157" i="35" s="1"/>
  <c r="I8106" i="35"/>
  <c r="I8157" i="35" s="1"/>
  <c r="E8106" i="35"/>
  <c r="E8157" i="35" s="1"/>
  <c r="Q8105" i="35"/>
  <c r="Q8156" i="35" s="1"/>
  <c r="M8105" i="35"/>
  <c r="M8156" i="35" s="1"/>
  <c r="I8105" i="35"/>
  <c r="I8156" i="35" s="1"/>
  <c r="E8105" i="35"/>
  <c r="E8156" i="35" s="1"/>
  <c r="Q8104" i="35"/>
  <c r="Q8155" i="35" s="1"/>
  <c r="M8104" i="35"/>
  <c r="M8155" i="35" s="1"/>
  <c r="I8104" i="35"/>
  <c r="I8155" i="35" s="1"/>
  <c r="E8104" i="35"/>
  <c r="E8155" i="35" s="1"/>
  <c r="Q8103" i="35"/>
  <c r="Q8154" i="35" s="1"/>
  <c r="M8103" i="35"/>
  <c r="M8154" i="35" s="1"/>
  <c r="I8103" i="35"/>
  <c r="I8154" i="35" s="1"/>
  <c r="E8103" i="35"/>
  <c r="E8154" i="35" s="1"/>
  <c r="Q8102" i="35"/>
  <c r="Q8153" i="35" s="1"/>
  <c r="M8102" i="35"/>
  <c r="M8153" i="35" s="1"/>
  <c r="I8102" i="35"/>
  <c r="I8153" i="35" s="1"/>
  <c r="E8102" i="35"/>
  <c r="E8153" i="35" s="1"/>
  <c r="Q8101" i="35"/>
  <c r="Q8152" i="35" s="1"/>
  <c r="M8101" i="35"/>
  <c r="M8152" i="35" s="1"/>
  <c r="I8101" i="35"/>
  <c r="I8152" i="35" s="1"/>
  <c r="E8101" i="35"/>
  <c r="E8152" i="35" s="1"/>
  <c r="Q8100" i="35"/>
  <c r="Q8151" i="35" s="1"/>
  <c r="M8100" i="35"/>
  <c r="M8151" i="35" s="1"/>
  <c r="I8100" i="35"/>
  <c r="I8151" i="35" s="1"/>
  <c r="E8100" i="35"/>
  <c r="E8151" i="35" s="1"/>
  <c r="Q8099" i="35"/>
  <c r="Q8150" i="35" s="1"/>
  <c r="M8099" i="35"/>
  <c r="M8150" i="35" s="1"/>
  <c r="I8099" i="35"/>
  <c r="I8150" i="35" s="1"/>
  <c r="E8099" i="35"/>
  <c r="E8150" i="35" s="1"/>
  <c r="Q8098" i="35"/>
  <c r="Q8149" i="35" s="1"/>
  <c r="M8098" i="35"/>
  <c r="M8149" i="35" s="1"/>
  <c r="I8098" i="35"/>
  <c r="I8149" i="35" s="1"/>
  <c r="E8098" i="35"/>
  <c r="E8149" i="35" s="1"/>
  <c r="Q8097" i="35"/>
  <c r="Q8148" i="35" s="1"/>
  <c r="M8097" i="35"/>
  <c r="M8148" i="35" s="1"/>
  <c r="I8097" i="35"/>
  <c r="I8148" i="35" s="1"/>
  <c r="E8097" i="35"/>
  <c r="E8148" i="35" s="1"/>
  <c r="Q8096" i="35"/>
  <c r="Q8147" i="35" s="1"/>
  <c r="M8096" i="35"/>
  <c r="M8147" i="35" s="1"/>
  <c r="I8096" i="35"/>
  <c r="I8147" i="35" s="1"/>
  <c r="E8096" i="35"/>
  <c r="E8147" i="35" s="1"/>
  <c r="Q8095" i="35"/>
  <c r="Q8146" i="35" s="1"/>
  <c r="M8095" i="35"/>
  <c r="M8146" i="35" s="1"/>
  <c r="I8095" i="35"/>
  <c r="I8146" i="35" s="1"/>
  <c r="E8095" i="35"/>
  <c r="E8146" i="35" s="1"/>
  <c r="Q8094" i="35"/>
  <c r="Q8145" i="35" s="1"/>
  <c r="M8094" i="35"/>
  <c r="M8145" i="35" s="1"/>
  <c r="I8094" i="35"/>
  <c r="I8145" i="35" s="1"/>
  <c r="E8094" i="35"/>
  <c r="E8145" i="35" s="1"/>
  <c r="Q8093" i="35"/>
  <c r="Q8144" i="35" s="1"/>
  <c r="M8093" i="35"/>
  <c r="M8144" i="35" s="1"/>
  <c r="I8093" i="35"/>
  <c r="I8144" i="35" s="1"/>
  <c r="E8093" i="35"/>
  <c r="E8144" i="35" s="1"/>
  <c r="Q8092" i="35"/>
  <c r="Q8143" i="35" s="1"/>
  <c r="M8092" i="35"/>
  <c r="M8143" i="35" s="1"/>
  <c r="I8092" i="35"/>
  <c r="I8143" i="35" s="1"/>
  <c r="E8092" i="35"/>
  <c r="E8143" i="35" s="1"/>
  <c r="Q8091" i="35"/>
  <c r="Q8142" i="35" s="1"/>
  <c r="M8091" i="35"/>
  <c r="M8142" i="35" s="1"/>
  <c r="I8091" i="35"/>
  <c r="I8142" i="35" s="1"/>
  <c r="E8091" i="35"/>
  <c r="E8142" i="35" s="1"/>
  <c r="Q8090" i="35"/>
  <c r="Q8141" i="35" s="1"/>
  <c r="M8090" i="35"/>
  <c r="M8141" i="35" s="1"/>
  <c r="I8090" i="35"/>
  <c r="I8141" i="35" s="1"/>
  <c r="E8090" i="35"/>
  <c r="E8141" i="35" s="1"/>
  <c r="Q8089" i="35"/>
  <c r="Q8140" i="35" s="1"/>
  <c r="M8089" i="35"/>
  <c r="M8140" i="35" s="1"/>
  <c r="I8089" i="35"/>
  <c r="I8140" i="35" s="1"/>
  <c r="E8089" i="35"/>
  <c r="E8140" i="35" s="1"/>
  <c r="Q8088" i="35"/>
  <c r="Q8139" i="35" s="1"/>
  <c r="M8088" i="35"/>
  <c r="M8139" i="35" s="1"/>
  <c r="I8088" i="35"/>
  <c r="I8139" i="35" s="1"/>
  <c r="E8088" i="35"/>
  <c r="E8139" i="35" s="1"/>
  <c r="Q8087" i="35"/>
  <c r="Q8138" i="35" s="1"/>
  <c r="M8087" i="35"/>
  <c r="M8138" i="35" s="1"/>
  <c r="I8087" i="35"/>
  <c r="I8138" i="35" s="1"/>
  <c r="E8087" i="35"/>
  <c r="E8138" i="35" s="1"/>
  <c r="Q8086" i="35"/>
  <c r="Q8137" i="35" s="1"/>
  <c r="M8086" i="35"/>
  <c r="M8137" i="35" s="1"/>
  <c r="I8086" i="35"/>
  <c r="I8137" i="35" s="1"/>
  <c r="E8086" i="35"/>
  <c r="E8137" i="35" s="1"/>
  <c r="Q8085" i="35"/>
  <c r="Q8136" i="35" s="1"/>
  <c r="M8085" i="35"/>
  <c r="M8136" i="35" s="1"/>
  <c r="I8085" i="35"/>
  <c r="I8136" i="35" s="1"/>
  <c r="E8085" i="35"/>
  <c r="E8136" i="35" s="1"/>
  <c r="Q8084" i="35"/>
  <c r="Q8135" i="35" s="1"/>
  <c r="M8084" i="35"/>
  <c r="M8135" i="35" s="1"/>
  <c r="I8084" i="35"/>
  <c r="I8135" i="35" s="1"/>
  <c r="E8084" i="35"/>
  <c r="E8135" i="35" s="1"/>
  <c r="Q8083" i="35"/>
  <c r="Q8134" i="35" s="1"/>
  <c r="M8083" i="35"/>
  <c r="M8134" i="35" s="1"/>
  <c r="I8083" i="35"/>
  <c r="I8134" i="35" s="1"/>
  <c r="E8083" i="35"/>
  <c r="E8134" i="35" s="1"/>
  <c r="Q8082" i="35"/>
  <c r="Q8133" i="35" s="1"/>
  <c r="M8082" i="35"/>
  <c r="M8133" i="35" s="1"/>
  <c r="I8082" i="35"/>
  <c r="I8133" i="35" s="1"/>
  <c r="E8082" i="35"/>
  <c r="E8133" i="35" s="1"/>
  <c r="Q8081" i="35"/>
  <c r="Q8132" i="35" s="1"/>
  <c r="M8081" i="35"/>
  <c r="M8132" i="35" s="1"/>
  <c r="I8081" i="35"/>
  <c r="I8132" i="35" s="1"/>
  <c r="E8081" i="35"/>
  <c r="E8132" i="35" s="1"/>
  <c r="Q8080" i="35"/>
  <c r="Q8131" i="35" s="1"/>
  <c r="M8080" i="35"/>
  <c r="M8131" i="35" s="1"/>
  <c r="I8080" i="35"/>
  <c r="I8131" i="35" s="1"/>
  <c r="E8080" i="35"/>
  <c r="E8131" i="35" s="1"/>
  <c r="Q8079" i="35"/>
  <c r="Q8130" i="35" s="1"/>
  <c r="M8079" i="35"/>
  <c r="M8130" i="35" s="1"/>
  <c r="I8079" i="35"/>
  <c r="I8130" i="35" s="1"/>
  <c r="E8079" i="35"/>
  <c r="E8130" i="35" s="1"/>
  <c r="Q8078" i="35"/>
  <c r="Q8129" i="35" s="1"/>
  <c r="M8078" i="35"/>
  <c r="M8129" i="35" s="1"/>
  <c r="I8078" i="35"/>
  <c r="I8129" i="35" s="1"/>
  <c r="E8078" i="35"/>
  <c r="E8129" i="35" s="1"/>
  <c r="Q8077" i="35"/>
  <c r="Q8128" i="35" s="1"/>
  <c r="M8077" i="35"/>
  <c r="M8128" i="35" s="1"/>
  <c r="I8077" i="35"/>
  <c r="I8128" i="35" s="1"/>
  <c r="E8077" i="35"/>
  <c r="E8128" i="35" s="1"/>
  <c r="Q8076" i="35"/>
  <c r="Q8127" i="35" s="1"/>
  <c r="M8076" i="35"/>
  <c r="M8127" i="35" s="1"/>
  <c r="I8076" i="35"/>
  <c r="I8127" i="35" s="1"/>
  <c r="E8076" i="35"/>
  <c r="E8127" i="35" s="1"/>
  <c r="Q8075" i="35"/>
  <c r="Q8126" i="35" s="1"/>
  <c r="M8075" i="35"/>
  <c r="M8126" i="35" s="1"/>
  <c r="I8075" i="35"/>
  <c r="I8126" i="35" s="1"/>
  <c r="E8075" i="35"/>
  <c r="E8126" i="35" s="1"/>
  <c r="Q8074" i="35"/>
  <c r="Q8125" i="35" s="1"/>
  <c r="M8074" i="35"/>
  <c r="M8125" i="35" s="1"/>
  <c r="I8074" i="35"/>
  <c r="I8125" i="35" s="1"/>
  <c r="E8074" i="35"/>
  <c r="E8125" i="35" s="1"/>
  <c r="Q8073" i="35"/>
  <c r="Q8124" i="35" s="1"/>
  <c r="M8073" i="35"/>
  <c r="M8124" i="35" s="1"/>
  <c r="I8073" i="35"/>
  <c r="I8124" i="35" s="1"/>
  <c r="E8073" i="35"/>
  <c r="E8124" i="35" s="1"/>
  <c r="Q8072" i="35"/>
  <c r="Q8123" i="35" s="1"/>
  <c r="M8072" i="35"/>
  <c r="M8123" i="35" s="1"/>
  <c r="I8072" i="35"/>
  <c r="I8123" i="35" s="1"/>
  <c r="E8072" i="35"/>
  <c r="E8123" i="35" s="1"/>
  <c r="Q8071" i="35"/>
  <c r="Q8122" i="35" s="1"/>
  <c r="M8071" i="35"/>
  <c r="M8122" i="35" s="1"/>
  <c r="I8071" i="35"/>
  <c r="I8122" i="35" s="1"/>
  <c r="E8071" i="35"/>
  <c r="E8122" i="35" s="1"/>
  <c r="Q8070" i="35"/>
  <c r="Q8121" i="35" s="1"/>
  <c r="M8070" i="35"/>
  <c r="M8121" i="35" s="1"/>
  <c r="I8070" i="35"/>
  <c r="I8121" i="35" s="1"/>
  <c r="E8070" i="35"/>
  <c r="E8121" i="35" s="1"/>
  <c r="Q8069" i="35"/>
  <c r="M8069" i="35"/>
  <c r="I8069" i="35"/>
  <c r="E8069" i="35"/>
  <c r="K7982" i="35"/>
  <c r="K7983" i="35"/>
  <c r="K8033" i="35" s="1"/>
  <c r="E7982" i="35"/>
  <c r="E7983" i="35"/>
  <c r="E8033" i="35" s="1"/>
  <c r="L7666" i="35"/>
  <c r="L7670" i="35" s="1"/>
  <c r="H7666" i="35"/>
  <c r="H7670" i="35" s="1"/>
  <c r="D1367" i="35"/>
  <c r="P1313" i="35"/>
  <c r="P1364" i="35" s="1"/>
  <c r="P3916" i="35"/>
  <c r="P3967" i="35" s="1"/>
  <c r="R3912" i="35"/>
  <c r="R3963" i="35" s="1"/>
  <c r="R135" i="35"/>
  <c r="R186" i="35" s="1"/>
  <c r="P159" i="35"/>
  <c r="P210" i="35" s="1"/>
  <c r="P119" i="35"/>
  <c r="P170" i="35" s="1"/>
  <c r="O135" i="35"/>
  <c r="O186" i="35" s="1"/>
  <c r="N159" i="35"/>
  <c r="N210" i="35" s="1"/>
  <c r="N119" i="35"/>
  <c r="N170" i="35" s="1"/>
  <c r="M143" i="35"/>
  <c r="M194" i="35" s="1"/>
  <c r="L147" i="35"/>
  <c r="L198" i="35" s="1"/>
  <c r="K139" i="35"/>
  <c r="K190" i="35" s="1"/>
  <c r="J143" i="35"/>
  <c r="J194" i="35" s="1"/>
  <c r="I139" i="35"/>
  <c r="I190" i="35" s="1"/>
  <c r="H139" i="35"/>
  <c r="H190" i="35" s="1"/>
  <c r="G135" i="35"/>
  <c r="G186" i="35" s="1"/>
  <c r="F139" i="35"/>
  <c r="F190" i="35" s="1"/>
  <c r="E155" i="35"/>
  <c r="E206" i="35" s="1"/>
  <c r="E119" i="35"/>
  <c r="E170" i="35" s="1"/>
  <c r="D198" i="35"/>
  <c r="P2005" i="35"/>
  <c r="P2056" i="35" s="1"/>
  <c r="I1996" i="35"/>
  <c r="I2047" i="35" s="1"/>
  <c r="N1983" i="35"/>
  <c r="N2034" i="35" s="1"/>
  <c r="N1976" i="35"/>
  <c r="N2027" i="35" s="1"/>
  <c r="D1887" i="35"/>
  <c r="D1878" i="35"/>
  <c r="D1871" i="35"/>
  <c r="I1863" i="35"/>
  <c r="I1914" i="35" s="1"/>
  <c r="E1855" i="35"/>
  <c r="E1906" i="35" s="1"/>
  <c r="N1851" i="35"/>
  <c r="N1902" i="35" s="1"/>
  <c r="F1851" i="35"/>
  <c r="F1902" i="35" s="1"/>
  <c r="R1850" i="35"/>
  <c r="R1901" i="35" s="1"/>
  <c r="P1847" i="35"/>
  <c r="P1898" i="35" s="1"/>
  <c r="E1847" i="35"/>
  <c r="E1898" i="35" s="1"/>
  <c r="E1843" i="35"/>
  <c r="E1894" i="35" s="1"/>
  <c r="J1841" i="35"/>
  <c r="J1892" i="35" s="1"/>
  <c r="R1837" i="35"/>
  <c r="R1888" i="35" s="1"/>
  <c r="N1827" i="35"/>
  <c r="N1878" i="35" s="1"/>
  <c r="N1824" i="35"/>
  <c r="N1875" i="35" s="1"/>
  <c r="N1823" i="35"/>
  <c r="N1874" i="35" s="1"/>
  <c r="I1819" i="35"/>
  <c r="I1870" i="35" s="1"/>
  <c r="H1718" i="35"/>
  <c r="H1769" i="35" s="1"/>
  <c r="I1694" i="35"/>
  <c r="I1745" i="35" s="1"/>
  <c r="E1613" i="35"/>
  <c r="E1664" i="35" s="1"/>
  <c r="P1608" i="35"/>
  <c r="P1659" i="35" s="1"/>
  <c r="M1604" i="35"/>
  <c r="M1655" i="35" s="1"/>
  <c r="Q1603" i="35"/>
  <c r="Q1654" i="35" s="1"/>
  <c r="O1598" i="35"/>
  <c r="O1649" i="35" s="1"/>
  <c r="R1595" i="35"/>
  <c r="R1646" i="35" s="1"/>
  <c r="O1588" i="35"/>
  <c r="O1639" i="35" s="1"/>
  <c r="O1586" i="35"/>
  <c r="O1637" i="35" s="1"/>
  <c r="N1578" i="35"/>
  <c r="N1629" i="35" s="1"/>
  <c r="D1512" i="35"/>
  <c r="L1481" i="35"/>
  <c r="L1532" i="35" s="1"/>
  <c r="I1450" i="35"/>
  <c r="I1501" i="35" s="1"/>
  <c r="D1389" i="35"/>
  <c r="D1380" i="35"/>
  <c r="D1359" i="35"/>
  <c r="D1349" i="35"/>
  <c r="P1338" i="35"/>
  <c r="P1389" i="35" s="1"/>
  <c r="N1329" i="35"/>
  <c r="N1380" i="35" s="1"/>
  <c r="O1325" i="35"/>
  <c r="O1376" i="35" s="1"/>
  <c r="O1322" i="35"/>
  <c r="O1373" i="35" s="1"/>
  <c r="R1321" i="35"/>
  <c r="R1372" i="35" s="1"/>
  <c r="G1321" i="35"/>
  <c r="G1372" i="35" s="1"/>
  <c r="P1315" i="35"/>
  <c r="P1366" i="35" s="1"/>
  <c r="N1313" i="35"/>
  <c r="N1364" i="35" s="1"/>
  <c r="H1313" i="35"/>
  <c r="H1364" i="35" s="1"/>
  <c r="L1310" i="35"/>
  <c r="L1361" i="35" s="1"/>
  <c r="H1309" i="35"/>
  <c r="H1360" i="35" s="1"/>
  <c r="H1308" i="35"/>
  <c r="H1359" i="35" s="1"/>
  <c r="N1306" i="35"/>
  <c r="N1357" i="35" s="1"/>
  <c r="F1306" i="35"/>
  <c r="F1357" i="35" s="1"/>
  <c r="P1304" i="35"/>
  <c r="P1355" i="35" s="1"/>
  <c r="J1304" i="35"/>
  <c r="J1355" i="35" s="1"/>
  <c r="E1304" i="35"/>
  <c r="E1355" i="35" s="1"/>
  <c r="J1301" i="35"/>
  <c r="J1352" i="35" s="1"/>
  <c r="H1300" i="35"/>
  <c r="H1351" i="35" s="1"/>
  <c r="O1206" i="35"/>
  <c r="O1257" i="35" s="1"/>
  <c r="I1198" i="35"/>
  <c r="I1249" i="35" s="1"/>
  <c r="I1179" i="35"/>
  <c r="I1230" i="35" s="1"/>
  <c r="O1166" i="35"/>
  <c r="O1217" i="35" s="1"/>
  <c r="N1160" i="35"/>
  <c r="N1211" i="35" s="1"/>
  <c r="D1129" i="35"/>
  <c r="D1106" i="35"/>
  <c r="R1098" i="35"/>
  <c r="R1149" i="35" s="1"/>
  <c r="O1093" i="35"/>
  <c r="O1144" i="35" s="1"/>
  <c r="O1086" i="35"/>
  <c r="O1137" i="35" s="1"/>
  <c r="O1085" i="35"/>
  <c r="O1136" i="35" s="1"/>
  <c r="N1074" i="35"/>
  <c r="N1125" i="35" s="1"/>
  <c r="H1074" i="35"/>
  <c r="H1125" i="35" s="1"/>
  <c r="R1071" i="35"/>
  <c r="R1122" i="35" s="1"/>
  <c r="J1067" i="35"/>
  <c r="J1118" i="35" s="1"/>
  <c r="J1058" i="35"/>
  <c r="J1109" i="35" s="1"/>
  <c r="Q1055" i="35"/>
  <c r="D4128" i="35"/>
  <c r="R4089" i="35"/>
  <c r="R4140" i="35" s="1"/>
  <c r="H4078" i="35"/>
  <c r="H4129" i="35" s="1"/>
  <c r="K4077" i="35"/>
  <c r="K4128" i="35" s="1"/>
  <c r="K4076" i="35"/>
  <c r="K4127" i="35" s="1"/>
  <c r="D3969" i="35"/>
  <c r="D3962" i="35"/>
  <c r="K3918" i="35"/>
  <c r="K3969" i="35" s="1"/>
  <c r="L3916" i="35"/>
  <c r="L3967" i="35" s="1"/>
  <c r="R3915" i="35"/>
  <c r="R3966" i="35" s="1"/>
  <c r="H3913" i="35"/>
  <c r="H3964" i="35" s="1"/>
  <c r="P3912" i="35"/>
  <c r="P3963" i="35" s="1"/>
  <c r="H3912" i="35"/>
  <c r="H3963" i="35" s="1"/>
  <c r="R3911" i="35"/>
  <c r="R3962" i="35" s="1"/>
  <c r="F3903" i="35"/>
  <c r="F3954" i="35" s="1"/>
  <c r="Q3902" i="35"/>
  <c r="Q3953" i="35" s="1"/>
  <c r="M3902" i="35"/>
  <c r="M3953" i="35" s="1"/>
  <c r="H3902" i="35"/>
  <c r="H3953" i="35" s="1"/>
  <c r="N3876" i="35"/>
  <c r="F3876" i="35"/>
  <c r="L3811" i="35"/>
  <c r="L3862" i="35" s="1"/>
  <c r="H3779" i="35"/>
  <c r="H3830" i="35" s="1"/>
  <c r="H3765" i="35"/>
  <c r="H3816" i="35" s="1"/>
  <c r="H3764" i="35"/>
  <c r="D3735" i="35"/>
  <c r="D3719" i="35"/>
  <c r="D3718" i="35"/>
  <c r="D3712" i="35"/>
  <c r="E3702" i="35"/>
  <c r="E3753" i="35" s="1"/>
  <c r="L3696" i="35"/>
  <c r="L3747" i="35" s="1"/>
  <c r="I3695" i="35"/>
  <c r="I3746" i="35" s="1"/>
  <c r="M3693" i="35"/>
  <c r="M3744" i="35" s="1"/>
  <c r="E3693" i="35"/>
  <c r="E3744" i="35" s="1"/>
  <c r="E3690" i="35"/>
  <c r="E3741" i="35" s="1"/>
  <c r="M3687" i="35"/>
  <c r="M3738" i="35" s="1"/>
  <c r="E3685" i="35"/>
  <c r="E3736" i="35" s="1"/>
  <c r="I3684" i="35"/>
  <c r="I3735" i="35" s="1"/>
  <c r="H3678" i="35"/>
  <c r="H3729" i="35" s="1"/>
  <c r="H3672" i="35"/>
  <c r="H3723" i="35" s="1"/>
  <c r="Q3670" i="35"/>
  <c r="Q3721" i="35" s="1"/>
  <c r="E3670" i="35"/>
  <c r="E3721" i="35" s="1"/>
  <c r="Q3668" i="35"/>
  <c r="Q3719" i="35" s="1"/>
  <c r="E3668" i="35"/>
  <c r="E3719" i="35" s="1"/>
  <c r="P3667" i="35"/>
  <c r="P3718" i="35" s="1"/>
  <c r="E3667" i="35"/>
  <c r="E3718" i="35" s="1"/>
  <c r="P3662" i="35"/>
  <c r="P3713" i="35" s="1"/>
  <c r="E3662" i="35"/>
  <c r="E3713" i="35" s="1"/>
  <c r="I3661" i="35"/>
  <c r="I3712" i="35" s="1"/>
  <c r="F3562" i="35"/>
  <c r="F3613" i="35" s="1"/>
  <c r="N3553" i="35"/>
  <c r="N3604" i="35" s="1"/>
  <c r="H3402" i="35"/>
  <c r="H3453" i="35" s="1"/>
  <c r="D3336" i="35"/>
  <c r="D3319" i="35"/>
  <c r="Q3290" i="35"/>
  <c r="Q3341" i="35" s="1"/>
  <c r="E3290" i="35"/>
  <c r="E3341" i="35" s="1"/>
  <c r="H3286" i="35"/>
  <c r="H3337" i="35" s="1"/>
  <c r="I3285" i="35"/>
  <c r="I3336" i="35" s="1"/>
  <c r="E3282" i="35"/>
  <c r="E3333" i="35" s="1"/>
  <c r="Q3278" i="35"/>
  <c r="Q3329" i="35" s="1"/>
  <c r="H3278" i="35"/>
  <c r="H3329" i="35" s="1"/>
  <c r="M3274" i="35"/>
  <c r="M3325" i="35" s="1"/>
  <c r="E3273" i="35"/>
  <c r="E3324" i="35" s="1"/>
  <c r="Q3270" i="35"/>
  <c r="Q3321" i="35" s="1"/>
  <c r="H3270" i="35"/>
  <c r="H3321" i="35" s="1"/>
  <c r="L3266" i="35"/>
  <c r="L3317" i="35" s="1"/>
  <c r="E3265" i="35"/>
  <c r="E3316" i="35" s="1"/>
  <c r="N3263" i="35"/>
  <c r="N3314" i="35" s="1"/>
  <c r="J3262" i="35"/>
  <c r="J3313" i="35" s="1"/>
  <c r="O3255" i="35"/>
  <c r="O3306" i="35" s="1"/>
  <c r="O3251" i="35"/>
  <c r="O3302" i="35" s="1"/>
  <c r="O3247" i="35"/>
  <c r="O3298" i="35" s="1"/>
  <c r="O3243" i="35"/>
  <c r="O3294" i="35" s="1"/>
  <c r="P3173" i="35"/>
  <c r="P3224" i="35" s="1"/>
  <c r="L3166" i="35"/>
  <c r="L3217" i="35" s="1"/>
  <c r="L3159" i="35"/>
  <c r="L3210" i="35" s="1"/>
  <c r="P3141" i="35"/>
  <c r="P3192" i="35" s="1"/>
  <c r="I2903" i="35"/>
  <c r="I2954" i="35" s="1"/>
  <c r="E2902" i="35"/>
  <c r="E2953" i="35" s="1"/>
  <c r="I2900" i="35"/>
  <c r="I2951" i="35" s="1"/>
  <c r="Q2896" i="35"/>
  <c r="Q2947" i="35" s="1"/>
  <c r="L2896" i="35"/>
  <c r="L2947" i="35" s="1"/>
  <c r="G2896" i="35"/>
  <c r="G2947" i="35" s="1"/>
  <c r="P2895" i="35"/>
  <c r="P2946" i="35" s="1"/>
  <c r="K2895" i="35"/>
  <c r="K2946" i="35" s="1"/>
  <c r="F2895" i="35"/>
  <c r="F2946" i="35" s="1"/>
  <c r="P2894" i="35"/>
  <c r="P2945" i="35" s="1"/>
  <c r="K2894" i="35"/>
  <c r="K2945" i="35" s="1"/>
  <c r="F2894" i="35"/>
  <c r="F2945" i="35" s="1"/>
  <c r="P2893" i="35"/>
  <c r="P2944" i="35" s="1"/>
  <c r="K2893" i="35"/>
  <c r="K2944" i="35" s="1"/>
  <c r="F2893" i="35"/>
  <c r="F2944" i="35" s="1"/>
  <c r="P2892" i="35"/>
  <c r="P2943" i="35" s="1"/>
  <c r="K2892" i="35"/>
  <c r="K2943" i="35" s="1"/>
  <c r="F2892" i="35"/>
  <c r="F2943" i="35" s="1"/>
  <c r="P2891" i="35"/>
  <c r="P2942" i="35" s="1"/>
  <c r="K2891" i="35"/>
  <c r="K2942" i="35" s="1"/>
  <c r="F2891" i="35"/>
  <c r="F2942" i="35" s="1"/>
  <c r="P2890" i="35"/>
  <c r="P2941" i="35" s="1"/>
  <c r="K2890" i="35"/>
  <c r="K2941" i="35" s="1"/>
  <c r="F2890" i="35"/>
  <c r="F2941" i="35" s="1"/>
  <c r="P2889" i="35"/>
  <c r="P2940" i="35" s="1"/>
  <c r="K2889" i="35"/>
  <c r="K2940" i="35" s="1"/>
  <c r="F2889" i="35"/>
  <c r="F2940" i="35" s="1"/>
  <c r="P2888" i="35"/>
  <c r="P2939" i="35" s="1"/>
  <c r="K2888" i="35"/>
  <c r="K2939" i="35" s="1"/>
  <c r="F2888" i="35"/>
  <c r="F2939" i="35" s="1"/>
  <c r="H2882" i="35"/>
  <c r="H2933" i="35" s="1"/>
  <c r="P2880" i="35"/>
  <c r="P2931" i="35" s="1"/>
  <c r="I2873" i="35"/>
  <c r="I2924" i="35" s="1"/>
  <c r="R2864" i="35"/>
  <c r="R2915" i="35" s="1"/>
  <c r="N2864" i="35"/>
  <c r="N2915" i="35" s="1"/>
  <c r="J2864" i="35"/>
  <c r="J2915" i="35" s="1"/>
  <c r="F2864" i="35"/>
  <c r="F2915" i="35" s="1"/>
  <c r="P2863" i="35"/>
  <c r="P2914" i="35" s="1"/>
  <c r="K2863" i="35"/>
  <c r="K2914" i="35" s="1"/>
  <c r="I2770" i="35"/>
  <c r="I2821" i="35" s="1"/>
  <c r="M2767" i="35"/>
  <c r="M2818" i="35" s="1"/>
  <c r="L2742" i="35"/>
  <c r="L2793" i="35" s="1"/>
  <c r="K2736" i="35"/>
  <c r="K2787" i="35" s="1"/>
  <c r="D2427" i="35"/>
  <c r="D2421" i="35"/>
  <c r="D2407" i="35"/>
  <c r="D2397" i="35"/>
  <c r="O2381" i="35"/>
  <c r="O2432" i="35" s="1"/>
  <c r="P2376" i="35"/>
  <c r="P2427" i="35" s="1"/>
  <c r="P2372" i="35"/>
  <c r="P2423" i="35" s="1"/>
  <c r="P2360" i="35"/>
  <c r="P2411" i="35" s="1"/>
  <c r="P2356" i="35"/>
  <c r="P2407" i="35" s="1"/>
  <c r="O2347" i="35"/>
  <c r="O2398" i="35" s="1"/>
  <c r="G2347" i="35"/>
  <c r="G2398" i="35" s="1"/>
  <c r="N2343" i="35"/>
  <c r="N2394" i="35" s="1"/>
  <c r="G2209" i="35"/>
  <c r="G2260" i="35" s="1"/>
  <c r="K2207" i="35"/>
  <c r="K2258" i="35" s="1"/>
  <c r="K2203" i="35"/>
  <c r="K2254" i="35" s="1"/>
  <c r="G2201" i="35"/>
  <c r="G2252" i="35" s="1"/>
  <c r="D2179" i="35"/>
  <c r="R2140" i="35"/>
  <c r="R2191" i="35" s="1"/>
  <c r="M2140" i="35"/>
  <c r="M2191" i="35" s="1"/>
  <c r="N2116" i="35"/>
  <c r="N2167" i="35" s="1"/>
  <c r="L2107" i="35"/>
  <c r="L2158" i="35" s="1"/>
  <c r="Q8259" i="35"/>
  <c r="Q8310" i="35" s="1"/>
  <c r="M8259" i="35"/>
  <c r="M8310" i="35" s="1"/>
  <c r="I8259" i="35"/>
  <c r="I8310" i="35" s="1"/>
  <c r="Q8258" i="35"/>
  <c r="Q8309" i="35" s="1"/>
  <c r="M8258" i="35"/>
  <c r="M8309" i="35" s="1"/>
  <c r="I8258" i="35"/>
  <c r="I8309" i="35" s="1"/>
  <c r="Q8257" i="35"/>
  <c r="Q8308" i="35" s="1"/>
  <c r="M8257" i="35"/>
  <c r="M8308" i="35" s="1"/>
  <c r="I8257" i="35"/>
  <c r="I8308" i="35" s="1"/>
  <c r="Q8256" i="35"/>
  <c r="Q8307" i="35" s="1"/>
  <c r="M8256" i="35"/>
  <c r="M8307" i="35" s="1"/>
  <c r="I8256" i="35"/>
  <c r="I8307" i="35" s="1"/>
  <c r="Q8255" i="35"/>
  <c r="Q8306" i="35" s="1"/>
  <c r="M8255" i="35"/>
  <c r="M8306" i="35" s="1"/>
  <c r="I8255" i="35"/>
  <c r="I8306" i="35" s="1"/>
  <c r="Q8254" i="35"/>
  <c r="Q8305" i="35" s="1"/>
  <c r="M8254" i="35"/>
  <c r="M8305" i="35" s="1"/>
  <c r="I8254" i="35"/>
  <c r="I8305" i="35" s="1"/>
  <c r="Q8253" i="35"/>
  <c r="Q8304" i="35" s="1"/>
  <c r="M8253" i="35"/>
  <c r="M8304" i="35" s="1"/>
  <c r="I8253" i="35"/>
  <c r="I8304" i="35" s="1"/>
  <c r="Q8252" i="35"/>
  <c r="Q8303" i="35" s="1"/>
  <c r="M8252" i="35"/>
  <c r="M8303" i="35" s="1"/>
  <c r="I8252" i="35"/>
  <c r="I8303" i="35" s="1"/>
  <c r="Q8251" i="35"/>
  <c r="Q8302" i="35" s="1"/>
  <c r="M8251" i="35"/>
  <c r="M8302" i="35" s="1"/>
  <c r="I8251" i="35"/>
  <c r="I8302" i="35" s="1"/>
  <c r="Q8250" i="35"/>
  <c r="Q8301" i="35" s="1"/>
  <c r="M8250" i="35"/>
  <c r="M8301" i="35" s="1"/>
  <c r="I8250" i="35"/>
  <c r="I8301" i="35" s="1"/>
  <c r="Q8249" i="35"/>
  <c r="Q8300" i="35" s="1"/>
  <c r="M8249" i="35"/>
  <c r="M8300" i="35" s="1"/>
  <c r="I8249" i="35"/>
  <c r="I8300" i="35" s="1"/>
  <c r="Q8248" i="35"/>
  <c r="Q8299" i="35" s="1"/>
  <c r="M8248" i="35"/>
  <c r="M8299" i="35" s="1"/>
  <c r="I8248" i="35"/>
  <c r="I8299" i="35" s="1"/>
  <c r="Q8247" i="35"/>
  <c r="Q8298" i="35" s="1"/>
  <c r="M8247" i="35"/>
  <c r="M8298" i="35" s="1"/>
  <c r="I8247" i="35"/>
  <c r="I8298" i="35" s="1"/>
  <c r="Q8246" i="35"/>
  <c r="Q8297" i="35" s="1"/>
  <c r="M8246" i="35"/>
  <c r="M8297" i="35" s="1"/>
  <c r="I8246" i="35"/>
  <c r="I8297" i="35" s="1"/>
  <c r="Q8245" i="35"/>
  <c r="Q8296" i="35" s="1"/>
  <c r="M8245" i="35"/>
  <c r="M8296" i="35" s="1"/>
  <c r="I8245" i="35"/>
  <c r="I8296" i="35" s="1"/>
  <c r="Q8244" i="35"/>
  <c r="Q8295" i="35" s="1"/>
  <c r="M8244" i="35"/>
  <c r="M8295" i="35" s="1"/>
  <c r="I8244" i="35"/>
  <c r="I8295" i="35" s="1"/>
  <c r="Q8243" i="35"/>
  <c r="Q8294" i="35" s="1"/>
  <c r="M8243" i="35"/>
  <c r="M8294" i="35" s="1"/>
  <c r="I8243" i="35"/>
  <c r="I8294" i="35" s="1"/>
  <c r="Q8242" i="35"/>
  <c r="Q8293" i="35" s="1"/>
  <c r="M8242" i="35"/>
  <c r="M8293" i="35" s="1"/>
  <c r="I8242" i="35"/>
  <c r="I8293" i="35" s="1"/>
  <c r="Q8241" i="35"/>
  <c r="Q8292" i="35" s="1"/>
  <c r="M8241" i="35"/>
  <c r="M8292" i="35" s="1"/>
  <c r="I8241" i="35"/>
  <c r="I8292" i="35" s="1"/>
  <c r="Q8240" i="35"/>
  <c r="Q8291" i="35" s="1"/>
  <c r="M8240" i="35"/>
  <c r="M8291" i="35" s="1"/>
  <c r="I8240" i="35"/>
  <c r="I8291" i="35" s="1"/>
  <c r="Q8239" i="35"/>
  <c r="Q8290" i="35" s="1"/>
  <c r="M8239" i="35"/>
  <c r="M8290" i="35" s="1"/>
  <c r="I8239" i="35"/>
  <c r="I8290" i="35" s="1"/>
  <c r="Q8238" i="35"/>
  <c r="Q8289" i="35" s="1"/>
  <c r="M8238" i="35"/>
  <c r="M8289" i="35" s="1"/>
  <c r="I8238" i="35"/>
  <c r="I8289" i="35" s="1"/>
  <c r="Q8237" i="35"/>
  <c r="Q8288" i="35" s="1"/>
  <c r="M8237" i="35"/>
  <c r="M8288" i="35" s="1"/>
  <c r="I8237" i="35"/>
  <c r="I8288" i="35" s="1"/>
  <c r="Q8236" i="35"/>
  <c r="Q8287" i="35" s="1"/>
  <c r="M8236" i="35"/>
  <c r="M8287" i="35" s="1"/>
  <c r="I8236" i="35"/>
  <c r="I8287" i="35" s="1"/>
  <c r="Q8235" i="35"/>
  <c r="Q8286" i="35" s="1"/>
  <c r="M8235" i="35"/>
  <c r="M8286" i="35" s="1"/>
  <c r="I8235" i="35"/>
  <c r="I8286" i="35" s="1"/>
  <c r="Q8234" i="35"/>
  <c r="Q8285" i="35" s="1"/>
  <c r="M8234" i="35"/>
  <c r="M8285" i="35" s="1"/>
  <c r="I8234" i="35"/>
  <c r="I8285" i="35" s="1"/>
  <c r="Q8233" i="35"/>
  <c r="Q8284" i="35" s="1"/>
  <c r="M8233" i="35"/>
  <c r="M8284" i="35" s="1"/>
  <c r="I8233" i="35"/>
  <c r="I8284" i="35" s="1"/>
  <c r="Q8232" i="35"/>
  <c r="Q8283" i="35" s="1"/>
  <c r="M8232" i="35"/>
  <c r="M8283" i="35" s="1"/>
  <c r="I8232" i="35"/>
  <c r="I8283" i="35" s="1"/>
  <c r="Q8231" i="35"/>
  <c r="Q8282" i="35" s="1"/>
  <c r="M8231" i="35"/>
  <c r="M8282" i="35" s="1"/>
  <c r="I8231" i="35"/>
  <c r="I8282" i="35" s="1"/>
  <c r="Q8230" i="35"/>
  <c r="Q8281" i="35" s="1"/>
  <c r="M8230" i="35"/>
  <c r="M8281" i="35" s="1"/>
  <c r="I8230" i="35"/>
  <c r="I8281" i="35" s="1"/>
  <c r="Q8229" i="35"/>
  <c r="Q8280" i="35" s="1"/>
  <c r="M8229" i="35"/>
  <c r="M8280" i="35" s="1"/>
  <c r="I8229" i="35"/>
  <c r="I8280" i="35" s="1"/>
  <c r="Q8228" i="35"/>
  <c r="Q8279" i="35" s="1"/>
  <c r="M8228" i="35"/>
  <c r="M8279" i="35" s="1"/>
  <c r="I8228" i="35"/>
  <c r="I8279" i="35" s="1"/>
  <c r="Q8227" i="35"/>
  <c r="Q8278" i="35" s="1"/>
  <c r="M8227" i="35"/>
  <c r="M8278" i="35" s="1"/>
  <c r="I8227" i="35"/>
  <c r="I8278" i="35" s="1"/>
  <c r="Q8226" i="35"/>
  <c r="Q8277" i="35" s="1"/>
  <c r="M8226" i="35"/>
  <c r="M8277" i="35" s="1"/>
  <c r="I8226" i="35"/>
  <c r="I8277" i="35" s="1"/>
  <c r="Q8225" i="35"/>
  <c r="Q8276" i="35" s="1"/>
  <c r="M8225" i="35"/>
  <c r="M8276" i="35" s="1"/>
  <c r="I8225" i="35"/>
  <c r="I8276" i="35" s="1"/>
  <c r="Q8224" i="35"/>
  <c r="Q8275" i="35" s="1"/>
  <c r="M8224" i="35"/>
  <c r="M8275" i="35" s="1"/>
  <c r="I8224" i="35"/>
  <c r="I8275" i="35" s="1"/>
  <c r="Q8223" i="35"/>
  <c r="Q8274" i="35" s="1"/>
  <c r="M8223" i="35"/>
  <c r="M8274" i="35" s="1"/>
  <c r="I8223" i="35"/>
  <c r="I8274" i="35" s="1"/>
  <c r="Q8222" i="35"/>
  <c r="Q8273" i="35" s="1"/>
  <c r="M8222" i="35"/>
  <c r="M8273" i="35" s="1"/>
  <c r="I8222" i="35"/>
  <c r="I8273" i="35" s="1"/>
  <c r="Q8221" i="35"/>
  <c r="Q8272" i="35" s="1"/>
  <c r="M8221" i="35"/>
  <c r="M8272" i="35" s="1"/>
  <c r="I8221" i="35"/>
  <c r="I8272" i="35" s="1"/>
  <c r="Q8220" i="35"/>
  <c r="Q8271" i="35" s="1"/>
  <c r="M8220" i="35"/>
  <c r="M8271" i="35" s="1"/>
  <c r="I8220" i="35"/>
  <c r="I8271" i="35" s="1"/>
  <c r="Q8219" i="35"/>
  <c r="Q8270" i="35" s="1"/>
  <c r="M8219" i="35"/>
  <c r="M8270" i="35" s="1"/>
  <c r="I8219" i="35"/>
  <c r="I8270" i="35" s="1"/>
  <c r="Q8218" i="35"/>
  <c r="Q8269" i="35" s="1"/>
  <c r="M8218" i="35"/>
  <c r="M8269" i="35" s="1"/>
  <c r="I8218" i="35"/>
  <c r="I8269" i="35" s="1"/>
  <c r="Q8217" i="35"/>
  <c r="Q8268" i="35" s="1"/>
  <c r="M8217" i="35"/>
  <c r="M8268" i="35" s="1"/>
  <c r="I8217" i="35"/>
  <c r="I8268" i="35" s="1"/>
  <c r="Q8216" i="35"/>
  <c r="Q8267" i="35" s="1"/>
  <c r="M8216" i="35"/>
  <c r="M8267" i="35" s="1"/>
  <c r="I8216" i="35"/>
  <c r="I8267" i="35" s="1"/>
  <c r="Q8215" i="35"/>
  <c r="Q8266" i="35" s="1"/>
  <c r="M8215" i="35"/>
  <c r="M8266" i="35" s="1"/>
  <c r="I8215" i="35"/>
  <c r="I8266" i="35" s="1"/>
  <c r="Q8214" i="35"/>
  <c r="Q8265" i="35" s="1"/>
  <c r="M8214" i="35"/>
  <c r="M8265" i="35" s="1"/>
  <c r="I8214" i="35"/>
  <c r="I8265" i="35" s="1"/>
  <c r="Q8213" i="35"/>
  <c r="Q8264" i="35" s="1"/>
  <c r="M8213" i="35"/>
  <c r="M8264" i="35" s="1"/>
  <c r="I8213" i="35"/>
  <c r="I8264" i="35" s="1"/>
  <c r="Q8212" i="35"/>
  <c r="Q8263" i="35" s="1"/>
  <c r="M8212" i="35"/>
  <c r="M8263" i="35" s="1"/>
  <c r="I8212" i="35"/>
  <c r="I8263" i="35" s="1"/>
  <c r="Q8211" i="35"/>
  <c r="Q8262" i="35" s="1"/>
  <c r="M8211" i="35"/>
  <c r="M8262" i="35" s="1"/>
  <c r="I8211" i="35"/>
  <c r="I8262" i="35" s="1"/>
  <c r="Q8210" i="35"/>
  <c r="M8210" i="35"/>
  <c r="I8210" i="35"/>
  <c r="O7982" i="35"/>
  <c r="O7983" i="35"/>
  <c r="O8033" i="35" s="1"/>
  <c r="I7982" i="35"/>
  <c r="I7983" i="35"/>
  <c r="I8033" i="35" s="1"/>
  <c r="R7929" i="35"/>
  <c r="L7929" i="35"/>
  <c r="L8036" i="35" s="1"/>
  <c r="L8046" i="35" s="1"/>
  <c r="L8050" i="35" s="1"/>
  <c r="D7929" i="35"/>
  <c r="D8036" i="35" s="1"/>
  <c r="D8046" i="35" s="1"/>
  <c r="D8050" i="35" s="1"/>
  <c r="E7878" i="35"/>
  <c r="E7879" i="35"/>
  <c r="E7929" i="35" s="1"/>
  <c r="E8036" i="35" s="1"/>
  <c r="E8046" i="35" s="1"/>
  <c r="E8050" i="35" s="1"/>
  <c r="L7808" i="35"/>
  <c r="L7810" i="35" s="1"/>
  <c r="E7739" i="35"/>
  <c r="E7740" i="35"/>
  <c r="E7790" i="35" s="1"/>
  <c r="E7793" i="35" s="1"/>
  <c r="E7803" i="35" s="1"/>
  <c r="E7807" i="35" s="1"/>
  <c r="R7666" i="35"/>
  <c r="R7670" i="35" s="1"/>
  <c r="D7666" i="35"/>
  <c r="D7670" i="35" s="1"/>
  <c r="R3916" i="35"/>
  <c r="R3967" i="35" s="1"/>
  <c r="P1851" i="35"/>
  <c r="P1902" i="35" s="1"/>
  <c r="I1851" i="35"/>
  <c r="I1902" i="35" s="1"/>
  <c r="Q1824" i="35"/>
  <c r="Q1875" i="35" s="1"/>
  <c r="P1598" i="35"/>
  <c r="P1649" i="35" s="1"/>
  <c r="P1586" i="35"/>
  <c r="P1637" i="35" s="1"/>
  <c r="J1313" i="35"/>
  <c r="J1364" i="35" s="1"/>
  <c r="D1247" i="35"/>
  <c r="Q1074" i="35"/>
  <c r="Q1125" i="35" s="1"/>
  <c r="I1074" i="35"/>
  <c r="I1125" i="35" s="1"/>
  <c r="N1058" i="35"/>
  <c r="N1109" i="35" s="1"/>
  <c r="D3967" i="35"/>
  <c r="K3912" i="35"/>
  <c r="K3963" i="35" s="1"/>
  <c r="R131" i="35"/>
  <c r="R182" i="35" s="1"/>
  <c r="Q139" i="35"/>
  <c r="Q190" i="35" s="1"/>
  <c r="P147" i="35"/>
  <c r="P198" i="35" s="1"/>
  <c r="O119" i="35"/>
  <c r="O170" i="35" s="1"/>
  <c r="N147" i="35"/>
  <c r="N198" i="35" s="1"/>
  <c r="M139" i="35"/>
  <c r="M190" i="35" s="1"/>
  <c r="L135" i="35"/>
  <c r="L186" i="35" s="1"/>
  <c r="K135" i="35"/>
  <c r="K186" i="35" s="1"/>
  <c r="J135" i="35"/>
  <c r="J186" i="35" s="1"/>
  <c r="H135" i="35"/>
  <c r="H186" i="35" s="1"/>
  <c r="G119" i="35"/>
  <c r="G170" i="35" s="1"/>
  <c r="F123" i="35"/>
  <c r="F174" i="35" s="1"/>
  <c r="E151" i="35"/>
  <c r="E202" i="35" s="1"/>
  <c r="D182" i="35"/>
  <c r="P1999" i="35"/>
  <c r="P2050" i="35" s="1"/>
  <c r="D1902" i="35"/>
  <c r="D1892" i="35"/>
  <c r="L1851" i="35"/>
  <c r="L1902" i="35" s="1"/>
  <c r="E1851" i="35"/>
  <c r="E1902" i="35" s="1"/>
  <c r="L1850" i="35"/>
  <c r="L1901" i="35" s="1"/>
  <c r="R1841" i="35"/>
  <c r="R1892" i="35" s="1"/>
  <c r="H1841" i="35"/>
  <c r="H1892" i="35" s="1"/>
  <c r="I1824" i="35"/>
  <c r="I1875" i="35" s="1"/>
  <c r="I1823" i="35"/>
  <c r="I1874" i="35" s="1"/>
  <c r="I1820" i="35"/>
  <c r="I1871" i="35" s="1"/>
  <c r="G1792" i="35"/>
  <c r="H1722" i="35"/>
  <c r="H1773" i="35" s="1"/>
  <c r="Q1714" i="35"/>
  <c r="Q1765" i="35" s="1"/>
  <c r="E1609" i="35"/>
  <c r="E1660" i="35" s="1"/>
  <c r="L1608" i="35"/>
  <c r="L1659" i="35" s="1"/>
  <c r="E1605" i="35"/>
  <c r="E1656" i="35" s="1"/>
  <c r="H1604" i="35"/>
  <c r="H1655" i="35" s="1"/>
  <c r="P1603" i="35"/>
  <c r="P1654" i="35" s="1"/>
  <c r="G1598" i="35"/>
  <c r="G1649" i="35" s="1"/>
  <c r="K1595" i="35"/>
  <c r="K1646" i="35" s="1"/>
  <c r="P1594" i="35"/>
  <c r="P1645" i="35" s="1"/>
  <c r="R1593" i="35"/>
  <c r="R1644" i="35" s="1"/>
  <c r="G1586" i="35"/>
  <c r="G1637" i="35" s="1"/>
  <c r="L1581" i="35"/>
  <c r="L1632" i="35" s="1"/>
  <c r="O1484" i="35"/>
  <c r="O1535" i="35" s="1"/>
  <c r="D1393" i="35"/>
  <c r="D1364" i="35"/>
  <c r="N1326" i="35"/>
  <c r="N1377" i="35" s="1"/>
  <c r="N1323" i="35"/>
  <c r="N1374" i="35" s="1"/>
  <c r="J1322" i="35"/>
  <c r="J1373" i="35" s="1"/>
  <c r="L1316" i="35"/>
  <c r="L1367" i="35" s="1"/>
  <c r="R1313" i="35"/>
  <c r="R1364" i="35" s="1"/>
  <c r="M1313" i="35"/>
  <c r="M1364" i="35" s="1"/>
  <c r="G1313" i="35"/>
  <c r="G1364" i="35" s="1"/>
  <c r="D1248" i="35"/>
  <c r="D1239" i="35"/>
  <c r="O1204" i="35"/>
  <c r="O1255" i="35" s="1"/>
  <c r="I1196" i="35"/>
  <c r="I1247" i="35" s="1"/>
  <c r="P1193" i="35"/>
  <c r="P1244" i="35" s="1"/>
  <c r="K1192" i="35"/>
  <c r="K1243" i="35" s="1"/>
  <c r="M1180" i="35"/>
  <c r="M1231" i="35" s="1"/>
  <c r="J1166" i="35"/>
  <c r="J1217" i="35" s="1"/>
  <c r="D1131" i="35"/>
  <c r="D1125" i="35"/>
  <c r="D1107" i="35"/>
  <c r="I1098" i="35"/>
  <c r="I1149" i="35" s="1"/>
  <c r="P1087" i="35"/>
  <c r="P1138" i="35" s="1"/>
  <c r="H1086" i="35"/>
  <c r="H1137" i="35" s="1"/>
  <c r="N1085" i="35"/>
  <c r="N1136" i="35" s="1"/>
  <c r="H1084" i="35"/>
  <c r="H1135" i="35" s="1"/>
  <c r="M1074" i="35"/>
  <c r="M1125" i="35" s="1"/>
  <c r="F1074" i="35"/>
  <c r="F1125" i="35" s="1"/>
  <c r="N1071" i="35"/>
  <c r="N1122" i="35" s="1"/>
  <c r="I1070" i="35"/>
  <c r="I1121" i="35" s="1"/>
  <c r="N1062" i="35"/>
  <c r="N1113" i="35" s="1"/>
  <c r="E1058" i="35"/>
  <c r="E1109" i="35" s="1"/>
  <c r="J1055" i="35"/>
  <c r="H4061" i="35"/>
  <c r="H4112" i="35" s="1"/>
  <c r="D3963" i="35"/>
  <c r="D3953" i="35"/>
  <c r="H3924" i="35"/>
  <c r="H3975" i="35" s="1"/>
  <c r="H3916" i="35"/>
  <c r="H3967" i="35" s="1"/>
  <c r="L3915" i="35"/>
  <c r="L3966" i="35" s="1"/>
  <c r="N3912" i="35"/>
  <c r="N3963" i="35" s="1"/>
  <c r="F3912" i="35"/>
  <c r="F3963" i="35" s="1"/>
  <c r="Q3911" i="35"/>
  <c r="Q3962" i="35" s="1"/>
  <c r="F3910" i="35"/>
  <c r="F3961" i="35" s="1"/>
  <c r="O3904" i="35"/>
  <c r="O3955" i="35" s="1"/>
  <c r="P3902" i="35"/>
  <c r="P3953" i="35" s="1"/>
  <c r="L3902" i="35"/>
  <c r="L3953" i="35" s="1"/>
  <c r="G3902" i="35"/>
  <c r="G3953" i="35" s="1"/>
  <c r="D8119" i="35"/>
  <c r="O8118" i="35"/>
  <c r="O8169" i="35" s="1"/>
  <c r="K8118" i="35"/>
  <c r="K8169" i="35" s="1"/>
  <c r="O8117" i="35"/>
  <c r="O8168" i="35" s="1"/>
  <c r="K8117" i="35"/>
  <c r="K8168" i="35" s="1"/>
  <c r="O8116" i="35"/>
  <c r="O8167" i="35" s="1"/>
  <c r="K8116" i="35"/>
  <c r="K8167" i="35" s="1"/>
  <c r="O8115" i="35"/>
  <c r="O8166" i="35" s="1"/>
  <c r="K8115" i="35"/>
  <c r="K8166" i="35" s="1"/>
  <c r="O8114" i="35"/>
  <c r="O8165" i="35" s="1"/>
  <c r="K8114" i="35"/>
  <c r="K8165" i="35" s="1"/>
  <c r="O8113" i="35"/>
  <c r="O8164" i="35" s="1"/>
  <c r="K8113" i="35"/>
  <c r="K8164" i="35" s="1"/>
  <c r="O8112" i="35"/>
  <c r="O8163" i="35" s="1"/>
  <c r="K8112" i="35"/>
  <c r="K8163" i="35" s="1"/>
  <c r="O8111" i="35"/>
  <c r="O8162" i="35" s="1"/>
  <c r="K8111" i="35"/>
  <c r="K8162" i="35" s="1"/>
  <c r="O8110" i="35"/>
  <c r="O8161" i="35" s="1"/>
  <c r="K8110" i="35"/>
  <c r="K8161" i="35" s="1"/>
  <c r="O8109" i="35"/>
  <c r="O8160" i="35" s="1"/>
  <c r="K8109" i="35"/>
  <c r="K8160" i="35" s="1"/>
  <c r="O8108" i="35"/>
  <c r="O8159" i="35" s="1"/>
  <c r="K8108" i="35"/>
  <c r="K8159" i="35" s="1"/>
  <c r="O8107" i="35"/>
  <c r="O8158" i="35" s="1"/>
  <c r="K8107" i="35"/>
  <c r="K8158" i="35" s="1"/>
  <c r="O8106" i="35"/>
  <c r="O8157" i="35" s="1"/>
  <c r="K8106" i="35"/>
  <c r="K8157" i="35" s="1"/>
  <c r="O8105" i="35"/>
  <c r="O8156" i="35" s="1"/>
  <c r="K8105" i="35"/>
  <c r="K8156" i="35" s="1"/>
  <c r="O8104" i="35"/>
  <c r="O8155" i="35" s="1"/>
  <c r="K8104" i="35"/>
  <c r="K8155" i="35" s="1"/>
  <c r="O8103" i="35"/>
  <c r="O8154" i="35" s="1"/>
  <c r="K8103" i="35"/>
  <c r="K8154" i="35" s="1"/>
  <c r="O8102" i="35"/>
  <c r="O8153" i="35" s="1"/>
  <c r="K8102" i="35"/>
  <c r="K8153" i="35" s="1"/>
  <c r="O8101" i="35"/>
  <c r="O8152" i="35" s="1"/>
  <c r="K8101" i="35"/>
  <c r="K8152" i="35" s="1"/>
  <c r="O8100" i="35"/>
  <c r="O8151" i="35" s="1"/>
  <c r="K8100" i="35"/>
  <c r="K8151" i="35" s="1"/>
  <c r="O8099" i="35"/>
  <c r="O8150" i="35" s="1"/>
  <c r="K8099" i="35"/>
  <c r="K8150" i="35" s="1"/>
  <c r="O8098" i="35"/>
  <c r="O8149" i="35" s="1"/>
  <c r="K8098" i="35"/>
  <c r="K8149" i="35" s="1"/>
  <c r="O8097" i="35"/>
  <c r="O8148" i="35" s="1"/>
  <c r="K8097" i="35"/>
  <c r="K8148" i="35" s="1"/>
  <c r="O8096" i="35"/>
  <c r="O8147" i="35" s="1"/>
  <c r="K8096" i="35"/>
  <c r="K8147" i="35" s="1"/>
  <c r="O8095" i="35"/>
  <c r="O8146" i="35" s="1"/>
  <c r="K8095" i="35"/>
  <c r="K8146" i="35" s="1"/>
  <c r="O8094" i="35"/>
  <c r="O8145" i="35" s="1"/>
  <c r="K8094" i="35"/>
  <c r="K8145" i="35" s="1"/>
  <c r="O8093" i="35"/>
  <c r="O8144" i="35" s="1"/>
  <c r="K8093" i="35"/>
  <c r="K8144" i="35" s="1"/>
  <c r="O8092" i="35"/>
  <c r="O8143" i="35" s="1"/>
  <c r="K8092" i="35"/>
  <c r="K8143" i="35" s="1"/>
  <c r="O8091" i="35"/>
  <c r="O8142" i="35" s="1"/>
  <c r="K8091" i="35"/>
  <c r="K8142" i="35" s="1"/>
  <c r="O8090" i="35"/>
  <c r="O8141" i="35" s="1"/>
  <c r="K8090" i="35"/>
  <c r="K8141" i="35" s="1"/>
  <c r="O8089" i="35"/>
  <c r="O8140" i="35" s="1"/>
  <c r="K8089" i="35"/>
  <c r="K8140" i="35" s="1"/>
  <c r="O8088" i="35"/>
  <c r="O8139" i="35" s="1"/>
  <c r="K8088" i="35"/>
  <c r="K8139" i="35" s="1"/>
  <c r="O8087" i="35"/>
  <c r="O8138" i="35" s="1"/>
  <c r="K8087" i="35"/>
  <c r="K8138" i="35" s="1"/>
  <c r="O8086" i="35"/>
  <c r="O8137" i="35" s="1"/>
  <c r="K8086" i="35"/>
  <c r="K8137" i="35" s="1"/>
  <c r="O8085" i="35"/>
  <c r="O8136" i="35" s="1"/>
  <c r="K8085" i="35"/>
  <c r="K8136" i="35" s="1"/>
  <c r="O8084" i="35"/>
  <c r="O8135" i="35" s="1"/>
  <c r="K8084" i="35"/>
  <c r="K8135" i="35" s="1"/>
  <c r="O8083" i="35"/>
  <c r="O8134" i="35" s="1"/>
  <c r="K8083" i="35"/>
  <c r="K8134" i="35" s="1"/>
  <c r="O8082" i="35"/>
  <c r="O8133" i="35" s="1"/>
  <c r="K8082" i="35"/>
  <c r="K8133" i="35" s="1"/>
  <c r="O8081" i="35"/>
  <c r="O8132" i="35" s="1"/>
  <c r="K8081" i="35"/>
  <c r="K8132" i="35" s="1"/>
  <c r="O8080" i="35"/>
  <c r="O8131" i="35" s="1"/>
  <c r="K8080" i="35"/>
  <c r="K8131" i="35" s="1"/>
  <c r="O8079" i="35"/>
  <c r="O8130" i="35" s="1"/>
  <c r="K8079" i="35"/>
  <c r="K8130" i="35" s="1"/>
  <c r="O8078" i="35"/>
  <c r="O8129" i="35" s="1"/>
  <c r="K8078" i="35"/>
  <c r="K8129" i="35" s="1"/>
  <c r="O8077" i="35"/>
  <c r="O8128" i="35" s="1"/>
  <c r="K8077" i="35"/>
  <c r="K8128" i="35" s="1"/>
  <c r="O8076" i="35"/>
  <c r="O8127" i="35" s="1"/>
  <c r="K8076" i="35"/>
  <c r="K8127" i="35" s="1"/>
  <c r="O8075" i="35"/>
  <c r="O8126" i="35" s="1"/>
  <c r="K8075" i="35"/>
  <c r="K8126" i="35" s="1"/>
  <c r="O8074" i="35"/>
  <c r="O8125" i="35" s="1"/>
  <c r="K8074" i="35"/>
  <c r="K8125" i="35" s="1"/>
  <c r="O8073" i="35"/>
  <c r="O8124" i="35" s="1"/>
  <c r="K8073" i="35"/>
  <c r="K8124" i="35" s="1"/>
  <c r="O8072" i="35"/>
  <c r="O8123" i="35" s="1"/>
  <c r="K8072" i="35"/>
  <c r="K8123" i="35" s="1"/>
  <c r="O8071" i="35"/>
  <c r="O8122" i="35" s="1"/>
  <c r="K8071" i="35"/>
  <c r="K8122" i="35" s="1"/>
  <c r="O8070" i="35"/>
  <c r="O8121" i="35" s="1"/>
  <c r="K8070" i="35"/>
  <c r="K8121" i="35" s="1"/>
  <c r="O8069" i="35"/>
  <c r="K8069" i="35"/>
  <c r="M7982" i="35"/>
  <c r="M7983" i="35"/>
  <c r="M8033" i="35" s="1"/>
  <c r="N7666" i="35"/>
  <c r="N7670" i="35" s="1"/>
  <c r="P7666" i="35"/>
  <c r="P7670" i="35" s="1"/>
  <c r="E7598" i="35"/>
  <c r="E7633" i="35"/>
  <c r="E7649" i="35" s="1"/>
  <c r="E7656" i="35" s="1"/>
  <c r="E7666" i="35" s="1"/>
  <c r="E7670" i="35" s="1"/>
  <c r="J7978" i="35"/>
  <c r="J8029" i="35" s="1"/>
  <c r="J7977" i="35"/>
  <c r="J8028" i="35" s="1"/>
  <c r="J7975" i="35"/>
  <c r="J8026" i="35" s="1"/>
  <c r="J7974" i="35"/>
  <c r="J8025" i="35" s="1"/>
  <c r="J7973" i="35"/>
  <c r="J8024" i="35" s="1"/>
  <c r="J7971" i="35"/>
  <c r="J8022" i="35" s="1"/>
  <c r="J7968" i="35"/>
  <c r="J8019" i="35" s="1"/>
  <c r="J7967" i="35"/>
  <c r="J8018" i="35" s="1"/>
  <c r="J7966" i="35"/>
  <c r="J8017" i="35" s="1"/>
  <c r="J7965" i="35"/>
  <c r="J8016" i="35" s="1"/>
  <c r="N7964" i="35"/>
  <c r="N8015" i="35" s="1"/>
  <c r="J7964" i="35"/>
  <c r="J8015" i="35" s="1"/>
  <c r="R7963" i="35"/>
  <c r="R8014" i="35" s="1"/>
  <c r="N7963" i="35"/>
  <c r="N8014" i="35" s="1"/>
  <c r="J7963" i="35"/>
  <c r="J8014" i="35" s="1"/>
  <c r="R7962" i="35"/>
  <c r="R8013" i="35" s="1"/>
  <c r="N7962" i="35"/>
  <c r="N8013" i="35" s="1"/>
  <c r="J7962" i="35"/>
  <c r="J8013" i="35" s="1"/>
  <c r="R7961" i="35"/>
  <c r="R8012" i="35" s="1"/>
  <c r="N7961" i="35"/>
  <c r="N8012" i="35" s="1"/>
  <c r="J7961" i="35"/>
  <c r="J8012" i="35" s="1"/>
  <c r="R7960" i="35"/>
  <c r="R8011" i="35" s="1"/>
  <c r="N7960" i="35"/>
  <c r="N8011" i="35" s="1"/>
  <c r="J7960" i="35"/>
  <c r="J8011" i="35" s="1"/>
  <c r="R7959" i="35"/>
  <c r="R8010" i="35" s="1"/>
  <c r="N7959" i="35"/>
  <c r="N8010" i="35" s="1"/>
  <c r="J7959" i="35"/>
  <c r="J8010" i="35" s="1"/>
  <c r="R7958" i="35"/>
  <c r="R8009" i="35" s="1"/>
  <c r="N7958" i="35"/>
  <c r="N8009" i="35" s="1"/>
  <c r="J7958" i="35"/>
  <c r="J8009" i="35" s="1"/>
  <c r="R7957" i="35"/>
  <c r="R8008" i="35" s="1"/>
  <c r="N7957" i="35"/>
  <c r="N8008" i="35" s="1"/>
  <c r="J7957" i="35"/>
  <c r="J8008" i="35" s="1"/>
  <c r="R7956" i="35"/>
  <c r="R8007" i="35" s="1"/>
  <c r="N7956" i="35"/>
  <c r="N8007" i="35" s="1"/>
  <c r="J7956" i="35"/>
  <c r="J8007" i="35" s="1"/>
  <c r="R7955" i="35"/>
  <c r="R8006" i="35" s="1"/>
  <c r="N7955" i="35"/>
  <c r="N8006" i="35" s="1"/>
  <c r="J7955" i="35"/>
  <c r="J8006" i="35" s="1"/>
  <c r="R7954" i="35"/>
  <c r="R8005" i="35" s="1"/>
  <c r="N7954" i="35"/>
  <c r="N8005" i="35" s="1"/>
  <c r="J7954" i="35"/>
  <c r="J8005" i="35" s="1"/>
  <c r="R7953" i="35"/>
  <c r="R8004" i="35" s="1"/>
  <c r="N7953" i="35"/>
  <c r="N8004" i="35" s="1"/>
  <c r="J7953" i="35"/>
  <c r="J8004" i="35" s="1"/>
  <c r="R7952" i="35"/>
  <c r="R8003" i="35" s="1"/>
  <c r="N7952" i="35"/>
  <c r="N8003" i="35" s="1"/>
  <c r="J7952" i="35"/>
  <c r="J8003" i="35" s="1"/>
  <c r="R7951" i="35"/>
  <c r="R8002" i="35" s="1"/>
  <c r="N7951" i="35"/>
  <c r="N8002" i="35" s="1"/>
  <c r="J7951" i="35"/>
  <c r="J8002" i="35" s="1"/>
  <c r="R7950" i="35"/>
  <c r="R8001" i="35" s="1"/>
  <c r="N7950" i="35"/>
  <c r="N8001" i="35" s="1"/>
  <c r="J7950" i="35"/>
  <c r="J8001" i="35" s="1"/>
  <c r="R7949" i="35"/>
  <c r="R8000" i="35" s="1"/>
  <c r="N7949" i="35"/>
  <c r="N8000" i="35" s="1"/>
  <c r="J7949" i="35"/>
  <c r="J8000" i="35" s="1"/>
  <c r="R7948" i="35"/>
  <c r="R7999" i="35" s="1"/>
  <c r="N7948" i="35"/>
  <c r="N7999" i="35" s="1"/>
  <c r="J7948" i="35"/>
  <c r="J7999" i="35" s="1"/>
  <c r="R7947" i="35"/>
  <c r="R7998" i="35" s="1"/>
  <c r="N7947" i="35"/>
  <c r="N7998" i="35" s="1"/>
  <c r="J7947" i="35"/>
  <c r="J7998" i="35" s="1"/>
  <c r="R7946" i="35"/>
  <c r="R7997" i="35" s="1"/>
  <c r="N7946" i="35"/>
  <c r="N7997" i="35" s="1"/>
  <c r="J7946" i="35"/>
  <c r="J7997" i="35" s="1"/>
  <c r="R7945" i="35"/>
  <c r="R7996" i="35" s="1"/>
  <c r="N7945" i="35"/>
  <c r="N7996" i="35" s="1"/>
  <c r="J7945" i="35"/>
  <c r="J7996" i="35" s="1"/>
  <c r="R7944" i="35"/>
  <c r="R7995" i="35" s="1"/>
  <c r="N7944" i="35"/>
  <c r="N7995" i="35" s="1"/>
  <c r="J7944" i="35"/>
  <c r="J7995" i="35" s="1"/>
  <c r="R7943" i="35"/>
  <c r="R7994" i="35" s="1"/>
  <c r="N7943" i="35"/>
  <c r="N7994" i="35" s="1"/>
  <c r="J7943" i="35"/>
  <c r="J7994" i="35" s="1"/>
  <c r="R7942" i="35"/>
  <c r="R7993" i="35" s="1"/>
  <c r="N7942" i="35"/>
  <c r="N7993" i="35" s="1"/>
  <c r="J7942" i="35"/>
  <c r="J7993" i="35" s="1"/>
  <c r="R7941" i="35"/>
  <c r="R7992" i="35" s="1"/>
  <c r="N7941" i="35"/>
  <c r="N7992" i="35" s="1"/>
  <c r="J7941" i="35"/>
  <c r="J7992" i="35" s="1"/>
  <c r="R7940" i="35"/>
  <c r="R7991" i="35" s="1"/>
  <c r="N7940" i="35"/>
  <c r="N7991" i="35" s="1"/>
  <c r="J7940" i="35"/>
  <c r="J7991" i="35" s="1"/>
  <c r="R7939" i="35"/>
  <c r="R7990" i="35" s="1"/>
  <c r="N7939" i="35"/>
  <c r="N7990" i="35" s="1"/>
  <c r="J7939" i="35"/>
  <c r="J7990" i="35" s="1"/>
  <c r="R7938" i="35"/>
  <c r="R7989" i="35" s="1"/>
  <c r="N7938" i="35"/>
  <c r="N7989" i="35" s="1"/>
  <c r="J7938" i="35"/>
  <c r="J7989" i="35" s="1"/>
  <c r="R7937" i="35"/>
  <c r="R7988" i="35" s="1"/>
  <c r="N7937" i="35"/>
  <c r="N7988" i="35" s="1"/>
  <c r="J7937" i="35"/>
  <c r="J7988" i="35" s="1"/>
  <c r="R7936" i="35"/>
  <c r="R7987" i="35" s="1"/>
  <c r="N7936" i="35"/>
  <c r="N7987" i="35" s="1"/>
  <c r="J7936" i="35"/>
  <c r="J7987" i="35" s="1"/>
  <c r="R7935" i="35"/>
  <c r="R7986" i="35" s="1"/>
  <c r="N7935" i="35"/>
  <c r="N7986" i="35" s="1"/>
  <c r="J7935" i="35"/>
  <c r="J7986" i="35" s="1"/>
  <c r="R7934" i="35"/>
  <c r="R7985" i="35" s="1"/>
  <c r="N7934" i="35"/>
  <c r="N7985" i="35" s="1"/>
  <c r="J7934" i="35"/>
  <c r="J7985" i="35" s="1"/>
  <c r="R7933" i="35"/>
  <c r="R7984" i="35" s="1"/>
  <c r="N7933" i="35"/>
  <c r="N7984" i="35" s="1"/>
  <c r="J7933" i="35"/>
  <c r="J7984" i="35" s="1"/>
  <c r="R7932" i="35"/>
  <c r="N7932" i="35"/>
  <c r="J7932" i="35"/>
  <c r="D7598" i="35"/>
  <c r="O7597" i="35"/>
  <c r="O7648" i="35" s="1"/>
  <c r="K7597" i="35"/>
  <c r="K7648" i="35" s="1"/>
  <c r="G7597" i="35"/>
  <c r="G7648" i="35" s="1"/>
  <c r="O7596" i="35"/>
  <c r="O7647" i="35" s="1"/>
  <c r="K7596" i="35"/>
  <c r="K7647" i="35" s="1"/>
  <c r="G7596" i="35"/>
  <c r="G7647" i="35" s="1"/>
  <c r="O7595" i="35"/>
  <c r="O7646" i="35" s="1"/>
  <c r="K7595" i="35"/>
  <c r="K7646" i="35" s="1"/>
  <c r="G7595" i="35"/>
  <c r="G7646" i="35" s="1"/>
  <c r="O7594" i="35"/>
  <c r="O7645" i="35" s="1"/>
  <c r="K7594" i="35"/>
  <c r="K7645" i="35" s="1"/>
  <c r="G7594" i="35"/>
  <c r="G7645" i="35" s="1"/>
  <c r="O7593" i="35"/>
  <c r="O7644" i="35" s="1"/>
  <c r="K7593" i="35"/>
  <c r="K7644" i="35" s="1"/>
  <c r="G7593" i="35"/>
  <c r="G7644" i="35" s="1"/>
  <c r="O7592" i="35"/>
  <c r="O7643" i="35" s="1"/>
  <c r="K7592" i="35"/>
  <c r="K7643" i="35" s="1"/>
  <c r="G7592" i="35"/>
  <c r="G7643" i="35" s="1"/>
  <c r="O7591" i="35"/>
  <c r="O7642" i="35" s="1"/>
  <c r="K7591" i="35"/>
  <c r="K7642" i="35" s="1"/>
  <c r="G7591" i="35"/>
  <c r="G7642" i="35" s="1"/>
  <c r="O7590" i="35"/>
  <c r="O7641" i="35" s="1"/>
  <c r="K7590" i="35"/>
  <c r="K7641" i="35" s="1"/>
  <c r="G7590" i="35"/>
  <c r="G7641" i="35" s="1"/>
  <c r="O7589" i="35"/>
  <c r="O7640" i="35" s="1"/>
  <c r="K7589" i="35"/>
  <c r="K7640" i="35" s="1"/>
  <c r="G7589" i="35"/>
  <c r="G7640" i="35" s="1"/>
  <c r="O7588" i="35"/>
  <c r="O7639" i="35" s="1"/>
  <c r="K7588" i="35"/>
  <c r="K7639" i="35" s="1"/>
  <c r="G7588" i="35"/>
  <c r="G7639" i="35" s="1"/>
  <c r="O7587" i="35"/>
  <c r="O7638" i="35" s="1"/>
  <c r="K7587" i="35"/>
  <c r="K7638" i="35" s="1"/>
  <c r="G7587" i="35"/>
  <c r="G7638" i="35" s="1"/>
  <c r="O7586" i="35"/>
  <c r="O7637" i="35" s="1"/>
  <c r="K7586" i="35"/>
  <c r="K7637" i="35" s="1"/>
  <c r="G7586" i="35"/>
  <c r="G7637" i="35" s="1"/>
  <c r="O7585" i="35"/>
  <c r="O7636" i="35" s="1"/>
  <c r="K7585" i="35"/>
  <c r="K7636" i="35" s="1"/>
  <c r="G7585" i="35"/>
  <c r="G7636" i="35" s="1"/>
  <c r="O7584" i="35"/>
  <c r="O7635" i="35" s="1"/>
  <c r="K7584" i="35"/>
  <c r="K7635" i="35" s="1"/>
  <c r="G7584" i="35"/>
  <c r="G7635" i="35" s="1"/>
  <c r="O7583" i="35"/>
  <c r="O7634" i="35" s="1"/>
  <c r="K7583" i="35"/>
  <c r="K7634" i="35" s="1"/>
  <c r="G7583" i="35"/>
  <c r="G7634" i="35" s="1"/>
  <c r="O7582" i="35"/>
  <c r="K7582" i="35"/>
  <c r="G7582" i="35"/>
  <c r="D7739" i="35"/>
  <c r="O7738" i="35"/>
  <c r="O7789" i="35" s="1"/>
  <c r="K7738" i="35"/>
  <c r="K7789" i="35" s="1"/>
  <c r="G7738" i="35"/>
  <c r="G7789" i="35" s="1"/>
  <c r="O7737" i="35"/>
  <c r="O7788" i="35" s="1"/>
  <c r="K7737" i="35"/>
  <c r="K7788" i="35" s="1"/>
  <c r="G7737" i="35"/>
  <c r="G7788" i="35" s="1"/>
  <c r="O7736" i="35"/>
  <c r="O7787" i="35" s="1"/>
  <c r="K7736" i="35"/>
  <c r="K7787" i="35" s="1"/>
  <c r="G7736" i="35"/>
  <c r="G7787" i="35" s="1"/>
  <c r="O7735" i="35"/>
  <c r="O7786" i="35" s="1"/>
  <c r="K7735" i="35"/>
  <c r="K7786" i="35" s="1"/>
  <c r="G7735" i="35"/>
  <c r="G7786" i="35" s="1"/>
  <c r="O7734" i="35"/>
  <c r="O7785" i="35" s="1"/>
  <c r="K7734" i="35"/>
  <c r="K7785" i="35" s="1"/>
  <c r="G7734" i="35"/>
  <c r="G7785" i="35" s="1"/>
  <c r="O7733" i="35"/>
  <c r="O7784" i="35" s="1"/>
  <c r="K7733" i="35"/>
  <c r="K7784" i="35" s="1"/>
  <c r="G7733" i="35"/>
  <c r="G7784" i="35" s="1"/>
  <c r="O7732" i="35"/>
  <c r="O7783" i="35" s="1"/>
  <c r="K7732" i="35"/>
  <c r="K7783" i="35" s="1"/>
  <c r="G7732" i="35"/>
  <c r="G7783" i="35" s="1"/>
  <c r="O7731" i="35"/>
  <c r="O7782" i="35" s="1"/>
  <c r="K7731" i="35"/>
  <c r="K7782" i="35" s="1"/>
  <c r="G7731" i="35"/>
  <c r="G7782" i="35" s="1"/>
  <c r="O7730" i="35"/>
  <c r="O7781" i="35" s="1"/>
  <c r="K7730" i="35"/>
  <c r="K7781" i="35" s="1"/>
  <c r="G7730" i="35"/>
  <c r="G7781" i="35" s="1"/>
  <c r="O7729" i="35"/>
  <c r="O7780" i="35" s="1"/>
  <c r="K7729" i="35"/>
  <c r="K7780" i="35" s="1"/>
  <c r="G7729" i="35"/>
  <c r="G7780" i="35" s="1"/>
  <c r="O7728" i="35"/>
  <c r="O7779" i="35" s="1"/>
  <c r="K7728" i="35"/>
  <c r="K7779" i="35" s="1"/>
  <c r="G7728" i="35"/>
  <c r="G7779" i="35" s="1"/>
  <c r="O7727" i="35"/>
  <c r="O7778" i="35" s="1"/>
  <c r="K7727" i="35"/>
  <c r="K7778" i="35" s="1"/>
  <c r="G7727" i="35"/>
  <c r="G7778" i="35" s="1"/>
  <c r="O7726" i="35"/>
  <c r="O7777" i="35" s="1"/>
  <c r="K7726" i="35"/>
  <c r="K7777" i="35" s="1"/>
  <c r="G7726" i="35"/>
  <c r="G7777" i="35" s="1"/>
  <c r="O7725" i="35"/>
  <c r="O7776" i="35" s="1"/>
  <c r="K7725" i="35"/>
  <c r="K7776" i="35" s="1"/>
  <c r="G7725" i="35"/>
  <c r="G7776" i="35" s="1"/>
  <c r="O7724" i="35"/>
  <c r="O7775" i="35" s="1"/>
  <c r="K7724" i="35"/>
  <c r="K7775" i="35" s="1"/>
  <c r="G7724" i="35"/>
  <c r="G7775" i="35" s="1"/>
  <c r="O7723" i="35"/>
  <c r="O7774" i="35" s="1"/>
  <c r="K7723" i="35"/>
  <c r="K7774" i="35" s="1"/>
  <c r="G7723" i="35"/>
  <c r="G7774" i="35" s="1"/>
  <c r="O7722" i="35"/>
  <c r="O7773" i="35" s="1"/>
  <c r="K7722" i="35"/>
  <c r="K7773" i="35" s="1"/>
  <c r="G7722" i="35"/>
  <c r="G7773" i="35" s="1"/>
  <c r="O7721" i="35"/>
  <c r="O7772" i="35" s="1"/>
  <c r="K7721" i="35"/>
  <c r="K7772" i="35" s="1"/>
  <c r="G7721" i="35"/>
  <c r="G7772" i="35" s="1"/>
  <c r="O7720" i="35"/>
  <c r="O7771" i="35" s="1"/>
  <c r="K7720" i="35"/>
  <c r="K7771" i="35" s="1"/>
  <c r="G7720" i="35"/>
  <c r="G7771" i="35" s="1"/>
  <c r="O7719" i="35"/>
  <c r="O7770" i="35" s="1"/>
  <c r="K7719" i="35"/>
  <c r="K7770" i="35" s="1"/>
  <c r="G7719" i="35"/>
  <c r="G7770" i="35" s="1"/>
  <c r="O7718" i="35"/>
  <c r="O7769" i="35" s="1"/>
  <c r="K7718" i="35"/>
  <c r="K7769" i="35" s="1"/>
  <c r="G7718" i="35"/>
  <c r="G7769" i="35" s="1"/>
  <c r="O7717" i="35"/>
  <c r="O7768" i="35" s="1"/>
  <c r="K7717" i="35"/>
  <c r="K7768" i="35" s="1"/>
  <c r="G7717" i="35"/>
  <c r="G7768" i="35" s="1"/>
  <c r="O7716" i="35"/>
  <c r="O7767" i="35" s="1"/>
  <c r="K7716" i="35"/>
  <c r="K7767" i="35" s="1"/>
  <c r="G7716" i="35"/>
  <c r="G7767" i="35" s="1"/>
  <c r="O7715" i="35"/>
  <c r="O7766" i="35" s="1"/>
  <c r="K7715" i="35"/>
  <c r="K7766" i="35" s="1"/>
  <c r="G7715" i="35"/>
  <c r="G7766" i="35" s="1"/>
  <c r="O7714" i="35"/>
  <c r="O7765" i="35" s="1"/>
  <c r="K7714" i="35"/>
  <c r="K7765" i="35" s="1"/>
  <c r="G7714" i="35"/>
  <c r="G7765" i="35" s="1"/>
  <c r="O7713" i="35"/>
  <c r="O7764" i="35" s="1"/>
  <c r="K7713" i="35"/>
  <c r="K7764" i="35" s="1"/>
  <c r="G7713" i="35"/>
  <c r="G7764" i="35" s="1"/>
  <c r="O7712" i="35"/>
  <c r="O7763" i="35" s="1"/>
  <c r="K7712" i="35"/>
  <c r="K7763" i="35" s="1"/>
  <c r="G7712" i="35"/>
  <c r="G7763" i="35" s="1"/>
  <c r="O7711" i="35"/>
  <c r="O7762" i="35" s="1"/>
  <c r="K7711" i="35"/>
  <c r="K7762" i="35" s="1"/>
  <c r="G7711" i="35"/>
  <c r="G7762" i="35" s="1"/>
  <c r="O7710" i="35"/>
  <c r="O7761" i="35" s="1"/>
  <c r="K7710" i="35"/>
  <c r="K7761" i="35" s="1"/>
  <c r="G7710" i="35"/>
  <c r="G7761" i="35" s="1"/>
  <c r="O7709" i="35"/>
  <c r="O7760" i="35" s="1"/>
  <c r="K7709" i="35"/>
  <c r="K7760" i="35" s="1"/>
  <c r="G7709" i="35"/>
  <c r="G7760" i="35" s="1"/>
  <c r="O7708" i="35"/>
  <c r="O7759" i="35" s="1"/>
  <c r="K7708" i="35"/>
  <c r="K7759" i="35" s="1"/>
  <c r="G7708" i="35"/>
  <c r="G7759" i="35" s="1"/>
  <c r="O7707" i="35"/>
  <c r="O7758" i="35" s="1"/>
  <c r="K7707" i="35"/>
  <c r="K7758" i="35" s="1"/>
  <c r="G7707" i="35"/>
  <c r="G7758" i="35" s="1"/>
  <c r="O7706" i="35"/>
  <c r="O7757" i="35" s="1"/>
  <c r="K7706" i="35"/>
  <c r="K7757" i="35" s="1"/>
  <c r="G7706" i="35"/>
  <c r="G7757" i="35" s="1"/>
  <c r="O7705" i="35"/>
  <c r="O7756" i="35" s="1"/>
  <c r="K7705" i="35"/>
  <c r="K7756" i="35" s="1"/>
  <c r="G7705" i="35"/>
  <c r="G7756" i="35" s="1"/>
  <c r="O7704" i="35"/>
  <c r="O7755" i="35" s="1"/>
  <c r="K7704" i="35"/>
  <c r="K7755" i="35" s="1"/>
  <c r="G7704" i="35"/>
  <c r="G7755" i="35" s="1"/>
  <c r="O7703" i="35"/>
  <c r="O7754" i="35" s="1"/>
  <c r="K7703" i="35"/>
  <c r="K7754" i="35" s="1"/>
  <c r="G7703" i="35"/>
  <c r="G7754" i="35" s="1"/>
  <c r="O7702" i="35"/>
  <c r="O7753" i="35" s="1"/>
  <c r="K7702" i="35"/>
  <c r="K7753" i="35" s="1"/>
  <c r="G7702" i="35"/>
  <c r="G7753" i="35" s="1"/>
  <c r="O7701" i="35"/>
  <c r="O7752" i="35" s="1"/>
  <c r="K7701" i="35"/>
  <c r="K7752" i="35" s="1"/>
  <c r="G7701" i="35"/>
  <c r="G7752" i="35" s="1"/>
  <c r="O7700" i="35"/>
  <c r="O7751" i="35" s="1"/>
  <c r="K7700" i="35"/>
  <c r="K7751" i="35" s="1"/>
  <c r="G7700" i="35"/>
  <c r="G7751" i="35" s="1"/>
  <c r="O7699" i="35"/>
  <c r="O7750" i="35" s="1"/>
  <c r="K7699" i="35"/>
  <c r="K7750" i="35" s="1"/>
  <c r="G7699" i="35"/>
  <c r="G7750" i="35" s="1"/>
  <c r="O7698" i="35"/>
  <c r="O7749" i="35" s="1"/>
  <c r="K7698" i="35"/>
  <c r="K7749" i="35" s="1"/>
  <c r="G7698" i="35"/>
  <c r="G7749" i="35" s="1"/>
  <c r="O7697" i="35"/>
  <c r="O7748" i="35" s="1"/>
  <c r="K7697" i="35"/>
  <c r="K7748" i="35" s="1"/>
  <c r="G7697" i="35"/>
  <c r="G7748" i="35" s="1"/>
  <c r="O7696" i="35"/>
  <c r="O7747" i="35" s="1"/>
  <c r="K7696" i="35"/>
  <c r="K7747" i="35" s="1"/>
  <c r="G7696" i="35"/>
  <c r="G7747" i="35" s="1"/>
  <c r="O7695" i="35"/>
  <c r="O7746" i="35" s="1"/>
  <c r="K7695" i="35"/>
  <c r="K7746" i="35" s="1"/>
  <c r="G7695" i="35"/>
  <c r="G7746" i="35" s="1"/>
  <c r="O7694" i="35"/>
  <c r="O7745" i="35" s="1"/>
  <c r="K7694" i="35"/>
  <c r="K7745" i="35" s="1"/>
  <c r="G7694" i="35"/>
  <c r="G7745" i="35" s="1"/>
  <c r="O7693" i="35"/>
  <c r="O7744" i="35" s="1"/>
  <c r="K7693" i="35"/>
  <c r="K7744" i="35" s="1"/>
  <c r="G7693" i="35"/>
  <c r="G7744" i="35" s="1"/>
  <c r="O7692" i="35"/>
  <c r="O7743" i="35" s="1"/>
  <c r="K7692" i="35"/>
  <c r="K7743" i="35" s="1"/>
  <c r="G7692" i="35"/>
  <c r="G7743" i="35" s="1"/>
  <c r="O7691" i="35"/>
  <c r="O7742" i="35" s="1"/>
  <c r="K7691" i="35"/>
  <c r="K7742" i="35" s="1"/>
  <c r="G7691" i="35"/>
  <c r="G7742" i="35" s="1"/>
  <c r="O7690" i="35"/>
  <c r="O7741" i="35" s="1"/>
  <c r="K7690" i="35"/>
  <c r="K7741" i="35" s="1"/>
  <c r="G7690" i="35"/>
  <c r="G7741" i="35" s="1"/>
  <c r="O7689" i="35"/>
  <c r="K7689" i="35"/>
  <c r="G7689" i="35"/>
  <c r="F7597" i="35"/>
  <c r="F7648" i="35" s="1"/>
  <c r="F7596" i="35"/>
  <c r="F7647" i="35" s="1"/>
  <c r="J7595" i="35"/>
  <c r="J7646" i="35" s="1"/>
  <c r="F7595" i="35"/>
  <c r="F7646" i="35" s="1"/>
  <c r="J7594" i="35"/>
  <c r="J7645" i="35" s="1"/>
  <c r="F7594" i="35"/>
  <c r="F7645" i="35" s="1"/>
  <c r="J7593" i="35"/>
  <c r="J7644" i="35" s="1"/>
  <c r="F7593" i="35"/>
  <c r="F7644" i="35" s="1"/>
  <c r="J7592" i="35"/>
  <c r="J7643" i="35" s="1"/>
  <c r="F7592" i="35"/>
  <c r="F7643" i="35" s="1"/>
  <c r="J7591" i="35"/>
  <c r="J7642" i="35" s="1"/>
  <c r="F7591" i="35"/>
  <c r="F7642" i="35" s="1"/>
  <c r="J7590" i="35"/>
  <c r="J7641" i="35" s="1"/>
  <c r="F7590" i="35"/>
  <c r="F7641" i="35" s="1"/>
  <c r="J7589" i="35"/>
  <c r="J7640" i="35" s="1"/>
  <c r="F7589" i="35"/>
  <c r="F7640" i="35" s="1"/>
  <c r="J7588" i="35"/>
  <c r="J7639" i="35" s="1"/>
  <c r="F7588" i="35"/>
  <c r="F7639" i="35" s="1"/>
  <c r="F7587" i="35"/>
  <c r="F7638" i="35" s="1"/>
  <c r="F7586" i="35"/>
  <c r="F7637" i="35" s="1"/>
  <c r="J7585" i="35"/>
  <c r="J7636" i="35" s="1"/>
  <c r="F7585" i="35"/>
  <c r="F7636" i="35" s="1"/>
  <c r="J7584" i="35"/>
  <c r="J7635" i="35" s="1"/>
  <c r="F7584" i="35"/>
  <c r="F7635" i="35" s="1"/>
  <c r="J7583" i="35"/>
  <c r="J7634" i="35" s="1"/>
  <c r="F7583" i="35"/>
  <c r="F7634" i="35" s="1"/>
  <c r="J7582" i="35"/>
  <c r="J7633" i="35" s="1"/>
  <c r="F7582" i="35"/>
  <c r="L7287" i="35"/>
  <c r="L7289" i="35" s="1"/>
  <c r="O7879" i="35"/>
  <c r="O7929" i="35" s="1"/>
  <c r="O8036" i="35" s="1"/>
  <c r="O8046" i="35" s="1"/>
  <c r="O8050" i="35" s="1"/>
  <c r="K7879" i="35"/>
  <c r="K7929" i="35" s="1"/>
  <c r="K8036" i="35" s="1"/>
  <c r="K8046" i="35" s="1"/>
  <c r="K8050" i="35" s="1"/>
  <c r="G7879" i="35"/>
  <c r="G7929" i="35" s="1"/>
  <c r="G8036" i="35" s="1"/>
  <c r="G8046" i="35" s="1"/>
  <c r="G8050" i="35" s="1"/>
  <c r="F7877" i="35"/>
  <c r="F7928" i="35" s="1"/>
  <c r="F7876" i="35"/>
  <c r="F7927" i="35" s="1"/>
  <c r="F7875" i="35"/>
  <c r="F7926" i="35" s="1"/>
  <c r="F7874" i="35"/>
  <c r="F7925" i="35" s="1"/>
  <c r="F7929" i="35" s="1"/>
  <c r="F8036" i="35" s="1"/>
  <c r="F8046" i="35" s="1"/>
  <c r="F8050" i="35" s="1"/>
  <c r="R7738" i="35"/>
  <c r="R7789" i="35" s="1"/>
  <c r="N7738" i="35"/>
  <c r="N7789" i="35" s="1"/>
  <c r="J7738" i="35"/>
  <c r="J7789" i="35" s="1"/>
  <c r="F7738" i="35"/>
  <c r="F7789" i="35" s="1"/>
  <c r="R7737" i="35"/>
  <c r="R7788" i="35" s="1"/>
  <c r="N7737" i="35"/>
  <c r="N7788" i="35" s="1"/>
  <c r="J7737" i="35"/>
  <c r="J7788" i="35" s="1"/>
  <c r="F7737" i="35"/>
  <c r="F7788" i="35" s="1"/>
  <c r="R7736" i="35"/>
  <c r="R7787" i="35" s="1"/>
  <c r="N7736" i="35"/>
  <c r="N7787" i="35" s="1"/>
  <c r="J7736" i="35"/>
  <c r="J7787" i="35" s="1"/>
  <c r="F7736" i="35"/>
  <c r="F7787" i="35" s="1"/>
  <c r="R7735" i="35"/>
  <c r="R7786" i="35" s="1"/>
  <c r="N7735" i="35"/>
  <c r="N7786" i="35" s="1"/>
  <c r="J7735" i="35"/>
  <c r="J7786" i="35" s="1"/>
  <c r="F7735" i="35"/>
  <c r="F7786" i="35" s="1"/>
  <c r="R7734" i="35"/>
  <c r="R7785" i="35" s="1"/>
  <c r="N7734" i="35"/>
  <c r="N7785" i="35" s="1"/>
  <c r="J7734" i="35"/>
  <c r="J7785" i="35" s="1"/>
  <c r="F7734" i="35"/>
  <c r="F7785" i="35" s="1"/>
  <c r="R7733" i="35"/>
  <c r="R7784" i="35" s="1"/>
  <c r="N7733" i="35"/>
  <c r="N7784" i="35" s="1"/>
  <c r="J7733" i="35"/>
  <c r="J7784" i="35" s="1"/>
  <c r="F7733" i="35"/>
  <c r="F7784" i="35" s="1"/>
  <c r="R7732" i="35"/>
  <c r="R7783" i="35" s="1"/>
  <c r="N7732" i="35"/>
  <c r="N7783" i="35" s="1"/>
  <c r="J7732" i="35"/>
  <c r="J7783" i="35" s="1"/>
  <c r="F7732" i="35"/>
  <c r="F7783" i="35" s="1"/>
  <c r="R7731" i="35"/>
  <c r="R7782" i="35" s="1"/>
  <c r="N7731" i="35"/>
  <c r="N7782" i="35" s="1"/>
  <c r="J7731" i="35"/>
  <c r="J7782" i="35" s="1"/>
  <c r="F7731" i="35"/>
  <c r="F7782" i="35" s="1"/>
  <c r="R7730" i="35"/>
  <c r="R7781" i="35" s="1"/>
  <c r="N7730" i="35"/>
  <c r="N7781" i="35" s="1"/>
  <c r="J7730" i="35"/>
  <c r="J7781" i="35" s="1"/>
  <c r="F7730" i="35"/>
  <c r="F7781" i="35" s="1"/>
  <c r="R7729" i="35"/>
  <c r="R7780" i="35" s="1"/>
  <c r="N7729" i="35"/>
  <c r="N7780" i="35" s="1"/>
  <c r="J7729" i="35"/>
  <c r="J7780" i="35" s="1"/>
  <c r="F7729" i="35"/>
  <c r="F7780" i="35" s="1"/>
  <c r="R7728" i="35"/>
  <c r="R7779" i="35" s="1"/>
  <c r="N7728" i="35"/>
  <c r="N7779" i="35" s="1"/>
  <c r="J7728" i="35"/>
  <c r="J7779" i="35" s="1"/>
  <c r="F7728" i="35"/>
  <c r="F7779" i="35" s="1"/>
  <c r="R7727" i="35"/>
  <c r="R7778" i="35" s="1"/>
  <c r="N7727" i="35"/>
  <c r="N7778" i="35" s="1"/>
  <c r="J7727" i="35"/>
  <c r="J7778" i="35" s="1"/>
  <c r="F7727" i="35"/>
  <c r="F7778" i="35" s="1"/>
  <c r="R7726" i="35"/>
  <c r="R7777" i="35" s="1"/>
  <c r="N7726" i="35"/>
  <c r="N7777" i="35" s="1"/>
  <c r="J7726" i="35"/>
  <c r="J7777" i="35" s="1"/>
  <c r="F7726" i="35"/>
  <c r="F7777" i="35" s="1"/>
  <c r="R7725" i="35"/>
  <c r="R7776" i="35" s="1"/>
  <c r="N7725" i="35"/>
  <c r="N7776" i="35" s="1"/>
  <c r="J7725" i="35"/>
  <c r="J7776" i="35" s="1"/>
  <c r="F7725" i="35"/>
  <c r="F7776" i="35" s="1"/>
  <c r="R7724" i="35"/>
  <c r="R7775" i="35" s="1"/>
  <c r="N7724" i="35"/>
  <c r="N7775" i="35" s="1"/>
  <c r="J7724" i="35"/>
  <c r="J7775" i="35" s="1"/>
  <c r="F7724" i="35"/>
  <c r="F7775" i="35" s="1"/>
  <c r="R7723" i="35"/>
  <c r="R7774" i="35" s="1"/>
  <c r="N7723" i="35"/>
  <c r="N7774" i="35" s="1"/>
  <c r="J7723" i="35"/>
  <c r="J7774" i="35" s="1"/>
  <c r="F7723" i="35"/>
  <c r="F7774" i="35" s="1"/>
  <c r="R7722" i="35"/>
  <c r="R7773" i="35" s="1"/>
  <c r="N7722" i="35"/>
  <c r="N7773" i="35" s="1"/>
  <c r="J7722" i="35"/>
  <c r="J7773" i="35" s="1"/>
  <c r="F7722" i="35"/>
  <c r="F7773" i="35" s="1"/>
  <c r="R7721" i="35"/>
  <c r="R7772" i="35" s="1"/>
  <c r="N7721" i="35"/>
  <c r="N7772" i="35" s="1"/>
  <c r="J7721" i="35"/>
  <c r="J7772" i="35" s="1"/>
  <c r="F7721" i="35"/>
  <c r="F7772" i="35" s="1"/>
  <c r="R7720" i="35"/>
  <c r="R7771" i="35" s="1"/>
  <c r="N7720" i="35"/>
  <c r="N7771" i="35" s="1"/>
  <c r="J7720" i="35"/>
  <c r="J7771" i="35" s="1"/>
  <c r="F7720" i="35"/>
  <c r="F7771" i="35" s="1"/>
  <c r="R7719" i="35"/>
  <c r="R7770" i="35" s="1"/>
  <c r="N7719" i="35"/>
  <c r="N7770" i="35" s="1"/>
  <c r="J7719" i="35"/>
  <c r="J7770" i="35" s="1"/>
  <c r="F7719" i="35"/>
  <c r="F7770" i="35" s="1"/>
  <c r="R7718" i="35"/>
  <c r="R7769" i="35" s="1"/>
  <c r="N7718" i="35"/>
  <c r="N7769" i="35" s="1"/>
  <c r="J7718" i="35"/>
  <c r="J7769" i="35" s="1"/>
  <c r="F7718" i="35"/>
  <c r="F7769" i="35" s="1"/>
  <c r="R7717" i="35"/>
  <c r="R7768" i="35" s="1"/>
  <c r="N7717" i="35"/>
  <c r="N7768" i="35" s="1"/>
  <c r="J7717" i="35"/>
  <c r="J7768" i="35" s="1"/>
  <c r="F7717" i="35"/>
  <c r="F7768" i="35" s="1"/>
  <c r="R7716" i="35"/>
  <c r="R7767" i="35" s="1"/>
  <c r="N7716" i="35"/>
  <c r="N7767" i="35" s="1"/>
  <c r="J7716" i="35"/>
  <c r="J7767" i="35" s="1"/>
  <c r="F7716" i="35"/>
  <c r="F7767" i="35" s="1"/>
  <c r="R7715" i="35"/>
  <c r="R7766" i="35" s="1"/>
  <c r="N7715" i="35"/>
  <c r="N7766" i="35" s="1"/>
  <c r="J7715" i="35"/>
  <c r="J7766" i="35" s="1"/>
  <c r="F7715" i="35"/>
  <c r="F7766" i="35" s="1"/>
  <c r="R7714" i="35"/>
  <c r="R7765" i="35" s="1"/>
  <c r="N7714" i="35"/>
  <c r="N7765" i="35" s="1"/>
  <c r="J7714" i="35"/>
  <c r="J7765" i="35" s="1"/>
  <c r="F7714" i="35"/>
  <c r="F7765" i="35" s="1"/>
  <c r="R7713" i="35"/>
  <c r="R7764" i="35" s="1"/>
  <c r="N7713" i="35"/>
  <c r="N7764" i="35" s="1"/>
  <c r="J7713" i="35"/>
  <c r="J7764" i="35" s="1"/>
  <c r="F7713" i="35"/>
  <c r="F7764" i="35" s="1"/>
  <c r="R7712" i="35"/>
  <c r="R7763" i="35" s="1"/>
  <c r="N7712" i="35"/>
  <c r="N7763" i="35" s="1"/>
  <c r="J7712" i="35"/>
  <c r="J7763" i="35" s="1"/>
  <c r="F7712" i="35"/>
  <c r="F7763" i="35" s="1"/>
  <c r="R7711" i="35"/>
  <c r="R7762" i="35" s="1"/>
  <c r="N7711" i="35"/>
  <c r="N7762" i="35" s="1"/>
  <c r="J7711" i="35"/>
  <c r="J7762" i="35" s="1"/>
  <c r="F7711" i="35"/>
  <c r="F7762" i="35" s="1"/>
  <c r="R7710" i="35"/>
  <c r="R7761" i="35" s="1"/>
  <c r="N7710" i="35"/>
  <c r="N7761" i="35" s="1"/>
  <c r="J7710" i="35"/>
  <c r="J7761" i="35" s="1"/>
  <c r="F7710" i="35"/>
  <c r="F7761" i="35" s="1"/>
  <c r="R7709" i="35"/>
  <c r="R7760" i="35" s="1"/>
  <c r="N7709" i="35"/>
  <c r="N7760" i="35" s="1"/>
  <c r="J7709" i="35"/>
  <c r="J7760" i="35" s="1"/>
  <c r="F7709" i="35"/>
  <c r="F7760" i="35" s="1"/>
  <c r="R7708" i="35"/>
  <c r="R7759" i="35" s="1"/>
  <c r="N7708" i="35"/>
  <c r="N7759" i="35" s="1"/>
  <c r="J7708" i="35"/>
  <c r="J7759" i="35" s="1"/>
  <c r="F7708" i="35"/>
  <c r="F7759" i="35" s="1"/>
  <c r="R7707" i="35"/>
  <c r="R7758" i="35" s="1"/>
  <c r="N7707" i="35"/>
  <c r="N7758" i="35" s="1"/>
  <c r="J7707" i="35"/>
  <c r="J7758" i="35" s="1"/>
  <c r="F7707" i="35"/>
  <c r="F7758" i="35" s="1"/>
  <c r="R7706" i="35"/>
  <c r="R7757" i="35" s="1"/>
  <c r="N7706" i="35"/>
  <c r="N7757" i="35" s="1"/>
  <c r="J7706" i="35"/>
  <c r="J7757" i="35" s="1"/>
  <c r="F7706" i="35"/>
  <c r="F7757" i="35" s="1"/>
  <c r="R7705" i="35"/>
  <c r="R7756" i="35" s="1"/>
  <c r="N7705" i="35"/>
  <c r="N7756" i="35" s="1"/>
  <c r="J7705" i="35"/>
  <c r="J7756" i="35" s="1"/>
  <c r="F7705" i="35"/>
  <c r="F7756" i="35" s="1"/>
  <c r="R7704" i="35"/>
  <c r="R7755" i="35" s="1"/>
  <c r="N7704" i="35"/>
  <c r="N7755" i="35" s="1"/>
  <c r="J7704" i="35"/>
  <c r="J7755" i="35" s="1"/>
  <c r="F7704" i="35"/>
  <c r="F7755" i="35" s="1"/>
  <c r="R7703" i="35"/>
  <c r="R7754" i="35" s="1"/>
  <c r="N7703" i="35"/>
  <c r="N7754" i="35" s="1"/>
  <c r="J7703" i="35"/>
  <c r="J7754" i="35" s="1"/>
  <c r="F7703" i="35"/>
  <c r="F7754" i="35" s="1"/>
  <c r="R7702" i="35"/>
  <c r="R7753" i="35" s="1"/>
  <c r="N7702" i="35"/>
  <c r="N7753" i="35" s="1"/>
  <c r="J7702" i="35"/>
  <c r="J7753" i="35" s="1"/>
  <c r="F7702" i="35"/>
  <c r="F7753" i="35" s="1"/>
  <c r="R7701" i="35"/>
  <c r="R7752" i="35" s="1"/>
  <c r="N7701" i="35"/>
  <c r="N7752" i="35" s="1"/>
  <c r="J7701" i="35"/>
  <c r="J7752" i="35" s="1"/>
  <c r="F7701" i="35"/>
  <c r="F7752" i="35" s="1"/>
  <c r="R7700" i="35"/>
  <c r="R7751" i="35" s="1"/>
  <c r="N7700" i="35"/>
  <c r="N7751" i="35" s="1"/>
  <c r="J7700" i="35"/>
  <c r="J7751" i="35" s="1"/>
  <c r="F7700" i="35"/>
  <c r="F7751" i="35" s="1"/>
  <c r="R7699" i="35"/>
  <c r="R7750" i="35" s="1"/>
  <c r="N7699" i="35"/>
  <c r="N7750" i="35" s="1"/>
  <c r="J7699" i="35"/>
  <c r="J7750" i="35" s="1"/>
  <c r="F7699" i="35"/>
  <c r="F7750" i="35" s="1"/>
  <c r="R7698" i="35"/>
  <c r="R7749" i="35" s="1"/>
  <c r="N7698" i="35"/>
  <c r="N7749" i="35" s="1"/>
  <c r="J7698" i="35"/>
  <c r="J7749" i="35" s="1"/>
  <c r="F7698" i="35"/>
  <c r="F7749" i="35" s="1"/>
  <c r="R7697" i="35"/>
  <c r="R7748" i="35" s="1"/>
  <c r="N7697" i="35"/>
  <c r="N7748" i="35" s="1"/>
  <c r="J7697" i="35"/>
  <c r="J7748" i="35" s="1"/>
  <c r="F7697" i="35"/>
  <c r="F7748" i="35" s="1"/>
  <c r="R7696" i="35"/>
  <c r="R7747" i="35" s="1"/>
  <c r="N7696" i="35"/>
  <c r="N7747" i="35" s="1"/>
  <c r="J7696" i="35"/>
  <c r="J7747" i="35" s="1"/>
  <c r="F7696" i="35"/>
  <c r="F7747" i="35" s="1"/>
  <c r="R7695" i="35"/>
  <c r="R7746" i="35" s="1"/>
  <c r="N7695" i="35"/>
  <c r="N7746" i="35" s="1"/>
  <c r="J7695" i="35"/>
  <c r="J7746" i="35" s="1"/>
  <c r="F7695" i="35"/>
  <c r="F7746" i="35" s="1"/>
  <c r="R7694" i="35"/>
  <c r="R7745" i="35" s="1"/>
  <c r="N7694" i="35"/>
  <c r="N7745" i="35" s="1"/>
  <c r="J7694" i="35"/>
  <c r="J7745" i="35" s="1"/>
  <c r="F7694" i="35"/>
  <c r="F7745" i="35" s="1"/>
  <c r="R7693" i="35"/>
  <c r="R7744" i="35" s="1"/>
  <c r="N7693" i="35"/>
  <c r="N7744" i="35" s="1"/>
  <c r="J7693" i="35"/>
  <c r="J7744" i="35" s="1"/>
  <c r="F7693" i="35"/>
  <c r="F7744" i="35" s="1"/>
  <c r="R7692" i="35"/>
  <c r="R7743" i="35" s="1"/>
  <c r="N7692" i="35"/>
  <c r="N7743" i="35" s="1"/>
  <c r="J7692" i="35"/>
  <c r="J7743" i="35" s="1"/>
  <c r="F7692" i="35"/>
  <c r="F7743" i="35" s="1"/>
  <c r="R7691" i="35"/>
  <c r="R7742" i="35" s="1"/>
  <c r="N7691" i="35"/>
  <c r="N7742" i="35" s="1"/>
  <c r="J7691" i="35"/>
  <c r="J7742" i="35" s="1"/>
  <c r="F7691" i="35"/>
  <c r="F7742" i="35" s="1"/>
  <c r="R7690" i="35"/>
  <c r="R7741" i="35" s="1"/>
  <c r="N7690" i="35"/>
  <c r="N7741" i="35" s="1"/>
  <c r="J7690" i="35"/>
  <c r="J7741" i="35" s="1"/>
  <c r="F7690" i="35"/>
  <c r="F7741" i="35" s="1"/>
  <c r="R7689" i="35"/>
  <c r="N7689" i="35"/>
  <c r="J7689" i="35"/>
  <c r="F7689" i="35"/>
  <c r="Q7597" i="35"/>
  <c r="Q7648" i="35" s="1"/>
  <c r="M7597" i="35"/>
  <c r="M7648" i="35" s="1"/>
  <c r="I7597" i="35"/>
  <c r="I7648" i="35" s="1"/>
  <c r="Q7596" i="35"/>
  <c r="Q7647" i="35" s="1"/>
  <c r="M7596" i="35"/>
  <c r="M7647" i="35" s="1"/>
  <c r="I7596" i="35"/>
  <c r="I7647" i="35" s="1"/>
  <c r="Q7595" i="35"/>
  <c r="Q7646" i="35" s="1"/>
  <c r="M7595" i="35"/>
  <c r="M7646" i="35" s="1"/>
  <c r="I7595" i="35"/>
  <c r="I7646" i="35" s="1"/>
  <c r="Q7594" i="35"/>
  <c r="Q7645" i="35" s="1"/>
  <c r="M7594" i="35"/>
  <c r="M7645" i="35" s="1"/>
  <c r="I7594" i="35"/>
  <c r="I7645" i="35" s="1"/>
  <c r="Q7593" i="35"/>
  <c r="Q7644" i="35" s="1"/>
  <c r="M7593" i="35"/>
  <c r="M7644" i="35" s="1"/>
  <c r="I7593" i="35"/>
  <c r="I7644" i="35" s="1"/>
  <c r="Q7592" i="35"/>
  <c r="Q7643" i="35" s="1"/>
  <c r="M7592" i="35"/>
  <c r="M7643" i="35" s="1"/>
  <c r="I7592" i="35"/>
  <c r="I7643" i="35" s="1"/>
  <c r="Q7591" i="35"/>
  <c r="Q7642" i="35" s="1"/>
  <c r="M7591" i="35"/>
  <c r="M7642" i="35" s="1"/>
  <c r="I7591" i="35"/>
  <c r="I7642" i="35" s="1"/>
  <c r="Q7590" i="35"/>
  <c r="Q7641" i="35" s="1"/>
  <c r="M7590" i="35"/>
  <c r="M7641" i="35" s="1"/>
  <c r="I7590" i="35"/>
  <c r="I7641" i="35" s="1"/>
  <c r="Q7589" i="35"/>
  <c r="Q7640" i="35" s="1"/>
  <c r="M7589" i="35"/>
  <c r="M7640" i="35" s="1"/>
  <c r="I7589" i="35"/>
  <c r="I7640" i="35" s="1"/>
  <c r="Q7588" i="35"/>
  <c r="Q7639" i="35" s="1"/>
  <c r="M7588" i="35"/>
  <c r="M7639" i="35" s="1"/>
  <c r="I7588" i="35"/>
  <c r="I7639" i="35" s="1"/>
  <c r="Q7587" i="35"/>
  <c r="Q7638" i="35" s="1"/>
  <c r="M7587" i="35"/>
  <c r="M7638" i="35" s="1"/>
  <c r="I7587" i="35"/>
  <c r="I7638" i="35" s="1"/>
  <c r="Q7586" i="35"/>
  <c r="Q7637" i="35" s="1"/>
  <c r="M7586" i="35"/>
  <c r="M7637" i="35" s="1"/>
  <c r="I7586" i="35"/>
  <c r="I7637" i="35" s="1"/>
  <c r="Q7585" i="35"/>
  <c r="Q7636" i="35" s="1"/>
  <c r="M7585" i="35"/>
  <c r="M7636" i="35" s="1"/>
  <c r="I7585" i="35"/>
  <c r="I7636" i="35" s="1"/>
  <c r="Q7584" i="35"/>
  <c r="Q7635" i="35" s="1"/>
  <c r="M7584" i="35"/>
  <c r="M7635" i="35" s="1"/>
  <c r="I7584" i="35"/>
  <c r="I7635" i="35" s="1"/>
  <c r="Q7583" i="35"/>
  <c r="Q7634" i="35" s="1"/>
  <c r="M7583" i="35"/>
  <c r="M7634" i="35" s="1"/>
  <c r="I7583" i="35"/>
  <c r="I7634" i="35" s="1"/>
  <c r="Q7582" i="35"/>
  <c r="M7582" i="35"/>
  <c r="I7582" i="35"/>
  <c r="H7287" i="35"/>
  <c r="H7289" i="35" s="1"/>
  <c r="Q7877" i="35"/>
  <c r="Q7928" i="35" s="1"/>
  <c r="M7877" i="35"/>
  <c r="M7928" i="35" s="1"/>
  <c r="I7877" i="35"/>
  <c r="I7928" i="35" s="1"/>
  <c r="Q7876" i="35"/>
  <c r="Q7927" i="35" s="1"/>
  <c r="M7876" i="35"/>
  <c r="M7927" i="35" s="1"/>
  <c r="I7876" i="35"/>
  <c r="I7927" i="35" s="1"/>
  <c r="Q7875" i="35"/>
  <c r="Q7926" i="35" s="1"/>
  <c r="M7875" i="35"/>
  <c r="M7926" i="35" s="1"/>
  <c r="I7875" i="35"/>
  <c r="I7926" i="35" s="1"/>
  <c r="Q7874" i="35"/>
  <c r="Q7925" i="35" s="1"/>
  <c r="M7874" i="35"/>
  <c r="M7925" i="35" s="1"/>
  <c r="I7874" i="35"/>
  <c r="I7925" i="35" s="1"/>
  <c r="Q7873" i="35"/>
  <c r="Q7924" i="35" s="1"/>
  <c r="M7873" i="35"/>
  <c r="M7924" i="35" s="1"/>
  <c r="I7873" i="35"/>
  <c r="I7924" i="35" s="1"/>
  <c r="Q7872" i="35"/>
  <c r="Q7923" i="35" s="1"/>
  <c r="M7872" i="35"/>
  <c r="M7923" i="35" s="1"/>
  <c r="I7872" i="35"/>
  <c r="I7923" i="35" s="1"/>
  <c r="Q7871" i="35"/>
  <c r="Q7922" i="35" s="1"/>
  <c r="M7871" i="35"/>
  <c r="M7922" i="35" s="1"/>
  <c r="I7871" i="35"/>
  <c r="I7922" i="35" s="1"/>
  <c r="Q7870" i="35"/>
  <c r="Q7921" i="35" s="1"/>
  <c r="M7870" i="35"/>
  <c r="M7921" i="35" s="1"/>
  <c r="I7870" i="35"/>
  <c r="I7921" i="35" s="1"/>
  <c r="Q7869" i="35"/>
  <c r="Q7920" i="35" s="1"/>
  <c r="M7869" i="35"/>
  <c r="M7920" i="35" s="1"/>
  <c r="I7869" i="35"/>
  <c r="I7920" i="35" s="1"/>
  <c r="Q7868" i="35"/>
  <c r="Q7919" i="35" s="1"/>
  <c r="M7868" i="35"/>
  <c r="M7919" i="35" s="1"/>
  <c r="I7868" i="35"/>
  <c r="I7919" i="35" s="1"/>
  <c r="Q7867" i="35"/>
  <c r="Q7918" i="35" s="1"/>
  <c r="M7867" i="35"/>
  <c r="M7918" i="35" s="1"/>
  <c r="I7867" i="35"/>
  <c r="I7918" i="35" s="1"/>
  <c r="Q7866" i="35"/>
  <c r="Q7917" i="35" s="1"/>
  <c r="M7866" i="35"/>
  <c r="M7917" i="35" s="1"/>
  <c r="I7866" i="35"/>
  <c r="I7917" i="35" s="1"/>
  <c r="Q7865" i="35"/>
  <c r="Q7916" i="35" s="1"/>
  <c r="M7865" i="35"/>
  <c r="M7916" i="35" s="1"/>
  <c r="I7865" i="35"/>
  <c r="I7916" i="35" s="1"/>
  <c r="Q7864" i="35"/>
  <c r="Q7915" i="35" s="1"/>
  <c r="M7864" i="35"/>
  <c r="M7915" i="35" s="1"/>
  <c r="I7864" i="35"/>
  <c r="I7915" i="35" s="1"/>
  <c r="Q7863" i="35"/>
  <c r="Q7914" i="35" s="1"/>
  <c r="M7863" i="35"/>
  <c r="M7914" i="35" s="1"/>
  <c r="I7863" i="35"/>
  <c r="I7914" i="35" s="1"/>
  <c r="Q7862" i="35"/>
  <c r="Q7913" i="35" s="1"/>
  <c r="M7862" i="35"/>
  <c r="M7913" i="35" s="1"/>
  <c r="I7862" i="35"/>
  <c r="I7913" i="35" s="1"/>
  <c r="Q7861" i="35"/>
  <c r="Q7912" i="35" s="1"/>
  <c r="M7861" i="35"/>
  <c r="M7912" i="35" s="1"/>
  <c r="I7861" i="35"/>
  <c r="I7912" i="35" s="1"/>
  <c r="Q7860" i="35"/>
  <c r="Q7911" i="35" s="1"/>
  <c r="M7860" i="35"/>
  <c r="M7911" i="35" s="1"/>
  <c r="I7860" i="35"/>
  <c r="I7911" i="35" s="1"/>
  <c r="Q7859" i="35"/>
  <c r="Q7910" i="35" s="1"/>
  <c r="M7859" i="35"/>
  <c r="M7910" i="35" s="1"/>
  <c r="I7859" i="35"/>
  <c r="I7910" i="35" s="1"/>
  <c r="Q7858" i="35"/>
  <c r="Q7909" i="35" s="1"/>
  <c r="M7858" i="35"/>
  <c r="M7909" i="35" s="1"/>
  <c r="I7858" i="35"/>
  <c r="I7909" i="35" s="1"/>
  <c r="Q7857" i="35"/>
  <c r="Q7908" i="35" s="1"/>
  <c r="M7857" i="35"/>
  <c r="M7908" i="35" s="1"/>
  <c r="I7857" i="35"/>
  <c r="I7908" i="35" s="1"/>
  <c r="Q7856" i="35"/>
  <c r="Q7907" i="35" s="1"/>
  <c r="M7856" i="35"/>
  <c r="M7907" i="35" s="1"/>
  <c r="I7856" i="35"/>
  <c r="I7907" i="35" s="1"/>
  <c r="Q7855" i="35"/>
  <c r="Q7906" i="35" s="1"/>
  <c r="M7855" i="35"/>
  <c r="M7906" i="35" s="1"/>
  <c r="I7855" i="35"/>
  <c r="I7906" i="35" s="1"/>
  <c r="Q7854" i="35"/>
  <c r="Q7905" i="35" s="1"/>
  <c r="M7854" i="35"/>
  <c r="M7905" i="35" s="1"/>
  <c r="I7854" i="35"/>
  <c r="I7905" i="35" s="1"/>
  <c r="Q7853" i="35"/>
  <c r="Q7904" i="35" s="1"/>
  <c r="M7853" i="35"/>
  <c r="M7904" i="35" s="1"/>
  <c r="I7853" i="35"/>
  <c r="I7904" i="35" s="1"/>
  <c r="Q7852" i="35"/>
  <c r="Q7903" i="35" s="1"/>
  <c r="M7852" i="35"/>
  <c r="M7903" i="35" s="1"/>
  <c r="I7852" i="35"/>
  <c r="I7903" i="35" s="1"/>
  <c r="Q7851" i="35"/>
  <c r="Q7902" i="35" s="1"/>
  <c r="M7851" i="35"/>
  <c r="M7902" i="35" s="1"/>
  <c r="I7851" i="35"/>
  <c r="I7902" i="35" s="1"/>
  <c r="Q7850" i="35"/>
  <c r="Q7901" i="35" s="1"/>
  <c r="M7850" i="35"/>
  <c r="M7901" i="35" s="1"/>
  <c r="I7850" i="35"/>
  <c r="I7901" i="35" s="1"/>
  <c r="Q7849" i="35"/>
  <c r="Q7900" i="35" s="1"/>
  <c r="M7849" i="35"/>
  <c r="M7900" i="35" s="1"/>
  <c r="I7849" i="35"/>
  <c r="I7900" i="35" s="1"/>
  <c r="Q7848" i="35"/>
  <c r="Q7899" i="35" s="1"/>
  <c r="M7848" i="35"/>
  <c r="M7899" i="35" s="1"/>
  <c r="I7848" i="35"/>
  <c r="I7899" i="35" s="1"/>
  <c r="Q7847" i="35"/>
  <c r="Q7898" i="35" s="1"/>
  <c r="M7847" i="35"/>
  <c r="M7898" i="35" s="1"/>
  <c r="I7847" i="35"/>
  <c r="I7898" i="35" s="1"/>
  <c r="Q7846" i="35"/>
  <c r="Q7897" i="35" s="1"/>
  <c r="M7846" i="35"/>
  <c r="M7897" i="35" s="1"/>
  <c r="I7846" i="35"/>
  <c r="I7897" i="35" s="1"/>
  <c r="Q7845" i="35"/>
  <c r="Q7896" i="35" s="1"/>
  <c r="M7845" i="35"/>
  <c r="M7896" i="35" s="1"/>
  <c r="I7845" i="35"/>
  <c r="I7896" i="35" s="1"/>
  <c r="Q7844" i="35"/>
  <c r="Q7895" i="35" s="1"/>
  <c r="M7844" i="35"/>
  <c r="M7895" i="35" s="1"/>
  <c r="I7844" i="35"/>
  <c r="I7895" i="35" s="1"/>
  <c r="Q7843" i="35"/>
  <c r="Q7894" i="35" s="1"/>
  <c r="M7843" i="35"/>
  <c r="M7894" i="35" s="1"/>
  <c r="I7843" i="35"/>
  <c r="I7894" i="35" s="1"/>
  <c r="Q7842" i="35"/>
  <c r="Q7893" i="35" s="1"/>
  <c r="M7842" i="35"/>
  <c r="M7893" i="35" s="1"/>
  <c r="I7842" i="35"/>
  <c r="I7893" i="35" s="1"/>
  <c r="Q7841" i="35"/>
  <c r="Q7892" i="35" s="1"/>
  <c r="M7841" i="35"/>
  <c r="M7892" i="35" s="1"/>
  <c r="I7841" i="35"/>
  <c r="I7892" i="35" s="1"/>
  <c r="Q7840" i="35"/>
  <c r="Q7891" i="35" s="1"/>
  <c r="M7840" i="35"/>
  <c r="M7891" i="35" s="1"/>
  <c r="I7840" i="35"/>
  <c r="I7891" i="35" s="1"/>
  <c r="Q7839" i="35"/>
  <c r="Q7890" i="35" s="1"/>
  <c r="M7839" i="35"/>
  <c r="M7890" i="35" s="1"/>
  <c r="I7839" i="35"/>
  <c r="I7890" i="35" s="1"/>
  <c r="Q7838" i="35"/>
  <c r="Q7889" i="35" s="1"/>
  <c r="M7838" i="35"/>
  <c r="M7889" i="35" s="1"/>
  <c r="I7838" i="35"/>
  <c r="I7889" i="35" s="1"/>
  <c r="Q7837" i="35"/>
  <c r="Q7888" i="35" s="1"/>
  <c r="M7837" i="35"/>
  <c r="M7888" i="35" s="1"/>
  <c r="I7837" i="35"/>
  <c r="I7888" i="35" s="1"/>
  <c r="Q7836" i="35"/>
  <c r="Q7887" i="35" s="1"/>
  <c r="M7836" i="35"/>
  <c r="M7887" i="35" s="1"/>
  <c r="I7836" i="35"/>
  <c r="I7887" i="35" s="1"/>
  <c r="Q7835" i="35"/>
  <c r="Q7886" i="35" s="1"/>
  <c r="M7835" i="35"/>
  <c r="M7886" i="35" s="1"/>
  <c r="I7835" i="35"/>
  <c r="I7886" i="35" s="1"/>
  <c r="Q7834" i="35"/>
  <c r="Q7885" i="35" s="1"/>
  <c r="M7834" i="35"/>
  <c r="M7885" i="35" s="1"/>
  <c r="I7834" i="35"/>
  <c r="I7885" i="35" s="1"/>
  <c r="Q7833" i="35"/>
  <c r="Q7884" i="35" s="1"/>
  <c r="M7833" i="35"/>
  <c r="M7884" i="35" s="1"/>
  <c r="I7833" i="35"/>
  <c r="I7884" i="35" s="1"/>
  <c r="Q7832" i="35"/>
  <c r="Q7883" i="35" s="1"/>
  <c r="M7832" i="35"/>
  <c r="M7883" i="35" s="1"/>
  <c r="I7832" i="35"/>
  <c r="I7883" i="35" s="1"/>
  <c r="Q7831" i="35"/>
  <c r="Q7882" i="35" s="1"/>
  <c r="M7831" i="35"/>
  <c r="M7882" i="35" s="1"/>
  <c r="I7831" i="35"/>
  <c r="I7882" i="35" s="1"/>
  <c r="Q7830" i="35"/>
  <c r="Q7881" i="35" s="1"/>
  <c r="M7830" i="35"/>
  <c r="M7881" i="35" s="1"/>
  <c r="I7830" i="35"/>
  <c r="I7881" i="35" s="1"/>
  <c r="Q7829" i="35"/>
  <c r="Q7880" i="35" s="1"/>
  <c r="M7829" i="35"/>
  <c r="M7880" i="35" s="1"/>
  <c r="I7829" i="35"/>
  <c r="I7880" i="35" s="1"/>
  <c r="Q7828" i="35"/>
  <c r="M7828" i="35"/>
  <c r="I7828" i="35"/>
  <c r="Q7738" i="35"/>
  <c r="Q7789" i="35" s="1"/>
  <c r="M7738" i="35"/>
  <c r="M7789" i="35" s="1"/>
  <c r="I7738" i="35"/>
  <c r="I7789" i="35" s="1"/>
  <c r="Q7737" i="35"/>
  <c r="Q7788" i="35" s="1"/>
  <c r="M7737" i="35"/>
  <c r="M7788" i="35" s="1"/>
  <c r="I7737" i="35"/>
  <c r="I7788" i="35" s="1"/>
  <c r="Q7736" i="35"/>
  <c r="Q7787" i="35" s="1"/>
  <c r="M7736" i="35"/>
  <c r="M7787" i="35" s="1"/>
  <c r="I7736" i="35"/>
  <c r="I7787" i="35" s="1"/>
  <c r="Q7735" i="35"/>
  <c r="Q7786" i="35" s="1"/>
  <c r="M7735" i="35"/>
  <c r="M7786" i="35" s="1"/>
  <c r="I7735" i="35"/>
  <c r="I7786" i="35" s="1"/>
  <c r="Q7734" i="35"/>
  <c r="Q7785" i="35" s="1"/>
  <c r="M7734" i="35"/>
  <c r="M7785" i="35" s="1"/>
  <c r="I7734" i="35"/>
  <c r="I7785" i="35" s="1"/>
  <c r="Q7733" i="35"/>
  <c r="Q7784" i="35" s="1"/>
  <c r="M7733" i="35"/>
  <c r="M7784" i="35" s="1"/>
  <c r="I7733" i="35"/>
  <c r="I7784" i="35" s="1"/>
  <c r="Q7732" i="35"/>
  <c r="Q7783" i="35" s="1"/>
  <c r="M7732" i="35"/>
  <c r="M7783" i="35" s="1"/>
  <c r="I7732" i="35"/>
  <c r="I7783" i="35" s="1"/>
  <c r="Q7731" i="35"/>
  <c r="Q7782" i="35" s="1"/>
  <c r="M7731" i="35"/>
  <c r="M7782" i="35" s="1"/>
  <c r="I7731" i="35"/>
  <c r="I7782" i="35" s="1"/>
  <c r="Q7730" i="35"/>
  <c r="Q7781" i="35" s="1"/>
  <c r="M7730" i="35"/>
  <c r="M7781" i="35" s="1"/>
  <c r="I7730" i="35"/>
  <c r="I7781" i="35" s="1"/>
  <c r="Q7729" i="35"/>
  <c r="Q7780" i="35" s="1"/>
  <c r="M7729" i="35"/>
  <c r="M7780" i="35" s="1"/>
  <c r="I7729" i="35"/>
  <c r="I7780" i="35" s="1"/>
  <c r="Q7728" i="35"/>
  <c r="Q7779" i="35" s="1"/>
  <c r="M7728" i="35"/>
  <c r="M7779" i="35" s="1"/>
  <c r="I7728" i="35"/>
  <c r="I7779" i="35" s="1"/>
  <c r="Q7727" i="35"/>
  <c r="Q7778" i="35" s="1"/>
  <c r="M7727" i="35"/>
  <c r="M7778" i="35" s="1"/>
  <c r="I7727" i="35"/>
  <c r="I7778" i="35" s="1"/>
  <c r="Q7726" i="35"/>
  <c r="Q7777" i="35" s="1"/>
  <c r="M7726" i="35"/>
  <c r="M7777" i="35" s="1"/>
  <c r="I7726" i="35"/>
  <c r="I7777" i="35" s="1"/>
  <c r="Q7725" i="35"/>
  <c r="Q7776" i="35" s="1"/>
  <c r="M7725" i="35"/>
  <c r="M7776" i="35" s="1"/>
  <c r="I7725" i="35"/>
  <c r="I7776" i="35" s="1"/>
  <c r="Q7724" i="35"/>
  <c r="Q7775" i="35" s="1"/>
  <c r="M7724" i="35"/>
  <c r="M7775" i="35" s="1"/>
  <c r="I7724" i="35"/>
  <c r="I7775" i="35" s="1"/>
  <c r="Q7723" i="35"/>
  <c r="Q7774" i="35" s="1"/>
  <c r="M7723" i="35"/>
  <c r="M7774" i="35" s="1"/>
  <c r="I7723" i="35"/>
  <c r="I7774" i="35" s="1"/>
  <c r="Q7722" i="35"/>
  <c r="Q7773" i="35" s="1"/>
  <c r="M7722" i="35"/>
  <c r="M7773" i="35" s="1"/>
  <c r="I7722" i="35"/>
  <c r="I7773" i="35" s="1"/>
  <c r="Q7721" i="35"/>
  <c r="Q7772" i="35" s="1"/>
  <c r="M7721" i="35"/>
  <c r="M7772" i="35" s="1"/>
  <c r="I7721" i="35"/>
  <c r="I7772" i="35" s="1"/>
  <c r="Q7720" i="35"/>
  <c r="Q7771" i="35" s="1"/>
  <c r="M7720" i="35"/>
  <c r="M7771" i="35" s="1"/>
  <c r="I7720" i="35"/>
  <c r="I7771" i="35" s="1"/>
  <c r="Q7719" i="35"/>
  <c r="Q7770" i="35" s="1"/>
  <c r="M7719" i="35"/>
  <c r="M7770" i="35" s="1"/>
  <c r="I7719" i="35"/>
  <c r="I7770" i="35" s="1"/>
  <c r="Q7718" i="35"/>
  <c r="Q7769" i="35" s="1"/>
  <c r="M7718" i="35"/>
  <c r="M7769" i="35" s="1"/>
  <c r="I7718" i="35"/>
  <c r="I7769" i="35" s="1"/>
  <c r="Q7717" i="35"/>
  <c r="Q7768" i="35" s="1"/>
  <c r="M7717" i="35"/>
  <c r="M7768" i="35" s="1"/>
  <c r="I7717" i="35"/>
  <c r="I7768" i="35" s="1"/>
  <c r="Q7716" i="35"/>
  <c r="Q7767" i="35" s="1"/>
  <c r="M7716" i="35"/>
  <c r="M7767" i="35" s="1"/>
  <c r="I7716" i="35"/>
  <c r="I7767" i="35" s="1"/>
  <c r="Q7715" i="35"/>
  <c r="Q7766" i="35" s="1"/>
  <c r="M7715" i="35"/>
  <c r="M7766" i="35" s="1"/>
  <c r="I7715" i="35"/>
  <c r="I7766" i="35" s="1"/>
  <c r="Q7714" i="35"/>
  <c r="Q7765" i="35" s="1"/>
  <c r="M7714" i="35"/>
  <c r="M7765" i="35" s="1"/>
  <c r="I7714" i="35"/>
  <c r="I7765" i="35" s="1"/>
  <c r="Q7713" i="35"/>
  <c r="Q7764" i="35" s="1"/>
  <c r="M7713" i="35"/>
  <c r="M7764" i="35" s="1"/>
  <c r="I7713" i="35"/>
  <c r="I7764" i="35" s="1"/>
  <c r="Q7712" i="35"/>
  <c r="Q7763" i="35" s="1"/>
  <c r="M7712" i="35"/>
  <c r="M7763" i="35" s="1"/>
  <c r="I7712" i="35"/>
  <c r="I7763" i="35" s="1"/>
  <c r="Q7711" i="35"/>
  <c r="Q7762" i="35" s="1"/>
  <c r="M7711" i="35"/>
  <c r="M7762" i="35" s="1"/>
  <c r="I7711" i="35"/>
  <c r="I7762" i="35" s="1"/>
  <c r="Q7710" i="35"/>
  <c r="Q7761" i="35" s="1"/>
  <c r="M7710" i="35"/>
  <c r="M7761" i="35" s="1"/>
  <c r="I7710" i="35"/>
  <c r="I7761" i="35" s="1"/>
  <c r="Q7709" i="35"/>
  <c r="Q7760" i="35" s="1"/>
  <c r="M7709" i="35"/>
  <c r="M7760" i="35" s="1"/>
  <c r="I7709" i="35"/>
  <c r="I7760" i="35" s="1"/>
  <c r="Q7708" i="35"/>
  <c r="Q7759" i="35" s="1"/>
  <c r="M7708" i="35"/>
  <c r="M7759" i="35" s="1"/>
  <c r="I7708" i="35"/>
  <c r="I7759" i="35" s="1"/>
  <c r="Q7707" i="35"/>
  <c r="Q7758" i="35" s="1"/>
  <c r="M7707" i="35"/>
  <c r="M7758" i="35" s="1"/>
  <c r="I7707" i="35"/>
  <c r="I7758" i="35" s="1"/>
  <c r="Q7706" i="35"/>
  <c r="Q7757" i="35" s="1"/>
  <c r="M7706" i="35"/>
  <c r="M7757" i="35" s="1"/>
  <c r="I7706" i="35"/>
  <c r="I7757" i="35" s="1"/>
  <c r="Q7705" i="35"/>
  <c r="Q7756" i="35" s="1"/>
  <c r="M7705" i="35"/>
  <c r="M7756" i="35" s="1"/>
  <c r="I7705" i="35"/>
  <c r="I7756" i="35" s="1"/>
  <c r="Q7704" i="35"/>
  <c r="Q7755" i="35" s="1"/>
  <c r="M7704" i="35"/>
  <c r="M7755" i="35" s="1"/>
  <c r="I7704" i="35"/>
  <c r="I7755" i="35" s="1"/>
  <c r="Q7703" i="35"/>
  <c r="Q7754" i="35" s="1"/>
  <c r="M7703" i="35"/>
  <c r="M7754" i="35" s="1"/>
  <c r="I7703" i="35"/>
  <c r="I7754" i="35" s="1"/>
  <c r="Q7702" i="35"/>
  <c r="Q7753" i="35" s="1"/>
  <c r="M7702" i="35"/>
  <c r="M7753" i="35" s="1"/>
  <c r="I7702" i="35"/>
  <c r="I7753" i="35" s="1"/>
  <c r="Q7701" i="35"/>
  <c r="Q7752" i="35" s="1"/>
  <c r="M7701" i="35"/>
  <c r="M7752" i="35" s="1"/>
  <c r="I7701" i="35"/>
  <c r="I7752" i="35" s="1"/>
  <c r="Q7700" i="35"/>
  <c r="Q7751" i="35" s="1"/>
  <c r="M7700" i="35"/>
  <c r="M7751" i="35" s="1"/>
  <c r="I7700" i="35"/>
  <c r="I7751" i="35" s="1"/>
  <c r="Q7699" i="35"/>
  <c r="Q7750" i="35" s="1"/>
  <c r="M7699" i="35"/>
  <c r="M7750" i="35" s="1"/>
  <c r="I7699" i="35"/>
  <c r="I7750" i="35" s="1"/>
  <c r="Q7698" i="35"/>
  <c r="Q7749" i="35" s="1"/>
  <c r="M7698" i="35"/>
  <c r="M7749" i="35" s="1"/>
  <c r="I7698" i="35"/>
  <c r="I7749" i="35" s="1"/>
  <c r="Q7697" i="35"/>
  <c r="Q7748" i="35" s="1"/>
  <c r="M7697" i="35"/>
  <c r="M7748" i="35" s="1"/>
  <c r="I7697" i="35"/>
  <c r="I7748" i="35" s="1"/>
  <c r="Q7696" i="35"/>
  <c r="Q7747" i="35" s="1"/>
  <c r="M7696" i="35"/>
  <c r="M7747" i="35" s="1"/>
  <c r="I7696" i="35"/>
  <c r="I7747" i="35" s="1"/>
  <c r="Q7695" i="35"/>
  <c r="Q7746" i="35" s="1"/>
  <c r="M7695" i="35"/>
  <c r="M7746" i="35" s="1"/>
  <c r="I7695" i="35"/>
  <c r="I7746" i="35" s="1"/>
  <c r="Q7694" i="35"/>
  <c r="Q7745" i="35" s="1"/>
  <c r="M7694" i="35"/>
  <c r="M7745" i="35" s="1"/>
  <c r="I7694" i="35"/>
  <c r="I7745" i="35" s="1"/>
  <c r="Q7693" i="35"/>
  <c r="Q7744" i="35" s="1"/>
  <c r="M7693" i="35"/>
  <c r="M7744" i="35" s="1"/>
  <c r="I7693" i="35"/>
  <c r="I7744" i="35" s="1"/>
  <c r="Q7692" i="35"/>
  <c r="Q7743" i="35" s="1"/>
  <c r="M7692" i="35"/>
  <c r="M7743" i="35" s="1"/>
  <c r="I7692" i="35"/>
  <c r="I7743" i="35" s="1"/>
  <c r="Q7691" i="35"/>
  <c r="Q7742" i="35" s="1"/>
  <c r="M7691" i="35"/>
  <c r="M7742" i="35" s="1"/>
  <c r="I7691" i="35"/>
  <c r="I7742" i="35" s="1"/>
  <c r="Q7690" i="35"/>
  <c r="Q7741" i="35" s="1"/>
  <c r="M7690" i="35"/>
  <c r="M7741" i="35" s="1"/>
  <c r="I7690" i="35"/>
  <c r="I7741" i="35" s="1"/>
  <c r="Q7689" i="35"/>
  <c r="M7689" i="35"/>
  <c r="I7689" i="35"/>
  <c r="D7287" i="35"/>
  <c r="D7289" i="35" s="1"/>
  <c r="J7579" i="35"/>
  <c r="J7630" i="35" s="1"/>
  <c r="J7576" i="35"/>
  <c r="J7627" i="35" s="1"/>
  <c r="J7575" i="35"/>
  <c r="J7626" i="35" s="1"/>
  <c r="J7573" i="35"/>
  <c r="J7624" i="35" s="1"/>
  <c r="J7572" i="35"/>
  <c r="J7623" i="35" s="1"/>
  <c r="J7568" i="35"/>
  <c r="J7619" i="35" s="1"/>
  <c r="J7559" i="35"/>
  <c r="K7461" i="35"/>
  <c r="K7462" i="35"/>
  <c r="K7512" i="35" s="1"/>
  <c r="E7461" i="35"/>
  <c r="P7408" i="35"/>
  <c r="P7515" i="35" s="1"/>
  <c r="P7525" i="35" s="1"/>
  <c r="P7529" i="35" s="1"/>
  <c r="H7408" i="35"/>
  <c r="H7515" i="35" s="1"/>
  <c r="H7525" i="35" s="1"/>
  <c r="H7529" i="35" s="1"/>
  <c r="P7287" i="35"/>
  <c r="P7289" i="35" s="1"/>
  <c r="M7218" i="35"/>
  <c r="M7219" i="35"/>
  <c r="M7269" i="35" s="1"/>
  <c r="M7272" i="35" s="1"/>
  <c r="M7282" i="35" s="1"/>
  <c r="M7286" i="35" s="1"/>
  <c r="E7218" i="35"/>
  <c r="E7219" i="35"/>
  <c r="E7269" i="35" s="1"/>
  <c r="E7272" i="35" s="1"/>
  <c r="E7282" i="35" s="1"/>
  <c r="E7286" i="35" s="1"/>
  <c r="E7076" i="35"/>
  <c r="E7127" i="35" s="1"/>
  <c r="I7076" i="35"/>
  <c r="I7127" i="35" s="1"/>
  <c r="M7076" i="35"/>
  <c r="M7127" i="35" s="1"/>
  <c r="Q7076" i="35"/>
  <c r="Q7127" i="35" s="1"/>
  <c r="F7076" i="35"/>
  <c r="F7127" i="35" s="1"/>
  <c r="J7076" i="35"/>
  <c r="J7127" i="35" s="1"/>
  <c r="N7076" i="35"/>
  <c r="N7127" i="35" s="1"/>
  <c r="R7076" i="35"/>
  <c r="R7127" i="35" s="1"/>
  <c r="G7076" i="35"/>
  <c r="G7127" i="35" s="1"/>
  <c r="K7076" i="35"/>
  <c r="K7127" i="35" s="1"/>
  <c r="O7076" i="35"/>
  <c r="O7127" i="35" s="1"/>
  <c r="D7127" i="35"/>
  <c r="E7072" i="35"/>
  <c r="E7123" i="35" s="1"/>
  <c r="I7072" i="35"/>
  <c r="I7123" i="35" s="1"/>
  <c r="M7072" i="35"/>
  <c r="M7123" i="35" s="1"/>
  <c r="Q7072" i="35"/>
  <c r="Q7123" i="35" s="1"/>
  <c r="F7072" i="35"/>
  <c r="F7123" i="35" s="1"/>
  <c r="J7072" i="35"/>
  <c r="J7123" i="35" s="1"/>
  <c r="N7072" i="35"/>
  <c r="N7123" i="35" s="1"/>
  <c r="R7072" i="35"/>
  <c r="R7123" i="35" s="1"/>
  <c r="G7072" i="35"/>
  <c r="G7123" i="35" s="1"/>
  <c r="K7072" i="35"/>
  <c r="K7123" i="35" s="1"/>
  <c r="O7072" i="35"/>
  <c r="O7123" i="35" s="1"/>
  <c r="D7123" i="35"/>
  <c r="E7068" i="35"/>
  <c r="E7119" i="35" s="1"/>
  <c r="I7068" i="35"/>
  <c r="I7119" i="35" s="1"/>
  <c r="M7068" i="35"/>
  <c r="M7119" i="35" s="1"/>
  <c r="Q7068" i="35"/>
  <c r="Q7119" i="35" s="1"/>
  <c r="F7068" i="35"/>
  <c r="F7119" i="35" s="1"/>
  <c r="J7068" i="35"/>
  <c r="J7119" i="35" s="1"/>
  <c r="N7068" i="35"/>
  <c r="N7119" i="35" s="1"/>
  <c r="R7068" i="35"/>
  <c r="R7119" i="35" s="1"/>
  <c r="G7068" i="35"/>
  <c r="G7119" i="35" s="1"/>
  <c r="K7068" i="35"/>
  <c r="K7119" i="35" s="1"/>
  <c r="O7068" i="35"/>
  <c r="O7119" i="35" s="1"/>
  <c r="D7119" i="35"/>
  <c r="E7064" i="35"/>
  <c r="E7115" i="35" s="1"/>
  <c r="I7064" i="35"/>
  <c r="I7115" i="35" s="1"/>
  <c r="M7064" i="35"/>
  <c r="M7115" i="35" s="1"/>
  <c r="Q7064" i="35"/>
  <c r="Q7115" i="35" s="1"/>
  <c r="F7064" i="35"/>
  <c r="F7115" i="35" s="1"/>
  <c r="J7064" i="35"/>
  <c r="J7115" i="35" s="1"/>
  <c r="N7064" i="35"/>
  <c r="N7115" i="35" s="1"/>
  <c r="R7064" i="35"/>
  <c r="R7115" i="35" s="1"/>
  <c r="G7064" i="35"/>
  <c r="G7115" i="35" s="1"/>
  <c r="K7064" i="35"/>
  <c r="K7115" i="35" s="1"/>
  <c r="O7064" i="35"/>
  <c r="O7115" i="35" s="1"/>
  <c r="D7115" i="35"/>
  <c r="E7060" i="35"/>
  <c r="E7111" i="35" s="1"/>
  <c r="I7060" i="35"/>
  <c r="I7111" i="35" s="1"/>
  <c r="M7060" i="35"/>
  <c r="M7111" i="35" s="1"/>
  <c r="Q7060" i="35"/>
  <c r="Q7111" i="35" s="1"/>
  <c r="F7060" i="35"/>
  <c r="F7111" i="35" s="1"/>
  <c r="J7060" i="35"/>
  <c r="J7111" i="35" s="1"/>
  <c r="N7060" i="35"/>
  <c r="N7111" i="35" s="1"/>
  <c r="R7060" i="35"/>
  <c r="R7111" i="35" s="1"/>
  <c r="G7060" i="35"/>
  <c r="G7111" i="35" s="1"/>
  <c r="K7060" i="35"/>
  <c r="K7111" i="35" s="1"/>
  <c r="O7060" i="35"/>
  <c r="O7111" i="35" s="1"/>
  <c r="D7111" i="35"/>
  <c r="E7056" i="35"/>
  <c r="E7107" i="35" s="1"/>
  <c r="I7056" i="35"/>
  <c r="I7107" i="35" s="1"/>
  <c r="M7056" i="35"/>
  <c r="M7107" i="35" s="1"/>
  <c r="Q7056" i="35"/>
  <c r="Q7107" i="35" s="1"/>
  <c r="F7056" i="35"/>
  <c r="F7107" i="35" s="1"/>
  <c r="J7056" i="35"/>
  <c r="J7107" i="35" s="1"/>
  <c r="N7056" i="35"/>
  <c r="N7107" i="35" s="1"/>
  <c r="R7056" i="35"/>
  <c r="R7107" i="35" s="1"/>
  <c r="G7056" i="35"/>
  <c r="G7107" i="35" s="1"/>
  <c r="K7056" i="35"/>
  <c r="K7107" i="35" s="1"/>
  <c r="O7056" i="35"/>
  <c r="O7107" i="35" s="1"/>
  <c r="D7107" i="35"/>
  <c r="E7052" i="35"/>
  <c r="E7103" i="35" s="1"/>
  <c r="I7052" i="35"/>
  <c r="I7103" i="35" s="1"/>
  <c r="M7052" i="35"/>
  <c r="M7103" i="35" s="1"/>
  <c r="Q7052" i="35"/>
  <c r="Q7103" i="35" s="1"/>
  <c r="F7052" i="35"/>
  <c r="F7103" i="35" s="1"/>
  <c r="J7052" i="35"/>
  <c r="J7103" i="35" s="1"/>
  <c r="N7052" i="35"/>
  <c r="N7103" i="35" s="1"/>
  <c r="R7052" i="35"/>
  <c r="R7103" i="35" s="1"/>
  <c r="G7052" i="35"/>
  <c r="G7103" i="35" s="1"/>
  <c r="K7052" i="35"/>
  <c r="K7103" i="35" s="1"/>
  <c r="O7052" i="35"/>
  <c r="O7103" i="35" s="1"/>
  <c r="D7103" i="35"/>
  <c r="E7048" i="35"/>
  <c r="E7099" i="35" s="1"/>
  <c r="I7048" i="35"/>
  <c r="I7099" i="35" s="1"/>
  <c r="M7048" i="35"/>
  <c r="M7099" i="35" s="1"/>
  <c r="Q7048" i="35"/>
  <c r="Q7099" i="35" s="1"/>
  <c r="F7048" i="35"/>
  <c r="F7099" i="35" s="1"/>
  <c r="J7048" i="35"/>
  <c r="J7099" i="35" s="1"/>
  <c r="N7048" i="35"/>
  <c r="N7099" i="35" s="1"/>
  <c r="R7048" i="35"/>
  <c r="R7099" i="35" s="1"/>
  <c r="G7048" i="35"/>
  <c r="G7099" i="35" s="1"/>
  <c r="K7048" i="35"/>
  <c r="K7099" i="35" s="1"/>
  <c r="O7048" i="35"/>
  <c r="O7099" i="35" s="1"/>
  <c r="D7099" i="35"/>
  <c r="E7044" i="35"/>
  <c r="E7095" i="35" s="1"/>
  <c r="I7044" i="35"/>
  <c r="I7095" i="35" s="1"/>
  <c r="M7044" i="35"/>
  <c r="M7095" i="35" s="1"/>
  <c r="Q7044" i="35"/>
  <c r="Q7095" i="35" s="1"/>
  <c r="F7044" i="35"/>
  <c r="F7095" i="35" s="1"/>
  <c r="J7044" i="35"/>
  <c r="J7095" i="35" s="1"/>
  <c r="N7044" i="35"/>
  <c r="N7095" i="35" s="1"/>
  <c r="R7044" i="35"/>
  <c r="R7095" i="35" s="1"/>
  <c r="G7044" i="35"/>
  <c r="G7095" i="35" s="1"/>
  <c r="K7044" i="35"/>
  <c r="K7095" i="35" s="1"/>
  <c r="O7044" i="35"/>
  <c r="O7095" i="35" s="1"/>
  <c r="D7095" i="35"/>
  <c r="E7040" i="35"/>
  <c r="E7091" i="35" s="1"/>
  <c r="I7040" i="35"/>
  <c r="I7091" i="35" s="1"/>
  <c r="M7040" i="35"/>
  <c r="M7091" i="35" s="1"/>
  <c r="Q7040" i="35"/>
  <c r="Q7091" i="35" s="1"/>
  <c r="F7040" i="35"/>
  <c r="F7091" i="35" s="1"/>
  <c r="J7040" i="35"/>
  <c r="J7091" i="35" s="1"/>
  <c r="N7040" i="35"/>
  <c r="N7091" i="35" s="1"/>
  <c r="R7040" i="35"/>
  <c r="R7091" i="35" s="1"/>
  <c r="G7040" i="35"/>
  <c r="G7091" i="35" s="1"/>
  <c r="K7040" i="35"/>
  <c r="K7091" i="35" s="1"/>
  <c r="O7040" i="35"/>
  <c r="O7091" i="35" s="1"/>
  <c r="D7091" i="35"/>
  <c r="E7036" i="35"/>
  <c r="E7087" i="35" s="1"/>
  <c r="I7036" i="35"/>
  <c r="I7087" i="35" s="1"/>
  <c r="M7036" i="35"/>
  <c r="M7087" i="35" s="1"/>
  <c r="Q7036" i="35"/>
  <c r="Q7087" i="35" s="1"/>
  <c r="F7036" i="35"/>
  <c r="F7087" i="35" s="1"/>
  <c r="J7036" i="35"/>
  <c r="J7087" i="35" s="1"/>
  <c r="N7036" i="35"/>
  <c r="N7087" i="35" s="1"/>
  <c r="R7036" i="35"/>
  <c r="R7087" i="35" s="1"/>
  <c r="G7036" i="35"/>
  <c r="G7087" i="35" s="1"/>
  <c r="K7036" i="35"/>
  <c r="K7087" i="35" s="1"/>
  <c r="O7036" i="35"/>
  <c r="O7087" i="35" s="1"/>
  <c r="D7087" i="35"/>
  <c r="E7032" i="35"/>
  <c r="E7083" i="35" s="1"/>
  <c r="I7032" i="35"/>
  <c r="I7083" i="35" s="1"/>
  <c r="M7032" i="35"/>
  <c r="M7083" i="35" s="1"/>
  <c r="Q7032" i="35"/>
  <c r="Q7083" i="35" s="1"/>
  <c r="F7032" i="35"/>
  <c r="F7083" i="35" s="1"/>
  <c r="J7032" i="35"/>
  <c r="J7083" i="35" s="1"/>
  <c r="N7032" i="35"/>
  <c r="N7083" i="35" s="1"/>
  <c r="R7032" i="35"/>
  <c r="R7083" i="35" s="1"/>
  <c r="G7032" i="35"/>
  <c r="G7083" i="35" s="1"/>
  <c r="K7032" i="35"/>
  <c r="K7083" i="35" s="1"/>
  <c r="O7032" i="35"/>
  <c r="O7083" i="35" s="1"/>
  <c r="D7083" i="35"/>
  <c r="E7028" i="35"/>
  <c r="E7079" i="35" s="1"/>
  <c r="I7028" i="35"/>
  <c r="I7079" i="35" s="1"/>
  <c r="M7028" i="35"/>
  <c r="M7079" i="35" s="1"/>
  <c r="Q7028" i="35"/>
  <c r="Q7079" i="35" s="1"/>
  <c r="F7028" i="35"/>
  <c r="F7079" i="35" s="1"/>
  <c r="J7028" i="35"/>
  <c r="J7079" i="35" s="1"/>
  <c r="N7028" i="35"/>
  <c r="N7079" i="35" s="1"/>
  <c r="R7028" i="35"/>
  <c r="R7079" i="35" s="1"/>
  <c r="G7028" i="35"/>
  <c r="G7079" i="35" s="1"/>
  <c r="K7028" i="35"/>
  <c r="K7079" i="35" s="1"/>
  <c r="O7028" i="35"/>
  <c r="O7079" i="35" s="1"/>
  <c r="D7079" i="35"/>
  <c r="H7078" i="35"/>
  <c r="O6940" i="35"/>
  <c r="O6949" i="35"/>
  <c r="O6991" i="35" s="1"/>
  <c r="G6940" i="35"/>
  <c r="G6949" i="35"/>
  <c r="L6836" i="35"/>
  <c r="L6837" i="35"/>
  <c r="L6887" i="35" s="1"/>
  <c r="F6768" i="35"/>
  <c r="M6697" i="35"/>
  <c r="M6698" i="35"/>
  <c r="M6748" i="35" s="1"/>
  <c r="M6751" i="35" s="1"/>
  <c r="M6761" i="35" s="1"/>
  <c r="M6765" i="35" s="1"/>
  <c r="E6697" i="35"/>
  <c r="E6698" i="35"/>
  <c r="E6748" i="35" s="1"/>
  <c r="E6751" i="35" s="1"/>
  <c r="E6761" i="35" s="1"/>
  <c r="E6765" i="35" s="1"/>
  <c r="E6555" i="35"/>
  <c r="E6606" i="35" s="1"/>
  <c r="I6555" i="35"/>
  <c r="I6606" i="35" s="1"/>
  <c r="M6555" i="35"/>
  <c r="M6606" i="35" s="1"/>
  <c r="Q6555" i="35"/>
  <c r="Q6606" i="35" s="1"/>
  <c r="F6555" i="35"/>
  <c r="F6606" i="35" s="1"/>
  <c r="J6555" i="35"/>
  <c r="J6606" i="35" s="1"/>
  <c r="N6555" i="35"/>
  <c r="N6606" i="35" s="1"/>
  <c r="R6555" i="35"/>
  <c r="R6606" i="35" s="1"/>
  <c r="G6555" i="35"/>
  <c r="G6606" i="35" s="1"/>
  <c r="K6555" i="35"/>
  <c r="K6606" i="35" s="1"/>
  <c r="O6555" i="35"/>
  <c r="O6606" i="35" s="1"/>
  <c r="D6606" i="35"/>
  <c r="H6555" i="35"/>
  <c r="H6606" i="35" s="1"/>
  <c r="L6555" i="35"/>
  <c r="L6606" i="35" s="1"/>
  <c r="P6555" i="35"/>
  <c r="P6606" i="35" s="1"/>
  <c r="E6547" i="35"/>
  <c r="E6598" i="35" s="1"/>
  <c r="I6547" i="35"/>
  <c r="I6598" i="35" s="1"/>
  <c r="M6547" i="35"/>
  <c r="M6598" i="35" s="1"/>
  <c r="Q6547" i="35"/>
  <c r="Q6598" i="35" s="1"/>
  <c r="F6547" i="35"/>
  <c r="F6598" i="35" s="1"/>
  <c r="J6547" i="35"/>
  <c r="J6598" i="35" s="1"/>
  <c r="N6547" i="35"/>
  <c r="N6598" i="35" s="1"/>
  <c r="R6547" i="35"/>
  <c r="R6598" i="35" s="1"/>
  <c r="G6547" i="35"/>
  <c r="G6598" i="35" s="1"/>
  <c r="K6547" i="35"/>
  <c r="K6598" i="35" s="1"/>
  <c r="O6547" i="35"/>
  <c r="O6598" i="35" s="1"/>
  <c r="D6598" i="35"/>
  <c r="H6547" i="35"/>
  <c r="H6598" i="35" s="1"/>
  <c r="L6547" i="35"/>
  <c r="L6598" i="35" s="1"/>
  <c r="P6547" i="35"/>
  <c r="P6598" i="35" s="1"/>
  <c r="E6539" i="35"/>
  <c r="E6590" i="35" s="1"/>
  <c r="I6539" i="35"/>
  <c r="I6590" i="35" s="1"/>
  <c r="M6539" i="35"/>
  <c r="M6590" i="35" s="1"/>
  <c r="Q6539" i="35"/>
  <c r="Q6590" i="35" s="1"/>
  <c r="F6539" i="35"/>
  <c r="F6590" i="35" s="1"/>
  <c r="J6539" i="35"/>
  <c r="J6590" i="35" s="1"/>
  <c r="N6539" i="35"/>
  <c r="N6590" i="35" s="1"/>
  <c r="R6539" i="35"/>
  <c r="R6590" i="35" s="1"/>
  <c r="G6539" i="35"/>
  <c r="G6590" i="35" s="1"/>
  <c r="K6539" i="35"/>
  <c r="K6590" i="35" s="1"/>
  <c r="O6539" i="35"/>
  <c r="O6590" i="35" s="1"/>
  <c r="D6590" i="35"/>
  <c r="H6539" i="35"/>
  <c r="H6590" i="35" s="1"/>
  <c r="L6539" i="35"/>
  <c r="L6590" i="35" s="1"/>
  <c r="P6539" i="35"/>
  <c r="P6590" i="35" s="1"/>
  <c r="E6531" i="35"/>
  <c r="E6582" i="35" s="1"/>
  <c r="I6531" i="35"/>
  <c r="I6582" i="35" s="1"/>
  <c r="M6531" i="35"/>
  <c r="M6582" i="35" s="1"/>
  <c r="Q6531" i="35"/>
  <c r="Q6582" i="35" s="1"/>
  <c r="F6531" i="35"/>
  <c r="F6582" i="35" s="1"/>
  <c r="J6531" i="35"/>
  <c r="J6582" i="35" s="1"/>
  <c r="N6531" i="35"/>
  <c r="N6582" i="35" s="1"/>
  <c r="R6531" i="35"/>
  <c r="R6582" i="35" s="1"/>
  <c r="G6531" i="35"/>
  <c r="G6582" i="35" s="1"/>
  <c r="K6531" i="35"/>
  <c r="K6582" i="35" s="1"/>
  <c r="O6531" i="35"/>
  <c r="O6582" i="35" s="1"/>
  <c r="D6582" i="35"/>
  <c r="H6531" i="35"/>
  <c r="H6582" i="35" s="1"/>
  <c r="L6531" i="35"/>
  <c r="L6582" i="35" s="1"/>
  <c r="P6531" i="35"/>
  <c r="P6582" i="35" s="1"/>
  <c r="E6523" i="35"/>
  <c r="E6574" i="35" s="1"/>
  <c r="I6523" i="35"/>
  <c r="I6574" i="35" s="1"/>
  <c r="M6523" i="35"/>
  <c r="M6574" i="35" s="1"/>
  <c r="Q6523" i="35"/>
  <c r="Q6574" i="35" s="1"/>
  <c r="F6523" i="35"/>
  <c r="F6574" i="35" s="1"/>
  <c r="J6523" i="35"/>
  <c r="J6574" i="35" s="1"/>
  <c r="N6523" i="35"/>
  <c r="N6574" i="35" s="1"/>
  <c r="R6523" i="35"/>
  <c r="R6574" i="35" s="1"/>
  <c r="G6523" i="35"/>
  <c r="G6574" i="35" s="1"/>
  <c r="K6523" i="35"/>
  <c r="K6574" i="35" s="1"/>
  <c r="O6523" i="35"/>
  <c r="O6574" i="35" s="1"/>
  <c r="D6574" i="35"/>
  <c r="H6523" i="35"/>
  <c r="H6574" i="35" s="1"/>
  <c r="L6523" i="35"/>
  <c r="L6574" i="35" s="1"/>
  <c r="P6523" i="35"/>
  <c r="P6574" i="35" s="1"/>
  <c r="E6515" i="35"/>
  <c r="E6566" i="35" s="1"/>
  <c r="I6515" i="35"/>
  <c r="I6566" i="35" s="1"/>
  <c r="M6515" i="35"/>
  <c r="M6566" i="35" s="1"/>
  <c r="Q6515" i="35"/>
  <c r="Q6566" i="35" s="1"/>
  <c r="F6515" i="35"/>
  <c r="F6566" i="35" s="1"/>
  <c r="J6515" i="35"/>
  <c r="J6566" i="35" s="1"/>
  <c r="N6515" i="35"/>
  <c r="N6566" i="35" s="1"/>
  <c r="R6515" i="35"/>
  <c r="R6566" i="35" s="1"/>
  <c r="G6515" i="35"/>
  <c r="G6566" i="35" s="1"/>
  <c r="K6515" i="35"/>
  <c r="K6566" i="35" s="1"/>
  <c r="O6515" i="35"/>
  <c r="O6566" i="35" s="1"/>
  <c r="D6566" i="35"/>
  <c r="H6515" i="35"/>
  <c r="H6566" i="35" s="1"/>
  <c r="L6515" i="35"/>
  <c r="L6566" i="35" s="1"/>
  <c r="P6515" i="35"/>
  <c r="P6566" i="35" s="1"/>
  <c r="E6507" i="35"/>
  <c r="E6558" i="35" s="1"/>
  <c r="I6507" i="35"/>
  <c r="I6558" i="35" s="1"/>
  <c r="M6507" i="35"/>
  <c r="M6558" i="35" s="1"/>
  <c r="Q6507" i="35"/>
  <c r="Q6558" i="35" s="1"/>
  <c r="F6507" i="35"/>
  <c r="F6558" i="35" s="1"/>
  <c r="J6507" i="35"/>
  <c r="J6558" i="35" s="1"/>
  <c r="N6507" i="35"/>
  <c r="N6558" i="35" s="1"/>
  <c r="R6507" i="35"/>
  <c r="R6558" i="35" s="1"/>
  <c r="G6507" i="35"/>
  <c r="G6558" i="35" s="1"/>
  <c r="K6507" i="35"/>
  <c r="K6558" i="35" s="1"/>
  <c r="O6507" i="35"/>
  <c r="O6558" i="35" s="1"/>
  <c r="D6558" i="35"/>
  <c r="H6507" i="35"/>
  <c r="H6558" i="35" s="1"/>
  <c r="L6507" i="35"/>
  <c r="L6558" i="35" s="1"/>
  <c r="P6507" i="35"/>
  <c r="P6558" i="35" s="1"/>
  <c r="R6036" i="35"/>
  <c r="F5331" i="35"/>
  <c r="F5382" i="35" s="1"/>
  <c r="J5331" i="35"/>
  <c r="J5382" i="35" s="1"/>
  <c r="N5331" i="35"/>
  <c r="N5382" i="35" s="1"/>
  <c r="R5331" i="35"/>
  <c r="R5382" i="35" s="1"/>
  <c r="G5331" i="35"/>
  <c r="G5382" i="35" s="1"/>
  <c r="K5331" i="35"/>
  <c r="K5382" i="35" s="1"/>
  <c r="O5331" i="35"/>
  <c r="O5382" i="35" s="1"/>
  <c r="D5382" i="35"/>
  <c r="E5331" i="35"/>
  <c r="E5382" i="35" s="1"/>
  <c r="I5331" i="35"/>
  <c r="I5382" i="35" s="1"/>
  <c r="M5331" i="35"/>
  <c r="M5382" i="35" s="1"/>
  <c r="Q5331" i="35"/>
  <c r="Q5382" i="35" s="1"/>
  <c r="H5331" i="35"/>
  <c r="H5382" i="35" s="1"/>
  <c r="L5331" i="35"/>
  <c r="L5382" i="35" s="1"/>
  <c r="P5331" i="35"/>
  <c r="P5382" i="35" s="1"/>
  <c r="O7461" i="35"/>
  <c r="O7462" i="35"/>
  <c r="O7512" i="35" s="1"/>
  <c r="I7461" i="35"/>
  <c r="N7408" i="35"/>
  <c r="F7408" i="35"/>
  <c r="F7515" i="35" s="1"/>
  <c r="F7525" i="35" s="1"/>
  <c r="F7529" i="35" s="1"/>
  <c r="Q7357" i="35"/>
  <c r="Q7358" i="35"/>
  <c r="Q7408" i="35" s="1"/>
  <c r="Q7515" i="35" s="1"/>
  <c r="Q7525" i="35" s="1"/>
  <c r="Q7529" i="35" s="1"/>
  <c r="M7357" i="35"/>
  <c r="M7358" i="35"/>
  <c r="M7408" i="35" s="1"/>
  <c r="M7515" i="35" s="1"/>
  <c r="M7525" i="35" s="1"/>
  <c r="M7529" i="35" s="1"/>
  <c r="I7357" i="35"/>
  <c r="I7358" i="35"/>
  <c r="I7408" i="35" s="1"/>
  <c r="I7515" i="35" s="1"/>
  <c r="I7525" i="35" s="1"/>
  <c r="I7529" i="35" s="1"/>
  <c r="E7357" i="35"/>
  <c r="E7358" i="35"/>
  <c r="E7408" i="35" s="1"/>
  <c r="F7269" i="35"/>
  <c r="F7272" i="35" s="1"/>
  <c r="F7282" i="35" s="1"/>
  <c r="F7286" i="35" s="1"/>
  <c r="P7076" i="35"/>
  <c r="P7127" i="35" s="1"/>
  <c r="E7075" i="35"/>
  <c r="E7126" i="35" s="1"/>
  <c r="I7075" i="35"/>
  <c r="I7126" i="35" s="1"/>
  <c r="M7075" i="35"/>
  <c r="M7126" i="35" s="1"/>
  <c r="Q7075" i="35"/>
  <c r="Q7126" i="35" s="1"/>
  <c r="F7075" i="35"/>
  <c r="F7126" i="35" s="1"/>
  <c r="J7075" i="35"/>
  <c r="J7126" i="35" s="1"/>
  <c r="N7075" i="35"/>
  <c r="N7126" i="35" s="1"/>
  <c r="R7075" i="35"/>
  <c r="R7126" i="35" s="1"/>
  <c r="G7075" i="35"/>
  <c r="G7126" i="35" s="1"/>
  <c r="K7075" i="35"/>
  <c r="K7126" i="35" s="1"/>
  <c r="O7075" i="35"/>
  <c r="O7126" i="35" s="1"/>
  <c r="D7126" i="35"/>
  <c r="P7072" i="35"/>
  <c r="P7123" i="35" s="1"/>
  <c r="E7071" i="35"/>
  <c r="E7122" i="35" s="1"/>
  <c r="I7071" i="35"/>
  <c r="I7122" i="35" s="1"/>
  <c r="M7071" i="35"/>
  <c r="M7122" i="35" s="1"/>
  <c r="Q7071" i="35"/>
  <c r="Q7122" i="35" s="1"/>
  <c r="F7071" i="35"/>
  <c r="F7122" i="35" s="1"/>
  <c r="J7071" i="35"/>
  <c r="J7122" i="35" s="1"/>
  <c r="N7071" i="35"/>
  <c r="N7122" i="35" s="1"/>
  <c r="R7071" i="35"/>
  <c r="R7122" i="35" s="1"/>
  <c r="G7071" i="35"/>
  <c r="G7122" i="35" s="1"/>
  <c r="K7071" i="35"/>
  <c r="K7122" i="35" s="1"/>
  <c r="O7071" i="35"/>
  <c r="O7122" i="35" s="1"/>
  <c r="D7122" i="35"/>
  <c r="P7068" i="35"/>
  <c r="P7119" i="35" s="1"/>
  <c r="E7067" i="35"/>
  <c r="E7118" i="35" s="1"/>
  <c r="I7067" i="35"/>
  <c r="I7118" i="35" s="1"/>
  <c r="M7067" i="35"/>
  <c r="M7118" i="35" s="1"/>
  <c r="Q7067" i="35"/>
  <c r="Q7118" i="35" s="1"/>
  <c r="F7067" i="35"/>
  <c r="F7118" i="35" s="1"/>
  <c r="J7067" i="35"/>
  <c r="J7118" i="35" s="1"/>
  <c r="N7067" i="35"/>
  <c r="N7118" i="35" s="1"/>
  <c r="R7067" i="35"/>
  <c r="R7118" i="35" s="1"/>
  <c r="G7067" i="35"/>
  <c r="G7118" i="35" s="1"/>
  <c r="K7067" i="35"/>
  <c r="K7118" i="35" s="1"/>
  <c r="O7067" i="35"/>
  <c r="O7118" i="35" s="1"/>
  <c r="D7118" i="35"/>
  <c r="P7064" i="35"/>
  <c r="P7115" i="35" s="1"/>
  <c r="E7063" i="35"/>
  <c r="E7114" i="35" s="1"/>
  <c r="I7063" i="35"/>
  <c r="I7114" i="35" s="1"/>
  <c r="M7063" i="35"/>
  <c r="M7114" i="35" s="1"/>
  <c r="Q7063" i="35"/>
  <c r="Q7114" i="35" s="1"/>
  <c r="F7063" i="35"/>
  <c r="F7114" i="35" s="1"/>
  <c r="J7063" i="35"/>
  <c r="J7114" i="35" s="1"/>
  <c r="N7063" i="35"/>
  <c r="N7114" i="35" s="1"/>
  <c r="R7063" i="35"/>
  <c r="R7114" i="35" s="1"/>
  <c r="G7063" i="35"/>
  <c r="G7114" i="35" s="1"/>
  <c r="K7063" i="35"/>
  <c r="K7114" i="35" s="1"/>
  <c r="O7063" i="35"/>
  <c r="O7114" i="35" s="1"/>
  <c r="D7114" i="35"/>
  <c r="P7060" i="35"/>
  <c r="P7111" i="35" s="1"/>
  <c r="E7059" i="35"/>
  <c r="E7110" i="35" s="1"/>
  <c r="I7059" i="35"/>
  <c r="I7110" i="35" s="1"/>
  <c r="M7059" i="35"/>
  <c r="M7110" i="35" s="1"/>
  <c r="Q7059" i="35"/>
  <c r="Q7110" i="35" s="1"/>
  <c r="F7059" i="35"/>
  <c r="F7110" i="35" s="1"/>
  <c r="J7059" i="35"/>
  <c r="J7110" i="35" s="1"/>
  <c r="N7059" i="35"/>
  <c r="N7110" i="35" s="1"/>
  <c r="R7059" i="35"/>
  <c r="R7110" i="35" s="1"/>
  <c r="G7059" i="35"/>
  <c r="G7110" i="35" s="1"/>
  <c r="K7059" i="35"/>
  <c r="K7110" i="35" s="1"/>
  <c r="O7059" i="35"/>
  <c r="O7110" i="35" s="1"/>
  <c r="D7110" i="35"/>
  <c r="P7056" i="35"/>
  <c r="P7107" i="35" s="1"/>
  <c r="E7055" i="35"/>
  <c r="E7106" i="35" s="1"/>
  <c r="I7055" i="35"/>
  <c r="I7106" i="35" s="1"/>
  <c r="M7055" i="35"/>
  <c r="M7106" i="35" s="1"/>
  <c r="Q7055" i="35"/>
  <c r="Q7106" i="35" s="1"/>
  <c r="F7055" i="35"/>
  <c r="F7106" i="35" s="1"/>
  <c r="J7055" i="35"/>
  <c r="J7106" i="35" s="1"/>
  <c r="N7055" i="35"/>
  <c r="N7106" i="35" s="1"/>
  <c r="R7055" i="35"/>
  <c r="R7106" i="35" s="1"/>
  <c r="G7055" i="35"/>
  <c r="G7106" i="35" s="1"/>
  <c r="K7055" i="35"/>
  <c r="K7106" i="35" s="1"/>
  <c r="O7055" i="35"/>
  <c r="O7106" i="35" s="1"/>
  <c r="D7106" i="35"/>
  <c r="P7052" i="35"/>
  <c r="P7103" i="35" s="1"/>
  <c r="E7051" i="35"/>
  <c r="E7102" i="35" s="1"/>
  <c r="I7051" i="35"/>
  <c r="I7102" i="35" s="1"/>
  <c r="M7051" i="35"/>
  <c r="M7102" i="35" s="1"/>
  <c r="Q7051" i="35"/>
  <c r="Q7102" i="35" s="1"/>
  <c r="F7051" i="35"/>
  <c r="F7102" i="35" s="1"/>
  <c r="J7051" i="35"/>
  <c r="J7102" i="35" s="1"/>
  <c r="N7051" i="35"/>
  <c r="N7102" i="35" s="1"/>
  <c r="R7051" i="35"/>
  <c r="R7102" i="35" s="1"/>
  <c r="G7051" i="35"/>
  <c r="G7102" i="35" s="1"/>
  <c r="K7051" i="35"/>
  <c r="K7102" i="35" s="1"/>
  <c r="O7051" i="35"/>
  <c r="O7102" i="35" s="1"/>
  <c r="D7102" i="35"/>
  <c r="P7048" i="35"/>
  <c r="P7099" i="35" s="1"/>
  <c r="E7047" i="35"/>
  <c r="E7098" i="35" s="1"/>
  <c r="I7047" i="35"/>
  <c r="I7098" i="35" s="1"/>
  <c r="M7047" i="35"/>
  <c r="M7098" i="35" s="1"/>
  <c r="Q7047" i="35"/>
  <c r="Q7098" i="35" s="1"/>
  <c r="F7047" i="35"/>
  <c r="F7098" i="35" s="1"/>
  <c r="J7047" i="35"/>
  <c r="J7098" i="35" s="1"/>
  <c r="N7047" i="35"/>
  <c r="N7098" i="35" s="1"/>
  <c r="R7047" i="35"/>
  <c r="R7098" i="35" s="1"/>
  <c r="G7047" i="35"/>
  <c r="G7098" i="35" s="1"/>
  <c r="K7047" i="35"/>
  <c r="K7098" i="35" s="1"/>
  <c r="O7047" i="35"/>
  <c r="O7098" i="35" s="1"/>
  <c r="D7098" i="35"/>
  <c r="P7044" i="35"/>
  <c r="P7095" i="35" s="1"/>
  <c r="E7043" i="35"/>
  <c r="E7094" i="35" s="1"/>
  <c r="I7043" i="35"/>
  <c r="I7094" i="35" s="1"/>
  <c r="M7043" i="35"/>
  <c r="M7094" i="35" s="1"/>
  <c r="Q7043" i="35"/>
  <c r="Q7094" i="35" s="1"/>
  <c r="F7043" i="35"/>
  <c r="F7094" i="35" s="1"/>
  <c r="J7043" i="35"/>
  <c r="J7094" i="35" s="1"/>
  <c r="N7043" i="35"/>
  <c r="N7094" i="35" s="1"/>
  <c r="R7043" i="35"/>
  <c r="R7094" i="35" s="1"/>
  <c r="G7043" i="35"/>
  <c r="G7094" i="35" s="1"/>
  <c r="K7043" i="35"/>
  <c r="K7094" i="35" s="1"/>
  <c r="O7043" i="35"/>
  <c r="O7094" i="35" s="1"/>
  <c r="D7094" i="35"/>
  <c r="P7040" i="35"/>
  <c r="P7091" i="35" s="1"/>
  <c r="E7039" i="35"/>
  <c r="E7090" i="35" s="1"/>
  <c r="I7039" i="35"/>
  <c r="I7090" i="35" s="1"/>
  <c r="M7039" i="35"/>
  <c r="M7090" i="35" s="1"/>
  <c r="Q7039" i="35"/>
  <c r="Q7090" i="35" s="1"/>
  <c r="F7039" i="35"/>
  <c r="F7090" i="35" s="1"/>
  <c r="J7039" i="35"/>
  <c r="J7090" i="35" s="1"/>
  <c r="N7039" i="35"/>
  <c r="N7090" i="35" s="1"/>
  <c r="R7039" i="35"/>
  <c r="R7090" i="35" s="1"/>
  <c r="G7039" i="35"/>
  <c r="G7090" i="35" s="1"/>
  <c r="K7039" i="35"/>
  <c r="K7090" i="35" s="1"/>
  <c r="O7039" i="35"/>
  <c r="O7090" i="35" s="1"/>
  <c r="D7090" i="35"/>
  <c r="P7036" i="35"/>
  <c r="P7087" i="35" s="1"/>
  <c r="E7035" i="35"/>
  <c r="E7086" i="35" s="1"/>
  <c r="I7035" i="35"/>
  <c r="I7086" i="35" s="1"/>
  <c r="M7035" i="35"/>
  <c r="M7086" i="35" s="1"/>
  <c r="Q7035" i="35"/>
  <c r="Q7086" i="35" s="1"/>
  <c r="F7035" i="35"/>
  <c r="F7086" i="35" s="1"/>
  <c r="J7035" i="35"/>
  <c r="J7086" i="35" s="1"/>
  <c r="N7035" i="35"/>
  <c r="N7086" i="35" s="1"/>
  <c r="R7035" i="35"/>
  <c r="R7086" i="35" s="1"/>
  <c r="G7035" i="35"/>
  <c r="G7086" i="35" s="1"/>
  <c r="K7035" i="35"/>
  <c r="K7086" i="35" s="1"/>
  <c r="O7035" i="35"/>
  <c r="O7086" i="35" s="1"/>
  <c r="D7086" i="35"/>
  <c r="P7032" i="35"/>
  <c r="P7083" i="35" s="1"/>
  <c r="E7031" i="35"/>
  <c r="E7082" i="35" s="1"/>
  <c r="I7031" i="35"/>
  <c r="I7082" i="35" s="1"/>
  <c r="M7031" i="35"/>
  <c r="M7082" i="35" s="1"/>
  <c r="Q7031" i="35"/>
  <c r="Q7082" i="35" s="1"/>
  <c r="F7031" i="35"/>
  <c r="F7082" i="35" s="1"/>
  <c r="J7031" i="35"/>
  <c r="J7082" i="35" s="1"/>
  <c r="N7031" i="35"/>
  <c r="N7082" i="35" s="1"/>
  <c r="R7031" i="35"/>
  <c r="R7082" i="35" s="1"/>
  <c r="G7031" i="35"/>
  <c r="G7082" i="35" s="1"/>
  <c r="K7031" i="35"/>
  <c r="K7082" i="35" s="1"/>
  <c r="O7031" i="35"/>
  <c r="O7082" i="35" s="1"/>
  <c r="D7082" i="35"/>
  <c r="P7028" i="35"/>
  <c r="P7079" i="35" s="1"/>
  <c r="E7027" i="35"/>
  <c r="I7027" i="35"/>
  <c r="M7027" i="35"/>
  <c r="Q7027" i="35"/>
  <c r="F7027" i="35"/>
  <c r="J7027" i="35"/>
  <c r="N7027" i="35"/>
  <c r="R7027" i="35"/>
  <c r="G7027" i="35"/>
  <c r="K7027" i="35"/>
  <c r="O7027" i="35"/>
  <c r="D7077" i="35"/>
  <c r="D7078" i="35"/>
  <c r="K6940" i="35"/>
  <c r="F6834" i="35"/>
  <c r="F6885" i="35" s="1"/>
  <c r="J6834" i="35"/>
  <c r="J6885" i="35" s="1"/>
  <c r="N6834" i="35"/>
  <c r="N6885" i="35" s="1"/>
  <c r="R6834" i="35"/>
  <c r="R6885" i="35" s="1"/>
  <c r="G6834" i="35"/>
  <c r="G6885" i="35" s="1"/>
  <c r="K6834" i="35"/>
  <c r="K6885" i="35" s="1"/>
  <c r="O6834" i="35"/>
  <c r="O6885" i="35" s="1"/>
  <c r="D6885" i="35"/>
  <c r="E6834" i="35"/>
  <c r="E6885" i="35" s="1"/>
  <c r="M6834" i="35"/>
  <c r="M6885" i="35" s="1"/>
  <c r="H6834" i="35"/>
  <c r="H6885" i="35" s="1"/>
  <c r="P6834" i="35"/>
  <c r="P6885" i="35" s="1"/>
  <c r="I6834" i="35"/>
  <c r="I6885" i="35" s="1"/>
  <c r="Q6834" i="35"/>
  <c r="Q6885" i="35" s="1"/>
  <c r="F6830" i="35"/>
  <c r="F6881" i="35" s="1"/>
  <c r="J6830" i="35"/>
  <c r="J6881" i="35" s="1"/>
  <c r="N6830" i="35"/>
  <c r="N6881" i="35" s="1"/>
  <c r="R6830" i="35"/>
  <c r="R6881" i="35" s="1"/>
  <c r="G6830" i="35"/>
  <c r="G6881" i="35" s="1"/>
  <c r="K6830" i="35"/>
  <c r="K6881" i="35" s="1"/>
  <c r="O6830" i="35"/>
  <c r="O6881" i="35" s="1"/>
  <c r="D6881" i="35"/>
  <c r="E6830" i="35"/>
  <c r="E6881" i="35" s="1"/>
  <c r="M6830" i="35"/>
  <c r="M6881" i="35" s="1"/>
  <c r="H6830" i="35"/>
  <c r="H6881" i="35" s="1"/>
  <c r="P6830" i="35"/>
  <c r="P6881" i="35" s="1"/>
  <c r="I6830" i="35"/>
  <c r="I6881" i="35" s="1"/>
  <c r="Q6830" i="35"/>
  <c r="Q6881" i="35" s="1"/>
  <c r="F6826" i="35"/>
  <c r="F6877" i="35" s="1"/>
  <c r="J6826" i="35"/>
  <c r="J6877" i="35" s="1"/>
  <c r="N6826" i="35"/>
  <c r="N6877" i="35" s="1"/>
  <c r="R6826" i="35"/>
  <c r="R6877" i="35" s="1"/>
  <c r="G6826" i="35"/>
  <c r="G6877" i="35" s="1"/>
  <c r="K6826" i="35"/>
  <c r="K6877" i="35" s="1"/>
  <c r="O6826" i="35"/>
  <c r="O6877" i="35" s="1"/>
  <c r="D6877" i="35"/>
  <c r="E6826" i="35"/>
  <c r="E6877" i="35" s="1"/>
  <c r="M6826" i="35"/>
  <c r="M6877" i="35" s="1"/>
  <c r="H6826" i="35"/>
  <c r="H6877" i="35" s="1"/>
  <c r="P6826" i="35"/>
  <c r="P6877" i="35" s="1"/>
  <c r="I6826" i="35"/>
  <c r="I6877" i="35" s="1"/>
  <c r="Q6826" i="35"/>
  <c r="Q6877" i="35" s="1"/>
  <c r="F6822" i="35"/>
  <c r="F6873" i="35" s="1"/>
  <c r="J6822" i="35"/>
  <c r="J6873" i="35" s="1"/>
  <c r="N6822" i="35"/>
  <c r="N6873" i="35" s="1"/>
  <c r="R6822" i="35"/>
  <c r="R6873" i="35" s="1"/>
  <c r="G6822" i="35"/>
  <c r="G6873" i="35" s="1"/>
  <c r="K6822" i="35"/>
  <c r="K6873" i="35" s="1"/>
  <c r="O6822" i="35"/>
  <c r="O6873" i="35" s="1"/>
  <c r="D6873" i="35"/>
  <c r="E6822" i="35"/>
  <c r="E6873" i="35" s="1"/>
  <c r="M6822" i="35"/>
  <c r="M6873" i="35" s="1"/>
  <c r="H6822" i="35"/>
  <c r="H6873" i="35" s="1"/>
  <c r="P6822" i="35"/>
  <c r="P6873" i="35" s="1"/>
  <c r="I6822" i="35"/>
  <c r="I6873" i="35" s="1"/>
  <c r="Q6822" i="35"/>
  <c r="Q6873" i="35" s="1"/>
  <c r="F6818" i="35"/>
  <c r="F6869" i="35" s="1"/>
  <c r="J6818" i="35"/>
  <c r="J6869" i="35" s="1"/>
  <c r="N6818" i="35"/>
  <c r="N6869" i="35" s="1"/>
  <c r="R6818" i="35"/>
  <c r="R6869" i="35" s="1"/>
  <c r="G6818" i="35"/>
  <c r="G6869" i="35" s="1"/>
  <c r="K6818" i="35"/>
  <c r="K6869" i="35" s="1"/>
  <c r="O6818" i="35"/>
  <c r="O6869" i="35" s="1"/>
  <c r="D6869" i="35"/>
  <c r="E6818" i="35"/>
  <c r="E6869" i="35" s="1"/>
  <c r="M6818" i="35"/>
  <c r="M6869" i="35" s="1"/>
  <c r="H6818" i="35"/>
  <c r="H6869" i="35" s="1"/>
  <c r="P6818" i="35"/>
  <c r="P6869" i="35" s="1"/>
  <c r="I6818" i="35"/>
  <c r="I6869" i="35" s="1"/>
  <c r="Q6818" i="35"/>
  <c r="Q6869" i="35" s="1"/>
  <c r="F6814" i="35"/>
  <c r="F6865" i="35" s="1"/>
  <c r="J6814" i="35"/>
  <c r="J6865" i="35" s="1"/>
  <c r="N6814" i="35"/>
  <c r="N6865" i="35" s="1"/>
  <c r="R6814" i="35"/>
  <c r="R6865" i="35" s="1"/>
  <c r="G6814" i="35"/>
  <c r="G6865" i="35" s="1"/>
  <c r="K6814" i="35"/>
  <c r="K6865" i="35" s="1"/>
  <c r="O6814" i="35"/>
  <c r="O6865" i="35" s="1"/>
  <c r="D6865" i="35"/>
  <c r="E6814" i="35"/>
  <c r="E6865" i="35" s="1"/>
  <c r="M6814" i="35"/>
  <c r="M6865" i="35" s="1"/>
  <c r="H6814" i="35"/>
  <c r="H6865" i="35" s="1"/>
  <c r="P6814" i="35"/>
  <c r="P6865" i="35" s="1"/>
  <c r="I6814" i="35"/>
  <c r="I6865" i="35" s="1"/>
  <c r="Q6814" i="35"/>
  <c r="Q6865" i="35" s="1"/>
  <c r="F6810" i="35"/>
  <c r="F6861" i="35" s="1"/>
  <c r="J6810" i="35"/>
  <c r="J6861" i="35" s="1"/>
  <c r="N6810" i="35"/>
  <c r="N6861" i="35" s="1"/>
  <c r="R6810" i="35"/>
  <c r="R6861" i="35" s="1"/>
  <c r="G6810" i="35"/>
  <c r="G6861" i="35" s="1"/>
  <c r="K6810" i="35"/>
  <c r="K6861" i="35" s="1"/>
  <c r="O6810" i="35"/>
  <c r="O6861" i="35" s="1"/>
  <c r="D6861" i="35"/>
  <c r="E6810" i="35"/>
  <c r="E6861" i="35" s="1"/>
  <c r="M6810" i="35"/>
  <c r="M6861" i="35" s="1"/>
  <c r="H6810" i="35"/>
  <c r="H6861" i="35" s="1"/>
  <c r="P6810" i="35"/>
  <c r="P6861" i="35" s="1"/>
  <c r="I6810" i="35"/>
  <c r="I6861" i="35" s="1"/>
  <c r="Q6810" i="35"/>
  <c r="Q6861" i="35" s="1"/>
  <c r="F6806" i="35"/>
  <c r="F6857" i="35" s="1"/>
  <c r="J6806" i="35"/>
  <c r="J6857" i="35" s="1"/>
  <c r="N6806" i="35"/>
  <c r="N6857" i="35" s="1"/>
  <c r="R6806" i="35"/>
  <c r="R6857" i="35" s="1"/>
  <c r="G6806" i="35"/>
  <c r="G6857" i="35" s="1"/>
  <c r="K6806" i="35"/>
  <c r="K6857" i="35" s="1"/>
  <c r="O6806" i="35"/>
  <c r="O6857" i="35" s="1"/>
  <c r="D6857" i="35"/>
  <c r="E6806" i="35"/>
  <c r="E6857" i="35" s="1"/>
  <c r="M6806" i="35"/>
  <c r="M6857" i="35" s="1"/>
  <c r="H6806" i="35"/>
  <c r="H6857" i="35" s="1"/>
  <c r="P6806" i="35"/>
  <c r="P6857" i="35" s="1"/>
  <c r="I6806" i="35"/>
  <c r="I6857" i="35" s="1"/>
  <c r="Q6806" i="35"/>
  <c r="Q6857" i="35" s="1"/>
  <c r="F6802" i="35"/>
  <c r="F6853" i="35" s="1"/>
  <c r="J6802" i="35"/>
  <c r="J6853" i="35" s="1"/>
  <c r="N6802" i="35"/>
  <c r="N6853" i="35" s="1"/>
  <c r="R6802" i="35"/>
  <c r="R6853" i="35" s="1"/>
  <c r="G6802" i="35"/>
  <c r="G6853" i="35" s="1"/>
  <c r="K6802" i="35"/>
  <c r="K6853" i="35" s="1"/>
  <c r="O6802" i="35"/>
  <c r="O6853" i="35" s="1"/>
  <c r="D6853" i="35"/>
  <c r="E6802" i="35"/>
  <c r="E6853" i="35" s="1"/>
  <c r="M6802" i="35"/>
  <c r="M6853" i="35" s="1"/>
  <c r="H6802" i="35"/>
  <c r="H6853" i="35" s="1"/>
  <c r="P6802" i="35"/>
  <c r="P6853" i="35" s="1"/>
  <c r="I6802" i="35"/>
  <c r="I6853" i="35" s="1"/>
  <c r="Q6802" i="35"/>
  <c r="Q6853" i="35" s="1"/>
  <c r="F6798" i="35"/>
  <c r="F6849" i="35" s="1"/>
  <c r="J6798" i="35"/>
  <c r="J6849" i="35" s="1"/>
  <c r="N6798" i="35"/>
  <c r="N6849" i="35" s="1"/>
  <c r="R6798" i="35"/>
  <c r="R6849" i="35" s="1"/>
  <c r="G6798" i="35"/>
  <c r="G6849" i="35" s="1"/>
  <c r="K6798" i="35"/>
  <c r="K6849" i="35" s="1"/>
  <c r="O6798" i="35"/>
  <c r="O6849" i="35" s="1"/>
  <c r="D6849" i="35"/>
  <c r="E6798" i="35"/>
  <c r="E6849" i="35" s="1"/>
  <c r="M6798" i="35"/>
  <c r="M6849" i="35" s="1"/>
  <c r="H6798" i="35"/>
  <c r="H6849" i="35" s="1"/>
  <c r="P6798" i="35"/>
  <c r="P6849" i="35" s="1"/>
  <c r="I6798" i="35"/>
  <c r="I6849" i="35" s="1"/>
  <c r="Q6798" i="35"/>
  <c r="Q6849" i="35" s="1"/>
  <c r="F6794" i="35"/>
  <c r="F6845" i="35" s="1"/>
  <c r="J6794" i="35"/>
  <c r="J6845" i="35" s="1"/>
  <c r="N6794" i="35"/>
  <c r="N6845" i="35" s="1"/>
  <c r="R6794" i="35"/>
  <c r="R6845" i="35" s="1"/>
  <c r="G6794" i="35"/>
  <c r="G6845" i="35" s="1"/>
  <c r="K6794" i="35"/>
  <c r="K6845" i="35" s="1"/>
  <c r="O6794" i="35"/>
  <c r="O6845" i="35" s="1"/>
  <c r="D6845" i="35"/>
  <c r="E6794" i="35"/>
  <c r="E6845" i="35" s="1"/>
  <c r="M6794" i="35"/>
  <c r="M6845" i="35" s="1"/>
  <c r="H6794" i="35"/>
  <c r="H6845" i="35" s="1"/>
  <c r="P6794" i="35"/>
  <c r="P6845" i="35" s="1"/>
  <c r="I6794" i="35"/>
  <c r="I6845" i="35" s="1"/>
  <c r="Q6794" i="35"/>
  <c r="Q6845" i="35" s="1"/>
  <c r="F6790" i="35"/>
  <c r="F6841" i="35" s="1"/>
  <c r="J6790" i="35"/>
  <c r="J6841" i="35" s="1"/>
  <c r="N6790" i="35"/>
  <c r="N6841" i="35" s="1"/>
  <c r="R6790" i="35"/>
  <c r="R6841" i="35" s="1"/>
  <c r="G6790" i="35"/>
  <c r="G6841" i="35" s="1"/>
  <c r="K6790" i="35"/>
  <c r="K6841" i="35" s="1"/>
  <c r="O6790" i="35"/>
  <c r="O6841" i="35" s="1"/>
  <c r="D6841" i="35"/>
  <c r="E6790" i="35"/>
  <c r="E6841" i="35" s="1"/>
  <c r="M6790" i="35"/>
  <c r="M6841" i="35" s="1"/>
  <c r="H6790" i="35"/>
  <c r="H6841" i="35" s="1"/>
  <c r="P6790" i="35"/>
  <c r="P6841" i="35" s="1"/>
  <c r="I6790" i="35"/>
  <c r="I6841" i="35" s="1"/>
  <c r="Q6790" i="35"/>
  <c r="Q6841" i="35" s="1"/>
  <c r="F6786" i="35"/>
  <c r="J6786" i="35"/>
  <c r="N6786" i="35"/>
  <c r="R6786" i="35"/>
  <c r="G6786" i="35"/>
  <c r="K6786" i="35"/>
  <c r="O6786" i="35"/>
  <c r="D6836" i="35"/>
  <c r="D6837" i="35"/>
  <c r="E6786" i="35"/>
  <c r="M6786" i="35"/>
  <c r="H6786" i="35"/>
  <c r="P6786" i="35"/>
  <c r="I6786" i="35"/>
  <c r="Q6786" i="35"/>
  <c r="E7462" i="35"/>
  <c r="E7512" i="35" s="1"/>
  <c r="L7408" i="35"/>
  <c r="L7515" i="35" s="1"/>
  <c r="L7525" i="35" s="1"/>
  <c r="L7529" i="35" s="1"/>
  <c r="D7408" i="35"/>
  <c r="D7515" i="35" s="1"/>
  <c r="D7525" i="35" s="1"/>
  <c r="D7529" i="35" s="1"/>
  <c r="Q7218" i="35"/>
  <c r="Q7219" i="35"/>
  <c r="Q7269" i="35" s="1"/>
  <c r="Q7272" i="35" s="1"/>
  <c r="Q7282" i="35" s="1"/>
  <c r="Q7286" i="35" s="1"/>
  <c r="I7218" i="35"/>
  <c r="I7219" i="35"/>
  <c r="I7269" i="35" s="1"/>
  <c r="I7272" i="35" s="1"/>
  <c r="I7282" i="35" s="1"/>
  <c r="I7286" i="35" s="1"/>
  <c r="L7076" i="35"/>
  <c r="L7127" i="35" s="1"/>
  <c r="E7074" i="35"/>
  <c r="E7125" i="35" s="1"/>
  <c r="I7074" i="35"/>
  <c r="I7125" i="35" s="1"/>
  <c r="M7074" i="35"/>
  <c r="M7125" i="35" s="1"/>
  <c r="Q7074" i="35"/>
  <c r="Q7125" i="35" s="1"/>
  <c r="F7074" i="35"/>
  <c r="F7125" i="35" s="1"/>
  <c r="J7074" i="35"/>
  <c r="J7125" i="35" s="1"/>
  <c r="N7074" i="35"/>
  <c r="N7125" i="35" s="1"/>
  <c r="R7074" i="35"/>
  <c r="R7125" i="35" s="1"/>
  <c r="G7074" i="35"/>
  <c r="G7125" i="35" s="1"/>
  <c r="K7074" i="35"/>
  <c r="K7125" i="35" s="1"/>
  <c r="O7074" i="35"/>
  <c r="O7125" i="35" s="1"/>
  <c r="D7125" i="35"/>
  <c r="L7072" i="35"/>
  <c r="L7123" i="35" s="1"/>
  <c r="E7070" i="35"/>
  <c r="E7121" i="35" s="1"/>
  <c r="I7070" i="35"/>
  <c r="I7121" i="35" s="1"/>
  <c r="M7070" i="35"/>
  <c r="M7121" i="35" s="1"/>
  <c r="Q7070" i="35"/>
  <c r="Q7121" i="35" s="1"/>
  <c r="F7070" i="35"/>
  <c r="F7121" i="35" s="1"/>
  <c r="J7070" i="35"/>
  <c r="J7121" i="35" s="1"/>
  <c r="N7070" i="35"/>
  <c r="N7121" i="35" s="1"/>
  <c r="R7070" i="35"/>
  <c r="R7121" i="35" s="1"/>
  <c r="G7070" i="35"/>
  <c r="G7121" i="35" s="1"/>
  <c r="K7070" i="35"/>
  <c r="K7121" i="35" s="1"/>
  <c r="O7070" i="35"/>
  <c r="O7121" i="35" s="1"/>
  <c r="D7121" i="35"/>
  <c r="L7068" i="35"/>
  <c r="L7119" i="35" s="1"/>
  <c r="E7066" i="35"/>
  <c r="E7117" i="35" s="1"/>
  <c r="I7066" i="35"/>
  <c r="I7117" i="35" s="1"/>
  <c r="M7066" i="35"/>
  <c r="M7117" i="35" s="1"/>
  <c r="Q7066" i="35"/>
  <c r="Q7117" i="35" s="1"/>
  <c r="F7066" i="35"/>
  <c r="F7117" i="35" s="1"/>
  <c r="J7066" i="35"/>
  <c r="J7117" i="35" s="1"/>
  <c r="N7066" i="35"/>
  <c r="N7117" i="35" s="1"/>
  <c r="R7066" i="35"/>
  <c r="R7117" i="35" s="1"/>
  <c r="G7066" i="35"/>
  <c r="G7117" i="35" s="1"/>
  <c r="K7066" i="35"/>
  <c r="K7117" i="35" s="1"/>
  <c r="O7066" i="35"/>
  <c r="O7117" i="35" s="1"/>
  <c r="D7117" i="35"/>
  <c r="L7064" i="35"/>
  <c r="L7115" i="35" s="1"/>
  <c r="E7062" i="35"/>
  <c r="E7113" i="35" s="1"/>
  <c r="I7062" i="35"/>
  <c r="I7113" i="35" s="1"/>
  <c r="M7062" i="35"/>
  <c r="M7113" i="35" s="1"/>
  <c r="Q7062" i="35"/>
  <c r="Q7113" i="35" s="1"/>
  <c r="F7062" i="35"/>
  <c r="F7113" i="35" s="1"/>
  <c r="J7062" i="35"/>
  <c r="J7113" i="35" s="1"/>
  <c r="N7062" i="35"/>
  <c r="N7113" i="35" s="1"/>
  <c r="R7062" i="35"/>
  <c r="R7113" i="35" s="1"/>
  <c r="G7062" i="35"/>
  <c r="G7113" i="35" s="1"/>
  <c r="K7062" i="35"/>
  <c r="K7113" i="35" s="1"/>
  <c r="O7062" i="35"/>
  <c r="O7113" i="35" s="1"/>
  <c r="D7113" i="35"/>
  <c r="L7060" i="35"/>
  <c r="L7111" i="35" s="1"/>
  <c r="E7058" i="35"/>
  <c r="E7109" i="35" s="1"/>
  <c r="I7058" i="35"/>
  <c r="I7109" i="35" s="1"/>
  <c r="M7058" i="35"/>
  <c r="M7109" i="35" s="1"/>
  <c r="Q7058" i="35"/>
  <c r="Q7109" i="35" s="1"/>
  <c r="F7058" i="35"/>
  <c r="F7109" i="35" s="1"/>
  <c r="J7058" i="35"/>
  <c r="J7109" i="35" s="1"/>
  <c r="N7058" i="35"/>
  <c r="N7109" i="35" s="1"/>
  <c r="R7058" i="35"/>
  <c r="R7109" i="35" s="1"/>
  <c r="G7058" i="35"/>
  <c r="G7109" i="35" s="1"/>
  <c r="K7058" i="35"/>
  <c r="K7109" i="35" s="1"/>
  <c r="O7058" i="35"/>
  <c r="O7109" i="35" s="1"/>
  <c r="D7109" i="35"/>
  <c r="L7056" i="35"/>
  <c r="L7107" i="35" s="1"/>
  <c r="E7054" i="35"/>
  <c r="E7105" i="35" s="1"/>
  <c r="I7054" i="35"/>
  <c r="I7105" i="35" s="1"/>
  <c r="M7054" i="35"/>
  <c r="M7105" i="35" s="1"/>
  <c r="Q7054" i="35"/>
  <c r="Q7105" i="35" s="1"/>
  <c r="F7054" i="35"/>
  <c r="F7105" i="35" s="1"/>
  <c r="J7054" i="35"/>
  <c r="J7105" i="35" s="1"/>
  <c r="N7054" i="35"/>
  <c r="N7105" i="35" s="1"/>
  <c r="R7054" i="35"/>
  <c r="R7105" i="35" s="1"/>
  <c r="G7054" i="35"/>
  <c r="G7105" i="35" s="1"/>
  <c r="K7054" i="35"/>
  <c r="K7105" i="35" s="1"/>
  <c r="O7054" i="35"/>
  <c r="O7105" i="35" s="1"/>
  <c r="D7105" i="35"/>
  <c r="L7052" i="35"/>
  <c r="L7103" i="35" s="1"/>
  <c r="E7050" i="35"/>
  <c r="E7101" i="35" s="1"/>
  <c r="I7050" i="35"/>
  <c r="I7101" i="35" s="1"/>
  <c r="M7050" i="35"/>
  <c r="M7101" i="35" s="1"/>
  <c r="Q7050" i="35"/>
  <c r="Q7101" i="35" s="1"/>
  <c r="F7050" i="35"/>
  <c r="F7101" i="35" s="1"/>
  <c r="J7050" i="35"/>
  <c r="J7101" i="35" s="1"/>
  <c r="N7050" i="35"/>
  <c r="N7101" i="35" s="1"/>
  <c r="R7050" i="35"/>
  <c r="R7101" i="35" s="1"/>
  <c r="G7050" i="35"/>
  <c r="G7101" i="35" s="1"/>
  <c r="K7050" i="35"/>
  <c r="K7101" i="35" s="1"/>
  <c r="O7050" i="35"/>
  <c r="O7101" i="35" s="1"/>
  <c r="D7101" i="35"/>
  <c r="L7048" i="35"/>
  <c r="L7099" i="35" s="1"/>
  <c r="E7046" i="35"/>
  <c r="E7097" i="35" s="1"/>
  <c r="I7046" i="35"/>
  <c r="I7097" i="35" s="1"/>
  <c r="M7046" i="35"/>
  <c r="M7097" i="35" s="1"/>
  <c r="Q7046" i="35"/>
  <c r="Q7097" i="35" s="1"/>
  <c r="F7046" i="35"/>
  <c r="F7097" i="35" s="1"/>
  <c r="J7046" i="35"/>
  <c r="J7097" i="35" s="1"/>
  <c r="N7046" i="35"/>
  <c r="N7097" i="35" s="1"/>
  <c r="R7046" i="35"/>
  <c r="R7097" i="35" s="1"/>
  <c r="G7046" i="35"/>
  <c r="G7097" i="35" s="1"/>
  <c r="K7046" i="35"/>
  <c r="K7097" i="35" s="1"/>
  <c r="O7046" i="35"/>
  <c r="O7097" i="35" s="1"/>
  <c r="D7097" i="35"/>
  <c r="L7044" i="35"/>
  <c r="L7095" i="35" s="1"/>
  <c r="E7042" i="35"/>
  <c r="E7093" i="35" s="1"/>
  <c r="I7042" i="35"/>
  <c r="I7093" i="35" s="1"/>
  <c r="M7042" i="35"/>
  <c r="M7093" i="35" s="1"/>
  <c r="Q7042" i="35"/>
  <c r="Q7093" i="35" s="1"/>
  <c r="F7042" i="35"/>
  <c r="F7093" i="35" s="1"/>
  <c r="J7042" i="35"/>
  <c r="J7093" i="35" s="1"/>
  <c r="N7042" i="35"/>
  <c r="N7093" i="35" s="1"/>
  <c r="R7042" i="35"/>
  <c r="R7093" i="35" s="1"/>
  <c r="G7042" i="35"/>
  <c r="G7093" i="35" s="1"/>
  <c r="K7042" i="35"/>
  <c r="K7093" i="35" s="1"/>
  <c r="O7042" i="35"/>
  <c r="O7093" i="35" s="1"/>
  <c r="D7093" i="35"/>
  <c r="L7040" i="35"/>
  <c r="L7091" i="35" s="1"/>
  <c r="E7038" i="35"/>
  <c r="E7089" i="35" s="1"/>
  <c r="I7038" i="35"/>
  <c r="I7089" i="35" s="1"/>
  <c r="M7038" i="35"/>
  <c r="M7089" i="35" s="1"/>
  <c r="Q7038" i="35"/>
  <c r="Q7089" i="35" s="1"/>
  <c r="F7038" i="35"/>
  <c r="F7089" i="35" s="1"/>
  <c r="J7038" i="35"/>
  <c r="J7089" i="35" s="1"/>
  <c r="N7038" i="35"/>
  <c r="N7089" i="35" s="1"/>
  <c r="R7038" i="35"/>
  <c r="R7089" i="35" s="1"/>
  <c r="G7038" i="35"/>
  <c r="G7089" i="35" s="1"/>
  <c r="K7038" i="35"/>
  <c r="K7089" i="35" s="1"/>
  <c r="O7038" i="35"/>
  <c r="O7089" i="35" s="1"/>
  <c r="D7089" i="35"/>
  <c r="L7036" i="35"/>
  <c r="L7087" i="35" s="1"/>
  <c r="E7034" i="35"/>
  <c r="E7085" i="35" s="1"/>
  <c r="I7034" i="35"/>
  <c r="I7085" i="35" s="1"/>
  <c r="M7034" i="35"/>
  <c r="M7085" i="35" s="1"/>
  <c r="Q7034" i="35"/>
  <c r="Q7085" i="35" s="1"/>
  <c r="F7034" i="35"/>
  <c r="F7085" i="35" s="1"/>
  <c r="J7034" i="35"/>
  <c r="J7085" i="35" s="1"/>
  <c r="N7034" i="35"/>
  <c r="N7085" i="35" s="1"/>
  <c r="R7034" i="35"/>
  <c r="R7085" i="35" s="1"/>
  <c r="G7034" i="35"/>
  <c r="G7085" i="35" s="1"/>
  <c r="K7034" i="35"/>
  <c r="K7085" i="35" s="1"/>
  <c r="O7034" i="35"/>
  <c r="O7085" i="35" s="1"/>
  <c r="D7085" i="35"/>
  <c r="L7032" i="35"/>
  <c r="L7083" i="35" s="1"/>
  <c r="E7030" i="35"/>
  <c r="E7081" i="35" s="1"/>
  <c r="I7030" i="35"/>
  <c r="I7081" i="35" s="1"/>
  <c r="M7030" i="35"/>
  <c r="M7081" i="35" s="1"/>
  <c r="Q7030" i="35"/>
  <c r="Q7081" i="35" s="1"/>
  <c r="F7030" i="35"/>
  <c r="F7081" i="35" s="1"/>
  <c r="J7030" i="35"/>
  <c r="J7081" i="35" s="1"/>
  <c r="N7030" i="35"/>
  <c r="N7081" i="35" s="1"/>
  <c r="R7030" i="35"/>
  <c r="R7081" i="35" s="1"/>
  <c r="G7030" i="35"/>
  <c r="G7081" i="35" s="1"/>
  <c r="K7030" i="35"/>
  <c r="K7081" i="35" s="1"/>
  <c r="O7030" i="35"/>
  <c r="O7081" i="35" s="1"/>
  <c r="D7081" i="35"/>
  <c r="L7028" i="35"/>
  <c r="L7079" i="35" s="1"/>
  <c r="P7078" i="35"/>
  <c r="L6991" i="35"/>
  <c r="H6991" i="35"/>
  <c r="D6991" i="35"/>
  <c r="G6991" i="35"/>
  <c r="E6551" i="35"/>
  <c r="E6602" i="35" s="1"/>
  <c r="I6551" i="35"/>
  <c r="I6602" i="35" s="1"/>
  <c r="M6551" i="35"/>
  <c r="M6602" i="35" s="1"/>
  <c r="Q6551" i="35"/>
  <c r="Q6602" i="35" s="1"/>
  <c r="F6551" i="35"/>
  <c r="F6602" i="35" s="1"/>
  <c r="J6551" i="35"/>
  <c r="J6602" i="35" s="1"/>
  <c r="N6551" i="35"/>
  <c r="N6602" i="35" s="1"/>
  <c r="R6551" i="35"/>
  <c r="R6602" i="35" s="1"/>
  <c r="G6551" i="35"/>
  <c r="G6602" i="35" s="1"/>
  <c r="K6551" i="35"/>
  <c r="K6602" i="35" s="1"/>
  <c r="O6551" i="35"/>
  <c r="O6602" i="35" s="1"/>
  <c r="D6602" i="35"/>
  <c r="H6551" i="35"/>
  <c r="H6602" i="35" s="1"/>
  <c r="L6551" i="35"/>
  <c r="L6602" i="35" s="1"/>
  <c r="P6551" i="35"/>
  <c r="P6602" i="35" s="1"/>
  <c r="E6543" i="35"/>
  <c r="E6594" i="35" s="1"/>
  <c r="I6543" i="35"/>
  <c r="I6594" i="35" s="1"/>
  <c r="M6543" i="35"/>
  <c r="M6594" i="35" s="1"/>
  <c r="Q6543" i="35"/>
  <c r="Q6594" i="35" s="1"/>
  <c r="F6543" i="35"/>
  <c r="F6594" i="35" s="1"/>
  <c r="J6543" i="35"/>
  <c r="J6594" i="35" s="1"/>
  <c r="N6543" i="35"/>
  <c r="N6594" i="35" s="1"/>
  <c r="R6543" i="35"/>
  <c r="R6594" i="35" s="1"/>
  <c r="G6543" i="35"/>
  <c r="G6594" i="35" s="1"/>
  <c r="K6543" i="35"/>
  <c r="K6594" i="35" s="1"/>
  <c r="O6543" i="35"/>
  <c r="O6594" i="35" s="1"/>
  <c r="D6594" i="35"/>
  <c r="H6543" i="35"/>
  <c r="H6594" i="35" s="1"/>
  <c r="L6543" i="35"/>
  <c r="L6594" i="35" s="1"/>
  <c r="P6543" i="35"/>
  <c r="P6594" i="35" s="1"/>
  <c r="E6535" i="35"/>
  <c r="E6586" i="35" s="1"/>
  <c r="I6535" i="35"/>
  <c r="I6586" i="35" s="1"/>
  <c r="M6535" i="35"/>
  <c r="M6586" i="35" s="1"/>
  <c r="Q6535" i="35"/>
  <c r="Q6586" i="35" s="1"/>
  <c r="F6535" i="35"/>
  <c r="F6586" i="35" s="1"/>
  <c r="J6535" i="35"/>
  <c r="J6586" i="35" s="1"/>
  <c r="N6535" i="35"/>
  <c r="N6586" i="35" s="1"/>
  <c r="R6535" i="35"/>
  <c r="R6586" i="35" s="1"/>
  <c r="G6535" i="35"/>
  <c r="G6586" i="35" s="1"/>
  <c r="K6535" i="35"/>
  <c r="K6586" i="35" s="1"/>
  <c r="O6535" i="35"/>
  <c r="O6586" i="35" s="1"/>
  <c r="D6586" i="35"/>
  <c r="H6535" i="35"/>
  <c r="H6586" i="35" s="1"/>
  <c r="L6535" i="35"/>
  <c r="L6586" i="35" s="1"/>
  <c r="P6535" i="35"/>
  <c r="P6586" i="35" s="1"/>
  <c r="E6527" i="35"/>
  <c r="E6578" i="35" s="1"/>
  <c r="I6527" i="35"/>
  <c r="I6578" i="35" s="1"/>
  <c r="M6527" i="35"/>
  <c r="M6578" i="35" s="1"/>
  <c r="Q6527" i="35"/>
  <c r="Q6578" i="35" s="1"/>
  <c r="F6527" i="35"/>
  <c r="F6578" i="35" s="1"/>
  <c r="J6527" i="35"/>
  <c r="J6578" i="35" s="1"/>
  <c r="N6527" i="35"/>
  <c r="N6578" i="35" s="1"/>
  <c r="R6527" i="35"/>
  <c r="R6578" i="35" s="1"/>
  <c r="G6527" i="35"/>
  <c r="G6578" i="35" s="1"/>
  <c r="K6527" i="35"/>
  <c r="K6578" i="35" s="1"/>
  <c r="O6527" i="35"/>
  <c r="O6578" i="35" s="1"/>
  <c r="D6578" i="35"/>
  <c r="H6527" i="35"/>
  <c r="H6578" i="35" s="1"/>
  <c r="L6527" i="35"/>
  <c r="L6578" i="35" s="1"/>
  <c r="P6527" i="35"/>
  <c r="P6578" i="35" s="1"/>
  <c r="E6519" i="35"/>
  <c r="E6570" i="35" s="1"/>
  <c r="I6519" i="35"/>
  <c r="I6570" i="35" s="1"/>
  <c r="M6519" i="35"/>
  <c r="M6570" i="35" s="1"/>
  <c r="Q6519" i="35"/>
  <c r="Q6570" i="35" s="1"/>
  <c r="F6519" i="35"/>
  <c r="F6570" i="35" s="1"/>
  <c r="J6519" i="35"/>
  <c r="J6570" i="35" s="1"/>
  <c r="N6519" i="35"/>
  <c r="N6570" i="35" s="1"/>
  <c r="R6519" i="35"/>
  <c r="R6570" i="35" s="1"/>
  <c r="G6519" i="35"/>
  <c r="G6570" i="35" s="1"/>
  <c r="K6519" i="35"/>
  <c r="K6570" i="35" s="1"/>
  <c r="O6519" i="35"/>
  <c r="O6570" i="35" s="1"/>
  <c r="D6570" i="35"/>
  <c r="H6519" i="35"/>
  <c r="H6570" i="35" s="1"/>
  <c r="L6519" i="35"/>
  <c r="L6570" i="35" s="1"/>
  <c r="P6519" i="35"/>
  <c r="P6570" i="35" s="1"/>
  <c r="E6511" i="35"/>
  <c r="E6562" i="35" s="1"/>
  <c r="I6511" i="35"/>
  <c r="I6562" i="35" s="1"/>
  <c r="M6511" i="35"/>
  <c r="M6562" i="35" s="1"/>
  <c r="Q6511" i="35"/>
  <c r="Q6562" i="35" s="1"/>
  <c r="F6511" i="35"/>
  <c r="F6562" i="35" s="1"/>
  <c r="J6511" i="35"/>
  <c r="J6562" i="35" s="1"/>
  <c r="N6511" i="35"/>
  <c r="N6562" i="35" s="1"/>
  <c r="R6511" i="35"/>
  <c r="R6562" i="35" s="1"/>
  <c r="G6511" i="35"/>
  <c r="G6562" i="35" s="1"/>
  <c r="K6511" i="35"/>
  <c r="K6562" i="35" s="1"/>
  <c r="O6511" i="35"/>
  <c r="O6562" i="35" s="1"/>
  <c r="D6562" i="35"/>
  <c r="H6511" i="35"/>
  <c r="H6562" i="35" s="1"/>
  <c r="L6511" i="35"/>
  <c r="L6562" i="35" s="1"/>
  <c r="P6511" i="35"/>
  <c r="P6562" i="35" s="1"/>
  <c r="P6470" i="35"/>
  <c r="N6470" i="35"/>
  <c r="H6470" i="35"/>
  <c r="G7461" i="35"/>
  <c r="G7462" i="35"/>
  <c r="G7512" i="35" s="1"/>
  <c r="R7408" i="35"/>
  <c r="J7408" i="35"/>
  <c r="H7076" i="35"/>
  <c r="H7127" i="35" s="1"/>
  <c r="P7074" i="35"/>
  <c r="P7125" i="35" s="1"/>
  <c r="E7073" i="35"/>
  <c r="E7124" i="35" s="1"/>
  <c r="I7073" i="35"/>
  <c r="I7124" i="35" s="1"/>
  <c r="M7073" i="35"/>
  <c r="M7124" i="35" s="1"/>
  <c r="Q7073" i="35"/>
  <c r="Q7124" i="35" s="1"/>
  <c r="F7073" i="35"/>
  <c r="F7124" i="35" s="1"/>
  <c r="J7073" i="35"/>
  <c r="J7124" i="35" s="1"/>
  <c r="N7073" i="35"/>
  <c r="N7124" i="35" s="1"/>
  <c r="R7073" i="35"/>
  <c r="R7124" i="35" s="1"/>
  <c r="G7073" i="35"/>
  <c r="G7124" i="35" s="1"/>
  <c r="K7073" i="35"/>
  <c r="K7124" i="35" s="1"/>
  <c r="O7073" i="35"/>
  <c r="O7124" i="35" s="1"/>
  <c r="D7124" i="35"/>
  <c r="H7072" i="35"/>
  <c r="H7123" i="35" s="1"/>
  <c r="P7070" i="35"/>
  <c r="P7121" i="35" s="1"/>
  <c r="E7069" i="35"/>
  <c r="E7120" i="35" s="1"/>
  <c r="I7069" i="35"/>
  <c r="I7120" i="35" s="1"/>
  <c r="M7069" i="35"/>
  <c r="M7120" i="35" s="1"/>
  <c r="Q7069" i="35"/>
  <c r="Q7120" i="35" s="1"/>
  <c r="F7069" i="35"/>
  <c r="F7120" i="35" s="1"/>
  <c r="J7069" i="35"/>
  <c r="J7120" i="35" s="1"/>
  <c r="N7069" i="35"/>
  <c r="N7120" i="35" s="1"/>
  <c r="R7069" i="35"/>
  <c r="R7120" i="35" s="1"/>
  <c r="G7069" i="35"/>
  <c r="G7120" i="35" s="1"/>
  <c r="K7069" i="35"/>
  <c r="K7120" i="35" s="1"/>
  <c r="O7069" i="35"/>
  <c r="O7120" i="35" s="1"/>
  <c r="D7120" i="35"/>
  <c r="H7068" i="35"/>
  <c r="H7119" i="35" s="1"/>
  <c r="P7066" i="35"/>
  <c r="P7117" i="35" s="1"/>
  <c r="E7065" i="35"/>
  <c r="E7116" i="35" s="1"/>
  <c r="I7065" i="35"/>
  <c r="I7116" i="35" s="1"/>
  <c r="M7065" i="35"/>
  <c r="M7116" i="35" s="1"/>
  <c r="Q7065" i="35"/>
  <c r="Q7116" i="35" s="1"/>
  <c r="F7065" i="35"/>
  <c r="F7116" i="35" s="1"/>
  <c r="J7065" i="35"/>
  <c r="J7116" i="35" s="1"/>
  <c r="N7065" i="35"/>
  <c r="N7116" i="35" s="1"/>
  <c r="R7065" i="35"/>
  <c r="R7116" i="35" s="1"/>
  <c r="G7065" i="35"/>
  <c r="G7116" i="35" s="1"/>
  <c r="K7065" i="35"/>
  <c r="K7116" i="35" s="1"/>
  <c r="O7065" i="35"/>
  <c r="O7116" i="35" s="1"/>
  <c r="D7116" i="35"/>
  <c r="H7064" i="35"/>
  <c r="H7115" i="35" s="1"/>
  <c r="P7062" i="35"/>
  <c r="P7113" i="35" s="1"/>
  <c r="E7061" i="35"/>
  <c r="E7112" i="35" s="1"/>
  <c r="I7061" i="35"/>
  <c r="I7112" i="35" s="1"/>
  <c r="M7061" i="35"/>
  <c r="M7112" i="35" s="1"/>
  <c r="Q7061" i="35"/>
  <c r="Q7112" i="35" s="1"/>
  <c r="F7061" i="35"/>
  <c r="F7112" i="35" s="1"/>
  <c r="J7061" i="35"/>
  <c r="J7112" i="35" s="1"/>
  <c r="N7061" i="35"/>
  <c r="N7112" i="35" s="1"/>
  <c r="R7061" i="35"/>
  <c r="R7112" i="35" s="1"/>
  <c r="G7061" i="35"/>
  <c r="G7112" i="35" s="1"/>
  <c r="K7061" i="35"/>
  <c r="K7112" i="35" s="1"/>
  <c r="O7061" i="35"/>
  <c r="O7112" i="35" s="1"/>
  <c r="D7112" i="35"/>
  <c r="H7060" i="35"/>
  <c r="H7111" i="35" s="1"/>
  <c r="P7058" i="35"/>
  <c r="P7109" i="35" s="1"/>
  <c r="E7057" i="35"/>
  <c r="E7108" i="35" s="1"/>
  <c r="I7057" i="35"/>
  <c r="I7108" i="35" s="1"/>
  <c r="M7057" i="35"/>
  <c r="M7108" i="35" s="1"/>
  <c r="Q7057" i="35"/>
  <c r="Q7108" i="35" s="1"/>
  <c r="F7057" i="35"/>
  <c r="F7108" i="35" s="1"/>
  <c r="J7057" i="35"/>
  <c r="J7108" i="35" s="1"/>
  <c r="N7057" i="35"/>
  <c r="N7108" i="35" s="1"/>
  <c r="R7057" i="35"/>
  <c r="R7108" i="35" s="1"/>
  <c r="G7057" i="35"/>
  <c r="G7108" i="35" s="1"/>
  <c r="K7057" i="35"/>
  <c r="K7108" i="35" s="1"/>
  <c r="O7057" i="35"/>
  <c r="O7108" i="35" s="1"/>
  <c r="D7108" i="35"/>
  <c r="H7056" i="35"/>
  <c r="H7107" i="35" s="1"/>
  <c r="P7054" i="35"/>
  <c r="P7105" i="35" s="1"/>
  <c r="E7053" i="35"/>
  <c r="E7104" i="35" s="1"/>
  <c r="I7053" i="35"/>
  <c r="I7104" i="35" s="1"/>
  <c r="M7053" i="35"/>
  <c r="M7104" i="35" s="1"/>
  <c r="Q7053" i="35"/>
  <c r="Q7104" i="35" s="1"/>
  <c r="F7053" i="35"/>
  <c r="F7104" i="35" s="1"/>
  <c r="J7053" i="35"/>
  <c r="J7104" i="35" s="1"/>
  <c r="N7053" i="35"/>
  <c r="N7104" i="35" s="1"/>
  <c r="R7053" i="35"/>
  <c r="R7104" i="35" s="1"/>
  <c r="G7053" i="35"/>
  <c r="G7104" i="35" s="1"/>
  <c r="K7053" i="35"/>
  <c r="K7104" i="35" s="1"/>
  <c r="O7053" i="35"/>
  <c r="O7104" i="35" s="1"/>
  <c r="D7104" i="35"/>
  <c r="H7052" i="35"/>
  <c r="H7103" i="35" s="1"/>
  <c r="P7050" i="35"/>
  <c r="P7101" i="35" s="1"/>
  <c r="E7049" i="35"/>
  <c r="E7100" i="35" s="1"/>
  <c r="I7049" i="35"/>
  <c r="I7100" i="35" s="1"/>
  <c r="M7049" i="35"/>
  <c r="M7100" i="35" s="1"/>
  <c r="Q7049" i="35"/>
  <c r="Q7100" i="35" s="1"/>
  <c r="F7049" i="35"/>
  <c r="F7100" i="35" s="1"/>
  <c r="J7049" i="35"/>
  <c r="J7100" i="35" s="1"/>
  <c r="N7049" i="35"/>
  <c r="N7100" i="35" s="1"/>
  <c r="R7049" i="35"/>
  <c r="R7100" i="35" s="1"/>
  <c r="G7049" i="35"/>
  <c r="G7100" i="35" s="1"/>
  <c r="K7049" i="35"/>
  <c r="K7100" i="35" s="1"/>
  <c r="O7049" i="35"/>
  <c r="O7100" i="35" s="1"/>
  <c r="D7100" i="35"/>
  <c r="H7048" i="35"/>
  <c r="H7099" i="35" s="1"/>
  <c r="P7046" i="35"/>
  <c r="P7097" i="35" s="1"/>
  <c r="E7045" i="35"/>
  <c r="E7096" i="35" s="1"/>
  <c r="I7045" i="35"/>
  <c r="I7096" i="35" s="1"/>
  <c r="M7045" i="35"/>
  <c r="M7096" i="35" s="1"/>
  <c r="Q7045" i="35"/>
  <c r="Q7096" i="35" s="1"/>
  <c r="F7045" i="35"/>
  <c r="F7096" i="35" s="1"/>
  <c r="J7045" i="35"/>
  <c r="J7096" i="35" s="1"/>
  <c r="N7045" i="35"/>
  <c r="N7096" i="35" s="1"/>
  <c r="R7045" i="35"/>
  <c r="R7096" i="35" s="1"/>
  <c r="G7045" i="35"/>
  <c r="G7096" i="35" s="1"/>
  <c r="K7045" i="35"/>
  <c r="K7096" i="35" s="1"/>
  <c r="O7045" i="35"/>
  <c r="O7096" i="35" s="1"/>
  <c r="D7096" i="35"/>
  <c r="H7044" i="35"/>
  <c r="H7095" i="35" s="1"/>
  <c r="P7042" i="35"/>
  <c r="P7093" i="35" s="1"/>
  <c r="E7041" i="35"/>
  <c r="E7092" i="35" s="1"/>
  <c r="I7041" i="35"/>
  <c r="I7092" i="35" s="1"/>
  <c r="M7041" i="35"/>
  <c r="M7092" i="35" s="1"/>
  <c r="Q7041" i="35"/>
  <c r="Q7092" i="35" s="1"/>
  <c r="F7041" i="35"/>
  <c r="F7092" i="35" s="1"/>
  <c r="J7041" i="35"/>
  <c r="J7092" i="35" s="1"/>
  <c r="N7041" i="35"/>
  <c r="N7092" i="35" s="1"/>
  <c r="R7041" i="35"/>
  <c r="R7092" i="35" s="1"/>
  <c r="G7041" i="35"/>
  <c r="G7092" i="35" s="1"/>
  <c r="K7041" i="35"/>
  <c r="K7092" i="35" s="1"/>
  <c r="O7041" i="35"/>
  <c r="O7092" i="35" s="1"/>
  <c r="D7092" i="35"/>
  <c r="H7040" i="35"/>
  <c r="H7091" i="35" s="1"/>
  <c r="P7038" i="35"/>
  <c r="P7089" i="35" s="1"/>
  <c r="E7037" i="35"/>
  <c r="E7088" i="35" s="1"/>
  <c r="I7037" i="35"/>
  <c r="I7088" i="35" s="1"/>
  <c r="M7037" i="35"/>
  <c r="M7088" i="35" s="1"/>
  <c r="Q7037" i="35"/>
  <c r="Q7088" i="35" s="1"/>
  <c r="F7037" i="35"/>
  <c r="F7088" i="35" s="1"/>
  <c r="J7037" i="35"/>
  <c r="J7088" i="35" s="1"/>
  <c r="N7037" i="35"/>
  <c r="N7088" i="35" s="1"/>
  <c r="R7037" i="35"/>
  <c r="R7088" i="35" s="1"/>
  <c r="G7037" i="35"/>
  <c r="G7088" i="35" s="1"/>
  <c r="K7037" i="35"/>
  <c r="K7088" i="35" s="1"/>
  <c r="O7037" i="35"/>
  <c r="O7088" i="35" s="1"/>
  <c r="D7088" i="35"/>
  <c r="H7036" i="35"/>
  <c r="H7087" i="35" s="1"/>
  <c r="P7034" i="35"/>
  <c r="P7085" i="35" s="1"/>
  <c r="E7033" i="35"/>
  <c r="E7084" i="35" s="1"/>
  <c r="I7033" i="35"/>
  <c r="I7084" i="35" s="1"/>
  <c r="M7033" i="35"/>
  <c r="M7084" i="35" s="1"/>
  <c r="Q7033" i="35"/>
  <c r="Q7084" i="35" s="1"/>
  <c r="F7033" i="35"/>
  <c r="F7084" i="35" s="1"/>
  <c r="J7033" i="35"/>
  <c r="J7084" i="35" s="1"/>
  <c r="N7033" i="35"/>
  <c r="N7084" i="35" s="1"/>
  <c r="R7033" i="35"/>
  <c r="R7084" i="35" s="1"/>
  <c r="G7033" i="35"/>
  <c r="G7084" i="35" s="1"/>
  <c r="K7033" i="35"/>
  <c r="K7084" i="35" s="1"/>
  <c r="O7033" i="35"/>
  <c r="O7084" i="35" s="1"/>
  <c r="D7084" i="35"/>
  <c r="H7032" i="35"/>
  <c r="H7083" i="35" s="1"/>
  <c r="P7030" i="35"/>
  <c r="P7081" i="35" s="1"/>
  <c r="E7029" i="35"/>
  <c r="E7080" i="35" s="1"/>
  <c r="I7029" i="35"/>
  <c r="I7080" i="35" s="1"/>
  <c r="M7029" i="35"/>
  <c r="M7080" i="35" s="1"/>
  <c r="Q7029" i="35"/>
  <c r="Q7080" i="35" s="1"/>
  <c r="F7029" i="35"/>
  <c r="F7080" i="35" s="1"/>
  <c r="J7029" i="35"/>
  <c r="J7080" i="35" s="1"/>
  <c r="N7029" i="35"/>
  <c r="N7080" i="35" s="1"/>
  <c r="R7029" i="35"/>
  <c r="R7080" i="35" s="1"/>
  <c r="G7029" i="35"/>
  <c r="G7080" i="35" s="1"/>
  <c r="K7029" i="35"/>
  <c r="K7080" i="35" s="1"/>
  <c r="O7029" i="35"/>
  <c r="O7080" i="35" s="1"/>
  <c r="D7080" i="35"/>
  <c r="H7028" i="35"/>
  <c r="H7079" i="35" s="1"/>
  <c r="L7077" i="35"/>
  <c r="L7078" i="35"/>
  <c r="L7128" i="35" s="1"/>
  <c r="L7135" i="35" s="1"/>
  <c r="L7145" i="35" s="1"/>
  <c r="L7149" i="35" s="1"/>
  <c r="P6991" i="35"/>
  <c r="K6991" i="35"/>
  <c r="H6556" i="35"/>
  <c r="H6557" i="35"/>
  <c r="H6607" i="35" s="1"/>
  <c r="H6614" i="35" s="1"/>
  <c r="H6624" i="35" s="1"/>
  <c r="H6628" i="35" s="1"/>
  <c r="R7460" i="35"/>
  <c r="R7511" i="35" s="1"/>
  <c r="N7460" i="35"/>
  <c r="N7511" i="35" s="1"/>
  <c r="J7460" i="35"/>
  <c r="J7511" i="35" s="1"/>
  <c r="R7459" i="35"/>
  <c r="R7510" i="35" s="1"/>
  <c r="N7459" i="35"/>
  <c r="N7510" i="35" s="1"/>
  <c r="J7459" i="35"/>
  <c r="J7510" i="35" s="1"/>
  <c r="R7458" i="35"/>
  <c r="R7509" i="35" s="1"/>
  <c r="N7458" i="35"/>
  <c r="N7509" i="35" s="1"/>
  <c r="J7458" i="35"/>
  <c r="J7509" i="35" s="1"/>
  <c r="R7457" i="35"/>
  <c r="R7508" i="35" s="1"/>
  <c r="N7457" i="35"/>
  <c r="N7508" i="35" s="1"/>
  <c r="J7457" i="35"/>
  <c r="J7508" i="35" s="1"/>
  <c r="R7456" i="35"/>
  <c r="R7507" i="35" s="1"/>
  <c r="N7456" i="35"/>
  <c r="N7507" i="35" s="1"/>
  <c r="J7456" i="35"/>
  <c r="J7507" i="35" s="1"/>
  <c r="R7455" i="35"/>
  <c r="R7506" i="35" s="1"/>
  <c r="N7455" i="35"/>
  <c r="N7506" i="35" s="1"/>
  <c r="J7455" i="35"/>
  <c r="J7506" i="35" s="1"/>
  <c r="R7454" i="35"/>
  <c r="R7505" i="35" s="1"/>
  <c r="N7454" i="35"/>
  <c r="N7505" i="35" s="1"/>
  <c r="J7454" i="35"/>
  <c r="J7505" i="35" s="1"/>
  <c r="R7453" i="35"/>
  <c r="R7504" i="35" s="1"/>
  <c r="N7453" i="35"/>
  <c r="N7504" i="35" s="1"/>
  <c r="J7453" i="35"/>
  <c r="J7504" i="35" s="1"/>
  <c r="R7452" i="35"/>
  <c r="R7503" i="35" s="1"/>
  <c r="N7452" i="35"/>
  <c r="N7503" i="35" s="1"/>
  <c r="J7452" i="35"/>
  <c r="J7503" i="35" s="1"/>
  <c r="R7451" i="35"/>
  <c r="R7502" i="35" s="1"/>
  <c r="N7451" i="35"/>
  <c r="N7502" i="35" s="1"/>
  <c r="J7451" i="35"/>
  <c r="J7502" i="35" s="1"/>
  <c r="R7450" i="35"/>
  <c r="R7501" i="35" s="1"/>
  <c r="N7450" i="35"/>
  <c r="N7501" i="35" s="1"/>
  <c r="J7450" i="35"/>
  <c r="J7501" i="35" s="1"/>
  <c r="R7449" i="35"/>
  <c r="R7500" i="35" s="1"/>
  <c r="N7449" i="35"/>
  <c r="N7500" i="35" s="1"/>
  <c r="J7449" i="35"/>
  <c r="J7500" i="35" s="1"/>
  <c r="R7448" i="35"/>
  <c r="R7499" i="35" s="1"/>
  <c r="N7448" i="35"/>
  <c r="N7499" i="35" s="1"/>
  <c r="J7448" i="35"/>
  <c r="J7499" i="35" s="1"/>
  <c r="R7447" i="35"/>
  <c r="R7498" i="35" s="1"/>
  <c r="N7447" i="35"/>
  <c r="N7498" i="35" s="1"/>
  <c r="J7447" i="35"/>
  <c r="J7498" i="35" s="1"/>
  <c r="R7446" i="35"/>
  <c r="R7497" i="35" s="1"/>
  <c r="N7446" i="35"/>
  <c r="N7497" i="35" s="1"/>
  <c r="J7446" i="35"/>
  <c r="J7497" i="35" s="1"/>
  <c r="R7445" i="35"/>
  <c r="R7496" i="35" s="1"/>
  <c r="N7445" i="35"/>
  <c r="N7496" i="35" s="1"/>
  <c r="J7445" i="35"/>
  <c r="J7496" i="35" s="1"/>
  <c r="R7444" i="35"/>
  <c r="R7495" i="35" s="1"/>
  <c r="N7444" i="35"/>
  <c r="N7495" i="35" s="1"/>
  <c r="J7444" i="35"/>
  <c r="J7495" i="35" s="1"/>
  <c r="R7443" i="35"/>
  <c r="R7494" i="35" s="1"/>
  <c r="N7443" i="35"/>
  <c r="N7494" i="35" s="1"/>
  <c r="J7443" i="35"/>
  <c r="J7494" i="35" s="1"/>
  <c r="R7442" i="35"/>
  <c r="R7493" i="35" s="1"/>
  <c r="N7442" i="35"/>
  <c r="N7493" i="35" s="1"/>
  <c r="J7442" i="35"/>
  <c r="J7493" i="35" s="1"/>
  <c r="R7441" i="35"/>
  <c r="R7492" i="35" s="1"/>
  <c r="N7441" i="35"/>
  <c r="N7492" i="35" s="1"/>
  <c r="J7441" i="35"/>
  <c r="J7492" i="35" s="1"/>
  <c r="R7440" i="35"/>
  <c r="R7491" i="35" s="1"/>
  <c r="N7440" i="35"/>
  <c r="N7491" i="35" s="1"/>
  <c r="J7440" i="35"/>
  <c r="J7491" i="35" s="1"/>
  <c r="R7439" i="35"/>
  <c r="R7490" i="35" s="1"/>
  <c r="N7439" i="35"/>
  <c r="N7490" i="35" s="1"/>
  <c r="J7439" i="35"/>
  <c r="J7490" i="35" s="1"/>
  <c r="R7438" i="35"/>
  <c r="R7489" i="35" s="1"/>
  <c r="N7438" i="35"/>
  <c r="N7489" i="35" s="1"/>
  <c r="J7438" i="35"/>
  <c r="J7489" i="35" s="1"/>
  <c r="R7437" i="35"/>
  <c r="R7488" i="35" s="1"/>
  <c r="N7437" i="35"/>
  <c r="N7488" i="35" s="1"/>
  <c r="J7437" i="35"/>
  <c r="J7488" i="35" s="1"/>
  <c r="R7436" i="35"/>
  <c r="R7487" i="35" s="1"/>
  <c r="N7436" i="35"/>
  <c r="N7487" i="35" s="1"/>
  <c r="J7436" i="35"/>
  <c r="J7487" i="35" s="1"/>
  <c r="R7435" i="35"/>
  <c r="R7486" i="35" s="1"/>
  <c r="N7435" i="35"/>
  <c r="N7486" i="35" s="1"/>
  <c r="J7435" i="35"/>
  <c r="J7486" i="35" s="1"/>
  <c r="R7434" i="35"/>
  <c r="R7485" i="35" s="1"/>
  <c r="N7434" i="35"/>
  <c r="N7485" i="35" s="1"/>
  <c r="J7434" i="35"/>
  <c r="J7485" i="35" s="1"/>
  <c r="R7433" i="35"/>
  <c r="R7484" i="35" s="1"/>
  <c r="N7433" i="35"/>
  <c r="N7484" i="35" s="1"/>
  <c r="J7433" i="35"/>
  <c r="J7484" i="35" s="1"/>
  <c r="R7432" i="35"/>
  <c r="R7483" i="35" s="1"/>
  <c r="N7432" i="35"/>
  <c r="N7483" i="35" s="1"/>
  <c r="J7432" i="35"/>
  <c r="J7483" i="35" s="1"/>
  <c r="R7431" i="35"/>
  <c r="R7482" i="35" s="1"/>
  <c r="N7431" i="35"/>
  <c r="N7482" i="35" s="1"/>
  <c r="J7431" i="35"/>
  <c r="J7482" i="35" s="1"/>
  <c r="R7430" i="35"/>
  <c r="R7481" i="35" s="1"/>
  <c r="N7430" i="35"/>
  <c r="N7481" i="35" s="1"/>
  <c r="J7430" i="35"/>
  <c r="J7481" i="35" s="1"/>
  <c r="R7429" i="35"/>
  <c r="R7480" i="35" s="1"/>
  <c r="N7429" i="35"/>
  <c r="N7480" i="35" s="1"/>
  <c r="J7429" i="35"/>
  <c r="J7480" i="35" s="1"/>
  <c r="R7428" i="35"/>
  <c r="R7479" i="35" s="1"/>
  <c r="N7428" i="35"/>
  <c r="N7479" i="35" s="1"/>
  <c r="J7428" i="35"/>
  <c r="J7479" i="35" s="1"/>
  <c r="R7427" i="35"/>
  <c r="R7478" i="35" s="1"/>
  <c r="N7427" i="35"/>
  <c r="N7478" i="35" s="1"/>
  <c r="J7427" i="35"/>
  <c r="J7478" i="35" s="1"/>
  <c r="R7426" i="35"/>
  <c r="R7477" i="35" s="1"/>
  <c r="N7426" i="35"/>
  <c r="N7477" i="35" s="1"/>
  <c r="J7426" i="35"/>
  <c r="J7477" i="35" s="1"/>
  <c r="R7425" i="35"/>
  <c r="R7476" i="35" s="1"/>
  <c r="N7425" i="35"/>
  <c r="N7476" i="35" s="1"/>
  <c r="J7425" i="35"/>
  <c r="J7476" i="35" s="1"/>
  <c r="R7424" i="35"/>
  <c r="R7475" i="35" s="1"/>
  <c r="N7424" i="35"/>
  <c r="N7475" i="35" s="1"/>
  <c r="J7424" i="35"/>
  <c r="J7475" i="35" s="1"/>
  <c r="R7423" i="35"/>
  <c r="R7474" i="35" s="1"/>
  <c r="N7423" i="35"/>
  <c r="N7474" i="35" s="1"/>
  <c r="J7423" i="35"/>
  <c r="J7474" i="35" s="1"/>
  <c r="R7422" i="35"/>
  <c r="R7473" i="35" s="1"/>
  <c r="N7422" i="35"/>
  <c r="N7473" i="35" s="1"/>
  <c r="J7422" i="35"/>
  <c r="J7473" i="35" s="1"/>
  <c r="R7421" i="35"/>
  <c r="R7472" i="35" s="1"/>
  <c r="N7421" i="35"/>
  <c r="N7472" i="35" s="1"/>
  <c r="J7421" i="35"/>
  <c r="J7472" i="35" s="1"/>
  <c r="R7420" i="35"/>
  <c r="R7471" i="35" s="1"/>
  <c r="N7420" i="35"/>
  <c r="N7471" i="35" s="1"/>
  <c r="J7420" i="35"/>
  <c r="J7471" i="35" s="1"/>
  <c r="R7419" i="35"/>
  <c r="R7470" i="35" s="1"/>
  <c r="N7419" i="35"/>
  <c r="N7470" i="35" s="1"/>
  <c r="J7419" i="35"/>
  <c r="J7470" i="35" s="1"/>
  <c r="R7418" i="35"/>
  <c r="R7469" i="35" s="1"/>
  <c r="N7418" i="35"/>
  <c r="N7469" i="35" s="1"/>
  <c r="J7418" i="35"/>
  <c r="J7469" i="35" s="1"/>
  <c r="R7417" i="35"/>
  <c r="R7468" i="35" s="1"/>
  <c r="N7417" i="35"/>
  <c r="N7468" i="35" s="1"/>
  <c r="J7417" i="35"/>
  <c r="J7468" i="35" s="1"/>
  <c r="R7416" i="35"/>
  <c r="R7467" i="35" s="1"/>
  <c r="N7416" i="35"/>
  <c r="N7467" i="35" s="1"/>
  <c r="J7416" i="35"/>
  <c r="J7467" i="35" s="1"/>
  <c r="R7415" i="35"/>
  <c r="R7466" i="35" s="1"/>
  <c r="N7415" i="35"/>
  <c r="N7466" i="35" s="1"/>
  <c r="J7415" i="35"/>
  <c r="J7466" i="35" s="1"/>
  <c r="R7414" i="35"/>
  <c r="R7465" i="35" s="1"/>
  <c r="N7414" i="35"/>
  <c r="N7465" i="35" s="1"/>
  <c r="J7414" i="35"/>
  <c r="J7465" i="35" s="1"/>
  <c r="R7413" i="35"/>
  <c r="R7464" i="35" s="1"/>
  <c r="N7413" i="35"/>
  <c r="N7464" i="35" s="1"/>
  <c r="J7413" i="35"/>
  <c r="J7464" i="35" s="1"/>
  <c r="R7412" i="35"/>
  <c r="R7463" i="35" s="1"/>
  <c r="N7412" i="35"/>
  <c r="N7463" i="35" s="1"/>
  <c r="J7412" i="35"/>
  <c r="J7463" i="35" s="1"/>
  <c r="R7411" i="35"/>
  <c r="N7411" i="35"/>
  <c r="J7411" i="35"/>
  <c r="E6940" i="35"/>
  <c r="F6833" i="35"/>
  <c r="F6884" i="35" s="1"/>
  <c r="J6833" i="35"/>
  <c r="J6884" i="35" s="1"/>
  <c r="N6833" i="35"/>
  <c r="N6884" i="35" s="1"/>
  <c r="R6833" i="35"/>
  <c r="R6884" i="35" s="1"/>
  <c r="G6833" i="35"/>
  <c r="G6884" i="35" s="1"/>
  <c r="K6833" i="35"/>
  <c r="K6884" i="35" s="1"/>
  <c r="O6833" i="35"/>
  <c r="O6884" i="35" s="1"/>
  <c r="D6884" i="35"/>
  <c r="M6832" i="35"/>
  <c r="M6883" i="35" s="1"/>
  <c r="F6829" i="35"/>
  <c r="F6880" i="35" s="1"/>
  <c r="J6829" i="35"/>
  <c r="J6880" i="35" s="1"/>
  <c r="N6829" i="35"/>
  <c r="N6880" i="35" s="1"/>
  <c r="R6829" i="35"/>
  <c r="R6880" i="35" s="1"/>
  <c r="G6829" i="35"/>
  <c r="G6880" i="35" s="1"/>
  <c r="K6829" i="35"/>
  <c r="K6880" i="35" s="1"/>
  <c r="O6829" i="35"/>
  <c r="O6880" i="35" s="1"/>
  <c r="D6880" i="35"/>
  <c r="M6828" i="35"/>
  <c r="M6879" i="35" s="1"/>
  <c r="F6825" i="35"/>
  <c r="F6876" i="35" s="1"/>
  <c r="J6825" i="35"/>
  <c r="J6876" i="35" s="1"/>
  <c r="N6825" i="35"/>
  <c r="N6876" i="35" s="1"/>
  <c r="R6825" i="35"/>
  <c r="R6876" i="35" s="1"/>
  <c r="G6825" i="35"/>
  <c r="G6876" i="35" s="1"/>
  <c r="K6825" i="35"/>
  <c r="K6876" i="35" s="1"/>
  <c r="O6825" i="35"/>
  <c r="O6876" i="35" s="1"/>
  <c r="D6876" i="35"/>
  <c r="M6824" i="35"/>
  <c r="M6875" i="35" s="1"/>
  <c r="F6821" i="35"/>
  <c r="F6872" i="35" s="1"/>
  <c r="J6821" i="35"/>
  <c r="J6872" i="35" s="1"/>
  <c r="N6821" i="35"/>
  <c r="N6872" i="35" s="1"/>
  <c r="R6821" i="35"/>
  <c r="R6872" i="35" s="1"/>
  <c r="G6821" i="35"/>
  <c r="G6872" i="35" s="1"/>
  <c r="K6821" i="35"/>
  <c r="K6872" i="35" s="1"/>
  <c r="O6821" i="35"/>
  <c r="O6872" i="35" s="1"/>
  <c r="D6872" i="35"/>
  <c r="M6820" i="35"/>
  <c r="M6871" i="35" s="1"/>
  <c r="F6817" i="35"/>
  <c r="F6868" i="35" s="1"/>
  <c r="J6817" i="35"/>
  <c r="J6868" i="35" s="1"/>
  <c r="N6817" i="35"/>
  <c r="N6868" i="35" s="1"/>
  <c r="R6817" i="35"/>
  <c r="R6868" i="35" s="1"/>
  <c r="G6817" i="35"/>
  <c r="G6868" i="35" s="1"/>
  <c r="K6817" i="35"/>
  <c r="K6868" i="35" s="1"/>
  <c r="O6817" i="35"/>
  <c r="O6868" i="35" s="1"/>
  <c r="D6868" i="35"/>
  <c r="M6816" i="35"/>
  <c r="M6867" i="35" s="1"/>
  <c r="F6813" i="35"/>
  <c r="F6864" i="35" s="1"/>
  <c r="J6813" i="35"/>
  <c r="J6864" i="35" s="1"/>
  <c r="N6813" i="35"/>
  <c r="N6864" i="35" s="1"/>
  <c r="R6813" i="35"/>
  <c r="R6864" i="35" s="1"/>
  <c r="G6813" i="35"/>
  <c r="G6864" i="35" s="1"/>
  <c r="K6813" i="35"/>
  <c r="K6864" i="35" s="1"/>
  <c r="O6813" i="35"/>
  <c r="O6864" i="35" s="1"/>
  <c r="D6864" i="35"/>
  <c r="M6812" i="35"/>
  <c r="M6863" i="35" s="1"/>
  <c r="F6809" i="35"/>
  <c r="F6860" i="35" s="1"/>
  <c r="J6809" i="35"/>
  <c r="J6860" i="35" s="1"/>
  <c r="N6809" i="35"/>
  <c r="N6860" i="35" s="1"/>
  <c r="R6809" i="35"/>
  <c r="R6860" i="35" s="1"/>
  <c r="G6809" i="35"/>
  <c r="G6860" i="35" s="1"/>
  <c r="K6809" i="35"/>
  <c r="K6860" i="35" s="1"/>
  <c r="O6809" i="35"/>
  <c r="O6860" i="35" s="1"/>
  <c r="D6860" i="35"/>
  <c r="M6808" i="35"/>
  <c r="M6859" i="35" s="1"/>
  <c r="F6805" i="35"/>
  <c r="F6856" i="35" s="1"/>
  <c r="J6805" i="35"/>
  <c r="J6856" i="35" s="1"/>
  <c r="N6805" i="35"/>
  <c r="N6856" i="35" s="1"/>
  <c r="R6805" i="35"/>
  <c r="R6856" i="35" s="1"/>
  <c r="G6805" i="35"/>
  <c r="G6856" i="35" s="1"/>
  <c r="K6805" i="35"/>
  <c r="K6856" i="35" s="1"/>
  <c r="O6805" i="35"/>
  <c r="O6856" i="35" s="1"/>
  <c r="D6856" i="35"/>
  <c r="M6804" i="35"/>
  <c r="M6855" i="35" s="1"/>
  <c r="F6801" i="35"/>
  <c r="F6852" i="35" s="1"/>
  <c r="J6801" i="35"/>
  <c r="J6852" i="35" s="1"/>
  <c r="N6801" i="35"/>
  <c r="N6852" i="35" s="1"/>
  <c r="R6801" i="35"/>
  <c r="R6852" i="35" s="1"/>
  <c r="G6801" i="35"/>
  <c r="G6852" i="35" s="1"/>
  <c r="K6801" i="35"/>
  <c r="K6852" i="35" s="1"/>
  <c r="O6801" i="35"/>
  <c r="O6852" i="35" s="1"/>
  <c r="D6852" i="35"/>
  <c r="M6800" i="35"/>
  <c r="M6851" i="35" s="1"/>
  <c r="F6797" i="35"/>
  <c r="F6848" i="35" s="1"/>
  <c r="J6797" i="35"/>
  <c r="J6848" i="35" s="1"/>
  <c r="N6797" i="35"/>
  <c r="N6848" i="35" s="1"/>
  <c r="R6797" i="35"/>
  <c r="R6848" i="35" s="1"/>
  <c r="G6797" i="35"/>
  <c r="G6848" i="35" s="1"/>
  <c r="K6797" i="35"/>
  <c r="K6848" i="35" s="1"/>
  <c r="O6797" i="35"/>
  <c r="O6848" i="35" s="1"/>
  <c r="D6848" i="35"/>
  <c r="M6796" i="35"/>
  <c r="M6847" i="35" s="1"/>
  <c r="F6793" i="35"/>
  <c r="F6844" i="35" s="1"/>
  <c r="J6793" i="35"/>
  <c r="J6844" i="35" s="1"/>
  <c r="N6793" i="35"/>
  <c r="N6844" i="35" s="1"/>
  <c r="R6793" i="35"/>
  <c r="R6844" i="35" s="1"/>
  <c r="G6793" i="35"/>
  <c r="G6844" i="35" s="1"/>
  <c r="K6793" i="35"/>
  <c r="K6844" i="35" s="1"/>
  <c r="O6793" i="35"/>
  <c r="O6844" i="35" s="1"/>
  <c r="D6844" i="35"/>
  <c r="M6792" i="35"/>
  <c r="M6843" i="35" s="1"/>
  <c r="F6789" i="35"/>
  <c r="F6840" i="35" s="1"/>
  <c r="J6789" i="35"/>
  <c r="J6840" i="35" s="1"/>
  <c r="N6789" i="35"/>
  <c r="N6840" i="35" s="1"/>
  <c r="R6789" i="35"/>
  <c r="R6840" i="35" s="1"/>
  <c r="G6789" i="35"/>
  <c r="G6840" i="35" s="1"/>
  <c r="K6789" i="35"/>
  <c r="K6840" i="35" s="1"/>
  <c r="O6789" i="35"/>
  <c r="O6840" i="35" s="1"/>
  <c r="D6840" i="35"/>
  <c r="M6788" i="35"/>
  <c r="M6839" i="35" s="1"/>
  <c r="E6554" i="35"/>
  <c r="E6605" i="35" s="1"/>
  <c r="I6554" i="35"/>
  <c r="I6605" i="35" s="1"/>
  <c r="M6554" i="35"/>
  <c r="M6605" i="35" s="1"/>
  <c r="Q6554" i="35"/>
  <c r="Q6605" i="35" s="1"/>
  <c r="F6554" i="35"/>
  <c r="F6605" i="35" s="1"/>
  <c r="J6554" i="35"/>
  <c r="J6605" i="35" s="1"/>
  <c r="N6554" i="35"/>
  <c r="N6605" i="35" s="1"/>
  <c r="R6554" i="35"/>
  <c r="R6605" i="35" s="1"/>
  <c r="G6554" i="35"/>
  <c r="G6605" i="35" s="1"/>
  <c r="K6554" i="35"/>
  <c r="K6605" i="35" s="1"/>
  <c r="O6554" i="35"/>
  <c r="O6605" i="35" s="1"/>
  <c r="D6605" i="35"/>
  <c r="E6550" i="35"/>
  <c r="E6601" i="35" s="1"/>
  <c r="I6550" i="35"/>
  <c r="I6601" i="35" s="1"/>
  <c r="M6550" i="35"/>
  <c r="M6601" i="35" s="1"/>
  <c r="Q6550" i="35"/>
  <c r="Q6601" i="35" s="1"/>
  <c r="F6550" i="35"/>
  <c r="F6601" i="35" s="1"/>
  <c r="J6550" i="35"/>
  <c r="J6601" i="35" s="1"/>
  <c r="N6550" i="35"/>
  <c r="N6601" i="35" s="1"/>
  <c r="R6550" i="35"/>
  <c r="R6601" i="35" s="1"/>
  <c r="G6550" i="35"/>
  <c r="G6601" i="35" s="1"/>
  <c r="K6550" i="35"/>
  <c r="K6601" i="35" s="1"/>
  <c r="O6550" i="35"/>
  <c r="O6601" i="35" s="1"/>
  <c r="D6601" i="35"/>
  <c r="E6546" i="35"/>
  <c r="E6597" i="35" s="1"/>
  <c r="I6546" i="35"/>
  <c r="I6597" i="35" s="1"/>
  <c r="M6546" i="35"/>
  <c r="M6597" i="35" s="1"/>
  <c r="Q6546" i="35"/>
  <c r="Q6597" i="35" s="1"/>
  <c r="F6546" i="35"/>
  <c r="F6597" i="35" s="1"/>
  <c r="J6546" i="35"/>
  <c r="J6597" i="35" s="1"/>
  <c r="N6546" i="35"/>
  <c r="N6597" i="35" s="1"/>
  <c r="R6546" i="35"/>
  <c r="R6597" i="35" s="1"/>
  <c r="G6546" i="35"/>
  <c r="G6597" i="35" s="1"/>
  <c r="K6546" i="35"/>
  <c r="K6597" i="35" s="1"/>
  <c r="O6546" i="35"/>
  <c r="O6597" i="35" s="1"/>
  <c r="D6597" i="35"/>
  <c r="E6542" i="35"/>
  <c r="E6593" i="35" s="1"/>
  <c r="I6542" i="35"/>
  <c r="I6593" i="35" s="1"/>
  <c r="M6542" i="35"/>
  <c r="M6593" i="35" s="1"/>
  <c r="Q6542" i="35"/>
  <c r="Q6593" i="35" s="1"/>
  <c r="F6542" i="35"/>
  <c r="F6593" i="35" s="1"/>
  <c r="J6542" i="35"/>
  <c r="J6593" i="35" s="1"/>
  <c r="N6542" i="35"/>
  <c r="N6593" i="35" s="1"/>
  <c r="R6542" i="35"/>
  <c r="R6593" i="35" s="1"/>
  <c r="G6542" i="35"/>
  <c r="G6593" i="35" s="1"/>
  <c r="K6542" i="35"/>
  <c r="K6593" i="35" s="1"/>
  <c r="O6542" i="35"/>
  <c r="O6593" i="35" s="1"/>
  <c r="D6593" i="35"/>
  <c r="E6538" i="35"/>
  <c r="E6589" i="35" s="1"/>
  <c r="I6538" i="35"/>
  <c r="I6589" i="35" s="1"/>
  <c r="M6538" i="35"/>
  <c r="M6589" i="35" s="1"/>
  <c r="Q6538" i="35"/>
  <c r="Q6589" i="35" s="1"/>
  <c r="F6538" i="35"/>
  <c r="F6589" i="35" s="1"/>
  <c r="J6538" i="35"/>
  <c r="J6589" i="35" s="1"/>
  <c r="N6538" i="35"/>
  <c r="N6589" i="35" s="1"/>
  <c r="R6538" i="35"/>
  <c r="R6589" i="35" s="1"/>
  <c r="G6538" i="35"/>
  <c r="G6589" i="35" s="1"/>
  <c r="K6538" i="35"/>
  <c r="K6589" i="35" s="1"/>
  <c r="O6538" i="35"/>
  <c r="O6589" i="35" s="1"/>
  <c r="D6589" i="35"/>
  <c r="E6534" i="35"/>
  <c r="E6585" i="35" s="1"/>
  <c r="I6534" i="35"/>
  <c r="I6585" i="35" s="1"/>
  <c r="M6534" i="35"/>
  <c r="M6585" i="35" s="1"/>
  <c r="Q6534" i="35"/>
  <c r="Q6585" i="35" s="1"/>
  <c r="F6534" i="35"/>
  <c r="F6585" i="35" s="1"/>
  <c r="J6534" i="35"/>
  <c r="J6585" i="35" s="1"/>
  <c r="N6534" i="35"/>
  <c r="N6585" i="35" s="1"/>
  <c r="R6534" i="35"/>
  <c r="R6585" i="35" s="1"/>
  <c r="G6534" i="35"/>
  <c r="G6585" i="35" s="1"/>
  <c r="K6534" i="35"/>
  <c r="K6585" i="35" s="1"/>
  <c r="O6534" i="35"/>
  <c r="O6585" i="35" s="1"/>
  <c r="D6585" i="35"/>
  <c r="E6530" i="35"/>
  <c r="E6581" i="35" s="1"/>
  <c r="I6530" i="35"/>
  <c r="I6581" i="35" s="1"/>
  <c r="M6530" i="35"/>
  <c r="M6581" i="35" s="1"/>
  <c r="Q6530" i="35"/>
  <c r="Q6581" i="35" s="1"/>
  <c r="F6530" i="35"/>
  <c r="F6581" i="35" s="1"/>
  <c r="J6530" i="35"/>
  <c r="J6581" i="35" s="1"/>
  <c r="N6530" i="35"/>
  <c r="N6581" i="35" s="1"/>
  <c r="R6530" i="35"/>
  <c r="R6581" i="35" s="1"/>
  <c r="G6530" i="35"/>
  <c r="G6581" i="35" s="1"/>
  <c r="K6530" i="35"/>
  <c r="K6581" i="35" s="1"/>
  <c r="O6530" i="35"/>
  <c r="O6581" i="35" s="1"/>
  <c r="D6581" i="35"/>
  <c r="E6526" i="35"/>
  <c r="E6577" i="35" s="1"/>
  <c r="I6526" i="35"/>
  <c r="I6577" i="35" s="1"/>
  <c r="M6526" i="35"/>
  <c r="M6577" i="35" s="1"/>
  <c r="Q6526" i="35"/>
  <c r="Q6577" i="35" s="1"/>
  <c r="F6526" i="35"/>
  <c r="F6577" i="35" s="1"/>
  <c r="J6526" i="35"/>
  <c r="J6577" i="35" s="1"/>
  <c r="N6526" i="35"/>
  <c r="N6577" i="35" s="1"/>
  <c r="R6526" i="35"/>
  <c r="R6577" i="35" s="1"/>
  <c r="G6526" i="35"/>
  <c r="G6577" i="35" s="1"/>
  <c r="K6526" i="35"/>
  <c r="K6577" i="35" s="1"/>
  <c r="O6526" i="35"/>
  <c r="O6577" i="35" s="1"/>
  <c r="D6577" i="35"/>
  <c r="E6522" i="35"/>
  <c r="E6573" i="35" s="1"/>
  <c r="I6522" i="35"/>
  <c r="I6573" i="35" s="1"/>
  <c r="M6522" i="35"/>
  <c r="M6573" i="35" s="1"/>
  <c r="Q6522" i="35"/>
  <c r="Q6573" i="35" s="1"/>
  <c r="F6522" i="35"/>
  <c r="F6573" i="35" s="1"/>
  <c r="J6522" i="35"/>
  <c r="J6573" i="35" s="1"/>
  <c r="N6522" i="35"/>
  <c r="N6573" i="35" s="1"/>
  <c r="R6522" i="35"/>
  <c r="R6573" i="35" s="1"/>
  <c r="G6522" i="35"/>
  <c r="G6573" i="35" s="1"/>
  <c r="K6522" i="35"/>
  <c r="K6573" i="35" s="1"/>
  <c r="O6522" i="35"/>
  <c r="O6573" i="35" s="1"/>
  <c r="D6573" i="35"/>
  <c r="E6518" i="35"/>
  <c r="E6569" i="35" s="1"/>
  <c r="I6518" i="35"/>
  <c r="I6569" i="35" s="1"/>
  <c r="M6518" i="35"/>
  <c r="M6569" i="35" s="1"/>
  <c r="Q6518" i="35"/>
  <c r="Q6569" i="35" s="1"/>
  <c r="F6518" i="35"/>
  <c r="F6569" i="35" s="1"/>
  <c r="J6518" i="35"/>
  <c r="J6569" i="35" s="1"/>
  <c r="N6518" i="35"/>
  <c r="N6569" i="35" s="1"/>
  <c r="R6518" i="35"/>
  <c r="R6569" i="35" s="1"/>
  <c r="G6518" i="35"/>
  <c r="G6569" i="35" s="1"/>
  <c r="K6518" i="35"/>
  <c r="K6569" i="35" s="1"/>
  <c r="O6518" i="35"/>
  <c r="O6569" i="35" s="1"/>
  <c r="D6569" i="35"/>
  <c r="E6514" i="35"/>
  <c r="E6565" i="35" s="1"/>
  <c r="I6514" i="35"/>
  <c r="I6565" i="35" s="1"/>
  <c r="M6514" i="35"/>
  <c r="M6565" i="35" s="1"/>
  <c r="Q6514" i="35"/>
  <c r="Q6565" i="35" s="1"/>
  <c r="F6514" i="35"/>
  <c r="F6565" i="35" s="1"/>
  <c r="J6514" i="35"/>
  <c r="J6565" i="35" s="1"/>
  <c r="N6514" i="35"/>
  <c r="N6565" i="35" s="1"/>
  <c r="R6514" i="35"/>
  <c r="R6565" i="35" s="1"/>
  <c r="G6514" i="35"/>
  <c r="G6565" i="35" s="1"/>
  <c r="K6514" i="35"/>
  <c r="K6565" i="35" s="1"/>
  <c r="O6514" i="35"/>
  <c r="O6565" i="35" s="1"/>
  <c r="D6565" i="35"/>
  <c r="E6510" i="35"/>
  <c r="E6561" i="35" s="1"/>
  <c r="I6510" i="35"/>
  <c r="I6561" i="35" s="1"/>
  <c r="M6510" i="35"/>
  <c r="M6561" i="35" s="1"/>
  <c r="Q6510" i="35"/>
  <c r="Q6561" i="35" s="1"/>
  <c r="F6510" i="35"/>
  <c r="F6561" i="35" s="1"/>
  <c r="J6510" i="35"/>
  <c r="J6561" i="35" s="1"/>
  <c r="N6510" i="35"/>
  <c r="N6561" i="35" s="1"/>
  <c r="R6510" i="35"/>
  <c r="R6561" i="35" s="1"/>
  <c r="G6510" i="35"/>
  <c r="G6561" i="35" s="1"/>
  <c r="K6510" i="35"/>
  <c r="K6561" i="35" s="1"/>
  <c r="O6510" i="35"/>
  <c r="O6561" i="35" s="1"/>
  <c r="D6561" i="35"/>
  <c r="E6506" i="35"/>
  <c r="I6506" i="35"/>
  <c r="M6506" i="35"/>
  <c r="Q6506" i="35"/>
  <c r="F6506" i="35"/>
  <c r="J6506" i="35"/>
  <c r="N6506" i="35"/>
  <c r="R6506" i="35"/>
  <c r="G6506" i="35"/>
  <c r="K6506" i="35"/>
  <c r="O6506" i="35"/>
  <c r="D6556" i="35"/>
  <c r="D6557" i="35"/>
  <c r="R6419" i="35"/>
  <c r="R6456" i="35"/>
  <c r="R6470" i="35" s="1"/>
  <c r="J6419" i="35"/>
  <c r="J6456" i="35"/>
  <c r="J6470" i="35" s="1"/>
  <c r="F6419" i="35"/>
  <c r="F6456" i="35"/>
  <c r="F6470" i="35" s="1"/>
  <c r="D6227" i="35"/>
  <c r="D6230" i="35" s="1"/>
  <c r="D6240" i="35" s="1"/>
  <c r="D6244" i="35" s="1"/>
  <c r="E6176" i="35"/>
  <c r="E6177" i="35"/>
  <c r="E6227" i="35" s="1"/>
  <c r="E6230" i="35" s="1"/>
  <c r="E6240" i="35" s="1"/>
  <c r="E6244" i="35" s="1"/>
  <c r="N5845" i="35"/>
  <c r="G7192" i="35"/>
  <c r="G7243" i="35" s="1"/>
  <c r="O7191" i="35"/>
  <c r="O7242" i="35" s="1"/>
  <c r="K7191" i="35"/>
  <c r="K7242" i="35" s="1"/>
  <c r="G7191" i="35"/>
  <c r="G7242" i="35" s="1"/>
  <c r="O7190" i="35"/>
  <c r="O7241" i="35" s="1"/>
  <c r="K7190" i="35"/>
  <c r="K7241" i="35" s="1"/>
  <c r="G7190" i="35"/>
  <c r="G7241" i="35" s="1"/>
  <c r="O7189" i="35"/>
  <c r="O7240" i="35" s="1"/>
  <c r="K7189" i="35"/>
  <c r="K7240" i="35" s="1"/>
  <c r="G7189" i="35"/>
  <c r="G7240" i="35" s="1"/>
  <c r="O7188" i="35"/>
  <c r="O7239" i="35" s="1"/>
  <c r="K7188" i="35"/>
  <c r="K7239" i="35" s="1"/>
  <c r="G7188" i="35"/>
  <c r="G7239" i="35" s="1"/>
  <c r="O7187" i="35"/>
  <c r="O7238" i="35" s="1"/>
  <c r="K7187" i="35"/>
  <c r="K7238" i="35" s="1"/>
  <c r="G7187" i="35"/>
  <c r="G7238" i="35" s="1"/>
  <c r="O7186" i="35"/>
  <c r="O7237" i="35" s="1"/>
  <c r="K7186" i="35"/>
  <c r="K7237" i="35" s="1"/>
  <c r="G7186" i="35"/>
  <c r="G7237" i="35" s="1"/>
  <c r="O7185" i="35"/>
  <c r="O7236" i="35" s="1"/>
  <c r="K7185" i="35"/>
  <c r="K7236" i="35" s="1"/>
  <c r="G7185" i="35"/>
  <c r="G7236" i="35" s="1"/>
  <c r="O7184" i="35"/>
  <c r="O7235" i="35" s="1"/>
  <c r="K7184" i="35"/>
  <c r="K7235" i="35" s="1"/>
  <c r="G7184" i="35"/>
  <c r="G7235" i="35" s="1"/>
  <c r="O7183" i="35"/>
  <c r="O7234" i="35" s="1"/>
  <c r="K7183" i="35"/>
  <c r="K7234" i="35" s="1"/>
  <c r="G7183" i="35"/>
  <c r="G7234" i="35" s="1"/>
  <c r="O7182" i="35"/>
  <c r="O7233" i="35" s="1"/>
  <c r="K7182" i="35"/>
  <c r="K7233" i="35" s="1"/>
  <c r="G7182" i="35"/>
  <c r="G7233" i="35" s="1"/>
  <c r="O7181" i="35"/>
  <c r="O7232" i="35" s="1"/>
  <c r="K7181" i="35"/>
  <c r="K7232" i="35" s="1"/>
  <c r="G7181" i="35"/>
  <c r="G7232" i="35" s="1"/>
  <c r="O7180" i="35"/>
  <c r="O7231" i="35" s="1"/>
  <c r="K7180" i="35"/>
  <c r="K7231" i="35" s="1"/>
  <c r="G7180" i="35"/>
  <c r="G7231" i="35" s="1"/>
  <c r="O7179" i="35"/>
  <c r="O7230" i="35" s="1"/>
  <c r="K7179" i="35"/>
  <c r="K7230" i="35" s="1"/>
  <c r="G7179" i="35"/>
  <c r="G7230" i="35" s="1"/>
  <c r="O7178" i="35"/>
  <c r="O7229" i="35" s="1"/>
  <c r="K7178" i="35"/>
  <c r="K7229" i="35" s="1"/>
  <c r="G7178" i="35"/>
  <c r="G7229" i="35" s="1"/>
  <c r="O7177" i="35"/>
  <c r="O7228" i="35" s="1"/>
  <c r="K7177" i="35"/>
  <c r="K7228" i="35" s="1"/>
  <c r="G7177" i="35"/>
  <c r="G7228" i="35" s="1"/>
  <c r="O7176" i="35"/>
  <c r="O7227" i="35" s="1"/>
  <c r="K7176" i="35"/>
  <c r="K7227" i="35" s="1"/>
  <c r="G7176" i="35"/>
  <c r="G7227" i="35" s="1"/>
  <c r="O7175" i="35"/>
  <c r="O7226" i="35" s="1"/>
  <c r="K7175" i="35"/>
  <c r="K7226" i="35" s="1"/>
  <c r="G7175" i="35"/>
  <c r="G7226" i="35" s="1"/>
  <c r="O7174" i="35"/>
  <c r="O7225" i="35" s="1"/>
  <c r="K7174" i="35"/>
  <c r="K7225" i="35" s="1"/>
  <c r="G7174" i="35"/>
  <c r="G7225" i="35" s="1"/>
  <c r="O7173" i="35"/>
  <c r="O7224" i="35" s="1"/>
  <c r="K7173" i="35"/>
  <c r="K7224" i="35" s="1"/>
  <c r="G7173" i="35"/>
  <c r="G7224" i="35" s="1"/>
  <c r="O7172" i="35"/>
  <c r="O7223" i="35" s="1"/>
  <c r="K7172" i="35"/>
  <c r="K7223" i="35" s="1"/>
  <c r="G7172" i="35"/>
  <c r="G7223" i="35" s="1"/>
  <c r="O7171" i="35"/>
  <c r="O7222" i="35" s="1"/>
  <c r="K7171" i="35"/>
  <c r="K7222" i="35" s="1"/>
  <c r="G7171" i="35"/>
  <c r="G7222" i="35" s="1"/>
  <c r="O7170" i="35"/>
  <c r="O7221" i="35" s="1"/>
  <c r="K7170" i="35"/>
  <c r="K7221" i="35" s="1"/>
  <c r="G7170" i="35"/>
  <c r="G7221" i="35" s="1"/>
  <c r="O7169" i="35"/>
  <c r="O7220" i="35" s="1"/>
  <c r="K7169" i="35"/>
  <c r="K7220" i="35" s="1"/>
  <c r="G7169" i="35"/>
  <c r="G7220" i="35" s="1"/>
  <c r="O7168" i="35"/>
  <c r="K7168" i="35"/>
  <c r="G7168" i="35"/>
  <c r="F6832" i="35"/>
  <c r="F6883" i="35" s="1"/>
  <c r="J6832" i="35"/>
  <c r="J6883" i="35" s="1"/>
  <c r="N6832" i="35"/>
  <c r="N6883" i="35" s="1"/>
  <c r="R6832" i="35"/>
  <c r="R6883" i="35" s="1"/>
  <c r="G6832" i="35"/>
  <c r="G6883" i="35" s="1"/>
  <c r="K6832" i="35"/>
  <c r="K6883" i="35" s="1"/>
  <c r="O6832" i="35"/>
  <c r="O6883" i="35" s="1"/>
  <c r="D6883" i="35"/>
  <c r="F6828" i="35"/>
  <c r="F6879" i="35" s="1"/>
  <c r="J6828" i="35"/>
  <c r="J6879" i="35" s="1"/>
  <c r="N6828" i="35"/>
  <c r="N6879" i="35" s="1"/>
  <c r="R6828" i="35"/>
  <c r="R6879" i="35" s="1"/>
  <c r="G6828" i="35"/>
  <c r="G6879" i="35" s="1"/>
  <c r="K6828" i="35"/>
  <c r="K6879" i="35" s="1"/>
  <c r="O6828" i="35"/>
  <c r="O6879" i="35" s="1"/>
  <c r="D6879" i="35"/>
  <c r="F6824" i="35"/>
  <c r="F6875" i="35" s="1"/>
  <c r="J6824" i="35"/>
  <c r="J6875" i="35" s="1"/>
  <c r="N6824" i="35"/>
  <c r="N6875" i="35" s="1"/>
  <c r="R6824" i="35"/>
  <c r="R6875" i="35" s="1"/>
  <c r="G6824" i="35"/>
  <c r="G6875" i="35" s="1"/>
  <c r="K6824" i="35"/>
  <c r="K6875" i="35" s="1"/>
  <c r="O6824" i="35"/>
  <c r="O6875" i="35" s="1"/>
  <c r="D6875" i="35"/>
  <c r="F6820" i="35"/>
  <c r="F6871" i="35" s="1"/>
  <c r="J6820" i="35"/>
  <c r="J6871" i="35" s="1"/>
  <c r="N6820" i="35"/>
  <c r="N6871" i="35" s="1"/>
  <c r="R6820" i="35"/>
  <c r="R6871" i="35" s="1"/>
  <c r="G6820" i="35"/>
  <c r="G6871" i="35" s="1"/>
  <c r="K6820" i="35"/>
  <c r="K6871" i="35" s="1"/>
  <c r="O6820" i="35"/>
  <c r="O6871" i="35" s="1"/>
  <c r="D6871" i="35"/>
  <c r="F6816" i="35"/>
  <c r="F6867" i="35" s="1"/>
  <c r="J6816" i="35"/>
  <c r="J6867" i="35" s="1"/>
  <c r="N6816" i="35"/>
  <c r="N6867" i="35" s="1"/>
  <c r="R6816" i="35"/>
  <c r="R6867" i="35" s="1"/>
  <c r="G6816" i="35"/>
  <c r="G6867" i="35" s="1"/>
  <c r="K6816" i="35"/>
  <c r="K6867" i="35" s="1"/>
  <c r="O6816" i="35"/>
  <c r="O6867" i="35" s="1"/>
  <c r="D6867" i="35"/>
  <c r="F6812" i="35"/>
  <c r="F6863" i="35" s="1"/>
  <c r="J6812" i="35"/>
  <c r="J6863" i="35" s="1"/>
  <c r="N6812" i="35"/>
  <c r="N6863" i="35" s="1"/>
  <c r="R6812" i="35"/>
  <c r="R6863" i="35" s="1"/>
  <c r="G6812" i="35"/>
  <c r="G6863" i="35" s="1"/>
  <c r="K6812" i="35"/>
  <c r="K6863" i="35" s="1"/>
  <c r="O6812" i="35"/>
  <c r="O6863" i="35" s="1"/>
  <c r="D6863" i="35"/>
  <c r="F6808" i="35"/>
  <c r="F6859" i="35" s="1"/>
  <c r="J6808" i="35"/>
  <c r="J6859" i="35" s="1"/>
  <c r="N6808" i="35"/>
  <c r="N6859" i="35" s="1"/>
  <c r="R6808" i="35"/>
  <c r="R6859" i="35" s="1"/>
  <c r="G6808" i="35"/>
  <c r="G6859" i="35" s="1"/>
  <c r="K6808" i="35"/>
  <c r="K6859" i="35" s="1"/>
  <c r="O6808" i="35"/>
  <c r="O6859" i="35" s="1"/>
  <c r="D6859" i="35"/>
  <c r="F6804" i="35"/>
  <c r="F6855" i="35" s="1"/>
  <c r="J6804" i="35"/>
  <c r="J6855" i="35" s="1"/>
  <c r="N6804" i="35"/>
  <c r="N6855" i="35" s="1"/>
  <c r="R6804" i="35"/>
  <c r="R6855" i="35" s="1"/>
  <c r="G6804" i="35"/>
  <c r="G6855" i="35" s="1"/>
  <c r="K6804" i="35"/>
  <c r="K6855" i="35" s="1"/>
  <c r="O6804" i="35"/>
  <c r="O6855" i="35" s="1"/>
  <c r="D6855" i="35"/>
  <c r="F6800" i="35"/>
  <c r="F6851" i="35" s="1"/>
  <c r="J6800" i="35"/>
  <c r="J6851" i="35" s="1"/>
  <c r="N6800" i="35"/>
  <c r="N6851" i="35" s="1"/>
  <c r="R6800" i="35"/>
  <c r="R6851" i="35" s="1"/>
  <c r="G6800" i="35"/>
  <c r="G6851" i="35" s="1"/>
  <c r="K6800" i="35"/>
  <c r="K6851" i="35" s="1"/>
  <c r="O6800" i="35"/>
  <c r="O6851" i="35" s="1"/>
  <c r="D6851" i="35"/>
  <c r="F6796" i="35"/>
  <c r="F6847" i="35" s="1"/>
  <c r="J6796" i="35"/>
  <c r="J6847" i="35" s="1"/>
  <c r="N6796" i="35"/>
  <c r="N6847" i="35" s="1"/>
  <c r="R6796" i="35"/>
  <c r="R6847" i="35" s="1"/>
  <c r="G6796" i="35"/>
  <c r="G6847" i="35" s="1"/>
  <c r="K6796" i="35"/>
  <c r="K6847" i="35" s="1"/>
  <c r="O6796" i="35"/>
  <c r="O6847" i="35" s="1"/>
  <c r="D6847" i="35"/>
  <c r="F6792" i="35"/>
  <c r="F6843" i="35" s="1"/>
  <c r="J6792" i="35"/>
  <c r="J6843" i="35" s="1"/>
  <c r="N6792" i="35"/>
  <c r="N6843" i="35" s="1"/>
  <c r="R6792" i="35"/>
  <c r="R6843" i="35" s="1"/>
  <c r="G6792" i="35"/>
  <c r="G6843" i="35" s="1"/>
  <c r="K6792" i="35"/>
  <c r="K6843" i="35" s="1"/>
  <c r="O6792" i="35"/>
  <c r="O6843" i="35" s="1"/>
  <c r="D6843" i="35"/>
  <c r="F6788" i="35"/>
  <c r="F6839" i="35" s="1"/>
  <c r="J6788" i="35"/>
  <c r="J6839" i="35" s="1"/>
  <c r="N6788" i="35"/>
  <c r="N6839" i="35" s="1"/>
  <c r="R6788" i="35"/>
  <c r="R6839" i="35" s="1"/>
  <c r="G6788" i="35"/>
  <c r="G6839" i="35" s="1"/>
  <c r="K6788" i="35"/>
  <c r="K6839" i="35" s="1"/>
  <c r="O6788" i="35"/>
  <c r="O6839" i="35" s="1"/>
  <c r="D6839" i="35"/>
  <c r="Q6697" i="35"/>
  <c r="Q6698" i="35"/>
  <c r="Q6748" i="35" s="1"/>
  <c r="Q6751" i="35" s="1"/>
  <c r="Q6761" i="35" s="1"/>
  <c r="Q6765" i="35" s="1"/>
  <c r="I6697" i="35"/>
  <c r="I6698" i="35"/>
  <c r="I6748" i="35" s="1"/>
  <c r="I6751" i="35" s="1"/>
  <c r="I6761" i="35" s="1"/>
  <c r="I6765" i="35" s="1"/>
  <c r="E6553" i="35"/>
  <c r="E6604" i="35" s="1"/>
  <c r="I6553" i="35"/>
  <c r="I6604" i="35" s="1"/>
  <c r="M6553" i="35"/>
  <c r="M6604" i="35" s="1"/>
  <c r="Q6553" i="35"/>
  <c r="Q6604" i="35" s="1"/>
  <c r="F6553" i="35"/>
  <c r="F6604" i="35" s="1"/>
  <c r="J6553" i="35"/>
  <c r="J6604" i="35" s="1"/>
  <c r="N6553" i="35"/>
  <c r="N6604" i="35" s="1"/>
  <c r="R6553" i="35"/>
  <c r="R6604" i="35" s="1"/>
  <c r="G6553" i="35"/>
  <c r="G6604" i="35" s="1"/>
  <c r="K6553" i="35"/>
  <c r="K6604" i="35" s="1"/>
  <c r="O6553" i="35"/>
  <c r="O6604" i="35" s="1"/>
  <c r="D6604" i="35"/>
  <c r="E6549" i="35"/>
  <c r="E6600" i="35" s="1"/>
  <c r="I6549" i="35"/>
  <c r="I6600" i="35" s="1"/>
  <c r="M6549" i="35"/>
  <c r="M6600" i="35" s="1"/>
  <c r="Q6549" i="35"/>
  <c r="Q6600" i="35" s="1"/>
  <c r="F6549" i="35"/>
  <c r="F6600" i="35" s="1"/>
  <c r="J6549" i="35"/>
  <c r="J6600" i="35" s="1"/>
  <c r="N6549" i="35"/>
  <c r="N6600" i="35" s="1"/>
  <c r="R6549" i="35"/>
  <c r="R6600" i="35" s="1"/>
  <c r="G6549" i="35"/>
  <c r="G6600" i="35" s="1"/>
  <c r="K6549" i="35"/>
  <c r="K6600" i="35" s="1"/>
  <c r="O6549" i="35"/>
  <c r="O6600" i="35" s="1"/>
  <c r="D6600" i="35"/>
  <c r="E6545" i="35"/>
  <c r="E6596" i="35" s="1"/>
  <c r="I6545" i="35"/>
  <c r="I6596" i="35" s="1"/>
  <c r="M6545" i="35"/>
  <c r="M6596" i="35" s="1"/>
  <c r="Q6545" i="35"/>
  <c r="Q6596" i="35" s="1"/>
  <c r="F6545" i="35"/>
  <c r="F6596" i="35" s="1"/>
  <c r="J6545" i="35"/>
  <c r="J6596" i="35" s="1"/>
  <c r="N6545" i="35"/>
  <c r="N6596" i="35" s="1"/>
  <c r="R6545" i="35"/>
  <c r="R6596" i="35" s="1"/>
  <c r="G6545" i="35"/>
  <c r="G6596" i="35" s="1"/>
  <c r="K6545" i="35"/>
  <c r="K6596" i="35" s="1"/>
  <c r="O6545" i="35"/>
  <c r="O6596" i="35" s="1"/>
  <c r="D6596" i="35"/>
  <c r="E6541" i="35"/>
  <c r="E6592" i="35" s="1"/>
  <c r="I6541" i="35"/>
  <c r="I6592" i="35" s="1"/>
  <c r="M6541" i="35"/>
  <c r="M6592" i="35" s="1"/>
  <c r="Q6541" i="35"/>
  <c r="Q6592" i="35" s="1"/>
  <c r="F6541" i="35"/>
  <c r="F6592" i="35" s="1"/>
  <c r="J6541" i="35"/>
  <c r="J6592" i="35" s="1"/>
  <c r="N6541" i="35"/>
  <c r="N6592" i="35" s="1"/>
  <c r="R6541" i="35"/>
  <c r="R6592" i="35" s="1"/>
  <c r="G6541" i="35"/>
  <c r="G6592" i="35" s="1"/>
  <c r="K6541" i="35"/>
  <c r="K6592" i="35" s="1"/>
  <c r="O6541" i="35"/>
  <c r="O6592" i="35" s="1"/>
  <c r="D6592" i="35"/>
  <c r="E6537" i="35"/>
  <c r="E6588" i="35" s="1"/>
  <c r="I6537" i="35"/>
  <c r="I6588" i="35" s="1"/>
  <c r="M6537" i="35"/>
  <c r="M6588" i="35" s="1"/>
  <c r="Q6537" i="35"/>
  <c r="Q6588" i="35" s="1"/>
  <c r="F6537" i="35"/>
  <c r="F6588" i="35" s="1"/>
  <c r="J6537" i="35"/>
  <c r="J6588" i="35" s="1"/>
  <c r="N6537" i="35"/>
  <c r="N6588" i="35" s="1"/>
  <c r="R6537" i="35"/>
  <c r="R6588" i="35" s="1"/>
  <c r="G6537" i="35"/>
  <c r="G6588" i="35" s="1"/>
  <c r="K6537" i="35"/>
  <c r="K6588" i="35" s="1"/>
  <c r="O6537" i="35"/>
  <c r="O6588" i="35" s="1"/>
  <c r="D6588" i="35"/>
  <c r="E6533" i="35"/>
  <c r="E6584" i="35" s="1"/>
  <c r="I6533" i="35"/>
  <c r="I6584" i="35" s="1"/>
  <c r="M6533" i="35"/>
  <c r="M6584" i="35" s="1"/>
  <c r="Q6533" i="35"/>
  <c r="Q6584" i="35" s="1"/>
  <c r="F6533" i="35"/>
  <c r="F6584" i="35" s="1"/>
  <c r="J6533" i="35"/>
  <c r="J6584" i="35" s="1"/>
  <c r="N6533" i="35"/>
  <c r="N6584" i="35" s="1"/>
  <c r="R6533" i="35"/>
  <c r="R6584" i="35" s="1"/>
  <c r="G6533" i="35"/>
  <c r="G6584" i="35" s="1"/>
  <c r="K6533" i="35"/>
  <c r="K6584" i="35" s="1"/>
  <c r="O6533" i="35"/>
  <c r="O6584" i="35" s="1"/>
  <c r="D6584" i="35"/>
  <c r="E6529" i="35"/>
  <c r="E6580" i="35" s="1"/>
  <c r="I6529" i="35"/>
  <c r="I6580" i="35" s="1"/>
  <c r="M6529" i="35"/>
  <c r="M6580" i="35" s="1"/>
  <c r="Q6529" i="35"/>
  <c r="Q6580" i="35" s="1"/>
  <c r="F6529" i="35"/>
  <c r="F6580" i="35" s="1"/>
  <c r="J6529" i="35"/>
  <c r="J6580" i="35" s="1"/>
  <c r="N6529" i="35"/>
  <c r="N6580" i="35" s="1"/>
  <c r="R6529" i="35"/>
  <c r="R6580" i="35" s="1"/>
  <c r="G6529" i="35"/>
  <c r="G6580" i="35" s="1"/>
  <c r="K6529" i="35"/>
  <c r="K6580" i="35" s="1"/>
  <c r="O6529" i="35"/>
  <c r="O6580" i="35" s="1"/>
  <c r="D6580" i="35"/>
  <c r="E6525" i="35"/>
  <c r="E6576" i="35" s="1"/>
  <c r="I6525" i="35"/>
  <c r="I6576" i="35" s="1"/>
  <c r="M6525" i="35"/>
  <c r="M6576" i="35" s="1"/>
  <c r="Q6525" i="35"/>
  <c r="Q6576" i="35" s="1"/>
  <c r="F6525" i="35"/>
  <c r="F6576" i="35" s="1"/>
  <c r="J6525" i="35"/>
  <c r="J6576" i="35" s="1"/>
  <c r="N6525" i="35"/>
  <c r="N6576" i="35" s="1"/>
  <c r="R6525" i="35"/>
  <c r="R6576" i="35" s="1"/>
  <c r="G6525" i="35"/>
  <c r="G6576" i="35" s="1"/>
  <c r="K6525" i="35"/>
  <c r="K6576" i="35" s="1"/>
  <c r="O6525" i="35"/>
  <c r="O6576" i="35" s="1"/>
  <c r="D6576" i="35"/>
  <c r="E6521" i="35"/>
  <c r="E6572" i="35" s="1"/>
  <c r="I6521" i="35"/>
  <c r="I6572" i="35" s="1"/>
  <c r="M6521" i="35"/>
  <c r="M6572" i="35" s="1"/>
  <c r="Q6521" i="35"/>
  <c r="Q6572" i="35" s="1"/>
  <c r="F6521" i="35"/>
  <c r="F6572" i="35" s="1"/>
  <c r="J6521" i="35"/>
  <c r="J6572" i="35" s="1"/>
  <c r="N6521" i="35"/>
  <c r="N6572" i="35" s="1"/>
  <c r="R6521" i="35"/>
  <c r="R6572" i="35" s="1"/>
  <c r="G6521" i="35"/>
  <c r="G6572" i="35" s="1"/>
  <c r="K6521" i="35"/>
  <c r="K6572" i="35" s="1"/>
  <c r="O6521" i="35"/>
  <c r="O6572" i="35" s="1"/>
  <c r="D6572" i="35"/>
  <c r="E6517" i="35"/>
  <c r="E6568" i="35" s="1"/>
  <c r="I6517" i="35"/>
  <c r="I6568" i="35" s="1"/>
  <c r="M6517" i="35"/>
  <c r="M6568" i="35" s="1"/>
  <c r="Q6517" i="35"/>
  <c r="Q6568" i="35" s="1"/>
  <c r="F6517" i="35"/>
  <c r="F6568" i="35" s="1"/>
  <c r="J6517" i="35"/>
  <c r="J6568" i="35" s="1"/>
  <c r="N6517" i="35"/>
  <c r="N6568" i="35" s="1"/>
  <c r="R6517" i="35"/>
  <c r="R6568" i="35" s="1"/>
  <c r="G6517" i="35"/>
  <c r="G6568" i="35" s="1"/>
  <c r="K6517" i="35"/>
  <c r="K6568" i="35" s="1"/>
  <c r="O6517" i="35"/>
  <c r="O6568" i="35" s="1"/>
  <c r="D6568" i="35"/>
  <c r="E6513" i="35"/>
  <c r="E6564" i="35" s="1"/>
  <c r="I6513" i="35"/>
  <c r="I6564" i="35" s="1"/>
  <c r="M6513" i="35"/>
  <c r="M6564" i="35" s="1"/>
  <c r="Q6513" i="35"/>
  <c r="Q6564" i="35" s="1"/>
  <c r="F6513" i="35"/>
  <c r="F6564" i="35" s="1"/>
  <c r="J6513" i="35"/>
  <c r="J6564" i="35" s="1"/>
  <c r="N6513" i="35"/>
  <c r="N6564" i="35" s="1"/>
  <c r="R6513" i="35"/>
  <c r="R6564" i="35" s="1"/>
  <c r="G6513" i="35"/>
  <c r="G6564" i="35" s="1"/>
  <c r="K6513" i="35"/>
  <c r="K6564" i="35" s="1"/>
  <c r="O6513" i="35"/>
  <c r="O6564" i="35" s="1"/>
  <c r="D6564" i="35"/>
  <c r="E6509" i="35"/>
  <c r="E6560" i="35" s="1"/>
  <c r="I6509" i="35"/>
  <c r="I6560" i="35" s="1"/>
  <c r="M6509" i="35"/>
  <c r="M6560" i="35" s="1"/>
  <c r="Q6509" i="35"/>
  <c r="Q6560" i="35" s="1"/>
  <c r="F6509" i="35"/>
  <c r="F6560" i="35" s="1"/>
  <c r="J6509" i="35"/>
  <c r="J6560" i="35" s="1"/>
  <c r="N6509" i="35"/>
  <c r="N6560" i="35" s="1"/>
  <c r="R6509" i="35"/>
  <c r="R6560" i="35" s="1"/>
  <c r="G6509" i="35"/>
  <c r="G6560" i="35" s="1"/>
  <c r="K6509" i="35"/>
  <c r="K6560" i="35" s="1"/>
  <c r="O6509" i="35"/>
  <c r="O6560" i="35" s="1"/>
  <c r="D6560" i="35"/>
  <c r="P6557" i="35"/>
  <c r="D6470" i="35"/>
  <c r="L6470" i="35"/>
  <c r="D6366" i="35"/>
  <c r="E6315" i="35"/>
  <c r="E6316" i="35"/>
  <c r="E6366" i="35" s="1"/>
  <c r="L6035" i="35"/>
  <c r="L6039" i="35"/>
  <c r="L6086" i="35" s="1"/>
  <c r="L6093" i="35" s="1"/>
  <c r="L6103" i="35" s="1"/>
  <c r="L6107" i="35" s="1"/>
  <c r="D5949" i="35"/>
  <c r="D5952" i="35" s="1"/>
  <c r="D5962" i="35" s="1"/>
  <c r="D5966" i="35" s="1"/>
  <c r="O7358" i="35"/>
  <c r="O7408" i="35" s="1"/>
  <c r="O7515" i="35" s="1"/>
  <c r="O7525" i="35" s="1"/>
  <c r="O7529" i="35" s="1"/>
  <c r="K7358" i="35"/>
  <c r="K7408" i="35" s="1"/>
  <c r="K7515" i="35" s="1"/>
  <c r="K7525" i="35" s="1"/>
  <c r="K7529" i="35" s="1"/>
  <c r="G7358" i="35"/>
  <c r="G7408" i="35" s="1"/>
  <c r="G7515" i="35" s="1"/>
  <c r="G7525" i="35" s="1"/>
  <c r="G7529" i="35" s="1"/>
  <c r="R7217" i="35"/>
  <c r="R7268" i="35" s="1"/>
  <c r="N7217" i="35"/>
  <c r="N7268" i="35" s="1"/>
  <c r="J7217" i="35"/>
  <c r="J7268" i="35" s="1"/>
  <c r="R7216" i="35"/>
  <c r="R7267" i="35" s="1"/>
  <c r="N7216" i="35"/>
  <c r="N7267" i="35" s="1"/>
  <c r="J7216" i="35"/>
  <c r="J7267" i="35" s="1"/>
  <c r="R7215" i="35"/>
  <c r="R7266" i="35" s="1"/>
  <c r="N7215" i="35"/>
  <c r="N7266" i="35" s="1"/>
  <c r="J7215" i="35"/>
  <c r="J7266" i="35" s="1"/>
  <c r="R7214" i="35"/>
  <c r="R7265" i="35" s="1"/>
  <c r="N7214" i="35"/>
  <c r="N7265" i="35" s="1"/>
  <c r="J7214" i="35"/>
  <c r="J7265" i="35" s="1"/>
  <c r="R7213" i="35"/>
  <c r="R7264" i="35" s="1"/>
  <c r="N7213" i="35"/>
  <c r="N7264" i="35" s="1"/>
  <c r="J7213" i="35"/>
  <c r="J7264" i="35" s="1"/>
  <c r="R7212" i="35"/>
  <c r="R7263" i="35" s="1"/>
  <c r="N7212" i="35"/>
  <c r="N7263" i="35" s="1"/>
  <c r="J7212" i="35"/>
  <c r="J7263" i="35" s="1"/>
  <c r="R7211" i="35"/>
  <c r="R7262" i="35" s="1"/>
  <c r="N7211" i="35"/>
  <c r="N7262" i="35" s="1"/>
  <c r="J7211" i="35"/>
  <c r="J7262" i="35" s="1"/>
  <c r="R7210" i="35"/>
  <c r="R7261" i="35" s="1"/>
  <c r="N7210" i="35"/>
  <c r="N7261" i="35" s="1"/>
  <c r="J7210" i="35"/>
  <c r="J7261" i="35" s="1"/>
  <c r="R7209" i="35"/>
  <c r="R7260" i="35" s="1"/>
  <c r="N7209" i="35"/>
  <c r="N7260" i="35" s="1"/>
  <c r="J7209" i="35"/>
  <c r="J7260" i="35" s="1"/>
  <c r="R7208" i="35"/>
  <c r="R7259" i="35" s="1"/>
  <c r="N7208" i="35"/>
  <c r="N7259" i="35" s="1"/>
  <c r="J7208" i="35"/>
  <c r="J7259" i="35" s="1"/>
  <c r="R7207" i="35"/>
  <c r="R7258" i="35" s="1"/>
  <c r="N7207" i="35"/>
  <c r="N7258" i="35" s="1"/>
  <c r="J7207" i="35"/>
  <c r="J7258" i="35" s="1"/>
  <c r="R7206" i="35"/>
  <c r="R7257" i="35" s="1"/>
  <c r="N7206" i="35"/>
  <c r="N7257" i="35" s="1"/>
  <c r="J7206" i="35"/>
  <c r="J7257" i="35" s="1"/>
  <c r="R7205" i="35"/>
  <c r="R7256" i="35" s="1"/>
  <c r="N7205" i="35"/>
  <c r="N7256" i="35" s="1"/>
  <c r="J7205" i="35"/>
  <c r="J7256" i="35" s="1"/>
  <c r="R7204" i="35"/>
  <c r="R7255" i="35" s="1"/>
  <c r="N7204" i="35"/>
  <c r="N7255" i="35" s="1"/>
  <c r="J7204" i="35"/>
  <c r="J7255" i="35" s="1"/>
  <c r="R7203" i="35"/>
  <c r="R7254" i="35" s="1"/>
  <c r="N7203" i="35"/>
  <c r="N7254" i="35" s="1"/>
  <c r="J7203" i="35"/>
  <c r="J7254" i="35" s="1"/>
  <c r="R7202" i="35"/>
  <c r="R7253" i="35" s="1"/>
  <c r="N7202" i="35"/>
  <c r="N7253" i="35" s="1"/>
  <c r="J7202" i="35"/>
  <c r="J7253" i="35" s="1"/>
  <c r="R7201" i="35"/>
  <c r="R7252" i="35" s="1"/>
  <c r="N7201" i="35"/>
  <c r="N7252" i="35" s="1"/>
  <c r="J7201" i="35"/>
  <c r="J7252" i="35" s="1"/>
  <c r="R7200" i="35"/>
  <c r="R7251" i="35" s="1"/>
  <c r="N7200" i="35"/>
  <c r="N7251" i="35" s="1"/>
  <c r="J7200" i="35"/>
  <c r="J7251" i="35" s="1"/>
  <c r="R7199" i="35"/>
  <c r="R7250" i="35" s="1"/>
  <c r="N7199" i="35"/>
  <c r="N7250" i="35" s="1"/>
  <c r="J7199" i="35"/>
  <c r="J7250" i="35" s="1"/>
  <c r="R7198" i="35"/>
  <c r="R7249" i="35" s="1"/>
  <c r="N7198" i="35"/>
  <c r="N7249" i="35" s="1"/>
  <c r="J7198" i="35"/>
  <c r="J7249" i="35" s="1"/>
  <c r="R7197" i="35"/>
  <c r="R7248" i="35" s="1"/>
  <c r="N7197" i="35"/>
  <c r="N7248" i="35" s="1"/>
  <c r="J7197" i="35"/>
  <c r="J7248" i="35" s="1"/>
  <c r="R7196" i="35"/>
  <c r="R7247" i="35" s="1"/>
  <c r="N7196" i="35"/>
  <c r="N7247" i="35" s="1"/>
  <c r="J7196" i="35"/>
  <c r="J7247" i="35" s="1"/>
  <c r="R7195" i="35"/>
  <c r="R7246" i="35" s="1"/>
  <c r="N7195" i="35"/>
  <c r="N7246" i="35" s="1"/>
  <c r="J7195" i="35"/>
  <c r="J7246" i="35" s="1"/>
  <c r="R7194" i="35"/>
  <c r="R7245" i="35" s="1"/>
  <c r="N7194" i="35"/>
  <c r="N7245" i="35" s="1"/>
  <c r="J7194" i="35"/>
  <c r="J7245" i="35" s="1"/>
  <c r="R7193" i="35"/>
  <c r="R7244" i="35" s="1"/>
  <c r="N7193" i="35"/>
  <c r="N7244" i="35" s="1"/>
  <c r="J7193" i="35"/>
  <c r="J7244" i="35" s="1"/>
  <c r="R7192" i="35"/>
  <c r="R7243" i="35" s="1"/>
  <c r="N7192" i="35"/>
  <c r="N7243" i="35" s="1"/>
  <c r="J7192" i="35"/>
  <c r="J7243" i="35" s="1"/>
  <c r="R7191" i="35"/>
  <c r="R7242" i="35" s="1"/>
  <c r="N7191" i="35"/>
  <c r="N7242" i="35" s="1"/>
  <c r="J7191" i="35"/>
  <c r="J7242" i="35" s="1"/>
  <c r="R7190" i="35"/>
  <c r="R7241" i="35" s="1"/>
  <c r="N7190" i="35"/>
  <c r="N7241" i="35" s="1"/>
  <c r="J7190" i="35"/>
  <c r="J7241" i="35" s="1"/>
  <c r="R7189" i="35"/>
  <c r="R7240" i="35" s="1"/>
  <c r="N7189" i="35"/>
  <c r="N7240" i="35" s="1"/>
  <c r="J7189" i="35"/>
  <c r="J7240" i="35" s="1"/>
  <c r="R7188" i="35"/>
  <c r="R7239" i="35" s="1"/>
  <c r="N7188" i="35"/>
  <c r="N7239" i="35" s="1"/>
  <c r="J7188" i="35"/>
  <c r="J7239" i="35" s="1"/>
  <c r="R7187" i="35"/>
  <c r="R7238" i="35" s="1"/>
  <c r="N7187" i="35"/>
  <c r="N7238" i="35" s="1"/>
  <c r="J7187" i="35"/>
  <c r="J7238" i="35" s="1"/>
  <c r="R7186" i="35"/>
  <c r="R7237" i="35" s="1"/>
  <c r="N7186" i="35"/>
  <c r="N7237" i="35" s="1"/>
  <c r="J7186" i="35"/>
  <c r="J7237" i="35" s="1"/>
  <c r="R7185" i="35"/>
  <c r="R7236" i="35" s="1"/>
  <c r="N7185" i="35"/>
  <c r="N7236" i="35" s="1"/>
  <c r="J7185" i="35"/>
  <c r="J7236" i="35" s="1"/>
  <c r="R7184" i="35"/>
  <c r="R7235" i="35" s="1"/>
  <c r="N7184" i="35"/>
  <c r="N7235" i="35" s="1"/>
  <c r="J7184" i="35"/>
  <c r="J7235" i="35" s="1"/>
  <c r="R7183" i="35"/>
  <c r="R7234" i="35" s="1"/>
  <c r="N7183" i="35"/>
  <c r="N7234" i="35" s="1"/>
  <c r="J7183" i="35"/>
  <c r="J7234" i="35" s="1"/>
  <c r="R7182" i="35"/>
  <c r="R7233" i="35" s="1"/>
  <c r="N7182" i="35"/>
  <c r="N7233" i="35" s="1"/>
  <c r="J7182" i="35"/>
  <c r="J7233" i="35" s="1"/>
  <c r="R7181" i="35"/>
  <c r="R7232" i="35" s="1"/>
  <c r="N7181" i="35"/>
  <c r="N7232" i="35" s="1"/>
  <c r="J7181" i="35"/>
  <c r="J7232" i="35" s="1"/>
  <c r="R7180" i="35"/>
  <c r="R7231" i="35" s="1"/>
  <c r="N7180" i="35"/>
  <c r="N7231" i="35" s="1"/>
  <c r="J7180" i="35"/>
  <c r="J7231" i="35" s="1"/>
  <c r="R7179" i="35"/>
  <c r="R7230" i="35" s="1"/>
  <c r="N7179" i="35"/>
  <c r="N7230" i="35" s="1"/>
  <c r="J7179" i="35"/>
  <c r="J7230" i="35" s="1"/>
  <c r="R7178" i="35"/>
  <c r="R7229" i="35" s="1"/>
  <c r="N7178" i="35"/>
  <c r="N7229" i="35" s="1"/>
  <c r="J7178" i="35"/>
  <c r="J7229" i="35" s="1"/>
  <c r="R7177" i="35"/>
  <c r="R7228" i="35" s="1"/>
  <c r="N7177" i="35"/>
  <c r="N7228" i="35" s="1"/>
  <c r="J7177" i="35"/>
  <c r="J7228" i="35" s="1"/>
  <c r="R7176" i="35"/>
  <c r="R7227" i="35" s="1"/>
  <c r="N7176" i="35"/>
  <c r="N7227" i="35" s="1"/>
  <c r="J7176" i="35"/>
  <c r="J7227" i="35" s="1"/>
  <c r="R7175" i="35"/>
  <c r="R7226" i="35" s="1"/>
  <c r="N7175" i="35"/>
  <c r="N7226" i="35" s="1"/>
  <c r="J7175" i="35"/>
  <c r="J7226" i="35" s="1"/>
  <c r="R7174" i="35"/>
  <c r="R7225" i="35" s="1"/>
  <c r="N7174" i="35"/>
  <c r="N7225" i="35" s="1"/>
  <c r="J7174" i="35"/>
  <c r="J7225" i="35" s="1"/>
  <c r="R7173" i="35"/>
  <c r="R7224" i="35" s="1"/>
  <c r="N7173" i="35"/>
  <c r="N7224" i="35" s="1"/>
  <c r="J7173" i="35"/>
  <c r="J7224" i="35" s="1"/>
  <c r="R7172" i="35"/>
  <c r="R7223" i="35" s="1"/>
  <c r="N7172" i="35"/>
  <c r="N7223" i="35" s="1"/>
  <c r="J7172" i="35"/>
  <c r="J7223" i="35" s="1"/>
  <c r="R7171" i="35"/>
  <c r="R7222" i="35" s="1"/>
  <c r="N7171" i="35"/>
  <c r="N7222" i="35" s="1"/>
  <c r="J7171" i="35"/>
  <c r="J7222" i="35" s="1"/>
  <c r="R7170" i="35"/>
  <c r="R7221" i="35" s="1"/>
  <c r="N7170" i="35"/>
  <c r="N7221" i="35" s="1"/>
  <c r="J7170" i="35"/>
  <c r="J7221" i="35" s="1"/>
  <c r="R7169" i="35"/>
  <c r="R7220" i="35" s="1"/>
  <c r="N7169" i="35"/>
  <c r="N7220" i="35" s="1"/>
  <c r="J7169" i="35"/>
  <c r="J7220" i="35" s="1"/>
  <c r="R7168" i="35"/>
  <c r="N7168" i="35"/>
  <c r="J7168" i="35"/>
  <c r="E6948" i="35"/>
  <c r="E6991" i="35" s="1"/>
  <c r="R6940" i="35"/>
  <c r="R6941" i="35"/>
  <c r="R6991" i="35" s="1"/>
  <c r="N6940" i="35"/>
  <c r="N6941" i="35"/>
  <c r="N6991" i="35" s="1"/>
  <c r="J6940" i="35"/>
  <c r="J6941" i="35"/>
  <c r="J6991" i="35" s="1"/>
  <c r="F6940" i="35"/>
  <c r="F6941" i="35"/>
  <c r="F6991" i="35" s="1"/>
  <c r="F6835" i="35"/>
  <c r="F6886" i="35" s="1"/>
  <c r="J6835" i="35"/>
  <c r="J6886" i="35" s="1"/>
  <c r="N6835" i="35"/>
  <c r="N6886" i="35" s="1"/>
  <c r="R6835" i="35"/>
  <c r="R6886" i="35" s="1"/>
  <c r="G6835" i="35"/>
  <c r="G6886" i="35" s="1"/>
  <c r="K6835" i="35"/>
  <c r="K6886" i="35" s="1"/>
  <c r="O6835" i="35"/>
  <c r="O6886" i="35" s="1"/>
  <c r="D6886" i="35"/>
  <c r="P6833" i="35"/>
  <c r="P6884" i="35" s="1"/>
  <c r="H6833" i="35"/>
  <c r="H6884" i="35" s="1"/>
  <c r="Q6832" i="35"/>
  <c r="Q6883" i="35" s="1"/>
  <c r="I6832" i="35"/>
  <c r="I6883" i="35" s="1"/>
  <c r="F6831" i="35"/>
  <c r="F6882" i="35" s="1"/>
  <c r="J6831" i="35"/>
  <c r="J6882" i="35" s="1"/>
  <c r="N6831" i="35"/>
  <c r="N6882" i="35" s="1"/>
  <c r="R6831" i="35"/>
  <c r="R6882" i="35" s="1"/>
  <c r="G6831" i="35"/>
  <c r="G6882" i="35" s="1"/>
  <c r="K6831" i="35"/>
  <c r="K6882" i="35" s="1"/>
  <c r="O6831" i="35"/>
  <c r="O6882" i="35" s="1"/>
  <c r="D6882" i="35"/>
  <c r="P6829" i="35"/>
  <c r="P6880" i="35" s="1"/>
  <c r="H6829" i="35"/>
  <c r="H6880" i="35" s="1"/>
  <c r="Q6828" i="35"/>
  <c r="Q6879" i="35" s="1"/>
  <c r="I6828" i="35"/>
  <c r="I6879" i="35" s="1"/>
  <c r="F6827" i="35"/>
  <c r="F6878" i="35" s="1"/>
  <c r="J6827" i="35"/>
  <c r="J6878" i="35" s="1"/>
  <c r="N6827" i="35"/>
  <c r="N6878" i="35" s="1"/>
  <c r="R6827" i="35"/>
  <c r="R6878" i="35" s="1"/>
  <c r="G6827" i="35"/>
  <c r="G6878" i="35" s="1"/>
  <c r="K6827" i="35"/>
  <c r="K6878" i="35" s="1"/>
  <c r="O6827" i="35"/>
  <c r="O6878" i="35" s="1"/>
  <c r="D6878" i="35"/>
  <c r="P6825" i="35"/>
  <c r="P6876" i="35" s="1"/>
  <c r="H6825" i="35"/>
  <c r="H6876" i="35" s="1"/>
  <c r="Q6824" i="35"/>
  <c r="Q6875" i="35" s="1"/>
  <c r="I6824" i="35"/>
  <c r="I6875" i="35" s="1"/>
  <c r="F6823" i="35"/>
  <c r="F6874" i="35" s="1"/>
  <c r="J6823" i="35"/>
  <c r="J6874" i="35" s="1"/>
  <c r="N6823" i="35"/>
  <c r="N6874" i="35" s="1"/>
  <c r="R6823" i="35"/>
  <c r="R6874" i="35" s="1"/>
  <c r="G6823" i="35"/>
  <c r="G6874" i="35" s="1"/>
  <c r="K6823" i="35"/>
  <c r="K6874" i="35" s="1"/>
  <c r="O6823" i="35"/>
  <c r="O6874" i="35" s="1"/>
  <c r="D6874" i="35"/>
  <c r="P6821" i="35"/>
  <c r="P6872" i="35" s="1"/>
  <c r="H6821" i="35"/>
  <c r="H6872" i="35" s="1"/>
  <c r="Q6820" i="35"/>
  <c r="Q6871" i="35" s="1"/>
  <c r="I6820" i="35"/>
  <c r="I6871" i="35" s="1"/>
  <c r="F6819" i="35"/>
  <c r="F6870" i="35" s="1"/>
  <c r="J6819" i="35"/>
  <c r="J6870" i="35" s="1"/>
  <c r="N6819" i="35"/>
  <c r="N6870" i="35" s="1"/>
  <c r="R6819" i="35"/>
  <c r="R6870" i="35" s="1"/>
  <c r="G6819" i="35"/>
  <c r="G6870" i="35" s="1"/>
  <c r="K6819" i="35"/>
  <c r="K6870" i="35" s="1"/>
  <c r="O6819" i="35"/>
  <c r="O6870" i="35" s="1"/>
  <c r="D6870" i="35"/>
  <c r="P6817" i="35"/>
  <c r="P6868" i="35" s="1"/>
  <c r="H6817" i="35"/>
  <c r="H6868" i="35" s="1"/>
  <c r="Q6816" i="35"/>
  <c r="Q6867" i="35" s="1"/>
  <c r="I6816" i="35"/>
  <c r="I6867" i="35" s="1"/>
  <c r="F6815" i="35"/>
  <c r="F6866" i="35" s="1"/>
  <c r="J6815" i="35"/>
  <c r="J6866" i="35" s="1"/>
  <c r="N6815" i="35"/>
  <c r="N6866" i="35" s="1"/>
  <c r="R6815" i="35"/>
  <c r="R6866" i="35" s="1"/>
  <c r="G6815" i="35"/>
  <c r="G6866" i="35" s="1"/>
  <c r="K6815" i="35"/>
  <c r="K6866" i="35" s="1"/>
  <c r="O6815" i="35"/>
  <c r="O6866" i="35" s="1"/>
  <c r="D6866" i="35"/>
  <c r="P6813" i="35"/>
  <c r="P6864" i="35" s="1"/>
  <c r="H6813" i="35"/>
  <c r="H6864" i="35" s="1"/>
  <c r="Q6812" i="35"/>
  <c r="Q6863" i="35" s="1"/>
  <c r="I6812" i="35"/>
  <c r="I6863" i="35" s="1"/>
  <c r="F6811" i="35"/>
  <c r="F6862" i="35" s="1"/>
  <c r="J6811" i="35"/>
  <c r="J6862" i="35" s="1"/>
  <c r="N6811" i="35"/>
  <c r="N6862" i="35" s="1"/>
  <c r="R6811" i="35"/>
  <c r="R6862" i="35" s="1"/>
  <c r="G6811" i="35"/>
  <c r="G6862" i="35" s="1"/>
  <c r="K6811" i="35"/>
  <c r="K6862" i="35" s="1"/>
  <c r="O6811" i="35"/>
  <c r="O6862" i="35" s="1"/>
  <c r="D6862" i="35"/>
  <c r="P6809" i="35"/>
  <c r="P6860" i="35" s="1"/>
  <c r="H6809" i="35"/>
  <c r="H6860" i="35" s="1"/>
  <c r="Q6808" i="35"/>
  <c r="Q6859" i="35" s="1"/>
  <c r="I6808" i="35"/>
  <c r="I6859" i="35" s="1"/>
  <c r="F6807" i="35"/>
  <c r="F6858" i="35" s="1"/>
  <c r="J6807" i="35"/>
  <c r="J6858" i="35" s="1"/>
  <c r="N6807" i="35"/>
  <c r="N6858" i="35" s="1"/>
  <c r="R6807" i="35"/>
  <c r="R6858" i="35" s="1"/>
  <c r="G6807" i="35"/>
  <c r="G6858" i="35" s="1"/>
  <c r="K6807" i="35"/>
  <c r="K6858" i="35" s="1"/>
  <c r="O6807" i="35"/>
  <c r="O6858" i="35" s="1"/>
  <c r="D6858" i="35"/>
  <c r="P6805" i="35"/>
  <c r="P6856" i="35" s="1"/>
  <c r="H6805" i="35"/>
  <c r="H6856" i="35" s="1"/>
  <c r="Q6804" i="35"/>
  <c r="Q6855" i="35" s="1"/>
  <c r="I6804" i="35"/>
  <c r="I6855" i="35" s="1"/>
  <c r="F6803" i="35"/>
  <c r="F6854" i="35" s="1"/>
  <c r="J6803" i="35"/>
  <c r="J6854" i="35" s="1"/>
  <c r="N6803" i="35"/>
  <c r="N6854" i="35" s="1"/>
  <c r="R6803" i="35"/>
  <c r="R6854" i="35" s="1"/>
  <c r="G6803" i="35"/>
  <c r="G6854" i="35" s="1"/>
  <c r="K6803" i="35"/>
  <c r="K6854" i="35" s="1"/>
  <c r="O6803" i="35"/>
  <c r="O6854" i="35" s="1"/>
  <c r="D6854" i="35"/>
  <c r="P6801" i="35"/>
  <c r="P6852" i="35" s="1"/>
  <c r="H6801" i="35"/>
  <c r="H6852" i="35" s="1"/>
  <c r="Q6800" i="35"/>
  <c r="Q6851" i="35" s="1"/>
  <c r="I6800" i="35"/>
  <c r="I6851" i="35" s="1"/>
  <c r="F6799" i="35"/>
  <c r="F6850" i="35" s="1"/>
  <c r="J6799" i="35"/>
  <c r="J6850" i="35" s="1"/>
  <c r="N6799" i="35"/>
  <c r="N6850" i="35" s="1"/>
  <c r="R6799" i="35"/>
  <c r="R6850" i="35" s="1"/>
  <c r="G6799" i="35"/>
  <c r="G6850" i="35" s="1"/>
  <c r="K6799" i="35"/>
  <c r="K6850" i="35" s="1"/>
  <c r="O6799" i="35"/>
  <c r="O6850" i="35" s="1"/>
  <c r="D6850" i="35"/>
  <c r="P6797" i="35"/>
  <c r="P6848" i="35" s="1"/>
  <c r="H6797" i="35"/>
  <c r="H6848" i="35" s="1"/>
  <c r="Q6796" i="35"/>
  <c r="Q6847" i="35" s="1"/>
  <c r="I6796" i="35"/>
  <c r="I6847" i="35" s="1"/>
  <c r="F6795" i="35"/>
  <c r="F6846" i="35" s="1"/>
  <c r="J6795" i="35"/>
  <c r="J6846" i="35" s="1"/>
  <c r="N6795" i="35"/>
  <c r="N6846" i="35" s="1"/>
  <c r="R6795" i="35"/>
  <c r="R6846" i="35" s="1"/>
  <c r="G6795" i="35"/>
  <c r="G6846" i="35" s="1"/>
  <c r="K6795" i="35"/>
  <c r="K6846" i="35" s="1"/>
  <c r="O6795" i="35"/>
  <c r="O6846" i="35" s="1"/>
  <c r="D6846" i="35"/>
  <c r="P6793" i="35"/>
  <c r="P6844" i="35" s="1"/>
  <c r="H6793" i="35"/>
  <c r="H6844" i="35" s="1"/>
  <c r="Q6792" i="35"/>
  <c r="Q6843" i="35" s="1"/>
  <c r="I6792" i="35"/>
  <c r="I6843" i="35" s="1"/>
  <c r="F6791" i="35"/>
  <c r="F6842" i="35" s="1"/>
  <c r="J6791" i="35"/>
  <c r="J6842" i="35" s="1"/>
  <c r="N6791" i="35"/>
  <c r="N6842" i="35" s="1"/>
  <c r="R6791" i="35"/>
  <c r="R6842" i="35" s="1"/>
  <c r="G6791" i="35"/>
  <c r="G6842" i="35" s="1"/>
  <c r="K6791" i="35"/>
  <c r="K6842" i="35" s="1"/>
  <c r="O6791" i="35"/>
  <c r="O6842" i="35" s="1"/>
  <c r="D6842" i="35"/>
  <c r="P6789" i="35"/>
  <c r="P6840" i="35" s="1"/>
  <c r="H6789" i="35"/>
  <c r="H6840" i="35" s="1"/>
  <c r="Q6788" i="35"/>
  <c r="Q6839" i="35" s="1"/>
  <c r="I6788" i="35"/>
  <c r="I6839" i="35" s="1"/>
  <c r="F6787" i="35"/>
  <c r="F6838" i="35" s="1"/>
  <c r="J6787" i="35"/>
  <c r="J6838" i="35" s="1"/>
  <c r="N6787" i="35"/>
  <c r="N6838" i="35" s="1"/>
  <c r="R6787" i="35"/>
  <c r="R6838" i="35" s="1"/>
  <c r="G6787" i="35"/>
  <c r="G6838" i="35" s="1"/>
  <c r="K6787" i="35"/>
  <c r="K6838" i="35" s="1"/>
  <c r="O6787" i="35"/>
  <c r="O6838" i="35" s="1"/>
  <c r="D6838" i="35"/>
  <c r="L6554" i="35"/>
  <c r="L6605" i="35" s="1"/>
  <c r="P6553" i="35"/>
  <c r="P6604" i="35" s="1"/>
  <c r="E6552" i="35"/>
  <c r="E6603" i="35" s="1"/>
  <c r="I6552" i="35"/>
  <c r="I6603" i="35" s="1"/>
  <c r="M6552" i="35"/>
  <c r="M6603" i="35" s="1"/>
  <c r="Q6552" i="35"/>
  <c r="Q6603" i="35" s="1"/>
  <c r="F6552" i="35"/>
  <c r="F6603" i="35" s="1"/>
  <c r="J6552" i="35"/>
  <c r="J6603" i="35" s="1"/>
  <c r="N6552" i="35"/>
  <c r="N6603" i="35" s="1"/>
  <c r="R6552" i="35"/>
  <c r="R6603" i="35" s="1"/>
  <c r="G6552" i="35"/>
  <c r="G6603" i="35" s="1"/>
  <c r="K6552" i="35"/>
  <c r="K6603" i="35" s="1"/>
  <c r="O6552" i="35"/>
  <c r="O6603" i="35" s="1"/>
  <c r="D6603" i="35"/>
  <c r="L6550" i="35"/>
  <c r="L6601" i="35" s="1"/>
  <c r="P6549" i="35"/>
  <c r="P6600" i="35" s="1"/>
  <c r="E6548" i="35"/>
  <c r="E6599" i="35" s="1"/>
  <c r="I6548" i="35"/>
  <c r="I6599" i="35" s="1"/>
  <c r="M6548" i="35"/>
  <c r="M6599" i="35" s="1"/>
  <c r="Q6548" i="35"/>
  <c r="Q6599" i="35" s="1"/>
  <c r="F6548" i="35"/>
  <c r="F6599" i="35" s="1"/>
  <c r="J6548" i="35"/>
  <c r="J6599" i="35" s="1"/>
  <c r="N6548" i="35"/>
  <c r="N6599" i="35" s="1"/>
  <c r="R6548" i="35"/>
  <c r="R6599" i="35" s="1"/>
  <c r="G6548" i="35"/>
  <c r="G6599" i="35" s="1"/>
  <c r="K6548" i="35"/>
  <c r="K6599" i="35" s="1"/>
  <c r="O6548" i="35"/>
  <c r="O6599" i="35" s="1"/>
  <c r="D6599" i="35"/>
  <c r="L6546" i="35"/>
  <c r="L6597" i="35" s="1"/>
  <c r="P6545" i="35"/>
  <c r="P6596" i="35" s="1"/>
  <c r="E6544" i="35"/>
  <c r="E6595" i="35" s="1"/>
  <c r="I6544" i="35"/>
  <c r="I6595" i="35" s="1"/>
  <c r="M6544" i="35"/>
  <c r="M6595" i="35" s="1"/>
  <c r="Q6544" i="35"/>
  <c r="Q6595" i="35" s="1"/>
  <c r="F6544" i="35"/>
  <c r="F6595" i="35" s="1"/>
  <c r="J6544" i="35"/>
  <c r="J6595" i="35" s="1"/>
  <c r="N6544" i="35"/>
  <c r="N6595" i="35" s="1"/>
  <c r="R6544" i="35"/>
  <c r="R6595" i="35" s="1"/>
  <c r="G6544" i="35"/>
  <c r="G6595" i="35" s="1"/>
  <c r="K6544" i="35"/>
  <c r="K6595" i="35" s="1"/>
  <c r="O6544" i="35"/>
  <c r="O6595" i="35" s="1"/>
  <c r="D6595" i="35"/>
  <c r="L6542" i="35"/>
  <c r="L6593" i="35" s="1"/>
  <c r="P6541" i="35"/>
  <c r="P6592" i="35" s="1"/>
  <c r="E6540" i="35"/>
  <c r="E6591" i="35" s="1"/>
  <c r="I6540" i="35"/>
  <c r="I6591" i="35" s="1"/>
  <c r="M6540" i="35"/>
  <c r="M6591" i="35" s="1"/>
  <c r="Q6540" i="35"/>
  <c r="Q6591" i="35" s="1"/>
  <c r="F6540" i="35"/>
  <c r="F6591" i="35" s="1"/>
  <c r="J6540" i="35"/>
  <c r="J6591" i="35" s="1"/>
  <c r="N6540" i="35"/>
  <c r="N6591" i="35" s="1"/>
  <c r="R6540" i="35"/>
  <c r="R6591" i="35" s="1"/>
  <c r="G6540" i="35"/>
  <c r="G6591" i="35" s="1"/>
  <c r="K6540" i="35"/>
  <c r="K6591" i="35" s="1"/>
  <c r="O6540" i="35"/>
  <c r="O6591" i="35" s="1"/>
  <c r="D6591" i="35"/>
  <c r="L6538" i="35"/>
  <c r="L6589" i="35" s="1"/>
  <c r="P6537" i="35"/>
  <c r="P6588" i="35" s="1"/>
  <c r="E6536" i="35"/>
  <c r="E6587" i="35" s="1"/>
  <c r="I6536" i="35"/>
  <c r="I6587" i="35" s="1"/>
  <c r="M6536" i="35"/>
  <c r="M6587" i="35" s="1"/>
  <c r="Q6536" i="35"/>
  <c r="Q6587" i="35" s="1"/>
  <c r="F6536" i="35"/>
  <c r="F6587" i="35" s="1"/>
  <c r="J6536" i="35"/>
  <c r="J6587" i="35" s="1"/>
  <c r="N6536" i="35"/>
  <c r="N6587" i="35" s="1"/>
  <c r="R6536" i="35"/>
  <c r="R6587" i="35" s="1"/>
  <c r="G6536" i="35"/>
  <c r="G6587" i="35" s="1"/>
  <c r="K6536" i="35"/>
  <c r="K6587" i="35" s="1"/>
  <c r="O6536" i="35"/>
  <c r="O6587" i="35" s="1"/>
  <c r="D6587" i="35"/>
  <c r="L6534" i="35"/>
  <c r="L6585" i="35" s="1"/>
  <c r="P6533" i="35"/>
  <c r="P6584" i="35" s="1"/>
  <c r="E6532" i="35"/>
  <c r="E6583" i="35" s="1"/>
  <c r="I6532" i="35"/>
  <c r="I6583" i="35" s="1"/>
  <c r="M6532" i="35"/>
  <c r="M6583" i="35" s="1"/>
  <c r="Q6532" i="35"/>
  <c r="Q6583" i="35" s="1"/>
  <c r="F6532" i="35"/>
  <c r="F6583" i="35" s="1"/>
  <c r="J6532" i="35"/>
  <c r="J6583" i="35" s="1"/>
  <c r="N6532" i="35"/>
  <c r="N6583" i="35" s="1"/>
  <c r="R6532" i="35"/>
  <c r="R6583" i="35" s="1"/>
  <c r="G6532" i="35"/>
  <c r="G6583" i="35" s="1"/>
  <c r="K6532" i="35"/>
  <c r="K6583" i="35" s="1"/>
  <c r="O6532" i="35"/>
  <c r="O6583" i="35" s="1"/>
  <c r="D6583" i="35"/>
  <c r="L6530" i="35"/>
  <c r="L6581" i="35" s="1"/>
  <c r="P6529" i="35"/>
  <c r="P6580" i="35" s="1"/>
  <c r="E6528" i="35"/>
  <c r="E6579" i="35" s="1"/>
  <c r="I6528" i="35"/>
  <c r="I6579" i="35" s="1"/>
  <c r="M6528" i="35"/>
  <c r="M6579" i="35" s="1"/>
  <c r="Q6528" i="35"/>
  <c r="Q6579" i="35" s="1"/>
  <c r="F6528" i="35"/>
  <c r="F6579" i="35" s="1"/>
  <c r="J6528" i="35"/>
  <c r="J6579" i="35" s="1"/>
  <c r="N6528" i="35"/>
  <c r="N6579" i="35" s="1"/>
  <c r="R6528" i="35"/>
  <c r="R6579" i="35" s="1"/>
  <c r="G6528" i="35"/>
  <c r="G6579" i="35" s="1"/>
  <c r="K6528" i="35"/>
  <c r="K6579" i="35" s="1"/>
  <c r="O6528" i="35"/>
  <c r="O6579" i="35" s="1"/>
  <c r="D6579" i="35"/>
  <c r="L6526" i="35"/>
  <c r="L6577" i="35" s="1"/>
  <c r="P6525" i="35"/>
  <c r="P6576" i="35" s="1"/>
  <c r="E6524" i="35"/>
  <c r="E6575" i="35" s="1"/>
  <c r="I6524" i="35"/>
  <c r="I6575" i="35" s="1"/>
  <c r="M6524" i="35"/>
  <c r="M6575" i="35" s="1"/>
  <c r="Q6524" i="35"/>
  <c r="Q6575" i="35" s="1"/>
  <c r="F6524" i="35"/>
  <c r="F6575" i="35" s="1"/>
  <c r="J6524" i="35"/>
  <c r="J6575" i="35" s="1"/>
  <c r="N6524" i="35"/>
  <c r="N6575" i="35" s="1"/>
  <c r="R6524" i="35"/>
  <c r="R6575" i="35" s="1"/>
  <c r="G6524" i="35"/>
  <c r="G6575" i="35" s="1"/>
  <c r="K6524" i="35"/>
  <c r="K6575" i="35" s="1"/>
  <c r="O6524" i="35"/>
  <c r="O6575" i="35" s="1"/>
  <c r="D6575" i="35"/>
  <c r="L6522" i="35"/>
  <c r="L6573" i="35" s="1"/>
  <c r="P6521" i="35"/>
  <c r="P6572" i="35" s="1"/>
  <c r="E6520" i="35"/>
  <c r="E6571" i="35" s="1"/>
  <c r="I6520" i="35"/>
  <c r="I6571" i="35" s="1"/>
  <c r="M6520" i="35"/>
  <c r="M6571" i="35" s="1"/>
  <c r="Q6520" i="35"/>
  <c r="Q6571" i="35" s="1"/>
  <c r="F6520" i="35"/>
  <c r="F6571" i="35" s="1"/>
  <c r="J6520" i="35"/>
  <c r="J6571" i="35" s="1"/>
  <c r="N6520" i="35"/>
  <c r="N6571" i="35" s="1"/>
  <c r="R6520" i="35"/>
  <c r="R6571" i="35" s="1"/>
  <c r="G6520" i="35"/>
  <c r="G6571" i="35" s="1"/>
  <c r="K6520" i="35"/>
  <c r="K6571" i="35" s="1"/>
  <c r="O6520" i="35"/>
  <c r="O6571" i="35" s="1"/>
  <c r="D6571" i="35"/>
  <c r="L6518" i="35"/>
  <c r="L6569" i="35" s="1"/>
  <c r="P6517" i="35"/>
  <c r="P6568" i="35" s="1"/>
  <c r="E6516" i="35"/>
  <c r="E6567" i="35" s="1"/>
  <c r="I6516" i="35"/>
  <c r="I6567" i="35" s="1"/>
  <c r="M6516" i="35"/>
  <c r="M6567" i="35" s="1"/>
  <c r="Q6516" i="35"/>
  <c r="Q6567" i="35" s="1"/>
  <c r="F6516" i="35"/>
  <c r="F6567" i="35" s="1"/>
  <c r="J6516" i="35"/>
  <c r="J6567" i="35" s="1"/>
  <c r="N6516" i="35"/>
  <c r="N6567" i="35" s="1"/>
  <c r="R6516" i="35"/>
  <c r="R6567" i="35" s="1"/>
  <c r="G6516" i="35"/>
  <c r="G6567" i="35" s="1"/>
  <c r="K6516" i="35"/>
  <c r="K6567" i="35" s="1"/>
  <c r="O6516" i="35"/>
  <c r="O6567" i="35" s="1"/>
  <c r="D6567" i="35"/>
  <c r="L6514" i="35"/>
  <c r="L6565" i="35" s="1"/>
  <c r="P6513" i="35"/>
  <c r="P6564" i="35" s="1"/>
  <c r="E6512" i="35"/>
  <c r="E6563" i="35" s="1"/>
  <c r="I6512" i="35"/>
  <c r="I6563" i="35" s="1"/>
  <c r="M6512" i="35"/>
  <c r="M6563" i="35" s="1"/>
  <c r="Q6512" i="35"/>
  <c r="Q6563" i="35" s="1"/>
  <c r="F6512" i="35"/>
  <c r="F6563" i="35" s="1"/>
  <c r="J6512" i="35"/>
  <c r="J6563" i="35" s="1"/>
  <c r="N6512" i="35"/>
  <c r="N6563" i="35" s="1"/>
  <c r="R6512" i="35"/>
  <c r="R6563" i="35" s="1"/>
  <c r="G6512" i="35"/>
  <c r="G6563" i="35" s="1"/>
  <c r="K6512" i="35"/>
  <c r="K6563" i="35" s="1"/>
  <c r="O6512" i="35"/>
  <c r="O6563" i="35" s="1"/>
  <c r="D6563" i="35"/>
  <c r="L6510" i="35"/>
  <c r="L6561" i="35" s="1"/>
  <c r="P6509" i="35"/>
  <c r="P6560" i="35" s="1"/>
  <c r="E6508" i="35"/>
  <c r="E6559" i="35" s="1"/>
  <c r="I6508" i="35"/>
  <c r="I6559" i="35" s="1"/>
  <c r="M6508" i="35"/>
  <c r="M6559" i="35" s="1"/>
  <c r="Q6508" i="35"/>
  <c r="Q6559" i="35" s="1"/>
  <c r="F6508" i="35"/>
  <c r="F6559" i="35" s="1"/>
  <c r="J6508" i="35"/>
  <c r="J6559" i="35" s="1"/>
  <c r="N6508" i="35"/>
  <c r="N6559" i="35" s="1"/>
  <c r="R6508" i="35"/>
  <c r="R6559" i="35" s="1"/>
  <c r="G6508" i="35"/>
  <c r="G6559" i="35" s="1"/>
  <c r="K6508" i="35"/>
  <c r="K6559" i="35" s="1"/>
  <c r="O6508" i="35"/>
  <c r="O6559" i="35" s="1"/>
  <c r="D6559" i="35"/>
  <c r="L6506" i="35"/>
  <c r="Q6419" i="35"/>
  <c r="Q6420" i="35"/>
  <c r="Q6470" i="35" s="1"/>
  <c r="M6419" i="35"/>
  <c r="M6420" i="35"/>
  <c r="M6470" i="35" s="1"/>
  <c r="I6419" i="35"/>
  <c r="I6420" i="35"/>
  <c r="I6470" i="35" s="1"/>
  <c r="E6419" i="35"/>
  <c r="E6420" i="35"/>
  <c r="E6470" i="35" s="1"/>
  <c r="P6366" i="35"/>
  <c r="P6473" i="35" s="1"/>
  <c r="P6483" i="35" s="1"/>
  <c r="P6487" i="35" s="1"/>
  <c r="K6315" i="35"/>
  <c r="K6316" i="35"/>
  <c r="K6366" i="35" s="1"/>
  <c r="K6473" i="35" s="1"/>
  <c r="K6483" i="35" s="1"/>
  <c r="K6487" i="35" s="1"/>
  <c r="P6227" i="35"/>
  <c r="P6230" i="35" s="1"/>
  <c r="P6240" i="35" s="1"/>
  <c r="P6244" i="35" s="1"/>
  <c r="K6176" i="35"/>
  <c r="K6177" i="35"/>
  <c r="K6227" i="35" s="1"/>
  <c r="K6230" i="35" s="1"/>
  <c r="K6240" i="35" s="1"/>
  <c r="K6244" i="35" s="1"/>
  <c r="I6938" i="35"/>
  <c r="I6989" i="35" s="1"/>
  <c r="I6937" i="35"/>
  <c r="I6988" i="35" s="1"/>
  <c r="I6936" i="35"/>
  <c r="I6987" i="35" s="1"/>
  <c r="I6935" i="35"/>
  <c r="I6986" i="35" s="1"/>
  <c r="I6934" i="35"/>
  <c r="I6985" i="35" s="1"/>
  <c r="I6933" i="35"/>
  <c r="I6984" i="35" s="1"/>
  <c r="I6932" i="35"/>
  <c r="I6983" i="35" s="1"/>
  <c r="I6926" i="35"/>
  <c r="I6977" i="35" s="1"/>
  <c r="I6925" i="35"/>
  <c r="I6976" i="35" s="1"/>
  <c r="I6912" i="35"/>
  <c r="I6963" i="35" s="1"/>
  <c r="I6911" i="35"/>
  <c r="I6962" i="35" s="1"/>
  <c r="I6906" i="35"/>
  <c r="I6957" i="35" s="1"/>
  <c r="I6905" i="35"/>
  <c r="I6956" i="35" s="1"/>
  <c r="I6904" i="35"/>
  <c r="I6955" i="35" s="1"/>
  <c r="I6903" i="35"/>
  <c r="D6747" i="35"/>
  <c r="D6746" i="35"/>
  <c r="D6745" i="35"/>
  <c r="D6744" i="35"/>
  <c r="D6743" i="35"/>
  <c r="D6742" i="35"/>
  <c r="D6741" i="35"/>
  <c r="D6740" i="35"/>
  <c r="D6739" i="35"/>
  <c r="D6738" i="35"/>
  <c r="D6737" i="35"/>
  <c r="D6736" i="35"/>
  <c r="D6735" i="35"/>
  <c r="D6734" i="35"/>
  <c r="D6733" i="35"/>
  <c r="D6732" i="35"/>
  <c r="D6731" i="35"/>
  <c r="D6730" i="35"/>
  <c r="D6729" i="35"/>
  <c r="D6728" i="35"/>
  <c r="D6727" i="35"/>
  <c r="D6726" i="35"/>
  <c r="D6725" i="35"/>
  <c r="D6724" i="35"/>
  <c r="D6723" i="35"/>
  <c r="D6722" i="35"/>
  <c r="D6721" i="35"/>
  <c r="D6720" i="35"/>
  <c r="D6719" i="35"/>
  <c r="D6718" i="35"/>
  <c r="D6717" i="35"/>
  <c r="D6716" i="35"/>
  <c r="D6715" i="35"/>
  <c r="D6714" i="35"/>
  <c r="D6713" i="35"/>
  <c r="D6712" i="35"/>
  <c r="D6711" i="35"/>
  <c r="D6710" i="35"/>
  <c r="D6709" i="35"/>
  <c r="D6708" i="35"/>
  <c r="D6707" i="35"/>
  <c r="D6706" i="35"/>
  <c r="D6705" i="35"/>
  <c r="D6704" i="35"/>
  <c r="D6703" i="35"/>
  <c r="D6702" i="35"/>
  <c r="D6701" i="35"/>
  <c r="D6700" i="35"/>
  <c r="D6699" i="35"/>
  <c r="P6698" i="35"/>
  <c r="P6748" i="35" s="1"/>
  <c r="P6751" i="35" s="1"/>
  <c r="P6761" i="35" s="1"/>
  <c r="P6765" i="35" s="1"/>
  <c r="L6698" i="35"/>
  <c r="L6748" i="35" s="1"/>
  <c r="L6751" i="35" s="1"/>
  <c r="L6761" i="35" s="1"/>
  <c r="L6765" i="35" s="1"/>
  <c r="H6698" i="35"/>
  <c r="H6748" i="35" s="1"/>
  <c r="H6751" i="35" s="1"/>
  <c r="H6761" i="35" s="1"/>
  <c r="H6765" i="35" s="1"/>
  <c r="D6698" i="35"/>
  <c r="D6748" i="35" s="1"/>
  <c r="D6751" i="35" s="1"/>
  <c r="D6761" i="35" s="1"/>
  <c r="D6765" i="35" s="1"/>
  <c r="D6697" i="35"/>
  <c r="O6696" i="35"/>
  <c r="O6747" i="35" s="1"/>
  <c r="K6696" i="35"/>
  <c r="K6747" i="35" s="1"/>
  <c r="G6696" i="35"/>
  <c r="G6747" i="35" s="1"/>
  <c r="O6695" i="35"/>
  <c r="O6746" i="35" s="1"/>
  <c r="K6695" i="35"/>
  <c r="K6746" i="35" s="1"/>
  <c r="G6695" i="35"/>
  <c r="G6746" i="35" s="1"/>
  <c r="O6694" i="35"/>
  <c r="O6745" i="35" s="1"/>
  <c r="K6694" i="35"/>
  <c r="K6745" i="35" s="1"/>
  <c r="G6694" i="35"/>
  <c r="G6745" i="35" s="1"/>
  <c r="O6693" i="35"/>
  <c r="O6744" i="35" s="1"/>
  <c r="K6693" i="35"/>
  <c r="K6744" i="35" s="1"/>
  <c r="G6693" i="35"/>
  <c r="G6744" i="35" s="1"/>
  <c r="O6692" i="35"/>
  <c r="O6743" i="35" s="1"/>
  <c r="K6692" i="35"/>
  <c r="K6743" i="35" s="1"/>
  <c r="G6692" i="35"/>
  <c r="G6743" i="35" s="1"/>
  <c r="O6691" i="35"/>
  <c r="O6742" i="35" s="1"/>
  <c r="K6691" i="35"/>
  <c r="K6742" i="35" s="1"/>
  <c r="G6691" i="35"/>
  <c r="G6742" i="35" s="1"/>
  <c r="O6690" i="35"/>
  <c r="O6741" i="35" s="1"/>
  <c r="K6690" i="35"/>
  <c r="K6741" i="35" s="1"/>
  <c r="G6690" i="35"/>
  <c r="G6741" i="35" s="1"/>
  <c r="O6689" i="35"/>
  <c r="O6740" i="35" s="1"/>
  <c r="K6689" i="35"/>
  <c r="K6740" i="35" s="1"/>
  <c r="G6689" i="35"/>
  <c r="G6740" i="35" s="1"/>
  <c r="O6688" i="35"/>
  <c r="O6739" i="35" s="1"/>
  <c r="K6688" i="35"/>
  <c r="K6739" i="35" s="1"/>
  <c r="G6688" i="35"/>
  <c r="G6739" i="35" s="1"/>
  <c r="O6687" i="35"/>
  <c r="O6738" i="35" s="1"/>
  <c r="K6687" i="35"/>
  <c r="K6738" i="35" s="1"/>
  <c r="G6687" i="35"/>
  <c r="G6738" i="35" s="1"/>
  <c r="O6686" i="35"/>
  <c r="O6737" i="35" s="1"/>
  <c r="K6686" i="35"/>
  <c r="K6737" i="35" s="1"/>
  <c r="G6686" i="35"/>
  <c r="G6737" i="35" s="1"/>
  <c r="O6685" i="35"/>
  <c r="O6736" i="35" s="1"/>
  <c r="K6685" i="35"/>
  <c r="K6736" i="35" s="1"/>
  <c r="G6685" i="35"/>
  <c r="G6736" i="35" s="1"/>
  <c r="O6684" i="35"/>
  <c r="O6735" i="35" s="1"/>
  <c r="K6684" i="35"/>
  <c r="K6735" i="35" s="1"/>
  <c r="G6684" i="35"/>
  <c r="G6735" i="35" s="1"/>
  <c r="O6683" i="35"/>
  <c r="O6734" i="35" s="1"/>
  <c r="K6683" i="35"/>
  <c r="K6734" i="35" s="1"/>
  <c r="G6683" i="35"/>
  <c r="G6734" i="35" s="1"/>
  <c r="O6682" i="35"/>
  <c r="O6733" i="35" s="1"/>
  <c r="K6682" i="35"/>
  <c r="K6733" i="35" s="1"/>
  <c r="G6682" i="35"/>
  <c r="G6733" i="35" s="1"/>
  <c r="O6681" i="35"/>
  <c r="O6732" i="35" s="1"/>
  <c r="K6681" i="35"/>
  <c r="K6732" i="35" s="1"/>
  <c r="G6681" i="35"/>
  <c r="G6732" i="35" s="1"/>
  <c r="O6680" i="35"/>
  <c r="O6731" i="35" s="1"/>
  <c r="K6680" i="35"/>
  <c r="K6731" i="35" s="1"/>
  <c r="G6680" i="35"/>
  <c r="G6731" i="35" s="1"/>
  <c r="O6679" i="35"/>
  <c r="O6730" i="35" s="1"/>
  <c r="K6679" i="35"/>
  <c r="K6730" i="35" s="1"/>
  <c r="G6679" i="35"/>
  <c r="G6730" i="35" s="1"/>
  <c r="O6678" i="35"/>
  <c r="O6729" i="35" s="1"/>
  <c r="K6678" i="35"/>
  <c r="K6729" i="35" s="1"/>
  <c r="G6678" i="35"/>
  <c r="G6729" i="35" s="1"/>
  <c r="O6677" i="35"/>
  <c r="O6728" i="35" s="1"/>
  <c r="K6677" i="35"/>
  <c r="K6728" i="35" s="1"/>
  <c r="G6677" i="35"/>
  <c r="G6728" i="35" s="1"/>
  <c r="O6676" i="35"/>
  <c r="O6727" i="35" s="1"/>
  <c r="K6676" i="35"/>
  <c r="K6727" i="35" s="1"/>
  <c r="G6676" i="35"/>
  <c r="G6727" i="35" s="1"/>
  <c r="O6675" i="35"/>
  <c r="O6726" i="35" s="1"/>
  <c r="K6675" i="35"/>
  <c r="K6726" i="35" s="1"/>
  <c r="G6675" i="35"/>
  <c r="G6726" i="35" s="1"/>
  <c r="O6674" i="35"/>
  <c r="O6725" i="35" s="1"/>
  <c r="K6674" i="35"/>
  <c r="K6725" i="35" s="1"/>
  <c r="G6674" i="35"/>
  <c r="G6725" i="35" s="1"/>
  <c r="O6673" i="35"/>
  <c r="O6724" i="35" s="1"/>
  <c r="K6673" i="35"/>
  <c r="K6724" i="35" s="1"/>
  <c r="G6673" i="35"/>
  <c r="G6724" i="35" s="1"/>
  <c r="O6672" i="35"/>
  <c r="O6723" i="35" s="1"/>
  <c r="K6672" i="35"/>
  <c r="K6723" i="35" s="1"/>
  <c r="G6672" i="35"/>
  <c r="G6723" i="35" s="1"/>
  <c r="O6671" i="35"/>
  <c r="O6722" i="35" s="1"/>
  <c r="K6671" i="35"/>
  <c r="K6722" i="35" s="1"/>
  <c r="G6671" i="35"/>
  <c r="G6722" i="35" s="1"/>
  <c r="O6670" i="35"/>
  <c r="O6721" i="35" s="1"/>
  <c r="K6670" i="35"/>
  <c r="K6721" i="35" s="1"/>
  <c r="G6670" i="35"/>
  <c r="G6721" i="35" s="1"/>
  <c r="O6669" i="35"/>
  <c r="O6720" i="35" s="1"/>
  <c r="K6669" i="35"/>
  <c r="K6720" i="35" s="1"/>
  <c r="G6669" i="35"/>
  <c r="G6720" i="35" s="1"/>
  <c r="O6668" i="35"/>
  <c r="O6719" i="35" s="1"/>
  <c r="K6668" i="35"/>
  <c r="K6719" i="35" s="1"/>
  <c r="G6668" i="35"/>
  <c r="G6719" i="35" s="1"/>
  <c r="O6667" i="35"/>
  <c r="O6718" i="35" s="1"/>
  <c r="K6667" i="35"/>
  <c r="K6718" i="35" s="1"/>
  <c r="G6667" i="35"/>
  <c r="G6718" i="35" s="1"/>
  <c r="O6666" i="35"/>
  <c r="O6717" i="35" s="1"/>
  <c r="K6666" i="35"/>
  <c r="K6717" i="35" s="1"/>
  <c r="G6666" i="35"/>
  <c r="G6717" i="35" s="1"/>
  <c r="O6665" i="35"/>
  <c r="O6716" i="35" s="1"/>
  <c r="K6665" i="35"/>
  <c r="K6716" i="35" s="1"/>
  <c r="G6665" i="35"/>
  <c r="G6716" i="35" s="1"/>
  <c r="O6664" i="35"/>
  <c r="O6715" i="35" s="1"/>
  <c r="K6664" i="35"/>
  <c r="K6715" i="35" s="1"/>
  <c r="G6664" i="35"/>
  <c r="G6715" i="35" s="1"/>
  <c r="O6663" i="35"/>
  <c r="O6714" i="35" s="1"/>
  <c r="K6663" i="35"/>
  <c r="K6714" i="35" s="1"/>
  <c r="G6663" i="35"/>
  <c r="G6714" i="35" s="1"/>
  <c r="O6662" i="35"/>
  <c r="O6713" i="35" s="1"/>
  <c r="K6662" i="35"/>
  <c r="K6713" i="35" s="1"/>
  <c r="G6662" i="35"/>
  <c r="G6713" i="35" s="1"/>
  <c r="O6661" i="35"/>
  <c r="O6712" i="35" s="1"/>
  <c r="K6661" i="35"/>
  <c r="K6712" i="35" s="1"/>
  <c r="G6661" i="35"/>
  <c r="G6712" i="35" s="1"/>
  <c r="O6660" i="35"/>
  <c r="O6711" i="35" s="1"/>
  <c r="K6660" i="35"/>
  <c r="K6711" i="35" s="1"/>
  <c r="G6660" i="35"/>
  <c r="G6711" i="35" s="1"/>
  <c r="O6659" i="35"/>
  <c r="O6710" i="35" s="1"/>
  <c r="K6659" i="35"/>
  <c r="K6710" i="35" s="1"/>
  <c r="G6659" i="35"/>
  <c r="G6710" i="35" s="1"/>
  <c r="O6658" i="35"/>
  <c r="O6709" i="35" s="1"/>
  <c r="K6658" i="35"/>
  <c r="K6709" i="35" s="1"/>
  <c r="G6658" i="35"/>
  <c r="G6709" i="35" s="1"/>
  <c r="O6657" i="35"/>
  <c r="O6708" i="35" s="1"/>
  <c r="K6657" i="35"/>
  <c r="K6708" i="35" s="1"/>
  <c r="G6657" i="35"/>
  <c r="G6708" i="35" s="1"/>
  <c r="O6656" i="35"/>
  <c r="O6707" i="35" s="1"/>
  <c r="K6656" i="35"/>
  <c r="K6707" i="35" s="1"/>
  <c r="G6656" i="35"/>
  <c r="G6707" i="35" s="1"/>
  <c r="O6655" i="35"/>
  <c r="O6706" i="35" s="1"/>
  <c r="K6655" i="35"/>
  <c r="K6706" i="35" s="1"/>
  <c r="G6655" i="35"/>
  <c r="G6706" i="35" s="1"/>
  <c r="O6654" i="35"/>
  <c r="O6705" i="35" s="1"/>
  <c r="K6654" i="35"/>
  <c r="K6705" i="35" s="1"/>
  <c r="G6654" i="35"/>
  <c r="G6705" i="35" s="1"/>
  <c r="O6653" i="35"/>
  <c r="O6704" i="35" s="1"/>
  <c r="K6653" i="35"/>
  <c r="K6704" i="35" s="1"/>
  <c r="G6653" i="35"/>
  <c r="G6704" i="35" s="1"/>
  <c r="O6652" i="35"/>
  <c r="O6703" i="35" s="1"/>
  <c r="K6652" i="35"/>
  <c r="K6703" i="35" s="1"/>
  <c r="G6652" i="35"/>
  <c r="G6703" i="35" s="1"/>
  <c r="O6651" i="35"/>
  <c r="O6702" i="35" s="1"/>
  <c r="K6651" i="35"/>
  <c r="K6702" i="35" s="1"/>
  <c r="G6651" i="35"/>
  <c r="G6702" i="35" s="1"/>
  <c r="O6650" i="35"/>
  <c r="O6701" i="35" s="1"/>
  <c r="K6650" i="35"/>
  <c r="K6701" i="35" s="1"/>
  <c r="G6650" i="35"/>
  <c r="G6701" i="35" s="1"/>
  <c r="O6649" i="35"/>
  <c r="O6700" i="35" s="1"/>
  <c r="K6649" i="35"/>
  <c r="K6700" i="35" s="1"/>
  <c r="G6649" i="35"/>
  <c r="G6700" i="35" s="1"/>
  <c r="O6648" i="35"/>
  <c r="O6699" i="35" s="1"/>
  <c r="K6648" i="35"/>
  <c r="K6699" i="35" s="1"/>
  <c r="G6648" i="35"/>
  <c r="G6699" i="35" s="1"/>
  <c r="O6647" i="35"/>
  <c r="K6647" i="35"/>
  <c r="G6647" i="35"/>
  <c r="L6366" i="35"/>
  <c r="L6473" i="35" s="1"/>
  <c r="L6483" i="35" s="1"/>
  <c r="L6487" i="35" s="1"/>
  <c r="L6227" i="35"/>
  <c r="L6230" i="35" s="1"/>
  <c r="L6240" i="35" s="1"/>
  <c r="L6244" i="35" s="1"/>
  <c r="E6012" i="35"/>
  <c r="E6063" i="35" s="1"/>
  <c r="I6012" i="35"/>
  <c r="I6063" i="35" s="1"/>
  <c r="M6012" i="35"/>
  <c r="M6063" i="35" s="1"/>
  <c r="Q6012" i="35"/>
  <c r="Q6063" i="35" s="1"/>
  <c r="G6012" i="35"/>
  <c r="G6063" i="35" s="1"/>
  <c r="K6012" i="35"/>
  <c r="K6063" i="35" s="1"/>
  <c r="O6012" i="35"/>
  <c r="O6063" i="35" s="1"/>
  <c r="F6012" i="35"/>
  <c r="F6063" i="35" s="1"/>
  <c r="N6012" i="35"/>
  <c r="N6063" i="35" s="1"/>
  <c r="D6063" i="35"/>
  <c r="H6012" i="35"/>
  <c r="H6063" i="35" s="1"/>
  <c r="P6012" i="35"/>
  <c r="P6063" i="35" s="1"/>
  <c r="J6012" i="35"/>
  <c r="J6063" i="35" s="1"/>
  <c r="R6012" i="35"/>
  <c r="R6063" i="35" s="1"/>
  <c r="E6008" i="35"/>
  <c r="E6059" i="35" s="1"/>
  <c r="I6008" i="35"/>
  <c r="I6059" i="35" s="1"/>
  <c r="M6008" i="35"/>
  <c r="M6059" i="35" s="1"/>
  <c r="Q6008" i="35"/>
  <c r="Q6059" i="35" s="1"/>
  <c r="G6008" i="35"/>
  <c r="G6059" i="35" s="1"/>
  <c r="K6008" i="35"/>
  <c r="K6059" i="35" s="1"/>
  <c r="O6008" i="35"/>
  <c r="O6059" i="35" s="1"/>
  <c r="F6008" i="35"/>
  <c r="F6059" i="35" s="1"/>
  <c r="N6008" i="35"/>
  <c r="N6059" i="35" s="1"/>
  <c r="D6059" i="35"/>
  <c r="H6008" i="35"/>
  <c r="H6059" i="35" s="1"/>
  <c r="P6008" i="35"/>
  <c r="P6059" i="35" s="1"/>
  <c r="J6008" i="35"/>
  <c r="J6059" i="35" s="1"/>
  <c r="R6008" i="35"/>
  <c r="R6059" i="35" s="1"/>
  <c r="E6004" i="35"/>
  <c r="E6055" i="35" s="1"/>
  <c r="I6004" i="35"/>
  <c r="I6055" i="35" s="1"/>
  <c r="M6004" i="35"/>
  <c r="M6055" i="35" s="1"/>
  <c r="Q6004" i="35"/>
  <c r="Q6055" i="35" s="1"/>
  <c r="G6004" i="35"/>
  <c r="G6055" i="35" s="1"/>
  <c r="K6004" i="35"/>
  <c r="K6055" i="35" s="1"/>
  <c r="O6004" i="35"/>
  <c r="O6055" i="35" s="1"/>
  <c r="F6004" i="35"/>
  <c r="F6055" i="35" s="1"/>
  <c r="N6004" i="35"/>
  <c r="N6055" i="35" s="1"/>
  <c r="D6055" i="35"/>
  <c r="H6004" i="35"/>
  <c r="H6055" i="35" s="1"/>
  <c r="P6004" i="35"/>
  <c r="P6055" i="35" s="1"/>
  <c r="J6004" i="35"/>
  <c r="J6055" i="35" s="1"/>
  <c r="R6004" i="35"/>
  <c r="R6055" i="35" s="1"/>
  <c r="E6000" i="35"/>
  <c r="E6051" i="35" s="1"/>
  <c r="I6000" i="35"/>
  <c r="I6051" i="35" s="1"/>
  <c r="M6000" i="35"/>
  <c r="M6051" i="35" s="1"/>
  <c r="Q6000" i="35"/>
  <c r="Q6051" i="35" s="1"/>
  <c r="G6000" i="35"/>
  <c r="G6051" i="35" s="1"/>
  <c r="K6000" i="35"/>
  <c r="K6051" i="35" s="1"/>
  <c r="O6000" i="35"/>
  <c r="O6051" i="35" s="1"/>
  <c r="F6000" i="35"/>
  <c r="F6051" i="35" s="1"/>
  <c r="N6000" i="35"/>
  <c r="N6051" i="35" s="1"/>
  <c r="D6051" i="35"/>
  <c r="H6000" i="35"/>
  <c r="H6051" i="35" s="1"/>
  <c r="P6000" i="35"/>
  <c r="P6051" i="35" s="1"/>
  <c r="J6000" i="35"/>
  <c r="J6051" i="35" s="1"/>
  <c r="R6000" i="35"/>
  <c r="R6051" i="35" s="1"/>
  <c r="E5996" i="35"/>
  <c r="E6047" i="35" s="1"/>
  <c r="I5996" i="35"/>
  <c r="I6047" i="35" s="1"/>
  <c r="M5996" i="35"/>
  <c r="M6047" i="35" s="1"/>
  <c r="Q5996" i="35"/>
  <c r="Q6047" i="35" s="1"/>
  <c r="G5996" i="35"/>
  <c r="G6047" i="35" s="1"/>
  <c r="K5996" i="35"/>
  <c r="K6047" i="35" s="1"/>
  <c r="O5996" i="35"/>
  <c r="O6047" i="35" s="1"/>
  <c r="F5996" i="35"/>
  <c r="F6047" i="35" s="1"/>
  <c r="N5996" i="35"/>
  <c r="N6047" i="35" s="1"/>
  <c r="D6047" i="35"/>
  <c r="H5996" i="35"/>
  <c r="H6047" i="35" s="1"/>
  <c r="P5996" i="35"/>
  <c r="P6047" i="35" s="1"/>
  <c r="J5996" i="35"/>
  <c r="J6047" i="35" s="1"/>
  <c r="R5996" i="35"/>
  <c r="R6047" i="35" s="1"/>
  <c r="E5992" i="35"/>
  <c r="E6043" i="35" s="1"/>
  <c r="I5992" i="35"/>
  <c r="I6043" i="35" s="1"/>
  <c r="M5992" i="35"/>
  <c r="M6043" i="35" s="1"/>
  <c r="Q5992" i="35"/>
  <c r="Q6043" i="35" s="1"/>
  <c r="G5992" i="35"/>
  <c r="G6043" i="35" s="1"/>
  <c r="K5992" i="35"/>
  <c r="K6043" i="35" s="1"/>
  <c r="O5992" i="35"/>
  <c r="O6043" i="35" s="1"/>
  <c r="F5992" i="35"/>
  <c r="F6043" i="35" s="1"/>
  <c r="N5992" i="35"/>
  <c r="N6043" i="35" s="1"/>
  <c r="D6043" i="35"/>
  <c r="H5992" i="35"/>
  <c r="H6043" i="35" s="1"/>
  <c r="P5992" i="35"/>
  <c r="P6043" i="35" s="1"/>
  <c r="J5992" i="35"/>
  <c r="J6043" i="35" s="1"/>
  <c r="R5992" i="35"/>
  <c r="R6043" i="35" s="1"/>
  <c r="E5988" i="35"/>
  <c r="E6039" i="35" s="1"/>
  <c r="I5988" i="35"/>
  <c r="I6039" i="35" s="1"/>
  <c r="M5988" i="35"/>
  <c r="M6039" i="35" s="1"/>
  <c r="Q5988" i="35"/>
  <c r="Q6039" i="35" s="1"/>
  <c r="G5988" i="35"/>
  <c r="G6039" i="35" s="1"/>
  <c r="K5988" i="35"/>
  <c r="K6039" i="35" s="1"/>
  <c r="O5988" i="35"/>
  <c r="O6039" i="35" s="1"/>
  <c r="F5988" i="35"/>
  <c r="F6039" i="35" s="1"/>
  <c r="N5988" i="35"/>
  <c r="N6039" i="35" s="1"/>
  <c r="D6035" i="35"/>
  <c r="D6039" i="35"/>
  <c r="D6086" i="35" s="1"/>
  <c r="D6093" i="35" s="1"/>
  <c r="D6103" i="35" s="1"/>
  <c r="D6107" i="35" s="1"/>
  <c r="H5988" i="35"/>
  <c r="H6039" i="35" s="1"/>
  <c r="P5988" i="35"/>
  <c r="P6039" i="35" s="1"/>
  <c r="J5988" i="35"/>
  <c r="J6039" i="35" s="1"/>
  <c r="R5988" i="35"/>
  <c r="R6039" i="35" s="1"/>
  <c r="J6036" i="35"/>
  <c r="L5949" i="35"/>
  <c r="L5952" i="35" s="1"/>
  <c r="L5962" i="35" s="1"/>
  <c r="L5966" i="35" s="1"/>
  <c r="O5898" i="35"/>
  <c r="O5899" i="35"/>
  <c r="O5949" i="35" s="1"/>
  <c r="I5898" i="35"/>
  <c r="F5949" i="35"/>
  <c r="R6696" i="35"/>
  <c r="R6747" i="35" s="1"/>
  <c r="N6696" i="35"/>
  <c r="N6747" i="35" s="1"/>
  <c r="J6696" i="35"/>
  <c r="J6747" i="35" s="1"/>
  <c r="R6695" i="35"/>
  <c r="R6746" i="35" s="1"/>
  <c r="N6695" i="35"/>
  <c r="N6746" i="35" s="1"/>
  <c r="J6695" i="35"/>
  <c r="J6746" i="35" s="1"/>
  <c r="R6694" i="35"/>
  <c r="R6745" i="35" s="1"/>
  <c r="N6694" i="35"/>
  <c r="N6745" i="35" s="1"/>
  <c r="J6694" i="35"/>
  <c r="J6745" i="35" s="1"/>
  <c r="R6693" i="35"/>
  <c r="R6744" i="35" s="1"/>
  <c r="N6693" i="35"/>
  <c r="N6744" i="35" s="1"/>
  <c r="J6693" i="35"/>
  <c r="J6744" i="35" s="1"/>
  <c r="R6692" i="35"/>
  <c r="R6743" i="35" s="1"/>
  <c r="N6692" i="35"/>
  <c r="N6743" i="35" s="1"/>
  <c r="J6692" i="35"/>
  <c r="J6743" i="35" s="1"/>
  <c r="R6691" i="35"/>
  <c r="R6742" i="35" s="1"/>
  <c r="N6691" i="35"/>
  <c r="N6742" i="35" s="1"/>
  <c r="J6691" i="35"/>
  <c r="J6742" i="35" s="1"/>
  <c r="R6690" i="35"/>
  <c r="R6741" i="35" s="1"/>
  <c r="N6690" i="35"/>
  <c r="N6741" i="35" s="1"/>
  <c r="J6690" i="35"/>
  <c r="J6741" i="35" s="1"/>
  <c r="R6689" i="35"/>
  <c r="R6740" i="35" s="1"/>
  <c r="N6689" i="35"/>
  <c r="N6740" i="35" s="1"/>
  <c r="J6689" i="35"/>
  <c r="J6740" i="35" s="1"/>
  <c r="R6688" i="35"/>
  <c r="R6739" i="35" s="1"/>
  <c r="N6688" i="35"/>
  <c r="N6739" i="35" s="1"/>
  <c r="J6688" i="35"/>
  <c r="J6739" i="35" s="1"/>
  <c r="R6687" i="35"/>
  <c r="R6738" i="35" s="1"/>
  <c r="N6687" i="35"/>
  <c r="N6738" i="35" s="1"/>
  <c r="J6687" i="35"/>
  <c r="J6738" i="35" s="1"/>
  <c r="R6686" i="35"/>
  <c r="R6737" i="35" s="1"/>
  <c r="N6686" i="35"/>
  <c r="N6737" i="35" s="1"/>
  <c r="J6686" i="35"/>
  <c r="J6737" i="35" s="1"/>
  <c r="R6685" i="35"/>
  <c r="R6736" i="35" s="1"/>
  <c r="N6685" i="35"/>
  <c r="N6736" i="35" s="1"/>
  <c r="J6685" i="35"/>
  <c r="J6736" i="35" s="1"/>
  <c r="R6684" i="35"/>
  <c r="R6735" i="35" s="1"/>
  <c r="N6684" i="35"/>
  <c r="N6735" i="35" s="1"/>
  <c r="J6684" i="35"/>
  <c r="J6735" i="35" s="1"/>
  <c r="R6683" i="35"/>
  <c r="R6734" i="35" s="1"/>
  <c r="N6683" i="35"/>
  <c r="N6734" i="35" s="1"/>
  <c r="J6683" i="35"/>
  <c r="J6734" i="35" s="1"/>
  <c r="R6682" i="35"/>
  <c r="R6733" i="35" s="1"/>
  <c r="N6682" i="35"/>
  <c r="N6733" i="35" s="1"/>
  <c r="J6682" i="35"/>
  <c r="J6733" i="35" s="1"/>
  <c r="R6681" i="35"/>
  <c r="R6732" i="35" s="1"/>
  <c r="N6681" i="35"/>
  <c r="N6732" i="35" s="1"/>
  <c r="J6681" i="35"/>
  <c r="J6732" i="35" s="1"/>
  <c r="R6680" i="35"/>
  <c r="R6731" i="35" s="1"/>
  <c r="N6680" i="35"/>
  <c r="N6731" i="35" s="1"/>
  <c r="J6680" i="35"/>
  <c r="J6731" i="35" s="1"/>
  <c r="R6679" i="35"/>
  <c r="R6730" i="35" s="1"/>
  <c r="N6679" i="35"/>
  <c r="N6730" i="35" s="1"/>
  <c r="J6679" i="35"/>
  <c r="J6730" i="35" s="1"/>
  <c r="R6678" i="35"/>
  <c r="R6729" i="35" s="1"/>
  <c r="N6678" i="35"/>
  <c r="N6729" i="35" s="1"/>
  <c r="J6678" i="35"/>
  <c r="J6729" i="35" s="1"/>
  <c r="R6677" i="35"/>
  <c r="R6728" i="35" s="1"/>
  <c r="N6677" i="35"/>
  <c r="N6728" i="35" s="1"/>
  <c r="J6677" i="35"/>
  <c r="J6728" i="35" s="1"/>
  <c r="R6676" i="35"/>
  <c r="R6727" i="35" s="1"/>
  <c r="N6676" i="35"/>
  <c r="N6727" i="35" s="1"/>
  <c r="J6676" i="35"/>
  <c r="J6727" i="35" s="1"/>
  <c r="R6675" i="35"/>
  <c r="R6726" i="35" s="1"/>
  <c r="N6675" i="35"/>
  <c r="N6726" i="35" s="1"/>
  <c r="J6675" i="35"/>
  <c r="J6726" i="35" s="1"/>
  <c r="R6674" i="35"/>
  <c r="R6725" i="35" s="1"/>
  <c r="N6674" i="35"/>
  <c r="N6725" i="35" s="1"/>
  <c r="J6674" i="35"/>
  <c r="J6725" i="35" s="1"/>
  <c r="R6673" i="35"/>
  <c r="R6724" i="35" s="1"/>
  <c r="N6673" i="35"/>
  <c r="N6724" i="35" s="1"/>
  <c r="J6673" i="35"/>
  <c r="J6724" i="35" s="1"/>
  <c r="R6672" i="35"/>
  <c r="R6723" i="35" s="1"/>
  <c r="N6672" i="35"/>
  <c r="N6723" i="35" s="1"/>
  <c r="J6672" i="35"/>
  <c r="J6723" i="35" s="1"/>
  <c r="R6671" i="35"/>
  <c r="R6722" i="35" s="1"/>
  <c r="N6671" i="35"/>
  <c r="N6722" i="35" s="1"/>
  <c r="J6671" i="35"/>
  <c r="J6722" i="35" s="1"/>
  <c r="R6670" i="35"/>
  <c r="R6721" i="35" s="1"/>
  <c r="N6670" i="35"/>
  <c r="N6721" i="35" s="1"/>
  <c r="J6670" i="35"/>
  <c r="J6721" i="35" s="1"/>
  <c r="R6669" i="35"/>
  <c r="R6720" i="35" s="1"/>
  <c r="N6669" i="35"/>
  <c r="N6720" i="35" s="1"/>
  <c r="J6669" i="35"/>
  <c r="J6720" i="35" s="1"/>
  <c r="R6668" i="35"/>
  <c r="R6719" i="35" s="1"/>
  <c r="N6668" i="35"/>
  <c r="N6719" i="35" s="1"/>
  <c r="J6668" i="35"/>
  <c r="J6719" i="35" s="1"/>
  <c r="R6667" i="35"/>
  <c r="R6718" i="35" s="1"/>
  <c r="N6667" i="35"/>
  <c r="N6718" i="35" s="1"/>
  <c r="J6667" i="35"/>
  <c r="J6718" i="35" s="1"/>
  <c r="R6666" i="35"/>
  <c r="R6717" i="35" s="1"/>
  <c r="N6666" i="35"/>
  <c r="N6717" i="35" s="1"/>
  <c r="J6666" i="35"/>
  <c r="J6717" i="35" s="1"/>
  <c r="R6665" i="35"/>
  <c r="R6716" i="35" s="1"/>
  <c r="N6665" i="35"/>
  <c r="N6716" i="35" s="1"/>
  <c r="J6665" i="35"/>
  <c r="J6716" i="35" s="1"/>
  <c r="R6664" i="35"/>
  <c r="R6715" i="35" s="1"/>
  <c r="N6664" i="35"/>
  <c r="N6715" i="35" s="1"/>
  <c r="J6664" i="35"/>
  <c r="J6715" i="35" s="1"/>
  <c r="R6663" i="35"/>
  <c r="R6714" i="35" s="1"/>
  <c r="N6663" i="35"/>
  <c r="N6714" i="35" s="1"/>
  <c r="J6663" i="35"/>
  <c r="J6714" i="35" s="1"/>
  <c r="R6662" i="35"/>
  <c r="R6713" i="35" s="1"/>
  <c r="N6662" i="35"/>
  <c r="N6713" i="35" s="1"/>
  <c r="J6662" i="35"/>
  <c r="J6713" i="35" s="1"/>
  <c r="R6661" i="35"/>
  <c r="R6712" i="35" s="1"/>
  <c r="N6661" i="35"/>
  <c r="N6712" i="35" s="1"/>
  <c r="J6661" i="35"/>
  <c r="J6712" i="35" s="1"/>
  <c r="R6660" i="35"/>
  <c r="R6711" i="35" s="1"/>
  <c r="N6660" i="35"/>
  <c r="N6711" i="35" s="1"/>
  <c r="J6660" i="35"/>
  <c r="J6711" i="35" s="1"/>
  <c r="R6659" i="35"/>
  <c r="R6710" i="35" s="1"/>
  <c r="N6659" i="35"/>
  <c r="N6710" i="35" s="1"/>
  <c r="J6659" i="35"/>
  <c r="J6710" i="35" s="1"/>
  <c r="R6658" i="35"/>
  <c r="R6709" i="35" s="1"/>
  <c r="N6658" i="35"/>
  <c r="N6709" i="35" s="1"/>
  <c r="J6658" i="35"/>
  <c r="J6709" i="35" s="1"/>
  <c r="R6657" i="35"/>
  <c r="R6708" i="35" s="1"/>
  <c r="N6657" i="35"/>
  <c r="N6708" i="35" s="1"/>
  <c r="J6657" i="35"/>
  <c r="J6708" i="35" s="1"/>
  <c r="R6656" i="35"/>
  <c r="R6707" i="35" s="1"/>
  <c r="N6656" i="35"/>
  <c r="N6707" i="35" s="1"/>
  <c r="J6656" i="35"/>
  <c r="J6707" i="35" s="1"/>
  <c r="R6655" i="35"/>
  <c r="R6706" i="35" s="1"/>
  <c r="N6655" i="35"/>
  <c r="N6706" i="35" s="1"/>
  <c r="J6655" i="35"/>
  <c r="J6706" i="35" s="1"/>
  <c r="R6654" i="35"/>
  <c r="R6705" i="35" s="1"/>
  <c r="N6654" i="35"/>
  <c r="N6705" i="35" s="1"/>
  <c r="J6654" i="35"/>
  <c r="J6705" i="35" s="1"/>
  <c r="R6653" i="35"/>
  <c r="R6704" i="35" s="1"/>
  <c r="N6653" i="35"/>
  <c r="N6704" i="35" s="1"/>
  <c r="J6653" i="35"/>
  <c r="J6704" i="35" s="1"/>
  <c r="R6652" i="35"/>
  <c r="R6703" i="35" s="1"/>
  <c r="N6652" i="35"/>
  <c r="N6703" i="35" s="1"/>
  <c r="J6652" i="35"/>
  <c r="J6703" i="35" s="1"/>
  <c r="R6651" i="35"/>
  <c r="R6702" i="35" s="1"/>
  <c r="N6651" i="35"/>
  <c r="N6702" i="35" s="1"/>
  <c r="J6651" i="35"/>
  <c r="J6702" i="35" s="1"/>
  <c r="R6650" i="35"/>
  <c r="R6701" i="35" s="1"/>
  <c r="N6650" i="35"/>
  <c r="N6701" i="35" s="1"/>
  <c r="J6650" i="35"/>
  <c r="J6701" i="35" s="1"/>
  <c r="R6649" i="35"/>
  <c r="R6700" i="35" s="1"/>
  <c r="N6649" i="35"/>
  <c r="N6700" i="35" s="1"/>
  <c r="J6649" i="35"/>
  <c r="J6700" i="35" s="1"/>
  <c r="R6648" i="35"/>
  <c r="R6699" i="35" s="1"/>
  <c r="N6648" i="35"/>
  <c r="N6699" i="35" s="1"/>
  <c r="J6648" i="35"/>
  <c r="J6699" i="35" s="1"/>
  <c r="R6647" i="35"/>
  <c r="N6647" i="35"/>
  <c r="J6647" i="35"/>
  <c r="H6366" i="35"/>
  <c r="H6473" i="35" s="1"/>
  <c r="H6483" i="35" s="1"/>
  <c r="H6487" i="35" s="1"/>
  <c r="O6315" i="35"/>
  <c r="O6316" i="35"/>
  <c r="O6366" i="35" s="1"/>
  <c r="O6473" i="35" s="1"/>
  <c r="O6483" i="35" s="1"/>
  <c r="O6487" i="35" s="1"/>
  <c r="G6315" i="35"/>
  <c r="G6316" i="35"/>
  <c r="G6366" i="35" s="1"/>
  <c r="G6473" i="35" s="1"/>
  <c r="G6483" i="35" s="1"/>
  <c r="G6487" i="35" s="1"/>
  <c r="H6227" i="35"/>
  <c r="H6230" i="35" s="1"/>
  <c r="H6240" i="35" s="1"/>
  <c r="H6244" i="35" s="1"/>
  <c r="O6176" i="35"/>
  <c r="O6177" i="35"/>
  <c r="O6227" i="35" s="1"/>
  <c r="O6230" i="35" s="1"/>
  <c r="O6240" i="35" s="1"/>
  <c r="O6244" i="35" s="1"/>
  <c r="G6176" i="35"/>
  <c r="G6177" i="35"/>
  <c r="G6227" i="35" s="1"/>
  <c r="G6230" i="35" s="1"/>
  <c r="G6240" i="35" s="1"/>
  <c r="G6244" i="35" s="1"/>
  <c r="O6101" i="35"/>
  <c r="K6101" i="35"/>
  <c r="G6101" i="35"/>
  <c r="F6035" i="35"/>
  <c r="F6036" i="35"/>
  <c r="F6086" i="35" s="1"/>
  <c r="F6093" i="35" s="1"/>
  <c r="F6103" i="35" s="1"/>
  <c r="F6107" i="35" s="1"/>
  <c r="F5816" i="35"/>
  <c r="F5845" i="35" s="1"/>
  <c r="F5952" i="35" s="1"/>
  <c r="F5962" i="35" s="1"/>
  <c r="F5966" i="35" s="1"/>
  <c r="F5794" i="35"/>
  <c r="R6314" i="35"/>
  <c r="R6365" i="35" s="1"/>
  <c r="N6314" i="35"/>
  <c r="N6365" i="35" s="1"/>
  <c r="J6314" i="35"/>
  <c r="J6365" i="35" s="1"/>
  <c r="F6314" i="35"/>
  <c r="F6365" i="35" s="1"/>
  <c r="R6313" i="35"/>
  <c r="R6364" i="35" s="1"/>
  <c r="N6313" i="35"/>
  <c r="N6364" i="35" s="1"/>
  <c r="J6313" i="35"/>
  <c r="J6364" i="35" s="1"/>
  <c r="F6313" i="35"/>
  <c r="F6364" i="35" s="1"/>
  <c r="R6312" i="35"/>
  <c r="R6363" i="35" s="1"/>
  <c r="N6312" i="35"/>
  <c r="N6363" i="35" s="1"/>
  <c r="J6312" i="35"/>
  <c r="J6363" i="35" s="1"/>
  <c r="F6312" i="35"/>
  <c r="F6363" i="35" s="1"/>
  <c r="R6311" i="35"/>
  <c r="R6362" i="35" s="1"/>
  <c r="N6311" i="35"/>
  <c r="N6362" i="35" s="1"/>
  <c r="J6311" i="35"/>
  <c r="J6362" i="35" s="1"/>
  <c r="F6311" i="35"/>
  <c r="F6362" i="35" s="1"/>
  <c r="R6310" i="35"/>
  <c r="R6361" i="35" s="1"/>
  <c r="N6310" i="35"/>
  <c r="N6361" i="35" s="1"/>
  <c r="J6310" i="35"/>
  <c r="J6361" i="35" s="1"/>
  <c r="F6310" i="35"/>
  <c r="F6361" i="35" s="1"/>
  <c r="R6309" i="35"/>
  <c r="R6360" i="35" s="1"/>
  <c r="N6309" i="35"/>
  <c r="N6360" i="35" s="1"/>
  <c r="J6309" i="35"/>
  <c r="J6360" i="35" s="1"/>
  <c r="F6309" i="35"/>
  <c r="F6360" i="35" s="1"/>
  <c r="R6308" i="35"/>
  <c r="R6359" i="35" s="1"/>
  <c r="N6308" i="35"/>
  <c r="N6359" i="35" s="1"/>
  <c r="J6308" i="35"/>
  <c r="J6359" i="35" s="1"/>
  <c r="F6308" i="35"/>
  <c r="F6359" i="35" s="1"/>
  <c r="R6307" i="35"/>
  <c r="R6358" i="35" s="1"/>
  <c r="N6307" i="35"/>
  <c r="N6358" i="35" s="1"/>
  <c r="J6307" i="35"/>
  <c r="J6358" i="35" s="1"/>
  <c r="F6307" i="35"/>
  <c r="F6358" i="35" s="1"/>
  <c r="R6306" i="35"/>
  <c r="R6357" i="35" s="1"/>
  <c r="N6306" i="35"/>
  <c r="N6357" i="35" s="1"/>
  <c r="J6306" i="35"/>
  <c r="J6357" i="35" s="1"/>
  <c r="F6306" i="35"/>
  <c r="F6357" i="35" s="1"/>
  <c r="R6305" i="35"/>
  <c r="R6356" i="35" s="1"/>
  <c r="N6305" i="35"/>
  <c r="N6356" i="35" s="1"/>
  <c r="J6305" i="35"/>
  <c r="J6356" i="35" s="1"/>
  <c r="F6305" i="35"/>
  <c r="F6356" i="35" s="1"/>
  <c r="R6304" i="35"/>
  <c r="R6355" i="35" s="1"/>
  <c r="N6304" i="35"/>
  <c r="N6355" i="35" s="1"/>
  <c r="J6304" i="35"/>
  <c r="J6355" i="35" s="1"/>
  <c r="F6304" i="35"/>
  <c r="F6355" i="35" s="1"/>
  <c r="R6303" i="35"/>
  <c r="R6354" i="35" s="1"/>
  <c r="N6303" i="35"/>
  <c r="N6354" i="35" s="1"/>
  <c r="J6303" i="35"/>
  <c r="J6354" i="35" s="1"/>
  <c r="F6303" i="35"/>
  <c r="F6354" i="35" s="1"/>
  <c r="R6302" i="35"/>
  <c r="R6353" i="35" s="1"/>
  <c r="N6302" i="35"/>
  <c r="N6353" i="35" s="1"/>
  <c r="J6302" i="35"/>
  <c r="J6353" i="35" s="1"/>
  <c r="F6302" i="35"/>
  <c r="F6353" i="35" s="1"/>
  <c r="R6301" i="35"/>
  <c r="R6352" i="35" s="1"/>
  <c r="N6301" i="35"/>
  <c r="N6352" i="35" s="1"/>
  <c r="J6301" i="35"/>
  <c r="J6352" i="35" s="1"/>
  <c r="F6301" i="35"/>
  <c r="F6352" i="35" s="1"/>
  <c r="R6300" i="35"/>
  <c r="R6351" i="35" s="1"/>
  <c r="N6300" i="35"/>
  <c r="N6351" i="35" s="1"/>
  <c r="J6300" i="35"/>
  <c r="J6351" i="35" s="1"/>
  <c r="F6300" i="35"/>
  <c r="F6351" i="35" s="1"/>
  <c r="R6299" i="35"/>
  <c r="R6350" i="35" s="1"/>
  <c r="N6299" i="35"/>
  <c r="N6350" i="35" s="1"/>
  <c r="J6299" i="35"/>
  <c r="J6350" i="35" s="1"/>
  <c r="F6299" i="35"/>
  <c r="F6350" i="35" s="1"/>
  <c r="R6298" i="35"/>
  <c r="R6349" i="35" s="1"/>
  <c r="N6298" i="35"/>
  <c r="N6349" i="35" s="1"/>
  <c r="J6298" i="35"/>
  <c r="J6349" i="35" s="1"/>
  <c r="F6298" i="35"/>
  <c r="F6349" i="35" s="1"/>
  <c r="R6297" i="35"/>
  <c r="R6348" i="35" s="1"/>
  <c r="N6297" i="35"/>
  <c r="N6348" i="35" s="1"/>
  <c r="J6297" i="35"/>
  <c r="J6348" i="35" s="1"/>
  <c r="F6297" i="35"/>
  <c r="F6348" i="35" s="1"/>
  <c r="R6296" i="35"/>
  <c r="R6347" i="35" s="1"/>
  <c r="N6296" i="35"/>
  <c r="N6347" i="35" s="1"/>
  <c r="J6296" i="35"/>
  <c r="J6347" i="35" s="1"/>
  <c r="F6296" i="35"/>
  <c r="F6347" i="35" s="1"/>
  <c r="R6295" i="35"/>
  <c r="R6346" i="35" s="1"/>
  <c r="N6295" i="35"/>
  <c r="N6346" i="35" s="1"/>
  <c r="J6295" i="35"/>
  <c r="J6346" i="35" s="1"/>
  <c r="F6295" i="35"/>
  <c r="F6346" i="35" s="1"/>
  <c r="R6294" i="35"/>
  <c r="R6345" i="35" s="1"/>
  <c r="N6294" i="35"/>
  <c r="N6345" i="35" s="1"/>
  <c r="J6294" i="35"/>
  <c r="J6345" i="35" s="1"/>
  <c r="F6294" i="35"/>
  <c r="F6345" i="35" s="1"/>
  <c r="R6293" i="35"/>
  <c r="R6344" i="35" s="1"/>
  <c r="N6293" i="35"/>
  <c r="N6344" i="35" s="1"/>
  <c r="J6293" i="35"/>
  <c r="J6344" i="35" s="1"/>
  <c r="F6293" i="35"/>
  <c r="F6344" i="35" s="1"/>
  <c r="R6292" i="35"/>
  <c r="R6343" i="35" s="1"/>
  <c r="N6292" i="35"/>
  <c r="N6343" i="35" s="1"/>
  <c r="J6292" i="35"/>
  <c r="J6343" i="35" s="1"/>
  <c r="F6292" i="35"/>
  <c r="F6343" i="35" s="1"/>
  <c r="R6291" i="35"/>
  <c r="R6342" i="35" s="1"/>
  <c r="N6291" i="35"/>
  <c r="N6342" i="35" s="1"/>
  <c r="J6291" i="35"/>
  <c r="J6342" i="35" s="1"/>
  <c r="F6291" i="35"/>
  <c r="F6342" i="35" s="1"/>
  <c r="R6290" i="35"/>
  <c r="R6341" i="35" s="1"/>
  <c r="N6290" i="35"/>
  <c r="N6341" i="35" s="1"/>
  <c r="J6290" i="35"/>
  <c r="J6341" i="35" s="1"/>
  <c r="F6290" i="35"/>
  <c r="F6341" i="35" s="1"/>
  <c r="R6289" i="35"/>
  <c r="R6340" i="35" s="1"/>
  <c r="N6289" i="35"/>
  <c r="N6340" i="35" s="1"/>
  <c r="J6289" i="35"/>
  <c r="J6340" i="35" s="1"/>
  <c r="F6289" i="35"/>
  <c r="F6340" i="35" s="1"/>
  <c r="R6288" i="35"/>
  <c r="R6339" i="35" s="1"/>
  <c r="N6288" i="35"/>
  <c r="N6339" i="35" s="1"/>
  <c r="J6288" i="35"/>
  <c r="J6339" i="35" s="1"/>
  <c r="F6288" i="35"/>
  <c r="F6339" i="35" s="1"/>
  <c r="R6287" i="35"/>
  <c r="R6338" i="35" s="1"/>
  <c r="N6287" i="35"/>
  <c r="N6338" i="35" s="1"/>
  <c r="J6287" i="35"/>
  <c r="J6338" i="35" s="1"/>
  <c r="F6287" i="35"/>
  <c r="F6338" i="35" s="1"/>
  <c r="R6286" i="35"/>
  <c r="R6337" i="35" s="1"/>
  <c r="N6286" i="35"/>
  <c r="N6337" i="35" s="1"/>
  <c r="J6286" i="35"/>
  <c r="J6337" i="35" s="1"/>
  <c r="F6286" i="35"/>
  <c r="F6337" i="35" s="1"/>
  <c r="R6285" i="35"/>
  <c r="R6336" i="35" s="1"/>
  <c r="N6285" i="35"/>
  <c r="N6336" i="35" s="1"/>
  <c r="J6285" i="35"/>
  <c r="J6336" i="35" s="1"/>
  <c r="F6285" i="35"/>
  <c r="F6336" i="35" s="1"/>
  <c r="R6284" i="35"/>
  <c r="R6335" i="35" s="1"/>
  <c r="N6284" i="35"/>
  <c r="N6335" i="35" s="1"/>
  <c r="J6284" i="35"/>
  <c r="J6335" i="35" s="1"/>
  <c r="F6284" i="35"/>
  <c r="F6335" i="35" s="1"/>
  <c r="R6283" i="35"/>
  <c r="R6334" i="35" s="1"/>
  <c r="N6283" i="35"/>
  <c r="N6334" i="35" s="1"/>
  <c r="J6283" i="35"/>
  <c r="J6334" i="35" s="1"/>
  <c r="F6283" i="35"/>
  <c r="F6334" i="35" s="1"/>
  <c r="R6282" i="35"/>
  <c r="R6333" i="35" s="1"/>
  <c r="N6282" i="35"/>
  <c r="N6333" i="35" s="1"/>
  <c r="J6282" i="35"/>
  <c r="J6333" i="35" s="1"/>
  <c r="F6282" i="35"/>
  <c r="F6333" i="35" s="1"/>
  <c r="R6281" i="35"/>
  <c r="R6332" i="35" s="1"/>
  <c r="N6281" i="35"/>
  <c r="N6332" i="35" s="1"/>
  <c r="J6281" i="35"/>
  <c r="J6332" i="35" s="1"/>
  <c r="F6281" i="35"/>
  <c r="F6332" i="35" s="1"/>
  <c r="R6280" i="35"/>
  <c r="R6331" i="35" s="1"/>
  <c r="N6280" i="35"/>
  <c r="N6331" i="35" s="1"/>
  <c r="J6280" i="35"/>
  <c r="J6331" i="35" s="1"/>
  <c r="F6280" i="35"/>
  <c r="F6331" i="35" s="1"/>
  <c r="R6279" i="35"/>
  <c r="R6330" i="35" s="1"/>
  <c r="N6279" i="35"/>
  <c r="N6330" i="35" s="1"/>
  <c r="J6279" i="35"/>
  <c r="J6330" i="35" s="1"/>
  <c r="F6279" i="35"/>
  <c r="F6330" i="35" s="1"/>
  <c r="R6278" i="35"/>
  <c r="R6329" i="35" s="1"/>
  <c r="N6278" i="35"/>
  <c r="N6329" i="35" s="1"/>
  <c r="J6278" i="35"/>
  <c r="J6329" i="35" s="1"/>
  <c r="F6278" i="35"/>
  <c r="F6329" i="35" s="1"/>
  <c r="R6277" i="35"/>
  <c r="R6328" i="35" s="1"/>
  <c r="N6277" i="35"/>
  <c r="N6328" i="35" s="1"/>
  <c r="J6277" i="35"/>
  <c r="J6328" i="35" s="1"/>
  <c r="F6277" i="35"/>
  <c r="F6328" i="35" s="1"/>
  <c r="R6276" i="35"/>
  <c r="R6327" i="35" s="1"/>
  <c r="N6276" i="35"/>
  <c r="N6327" i="35" s="1"/>
  <c r="J6276" i="35"/>
  <c r="J6327" i="35" s="1"/>
  <c r="F6276" i="35"/>
  <c r="F6327" i="35" s="1"/>
  <c r="R6275" i="35"/>
  <c r="R6326" i="35" s="1"/>
  <c r="N6275" i="35"/>
  <c r="N6326" i="35" s="1"/>
  <c r="J6275" i="35"/>
  <c r="J6326" i="35" s="1"/>
  <c r="F6275" i="35"/>
  <c r="F6326" i="35" s="1"/>
  <c r="R6274" i="35"/>
  <c r="R6325" i="35" s="1"/>
  <c r="N6274" i="35"/>
  <c r="N6325" i="35" s="1"/>
  <c r="J6274" i="35"/>
  <c r="J6325" i="35" s="1"/>
  <c r="F6274" i="35"/>
  <c r="F6325" i="35" s="1"/>
  <c r="R6273" i="35"/>
  <c r="R6324" i="35" s="1"/>
  <c r="N6273" i="35"/>
  <c r="N6324" i="35" s="1"/>
  <c r="J6273" i="35"/>
  <c r="J6324" i="35" s="1"/>
  <c r="F6273" i="35"/>
  <c r="F6324" i="35" s="1"/>
  <c r="R6272" i="35"/>
  <c r="R6323" i="35" s="1"/>
  <c r="N6272" i="35"/>
  <c r="N6323" i="35" s="1"/>
  <c r="J6272" i="35"/>
  <c r="J6323" i="35" s="1"/>
  <c r="F6272" i="35"/>
  <c r="F6323" i="35" s="1"/>
  <c r="R6271" i="35"/>
  <c r="R6322" i="35" s="1"/>
  <c r="N6271" i="35"/>
  <c r="N6322" i="35" s="1"/>
  <c r="J6271" i="35"/>
  <c r="J6322" i="35" s="1"/>
  <c r="F6271" i="35"/>
  <c r="F6322" i="35" s="1"/>
  <c r="R6270" i="35"/>
  <c r="R6321" i="35" s="1"/>
  <c r="N6270" i="35"/>
  <c r="N6321" i="35" s="1"/>
  <c r="J6270" i="35"/>
  <c r="J6321" i="35" s="1"/>
  <c r="F6270" i="35"/>
  <c r="F6321" i="35" s="1"/>
  <c r="R6269" i="35"/>
  <c r="R6320" i="35" s="1"/>
  <c r="N6269" i="35"/>
  <c r="N6320" i="35" s="1"/>
  <c r="J6269" i="35"/>
  <c r="J6320" i="35" s="1"/>
  <c r="F6269" i="35"/>
  <c r="F6320" i="35" s="1"/>
  <c r="R6268" i="35"/>
  <c r="R6319" i="35" s="1"/>
  <c r="N6268" i="35"/>
  <c r="N6319" i="35" s="1"/>
  <c r="J6268" i="35"/>
  <c r="J6319" i="35" s="1"/>
  <c r="F6268" i="35"/>
  <c r="F6319" i="35" s="1"/>
  <c r="R6267" i="35"/>
  <c r="R6318" i="35" s="1"/>
  <c r="N6267" i="35"/>
  <c r="N6318" i="35" s="1"/>
  <c r="J6267" i="35"/>
  <c r="J6318" i="35" s="1"/>
  <c r="F6267" i="35"/>
  <c r="F6318" i="35" s="1"/>
  <c r="R6266" i="35"/>
  <c r="R6317" i="35" s="1"/>
  <c r="N6266" i="35"/>
  <c r="N6317" i="35" s="1"/>
  <c r="J6266" i="35"/>
  <c r="J6317" i="35" s="1"/>
  <c r="F6266" i="35"/>
  <c r="F6317" i="35" s="1"/>
  <c r="R6265" i="35"/>
  <c r="N6265" i="35"/>
  <c r="J6265" i="35"/>
  <c r="F6265" i="35"/>
  <c r="R6175" i="35"/>
  <c r="R6226" i="35" s="1"/>
  <c r="N6175" i="35"/>
  <c r="N6226" i="35" s="1"/>
  <c r="J6175" i="35"/>
  <c r="J6226" i="35" s="1"/>
  <c r="F6175" i="35"/>
  <c r="F6226" i="35" s="1"/>
  <c r="R6174" i="35"/>
  <c r="R6225" i="35" s="1"/>
  <c r="N6174" i="35"/>
  <c r="N6225" i="35" s="1"/>
  <c r="J6174" i="35"/>
  <c r="J6225" i="35" s="1"/>
  <c r="F6174" i="35"/>
  <c r="F6225" i="35" s="1"/>
  <c r="R6173" i="35"/>
  <c r="R6224" i="35" s="1"/>
  <c r="N6173" i="35"/>
  <c r="N6224" i="35" s="1"/>
  <c r="J6173" i="35"/>
  <c r="J6224" i="35" s="1"/>
  <c r="F6173" i="35"/>
  <c r="F6224" i="35" s="1"/>
  <c r="R6172" i="35"/>
  <c r="R6223" i="35" s="1"/>
  <c r="N6172" i="35"/>
  <c r="N6223" i="35" s="1"/>
  <c r="J6172" i="35"/>
  <c r="J6223" i="35" s="1"/>
  <c r="F6172" i="35"/>
  <c r="F6223" i="35" s="1"/>
  <c r="R6171" i="35"/>
  <c r="R6222" i="35" s="1"/>
  <c r="N6171" i="35"/>
  <c r="N6222" i="35" s="1"/>
  <c r="J6171" i="35"/>
  <c r="J6222" i="35" s="1"/>
  <c r="F6171" i="35"/>
  <c r="F6222" i="35" s="1"/>
  <c r="R6170" i="35"/>
  <c r="R6221" i="35" s="1"/>
  <c r="N6170" i="35"/>
  <c r="N6221" i="35" s="1"/>
  <c r="J6170" i="35"/>
  <c r="J6221" i="35" s="1"/>
  <c r="F6170" i="35"/>
  <c r="F6221" i="35" s="1"/>
  <c r="R6169" i="35"/>
  <c r="R6220" i="35" s="1"/>
  <c r="N6169" i="35"/>
  <c r="N6220" i="35" s="1"/>
  <c r="J6169" i="35"/>
  <c r="J6220" i="35" s="1"/>
  <c r="F6169" i="35"/>
  <c r="F6220" i="35" s="1"/>
  <c r="R6168" i="35"/>
  <c r="R6219" i="35" s="1"/>
  <c r="N6168" i="35"/>
  <c r="N6219" i="35" s="1"/>
  <c r="J6168" i="35"/>
  <c r="J6219" i="35" s="1"/>
  <c r="F6168" i="35"/>
  <c r="F6219" i="35" s="1"/>
  <c r="R6167" i="35"/>
  <c r="R6218" i="35" s="1"/>
  <c r="N6167" i="35"/>
  <c r="N6218" i="35" s="1"/>
  <c r="J6167" i="35"/>
  <c r="J6218" i="35" s="1"/>
  <c r="F6167" i="35"/>
  <c r="F6218" i="35" s="1"/>
  <c r="R6166" i="35"/>
  <c r="R6217" i="35" s="1"/>
  <c r="N6166" i="35"/>
  <c r="N6217" i="35" s="1"/>
  <c r="J6166" i="35"/>
  <c r="J6217" i="35" s="1"/>
  <c r="F6166" i="35"/>
  <c r="F6217" i="35" s="1"/>
  <c r="R6165" i="35"/>
  <c r="R6216" i="35" s="1"/>
  <c r="N6165" i="35"/>
  <c r="N6216" i="35" s="1"/>
  <c r="J6165" i="35"/>
  <c r="J6216" i="35" s="1"/>
  <c r="F6165" i="35"/>
  <c r="F6216" i="35" s="1"/>
  <c r="R6164" i="35"/>
  <c r="R6215" i="35" s="1"/>
  <c r="N6164" i="35"/>
  <c r="N6215" i="35" s="1"/>
  <c r="J6164" i="35"/>
  <c r="J6215" i="35" s="1"/>
  <c r="F6164" i="35"/>
  <c r="F6215" i="35" s="1"/>
  <c r="R6163" i="35"/>
  <c r="R6214" i="35" s="1"/>
  <c r="N6163" i="35"/>
  <c r="N6214" i="35" s="1"/>
  <c r="J6163" i="35"/>
  <c r="J6214" i="35" s="1"/>
  <c r="F6163" i="35"/>
  <c r="F6214" i="35" s="1"/>
  <c r="R6162" i="35"/>
  <c r="R6213" i="35" s="1"/>
  <c r="N6162" i="35"/>
  <c r="N6213" i="35" s="1"/>
  <c r="J6162" i="35"/>
  <c r="J6213" i="35" s="1"/>
  <c r="F6162" i="35"/>
  <c r="F6213" i="35" s="1"/>
  <c r="R6161" i="35"/>
  <c r="R6212" i="35" s="1"/>
  <c r="N6161" i="35"/>
  <c r="N6212" i="35" s="1"/>
  <c r="J6161" i="35"/>
  <c r="J6212" i="35" s="1"/>
  <c r="F6161" i="35"/>
  <c r="F6212" i="35" s="1"/>
  <c r="R6160" i="35"/>
  <c r="R6211" i="35" s="1"/>
  <c r="N6160" i="35"/>
  <c r="N6211" i="35" s="1"/>
  <c r="J6160" i="35"/>
  <c r="J6211" i="35" s="1"/>
  <c r="F6160" i="35"/>
  <c r="F6211" i="35" s="1"/>
  <c r="R6159" i="35"/>
  <c r="R6210" i="35" s="1"/>
  <c r="N6159" i="35"/>
  <c r="N6210" i="35" s="1"/>
  <c r="J6159" i="35"/>
  <c r="J6210" i="35" s="1"/>
  <c r="F6159" i="35"/>
  <c r="F6210" i="35" s="1"/>
  <c r="R6158" i="35"/>
  <c r="R6209" i="35" s="1"/>
  <c r="N6158" i="35"/>
  <c r="N6209" i="35" s="1"/>
  <c r="J6158" i="35"/>
  <c r="J6209" i="35" s="1"/>
  <c r="F6158" i="35"/>
  <c r="F6209" i="35" s="1"/>
  <c r="R6157" i="35"/>
  <c r="R6208" i="35" s="1"/>
  <c r="N6157" i="35"/>
  <c r="N6208" i="35" s="1"/>
  <c r="J6157" i="35"/>
  <c r="J6208" i="35" s="1"/>
  <c r="F6157" i="35"/>
  <c r="F6208" i="35" s="1"/>
  <c r="R6156" i="35"/>
  <c r="R6207" i="35" s="1"/>
  <c r="N6156" i="35"/>
  <c r="N6207" i="35" s="1"/>
  <c r="J6156" i="35"/>
  <c r="J6207" i="35" s="1"/>
  <c r="F6156" i="35"/>
  <c r="F6207" i="35" s="1"/>
  <c r="R6155" i="35"/>
  <c r="R6206" i="35" s="1"/>
  <c r="N6155" i="35"/>
  <c r="N6206" i="35" s="1"/>
  <c r="J6155" i="35"/>
  <c r="J6206" i="35" s="1"/>
  <c r="F6155" i="35"/>
  <c r="F6206" i="35" s="1"/>
  <c r="R6154" i="35"/>
  <c r="R6205" i="35" s="1"/>
  <c r="N6154" i="35"/>
  <c r="N6205" i="35" s="1"/>
  <c r="J6154" i="35"/>
  <c r="J6205" i="35" s="1"/>
  <c r="F6154" i="35"/>
  <c r="F6205" i="35" s="1"/>
  <c r="R6153" i="35"/>
  <c r="R6204" i="35" s="1"/>
  <c r="N6153" i="35"/>
  <c r="N6204" i="35" s="1"/>
  <c r="J6153" i="35"/>
  <c r="J6204" i="35" s="1"/>
  <c r="F6153" i="35"/>
  <c r="F6204" i="35" s="1"/>
  <c r="R6152" i="35"/>
  <c r="R6203" i="35" s="1"/>
  <c r="N6152" i="35"/>
  <c r="N6203" i="35" s="1"/>
  <c r="J6152" i="35"/>
  <c r="J6203" i="35" s="1"/>
  <c r="F6152" i="35"/>
  <c r="F6203" i="35" s="1"/>
  <c r="R6151" i="35"/>
  <c r="R6202" i="35" s="1"/>
  <c r="N6151" i="35"/>
  <c r="N6202" i="35" s="1"/>
  <c r="J6151" i="35"/>
  <c r="J6202" i="35" s="1"/>
  <c r="F6151" i="35"/>
  <c r="F6202" i="35" s="1"/>
  <c r="R6150" i="35"/>
  <c r="R6201" i="35" s="1"/>
  <c r="N6150" i="35"/>
  <c r="N6201" i="35" s="1"/>
  <c r="J6150" i="35"/>
  <c r="J6201" i="35" s="1"/>
  <c r="F6150" i="35"/>
  <c r="F6201" i="35" s="1"/>
  <c r="R6149" i="35"/>
  <c r="R6200" i="35" s="1"/>
  <c r="N6149" i="35"/>
  <c r="N6200" i="35" s="1"/>
  <c r="J6149" i="35"/>
  <c r="J6200" i="35" s="1"/>
  <c r="F6149" i="35"/>
  <c r="F6200" i="35" s="1"/>
  <c r="R6148" i="35"/>
  <c r="R6199" i="35" s="1"/>
  <c r="N6148" i="35"/>
  <c r="N6199" i="35" s="1"/>
  <c r="J6148" i="35"/>
  <c r="J6199" i="35" s="1"/>
  <c r="F6148" i="35"/>
  <c r="F6199" i="35" s="1"/>
  <c r="R6147" i="35"/>
  <c r="R6198" i="35" s="1"/>
  <c r="N6147" i="35"/>
  <c r="N6198" i="35" s="1"/>
  <c r="J6147" i="35"/>
  <c r="J6198" i="35" s="1"/>
  <c r="F6147" i="35"/>
  <c r="F6198" i="35" s="1"/>
  <c r="R6146" i="35"/>
  <c r="R6197" i="35" s="1"/>
  <c r="N6146" i="35"/>
  <c r="N6197" i="35" s="1"/>
  <c r="J6146" i="35"/>
  <c r="J6197" i="35" s="1"/>
  <c r="F6146" i="35"/>
  <c r="F6197" i="35" s="1"/>
  <c r="R6145" i="35"/>
  <c r="R6196" i="35" s="1"/>
  <c r="N6145" i="35"/>
  <c r="N6196" i="35" s="1"/>
  <c r="J6145" i="35"/>
  <c r="J6196" i="35" s="1"/>
  <c r="F6145" i="35"/>
  <c r="F6196" i="35" s="1"/>
  <c r="R6144" i="35"/>
  <c r="R6195" i="35" s="1"/>
  <c r="N6144" i="35"/>
  <c r="N6195" i="35" s="1"/>
  <c r="J6144" i="35"/>
  <c r="J6195" i="35" s="1"/>
  <c r="F6144" i="35"/>
  <c r="F6195" i="35" s="1"/>
  <c r="R6143" i="35"/>
  <c r="R6194" i="35" s="1"/>
  <c r="N6143" i="35"/>
  <c r="N6194" i="35" s="1"/>
  <c r="J6143" i="35"/>
  <c r="J6194" i="35" s="1"/>
  <c r="F6143" i="35"/>
  <c r="F6194" i="35" s="1"/>
  <c r="R6142" i="35"/>
  <c r="R6193" i="35" s="1"/>
  <c r="N6142" i="35"/>
  <c r="N6193" i="35" s="1"/>
  <c r="J6142" i="35"/>
  <c r="J6193" i="35" s="1"/>
  <c r="F6142" i="35"/>
  <c r="F6193" i="35" s="1"/>
  <c r="R6141" i="35"/>
  <c r="R6192" i="35" s="1"/>
  <c r="N6141" i="35"/>
  <c r="N6192" i="35" s="1"/>
  <c r="J6141" i="35"/>
  <c r="J6192" i="35" s="1"/>
  <c r="F6141" i="35"/>
  <c r="F6192" i="35" s="1"/>
  <c r="R6140" i="35"/>
  <c r="R6191" i="35" s="1"/>
  <c r="N6140" i="35"/>
  <c r="N6191" i="35" s="1"/>
  <c r="J6140" i="35"/>
  <c r="J6191" i="35" s="1"/>
  <c r="F6140" i="35"/>
  <c r="F6191" i="35" s="1"/>
  <c r="R6139" i="35"/>
  <c r="R6190" i="35" s="1"/>
  <c r="N6139" i="35"/>
  <c r="N6190" i="35" s="1"/>
  <c r="J6139" i="35"/>
  <c r="J6190" i="35" s="1"/>
  <c r="F6139" i="35"/>
  <c r="F6190" i="35" s="1"/>
  <c r="R6138" i="35"/>
  <c r="R6189" i="35" s="1"/>
  <c r="N6138" i="35"/>
  <c r="N6189" i="35" s="1"/>
  <c r="J6138" i="35"/>
  <c r="J6189" i="35" s="1"/>
  <c r="F6138" i="35"/>
  <c r="F6189" i="35" s="1"/>
  <c r="R6137" i="35"/>
  <c r="R6188" i="35" s="1"/>
  <c r="N6137" i="35"/>
  <c r="N6188" i="35" s="1"/>
  <c r="J6137" i="35"/>
  <c r="J6188" i="35" s="1"/>
  <c r="F6137" i="35"/>
  <c r="F6188" i="35" s="1"/>
  <c r="R6136" i="35"/>
  <c r="R6187" i="35" s="1"/>
  <c r="N6136" i="35"/>
  <c r="N6187" i="35" s="1"/>
  <c r="J6136" i="35"/>
  <c r="J6187" i="35" s="1"/>
  <c r="F6136" i="35"/>
  <c r="F6187" i="35" s="1"/>
  <c r="R6135" i="35"/>
  <c r="R6186" i="35" s="1"/>
  <c r="N6135" i="35"/>
  <c r="N6186" i="35" s="1"/>
  <c r="J6135" i="35"/>
  <c r="J6186" i="35" s="1"/>
  <c r="F6135" i="35"/>
  <c r="F6186" i="35" s="1"/>
  <c r="R6134" i="35"/>
  <c r="R6185" i="35" s="1"/>
  <c r="N6134" i="35"/>
  <c r="N6185" i="35" s="1"/>
  <c r="J6134" i="35"/>
  <c r="J6185" i="35" s="1"/>
  <c r="F6134" i="35"/>
  <c r="F6185" i="35" s="1"/>
  <c r="R6133" i="35"/>
  <c r="R6184" i="35" s="1"/>
  <c r="N6133" i="35"/>
  <c r="N6184" i="35" s="1"/>
  <c r="J6133" i="35"/>
  <c r="J6184" i="35" s="1"/>
  <c r="F6133" i="35"/>
  <c r="F6184" i="35" s="1"/>
  <c r="R6132" i="35"/>
  <c r="R6183" i="35" s="1"/>
  <c r="N6132" i="35"/>
  <c r="N6183" i="35" s="1"/>
  <c r="J6132" i="35"/>
  <c r="J6183" i="35" s="1"/>
  <c r="F6132" i="35"/>
  <c r="F6183" i="35" s="1"/>
  <c r="R6131" i="35"/>
  <c r="R6182" i="35" s="1"/>
  <c r="N6131" i="35"/>
  <c r="N6182" i="35" s="1"/>
  <c r="J6131" i="35"/>
  <c r="J6182" i="35" s="1"/>
  <c r="F6131" i="35"/>
  <c r="F6182" i="35" s="1"/>
  <c r="R6130" i="35"/>
  <c r="R6181" i="35" s="1"/>
  <c r="N6130" i="35"/>
  <c r="N6181" i="35" s="1"/>
  <c r="J6130" i="35"/>
  <c r="J6181" i="35" s="1"/>
  <c r="F6130" i="35"/>
  <c r="F6181" i="35" s="1"/>
  <c r="R6129" i="35"/>
  <c r="R6180" i="35" s="1"/>
  <c r="N6129" i="35"/>
  <c r="N6180" i="35" s="1"/>
  <c r="J6129" i="35"/>
  <c r="J6180" i="35" s="1"/>
  <c r="F6129" i="35"/>
  <c r="F6180" i="35" s="1"/>
  <c r="R6128" i="35"/>
  <c r="R6179" i="35" s="1"/>
  <c r="N6128" i="35"/>
  <c r="N6179" i="35" s="1"/>
  <c r="J6128" i="35"/>
  <c r="J6179" i="35" s="1"/>
  <c r="F6128" i="35"/>
  <c r="F6179" i="35" s="1"/>
  <c r="R6127" i="35"/>
  <c r="R6178" i="35" s="1"/>
  <c r="N6127" i="35"/>
  <c r="N6178" i="35" s="1"/>
  <c r="J6127" i="35"/>
  <c r="J6178" i="35" s="1"/>
  <c r="F6127" i="35"/>
  <c r="F6178" i="35" s="1"/>
  <c r="R6126" i="35"/>
  <c r="N6126" i="35"/>
  <c r="J6126" i="35"/>
  <c r="F6126" i="35"/>
  <c r="Q6034" i="35"/>
  <c r="Q6085" i="35" s="1"/>
  <c r="M6034" i="35"/>
  <c r="M6085" i="35" s="1"/>
  <c r="I6034" i="35"/>
  <c r="I6085" i="35" s="1"/>
  <c r="Q6033" i="35"/>
  <c r="Q6084" i="35" s="1"/>
  <c r="M6033" i="35"/>
  <c r="M6084" i="35" s="1"/>
  <c r="I6033" i="35"/>
  <c r="I6084" i="35" s="1"/>
  <c r="Q6032" i="35"/>
  <c r="Q6083" i="35" s="1"/>
  <c r="M6032" i="35"/>
  <c r="M6083" i="35" s="1"/>
  <c r="I6032" i="35"/>
  <c r="I6083" i="35" s="1"/>
  <c r="Q6031" i="35"/>
  <c r="Q6082" i="35" s="1"/>
  <c r="M6031" i="35"/>
  <c r="M6082" i="35" s="1"/>
  <c r="I6031" i="35"/>
  <c r="I6082" i="35" s="1"/>
  <c r="Q6030" i="35"/>
  <c r="Q6081" i="35" s="1"/>
  <c r="M6030" i="35"/>
  <c r="M6081" i="35" s="1"/>
  <c r="I6030" i="35"/>
  <c r="I6081" i="35" s="1"/>
  <c r="Q6029" i="35"/>
  <c r="Q6080" i="35" s="1"/>
  <c r="M6029" i="35"/>
  <c r="M6080" i="35" s="1"/>
  <c r="I6029" i="35"/>
  <c r="I6080" i="35" s="1"/>
  <c r="Q6028" i="35"/>
  <c r="Q6079" i="35" s="1"/>
  <c r="M6028" i="35"/>
  <c r="M6079" i="35" s="1"/>
  <c r="I6028" i="35"/>
  <c r="I6079" i="35" s="1"/>
  <c r="Q6027" i="35"/>
  <c r="Q6078" i="35" s="1"/>
  <c r="M6027" i="35"/>
  <c r="M6078" i="35" s="1"/>
  <c r="I6027" i="35"/>
  <c r="I6078" i="35" s="1"/>
  <c r="Q6026" i="35"/>
  <c r="Q6077" i="35" s="1"/>
  <c r="M6026" i="35"/>
  <c r="M6077" i="35" s="1"/>
  <c r="I6026" i="35"/>
  <c r="I6077" i="35" s="1"/>
  <c r="Q6025" i="35"/>
  <c r="Q6076" i="35" s="1"/>
  <c r="M6025" i="35"/>
  <c r="M6076" i="35" s="1"/>
  <c r="I6025" i="35"/>
  <c r="I6076" i="35" s="1"/>
  <c r="Q6024" i="35"/>
  <c r="Q6075" i="35" s="1"/>
  <c r="M6024" i="35"/>
  <c r="M6075" i="35" s="1"/>
  <c r="I6024" i="35"/>
  <c r="I6075" i="35" s="1"/>
  <c r="Q6023" i="35"/>
  <c r="Q6074" i="35" s="1"/>
  <c r="M6023" i="35"/>
  <c r="M6074" i="35" s="1"/>
  <c r="I6023" i="35"/>
  <c r="I6074" i="35" s="1"/>
  <c r="Q6022" i="35"/>
  <c r="Q6073" i="35" s="1"/>
  <c r="M6022" i="35"/>
  <c r="M6073" i="35" s="1"/>
  <c r="I6022" i="35"/>
  <c r="I6073" i="35" s="1"/>
  <c r="Q6021" i="35"/>
  <c r="Q6072" i="35" s="1"/>
  <c r="M6021" i="35"/>
  <c r="M6072" i="35" s="1"/>
  <c r="I6021" i="35"/>
  <c r="I6072" i="35" s="1"/>
  <c r="Q6020" i="35"/>
  <c r="Q6071" i="35" s="1"/>
  <c r="M6020" i="35"/>
  <c r="M6071" i="35" s="1"/>
  <c r="I6020" i="35"/>
  <c r="I6071" i="35" s="1"/>
  <c r="Q6019" i="35"/>
  <c r="Q6070" i="35" s="1"/>
  <c r="M6019" i="35"/>
  <c r="M6070" i="35" s="1"/>
  <c r="I6019" i="35"/>
  <c r="I6070" i="35" s="1"/>
  <c r="Q6018" i="35"/>
  <c r="Q6069" i="35" s="1"/>
  <c r="M6018" i="35"/>
  <c r="M6069" i="35" s="1"/>
  <c r="I6018" i="35"/>
  <c r="I6069" i="35" s="1"/>
  <c r="Q6017" i="35"/>
  <c r="Q6068" i="35" s="1"/>
  <c r="M6017" i="35"/>
  <c r="M6068" i="35" s="1"/>
  <c r="I6017" i="35"/>
  <c r="I6068" i="35" s="1"/>
  <c r="Q6016" i="35"/>
  <c r="Q6067" i="35" s="1"/>
  <c r="M6016" i="35"/>
  <c r="M6067" i="35" s="1"/>
  <c r="I6016" i="35"/>
  <c r="I6067" i="35" s="1"/>
  <c r="E6014" i="35"/>
  <c r="E6065" i="35" s="1"/>
  <c r="I6014" i="35"/>
  <c r="I6065" i="35" s="1"/>
  <c r="M6014" i="35"/>
  <c r="M6065" i="35" s="1"/>
  <c r="Q6014" i="35"/>
  <c r="Q6065" i="35" s="1"/>
  <c r="O6013" i="35"/>
  <c r="O6064" i="35" s="1"/>
  <c r="H6013" i="35"/>
  <c r="H6064" i="35" s="1"/>
  <c r="E6011" i="35"/>
  <c r="E6062" i="35" s="1"/>
  <c r="I6011" i="35"/>
  <c r="I6062" i="35" s="1"/>
  <c r="M6011" i="35"/>
  <c r="M6062" i="35" s="1"/>
  <c r="Q6011" i="35"/>
  <c r="Q6062" i="35" s="1"/>
  <c r="G6011" i="35"/>
  <c r="G6062" i="35" s="1"/>
  <c r="K6011" i="35"/>
  <c r="K6062" i="35" s="1"/>
  <c r="O6011" i="35"/>
  <c r="O6062" i="35" s="1"/>
  <c r="N6010" i="35"/>
  <c r="N6061" i="35" s="1"/>
  <c r="P6009" i="35"/>
  <c r="P6060" i="35" s="1"/>
  <c r="H6009" i="35"/>
  <c r="H6060" i="35" s="1"/>
  <c r="E6007" i="35"/>
  <c r="E6058" i="35" s="1"/>
  <c r="I6007" i="35"/>
  <c r="I6058" i="35" s="1"/>
  <c r="M6007" i="35"/>
  <c r="M6058" i="35" s="1"/>
  <c r="Q6007" i="35"/>
  <c r="Q6058" i="35" s="1"/>
  <c r="G6007" i="35"/>
  <c r="G6058" i="35" s="1"/>
  <c r="K6007" i="35"/>
  <c r="K6058" i="35" s="1"/>
  <c r="O6007" i="35"/>
  <c r="O6058" i="35" s="1"/>
  <c r="N6006" i="35"/>
  <c r="N6057" i="35" s="1"/>
  <c r="P6005" i="35"/>
  <c r="P6056" i="35" s="1"/>
  <c r="H6005" i="35"/>
  <c r="H6056" i="35" s="1"/>
  <c r="E6003" i="35"/>
  <c r="E6054" i="35" s="1"/>
  <c r="I6003" i="35"/>
  <c r="I6054" i="35" s="1"/>
  <c r="M6003" i="35"/>
  <c r="M6054" i="35" s="1"/>
  <c r="Q6003" i="35"/>
  <c r="Q6054" i="35" s="1"/>
  <c r="G6003" i="35"/>
  <c r="G6054" i="35" s="1"/>
  <c r="K6003" i="35"/>
  <c r="K6054" i="35" s="1"/>
  <c r="O6003" i="35"/>
  <c r="O6054" i="35" s="1"/>
  <c r="N6002" i="35"/>
  <c r="N6053" i="35" s="1"/>
  <c r="P6001" i="35"/>
  <c r="P6052" i="35" s="1"/>
  <c r="H6001" i="35"/>
  <c r="H6052" i="35" s="1"/>
  <c r="E5999" i="35"/>
  <c r="E6050" i="35" s="1"/>
  <c r="I5999" i="35"/>
  <c r="I6050" i="35" s="1"/>
  <c r="M5999" i="35"/>
  <c r="M6050" i="35" s="1"/>
  <c r="Q5999" i="35"/>
  <c r="Q6050" i="35" s="1"/>
  <c r="G5999" i="35"/>
  <c r="G6050" i="35" s="1"/>
  <c r="K5999" i="35"/>
  <c r="K6050" i="35" s="1"/>
  <c r="O5999" i="35"/>
  <c r="O6050" i="35" s="1"/>
  <c r="N5998" i="35"/>
  <c r="N6049" i="35" s="1"/>
  <c r="P5997" i="35"/>
  <c r="P6048" i="35" s="1"/>
  <c r="H5997" i="35"/>
  <c r="H6048" i="35" s="1"/>
  <c r="E5995" i="35"/>
  <c r="E6046" i="35" s="1"/>
  <c r="I5995" i="35"/>
  <c r="I6046" i="35" s="1"/>
  <c r="M5995" i="35"/>
  <c r="M6046" i="35" s="1"/>
  <c r="Q5995" i="35"/>
  <c r="Q6046" i="35" s="1"/>
  <c r="G5995" i="35"/>
  <c r="G6046" i="35" s="1"/>
  <c r="K5995" i="35"/>
  <c r="K6046" i="35" s="1"/>
  <c r="O5995" i="35"/>
  <c r="O6046" i="35" s="1"/>
  <c r="N5994" i="35"/>
  <c r="N6045" i="35" s="1"/>
  <c r="P5993" i="35"/>
  <c r="P6044" i="35" s="1"/>
  <c r="H5993" i="35"/>
  <c r="H6044" i="35" s="1"/>
  <c r="E5991" i="35"/>
  <c r="E6042" i="35" s="1"/>
  <c r="I5991" i="35"/>
  <c r="I6042" i="35" s="1"/>
  <c r="M5991" i="35"/>
  <c r="M6042" i="35" s="1"/>
  <c r="Q5991" i="35"/>
  <c r="Q6042" i="35" s="1"/>
  <c r="G5991" i="35"/>
  <c r="G6042" i="35" s="1"/>
  <c r="K5991" i="35"/>
  <c r="K6042" i="35" s="1"/>
  <c r="O5991" i="35"/>
  <c r="O6042" i="35" s="1"/>
  <c r="N5990" i="35"/>
  <c r="N6041" i="35" s="1"/>
  <c r="P5989" i="35"/>
  <c r="P6040" i="35" s="1"/>
  <c r="H5989" i="35"/>
  <c r="H6040" i="35" s="1"/>
  <c r="E5987" i="35"/>
  <c r="E6038" i="35" s="1"/>
  <c r="I5987" i="35"/>
  <c r="I6038" i="35" s="1"/>
  <c r="M5987" i="35"/>
  <c r="M6038" i="35" s="1"/>
  <c r="Q5987" i="35"/>
  <c r="Q6038" i="35" s="1"/>
  <c r="G5987" i="35"/>
  <c r="G6038" i="35" s="1"/>
  <c r="K5987" i="35"/>
  <c r="K6038" i="35" s="1"/>
  <c r="O5987" i="35"/>
  <c r="O6038" i="35" s="1"/>
  <c r="N5986" i="35"/>
  <c r="N6037" i="35" s="1"/>
  <c r="P5985" i="35"/>
  <c r="H5985" i="35"/>
  <c r="M5898" i="35"/>
  <c r="F5624" i="35"/>
  <c r="F5675" i="35" s="1"/>
  <c r="J5624" i="35"/>
  <c r="J5675" i="35" s="1"/>
  <c r="N5624" i="35"/>
  <c r="N5675" i="35" s="1"/>
  <c r="R5624" i="35"/>
  <c r="R5675" i="35" s="1"/>
  <c r="G5624" i="35"/>
  <c r="G5675" i="35" s="1"/>
  <c r="K5624" i="35"/>
  <c r="K5675" i="35" s="1"/>
  <c r="O5624" i="35"/>
  <c r="O5675" i="35" s="1"/>
  <c r="E5624" i="35"/>
  <c r="E5675" i="35" s="1"/>
  <c r="M5624" i="35"/>
  <c r="M5675" i="35" s="1"/>
  <c r="H5624" i="35"/>
  <c r="H5675" i="35" s="1"/>
  <c r="P5624" i="35"/>
  <c r="P5675" i="35" s="1"/>
  <c r="D5675" i="35"/>
  <c r="I5624" i="35"/>
  <c r="I5675" i="35" s="1"/>
  <c r="Q5624" i="35"/>
  <c r="Q5675" i="35" s="1"/>
  <c r="Q6314" i="35"/>
  <c r="Q6365" i="35" s="1"/>
  <c r="M6314" i="35"/>
  <c r="M6365" i="35" s="1"/>
  <c r="I6314" i="35"/>
  <c r="I6365" i="35" s="1"/>
  <c r="Q6313" i="35"/>
  <c r="Q6364" i="35" s="1"/>
  <c r="M6313" i="35"/>
  <c r="M6364" i="35" s="1"/>
  <c r="I6313" i="35"/>
  <c r="I6364" i="35" s="1"/>
  <c r="Q6312" i="35"/>
  <c r="Q6363" i="35" s="1"/>
  <c r="M6312" i="35"/>
  <c r="M6363" i="35" s="1"/>
  <c r="I6312" i="35"/>
  <c r="I6363" i="35" s="1"/>
  <c r="Q6311" i="35"/>
  <c r="Q6362" i="35" s="1"/>
  <c r="M6311" i="35"/>
  <c r="M6362" i="35" s="1"/>
  <c r="I6311" i="35"/>
  <c r="I6362" i="35" s="1"/>
  <c r="Q6310" i="35"/>
  <c r="Q6361" i="35" s="1"/>
  <c r="M6310" i="35"/>
  <c r="M6361" i="35" s="1"/>
  <c r="I6310" i="35"/>
  <c r="I6361" i="35" s="1"/>
  <c r="Q6309" i="35"/>
  <c r="Q6360" i="35" s="1"/>
  <c r="M6309" i="35"/>
  <c r="M6360" i="35" s="1"/>
  <c r="I6309" i="35"/>
  <c r="I6360" i="35" s="1"/>
  <c r="Q6308" i="35"/>
  <c r="Q6359" i="35" s="1"/>
  <c r="M6308" i="35"/>
  <c r="M6359" i="35" s="1"/>
  <c r="I6308" i="35"/>
  <c r="I6359" i="35" s="1"/>
  <c r="Q6307" i="35"/>
  <c r="Q6358" i="35" s="1"/>
  <c r="M6307" i="35"/>
  <c r="M6358" i="35" s="1"/>
  <c r="I6307" i="35"/>
  <c r="I6358" i="35" s="1"/>
  <c r="Q6306" i="35"/>
  <c r="Q6357" i="35" s="1"/>
  <c r="M6306" i="35"/>
  <c r="M6357" i="35" s="1"/>
  <c r="I6306" i="35"/>
  <c r="I6357" i="35" s="1"/>
  <c r="Q6305" i="35"/>
  <c r="Q6356" i="35" s="1"/>
  <c r="M6305" i="35"/>
  <c r="M6356" i="35" s="1"/>
  <c r="I6305" i="35"/>
  <c r="I6356" i="35" s="1"/>
  <c r="Q6304" i="35"/>
  <c r="Q6355" i="35" s="1"/>
  <c r="M6304" i="35"/>
  <c r="M6355" i="35" s="1"/>
  <c r="I6304" i="35"/>
  <c r="I6355" i="35" s="1"/>
  <c r="Q6303" i="35"/>
  <c r="Q6354" i="35" s="1"/>
  <c r="M6303" i="35"/>
  <c r="M6354" i="35" s="1"/>
  <c r="I6303" i="35"/>
  <c r="I6354" i="35" s="1"/>
  <c r="Q6302" i="35"/>
  <c r="Q6353" i="35" s="1"/>
  <c r="M6302" i="35"/>
  <c r="M6353" i="35" s="1"/>
  <c r="I6302" i="35"/>
  <c r="I6353" i="35" s="1"/>
  <c r="Q6301" i="35"/>
  <c r="Q6352" i="35" s="1"/>
  <c r="M6301" i="35"/>
  <c r="M6352" i="35" s="1"/>
  <c r="I6301" i="35"/>
  <c r="I6352" i="35" s="1"/>
  <c r="Q6300" i="35"/>
  <c r="Q6351" i="35" s="1"/>
  <c r="M6300" i="35"/>
  <c r="M6351" i="35" s="1"/>
  <c r="I6300" i="35"/>
  <c r="I6351" i="35" s="1"/>
  <c r="Q6299" i="35"/>
  <c r="Q6350" i="35" s="1"/>
  <c r="M6299" i="35"/>
  <c r="M6350" i="35" s="1"/>
  <c r="I6299" i="35"/>
  <c r="I6350" i="35" s="1"/>
  <c r="Q6298" i="35"/>
  <c r="Q6349" i="35" s="1"/>
  <c r="M6298" i="35"/>
  <c r="M6349" i="35" s="1"/>
  <c r="I6298" i="35"/>
  <c r="I6349" i="35" s="1"/>
  <c r="Q6297" i="35"/>
  <c r="Q6348" i="35" s="1"/>
  <c r="M6297" i="35"/>
  <c r="M6348" i="35" s="1"/>
  <c r="I6297" i="35"/>
  <c r="I6348" i="35" s="1"/>
  <c r="Q6296" i="35"/>
  <c r="Q6347" i="35" s="1"/>
  <c r="M6296" i="35"/>
  <c r="M6347" i="35" s="1"/>
  <c r="I6296" i="35"/>
  <c r="I6347" i="35" s="1"/>
  <c r="Q6295" i="35"/>
  <c r="Q6346" i="35" s="1"/>
  <c r="M6295" i="35"/>
  <c r="M6346" i="35" s="1"/>
  <c r="I6295" i="35"/>
  <c r="I6346" i="35" s="1"/>
  <c r="Q6294" i="35"/>
  <c r="Q6345" i="35" s="1"/>
  <c r="M6294" i="35"/>
  <c r="M6345" i="35" s="1"/>
  <c r="I6294" i="35"/>
  <c r="I6345" i="35" s="1"/>
  <c r="Q6293" i="35"/>
  <c r="Q6344" i="35" s="1"/>
  <c r="M6293" i="35"/>
  <c r="M6344" i="35" s="1"/>
  <c r="I6293" i="35"/>
  <c r="I6344" i="35" s="1"/>
  <c r="Q6292" i="35"/>
  <c r="Q6343" i="35" s="1"/>
  <c r="M6292" i="35"/>
  <c r="M6343" i="35" s="1"/>
  <c r="I6292" i="35"/>
  <c r="I6343" i="35" s="1"/>
  <c r="Q6291" i="35"/>
  <c r="Q6342" i="35" s="1"/>
  <c r="M6291" i="35"/>
  <c r="M6342" i="35" s="1"/>
  <c r="I6291" i="35"/>
  <c r="I6342" i="35" s="1"/>
  <c r="Q6290" i="35"/>
  <c r="Q6341" i="35" s="1"/>
  <c r="M6290" i="35"/>
  <c r="M6341" i="35" s="1"/>
  <c r="I6290" i="35"/>
  <c r="I6341" i="35" s="1"/>
  <c r="Q6289" i="35"/>
  <c r="Q6340" i="35" s="1"/>
  <c r="M6289" i="35"/>
  <c r="M6340" i="35" s="1"/>
  <c r="I6289" i="35"/>
  <c r="I6340" i="35" s="1"/>
  <c r="Q6288" i="35"/>
  <c r="Q6339" i="35" s="1"/>
  <c r="M6288" i="35"/>
  <c r="M6339" i="35" s="1"/>
  <c r="I6288" i="35"/>
  <c r="I6339" i="35" s="1"/>
  <c r="Q6287" i="35"/>
  <c r="Q6338" i="35" s="1"/>
  <c r="M6287" i="35"/>
  <c r="M6338" i="35" s="1"/>
  <c r="I6287" i="35"/>
  <c r="I6338" i="35" s="1"/>
  <c r="Q6286" i="35"/>
  <c r="Q6337" i="35" s="1"/>
  <c r="M6286" i="35"/>
  <c r="M6337" i="35" s="1"/>
  <c r="I6286" i="35"/>
  <c r="I6337" i="35" s="1"/>
  <c r="Q6285" i="35"/>
  <c r="Q6336" i="35" s="1"/>
  <c r="M6285" i="35"/>
  <c r="M6336" i="35" s="1"/>
  <c r="I6285" i="35"/>
  <c r="I6336" i="35" s="1"/>
  <c r="Q6284" i="35"/>
  <c r="Q6335" i="35" s="1"/>
  <c r="M6284" i="35"/>
  <c r="M6335" i="35" s="1"/>
  <c r="I6284" i="35"/>
  <c r="I6335" i="35" s="1"/>
  <c r="Q6283" i="35"/>
  <c r="Q6334" i="35" s="1"/>
  <c r="M6283" i="35"/>
  <c r="M6334" i="35" s="1"/>
  <c r="I6283" i="35"/>
  <c r="I6334" i="35" s="1"/>
  <c r="Q6282" i="35"/>
  <c r="Q6333" i="35" s="1"/>
  <c r="M6282" i="35"/>
  <c r="M6333" i="35" s="1"/>
  <c r="I6282" i="35"/>
  <c r="I6333" i="35" s="1"/>
  <c r="Q6281" i="35"/>
  <c r="Q6332" i="35" s="1"/>
  <c r="M6281" i="35"/>
  <c r="M6332" i="35" s="1"/>
  <c r="I6281" i="35"/>
  <c r="I6332" i="35" s="1"/>
  <c r="Q6280" i="35"/>
  <c r="Q6331" i="35" s="1"/>
  <c r="M6280" i="35"/>
  <c r="M6331" i="35" s="1"/>
  <c r="I6280" i="35"/>
  <c r="I6331" i="35" s="1"/>
  <c r="Q6279" i="35"/>
  <c r="Q6330" i="35" s="1"/>
  <c r="M6279" i="35"/>
  <c r="M6330" i="35" s="1"/>
  <c r="I6279" i="35"/>
  <c r="I6330" i="35" s="1"/>
  <c r="Q6278" i="35"/>
  <c r="Q6329" i="35" s="1"/>
  <c r="M6278" i="35"/>
  <c r="M6329" i="35" s="1"/>
  <c r="I6278" i="35"/>
  <c r="I6329" i="35" s="1"/>
  <c r="Q6277" i="35"/>
  <c r="Q6328" i="35" s="1"/>
  <c r="M6277" i="35"/>
  <c r="M6328" i="35" s="1"/>
  <c r="I6277" i="35"/>
  <c r="I6328" i="35" s="1"/>
  <c r="Q6276" i="35"/>
  <c r="Q6327" i="35" s="1"/>
  <c r="M6276" i="35"/>
  <c r="M6327" i="35" s="1"/>
  <c r="I6276" i="35"/>
  <c r="I6327" i="35" s="1"/>
  <c r="Q6275" i="35"/>
  <c r="Q6326" i="35" s="1"/>
  <c r="M6275" i="35"/>
  <c r="M6326" i="35" s="1"/>
  <c r="I6275" i="35"/>
  <c r="I6326" i="35" s="1"/>
  <c r="Q6274" i="35"/>
  <c r="Q6325" i="35" s="1"/>
  <c r="M6274" i="35"/>
  <c r="M6325" i="35" s="1"/>
  <c r="I6274" i="35"/>
  <c r="I6325" i="35" s="1"/>
  <c r="Q6273" i="35"/>
  <c r="Q6324" i="35" s="1"/>
  <c r="M6273" i="35"/>
  <c r="M6324" i="35" s="1"/>
  <c r="I6273" i="35"/>
  <c r="I6324" i="35" s="1"/>
  <c r="Q6272" i="35"/>
  <c r="Q6323" i="35" s="1"/>
  <c r="M6272" i="35"/>
  <c r="M6323" i="35" s="1"/>
  <c r="I6272" i="35"/>
  <c r="I6323" i="35" s="1"/>
  <c r="Q6271" i="35"/>
  <c r="Q6322" i="35" s="1"/>
  <c r="M6271" i="35"/>
  <c r="M6322" i="35" s="1"/>
  <c r="I6271" i="35"/>
  <c r="I6322" i="35" s="1"/>
  <c r="Q6270" i="35"/>
  <c r="Q6321" i="35" s="1"/>
  <c r="M6270" i="35"/>
  <c r="M6321" i="35" s="1"/>
  <c r="I6270" i="35"/>
  <c r="I6321" i="35" s="1"/>
  <c r="Q6269" i="35"/>
  <c r="Q6320" i="35" s="1"/>
  <c r="M6269" i="35"/>
  <c r="M6320" i="35" s="1"/>
  <c r="I6269" i="35"/>
  <c r="I6320" i="35" s="1"/>
  <c r="Q6268" i="35"/>
  <c r="Q6319" i="35" s="1"/>
  <c r="M6268" i="35"/>
  <c r="M6319" i="35" s="1"/>
  <c r="I6268" i="35"/>
  <c r="I6319" i="35" s="1"/>
  <c r="Q6267" i="35"/>
  <c r="Q6318" i="35" s="1"/>
  <c r="M6267" i="35"/>
  <c r="M6318" i="35" s="1"/>
  <c r="I6267" i="35"/>
  <c r="I6318" i="35" s="1"/>
  <c r="Q6266" i="35"/>
  <c r="Q6317" i="35" s="1"/>
  <c r="M6266" i="35"/>
  <c r="M6317" i="35" s="1"/>
  <c r="I6266" i="35"/>
  <c r="I6317" i="35" s="1"/>
  <c r="Q6265" i="35"/>
  <c r="M6265" i="35"/>
  <c r="I6265" i="35"/>
  <c r="Q6175" i="35"/>
  <c r="Q6226" i="35" s="1"/>
  <c r="M6175" i="35"/>
  <c r="M6226" i="35" s="1"/>
  <c r="I6175" i="35"/>
  <c r="I6226" i="35" s="1"/>
  <c r="Q6174" i="35"/>
  <c r="Q6225" i="35" s="1"/>
  <c r="M6174" i="35"/>
  <c r="M6225" i="35" s="1"/>
  <c r="I6174" i="35"/>
  <c r="I6225" i="35" s="1"/>
  <c r="Q6173" i="35"/>
  <c r="Q6224" i="35" s="1"/>
  <c r="M6173" i="35"/>
  <c r="M6224" i="35" s="1"/>
  <c r="I6173" i="35"/>
  <c r="I6224" i="35" s="1"/>
  <c r="Q6172" i="35"/>
  <c r="Q6223" i="35" s="1"/>
  <c r="M6172" i="35"/>
  <c r="M6223" i="35" s="1"/>
  <c r="I6172" i="35"/>
  <c r="I6223" i="35" s="1"/>
  <c r="Q6171" i="35"/>
  <c r="Q6222" i="35" s="1"/>
  <c r="M6171" i="35"/>
  <c r="M6222" i="35" s="1"/>
  <c r="I6171" i="35"/>
  <c r="I6222" i="35" s="1"/>
  <c r="Q6170" i="35"/>
  <c r="Q6221" i="35" s="1"/>
  <c r="M6170" i="35"/>
  <c r="M6221" i="35" s="1"/>
  <c r="I6170" i="35"/>
  <c r="I6221" i="35" s="1"/>
  <c r="Q6169" i="35"/>
  <c r="Q6220" i="35" s="1"/>
  <c r="M6169" i="35"/>
  <c r="M6220" i="35" s="1"/>
  <c r="I6169" i="35"/>
  <c r="I6220" i="35" s="1"/>
  <c r="Q6168" i="35"/>
  <c r="Q6219" i="35" s="1"/>
  <c r="M6168" i="35"/>
  <c r="M6219" i="35" s="1"/>
  <c r="I6168" i="35"/>
  <c r="I6219" i="35" s="1"/>
  <c r="Q6167" i="35"/>
  <c r="Q6218" i="35" s="1"/>
  <c r="M6167" i="35"/>
  <c r="M6218" i="35" s="1"/>
  <c r="I6167" i="35"/>
  <c r="I6218" i="35" s="1"/>
  <c r="Q6166" i="35"/>
  <c r="Q6217" i="35" s="1"/>
  <c r="M6166" i="35"/>
  <c r="M6217" i="35" s="1"/>
  <c r="I6166" i="35"/>
  <c r="I6217" i="35" s="1"/>
  <c r="Q6165" i="35"/>
  <c r="Q6216" i="35" s="1"/>
  <c r="M6165" i="35"/>
  <c r="M6216" i="35" s="1"/>
  <c r="I6165" i="35"/>
  <c r="I6216" i="35" s="1"/>
  <c r="Q6164" i="35"/>
  <c r="Q6215" i="35" s="1"/>
  <c r="M6164" i="35"/>
  <c r="M6215" i="35" s="1"/>
  <c r="I6164" i="35"/>
  <c r="I6215" i="35" s="1"/>
  <c r="Q6163" i="35"/>
  <c r="Q6214" i="35" s="1"/>
  <c r="M6163" i="35"/>
  <c r="M6214" i="35" s="1"/>
  <c r="I6163" i="35"/>
  <c r="I6214" i="35" s="1"/>
  <c r="Q6162" i="35"/>
  <c r="Q6213" i="35" s="1"/>
  <c r="M6162" i="35"/>
  <c r="M6213" i="35" s="1"/>
  <c r="I6162" i="35"/>
  <c r="I6213" i="35" s="1"/>
  <c r="Q6161" i="35"/>
  <c r="Q6212" i="35" s="1"/>
  <c r="M6161" i="35"/>
  <c r="M6212" i="35" s="1"/>
  <c r="I6161" i="35"/>
  <c r="I6212" i="35" s="1"/>
  <c r="Q6160" i="35"/>
  <c r="Q6211" i="35" s="1"/>
  <c r="M6160" i="35"/>
  <c r="M6211" i="35" s="1"/>
  <c r="I6160" i="35"/>
  <c r="I6211" i="35" s="1"/>
  <c r="Q6159" i="35"/>
  <c r="Q6210" i="35" s="1"/>
  <c r="M6159" i="35"/>
  <c r="M6210" i="35" s="1"/>
  <c r="I6159" i="35"/>
  <c r="I6210" i="35" s="1"/>
  <c r="Q6158" i="35"/>
  <c r="Q6209" i="35" s="1"/>
  <c r="M6158" i="35"/>
  <c r="M6209" i="35" s="1"/>
  <c r="I6158" i="35"/>
  <c r="I6209" i="35" s="1"/>
  <c r="Q6157" i="35"/>
  <c r="Q6208" i="35" s="1"/>
  <c r="M6157" i="35"/>
  <c r="M6208" i="35" s="1"/>
  <c r="I6157" i="35"/>
  <c r="I6208" i="35" s="1"/>
  <c r="Q6156" i="35"/>
  <c r="Q6207" i="35" s="1"/>
  <c r="M6156" i="35"/>
  <c r="M6207" i="35" s="1"/>
  <c r="I6156" i="35"/>
  <c r="I6207" i="35" s="1"/>
  <c r="Q6155" i="35"/>
  <c r="Q6206" i="35" s="1"/>
  <c r="M6155" i="35"/>
  <c r="M6206" i="35" s="1"/>
  <c r="I6155" i="35"/>
  <c r="I6206" i="35" s="1"/>
  <c r="Q6154" i="35"/>
  <c r="Q6205" i="35" s="1"/>
  <c r="M6154" i="35"/>
  <c r="M6205" i="35" s="1"/>
  <c r="I6154" i="35"/>
  <c r="I6205" i="35" s="1"/>
  <c r="Q6153" i="35"/>
  <c r="Q6204" i="35" s="1"/>
  <c r="M6153" i="35"/>
  <c r="M6204" i="35" s="1"/>
  <c r="I6153" i="35"/>
  <c r="I6204" i="35" s="1"/>
  <c r="Q6152" i="35"/>
  <c r="Q6203" i="35" s="1"/>
  <c r="M6152" i="35"/>
  <c r="M6203" i="35" s="1"/>
  <c r="I6152" i="35"/>
  <c r="I6203" i="35" s="1"/>
  <c r="Q6151" i="35"/>
  <c r="Q6202" i="35" s="1"/>
  <c r="M6151" i="35"/>
  <c r="M6202" i="35" s="1"/>
  <c r="I6151" i="35"/>
  <c r="I6202" i="35" s="1"/>
  <c r="Q6150" i="35"/>
  <c r="Q6201" i="35" s="1"/>
  <c r="M6150" i="35"/>
  <c r="M6201" i="35" s="1"/>
  <c r="I6150" i="35"/>
  <c r="I6201" i="35" s="1"/>
  <c r="Q6149" i="35"/>
  <c r="Q6200" i="35" s="1"/>
  <c r="M6149" i="35"/>
  <c r="M6200" i="35" s="1"/>
  <c r="I6149" i="35"/>
  <c r="I6200" i="35" s="1"/>
  <c r="Q6148" i="35"/>
  <c r="Q6199" i="35" s="1"/>
  <c r="M6148" i="35"/>
  <c r="M6199" i="35" s="1"/>
  <c r="I6148" i="35"/>
  <c r="I6199" i="35" s="1"/>
  <c r="Q6147" i="35"/>
  <c r="Q6198" i="35" s="1"/>
  <c r="M6147" i="35"/>
  <c r="M6198" i="35" s="1"/>
  <c r="I6147" i="35"/>
  <c r="I6198" i="35" s="1"/>
  <c r="Q6146" i="35"/>
  <c r="Q6197" i="35" s="1"/>
  <c r="M6146" i="35"/>
  <c r="M6197" i="35" s="1"/>
  <c r="I6146" i="35"/>
  <c r="I6197" i="35" s="1"/>
  <c r="Q6145" i="35"/>
  <c r="Q6196" i="35" s="1"/>
  <c r="M6145" i="35"/>
  <c r="M6196" i="35" s="1"/>
  <c r="I6145" i="35"/>
  <c r="I6196" i="35" s="1"/>
  <c r="Q6144" i="35"/>
  <c r="Q6195" i="35" s="1"/>
  <c r="M6144" i="35"/>
  <c r="M6195" i="35" s="1"/>
  <c r="I6144" i="35"/>
  <c r="I6195" i="35" s="1"/>
  <c r="Q6143" i="35"/>
  <c r="Q6194" i="35" s="1"/>
  <c r="M6143" i="35"/>
  <c r="M6194" i="35" s="1"/>
  <c r="I6143" i="35"/>
  <c r="I6194" i="35" s="1"/>
  <c r="Q6142" i="35"/>
  <c r="Q6193" i="35" s="1"/>
  <c r="M6142" i="35"/>
  <c r="M6193" i="35" s="1"/>
  <c r="I6142" i="35"/>
  <c r="I6193" i="35" s="1"/>
  <c r="Q6141" i="35"/>
  <c r="Q6192" i="35" s="1"/>
  <c r="M6141" i="35"/>
  <c r="M6192" i="35" s="1"/>
  <c r="I6141" i="35"/>
  <c r="I6192" i="35" s="1"/>
  <c r="Q6140" i="35"/>
  <c r="Q6191" i="35" s="1"/>
  <c r="M6140" i="35"/>
  <c r="M6191" i="35" s="1"/>
  <c r="I6140" i="35"/>
  <c r="I6191" i="35" s="1"/>
  <c r="Q6139" i="35"/>
  <c r="Q6190" i="35" s="1"/>
  <c r="M6139" i="35"/>
  <c r="M6190" i="35" s="1"/>
  <c r="I6139" i="35"/>
  <c r="I6190" i="35" s="1"/>
  <c r="Q6138" i="35"/>
  <c r="Q6189" i="35" s="1"/>
  <c r="M6138" i="35"/>
  <c r="M6189" i="35" s="1"/>
  <c r="I6138" i="35"/>
  <c r="I6189" i="35" s="1"/>
  <c r="Q6137" i="35"/>
  <c r="Q6188" i="35" s="1"/>
  <c r="M6137" i="35"/>
  <c r="M6188" i="35" s="1"/>
  <c r="I6137" i="35"/>
  <c r="I6188" i="35" s="1"/>
  <c r="Q6136" i="35"/>
  <c r="Q6187" i="35" s="1"/>
  <c r="M6136" i="35"/>
  <c r="M6187" i="35" s="1"/>
  <c r="I6136" i="35"/>
  <c r="I6187" i="35" s="1"/>
  <c r="Q6135" i="35"/>
  <c r="Q6186" i="35" s="1"/>
  <c r="M6135" i="35"/>
  <c r="M6186" i="35" s="1"/>
  <c r="I6135" i="35"/>
  <c r="I6186" i="35" s="1"/>
  <c r="Q6134" i="35"/>
  <c r="Q6185" i="35" s="1"/>
  <c r="M6134" i="35"/>
  <c r="M6185" i="35" s="1"/>
  <c r="I6134" i="35"/>
  <c r="I6185" i="35" s="1"/>
  <c r="Q6133" i="35"/>
  <c r="Q6184" i="35" s="1"/>
  <c r="M6133" i="35"/>
  <c r="M6184" i="35" s="1"/>
  <c r="I6133" i="35"/>
  <c r="I6184" i="35" s="1"/>
  <c r="Q6132" i="35"/>
  <c r="Q6183" i="35" s="1"/>
  <c r="M6132" i="35"/>
  <c r="M6183" i="35" s="1"/>
  <c r="I6132" i="35"/>
  <c r="I6183" i="35" s="1"/>
  <c r="Q6131" i="35"/>
  <c r="Q6182" i="35" s="1"/>
  <c r="M6131" i="35"/>
  <c r="M6182" i="35" s="1"/>
  <c r="I6131" i="35"/>
  <c r="I6182" i="35" s="1"/>
  <c r="Q6130" i="35"/>
  <c r="Q6181" i="35" s="1"/>
  <c r="M6130" i="35"/>
  <c r="M6181" i="35" s="1"/>
  <c r="I6130" i="35"/>
  <c r="I6181" i="35" s="1"/>
  <c r="Q6129" i="35"/>
  <c r="Q6180" i="35" s="1"/>
  <c r="M6129" i="35"/>
  <c r="M6180" i="35" s="1"/>
  <c r="I6129" i="35"/>
  <c r="I6180" i="35" s="1"/>
  <c r="Q6128" i="35"/>
  <c r="Q6179" i="35" s="1"/>
  <c r="M6128" i="35"/>
  <c r="M6179" i="35" s="1"/>
  <c r="I6128" i="35"/>
  <c r="I6179" i="35" s="1"/>
  <c r="Q6127" i="35"/>
  <c r="Q6178" i="35" s="1"/>
  <c r="M6127" i="35"/>
  <c r="M6178" i="35" s="1"/>
  <c r="I6127" i="35"/>
  <c r="I6178" i="35" s="1"/>
  <c r="Q6126" i="35"/>
  <c r="M6126" i="35"/>
  <c r="I6126" i="35"/>
  <c r="N6013" i="35"/>
  <c r="N6064" i="35" s="1"/>
  <c r="E6010" i="35"/>
  <c r="E6061" i="35" s="1"/>
  <c r="I6010" i="35"/>
  <c r="I6061" i="35" s="1"/>
  <c r="M6010" i="35"/>
  <c r="M6061" i="35" s="1"/>
  <c r="Q6010" i="35"/>
  <c r="Q6061" i="35" s="1"/>
  <c r="G6010" i="35"/>
  <c r="G6061" i="35" s="1"/>
  <c r="K6010" i="35"/>
  <c r="K6061" i="35" s="1"/>
  <c r="O6010" i="35"/>
  <c r="O6061" i="35" s="1"/>
  <c r="N6009" i="35"/>
  <c r="N6060" i="35" s="1"/>
  <c r="E6006" i="35"/>
  <c r="E6057" i="35" s="1"/>
  <c r="I6006" i="35"/>
  <c r="I6057" i="35" s="1"/>
  <c r="M6006" i="35"/>
  <c r="M6057" i="35" s="1"/>
  <c r="Q6006" i="35"/>
  <c r="Q6057" i="35" s="1"/>
  <c r="G6006" i="35"/>
  <c r="G6057" i="35" s="1"/>
  <c r="K6006" i="35"/>
  <c r="K6057" i="35" s="1"/>
  <c r="O6006" i="35"/>
  <c r="O6057" i="35" s="1"/>
  <c r="N6005" i="35"/>
  <c r="N6056" i="35" s="1"/>
  <c r="E6002" i="35"/>
  <c r="E6053" i="35" s="1"/>
  <c r="I6002" i="35"/>
  <c r="I6053" i="35" s="1"/>
  <c r="M6002" i="35"/>
  <c r="M6053" i="35" s="1"/>
  <c r="Q6002" i="35"/>
  <c r="Q6053" i="35" s="1"/>
  <c r="G6002" i="35"/>
  <c r="G6053" i="35" s="1"/>
  <c r="K6002" i="35"/>
  <c r="K6053" i="35" s="1"/>
  <c r="O6002" i="35"/>
  <c r="O6053" i="35" s="1"/>
  <c r="N6001" i="35"/>
  <c r="N6052" i="35" s="1"/>
  <c r="E5998" i="35"/>
  <c r="E6049" i="35" s="1"/>
  <c r="I5998" i="35"/>
  <c r="I6049" i="35" s="1"/>
  <c r="M5998" i="35"/>
  <c r="M6049" i="35" s="1"/>
  <c r="Q5998" i="35"/>
  <c r="Q6049" i="35" s="1"/>
  <c r="G5998" i="35"/>
  <c r="G6049" i="35" s="1"/>
  <c r="K5998" i="35"/>
  <c r="K6049" i="35" s="1"/>
  <c r="O5998" i="35"/>
  <c r="O6049" i="35" s="1"/>
  <c r="N5997" i="35"/>
  <c r="N6048" i="35" s="1"/>
  <c r="E5994" i="35"/>
  <c r="E6045" i="35" s="1"/>
  <c r="I5994" i="35"/>
  <c r="I6045" i="35" s="1"/>
  <c r="M5994" i="35"/>
  <c r="M6045" i="35" s="1"/>
  <c r="Q5994" i="35"/>
  <c r="Q6045" i="35" s="1"/>
  <c r="G5994" i="35"/>
  <c r="G6045" i="35" s="1"/>
  <c r="K5994" i="35"/>
  <c r="K6045" i="35" s="1"/>
  <c r="O5994" i="35"/>
  <c r="O6045" i="35" s="1"/>
  <c r="N5993" i="35"/>
  <c r="N6044" i="35" s="1"/>
  <c r="E5990" i="35"/>
  <c r="E6041" i="35" s="1"/>
  <c r="I5990" i="35"/>
  <c r="I6041" i="35" s="1"/>
  <c r="M5990" i="35"/>
  <c r="M6041" i="35" s="1"/>
  <c r="Q5990" i="35"/>
  <c r="Q6041" i="35" s="1"/>
  <c r="G5990" i="35"/>
  <c r="G6041" i="35" s="1"/>
  <c r="K5990" i="35"/>
  <c r="K6041" i="35" s="1"/>
  <c r="O5990" i="35"/>
  <c r="O6041" i="35" s="1"/>
  <c r="N5989" i="35"/>
  <c r="N6040" i="35" s="1"/>
  <c r="E5986" i="35"/>
  <c r="E6037" i="35" s="1"/>
  <c r="I5986" i="35"/>
  <c r="I6037" i="35" s="1"/>
  <c r="M5986" i="35"/>
  <c r="M6037" i="35" s="1"/>
  <c r="Q5986" i="35"/>
  <c r="Q6037" i="35" s="1"/>
  <c r="G5986" i="35"/>
  <c r="G6037" i="35" s="1"/>
  <c r="K5986" i="35"/>
  <c r="K6037" i="35" s="1"/>
  <c r="O5986" i="35"/>
  <c r="O6037" i="35" s="1"/>
  <c r="N5985" i="35"/>
  <c r="P5949" i="35"/>
  <c r="P5952" i="35" s="1"/>
  <c r="P5962" i="35" s="1"/>
  <c r="P5966" i="35" s="1"/>
  <c r="H5949" i="35"/>
  <c r="H5952" i="35" s="1"/>
  <c r="H5962" i="35" s="1"/>
  <c r="H5966" i="35" s="1"/>
  <c r="Q5898" i="35"/>
  <c r="G5898" i="35"/>
  <c r="G5899" i="35"/>
  <c r="G5949" i="35" s="1"/>
  <c r="R5845" i="35"/>
  <c r="J5845" i="35"/>
  <c r="F5636" i="35"/>
  <c r="F5687" i="35" s="1"/>
  <c r="J5636" i="35"/>
  <c r="J5687" i="35" s="1"/>
  <c r="N5636" i="35"/>
  <c r="N5687" i="35" s="1"/>
  <c r="R5636" i="35"/>
  <c r="R5687" i="35" s="1"/>
  <c r="G5636" i="35"/>
  <c r="G5687" i="35" s="1"/>
  <c r="K5636" i="35"/>
  <c r="K5687" i="35" s="1"/>
  <c r="O5636" i="35"/>
  <c r="O5687" i="35" s="1"/>
  <c r="E5636" i="35"/>
  <c r="E5687" i="35" s="1"/>
  <c r="M5636" i="35"/>
  <c r="M5687" i="35" s="1"/>
  <c r="H5636" i="35"/>
  <c r="H5687" i="35" s="1"/>
  <c r="P5636" i="35"/>
  <c r="P5687" i="35" s="1"/>
  <c r="D5687" i="35"/>
  <c r="I5636" i="35"/>
  <c r="I5687" i="35" s="1"/>
  <c r="Q5636" i="35"/>
  <c r="Q5687" i="35" s="1"/>
  <c r="F5632" i="35"/>
  <c r="F5683" i="35" s="1"/>
  <c r="J5632" i="35"/>
  <c r="J5683" i="35" s="1"/>
  <c r="N5632" i="35"/>
  <c r="N5683" i="35" s="1"/>
  <c r="R5632" i="35"/>
  <c r="R5683" i="35" s="1"/>
  <c r="G5632" i="35"/>
  <c r="G5683" i="35" s="1"/>
  <c r="K5632" i="35"/>
  <c r="K5683" i="35" s="1"/>
  <c r="O5632" i="35"/>
  <c r="O5683" i="35" s="1"/>
  <c r="E5632" i="35"/>
  <c r="E5683" i="35" s="1"/>
  <c r="M5632" i="35"/>
  <c r="M5683" i="35" s="1"/>
  <c r="H5632" i="35"/>
  <c r="H5683" i="35" s="1"/>
  <c r="P5632" i="35"/>
  <c r="P5683" i="35" s="1"/>
  <c r="D5683" i="35"/>
  <c r="I5632" i="35"/>
  <c r="I5683" i="35" s="1"/>
  <c r="Q5632" i="35"/>
  <c r="Q5683" i="35" s="1"/>
  <c r="F5628" i="35"/>
  <c r="F5679" i="35" s="1"/>
  <c r="J5628" i="35"/>
  <c r="J5679" i="35" s="1"/>
  <c r="N5628" i="35"/>
  <c r="N5679" i="35" s="1"/>
  <c r="R5628" i="35"/>
  <c r="R5679" i="35" s="1"/>
  <c r="G5628" i="35"/>
  <c r="G5679" i="35" s="1"/>
  <c r="K5628" i="35"/>
  <c r="K5679" i="35" s="1"/>
  <c r="O5628" i="35"/>
  <c r="O5679" i="35" s="1"/>
  <c r="E5628" i="35"/>
  <c r="E5679" i="35" s="1"/>
  <c r="M5628" i="35"/>
  <c r="M5679" i="35" s="1"/>
  <c r="H5628" i="35"/>
  <c r="H5679" i="35" s="1"/>
  <c r="P5628" i="35"/>
  <c r="P5679" i="35" s="1"/>
  <c r="D5679" i="35"/>
  <c r="I5628" i="35"/>
  <c r="I5679" i="35" s="1"/>
  <c r="Q5628" i="35"/>
  <c r="Q5679" i="35" s="1"/>
  <c r="F5620" i="35"/>
  <c r="F5671" i="35" s="1"/>
  <c r="J5620" i="35"/>
  <c r="J5671" i="35" s="1"/>
  <c r="N5620" i="35"/>
  <c r="N5671" i="35" s="1"/>
  <c r="R5620" i="35"/>
  <c r="R5671" i="35" s="1"/>
  <c r="G5620" i="35"/>
  <c r="G5671" i="35" s="1"/>
  <c r="K5620" i="35"/>
  <c r="K5671" i="35" s="1"/>
  <c r="O5620" i="35"/>
  <c r="O5671" i="35" s="1"/>
  <c r="E5620" i="35"/>
  <c r="E5671" i="35" s="1"/>
  <c r="M5620" i="35"/>
  <c r="M5671" i="35" s="1"/>
  <c r="H5620" i="35"/>
  <c r="H5671" i="35" s="1"/>
  <c r="P5620" i="35"/>
  <c r="P5671" i="35" s="1"/>
  <c r="D5671" i="35"/>
  <c r="I5620" i="35"/>
  <c r="I5671" i="35" s="1"/>
  <c r="Q5620" i="35"/>
  <c r="Q5671" i="35" s="1"/>
  <c r="F5616" i="35"/>
  <c r="F5667" i="35" s="1"/>
  <c r="J5616" i="35"/>
  <c r="J5667" i="35" s="1"/>
  <c r="N5616" i="35"/>
  <c r="N5667" i="35" s="1"/>
  <c r="R5616" i="35"/>
  <c r="R5667" i="35" s="1"/>
  <c r="G5616" i="35"/>
  <c r="G5667" i="35" s="1"/>
  <c r="K5616" i="35"/>
  <c r="K5667" i="35" s="1"/>
  <c r="O5616" i="35"/>
  <c r="O5667" i="35" s="1"/>
  <c r="E5616" i="35"/>
  <c r="E5667" i="35" s="1"/>
  <c r="M5616" i="35"/>
  <c r="M5667" i="35" s="1"/>
  <c r="H5616" i="35"/>
  <c r="H5667" i="35" s="1"/>
  <c r="P5616" i="35"/>
  <c r="P5667" i="35" s="1"/>
  <c r="D5667" i="35"/>
  <c r="I5616" i="35"/>
  <c r="I5667" i="35" s="1"/>
  <c r="Q5616" i="35"/>
  <c r="Q5667" i="35" s="1"/>
  <c r="E6013" i="35"/>
  <c r="E6064" i="35" s="1"/>
  <c r="I6013" i="35"/>
  <c r="I6064" i="35" s="1"/>
  <c r="M6013" i="35"/>
  <c r="M6064" i="35" s="1"/>
  <c r="Q6013" i="35"/>
  <c r="Q6064" i="35" s="1"/>
  <c r="G6013" i="35"/>
  <c r="G6064" i="35" s="1"/>
  <c r="K6013" i="35"/>
  <c r="K6064" i="35" s="1"/>
  <c r="E6009" i="35"/>
  <c r="E6060" i="35" s="1"/>
  <c r="I6009" i="35"/>
  <c r="I6060" i="35" s="1"/>
  <c r="M6009" i="35"/>
  <c r="M6060" i="35" s="1"/>
  <c r="Q6009" i="35"/>
  <c r="Q6060" i="35" s="1"/>
  <c r="G6009" i="35"/>
  <c r="G6060" i="35" s="1"/>
  <c r="K6009" i="35"/>
  <c r="K6060" i="35" s="1"/>
  <c r="O6009" i="35"/>
  <c r="O6060" i="35" s="1"/>
  <c r="E6005" i="35"/>
  <c r="E6056" i="35" s="1"/>
  <c r="I6005" i="35"/>
  <c r="I6056" i="35" s="1"/>
  <c r="M6005" i="35"/>
  <c r="M6056" i="35" s="1"/>
  <c r="Q6005" i="35"/>
  <c r="Q6056" i="35" s="1"/>
  <c r="G6005" i="35"/>
  <c r="G6056" i="35" s="1"/>
  <c r="K6005" i="35"/>
  <c r="K6056" i="35" s="1"/>
  <c r="O6005" i="35"/>
  <c r="O6056" i="35" s="1"/>
  <c r="E6001" i="35"/>
  <c r="E6052" i="35" s="1"/>
  <c r="I6001" i="35"/>
  <c r="I6052" i="35" s="1"/>
  <c r="M6001" i="35"/>
  <c r="M6052" i="35" s="1"/>
  <c r="Q6001" i="35"/>
  <c r="Q6052" i="35" s="1"/>
  <c r="G6001" i="35"/>
  <c r="G6052" i="35" s="1"/>
  <c r="K6001" i="35"/>
  <c r="K6052" i="35" s="1"/>
  <c r="O6001" i="35"/>
  <c r="O6052" i="35" s="1"/>
  <c r="E5997" i="35"/>
  <c r="E6048" i="35" s="1"/>
  <c r="I5997" i="35"/>
  <c r="I6048" i="35" s="1"/>
  <c r="M5997" i="35"/>
  <c r="M6048" i="35" s="1"/>
  <c r="Q5997" i="35"/>
  <c r="Q6048" i="35" s="1"/>
  <c r="G5997" i="35"/>
  <c r="G6048" i="35" s="1"/>
  <c r="K5997" i="35"/>
  <c r="K6048" i="35" s="1"/>
  <c r="O5997" i="35"/>
  <c r="O6048" i="35" s="1"/>
  <c r="E5993" i="35"/>
  <c r="E6044" i="35" s="1"/>
  <c r="I5993" i="35"/>
  <c r="I6044" i="35" s="1"/>
  <c r="M5993" i="35"/>
  <c r="M6044" i="35" s="1"/>
  <c r="Q5993" i="35"/>
  <c r="Q6044" i="35" s="1"/>
  <c r="G5993" i="35"/>
  <c r="G6044" i="35" s="1"/>
  <c r="K5993" i="35"/>
  <c r="K6044" i="35" s="1"/>
  <c r="O5993" i="35"/>
  <c r="O6044" i="35" s="1"/>
  <c r="E5989" i="35"/>
  <c r="E6040" i="35" s="1"/>
  <c r="I5989" i="35"/>
  <c r="I6040" i="35" s="1"/>
  <c r="M5989" i="35"/>
  <c r="M6040" i="35" s="1"/>
  <c r="Q5989" i="35"/>
  <c r="Q6040" i="35" s="1"/>
  <c r="G5989" i="35"/>
  <c r="G6040" i="35" s="1"/>
  <c r="K5989" i="35"/>
  <c r="K6040" i="35" s="1"/>
  <c r="O5989" i="35"/>
  <c r="O6040" i="35" s="1"/>
  <c r="E5985" i="35"/>
  <c r="I5985" i="35"/>
  <c r="M5985" i="35"/>
  <c r="Q5985" i="35"/>
  <c r="G5985" i="35"/>
  <c r="K5985" i="35"/>
  <c r="O5985" i="35"/>
  <c r="K5898" i="35"/>
  <c r="K5899" i="35"/>
  <c r="K5949" i="35" s="1"/>
  <c r="E5898" i="35"/>
  <c r="Q5794" i="35"/>
  <c r="Q5795" i="35"/>
  <c r="Q5845" i="35" s="1"/>
  <c r="M5794" i="35"/>
  <c r="M5795" i="35"/>
  <c r="M5845" i="35" s="1"/>
  <c r="I5794" i="35"/>
  <c r="I5795" i="35"/>
  <c r="I5845" i="35" s="1"/>
  <c r="E5794" i="35"/>
  <c r="E5795" i="35"/>
  <c r="E5845" i="35" s="1"/>
  <c r="F5652" i="35"/>
  <c r="F5703" i="35" s="1"/>
  <c r="J5652" i="35"/>
  <c r="J5703" i="35" s="1"/>
  <c r="N5652" i="35"/>
  <c r="N5703" i="35" s="1"/>
  <c r="R5652" i="35"/>
  <c r="R5703" i="35" s="1"/>
  <c r="G5652" i="35"/>
  <c r="G5703" i="35" s="1"/>
  <c r="K5652" i="35"/>
  <c r="K5703" i="35" s="1"/>
  <c r="O5652" i="35"/>
  <c r="O5703" i="35" s="1"/>
  <c r="E5652" i="35"/>
  <c r="E5703" i="35" s="1"/>
  <c r="M5652" i="35"/>
  <c r="M5703" i="35" s="1"/>
  <c r="H5652" i="35"/>
  <c r="H5703" i="35" s="1"/>
  <c r="P5652" i="35"/>
  <c r="P5703" i="35" s="1"/>
  <c r="D5703" i="35"/>
  <c r="I5652" i="35"/>
  <c r="I5703" i="35" s="1"/>
  <c r="Q5652" i="35"/>
  <c r="Q5703" i="35" s="1"/>
  <c r="F5648" i="35"/>
  <c r="F5699" i="35" s="1"/>
  <c r="J5648" i="35"/>
  <c r="J5699" i="35" s="1"/>
  <c r="N5648" i="35"/>
  <c r="N5699" i="35" s="1"/>
  <c r="R5648" i="35"/>
  <c r="R5699" i="35" s="1"/>
  <c r="G5648" i="35"/>
  <c r="G5699" i="35" s="1"/>
  <c r="K5648" i="35"/>
  <c r="K5699" i="35" s="1"/>
  <c r="O5648" i="35"/>
  <c r="O5699" i="35" s="1"/>
  <c r="E5648" i="35"/>
  <c r="E5699" i="35" s="1"/>
  <c r="M5648" i="35"/>
  <c r="M5699" i="35" s="1"/>
  <c r="H5648" i="35"/>
  <c r="H5699" i="35" s="1"/>
  <c r="P5648" i="35"/>
  <c r="P5699" i="35" s="1"/>
  <c r="D5699" i="35"/>
  <c r="I5648" i="35"/>
  <c r="I5699" i="35" s="1"/>
  <c r="Q5648" i="35"/>
  <c r="Q5699" i="35" s="1"/>
  <c r="F5644" i="35"/>
  <c r="F5695" i="35" s="1"/>
  <c r="J5644" i="35"/>
  <c r="J5695" i="35" s="1"/>
  <c r="N5644" i="35"/>
  <c r="N5695" i="35" s="1"/>
  <c r="R5644" i="35"/>
  <c r="R5695" i="35" s="1"/>
  <c r="G5644" i="35"/>
  <c r="G5695" i="35" s="1"/>
  <c r="K5644" i="35"/>
  <c r="K5695" i="35" s="1"/>
  <c r="O5644" i="35"/>
  <c r="O5695" i="35" s="1"/>
  <c r="E5644" i="35"/>
  <c r="E5695" i="35" s="1"/>
  <c r="M5644" i="35"/>
  <c r="M5695" i="35" s="1"/>
  <c r="H5644" i="35"/>
  <c r="H5695" i="35" s="1"/>
  <c r="P5644" i="35"/>
  <c r="P5695" i="35" s="1"/>
  <c r="D5695" i="35"/>
  <c r="I5644" i="35"/>
  <c r="I5695" i="35" s="1"/>
  <c r="Q5644" i="35"/>
  <c r="Q5695" i="35" s="1"/>
  <c r="F5640" i="35"/>
  <c r="F5691" i="35" s="1"/>
  <c r="J5640" i="35"/>
  <c r="J5691" i="35" s="1"/>
  <c r="N5640" i="35"/>
  <c r="N5691" i="35" s="1"/>
  <c r="R5640" i="35"/>
  <c r="R5691" i="35" s="1"/>
  <c r="G5640" i="35"/>
  <c r="G5691" i="35" s="1"/>
  <c r="K5640" i="35"/>
  <c r="K5691" i="35" s="1"/>
  <c r="O5640" i="35"/>
  <c r="O5691" i="35" s="1"/>
  <c r="E5640" i="35"/>
  <c r="E5691" i="35" s="1"/>
  <c r="M5640" i="35"/>
  <c r="M5691" i="35" s="1"/>
  <c r="H5640" i="35"/>
  <c r="H5691" i="35" s="1"/>
  <c r="P5640" i="35"/>
  <c r="P5691" i="35" s="1"/>
  <c r="D5691" i="35"/>
  <c r="I5640" i="35"/>
  <c r="I5691" i="35" s="1"/>
  <c r="Q5640" i="35"/>
  <c r="Q5691" i="35" s="1"/>
  <c r="F5612" i="35"/>
  <c r="F5663" i="35" s="1"/>
  <c r="J5612" i="35"/>
  <c r="J5663" i="35" s="1"/>
  <c r="N5612" i="35"/>
  <c r="N5663" i="35" s="1"/>
  <c r="R5612" i="35"/>
  <c r="R5663" i="35" s="1"/>
  <c r="G5612" i="35"/>
  <c r="G5663" i="35" s="1"/>
  <c r="K5612" i="35"/>
  <c r="K5663" i="35" s="1"/>
  <c r="O5612" i="35"/>
  <c r="O5663" i="35" s="1"/>
  <c r="E5612" i="35"/>
  <c r="E5663" i="35" s="1"/>
  <c r="M5612" i="35"/>
  <c r="M5663" i="35" s="1"/>
  <c r="H5612" i="35"/>
  <c r="H5663" i="35" s="1"/>
  <c r="P5612" i="35"/>
  <c r="P5663" i="35" s="1"/>
  <c r="D5663" i="35"/>
  <c r="I5612" i="35"/>
  <c r="I5663" i="35" s="1"/>
  <c r="Q5612" i="35"/>
  <c r="Q5663" i="35" s="1"/>
  <c r="F5608" i="35"/>
  <c r="F5659" i="35" s="1"/>
  <c r="J5608" i="35"/>
  <c r="J5659" i="35" s="1"/>
  <c r="N5608" i="35"/>
  <c r="N5659" i="35" s="1"/>
  <c r="R5608" i="35"/>
  <c r="R5659" i="35" s="1"/>
  <c r="G5608" i="35"/>
  <c r="G5659" i="35" s="1"/>
  <c r="K5608" i="35"/>
  <c r="K5659" i="35" s="1"/>
  <c r="O5608" i="35"/>
  <c r="O5659" i="35" s="1"/>
  <c r="E5608" i="35"/>
  <c r="E5659" i="35" s="1"/>
  <c r="M5608" i="35"/>
  <c r="M5659" i="35" s="1"/>
  <c r="H5608" i="35"/>
  <c r="H5659" i="35" s="1"/>
  <c r="P5608" i="35"/>
  <c r="P5659" i="35" s="1"/>
  <c r="I5608" i="35"/>
  <c r="I5659" i="35" s="1"/>
  <c r="Q5608" i="35"/>
  <c r="Q5659" i="35" s="1"/>
  <c r="D5659" i="35"/>
  <c r="E5656" i="35"/>
  <c r="R5897" i="35"/>
  <c r="R5948" i="35" s="1"/>
  <c r="N5897" i="35"/>
  <c r="N5948" i="35" s="1"/>
  <c r="J5897" i="35"/>
  <c r="J5948" i="35" s="1"/>
  <c r="R5896" i="35"/>
  <c r="R5947" i="35" s="1"/>
  <c r="N5896" i="35"/>
  <c r="N5947" i="35" s="1"/>
  <c r="J5896" i="35"/>
  <c r="J5947" i="35" s="1"/>
  <c r="R5895" i="35"/>
  <c r="R5946" i="35" s="1"/>
  <c r="N5895" i="35"/>
  <c r="N5946" i="35" s="1"/>
  <c r="J5895" i="35"/>
  <c r="J5946" i="35" s="1"/>
  <c r="R5894" i="35"/>
  <c r="R5945" i="35" s="1"/>
  <c r="N5894" i="35"/>
  <c r="N5945" i="35" s="1"/>
  <c r="J5894" i="35"/>
  <c r="J5945" i="35" s="1"/>
  <c r="R5893" i="35"/>
  <c r="R5944" i="35" s="1"/>
  <c r="N5893" i="35"/>
  <c r="N5944" i="35" s="1"/>
  <c r="J5893" i="35"/>
  <c r="J5944" i="35" s="1"/>
  <c r="R5892" i="35"/>
  <c r="R5943" i="35" s="1"/>
  <c r="N5892" i="35"/>
  <c r="N5943" i="35" s="1"/>
  <c r="J5892" i="35"/>
  <c r="J5943" i="35" s="1"/>
  <c r="R5891" i="35"/>
  <c r="R5942" i="35" s="1"/>
  <c r="N5891" i="35"/>
  <c r="N5942" i="35" s="1"/>
  <c r="J5891" i="35"/>
  <c r="J5942" i="35" s="1"/>
  <c r="R5890" i="35"/>
  <c r="R5941" i="35" s="1"/>
  <c r="N5890" i="35"/>
  <c r="N5941" i="35" s="1"/>
  <c r="J5890" i="35"/>
  <c r="J5941" i="35" s="1"/>
  <c r="R5889" i="35"/>
  <c r="R5940" i="35" s="1"/>
  <c r="N5889" i="35"/>
  <c r="N5940" i="35" s="1"/>
  <c r="J5889" i="35"/>
  <c r="J5940" i="35" s="1"/>
  <c r="R5888" i="35"/>
  <c r="R5939" i="35" s="1"/>
  <c r="N5888" i="35"/>
  <c r="N5939" i="35" s="1"/>
  <c r="J5888" i="35"/>
  <c r="J5939" i="35" s="1"/>
  <c r="R5887" i="35"/>
  <c r="R5938" i="35" s="1"/>
  <c r="N5887" i="35"/>
  <c r="N5938" i="35" s="1"/>
  <c r="J5887" i="35"/>
  <c r="J5938" i="35" s="1"/>
  <c r="R5886" i="35"/>
  <c r="R5937" i="35" s="1"/>
  <c r="N5886" i="35"/>
  <c r="N5937" i="35" s="1"/>
  <c r="J5886" i="35"/>
  <c r="J5937" i="35" s="1"/>
  <c r="R5885" i="35"/>
  <c r="R5936" i="35" s="1"/>
  <c r="N5885" i="35"/>
  <c r="N5936" i="35" s="1"/>
  <c r="J5885" i="35"/>
  <c r="J5936" i="35" s="1"/>
  <c r="R5884" i="35"/>
  <c r="R5935" i="35" s="1"/>
  <c r="N5884" i="35"/>
  <c r="N5935" i="35" s="1"/>
  <c r="J5884" i="35"/>
  <c r="J5935" i="35" s="1"/>
  <c r="R5883" i="35"/>
  <c r="R5934" i="35" s="1"/>
  <c r="N5883" i="35"/>
  <c r="N5934" i="35" s="1"/>
  <c r="J5883" i="35"/>
  <c r="J5934" i="35" s="1"/>
  <c r="R5882" i="35"/>
  <c r="R5933" i="35" s="1"/>
  <c r="N5882" i="35"/>
  <c r="N5933" i="35" s="1"/>
  <c r="J5882" i="35"/>
  <c r="J5933" i="35" s="1"/>
  <c r="R5881" i="35"/>
  <c r="R5932" i="35" s="1"/>
  <c r="N5881" i="35"/>
  <c r="N5932" i="35" s="1"/>
  <c r="J5881" i="35"/>
  <c r="J5932" i="35" s="1"/>
  <c r="R5880" i="35"/>
  <c r="R5931" i="35" s="1"/>
  <c r="N5880" i="35"/>
  <c r="N5931" i="35" s="1"/>
  <c r="J5880" i="35"/>
  <c r="J5931" i="35" s="1"/>
  <c r="R5879" i="35"/>
  <c r="R5930" i="35" s="1"/>
  <c r="N5879" i="35"/>
  <c r="N5930" i="35" s="1"/>
  <c r="J5879" i="35"/>
  <c r="J5930" i="35" s="1"/>
  <c r="R5878" i="35"/>
  <c r="R5929" i="35" s="1"/>
  <c r="N5878" i="35"/>
  <c r="N5929" i="35" s="1"/>
  <c r="J5878" i="35"/>
  <c r="J5929" i="35" s="1"/>
  <c r="R5877" i="35"/>
  <c r="R5928" i="35" s="1"/>
  <c r="N5877" i="35"/>
  <c r="N5928" i="35" s="1"/>
  <c r="J5877" i="35"/>
  <c r="J5928" i="35" s="1"/>
  <c r="R5876" i="35"/>
  <c r="R5927" i="35" s="1"/>
  <c r="N5876" i="35"/>
  <c r="N5927" i="35" s="1"/>
  <c r="J5876" i="35"/>
  <c r="J5927" i="35" s="1"/>
  <c r="R5875" i="35"/>
  <c r="R5926" i="35" s="1"/>
  <c r="N5875" i="35"/>
  <c r="N5926" i="35" s="1"/>
  <c r="J5875" i="35"/>
  <c r="J5926" i="35" s="1"/>
  <c r="R5874" i="35"/>
  <c r="R5925" i="35" s="1"/>
  <c r="N5874" i="35"/>
  <c r="N5925" i="35" s="1"/>
  <c r="J5874" i="35"/>
  <c r="J5925" i="35" s="1"/>
  <c r="R5873" i="35"/>
  <c r="R5924" i="35" s="1"/>
  <c r="N5873" i="35"/>
  <c r="N5924" i="35" s="1"/>
  <c r="J5873" i="35"/>
  <c r="J5924" i="35" s="1"/>
  <c r="R5872" i="35"/>
  <c r="R5923" i="35" s="1"/>
  <c r="N5872" i="35"/>
  <c r="N5923" i="35" s="1"/>
  <c r="J5872" i="35"/>
  <c r="J5923" i="35" s="1"/>
  <c r="R5871" i="35"/>
  <c r="R5922" i="35" s="1"/>
  <c r="N5871" i="35"/>
  <c r="N5922" i="35" s="1"/>
  <c r="J5871" i="35"/>
  <c r="J5922" i="35" s="1"/>
  <c r="R5870" i="35"/>
  <c r="R5921" i="35" s="1"/>
  <c r="N5870" i="35"/>
  <c r="N5921" i="35" s="1"/>
  <c r="J5870" i="35"/>
  <c r="J5921" i="35" s="1"/>
  <c r="R5869" i="35"/>
  <c r="R5920" i="35" s="1"/>
  <c r="N5869" i="35"/>
  <c r="N5920" i="35" s="1"/>
  <c r="J5869" i="35"/>
  <c r="J5920" i="35" s="1"/>
  <c r="R5868" i="35"/>
  <c r="R5919" i="35" s="1"/>
  <c r="N5868" i="35"/>
  <c r="N5919" i="35" s="1"/>
  <c r="J5868" i="35"/>
  <c r="J5919" i="35" s="1"/>
  <c r="R5867" i="35"/>
  <c r="R5918" i="35" s="1"/>
  <c r="N5867" i="35"/>
  <c r="N5918" i="35" s="1"/>
  <c r="J5867" i="35"/>
  <c r="J5918" i="35" s="1"/>
  <c r="R5866" i="35"/>
  <c r="R5917" i="35" s="1"/>
  <c r="N5866" i="35"/>
  <c r="N5917" i="35" s="1"/>
  <c r="J5866" i="35"/>
  <c r="J5917" i="35" s="1"/>
  <c r="R5865" i="35"/>
  <c r="R5916" i="35" s="1"/>
  <c r="N5865" i="35"/>
  <c r="N5916" i="35" s="1"/>
  <c r="J5865" i="35"/>
  <c r="J5916" i="35" s="1"/>
  <c r="R5864" i="35"/>
  <c r="R5915" i="35" s="1"/>
  <c r="N5864" i="35"/>
  <c r="N5915" i="35" s="1"/>
  <c r="J5864" i="35"/>
  <c r="J5915" i="35" s="1"/>
  <c r="R5863" i="35"/>
  <c r="R5914" i="35" s="1"/>
  <c r="N5863" i="35"/>
  <c r="N5914" i="35" s="1"/>
  <c r="J5863" i="35"/>
  <c r="J5914" i="35" s="1"/>
  <c r="R5862" i="35"/>
  <c r="R5913" i="35" s="1"/>
  <c r="N5862" i="35"/>
  <c r="N5913" i="35" s="1"/>
  <c r="J5862" i="35"/>
  <c r="J5913" i="35" s="1"/>
  <c r="R5861" i="35"/>
  <c r="R5912" i="35" s="1"/>
  <c r="N5861" i="35"/>
  <c r="N5912" i="35" s="1"/>
  <c r="J5861" i="35"/>
  <c r="J5912" i="35" s="1"/>
  <c r="R5860" i="35"/>
  <c r="R5911" i="35" s="1"/>
  <c r="N5860" i="35"/>
  <c r="N5911" i="35" s="1"/>
  <c r="J5860" i="35"/>
  <c r="J5911" i="35" s="1"/>
  <c r="R5859" i="35"/>
  <c r="R5910" i="35" s="1"/>
  <c r="N5859" i="35"/>
  <c r="N5910" i="35" s="1"/>
  <c r="J5859" i="35"/>
  <c r="J5910" i="35" s="1"/>
  <c r="R5858" i="35"/>
  <c r="R5909" i="35" s="1"/>
  <c r="N5858" i="35"/>
  <c r="N5909" i="35" s="1"/>
  <c r="J5858" i="35"/>
  <c r="J5909" i="35" s="1"/>
  <c r="R5857" i="35"/>
  <c r="R5908" i="35" s="1"/>
  <c r="N5857" i="35"/>
  <c r="N5908" i="35" s="1"/>
  <c r="J5857" i="35"/>
  <c r="J5908" i="35" s="1"/>
  <c r="R5856" i="35"/>
  <c r="R5907" i="35" s="1"/>
  <c r="N5856" i="35"/>
  <c r="N5907" i="35" s="1"/>
  <c r="J5856" i="35"/>
  <c r="J5907" i="35" s="1"/>
  <c r="R5855" i="35"/>
  <c r="R5906" i="35" s="1"/>
  <c r="N5855" i="35"/>
  <c r="N5906" i="35" s="1"/>
  <c r="J5855" i="35"/>
  <c r="J5906" i="35" s="1"/>
  <c r="R5854" i="35"/>
  <c r="R5905" i="35" s="1"/>
  <c r="N5854" i="35"/>
  <c r="N5905" i="35" s="1"/>
  <c r="J5854" i="35"/>
  <c r="J5905" i="35" s="1"/>
  <c r="R5853" i="35"/>
  <c r="R5904" i="35" s="1"/>
  <c r="N5853" i="35"/>
  <c r="N5904" i="35" s="1"/>
  <c r="J5853" i="35"/>
  <c r="J5904" i="35" s="1"/>
  <c r="R5852" i="35"/>
  <c r="R5903" i="35" s="1"/>
  <c r="N5852" i="35"/>
  <c r="N5903" i="35" s="1"/>
  <c r="J5852" i="35"/>
  <c r="J5903" i="35" s="1"/>
  <c r="R5851" i="35"/>
  <c r="R5902" i="35" s="1"/>
  <c r="N5851" i="35"/>
  <c r="N5902" i="35" s="1"/>
  <c r="J5851" i="35"/>
  <c r="J5902" i="35" s="1"/>
  <c r="R5850" i="35"/>
  <c r="R5901" i="35" s="1"/>
  <c r="N5850" i="35"/>
  <c r="N5901" i="35" s="1"/>
  <c r="J5850" i="35"/>
  <c r="J5901" i="35" s="1"/>
  <c r="R5849" i="35"/>
  <c r="R5900" i="35" s="1"/>
  <c r="N5849" i="35"/>
  <c r="N5900" i="35" s="1"/>
  <c r="J5849" i="35"/>
  <c r="J5900" i="35" s="1"/>
  <c r="R5848" i="35"/>
  <c r="N5848" i="35"/>
  <c r="J5848" i="35"/>
  <c r="M5654" i="35"/>
  <c r="M5705" i="35" s="1"/>
  <c r="F5651" i="35"/>
  <c r="F5702" i="35" s="1"/>
  <c r="J5651" i="35"/>
  <c r="J5702" i="35" s="1"/>
  <c r="N5651" i="35"/>
  <c r="N5702" i="35" s="1"/>
  <c r="R5651" i="35"/>
  <c r="R5702" i="35" s="1"/>
  <c r="G5651" i="35"/>
  <c r="G5702" i="35" s="1"/>
  <c r="K5651" i="35"/>
  <c r="K5702" i="35" s="1"/>
  <c r="O5651" i="35"/>
  <c r="O5702" i="35" s="1"/>
  <c r="M5650" i="35"/>
  <c r="M5701" i="35" s="1"/>
  <c r="F5647" i="35"/>
  <c r="F5698" i="35" s="1"/>
  <c r="J5647" i="35"/>
  <c r="J5698" i="35" s="1"/>
  <c r="N5647" i="35"/>
  <c r="N5698" i="35" s="1"/>
  <c r="R5647" i="35"/>
  <c r="R5698" i="35" s="1"/>
  <c r="G5647" i="35"/>
  <c r="G5698" i="35" s="1"/>
  <c r="K5647" i="35"/>
  <c r="K5698" i="35" s="1"/>
  <c r="O5647" i="35"/>
  <c r="O5698" i="35" s="1"/>
  <c r="M5646" i="35"/>
  <c r="M5697" i="35" s="1"/>
  <c r="F5643" i="35"/>
  <c r="F5694" i="35" s="1"/>
  <c r="J5643" i="35"/>
  <c r="J5694" i="35" s="1"/>
  <c r="N5643" i="35"/>
  <c r="N5694" i="35" s="1"/>
  <c r="R5643" i="35"/>
  <c r="R5694" i="35" s="1"/>
  <c r="G5643" i="35"/>
  <c r="G5694" i="35" s="1"/>
  <c r="K5643" i="35"/>
  <c r="K5694" i="35" s="1"/>
  <c r="O5643" i="35"/>
  <c r="O5694" i="35" s="1"/>
  <c r="F5639" i="35"/>
  <c r="F5690" i="35" s="1"/>
  <c r="J5639" i="35"/>
  <c r="J5690" i="35" s="1"/>
  <c r="N5639" i="35"/>
  <c r="N5690" i="35" s="1"/>
  <c r="R5639" i="35"/>
  <c r="R5690" i="35" s="1"/>
  <c r="G5639" i="35"/>
  <c r="G5690" i="35" s="1"/>
  <c r="K5639" i="35"/>
  <c r="K5690" i="35" s="1"/>
  <c r="O5639" i="35"/>
  <c r="O5690" i="35" s="1"/>
  <c r="M5638" i="35"/>
  <c r="M5689" i="35" s="1"/>
  <c r="F5635" i="35"/>
  <c r="F5686" i="35" s="1"/>
  <c r="J5635" i="35"/>
  <c r="J5686" i="35" s="1"/>
  <c r="N5635" i="35"/>
  <c r="N5686" i="35" s="1"/>
  <c r="R5635" i="35"/>
  <c r="R5686" i="35" s="1"/>
  <c r="G5635" i="35"/>
  <c r="G5686" i="35" s="1"/>
  <c r="K5635" i="35"/>
  <c r="K5686" i="35" s="1"/>
  <c r="O5635" i="35"/>
  <c r="O5686" i="35" s="1"/>
  <c r="M5634" i="35"/>
  <c r="M5685" i="35" s="1"/>
  <c r="F5631" i="35"/>
  <c r="F5682" i="35" s="1"/>
  <c r="J5631" i="35"/>
  <c r="J5682" i="35" s="1"/>
  <c r="N5631" i="35"/>
  <c r="N5682" i="35" s="1"/>
  <c r="R5631" i="35"/>
  <c r="R5682" i="35" s="1"/>
  <c r="G5631" i="35"/>
  <c r="G5682" i="35" s="1"/>
  <c r="K5631" i="35"/>
  <c r="K5682" i="35" s="1"/>
  <c r="O5631" i="35"/>
  <c r="O5682" i="35" s="1"/>
  <c r="M5630" i="35"/>
  <c r="M5681" i="35" s="1"/>
  <c r="F5627" i="35"/>
  <c r="F5678" i="35" s="1"/>
  <c r="J5627" i="35"/>
  <c r="J5678" i="35" s="1"/>
  <c r="N5627" i="35"/>
  <c r="N5678" i="35" s="1"/>
  <c r="R5627" i="35"/>
  <c r="R5678" i="35" s="1"/>
  <c r="G5627" i="35"/>
  <c r="G5678" i="35" s="1"/>
  <c r="K5627" i="35"/>
  <c r="K5678" i="35" s="1"/>
  <c r="O5627" i="35"/>
  <c r="O5678" i="35" s="1"/>
  <c r="M5626" i="35"/>
  <c r="M5677" i="35" s="1"/>
  <c r="F5623" i="35"/>
  <c r="F5674" i="35" s="1"/>
  <c r="J5623" i="35"/>
  <c r="J5674" i="35" s="1"/>
  <c r="N5623" i="35"/>
  <c r="N5674" i="35" s="1"/>
  <c r="R5623" i="35"/>
  <c r="R5674" i="35" s="1"/>
  <c r="G5623" i="35"/>
  <c r="G5674" i="35" s="1"/>
  <c r="K5623" i="35"/>
  <c r="K5674" i="35" s="1"/>
  <c r="O5623" i="35"/>
  <c r="O5674" i="35" s="1"/>
  <c r="M5622" i="35"/>
  <c r="M5673" i="35" s="1"/>
  <c r="F5619" i="35"/>
  <c r="F5670" i="35" s="1"/>
  <c r="J5619" i="35"/>
  <c r="J5670" i="35" s="1"/>
  <c r="N5619" i="35"/>
  <c r="N5670" i="35" s="1"/>
  <c r="R5619" i="35"/>
  <c r="R5670" i="35" s="1"/>
  <c r="G5619" i="35"/>
  <c r="G5670" i="35" s="1"/>
  <c r="K5619" i="35"/>
  <c r="K5670" i="35" s="1"/>
  <c r="O5619" i="35"/>
  <c r="O5670" i="35" s="1"/>
  <c r="M5618" i="35"/>
  <c r="M5669" i="35" s="1"/>
  <c r="F5615" i="35"/>
  <c r="F5666" i="35" s="1"/>
  <c r="J5615" i="35"/>
  <c r="J5666" i="35" s="1"/>
  <c r="N5615" i="35"/>
  <c r="N5666" i="35" s="1"/>
  <c r="R5615" i="35"/>
  <c r="R5666" i="35" s="1"/>
  <c r="G5615" i="35"/>
  <c r="G5666" i="35" s="1"/>
  <c r="K5615" i="35"/>
  <c r="K5666" i="35" s="1"/>
  <c r="O5615" i="35"/>
  <c r="O5666" i="35" s="1"/>
  <c r="F5611" i="35"/>
  <c r="F5662" i="35" s="1"/>
  <c r="J5611" i="35"/>
  <c r="J5662" i="35" s="1"/>
  <c r="N5611" i="35"/>
  <c r="N5662" i="35" s="1"/>
  <c r="R5611" i="35"/>
  <c r="R5662" i="35" s="1"/>
  <c r="G5611" i="35"/>
  <c r="G5662" i="35" s="1"/>
  <c r="K5611" i="35"/>
  <c r="K5662" i="35" s="1"/>
  <c r="O5611" i="35"/>
  <c r="O5662" i="35" s="1"/>
  <c r="F5607" i="35"/>
  <c r="F5658" i="35" s="1"/>
  <c r="J5607" i="35"/>
  <c r="J5658" i="35" s="1"/>
  <c r="N5607" i="35"/>
  <c r="N5658" i="35" s="1"/>
  <c r="R5607" i="35"/>
  <c r="R5658" i="35" s="1"/>
  <c r="G5607" i="35"/>
  <c r="G5658" i="35" s="1"/>
  <c r="K5607" i="35"/>
  <c r="K5658" i="35" s="1"/>
  <c r="O5607" i="35"/>
  <c r="O5658" i="35" s="1"/>
  <c r="D5658" i="35"/>
  <c r="M5606" i="35"/>
  <c r="M5657" i="35" s="1"/>
  <c r="P5656" i="35"/>
  <c r="H5656" i="35"/>
  <c r="Q5582" i="35"/>
  <c r="Q5586" i="35" s="1"/>
  <c r="I5582" i="35"/>
  <c r="I5586" i="35" s="1"/>
  <c r="P5565" i="35"/>
  <c r="P5572" i="35" s="1"/>
  <c r="P5582" i="35" s="1"/>
  <c r="P5586" i="35" s="1"/>
  <c r="H5565" i="35"/>
  <c r="H5572" i="35" s="1"/>
  <c r="H5582" i="35" s="1"/>
  <c r="H5586" i="35" s="1"/>
  <c r="G5514" i="35"/>
  <c r="G5515" i="35"/>
  <c r="G5565" i="35" s="1"/>
  <c r="G5572" i="35" s="1"/>
  <c r="G5582" i="35" s="1"/>
  <c r="G5586" i="35" s="1"/>
  <c r="F5654" i="35"/>
  <c r="F5705" i="35" s="1"/>
  <c r="J5654" i="35"/>
  <c r="J5705" i="35" s="1"/>
  <c r="N5654" i="35"/>
  <c r="N5705" i="35" s="1"/>
  <c r="R5654" i="35"/>
  <c r="R5705" i="35" s="1"/>
  <c r="G5654" i="35"/>
  <c r="G5705" i="35" s="1"/>
  <c r="K5654" i="35"/>
  <c r="K5705" i="35" s="1"/>
  <c r="O5654" i="35"/>
  <c r="O5705" i="35" s="1"/>
  <c r="F5650" i="35"/>
  <c r="F5701" i="35" s="1"/>
  <c r="J5650" i="35"/>
  <c r="J5701" i="35" s="1"/>
  <c r="N5650" i="35"/>
  <c r="N5701" i="35" s="1"/>
  <c r="R5650" i="35"/>
  <c r="R5701" i="35" s="1"/>
  <c r="G5650" i="35"/>
  <c r="G5701" i="35" s="1"/>
  <c r="K5650" i="35"/>
  <c r="K5701" i="35" s="1"/>
  <c r="O5650" i="35"/>
  <c r="O5701" i="35" s="1"/>
  <c r="F5646" i="35"/>
  <c r="F5697" i="35" s="1"/>
  <c r="J5646" i="35"/>
  <c r="J5697" i="35" s="1"/>
  <c r="N5646" i="35"/>
  <c r="N5697" i="35" s="1"/>
  <c r="R5646" i="35"/>
  <c r="R5697" i="35" s="1"/>
  <c r="G5646" i="35"/>
  <c r="G5697" i="35" s="1"/>
  <c r="K5646" i="35"/>
  <c r="K5697" i="35" s="1"/>
  <c r="O5646" i="35"/>
  <c r="O5697" i="35" s="1"/>
  <c r="I5643" i="35"/>
  <c r="I5694" i="35" s="1"/>
  <c r="F5642" i="35"/>
  <c r="F5693" i="35" s="1"/>
  <c r="J5642" i="35"/>
  <c r="J5693" i="35" s="1"/>
  <c r="N5642" i="35"/>
  <c r="N5693" i="35" s="1"/>
  <c r="R5642" i="35"/>
  <c r="R5693" i="35" s="1"/>
  <c r="G5642" i="35"/>
  <c r="G5693" i="35" s="1"/>
  <c r="K5642" i="35"/>
  <c r="K5693" i="35" s="1"/>
  <c r="O5642" i="35"/>
  <c r="O5693" i="35" s="1"/>
  <c r="I5639" i="35"/>
  <c r="I5690" i="35" s="1"/>
  <c r="F5638" i="35"/>
  <c r="F5689" i="35" s="1"/>
  <c r="J5638" i="35"/>
  <c r="J5689" i="35" s="1"/>
  <c r="N5638" i="35"/>
  <c r="N5689" i="35" s="1"/>
  <c r="R5638" i="35"/>
  <c r="R5689" i="35" s="1"/>
  <c r="G5638" i="35"/>
  <c r="G5689" i="35" s="1"/>
  <c r="K5638" i="35"/>
  <c r="K5689" i="35" s="1"/>
  <c r="O5638" i="35"/>
  <c r="O5689" i="35" s="1"/>
  <c r="F5634" i="35"/>
  <c r="F5685" i="35" s="1"/>
  <c r="J5634" i="35"/>
  <c r="J5685" i="35" s="1"/>
  <c r="N5634" i="35"/>
  <c r="N5685" i="35" s="1"/>
  <c r="R5634" i="35"/>
  <c r="R5685" i="35" s="1"/>
  <c r="G5634" i="35"/>
  <c r="G5685" i="35" s="1"/>
  <c r="K5634" i="35"/>
  <c r="K5685" i="35" s="1"/>
  <c r="O5634" i="35"/>
  <c r="O5685" i="35" s="1"/>
  <c r="F5630" i="35"/>
  <c r="F5681" i="35" s="1"/>
  <c r="J5630" i="35"/>
  <c r="J5681" i="35" s="1"/>
  <c r="N5630" i="35"/>
  <c r="N5681" i="35" s="1"/>
  <c r="R5630" i="35"/>
  <c r="R5681" i="35" s="1"/>
  <c r="G5630" i="35"/>
  <c r="G5681" i="35" s="1"/>
  <c r="K5630" i="35"/>
  <c r="K5681" i="35" s="1"/>
  <c r="O5630" i="35"/>
  <c r="O5681" i="35" s="1"/>
  <c r="F5626" i="35"/>
  <c r="F5677" i="35" s="1"/>
  <c r="J5626" i="35"/>
  <c r="J5677" i="35" s="1"/>
  <c r="N5626" i="35"/>
  <c r="N5677" i="35" s="1"/>
  <c r="R5626" i="35"/>
  <c r="R5677" i="35" s="1"/>
  <c r="G5626" i="35"/>
  <c r="G5677" i="35" s="1"/>
  <c r="K5626" i="35"/>
  <c r="K5677" i="35" s="1"/>
  <c r="O5626" i="35"/>
  <c r="O5677" i="35" s="1"/>
  <c r="F5622" i="35"/>
  <c r="F5673" i="35" s="1"/>
  <c r="J5622" i="35"/>
  <c r="J5673" i="35" s="1"/>
  <c r="N5622" i="35"/>
  <c r="N5673" i="35" s="1"/>
  <c r="R5622" i="35"/>
  <c r="R5673" i="35" s="1"/>
  <c r="G5622" i="35"/>
  <c r="G5673" i="35" s="1"/>
  <c r="K5622" i="35"/>
  <c r="K5673" i="35" s="1"/>
  <c r="O5622" i="35"/>
  <c r="O5673" i="35" s="1"/>
  <c r="F5618" i="35"/>
  <c r="F5669" i="35" s="1"/>
  <c r="J5618" i="35"/>
  <c r="J5669" i="35" s="1"/>
  <c r="N5618" i="35"/>
  <c r="N5669" i="35" s="1"/>
  <c r="R5618" i="35"/>
  <c r="R5669" i="35" s="1"/>
  <c r="G5618" i="35"/>
  <c r="G5669" i="35" s="1"/>
  <c r="K5618" i="35"/>
  <c r="K5669" i="35" s="1"/>
  <c r="O5618" i="35"/>
  <c r="O5669" i="35" s="1"/>
  <c r="I5615" i="35"/>
  <c r="I5666" i="35" s="1"/>
  <c r="F5614" i="35"/>
  <c r="F5665" i="35" s="1"/>
  <c r="J5614" i="35"/>
  <c r="J5665" i="35" s="1"/>
  <c r="N5614" i="35"/>
  <c r="N5665" i="35" s="1"/>
  <c r="R5614" i="35"/>
  <c r="R5665" i="35" s="1"/>
  <c r="G5614" i="35"/>
  <c r="G5665" i="35" s="1"/>
  <c r="K5614" i="35"/>
  <c r="K5665" i="35" s="1"/>
  <c r="O5614" i="35"/>
  <c r="O5665" i="35" s="1"/>
  <c r="Q5611" i="35"/>
  <c r="Q5662" i="35" s="1"/>
  <c r="I5611" i="35"/>
  <c r="I5662" i="35" s="1"/>
  <c r="F5610" i="35"/>
  <c r="F5661" i="35" s="1"/>
  <c r="J5610" i="35"/>
  <c r="J5661" i="35" s="1"/>
  <c r="N5610" i="35"/>
  <c r="N5661" i="35" s="1"/>
  <c r="R5610" i="35"/>
  <c r="R5661" i="35" s="1"/>
  <c r="G5610" i="35"/>
  <c r="G5661" i="35" s="1"/>
  <c r="K5610" i="35"/>
  <c r="K5661" i="35" s="1"/>
  <c r="O5610" i="35"/>
  <c r="O5661" i="35" s="1"/>
  <c r="F5606" i="35"/>
  <c r="F5657" i="35" s="1"/>
  <c r="J5606" i="35"/>
  <c r="J5657" i="35" s="1"/>
  <c r="N5606" i="35"/>
  <c r="N5657" i="35" s="1"/>
  <c r="R5606" i="35"/>
  <c r="R5657" i="35" s="1"/>
  <c r="G5606" i="35"/>
  <c r="G5657" i="35" s="1"/>
  <c r="K5606" i="35"/>
  <c r="K5657" i="35" s="1"/>
  <c r="O5606" i="35"/>
  <c r="O5657" i="35" s="1"/>
  <c r="D5657" i="35"/>
  <c r="M5605" i="35"/>
  <c r="E5582" i="35"/>
  <c r="E5586" i="35" s="1"/>
  <c r="K5514" i="35"/>
  <c r="K5515" i="35"/>
  <c r="K5565" i="35" s="1"/>
  <c r="K5572" i="35" s="1"/>
  <c r="K5582" i="35" s="1"/>
  <c r="K5586" i="35" s="1"/>
  <c r="F5376" i="35"/>
  <c r="F5427" i="35" s="1"/>
  <c r="J5376" i="35"/>
  <c r="J5427" i="35" s="1"/>
  <c r="N5376" i="35"/>
  <c r="N5427" i="35" s="1"/>
  <c r="R5376" i="35"/>
  <c r="R5427" i="35" s="1"/>
  <c r="G5376" i="35"/>
  <c r="G5427" i="35" s="1"/>
  <c r="K5376" i="35"/>
  <c r="K5427" i="35" s="1"/>
  <c r="O5376" i="35"/>
  <c r="O5427" i="35" s="1"/>
  <c r="E5376" i="35"/>
  <c r="E5427" i="35" s="1"/>
  <c r="M5376" i="35"/>
  <c r="M5427" i="35" s="1"/>
  <c r="D5427" i="35"/>
  <c r="H5376" i="35"/>
  <c r="H5427" i="35" s="1"/>
  <c r="P5376" i="35"/>
  <c r="P5427" i="35" s="1"/>
  <c r="I5376" i="35"/>
  <c r="I5427" i="35" s="1"/>
  <c r="Q5376" i="35"/>
  <c r="Q5427" i="35" s="1"/>
  <c r="F5335" i="35"/>
  <c r="F5386" i="35" s="1"/>
  <c r="J5335" i="35"/>
  <c r="J5386" i="35" s="1"/>
  <c r="N5335" i="35"/>
  <c r="N5386" i="35" s="1"/>
  <c r="R5335" i="35"/>
  <c r="R5386" i="35" s="1"/>
  <c r="G5335" i="35"/>
  <c r="G5386" i="35" s="1"/>
  <c r="K5335" i="35"/>
  <c r="K5386" i="35" s="1"/>
  <c r="O5335" i="35"/>
  <c r="O5386" i="35" s="1"/>
  <c r="E5335" i="35"/>
  <c r="E5386" i="35" s="1"/>
  <c r="H5335" i="35"/>
  <c r="H5386" i="35" s="1"/>
  <c r="P5335" i="35"/>
  <c r="P5386" i="35" s="1"/>
  <c r="D5386" i="35"/>
  <c r="I5335" i="35"/>
  <c r="I5386" i="35" s="1"/>
  <c r="Q5335" i="35"/>
  <c r="Q5386" i="35" s="1"/>
  <c r="L5335" i="35"/>
  <c r="L5386" i="35" s="1"/>
  <c r="F5327" i="35"/>
  <c r="J5327" i="35"/>
  <c r="N5327" i="35"/>
  <c r="R5327" i="35"/>
  <c r="G5327" i="35"/>
  <c r="K5327" i="35"/>
  <c r="O5327" i="35"/>
  <c r="D5377" i="35"/>
  <c r="D5378" i="35"/>
  <c r="E5327" i="35"/>
  <c r="I5327" i="35"/>
  <c r="M5327" i="35"/>
  <c r="Q5327" i="35"/>
  <c r="H5327" i="35"/>
  <c r="L5327" i="35"/>
  <c r="P5327" i="35"/>
  <c r="Q5899" i="35"/>
  <c r="Q5949" i="35" s="1"/>
  <c r="M5899" i="35"/>
  <c r="M5949" i="35" s="1"/>
  <c r="I5899" i="35"/>
  <c r="I5949" i="35" s="1"/>
  <c r="E5899" i="35"/>
  <c r="E5949" i="35" s="1"/>
  <c r="O5795" i="35"/>
  <c r="O5845" i="35" s="1"/>
  <c r="O5952" i="35" s="1"/>
  <c r="O5962" i="35" s="1"/>
  <c r="O5966" i="35" s="1"/>
  <c r="K5795" i="35"/>
  <c r="K5845" i="35" s="1"/>
  <c r="K5952" i="35" s="1"/>
  <c r="K5962" i="35" s="1"/>
  <c r="K5966" i="35" s="1"/>
  <c r="G5795" i="35"/>
  <c r="G5845" i="35" s="1"/>
  <c r="G5952" i="35" s="1"/>
  <c r="G5962" i="35" s="1"/>
  <c r="G5966" i="35" s="1"/>
  <c r="Q5654" i="35"/>
  <c r="Q5705" i="35" s="1"/>
  <c r="I5654" i="35"/>
  <c r="I5705" i="35" s="1"/>
  <c r="F5653" i="35"/>
  <c r="F5704" i="35" s="1"/>
  <c r="J5653" i="35"/>
  <c r="J5704" i="35" s="1"/>
  <c r="N5653" i="35"/>
  <c r="N5704" i="35" s="1"/>
  <c r="R5653" i="35"/>
  <c r="R5704" i="35" s="1"/>
  <c r="G5653" i="35"/>
  <c r="G5704" i="35" s="1"/>
  <c r="K5653" i="35"/>
  <c r="K5704" i="35" s="1"/>
  <c r="O5653" i="35"/>
  <c r="O5704" i="35" s="1"/>
  <c r="H5651" i="35"/>
  <c r="H5702" i="35" s="1"/>
  <c r="Q5650" i="35"/>
  <c r="Q5701" i="35" s="1"/>
  <c r="I5650" i="35"/>
  <c r="I5701" i="35" s="1"/>
  <c r="F5649" i="35"/>
  <c r="F5700" i="35" s="1"/>
  <c r="J5649" i="35"/>
  <c r="J5700" i="35" s="1"/>
  <c r="N5649" i="35"/>
  <c r="N5700" i="35" s="1"/>
  <c r="R5649" i="35"/>
  <c r="R5700" i="35" s="1"/>
  <c r="G5649" i="35"/>
  <c r="G5700" i="35" s="1"/>
  <c r="K5649" i="35"/>
  <c r="K5700" i="35" s="1"/>
  <c r="O5649" i="35"/>
  <c r="O5700" i="35" s="1"/>
  <c r="H5647" i="35"/>
  <c r="H5698" i="35" s="1"/>
  <c r="Q5646" i="35"/>
  <c r="Q5697" i="35" s="1"/>
  <c r="I5646" i="35"/>
  <c r="I5697" i="35" s="1"/>
  <c r="F5645" i="35"/>
  <c r="F5696" i="35" s="1"/>
  <c r="J5645" i="35"/>
  <c r="J5696" i="35" s="1"/>
  <c r="N5645" i="35"/>
  <c r="N5696" i="35" s="1"/>
  <c r="R5645" i="35"/>
  <c r="R5696" i="35" s="1"/>
  <c r="G5645" i="35"/>
  <c r="G5696" i="35" s="1"/>
  <c r="K5645" i="35"/>
  <c r="K5696" i="35" s="1"/>
  <c r="O5645" i="35"/>
  <c r="O5696" i="35" s="1"/>
  <c r="P5643" i="35"/>
  <c r="P5694" i="35" s="1"/>
  <c r="H5643" i="35"/>
  <c r="H5694" i="35" s="1"/>
  <c r="I5642" i="35"/>
  <c r="I5693" i="35" s="1"/>
  <c r="F5641" i="35"/>
  <c r="F5692" i="35" s="1"/>
  <c r="J5641" i="35"/>
  <c r="J5692" i="35" s="1"/>
  <c r="N5641" i="35"/>
  <c r="N5692" i="35" s="1"/>
  <c r="R5641" i="35"/>
  <c r="R5692" i="35" s="1"/>
  <c r="G5641" i="35"/>
  <c r="G5692" i="35" s="1"/>
  <c r="K5641" i="35"/>
  <c r="K5692" i="35" s="1"/>
  <c r="O5641" i="35"/>
  <c r="O5692" i="35" s="1"/>
  <c r="P5639" i="35"/>
  <c r="P5690" i="35" s="1"/>
  <c r="H5639" i="35"/>
  <c r="H5690" i="35" s="1"/>
  <c r="Q5638" i="35"/>
  <c r="Q5689" i="35" s="1"/>
  <c r="I5638" i="35"/>
  <c r="I5689" i="35" s="1"/>
  <c r="F5637" i="35"/>
  <c r="F5688" i="35" s="1"/>
  <c r="J5637" i="35"/>
  <c r="J5688" i="35" s="1"/>
  <c r="N5637" i="35"/>
  <c r="N5688" i="35" s="1"/>
  <c r="R5637" i="35"/>
  <c r="R5688" i="35" s="1"/>
  <c r="G5637" i="35"/>
  <c r="G5688" i="35" s="1"/>
  <c r="K5637" i="35"/>
  <c r="K5688" i="35" s="1"/>
  <c r="O5637" i="35"/>
  <c r="O5688" i="35" s="1"/>
  <c r="P5635" i="35"/>
  <c r="P5686" i="35" s="1"/>
  <c r="H5635" i="35"/>
  <c r="H5686" i="35" s="1"/>
  <c r="Q5634" i="35"/>
  <c r="Q5685" i="35" s="1"/>
  <c r="I5634" i="35"/>
  <c r="I5685" i="35" s="1"/>
  <c r="F5633" i="35"/>
  <c r="F5684" i="35" s="1"/>
  <c r="J5633" i="35"/>
  <c r="J5684" i="35" s="1"/>
  <c r="N5633" i="35"/>
  <c r="N5684" i="35" s="1"/>
  <c r="R5633" i="35"/>
  <c r="R5684" i="35" s="1"/>
  <c r="G5633" i="35"/>
  <c r="G5684" i="35" s="1"/>
  <c r="K5633" i="35"/>
  <c r="K5684" i="35" s="1"/>
  <c r="O5633" i="35"/>
  <c r="O5684" i="35" s="1"/>
  <c r="P5631" i="35"/>
  <c r="P5682" i="35" s="1"/>
  <c r="H5631" i="35"/>
  <c r="H5682" i="35" s="1"/>
  <c r="Q5630" i="35"/>
  <c r="Q5681" i="35" s="1"/>
  <c r="I5630" i="35"/>
  <c r="I5681" i="35" s="1"/>
  <c r="F5629" i="35"/>
  <c r="F5680" i="35" s="1"/>
  <c r="J5629" i="35"/>
  <c r="J5680" i="35" s="1"/>
  <c r="N5629" i="35"/>
  <c r="N5680" i="35" s="1"/>
  <c r="R5629" i="35"/>
  <c r="R5680" i="35" s="1"/>
  <c r="G5629" i="35"/>
  <c r="G5680" i="35" s="1"/>
  <c r="K5629" i="35"/>
  <c r="K5680" i="35" s="1"/>
  <c r="O5629" i="35"/>
  <c r="O5680" i="35" s="1"/>
  <c r="P5627" i="35"/>
  <c r="P5678" i="35" s="1"/>
  <c r="H5627" i="35"/>
  <c r="H5678" i="35" s="1"/>
  <c r="Q5626" i="35"/>
  <c r="Q5677" i="35" s="1"/>
  <c r="I5626" i="35"/>
  <c r="I5677" i="35" s="1"/>
  <c r="F5625" i="35"/>
  <c r="F5676" i="35" s="1"/>
  <c r="J5625" i="35"/>
  <c r="J5676" i="35" s="1"/>
  <c r="N5625" i="35"/>
  <c r="N5676" i="35" s="1"/>
  <c r="R5625" i="35"/>
  <c r="R5676" i="35" s="1"/>
  <c r="G5625" i="35"/>
  <c r="G5676" i="35" s="1"/>
  <c r="K5625" i="35"/>
  <c r="K5676" i="35" s="1"/>
  <c r="O5625" i="35"/>
  <c r="O5676" i="35" s="1"/>
  <c r="H5623" i="35"/>
  <c r="H5674" i="35" s="1"/>
  <c r="Q5622" i="35"/>
  <c r="Q5673" i="35" s="1"/>
  <c r="I5622" i="35"/>
  <c r="I5673" i="35" s="1"/>
  <c r="F5621" i="35"/>
  <c r="F5672" i="35" s="1"/>
  <c r="J5621" i="35"/>
  <c r="J5672" i="35" s="1"/>
  <c r="N5621" i="35"/>
  <c r="N5672" i="35" s="1"/>
  <c r="R5621" i="35"/>
  <c r="R5672" i="35" s="1"/>
  <c r="G5621" i="35"/>
  <c r="G5672" i="35" s="1"/>
  <c r="K5621" i="35"/>
  <c r="K5672" i="35" s="1"/>
  <c r="O5621" i="35"/>
  <c r="O5672" i="35" s="1"/>
  <c r="P5619" i="35"/>
  <c r="P5670" i="35" s="1"/>
  <c r="H5619" i="35"/>
  <c r="H5670" i="35" s="1"/>
  <c r="Q5618" i="35"/>
  <c r="Q5669" i="35" s="1"/>
  <c r="I5618" i="35"/>
  <c r="I5669" i="35" s="1"/>
  <c r="F5617" i="35"/>
  <c r="F5668" i="35" s="1"/>
  <c r="J5617" i="35"/>
  <c r="J5668" i="35" s="1"/>
  <c r="N5617" i="35"/>
  <c r="N5668" i="35" s="1"/>
  <c r="R5617" i="35"/>
  <c r="R5668" i="35" s="1"/>
  <c r="G5617" i="35"/>
  <c r="G5668" i="35" s="1"/>
  <c r="K5617" i="35"/>
  <c r="K5668" i="35" s="1"/>
  <c r="O5617" i="35"/>
  <c r="O5668" i="35" s="1"/>
  <c r="P5615" i="35"/>
  <c r="P5666" i="35" s="1"/>
  <c r="H5615" i="35"/>
  <c r="H5666" i="35" s="1"/>
  <c r="Q5614" i="35"/>
  <c r="Q5665" i="35" s="1"/>
  <c r="I5614" i="35"/>
  <c r="I5665" i="35" s="1"/>
  <c r="F5613" i="35"/>
  <c r="F5664" i="35" s="1"/>
  <c r="J5613" i="35"/>
  <c r="J5664" i="35" s="1"/>
  <c r="N5613" i="35"/>
  <c r="N5664" i="35" s="1"/>
  <c r="R5613" i="35"/>
  <c r="R5664" i="35" s="1"/>
  <c r="G5613" i="35"/>
  <c r="G5664" i="35" s="1"/>
  <c r="K5613" i="35"/>
  <c r="K5664" i="35" s="1"/>
  <c r="O5613" i="35"/>
  <c r="O5664" i="35" s="1"/>
  <c r="P5611" i="35"/>
  <c r="P5662" i="35" s="1"/>
  <c r="H5611" i="35"/>
  <c r="H5662" i="35" s="1"/>
  <c r="Q5610" i="35"/>
  <c r="Q5661" i="35" s="1"/>
  <c r="I5610" i="35"/>
  <c r="I5661" i="35" s="1"/>
  <c r="F5609" i="35"/>
  <c r="F5660" i="35" s="1"/>
  <c r="J5609" i="35"/>
  <c r="J5660" i="35" s="1"/>
  <c r="N5609" i="35"/>
  <c r="N5660" i="35" s="1"/>
  <c r="R5609" i="35"/>
  <c r="R5660" i="35" s="1"/>
  <c r="G5609" i="35"/>
  <c r="G5660" i="35" s="1"/>
  <c r="K5609" i="35"/>
  <c r="K5660" i="35" s="1"/>
  <c r="O5609" i="35"/>
  <c r="O5660" i="35" s="1"/>
  <c r="H5607" i="35"/>
  <c r="H5658" i="35" s="1"/>
  <c r="Q5606" i="35"/>
  <c r="I5606" i="35"/>
  <c r="L5655" i="35"/>
  <c r="L5656" i="35"/>
  <c r="L5706" i="35" s="1"/>
  <c r="L5709" i="35" s="1"/>
  <c r="L5719" i="35" s="1"/>
  <c r="L5723" i="35" s="1"/>
  <c r="F5605" i="35"/>
  <c r="J5605" i="35"/>
  <c r="N5605" i="35"/>
  <c r="R5605" i="35"/>
  <c r="G5605" i="35"/>
  <c r="K5605" i="35"/>
  <c r="O5605" i="35"/>
  <c r="D5655" i="35"/>
  <c r="D5656" i="35"/>
  <c r="D5706" i="35" s="1"/>
  <c r="D5709" i="35" s="1"/>
  <c r="D5719" i="35" s="1"/>
  <c r="D5723" i="35" s="1"/>
  <c r="M5582" i="35"/>
  <c r="M5586" i="35" s="1"/>
  <c r="L5565" i="35"/>
  <c r="L5572" i="35" s="1"/>
  <c r="L5582" i="35" s="1"/>
  <c r="L5586" i="35" s="1"/>
  <c r="D5565" i="35"/>
  <c r="D5572" i="35" s="1"/>
  <c r="D5582" i="35" s="1"/>
  <c r="D5586" i="35" s="1"/>
  <c r="O5514" i="35"/>
  <c r="O5515" i="35"/>
  <c r="O5565" i="35" s="1"/>
  <c r="O5572" i="35" s="1"/>
  <c r="O5582" i="35" s="1"/>
  <c r="O5586" i="35" s="1"/>
  <c r="F5514" i="35"/>
  <c r="F5515" i="35"/>
  <c r="F5565" i="35" s="1"/>
  <c r="F5572" i="35" s="1"/>
  <c r="F5582" i="35" s="1"/>
  <c r="F5586" i="35" s="1"/>
  <c r="F5372" i="35"/>
  <c r="F5423" i="35" s="1"/>
  <c r="J5372" i="35"/>
  <c r="J5423" i="35" s="1"/>
  <c r="N5372" i="35"/>
  <c r="N5423" i="35" s="1"/>
  <c r="R5372" i="35"/>
  <c r="R5423" i="35" s="1"/>
  <c r="G5372" i="35"/>
  <c r="G5423" i="35" s="1"/>
  <c r="K5372" i="35"/>
  <c r="K5423" i="35" s="1"/>
  <c r="O5372" i="35"/>
  <c r="O5423" i="35" s="1"/>
  <c r="E5372" i="35"/>
  <c r="E5423" i="35" s="1"/>
  <c r="M5372" i="35"/>
  <c r="M5423" i="35" s="1"/>
  <c r="D5423" i="35"/>
  <c r="H5372" i="35"/>
  <c r="H5423" i="35" s="1"/>
  <c r="P5372" i="35"/>
  <c r="P5423" i="35" s="1"/>
  <c r="I5372" i="35"/>
  <c r="I5423" i="35" s="1"/>
  <c r="Q5372" i="35"/>
  <c r="Q5423" i="35" s="1"/>
  <c r="F5368" i="35"/>
  <c r="F5419" i="35" s="1"/>
  <c r="J5368" i="35"/>
  <c r="J5419" i="35" s="1"/>
  <c r="N5368" i="35"/>
  <c r="N5419" i="35" s="1"/>
  <c r="R5368" i="35"/>
  <c r="R5419" i="35" s="1"/>
  <c r="G5368" i="35"/>
  <c r="G5419" i="35" s="1"/>
  <c r="K5368" i="35"/>
  <c r="K5419" i="35" s="1"/>
  <c r="O5368" i="35"/>
  <c r="O5419" i="35" s="1"/>
  <c r="E5368" i="35"/>
  <c r="E5419" i="35" s="1"/>
  <c r="M5368" i="35"/>
  <c r="M5419" i="35" s="1"/>
  <c r="D5419" i="35"/>
  <c r="H5368" i="35"/>
  <c r="H5419" i="35" s="1"/>
  <c r="P5368" i="35"/>
  <c r="P5419" i="35" s="1"/>
  <c r="I5368" i="35"/>
  <c r="I5419" i="35" s="1"/>
  <c r="Q5368" i="35"/>
  <c r="Q5419" i="35" s="1"/>
  <c r="F5364" i="35"/>
  <c r="F5415" i="35" s="1"/>
  <c r="J5364" i="35"/>
  <c r="J5415" i="35" s="1"/>
  <c r="N5364" i="35"/>
  <c r="N5415" i="35" s="1"/>
  <c r="R5364" i="35"/>
  <c r="R5415" i="35" s="1"/>
  <c r="G5364" i="35"/>
  <c r="G5415" i="35" s="1"/>
  <c r="K5364" i="35"/>
  <c r="K5415" i="35" s="1"/>
  <c r="O5364" i="35"/>
  <c r="O5415" i="35" s="1"/>
  <c r="E5364" i="35"/>
  <c r="E5415" i="35" s="1"/>
  <c r="M5364" i="35"/>
  <c r="M5415" i="35" s="1"/>
  <c r="D5415" i="35"/>
  <c r="H5364" i="35"/>
  <c r="H5415" i="35" s="1"/>
  <c r="P5364" i="35"/>
  <c r="P5415" i="35" s="1"/>
  <c r="I5364" i="35"/>
  <c r="I5415" i="35" s="1"/>
  <c r="Q5364" i="35"/>
  <c r="Q5415" i="35" s="1"/>
  <c r="F5360" i="35"/>
  <c r="F5411" i="35" s="1"/>
  <c r="J5360" i="35"/>
  <c r="J5411" i="35" s="1"/>
  <c r="N5360" i="35"/>
  <c r="N5411" i="35" s="1"/>
  <c r="R5360" i="35"/>
  <c r="R5411" i="35" s="1"/>
  <c r="G5360" i="35"/>
  <c r="G5411" i="35" s="1"/>
  <c r="K5360" i="35"/>
  <c r="K5411" i="35" s="1"/>
  <c r="O5360" i="35"/>
  <c r="O5411" i="35" s="1"/>
  <c r="E5360" i="35"/>
  <c r="E5411" i="35" s="1"/>
  <c r="M5360" i="35"/>
  <c r="M5411" i="35" s="1"/>
  <c r="D5411" i="35"/>
  <c r="H5360" i="35"/>
  <c r="H5411" i="35" s="1"/>
  <c r="P5360" i="35"/>
  <c r="P5411" i="35" s="1"/>
  <c r="I5360" i="35"/>
  <c r="I5411" i="35" s="1"/>
  <c r="Q5360" i="35"/>
  <c r="Q5411" i="35" s="1"/>
  <c r="F5356" i="35"/>
  <c r="F5407" i="35" s="1"/>
  <c r="J5356" i="35"/>
  <c r="J5407" i="35" s="1"/>
  <c r="N5356" i="35"/>
  <c r="N5407" i="35" s="1"/>
  <c r="R5356" i="35"/>
  <c r="R5407" i="35" s="1"/>
  <c r="G5356" i="35"/>
  <c r="G5407" i="35" s="1"/>
  <c r="K5356" i="35"/>
  <c r="K5407" i="35" s="1"/>
  <c r="O5356" i="35"/>
  <c r="O5407" i="35" s="1"/>
  <c r="E5356" i="35"/>
  <c r="E5407" i="35" s="1"/>
  <c r="M5356" i="35"/>
  <c r="M5407" i="35" s="1"/>
  <c r="D5407" i="35"/>
  <c r="H5356" i="35"/>
  <c r="H5407" i="35" s="1"/>
  <c r="P5356" i="35"/>
  <c r="P5407" i="35" s="1"/>
  <c r="I5356" i="35"/>
  <c r="I5407" i="35" s="1"/>
  <c r="Q5356" i="35"/>
  <c r="Q5407" i="35" s="1"/>
  <c r="F5352" i="35"/>
  <c r="F5403" i="35" s="1"/>
  <c r="J5352" i="35"/>
  <c r="J5403" i="35" s="1"/>
  <c r="N5352" i="35"/>
  <c r="N5403" i="35" s="1"/>
  <c r="R5352" i="35"/>
  <c r="R5403" i="35" s="1"/>
  <c r="G5352" i="35"/>
  <c r="G5403" i="35" s="1"/>
  <c r="K5352" i="35"/>
  <c r="K5403" i="35" s="1"/>
  <c r="O5352" i="35"/>
  <c r="O5403" i="35" s="1"/>
  <c r="E5352" i="35"/>
  <c r="E5403" i="35" s="1"/>
  <c r="M5352" i="35"/>
  <c r="M5403" i="35" s="1"/>
  <c r="D5403" i="35"/>
  <c r="H5352" i="35"/>
  <c r="H5403" i="35" s="1"/>
  <c r="P5352" i="35"/>
  <c r="P5403" i="35" s="1"/>
  <c r="I5352" i="35"/>
  <c r="I5403" i="35" s="1"/>
  <c r="Q5352" i="35"/>
  <c r="Q5403" i="35" s="1"/>
  <c r="F5348" i="35"/>
  <c r="F5399" i="35" s="1"/>
  <c r="J5348" i="35"/>
  <c r="J5399" i="35" s="1"/>
  <c r="N5348" i="35"/>
  <c r="N5399" i="35" s="1"/>
  <c r="R5348" i="35"/>
  <c r="R5399" i="35" s="1"/>
  <c r="G5348" i="35"/>
  <c r="G5399" i="35" s="1"/>
  <c r="K5348" i="35"/>
  <c r="K5399" i="35" s="1"/>
  <c r="O5348" i="35"/>
  <c r="O5399" i="35" s="1"/>
  <c r="E5348" i="35"/>
  <c r="E5399" i="35" s="1"/>
  <c r="M5348" i="35"/>
  <c r="M5399" i="35" s="1"/>
  <c r="D5399" i="35"/>
  <c r="H5348" i="35"/>
  <c r="H5399" i="35" s="1"/>
  <c r="P5348" i="35"/>
  <c r="P5399" i="35" s="1"/>
  <c r="I5348" i="35"/>
  <c r="I5399" i="35" s="1"/>
  <c r="Q5348" i="35"/>
  <c r="Q5399" i="35" s="1"/>
  <c r="F5344" i="35"/>
  <c r="F5395" i="35" s="1"/>
  <c r="J5344" i="35"/>
  <c r="J5395" i="35" s="1"/>
  <c r="N5344" i="35"/>
  <c r="N5395" i="35" s="1"/>
  <c r="R5344" i="35"/>
  <c r="R5395" i="35" s="1"/>
  <c r="G5344" i="35"/>
  <c r="G5395" i="35" s="1"/>
  <c r="K5344" i="35"/>
  <c r="K5395" i="35" s="1"/>
  <c r="O5344" i="35"/>
  <c r="O5395" i="35" s="1"/>
  <c r="E5344" i="35"/>
  <c r="E5395" i="35" s="1"/>
  <c r="M5344" i="35"/>
  <c r="M5395" i="35" s="1"/>
  <c r="D5395" i="35"/>
  <c r="H5344" i="35"/>
  <c r="H5395" i="35" s="1"/>
  <c r="P5344" i="35"/>
  <c r="P5395" i="35" s="1"/>
  <c r="I5344" i="35"/>
  <c r="I5395" i="35" s="1"/>
  <c r="Q5344" i="35"/>
  <c r="Q5395" i="35" s="1"/>
  <c r="F5340" i="35"/>
  <c r="F5391" i="35" s="1"/>
  <c r="J5340" i="35"/>
  <c r="J5391" i="35" s="1"/>
  <c r="N5340" i="35"/>
  <c r="N5391" i="35" s="1"/>
  <c r="R5340" i="35"/>
  <c r="R5391" i="35" s="1"/>
  <c r="G5340" i="35"/>
  <c r="G5391" i="35" s="1"/>
  <c r="K5340" i="35"/>
  <c r="K5391" i="35" s="1"/>
  <c r="O5340" i="35"/>
  <c r="O5391" i="35" s="1"/>
  <c r="E5340" i="35"/>
  <c r="E5391" i="35" s="1"/>
  <c r="M5340" i="35"/>
  <c r="M5391" i="35" s="1"/>
  <c r="D5391" i="35"/>
  <c r="H5340" i="35"/>
  <c r="H5391" i="35" s="1"/>
  <c r="P5340" i="35"/>
  <c r="P5391" i="35" s="1"/>
  <c r="I5340" i="35"/>
  <c r="I5391" i="35" s="1"/>
  <c r="Q5340" i="35"/>
  <c r="Q5391" i="35" s="1"/>
  <c r="F5336" i="35"/>
  <c r="F5387" i="35" s="1"/>
  <c r="J5336" i="35"/>
  <c r="J5387" i="35" s="1"/>
  <c r="N5336" i="35"/>
  <c r="N5387" i="35" s="1"/>
  <c r="R5336" i="35"/>
  <c r="R5387" i="35" s="1"/>
  <c r="G5336" i="35"/>
  <c r="G5387" i="35" s="1"/>
  <c r="K5336" i="35"/>
  <c r="K5387" i="35" s="1"/>
  <c r="O5336" i="35"/>
  <c r="O5387" i="35" s="1"/>
  <c r="E5336" i="35"/>
  <c r="E5387" i="35" s="1"/>
  <c r="M5336" i="35"/>
  <c r="M5387" i="35" s="1"/>
  <c r="D5387" i="35"/>
  <c r="H5336" i="35"/>
  <c r="H5387" i="35" s="1"/>
  <c r="P5336" i="35"/>
  <c r="P5387" i="35" s="1"/>
  <c r="I5336" i="35"/>
  <c r="I5387" i="35" s="1"/>
  <c r="Q5336" i="35"/>
  <c r="Q5387" i="35" s="1"/>
  <c r="R5513" i="35"/>
  <c r="R5564" i="35" s="1"/>
  <c r="N5513" i="35"/>
  <c r="N5564" i="35" s="1"/>
  <c r="J5513" i="35"/>
  <c r="J5564" i="35" s="1"/>
  <c r="R5512" i="35"/>
  <c r="R5563" i="35" s="1"/>
  <c r="N5512" i="35"/>
  <c r="N5563" i="35" s="1"/>
  <c r="J5512" i="35"/>
  <c r="J5563" i="35" s="1"/>
  <c r="R5511" i="35"/>
  <c r="R5562" i="35" s="1"/>
  <c r="N5511" i="35"/>
  <c r="N5562" i="35" s="1"/>
  <c r="J5511" i="35"/>
  <c r="J5562" i="35" s="1"/>
  <c r="R5510" i="35"/>
  <c r="R5561" i="35" s="1"/>
  <c r="N5510" i="35"/>
  <c r="N5561" i="35" s="1"/>
  <c r="J5510" i="35"/>
  <c r="J5561" i="35" s="1"/>
  <c r="R5509" i="35"/>
  <c r="R5560" i="35" s="1"/>
  <c r="N5509" i="35"/>
  <c r="N5560" i="35" s="1"/>
  <c r="J5509" i="35"/>
  <c r="J5560" i="35" s="1"/>
  <c r="R5508" i="35"/>
  <c r="R5559" i="35" s="1"/>
  <c r="N5508" i="35"/>
  <c r="N5559" i="35" s="1"/>
  <c r="J5508" i="35"/>
  <c r="J5559" i="35" s="1"/>
  <c r="R5507" i="35"/>
  <c r="R5558" i="35" s="1"/>
  <c r="N5507" i="35"/>
  <c r="N5558" i="35" s="1"/>
  <c r="J5507" i="35"/>
  <c r="J5558" i="35" s="1"/>
  <c r="R5506" i="35"/>
  <c r="R5557" i="35" s="1"/>
  <c r="N5506" i="35"/>
  <c r="N5557" i="35" s="1"/>
  <c r="J5506" i="35"/>
  <c r="J5557" i="35" s="1"/>
  <c r="R5505" i="35"/>
  <c r="R5556" i="35" s="1"/>
  <c r="N5505" i="35"/>
  <c r="N5556" i="35" s="1"/>
  <c r="J5505" i="35"/>
  <c r="J5556" i="35" s="1"/>
  <c r="R5504" i="35"/>
  <c r="R5555" i="35" s="1"/>
  <c r="N5504" i="35"/>
  <c r="N5555" i="35" s="1"/>
  <c r="J5504" i="35"/>
  <c r="J5555" i="35" s="1"/>
  <c r="R5503" i="35"/>
  <c r="R5554" i="35" s="1"/>
  <c r="N5503" i="35"/>
  <c r="N5554" i="35" s="1"/>
  <c r="J5503" i="35"/>
  <c r="J5554" i="35" s="1"/>
  <c r="R5502" i="35"/>
  <c r="R5553" i="35" s="1"/>
  <c r="N5502" i="35"/>
  <c r="N5553" i="35" s="1"/>
  <c r="J5502" i="35"/>
  <c r="J5553" i="35" s="1"/>
  <c r="R5501" i="35"/>
  <c r="R5552" i="35" s="1"/>
  <c r="N5501" i="35"/>
  <c r="N5552" i="35" s="1"/>
  <c r="J5501" i="35"/>
  <c r="J5552" i="35" s="1"/>
  <c r="R5500" i="35"/>
  <c r="R5551" i="35" s="1"/>
  <c r="N5500" i="35"/>
  <c r="N5551" i="35" s="1"/>
  <c r="J5500" i="35"/>
  <c r="J5551" i="35" s="1"/>
  <c r="R5499" i="35"/>
  <c r="R5550" i="35" s="1"/>
  <c r="N5499" i="35"/>
  <c r="N5550" i="35" s="1"/>
  <c r="J5499" i="35"/>
  <c r="J5550" i="35" s="1"/>
  <c r="R5498" i="35"/>
  <c r="R5549" i="35" s="1"/>
  <c r="N5498" i="35"/>
  <c r="N5549" i="35" s="1"/>
  <c r="J5498" i="35"/>
  <c r="J5549" i="35" s="1"/>
  <c r="R5497" i="35"/>
  <c r="R5548" i="35" s="1"/>
  <c r="N5497" i="35"/>
  <c r="N5548" i="35" s="1"/>
  <c r="J5497" i="35"/>
  <c r="J5548" i="35" s="1"/>
  <c r="R5496" i="35"/>
  <c r="R5547" i="35" s="1"/>
  <c r="N5496" i="35"/>
  <c r="N5547" i="35" s="1"/>
  <c r="J5496" i="35"/>
  <c r="J5547" i="35" s="1"/>
  <c r="R5495" i="35"/>
  <c r="R5546" i="35" s="1"/>
  <c r="N5495" i="35"/>
  <c r="N5546" i="35" s="1"/>
  <c r="J5495" i="35"/>
  <c r="J5546" i="35" s="1"/>
  <c r="R5494" i="35"/>
  <c r="R5545" i="35" s="1"/>
  <c r="N5494" i="35"/>
  <c r="N5545" i="35" s="1"/>
  <c r="J5494" i="35"/>
  <c r="J5545" i="35" s="1"/>
  <c r="R5493" i="35"/>
  <c r="R5544" i="35" s="1"/>
  <c r="N5493" i="35"/>
  <c r="N5544" i="35" s="1"/>
  <c r="J5493" i="35"/>
  <c r="J5544" i="35" s="1"/>
  <c r="R5492" i="35"/>
  <c r="R5543" i="35" s="1"/>
  <c r="N5492" i="35"/>
  <c r="N5543" i="35" s="1"/>
  <c r="J5492" i="35"/>
  <c r="J5543" i="35" s="1"/>
  <c r="R5491" i="35"/>
  <c r="R5542" i="35" s="1"/>
  <c r="N5491" i="35"/>
  <c r="N5542" i="35" s="1"/>
  <c r="J5491" i="35"/>
  <c r="J5542" i="35" s="1"/>
  <c r="R5490" i="35"/>
  <c r="R5541" i="35" s="1"/>
  <c r="N5490" i="35"/>
  <c r="N5541" i="35" s="1"/>
  <c r="J5490" i="35"/>
  <c r="J5541" i="35" s="1"/>
  <c r="R5489" i="35"/>
  <c r="R5540" i="35" s="1"/>
  <c r="N5489" i="35"/>
  <c r="N5540" i="35" s="1"/>
  <c r="J5489" i="35"/>
  <c r="J5540" i="35" s="1"/>
  <c r="R5488" i="35"/>
  <c r="R5539" i="35" s="1"/>
  <c r="N5488" i="35"/>
  <c r="N5539" i="35" s="1"/>
  <c r="J5488" i="35"/>
  <c r="J5539" i="35" s="1"/>
  <c r="R5487" i="35"/>
  <c r="R5538" i="35" s="1"/>
  <c r="N5487" i="35"/>
  <c r="N5538" i="35" s="1"/>
  <c r="J5487" i="35"/>
  <c r="J5538" i="35" s="1"/>
  <c r="R5486" i="35"/>
  <c r="R5537" i="35" s="1"/>
  <c r="N5486" i="35"/>
  <c r="N5537" i="35" s="1"/>
  <c r="J5486" i="35"/>
  <c r="J5537" i="35" s="1"/>
  <c r="R5485" i="35"/>
  <c r="R5536" i="35" s="1"/>
  <c r="N5485" i="35"/>
  <c r="N5536" i="35" s="1"/>
  <c r="J5485" i="35"/>
  <c r="J5536" i="35" s="1"/>
  <c r="R5484" i="35"/>
  <c r="R5535" i="35" s="1"/>
  <c r="N5484" i="35"/>
  <c r="N5535" i="35" s="1"/>
  <c r="J5484" i="35"/>
  <c r="J5535" i="35" s="1"/>
  <c r="R5483" i="35"/>
  <c r="R5534" i="35" s="1"/>
  <c r="N5483" i="35"/>
  <c r="N5534" i="35" s="1"/>
  <c r="J5483" i="35"/>
  <c r="J5534" i="35" s="1"/>
  <c r="R5482" i="35"/>
  <c r="R5533" i="35" s="1"/>
  <c r="N5482" i="35"/>
  <c r="N5533" i="35" s="1"/>
  <c r="J5482" i="35"/>
  <c r="J5533" i="35" s="1"/>
  <c r="R5481" i="35"/>
  <c r="R5532" i="35" s="1"/>
  <c r="N5481" i="35"/>
  <c r="N5532" i="35" s="1"/>
  <c r="J5481" i="35"/>
  <c r="J5532" i="35" s="1"/>
  <c r="R5480" i="35"/>
  <c r="R5531" i="35" s="1"/>
  <c r="N5480" i="35"/>
  <c r="N5531" i="35" s="1"/>
  <c r="J5480" i="35"/>
  <c r="J5531" i="35" s="1"/>
  <c r="R5479" i="35"/>
  <c r="R5530" i="35" s="1"/>
  <c r="N5479" i="35"/>
  <c r="N5530" i="35" s="1"/>
  <c r="J5479" i="35"/>
  <c r="J5530" i="35" s="1"/>
  <c r="R5478" i="35"/>
  <c r="R5529" i="35" s="1"/>
  <c r="N5478" i="35"/>
  <c r="N5529" i="35" s="1"/>
  <c r="J5478" i="35"/>
  <c r="J5529" i="35" s="1"/>
  <c r="R5477" i="35"/>
  <c r="R5528" i="35" s="1"/>
  <c r="N5477" i="35"/>
  <c r="N5528" i="35" s="1"/>
  <c r="J5477" i="35"/>
  <c r="J5528" i="35" s="1"/>
  <c r="R5476" i="35"/>
  <c r="R5527" i="35" s="1"/>
  <c r="N5476" i="35"/>
  <c r="N5527" i="35" s="1"/>
  <c r="J5476" i="35"/>
  <c r="J5527" i="35" s="1"/>
  <c r="R5475" i="35"/>
  <c r="R5526" i="35" s="1"/>
  <c r="N5475" i="35"/>
  <c r="N5526" i="35" s="1"/>
  <c r="J5475" i="35"/>
  <c r="J5526" i="35" s="1"/>
  <c r="R5474" i="35"/>
  <c r="R5525" i="35" s="1"/>
  <c r="N5474" i="35"/>
  <c r="N5525" i="35" s="1"/>
  <c r="J5474" i="35"/>
  <c r="J5525" i="35" s="1"/>
  <c r="R5473" i="35"/>
  <c r="R5524" i="35" s="1"/>
  <c r="N5473" i="35"/>
  <c r="N5524" i="35" s="1"/>
  <c r="J5473" i="35"/>
  <c r="J5524" i="35" s="1"/>
  <c r="R5472" i="35"/>
  <c r="R5523" i="35" s="1"/>
  <c r="N5472" i="35"/>
  <c r="N5523" i="35" s="1"/>
  <c r="J5472" i="35"/>
  <c r="J5523" i="35" s="1"/>
  <c r="R5471" i="35"/>
  <c r="R5522" i="35" s="1"/>
  <c r="N5471" i="35"/>
  <c r="N5522" i="35" s="1"/>
  <c r="J5471" i="35"/>
  <c r="J5522" i="35" s="1"/>
  <c r="R5470" i="35"/>
  <c r="R5521" i="35" s="1"/>
  <c r="N5470" i="35"/>
  <c r="N5521" i="35" s="1"/>
  <c r="J5470" i="35"/>
  <c r="J5521" i="35" s="1"/>
  <c r="R5469" i="35"/>
  <c r="R5520" i="35" s="1"/>
  <c r="N5469" i="35"/>
  <c r="N5520" i="35" s="1"/>
  <c r="J5469" i="35"/>
  <c r="J5520" i="35" s="1"/>
  <c r="R5468" i="35"/>
  <c r="R5519" i="35" s="1"/>
  <c r="N5468" i="35"/>
  <c r="N5519" i="35" s="1"/>
  <c r="J5468" i="35"/>
  <c r="J5519" i="35" s="1"/>
  <c r="R5467" i="35"/>
  <c r="R5518" i="35" s="1"/>
  <c r="N5467" i="35"/>
  <c r="N5518" i="35" s="1"/>
  <c r="J5467" i="35"/>
  <c r="J5518" i="35" s="1"/>
  <c r="R5466" i="35"/>
  <c r="R5517" i="35" s="1"/>
  <c r="N5466" i="35"/>
  <c r="N5517" i="35" s="1"/>
  <c r="J5466" i="35"/>
  <c r="J5517" i="35" s="1"/>
  <c r="R5465" i="35"/>
  <c r="R5516" i="35" s="1"/>
  <c r="N5465" i="35"/>
  <c r="N5516" i="35" s="1"/>
  <c r="J5465" i="35"/>
  <c r="J5516" i="35" s="1"/>
  <c r="R5464" i="35"/>
  <c r="N5464" i="35"/>
  <c r="J5464" i="35"/>
  <c r="F5375" i="35"/>
  <c r="F5426" i="35" s="1"/>
  <c r="J5375" i="35"/>
  <c r="J5426" i="35" s="1"/>
  <c r="N5375" i="35"/>
  <c r="N5426" i="35" s="1"/>
  <c r="R5375" i="35"/>
  <c r="R5426" i="35" s="1"/>
  <c r="G5375" i="35"/>
  <c r="G5426" i="35" s="1"/>
  <c r="K5375" i="35"/>
  <c r="K5426" i="35" s="1"/>
  <c r="O5375" i="35"/>
  <c r="O5426" i="35" s="1"/>
  <c r="P5373" i="35"/>
  <c r="P5424" i="35" s="1"/>
  <c r="H5373" i="35"/>
  <c r="H5424" i="35" s="1"/>
  <c r="F5371" i="35"/>
  <c r="F5422" i="35" s="1"/>
  <c r="J5371" i="35"/>
  <c r="J5422" i="35" s="1"/>
  <c r="N5371" i="35"/>
  <c r="N5422" i="35" s="1"/>
  <c r="R5371" i="35"/>
  <c r="R5422" i="35" s="1"/>
  <c r="G5371" i="35"/>
  <c r="G5422" i="35" s="1"/>
  <c r="K5371" i="35"/>
  <c r="K5422" i="35" s="1"/>
  <c r="O5371" i="35"/>
  <c r="O5422" i="35" s="1"/>
  <c r="M5370" i="35"/>
  <c r="M5421" i="35" s="1"/>
  <c r="P5369" i="35"/>
  <c r="P5420" i="35" s="1"/>
  <c r="H5369" i="35"/>
  <c r="H5420" i="35" s="1"/>
  <c r="F5367" i="35"/>
  <c r="F5418" i="35" s="1"/>
  <c r="J5367" i="35"/>
  <c r="J5418" i="35" s="1"/>
  <c r="N5367" i="35"/>
  <c r="N5418" i="35" s="1"/>
  <c r="R5367" i="35"/>
  <c r="R5418" i="35" s="1"/>
  <c r="G5367" i="35"/>
  <c r="G5418" i="35" s="1"/>
  <c r="K5367" i="35"/>
  <c r="K5418" i="35" s="1"/>
  <c r="O5367" i="35"/>
  <c r="O5418" i="35" s="1"/>
  <c r="M5366" i="35"/>
  <c r="M5417" i="35" s="1"/>
  <c r="P5365" i="35"/>
  <c r="P5416" i="35" s="1"/>
  <c r="H5365" i="35"/>
  <c r="H5416" i="35" s="1"/>
  <c r="F5363" i="35"/>
  <c r="F5414" i="35" s="1"/>
  <c r="J5363" i="35"/>
  <c r="J5414" i="35" s="1"/>
  <c r="N5363" i="35"/>
  <c r="N5414" i="35" s="1"/>
  <c r="R5363" i="35"/>
  <c r="R5414" i="35" s="1"/>
  <c r="G5363" i="35"/>
  <c r="G5414" i="35" s="1"/>
  <c r="K5363" i="35"/>
  <c r="K5414" i="35" s="1"/>
  <c r="O5363" i="35"/>
  <c r="O5414" i="35" s="1"/>
  <c r="M5362" i="35"/>
  <c r="M5413" i="35" s="1"/>
  <c r="P5361" i="35"/>
  <c r="P5412" i="35" s="1"/>
  <c r="H5361" i="35"/>
  <c r="H5412" i="35" s="1"/>
  <c r="F5359" i="35"/>
  <c r="F5410" i="35" s="1"/>
  <c r="J5359" i="35"/>
  <c r="J5410" i="35" s="1"/>
  <c r="N5359" i="35"/>
  <c r="N5410" i="35" s="1"/>
  <c r="R5359" i="35"/>
  <c r="R5410" i="35" s="1"/>
  <c r="G5359" i="35"/>
  <c r="G5410" i="35" s="1"/>
  <c r="K5359" i="35"/>
  <c r="K5410" i="35" s="1"/>
  <c r="O5359" i="35"/>
  <c r="O5410" i="35" s="1"/>
  <c r="M5358" i="35"/>
  <c r="M5409" i="35" s="1"/>
  <c r="P5357" i="35"/>
  <c r="P5408" i="35" s="1"/>
  <c r="H5357" i="35"/>
  <c r="H5408" i="35" s="1"/>
  <c r="F5355" i="35"/>
  <c r="F5406" i="35" s="1"/>
  <c r="J5355" i="35"/>
  <c r="J5406" i="35" s="1"/>
  <c r="N5355" i="35"/>
  <c r="N5406" i="35" s="1"/>
  <c r="R5355" i="35"/>
  <c r="R5406" i="35" s="1"/>
  <c r="G5355" i="35"/>
  <c r="G5406" i="35" s="1"/>
  <c r="K5355" i="35"/>
  <c r="K5406" i="35" s="1"/>
  <c r="O5355" i="35"/>
  <c r="O5406" i="35" s="1"/>
  <c r="M5354" i="35"/>
  <c r="M5405" i="35" s="1"/>
  <c r="P5353" i="35"/>
  <c r="P5404" i="35" s="1"/>
  <c r="H5353" i="35"/>
  <c r="H5404" i="35" s="1"/>
  <c r="F5351" i="35"/>
  <c r="F5402" i="35" s="1"/>
  <c r="J5351" i="35"/>
  <c r="J5402" i="35" s="1"/>
  <c r="N5351" i="35"/>
  <c r="N5402" i="35" s="1"/>
  <c r="R5351" i="35"/>
  <c r="R5402" i="35" s="1"/>
  <c r="G5351" i="35"/>
  <c r="G5402" i="35" s="1"/>
  <c r="K5351" i="35"/>
  <c r="K5402" i="35" s="1"/>
  <c r="O5351" i="35"/>
  <c r="O5402" i="35" s="1"/>
  <c r="M5350" i="35"/>
  <c r="M5401" i="35" s="1"/>
  <c r="P5349" i="35"/>
  <c r="P5400" i="35" s="1"/>
  <c r="H5349" i="35"/>
  <c r="H5400" i="35" s="1"/>
  <c r="F5347" i="35"/>
  <c r="F5398" i="35" s="1"/>
  <c r="J5347" i="35"/>
  <c r="J5398" i="35" s="1"/>
  <c r="N5347" i="35"/>
  <c r="N5398" i="35" s="1"/>
  <c r="R5347" i="35"/>
  <c r="R5398" i="35" s="1"/>
  <c r="G5347" i="35"/>
  <c r="G5398" i="35" s="1"/>
  <c r="K5347" i="35"/>
  <c r="K5398" i="35" s="1"/>
  <c r="O5347" i="35"/>
  <c r="O5398" i="35" s="1"/>
  <c r="M5346" i="35"/>
  <c r="M5397" i="35" s="1"/>
  <c r="P5345" i="35"/>
  <c r="P5396" i="35" s="1"/>
  <c r="H5345" i="35"/>
  <c r="H5396" i="35" s="1"/>
  <c r="F5343" i="35"/>
  <c r="F5394" i="35" s="1"/>
  <c r="J5343" i="35"/>
  <c r="J5394" i="35" s="1"/>
  <c r="N5343" i="35"/>
  <c r="N5394" i="35" s="1"/>
  <c r="R5343" i="35"/>
  <c r="R5394" i="35" s="1"/>
  <c r="G5343" i="35"/>
  <c r="G5394" i="35" s="1"/>
  <c r="K5343" i="35"/>
  <c r="K5394" i="35" s="1"/>
  <c r="O5343" i="35"/>
  <c r="O5394" i="35" s="1"/>
  <c r="M5342" i="35"/>
  <c r="M5393" i="35" s="1"/>
  <c r="P5341" i="35"/>
  <c r="P5392" i="35" s="1"/>
  <c r="H5341" i="35"/>
  <c r="H5392" i="35" s="1"/>
  <c r="F5339" i="35"/>
  <c r="F5390" i="35" s="1"/>
  <c r="J5339" i="35"/>
  <c r="J5390" i="35" s="1"/>
  <c r="N5339" i="35"/>
  <c r="N5390" i="35" s="1"/>
  <c r="R5339" i="35"/>
  <c r="R5390" i="35" s="1"/>
  <c r="G5339" i="35"/>
  <c r="G5390" i="35" s="1"/>
  <c r="K5339" i="35"/>
  <c r="K5390" i="35" s="1"/>
  <c r="O5339" i="35"/>
  <c r="O5390" i="35" s="1"/>
  <c r="M5338" i="35"/>
  <c r="M5389" i="35" s="1"/>
  <c r="P5337" i="35"/>
  <c r="P5388" i="35" s="1"/>
  <c r="H5337" i="35"/>
  <c r="H5388" i="35" s="1"/>
  <c r="F5334" i="35"/>
  <c r="F5385" i="35" s="1"/>
  <c r="J5334" i="35"/>
  <c r="J5385" i="35" s="1"/>
  <c r="N5334" i="35"/>
  <c r="N5385" i="35" s="1"/>
  <c r="R5334" i="35"/>
  <c r="R5385" i="35" s="1"/>
  <c r="G5334" i="35"/>
  <c r="G5385" i="35" s="1"/>
  <c r="K5334" i="35"/>
  <c r="K5385" i="35" s="1"/>
  <c r="O5334" i="35"/>
  <c r="O5385" i="35" s="1"/>
  <c r="E5334" i="35"/>
  <c r="E5385" i="35" s="1"/>
  <c r="I5334" i="35"/>
  <c r="I5385" i="35" s="1"/>
  <c r="M5334" i="35"/>
  <c r="M5385" i="35" s="1"/>
  <c r="Q5334" i="35"/>
  <c r="Q5385" i="35" s="1"/>
  <c r="L5332" i="35"/>
  <c r="L5383" i="35" s="1"/>
  <c r="F5330" i="35"/>
  <c r="F5381" i="35" s="1"/>
  <c r="J5330" i="35"/>
  <c r="J5381" i="35" s="1"/>
  <c r="N5330" i="35"/>
  <c r="N5381" i="35" s="1"/>
  <c r="R5330" i="35"/>
  <c r="R5381" i="35" s="1"/>
  <c r="G5330" i="35"/>
  <c r="G5381" i="35" s="1"/>
  <c r="K5330" i="35"/>
  <c r="K5381" i="35" s="1"/>
  <c r="O5330" i="35"/>
  <c r="O5381" i="35" s="1"/>
  <c r="D5381" i="35"/>
  <c r="E5330" i="35"/>
  <c r="E5381" i="35" s="1"/>
  <c r="I5330" i="35"/>
  <c r="I5381" i="35" s="1"/>
  <c r="M5330" i="35"/>
  <c r="M5381" i="35" s="1"/>
  <c r="Q5330" i="35"/>
  <c r="Q5381" i="35" s="1"/>
  <c r="L5328" i="35"/>
  <c r="L5379" i="35" s="1"/>
  <c r="F5374" i="35"/>
  <c r="F5425" i="35" s="1"/>
  <c r="J5374" i="35"/>
  <c r="J5425" i="35" s="1"/>
  <c r="N5374" i="35"/>
  <c r="N5425" i="35" s="1"/>
  <c r="R5374" i="35"/>
  <c r="R5425" i="35" s="1"/>
  <c r="G5374" i="35"/>
  <c r="G5425" i="35" s="1"/>
  <c r="K5374" i="35"/>
  <c r="K5425" i="35" s="1"/>
  <c r="O5374" i="35"/>
  <c r="O5425" i="35" s="1"/>
  <c r="M5373" i="35"/>
  <c r="M5424" i="35" s="1"/>
  <c r="F5370" i="35"/>
  <c r="F5421" i="35" s="1"/>
  <c r="J5370" i="35"/>
  <c r="J5421" i="35" s="1"/>
  <c r="N5370" i="35"/>
  <c r="N5421" i="35" s="1"/>
  <c r="R5370" i="35"/>
  <c r="R5421" i="35" s="1"/>
  <c r="G5370" i="35"/>
  <c r="G5421" i="35" s="1"/>
  <c r="K5370" i="35"/>
  <c r="K5421" i="35" s="1"/>
  <c r="O5370" i="35"/>
  <c r="O5421" i="35" s="1"/>
  <c r="M5369" i="35"/>
  <c r="M5420" i="35" s="1"/>
  <c r="F5366" i="35"/>
  <c r="F5417" i="35" s="1"/>
  <c r="J5366" i="35"/>
  <c r="J5417" i="35" s="1"/>
  <c r="N5366" i="35"/>
  <c r="N5417" i="35" s="1"/>
  <c r="R5366" i="35"/>
  <c r="R5417" i="35" s="1"/>
  <c r="G5366" i="35"/>
  <c r="G5417" i="35" s="1"/>
  <c r="K5366" i="35"/>
  <c r="K5417" i="35" s="1"/>
  <c r="O5366" i="35"/>
  <c r="O5417" i="35" s="1"/>
  <c r="M5365" i="35"/>
  <c r="M5416" i="35" s="1"/>
  <c r="F5362" i="35"/>
  <c r="F5413" i="35" s="1"/>
  <c r="J5362" i="35"/>
  <c r="J5413" i="35" s="1"/>
  <c r="N5362" i="35"/>
  <c r="N5413" i="35" s="1"/>
  <c r="R5362" i="35"/>
  <c r="R5413" i="35" s="1"/>
  <c r="G5362" i="35"/>
  <c r="G5413" i="35" s="1"/>
  <c r="K5362" i="35"/>
  <c r="K5413" i="35" s="1"/>
  <c r="O5362" i="35"/>
  <c r="O5413" i="35" s="1"/>
  <c r="M5361" i="35"/>
  <c r="M5412" i="35" s="1"/>
  <c r="F5358" i="35"/>
  <c r="F5409" i="35" s="1"/>
  <c r="J5358" i="35"/>
  <c r="J5409" i="35" s="1"/>
  <c r="N5358" i="35"/>
  <c r="N5409" i="35" s="1"/>
  <c r="R5358" i="35"/>
  <c r="R5409" i="35" s="1"/>
  <c r="G5358" i="35"/>
  <c r="G5409" i="35" s="1"/>
  <c r="K5358" i="35"/>
  <c r="K5409" i="35" s="1"/>
  <c r="O5358" i="35"/>
  <c r="O5409" i="35" s="1"/>
  <c r="M5357" i="35"/>
  <c r="M5408" i="35" s="1"/>
  <c r="F5354" i="35"/>
  <c r="F5405" i="35" s="1"/>
  <c r="J5354" i="35"/>
  <c r="J5405" i="35" s="1"/>
  <c r="N5354" i="35"/>
  <c r="N5405" i="35" s="1"/>
  <c r="R5354" i="35"/>
  <c r="R5405" i="35" s="1"/>
  <c r="G5354" i="35"/>
  <c r="G5405" i="35" s="1"/>
  <c r="K5354" i="35"/>
  <c r="K5405" i="35" s="1"/>
  <c r="O5354" i="35"/>
  <c r="O5405" i="35" s="1"/>
  <c r="M5353" i="35"/>
  <c r="M5404" i="35" s="1"/>
  <c r="F5350" i="35"/>
  <c r="F5401" i="35" s="1"/>
  <c r="J5350" i="35"/>
  <c r="J5401" i="35" s="1"/>
  <c r="N5350" i="35"/>
  <c r="N5401" i="35" s="1"/>
  <c r="R5350" i="35"/>
  <c r="R5401" i="35" s="1"/>
  <c r="G5350" i="35"/>
  <c r="G5401" i="35" s="1"/>
  <c r="K5350" i="35"/>
  <c r="K5401" i="35" s="1"/>
  <c r="O5350" i="35"/>
  <c r="O5401" i="35" s="1"/>
  <c r="M5349" i="35"/>
  <c r="M5400" i="35" s="1"/>
  <c r="F5346" i="35"/>
  <c r="F5397" i="35" s="1"/>
  <c r="J5346" i="35"/>
  <c r="J5397" i="35" s="1"/>
  <c r="N5346" i="35"/>
  <c r="N5397" i="35" s="1"/>
  <c r="R5346" i="35"/>
  <c r="R5397" i="35" s="1"/>
  <c r="G5346" i="35"/>
  <c r="G5397" i="35" s="1"/>
  <c r="K5346" i="35"/>
  <c r="K5397" i="35" s="1"/>
  <c r="O5346" i="35"/>
  <c r="O5397" i="35" s="1"/>
  <c r="M5345" i="35"/>
  <c r="M5396" i="35" s="1"/>
  <c r="F5342" i="35"/>
  <c r="F5393" i="35" s="1"/>
  <c r="J5342" i="35"/>
  <c r="J5393" i="35" s="1"/>
  <c r="N5342" i="35"/>
  <c r="N5393" i="35" s="1"/>
  <c r="R5342" i="35"/>
  <c r="R5393" i="35" s="1"/>
  <c r="G5342" i="35"/>
  <c r="G5393" i="35" s="1"/>
  <c r="K5342" i="35"/>
  <c r="K5393" i="35" s="1"/>
  <c r="O5342" i="35"/>
  <c r="O5393" i="35" s="1"/>
  <c r="M5341" i="35"/>
  <c r="M5392" i="35" s="1"/>
  <c r="F5338" i="35"/>
  <c r="F5389" i="35" s="1"/>
  <c r="J5338" i="35"/>
  <c r="J5389" i="35" s="1"/>
  <c r="N5338" i="35"/>
  <c r="N5389" i="35" s="1"/>
  <c r="R5338" i="35"/>
  <c r="R5389" i="35" s="1"/>
  <c r="G5338" i="35"/>
  <c r="G5389" i="35" s="1"/>
  <c r="K5338" i="35"/>
  <c r="K5389" i="35" s="1"/>
  <c r="O5338" i="35"/>
  <c r="O5389" i="35" s="1"/>
  <c r="M5337" i="35"/>
  <c r="M5388" i="35" s="1"/>
  <c r="F5333" i="35"/>
  <c r="F5384" i="35" s="1"/>
  <c r="J5333" i="35"/>
  <c r="J5384" i="35" s="1"/>
  <c r="N5333" i="35"/>
  <c r="N5384" i="35" s="1"/>
  <c r="R5333" i="35"/>
  <c r="R5384" i="35" s="1"/>
  <c r="G5333" i="35"/>
  <c r="G5384" i="35" s="1"/>
  <c r="K5333" i="35"/>
  <c r="K5384" i="35" s="1"/>
  <c r="O5333" i="35"/>
  <c r="O5384" i="35" s="1"/>
  <c r="D5384" i="35"/>
  <c r="E5333" i="35"/>
  <c r="E5384" i="35" s="1"/>
  <c r="I5333" i="35"/>
  <c r="I5384" i="35" s="1"/>
  <c r="M5333" i="35"/>
  <c r="M5384" i="35" s="1"/>
  <c r="Q5333" i="35"/>
  <c r="Q5384" i="35" s="1"/>
  <c r="F5329" i="35"/>
  <c r="F5380" i="35" s="1"/>
  <c r="J5329" i="35"/>
  <c r="J5380" i="35" s="1"/>
  <c r="N5329" i="35"/>
  <c r="N5380" i="35" s="1"/>
  <c r="R5329" i="35"/>
  <c r="R5380" i="35" s="1"/>
  <c r="G5329" i="35"/>
  <c r="G5380" i="35" s="1"/>
  <c r="K5329" i="35"/>
  <c r="K5380" i="35" s="1"/>
  <c r="O5329" i="35"/>
  <c r="O5380" i="35" s="1"/>
  <c r="D5380" i="35"/>
  <c r="E5329" i="35"/>
  <c r="E5380" i="35" s="1"/>
  <c r="I5329" i="35"/>
  <c r="I5380" i="35" s="1"/>
  <c r="M5329" i="35"/>
  <c r="M5380" i="35" s="1"/>
  <c r="Q5329" i="35"/>
  <c r="Q5380" i="35" s="1"/>
  <c r="O5324" i="35"/>
  <c r="F5373" i="35"/>
  <c r="F5424" i="35" s="1"/>
  <c r="J5373" i="35"/>
  <c r="J5424" i="35" s="1"/>
  <c r="N5373" i="35"/>
  <c r="N5424" i="35" s="1"/>
  <c r="R5373" i="35"/>
  <c r="R5424" i="35" s="1"/>
  <c r="G5373" i="35"/>
  <c r="G5424" i="35" s="1"/>
  <c r="K5373" i="35"/>
  <c r="K5424" i="35" s="1"/>
  <c r="O5373" i="35"/>
  <c r="O5424" i="35" s="1"/>
  <c r="F5369" i="35"/>
  <c r="F5420" i="35" s="1"/>
  <c r="J5369" i="35"/>
  <c r="J5420" i="35" s="1"/>
  <c r="N5369" i="35"/>
  <c r="N5420" i="35" s="1"/>
  <c r="R5369" i="35"/>
  <c r="R5420" i="35" s="1"/>
  <c r="G5369" i="35"/>
  <c r="G5420" i="35" s="1"/>
  <c r="K5369" i="35"/>
  <c r="K5420" i="35" s="1"/>
  <c r="O5369" i="35"/>
  <c r="O5420" i="35" s="1"/>
  <c r="F5365" i="35"/>
  <c r="F5416" i="35" s="1"/>
  <c r="J5365" i="35"/>
  <c r="J5416" i="35" s="1"/>
  <c r="N5365" i="35"/>
  <c r="N5416" i="35" s="1"/>
  <c r="R5365" i="35"/>
  <c r="R5416" i="35" s="1"/>
  <c r="G5365" i="35"/>
  <c r="G5416" i="35" s="1"/>
  <c r="K5365" i="35"/>
  <c r="K5416" i="35" s="1"/>
  <c r="O5365" i="35"/>
  <c r="O5416" i="35" s="1"/>
  <c r="F5361" i="35"/>
  <c r="F5412" i="35" s="1"/>
  <c r="J5361" i="35"/>
  <c r="J5412" i="35" s="1"/>
  <c r="N5361" i="35"/>
  <c r="N5412" i="35" s="1"/>
  <c r="R5361" i="35"/>
  <c r="R5412" i="35" s="1"/>
  <c r="G5361" i="35"/>
  <c r="G5412" i="35" s="1"/>
  <c r="K5361" i="35"/>
  <c r="K5412" i="35" s="1"/>
  <c r="O5361" i="35"/>
  <c r="O5412" i="35" s="1"/>
  <c r="F5357" i="35"/>
  <c r="F5408" i="35" s="1"/>
  <c r="J5357" i="35"/>
  <c r="J5408" i="35" s="1"/>
  <c r="N5357" i="35"/>
  <c r="N5408" i="35" s="1"/>
  <c r="R5357" i="35"/>
  <c r="R5408" i="35" s="1"/>
  <c r="G5357" i="35"/>
  <c r="G5408" i="35" s="1"/>
  <c r="K5357" i="35"/>
  <c r="K5408" i="35" s="1"/>
  <c r="O5357" i="35"/>
  <c r="O5408" i="35" s="1"/>
  <c r="F5353" i="35"/>
  <c r="F5404" i="35" s="1"/>
  <c r="J5353" i="35"/>
  <c r="J5404" i="35" s="1"/>
  <c r="N5353" i="35"/>
  <c r="N5404" i="35" s="1"/>
  <c r="R5353" i="35"/>
  <c r="R5404" i="35" s="1"/>
  <c r="G5353" i="35"/>
  <c r="G5404" i="35" s="1"/>
  <c r="K5353" i="35"/>
  <c r="K5404" i="35" s="1"/>
  <c r="O5353" i="35"/>
  <c r="O5404" i="35" s="1"/>
  <c r="F5349" i="35"/>
  <c r="F5400" i="35" s="1"/>
  <c r="J5349" i="35"/>
  <c r="J5400" i="35" s="1"/>
  <c r="N5349" i="35"/>
  <c r="N5400" i="35" s="1"/>
  <c r="R5349" i="35"/>
  <c r="R5400" i="35" s="1"/>
  <c r="G5349" i="35"/>
  <c r="G5400" i="35" s="1"/>
  <c r="K5349" i="35"/>
  <c r="K5400" i="35" s="1"/>
  <c r="O5349" i="35"/>
  <c r="O5400" i="35" s="1"/>
  <c r="F5345" i="35"/>
  <c r="F5396" i="35" s="1"/>
  <c r="J5345" i="35"/>
  <c r="J5396" i="35" s="1"/>
  <c r="N5345" i="35"/>
  <c r="N5396" i="35" s="1"/>
  <c r="R5345" i="35"/>
  <c r="R5396" i="35" s="1"/>
  <c r="G5345" i="35"/>
  <c r="G5396" i="35" s="1"/>
  <c r="K5345" i="35"/>
  <c r="K5396" i="35" s="1"/>
  <c r="O5345" i="35"/>
  <c r="O5396" i="35" s="1"/>
  <c r="F5341" i="35"/>
  <c r="F5392" i="35" s="1"/>
  <c r="J5341" i="35"/>
  <c r="J5392" i="35" s="1"/>
  <c r="N5341" i="35"/>
  <c r="N5392" i="35" s="1"/>
  <c r="R5341" i="35"/>
  <c r="R5392" i="35" s="1"/>
  <c r="G5341" i="35"/>
  <c r="G5392" i="35" s="1"/>
  <c r="K5341" i="35"/>
  <c r="K5392" i="35" s="1"/>
  <c r="O5341" i="35"/>
  <c r="O5392" i="35" s="1"/>
  <c r="F5337" i="35"/>
  <c r="F5388" i="35" s="1"/>
  <c r="J5337" i="35"/>
  <c r="J5388" i="35" s="1"/>
  <c r="N5337" i="35"/>
  <c r="N5388" i="35" s="1"/>
  <c r="R5337" i="35"/>
  <c r="R5388" i="35" s="1"/>
  <c r="G5337" i="35"/>
  <c r="G5388" i="35" s="1"/>
  <c r="K5337" i="35"/>
  <c r="K5388" i="35" s="1"/>
  <c r="O5337" i="35"/>
  <c r="O5388" i="35" s="1"/>
  <c r="F5332" i="35"/>
  <c r="F5383" i="35" s="1"/>
  <c r="J5332" i="35"/>
  <c r="J5383" i="35" s="1"/>
  <c r="N5332" i="35"/>
  <c r="N5383" i="35" s="1"/>
  <c r="R5332" i="35"/>
  <c r="R5383" i="35" s="1"/>
  <c r="G5332" i="35"/>
  <c r="G5383" i="35" s="1"/>
  <c r="K5332" i="35"/>
  <c r="K5383" i="35" s="1"/>
  <c r="O5332" i="35"/>
  <c r="O5383" i="35" s="1"/>
  <c r="D5383" i="35"/>
  <c r="E5332" i="35"/>
  <c r="E5383" i="35" s="1"/>
  <c r="I5332" i="35"/>
  <c r="I5383" i="35" s="1"/>
  <c r="M5332" i="35"/>
  <c r="M5383" i="35" s="1"/>
  <c r="Q5332" i="35"/>
  <c r="Q5383" i="35" s="1"/>
  <c r="F5328" i="35"/>
  <c r="F5379" i="35" s="1"/>
  <c r="J5328" i="35"/>
  <c r="J5379" i="35" s="1"/>
  <c r="N5328" i="35"/>
  <c r="N5379" i="35" s="1"/>
  <c r="R5328" i="35"/>
  <c r="R5379" i="35" s="1"/>
  <c r="G5328" i="35"/>
  <c r="G5379" i="35" s="1"/>
  <c r="K5328" i="35"/>
  <c r="K5379" i="35" s="1"/>
  <c r="O5328" i="35"/>
  <c r="O5379" i="35" s="1"/>
  <c r="D5379" i="35"/>
  <c r="E5328" i="35"/>
  <c r="E5379" i="35" s="1"/>
  <c r="I5328" i="35"/>
  <c r="I5379" i="35" s="1"/>
  <c r="M5328" i="35"/>
  <c r="M5379" i="35" s="1"/>
  <c r="Q5328" i="35"/>
  <c r="Q5379" i="35" s="1"/>
  <c r="J5135" i="35"/>
  <c r="E5240" i="35"/>
  <c r="E5291" i="35" s="1"/>
  <c r="I5240" i="35"/>
  <c r="I5291" i="35" s="1"/>
  <c r="M5240" i="35"/>
  <c r="M5291" i="35" s="1"/>
  <c r="E5239" i="35"/>
  <c r="E5290" i="35" s="1"/>
  <c r="I5239" i="35"/>
  <c r="I5290" i="35" s="1"/>
  <c r="M5239" i="35"/>
  <c r="M5290" i="35" s="1"/>
  <c r="Q5239" i="35"/>
  <c r="Q5290" i="35" s="1"/>
  <c r="E5238" i="35"/>
  <c r="E5289" i="35" s="1"/>
  <c r="I5238" i="35"/>
  <c r="I5289" i="35" s="1"/>
  <c r="M5238" i="35"/>
  <c r="M5289" i="35" s="1"/>
  <c r="Q5238" i="35"/>
  <c r="Q5289" i="35" s="1"/>
  <c r="E5237" i="35"/>
  <c r="E5288" i="35" s="1"/>
  <c r="I5237" i="35"/>
  <c r="I5288" i="35" s="1"/>
  <c r="M5237" i="35"/>
  <c r="M5288" i="35" s="1"/>
  <c r="Q5237" i="35"/>
  <c r="Q5288" i="35" s="1"/>
  <c r="E5236" i="35"/>
  <c r="E5287" i="35" s="1"/>
  <c r="I5236" i="35"/>
  <c r="I5287" i="35" s="1"/>
  <c r="M5236" i="35"/>
  <c r="M5287" i="35" s="1"/>
  <c r="Q5236" i="35"/>
  <c r="Q5287" i="35" s="1"/>
  <c r="E5235" i="35"/>
  <c r="E5286" i="35" s="1"/>
  <c r="I5235" i="35"/>
  <c r="I5286" i="35" s="1"/>
  <c r="M5235" i="35"/>
  <c r="M5286" i="35" s="1"/>
  <c r="Q5235" i="35"/>
  <c r="Q5286" i="35" s="1"/>
  <c r="E5234" i="35"/>
  <c r="E5285" i="35" s="1"/>
  <c r="I5234" i="35"/>
  <c r="I5285" i="35" s="1"/>
  <c r="M5234" i="35"/>
  <c r="M5285" i="35" s="1"/>
  <c r="Q5234" i="35"/>
  <c r="Q5285" i="35" s="1"/>
  <c r="E5233" i="35"/>
  <c r="E5284" i="35" s="1"/>
  <c r="I5233" i="35"/>
  <c r="I5284" i="35" s="1"/>
  <c r="M5233" i="35"/>
  <c r="M5284" i="35" s="1"/>
  <c r="Q5233" i="35"/>
  <c r="Q5284" i="35" s="1"/>
  <c r="E5232" i="35"/>
  <c r="E5283" i="35" s="1"/>
  <c r="I5232" i="35"/>
  <c r="I5283" i="35" s="1"/>
  <c r="M5232" i="35"/>
  <c r="M5283" i="35" s="1"/>
  <c r="Q5232" i="35"/>
  <c r="Q5283" i="35" s="1"/>
  <c r="E5231" i="35"/>
  <c r="E5282" i="35" s="1"/>
  <c r="I5231" i="35"/>
  <c r="I5282" i="35" s="1"/>
  <c r="M5231" i="35"/>
  <c r="M5282" i="35" s="1"/>
  <c r="Q5231" i="35"/>
  <c r="Q5282" i="35" s="1"/>
  <c r="E5230" i="35"/>
  <c r="E5281" i="35" s="1"/>
  <c r="I5230" i="35"/>
  <c r="I5281" i="35" s="1"/>
  <c r="M5230" i="35"/>
  <c r="M5281" i="35" s="1"/>
  <c r="Q5230" i="35"/>
  <c r="Q5281" i="35" s="1"/>
  <c r="E5229" i="35"/>
  <c r="E5280" i="35" s="1"/>
  <c r="I5229" i="35"/>
  <c r="I5280" i="35" s="1"/>
  <c r="M5229" i="35"/>
  <c r="M5280" i="35" s="1"/>
  <c r="Q5229" i="35"/>
  <c r="Q5280" i="35" s="1"/>
  <c r="E5228" i="35"/>
  <c r="E5279" i="35" s="1"/>
  <c r="I5228" i="35"/>
  <c r="I5279" i="35" s="1"/>
  <c r="M5228" i="35"/>
  <c r="M5279" i="35" s="1"/>
  <c r="Q5228" i="35"/>
  <c r="Q5279" i="35" s="1"/>
  <c r="E5227" i="35"/>
  <c r="E5278" i="35" s="1"/>
  <c r="I5227" i="35"/>
  <c r="I5278" i="35" s="1"/>
  <c r="M5227" i="35"/>
  <c r="M5278" i="35" s="1"/>
  <c r="Q5227" i="35"/>
  <c r="Q5278" i="35" s="1"/>
  <c r="E5226" i="35"/>
  <c r="E5277" i="35" s="1"/>
  <c r="I5226" i="35"/>
  <c r="I5277" i="35" s="1"/>
  <c r="M5226" i="35"/>
  <c r="M5277" i="35" s="1"/>
  <c r="Q5226" i="35"/>
  <c r="Q5277" i="35" s="1"/>
  <c r="E5225" i="35"/>
  <c r="E5276" i="35" s="1"/>
  <c r="I5225" i="35"/>
  <c r="I5276" i="35" s="1"/>
  <c r="M5225" i="35"/>
  <c r="M5276" i="35" s="1"/>
  <c r="Q5225" i="35"/>
  <c r="Q5276" i="35" s="1"/>
  <c r="E5224" i="35"/>
  <c r="E5275" i="35" s="1"/>
  <c r="I5224" i="35"/>
  <c r="I5275" i="35" s="1"/>
  <c r="M5224" i="35"/>
  <c r="M5275" i="35" s="1"/>
  <c r="Q5224" i="35"/>
  <c r="Q5275" i="35" s="1"/>
  <c r="E5223" i="35"/>
  <c r="I5223" i="35"/>
  <c r="M5223" i="35"/>
  <c r="Q5223" i="35"/>
  <c r="E5133" i="35"/>
  <c r="E5184" i="35" s="1"/>
  <c r="I5133" i="35"/>
  <c r="I5184" i="35" s="1"/>
  <c r="M5133" i="35"/>
  <c r="M5184" i="35" s="1"/>
  <c r="Q5133" i="35"/>
  <c r="Q5184" i="35" s="1"/>
  <c r="F5133" i="35"/>
  <c r="F5184" i="35" s="1"/>
  <c r="J5133" i="35"/>
  <c r="J5184" i="35" s="1"/>
  <c r="N5133" i="35"/>
  <c r="N5184" i="35" s="1"/>
  <c r="R5133" i="35"/>
  <c r="R5184" i="35" s="1"/>
  <c r="G5133" i="35"/>
  <c r="G5184" i="35" s="1"/>
  <c r="K5133" i="35"/>
  <c r="K5184" i="35" s="1"/>
  <c r="O5133" i="35"/>
  <c r="O5184" i="35" s="1"/>
  <c r="E5129" i="35"/>
  <c r="E5180" i="35" s="1"/>
  <c r="I5129" i="35"/>
  <c r="I5180" i="35" s="1"/>
  <c r="M5129" i="35"/>
  <c r="M5180" i="35" s="1"/>
  <c r="Q5129" i="35"/>
  <c r="Q5180" i="35" s="1"/>
  <c r="F5129" i="35"/>
  <c r="F5180" i="35" s="1"/>
  <c r="J5129" i="35"/>
  <c r="J5180" i="35" s="1"/>
  <c r="N5129" i="35"/>
  <c r="N5180" i="35" s="1"/>
  <c r="R5129" i="35"/>
  <c r="R5180" i="35" s="1"/>
  <c r="G5129" i="35"/>
  <c r="G5180" i="35" s="1"/>
  <c r="K5129" i="35"/>
  <c r="K5180" i="35" s="1"/>
  <c r="O5129" i="35"/>
  <c r="O5180" i="35" s="1"/>
  <c r="E5125" i="35"/>
  <c r="E5176" i="35" s="1"/>
  <c r="I5125" i="35"/>
  <c r="I5176" i="35" s="1"/>
  <c r="M5125" i="35"/>
  <c r="M5176" i="35" s="1"/>
  <c r="Q5125" i="35"/>
  <c r="Q5176" i="35" s="1"/>
  <c r="F5125" i="35"/>
  <c r="F5176" i="35" s="1"/>
  <c r="J5125" i="35"/>
  <c r="J5176" i="35" s="1"/>
  <c r="N5125" i="35"/>
  <c r="N5176" i="35" s="1"/>
  <c r="R5125" i="35"/>
  <c r="R5176" i="35" s="1"/>
  <c r="G5125" i="35"/>
  <c r="G5176" i="35" s="1"/>
  <c r="K5125" i="35"/>
  <c r="K5176" i="35" s="1"/>
  <c r="O5125" i="35"/>
  <c r="O5176" i="35" s="1"/>
  <c r="D5176" i="35"/>
  <c r="E5121" i="35"/>
  <c r="E5172" i="35" s="1"/>
  <c r="I5121" i="35"/>
  <c r="I5172" i="35" s="1"/>
  <c r="M5121" i="35"/>
  <c r="M5172" i="35" s="1"/>
  <c r="Q5121" i="35"/>
  <c r="Q5172" i="35" s="1"/>
  <c r="F5121" i="35"/>
  <c r="F5172" i="35" s="1"/>
  <c r="J5121" i="35"/>
  <c r="J5172" i="35" s="1"/>
  <c r="N5121" i="35"/>
  <c r="N5172" i="35" s="1"/>
  <c r="R5121" i="35"/>
  <c r="R5172" i="35" s="1"/>
  <c r="G5121" i="35"/>
  <c r="G5172" i="35" s="1"/>
  <c r="K5121" i="35"/>
  <c r="K5172" i="35" s="1"/>
  <c r="O5121" i="35"/>
  <c r="O5172" i="35" s="1"/>
  <c r="D5172" i="35"/>
  <c r="E5117" i="35"/>
  <c r="E5168" i="35" s="1"/>
  <c r="I5117" i="35"/>
  <c r="I5168" i="35" s="1"/>
  <c r="M5117" i="35"/>
  <c r="M5168" i="35" s="1"/>
  <c r="Q5117" i="35"/>
  <c r="Q5168" i="35" s="1"/>
  <c r="F5117" i="35"/>
  <c r="F5168" i="35" s="1"/>
  <c r="J5117" i="35"/>
  <c r="J5168" i="35" s="1"/>
  <c r="N5117" i="35"/>
  <c r="N5168" i="35" s="1"/>
  <c r="R5117" i="35"/>
  <c r="R5168" i="35" s="1"/>
  <c r="G5117" i="35"/>
  <c r="G5168" i="35" s="1"/>
  <c r="K5117" i="35"/>
  <c r="K5168" i="35" s="1"/>
  <c r="O5117" i="35"/>
  <c r="O5168" i="35" s="1"/>
  <c r="D5168" i="35"/>
  <c r="E5113" i="35"/>
  <c r="E5164" i="35" s="1"/>
  <c r="I5113" i="35"/>
  <c r="I5164" i="35" s="1"/>
  <c r="M5113" i="35"/>
  <c r="M5164" i="35" s="1"/>
  <c r="Q5113" i="35"/>
  <c r="Q5164" i="35" s="1"/>
  <c r="F5113" i="35"/>
  <c r="F5164" i="35" s="1"/>
  <c r="J5113" i="35"/>
  <c r="J5164" i="35" s="1"/>
  <c r="N5113" i="35"/>
  <c r="N5164" i="35" s="1"/>
  <c r="R5113" i="35"/>
  <c r="R5164" i="35" s="1"/>
  <c r="G5113" i="35"/>
  <c r="G5164" i="35" s="1"/>
  <c r="K5113" i="35"/>
  <c r="K5164" i="35" s="1"/>
  <c r="O5113" i="35"/>
  <c r="O5164" i="35" s="1"/>
  <c r="D5164" i="35"/>
  <c r="E5109" i="35"/>
  <c r="E5160" i="35" s="1"/>
  <c r="I5109" i="35"/>
  <c r="I5160" i="35" s="1"/>
  <c r="M5109" i="35"/>
  <c r="M5160" i="35" s="1"/>
  <c r="Q5109" i="35"/>
  <c r="Q5160" i="35" s="1"/>
  <c r="F5109" i="35"/>
  <c r="F5160" i="35" s="1"/>
  <c r="J5109" i="35"/>
  <c r="J5160" i="35" s="1"/>
  <c r="N5109" i="35"/>
  <c r="N5160" i="35" s="1"/>
  <c r="R5109" i="35"/>
  <c r="R5160" i="35" s="1"/>
  <c r="G5109" i="35"/>
  <c r="G5160" i="35" s="1"/>
  <c r="K5109" i="35"/>
  <c r="K5160" i="35" s="1"/>
  <c r="O5109" i="35"/>
  <c r="O5160" i="35" s="1"/>
  <c r="D5160" i="35"/>
  <c r="E5105" i="35"/>
  <c r="E5156" i="35" s="1"/>
  <c r="I5105" i="35"/>
  <c r="I5156" i="35" s="1"/>
  <c r="M5105" i="35"/>
  <c r="M5156" i="35" s="1"/>
  <c r="Q5105" i="35"/>
  <c r="Q5156" i="35" s="1"/>
  <c r="F5105" i="35"/>
  <c r="F5156" i="35" s="1"/>
  <c r="J5105" i="35"/>
  <c r="J5156" i="35" s="1"/>
  <c r="N5105" i="35"/>
  <c r="N5156" i="35" s="1"/>
  <c r="R5105" i="35"/>
  <c r="R5156" i="35" s="1"/>
  <c r="G5105" i="35"/>
  <c r="G5156" i="35" s="1"/>
  <c r="K5105" i="35"/>
  <c r="K5156" i="35" s="1"/>
  <c r="O5105" i="35"/>
  <c r="O5156" i="35" s="1"/>
  <c r="D5156" i="35"/>
  <c r="E5101" i="35"/>
  <c r="E5152" i="35" s="1"/>
  <c r="I5101" i="35"/>
  <c r="I5152" i="35" s="1"/>
  <c r="M5101" i="35"/>
  <c r="M5152" i="35" s="1"/>
  <c r="Q5101" i="35"/>
  <c r="Q5152" i="35" s="1"/>
  <c r="F5101" i="35"/>
  <c r="F5152" i="35" s="1"/>
  <c r="J5101" i="35"/>
  <c r="J5152" i="35" s="1"/>
  <c r="N5101" i="35"/>
  <c r="N5152" i="35" s="1"/>
  <c r="R5101" i="35"/>
  <c r="R5152" i="35" s="1"/>
  <c r="G5101" i="35"/>
  <c r="G5152" i="35" s="1"/>
  <c r="K5101" i="35"/>
  <c r="K5152" i="35" s="1"/>
  <c r="O5101" i="35"/>
  <c r="O5152" i="35" s="1"/>
  <c r="D5152" i="35"/>
  <c r="N5272" i="35"/>
  <c r="N5323" i="35" s="1"/>
  <c r="J5272" i="35"/>
  <c r="J5323" i="35" s="1"/>
  <c r="F5272" i="35"/>
  <c r="F5323" i="35" s="1"/>
  <c r="N5271" i="35"/>
  <c r="N5322" i="35" s="1"/>
  <c r="J5271" i="35"/>
  <c r="J5322" i="35" s="1"/>
  <c r="F5271" i="35"/>
  <c r="F5322" i="35" s="1"/>
  <c r="N5270" i="35"/>
  <c r="N5321" i="35" s="1"/>
  <c r="J5270" i="35"/>
  <c r="J5321" i="35" s="1"/>
  <c r="F5270" i="35"/>
  <c r="F5321" i="35" s="1"/>
  <c r="N5269" i="35"/>
  <c r="N5320" i="35" s="1"/>
  <c r="J5269" i="35"/>
  <c r="J5320" i="35" s="1"/>
  <c r="F5269" i="35"/>
  <c r="F5320" i="35" s="1"/>
  <c r="N5268" i="35"/>
  <c r="N5319" i="35" s="1"/>
  <c r="J5268" i="35"/>
  <c r="J5319" i="35" s="1"/>
  <c r="F5268" i="35"/>
  <c r="F5319" i="35" s="1"/>
  <c r="N5267" i="35"/>
  <c r="N5318" i="35" s="1"/>
  <c r="J5267" i="35"/>
  <c r="J5318" i="35" s="1"/>
  <c r="F5267" i="35"/>
  <c r="F5318" i="35" s="1"/>
  <c r="J5266" i="35"/>
  <c r="J5317" i="35" s="1"/>
  <c r="F5266" i="35"/>
  <c r="F5317" i="35" s="1"/>
  <c r="J5265" i="35"/>
  <c r="J5316" i="35" s="1"/>
  <c r="F5265" i="35"/>
  <c r="F5316" i="35" s="1"/>
  <c r="J5264" i="35"/>
  <c r="J5315" i="35" s="1"/>
  <c r="F5264" i="35"/>
  <c r="F5315" i="35" s="1"/>
  <c r="J5263" i="35"/>
  <c r="J5314" i="35" s="1"/>
  <c r="F5263" i="35"/>
  <c r="F5314" i="35" s="1"/>
  <c r="F5262" i="35"/>
  <c r="F5313" i="35" s="1"/>
  <c r="J5261" i="35"/>
  <c r="J5312" i="35" s="1"/>
  <c r="F5261" i="35"/>
  <c r="F5312" i="35" s="1"/>
  <c r="F5260" i="35"/>
  <c r="F5311" i="35" s="1"/>
  <c r="R5240" i="35"/>
  <c r="R5291" i="35" s="1"/>
  <c r="N5240" i="35"/>
  <c r="N5291" i="35" s="1"/>
  <c r="H5240" i="35"/>
  <c r="H5291" i="35" s="1"/>
  <c r="N5239" i="35"/>
  <c r="N5290" i="35" s="1"/>
  <c r="H5239" i="35"/>
  <c r="H5290" i="35" s="1"/>
  <c r="N5238" i="35"/>
  <c r="N5289" i="35" s="1"/>
  <c r="H5238" i="35"/>
  <c r="H5289" i="35" s="1"/>
  <c r="N5237" i="35"/>
  <c r="N5288" i="35" s="1"/>
  <c r="H5237" i="35"/>
  <c r="H5288" i="35" s="1"/>
  <c r="N5236" i="35"/>
  <c r="N5287" i="35" s="1"/>
  <c r="H5236" i="35"/>
  <c r="H5287" i="35" s="1"/>
  <c r="N5235" i="35"/>
  <c r="N5286" i="35" s="1"/>
  <c r="H5235" i="35"/>
  <c r="H5286" i="35" s="1"/>
  <c r="N5234" i="35"/>
  <c r="N5285" i="35" s="1"/>
  <c r="H5234" i="35"/>
  <c r="H5285" i="35" s="1"/>
  <c r="N5233" i="35"/>
  <c r="N5284" i="35" s="1"/>
  <c r="H5233" i="35"/>
  <c r="H5284" i="35" s="1"/>
  <c r="N5232" i="35"/>
  <c r="N5283" i="35" s="1"/>
  <c r="H5232" i="35"/>
  <c r="H5283" i="35" s="1"/>
  <c r="N5231" i="35"/>
  <c r="N5282" i="35" s="1"/>
  <c r="H5231" i="35"/>
  <c r="H5282" i="35" s="1"/>
  <c r="N5230" i="35"/>
  <c r="N5281" i="35" s="1"/>
  <c r="H5230" i="35"/>
  <c r="H5281" i="35" s="1"/>
  <c r="N5229" i="35"/>
  <c r="N5280" i="35" s="1"/>
  <c r="H5229" i="35"/>
  <c r="H5280" i="35" s="1"/>
  <c r="N5228" i="35"/>
  <c r="N5279" i="35" s="1"/>
  <c r="H5228" i="35"/>
  <c r="H5279" i="35" s="1"/>
  <c r="N5227" i="35"/>
  <c r="N5278" i="35" s="1"/>
  <c r="H5227" i="35"/>
  <c r="H5278" i="35" s="1"/>
  <c r="N5226" i="35"/>
  <c r="N5277" i="35" s="1"/>
  <c r="H5226" i="35"/>
  <c r="H5277" i="35" s="1"/>
  <c r="N5225" i="35"/>
  <c r="N5276" i="35" s="1"/>
  <c r="H5225" i="35"/>
  <c r="H5276" i="35" s="1"/>
  <c r="N5224" i="35"/>
  <c r="N5275" i="35" s="1"/>
  <c r="H5224" i="35"/>
  <c r="H5275" i="35" s="1"/>
  <c r="N5223" i="35"/>
  <c r="H5223" i="35"/>
  <c r="D5180" i="35"/>
  <c r="P5133" i="35"/>
  <c r="P5184" i="35" s="1"/>
  <c r="E5132" i="35"/>
  <c r="E5183" i="35" s="1"/>
  <c r="I5132" i="35"/>
  <c r="I5183" i="35" s="1"/>
  <c r="M5132" i="35"/>
  <c r="M5183" i="35" s="1"/>
  <c r="Q5132" i="35"/>
  <c r="Q5183" i="35" s="1"/>
  <c r="F5132" i="35"/>
  <c r="F5183" i="35" s="1"/>
  <c r="J5132" i="35"/>
  <c r="J5183" i="35" s="1"/>
  <c r="N5132" i="35"/>
  <c r="N5183" i="35" s="1"/>
  <c r="R5132" i="35"/>
  <c r="R5183" i="35" s="1"/>
  <c r="G5132" i="35"/>
  <c r="G5183" i="35" s="1"/>
  <c r="K5132" i="35"/>
  <c r="K5183" i="35" s="1"/>
  <c r="O5132" i="35"/>
  <c r="O5183" i="35" s="1"/>
  <c r="P5129" i="35"/>
  <c r="P5180" i="35" s="1"/>
  <c r="E5128" i="35"/>
  <c r="E5179" i="35" s="1"/>
  <c r="I5128" i="35"/>
  <c r="I5179" i="35" s="1"/>
  <c r="M5128" i="35"/>
  <c r="M5179" i="35" s="1"/>
  <c r="Q5128" i="35"/>
  <c r="Q5179" i="35" s="1"/>
  <c r="F5128" i="35"/>
  <c r="F5179" i="35" s="1"/>
  <c r="J5128" i="35"/>
  <c r="J5179" i="35" s="1"/>
  <c r="N5128" i="35"/>
  <c r="N5179" i="35" s="1"/>
  <c r="R5128" i="35"/>
  <c r="R5179" i="35" s="1"/>
  <c r="G5128" i="35"/>
  <c r="G5179" i="35" s="1"/>
  <c r="K5128" i="35"/>
  <c r="K5179" i="35" s="1"/>
  <c r="O5128" i="35"/>
  <c r="O5179" i="35" s="1"/>
  <c r="P5125" i="35"/>
  <c r="P5176" i="35" s="1"/>
  <c r="E5124" i="35"/>
  <c r="E5175" i="35" s="1"/>
  <c r="I5124" i="35"/>
  <c r="I5175" i="35" s="1"/>
  <c r="M5124" i="35"/>
  <c r="M5175" i="35" s="1"/>
  <c r="Q5124" i="35"/>
  <c r="Q5175" i="35" s="1"/>
  <c r="F5124" i="35"/>
  <c r="F5175" i="35" s="1"/>
  <c r="J5124" i="35"/>
  <c r="J5175" i="35" s="1"/>
  <c r="N5124" i="35"/>
  <c r="N5175" i="35" s="1"/>
  <c r="R5124" i="35"/>
  <c r="R5175" i="35" s="1"/>
  <c r="G5124" i="35"/>
  <c r="G5175" i="35" s="1"/>
  <c r="K5124" i="35"/>
  <c r="K5175" i="35" s="1"/>
  <c r="O5124" i="35"/>
  <c r="O5175" i="35" s="1"/>
  <c r="D5175" i="35"/>
  <c r="P5121" i="35"/>
  <c r="P5172" i="35" s="1"/>
  <c r="E5120" i="35"/>
  <c r="E5171" i="35" s="1"/>
  <c r="I5120" i="35"/>
  <c r="I5171" i="35" s="1"/>
  <c r="M5120" i="35"/>
  <c r="M5171" i="35" s="1"/>
  <c r="Q5120" i="35"/>
  <c r="Q5171" i="35" s="1"/>
  <c r="F5120" i="35"/>
  <c r="F5171" i="35" s="1"/>
  <c r="J5120" i="35"/>
  <c r="J5171" i="35" s="1"/>
  <c r="N5120" i="35"/>
  <c r="N5171" i="35" s="1"/>
  <c r="R5120" i="35"/>
  <c r="R5171" i="35" s="1"/>
  <c r="G5120" i="35"/>
  <c r="G5171" i="35" s="1"/>
  <c r="K5120" i="35"/>
  <c r="K5171" i="35" s="1"/>
  <c r="O5120" i="35"/>
  <c r="O5171" i="35" s="1"/>
  <c r="D5171" i="35"/>
  <c r="P5117" i="35"/>
  <c r="P5168" i="35" s="1"/>
  <c r="E5116" i="35"/>
  <c r="E5167" i="35" s="1"/>
  <c r="I5116" i="35"/>
  <c r="I5167" i="35" s="1"/>
  <c r="M5116" i="35"/>
  <c r="M5167" i="35" s="1"/>
  <c r="Q5116" i="35"/>
  <c r="Q5167" i="35" s="1"/>
  <c r="F5116" i="35"/>
  <c r="F5167" i="35" s="1"/>
  <c r="J5116" i="35"/>
  <c r="J5167" i="35" s="1"/>
  <c r="N5116" i="35"/>
  <c r="N5167" i="35" s="1"/>
  <c r="R5116" i="35"/>
  <c r="R5167" i="35" s="1"/>
  <c r="G5116" i="35"/>
  <c r="G5167" i="35" s="1"/>
  <c r="K5116" i="35"/>
  <c r="K5167" i="35" s="1"/>
  <c r="O5116" i="35"/>
  <c r="O5167" i="35" s="1"/>
  <c r="D5167" i="35"/>
  <c r="P5113" i="35"/>
  <c r="P5164" i="35" s="1"/>
  <c r="E5112" i="35"/>
  <c r="E5163" i="35" s="1"/>
  <c r="I5112" i="35"/>
  <c r="I5163" i="35" s="1"/>
  <c r="M5112" i="35"/>
  <c r="M5163" i="35" s="1"/>
  <c r="Q5112" i="35"/>
  <c r="Q5163" i="35" s="1"/>
  <c r="F5112" i="35"/>
  <c r="F5163" i="35" s="1"/>
  <c r="J5112" i="35"/>
  <c r="J5163" i="35" s="1"/>
  <c r="N5112" i="35"/>
  <c r="N5163" i="35" s="1"/>
  <c r="R5112" i="35"/>
  <c r="R5163" i="35" s="1"/>
  <c r="G5112" i="35"/>
  <c r="G5163" i="35" s="1"/>
  <c r="K5112" i="35"/>
  <c r="K5163" i="35" s="1"/>
  <c r="O5112" i="35"/>
  <c r="O5163" i="35" s="1"/>
  <c r="D5163" i="35"/>
  <c r="P5109" i="35"/>
  <c r="P5160" i="35" s="1"/>
  <c r="E5108" i="35"/>
  <c r="E5159" i="35" s="1"/>
  <c r="I5108" i="35"/>
  <c r="I5159" i="35" s="1"/>
  <c r="M5108" i="35"/>
  <c r="M5159" i="35" s="1"/>
  <c r="Q5108" i="35"/>
  <c r="Q5159" i="35" s="1"/>
  <c r="F5108" i="35"/>
  <c r="F5159" i="35" s="1"/>
  <c r="J5108" i="35"/>
  <c r="J5159" i="35" s="1"/>
  <c r="N5108" i="35"/>
  <c r="N5159" i="35" s="1"/>
  <c r="R5108" i="35"/>
  <c r="R5159" i="35" s="1"/>
  <c r="G5108" i="35"/>
  <c r="G5159" i="35" s="1"/>
  <c r="K5108" i="35"/>
  <c r="K5159" i="35" s="1"/>
  <c r="O5108" i="35"/>
  <c r="O5159" i="35" s="1"/>
  <c r="D5159" i="35"/>
  <c r="P5105" i="35"/>
  <c r="P5156" i="35" s="1"/>
  <c r="E5104" i="35"/>
  <c r="E5155" i="35" s="1"/>
  <c r="I5104" i="35"/>
  <c r="I5155" i="35" s="1"/>
  <c r="M5104" i="35"/>
  <c r="M5155" i="35" s="1"/>
  <c r="Q5104" i="35"/>
  <c r="Q5155" i="35" s="1"/>
  <c r="F5104" i="35"/>
  <c r="F5155" i="35" s="1"/>
  <c r="J5104" i="35"/>
  <c r="J5155" i="35" s="1"/>
  <c r="N5104" i="35"/>
  <c r="N5155" i="35" s="1"/>
  <c r="R5104" i="35"/>
  <c r="R5155" i="35" s="1"/>
  <c r="G5104" i="35"/>
  <c r="G5155" i="35" s="1"/>
  <c r="K5104" i="35"/>
  <c r="K5155" i="35" s="1"/>
  <c r="O5104" i="35"/>
  <c r="O5155" i="35" s="1"/>
  <c r="D5155" i="35"/>
  <c r="P5101" i="35"/>
  <c r="P5152" i="35" s="1"/>
  <c r="E5100" i="35"/>
  <c r="E5151" i="35" s="1"/>
  <c r="I5100" i="35"/>
  <c r="I5151" i="35" s="1"/>
  <c r="M5100" i="35"/>
  <c r="M5151" i="35" s="1"/>
  <c r="Q5100" i="35"/>
  <c r="Q5151" i="35" s="1"/>
  <c r="F5100" i="35"/>
  <c r="F5151" i="35" s="1"/>
  <c r="J5100" i="35"/>
  <c r="J5151" i="35" s="1"/>
  <c r="N5100" i="35"/>
  <c r="N5151" i="35" s="1"/>
  <c r="R5100" i="35"/>
  <c r="R5151" i="35" s="1"/>
  <c r="G5100" i="35"/>
  <c r="G5151" i="35" s="1"/>
  <c r="K5100" i="35"/>
  <c r="K5151" i="35" s="1"/>
  <c r="O5100" i="35"/>
  <c r="O5151" i="35" s="1"/>
  <c r="D5151" i="35"/>
  <c r="G5086" i="35"/>
  <c r="G5137" i="35" s="1"/>
  <c r="K5086" i="35"/>
  <c r="K5137" i="35" s="1"/>
  <c r="O5086" i="35"/>
  <c r="O5137" i="35" s="1"/>
  <c r="E5086" i="35"/>
  <c r="E5137" i="35" s="1"/>
  <c r="J5086" i="35"/>
  <c r="J5137" i="35" s="1"/>
  <c r="P5086" i="35"/>
  <c r="P5137" i="35" s="1"/>
  <c r="F5086" i="35"/>
  <c r="F5137" i="35" s="1"/>
  <c r="M5086" i="35"/>
  <c r="M5137" i="35" s="1"/>
  <c r="H5086" i="35"/>
  <c r="H5137" i="35" s="1"/>
  <c r="N5086" i="35"/>
  <c r="N5137" i="35" s="1"/>
  <c r="I5086" i="35"/>
  <c r="I5137" i="35" s="1"/>
  <c r="Q5086" i="35"/>
  <c r="Q5137" i="35" s="1"/>
  <c r="D5137" i="35"/>
  <c r="Q5084" i="35"/>
  <c r="J5274" i="35"/>
  <c r="J5324" i="35" s="1"/>
  <c r="Q5272" i="35"/>
  <c r="Q5323" i="35" s="1"/>
  <c r="M5272" i="35"/>
  <c r="M5323" i="35" s="1"/>
  <c r="I5272" i="35"/>
  <c r="I5323" i="35" s="1"/>
  <c r="Q5271" i="35"/>
  <c r="Q5322" i="35" s="1"/>
  <c r="M5271" i="35"/>
  <c r="M5322" i="35" s="1"/>
  <c r="I5271" i="35"/>
  <c r="I5322" i="35" s="1"/>
  <c r="Q5270" i="35"/>
  <c r="Q5321" i="35" s="1"/>
  <c r="M5270" i="35"/>
  <c r="M5321" i="35" s="1"/>
  <c r="I5270" i="35"/>
  <c r="I5321" i="35" s="1"/>
  <c r="Q5269" i="35"/>
  <c r="Q5320" i="35" s="1"/>
  <c r="M5269" i="35"/>
  <c r="M5320" i="35" s="1"/>
  <c r="I5269" i="35"/>
  <c r="I5320" i="35" s="1"/>
  <c r="Q5268" i="35"/>
  <c r="Q5319" i="35" s="1"/>
  <c r="M5268" i="35"/>
  <c r="M5319" i="35" s="1"/>
  <c r="I5268" i="35"/>
  <c r="I5319" i="35" s="1"/>
  <c r="Q5267" i="35"/>
  <c r="Q5318" i="35" s="1"/>
  <c r="M5267" i="35"/>
  <c r="M5318" i="35" s="1"/>
  <c r="I5267" i="35"/>
  <c r="I5318" i="35" s="1"/>
  <c r="Q5266" i="35"/>
  <c r="Q5317" i="35" s="1"/>
  <c r="M5266" i="35"/>
  <c r="M5317" i="35" s="1"/>
  <c r="I5266" i="35"/>
  <c r="I5317" i="35" s="1"/>
  <c r="Q5265" i="35"/>
  <c r="Q5316" i="35" s="1"/>
  <c r="M5265" i="35"/>
  <c r="M5316" i="35" s="1"/>
  <c r="I5265" i="35"/>
  <c r="I5316" i="35" s="1"/>
  <c r="Q5264" i="35"/>
  <c r="Q5315" i="35" s="1"/>
  <c r="M5264" i="35"/>
  <c r="M5315" i="35" s="1"/>
  <c r="I5264" i="35"/>
  <c r="I5315" i="35" s="1"/>
  <c r="Q5263" i="35"/>
  <c r="Q5314" i="35" s="1"/>
  <c r="M5263" i="35"/>
  <c r="M5314" i="35" s="1"/>
  <c r="I5263" i="35"/>
  <c r="I5314" i="35" s="1"/>
  <c r="Q5262" i="35"/>
  <c r="Q5313" i="35" s="1"/>
  <c r="M5262" i="35"/>
  <c r="M5313" i="35" s="1"/>
  <c r="I5262" i="35"/>
  <c r="I5313" i="35" s="1"/>
  <c r="Q5261" i="35"/>
  <c r="Q5312" i="35" s="1"/>
  <c r="M5261" i="35"/>
  <c r="M5312" i="35" s="1"/>
  <c r="I5261" i="35"/>
  <c r="I5312" i="35" s="1"/>
  <c r="Q5260" i="35"/>
  <c r="Q5311" i="35" s="1"/>
  <c r="M5260" i="35"/>
  <c r="M5311" i="35" s="1"/>
  <c r="I5260" i="35"/>
  <c r="I5311" i="35" s="1"/>
  <c r="Q5259" i="35"/>
  <c r="Q5310" i="35" s="1"/>
  <c r="M5259" i="35"/>
  <c r="M5310" i="35" s="1"/>
  <c r="I5259" i="35"/>
  <c r="I5310" i="35" s="1"/>
  <c r="Q5258" i="35"/>
  <c r="Q5309" i="35" s="1"/>
  <c r="M5258" i="35"/>
  <c r="M5309" i="35" s="1"/>
  <c r="I5258" i="35"/>
  <c r="I5309" i="35" s="1"/>
  <c r="Q5257" i="35"/>
  <c r="Q5308" i="35" s="1"/>
  <c r="M5257" i="35"/>
  <c r="M5308" i="35" s="1"/>
  <c r="I5257" i="35"/>
  <c r="I5308" i="35" s="1"/>
  <c r="Q5256" i="35"/>
  <c r="Q5307" i="35" s="1"/>
  <c r="M5256" i="35"/>
  <c r="M5307" i="35" s="1"/>
  <c r="I5256" i="35"/>
  <c r="I5307" i="35" s="1"/>
  <c r="Q5255" i="35"/>
  <c r="Q5306" i="35" s="1"/>
  <c r="M5255" i="35"/>
  <c r="M5306" i="35" s="1"/>
  <c r="I5255" i="35"/>
  <c r="I5306" i="35" s="1"/>
  <c r="Q5254" i="35"/>
  <c r="Q5305" i="35" s="1"/>
  <c r="M5254" i="35"/>
  <c r="M5305" i="35" s="1"/>
  <c r="I5254" i="35"/>
  <c r="I5305" i="35" s="1"/>
  <c r="Q5253" i="35"/>
  <c r="Q5304" i="35" s="1"/>
  <c r="M5253" i="35"/>
  <c r="M5304" i="35" s="1"/>
  <c r="I5253" i="35"/>
  <c r="I5304" i="35" s="1"/>
  <c r="Q5252" i="35"/>
  <c r="Q5303" i="35" s="1"/>
  <c r="M5252" i="35"/>
  <c r="M5303" i="35" s="1"/>
  <c r="I5252" i="35"/>
  <c r="I5303" i="35" s="1"/>
  <c r="Q5251" i="35"/>
  <c r="Q5302" i="35" s="1"/>
  <c r="M5251" i="35"/>
  <c r="M5302" i="35" s="1"/>
  <c r="I5251" i="35"/>
  <c r="I5302" i="35" s="1"/>
  <c r="Q5250" i="35"/>
  <c r="Q5301" i="35" s="1"/>
  <c r="M5250" i="35"/>
  <c r="M5301" i="35" s="1"/>
  <c r="I5250" i="35"/>
  <c r="I5301" i="35" s="1"/>
  <c r="Q5249" i="35"/>
  <c r="Q5300" i="35" s="1"/>
  <c r="M5249" i="35"/>
  <c r="M5300" i="35" s="1"/>
  <c r="I5249" i="35"/>
  <c r="I5300" i="35" s="1"/>
  <c r="Q5248" i="35"/>
  <c r="Q5299" i="35" s="1"/>
  <c r="M5248" i="35"/>
  <c r="M5299" i="35" s="1"/>
  <c r="I5248" i="35"/>
  <c r="I5299" i="35" s="1"/>
  <c r="Q5247" i="35"/>
  <c r="Q5298" i="35" s="1"/>
  <c r="M5247" i="35"/>
  <c r="M5298" i="35" s="1"/>
  <c r="I5247" i="35"/>
  <c r="I5298" i="35" s="1"/>
  <c r="Q5246" i="35"/>
  <c r="Q5297" i="35" s="1"/>
  <c r="M5246" i="35"/>
  <c r="M5297" i="35" s="1"/>
  <c r="I5246" i="35"/>
  <c r="I5297" i="35" s="1"/>
  <c r="Q5245" i="35"/>
  <c r="Q5296" i="35" s="1"/>
  <c r="M5245" i="35"/>
  <c r="M5296" i="35" s="1"/>
  <c r="I5245" i="35"/>
  <c r="I5296" i="35" s="1"/>
  <c r="Q5244" i="35"/>
  <c r="Q5295" i="35" s="1"/>
  <c r="M5244" i="35"/>
  <c r="M5295" i="35" s="1"/>
  <c r="I5244" i="35"/>
  <c r="I5295" i="35" s="1"/>
  <c r="Q5243" i="35"/>
  <c r="Q5294" i="35" s="1"/>
  <c r="M5243" i="35"/>
  <c r="M5294" i="35" s="1"/>
  <c r="I5243" i="35"/>
  <c r="I5294" i="35" s="1"/>
  <c r="Q5242" i="35"/>
  <c r="Q5293" i="35" s="1"/>
  <c r="M5242" i="35"/>
  <c r="M5293" i="35" s="1"/>
  <c r="I5242" i="35"/>
  <c r="I5293" i="35" s="1"/>
  <c r="Q5241" i="35"/>
  <c r="Q5292" i="35" s="1"/>
  <c r="M5241" i="35"/>
  <c r="M5292" i="35" s="1"/>
  <c r="I5241" i="35"/>
  <c r="I5292" i="35" s="1"/>
  <c r="Q5240" i="35"/>
  <c r="Q5291" i="35" s="1"/>
  <c r="L5240" i="35"/>
  <c r="L5291" i="35" s="1"/>
  <c r="G5240" i="35"/>
  <c r="G5291" i="35" s="1"/>
  <c r="R5239" i="35"/>
  <c r="R5290" i="35" s="1"/>
  <c r="L5239" i="35"/>
  <c r="L5290" i="35" s="1"/>
  <c r="G5239" i="35"/>
  <c r="G5290" i="35" s="1"/>
  <c r="R5238" i="35"/>
  <c r="R5289" i="35" s="1"/>
  <c r="L5238" i="35"/>
  <c r="L5289" i="35" s="1"/>
  <c r="G5238" i="35"/>
  <c r="G5289" i="35" s="1"/>
  <c r="R5237" i="35"/>
  <c r="R5288" i="35" s="1"/>
  <c r="L5237" i="35"/>
  <c r="L5288" i="35" s="1"/>
  <c r="G5237" i="35"/>
  <c r="G5288" i="35" s="1"/>
  <c r="R5236" i="35"/>
  <c r="R5287" i="35" s="1"/>
  <c r="L5236" i="35"/>
  <c r="L5287" i="35" s="1"/>
  <c r="G5236" i="35"/>
  <c r="G5287" i="35" s="1"/>
  <c r="R5235" i="35"/>
  <c r="R5286" i="35" s="1"/>
  <c r="L5235" i="35"/>
  <c r="L5286" i="35" s="1"/>
  <c r="G5235" i="35"/>
  <c r="G5286" i="35" s="1"/>
  <c r="R5234" i="35"/>
  <c r="R5285" i="35" s="1"/>
  <c r="L5234" i="35"/>
  <c r="L5285" i="35" s="1"/>
  <c r="G5234" i="35"/>
  <c r="G5285" i="35" s="1"/>
  <c r="R5233" i="35"/>
  <c r="R5284" i="35" s="1"/>
  <c r="L5233" i="35"/>
  <c r="L5284" i="35" s="1"/>
  <c r="G5233" i="35"/>
  <c r="G5284" i="35" s="1"/>
  <c r="R5232" i="35"/>
  <c r="R5283" i="35" s="1"/>
  <c r="L5232" i="35"/>
  <c r="L5283" i="35" s="1"/>
  <c r="G5232" i="35"/>
  <c r="G5283" i="35" s="1"/>
  <c r="R5231" i="35"/>
  <c r="R5282" i="35" s="1"/>
  <c r="L5231" i="35"/>
  <c r="L5282" i="35" s="1"/>
  <c r="G5231" i="35"/>
  <c r="G5282" i="35" s="1"/>
  <c r="R5230" i="35"/>
  <c r="R5281" i="35" s="1"/>
  <c r="L5230" i="35"/>
  <c r="L5281" i="35" s="1"/>
  <c r="G5230" i="35"/>
  <c r="G5281" i="35" s="1"/>
  <c r="R5229" i="35"/>
  <c r="R5280" i="35" s="1"/>
  <c r="L5229" i="35"/>
  <c r="L5280" i="35" s="1"/>
  <c r="G5229" i="35"/>
  <c r="G5280" i="35" s="1"/>
  <c r="R5228" i="35"/>
  <c r="R5279" i="35" s="1"/>
  <c r="L5228" i="35"/>
  <c r="L5279" i="35" s="1"/>
  <c r="G5228" i="35"/>
  <c r="G5279" i="35" s="1"/>
  <c r="R5227" i="35"/>
  <c r="R5278" i="35" s="1"/>
  <c r="L5227" i="35"/>
  <c r="L5278" i="35" s="1"/>
  <c r="G5227" i="35"/>
  <c r="G5278" i="35" s="1"/>
  <c r="R5226" i="35"/>
  <c r="R5277" i="35" s="1"/>
  <c r="L5226" i="35"/>
  <c r="L5277" i="35" s="1"/>
  <c r="G5226" i="35"/>
  <c r="G5277" i="35" s="1"/>
  <c r="R5225" i="35"/>
  <c r="R5276" i="35" s="1"/>
  <c r="L5225" i="35"/>
  <c r="L5276" i="35" s="1"/>
  <c r="G5225" i="35"/>
  <c r="G5276" i="35" s="1"/>
  <c r="R5224" i="35"/>
  <c r="R5275" i="35" s="1"/>
  <c r="L5224" i="35"/>
  <c r="L5275" i="35" s="1"/>
  <c r="G5224" i="35"/>
  <c r="G5275" i="35" s="1"/>
  <c r="R5223" i="35"/>
  <c r="L5223" i="35"/>
  <c r="G5223" i="35"/>
  <c r="L5133" i="35"/>
  <c r="L5184" i="35" s="1"/>
  <c r="P5132" i="35"/>
  <c r="P5183" i="35" s="1"/>
  <c r="E5131" i="35"/>
  <c r="E5182" i="35" s="1"/>
  <c r="I5131" i="35"/>
  <c r="I5182" i="35" s="1"/>
  <c r="M5131" i="35"/>
  <c r="M5182" i="35" s="1"/>
  <c r="Q5131" i="35"/>
  <c r="Q5182" i="35" s="1"/>
  <c r="F5131" i="35"/>
  <c r="F5182" i="35" s="1"/>
  <c r="J5131" i="35"/>
  <c r="J5182" i="35" s="1"/>
  <c r="N5131" i="35"/>
  <c r="N5182" i="35" s="1"/>
  <c r="R5131" i="35"/>
  <c r="R5182" i="35" s="1"/>
  <c r="G5131" i="35"/>
  <c r="G5182" i="35" s="1"/>
  <c r="K5131" i="35"/>
  <c r="K5182" i="35" s="1"/>
  <c r="O5131" i="35"/>
  <c r="O5182" i="35" s="1"/>
  <c r="L5129" i="35"/>
  <c r="L5180" i="35" s="1"/>
  <c r="P5128" i="35"/>
  <c r="P5179" i="35" s="1"/>
  <c r="E5127" i="35"/>
  <c r="E5178" i="35" s="1"/>
  <c r="I5127" i="35"/>
  <c r="I5178" i="35" s="1"/>
  <c r="M5127" i="35"/>
  <c r="M5178" i="35" s="1"/>
  <c r="Q5127" i="35"/>
  <c r="Q5178" i="35" s="1"/>
  <c r="F5127" i="35"/>
  <c r="F5178" i="35" s="1"/>
  <c r="J5127" i="35"/>
  <c r="J5178" i="35" s="1"/>
  <c r="N5127" i="35"/>
  <c r="N5178" i="35" s="1"/>
  <c r="R5127" i="35"/>
  <c r="R5178" i="35" s="1"/>
  <c r="G5127" i="35"/>
  <c r="G5178" i="35" s="1"/>
  <c r="K5127" i="35"/>
  <c r="K5178" i="35" s="1"/>
  <c r="O5127" i="35"/>
  <c r="O5178" i="35" s="1"/>
  <c r="L5125" i="35"/>
  <c r="L5176" i="35" s="1"/>
  <c r="P5124" i="35"/>
  <c r="P5175" i="35" s="1"/>
  <c r="E5123" i="35"/>
  <c r="E5174" i="35" s="1"/>
  <c r="I5123" i="35"/>
  <c r="I5174" i="35" s="1"/>
  <c r="M5123" i="35"/>
  <c r="M5174" i="35" s="1"/>
  <c r="Q5123" i="35"/>
  <c r="Q5174" i="35" s="1"/>
  <c r="F5123" i="35"/>
  <c r="F5174" i="35" s="1"/>
  <c r="J5123" i="35"/>
  <c r="J5174" i="35" s="1"/>
  <c r="N5123" i="35"/>
  <c r="N5174" i="35" s="1"/>
  <c r="R5123" i="35"/>
  <c r="R5174" i="35" s="1"/>
  <c r="G5123" i="35"/>
  <c r="G5174" i="35" s="1"/>
  <c r="K5123" i="35"/>
  <c r="K5174" i="35" s="1"/>
  <c r="O5123" i="35"/>
  <c r="O5174" i="35" s="1"/>
  <c r="D5174" i="35"/>
  <c r="L5121" i="35"/>
  <c r="L5172" i="35" s="1"/>
  <c r="P5120" i="35"/>
  <c r="P5171" i="35" s="1"/>
  <c r="E5119" i="35"/>
  <c r="E5170" i="35" s="1"/>
  <c r="I5119" i="35"/>
  <c r="I5170" i="35" s="1"/>
  <c r="M5119" i="35"/>
  <c r="M5170" i="35" s="1"/>
  <c r="Q5119" i="35"/>
  <c r="Q5170" i="35" s="1"/>
  <c r="F5119" i="35"/>
  <c r="F5170" i="35" s="1"/>
  <c r="J5119" i="35"/>
  <c r="J5170" i="35" s="1"/>
  <c r="N5119" i="35"/>
  <c r="N5170" i="35" s="1"/>
  <c r="R5119" i="35"/>
  <c r="R5170" i="35" s="1"/>
  <c r="G5119" i="35"/>
  <c r="G5170" i="35" s="1"/>
  <c r="K5119" i="35"/>
  <c r="K5170" i="35" s="1"/>
  <c r="O5119" i="35"/>
  <c r="O5170" i="35" s="1"/>
  <c r="D5170" i="35"/>
  <c r="L5117" i="35"/>
  <c r="L5168" i="35" s="1"/>
  <c r="P5116" i="35"/>
  <c r="P5167" i="35" s="1"/>
  <c r="E5115" i="35"/>
  <c r="E5166" i="35" s="1"/>
  <c r="I5115" i="35"/>
  <c r="I5166" i="35" s="1"/>
  <c r="M5115" i="35"/>
  <c r="M5166" i="35" s="1"/>
  <c r="Q5115" i="35"/>
  <c r="Q5166" i="35" s="1"/>
  <c r="F5115" i="35"/>
  <c r="F5166" i="35" s="1"/>
  <c r="J5115" i="35"/>
  <c r="J5166" i="35" s="1"/>
  <c r="N5115" i="35"/>
  <c r="N5166" i="35" s="1"/>
  <c r="R5115" i="35"/>
  <c r="R5166" i="35" s="1"/>
  <c r="G5115" i="35"/>
  <c r="G5166" i="35" s="1"/>
  <c r="K5115" i="35"/>
  <c r="K5166" i="35" s="1"/>
  <c r="O5115" i="35"/>
  <c r="O5166" i="35" s="1"/>
  <c r="D5166" i="35"/>
  <c r="L5113" i="35"/>
  <c r="L5164" i="35" s="1"/>
  <c r="P5112" i="35"/>
  <c r="P5163" i="35" s="1"/>
  <c r="E5111" i="35"/>
  <c r="E5162" i="35" s="1"/>
  <c r="I5111" i="35"/>
  <c r="I5162" i="35" s="1"/>
  <c r="M5111" i="35"/>
  <c r="M5162" i="35" s="1"/>
  <c r="Q5111" i="35"/>
  <c r="Q5162" i="35" s="1"/>
  <c r="F5111" i="35"/>
  <c r="F5162" i="35" s="1"/>
  <c r="J5111" i="35"/>
  <c r="J5162" i="35" s="1"/>
  <c r="N5111" i="35"/>
  <c r="N5162" i="35" s="1"/>
  <c r="R5111" i="35"/>
  <c r="R5162" i="35" s="1"/>
  <c r="G5111" i="35"/>
  <c r="G5162" i="35" s="1"/>
  <c r="K5111" i="35"/>
  <c r="K5162" i="35" s="1"/>
  <c r="O5111" i="35"/>
  <c r="O5162" i="35" s="1"/>
  <c r="D5162" i="35"/>
  <c r="L5109" i="35"/>
  <c r="L5160" i="35" s="1"/>
  <c r="P5108" i="35"/>
  <c r="P5159" i="35" s="1"/>
  <c r="E5107" i="35"/>
  <c r="E5158" i="35" s="1"/>
  <c r="I5107" i="35"/>
  <c r="I5158" i="35" s="1"/>
  <c r="M5107" i="35"/>
  <c r="M5158" i="35" s="1"/>
  <c r="Q5107" i="35"/>
  <c r="Q5158" i="35" s="1"/>
  <c r="F5107" i="35"/>
  <c r="F5158" i="35" s="1"/>
  <c r="J5107" i="35"/>
  <c r="J5158" i="35" s="1"/>
  <c r="N5107" i="35"/>
  <c r="N5158" i="35" s="1"/>
  <c r="R5107" i="35"/>
  <c r="R5158" i="35" s="1"/>
  <c r="G5107" i="35"/>
  <c r="G5158" i="35" s="1"/>
  <c r="K5107" i="35"/>
  <c r="K5158" i="35" s="1"/>
  <c r="O5107" i="35"/>
  <c r="O5158" i="35" s="1"/>
  <c r="D5158" i="35"/>
  <c r="L5105" i="35"/>
  <c r="L5156" i="35" s="1"/>
  <c r="P5104" i="35"/>
  <c r="P5155" i="35" s="1"/>
  <c r="E5103" i="35"/>
  <c r="E5154" i="35" s="1"/>
  <c r="I5103" i="35"/>
  <c r="I5154" i="35" s="1"/>
  <c r="M5103" i="35"/>
  <c r="M5154" i="35" s="1"/>
  <c r="Q5103" i="35"/>
  <c r="Q5154" i="35" s="1"/>
  <c r="F5103" i="35"/>
  <c r="F5154" i="35" s="1"/>
  <c r="J5103" i="35"/>
  <c r="J5154" i="35" s="1"/>
  <c r="N5103" i="35"/>
  <c r="N5154" i="35" s="1"/>
  <c r="R5103" i="35"/>
  <c r="R5154" i="35" s="1"/>
  <c r="G5103" i="35"/>
  <c r="G5154" i="35" s="1"/>
  <c r="K5103" i="35"/>
  <c r="K5154" i="35" s="1"/>
  <c r="O5103" i="35"/>
  <c r="O5154" i="35" s="1"/>
  <c r="D5154" i="35"/>
  <c r="L5101" i="35"/>
  <c r="L5152" i="35" s="1"/>
  <c r="P5100" i="35"/>
  <c r="P5151" i="35" s="1"/>
  <c r="E5099" i="35"/>
  <c r="E5150" i="35" s="1"/>
  <c r="I5099" i="35"/>
  <c r="I5150" i="35" s="1"/>
  <c r="M5099" i="35"/>
  <c r="M5150" i="35" s="1"/>
  <c r="Q5099" i="35"/>
  <c r="Q5150" i="35" s="1"/>
  <c r="F5099" i="35"/>
  <c r="F5150" i="35" s="1"/>
  <c r="J5099" i="35"/>
  <c r="J5150" i="35" s="1"/>
  <c r="N5099" i="35"/>
  <c r="N5150" i="35" s="1"/>
  <c r="R5099" i="35"/>
  <c r="R5150" i="35" s="1"/>
  <c r="G5099" i="35"/>
  <c r="G5150" i="35" s="1"/>
  <c r="K5099" i="35"/>
  <c r="K5150" i="35" s="1"/>
  <c r="O5099" i="35"/>
  <c r="O5150" i="35" s="1"/>
  <c r="D5150" i="35"/>
  <c r="P5240" i="35"/>
  <c r="P5291" i="35" s="1"/>
  <c r="K5240" i="35"/>
  <c r="K5291" i="35" s="1"/>
  <c r="F5240" i="35"/>
  <c r="F5291" i="35" s="1"/>
  <c r="P5239" i="35"/>
  <c r="P5290" i="35" s="1"/>
  <c r="K5239" i="35"/>
  <c r="K5290" i="35" s="1"/>
  <c r="F5239" i="35"/>
  <c r="F5290" i="35" s="1"/>
  <c r="P5238" i="35"/>
  <c r="P5289" i="35" s="1"/>
  <c r="K5238" i="35"/>
  <c r="K5289" i="35" s="1"/>
  <c r="F5238" i="35"/>
  <c r="F5289" i="35" s="1"/>
  <c r="P5237" i="35"/>
  <c r="P5288" i="35" s="1"/>
  <c r="K5237" i="35"/>
  <c r="K5288" i="35" s="1"/>
  <c r="F5237" i="35"/>
  <c r="F5288" i="35" s="1"/>
  <c r="P5236" i="35"/>
  <c r="P5287" i="35" s="1"/>
  <c r="K5236" i="35"/>
  <c r="K5287" i="35" s="1"/>
  <c r="F5236" i="35"/>
  <c r="F5287" i="35" s="1"/>
  <c r="P5235" i="35"/>
  <c r="P5286" i="35" s="1"/>
  <c r="K5235" i="35"/>
  <c r="K5286" i="35" s="1"/>
  <c r="F5235" i="35"/>
  <c r="F5286" i="35" s="1"/>
  <c r="P5234" i="35"/>
  <c r="P5285" i="35" s="1"/>
  <c r="K5234" i="35"/>
  <c r="K5285" i="35" s="1"/>
  <c r="F5234" i="35"/>
  <c r="F5285" i="35" s="1"/>
  <c r="P5233" i="35"/>
  <c r="P5284" i="35" s="1"/>
  <c r="K5233" i="35"/>
  <c r="K5284" i="35" s="1"/>
  <c r="F5233" i="35"/>
  <c r="F5284" i="35" s="1"/>
  <c r="P5232" i="35"/>
  <c r="P5283" i="35" s="1"/>
  <c r="K5232" i="35"/>
  <c r="K5283" i="35" s="1"/>
  <c r="F5232" i="35"/>
  <c r="F5283" i="35" s="1"/>
  <c r="P5231" i="35"/>
  <c r="P5282" i="35" s="1"/>
  <c r="K5231" i="35"/>
  <c r="K5282" i="35" s="1"/>
  <c r="F5231" i="35"/>
  <c r="F5282" i="35" s="1"/>
  <c r="P5230" i="35"/>
  <c r="P5281" i="35" s="1"/>
  <c r="K5230" i="35"/>
  <c r="K5281" i="35" s="1"/>
  <c r="F5230" i="35"/>
  <c r="F5281" i="35" s="1"/>
  <c r="P5229" i="35"/>
  <c r="P5280" i="35" s="1"/>
  <c r="K5229" i="35"/>
  <c r="K5280" i="35" s="1"/>
  <c r="F5229" i="35"/>
  <c r="F5280" i="35" s="1"/>
  <c r="P5228" i="35"/>
  <c r="P5279" i="35" s="1"/>
  <c r="K5228" i="35"/>
  <c r="K5279" i="35" s="1"/>
  <c r="F5228" i="35"/>
  <c r="F5279" i="35" s="1"/>
  <c r="P5227" i="35"/>
  <c r="P5278" i="35" s="1"/>
  <c r="K5227" i="35"/>
  <c r="K5278" i="35" s="1"/>
  <c r="F5227" i="35"/>
  <c r="F5278" i="35" s="1"/>
  <c r="P5226" i="35"/>
  <c r="P5277" i="35" s="1"/>
  <c r="K5226" i="35"/>
  <c r="K5277" i="35" s="1"/>
  <c r="F5226" i="35"/>
  <c r="F5277" i="35" s="1"/>
  <c r="P5225" i="35"/>
  <c r="P5276" i="35" s="1"/>
  <c r="K5225" i="35"/>
  <c r="K5276" i="35" s="1"/>
  <c r="F5225" i="35"/>
  <c r="F5276" i="35" s="1"/>
  <c r="P5224" i="35"/>
  <c r="P5275" i="35" s="1"/>
  <c r="K5224" i="35"/>
  <c r="K5275" i="35" s="1"/>
  <c r="F5224" i="35"/>
  <c r="F5275" i="35" s="1"/>
  <c r="P5223" i="35"/>
  <c r="K5223" i="35"/>
  <c r="F5223" i="35"/>
  <c r="H5133" i="35"/>
  <c r="H5184" i="35" s="1"/>
  <c r="L5132" i="35"/>
  <c r="L5183" i="35" s="1"/>
  <c r="E5130" i="35"/>
  <c r="E5181" i="35" s="1"/>
  <c r="I5130" i="35"/>
  <c r="I5181" i="35" s="1"/>
  <c r="M5130" i="35"/>
  <c r="M5181" i="35" s="1"/>
  <c r="Q5130" i="35"/>
  <c r="Q5181" i="35" s="1"/>
  <c r="F5130" i="35"/>
  <c r="F5181" i="35" s="1"/>
  <c r="J5130" i="35"/>
  <c r="J5181" i="35" s="1"/>
  <c r="N5130" i="35"/>
  <c r="N5181" i="35" s="1"/>
  <c r="R5130" i="35"/>
  <c r="R5181" i="35" s="1"/>
  <c r="G5130" i="35"/>
  <c r="G5181" i="35" s="1"/>
  <c r="K5130" i="35"/>
  <c r="K5181" i="35" s="1"/>
  <c r="O5130" i="35"/>
  <c r="O5181" i="35" s="1"/>
  <c r="H5129" i="35"/>
  <c r="H5180" i="35" s="1"/>
  <c r="L5128" i="35"/>
  <c r="L5179" i="35" s="1"/>
  <c r="E5126" i="35"/>
  <c r="E5177" i="35" s="1"/>
  <c r="I5126" i="35"/>
  <c r="I5177" i="35" s="1"/>
  <c r="M5126" i="35"/>
  <c r="M5177" i="35" s="1"/>
  <c r="Q5126" i="35"/>
  <c r="Q5177" i="35" s="1"/>
  <c r="F5126" i="35"/>
  <c r="F5177" i="35" s="1"/>
  <c r="J5126" i="35"/>
  <c r="J5177" i="35" s="1"/>
  <c r="N5126" i="35"/>
  <c r="N5177" i="35" s="1"/>
  <c r="R5126" i="35"/>
  <c r="R5177" i="35" s="1"/>
  <c r="G5126" i="35"/>
  <c r="G5177" i="35" s="1"/>
  <c r="K5126" i="35"/>
  <c r="K5177" i="35" s="1"/>
  <c r="O5126" i="35"/>
  <c r="O5177" i="35" s="1"/>
  <c r="D5177" i="35"/>
  <c r="H5125" i="35"/>
  <c r="H5176" i="35" s="1"/>
  <c r="L5124" i="35"/>
  <c r="L5175" i="35" s="1"/>
  <c r="E5122" i="35"/>
  <c r="E5173" i="35" s="1"/>
  <c r="I5122" i="35"/>
  <c r="I5173" i="35" s="1"/>
  <c r="M5122" i="35"/>
  <c r="M5173" i="35" s="1"/>
  <c r="Q5122" i="35"/>
  <c r="Q5173" i="35" s="1"/>
  <c r="F5122" i="35"/>
  <c r="F5173" i="35" s="1"/>
  <c r="J5122" i="35"/>
  <c r="J5173" i="35" s="1"/>
  <c r="N5122" i="35"/>
  <c r="N5173" i="35" s="1"/>
  <c r="R5122" i="35"/>
  <c r="R5173" i="35" s="1"/>
  <c r="G5122" i="35"/>
  <c r="G5173" i="35" s="1"/>
  <c r="K5122" i="35"/>
  <c r="K5173" i="35" s="1"/>
  <c r="O5122" i="35"/>
  <c r="O5173" i="35" s="1"/>
  <c r="D5173" i="35"/>
  <c r="H5121" i="35"/>
  <c r="H5172" i="35" s="1"/>
  <c r="L5120" i="35"/>
  <c r="L5171" i="35" s="1"/>
  <c r="E5118" i="35"/>
  <c r="E5169" i="35" s="1"/>
  <c r="I5118" i="35"/>
  <c r="I5169" i="35" s="1"/>
  <c r="M5118" i="35"/>
  <c r="M5169" i="35" s="1"/>
  <c r="Q5118" i="35"/>
  <c r="Q5169" i="35" s="1"/>
  <c r="F5118" i="35"/>
  <c r="F5169" i="35" s="1"/>
  <c r="J5118" i="35"/>
  <c r="J5169" i="35" s="1"/>
  <c r="N5118" i="35"/>
  <c r="N5169" i="35" s="1"/>
  <c r="R5118" i="35"/>
  <c r="R5169" i="35" s="1"/>
  <c r="G5118" i="35"/>
  <c r="G5169" i="35" s="1"/>
  <c r="K5118" i="35"/>
  <c r="K5169" i="35" s="1"/>
  <c r="O5118" i="35"/>
  <c r="O5169" i="35" s="1"/>
  <c r="D5169" i="35"/>
  <c r="H5117" i="35"/>
  <c r="H5168" i="35" s="1"/>
  <c r="L5116" i="35"/>
  <c r="L5167" i="35" s="1"/>
  <c r="E5114" i="35"/>
  <c r="E5165" i="35" s="1"/>
  <c r="I5114" i="35"/>
  <c r="I5165" i="35" s="1"/>
  <c r="M5114" i="35"/>
  <c r="M5165" i="35" s="1"/>
  <c r="Q5114" i="35"/>
  <c r="Q5165" i="35" s="1"/>
  <c r="F5114" i="35"/>
  <c r="F5165" i="35" s="1"/>
  <c r="J5114" i="35"/>
  <c r="J5165" i="35" s="1"/>
  <c r="N5114" i="35"/>
  <c r="N5165" i="35" s="1"/>
  <c r="R5114" i="35"/>
  <c r="R5165" i="35" s="1"/>
  <c r="G5114" i="35"/>
  <c r="G5165" i="35" s="1"/>
  <c r="K5114" i="35"/>
  <c r="K5165" i="35" s="1"/>
  <c r="O5114" i="35"/>
  <c r="O5165" i="35" s="1"/>
  <c r="D5165" i="35"/>
  <c r="H5113" i="35"/>
  <c r="H5164" i="35" s="1"/>
  <c r="L5112" i="35"/>
  <c r="L5163" i="35" s="1"/>
  <c r="E5110" i="35"/>
  <c r="E5161" i="35" s="1"/>
  <c r="I5110" i="35"/>
  <c r="I5161" i="35" s="1"/>
  <c r="M5110" i="35"/>
  <c r="M5161" i="35" s="1"/>
  <c r="Q5110" i="35"/>
  <c r="Q5161" i="35" s="1"/>
  <c r="F5110" i="35"/>
  <c r="F5161" i="35" s="1"/>
  <c r="J5110" i="35"/>
  <c r="J5161" i="35" s="1"/>
  <c r="N5110" i="35"/>
  <c r="N5161" i="35" s="1"/>
  <c r="R5110" i="35"/>
  <c r="R5161" i="35" s="1"/>
  <c r="G5110" i="35"/>
  <c r="G5161" i="35" s="1"/>
  <c r="K5110" i="35"/>
  <c r="K5161" i="35" s="1"/>
  <c r="O5110" i="35"/>
  <c r="O5161" i="35" s="1"/>
  <c r="D5161" i="35"/>
  <c r="H5109" i="35"/>
  <c r="H5160" i="35" s="1"/>
  <c r="L5108" i="35"/>
  <c r="L5159" i="35" s="1"/>
  <c r="E5106" i="35"/>
  <c r="E5157" i="35" s="1"/>
  <c r="I5106" i="35"/>
  <c r="I5157" i="35" s="1"/>
  <c r="M5106" i="35"/>
  <c r="M5157" i="35" s="1"/>
  <c r="Q5106" i="35"/>
  <c r="Q5157" i="35" s="1"/>
  <c r="F5106" i="35"/>
  <c r="F5157" i="35" s="1"/>
  <c r="J5106" i="35"/>
  <c r="J5157" i="35" s="1"/>
  <c r="N5106" i="35"/>
  <c r="N5157" i="35" s="1"/>
  <c r="R5106" i="35"/>
  <c r="R5157" i="35" s="1"/>
  <c r="G5106" i="35"/>
  <c r="G5157" i="35" s="1"/>
  <c r="K5106" i="35"/>
  <c r="K5157" i="35" s="1"/>
  <c r="O5106" i="35"/>
  <c r="O5157" i="35" s="1"/>
  <c r="D5157" i="35"/>
  <c r="H5105" i="35"/>
  <c r="H5156" i="35" s="1"/>
  <c r="L5104" i="35"/>
  <c r="L5155" i="35" s="1"/>
  <c r="E5102" i="35"/>
  <c r="E5153" i="35" s="1"/>
  <c r="I5102" i="35"/>
  <c r="I5153" i="35" s="1"/>
  <c r="M5102" i="35"/>
  <c r="M5153" i="35" s="1"/>
  <c r="Q5102" i="35"/>
  <c r="Q5153" i="35" s="1"/>
  <c r="F5102" i="35"/>
  <c r="F5153" i="35" s="1"/>
  <c r="J5102" i="35"/>
  <c r="J5153" i="35" s="1"/>
  <c r="N5102" i="35"/>
  <c r="N5153" i="35" s="1"/>
  <c r="R5102" i="35"/>
  <c r="R5153" i="35" s="1"/>
  <c r="G5102" i="35"/>
  <c r="G5153" i="35" s="1"/>
  <c r="K5102" i="35"/>
  <c r="K5153" i="35" s="1"/>
  <c r="O5102" i="35"/>
  <c r="O5153" i="35" s="1"/>
  <c r="D5153" i="35"/>
  <c r="H5101" i="35"/>
  <c r="H5152" i="35" s="1"/>
  <c r="L5100" i="35"/>
  <c r="L5151" i="35" s="1"/>
  <c r="R5086" i="35"/>
  <c r="R5137" i="35" s="1"/>
  <c r="G5084" i="35"/>
  <c r="K5084" i="35"/>
  <c r="O5084" i="35"/>
  <c r="H5084" i="35"/>
  <c r="M5084" i="35"/>
  <c r="R5084" i="35"/>
  <c r="E5084" i="35"/>
  <c r="L5084" i="35"/>
  <c r="F5084" i="35"/>
  <c r="N5084" i="35"/>
  <c r="I5084" i="35"/>
  <c r="P5084" i="35"/>
  <c r="D5134" i="35"/>
  <c r="D5135" i="35"/>
  <c r="D5185" i="35" s="1"/>
  <c r="D5188" i="35" s="1"/>
  <c r="D5198" i="35" s="1"/>
  <c r="D5202" i="35" s="1"/>
  <c r="G5088" i="35"/>
  <c r="G5139" i="35" s="1"/>
  <c r="K5088" i="35"/>
  <c r="K5139" i="35" s="1"/>
  <c r="O5088" i="35"/>
  <c r="O5139" i="35" s="1"/>
  <c r="H5088" i="35"/>
  <c r="H5139" i="35" s="1"/>
  <c r="M5088" i="35"/>
  <c r="M5139" i="35" s="1"/>
  <c r="R5088" i="35"/>
  <c r="R5139" i="35" s="1"/>
  <c r="H5044" i="35"/>
  <c r="H5051" i="35" s="1"/>
  <c r="H5061" i="35" s="1"/>
  <c r="H5065" i="35" s="1"/>
  <c r="R5098" i="35"/>
  <c r="R5149" i="35" s="1"/>
  <c r="N5098" i="35"/>
  <c r="N5149" i="35" s="1"/>
  <c r="J5098" i="35"/>
  <c r="J5149" i="35" s="1"/>
  <c r="E5098" i="35"/>
  <c r="E5149" i="35" s="1"/>
  <c r="P5097" i="35"/>
  <c r="P5148" i="35" s="1"/>
  <c r="K5097" i="35"/>
  <c r="K5148" i="35" s="1"/>
  <c r="P5096" i="35"/>
  <c r="P5147" i="35" s="1"/>
  <c r="K5096" i="35"/>
  <c r="K5147" i="35" s="1"/>
  <c r="P5095" i="35"/>
  <c r="P5146" i="35" s="1"/>
  <c r="K5095" i="35"/>
  <c r="K5146" i="35" s="1"/>
  <c r="P5094" i="35"/>
  <c r="P5145" i="35" s="1"/>
  <c r="K5094" i="35"/>
  <c r="K5145" i="35" s="1"/>
  <c r="P5093" i="35"/>
  <c r="P5144" i="35" s="1"/>
  <c r="K5093" i="35"/>
  <c r="K5144" i="35" s="1"/>
  <c r="P5092" i="35"/>
  <c r="P5143" i="35" s="1"/>
  <c r="K5092" i="35"/>
  <c r="K5143" i="35" s="1"/>
  <c r="P5091" i="35"/>
  <c r="P5142" i="35" s="1"/>
  <c r="K5091" i="35"/>
  <c r="K5142" i="35" s="1"/>
  <c r="P5090" i="35"/>
  <c r="P5141" i="35" s="1"/>
  <c r="K5090" i="35"/>
  <c r="K5141" i="35" s="1"/>
  <c r="P5089" i="35"/>
  <c r="P5140" i="35" s="1"/>
  <c r="K5089" i="35"/>
  <c r="K5140" i="35" s="1"/>
  <c r="P5088" i="35"/>
  <c r="P5139" i="35" s="1"/>
  <c r="I5088" i="35"/>
  <c r="I5139" i="35" s="1"/>
  <c r="G5085" i="35"/>
  <c r="G5136" i="35" s="1"/>
  <c r="K5085" i="35"/>
  <c r="K5136" i="35" s="1"/>
  <c r="O5085" i="35"/>
  <c r="O5136" i="35" s="1"/>
  <c r="F5085" i="35"/>
  <c r="F5136" i="35" s="1"/>
  <c r="L5085" i="35"/>
  <c r="L5136" i="35" s="1"/>
  <c r="Q5085" i="35"/>
  <c r="Q5136" i="35" s="1"/>
  <c r="P5044" i="35"/>
  <c r="P5051" i="35" s="1"/>
  <c r="P5061" i="35" s="1"/>
  <c r="P5065" i="35" s="1"/>
  <c r="F5044" i="35"/>
  <c r="F5051" i="35" s="1"/>
  <c r="F5061" i="35" s="1"/>
  <c r="F5065" i="35" s="1"/>
  <c r="F5097" i="35"/>
  <c r="F5148" i="35" s="1"/>
  <c r="J5097" i="35"/>
  <c r="J5148" i="35" s="1"/>
  <c r="N5097" i="35"/>
  <c r="N5148" i="35" s="1"/>
  <c r="R5097" i="35"/>
  <c r="R5148" i="35" s="1"/>
  <c r="F5096" i="35"/>
  <c r="F5147" i="35" s="1"/>
  <c r="J5096" i="35"/>
  <c r="J5147" i="35" s="1"/>
  <c r="N5096" i="35"/>
  <c r="N5147" i="35" s="1"/>
  <c r="R5096" i="35"/>
  <c r="R5147" i="35" s="1"/>
  <c r="F5095" i="35"/>
  <c r="F5146" i="35" s="1"/>
  <c r="J5095" i="35"/>
  <c r="J5146" i="35" s="1"/>
  <c r="N5095" i="35"/>
  <c r="N5146" i="35" s="1"/>
  <c r="R5095" i="35"/>
  <c r="R5146" i="35" s="1"/>
  <c r="F5094" i="35"/>
  <c r="F5145" i="35" s="1"/>
  <c r="J5094" i="35"/>
  <c r="J5145" i="35" s="1"/>
  <c r="N5094" i="35"/>
  <c r="N5145" i="35" s="1"/>
  <c r="R5094" i="35"/>
  <c r="R5145" i="35" s="1"/>
  <c r="F5093" i="35"/>
  <c r="F5144" i="35" s="1"/>
  <c r="J5093" i="35"/>
  <c r="J5144" i="35" s="1"/>
  <c r="N5093" i="35"/>
  <c r="N5144" i="35" s="1"/>
  <c r="R5093" i="35"/>
  <c r="R5144" i="35" s="1"/>
  <c r="F5092" i="35"/>
  <c r="F5143" i="35" s="1"/>
  <c r="J5092" i="35"/>
  <c r="J5143" i="35" s="1"/>
  <c r="N5092" i="35"/>
  <c r="N5143" i="35" s="1"/>
  <c r="R5092" i="35"/>
  <c r="R5143" i="35" s="1"/>
  <c r="F5091" i="35"/>
  <c r="F5142" i="35" s="1"/>
  <c r="J5091" i="35"/>
  <c r="J5142" i="35" s="1"/>
  <c r="N5091" i="35"/>
  <c r="N5142" i="35" s="1"/>
  <c r="R5091" i="35"/>
  <c r="R5142" i="35" s="1"/>
  <c r="F5090" i="35"/>
  <c r="F5141" i="35" s="1"/>
  <c r="J5090" i="35"/>
  <c r="J5141" i="35" s="1"/>
  <c r="N5090" i="35"/>
  <c r="N5141" i="35" s="1"/>
  <c r="R5090" i="35"/>
  <c r="R5141" i="35" s="1"/>
  <c r="F5089" i="35"/>
  <c r="F5140" i="35" s="1"/>
  <c r="J5089" i="35"/>
  <c r="J5140" i="35" s="1"/>
  <c r="N5089" i="35"/>
  <c r="N5140" i="35" s="1"/>
  <c r="R5089" i="35"/>
  <c r="R5140" i="35" s="1"/>
  <c r="N5088" i="35"/>
  <c r="N5139" i="35" s="1"/>
  <c r="F5088" i="35"/>
  <c r="F5139" i="35" s="1"/>
  <c r="L5044" i="35"/>
  <c r="L5051" i="35" s="1"/>
  <c r="L5061" i="35" s="1"/>
  <c r="L5065" i="35" s="1"/>
  <c r="D5044" i="35"/>
  <c r="D5051" i="35" s="1"/>
  <c r="D5061" i="35" s="1"/>
  <c r="D5065" i="35" s="1"/>
  <c r="O4993" i="35"/>
  <c r="O4994" i="35"/>
  <c r="O5044" i="35" s="1"/>
  <c r="O5051" i="35" s="1"/>
  <c r="O5061" i="35" s="1"/>
  <c r="O5065" i="35" s="1"/>
  <c r="I4993" i="35"/>
  <c r="G5087" i="35"/>
  <c r="G5138" i="35" s="1"/>
  <c r="K5087" i="35"/>
  <c r="K5138" i="35" s="1"/>
  <c r="O5087" i="35"/>
  <c r="O5138" i="35" s="1"/>
  <c r="M4993" i="35"/>
  <c r="I4907" i="35"/>
  <c r="G4682" i="35"/>
  <c r="G4684" i="35" s="1"/>
  <c r="Q4993" i="35"/>
  <c r="G4993" i="35"/>
  <c r="G4994" i="35"/>
  <c r="G5044" i="35" s="1"/>
  <c r="G5051" i="35" s="1"/>
  <c r="G5061" i="35" s="1"/>
  <c r="G5065" i="35" s="1"/>
  <c r="N4803" i="35"/>
  <c r="F4803" i="35"/>
  <c r="D4682" i="35"/>
  <c r="D4684" i="35" s="1"/>
  <c r="K4993" i="35"/>
  <c r="K4994" i="35"/>
  <c r="K5044" i="35" s="1"/>
  <c r="K5051" i="35" s="1"/>
  <c r="K5061" i="35" s="1"/>
  <c r="K5065" i="35" s="1"/>
  <c r="E4993" i="35"/>
  <c r="F4855" i="35"/>
  <c r="F4906" i="35" s="1"/>
  <c r="J4855" i="35"/>
  <c r="J4906" i="35" s="1"/>
  <c r="N4855" i="35"/>
  <c r="N4906" i="35" s="1"/>
  <c r="R4855" i="35"/>
  <c r="R4906" i="35" s="1"/>
  <c r="E4855" i="35"/>
  <c r="E4906" i="35" s="1"/>
  <c r="K4855" i="35"/>
  <c r="K4906" i="35" s="1"/>
  <c r="P4855" i="35"/>
  <c r="P4906" i="35" s="1"/>
  <c r="D4906" i="35"/>
  <c r="G4855" i="35"/>
  <c r="G4906" i="35" s="1"/>
  <c r="L4855" i="35"/>
  <c r="L4906" i="35" s="1"/>
  <c r="Q4855" i="35"/>
  <c r="Q4906" i="35" s="1"/>
  <c r="H4855" i="35"/>
  <c r="H4906" i="35" s="1"/>
  <c r="M4855" i="35"/>
  <c r="M4906" i="35" s="1"/>
  <c r="F4854" i="35"/>
  <c r="F4905" i="35" s="1"/>
  <c r="J4854" i="35"/>
  <c r="J4905" i="35" s="1"/>
  <c r="N4854" i="35"/>
  <c r="N4905" i="35" s="1"/>
  <c r="R4854" i="35"/>
  <c r="R4905" i="35" s="1"/>
  <c r="E4854" i="35"/>
  <c r="E4905" i="35" s="1"/>
  <c r="K4854" i="35"/>
  <c r="K4905" i="35" s="1"/>
  <c r="P4854" i="35"/>
  <c r="P4905" i="35" s="1"/>
  <c r="D4905" i="35"/>
  <c r="G4854" i="35"/>
  <c r="G4905" i="35" s="1"/>
  <c r="L4854" i="35"/>
  <c r="L4905" i="35" s="1"/>
  <c r="Q4854" i="35"/>
  <c r="Q4905" i="35" s="1"/>
  <c r="H4854" i="35"/>
  <c r="H4905" i="35" s="1"/>
  <c r="M4854" i="35"/>
  <c r="M4905" i="35" s="1"/>
  <c r="F4853" i="35"/>
  <c r="F4904" i="35" s="1"/>
  <c r="J4853" i="35"/>
  <c r="J4904" i="35" s="1"/>
  <c r="N4853" i="35"/>
  <c r="N4904" i="35" s="1"/>
  <c r="R4853" i="35"/>
  <c r="R4904" i="35" s="1"/>
  <c r="E4853" i="35"/>
  <c r="E4904" i="35" s="1"/>
  <c r="K4853" i="35"/>
  <c r="K4904" i="35" s="1"/>
  <c r="P4853" i="35"/>
  <c r="P4904" i="35" s="1"/>
  <c r="D4904" i="35"/>
  <c r="G4853" i="35"/>
  <c r="G4904" i="35" s="1"/>
  <c r="L4853" i="35"/>
  <c r="L4904" i="35" s="1"/>
  <c r="Q4853" i="35"/>
  <c r="Q4904" i="35" s="1"/>
  <c r="H4853" i="35"/>
  <c r="H4904" i="35" s="1"/>
  <c r="M4853" i="35"/>
  <c r="M4904" i="35" s="1"/>
  <c r="F4852" i="35"/>
  <c r="F4903" i="35" s="1"/>
  <c r="J4852" i="35"/>
  <c r="J4903" i="35" s="1"/>
  <c r="N4852" i="35"/>
  <c r="N4903" i="35" s="1"/>
  <c r="R4852" i="35"/>
  <c r="R4903" i="35" s="1"/>
  <c r="E4852" i="35"/>
  <c r="E4903" i="35" s="1"/>
  <c r="K4852" i="35"/>
  <c r="K4903" i="35" s="1"/>
  <c r="P4852" i="35"/>
  <c r="P4903" i="35" s="1"/>
  <c r="D4903" i="35"/>
  <c r="G4852" i="35"/>
  <c r="G4903" i="35" s="1"/>
  <c r="L4852" i="35"/>
  <c r="L4903" i="35" s="1"/>
  <c r="Q4852" i="35"/>
  <c r="Q4903" i="35" s="1"/>
  <c r="H4852" i="35"/>
  <c r="H4903" i="35" s="1"/>
  <c r="M4852" i="35"/>
  <c r="M4903" i="35" s="1"/>
  <c r="F4851" i="35"/>
  <c r="F4902" i="35" s="1"/>
  <c r="J4851" i="35"/>
  <c r="J4902" i="35" s="1"/>
  <c r="N4851" i="35"/>
  <c r="N4902" i="35" s="1"/>
  <c r="R4851" i="35"/>
  <c r="R4902" i="35" s="1"/>
  <c r="E4851" i="35"/>
  <c r="E4902" i="35" s="1"/>
  <c r="K4851" i="35"/>
  <c r="K4902" i="35" s="1"/>
  <c r="P4851" i="35"/>
  <c r="P4902" i="35" s="1"/>
  <c r="D4902" i="35"/>
  <c r="G4851" i="35"/>
  <c r="G4902" i="35" s="1"/>
  <c r="L4851" i="35"/>
  <c r="L4902" i="35" s="1"/>
  <c r="Q4851" i="35"/>
  <c r="Q4902" i="35" s="1"/>
  <c r="H4851" i="35"/>
  <c r="H4902" i="35" s="1"/>
  <c r="M4851" i="35"/>
  <c r="M4902" i="35" s="1"/>
  <c r="F4850" i="35"/>
  <c r="F4901" i="35" s="1"/>
  <c r="J4850" i="35"/>
  <c r="J4901" i="35" s="1"/>
  <c r="N4850" i="35"/>
  <c r="N4901" i="35" s="1"/>
  <c r="R4850" i="35"/>
  <c r="R4901" i="35" s="1"/>
  <c r="E4850" i="35"/>
  <c r="K4850" i="35"/>
  <c r="K4901" i="35" s="1"/>
  <c r="P4850" i="35"/>
  <c r="D4901" i="35"/>
  <c r="D4907" i="35" s="1"/>
  <c r="G4850" i="35"/>
  <c r="G4901" i="35" s="1"/>
  <c r="L4850" i="35"/>
  <c r="L4901" i="35" s="1"/>
  <c r="Q4850" i="35"/>
  <c r="Q4901" i="35" s="1"/>
  <c r="Q4907" i="35" s="1"/>
  <c r="H4850" i="35"/>
  <c r="M4850" i="35"/>
  <c r="D4856" i="35"/>
  <c r="O4856" i="35"/>
  <c r="O4857" i="35"/>
  <c r="O4907" i="35" s="1"/>
  <c r="I4856" i="35"/>
  <c r="F4856" i="35"/>
  <c r="F4857" i="35"/>
  <c r="Q4752" i="35"/>
  <c r="Q4753" i="35"/>
  <c r="Q4803" i="35" s="1"/>
  <c r="M4752" i="35"/>
  <c r="M4753" i="35"/>
  <c r="M4803" i="35" s="1"/>
  <c r="I4752" i="35"/>
  <c r="I4753" i="35"/>
  <c r="I4803" i="35" s="1"/>
  <c r="I4910" i="35" s="1"/>
  <c r="I4920" i="35" s="1"/>
  <c r="I4924" i="35" s="1"/>
  <c r="E4752" i="35"/>
  <c r="E4753" i="35"/>
  <c r="E4803" i="35" s="1"/>
  <c r="K4684" i="35"/>
  <c r="K4682" i="35"/>
  <c r="L4664" i="35"/>
  <c r="L4667" i="35" s="1"/>
  <c r="L4677" i="35" s="1"/>
  <c r="L4681" i="35" s="1"/>
  <c r="R4664" i="35"/>
  <c r="R4667" i="35" s="1"/>
  <c r="R4677" i="35" s="1"/>
  <c r="R4681" i="35" s="1"/>
  <c r="Q4613" i="35"/>
  <c r="Q4614" i="35"/>
  <c r="Q4664" i="35" s="1"/>
  <c r="Q4667" i="35" s="1"/>
  <c r="Q4677" i="35" s="1"/>
  <c r="Q4681" i="35" s="1"/>
  <c r="M4613" i="35"/>
  <c r="M4614" i="35"/>
  <c r="M4664" i="35" s="1"/>
  <c r="M4667" i="35" s="1"/>
  <c r="M4677" i="35" s="1"/>
  <c r="M4681" i="35" s="1"/>
  <c r="I4613" i="35"/>
  <c r="I4614" i="35"/>
  <c r="I4664" i="35" s="1"/>
  <c r="I4667" i="35" s="1"/>
  <c r="I4677" i="35" s="1"/>
  <c r="I4681" i="35" s="1"/>
  <c r="E4613" i="35"/>
  <c r="E4614" i="35"/>
  <c r="E4664" i="35" s="1"/>
  <c r="E4667" i="35" s="1"/>
  <c r="E4677" i="35" s="1"/>
  <c r="E4681" i="35" s="1"/>
  <c r="R4992" i="35"/>
  <c r="R5043" i="35" s="1"/>
  <c r="N4992" i="35"/>
  <c r="N5043" i="35" s="1"/>
  <c r="J4992" i="35"/>
  <c r="J5043" i="35" s="1"/>
  <c r="R4991" i="35"/>
  <c r="R5042" i="35" s="1"/>
  <c r="N4991" i="35"/>
  <c r="N5042" i="35" s="1"/>
  <c r="J4991" i="35"/>
  <c r="J5042" i="35" s="1"/>
  <c r="R4990" i="35"/>
  <c r="R5041" i="35" s="1"/>
  <c r="N4990" i="35"/>
  <c r="N5041" i="35" s="1"/>
  <c r="J4990" i="35"/>
  <c r="J5041" i="35" s="1"/>
  <c r="R4989" i="35"/>
  <c r="R5040" i="35" s="1"/>
  <c r="N4989" i="35"/>
  <c r="N5040" i="35" s="1"/>
  <c r="J4989" i="35"/>
  <c r="J5040" i="35" s="1"/>
  <c r="R4988" i="35"/>
  <c r="R5039" i="35" s="1"/>
  <c r="N4988" i="35"/>
  <c r="N5039" i="35" s="1"/>
  <c r="J4988" i="35"/>
  <c r="J5039" i="35" s="1"/>
  <c r="R4987" i="35"/>
  <c r="R5038" i="35" s="1"/>
  <c r="N4987" i="35"/>
  <c r="N5038" i="35" s="1"/>
  <c r="J4987" i="35"/>
  <c r="J5038" i="35" s="1"/>
  <c r="R4986" i="35"/>
  <c r="R5037" i="35" s="1"/>
  <c r="N4986" i="35"/>
  <c r="N5037" i="35" s="1"/>
  <c r="J4986" i="35"/>
  <c r="J5037" i="35" s="1"/>
  <c r="R4985" i="35"/>
  <c r="R5036" i="35" s="1"/>
  <c r="N4985" i="35"/>
  <c r="N5036" i="35" s="1"/>
  <c r="J4985" i="35"/>
  <c r="J5036" i="35" s="1"/>
  <c r="R4984" i="35"/>
  <c r="R5035" i="35" s="1"/>
  <c r="N4984" i="35"/>
  <c r="N5035" i="35" s="1"/>
  <c r="J4984" i="35"/>
  <c r="J5035" i="35" s="1"/>
  <c r="R4983" i="35"/>
  <c r="R5034" i="35" s="1"/>
  <c r="N4983" i="35"/>
  <c r="N5034" i="35" s="1"/>
  <c r="J4983" i="35"/>
  <c r="J5034" i="35" s="1"/>
  <c r="R4982" i="35"/>
  <c r="R5033" i="35" s="1"/>
  <c r="N4982" i="35"/>
  <c r="N5033" i="35" s="1"/>
  <c r="J4982" i="35"/>
  <c r="J5033" i="35" s="1"/>
  <c r="R4981" i="35"/>
  <c r="R5032" i="35" s="1"/>
  <c r="N4981" i="35"/>
  <c r="N5032" i="35" s="1"/>
  <c r="J4981" i="35"/>
  <c r="J5032" i="35" s="1"/>
  <c r="R4980" i="35"/>
  <c r="R5031" i="35" s="1"/>
  <c r="N4980" i="35"/>
  <c r="N5031" i="35" s="1"/>
  <c r="J4980" i="35"/>
  <c r="J5031" i="35" s="1"/>
  <c r="R4979" i="35"/>
  <c r="R5030" i="35" s="1"/>
  <c r="N4979" i="35"/>
  <c r="N5030" i="35" s="1"/>
  <c r="J4979" i="35"/>
  <c r="J5030" i="35" s="1"/>
  <c r="R4978" i="35"/>
  <c r="R5029" i="35" s="1"/>
  <c r="N4978" i="35"/>
  <c r="N5029" i="35" s="1"/>
  <c r="J4978" i="35"/>
  <c r="J5029" i="35" s="1"/>
  <c r="R4977" i="35"/>
  <c r="R5028" i="35" s="1"/>
  <c r="N4977" i="35"/>
  <c r="N5028" i="35" s="1"/>
  <c r="J4977" i="35"/>
  <c r="J5028" i="35" s="1"/>
  <c r="R4976" i="35"/>
  <c r="R5027" i="35" s="1"/>
  <c r="N4976" i="35"/>
  <c r="N5027" i="35" s="1"/>
  <c r="J4976" i="35"/>
  <c r="J5027" i="35" s="1"/>
  <c r="R4975" i="35"/>
  <c r="R5026" i="35" s="1"/>
  <c r="N4975" i="35"/>
  <c r="N5026" i="35" s="1"/>
  <c r="J4975" i="35"/>
  <c r="J5026" i="35" s="1"/>
  <c r="R4974" i="35"/>
  <c r="R5025" i="35" s="1"/>
  <c r="N4974" i="35"/>
  <c r="N5025" i="35" s="1"/>
  <c r="J4974" i="35"/>
  <c r="J5025" i="35" s="1"/>
  <c r="R4973" i="35"/>
  <c r="R5024" i="35" s="1"/>
  <c r="N4973" i="35"/>
  <c r="N5024" i="35" s="1"/>
  <c r="J4973" i="35"/>
  <c r="J5024" i="35" s="1"/>
  <c r="R4972" i="35"/>
  <c r="R5023" i="35" s="1"/>
  <c r="N4972" i="35"/>
  <c r="N5023" i="35" s="1"/>
  <c r="J4972" i="35"/>
  <c r="J5023" i="35" s="1"/>
  <c r="R4971" i="35"/>
  <c r="R5022" i="35" s="1"/>
  <c r="N4971" i="35"/>
  <c r="N5022" i="35" s="1"/>
  <c r="J4971" i="35"/>
  <c r="J5022" i="35" s="1"/>
  <c r="R4970" i="35"/>
  <c r="R5021" i="35" s="1"/>
  <c r="N4970" i="35"/>
  <c r="N5021" i="35" s="1"/>
  <c r="J4970" i="35"/>
  <c r="J5021" i="35" s="1"/>
  <c r="R4969" i="35"/>
  <c r="R5020" i="35" s="1"/>
  <c r="N4969" i="35"/>
  <c r="N5020" i="35" s="1"/>
  <c r="J4969" i="35"/>
  <c r="J5020" i="35" s="1"/>
  <c r="R4968" i="35"/>
  <c r="R5019" i="35" s="1"/>
  <c r="N4968" i="35"/>
  <c r="N5019" i="35" s="1"/>
  <c r="J4968" i="35"/>
  <c r="J5019" i="35" s="1"/>
  <c r="R4967" i="35"/>
  <c r="R5018" i="35" s="1"/>
  <c r="N4967" i="35"/>
  <c r="N5018" i="35" s="1"/>
  <c r="J4967" i="35"/>
  <c r="J5018" i="35" s="1"/>
  <c r="R4966" i="35"/>
  <c r="R5017" i="35" s="1"/>
  <c r="N4966" i="35"/>
  <c r="N5017" i="35" s="1"/>
  <c r="J4966" i="35"/>
  <c r="J5017" i="35" s="1"/>
  <c r="R4965" i="35"/>
  <c r="R5016" i="35" s="1"/>
  <c r="N4965" i="35"/>
  <c r="N5016" i="35" s="1"/>
  <c r="J4965" i="35"/>
  <c r="J5016" i="35" s="1"/>
  <c r="R4964" i="35"/>
  <c r="R5015" i="35" s="1"/>
  <c r="N4964" i="35"/>
  <c r="N5015" i="35" s="1"/>
  <c r="J4964" i="35"/>
  <c r="J5015" i="35" s="1"/>
  <c r="R4963" i="35"/>
  <c r="R5014" i="35" s="1"/>
  <c r="N4963" i="35"/>
  <c r="N5014" i="35" s="1"/>
  <c r="J4963" i="35"/>
  <c r="J5014" i="35" s="1"/>
  <c r="R4962" i="35"/>
  <c r="R5013" i="35" s="1"/>
  <c r="N4962" i="35"/>
  <c r="N5013" i="35" s="1"/>
  <c r="J4962" i="35"/>
  <c r="J5013" i="35" s="1"/>
  <c r="R4961" i="35"/>
  <c r="R5012" i="35" s="1"/>
  <c r="N4961" i="35"/>
  <c r="N5012" i="35" s="1"/>
  <c r="J4961" i="35"/>
  <c r="J5012" i="35" s="1"/>
  <c r="R4960" i="35"/>
  <c r="R5011" i="35" s="1"/>
  <c r="N4960" i="35"/>
  <c r="N5011" i="35" s="1"/>
  <c r="J4960" i="35"/>
  <c r="J5011" i="35" s="1"/>
  <c r="R4959" i="35"/>
  <c r="R5010" i="35" s="1"/>
  <c r="N4959" i="35"/>
  <c r="N5010" i="35" s="1"/>
  <c r="J4959" i="35"/>
  <c r="J5010" i="35" s="1"/>
  <c r="R4958" i="35"/>
  <c r="R5009" i="35" s="1"/>
  <c r="N4958" i="35"/>
  <c r="N5009" i="35" s="1"/>
  <c r="J4958" i="35"/>
  <c r="J5009" i="35" s="1"/>
  <c r="R4957" i="35"/>
  <c r="R5008" i="35" s="1"/>
  <c r="N4957" i="35"/>
  <c r="N5008" i="35" s="1"/>
  <c r="J4957" i="35"/>
  <c r="J5008" i="35" s="1"/>
  <c r="R4956" i="35"/>
  <c r="R5007" i="35" s="1"/>
  <c r="N4956" i="35"/>
  <c r="N5007" i="35" s="1"/>
  <c r="J4956" i="35"/>
  <c r="J5007" i="35" s="1"/>
  <c r="R4955" i="35"/>
  <c r="R5006" i="35" s="1"/>
  <c r="N4955" i="35"/>
  <c r="N5006" i="35" s="1"/>
  <c r="J4955" i="35"/>
  <c r="J5006" i="35" s="1"/>
  <c r="R4954" i="35"/>
  <c r="R5005" i="35" s="1"/>
  <c r="N4954" i="35"/>
  <c r="N5005" i="35" s="1"/>
  <c r="J4954" i="35"/>
  <c r="J5005" i="35" s="1"/>
  <c r="R4953" i="35"/>
  <c r="R5004" i="35" s="1"/>
  <c r="N4953" i="35"/>
  <c r="N5004" i="35" s="1"/>
  <c r="J4953" i="35"/>
  <c r="J5004" i="35" s="1"/>
  <c r="R4952" i="35"/>
  <c r="R5003" i="35" s="1"/>
  <c r="N4952" i="35"/>
  <c r="N5003" i="35" s="1"/>
  <c r="J4952" i="35"/>
  <c r="J5003" i="35" s="1"/>
  <c r="R4951" i="35"/>
  <c r="R5002" i="35" s="1"/>
  <c r="N4951" i="35"/>
  <c r="N5002" i="35" s="1"/>
  <c r="J4951" i="35"/>
  <c r="J5002" i="35" s="1"/>
  <c r="R4950" i="35"/>
  <c r="R5001" i="35" s="1"/>
  <c r="N4950" i="35"/>
  <c r="N5001" i="35" s="1"/>
  <c r="J4950" i="35"/>
  <c r="J5001" i="35" s="1"/>
  <c r="R4949" i="35"/>
  <c r="R5000" i="35" s="1"/>
  <c r="N4949" i="35"/>
  <c r="N5000" i="35" s="1"/>
  <c r="J4949" i="35"/>
  <c r="J5000" i="35" s="1"/>
  <c r="R4948" i="35"/>
  <c r="R4999" i="35" s="1"/>
  <c r="N4948" i="35"/>
  <c r="N4999" i="35" s="1"/>
  <c r="J4948" i="35"/>
  <c r="J4999" i="35" s="1"/>
  <c r="R4947" i="35"/>
  <c r="R4998" i="35" s="1"/>
  <c r="N4947" i="35"/>
  <c r="N4998" i="35" s="1"/>
  <c r="J4947" i="35"/>
  <c r="J4998" i="35" s="1"/>
  <c r="R4946" i="35"/>
  <c r="R4997" i="35" s="1"/>
  <c r="N4946" i="35"/>
  <c r="N4997" i="35" s="1"/>
  <c r="J4946" i="35"/>
  <c r="J4997" i="35" s="1"/>
  <c r="R4945" i="35"/>
  <c r="R4996" i="35" s="1"/>
  <c r="N4945" i="35"/>
  <c r="N4996" i="35" s="1"/>
  <c r="J4945" i="35"/>
  <c r="J4996" i="35" s="1"/>
  <c r="R4944" i="35"/>
  <c r="R4995" i="35" s="1"/>
  <c r="N4944" i="35"/>
  <c r="N4995" i="35" s="1"/>
  <c r="J4944" i="35"/>
  <c r="J4995" i="35" s="1"/>
  <c r="R4943" i="35"/>
  <c r="N4943" i="35"/>
  <c r="J4943" i="35"/>
  <c r="L4803" i="35"/>
  <c r="D4803" i="35"/>
  <c r="D4910" i="35" s="1"/>
  <c r="D4920" i="35" s="1"/>
  <c r="D4924" i="35" s="1"/>
  <c r="H4682" i="35"/>
  <c r="H4684" i="35" s="1"/>
  <c r="F4664" i="35"/>
  <c r="F4667" i="35" s="1"/>
  <c r="F4677" i="35" s="1"/>
  <c r="F4681" i="35" s="1"/>
  <c r="G4856" i="35"/>
  <c r="G4857" i="35"/>
  <c r="G4907" i="35" s="1"/>
  <c r="R4803" i="35"/>
  <c r="J4803" i="35"/>
  <c r="J4664" i="35"/>
  <c r="J4667" i="35" s="1"/>
  <c r="J4677" i="35" s="1"/>
  <c r="J4681" i="35" s="1"/>
  <c r="Q4994" i="35"/>
  <c r="Q5044" i="35" s="1"/>
  <c r="Q5051" i="35" s="1"/>
  <c r="Q5061" i="35" s="1"/>
  <c r="Q5065" i="35" s="1"/>
  <c r="M4994" i="35"/>
  <c r="M5044" i="35" s="1"/>
  <c r="M5051" i="35" s="1"/>
  <c r="M5061" i="35" s="1"/>
  <c r="M5065" i="35" s="1"/>
  <c r="I4994" i="35"/>
  <c r="I5044" i="35" s="1"/>
  <c r="I5051" i="35" s="1"/>
  <c r="I5061" i="35" s="1"/>
  <c r="I5065" i="35" s="1"/>
  <c r="E4994" i="35"/>
  <c r="E5044" i="35" s="1"/>
  <c r="E5051" i="35" s="1"/>
  <c r="E5061" i="35" s="1"/>
  <c r="E5065" i="35" s="1"/>
  <c r="L4900" i="35"/>
  <c r="L4907" i="35" s="1"/>
  <c r="K4856" i="35"/>
  <c r="K4857" i="35"/>
  <c r="K4907" i="35" s="1"/>
  <c r="P4803" i="35"/>
  <c r="H4803" i="35"/>
  <c r="P4682" i="35"/>
  <c r="P4684" i="35" s="1"/>
  <c r="O4682" i="35"/>
  <c r="O4684" i="35" s="1"/>
  <c r="N4664" i="35"/>
  <c r="N4667" i="35" s="1"/>
  <c r="N4677" i="35" s="1"/>
  <c r="N4681" i="35" s="1"/>
  <c r="R4849" i="35"/>
  <c r="R4900" i="35" s="1"/>
  <c r="N4849" i="35"/>
  <c r="N4900" i="35" s="1"/>
  <c r="J4849" i="35"/>
  <c r="J4900" i="35" s="1"/>
  <c r="R4848" i="35"/>
  <c r="R4899" i="35" s="1"/>
  <c r="N4848" i="35"/>
  <c r="N4899" i="35" s="1"/>
  <c r="J4848" i="35"/>
  <c r="J4899" i="35" s="1"/>
  <c r="R4847" i="35"/>
  <c r="R4898" i="35" s="1"/>
  <c r="N4847" i="35"/>
  <c r="N4898" i="35" s="1"/>
  <c r="J4847" i="35"/>
  <c r="J4898" i="35" s="1"/>
  <c r="R4846" i="35"/>
  <c r="R4897" i="35" s="1"/>
  <c r="N4846" i="35"/>
  <c r="N4897" i="35" s="1"/>
  <c r="J4846" i="35"/>
  <c r="J4897" i="35" s="1"/>
  <c r="R4845" i="35"/>
  <c r="R4896" i="35" s="1"/>
  <c r="N4845" i="35"/>
  <c r="N4896" i="35" s="1"/>
  <c r="J4845" i="35"/>
  <c r="J4896" i="35" s="1"/>
  <c r="R4844" i="35"/>
  <c r="R4895" i="35" s="1"/>
  <c r="N4844" i="35"/>
  <c r="N4895" i="35" s="1"/>
  <c r="J4844" i="35"/>
  <c r="J4895" i="35" s="1"/>
  <c r="R4843" i="35"/>
  <c r="R4894" i="35" s="1"/>
  <c r="N4843" i="35"/>
  <c r="N4894" i="35" s="1"/>
  <c r="J4843" i="35"/>
  <c r="J4894" i="35" s="1"/>
  <c r="R4842" i="35"/>
  <c r="R4893" i="35" s="1"/>
  <c r="N4842" i="35"/>
  <c r="N4893" i="35" s="1"/>
  <c r="J4842" i="35"/>
  <c r="J4893" i="35" s="1"/>
  <c r="R4841" i="35"/>
  <c r="R4892" i="35" s="1"/>
  <c r="N4841" i="35"/>
  <c r="N4892" i="35" s="1"/>
  <c r="J4841" i="35"/>
  <c r="J4892" i="35" s="1"/>
  <c r="R4840" i="35"/>
  <c r="R4891" i="35" s="1"/>
  <c r="N4840" i="35"/>
  <c r="N4891" i="35" s="1"/>
  <c r="J4840" i="35"/>
  <c r="J4891" i="35" s="1"/>
  <c r="R4839" i="35"/>
  <c r="R4890" i="35" s="1"/>
  <c r="N4839" i="35"/>
  <c r="N4890" i="35" s="1"/>
  <c r="J4839" i="35"/>
  <c r="J4890" i="35" s="1"/>
  <c r="R4838" i="35"/>
  <c r="R4889" i="35" s="1"/>
  <c r="N4838" i="35"/>
  <c r="N4889" i="35" s="1"/>
  <c r="J4838" i="35"/>
  <c r="J4889" i="35" s="1"/>
  <c r="R4837" i="35"/>
  <c r="R4888" i="35" s="1"/>
  <c r="N4837" i="35"/>
  <c r="N4888" i="35" s="1"/>
  <c r="J4837" i="35"/>
  <c r="J4888" i="35" s="1"/>
  <c r="R4836" i="35"/>
  <c r="R4887" i="35" s="1"/>
  <c r="N4836" i="35"/>
  <c r="N4887" i="35" s="1"/>
  <c r="J4836" i="35"/>
  <c r="J4887" i="35" s="1"/>
  <c r="R4835" i="35"/>
  <c r="R4886" i="35" s="1"/>
  <c r="N4835" i="35"/>
  <c r="N4886" i="35" s="1"/>
  <c r="J4835" i="35"/>
  <c r="J4886" i="35" s="1"/>
  <c r="R4834" i="35"/>
  <c r="R4885" i="35" s="1"/>
  <c r="N4834" i="35"/>
  <c r="N4885" i="35" s="1"/>
  <c r="J4834" i="35"/>
  <c r="J4885" i="35" s="1"/>
  <c r="R4833" i="35"/>
  <c r="R4884" i="35" s="1"/>
  <c r="N4833" i="35"/>
  <c r="N4884" i="35" s="1"/>
  <c r="J4833" i="35"/>
  <c r="J4884" i="35" s="1"/>
  <c r="R4832" i="35"/>
  <c r="R4883" i="35" s="1"/>
  <c r="N4832" i="35"/>
  <c r="N4883" i="35" s="1"/>
  <c r="J4832" i="35"/>
  <c r="J4883" i="35" s="1"/>
  <c r="R4831" i="35"/>
  <c r="R4882" i="35" s="1"/>
  <c r="N4831" i="35"/>
  <c r="N4882" i="35" s="1"/>
  <c r="J4831" i="35"/>
  <c r="J4882" i="35" s="1"/>
  <c r="R4830" i="35"/>
  <c r="R4881" i="35" s="1"/>
  <c r="N4830" i="35"/>
  <c r="N4881" i="35" s="1"/>
  <c r="J4830" i="35"/>
  <c r="J4881" i="35" s="1"/>
  <c r="R4829" i="35"/>
  <c r="R4880" i="35" s="1"/>
  <c r="N4829" i="35"/>
  <c r="N4880" i="35" s="1"/>
  <c r="J4829" i="35"/>
  <c r="J4880" i="35" s="1"/>
  <c r="R4828" i="35"/>
  <c r="R4879" i="35" s="1"/>
  <c r="N4828" i="35"/>
  <c r="N4879" i="35" s="1"/>
  <c r="J4828" i="35"/>
  <c r="J4879" i="35" s="1"/>
  <c r="R4827" i="35"/>
  <c r="R4878" i="35" s="1"/>
  <c r="N4827" i="35"/>
  <c r="N4878" i="35" s="1"/>
  <c r="J4827" i="35"/>
  <c r="J4878" i="35" s="1"/>
  <c r="R4826" i="35"/>
  <c r="R4877" i="35" s="1"/>
  <c r="N4826" i="35"/>
  <c r="N4877" i="35" s="1"/>
  <c r="J4826" i="35"/>
  <c r="J4877" i="35" s="1"/>
  <c r="R4825" i="35"/>
  <c r="R4876" i="35" s="1"/>
  <c r="N4825" i="35"/>
  <c r="N4876" i="35" s="1"/>
  <c r="J4825" i="35"/>
  <c r="J4876" i="35" s="1"/>
  <c r="R4824" i="35"/>
  <c r="R4875" i="35" s="1"/>
  <c r="N4824" i="35"/>
  <c r="N4875" i="35" s="1"/>
  <c r="J4824" i="35"/>
  <c r="J4875" i="35" s="1"/>
  <c r="R4823" i="35"/>
  <c r="R4874" i="35" s="1"/>
  <c r="N4823" i="35"/>
  <c r="N4874" i="35" s="1"/>
  <c r="J4823" i="35"/>
  <c r="J4874" i="35" s="1"/>
  <c r="R4822" i="35"/>
  <c r="R4873" i="35" s="1"/>
  <c r="N4822" i="35"/>
  <c r="N4873" i="35" s="1"/>
  <c r="J4822" i="35"/>
  <c r="J4873" i="35" s="1"/>
  <c r="R4821" i="35"/>
  <c r="R4872" i="35" s="1"/>
  <c r="N4821" i="35"/>
  <c r="N4872" i="35" s="1"/>
  <c r="J4821" i="35"/>
  <c r="J4872" i="35" s="1"/>
  <c r="R4820" i="35"/>
  <c r="R4871" i="35" s="1"/>
  <c r="N4820" i="35"/>
  <c r="N4871" i="35" s="1"/>
  <c r="J4820" i="35"/>
  <c r="J4871" i="35" s="1"/>
  <c r="R4819" i="35"/>
  <c r="R4870" i="35" s="1"/>
  <c r="N4819" i="35"/>
  <c r="N4870" i="35" s="1"/>
  <c r="J4819" i="35"/>
  <c r="J4870" i="35" s="1"/>
  <c r="R4818" i="35"/>
  <c r="R4869" i="35" s="1"/>
  <c r="N4818" i="35"/>
  <c r="N4869" i="35" s="1"/>
  <c r="J4818" i="35"/>
  <c r="J4869" i="35" s="1"/>
  <c r="R4817" i="35"/>
  <c r="R4868" i="35" s="1"/>
  <c r="N4817" i="35"/>
  <c r="N4868" i="35" s="1"/>
  <c r="J4817" i="35"/>
  <c r="J4868" i="35" s="1"/>
  <c r="R4816" i="35"/>
  <c r="R4867" i="35" s="1"/>
  <c r="N4816" i="35"/>
  <c r="N4867" i="35" s="1"/>
  <c r="J4816" i="35"/>
  <c r="J4867" i="35" s="1"/>
  <c r="R4815" i="35"/>
  <c r="R4866" i="35" s="1"/>
  <c r="N4815" i="35"/>
  <c r="N4866" i="35" s="1"/>
  <c r="J4815" i="35"/>
  <c r="J4866" i="35" s="1"/>
  <c r="R4814" i="35"/>
  <c r="R4865" i="35" s="1"/>
  <c r="N4814" i="35"/>
  <c r="N4865" i="35" s="1"/>
  <c r="J4814" i="35"/>
  <c r="J4865" i="35" s="1"/>
  <c r="R4813" i="35"/>
  <c r="R4864" i="35" s="1"/>
  <c r="N4813" i="35"/>
  <c r="N4864" i="35" s="1"/>
  <c r="J4813" i="35"/>
  <c r="J4864" i="35" s="1"/>
  <c r="R4812" i="35"/>
  <c r="R4863" i="35" s="1"/>
  <c r="N4812" i="35"/>
  <c r="N4863" i="35" s="1"/>
  <c r="J4812" i="35"/>
  <c r="J4863" i="35" s="1"/>
  <c r="R4811" i="35"/>
  <c r="R4862" i="35" s="1"/>
  <c r="N4811" i="35"/>
  <c r="N4862" i="35" s="1"/>
  <c r="J4811" i="35"/>
  <c r="J4862" i="35" s="1"/>
  <c r="R4810" i="35"/>
  <c r="R4861" i="35" s="1"/>
  <c r="N4810" i="35"/>
  <c r="N4861" i="35" s="1"/>
  <c r="J4810" i="35"/>
  <c r="J4861" i="35" s="1"/>
  <c r="R4809" i="35"/>
  <c r="R4860" i="35" s="1"/>
  <c r="N4809" i="35"/>
  <c r="N4860" i="35" s="1"/>
  <c r="J4809" i="35"/>
  <c r="J4860" i="35" s="1"/>
  <c r="R4808" i="35"/>
  <c r="R4859" i="35" s="1"/>
  <c r="N4808" i="35"/>
  <c r="N4859" i="35" s="1"/>
  <c r="J4808" i="35"/>
  <c r="J4859" i="35" s="1"/>
  <c r="R4807" i="35"/>
  <c r="R4858" i="35" s="1"/>
  <c r="N4807" i="35"/>
  <c r="N4858" i="35" s="1"/>
  <c r="J4807" i="35"/>
  <c r="J4858" i="35" s="1"/>
  <c r="R4806" i="35"/>
  <c r="N4806" i="35"/>
  <c r="J4806" i="35"/>
  <c r="Q4538" i="35"/>
  <c r="M4538" i="35"/>
  <c r="I4538" i="35"/>
  <c r="E4538" i="35"/>
  <c r="O4753" i="35"/>
  <c r="O4803" i="35" s="1"/>
  <c r="O4910" i="35" s="1"/>
  <c r="O4920" i="35" s="1"/>
  <c r="O4924" i="35" s="1"/>
  <c r="K4753" i="35"/>
  <c r="K4803" i="35" s="1"/>
  <c r="K4910" i="35" s="1"/>
  <c r="K4920" i="35" s="1"/>
  <c r="K4924" i="35" s="1"/>
  <c r="G4753" i="35"/>
  <c r="G4803" i="35" s="1"/>
  <c r="G4910" i="35" s="1"/>
  <c r="G4920" i="35" s="1"/>
  <c r="G4924" i="35" s="1"/>
  <c r="D4522" i="35"/>
  <c r="D4521" i="35"/>
  <c r="D4520" i="35"/>
  <c r="D4519" i="35"/>
  <c r="D4518" i="35"/>
  <c r="D4517" i="35"/>
  <c r="D4516" i="35"/>
  <c r="D4515" i="35"/>
  <c r="D4514" i="35"/>
  <c r="D4513" i="35"/>
  <c r="D4512" i="35"/>
  <c r="D4511" i="35"/>
  <c r="D4510" i="35"/>
  <c r="D4509" i="35"/>
  <c r="D4508" i="35"/>
  <c r="D4507" i="35"/>
  <c r="D4506" i="35"/>
  <c r="D4505" i="35"/>
  <c r="D4504" i="35"/>
  <c r="D4503" i="35"/>
  <c r="D4502" i="35"/>
  <c r="D4501" i="35"/>
  <c r="D4500" i="35"/>
  <c r="D4499" i="35"/>
  <c r="D4498" i="35"/>
  <c r="D4497" i="35"/>
  <c r="D4496" i="35"/>
  <c r="D4495" i="35"/>
  <c r="D4523" i="35" s="1"/>
  <c r="D4530" i="35" s="1"/>
  <c r="D4540" i="35" s="1"/>
  <c r="D4544" i="35" s="1"/>
  <c r="P4489" i="35"/>
  <c r="P4523" i="35" s="1"/>
  <c r="P4530" i="35" s="1"/>
  <c r="P4540" i="35" s="1"/>
  <c r="P4544" i="35" s="1"/>
  <c r="D4472" i="35"/>
  <c r="O4471" i="35"/>
  <c r="O4522" i="35" s="1"/>
  <c r="K4471" i="35"/>
  <c r="K4522" i="35" s="1"/>
  <c r="G4471" i="35"/>
  <c r="G4522" i="35" s="1"/>
  <c r="O4470" i="35"/>
  <c r="O4521" i="35" s="1"/>
  <c r="K4470" i="35"/>
  <c r="K4521" i="35" s="1"/>
  <c r="G4470" i="35"/>
  <c r="G4521" i="35" s="1"/>
  <c r="O4469" i="35"/>
  <c r="O4520" i="35" s="1"/>
  <c r="K4469" i="35"/>
  <c r="K4520" i="35" s="1"/>
  <c r="G4469" i="35"/>
  <c r="G4520" i="35" s="1"/>
  <c r="O4468" i="35"/>
  <c r="O4519" i="35" s="1"/>
  <c r="K4468" i="35"/>
  <c r="K4519" i="35" s="1"/>
  <c r="G4468" i="35"/>
  <c r="G4519" i="35" s="1"/>
  <c r="O4467" i="35"/>
  <c r="O4518" i="35" s="1"/>
  <c r="K4467" i="35"/>
  <c r="K4518" i="35" s="1"/>
  <c r="G4467" i="35"/>
  <c r="G4518" i="35" s="1"/>
  <c r="O4466" i="35"/>
  <c r="O4517" i="35" s="1"/>
  <c r="K4466" i="35"/>
  <c r="K4517" i="35" s="1"/>
  <c r="G4466" i="35"/>
  <c r="G4517" i="35" s="1"/>
  <c r="O4465" i="35"/>
  <c r="O4516" i="35" s="1"/>
  <c r="K4465" i="35"/>
  <c r="K4516" i="35" s="1"/>
  <c r="G4465" i="35"/>
  <c r="G4516" i="35" s="1"/>
  <c r="O4464" i="35"/>
  <c r="O4515" i="35" s="1"/>
  <c r="K4464" i="35"/>
  <c r="K4515" i="35" s="1"/>
  <c r="G4464" i="35"/>
  <c r="G4515" i="35" s="1"/>
  <c r="O4463" i="35"/>
  <c r="O4514" i="35" s="1"/>
  <c r="K4463" i="35"/>
  <c r="K4514" i="35" s="1"/>
  <c r="G4463" i="35"/>
  <c r="G4514" i="35" s="1"/>
  <c r="O4462" i="35"/>
  <c r="O4513" i="35" s="1"/>
  <c r="K4462" i="35"/>
  <c r="K4513" i="35" s="1"/>
  <c r="G4462" i="35"/>
  <c r="G4513" i="35" s="1"/>
  <c r="O4461" i="35"/>
  <c r="O4512" i="35" s="1"/>
  <c r="K4461" i="35"/>
  <c r="K4512" i="35" s="1"/>
  <c r="G4461" i="35"/>
  <c r="G4512" i="35" s="1"/>
  <c r="O4460" i="35"/>
  <c r="O4511" i="35" s="1"/>
  <c r="K4460" i="35"/>
  <c r="K4511" i="35" s="1"/>
  <c r="G4460" i="35"/>
  <c r="G4511" i="35" s="1"/>
  <c r="O4459" i="35"/>
  <c r="O4510" i="35" s="1"/>
  <c r="K4459" i="35"/>
  <c r="K4510" i="35" s="1"/>
  <c r="G4459" i="35"/>
  <c r="G4510" i="35" s="1"/>
  <c r="O4458" i="35"/>
  <c r="O4509" i="35" s="1"/>
  <c r="K4458" i="35"/>
  <c r="K4509" i="35" s="1"/>
  <c r="G4458" i="35"/>
  <c r="G4509" i="35" s="1"/>
  <c r="O4457" i="35"/>
  <c r="O4508" i="35" s="1"/>
  <c r="K4457" i="35"/>
  <c r="K4508" i="35" s="1"/>
  <c r="G4457" i="35"/>
  <c r="G4508" i="35" s="1"/>
  <c r="O4456" i="35"/>
  <c r="O4507" i="35" s="1"/>
  <c r="K4456" i="35"/>
  <c r="K4507" i="35" s="1"/>
  <c r="G4456" i="35"/>
  <c r="G4507" i="35" s="1"/>
  <c r="O4455" i="35"/>
  <c r="O4506" i="35" s="1"/>
  <c r="K4455" i="35"/>
  <c r="K4506" i="35" s="1"/>
  <c r="G4455" i="35"/>
  <c r="G4506" i="35" s="1"/>
  <c r="O4454" i="35"/>
  <c r="O4505" i="35" s="1"/>
  <c r="K4454" i="35"/>
  <c r="K4505" i="35" s="1"/>
  <c r="G4454" i="35"/>
  <c r="G4505" i="35" s="1"/>
  <c r="O4453" i="35"/>
  <c r="O4504" i="35" s="1"/>
  <c r="K4453" i="35"/>
  <c r="K4504" i="35" s="1"/>
  <c r="G4453" i="35"/>
  <c r="G4504" i="35" s="1"/>
  <c r="O4452" i="35"/>
  <c r="O4503" i="35" s="1"/>
  <c r="K4452" i="35"/>
  <c r="K4503" i="35" s="1"/>
  <c r="G4452" i="35"/>
  <c r="G4503" i="35" s="1"/>
  <c r="O4451" i="35"/>
  <c r="O4502" i="35" s="1"/>
  <c r="K4451" i="35"/>
  <c r="K4502" i="35" s="1"/>
  <c r="G4451" i="35"/>
  <c r="G4502" i="35" s="1"/>
  <c r="O4450" i="35"/>
  <c r="O4501" i="35" s="1"/>
  <c r="K4450" i="35"/>
  <c r="K4501" i="35" s="1"/>
  <c r="G4450" i="35"/>
  <c r="G4501" i="35" s="1"/>
  <c r="O4449" i="35"/>
  <c r="O4500" i="35" s="1"/>
  <c r="K4449" i="35"/>
  <c r="K4500" i="35" s="1"/>
  <c r="G4449" i="35"/>
  <c r="G4500" i="35" s="1"/>
  <c r="O4448" i="35"/>
  <c r="O4499" i="35" s="1"/>
  <c r="K4448" i="35"/>
  <c r="K4499" i="35" s="1"/>
  <c r="G4448" i="35"/>
  <c r="G4499" i="35" s="1"/>
  <c r="O4447" i="35"/>
  <c r="O4498" i="35" s="1"/>
  <c r="K4447" i="35"/>
  <c r="K4498" i="35" s="1"/>
  <c r="G4447" i="35"/>
  <c r="G4498" i="35" s="1"/>
  <c r="O4446" i="35"/>
  <c r="O4497" i="35" s="1"/>
  <c r="K4446" i="35"/>
  <c r="K4497" i="35" s="1"/>
  <c r="G4446" i="35"/>
  <c r="G4497" i="35" s="1"/>
  <c r="O4445" i="35"/>
  <c r="O4496" i="35" s="1"/>
  <c r="K4445" i="35"/>
  <c r="K4496" i="35" s="1"/>
  <c r="G4445" i="35"/>
  <c r="G4496" i="35" s="1"/>
  <c r="O4444" i="35"/>
  <c r="K4444" i="35"/>
  <c r="K4495" i="35" s="1"/>
  <c r="G4444" i="35"/>
  <c r="G4495" i="35" s="1"/>
  <c r="E4443" i="35"/>
  <c r="E4494" i="35" s="1"/>
  <c r="I4443" i="35"/>
  <c r="I4494" i="35" s="1"/>
  <c r="M4443" i="35"/>
  <c r="M4494" i="35" s="1"/>
  <c r="E4442" i="35"/>
  <c r="E4493" i="35" s="1"/>
  <c r="I4442" i="35"/>
  <c r="I4493" i="35" s="1"/>
  <c r="M4442" i="35"/>
  <c r="M4493" i="35" s="1"/>
  <c r="Q4442" i="35"/>
  <c r="Q4493" i="35" s="1"/>
  <c r="E4441" i="35"/>
  <c r="E4492" i="35" s="1"/>
  <c r="I4441" i="35"/>
  <c r="I4492" i="35" s="1"/>
  <c r="M4441" i="35"/>
  <c r="M4492" i="35" s="1"/>
  <c r="Q4441" i="35"/>
  <c r="Q4492" i="35" s="1"/>
  <c r="E4440" i="35"/>
  <c r="E4491" i="35" s="1"/>
  <c r="I4440" i="35"/>
  <c r="I4491" i="35" s="1"/>
  <c r="M4440" i="35"/>
  <c r="M4491" i="35" s="1"/>
  <c r="Q4440" i="35"/>
  <c r="Q4491" i="35" s="1"/>
  <c r="E4439" i="35"/>
  <c r="I4439" i="35"/>
  <c r="I4490" i="35" s="1"/>
  <c r="M4439" i="35"/>
  <c r="M4490" i="35" s="1"/>
  <c r="Q4439" i="35"/>
  <c r="Q4490" i="35" s="1"/>
  <c r="K4487" i="35"/>
  <c r="K4523" i="35" s="1"/>
  <c r="K4530" i="35" s="1"/>
  <c r="K4540" i="35" s="1"/>
  <c r="K4544" i="35" s="1"/>
  <c r="R4471" i="35"/>
  <c r="R4522" i="35" s="1"/>
  <c r="N4471" i="35"/>
  <c r="N4522" i="35" s="1"/>
  <c r="J4471" i="35"/>
  <c r="J4522" i="35" s="1"/>
  <c r="F4471" i="35"/>
  <c r="F4522" i="35" s="1"/>
  <c r="R4470" i="35"/>
  <c r="R4521" i="35" s="1"/>
  <c r="N4470" i="35"/>
  <c r="N4521" i="35" s="1"/>
  <c r="J4470" i="35"/>
  <c r="J4521" i="35" s="1"/>
  <c r="F4470" i="35"/>
  <c r="F4521" i="35" s="1"/>
  <c r="R4469" i="35"/>
  <c r="R4520" i="35" s="1"/>
  <c r="N4469" i="35"/>
  <c r="N4520" i="35" s="1"/>
  <c r="J4469" i="35"/>
  <c r="J4520" i="35" s="1"/>
  <c r="F4469" i="35"/>
  <c r="F4520" i="35" s="1"/>
  <c r="R4468" i="35"/>
  <c r="R4519" i="35" s="1"/>
  <c r="N4468" i="35"/>
  <c r="N4519" i="35" s="1"/>
  <c r="J4468" i="35"/>
  <c r="J4519" i="35" s="1"/>
  <c r="F4468" i="35"/>
  <c r="F4519" i="35" s="1"/>
  <c r="R4467" i="35"/>
  <c r="R4518" i="35" s="1"/>
  <c r="N4467" i="35"/>
  <c r="N4518" i="35" s="1"/>
  <c r="J4467" i="35"/>
  <c r="J4518" i="35" s="1"/>
  <c r="F4467" i="35"/>
  <c r="F4518" i="35" s="1"/>
  <c r="R4466" i="35"/>
  <c r="R4517" i="35" s="1"/>
  <c r="N4466" i="35"/>
  <c r="N4517" i="35" s="1"/>
  <c r="J4466" i="35"/>
  <c r="J4517" i="35" s="1"/>
  <c r="F4466" i="35"/>
  <c r="F4517" i="35" s="1"/>
  <c r="R4465" i="35"/>
  <c r="R4516" i="35" s="1"/>
  <c r="N4465" i="35"/>
  <c r="N4516" i="35" s="1"/>
  <c r="J4465" i="35"/>
  <c r="J4516" i="35" s="1"/>
  <c r="F4465" i="35"/>
  <c r="F4516" i="35" s="1"/>
  <c r="R4464" i="35"/>
  <c r="R4515" i="35" s="1"/>
  <c r="N4464" i="35"/>
  <c r="N4515" i="35" s="1"/>
  <c r="J4464" i="35"/>
  <c r="J4515" i="35" s="1"/>
  <c r="F4464" i="35"/>
  <c r="F4515" i="35" s="1"/>
  <c r="R4463" i="35"/>
  <c r="R4514" i="35" s="1"/>
  <c r="N4463" i="35"/>
  <c r="N4514" i="35" s="1"/>
  <c r="J4463" i="35"/>
  <c r="J4514" i="35" s="1"/>
  <c r="F4463" i="35"/>
  <c r="F4514" i="35" s="1"/>
  <c r="R4462" i="35"/>
  <c r="R4513" i="35" s="1"/>
  <c r="N4462" i="35"/>
  <c r="N4513" i="35" s="1"/>
  <c r="J4462" i="35"/>
  <c r="J4513" i="35" s="1"/>
  <c r="F4462" i="35"/>
  <c r="F4513" i="35" s="1"/>
  <c r="R4461" i="35"/>
  <c r="R4512" i="35" s="1"/>
  <c r="N4461" i="35"/>
  <c r="N4512" i="35" s="1"/>
  <c r="J4461" i="35"/>
  <c r="J4512" i="35" s="1"/>
  <c r="F4461" i="35"/>
  <c r="F4512" i="35" s="1"/>
  <c r="R4460" i="35"/>
  <c r="R4511" i="35" s="1"/>
  <c r="N4460" i="35"/>
  <c r="N4511" i="35" s="1"/>
  <c r="J4460" i="35"/>
  <c r="J4511" i="35" s="1"/>
  <c r="F4460" i="35"/>
  <c r="F4511" i="35" s="1"/>
  <c r="R4459" i="35"/>
  <c r="R4510" i="35" s="1"/>
  <c r="N4459" i="35"/>
  <c r="N4510" i="35" s="1"/>
  <c r="J4459" i="35"/>
  <c r="J4510" i="35" s="1"/>
  <c r="F4459" i="35"/>
  <c r="F4510" i="35" s="1"/>
  <c r="R4458" i="35"/>
  <c r="R4509" i="35" s="1"/>
  <c r="N4458" i="35"/>
  <c r="N4509" i="35" s="1"/>
  <c r="J4458" i="35"/>
  <c r="J4509" i="35" s="1"/>
  <c r="F4458" i="35"/>
  <c r="F4509" i="35" s="1"/>
  <c r="R4457" i="35"/>
  <c r="R4508" i="35" s="1"/>
  <c r="N4457" i="35"/>
  <c r="N4508" i="35" s="1"/>
  <c r="J4457" i="35"/>
  <c r="J4508" i="35" s="1"/>
  <c r="F4457" i="35"/>
  <c r="F4508" i="35" s="1"/>
  <c r="R4456" i="35"/>
  <c r="R4507" i="35" s="1"/>
  <c r="N4456" i="35"/>
  <c r="N4507" i="35" s="1"/>
  <c r="J4456" i="35"/>
  <c r="J4507" i="35" s="1"/>
  <c r="F4456" i="35"/>
  <c r="F4507" i="35" s="1"/>
  <c r="R4455" i="35"/>
  <c r="R4506" i="35" s="1"/>
  <c r="N4455" i="35"/>
  <c r="N4506" i="35" s="1"/>
  <c r="J4455" i="35"/>
  <c r="J4506" i="35" s="1"/>
  <c r="F4455" i="35"/>
  <c r="F4506" i="35" s="1"/>
  <c r="R4454" i="35"/>
  <c r="R4505" i="35" s="1"/>
  <c r="N4454" i="35"/>
  <c r="N4505" i="35" s="1"/>
  <c r="J4454" i="35"/>
  <c r="J4505" i="35" s="1"/>
  <c r="F4454" i="35"/>
  <c r="F4505" i="35" s="1"/>
  <c r="R4453" i="35"/>
  <c r="R4504" i="35" s="1"/>
  <c r="N4453" i="35"/>
  <c r="N4504" i="35" s="1"/>
  <c r="J4453" i="35"/>
  <c r="J4504" i="35" s="1"/>
  <c r="F4453" i="35"/>
  <c r="F4504" i="35" s="1"/>
  <c r="R4452" i="35"/>
  <c r="R4503" i="35" s="1"/>
  <c r="N4452" i="35"/>
  <c r="N4503" i="35" s="1"/>
  <c r="J4452" i="35"/>
  <c r="J4503" i="35" s="1"/>
  <c r="F4452" i="35"/>
  <c r="F4503" i="35" s="1"/>
  <c r="R4451" i="35"/>
  <c r="R4502" i="35" s="1"/>
  <c r="N4451" i="35"/>
  <c r="N4502" i="35" s="1"/>
  <c r="J4451" i="35"/>
  <c r="J4502" i="35" s="1"/>
  <c r="F4451" i="35"/>
  <c r="F4502" i="35" s="1"/>
  <c r="R4450" i="35"/>
  <c r="R4501" i="35" s="1"/>
  <c r="N4450" i="35"/>
  <c r="N4501" i="35" s="1"/>
  <c r="J4450" i="35"/>
  <c r="J4501" i="35" s="1"/>
  <c r="F4450" i="35"/>
  <c r="F4501" i="35" s="1"/>
  <c r="R4449" i="35"/>
  <c r="R4500" i="35" s="1"/>
  <c r="N4449" i="35"/>
  <c r="N4500" i="35" s="1"/>
  <c r="J4449" i="35"/>
  <c r="J4500" i="35" s="1"/>
  <c r="F4449" i="35"/>
  <c r="F4500" i="35" s="1"/>
  <c r="R4448" i="35"/>
  <c r="R4499" i="35" s="1"/>
  <c r="N4448" i="35"/>
  <c r="N4499" i="35" s="1"/>
  <c r="J4448" i="35"/>
  <c r="J4499" i="35" s="1"/>
  <c r="F4448" i="35"/>
  <c r="F4499" i="35" s="1"/>
  <c r="R4447" i="35"/>
  <c r="R4498" i="35" s="1"/>
  <c r="N4447" i="35"/>
  <c r="N4498" i="35" s="1"/>
  <c r="J4447" i="35"/>
  <c r="J4498" i="35" s="1"/>
  <c r="F4447" i="35"/>
  <c r="F4498" i="35" s="1"/>
  <c r="R4446" i="35"/>
  <c r="R4497" i="35" s="1"/>
  <c r="N4446" i="35"/>
  <c r="N4497" i="35" s="1"/>
  <c r="J4446" i="35"/>
  <c r="J4497" i="35" s="1"/>
  <c r="F4446" i="35"/>
  <c r="F4497" i="35" s="1"/>
  <c r="R4445" i="35"/>
  <c r="R4496" i="35" s="1"/>
  <c r="N4445" i="35"/>
  <c r="N4496" i="35" s="1"/>
  <c r="J4445" i="35"/>
  <c r="J4496" i="35" s="1"/>
  <c r="F4445" i="35"/>
  <c r="F4496" i="35" s="1"/>
  <c r="R4444" i="35"/>
  <c r="R4495" i="35" s="1"/>
  <c r="N4444" i="35"/>
  <c r="N4495" i="35" s="1"/>
  <c r="J4444" i="35"/>
  <c r="F4444" i="35"/>
  <c r="F4495" i="35" s="1"/>
  <c r="R4443" i="35"/>
  <c r="R4494" i="35" s="1"/>
  <c r="N4443" i="35"/>
  <c r="N4494" i="35" s="1"/>
  <c r="H4443" i="35"/>
  <c r="H4494" i="35" s="1"/>
  <c r="N4442" i="35"/>
  <c r="N4493" i="35" s="1"/>
  <c r="H4442" i="35"/>
  <c r="H4493" i="35" s="1"/>
  <c r="N4441" i="35"/>
  <c r="N4492" i="35" s="1"/>
  <c r="H4441" i="35"/>
  <c r="H4492" i="35" s="1"/>
  <c r="N4440" i="35"/>
  <c r="N4491" i="35" s="1"/>
  <c r="H4440" i="35"/>
  <c r="H4491" i="35" s="1"/>
  <c r="N4439" i="35"/>
  <c r="H4439" i="35"/>
  <c r="F4487" i="35"/>
  <c r="F4523" i="35" s="1"/>
  <c r="F4530" i="35" s="1"/>
  <c r="F4540" i="35" s="1"/>
  <c r="F4544" i="35" s="1"/>
  <c r="Q4471" i="35"/>
  <c r="Q4522" i="35" s="1"/>
  <c r="M4471" i="35"/>
  <c r="M4522" i="35" s="1"/>
  <c r="I4471" i="35"/>
  <c r="I4522" i="35" s="1"/>
  <c r="Q4470" i="35"/>
  <c r="Q4521" i="35" s="1"/>
  <c r="M4470" i="35"/>
  <c r="M4521" i="35" s="1"/>
  <c r="I4470" i="35"/>
  <c r="I4521" i="35" s="1"/>
  <c r="Q4469" i="35"/>
  <c r="Q4520" i="35" s="1"/>
  <c r="M4469" i="35"/>
  <c r="M4520" i="35" s="1"/>
  <c r="I4469" i="35"/>
  <c r="I4520" i="35" s="1"/>
  <c r="Q4468" i="35"/>
  <c r="Q4519" i="35" s="1"/>
  <c r="M4468" i="35"/>
  <c r="M4519" i="35" s="1"/>
  <c r="I4468" i="35"/>
  <c r="I4519" i="35" s="1"/>
  <c r="Q4467" i="35"/>
  <c r="Q4518" i="35" s="1"/>
  <c r="M4467" i="35"/>
  <c r="M4518" i="35" s="1"/>
  <c r="I4467" i="35"/>
  <c r="I4518" i="35" s="1"/>
  <c r="Q4466" i="35"/>
  <c r="Q4517" i="35" s="1"/>
  <c r="M4466" i="35"/>
  <c r="M4517" i="35" s="1"/>
  <c r="I4466" i="35"/>
  <c r="I4517" i="35" s="1"/>
  <c r="Q4465" i="35"/>
  <c r="Q4516" i="35" s="1"/>
  <c r="M4465" i="35"/>
  <c r="M4516" i="35" s="1"/>
  <c r="I4465" i="35"/>
  <c r="I4516" i="35" s="1"/>
  <c r="Q4464" i="35"/>
  <c r="Q4515" i="35" s="1"/>
  <c r="M4464" i="35"/>
  <c r="M4515" i="35" s="1"/>
  <c r="I4464" i="35"/>
  <c r="I4515" i="35" s="1"/>
  <c r="Q4463" i="35"/>
  <c r="Q4514" i="35" s="1"/>
  <c r="M4463" i="35"/>
  <c r="M4514" i="35" s="1"/>
  <c r="I4463" i="35"/>
  <c r="I4514" i="35" s="1"/>
  <c r="Q4462" i="35"/>
  <c r="Q4513" i="35" s="1"/>
  <c r="M4462" i="35"/>
  <c r="M4513" i="35" s="1"/>
  <c r="I4462" i="35"/>
  <c r="I4513" i="35" s="1"/>
  <c r="Q4461" i="35"/>
  <c r="Q4512" i="35" s="1"/>
  <c r="M4461" i="35"/>
  <c r="M4512" i="35" s="1"/>
  <c r="I4461" i="35"/>
  <c r="I4512" i="35" s="1"/>
  <c r="Q4460" i="35"/>
  <c r="Q4511" i="35" s="1"/>
  <c r="M4460" i="35"/>
  <c r="M4511" i="35" s="1"/>
  <c r="I4460" i="35"/>
  <c r="I4511" i="35" s="1"/>
  <c r="Q4459" i="35"/>
  <c r="Q4510" i="35" s="1"/>
  <c r="M4459" i="35"/>
  <c r="M4510" i="35" s="1"/>
  <c r="I4459" i="35"/>
  <c r="I4510" i="35" s="1"/>
  <c r="Q4458" i="35"/>
  <c r="Q4509" i="35" s="1"/>
  <c r="M4458" i="35"/>
  <c r="M4509" i="35" s="1"/>
  <c r="I4458" i="35"/>
  <c r="I4509" i="35" s="1"/>
  <c r="Q4457" i="35"/>
  <c r="Q4508" i="35" s="1"/>
  <c r="M4457" i="35"/>
  <c r="M4508" i="35" s="1"/>
  <c r="I4457" i="35"/>
  <c r="I4508" i="35" s="1"/>
  <c r="Q4456" i="35"/>
  <c r="Q4507" i="35" s="1"/>
  <c r="M4456" i="35"/>
  <c r="M4507" i="35" s="1"/>
  <c r="I4456" i="35"/>
  <c r="I4507" i="35" s="1"/>
  <c r="Q4455" i="35"/>
  <c r="Q4506" i="35" s="1"/>
  <c r="M4455" i="35"/>
  <c r="M4506" i="35" s="1"/>
  <c r="I4455" i="35"/>
  <c r="I4506" i="35" s="1"/>
  <c r="Q4454" i="35"/>
  <c r="Q4505" i="35" s="1"/>
  <c r="M4454" i="35"/>
  <c r="M4505" i="35" s="1"/>
  <c r="I4454" i="35"/>
  <c r="I4505" i="35" s="1"/>
  <c r="Q4453" i="35"/>
  <c r="Q4504" i="35" s="1"/>
  <c r="M4453" i="35"/>
  <c r="M4504" i="35" s="1"/>
  <c r="I4453" i="35"/>
  <c r="I4504" i="35" s="1"/>
  <c r="Q4452" i="35"/>
  <c r="Q4503" i="35" s="1"/>
  <c r="M4452" i="35"/>
  <c r="M4503" i="35" s="1"/>
  <c r="I4452" i="35"/>
  <c r="I4503" i="35" s="1"/>
  <c r="Q4451" i="35"/>
  <c r="Q4502" i="35" s="1"/>
  <c r="M4451" i="35"/>
  <c r="M4502" i="35" s="1"/>
  <c r="I4451" i="35"/>
  <c r="I4502" i="35" s="1"/>
  <c r="Q4450" i="35"/>
  <c r="Q4501" i="35" s="1"/>
  <c r="M4450" i="35"/>
  <c r="M4501" i="35" s="1"/>
  <c r="I4450" i="35"/>
  <c r="I4501" i="35" s="1"/>
  <c r="Q4449" i="35"/>
  <c r="Q4500" i="35" s="1"/>
  <c r="M4449" i="35"/>
  <c r="M4500" i="35" s="1"/>
  <c r="I4449" i="35"/>
  <c r="I4500" i="35" s="1"/>
  <c r="Q4448" i="35"/>
  <c r="Q4499" i="35" s="1"/>
  <c r="M4448" i="35"/>
  <c r="M4499" i="35" s="1"/>
  <c r="I4448" i="35"/>
  <c r="I4499" i="35" s="1"/>
  <c r="Q4447" i="35"/>
  <c r="Q4498" i="35" s="1"/>
  <c r="M4447" i="35"/>
  <c r="M4498" i="35" s="1"/>
  <c r="I4447" i="35"/>
  <c r="I4498" i="35" s="1"/>
  <c r="Q4446" i="35"/>
  <c r="Q4497" i="35" s="1"/>
  <c r="M4446" i="35"/>
  <c r="M4497" i="35" s="1"/>
  <c r="I4446" i="35"/>
  <c r="I4497" i="35" s="1"/>
  <c r="Q4445" i="35"/>
  <c r="Q4496" i="35" s="1"/>
  <c r="M4445" i="35"/>
  <c r="M4496" i="35" s="1"/>
  <c r="I4445" i="35"/>
  <c r="I4496" i="35" s="1"/>
  <c r="Q4444" i="35"/>
  <c r="Q4495" i="35" s="1"/>
  <c r="M4444" i="35"/>
  <c r="M4495" i="35" s="1"/>
  <c r="I4444" i="35"/>
  <c r="I4495" i="35" s="1"/>
  <c r="Q4443" i="35"/>
  <c r="Q4494" i="35" s="1"/>
  <c r="L4443" i="35"/>
  <c r="L4494" i="35" s="1"/>
  <c r="G4443" i="35"/>
  <c r="G4494" i="35" s="1"/>
  <c r="R4442" i="35"/>
  <c r="R4493" i="35" s="1"/>
  <c r="L4442" i="35"/>
  <c r="L4493" i="35" s="1"/>
  <c r="G4442" i="35"/>
  <c r="G4493" i="35" s="1"/>
  <c r="R4441" i="35"/>
  <c r="R4492" i="35" s="1"/>
  <c r="L4441" i="35"/>
  <c r="L4492" i="35" s="1"/>
  <c r="G4441" i="35"/>
  <c r="G4492" i="35" s="1"/>
  <c r="R4440" i="35"/>
  <c r="R4491" i="35" s="1"/>
  <c r="L4440" i="35"/>
  <c r="L4491" i="35" s="1"/>
  <c r="G4440" i="35"/>
  <c r="G4491" i="35" s="1"/>
  <c r="R4439" i="35"/>
  <c r="L4439" i="35"/>
  <c r="G4439" i="35"/>
  <c r="Q4438" i="35"/>
  <c r="Q4489" i="35" s="1"/>
  <c r="M4438" i="35"/>
  <c r="M4489" i="35" s="1"/>
  <c r="I4438" i="35"/>
  <c r="I4489" i="35" s="1"/>
  <c r="Q4437" i="35"/>
  <c r="Q4488" i="35" s="1"/>
  <c r="M4437" i="35"/>
  <c r="M4488" i="35" s="1"/>
  <c r="I4437" i="35"/>
  <c r="I4488" i="35" s="1"/>
  <c r="Q4436" i="35"/>
  <c r="Q4487" i="35" s="1"/>
  <c r="M4436" i="35"/>
  <c r="M4487" i="35" s="1"/>
  <c r="I4436" i="35"/>
  <c r="I4487" i="35" s="1"/>
  <c r="Q4435" i="35"/>
  <c r="Q4486" i="35" s="1"/>
  <c r="M4435" i="35"/>
  <c r="M4486" i="35" s="1"/>
  <c r="I4435" i="35"/>
  <c r="I4486" i="35" s="1"/>
  <c r="Q4434" i="35"/>
  <c r="Q4485" i="35" s="1"/>
  <c r="M4434" i="35"/>
  <c r="M4485" i="35" s="1"/>
  <c r="I4434" i="35"/>
  <c r="I4485" i="35" s="1"/>
  <c r="Q4433" i="35"/>
  <c r="Q4484" i="35" s="1"/>
  <c r="M4433" i="35"/>
  <c r="M4484" i="35" s="1"/>
  <c r="I4433" i="35"/>
  <c r="I4484" i="35" s="1"/>
  <c r="Q4432" i="35"/>
  <c r="Q4483" i="35" s="1"/>
  <c r="M4432" i="35"/>
  <c r="M4483" i="35" s="1"/>
  <c r="I4432" i="35"/>
  <c r="I4483" i="35" s="1"/>
  <c r="Q4431" i="35"/>
  <c r="Q4482" i="35" s="1"/>
  <c r="M4431" i="35"/>
  <c r="M4482" i="35" s="1"/>
  <c r="I4431" i="35"/>
  <c r="I4482" i="35" s="1"/>
  <c r="Q4430" i="35"/>
  <c r="Q4481" i="35" s="1"/>
  <c r="M4430" i="35"/>
  <c r="M4481" i="35" s="1"/>
  <c r="I4430" i="35"/>
  <c r="I4481" i="35" s="1"/>
  <c r="Q4429" i="35"/>
  <c r="Q4480" i="35" s="1"/>
  <c r="M4429" i="35"/>
  <c r="M4480" i="35" s="1"/>
  <c r="I4429" i="35"/>
  <c r="I4480" i="35" s="1"/>
  <c r="Q4428" i="35"/>
  <c r="Q4479" i="35" s="1"/>
  <c r="M4428" i="35"/>
  <c r="M4479" i="35" s="1"/>
  <c r="I4428" i="35"/>
  <c r="I4479" i="35" s="1"/>
  <c r="Q4427" i="35"/>
  <c r="Q4478" i="35" s="1"/>
  <c r="M4427" i="35"/>
  <c r="M4478" i="35" s="1"/>
  <c r="I4427" i="35"/>
  <c r="I4478" i="35" s="1"/>
  <c r="Q4426" i="35"/>
  <c r="Q4477" i="35" s="1"/>
  <c r="M4426" i="35"/>
  <c r="M4477" i="35" s="1"/>
  <c r="I4426" i="35"/>
  <c r="I4477" i="35" s="1"/>
  <c r="Q4425" i="35"/>
  <c r="Q4476" i="35" s="1"/>
  <c r="M4425" i="35"/>
  <c r="M4476" i="35" s="1"/>
  <c r="I4425" i="35"/>
  <c r="I4476" i="35" s="1"/>
  <c r="Q4424" i="35"/>
  <c r="Q4475" i="35" s="1"/>
  <c r="M4424" i="35"/>
  <c r="M4475" i="35" s="1"/>
  <c r="I4424" i="35"/>
  <c r="I4475" i="35" s="1"/>
  <c r="Q4423" i="35"/>
  <c r="Q4474" i="35" s="1"/>
  <c r="M4423" i="35"/>
  <c r="M4474" i="35" s="1"/>
  <c r="I4423" i="35"/>
  <c r="I4474" i="35" s="1"/>
  <c r="Q4422" i="35"/>
  <c r="M4422" i="35"/>
  <c r="I4422" i="35"/>
  <c r="E4329" i="35"/>
  <c r="E4380" i="35" s="1"/>
  <c r="I4329" i="35"/>
  <c r="I4380" i="35" s="1"/>
  <c r="M4329" i="35"/>
  <c r="M4380" i="35" s="1"/>
  <c r="Q4329" i="35"/>
  <c r="Q4380" i="35" s="1"/>
  <c r="F4329" i="35"/>
  <c r="F4380" i="35" s="1"/>
  <c r="J4329" i="35"/>
  <c r="J4380" i="35" s="1"/>
  <c r="N4329" i="35"/>
  <c r="N4380" i="35" s="1"/>
  <c r="R4329" i="35"/>
  <c r="R4380" i="35" s="1"/>
  <c r="G4329" i="35"/>
  <c r="G4380" i="35" s="1"/>
  <c r="K4329" i="35"/>
  <c r="K4380" i="35" s="1"/>
  <c r="O4329" i="35"/>
  <c r="O4380" i="35" s="1"/>
  <c r="E4325" i="35"/>
  <c r="E4376" i="35" s="1"/>
  <c r="I4325" i="35"/>
  <c r="I4376" i="35" s="1"/>
  <c r="M4325" i="35"/>
  <c r="M4376" i="35" s="1"/>
  <c r="Q4325" i="35"/>
  <c r="Q4376" i="35" s="1"/>
  <c r="F4325" i="35"/>
  <c r="F4376" i="35" s="1"/>
  <c r="J4325" i="35"/>
  <c r="J4376" i="35" s="1"/>
  <c r="N4325" i="35"/>
  <c r="N4376" i="35" s="1"/>
  <c r="R4325" i="35"/>
  <c r="R4376" i="35" s="1"/>
  <c r="G4325" i="35"/>
  <c r="G4376" i="35" s="1"/>
  <c r="K4325" i="35"/>
  <c r="K4376" i="35" s="1"/>
  <c r="O4325" i="35"/>
  <c r="O4376" i="35" s="1"/>
  <c r="E4321" i="35"/>
  <c r="E4372" i="35" s="1"/>
  <c r="I4321" i="35"/>
  <c r="I4372" i="35" s="1"/>
  <c r="M4321" i="35"/>
  <c r="M4372" i="35" s="1"/>
  <c r="Q4321" i="35"/>
  <c r="Q4372" i="35" s="1"/>
  <c r="F4321" i="35"/>
  <c r="F4372" i="35" s="1"/>
  <c r="J4321" i="35"/>
  <c r="J4372" i="35" s="1"/>
  <c r="N4321" i="35"/>
  <c r="N4372" i="35" s="1"/>
  <c r="R4321" i="35"/>
  <c r="R4372" i="35" s="1"/>
  <c r="G4321" i="35"/>
  <c r="G4372" i="35" s="1"/>
  <c r="K4321" i="35"/>
  <c r="K4372" i="35" s="1"/>
  <c r="O4321" i="35"/>
  <c r="O4372" i="35" s="1"/>
  <c r="E4317" i="35"/>
  <c r="E4368" i="35" s="1"/>
  <c r="I4317" i="35"/>
  <c r="I4368" i="35" s="1"/>
  <c r="M4317" i="35"/>
  <c r="M4368" i="35" s="1"/>
  <c r="Q4317" i="35"/>
  <c r="Q4368" i="35" s="1"/>
  <c r="F4317" i="35"/>
  <c r="F4368" i="35" s="1"/>
  <c r="J4317" i="35"/>
  <c r="J4368" i="35" s="1"/>
  <c r="N4317" i="35"/>
  <c r="N4368" i="35" s="1"/>
  <c r="R4317" i="35"/>
  <c r="R4368" i="35" s="1"/>
  <c r="G4317" i="35"/>
  <c r="G4368" i="35" s="1"/>
  <c r="K4317" i="35"/>
  <c r="K4368" i="35" s="1"/>
  <c r="O4317" i="35"/>
  <c r="O4368" i="35" s="1"/>
  <c r="E4313" i="35"/>
  <c r="E4364" i="35" s="1"/>
  <c r="I4313" i="35"/>
  <c r="I4364" i="35" s="1"/>
  <c r="M4313" i="35"/>
  <c r="M4364" i="35" s="1"/>
  <c r="Q4313" i="35"/>
  <c r="Q4364" i="35" s="1"/>
  <c r="F4313" i="35"/>
  <c r="F4364" i="35" s="1"/>
  <c r="J4313" i="35"/>
  <c r="J4364" i="35" s="1"/>
  <c r="N4313" i="35"/>
  <c r="N4364" i="35" s="1"/>
  <c r="R4313" i="35"/>
  <c r="R4364" i="35" s="1"/>
  <c r="G4313" i="35"/>
  <c r="G4364" i="35" s="1"/>
  <c r="K4313" i="35"/>
  <c r="K4364" i="35" s="1"/>
  <c r="O4313" i="35"/>
  <c r="O4364" i="35" s="1"/>
  <c r="E4309" i="35"/>
  <c r="E4360" i="35" s="1"/>
  <c r="I4309" i="35"/>
  <c r="I4360" i="35" s="1"/>
  <c r="M4309" i="35"/>
  <c r="M4360" i="35" s="1"/>
  <c r="Q4309" i="35"/>
  <c r="Q4360" i="35" s="1"/>
  <c r="F4309" i="35"/>
  <c r="F4360" i="35" s="1"/>
  <c r="J4309" i="35"/>
  <c r="J4360" i="35" s="1"/>
  <c r="N4309" i="35"/>
  <c r="N4360" i="35" s="1"/>
  <c r="R4309" i="35"/>
  <c r="R4360" i="35" s="1"/>
  <c r="G4309" i="35"/>
  <c r="G4360" i="35" s="1"/>
  <c r="K4309" i="35"/>
  <c r="K4360" i="35" s="1"/>
  <c r="O4309" i="35"/>
  <c r="O4360" i="35" s="1"/>
  <c r="E4305" i="35"/>
  <c r="E4356" i="35" s="1"/>
  <c r="I4305" i="35"/>
  <c r="I4356" i="35" s="1"/>
  <c r="M4305" i="35"/>
  <c r="M4356" i="35" s="1"/>
  <c r="Q4305" i="35"/>
  <c r="Q4356" i="35" s="1"/>
  <c r="F4305" i="35"/>
  <c r="F4356" i="35" s="1"/>
  <c r="J4305" i="35"/>
  <c r="J4356" i="35" s="1"/>
  <c r="N4305" i="35"/>
  <c r="N4356" i="35" s="1"/>
  <c r="R4305" i="35"/>
  <c r="R4356" i="35" s="1"/>
  <c r="G4305" i="35"/>
  <c r="G4356" i="35" s="1"/>
  <c r="K4305" i="35"/>
  <c r="K4356" i="35" s="1"/>
  <c r="O4305" i="35"/>
  <c r="O4356" i="35" s="1"/>
  <c r="E4301" i="35"/>
  <c r="E4352" i="35" s="1"/>
  <c r="I4301" i="35"/>
  <c r="I4352" i="35" s="1"/>
  <c r="M4301" i="35"/>
  <c r="M4352" i="35" s="1"/>
  <c r="Q4301" i="35"/>
  <c r="Q4352" i="35" s="1"/>
  <c r="F4301" i="35"/>
  <c r="F4352" i="35" s="1"/>
  <c r="J4301" i="35"/>
  <c r="J4352" i="35" s="1"/>
  <c r="N4301" i="35"/>
  <c r="N4352" i="35" s="1"/>
  <c r="R4301" i="35"/>
  <c r="R4352" i="35" s="1"/>
  <c r="G4301" i="35"/>
  <c r="G4352" i="35" s="1"/>
  <c r="K4301" i="35"/>
  <c r="K4352" i="35" s="1"/>
  <c r="O4301" i="35"/>
  <c r="O4352" i="35" s="1"/>
  <c r="G4293" i="35"/>
  <c r="G4344" i="35" s="1"/>
  <c r="K4293" i="35"/>
  <c r="K4344" i="35" s="1"/>
  <c r="O4293" i="35"/>
  <c r="O4344" i="35" s="1"/>
  <c r="E4293" i="35"/>
  <c r="E4344" i="35" s="1"/>
  <c r="J4293" i="35"/>
  <c r="J4344" i="35" s="1"/>
  <c r="P4293" i="35"/>
  <c r="P4344" i="35" s="1"/>
  <c r="F4293" i="35"/>
  <c r="F4344" i="35" s="1"/>
  <c r="L4293" i="35"/>
  <c r="L4344" i="35" s="1"/>
  <c r="Q4293" i="35"/>
  <c r="Q4344" i="35" s="1"/>
  <c r="H4293" i="35"/>
  <c r="H4344" i="35" s="1"/>
  <c r="M4293" i="35"/>
  <c r="M4344" i="35" s="1"/>
  <c r="R4293" i="35"/>
  <c r="R4344" i="35" s="1"/>
  <c r="H4282" i="35"/>
  <c r="M4282" i="35"/>
  <c r="D4368" i="35"/>
  <c r="D4364" i="35"/>
  <c r="D4360" i="35"/>
  <c r="D4356" i="35"/>
  <c r="D4352" i="35"/>
  <c r="D4344" i="35"/>
  <c r="P4329" i="35"/>
  <c r="P4380" i="35" s="1"/>
  <c r="E4328" i="35"/>
  <c r="E4379" i="35" s="1"/>
  <c r="I4328" i="35"/>
  <c r="I4379" i="35" s="1"/>
  <c r="M4328" i="35"/>
  <c r="M4379" i="35" s="1"/>
  <c r="Q4328" i="35"/>
  <c r="Q4379" i="35" s="1"/>
  <c r="F4328" i="35"/>
  <c r="F4379" i="35" s="1"/>
  <c r="J4328" i="35"/>
  <c r="J4379" i="35" s="1"/>
  <c r="N4328" i="35"/>
  <c r="N4379" i="35" s="1"/>
  <c r="R4328" i="35"/>
  <c r="R4379" i="35" s="1"/>
  <c r="G4328" i="35"/>
  <c r="G4379" i="35" s="1"/>
  <c r="K4328" i="35"/>
  <c r="K4379" i="35" s="1"/>
  <c r="O4328" i="35"/>
  <c r="O4379" i="35" s="1"/>
  <c r="P4325" i="35"/>
  <c r="P4376" i="35" s="1"/>
  <c r="E4324" i="35"/>
  <c r="E4375" i="35" s="1"/>
  <c r="I4324" i="35"/>
  <c r="I4375" i="35" s="1"/>
  <c r="M4324" i="35"/>
  <c r="M4375" i="35" s="1"/>
  <c r="Q4324" i="35"/>
  <c r="Q4375" i="35" s="1"/>
  <c r="F4324" i="35"/>
  <c r="F4375" i="35" s="1"/>
  <c r="J4324" i="35"/>
  <c r="J4375" i="35" s="1"/>
  <c r="N4324" i="35"/>
  <c r="N4375" i="35" s="1"/>
  <c r="R4324" i="35"/>
  <c r="R4375" i="35" s="1"/>
  <c r="G4324" i="35"/>
  <c r="G4375" i="35" s="1"/>
  <c r="K4324" i="35"/>
  <c r="K4375" i="35" s="1"/>
  <c r="O4324" i="35"/>
  <c r="O4375" i="35" s="1"/>
  <c r="P4321" i="35"/>
  <c r="P4372" i="35" s="1"/>
  <c r="E4320" i="35"/>
  <c r="E4371" i="35" s="1"/>
  <c r="I4320" i="35"/>
  <c r="I4371" i="35" s="1"/>
  <c r="M4320" i="35"/>
  <c r="M4371" i="35" s="1"/>
  <c r="Q4320" i="35"/>
  <c r="Q4371" i="35" s="1"/>
  <c r="F4320" i="35"/>
  <c r="F4371" i="35" s="1"/>
  <c r="J4320" i="35"/>
  <c r="J4371" i="35" s="1"/>
  <c r="N4320" i="35"/>
  <c r="N4371" i="35" s="1"/>
  <c r="R4320" i="35"/>
  <c r="R4371" i="35" s="1"/>
  <c r="G4320" i="35"/>
  <c r="G4371" i="35" s="1"/>
  <c r="K4320" i="35"/>
  <c r="K4371" i="35" s="1"/>
  <c r="O4320" i="35"/>
  <c r="O4371" i="35" s="1"/>
  <c r="P4317" i="35"/>
  <c r="P4368" i="35" s="1"/>
  <c r="E4316" i="35"/>
  <c r="E4367" i="35" s="1"/>
  <c r="I4316" i="35"/>
  <c r="I4367" i="35" s="1"/>
  <c r="M4316" i="35"/>
  <c r="M4367" i="35" s="1"/>
  <c r="Q4316" i="35"/>
  <c r="Q4367" i="35" s="1"/>
  <c r="F4316" i="35"/>
  <c r="F4367" i="35" s="1"/>
  <c r="J4316" i="35"/>
  <c r="J4367" i="35" s="1"/>
  <c r="N4316" i="35"/>
  <c r="N4367" i="35" s="1"/>
  <c r="R4316" i="35"/>
  <c r="R4367" i="35" s="1"/>
  <c r="G4316" i="35"/>
  <c r="G4367" i="35" s="1"/>
  <c r="K4316" i="35"/>
  <c r="K4367" i="35" s="1"/>
  <c r="O4316" i="35"/>
  <c r="O4367" i="35" s="1"/>
  <c r="P4313" i="35"/>
  <c r="P4364" i="35" s="1"/>
  <c r="E4312" i="35"/>
  <c r="E4363" i="35" s="1"/>
  <c r="I4312" i="35"/>
  <c r="I4363" i="35" s="1"/>
  <c r="M4312" i="35"/>
  <c r="M4363" i="35" s="1"/>
  <c r="Q4312" i="35"/>
  <c r="Q4363" i="35" s="1"/>
  <c r="F4312" i="35"/>
  <c r="F4363" i="35" s="1"/>
  <c r="J4312" i="35"/>
  <c r="J4363" i="35" s="1"/>
  <c r="N4312" i="35"/>
  <c r="N4363" i="35" s="1"/>
  <c r="R4312" i="35"/>
  <c r="R4363" i="35" s="1"/>
  <c r="G4312" i="35"/>
  <c r="G4363" i="35" s="1"/>
  <c r="K4312" i="35"/>
  <c r="K4363" i="35" s="1"/>
  <c r="O4312" i="35"/>
  <c r="O4363" i="35" s="1"/>
  <c r="P4309" i="35"/>
  <c r="P4360" i="35" s="1"/>
  <c r="E4308" i="35"/>
  <c r="E4359" i="35" s="1"/>
  <c r="I4308" i="35"/>
  <c r="I4359" i="35" s="1"/>
  <c r="M4308" i="35"/>
  <c r="M4359" i="35" s="1"/>
  <c r="Q4308" i="35"/>
  <c r="Q4359" i="35" s="1"/>
  <c r="F4308" i="35"/>
  <c r="F4359" i="35" s="1"/>
  <c r="J4308" i="35"/>
  <c r="J4359" i="35" s="1"/>
  <c r="N4308" i="35"/>
  <c r="N4359" i="35" s="1"/>
  <c r="R4308" i="35"/>
  <c r="R4359" i="35" s="1"/>
  <c r="G4308" i="35"/>
  <c r="G4359" i="35" s="1"/>
  <c r="K4308" i="35"/>
  <c r="K4359" i="35" s="1"/>
  <c r="O4308" i="35"/>
  <c r="O4359" i="35" s="1"/>
  <c r="P4305" i="35"/>
  <c r="P4356" i="35" s="1"/>
  <c r="E4304" i="35"/>
  <c r="E4355" i="35" s="1"/>
  <c r="I4304" i="35"/>
  <c r="I4355" i="35" s="1"/>
  <c r="M4304" i="35"/>
  <c r="M4355" i="35" s="1"/>
  <c r="Q4304" i="35"/>
  <c r="Q4355" i="35" s="1"/>
  <c r="F4304" i="35"/>
  <c r="F4355" i="35" s="1"/>
  <c r="J4304" i="35"/>
  <c r="J4355" i="35" s="1"/>
  <c r="N4304" i="35"/>
  <c r="N4355" i="35" s="1"/>
  <c r="R4304" i="35"/>
  <c r="R4355" i="35" s="1"/>
  <c r="G4304" i="35"/>
  <c r="G4355" i="35" s="1"/>
  <c r="K4304" i="35"/>
  <c r="K4355" i="35" s="1"/>
  <c r="O4304" i="35"/>
  <c r="O4355" i="35" s="1"/>
  <c r="P4301" i="35"/>
  <c r="P4352" i="35" s="1"/>
  <c r="E4334" i="35"/>
  <c r="E4385" i="35" s="1"/>
  <c r="I4334" i="35"/>
  <c r="I4385" i="35" s="1"/>
  <c r="M4334" i="35"/>
  <c r="M4385" i="35" s="1"/>
  <c r="Q4334" i="35"/>
  <c r="Q4385" i="35" s="1"/>
  <c r="F4334" i="35"/>
  <c r="F4385" i="35" s="1"/>
  <c r="J4334" i="35"/>
  <c r="J4385" i="35" s="1"/>
  <c r="N4334" i="35"/>
  <c r="N4385" i="35" s="1"/>
  <c r="R4334" i="35"/>
  <c r="R4385" i="35" s="1"/>
  <c r="E4333" i="35"/>
  <c r="E4384" i="35" s="1"/>
  <c r="I4333" i="35"/>
  <c r="I4384" i="35" s="1"/>
  <c r="M4333" i="35"/>
  <c r="M4384" i="35" s="1"/>
  <c r="Q4333" i="35"/>
  <c r="Q4384" i="35" s="1"/>
  <c r="F4333" i="35"/>
  <c r="F4384" i="35" s="1"/>
  <c r="J4333" i="35"/>
  <c r="J4384" i="35" s="1"/>
  <c r="N4333" i="35"/>
  <c r="N4384" i="35" s="1"/>
  <c r="R4333" i="35"/>
  <c r="R4384" i="35" s="1"/>
  <c r="E4332" i="35"/>
  <c r="E4383" i="35" s="1"/>
  <c r="I4332" i="35"/>
  <c r="I4383" i="35" s="1"/>
  <c r="M4332" i="35"/>
  <c r="M4383" i="35" s="1"/>
  <c r="Q4332" i="35"/>
  <c r="Q4383" i="35" s="1"/>
  <c r="F4332" i="35"/>
  <c r="F4383" i="35" s="1"/>
  <c r="J4332" i="35"/>
  <c r="J4383" i="35" s="1"/>
  <c r="N4332" i="35"/>
  <c r="N4383" i="35" s="1"/>
  <c r="R4332" i="35"/>
  <c r="R4383" i="35" s="1"/>
  <c r="E4331" i="35"/>
  <c r="E4382" i="35" s="1"/>
  <c r="I4331" i="35"/>
  <c r="I4382" i="35" s="1"/>
  <c r="M4331" i="35"/>
  <c r="M4382" i="35" s="1"/>
  <c r="Q4331" i="35"/>
  <c r="Q4382" i="35" s="1"/>
  <c r="F4331" i="35"/>
  <c r="F4382" i="35" s="1"/>
  <c r="J4331" i="35"/>
  <c r="J4382" i="35" s="1"/>
  <c r="N4331" i="35"/>
  <c r="N4382" i="35" s="1"/>
  <c r="R4331" i="35"/>
  <c r="R4382" i="35" s="1"/>
  <c r="L4329" i="35"/>
  <c r="L4380" i="35" s="1"/>
  <c r="P4328" i="35"/>
  <c r="P4379" i="35" s="1"/>
  <c r="E4327" i="35"/>
  <c r="E4378" i="35" s="1"/>
  <c r="I4327" i="35"/>
  <c r="I4378" i="35" s="1"/>
  <c r="M4327" i="35"/>
  <c r="M4378" i="35" s="1"/>
  <c r="Q4327" i="35"/>
  <c r="Q4378" i="35" s="1"/>
  <c r="F4327" i="35"/>
  <c r="F4378" i="35" s="1"/>
  <c r="J4327" i="35"/>
  <c r="J4378" i="35" s="1"/>
  <c r="N4327" i="35"/>
  <c r="N4378" i="35" s="1"/>
  <c r="R4327" i="35"/>
  <c r="R4378" i="35" s="1"/>
  <c r="G4327" i="35"/>
  <c r="G4378" i="35" s="1"/>
  <c r="K4327" i="35"/>
  <c r="K4378" i="35" s="1"/>
  <c r="O4327" i="35"/>
  <c r="O4378" i="35" s="1"/>
  <c r="L4325" i="35"/>
  <c r="L4376" i="35" s="1"/>
  <c r="P4324" i="35"/>
  <c r="P4375" i="35" s="1"/>
  <c r="E4323" i="35"/>
  <c r="E4374" i="35" s="1"/>
  <c r="I4323" i="35"/>
  <c r="I4374" i="35" s="1"/>
  <c r="M4323" i="35"/>
  <c r="M4374" i="35" s="1"/>
  <c r="Q4323" i="35"/>
  <c r="Q4374" i="35" s="1"/>
  <c r="F4323" i="35"/>
  <c r="F4374" i="35" s="1"/>
  <c r="J4323" i="35"/>
  <c r="J4374" i="35" s="1"/>
  <c r="N4323" i="35"/>
  <c r="N4374" i="35" s="1"/>
  <c r="R4323" i="35"/>
  <c r="R4374" i="35" s="1"/>
  <c r="G4323" i="35"/>
  <c r="G4374" i="35" s="1"/>
  <c r="K4323" i="35"/>
  <c r="K4374" i="35" s="1"/>
  <c r="O4323" i="35"/>
  <c r="O4374" i="35" s="1"/>
  <c r="L4321" i="35"/>
  <c r="L4372" i="35" s="1"/>
  <c r="P4320" i="35"/>
  <c r="P4371" i="35" s="1"/>
  <c r="E4319" i="35"/>
  <c r="E4370" i="35" s="1"/>
  <c r="I4319" i="35"/>
  <c r="I4370" i="35" s="1"/>
  <c r="M4319" i="35"/>
  <c r="M4370" i="35" s="1"/>
  <c r="Q4319" i="35"/>
  <c r="Q4370" i="35" s="1"/>
  <c r="F4319" i="35"/>
  <c r="F4370" i="35" s="1"/>
  <c r="J4319" i="35"/>
  <c r="J4370" i="35" s="1"/>
  <c r="N4319" i="35"/>
  <c r="N4370" i="35" s="1"/>
  <c r="R4319" i="35"/>
  <c r="R4370" i="35" s="1"/>
  <c r="G4319" i="35"/>
  <c r="G4370" i="35" s="1"/>
  <c r="K4319" i="35"/>
  <c r="K4370" i="35" s="1"/>
  <c r="O4319" i="35"/>
  <c r="O4370" i="35" s="1"/>
  <c r="L4317" i="35"/>
  <c r="L4368" i="35" s="1"/>
  <c r="P4316" i="35"/>
  <c r="P4367" i="35" s="1"/>
  <c r="E4315" i="35"/>
  <c r="E4366" i="35" s="1"/>
  <c r="I4315" i="35"/>
  <c r="I4366" i="35" s="1"/>
  <c r="M4315" i="35"/>
  <c r="M4366" i="35" s="1"/>
  <c r="Q4315" i="35"/>
  <c r="Q4366" i="35" s="1"/>
  <c r="F4315" i="35"/>
  <c r="F4366" i="35" s="1"/>
  <c r="J4315" i="35"/>
  <c r="J4366" i="35" s="1"/>
  <c r="N4315" i="35"/>
  <c r="N4366" i="35" s="1"/>
  <c r="R4315" i="35"/>
  <c r="R4366" i="35" s="1"/>
  <c r="G4315" i="35"/>
  <c r="G4366" i="35" s="1"/>
  <c r="K4315" i="35"/>
  <c r="K4366" i="35" s="1"/>
  <c r="O4315" i="35"/>
  <c r="O4366" i="35" s="1"/>
  <c r="L4313" i="35"/>
  <c r="L4364" i="35" s="1"/>
  <c r="P4312" i="35"/>
  <c r="P4363" i="35" s="1"/>
  <c r="E4311" i="35"/>
  <c r="E4362" i="35" s="1"/>
  <c r="I4311" i="35"/>
  <c r="I4362" i="35" s="1"/>
  <c r="M4311" i="35"/>
  <c r="M4362" i="35" s="1"/>
  <c r="Q4311" i="35"/>
  <c r="Q4362" i="35" s="1"/>
  <c r="F4311" i="35"/>
  <c r="F4362" i="35" s="1"/>
  <c r="J4311" i="35"/>
  <c r="J4362" i="35" s="1"/>
  <c r="N4311" i="35"/>
  <c r="N4362" i="35" s="1"/>
  <c r="R4311" i="35"/>
  <c r="R4362" i="35" s="1"/>
  <c r="G4311" i="35"/>
  <c r="G4362" i="35" s="1"/>
  <c r="K4311" i="35"/>
  <c r="K4362" i="35" s="1"/>
  <c r="O4311" i="35"/>
  <c r="O4362" i="35" s="1"/>
  <c r="L4309" i="35"/>
  <c r="L4360" i="35" s="1"/>
  <c r="P4308" i="35"/>
  <c r="P4359" i="35" s="1"/>
  <c r="E4307" i="35"/>
  <c r="E4358" i="35" s="1"/>
  <c r="I4307" i="35"/>
  <c r="I4358" i="35" s="1"/>
  <c r="M4307" i="35"/>
  <c r="M4358" i="35" s="1"/>
  <c r="Q4307" i="35"/>
  <c r="Q4358" i="35" s="1"/>
  <c r="F4307" i="35"/>
  <c r="F4358" i="35" s="1"/>
  <c r="J4307" i="35"/>
  <c r="J4358" i="35" s="1"/>
  <c r="N4307" i="35"/>
  <c r="N4358" i="35" s="1"/>
  <c r="R4307" i="35"/>
  <c r="R4358" i="35" s="1"/>
  <c r="G4307" i="35"/>
  <c r="G4358" i="35" s="1"/>
  <c r="K4307" i="35"/>
  <c r="K4358" i="35" s="1"/>
  <c r="O4307" i="35"/>
  <c r="O4358" i="35" s="1"/>
  <c r="L4305" i="35"/>
  <c r="L4356" i="35" s="1"/>
  <c r="P4304" i="35"/>
  <c r="P4355" i="35" s="1"/>
  <c r="E4303" i="35"/>
  <c r="E4354" i="35" s="1"/>
  <c r="I4303" i="35"/>
  <c r="I4354" i="35" s="1"/>
  <c r="M4303" i="35"/>
  <c r="M4354" i="35" s="1"/>
  <c r="Q4303" i="35"/>
  <c r="Q4354" i="35" s="1"/>
  <c r="F4303" i="35"/>
  <c r="F4354" i="35" s="1"/>
  <c r="J4303" i="35"/>
  <c r="J4354" i="35" s="1"/>
  <c r="N4303" i="35"/>
  <c r="N4354" i="35" s="1"/>
  <c r="R4303" i="35"/>
  <c r="R4354" i="35" s="1"/>
  <c r="G4303" i="35"/>
  <c r="G4354" i="35" s="1"/>
  <c r="K4303" i="35"/>
  <c r="K4354" i="35" s="1"/>
  <c r="O4303" i="35"/>
  <c r="O4354" i="35" s="1"/>
  <c r="L4301" i="35"/>
  <c r="L4352" i="35" s="1"/>
  <c r="G4297" i="35"/>
  <c r="G4348" i="35" s="1"/>
  <c r="K4297" i="35"/>
  <c r="K4348" i="35" s="1"/>
  <c r="O4297" i="35"/>
  <c r="O4348" i="35" s="1"/>
  <c r="E4297" i="35"/>
  <c r="E4348" i="35" s="1"/>
  <c r="J4297" i="35"/>
  <c r="J4348" i="35" s="1"/>
  <c r="P4297" i="35"/>
  <c r="P4348" i="35" s="1"/>
  <c r="F4297" i="35"/>
  <c r="F4348" i="35" s="1"/>
  <c r="L4297" i="35"/>
  <c r="L4348" i="35" s="1"/>
  <c r="Q4297" i="35"/>
  <c r="Q4348" i="35" s="1"/>
  <c r="H4297" i="35"/>
  <c r="H4348" i="35" s="1"/>
  <c r="M4297" i="35"/>
  <c r="M4348" i="35" s="1"/>
  <c r="R4297" i="35"/>
  <c r="R4348" i="35" s="1"/>
  <c r="N4293" i="35"/>
  <c r="N4344" i="35" s="1"/>
  <c r="G4289" i="35"/>
  <c r="G4340" i="35" s="1"/>
  <c r="K4289" i="35"/>
  <c r="K4340" i="35" s="1"/>
  <c r="O4289" i="35"/>
  <c r="O4340" i="35" s="1"/>
  <c r="E4289" i="35"/>
  <c r="E4340" i="35" s="1"/>
  <c r="J4289" i="35"/>
  <c r="J4340" i="35" s="1"/>
  <c r="P4289" i="35"/>
  <c r="P4340" i="35" s="1"/>
  <c r="F4289" i="35"/>
  <c r="F4340" i="35" s="1"/>
  <c r="L4289" i="35"/>
  <c r="Q4289" i="35"/>
  <c r="Q4340" i="35" s="1"/>
  <c r="H4289" i="35"/>
  <c r="H4340" i="35" s="1"/>
  <c r="M4289" i="35"/>
  <c r="M4340" i="35" s="1"/>
  <c r="R4289" i="35"/>
  <c r="R4340" i="35" s="1"/>
  <c r="D4335" i="35"/>
  <c r="K4334" i="35"/>
  <c r="K4385" i="35" s="1"/>
  <c r="K4333" i="35"/>
  <c r="K4384" i="35" s="1"/>
  <c r="K4332" i="35"/>
  <c r="K4383" i="35" s="1"/>
  <c r="K4331" i="35"/>
  <c r="K4382" i="35" s="1"/>
  <c r="E4330" i="35"/>
  <c r="E4381" i="35" s="1"/>
  <c r="I4330" i="35"/>
  <c r="I4381" i="35" s="1"/>
  <c r="M4330" i="35"/>
  <c r="M4381" i="35" s="1"/>
  <c r="Q4330" i="35"/>
  <c r="Q4381" i="35" s="1"/>
  <c r="F4330" i="35"/>
  <c r="F4381" i="35" s="1"/>
  <c r="J4330" i="35"/>
  <c r="J4381" i="35" s="1"/>
  <c r="N4330" i="35"/>
  <c r="N4381" i="35" s="1"/>
  <c r="R4330" i="35"/>
  <c r="R4381" i="35" s="1"/>
  <c r="G4330" i="35"/>
  <c r="G4381" i="35" s="1"/>
  <c r="K4330" i="35"/>
  <c r="K4381" i="35" s="1"/>
  <c r="O4330" i="35"/>
  <c r="O4381" i="35" s="1"/>
  <c r="H4329" i="35"/>
  <c r="H4380" i="35" s="1"/>
  <c r="L4328" i="35"/>
  <c r="L4379" i="35" s="1"/>
  <c r="P4327" i="35"/>
  <c r="P4378" i="35" s="1"/>
  <c r="E4326" i="35"/>
  <c r="E4377" i="35" s="1"/>
  <c r="I4326" i="35"/>
  <c r="I4377" i="35" s="1"/>
  <c r="M4326" i="35"/>
  <c r="M4377" i="35" s="1"/>
  <c r="Q4326" i="35"/>
  <c r="Q4377" i="35" s="1"/>
  <c r="F4326" i="35"/>
  <c r="F4377" i="35" s="1"/>
  <c r="J4326" i="35"/>
  <c r="J4377" i="35" s="1"/>
  <c r="N4326" i="35"/>
  <c r="N4377" i="35" s="1"/>
  <c r="R4326" i="35"/>
  <c r="R4377" i="35" s="1"/>
  <c r="G4326" i="35"/>
  <c r="G4377" i="35" s="1"/>
  <c r="K4326" i="35"/>
  <c r="K4377" i="35" s="1"/>
  <c r="O4326" i="35"/>
  <c r="O4377" i="35" s="1"/>
  <c r="H4325" i="35"/>
  <c r="H4376" i="35" s="1"/>
  <c r="L4324" i="35"/>
  <c r="L4375" i="35" s="1"/>
  <c r="P4323" i="35"/>
  <c r="P4374" i="35" s="1"/>
  <c r="E4322" i="35"/>
  <c r="E4373" i="35" s="1"/>
  <c r="I4322" i="35"/>
  <c r="I4373" i="35" s="1"/>
  <c r="M4322" i="35"/>
  <c r="M4373" i="35" s="1"/>
  <c r="Q4322" i="35"/>
  <c r="Q4373" i="35" s="1"/>
  <c r="F4322" i="35"/>
  <c r="F4373" i="35" s="1"/>
  <c r="J4322" i="35"/>
  <c r="J4373" i="35" s="1"/>
  <c r="N4322" i="35"/>
  <c r="N4373" i="35" s="1"/>
  <c r="R4322" i="35"/>
  <c r="R4373" i="35" s="1"/>
  <c r="G4322" i="35"/>
  <c r="G4373" i="35" s="1"/>
  <c r="K4322" i="35"/>
  <c r="K4373" i="35" s="1"/>
  <c r="O4322" i="35"/>
  <c r="O4373" i="35" s="1"/>
  <c r="H4321" i="35"/>
  <c r="H4372" i="35" s="1"/>
  <c r="L4320" i="35"/>
  <c r="L4371" i="35" s="1"/>
  <c r="P4319" i="35"/>
  <c r="P4370" i="35" s="1"/>
  <c r="E4318" i="35"/>
  <c r="E4369" i="35" s="1"/>
  <c r="I4318" i="35"/>
  <c r="I4369" i="35" s="1"/>
  <c r="M4318" i="35"/>
  <c r="M4369" i="35" s="1"/>
  <c r="Q4318" i="35"/>
  <c r="Q4369" i="35" s="1"/>
  <c r="F4318" i="35"/>
  <c r="F4369" i="35" s="1"/>
  <c r="J4318" i="35"/>
  <c r="J4369" i="35" s="1"/>
  <c r="N4318" i="35"/>
  <c r="N4369" i="35" s="1"/>
  <c r="R4318" i="35"/>
  <c r="R4369" i="35" s="1"/>
  <c r="G4318" i="35"/>
  <c r="G4369" i="35" s="1"/>
  <c r="K4318" i="35"/>
  <c r="K4369" i="35" s="1"/>
  <c r="O4318" i="35"/>
  <c r="O4369" i="35" s="1"/>
  <c r="H4317" i="35"/>
  <c r="H4368" i="35" s="1"/>
  <c r="L4316" i="35"/>
  <c r="L4367" i="35" s="1"/>
  <c r="P4315" i="35"/>
  <c r="P4366" i="35" s="1"/>
  <c r="E4314" i="35"/>
  <c r="E4365" i="35" s="1"/>
  <c r="I4314" i="35"/>
  <c r="I4365" i="35" s="1"/>
  <c r="M4314" i="35"/>
  <c r="M4365" i="35" s="1"/>
  <c r="Q4314" i="35"/>
  <c r="Q4365" i="35" s="1"/>
  <c r="F4314" i="35"/>
  <c r="F4365" i="35" s="1"/>
  <c r="J4314" i="35"/>
  <c r="J4365" i="35" s="1"/>
  <c r="N4314" i="35"/>
  <c r="N4365" i="35" s="1"/>
  <c r="R4314" i="35"/>
  <c r="R4365" i="35" s="1"/>
  <c r="G4314" i="35"/>
  <c r="G4365" i="35" s="1"/>
  <c r="K4314" i="35"/>
  <c r="K4365" i="35" s="1"/>
  <c r="O4314" i="35"/>
  <c r="O4365" i="35" s="1"/>
  <c r="H4313" i="35"/>
  <c r="H4364" i="35" s="1"/>
  <c r="L4312" i="35"/>
  <c r="L4363" i="35" s="1"/>
  <c r="P4311" i="35"/>
  <c r="P4362" i="35" s="1"/>
  <c r="E4310" i="35"/>
  <c r="E4361" i="35" s="1"/>
  <c r="I4310" i="35"/>
  <c r="I4361" i="35" s="1"/>
  <c r="M4310" i="35"/>
  <c r="M4361" i="35" s="1"/>
  <c r="Q4310" i="35"/>
  <c r="Q4361" i="35" s="1"/>
  <c r="F4310" i="35"/>
  <c r="F4361" i="35" s="1"/>
  <c r="J4310" i="35"/>
  <c r="J4361" i="35" s="1"/>
  <c r="N4310" i="35"/>
  <c r="N4361" i="35" s="1"/>
  <c r="R4310" i="35"/>
  <c r="R4361" i="35" s="1"/>
  <c r="G4310" i="35"/>
  <c r="G4361" i="35" s="1"/>
  <c r="K4310" i="35"/>
  <c r="K4361" i="35" s="1"/>
  <c r="O4310" i="35"/>
  <c r="O4361" i="35" s="1"/>
  <c r="H4309" i="35"/>
  <c r="H4360" i="35" s="1"/>
  <c r="L4308" i="35"/>
  <c r="L4359" i="35" s="1"/>
  <c r="P4307" i="35"/>
  <c r="P4358" i="35" s="1"/>
  <c r="E4306" i="35"/>
  <c r="E4357" i="35" s="1"/>
  <c r="I4306" i="35"/>
  <c r="I4357" i="35" s="1"/>
  <c r="M4306" i="35"/>
  <c r="M4357" i="35" s="1"/>
  <c r="Q4306" i="35"/>
  <c r="Q4357" i="35" s="1"/>
  <c r="F4306" i="35"/>
  <c r="F4357" i="35" s="1"/>
  <c r="J4306" i="35"/>
  <c r="J4357" i="35" s="1"/>
  <c r="N4306" i="35"/>
  <c r="N4357" i="35" s="1"/>
  <c r="R4306" i="35"/>
  <c r="R4357" i="35" s="1"/>
  <c r="G4306" i="35"/>
  <c r="G4357" i="35" s="1"/>
  <c r="K4306" i="35"/>
  <c r="K4357" i="35" s="1"/>
  <c r="O4306" i="35"/>
  <c r="O4357" i="35" s="1"/>
  <c r="H4305" i="35"/>
  <c r="H4356" i="35" s="1"/>
  <c r="L4304" i="35"/>
  <c r="L4355" i="35" s="1"/>
  <c r="P4303" i="35"/>
  <c r="P4354" i="35" s="1"/>
  <c r="E4302" i="35"/>
  <c r="E4353" i="35" s="1"/>
  <c r="I4302" i="35"/>
  <c r="I4353" i="35" s="1"/>
  <c r="M4302" i="35"/>
  <c r="M4353" i="35" s="1"/>
  <c r="Q4302" i="35"/>
  <c r="Q4353" i="35" s="1"/>
  <c r="F4302" i="35"/>
  <c r="F4353" i="35" s="1"/>
  <c r="J4302" i="35"/>
  <c r="J4353" i="35" s="1"/>
  <c r="N4302" i="35"/>
  <c r="N4353" i="35" s="1"/>
  <c r="R4302" i="35"/>
  <c r="R4353" i="35" s="1"/>
  <c r="G4302" i="35"/>
  <c r="G4353" i="35" s="1"/>
  <c r="K4302" i="35"/>
  <c r="K4353" i="35" s="1"/>
  <c r="O4302" i="35"/>
  <c r="O4353" i="35" s="1"/>
  <c r="H4301" i="35"/>
  <c r="H4352" i="35" s="1"/>
  <c r="I4293" i="35"/>
  <c r="I4344" i="35" s="1"/>
  <c r="R4335" i="35"/>
  <c r="G4336" i="35"/>
  <c r="G4300" i="35"/>
  <c r="G4351" i="35" s="1"/>
  <c r="K4300" i="35"/>
  <c r="K4351" i="35" s="1"/>
  <c r="O4300" i="35"/>
  <c r="O4351" i="35" s="1"/>
  <c r="P4299" i="35"/>
  <c r="P4350" i="35" s="1"/>
  <c r="J4299" i="35"/>
  <c r="J4350" i="35" s="1"/>
  <c r="Q4298" i="35"/>
  <c r="Q4349" i="35" s="1"/>
  <c r="L4298" i="35"/>
  <c r="L4349" i="35" s="1"/>
  <c r="F4298" i="35"/>
  <c r="F4349" i="35" s="1"/>
  <c r="G4296" i="35"/>
  <c r="G4347" i="35" s="1"/>
  <c r="K4296" i="35"/>
  <c r="K4347" i="35" s="1"/>
  <c r="O4296" i="35"/>
  <c r="O4347" i="35" s="1"/>
  <c r="P4295" i="35"/>
  <c r="P4346" i="35" s="1"/>
  <c r="J4295" i="35"/>
  <c r="J4346" i="35" s="1"/>
  <c r="Q4294" i="35"/>
  <c r="Q4345" i="35" s="1"/>
  <c r="L4294" i="35"/>
  <c r="L4345" i="35" s="1"/>
  <c r="F4294" i="35"/>
  <c r="F4345" i="35" s="1"/>
  <c r="G4292" i="35"/>
  <c r="G4343" i="35" s="1"/>
  <c r="K4292" i="35"/>
  <c r="K4343" i="35" s="1"/>
  <c r="O4292" i="35"/>
  <c r="O4343" i="35" s="1"/>
  <c r="P4291" i="35"/>
  <c r="P4342" i="35" s="1"/>
  <c r="J4291" i="35"/>
  <c r="J4342" i="35" s="1"/>
  <c r="Q4290" i="35"/>
  <c r="Q4341" i="35" s="1"/>
  <c r="L4290" i="35"/>
  <c r="L4341" i="35" s="1"/>
  <c r="F4290" i="35"/>
  <c r="F4341" i="35" s="1"/>
  <c r="G4288" i="35"/>
  <c r="G4339" i="35" s="1"/>
  <c r="K4288" i="35"/>
  <c r="K4339" i="35" s="1"/>
  <c r="O4288" i="35"/>
  <c r="O4339" i="35" s="1"/>
  <c r="P4287" i="35"/>
  <c r="P4338" i="35" s="1"/>
  <c r="J4287" i="35"/>
  <c r="J4338" i="35" s="1"/>
  <c r="P4286" i="35"/>
  <c r="H4286" i="35"/>
  <c r="Q4282" i="35"/>
  <c r="G4299" i="35"/>
  <c r="G4350" i="35" s="1"/>
  <c r="K4299" i="35"/>
  <c r="K4350" i="35" s="1"/>
  <c r="O4299" i="35"/>
  <c r="O4350" i="35" s="1"/>
  <c r="P4298" i="35"/>
  <c r="P4349" i="35" s="1"/>
  <c r="J4298" i="35"/>
  <c r="J4349" i="35" s="1"/>
  <c r="G4295" i="35"/>
  <c r="G4346" i="35" s="1"/>
  <c r="K4295" i="35"/>
  <c r="K4346" i="35" s="1"/>
  <c r="O4295" i="35"/>
  <c r="O4346" i="35" s="1"/>
  <c r="P4294" i="35"/>
  <c r="P4345" i="35" s="1"/>
  <c r="J4294" i="35"/>
  <c r="J4345" i="35" s="1"/>
  <c r="G4291" i="35"/>
  <c r="G4342" i="35" s="1"/>
  <c r="K4291" i="35"/>
  <c r="K4342" i="35" s="1"/>
  <c r="O4291" i="35"/>
  <c r="O4342" i="35" s="1"/>
  <c r="P4290" i="35"/>
  <c r="P4341" i="35" s="1"/>
  <c r="J4290" i="35"/>
  <c r="J4341" i="35" s="1"/>
  <c r="G4287" i="35"/>
  <c r="G4338" i="35" s="1"/>
  <c r="K4287" i="35"/>
  <c r="K4338" i="35" s="1"/>
  <c r="O4287" i="35"/>
  <c r="O4338" i="35" s="1"/>
  <c r="N4286" i="35"/>
  <c r="E4282" i="35"/>
  <c r="G4298" i="35"/>
  <c r="G4349" i="35" s="1"/>
  <c r="K4298" i="35"/>
  <c r="K4349" i="35" s="1"/>
  <c r="O4298" i="35"/>
  <c r="O4349" i="35" s="1"/>
  <c r="G4294" i="35"/>
  <c r="G4345" i="35" s="1"/>
  <c r="K4294" i="35"/>
  <c r="K4345" i="35" s="1"/>
  <c r="O4294" i="35"/>
  <c r="O4345" i="35" s="1"/>
  <c r="G4290" i="35"/>
  <c r="G4341" i="35" s="1"/>
  <c r="K4290" i="35"/>
  <c r="K4341" i="35" s="1"/>
  <c r="O4290" i="35"/>
  <c r="O4341" i="35" s="1"/>
  <c r="G4286" i="35"/>
  <c r="G4337" i="35" s="1"/>
  <c r="K4286" i="35"/>
  <c r="K4337" i="35" s="1"/>
  <c r="O4286" i="35"/>
  <c r="O4337" i="35" s="1"/>
  <c r="E4286" i="35"/>
  <c r="E4337" i="35" s="1"/>
  <c r="I4286" i="35"/>
  <c r="I4337" i="35" s="1"/>
  <c r="M4286" i="35"/>
  <c r="M4337" i="35" s="1"/>
  <c r="Q4286" i="35"/>
  <c r="Q4337" i="35" s="1"/>
  <c r="I4282" i="35"/>
  <c r="Q4285" i="35"/>
  <c r="M4285" i="35"/>
  <c r="I4285" i="35"/>
  <c r="E4285" i="35"/>
  <c r="O4285" i="35"/>
  <c r="K4285" i="35"/>
  <c r="R4231" i="35"/>
  <c r="R4232" i="35"/>
  <c r="R4282" i="35" s="1"/>
  <c r="N4231" i="35"/>
  <c r="N4232" i="35"/>
  <c r="N4282" i="35" s="1"/>
  <c r="J4231" i="35"/>
  <c r="J4232" i="35"/>
  <c r="J4282" i="35" s="1"/>
  <c r="F4231" i="35"/>
  <c r="F4232" i="35"/>
  <c r="F4282" i="35" s="1"/>
  <c r="H297" i="35"/>
  <c r="H348" i="35" s="1"/>
  <c r="G297" i="35"/>
  <c r="G348" i="35" s="1"/>
  <c r="F257" i="35"/>
  <c r="F308" i="35" s="1"/>
  <c r="K257" i="35"/>
  <c r="K308" i="35" s="1"/>
  <c r="P283" i="35"/>
  <c r="P334" i="35" s="1"/>
  <c r="K283" i="35"/>
  <c r="K334" i="35" s="1"/>
  <c r="E60" i="35"/>
  <c r="E111" i="35" s="1"/>
  <c r="H60" i="35"/>
  <c r="H111" i="35" s="1"/>
  <c r="E52" i="35"/>
  <c r="E103" i="35" s="1"/>
  <c r="G52" i="35"/>
  <c r="G103" i="35" s="1"/>
  <c r="E44" i="35"/>
  <c r="E95" i="35" s="1"/>
  <c r="H44" i="35"/>
  <c r="H95" i="35" s="1"/>
  <c r="I44" i="35"/>
  <c r="I95" i="35" s="1"/>
  <c r="E40" i="35"/>
  <c r="E91" i="35" s="1"/>
  <c r="F40" i="35"/>
  <c r="F91" i="35" s="1"/>
  <c r="F36" i="35"/>
  <c r="F87" i="35" s="1"/>
  <c r="G36" i="35"/>
  <c r="G87" i="35" s="1"/>
  <c r="I36" i="35"/>
  <c r="I87" i="35" s="1"/>
  <c r="H28" i="35"/>
  <c r="H79" i="35" s="1"/>
  <c r="G28" i="35"/>
  <c r="G79" i="35" s="1"/>
  <c r="I28" i="35"/>
  <c r="I79" i="35" s="1"/>
  <c r="F16" i="35"/>
  <c r="F67" i="35" s="1"/>
  <c r="E16" i="35"/>
  <c r="E67" i="35" s="1"/>
  <c r="G16" i="35"/>
  <c r="G67" i="35" s="1"/>
  <c r="Q277" i="35"/>
  <c r="Q328" i="35" s="1"/>
  <c r="H775" i="35"/>
  <c r="H826" i="35" s="1"/>
  <c r="H681" i="35"/>
  <c r="H732" i="35" s="1"/>
  <c r="N540" i="35"/>
  <c r="N591" i="35" s="1"/>
  <c r="E2005" i="35"/>
  <c r="E2056" i="35" s="1"/>
  <c r="E1983" i="35"/>
  <c r="E2034" i="35" s="1"/>
  <c r="I1975" i="35"/>
  <c r="I2026" i="35" s="1"/>
  <c r="N1961" i="35"/>
  <c r="N2012" i="35" s="1"/>
  <c r="D1889" i="35"/>
  <c r="E1865" i="35"/>
  <c r="E1916" i="35" s="1"/>
  <c r="F1864" i="35"/>
  <c r="F1915" i="35" s="1"/>
  <c r="E1860" i="35"/>
  <c r="E1911" i="35" s="1"/>
  <c r="R1858" i="35"/>
  <c r="R1909" i="35" s="1"/>
  <c r="J1857" i="35"/>
  <c r="J1908" i="35" s="1"/>
  <c r="L1854" i="35"/>
  <c r="L1905" i="35" s="1"/>
  <c r="E1853" i="35"/>
  <c r="E1904" i="35" s="1"/>
  <c r="R1849" i="35"/>
  <c r="R1900" i="35" s="1"/>
  <c r="Q1840" i="35"/>
  <c r="Q1891" i="35" s="1"/>
  <c r="E1837" i="35"/>
  <c r="E1888" i="35" s="1"/>
  <c r="F1836" i="35"/>
  <c r="F1887" i="35" s="1"/>
  <c r="E1825" i="35"/>
  <c r="E1876" i="35" s="1"/>
  <c r="F1822" i="35"/>
  <c r="F1873" i="35" s="1"/>
  <c r="I1818" i="35"/>
  <c r="I1869" i="35" s="1"/>
  <c r="E1817" i="35"/>
  <c r="P1792" i="35"/>
  <c r="L1792" i="35"/>
  <c r="H1792" i="35"/>
  <c r="D1792" i="35"/>
  <c r="L1726" i="35"/>
  <c r="L1777" i="35" s="1"/>
  <c r="I1718" i="35"/>
  <c r="I1769" i="35" s="1"/>
  <c r="H1715" i="35"/>
  <c r="H1766" i="35" s="1"/>
  <c r="P1714" i="35"/>
  <c r="P1765" i="35" s="1"/>
  <c r="H1710" i="35"/>
  <c r="H1761" i="35" s="1"/>
  <c r="P1706" i="35"/>
  <c r="P1757" i="35" s="1"/>
  <c r="H1698" i="35"/>
  <c r="H1749" i="35" s="1"/>
  <c r="O1625" i="35"/>
  <c r="O1676" i="35" s="1"/>
  <c r="O1620" i="35"/>
  <c r="O1671" i="35" s="1"/>
  <c r="H1611" i="35"/>
  <c r="H1662" i="35" s="1"/>
  <c r="Q1608" i="35"/>
  <c r="Q1659" i="35" s="1"/>
  <c r="I1608" i="35"/>
  <c r="I1659" i="35" s="1"/>
  <c r="P1604" i="35"/>
  <c r="P1655" i="35" s="1"/>
  <c r="E1604" i="35"/>
  <c r="E1655" i="35" s="1"/>
  <c r="F1599" i="35"/>
  <c r="F1650" i="35" s="1"/>
  <c r="O1596" i="35"/>
  <c r="O1647" i="35" s="1"/>
  <c r="R1594" i="35"/>
  <c r="R1645" i="35" s="1"/>
  <c r="G1594" i="35"/>
  <c r="G1645" i="35" s="1"/>
  <c r="O1590" i="35"/>
  <c r="O1641" i="35" s="1"/>
  <c r="F1587" i="35"/>
  <c r="F1638" i="35" s="1"/>
  <c r="O1578" i="35"/>
  <c r="O1629" i="35" s="1"/>
  <c r="D1521" i="35"/>
  <c r="O1483" i="35"/>
  <c r="O1534" i="35" s="1"/>
  <c r="M1474" i="35"/>
  <c r="M1525" i="35" s="1"/>
  <c r="I1446" i="35"/>
  <c r="I1497" i="35" s="1"/>
  <c r="D1394" i="35"/>
  <c r="D1391" i="35"/>
  <c r="D1374" i="35"/>
  <c r="D1373" i="35"/>
  <c r="L1345" i="35"/>
  <c r="L1396" i="35" s="1"/>
  <c r="H1344" i="35"/>
  <c r="H1395" i="35" s="1"/>
  <c r="L1341" i="35"/>
  <c r="L1392" i="35" s="1"/>
  <c r="L1340" i="35"/>
  <c r="L1391" i="35" s="1"/>
  <c r="L1338" i="35"/>
  <c r="L1389" i="35" s="1"/>
  <c r="G1334" i="35"/>
  <c r="G1385" i="35" s="1"/>
  <c r="L1331" i="35"/>
  <c r="L1382" i="35" s="1"/>
  <c r="L1330" i="35"/>
  <c r="L1381" i="35" s="1"/>
  <c r="G1326" i="35"/>
  <c r="G1377" i="35" s="1"/>
  <c r="K1323" i="35"/>
  <c r="K1374" i="35" s="1"/>
  <c r="N1322" i="35"/>
  <c r="N1373" i="35" s="1"/>
  <c r="H1322" i="35"/>
  <c r="H1373" i="35" s="1"/>
  <c r="N1321" i="35"/>
  <c r="N1372" i="35" s="1"/>
  <c r="H1321" i="35"/>
  <c r="H1372" i="35" s="1"/>
  <c r="N1320" i="35"/>
  <c r="N1371" i="35" s="1"/>
  <c r="H1320" i="35"/>
  <c r="H1371" i="35" s="1"/>
  <c r="M1310" i="35"/>
  <c r="M1361" i="35" s="1"/>
  <c r="G1310" i="35"/>
  <c r="G1361" i="35" s="1"/>
  <c r="O1309" i="35"/>
  <c r="O1360" i="35" s="1"/>
  <c r="O1308" i="35"/>
  <c r="O1359" i="35" s="1"/>
  <c r="G1308" i="35"/>
  <c r="G1359" i="35" s="1"/>
  <c r="O1307" i="35"/>
  <c r="O1358" i="35" s="1"/>
  <c r="H1307" i="35"/>
  <c r="H1358" i="35" s="1"/>
  <c r="R1306" i="35"/>
  <c r="R1357" i="35" s="1"/>
  <c r="M1306" i="35"/>
  <c r="M1357" i="35" s="1"/>
  <c r="G1306" i="35"/>
  <c r="G1357" i="35" s="1"/>
  <c r="R1305" i="35"/>
  <c r="R1356" i="35" s="1"/>
  <c r="M1305" i="35"/>
  <c r="M1356" i="35" s="1"/>
  <c r="H1305" i="35"/>
  <c r="H1356" i="35" s="1"/>
  <c r="P1303" i="35"/>
  <c r="P1354" i="35" s="1"/>
  <c r="J1303" i="35"/>
  <c r="J1354" i="35" s="1"/>
  <c r="E1303" i="35"/>
  <c r="E1354" i="35" s="1"/>
  <c r="O1299" i="35"/>
  <c r="O1350" i="35" s="1"/>
  <c r="I1203" i="35"/>
  <c r="I1254" i="35" s="1"/>
  <c r="I1199" i="35"/>
  <c r="I1250" i="35" s="1"/>
  <c r="I1195" i="35"/>
  <c r="I1246" i="35" s="1"/>
  <c r="I1192" i="35"/>
  <c r="I1243" i="35" s="1"/>
  <c r="J1182" i="35"/>
  <c r="J1233" i="35" s="1"/>
  <c r="H1180" i="35"/>
  <c r="H1231" i="35" s="1"/>
  <c r="D1115" i="35"/>
  <c r="H1104" i="35"/>
  <c r="H1155" i="35" s="1"/>
  <c r="M1101" i="35"/>
  <c r="M1152" i="35" s="1"/>
  <c r="I1071" i="35"/>
  <c r="I1122" i="35" s="1"/>
  <c r="N1070" i="35"/>
  <c r="N1121" i="35" s="1"/>
  <c r="Q1067" i="35"/>
  <c r="Q1118" i="35" s="1"/>
  <c r="H1066" i="35"/>
  <c r="H1117" i="35" s="1"/>
  <c r="R1065" i="35"/>
  <c r="R1116" i="35" s="1"/>
  <c r="N1061" i="35"/>
  <c r="N1112" i="35" s="1"/>
  <c r="P1055" i="35"/>
  <c r="P1106" i="35" s="1"/>
  <c r="I1055" i="35"/>
  <c r="I1106" i="35" s="1"/>
  <c r="D4103" i="35"/>
  <c r="H4065" i="35"/>
  <c r="H4116" i="35" s="1"/>
  <c r="P4017" i="35"/>
  <c r="L4017" i="35"/>
  <c r="H4017" i="35"/>
  <c r="D4017" i="35"/>
  <c r="H3944" i="35"/>
  <c r="H3995" i="35" s="1"/>
  <c r="L3939" i="35"/>
  <c r="L3990" i="35" s="1"/>
  <c r="H3932" i="35"/>
  <c r="H3983" i="35" s="1"/>
  <c r="N3917" i="35"/>
  <c r="N3968" i="35" s="1"/>
  <c r="F3917" i="35"/>
  <c r="F3968" i="35" s="1"/>
  <c r="Q3916" i="35"/>
  <c r="Q3967" i="35" s="1"/>
  <c r="K3916" i="35"/>
  <c r="K3967" i="35" s="1"/>
  <c r="N3915" i="35"/>
  <c r="N3966" i="35" s="1"/>
  <c r="F3915" i="35"/>
  <c r="F3966" i="35" s="1"/>
  <c r="L3913" i="35"/>
  <c r="L3964" i="35" s="1"/>
  <c r="L3911" i="35"/>
  <c r="L3962" i="35" s="1"/>
  <c r="Q3910" i="35"/>
  <c r="Q3961" i="35" s="1"/>
  <c r="N3906" i="35"/>
  <c r="N3957" i="35" s="1"/>
  <c r="N3903" i="35"/>
  <c r="N3954" i="35" s="1"/>
  <c r="H3813" i="35"/>
  <c r="H3864" i="35" s="1"/>
  <c r="L3812" i="35"/>
  <c r="L3863" i="35" s="1"/>
  <c r="P3809" i="35"/>
  <c r="P3860" i="35" s="1"/>
  <c r="F3809" i="35"/>
  <c r="F3860" i="35" s="1"/>
  <c r="L3805" i="35"/>
  <c r="L3856" i="35" s="1"/>
  <c r="L3803" i="35"/>
  <c r="L3854" i="35" s="1"/>
  <c r="H3801" i="35"/>
  <c r="H3852" i="35" s="1"/>
  <c r="L3800" i="35"/>
  <c r="L3851" i="35" s="1"/>
  <c r="P3797" i="35"/>
  <c r="P3848" i="35" s="1"/>
  <c r="F3797" i="35"/>
  <c r="F3848" i="35" s="1"/>
  <c r="P3796" i="35"/>
  <c r="P3847" i="35" s="1"/>
  <c r="H3791" i="35"/>
  <c r="H3842" i="35" s="1"/>
  <c r="L3788" i="35"/>
  <c r="L3839" i="35" s="1"/>
  <c r="L3773" i="35"/>
  <c r="L3824" i="35" s="1"/>
  <c r="H3773" i="35"/>
  <c r="H3824" i="35" s="1"/>
  <c r="L1438" i="35"/>
  <c r="L1489" i="35" s="1"/>
  <c r="K1340" i="35"/>
  <c r="K1391" i="35" s="1"/>
  <c r="K1338" i="35"/>
  <c r="K1389" i="35" s="1"/>
  <c r="P1323" i="35"/>
  <c r="P1374" i="35" s="1"/>
  <c r="J1323" i="35"/>
  <c r="J1374" i="35" s="1"/>
  <c r="R1322" i="35"/>
  <c r="R1373" i="35" s="1"/>
  <c r="L1322" i="35"/>
  <c r="L1373" i="35" s="1"/>
  <c r="G1322" i="35"/>
  <c r="G1373" i="35" s="1"/>
  <c r="N1299" i="35"/>
  <c r="N1350" i="35" s="1"/>
  <c r="O1298" i="35"/>
  <c r="O1349" i="35" s="1"/>
  <c r="N1055" i="35"/>
  <c r="N1106" i="35" s="1"/>
  <c r="F1055" i="35"/>
  <c r="L4080" i="35"/>
  <c r="L4131" i="35" s="1"/>
  <c r="F3801" i="35"/>
  <c r="F3852" i="35" s="1"/>
  <c r="H3789" i="35"/>
  <c r="H3840" i="35" s="1"/>
  <c r="H3788" i="35"/>
  <c r="H3839" i="35" s="1"/>
  <c r="L3779" i="35"/>
  <c r="L3830" i="35" s="1"/>
  <c r="P3771" i="35"/>
  <c r="P3822" i="35" s="1"/>
  <c r="D866" i="35"/>
  <c r="Q2006" i="35"/>
  <c r="Q2057" i="35" s="1"/>
  <c r="N2005" i="35"/>
  <c r="N2056" i="35" s="1"/>
  <c r="E1999" i="35"/>
  <c r="E2050" i="35" s="1"/>
  <c r="N1992" i="35"/>
  <c r="N2043" i="35" s="1"/>
  <c r="F1985" i="35"/>
  <c r="F2036" i="35" s="1"/>
  <c r="I1981" i="35"/>
  <c r="I2032" i="35" s="1"/>
  <c r="P1967" i="35"/>
  <c r="P2018" i="35" s="1"/>
  <c r="D1911" i="35"/>
  <c r="D1876" i="35"/>
  <c r="Q1860" i="35"/>
  <c r="Q1911" i="35" s="1"/>
  <c r="J1845" i="35"/>
  <c r="J1896" i="35" s="1"/>
  <c r="I1843" i="35"/>
  <c r="I1894" i="35" s="1"/>
  <c r="Q1838" i="35"/>
  <c r="Q1889" i="35" s="1"/>
  <c r="M1837" i="35"/>
  <c r="M1888" i="35" s="1"/>
  <c r="N1833" i="35"/>
  <c r="N1884" i="35" s="1"/>
  <c r="L1831" i="35"/>
  <c r="L1882" i="35" s="1"/>
  <c r="F1828" i="35"/>
  <c r="F1879" i="35" s="1"/>
  <c r="R1825" i="35"/>
  <c r="R1876" i="35" s="1"/>
  <c r="L1820" i="35"/>
  <c r="L1871" i="35" s="1"/>
  <c r="N1819" i="35"/>
  <c r="N1870" i="35" s="1"/>
  <c r="N1818" i="35"/>
  <c r="N1869" i="35" s="1"/>
  <c r="E1728" i="35"/>
  <c r="E1779" i="35" s="1"/>
  <c r="H1714" i="35"/>
  <c r="H1765" i="35" s="1"/>
  <c r="Q1698" i="35"/>
  <c r="Q1749" i="35" s="1"/>
  <c r="Q1690" i="35"/>
  <c r="Q1741" i="35" s="1"/>
  <c r="L1680" i="35"/>
  <c r="O1616" i="35"/>
  <c r="O1667" i="35" s="1"/>
  <c r="H1615" i="35"/>
  <c r="H1666" i="35" s="1"/>
  <c r="M1608" i="35"/>
  <c r="M1659" i="35" s="1"/>
  <c r="L1604" i="35"/>
  <c r="L1655" i="35" s="1"/>
  <c r="R1599" i="35"/>
  <c r="R1650" i="35" s="1"/>
  <c r="J1598" i="35"/>
  <c r="J1649" i="35" s="1"/>
  <c r="O1594" i="35"/>
  <c r="O1645" i="35" s="1"/>
  <c r="O1592" i="35"/>
  <c r="O1643" i="35" s="1"/>
  <c r="K1591" i="35"/>
  <c r="K1642" i="35" s="1"/>
  <c r="R1590" i="35"/>
  <c r="R1641" i="35" s="1"/>
  <c r="G1590" i="35"/>
  <c r="G1641" i="35" s="1"/>
  <c r="R1587" i="35"/>
  <c r="R1638" i="35" s="1"/>
  <c r="J1586" i="35"/>
  <c r="L1585" i="35"/>
  <c r="L1636" i="35" s="1"/>
  <c r="H1582" i="35"/>
  <c r="H1633" i="35" s="1"/>
  <c r="G1578" i="35"/>
  <c r="G1629" i="35" s="1"/>
  <c r="P1485" i="35"/>
  <c r="P1536" i="35" s="1"/>
  <c r="I1462" i="35"/>
  <c r="I1513" i="35" s="1"/>
  <c r="I1438" i="35"/>
  <c r="I1489" i="35" s="1"/>
  <c r="D1395" i="35"/>
  <c r="D1381" i="35"/>
  <c r="D1377" i="35"/>
  <c r="D1356" i="35"/>
  <c r="H1340" i="35"/>
  <c r="H1391" i="35" s="1"/>
  <c r="H1338" i="35"/>
  <c r="H1389" i="35" s="1"/>
  <c r="J1324" i="35"/>
  <c r="J1375" i="35" s="1"/>
  <c r="O1323" i="35"/>
  <c r="O1374" i="35" s="1"/>
  <c r="H1323" i="35"/>
  <c r="H1374" i="35" s="1"/>
  <c r="P1322" i="35"/>
  <c r="P1373" i="35" s="1"/>
  <c r="K1322" i="35"/>
  <c r="K1373" i="35" s="1"/>
  <c r="F1322" i="35"/>
  <c r="F1373" i="35" s="1"/>
  <c r="P1321" i="35"/>
  <c r="P1372" i="35" s="1"/>
  <c r="K1321" i="35"/>
  <c r="K1372" i="35" s="1"/>
  <c r="F1321" i="35"/>
  <c r="F1372" i="35" s="1"/>
  <c r="P1320" i="35"/>
  <c r="P1371" i="35" s="1"/>
  <c r="K1320" i="35"/>
  <c r="K1371" i="35" s="1"/>
  <c r="F1320" i="35"/>
  <c r="F1371" i="35" s="1"/>
  <c r="H1319" i="35"/>
  <c r="H1370" i="35" s="1"/>
  <c r="H1316" i="35"/>
  <c r="H1367" i="35" s="1"/>
  <c r="G1315" i="35"/>
  <c r="G1366" i="35" s="1"/>
  <c r="Q1310" i="35"/>
  <c r="Q1361" i="35" s="1"/>
  <c r="K1310" i="35"/>
  <c r="K1361" i="35" s="1"/>
  <c r="L1308" i="35"/>
  <c r="L1359" i="35" s="1"/>
  <c r="P1305" i="35"/>
  <c r="P1356" i="35" s="1"/>
  <c r="J1305" i="35"/>
  <c r="J1356" i="35" s="1"/>
  <c r="E1305" i="35"/>
  <c r="E1356" i="35" s="1"/>
  <c r="R1303" i="35"/>
  <c r="R1354" i="35" s="1"/>
  <c r="M1303" i="35"/>
  <c r="M1354" i="35" s="1"/>
  <c r="H1303" i="35"/>
  <c r="H1354" i="35" s="1"/>
  <c r="J1299" i="35"/>
  <c r="J1350" i="35" s="1"/>
  <c r="H1298" i="35"/>
  <c r="H1349" i="35" s="1"/>
  <c r="O1208" i="35"/>
  <c r="O1259" i="35" s="1"/>
  <c r="O1205" i="35"/>
  <c r="O1256" i="35" s="1"/>
  <c r="I1201" i="35"/>
  <c r="I1252" i="35" s="1"/>
  <c r="I1197" i="35"/>
  <c r="I1248" i="35" s="1"/>
  <c r="P1192" i="35"/>
  <c r="P1243" i="35" s="1"/>
  <c r="R1182" i="35"/>
  <c r="R1233" i="35" s="1"/>
  <c r="P1180" i="35"/>
  <c r="P1231" i="35" s="1"/>
  <c r="M1178" i="35"/>
  <c r="M1229" i="35" s="1"/>
  <c r="N1166" i="35"/>
  <c r="N1217" i="35" s="1"/>
  <c r="O1165" i="35"/>
  <c r="O1216" i="35" s="1"/>
  <c r="O1162" i="35"/>
  <c r="O1213" i="35" s="1"/>
  <c r="N1161" i="35"/>
  <c r="N1212" i="35" s="1"/>
  <c r="D1114" i="35"/>
  <c r="D1112" i="35"/>
  <c r="P1104" i="35"/>
  <c r="P1155" i="35" s="1"/>
  <c r="I1100" i="35"/>
  <c r="I1151" i="35" s="1"/>
  <c r="O1099" i="35"/>
  <c r="O1150" i="35" s="1"/>
  <c r="L1098" i="35"/>
  <c r="L1149" i="35" s="1"/>
  <c r="L1095" i="35"/>
  <c r="L1146" i="35" s="1"/>
  <c r="J1085" i="35"/>
  <c r="J1136" i="35" s="1"/>
  <c r="O1084" i="35"/>
  <c r="O1135" i="35" s="1"/>
  <c r="J1063" i="35"/>
  <c r="J1114" i="35" s="1"/>
  <c r="I1058" i="35"/>
  <c r="I1109" i="35" s="1"/>
  <c r="R1055" i="35"/>
  <c r="R1106" i="35" s="1"/>
  <c r="L1055" i="35"/>
  <c r="L1106" i="35" s="1"/>
  <c r="E1055" i="35"/>
  <c r="D4134" i="35"/>
  <c r="D4131" i="35"/>
  <c r="H4081" i="35"/>
  <c r="H4132" i="35" s="1"/>
  <c r="K4080" i="35"/>
  <c r="K4131" i="35" s="1"/>
  <c r="L4052" i="35"/>
  <c r="L4103" i="35" s="1"/>
  <c r="H4045" i="35"/>
  <c r="H4096" i="35" s="1"/>
  <c r="R4017" i="35"/>
  <c r="H3948" i="35"/>
  <c r="H3999" i="35" s="1"/>
  <c r="H3928" i="35"/>
  <c r="H3979" i="35" s="1"/>
  <c r="L3923" i="35"/>
  <c r="L3974" i="35" s="1"/>
  <c r="R3917" i="35"/>
  <c r="R3968" i="35" s="1"/>
  <c r="K3917" i="35"/>
  <c r="K3968" i="35" s="1"/>
  <c r="N3916" i="35"/>
  <c r="N3967" i="35" s="1"/>
  <c r="F3916" i="35"/>
  <c r="F3967" i="35" s="1"/>
  <c r="Q3915" i="35"/>
  <c r="Q3966" i="35" s="1"/>
  <c r="K3915" i="35"/>
  <c r="K3966" i="35" s="1"/>
  <c r="O3913" i="35"/>
  <c r="O3964" i="35" s="1"/>
  <c r="F3913" i="35"/>
  <c r="F3964" i="35" s="1"/>
  <c r="R3906" i="35"/>
  <c r="R3957" i="35" s="1"/>
  <c r="F3906" i="35"/>
  <c r="F3957" i="35" s="1"/>
  <c r="N3905" i="35"/>
  <c r="N3956" i="35" s="1"/>
  <c r="N3901" i="35"/>
  <c r="N3952" i="35" s="1"/>
  <c r="O3876" i="35"/>
  <c r="G3876" i="35"/>
  <c r="L3809" i="35"/>
  <c r="L3860" i="35" s="1"/>
  <c r="J2005" i="35"/>
  <c r="J2056" i="35" s="1"/>
  <c r="P1864" i="35"/>
  <c r="P1915" i="35" s="1"/>
  <c r="J1860" i="35"/>
  <c r="J1911" i="35" s="1"/>
  <c r="R1857" i="35"/>
  <c r="R1908" i="35" s="1"/>
  <c r="M1853" i="35"/>
  <c r="M1904" i="35" s="1"/>
  <c r="J1837" i="35"/>
  <c r="J1888" i="35" s="1"/>
  <c r="N1836" i="35"/>
  <c r="N1887" i="35" s="1"/>
  <c r="J1825" i="35"/>
  <c r="J1876" i="35" s="1"/>
  <c r="L1818" i="35"/>
  <c r="L1869" i="35" s="1"/>
  <c r="R1817" i="35"/>
  <c r="L1710" i="35"/>
  <c r="L1761" i="35" s="1"/>
  <c r="P1344" i="35"/>
  <c r="P1395" i="35" s="1"/>
  <c r="P1310" i="35"/>
  <c r="P1361" i="35" s="1"/>
  <c r="H1310" i="35"/>
  <c r="H1361" i="35" s="1"/>
  <c r="P3917" i="35"/>
  <c r="P3968" i="35" s="1"/>
  <c r="H3917" i="35"/>
  <c r="H3968" i="35" s="1"/>
  <c r="P3915" i="35"/>
  <c r="P3966" i="35" s="1"/>
  <c r="H3915" i="35"/>
  <c r="H3966" i="35" s="1"/>
  <c r="H3809" i="35"/>
  <c r="H3860" i="35" s="1"/>
  <c r="L3801" i="35"/>
  <c r="L3852" i="35" s="1"/>
  <c r="L3783" i="35"/>
  <c r="L3834" i="35" s="1"/>
  <c r="H3783" i="35"/>
  <c r="H3834" i="35" s="1"/>
  <c r="P3780" i="35"/>
  <c r="P3831" i="35" s="1"/>
  <c r="L3780" i="35"/>
  <c r="L3831" i="35" s="1"/>
  <c r="P3772" i="35"/>
  <c r="P3823" i="35" s="1"/>
  <c r="H3772" i="35"/>
  <c r="H3823" i="35" s="1"/>
  <c r="H3767" i="35"/>
  <c r="H3818" i="35" s="1"/>
  <c r="I3705" i="35"/>
  <c r="I3756" i="35" s="1"/>
  <c r="P3703" i="35"/>
  <c r="P3754" i="35" s="1"/>
  <c r="H3703" i="35"/>
  <c r="H3754" i="35" s="1"/>
  <c r="P3696" i="35"/>
  <c r="P3747" i="35" s="1"/>
  <c r="H3696" i="35"/>
  <c r="H3747" i="35" s="1"/>
  <c r="I3694" i="35"/>
  <c r="I3745" i="35" s="1"/>
  <c r="I3692" i="35"/>
  <c r="I3743" i="35" s="1"/>
  <c r="Q3691" i="35"/>
  <c r="Q3742" i="35" s="1"/>
  <c r="I3691" i="35"/>
  <c r="I3742" i="35" s="1"/>
  <c r="P3688" i="35"/>
  <c r="P3739" i="35" s="1"/>
  <c r="H3688" i="35"/>
  <c r="H3739" i="35" s="1"/>
  <c r="Q3687" i="35"/>
  <c r="Q3738" i="35" s="1"/>
  <c r="I3687" i="35"/>
  <c r="I3738" i="35" s="1"/>
  <c r="I3666" i="35"/>
  <c r="I3717" i="35" s="1"/>
  <c r="K3663" i="35"/>
  <c r="K3714" i="35" s="1"/>
  <c r="P3414" i="35"/>
  <c r="P3465" i="35" s="1"/>
  <c r="P3406" i="35"/>
  <c r="P3457" i="35" s="1"/>
  <c r="P3398" i="35"/>
  <c r="P3449" i="35" s="1"/>
  <c r="P3390" i="35"/>
  <c r="P3441" i="35" s="1"/>
  <c r="P3382" i="35"/>
  <c r="P3433" i="35" s="1"/>
  <c r="F3292" i="35"/>
  <c r="F3343" i="35" s="1"/>
  <c r="I3292" i="35"/>
  <c r="I3343" i="35" s="1"/>
  <c r="Q3292" i="35"/>
  <c r="Q3343" i="35" s="1"/>
  <c r="Q3285" i="35"/>
  <c r="Q3336" i="35" s="1"/>
  <c r="F3284" i="35"/>
  <c r="F3335" i="35" s="1"/>
  <c r="I3284" i="35"/>
  <c r="I3335" i="35" s="1"/>
  <c r="Q3284" i="35"/>
  <c r="Q3335" i="35" s="1"/>
  <c r="M3283" i="35"/>
  <c r="M3334" i="35" s="1"/>
  <c r="Q3269" i="35"/>
  <c r="Q3320" i="35" s="1"/>
  <c r="M3263" i="35"/>
  <c r="M3314" i="35" s="1"/>
  <c r="N3261" i="35"/>
  <c r="N3312" i="35" s="1"/>
  <c r="N3259" i="35"/>
  <c r="N3310" i="35" s="1"/>
  <c r="N3257" i="35"/>
  <c r="N3308" i="35" s="1"/>
  <c r="M3708" i="35"/>
  <c r="M3759" i="35" s="1"/>
  <c r="L3707" i="35"/>
  <c r="L3758" i="35" s="1"/>
  <c r="Q3705" i="35"/>
  <c r="Q3756" i="35" s="1"/>
  <c r="E3705" i="35"/>
  <c r="E3756" i="35" s="1"/>
  <c r="M3703" i="35"/>
  <c r="M3754" i="35" s="1"/>
  <c r="E3703" i="35"/>
  <c r="E3754" i="35" s="1"/>
  <c r="M3700" i="35"/>
  <c r="M3751" i="35" s="1"/>
  <c r="Q3698" i="35"/>
  <c r="Q3749" i="35" s="1"/>
  <c r="I3698" i="35"/>
  <c r="I3749" i="35" s="1"/>
  <c r="M3696" i="35"/>
  <c r="M3747" i="35" s="1"/>
  <c r="E3696" i="35"/>
  <c r="E3747" i="35" s="1"/>
  <c r="M3695" i="35"/>
  <c r="M3746" i="35" s="1"/>
  <c r="E3694" i="35"/>
  <c r="E3745" i="35" s="1"/>
  <c r="Q3692" i="35"/>
  <c r="Q3743" i="35" s="1"/>
  <c r="E3692" i="35"/>
  <c r="E3743" i="35" s="1"/>
  <c r="P3691" i="35"/>
  <c r="P3742" i="35" s="1"/>
  <c r="E3691" i="35"/>
  <c r="E3742" i="35" s="1"/>
  <c r="M3688" i="35"/>
  <c r="M3739" i="35" s="1"/>
  <c r="E3688" i="35"/>
  <c r="E3739" i="35" s="1"/>
  <c r="P3687" i="35"/>
  <c r="P3738" i="35" s="1"/>
  <c r="E3687" i="35"/>
  <c r="E3738" i="35" s="1"/>
  <c r="M3684" i="35"/>
  <c r="M3735" i="35" s="1"/>
  <c r="M3682" i="35"/>
  <c r="M3733" i="35" s="1"/>
  <c r="M3680" i="35"/>
  <c r="M3731" i="35" s="1"/>
  <c r="M3678" i="35"/>
  <c r="M3729" i="35" s="1"/>
  <c r="E3678" i="35"/>
  <c r="E3729" i="35" s="1"/>
  <c r="P3677" i="35"/>
  <c r="P3728" i="35" s="1"/>
  <c r="E3677" i="35"/>
  <c r="E3728" i="35" s="1"/>
  <c r="P3676" i="35"/>
  <c r="P3727" i="35" s="1"/>
  <c r="E3676" i="35"/>
  <c r="E3727" i="35" s="1"/>
  <c r="P3675" i="35"/>
  <c r="P3726" i="35" s="1"/>
  <c r="E3675" i="35"/>
  <c r="E3726" i="35" s="1"/>
  <c r="Q3672" i="35"/>
  <c r="Q3723" i="35" s="1"/>
  <c r="I3672" i="35"/>
  <c r="I3723" i="35" s="1"/>
  <c r="L3671" i="35"/>
  <c r="L3722" i="35" s="1"/>
  <c r="Q3669" i="35"/>
  <c r="Q3720" i="35" s="1"/>
  <c r="I3669" i="35"/>
  <c r="I3720" i="35" s="1"/>
  <c r="P3666" i="35"/>
  <c r="P3717" i="35" s="1"/>
  <c r="E3666" i="35"/>
  <c r="E3717" i="35" s="1"/>
  <c r="K3664" i="35"/>
  <c r="K3715" i="35" s="1"/>
  <c r="E3663" i="35"/>
  <c r="E3714" i="35" s="1"/>
  <c r="K3661" i="35"/>
  <c r="K3712" i="35" s="1"/>
  <c r="D3618" i="35"/>
  <c r="R3570" i="35"/>
  <c r="R3621" i="35" s="1"/>
  <c r="N3557" i="35"/>
  <c r="N3608" i="35" s="1"/>
  <c r="J3556" i="35"/>
  <c r="J3607" i="35" s="1"/>
  <c r="J3553" i="35"/>
  <c r="J3604" i="35" s="1"/>
  <c r="O3496" i="35"/>
  <c r="K3496" i="35"/>
  <c r="G3496" i="35"/>
  <c r="R3496" i="35"/>
  <c r="J3496" i="35"/>
  <c r="H3422" i="35"/>
  <c r="H3473" i="35" s="1"/>
  <c r="H3421" i="35"/>
  <c r="H3472" i="35" s="1"/>
  <c r="P3421" i="35"/>
  <c r="P3472" i="35" s="1"/>
  <c r="H3414" i="35"/>
  <c r="H3465" i="35" s="1"/>
  <c r="H3413" i="35"/>
  <c r="H3464" i="35" s="1"/>
  <c r="P3413" i="35"/>
  <c r="P3464" i="35" s="1"/>
  <c r="H3406" i="35"/>
  <c r="H3457" i="35" s="1"/>
  <c r="H3405" i="35"/>
  <c r="H3456" i="35" s="1"/>
  <c r="P3405" i="35"/>
  <c r="P3456" i="35" s="1"/>
  <c r="H3398" i="35"/>
  <c r="H3449" i="35" s="1"/>
  <c r="H3397" i="35"/>
  <c r="H3448" i="35" s="1"/>
  <c r="P3397" i="35"/>
  <c r="P3448" i="35" s="1"/>
  <c r="H3390" i="35"/>
  <c r="H3441" i="35" s="1"/>
  <c r="H3389" i="35"/>
  <c r="H3440" i="35" s="1"/>
  <c r="P3389" i="35"/>
  <c r="P3440" i="35" s="1"/>
  <c r="H3382" i="35"/>
  <c r="H3433" i="35" s="1"/>
  <c r="H3381" i="35"/>
  <c r="H3432" i="35" s="1"/>
  <c r="P3381" i="35"/>
  <c r="P3432" i="35" s="1"/>
  <c r="F3291" i="35"/>
  <c r="F3342" i="35" s="1"/>
  <c r="E3291" i="35"/>
  <c r="E3342" i="35" s="1"/>
  <c r="Q3291" i="35"/>
  <c r="Q3342" i="35" s="1"/>
  <c r="F3285" i="35"/>
  <c r="F3336" i="35" s="1"/>
  <c r="H3285" i="35"/>
  <c r="H3336" i="35" s="1"/>
  <c r="P3285" i="35"/>
  <c r="P3336" i="35" s="1"/>
  <c r="I3283" i="35"/>
  <c r="I3334" i="35" s="1"/>
  <c r="F3275" i="35"/>
  <c r="F3326" i="35" s="1"/>
  <c r="E3275" i="35"/>
  <c r="E3326" i="35" s="1"/>
  <c r="M3275" i="35"/>
  <c r="M3326" i="35" s="1"/>
  <c r="H3275" i="35"/>
  <c r="H3326" i="35" s="1"/>
  <c r="P3275" i="35"/>
  <c r="P3326" i="35" s="1"/>
  <c r="F3274" i="35"/>
  <c r="F3325" i="35" s="1"/>
  <c r="E3274" i="35"/>
  <c r="E3325" i="35" s="1"/>
  <c r="P3274" i="35"/>
  <c r="P3325" i="35" s="1"/>
  <c r="I3274" i="35"/>
  <c r="I3325" i="35" s="1"/>
  <c r="Q3274" i="35"/>
  <c r="Q3325" i="35" s="1"/>
  <c r="L3269" i="35"/>
  <c r="L3320" i="35" s="1"/>
  <c r="M3268" i="35"/>
  <c r="M3319" i="35" s="1"/>
  <c r="F3266" i="35"/>
  <c r="F3317" i="35" s="1"/>
  <c r="E3266" i="35"/>
  <c r="E3317" i="35" s="1"/>
  <c r="M3266" i="35"/>
  <c r="M3317" i="35" s="1"/>
  <c r="H3266" i="35"/>
  <c r="H3317" i="35" s="1"/>
  <c r="P3266" i="35"/>
  <c r="P3317" i="35" s="1"/>
  <c r="R3263" i="35"/>
  <c r="R3314" i="35" s="1"/>
  <c r="J3263" i="35"/>
  <c r="J3314" i="35" s="1"/>
  <c r="E3262" i="35"/>
  <c r="E3313" i="35" s="1"/>
  <c r="F3262" i="35"/>
  <c r="F3313" i="35" s="1"/>
  <c r="K3262" i="35"/>
  <c r="K3313" i="35" s="1"/>
  <c r="P3262" i="35"/>
  <c r="P3313" i="35" s="1"/>
  <c r="G3262" i="35"/>
  <c r="G3313" i="35" s="1"/>
  <c r="L3262" i="35"/>
  <c r="L3313" i="35" s="1"/>
  <c r="R3262" i="35"/>
  <c r="R3313" i="35" s="1"/>
  <c r="J3261" i="35"/>
  <c r="J3312" i="35" s="1"/>
  <c r="E3260" i="35"/>
  <c r="E3311" i="35" s="1"/>
  <c r="F3260" i="35"/>
  <c r="F3311" i="35" s="1"/>
  <c r="K3260" i="35"/>
  <c r="K3311" i="35" s="1"/>
  <c r="P3260" i="35"/>
  <c r="P3311" i="35" s="1"/>
  <c r="G3260" i="35"/>
  <c r="G3311" i="35" s="1"/>
  <c r="L3260" i="35"/>
  <c r="L3311" i="35" s="1"/>
  <c r="R3260" i="35"/>
  <c r="R3311" i="35" s="1"/>
  <c r="J3259" i="35"/>
  <c r="J3310" i="35" s="1"/>
  <c r="E3258" i="35"/>
  <c r="E3309" i="35" s="1"/>
  <c r="F3258" i="35"/>
  <c r="F3309" i="35" s="1"/>
  <c r="K3258" i="35"/>
  <c r="K3309" i="35" s="1"/>
  <c r="P3258" i="35"/>
  <c r="P3309" i="35" s="1"/>
  <c r="G3258" i="35"/>
  <c r="G3309" i="35" s="1"/>
  <c r="L3258" i="35"/>
  <c r="L3309" i="35" s="1"/>
  <c r="R3258" i="35"/>
  <c r="R3309" i="35" s="1"/>
  <c r="J3257" i="35"/>
  <c r="J3308" i="35" s="1"/>
  <c r="E3256" i="35"/>
  <c r="E3307" i="35" s="1"/>
  <c r="F3256" i="35"/>
  <c r="F3307" i="35" s="1"/>
  <c r="K3256" i="35"/>
  <c r="P3256" i="35"/>
  <c r="P3307" i="35" s="1"/>
  <c r="G3256" i="35"/>
  <c r="G3307" i="35" s="1"/>
  <c r="L3256" i="35"/>
  <c r="L3307" i="35" s="1"/>
  <c r="R3256" i="35"/>
  <c r="R3307" i="35" s="1"/>
  <c r="D3307" i="35"/>
  <c r="E3255" i="35"/>
  <c r="E3306" i="35" s="1"/>
  <c r="F3255" i="35"/>
  <c r="F3306" i="35" s="1"/>
  <c r="K3255" i="35"/>
  <c r="K3306" i="35" s="1"/>
  <c r="P3255" i="35"/>
  <c r="P3306" i="35" s="1"/>
  <c r="G3255" i="35"/>
  <c r="G3306" i="35" s="1"/>
  <c r="L3255" i="35"/>
  <c r="L3306" i="35" s="1"/>
  <c r="R3255" i="35"/>
  <c r="R3306" i="35" s="1"/>
  <c r="H3255" i="35"/>
  <c r="H3306" i="35" s="1"/>
  <c r="N3255" i="35"/>
  <c r="N3306" i="35" s="1"/>
  <c r="E3254" i="35"/>
  <c r="E3305" i="35" s="1"/>
  <c r="F3254" i="35"/>
  <c r="F3305" i="35" s="1"/>
  <c r="K3254" i="35"/>
  <c r="K3305" i="35" s="1"/>
  <c r="P3254" i="35"/>
  <c r="P3305" i="35" s="1"/>
  <c r="G3254" i="35"/>
  <c r="G3305" i="35" s="1"/>
  <c r="L3254" i="35"/>
  <c r="L3305" i="35" s="1"/>
  <c r="R3254" i="35"/>
  <c r="R3305" i="35" s="1"/>
  <c r="D3305" i="35"/>
  <c r="H3254" i="35"/>
  <c r="H3305" i="35" s="1"/>
  <c r="N3254" i="35"/>
  <c r="N3305" i="35" s="1"/>
  <c r="E3253" i="35"/>
  <c r="E3304" i="35" s="1"/>
  <c r="F3253" i="35"/>
  <c r="F3304" i="35" s="1"/>
  <c r="K3253" i="35"/>
  <c r="K3304" i="35" s="1"/>
  <c r="P3253" i="35"/>
  <c r="P3304" i="35" s="1"/>
  <c r="G3253" i="35"/>
  <c r="G3304" i="35" s="1"/>
  <c r="L3253" i="35"/>
  <c r="L3304" i="35" s="1"/>
  <c r="R3253" i="35"/>
  <c r="R3304" i="35" s="1"/>
  <c r="H3253" i="35"/>
  <c r="H3304" i="35" s="1"/>
  <c r="N3253" i="35"/>
  <c r="N3304" i="35" s="1"/>
  <c r="E3252" i="35"/>
  <c r="E3303" i="35" s="1"/>
  <c r="F3252" i="35"/>
  <c r="F3303" i="35" s="1"/>
  <c r="K3252" i="35"/>
  <c r="K3303" i="35" s="1"/>
  <c r="P3252" i="35"/>
  <c r="P3303" i="35" s="1"/>
  <c r="G3252" i="35"/>
  <c r="G3303" i="35" s="1"/>
  <c r="L3252" i="35"/>
  <c r="L3303" i="35" s="1"/>
  <c r="R3252" i="35"/>
  <c r="R3303" i="35" s="1"/>
  <c r="D3303" i="35"/>
  <c r="H3252" i="35"/>
  <c r="H3303" i="35" s="1"/>
  <c r="N3252" i="35"/>
  <c r="N3303" i="35" s="1"/>
  <c r="E3251" i="35"/>
  <c r="E3302" i="35" s="1"/>
  <c r="F3251" i="35"/>
  <c r="F3302" i="35" s="1"/>
  <c r="K3251" i="35"/>
  <c r="K3302" i="35" s="1"/>
  <c r="P3251" i="35"/>
  <c r="P3302" i="35" s="1"/>
  <c r="G3251" i="35"/>
  <c r="G3302" i="35" s="1"/>
  <c r="L3251" i="35"/>
  <c r="L3302" i="35" s="1"/>
  <c r="R3251" i="35"/>
  <c r="R3302" i="35" s="1"/>
  <c r="H3251" i="35"/>
  <c r="H3302" i="35" s="1"/>
  <c r="N3251" i="35"/>
  <c r="N3302" i="35" s="1"/>
  <c r="E3250" i="35"/>
  <c r="E3301" i="35" s="1"/>
  <c r="F3250" i="35"/>
  <c r="F3301" i="35" s="1"/>
  <c r="K3250" i="35"/>
  <c r="K3301" i="35" s="1"/>
  <c r="P3250" i="35"/>
  <c r="P3301" i="35" s="1"/>
  <c r="G3250" i="35"/>
  <c r="G3301" i="35" s="1"/>
  <c r="L3250" i="35"/>
  <c r="L3301" i="35" s="1"/>
  <c r="R3250" i="35"/>
  <c r="R3301" i="35" s="1"/>
  <c r="D3301" i="35"/>
  <c r="H3250" i="35"/>
  <c r="H3301" i="35" s="1"/>
  <c r="N3250" i="35"/>
  <c r="N3301" i="35" s="1"/>
  <c r="E3249" i="35"/>
  <c r="E3300" i="35" s="1"/>
  <c r="F3249" i="35"/>
  <c r="F3300" i="35" s="1"/>
  <c r="K3249" i="35"/>
  <c r="K3300" i="35" s="1"/>
  <c r="P3249" i="35"/>
  <c r="P3300" i="35" s="1"/>
  <c r="G3249" i="35"/>
  <c r="G3300" i="35" s="1"/>
  <c r="L3249" i="35"/>
  <c r="L3300" i="35" s="1"/>
  <c r="R3249" i="35"/>
  <c r="R3300" i="35" s="1"/>
  <c r="H3249" i="35"/>
  <c r="H3300" i="35" s="1"/>
  <c r="N3249" i="35"/>
  <c r="N3300" i="35" s="1"/>
  <c r="E3248" i="35"/>
  <c r="E3299" i="35" s="1"/>
  <c r="F3248" i="35"/>
  <c r="F3299" i="35" s="1"/>
  <c r="K3248" i="35"/>
  <c r="K3299" i="35" s="1"/>
  <c r="P3248" i="35"/>
  <c r="P3299" i="35" s="1"/>
  <c r="G3248" i="35"/>
  <c r="G3299" i="35" s="1"/>
  <c r="L3248" i="35"/>
  <c r="L3299" i="35" s="1"/>
  <c r="R3248" i="35"/>
  <c r="R3299" i="35" s="1"/>
  <c r="D3299" i="35"/>
  <c r="H3248" i="35"/>
  <c r="H3299" i="35" s="1"/>
  <c r="N3248" i="35"/>
  <c r="N3299" i="35" s="1"/>
  <c r="E3247" i="35"/>
  <c r="E3298" i="35" s="1"/>
  <c r="F3247" i="35"/>
  <c r="F3298" i="35" s="1"/>
  <c r="K3247" i="35"/>
  <c r="K3298" i="35" s="1"/>
  <c r="P3247" i="35"/>
  <c r="P3298" i="35" s="1"/>
  <c r="G3247" i="35"/>
  <c r="G3298" i="35" s="1"/>
  <c r="L3247" i="35"/>
  <c r="L3298" i="35" s="1"/>
  <c r="R3247" i="35"/>
  <c r="R3298" i="35" s="1"/>
  <c r="H3247" i="35"/>
  <c r="H3298" i="35" s="1"/>
  <c r="N3247" i="35"/>
  <c r="N3298" i="35" s="1"/>
  <c r="E3246" i="35"/>
  <c r="E3297" i="35" s="1"/>
  <c r="F3246" i="35"/>
  <c r="F3297" i="35" s="1"/>
  <c r="K3246" i="35"/>
  <c r="K3297" i="35" s="1"/>
  <c r="P3246" i="35"/>
  <c r="P3297" i="35" s="1"/>
  <c r="G3246" i="35"/>
  <c r="G3297" i="35" s="1"/>
  <c r="L3246" i="35"/>
  <c r="L3297" i="35" s="1"/>
  <c r="R3246" i="35"/>
  <c r="R3297" i="35" s="1"/>
  <c r="D3297" i="35"/>
  <c r="H3246" i="35"/>
  <c r="H3297" i="35" s="1"/>
  <c r="N3246" i="35"/>
  <c r="N3297" i="35" s="1"/>
  <c r="E3245" i="35"/>
  <c r="E3296" i="35" s="1"/>
  <c r="F3245" i="35"/>
  <c r="F3296" i="35" s="1"/>
  <c r="K3245" i="35"/>
  <c r="K3296" i="35" s="1"/>
  <c r="P3245" i="35"/>
  <c r="P3296" i="35" s="1"/>
  <c r="G3245" i="35"/>
  <c r="G3296" i="35" s="1"/>
  <c r="L3245" i="35"/>
  <c r="L3296" i="35" s="1"/>
  <c r="R3245" i="35"/>
  <c r="R3296" i="35" s="1"/>
  <c r="H3245" i="35"/>
  <c r="H3296" i="35" s="1"/>
  <c r="N3245" i="35"/>
  <c r="N3296" i="35" s="1"/>
  <c r="E3244" i="35"/>
  <c r="E3295" i="35" s="1"/>
  <c r="F3244" i="35"/>
  <c r="F3295" i="35" s="1"/>
  <c r="K3244" i="35"/>
  <c r="K3295" i="35" s="1"/>
  <c r="P3244" i="35"/>
  <c r="P3295" i="35" s="1"/>
  <c r="G3244" i="35"/>
  <c r="G3295" i="35" s="1"/>
  <c r="L3244" i="35"/>
  <c r="L3295" i="35" s="1"/>
  <c r="R3244" i="35"/>
  <c r="R3295" i="35" s="1"/>
  <c r="D3295" i="35"/>
  <c r="H3244" i="35"/>
  <c r="H3295" i="35" s="1"/>
  <c r="N3244" i="35"/>
  <c r="N3295" i="35" s="1"/>
  <c r="E3243" i="35"/>
  <c r="F3243" i="35"/>
  <c r="K3243" i="35"/>
  <c r="K3294" i="35" s="1"/>
  <c r="P3243" i="35"/>
  <c r="G3243" i="35"/>
  <c r="G3294" i="35" s="1"/>
  <c r="L3243" i="35"/>
  <c r="L3294" i="35" s="1"/>
  <c r="R3243" i="35"/>
  <c r="H3243" i="35"/>
  <c r="H3294" i="35" s="1"/>
  <c r="N3243" i="35"/>
  <c r="H3181" i="35"/>
  <c r="H3232" i="35" s="1"/>
  <c r="P3181" i="35"/>
  <c r="P3232" i="35" s="1"/>
  <c r="H3149" i="35"/>
  <c r="H3200" i="35" s="1"/>
  <c r="P3149" i="35"/>
  <c r="P3200" i="35" s="1"/>
  <c r="F3018" i="35"/>
  <c r="F3069" i="35" s="1"/>
  <c r="H3018" i="35"/>
  <c r="H3069" i="35" s="1"/>
  <c r="F2901" i="35"/>
  <c r="F2952" i="35" s="1"/>
  <c r="E2901" i="35"/>
  <c r="E2952" i="35" s="1"/>
  <c r="Q2901" i="35"/>
  <c r="Q2952" i="35" s="1"/>
  <c r="I2901" i="35"/>
  <c r="I2952" i="35" s="1"/>
  <c r="M2901" i="35"/>
  <c r="M2952" i="35" s="1"/>
  <c r="Q3496" i="35"/>
  <c r="M3496" i="35"/>
  <c r="I3496" i="35"/>
  <c r="E3496" i="35"/>
  <c r="P3429" i="35"/>
  <c r="P3480" i="35" s="1"/>
  <c r="H3425" i="35"/>
  <c r="H3476" i="35" s="1"/>
  <c r="L3425" i="35"/>
  <c r="L3476" i="35" s="1"/>
  <c r="H3417" i="35"/>
  <c r="H3468" i="35" s="1"/>
  <c r="L3417" i="35"/>
  <c r="L3468" i="35" s="1"/>
  <c r="H3409" i="35"/>
  <c r="H3460" i="35" s="1"/>
  <c r="L3409" i="35"/>
  <c r="L3460" i="35" s="1"/>
  <c r="H3401" i="35"/>
  <c r="H3452" i="35" s="1"/>
  <c r="L3401" i="35"/>
  <c r="L3452" i="35" s="1"/>
  <c r="H3393" i="35"/>
  <c r="H3444" i="35" s="1"/>
  <c r="L3393" i="35"/>
  <c r="L3444" i="35" s="1"/>
  <c r="H3385" i="35"/>
  <c r="H3436" i="35" s="1"/>
  <c r="L3385" i="35"/>
  <c r="L3436" i="35" s="1"/>
  <c r="Q3355" i="35"/>
  <c r="M3355" i="35"/>
  <c r="I3355" i="35"/>
  <c r="E3355" i="35"/>
  <c r="P3291" i="35"/>
  <c r="P3342" i="35" s="1"/>
  <c r="F3289" i="35"/>
  <c r="F3340" i="35" s="1"/>
  <c r="M3289" i="35"/>
  <c r="M3340" i="35" s="1"/>
  <c r="F3286" i="35"/>
  <c r="F3337" i="35" s="1"/>
  <c r="E3286" i="35"/>
  <c r="E3337" i="35" s="1"/>
  <c r="M3286" i="35"/>
  <c r="M3337" i="35" s="1"/>
  <c r="L3285" i="35"/>
  <c r="L3336" i="35" s="1"/>
  <c r="Q3283" i="35"/>
  <c r="Q3334" i="35" s="1"/>
  <c r="F3282" i="35"/>
  <c r="F3333" i="35" s="1"/>
  <c r="L3282" i="35"/>
  <c r="L3333" i="35" s="1"/>
  <c r="Q3275" i="35"/>
  <c r="Q3326" i="35" s="1"/>
  <c r="F3273" i="35"/>
  <c r="F3324" i="35" s="1"/>
  <c r="H3273" i="35"/>
  <c r="H3324" i="35" s="1"/>
  <c r="P3273" i="35"/>
  <c r="P3324" i="35" s="1"/>
  <c r="I3273" i="35"/>
  <c r="I3324" i="35" s="1"/>
  <c r="Q3273" i="35"/>
  <c r="Q3324" i="35" s="1"/>
  <c r="Q3266" i="35"/>
  <c r="Q3317" i="35" s="1"/>
  <c r="F3265" i="35"/>
  <c r="F3316" i="35" s="1"/>
  <c r="H3265" i="35"/>
  <c r="H3316" i="35" s="1"/>
  <c r="P3265" i="35"/>
  <c r="P3316" i="35" s="1"/>
  <c r="I3265" i="35"/>
  <c r="I3316" i="35" s="1"/>
  <c r="Q3265" i="35"/>
  <c r="Q3316" i="35" s="1"/>
  <c r="Q3263" i="35"/>
  <c r="Q3314" i="35" s="1"/>
  <c r="N3262" i="35"/>
  <c r="N3313" i="35" s="1"/>
  <c r="N3260" i="35"/>
  <c r="N3311" i="35" s="1"/>
  <c r="N3258" i="35"/>
  <c r="N3309" i="35" s="1"/>
  <c r="N3256" i="35"/>
  <c r="N3307" i="35" s="1"/>
  <c r="F3037" i="35"/>
  <c r="F3088" i="35" s="1"/>
  <c r="O3037" i="35"/>
  <c r="O3088" i="35" s="1"/>
  <c r="D3088" i="35"/>
  <c r="D3759" i="35"/>
  <c r="D3758" i="35"/>
  <c r="D3756" i="35"/>
  <c r="D3754" i="35"/>
  <c r="D3747" i="35"/>
  <c r="Q3709" i="35"/>
  <c r="Q3760" i="35" s="1"/>
  <c r="I3709" i="35"/>
  <c r="I3760" i="35" s="1"/>
  <c r="Q3708" i="35"/>
  <c r="Q3759" i="35" s="1"/>
  <c r="E3708" i="35"/>
  <c r="E3759" i="35" s="1"/>
  <c r="P3707" i="35"/>
  <c r="P3758" i="35" s="1"/>
  <c r="E3707" i="35"/>
  <c r="E3758" i="35" s="1"/>
  <c r="M3705" i="35"/>
  <c r="M3756" i="35" s="1"/>
  <c r="I3704" i="35"/>
  <c r="I3755" i="35" s="1"/>
  <c r="Q3703" i="35"/>
  <c r="Q3754" i="35" s="1"/>
  <c r="I3703" i="35"/>
  <c r="I3754" i="35" s="1"/>
  <c r="I3702" i="35"/>
  <c r="I3753" i="35" s="1"/>
  <c r="Q3701" i="35"/>
  <c r="Q3752" i="35" s="1"/>
  <c r="I3701" i="35"/>
  <c r="I3752" i="35" s="1"/>
  <c r="Q3700" i="35"/>
  <c r="Q3751" i="35" s="1"/>
  <c r="E3700" i="35"/>
  <c r="E3751" i="35" s="1"/>
  <c r="M3698" i="35"/>
  <c r="M3749" i="35" s="1"/>
  <c r="E3698" i="35"/>
  <c r="E3749" i="35" s="1"/>
  <c r="P3697" i="35"/>
  <c r="P3748" i="35" s="1"/>
  <c r="H3697" i="35"/>
  <c r="H3748" i="35" s="1"/>
  <c r="Q3696" i="35"/>
  <c r="Q3747" i="35" s="1"/>
  <c r="I3696" i="35"/>
  <c r="I3747" i="35" s="1"/>
  <c r="E3695" i="35"/>
  <c r="E3746" i="35" s="1"/>
  <c r="M3694" i="35"/>
  <c r="M3745" i="35" s="1"/>
  <c r="M3692" i="35"/>
  <c r="M3743" i="35" s="1"/>
  <c r="L3691" i="35"/>
  <c r="L3742" i="35" s="1"/>
  <c r="I3690" i="35"/>
  <c r="I3741" i="35" s="1"/>
  <c r="Q3689" i="35"/>
  <c r="Q3740" i="35" s="1"/>
  <c r="I3689" i="35"/>
  <c r="I3740" i="35" s="1"/>
  <c r="Q3688" i="35"/>
  <c r="Q3739" i="35" s="1"/>
  <c r="I3688" i="35"/>
  <c r="I3739" i="35" s="1"/>
  <c r="L3687" i="35"/>
  <c r="L3738" i="35" s="1"/>
  <c r="I3686" i="35"/>
  <c r="I3737" i="35" s="1"/>
  <c r="Q3685" i="35"/>
  <c r="Q3736" i="35" s="1"/>
  <c r="I3685" i="35"/>
  <c r="I3736" i="35" s="1"/>
  <c r="Q3684" i="35"/>
  <c r="Q3735" i="35" s="1"/>
  <c r="E3684" i="35"/>
  <c r="E3735" i="35" s="1"/>
  <c r="P3683" i="35"/>
  <c r="P3734" i="35" s="1"/>
  <c r="H3683" i="35"/>
  <c r="H3734" i="35" s="1"/>
  <c r="Q3682" i="35"/>
  <c r="Q3733" i="35" s="1"/>
  <c r="E3682" i="35"/>
  <c r="E3733" i="35" s="1"/>
  <c r="P3681" i="35"/>
  <c r="P3732" i="35" s="1"/>
  <c r="H3681" i="35"/>
  <c r="H3732" i="35" s="1"/>
  <c r="Q3680" i="35"/>
  <c r="Q3731" i="35" s="1"/>
  <c r="E3680" i="35"/>
  <c r="E3731" i="35" s="1"/>
  <c r="Q3678" i="35"/>
  <c r="Q3729" i="35" s="1"/>
  <c r="I3678" i="35"/>
  <c r="I3729" i="35" s="1"/>
  <c r="L3677" i="35"/>
  <c r="L3728" i="35" s="1"/>
  <c r="L3676" i="35"/>
  <c r="L3727" i="35" s="1"/>
  <c r="L3675" i="35"/>
  <c r="L3726" i="35" s="1"/>
  <c r="I3674" i="35"/>
  <c r="I3725" i="35" s="1"/>
  <c r="M3672" i="35"/>
  <c r="M3723" i="35" s="1"/>
  <c r="E3672" i="35"/>
  <c r="E3723" i="35" s="1"/>
  <c r="P3671" i="35"/>
  <c r="P3722" i="35" s="1"/>
  <c r="E3671" i="35"/>
  <c r="E3722" i="35" s="1"/>
  <c r="M3669" i="35"/>
  <c r="M3720" i="35" s="1"/>
  <c r="E3669" i="35"/>
  <c r="E3720" i="35" s="1"/>
  <c r="K3666" i="35"/>
  <c r="K3717" i="35" s="1"/>
  <c r="P3664" i="35"/>
  <c r="P3715" i="35" s="1"/>
  <c r="E3664" i="35"/>
  <c r="E3715" i="35" s="1"/>
  <c r="O3663" i="35"/>
  <c r="O3714" i="35" s="1"/>
  <c r="P3661" i="35"/>
  <c r="P3712" i="35" s="1"/>
  <c r="E3661" i="35"/>
  <c r="E3712" i="35" s="1"/>
  <c r="D3617" i="35"/>
  <c r="P3496" i="35"/>
  <c r="L3496" i="35"/>
  <c r="H3496" i="35"/>
  <c r="D3496" i="35"/>
  <c r="L3429" i="35"/>
  <c r="L3480" i="35" s="1"/>
  <c r="H3426" i="35"/>
  <c r="H3477" i="35" s="1"/>
  <c r="H3420" i="35"/>
  <c r="H3471" i="35" s="1"/>
  <c r="P3420" i="35"/>
  <c r="P3471" i="35" s="1"/>
  <c r="H3418" i="35"/>
  <c r="H3469" i="35" s="1"/>
  <c r="H3412" i="35"/>
  <c r="H3463" i="35" s="1"/>
  <c r="P3412" i="35"/>
  <c r="P3463" i="35" s="1"/>
  <c r="H3404" i="35"/>
  <c r="H3455" i="35" s="1"/>
  <c r="P3404" i="35"/>
  <c r="P3455" i="35" s="1"/>
  <c r="H3396" i="35"/>
  <c r="H3447" i="35" s="1"/>
  <c r="P3396" i="35"/>
  <c r="P3447" i="35" s="1"/>
  <c r="H3388" i="35"/>
  <c r="H3439" i="35" s="1"/>
  <c r="P3388" i="35"/>
  <c r="P3439" i="35" s="1"/>
  <c r="H3380" i="35"/>
  <c r="P3380" i="35"/>
  <c r="M3291" i="35"/>
  <c r="M3342" i="35" s="1"/>
  <c r="F3283" i="35"/>
  <c r="F3334" i="35" s="1"/>
  <c r="L3283" i="35"/>
  <c r="L3334" i="35" s="1"/>
  <c r="F3269" i="35"/>
  <c r="F3320" i="35" s="1"/>
  <c r="E3269" i="35"/>
  <c r="E3320" i="35" s="1"/>
  <c r="M3269" i="35"/>
  <c r="M3320" i="35" s="1"/>
  <c r="H3269" i="35"/>
  <c r="H3320" i="35" s="1"/>
  <c r="P3269" i="35"/>
  <c r="P3320" i="35" s="1"/>
  <c r="F3268" i="35"/>
  <c r="F3319" i="35" s="1"/>
  <c r="E3268" i="35"/>
  <c r="E3319" i="35" s="1"/>
  <c r="P3268" i="35"/>
  <c r="P3319" i="35" s="1"/>
  <c r="I3268" i="35"/>
  <c r="I3319" i="35" s="1"/>
  <c r="Q3268" i="35"/>
  <c r="Q3319" i="35" s="1"/>
  <c r="E3263" i="35"/>
  <c r="E3314" i="35" s="1"/>
  <c r="F3263" i="35"/>
  <c r="F3314" i="35" s="1"/>
  <c r="K3263" i="35"/>
  <c r="K3314" i="35" s="1"/>
  <c r="O3263" i="35"/>
  <c r="G3263" i="35"/>
  <c r="G3314" i="35" s="1"/>
  <c r="L3263" i="35"/>
  <c r="L3314" i="35" s="1"/>
  <c r="P3263" i="35"/>
  <c r="P3314" i="35" s="1"/>
  <c r="E3261" i="35"/>
  <c r="E3312" i="35" s="1"/>
  <c r="F3261" i="35"/>
  <c r="F3312" i="35" s="1"/>
  <c r="K3261" i="35"/>
  <c r="K3312" i="35" s="1"/>
  <c r="P3261" i="35"/>
  <c r="P3312" i="35" s="1"/>
  <c r="G3261" i="35"/>
  <c r="G3312" i="35" s="1"/>
  <c r="L3261" i="35"/>
  <c r="L3312" i="35" s="1"/>
  <c r="R3261" i="35"/>
  <c r="R3312" i="35" s="1"/>
  <c r="D3312" i="35"/>
  <c r="E3259" i="35"/>
  <c r="E3310" i="35" s="1"/>
  <c r="F3259" i="35"/>
  <c r="F3310" i="35" s="1"/>
  <c r="K3259" i="35"/>
  <c r="K3310" i="35" s="1"/>
  <c r="P3259" i="35"/>
  <c r="P3310" i="35" s="1"/>
  <c r="G3259" i="35"/>
  <c r="G3310" i="35" s="1"/>
  <c r="L3259" i="35"/>
  <c r="L3310" i="35" s="1"/>
  <c r="R3259" i="35"/>
  <c r="R3310" i="35" s="1"/>
  <c r="D3310" i="35"/>
  <c r="E3257" i="35"/>
  <c r="E3308" i="35" s="1"/>
  <c r="F3257" i="35"/>
  <c r="F3308" i="35" s="1"/>
  <c r="K3257" i="35"/>
  <c r="K3308" i="35" s="1"/>
  <c r="P3257" i="35"/>
  <c r="P3308" i="35" s="1"/>
  <c r="G3257" i="35"/>
  <c r="G3308" i="35" s="1"/>
  <c r="L3257" i="35"/>
  <c r="L3308" i="35" s="1"/>
  <c r="R3257" i="35"/>
  <c r="R3308" i="35" s="1"/>
  <c r="H3165" i="35"/>
  <c r="H3216" i="35" s="1"/>
  <c r="P3165" i="35"/>
  <c r="P3216" i="35" s="1"/>
  <c r="J3003" i="35"/>
  <c r="J3054" i="35" s="1"/>
  <c r="F3003" i="35"/>
  <c r="F3054" i="35" s="1"/>
  <c r="J2761" i="35"/>
  <c r="J2812" i="35" s="1"/>
  <c r="P2761" i="35"/>
  <c r="P2812" i="35" s="1"/>
  <c r="F2761" i="35"/>
  <c r="F2812" i="35" s="1"/>
  <c r="O2761" i="35"/>
  <c r="O2812" i="35" s="1"/>
  <c r="G2761" i="35"/>
  <c r="G2812" i="35" s="1"/>
  <c r="R2761" i="35"/>
  <c r="R2812" i="35" s="1"/>
  <c r="K2761" i="35"/>
  <c r="K2812" i="35" s="1"/>
  <c r="E2757" i="35"/>
  <c r="E2808" i="35" s="1"/>
  <c r="I2757" i="35"/>
  <c r="I2808" i="35" s="1"/>
  <c r="M2757" i="35"/>
  <c r="M2808" i="35" s="1"/>
  <c r="Q2757" i="35"/>
  <c r="Q2808" i="35" s="1"/>
  <c r="F2757" i="35"/>
  <c r="F2808" i="35" s="1"/>
  <c r="J2757" i="35"/>
  <c r="J2808" i="35" s="1"/>
  <c r="N2757" i="35"/>
  <c r="N2808" i="35" s="1"/>
  <c r="R2757" i="35"/>
  <c r="R2808" i="35" s="1"/>
  <c r="G2757" i="35"/>
  <c r="G2808" i="35" s="1"/>
  <c r="O2757" i="35"/>
  <c r="O2808" i="35" s="1"/>
  <c r="D2808" i="35"/>
  <c r="H2757" i="35"/>
  <c r="H2808" i="35" s="1"/>
  <c r="P2757" i="35"/>
  <c r="P2808" i="35" s="1"/>
  <c r="K2757" i="35"/>
  <c r="K2808" i="35" s="1"/>
  <c r="K2741" i="35"/>
  <c r="K2792" i="35" s="1"/>
  <c r="Q2741" i="35"/>
  <c r="Q2792" i="35" s="1"/>
  <c r="H2656" i="35"/>
  <c r="H2707" i="35" s="1"/>
  <c r="D2707" i="35"/>
  <c r="L2656" i="35"/>
  <c r="L2707" i="35" s="1"/>
  <c r="P2656" i="35"/>
  <c r="P2707" i="35" s="1"/>
  <c r="J2348" i="35"/>
  <c r="J2399" i="35" s="1"/>
  <c r="H2348" i="35"/>
  <c r="H2399" i="35" s="1"/>
  <c r="L2348" i="35"/>
  <c r="L2399" i="35" s="1"/>
  <c r="G2348" i="35"/>
  <c r="G2399" i="35" s="1"/>
  <c r="N2348" i="35"/>
  <c r="N2399" i="35" s="1"/>
  <c r="D2399" i="35"/>
  <c r="O2348" i="35"/>
  <c r="O2399" i="35" s="1"/>
  <c r="G2108" i="35"/>
  <c r="G2159" i="35" s="1"/>
  <c r="K2108" i="35"/>
  <c r="K2159" i="35" s="1"/>
  <c r="O2108" i="35"/>
  <c r="O2159" i="35" s="1"/>
  <c r="F2108" i="35"/>
  <c r="F2159" i="35" s="1"/>
  <c r="L2108" i="35"/>
  <c r="L2159" i="35" s="1"/>
  <c r="Q2108" i="35"/>
  <c r="Q2159" i="35" s="1"/>
  <c r="H2108" i="35"/>
  <c r="H2159" i="35" s="1"/>
  <c r="M2108" i="35"/>
  <c r="M2159" i="35" s="1"/>
  <c r="R2108" i="35"/>
  <c r="R2159" i="35" s="1"/>
  <c r="I2108" i="35"/>
  <c r="I2159" i="35" s="1"/>
  <c r="J2108" i="35"/>
  <c r="J2159" i="35" s="1"/>
  <c r="E2108" i="35"/>
  <c r="E2159" i="35" s="1"/>
  <c r="N2108" i="35"/>
  <c r="N2159" i="35" s="1"/>
  <c r="P2108" i="35"/>
  <c r="P2159" i="35" s="1"/>
  <c r="D2926" i="35"/>
  <c r="R2886" i="35"/>
  <c r="R2937" i="35" s="1"/>
  <c r="R2883" i="35"/>
  <c r="R2934" i="35" s="1"/>
  <c r="O2880" i="35"/>
  <c r="O2931" i="35" s="1"/>
  <c r="K2878" i="35"/>
  <c r="K2929" i="35" s="1"/>
  <c r="L2877" i="35"/>
  <c r="L2928" i="35" s="1"/>
  <c r="M2875" i="35"/>
  <c r="M2926" i="35" s="1"/>
  <c r="Q2872" i="35"/>
  <c r="Q2923" i="35" s="1"/>
  <c r="E2862" i="35"/>
  <c r="E2913" i="35" s="1"/>
  <c r="I2862" i="35"/>
  <c r="I2913" i="35" s="1"/>
  <c r="M2862" i="35"/>
  <c r="M2913" i="35" s="1"/>
  <c r="Q2862" i="35"/>
  <c r="Q2913" i="35" s="1"/>
  <c r="F2862" i="35"/>
  <c r="F2913" i="35" s="1"/>
  <c r="E2861" i="35"/>
  <c r="E2912" i="35" s="1"/>
  <c r="I2861" i="35"/>
  <c r="I2912" i="35" s="1"/>
  <c r="M2861" i="35"/>
  <c r="M2912" i="35" s="1"/>
  <c r="Q2861" i="35"/>
  <c r="Q2912" i="35" s="1"/>
  <c r="F2861" i="35"/>
  <c r="F2912" i="35" s="1"/>
  <c r="J2861" i="35"/>
  <c r="J2912" i="35" s="1"/>
  <c r="N2861" i="35"/>
  <c r="N2912" i="35" s="1"/>
  <c r="R2861" i="35"/>
  <c r="R2912" i="35" s="1"/>
  <c r="E2860" i="35"/>
  <c r="E2911" i="35" s="1"/>
  <c r="I2860" i="35"/>
  <c r="I2911" i="35" s="1"/>
  <c r="M2860" i="35"/>
  <c r="M2911" i="35" s="1"/>
  <c r="Q2860" i="35"/>
  <c r="Q2911" i="35" s="1"/>
  <c r="F2860" i="35"/>
  <c r="F2911" i="35" s="1"/>
  <c r="J2860" i="35"/>
  <c r="J2911" i="35" s="1"/>
  <c r="N2860" i="35"/>
  <c r="N2911" i="35" s="1"/>
  <c r="R2860" i="35"/>
  <c r="R2911" i="35" s="1"/>
  <c r="E2859" i="35"/>
  <c r="I2859" i="35"/>
  <c r="M2859" i="35"/>
  <c r="Q2859" i="35"/>
  <c r="F2859" i="35"/>
  <c r="F2910" i="35" s="1"/>
  <c r="J2859" i="35"/>
  <c r="J2910" i="35" s="1"/>
  <c r="N2859" i="35"/>
  <c r="N2910" i="35" s="1"/>
  <c r="R2859" i="35"/>
  <c r="D2812" i="35"/>
  <c r="G2769" i="35"/>
  <c r="G2820" i="35" s="1"/>
  <c r="L2769" i="35"/>
  <c r="L2820" i="35" s="1"/>
  <c r="Q2769" i="35"/>
  <c r="Q2820" i="35" s="1"/>
  <c r="E2769" i="35"/>
  <c r="E2820" i="35" s="1"/>
  <c r="M2769" i="35"/>
  <c r="M2820" i="35" s="1"/>
  <c r="H2769" i="35"/>
  <c r="H2820" i="35" s="1"/>
  <c r="O2769" i="35"/>
  <c r="O2820" i="35" s="1"/>
  <c r="I2769" i="35"/>
  <c r="I2820" i="35" s="1"/>
  <c r="P2769" i="35"/>
  <c r="P2820" i="35" s="1"/>
  <c r="F2762" i="35"/>
  <c r="F2813" i="35" s="1"/>
  <c r="L2762" i="35"/>
  <c r="L2813" i="35" s="1"/>
  <c r="G2762" i="35"/>
  <c r="G2813" i="35" s="1"/>
  <c r="P2762" i="35"/>
  <c r="P2813" i="35" s="1"/>
  <c r="J2762" i="35"/>
  <c r="J2813" i="35" s="1"/>
  <c r="R2762" i="35"/>
  <c r="R2813" i="35" s="1"/>
  <c r="K2762" i="35"/>
  <c r="K2813" i="35" s="1"/>
  <c r="F2758" i="35"/>
  <c r="F2809" i="35" s="1"/>
  <c r="E2758" i="35"/>
  <c r="E2809" i="35" s="1"/>
  <c r="J2758" i="35"/>
  <c r="J2809" i="35" s="1"/>
  <c r="N2758" i="35"/>
  <c r="N2809" i="35" s="1"/>
  <c r="R2758" i="35"/>
  <c r="R2809" i="35" s="1"/>
  <c r="G2758" i="35"/>
  <c r="G2809" i="35" s="1"/>
  <c r="K2758" i="35"/>
  <c r="K2809" i="35" s="1"/>
  <c r="O2758" i="35"/>
  <c r="O2809" i="35" s="1"/>
  <c r="H2758" i="35"/>
  <c r="H2809" i="35" s="1"/>
  <c r="P2758" i="35"/>
  <c r="P2809" i="35" s="1"/>
  <c r="I2758" i="35"/>
  <c r="I2809" i="35" s="1"/>
  <c r="Q2758" i="35"/>
  <c r="Q2809" i="35" s="1"/>
  <c r="L2758" i="35"/>
  <c r="L2809" i="35" s="1"/>
  <c r="E2752" i="35"/>
  <c r="E2803" i="35" s="1"/>
  <c r="O2752" i="35"/>
  <c r="O2803" i="35" s="1"/>
  <c r="G2752" i="35"/>
  <c r="G2803" i="35" s="1"/>
  <c r="Q2752" i="35"/>
  <c r="Q2803" i="35" s="1"/>
  <c r="K2752" i="35"/>
  <c r="K2803" i="35" s="1"/>
  <c r="L2752" i="35"/>
  <c r="L2803" i="35" s="1"/>
  <c r="D2803" i="35"/>
  <c r="K2749" i="35"/>
  <c r="K2800" i="35" s="1"/>
  <c r="Q2749" i="35"/>
  <c r="Q2800" i="35" s="1"/>
  <c r="E2744" i="35"/>
  <c r="E2795" i="35" s="1"/>
  <c r="O2744" i="35"/>
  <c r="O2795" i="35" s="1"/>
  <c r="G2744" i="35"/>
  <c r="G2795" i="35" s="1"/>
  <c r="Q2744" i="35"/>
  <c r="Q2795" i="35" s="1"/>
  <c r="K2744" i="35"/>
  <c r="K2795" i="35" s="1"/>
  <c r="D2795" i="35"/>
  <c r="L2744" i="35"/>
  <c r="L2795" i="35" s="1"/>
  <c r="M3278" i="35"/>
  <c r="M3329" i="35" s="1"/>
  <c r="E3278" i="35"/>
  <c r="E3329" i="35" s="1"/>
  <c r="M3276" i="35"/>
  <c r="M3327" i="35" s="1"/>
  <c r="E3276" i="35"/>
  <c r="E3327" i="35" s="1"/>
  <c r="M3270" i="35"/>
  <c r="M3321" i="35" s="1"/>
  <c r="E3270" i="35"/>
  <c r="E3321" i="35" s="1"/>
  <c r="Q3267" i="35"/>
  <c r="Q3318" i="35" s="1"/>
  <c r="E3267" i="35"/>
  <c r="E3318" i="35" s="1"/>
  <c r="P3185" i="35"/>
  <c r="P3236" i="35" s="1"/>
  <c r="H3175" i="35"/>
  <c r="H3226" i="35" s="1"/>
  <c r="L3174" i="35"/>
  <c r="L3225" i="35" s="1"/>
  <c r="P3169" i="35"/>
  <c r="P3220" i="35" s="1"/>
  <c r="H3159" i="35"/>
  <c r="H3210" i="35" s="1"/>
  <c r="L3158" i="35"/>
  <c r="L3209" i="35" s="1"/>
  <c r="P3153" i="35"/>
  <c r="P3204" i="35" s="1"/>
  <c r="H3143" i="35"/>
  <c r="H3194" i="35" s="1"/>
  <c r="L3142" i="35"/>
  <c r="L3193" i="35" s="1"/>
  <c r="F3007" i="35"/>
  <c r="F3058" i="35" s="1"/>
  <c r="H3002" i="35"/>
  <c r="H3053" i="35" s="1"/>
  <c r="D2953" i="35"/>
  <c r="D2929" i="35"/>
  <c r="R2907" i="35"/>
  <c r="R2958" i="35" s="1"/>
  <c r="N2907" i="35"/>
  <c r="N2958" i="35" s="1"/>
  <c r="J2907" i="35"/>
  <c r="J2958" i="35" s="1"/>
  <c r="E2907" i="35"/>
  <c r="E2958" i="35" s="1"/>
  <c r="Q2906" i="35"/>
  <c r="Q2957" i="35" s="1"/>
  <c r="M2906" i="35"/>
  <c r="M2957" i="35" s="1"/>
  <c r="I2906" i="35"/>
  <c r="I2957" i="35" s="1"/>
  <c r="Q2905" i="35"/>
  <c r="Q2956" i="35" s="1"/>
  <c r="M2905" i="35"/>
  <c r="M2956" i="35" s="1"/>
  <c r="I2905" i="35"/>
  <c r="I2956" i="35" s="1"/>
  <c r="Q2904" i="35"/>
  <c r="Q2955" i="35" s="1"/>
  <c r="K2904" i="35"/>
  <c r="K2955" i="35" s="1"/>
  <c r="E2904" i="35"/>
  <c r="E2955" i="35" s="1"/>
  <c r="Q2903" i="35"/>
  <c r="Q2954" i="35" s="1"/>
  <c r="E2903" i="35"/>
  <c r="E2954" i="35" s="1"/>
  <c r="M2902" i="35"/>
  <c r="M2953" i="35" s="1"/>
  <c r="Q2900" i="35"/>
  <c r="Q2951" i="35" s="1"/>
  <c r="E2900" i="35"/>
  <c r="E2951" i="35" s="1"/>
  <c r="R2896" i="35"/>
  <c r="R2947" i="35" s="1"/>
  <c r="N2896" i="35"/>
  <c r="N2947" i="35" s="1"/>
  <c r="J2896" i="35"/>
  <c r="J2947" i="35" s="1"/>
  <c r="E2896" i="35"/>
  <c r="E2947" i="35" s="1"/>
  <c r="Q2895" i="35"/>
  <c r="Q2946" i="35" s="1"/>
  <c r="M2895" i="35"/>
  <c r="M2946" i="35" s="1"/>
  <c r="I2895" i="35"/>
  <c r="I2946" i="35" s="1"/>
  <c r="Q2894" i="35"/>
  <c r="Q2945" i="35" s="1"/>
  <c r="M2894" i="35"/>
  <c r="M2945" i="35" s="1"/>
  <c r="I2894" i="35"/>
  <c r="I2945" i="35" s="1"/>
  <c r="Q2893" i="35"/>
  <c r="Q2944" i="35" s="1"/>
  <c r="M2893" i="35"/>
  <c r="M2944" i="35" s="1"/>
  <c r="I2893" i="35"/>
  <c r="I2944" i="35" s="1"/>
  <c r="Q2892" i="35"/>
  <c r="Q2943" i="35" s="1"/>
  <c r="M2892" i="35"/>
  <c r="M2943" i="35" s="1"/>
  <c r="I2892" i="35"/>
  <c r="I2943" i="35" s="1"/>
  <c r="Q2891" i="35"/>
  <c r="Q2942" i="35" s="1"/>
  <c r="M2891" i="35"/>
  <c r="M2942" i="35" s="1"/>
  <c r="I2891" i="35"/>
  <c r="I2942" i="35" s="1"/>
  <c r="Q2890" i="35"/>
  <c r="Q2941" i="35" s="1"/>
  <c r="M2890" i="35"/>
  <c r="M2941" i="35" s="1"/>
  <c r="I2890" i="35"/>
  <c r="I2941" i="35" s="1"/>
  <c r="Q2889" i="35"/>
  <c r="Q2940" i="35" s="1"/>
  <c r="M2889" i="35"/>
  <c r="M2940" i="35" s="1"/>
  <c r="I2889" i="35"/>
  <c r="I2940" i="35" s="1"/>
  <c r="Q2888" i="35"/>
  <c r="Q2939" i="35" s="1"/>
  <c r="M2888" i="35"/>
  <c r="M2939" i="35" s="1"/>
  <c r="I2888" i="35"/>
  <c r="I2939" i="35" s="1"/>
  <c r="Q2887" i="35"/>
  <c r="Q2938" i="35" s="1"/>
  <c r="K2887" i="35"/>
  <c r="K2938" i="35" s="1"/>
  <c r="E2887" i="35"/>
  <c r="E2938" i="35" s="1"/>
  <c r="N2886" i="35"/>
  <c r="N2937" i="35" s="1"/>
  <c r="R2885" i="35"/>
  <c r="R2936" i="35" s="1"/>
  <c r="N2885" i="35"/>
  <c r="N2936" i="35" s="1"/>
  <c r="J2885" i="35"/>
  <c r="J2936" i="35" s="1"/>
  <c r="E2885" i="35"/>
  <c r="E2936" i="35" s="1"/>
  <c r="Q2884" i="35"/>
  <c r="Q2935" i="35" s="1"/>
  <c r="K2884" i="35"/>
  <c r="K2935" i="35" s="1"/>
  <c r="E2884" i="35"/>
  <c r="E2935" i="35" s="1"/>
  <c r="N2883" i="35"/>
  <c r="N2934" i="35" s="1"/>
  <c r="P2882" i="35"/>
  <c r="P2933" i="35" s="1"/>
  <c r="K2880" i="35"/>
  <c r="K2931" i="35" s="1"/>
  <c r="Q2879" i="35"/>
  <c r="Q2930" i="35" s="1"/>
  <c r="I2878" i="35"/>
  <c r="I2929" i="35" s="1"/>
  <c r="Q2877" i="35"/>
  <c r="Q2928" i="35" s="1"/>
  <c r="I2877" i="35"/>
  <c r="I2928" i="35" s="1"/>
  <c r="Q2876" i="35"/>
  <c r="Q2927" i="35" s="1"/>
  <c r="I2876" i="35"/>
  <c r="I2927" i="35" s="1"/>
  <c r="I2875" i="35"/>
  <c r="I2926" i="35" s="1"/>
  <c r="Q2874" i="35"/>
  <c r="Q2925" i="35" s="1"/>
  <c r="E2874" i="35"/>
  <c r="E2925" i="35" s="1"/>
  <c r="P2873" i="35"/>
  <c r="P2924" i="35" s="1"/>
  <c r="E2873" i="35"/>
  <c r="E2924" i="35" s="1"/>
  <c r="M2872" i="35"/>
  <c r="M2923" i="35" s="1"/>
  <c r="R2871" i="35"/>
  <c r="R2922" i="35" s="1"/>
  <c r="N2871" i="35"/>
  <c r="N2922" i="35" s="1"/>
  <c r="J2871" i="35"/>
  <c r="J2922" i="35" s="1"/>
  <c r="E2871" i="35"/>
  <c r="E2922" i="35" s="1"/>
  <c r="Q2870" i="35"/>
  <c r="Q2921" i="35" s="1"/>
  <c r="M2870" i="35"/>
  <c r="M2921" i="35" s="1"/>
  <c r="I2870" i="35"/>
  <c r="I2921" i="35" s="1"/>
  <c r="Q2869" i="35"/>
  <c r="Q2920" i="35" s="1"/>
  <c r="M2869" i="35"/>
  <c r="M2920" i="35" s="1"/>
  <c r="I2869" i="35"/>
  <c r="I2920" i="35" s="1"/>
  <c r="Q2868" i="35"/>
  <c r="Q2919" i="35" s="1"/>
  <c r="M2868" i="35"/>
  <c r="M2919" i="35" s="1"/>
  <c r="I2868" i="35"/>
  <c r="I2919" i="35" s="1"/>
  <c r="Q2867" i="35"/>
  <c r="Q2918" i="35" s="1"/>
  <c r="M2867" i="35"/>
  <c r="M2918" i="35" s="1"/>
  <c r="I2867" i="35"/>
  <c r="I2918" i="35" s="1"/>
  <c r="Q2866" i="35"/>
  <c r="Q2917" i="35" s="1"/>
  <c r="M2866" i="35"/>
  <c r="M2917" i="35" s="1"/>
  <c r="I2866" i="35"/>
  <c r="I2917" i="35" s="1"/>
  <c r="Q2865" i="35"/>
  <c r="Q2916" i="35" s="1"/>
  <c r="M2865" i="35"/>
  <c r="M2916" i="35" s="1"/>
  <c r="I2865" i="35"/>
  <c r="I2916" i="35" s="1"/>
  <c r="E2863" i="35"/>
  <c r="E2914" i="35" s="1"/>
  <c r="I2863" i="35"/>
  <c r="I2914" i="35" s="1"/>
  <c r="M2863" i="35"/>
  <c r="M2914" i="35" s="1"/>
  <c r="Q2863" i="35"/>
  <c r="Q2914" i="35" s="1"/>
  <c r="O2862" i="35"/>
  <c r="O2913" i="35" s="1"/>
  <c r="J2862" i="35"/>
  <c r="J2913" i="35" s="1"/>
  <c r="K2861" i="35"/>
  <c r="K2912" i="35" s="1"/>
  <c r="K2860" i="35"/>
  <c r="K2911" i="35" s="1"/>
  <c r="K2859" i="35"/>
  <c r="K2910" i="35" s="1"/>
  <c r="G2765" i="35"/>
  <c r="G2816" i="35" s="1"/>
  <c r="L2765" i="35"/>
  <c r="L2816" i="35" s="1"/>
  <c r="Q2765" i="35"/>
  <c r="Q2816" i="35" s="1"/>
  <c r="E2765" i="35"/>
  <c r="E2816" i="35" s="1"/>
  <c r="M2765" i="35"/>
  <c r="M2816" i="35" s="1"/>
  <c r="D2816" i="35"/>
  <c r="H2765" i="35"/>
  <c r="H2816" i="35" s="1"/>
  <c r="O2765" i="35"/>
  <c r="O2816" i="35" s="1"/>
  <c r="I2765" i="35"/>
  <c r="I2816" i="35" s="1"/>
  <c r="P2765" i="35"/>
  <c r="P2816" i="35" s="1"/>
  <c r="K2763" i="35"/>
  <c r="K2814" i="35" s="1"/>
  <c r="Q2763" i="35"/>
  <c r="Q2814" i="35" s="1"/>
  <c r="G2763" i="35"/>
  <c r="G2814" i="35" s="1"/>
  <c r="P2763" i="35"/>
  <c r="P2814" i="35" s="1"/>
  <c r="H2763" i="35"/>
  <c r="H2814" i="35" s="1"/>
  <c r="L2763" i="35"/>
  <c r="L2814" i="35" s="1"/>
  <c r="J2759" i="35"/>
  <c r="J2810" i="35" s="1"/>
  <c r="P2759" i="35"/>
  <c r="P2810" i="35" s="1"/>
  <c r="F2759" i="35"/>
  <c r="F2810" i="35" s="1"/>
  <c r="O2759" i="35"/>
  <c r="O2810" i="35" s="1"/>
  <c r="G2759" i="35"/>
  <c r="G2810" i="35" s="1"/>
  <c r="R2759" i="35"/>
  <c r="R2810" i="35" s="1"/>
  <c r="K2759" i="35"/>
  <c r="K2810" i="35" s="1"/>
  <c r="E2740" i="35"/>
  <c r="E2791" i="35" s="1"/>
  <c r="O2740" i="35"/>
  <c r="O2791" i="35" s="1"/>
  <c r="G2740" i="35"/>
  <c r="G2791" i="35" s="1"/>
  <c r="Q2740" i="35"/>
  <c r="Q2791" i="35" s="1"/>
  <c r="K2740" i="35"/>
  <c r="K2791" i="35" s="1"/>
  <c r="L2740" i="35"/>
  <c r="L2791" i="35" s="1"/>
  <c r="D2791" i="35"/>
  <c r="H2378" i="35"/>
  <c r="H2429" i="35" s="1"/>
  <c r="L2378" i="35"/>
  <c r="L2429" i="35" s="1"/>
  <c r="O2378" i="35"/>
  <c r="O2429" i="35" s="1"/>
  <c r="P2378" i="35"/>
  <c r="P2429" i="35" s="1"/>
  <c r="G2378" i="35"/>
  <c r="G2429" i="35" s="1"/>
  <c r="D2429" i="35"/>
  <c r="G2353" i="35"/>
  <c r="G2404" i="35" s="1"/>
  <c r="P2353" i="35"/>
  <c r="P2404" i="35" s="1"/>
  <c r="D2404" i="35"/>
  <c r="H2353" i="35"/>
  <c r="H2404" i="35" s="1"/>
  <c r="O2353" i="35"/>
  <c r="O2404" i="35" s="1"/>
  <c r="L2353" i="35"/>
  <c r="L2404" i="35" s="1"/>
  <c r="D2159" i="35"/>
  <c r="L3183" i="35"/>
  <c r="L3234" i="35" s="1"/>
  <c r="P3182" i="35"/>
  <c r="P3233" i="35" s="1"/>
  <c r="L3167" i="35"/>
  <c r="L3218" i="35" s="1"/>
  <c r="P3166" i="35"/>
  <c r="P3217" i="35" s="1"/>
  <c r="L3151" i="35"/>
  <c r="L3202" i="35" s="1"/>
  <c r="P3150" i="35"/>
  <c r="P3201" i="35" s="1"/>
  <c r="D3089" i="35"/>
  <c r="D3080" i="35"/>
  <c r="D2934" i="35"/>
  <c r="D2923" i="35"/>
  <c r="I2902" i="35"/>
  <c r="I2953" i="35" s="1"/>
  <c r="I2886" i="35"/>
  <c r="I2937" i="35" s="1"/>
  <c r="I2883" i="35"/>
  <c r="I2934" i="35" s="1"/>
  <c r="L2882" i="35"/>
  <c r="L2933" i="35" s="1"/>
  <c r="E2880" i="35"/>
  <c r="E2931" i="35" s="1"/>
  <c r="M2879" i="35"/>
  <c r="M2930" i="35" s="1"/>
  <c r="P2878" i="35"/>
  <c r="P2929" i="35" s="1"/>
  <c r="E2878" i="35"/>
  <c r="E2929" i="35" s="1"/>
  <c r="P2877" i="35"/>
  <c r="P2928" i="35" s="1"/>
  <c r="E2877" i="35"/>
  <c r="E2928" i="35" s="1"/>
  <c r="P2876" i="35"/>
  <c r="P2927" i="35" s="1"/>
  <c r="H2876" i="35"/>
  <c r="H2927" i="35" s="1"/>
  <c r="Q2875" i="35"/>
  <c r="Q2926" i="35" s="1"/>
  <c r="E2875" i="35"/>
  <c r="E2926" i="35" s="1"/>
  <c r="I2872" i="35"/>
  <c r="I2923" i="35" s="1"/>
  <c r="N2862" i="35"/>
  <c r="N2913" i="35" s="1"/>
  <c r="H2862" i="35"/>
  <c r="H2913" i="35" s="1"/>
  <c r="P2861" i="35"/>
  <c r="P2912" i="35" s="1"/>
  <c r="H2861" i="35"/>
  <c r="H2912" i="35" s="1"/>
  <c r="P2860" i="35"/>
  <c r="P2911" i="35" s="1"/>
  <c r="H2860" i="35"/>
  <c r="H2911" i="35" s="1"/>
  <c r="P2859" i="35"/>
  <c r="P2910" i="35" s="1"/>
  <c r="H2859" i="35"/>
  <c r="H2910" i="35" s="1"/>
  <c r="L2761" i="35"/>
  <c r="L2812" i="35" s="1"/>
  <c r="F2760" i="35"/>
  <c r="F2811" i="35" s="1"/>
  <c r="L2760" i="35"/>
  <c r="L2811" i="35" s="1"/>
  <c r="G2760" i="35"/>
  <c r="G2811" i="35" s="1"/>
  <c r="P2760" i="35"/>
  <c r="P2811" i="35" s="1"/>
  <c r="J2760" i="35"/>
  <c r="J2811" i="35" s="1"/>
  <c r="R2760" i="35"/>
  <c r="R2811" i="35" s="1"/>
  <c r="K2760" i="35"/>
  <c r="K2811" i="35" s="1"/>
  <c r="L2757" i="35"/>
  <c r="L2808" i="35" s="1"/>
  <c r="E2756" i="35"/>
  <c r="E2807" i="35" s="1"/>
  <c r="I2756" i="35"/>
  <c r="I2807" i="35" s="1"/>
  <c r="M2756" i="35"/>
  <c r="M2807" i="35" s="1"/>
  <c r="Q2756" i="35"/>
  <c r="Q2807" i="35" s="1"/>
  <c r="F2756" i="35"/>
  <c r="F2807" i="35" s="1"/>
  <c r="J2756" i="35"/>
  <c r="J2807" i="35" s="1"/>
  <c r="N2756" i="35"/>
  <c r="N2807" i="35" s="1"/>
  <c r="R2756" i="35"/>
  <c r="R2807" i="35" s="1"/>
  <c r="G2756" i="35"/>
  <c r="G2807" i="35" s="1"/>
  <c r="O2756" i="35"/>
  <c r="O2807" i="35" s="1"/>
  <c r="H2756" i="35"/>
  <c r="H2807" i="35" s="1"/>
  <c r="P2756" i="35"/>
  <c r="P2807" i="35" s="1"/>
  <c r="D2807" i="35"/>
  <c r="K2756" i="35"/>
  <c r="K2807" i="35" s="1"/>
  <c r="K2753" i="35"/>
  <c r="K2804" i="35" s="1"/>
  <c r="Q2753" i="35"/>
  <c r="Q2804" i="35" s="1"/>
  <c r="E2748" i="35"/>
  <c r="E2799" i="35" s="1"/>
  <c r="O2748" i="35"/>
  <c r="O2799" i="35" s="1"/>
  <c r="G2748" i="35"/>
  <c r="G2799" i="35" s="1"/>
  <c r="Q2748" i="35"/>
  <c r="Q2799" i="35" s="1"/>
  <c r="K2748" i="35"/>
  <c r="K2799" i="35" s="1"/>
  <c r="L2748" i="35"/>
  <c r="L2799" i="35" s="1"/>
  <c r="K2745" i="35"/>
  <c r="K2796" i="35" s="1"/>
  <c r="Q2745" i="35"/>
  <c r="Q2796" i="35" s="1"/>
  <c r="L2624" i="35"/>
  <c r="L2675" i="35" s="1"/>
  <c r="P2624" i="35"/>
  <c r="P2675" i="35" s="1"/>
  <c r="H2624" i="35"/>
  <c r="H2675" i="35" s="1"/>
  <c r="G2385" i="35"/>
  <c r="G2436" i="35" s="1"/>
  <c r="P2385" i="35"/>
  <c r="P2436" i="35" s="1"/>
  <c r="D2436" i="35"/>
  <c r="H2385" i="35"/>
  <c r="H2436" i="35" s="1"/>
  <c r="O2385" i="35"/>
  <c r="O2436" i="35" s="1"/>
  <c r="L2385" i="35"/>
  <c r="L2436" i="35" s="1"/>
  <c r="O2834" i="35"/>
  <c r="K2834" i="35"/>
  <c r="G2834" i="35"/>
  <c r="N2834" i="35"/>
  <c r="J2834" i="35"/>
  <c r="E2771" i="35"/>
  <c r="E2822" i="35" s="1"/>
  <c r="O2770" i="35"/>
  <c r="O2821" i="35" s="1"/>
  <c r="H2770" i="35"/>
  <c r="H2821" i="35" s="1"/>
  <c r="G2768" i="35"/>
  <c r="G2819" i="35" s="1"/>
  <c r="L2768" i="35"/>
  <c r="L2819" i="35" s="1"/>
  <c r="Q2768" i="35"/>
  <c r="Q2819" i="35" s="1"/>
  <c r="O2766" i="35"/>
  <c r="O2817" i="35" s="1"/>
  <c r="H2766" i="35"/>
  <c r="H2817" i="35" s="1"/>
  <c r="G2764" i="35"/>
  <c r="G2815" i="35" s="1"/>
  <c r="L2764" i="35"/>
  <c r="L2815" i="35" s="1"/>
  <c r="Q2764" i="35"/>
  <c r="Q2815" i="35" s="1"/>
  <c r="F2723" i="35"/>
  <c r="F2774" i="35" s="1"/>
  <c r="E2723" i="35"/>
  <c r="E2774" i="35" s="1"/>
  <c r="M2723" i="35"/>
  <c r="M2774" i="35" s="1"/>
  <c r="H2723" i="35"/>
  <c r="H2774" i="35" s="1"/>
  <c r="P2723" i="35"/>
  <c r="P2774" i="35" s="1"/>
  <c r="H2651" i="35"/>
  <c r="H2702" i="35" s="1"/>
  <c r="P2651" i="35"/>
  <c r="P2702" i="35" s="1"/>
  <c r="P2644" i="35"/>
  <c r="P2695" i="35" s="1"/>
  <c r="H2644" i="35"/>
  <c r="H2695" i="35" s="1"/>
  <c r="L2644" i="35"/>
  <c r="L2695" i="35" s="1"/>
  <c r="D2695" i="35"/>
  <c r="L2633" i="35"/>
  <c r="L2684" i="35" s="1"/>
  <c r="D2684" i="35"/>
  <c r="H2625" i="35"/>
  <c r="H2676" i="35" s="1"/>
  <c r="L2625" i="35"/>
  <c r="L2676" i="35" s="1"/>
  <c r="H2386" i="35"/>
  <c r="H2437" i="35" s="1"/>
  <c r="L2386" i="35"/>
  <c r="L2437" i="35" s="1"/>
  <c r="O2386" i="35"/>
  <c r="O2437" i="35" s="1"/>
  <c r="P2386" i="35"/>
  <c r="P2437" i="35" s="1"/>
  <c r="G2361" i="35"/>
  <c r="G2412" i="35" s="1"/>
  <c r="P2361" i="35"/>
  <c r="P2412" i="35" s="1"/>
  <c r="D2412" i="35"/>
  <c r="H2361" i="35"/>
  <c r="H2412" i="35" s="1"/>
  <c r="O2361" i="35"/>
  <c r="O2412" i="35" s="1"/>
  <c r="H2354" i="35"/>
  <c r="H2405" i="35" s="1"/>
  <c r="L2354" i="35"/>
  <c r="L2405" i="35" s="1"/>
  <c r="O2354" i="35"/>
  <c r="O2405" i="35" s="1"/>
  <c r="P2354" i="35"/>
  <c r="P2405" i="35" s="1"/>
  <c r="J2338" i="35"/>
  <c r="J2389" i="35" s="1"/>
  <c r="D2389" i="35"/>
  <c r="L2338" i="35"/>
  <c r="L2389" i="35" s="1"/>
  <c r="E2099" i="35"/>
  <c r="E2150" i="35" s="1"/>
  <c r="K2099" i="35"/>
  <c r="K2150" i="35" s="1"/>
  <c r="D2150" i="35"/>
  <c r="G2099" i="35"/>
  <c r="G2150" i="35" s="1"/>
  <c r="P2099" i="35"/>
  <c r="P2150" i="35" s="1"/>
  <c r="H2099" i="35"/>
  <c r="H2150" i="35" s="1"/>
  <c r="O2099" i="35"/>
  <c r="O2150" i="35" s="1"/>
  <c r="M2770" i="35"/>
  <c r="M2821" i="35" s="1"/>
  <c r="I2768" i="35"/>
  <c r="I2819" i="35" s="1"/>
  <c r="G2767" i="35"/>
  <c r="G2818" i="35" s="1"/>
  <c r="L2767" i="35"/>
  <c r="L2818" i="35" s="1"/>
  <c r="Q2767" i="35"/>
  <c r="Q2818" i="35" s="1"/>
  <c r="M2766" i="35"/>
  <c r="M2817" i="35" s="1"/>
  <c r="K2755" i="35"/>
  <c r="K2806" i="35" s="1"/>
  <c r="Q2755" i="35"/>
  <c r="Q2806" i="35" s="1"/>
  <c r="E2754" i="35"/>
  <c r="E2805" i="35" s="1"/>
  <c r="O2754" i="35"/>
  <c r="O2805" i="35" s="1"/>
  <c r="G2754" i="35"/>
  <c r="G2805" i="35" s="1"/>
  <c r="Q2754" i="35"/>
  <c r="Q2805" i="35" s="1"/>
  <c r="K2751" i="35"/>
  <c r="K2802" i="35" s="1"/>
  <c r="Q2751" i="35"/>
  <c r="Q2802" i="35" s="1"/>
  <c r="E2750" i="35"/>
  <c r="E2801" i="35" s="1"/>
  <c r="O2750" i="35"/>
  <c r="O2801" i="35" s="1"/>
  <c r="G2750" i="35"/>
  <c r="G2801" i="35" s="1"/>
  <c r="Q2750" i="35"/>
  <c r="Q2801" i="35" s="1"/>
  <c r="K2747" i="35"/>
  <c r="K2798" i="35" s="1"/>
  <c r="Q2747" i="35"/>
  <c r="Q2798" i="35" s="1"/>
  <c r="E2746" i="35"/>
  <c r="E2797" i="35" s="1"/>
  <c r="O2746" i="35"/>
  <c r="O2797" i="35" s="1"/>
  <c r="G2746" i="35"/>
  <c r="G2797" i="35" s="1"/>
  <c r="Q2746" i="35"/>
  <c r="Q2797" i="35" s="1"/>
  <c r="K2743" i="35"/>
  <c r="K2794" i="35" s="1"/>
  <c r="Q2743" i="35"/>
  <c r="Q2794" i="35" s="1"/>
  <c r="E2742" i="35"/>
  <c r="E2793" i="35" s="1"/>
  <c r="O2742" i="35"/>
  <c r="O2793" i="35" s="1"/>
  <c r="G2742" i="35"/>
  <c r="G2793" i="35" s="1"/>
  <c r="Q2742" i="35"/>
  <c r="Q2793" i="35" s="1"/>
  <c r="K2739" i="35"/>
  <c r="K2790" i="35" s="1"/>
  <c r="Q2739" i="35"/>
  <c r="Q2790" i="35" s="1"/>
  <c r="E2738" i="35"/>
  <c r="E2789" i="35" s="1"/>
  <c r="O2738" i="35"/>
  <c r="O2789" i="35" s="1"/>
  <c r="G2738" i="35"/>
  <c r="G2789" i="35" s="1"/>
  <c r="Q2738" i="35"/>
  <c r="Q2789" i="35" s="1"/>
  <c r="F2736" i="35"/>
  <c r="F2787" i="35" s="1"/>
  <c r="E2736" i="35"/>
  <c r="E2787" i="35" s="1"/>
  <c r="L2736" i="35"/>
  <c r="L2787" i="35" s="1"/>
  <c r="G2736" i="35"/>
  <c r="G2787" i="35" s="1"/>
  <c r="O2736" i="35"/>
  <c r="O2787" i="35" s="1"/>
  <c r="F2734" i="35"/>
  <c r="F2785" i="35" s="1"/>
  <c r="E2734" i="35"/>
  <c r="E2785" i="35" s="1"/>
  <c r="L2734" i="35"/>
  <c r="L2785" i="35" s="1"/>
  <c r="G2734" i="35"/>
  <c r="G2785" i="35" s="1"/>
  <c r="O2734" i="35"/>
  <c r="O2785" i="35" s="1"/>
  <c r="F2732" i="35"/>
  <c r="F2783" i="35" s="1"/>
  <c r="E2732" i="35"/>
  <c r="E2783" i="35" s="1"/>
  <c r="L2732" i="35"/>
  <c r="L2783" i="35" s="1"/>
  <c r="G2732" i="35"/>
  <c r="G2783" i="35" s="1"/>
  <c r="O2732" i="35"/>
  <c r="O2783" i="35" s="1"/>
  <c r="F2730" i="35"/>
  <c r="F2781" i="35" s="1"/>
  <c r="E2730" i="35"/>
  <c r="E2781" i="35" s="1"/>
  <c r="L2730" i="35"/>
  <c r="L2781" i="35" s="1"/>
  <c r="G2730" i="35"/>
  <c r="G2781" i="35" s="1"/>
  <c r="O2730" i="35"/>
  <c r="O2781" i="35" s="1"/>
  <c r="F2728" i="35"/>
  <c r="F2779" i="35" s="1"/>
  <c r="E2728" i="35"/>
  <c r="E2779" i="35" s="1"/>
  <c r="L2728" i="35"/>
  <c r="L2779" i="35" s="1"/>
  <c r="G2728" i="35"/>
  <c r="G2779" i="35" s="1"/>
  <c r="O2728" i="35"/>
  <c r="O2779" i="35" s="1"/>
  <c r="Q2723" i="35"/>
  <c r="Q2774" i="35" s="1"/>
  <c r="H2655" i="35"/>
  <c r="H2706" i="35" s="1"/>
  <c r="L2655" i="35"/>
  <c r="L2706" i="35" s="1"/>
  <c r="D2706" i="35"/>
  <c r="P2655" i="35"/>
  <c r="P2706" i="35" s="1"/>
  <c r="P2652" i="35"/>
  <c r="P2703" i="35" s="1"/>
  <c r="L2652" i="35"/>
  <c r="L2703" i="35" s="1"/>
  <c r="D2703" i="35"/>
  <c r="H2640" i="35"/>
  <c r="H2691" i="35" s="1"/>
  <c r="L2640" i="35"/>
  <c r="L2691" i="35" s="1"/>
  <c r="H2623" i="35"/>
  <c r="H2674" i="35" s="1"/>
  <c r="P2623" i="35"/>
  <c r="P2674" i="35" s="1"/>
  <c r="F2497" i="35"/>
  <c r="F2548" i="35" s="1"/>
  <c r="M2497" i="35"/>
  <c r="M2548" i="35" s="1"/>
  <c r="J2495" i="35"/>
  <c r="J2546" i="35" s="1"/>
  <c r="F2485" i="35"/>
  <c r="F2536" i="35" s="1"/>
  <c r="L2485" i="35"/>
  <c r="L2536" i="35" s="1"/>
  <c r="R2485" i="35"/>
  <c r="R2536" i="35" s="1"/>
  <c r="G2369" i="35"/>
  <c r="G2420" i="35" s="1"/>
  <c r="P2369" i="35"/>
  <c r="P2420" i="35" s="1"/>
  <c r="D2420" i="35"/>
  <c r="H2369" i="35"/>
  <c r="H2420" i="35" s="1"/>
  <c r="O2369" i="35"/>
  <c r="O2420" i="35" s="1"/>
  <c r="H2362" i="35"/>
  <c r="H2413" i="35" s="1"/>
  <c r="L2362" i="35"/>
  <c r="L2413" i="35" s="1"/>
  <c r="O2362" i="35"/>
  <c r="O2413" i="35" s="1"/>
  <c r="P2362" i="35"/>
  <c r="P2413" i="35" s="1"/>
  <c r="K2248" i="35"/>
  <c r="K2299" i="35" s="1"/>
  <c r="R2248" i="35"/>
  <c r="R2299" i="35" s="1"/>
  <c r="J2248" i="35"/>
  <c r="J2299" i="35" s="1"/>
  <c r="J2245" i="35"/>
  <c r="J2296" i="35" s="1"/>
  <c r="F2245" i="35"/>
  <c r="F2296" i="35" s="1"/>
  <c r="O2245" i="35"/>
  <c r="O2296" i="35" s="1"/>
  <c r="G2245" i="35"/>
  <c r="G2296" i="35" s="1"/>
  <c r="R2245" i="35"/>
  <c r="R2296" i="35" s="1"/>
  <c r="K2245" i="35"/>
  <c r="K2296" i="35" s="1"/>
  <c r="D2296" i="35"/>
  <c r="L2245" i="35"/>
  <c r="L2296" i="35" s="1"/>
  <c r="H2225" i="35"/>
  <c r="H2276" i="35" s="1"/>
  <c r="L2225" i="35"/>
  <c r="L2276" i="35" s="1"/>
  <c r="P2225" i="35"/>
  <c r="P2276" i="35" s="1"/>
  <c r="E2145" i="35"/>
  <c r="E2196" i="35" s="1"/>
  <c r="H2145" i="35"/>
  <c r="H2196" i="35" s="1"/>
  <c r="N2145" i="35"/>
  <c r="N2196" i="35" s="1"/>
  <c r="F2145" i="35"/>
  <c r="F2196" i="35" s="1"/>
  <c r="L2145" i="35"/>
  <c r="L2196" i="35" s="1"/>
  <c r="D2196" i="35"/>
  <c r="G2145" i="35"/>
  <c r="G2196" i="35" s="1"/>
  <c r="O2145" i="35"/>
  <c r="O2196" i="35" s="1"/>
  <c r="J2145" i="35"/>
  <c r="J2196" i="35" s="1"/>
  <c r="K2145" i="35"/>
  <c r="K2196" i="35" s="1"/>
  <c r="P2145" i="35"/>
  <c r="P2196" i="35" s="1"/>
  <c r="R2145" i="35"/>
  <c r="R2196" i="35" s="1"/>
  <c r="E2119" i="35"/>
  <c r="E2170" i="35" s="1"/>
  <c r="J2119" i="35"/>
  <c r="J2170" i="35" s="1"/>
  <c r="N2119" i="35"/>
  <c r="N2170" i="35" s="1"/>
  <c r="O2119" i="35"/>
  <c r="O2170" i="35" s="1"/>
  <c r="D2170" i="35"/>
  <c r="H2119" i="35"/>
  <c r="H2170" i="35" s="1"/>
  <c r="G2770" i="35"/>
  <c r="G2821" i="35" s="1"/>
  <c r="L2770" i="35"/>
  <c r="L2821" i="35" s="1"/>
  <c r="Q2770" i="35"/>
  <c r="Q2821" i="35" s="1"/>
  <c r="G2766" i="35"/>
  <c r="G2817" i="35" s="1"/>
  <c r="L2766" i="35"/>
  <c r="L2817" i="35" s="1"/>
  <c r="Q2766" i="35"/>
  <c r="Q2817" i="35" s="1"/>
  <c r="E2725" i="35"/>
  <c r="E2776" i="35" s="1"/>
  <c r="L2725" i="35"/>
  <c r="L2776" i="35" s="1"/>
  <c r="L2723" i="35"/>
  <c r="L2774" i="35" s="1"/>
  <c r="D2696" i="35"/>
  <c r="H2645" i="35"/>
  <c r="H2696" i="35" s="1"/>
  <c r="G2502" i="35"/>
  <c r="G2553" i="35" s="1"/>
  <c r="E2502" i="35"/>
  <c r="E2553" i="35" s="1"/>
  <c r="Q2502" i="35"/>
  <c r="Q2553" i="35" s="1"/>
  <c r="G2377" i="35"/>
  <c r="G2428" i="35" s="1"/>
  <c r="P2377" i="35"/>
  <c r="P2428" i="35" s="1"/>
  <c r="D2428" i="35"/>
  <c r="H2377" i="35"/>
  <c r="H2428" i="35" s="1"/>
  <c r="O2377" i="35"/>
  <c r="O2428" i="35" s="1"/>
  <c r="H2370" i="35"/>
  <c r="H2421" i="35" s="1"/>
  <c r="L2370" i="35"/>
  <c r="L2421" i="35" s="1"/>
  <c r="O2370" i="35"/>
  <c r="O2421" i="35" s="1"/>
  <c r="P2370" i="35"/>
  <c r="P2421" i="35" s="1"/>
  <c r="J2352" i="35"/>
  <c r="J2403" i="35" s="1"/>
  <c r="G2352" i="35"/>
  <c r="G2403" i="35" s="1"/>
  <c r="O2352" i="35"/>
  <c r="O2403" i="35" s="1"/>
  <c r="D2403" i="35"/>
  <c r="H2352" i="35"/>
  <c r="H2403" i="35" s="1"/>
  <c r="R2352" i="35"/>
  <c r="R2403" i="35" s="1"/>
  <c r="N2352" i="35"/>
  <c r="N2403" i="35" s="1"/>
  <c r="J2235" i="35"/>
  <c r="J2286" i="35" s="1"/>
  <c r="G2235" i="35"/>
  <c r="G2286" i="35" s="1"/>
  <c r="R2235" i="35"/>
  <c r="R2286" i="35" s="1"/>
  <c r="K2235" i="35"/>
  <c r="K2286" i="35" s="1"/>
  <c r="F2235" i="35"/>
  <c r="F2286" i="35" s="1"/>
  <c r="L2235" i="35"/>
  <c r="L2286" i="35" s="1"/>
  <c r="G2127" i="35"/>
  <c r="G2178" i="35" s="1"/>
  <c r="J2127" i="35"/>
  <c r="J2178" i="35" s="1"/>
  <c r="L2127" i="35"/>
  <c r="L2178" i="35" s="1"/>
  <c r="R2127" i="35"/>
  <c r="R2178" i="35" s="1"/>
  <c r="P2724" i="35"/>
  <c r="P2775" i="35" s="1"/>
  <c r="E2724" i="35"/>
  <c r="E2775" i="35" s="1"/>
  <c r="H2660" i="35"/>
  <c r="H2711" i="35" s="1"/>
  <c r="P2639" i="35"/>
  <c r="P2690" i="35" s="1"/>
  <c r="P2506" i="35"/>
  <c r="P2557" i="35" s="1"/>
  <c r="G2486" i="35"/>
  <c r="G2537" i="35" s="1"/>
  <c r="I2486" i="35"/>
  <c r="I2537" i="35" s="1"/>
  <c r="N2486" i="35"/>
  <c r="N2537" i="35" s="1"/>
  <c r="O2454" i="35"/>
  <c r="K2454" i="35"/>
  <c r="H2351" i="35"/>
  <c r="H2402" i="35" s="1"/>
  <c r="O2351" i="35"/>
  <c r="O2402" i="35" s="1"/>
  <c r="J2351" i="35"/>
  <c r="J2402" i="35" s="1"/>
  <c r="R2351" i="35"/>
  <c r="R2402" i="35" s="1"/>
  <c r="J2243" i="35"/>
  <c r="J2294" i="35" s="1"/>
  <c r="G2243" i="35"/>
  <c r="G2294" i="35" s="1"/>
  <c r="R2243" i="35"/>
  <c r="R2294" i="35" s="1"/>
  <c r="K2243" i="35"/>
  <c r="K2294" i="35" s="1"/>
  <c r="F2243" i="35"/>
  <c r="F2294" i="35" s="1"/>
  <c r="D2294" i="35"/>
  <c r="L2243" i="35"/>
  <c r="L2294" i="35" s="1"/>
  <c r="E2139" i="35"/>
  <c r="E2190" i="35" s="1"/>
  <c r="G2139" i="35"/>
  <c r="G2190" i="35" s="1"/>
  <c r="M2139" i="35"/>
  <c r="M2190" i="35" s="1"/>
  <c r="R2139" i="35"/>
  <c r="R2190" i="35" s="1"/>
  <c r="F2139" i="35"/>
  <c r="F2190" i="35" s="1"/>
  <c r="N2139" i="35"/>
  <c r="N2190" i="35" s="1"/>
  <c r="I2139" i="35"/>
  <c r="I2190" i="35" s="1"/>
  <c r="O2139" i="35"/>
  <c r="O2190" i="35" s="1"/>
  <c r="K2139" i="35"/>
  <c r="K2190" i="35" s="1"/>
  <c r="Q2139" i="35"/>
  <c r="Q2190" i="35" s="1"/>
  <c r="D2190" i="35"/>
  <c r="E2100" i="35"/>
  <c r="E2151" i="35" s="1"/>
  <c r="K2100" i="35"/>
  <c r="K2151" i="35" s="1"/>
  <c r="H2100" i="35"/>
  <c r="H2151" i="35" s="1"/>
  <c r="D2151" i="35"/>
  <c r="L2100" i="35"/>
  <c r="L2151" i="35" s="1"/>
  <c r="O2100" i="35"/>
  <c r="O2151" i="35" s="1"/>
  <c r="P2100" i="35"/>
  <c r="P2151" i="35" s="1"/>
  <c r="H2382" i="35"/>
  <c r="H2433" i="35" s="1"/>
  <c r="L2382" i="35"/>
  <c r="L2433" i="35" s="1"/>
  <c r="G2381" i="35"/>
  <c r="G2432" i="35" s="1"/>
  <c r="P2381" i="35"/>
  <c r="P2432" i="35" s="1"/>
  <c r="D2432" i="35"/>
  <c r="H2381" i="35"/>
  <c r="H2432" i="35" s="1"/>
  <c r="H2374" i="35"/>
  <c r="H2425" i="35" s="1"/>
  <c r="L2374" i="35"/>
  <c r="L2425" i="35" s="1"/>
  <c r="G2373" i="35"/>
  <c r="G2424" i="35" s="1"/>
  <c r="P2373" i="35"/>
  <c r="P2424" i="35" s="1"/>
  <c r="D2424" i="35"/>
  <c r="H2373" i="35"/>
  <c r="H2424" i="35" s="1"/>
  <c r="H2366" i="35"/>
  <c r="H2417" i="35" s="1"/>
  <c r="L2366" i="35"/>
  <c r="L2417" i="35" s="1"/>
  <c r="G2365" i="35"/>
  <c r="G2416" i="35" s="1"/>
  <c r="P2365" i="35"/>
  <c r="P2416" i="35" s="1"/>
  <c r="D2416" i="35"/>
  <c r="H2365" i="35"/>
  <c r="H2416" i="35" s="1"/>
  <c r="H2358" i="35"/>
  <c r="H2409" i="35" s="1"/>
  <c r="L2358" i="35"/>
  <c r="L2409" i="35" s="1"/>
  <c r="G2357" i="35"/>
  <c r="G2408" i="35" s="1"/>
  <c r="P2357" i="35"/>
  <c r="P2408" i="35" s="1"/>
  <c r="D2408" i="35"/>
  <c r="H2357" i="35"/>
  <c r="H2408" i="35" s="1"/>
  <c r="G2341" i="35"/>
  <c r="G2392" i="35" s="1"/>
  <c r="D2392" i="35"/>
  <c r="G2339" i="35"/>
  <c r="G2390" i="35" s="1"/>
  <c r="N2339" i="35"/>
  <c r="N2390" i="35" s="1"/>
  <c r="D2390" i="35"/>
  <c r="H2339" i="35"/>
  <c r="H2390" i="35" s="1"/>
  <c r="O2339" i="35"/>
  <c r="O2390" i="35" s="1"/>
  <c r="R2313" i="35"/>
  <c r="N2313" i="35"/>
  <c r="J2313" i="35"/>
  <c r="F2313" i="35"/>
  <c r="K2240" i="35"/>
  <c r="K2291" i="35" s="1"/>
  <c r="R2240" i="35"/>
  <c r="R2291" i="35" s="1"/>
  <c r="J2237" i="35"/>
  <c r="J2288" i="35" s="1"/>
  <c r="F2237" i="35"/>
  <c r="F2288" i="35" s="1"/>
  <c r="O2237" i="35"/>
  <c r="O2288" i="35" s="1"/>
  <c r="G2237" i="35"/>
  <c r="G2288" i="35" s="1"/>
  <c r="R2237" i="35"/>
  <c r="R2288" i="35" s="1"/>
  <c r="K2237" i="35"/>
  <c r="K2288" i="35" s="1"/>
  <c r="L2237" i="35"/>
  <c r="L2288" i="35" s="1"/>
  <c r="L2217" i="35"/>
  <c r="L2268" i="35" s="1"/>
  <c r="K2217" i="35"/>
  <c r="K2268" i="35" s="1"/>
  <c r="O2217" i="35"/>
  <c r="O2268" i="35" s="1"/>
  <c r="G2217" i="35"/>
  <c r="G2268" i="35" s="1"/>
  <c r="D2268" i="35"/>
  <c r="G2118" i="35"/>
  <c r="G2169" i="35" s="1"/>
  <c r="F2118" i="35"/>
  <c r="F2169" i="35" s="1"/>
  <c r="L2118" i="35"/>
  <c r="L2169" i="35" s="1"/>
  <c r="R2118" i="35"/>
  <c r="R2169" i="35" s="1"/>
  <c r="J2118" i="35"/>
  <c r="J2169" i="35" s="1"/>
  <c r="P2118" i="35"/>
  <c r="P2169" i="35" s="1"/>
  <c r="K2118" i="35"/>
  <c r="K2169" i="35" s="1"/>
  <c r="N2118" i="35"/>
  <c r="N2169" i="35" s="1"/>
  <c r="O2118" i="35"/>
  <c r="O2169" i="35" s="1"/>
  <c r="J2249" i="35"/>
  <c r="J2300" i="35" s="1"/>
  <c r="F2249" i="35"/>
  <c r="F2300" i="35" s="1"/>
  <c r="O2249" i="35"/>
  <c r="O2300" i="35" s="1"/>
  <c r="J2247" i="35"/>
  <c r="J2298" i="35" s="1"/>
  <c r="G2247" i="35"/>
  <c r="G2298" i="35" s="1"/>
  <c r="R2247" i="35"/>
  <c r="R2298" i="35" s="1"/>
  <c r="K2247" i="35"/>
  <c r="K2298" i="35" s="1"/>
  <c r="J2241" i="35"/>
  <c r="J2292" i="35" s="1"/>
  <c r="F2241" i="35"/>
  <c r="F2292" i="35" s="1"/>
  <c r="O2241" i="35"/>
  <c r="O2292" i="35" s="1"/>
  <c r="G2241" i="35"/>
  <c r="G2292" i="35" s="1"/>
  <c r="R2241" i="35"/>
  <c r="R2292" i="35" s="1"/>
  <c r="J2239" i="35"/>
  <c r="J2290" i="35" s="1"/>
  <c r="G2239" i="35"/>
  <c r="G2290" i="35" s="1"/>
  <c r="R2239" i="35"/>
  <c r="R2290" i="35" s="1"/>
  <c r="K2239" i="35"/>
  <c r="K2290" i="35" s="1"/>
  <c r="J2233" i="35"/>
  <c r="J2284" i="35" s="1"/>
  <c r="F2233" i="35"/>
  <c r="F2284" i="35" s="1"/>
  <c r="O2233" i="35"/>
  <c r="O2284" i="35" s="1"/>
  <c r="G2233" i="35"/>
  <c r="G2284" i="35" s="1"/>
  <c r="R2233" i="35"/>
  <c r="R2284" i="35" s="1"/>
  <c r="L2216" i="35"/>
  <c r="L2267" i="35" s="1"/>
  <c r="L2205" i="35"/>
  <c r="L2256" i="35" s="1"/>
  <c r="G2205" i="35"/>
  <c r="G2256" i="35" s="1"/>
  <c r="K2205" i="35"/>
  <c r="K2256" i="35" s="1"/>
  <c r="E2143" i="35"/>
  <c r="E2194" i="35" s="1"/>
  <c r="H2143" i="35"/>
  <c r="H2194" i="35" s="1"/>
  <c r="N2143" i="35"/>
  <c r="N2194" i="35" s="1"/>
  <c r="F2143" i="35"/>
  <c r="F2194" i="35" s="1"/>
  <c r="L2143" i="35"/>
  <c r="L2194" i="35" s="1"/>
  <c r="D2194" i="35"/>
  <c r="G2143" i="35"/>
  <c r="G2194" i="35" s="1"/>
  <c r="O2143" i="35"/>
  <c r="O2194" i="35" s="1"/>
  <c r="J2134" i="35"/>
  <c r="J2185" i="35" s="1"/>
  <c r="D2185" i="35"/>
  <c r="G2109" i="35"/>
  <c r="G2160" i="35" s="1"/>
  <c r="K2109" i="35"/>
  <c r="K2160" i="35" s="1"/>
  <c r="O2109" i="35"/>
  <c r="O2160" i="35" s="1"/>
  <c r="E2109" i="35"/>
  <c r="E2160" i="35" s="1"/>
  <c r="J2109" i="35"/>
  <c r="J2160" i="35" s="1"/>
  <c r="P2109" i="35"/>
  <c r="P2160" i="35" s="1"/>
  <c r="D2160" i="35"/>
  <c r="F2109" i="35"/>
  <c r="F2160" i="35" s="1"/>
  <c r="L2109" i="35"/>
  <c r="L2160" i="35" s="1"/>
  <c r="Q2109" i="35"/>
  <c r="Q2160" i="35" s="1"/>
  <c r="P2454" i="35"/>
  <c r="L2454" i="35"/>
  <c r="H2454" i="35"/>
  <c r="D2454" i="35"/>
  <c r="R2347" i="35"/>
  <c r="R2398" i="35" s="1"/>
  <c r="L2344" i="35"/>
  <c r="L2395" i="35" s="1"/>
  <c r="L2249" i="35"/>
  <c r="L2300" i="35" s="1"/>
  <c r="O2247" i="35"/>
  <c r="O2298" i="35" s="1"/>
  <c r="K2244" i="35"/>
  <c r="K2295" i="35" s="1"/>
  <c r="R2244" i="35"/>
  <c r="R2295" i="35" s="1"/>
  <c r="O2239" i="35"/>
  <c r="O2290" i="35" s="1"/>
  <c r="K2236" i="35"/>
  <c r="K2287" i="35" s="1"/>
  <c r="R2236" i="35"/>
  <c r="R2287" i="35" s="1"/>
  <c r="L2219" i="35"/>
  <c r="L2270" i="35" s="1"/>
  <c r="K2219" i="35"/>
  <c r="K2270" i="35" s="1"/>
  <c r="O2219" i="35"/>
  <c r="O2270" i="35" s="1"/>
  <c r="P2143" i="35"/>
  <c r="P2194" i="35" s="1"/>
  <c r="Q2138" i="35"/>
  <c r="Q2189" i="35" s="1"/>
  <c r="I2138" i="35"/>
  <c r="I2189" i="35" s="1"/>
  <c r="D2189" i="35"/>
  <c r="M2138" i="35"/>
  <c r="M2189" i="35" s="1"/>
  <c r="J2132" i="35"/>
  <c r="J2183" i="35" s="1"/>
  <c r="D2183" i="35"/>
  <c r="G2125" i="35"/>
  <c r="L2125" i="35"/>
  <c r="L2176" i="35" s="1"/>
  <c r="H2125" i="35"/>
  <c r="H2176" i="35" s="1"/>
  <c r="N2125" i="35"/>
  <c r="N2176" i="35" s="1"/>
  <c r="M2109" i="35"/>
  <c r="M2160" i="35" s="1"/>
  <c r="E2104" i="35"/>
  <c r="E2155" i="35" s="1"/>
  <c r="K2104" i="35"/>
  <c r="K2155" i="35" s="1"/>
  <c r="H2104" i="35"/>
  <c r="H2155" i="35" s="1"/>
  <c r="L2104" i="35"/>
  <c r="L2155" i="35" s="1"/>
  <c r="D2155" i="35"/>
  <c r="E2103" i="35"/>
  <c r="E2154" i="35" s="1"/>
  <c r="K2103" i="35"/>
  <c r="K2154" i="35" s="1"/>
  <c r="G2103" i="35"/>
  <c r="G2154" i="35" s="1"/>
  <c r="P2103" i="35"/>
  <c r="P2154" i="35" s="1"/>
  <c r="H2103" i="35"/>
  <c r="H2154" i="35" s="1"/>
  <c r="D2154" i="35"/>
  <c r="G2207" i="35"/>
  <c r="G2258" i="35" s="1"/>
  <c r="G2203" i="35"/>
  <c r="G2254" i="35" s="1"/>
  <c r="E2146" i="35"/>
  <c r="E2197" i="35" s="1"/>
  <c r="H2146" i="35"/>
  <c r="H2197" i="35" s="1"/>
  <c r="N2146" i="35"/>
  <c r="N2197" i="35" s="1"/>
  <c r="E2144" i="35"/>
  <c r="E2195" i="35" s="1"/>
  <c r="H2144" i="35"/>
  <c r="H2195" i="35" s="1"/>
  <c r="N2144" i="35"/>
  <c r="N2195" i="35" s="1"/>
  <c r="E2142" i="35"/>
  <c r="E2193" i="35" s="1"/>
  <c r="J2142" i="35"/>
  <c r="J2193" i="35" s="1"/>
  <c r="G2123" i="35"/>
  <c r="G2174" i="35" s="1"/>
  <c r="J2123" i="35"/>
  <c r="J2174" i="35" s="1"/>
  <c r="G2121" i="35"/>
  <c r="G2172" i="35" s="1"/>
  <c r="K2121" i="35"/>
  <c r="K2172" i="35" s="1"/>
  <c r="E2117" i="35"/>
  <c r="E2168" i="35" s="1"/>
  <c r="F2117" i="35"/>
  <c r="F2168" i="35" s="1"/>
  <c r="K2117" i="35"/>
  <c r="K2168" i="35" s="1"/>
  <c r="P2117" i="35"/>
  <c r="P2168" i="35" s="1"/>
  <c r="E2113" i="35"/>
  <c r="E2164" i="35" s="1"/>
  <c r="H2113" i="35"/>
  <c r="H2164" i="35" s="1"/>
  <c r="L2113" i="35"/>
  <c r="L2164" i="35" s="1"/>
  <c r="P2113" i="35"/>
  <c r="P2164" i="35" s="1"/>
  <c r="D2164" i="35"/>
  <c r="G2107" i="35"/>
  <c r="G2158" i="35" s="1"/>
  <c r="K2107" i="35"/>
  <c r="K2158" i="35" s="1"/>
  <c r="O2107" i="35"/>
  <c r="O2158" i="35" s="1"/>
  <c r="G2105" i="35"/>
  <c r="G2156" i="35" s="1"/>
  <c r="M2105" i="35"/>
  <c r="M2156" i="35" s="1"/>
  <c r="E2101" i="35"/>
  <c r="E2152" i="35" s="1"/>
  <c r="K2101" i="35"/>
  <c r="K2152" i="35" s="1"/>
  <c r="E2097" i="35"/>
  <c r="E2148" i="35" s="1"/>
  <c r="K2097" i="35"/>
  <c r="K2148" i="35" s="1"/>
  <c r="P2146" i="35"/>
  <c r="P2197" i="35" s="1"/>
  <c r="J2146" i="35"/>
  <c r="J2197" i="35" s="1"/>
  <c r="P2144" i="35"/>
  <c r="P2195" i="35" s="1"/>
  <c r="J2144" i="35"/>
  <c r="J2195" i="35" s="1"/>
  <c r="O2142" i="35"/>
  <c r="O2193" i="35" s="1"/>
  <c r="E2140" i="35"/>
  <c r="E2191" i="35" s="1"/>
  <c r="G2140" i="35"/>
  <c r="G2191" i="35" s="1"/>
  <c r="L2140" i="35"/>
  <c r="L2191" i="35" s="1"/>
  <c r="P2140" i="35"/>
  <c r="P2191" i="35" s="1"/>
  <c r="P2121" i="35"/>
  <c r="P2172" i="35" s="1"/>
  <c r="R2117" i="35"/>
  <c r="R2168" i="35" s="1"/>
  <c r="J2117" i="35"/>
  <c r="J2168" i="35" s="1"/>
  <c r="E2116" i="35"/>
  <c r="E2167" i="35" s="1"/>
  <c r="F2116" i="35"/>
  <c r="F2167" i="35" s="1"/>
  <c r="K2116" i="35"/>
  <c r="K2167" i="35" s="1"/>
  <c r="P2116" i="35"/>
  <c r="P2167" i="35" s="1"/>
  <c r="D2167" i="35"/>
  <c r="N2113" i="35"/>
  <c r="N2164" i="35" s="1"/>
  <c r="I2113" i="35"/>
  <c r="I2164" i="35" s="1"/>
  <c r="E2110" i="35"/>
  <c r="E2161" i="35" s="1"/>
  <c r="H2110" i="35"/>
  <c r="H2161" i="35" s="1"/>
  <c r="L2110" i="35"/>
  <c r="L2161" i="35" s="1"/>
  <c r="P2110" i="35"/>
  <c r="P2161" i="35" s="1"/>
  <c r="R2107" i="35"/>
  <c r="R2158" i="35" s="1"/>
  <c r="M2107" i="35"/>
  <c r="M2158" i="35" s="1"/>
  <c r="H2107" i="35"/>
  <c r="H2158" i="35" s="1"/>
  <c r="G2106" i="35"/>
  <c r="G2157" i="35" s="1"/>
  <c r="K2106" i="35"/>
  <c r="K2157" i="35" s="1"/>
  <c r="O2106" i="35"/>
  <c r="O2157" i="35" s="1"/>
  <c r="N2105" i="35"/>
  <c r="N2156" i="35" s="1"/>
  <c r="E2102" i="35"/>
  <c r="E2153" i="35" s="1"/>
  <c r="K2102" i="35"/>
  <c r="K2153" i="35" s="1"/>
  <c r="L2101" i="35"/>
  <c r="L2152" i="35" s="1"/>
  <c r="E2098" i="35"/>
  <c r="E2149" i="35" s="1"/>
  <c r="K2098" i="35"/>
  <c r="K2149" i="35" s="1"/>
  <c r="L2097" i="35"/>
  <c r="J109" i="11"/>
  <c r="J105" i="11"/>
  <c r="J101" i="11"/>
  <c r="J97" i="11"/>
  <c r="J93" i="11"/>
  <c r="J89" i="11"/>
  <c r="J85" i="11"/>
  <c r="J81" i="11"/>
  <c r="J77" i="11"/>
  <c r="J73" i="11"/>
  <c r="J69" i="11"/>
  <c r="J65" i="11"/>
  <c r="J108" i="11"/>
  <c r="J104" i="11"/>
  <c r="J100" i="11"/>
  <c r="J96" i="11"/>
  <c r="J88" i="11"/>
  <c r="J84" i="11"/>
  <c r="J76" i="11"/>
  <c r="J72" i="11"/>
  <c r="J68" i="11"/>
  <c r="J64" i="11"/>
  <c r="J103" i="11"/>
  <c r="J87" i="11"/>
  <c r="J80" i="11"/>
  <c r="J71" i="11"/>
  <c r="J95" i="11"/>
  <c r="J79" i="11"/>
  <c r="J63" i="11"/>
  <c r="G3711" i="35"/>
  <c r="R3914" i="35"/>
  <c r="R3965" i="35" s="1"/>
  <c r="M2908" i="35"/>
  <c r="M2959" i="35" s="1"/>
  <c r="Q2899" i="35"/>
  <c r="Q2950" i="35" s="1"/>
  <c r="P2897" i="35"/>
  <c r="P2948" i="35" s="1"/>
  <c r="F2755" i="35"/>
  <c r="F2806" i="35" s="1"/>
  <c r="G2755" i="35"/>
  <c r="G2806" i="35" s="1"/>
  <c r="L2755" i="35"/>
  <c r="L2806" i="35" s="1"/>
  <c r="P2755" i="35"/>
  <c r="P2806" i="35" s="1"/>
  <c r="F2753" i="35"/>
  <c r="F2804" i="35" s="1"/>
  <c r="H2753" i="35"/>
  <c r="H2804" i="35" s="1"/>
  <c r="M2753" i="35"/>
  <c r="M2804" i="35" s="1"/>
  <c r="F2751" i="35"/>
  <c r="F2802" i="35" s="1"/>
  <c r="H2751" i="35"/>
  <c r="H2802" i="35" s="1"/>
  <c r="M2751" i="35"/>
  <c r="M2802" i="35" s="1"/>
  <c r="F2749" i="35"/>
  <c r="F2800" i="35" s="1"/>
  <c r="H2749" i="35"/>
  <c r="H2800" i="35" s="1"/>
  <c r="M2749" i="35"/>
  <c r="M2800" i="35" s="1"/>
  <c r="F2747" i="35"/>
  <c r="F2798" i="35" s="1"/>
  <c r="H2747" i="35"/>
  <c r="H2798" i="35" s="1"/>
  <c r="M2747" i="35"/>
  <c r="M2798" i="35" s="1"/>
  <c r="F2745" i="35"/>
  <c r="F2796" i="35" s="1"/>
  <c r="H2745" i="35"/>
  <c r="H2796" i="35" s="1"/>
  <c r="M2745" i="35"/>
  <c r="M2796" i="35" s="1"/>
  <c r="F2743" i="35"/>
  <c r="F2794" i="35" s="1"/>
  <c r="H2743" i="35"/>
  <c r="H2794" i="35" s="1"/>
  <c r="M2743" i="35"/>
  <c r="M2794" i="35" s="1"/>
  <c r="F2741" i="35"/>
  <c r="F2792" i="35" s="1"/>
  <c r="H2741" i="35"/>
  <c r="H2792" i="35" s="1"/>
  <c r="M2741" i="35"/>
  <c r="M2792" i="35" s="1"/>
  <c r="F2739" i="35"/>
  <c r="F2790" i="35" s="1"/>
  <c r="H2739" i="35"/>
  <c r="H2790" i="35" s="1"/>
  <c r="M2739" i="35"/>
  <c r="M2790" i="35" s="1"/>
  <c r="F2722" i="35"/>
  <c r="F2773" i="35" s="1"/>
  <c r="E2722" i="35"/>
  <c r="M2722" i="35"/>
  <c r="H2722" i="35"/>
  <c r="P2722" i="35"/>
  <c r="H2647" i="35"/>
  <c r="H2698" i="35" s="1"/>
  <c r="L2647" i="35"/>
  <c r="L2698" i="35" s="1"/>
  <c r="P2647" i="35"/>
  <c r="P2698" i="35" s="1"/>
  <c r="D2698" i="35"/>
  <c r="L2636" i="35"/>
  <c r="L2687" i="35" s="1"/>
  <c r="P2636" i="35"/>
  <c r="P2687" i="35" s="1"/>
  <c r="D2687" i="35"/>
  <c r="H2629" i="35"/>
  <c r="H2680" i="35" s="1"/>
  <c r="L2629" i="35"/>
  <c r="L2680" i="35" s="1"/>
  <c r="E2619" i="35"/>
  <c r="E2670" i="35" s="1"/>
  <c r="G2619" i="35"/>
  <c r="G2670" i="35" s="1"/>
  <c r="M2619" i="35"/>
  <c r="M2670" i="35" s="1"/>
  <c r="R2619" i="35"/>
  <c r="R2670" i="35" s="1"/>
  <c r="D2670" i="35"/>
  <c r="H2619" i="35"/>
  <c r="H2670" i="35" s="1"/>
  <c r="N2619" i="35"/>
  <c r="N2670" i="35" s="1"/>
  <c r="L2520" i="35"/>
  <c r="L2571" i="35" s="1"/>
  <c r="P2520" i="35"/>
  <c r="P2571" i="35" s="1"/>
  <c r="D2571" i="35"/>
  <c r="F2501" i="35"/>
  <c r="F2552" i="35" s="1"/>
  <c r="L2501" i="35"/>
  <c r="L2552" i="35" s="1"/>
  <c r="Q2501" i="35"/>
  <c r="Q2552" i="35" s="1"/>
  <c r="G2350" i="35"/>
  <c r="G2401" i="35" s="1"/>
  <c r="N2350" i="35"/>
  <c r="N2401" i="35" s="1"/>
  <c r="H2350" i="35"/>
  <c r="H2401" i="35" s="1"/>
  <c r="O2350" i="35"/>
  <c r="O2401" i="35" s="1"/>
  <c r="G2342" i="35"/>
  <c r="G2393" i="35" s="1"/>
  <c r="N2342" i="35"/>
  <c r="N2393" i="35" s="1"/>
  <c r="H2342" i="35"/>
  <c r="H2393" i="35" s="1"/>
  <c r="O2342" i="35"/>
  <c r="O2393" i="35" s="1"/>
  <c r="F2250" i="35"/>
  <c r="F2301" i="35" s="1"/>
  <c r="L2250" i="35"/>
  <c r="L2301" i="35" s="1"/>
  <c r="D2301" i="35"/>
  <c r="G2250" i="35"/>
  <c r="G2301" i="35" s="1"/>
  <c r="O2250" i="35"/>
  <c r="O2301" i="35" s="1"/>
  <c r="F2246" i="35"/>
  <c r="F2297" i="35" s="1"/>
  <c r="L2246" i="35"/>
  <c r="L2297" i="35" s="1"/>
  <c r="G2246" i="35"/>
  <c r="G2297" i="35" s="1"/>
  <c r="O2246" i="35"/>
  <c r="O2297" i="35" s="1"/>
  <c r="F2242" i="35"/>
  <c r="F2293" i="35" s="1"/>
  <c r="L2242" i="35"/>
  <c r="L2293" i="35" s="1"/>
  <c r="D2293" i="35"/>
  <c r="G2242" i="35"/>
  <c r="G2293" i="35" s="1"/>
  <c r="O2242" i="35"/>
  <c r="O2293" i="35" s="1"/>
  <c r="F2238" i="35"/>
  <c r="F2289" i="35" s="1"/>
  <c r="L2238" i="35"/>
  <c r="L2289" i="35" s="1"/>
  <c r="G2238" i="35"/>
  <c r="G2289" i="35" s="1"/>
  <c r="O2238" i="35"/>
  <c r="O2289" i="35" s="1"/>
  <c r="F2234" i="35"/>
  <c r="F2285" i="35" s="1"/>
  <c r="L2234" i="35"/>
  <c r="L2285" i="35" s="1"/>
  <c r="G2234" i="35"/>
  <c r="G2285" i="35" s="1"/>
  <c r="O2234" i="35"/>
  <c r="O2285" i="35" s="1"/>
  <c r="D2285" i="35"/>
  <c r="H2223" i="35"/>
  <c r="H2274" i="35" s="1"/>
  <c r="D2274" i="35"/>
  <c r="G2212" i="35"/>
  <c r="G2263" i="35" s="1"/>
  <c r="K2212" i="35"/>
  <c r="K2263" i="35" s="1"/>
  <c r="G2204" i="35"/>
  <c r="G2255" i="35" s="1"/>
  <c r="K2204" i="35"/>
  <c r="K2255" i="35" s="1"/>
  <c r="E2141" i="35"/>
  <c r="E2192" i="35" s="1"/>
  <c r="F2141" i="35"/>
  <c r="F2192" i="35" s="1"/>
  <c r="K2141" i="35"/>
  <c r="K2192" i="35" s="1"/>
  <c r="P2141" i="35"/>
  <c r="P2192" i="35" s="1"/>
  <c r="G2141" i="35"/>
  <c r="G2192" i="35" s="1"/>
  <c r="L2141" i="35"/>
  <c r="L2192" i="35" s="1"/>
  <c r="Q2141" i="35"/>
  <c r="Q2192" i="35" s="1"/>
  <c r="H2141" i="35"/>
  <c r="H2192" i="35" s="1"/>
  <c r="N2141" i="35"/>
  <c r="N2192" i="35" s="1"/>
  <c r="R2141" i="35"/>
  <c r="R2192" i="35" s="1"/>
  <c r="E2137" i="35"/>
  <c r="E2188" i="35" s="1"/>
  <c r="I2137" i="35"/>
  <c r="I2188" i="35" s="1"/>
  <c r="M2137" i="35"/>
  <c r="M2188" i="35" s="1"/>
  <c r="Q2137" i="35"/>
  <c r="Q2188" i="35" s="1"/>
  <c r="F2137" i="35"/>
  <c r="F2188" i="35" s="1"/>
  <c r="J2137" i="35"/>
  <c r="J2188" i="35" s="1"/>
  <c r="N2137" i="35"/>
  <c r="N2188" i="35" s="1"/>
  <c r="R2137" i="35"/>
  <c r="R2188" i="35" s="1"/>
  <c r="G2137" i="35"/>
  <c r="G2188" i="35" s="1"/>
  <c r="K2137" i="35"/>
  <c r="K2188" i="35" s="1"/>
  <c r="O2137" i="35"/>
  <c r="O2188" i="35" s="1"/>
  <c r="I1827" i="35"/>
  <c r="I1878" i="35" s="1"/>
  <c r="L1612" i="35"/>
  <c r="L1663" i="35" s="1"/>
  <c r="R1589" i="35"/>
  <c r="R1640" i="35" s="1"/>
  <c r="J3905" i="35"/>
  <c r="J3956" i="35" s="1"/>
  <c r="L3808" i="35"/>
  <c r="L3859" i="35" s="1"/>
  <c r="E3761" i="35"/>
  <c r="E3710" i="35"/>
  <c r="Q2908" i="35"/>
  <c r="Q2959" i="35" s="1"/>
  <c r="I2899" i="35"/>
  <c r="I2950" i="35" s="1"/>
  <c r="L2897" i="35"/>
  <c r="L2948" i="35" s="1"/>
  <c r="N149" i="35"/>
  <c r="N200" i="35" s="1"/>
  <c r="D180" i="35"/>
  <c r="D345" i="35"/>
  <c r="I1969" i="35"/>
  <c r="I2020" i="35" s="1"/>
  <c r="N1864" i="35"/>
  <c r="N1915" i="35" s="1"/>
  <c r="N1861" i="35"/>
  <c r="N1912" i="35" s="1"/>
  <c r="P1857" i="35"/>
  <c r="P1908" i="35" s="1"/>
  <c r="I1857" i="35"/>
  <c r="I1908" i="35" s="1"/>
  <c r="M1849" i="35"/>
  <c r="M1900" i="35" s="1"/>
  <c r="N1846" i="35"/>
  <c r="N1897" i="35" s="1"/>
  <c r="J1839" i="35"/>
  <c r="J1890" i="35" s="1"/>
  <c r="M1827" i="35"/>
  <c r="M1878" i="35" s="1"/>
  <c r="Q1822" i="35"/>
  <c r="Q1873" i="35" s="1"/>
  <c r="Q1607" i="35"/>
  <c r="Q1658" i="35" s="1"/>
  <c r="K1600" i="35"/>
  <c r="K1651" i="35" s="1"/>
  <c r="L1597" i="35"/>
  <c r="L1648" i="35" s="1"/>
  <c r="P1330" i="35"/>
  <c r="P1381" i="35" s="1"/>
  <c r="J1330" i="35"/>
  <c r="J1381" i="35" s="1"/>
  <c r="L1325" i="35"/>
  <c r="L1376" i="35" s="1"/>
  <c r="O1315" i="35"/>
  <c r="O1366" i="35" s="1"/>
  <c r="D1139" i="35"/>
  <c r="N1099" i="35"/>
  <c r="N1150" i="35" s="1"/>
  <c r="O1088" i="35"/>
  <c r="O1139" i="35" s="1"/>
  <c r="P1067" i="35"/>
  <c r="P1118" i="35" s="1"/>
  <c r="I1067" i="35"/>
  <c r="I1118" i="35" s="1"/>
  <c r="P1060" i="35"/>
  <c r="P1111" i="35" s="1"/>
  <c r="D4094" i="35"/>
  <c r="D3956" i="35"/>
  <c r="N3914" i="35"/>
  <c r="N3965" i="35" s="1"/>
  <c r="R3901" i="35"/>
  <c r="R3952" i="35" s="1"/>
  <c r="J3812" i="35"/>
  <c r="J3863" i="35" s="1"/>
  <c r="N3810" i="35"/>
  <c r="N3861" i="35" s="1"/>
  <c r="N3806" i="35"/>
  <c r="N3857" i="35" s="1"/>
  <c r="J3804" i="35"/>
  <c r="J3855" i="35" s="1"/>
  <c r="H3709" i="35"/>
  <c r="H3760" i="35" s="1"/>
  <c r="H3708" i="35"/>
  <c r="H3759" i="35" s="1"/>
  <c r="L3706" i="35"/>
  <c r="L3757" i="35" s="1"/>
  <c r="H3705" i="35"/>
  <c r="H3756" i="35" s="1"/>
  <c r="L3704" i="35"/>
  <c r="L3755" i="35" s="1"/>
  <c r="H3702" i="35"/>
  <c r="H3753" i="35" s="1"/>
  <c r="H3699" i="35"/>
  <c r="H3750" i="35" s="1"/>
  <c r="P3695" i="35"/>
  <c r="P3746" i="35" s="1"/>
  <c r="L3695" i="35"/>
  <c r="L3746" i="35" s="1"/>
  <c r="P3694" i="35"/>
  <c r="P3745" i="35" s="1"/>
  <c r="L3694" i="35"/>
  <c r="L3745" i="35" s="1"/>
  <c r="H3692" i="35"/>
  <c r="H3743" i="35" s="1"/>
  <c r="L3686" i="35"/>
  <c r="L3737" i="35" s="1"/>
  <c r="H3685" i="35"/>
  <c r="H3736" i="35" s="1"/>
  <c r="L3684" i="35"/>
  <c r="L3735" i="35" s="1"/>
  <c r="H3682" i="35"/>
  <c r="H3733" i="35" s="1"/>
  <c r="L3680" i="35"/>
  <c r="L3731" i="35" s="1"/>
  <c r="P3673" i="35"/>
  <c r="P3724" i="35" s="1"/>
  <c r="P3761" i="35" s="1"/>
  <c r="L3673" i="35"/>
  <c r="L3724" i="35" s="1"/>
  <c r="H3671" i="35"/>
  <c r="H3722" i="35" s="1"/>
  <c r="H3670" i="35"/>
  <c r="H3721" i="35" s="1"/>
  <c r="H3667" i="35"/>
  <c r="H3718" i="35" s="1"/>
  <c r="I3663" i="35"/>
  <c r="I3714" i="35" s="1"/>
  <c r="I3660" i="35"/>
  <c r="I3711" i="35" s="1"/>
  <c r="I3761" i="35" s="1"/>
  <c r="H3292" i="35"/>
  <c r="H3343" i="35" s="1"/>
  <c r="L3291" i="35"/>
  <c r="L3342" i="35" s="1"/>
  <c r="H3290" i="35"/>
  <c r="H3341" i="35" s="1"/>
  <c r="H3289" i="35"/>
  <c r="H3340" i="35" s="1"/>
  <c r="H3282" i="35"/>
  <c r="H3333" i="35" s="1"/>
  <c r="L3277" i="35"/>
  <c r="L3328" i="35" s="1"/>
  <c r="H3268" i="35"/>
  <c r="H3319" i="35" s="1"/>
  <c r="L3267" i="35"/>
  <c r="P3171" i="35"/>
  <c r="P3222" i="35" s="1"/>
  <c r="P3155" i="35"/>
  <c r="P3206" i="35" s="1"/>
  <c r="P3139" i="35"/>
  <c r="H2975" i="35"/>
  <c r="P2908" i="35"/>
  <c r="P2959" i="35" s="1"/>
  <c r="H2908" i="35"/>
  <c r="H2959" i="35" s="1"/>
  <c r="H2901" i="35"/>
  <c r="H2952" i="35" s="1"/>
  <c r="L2900" i="35"/>
  <c r="L2951" i="35" s="1"/>
  <c r="P2899" i="35"/>
  <c r="P2950" i="35" s="1"/>
  <c r="H2899" i="35"/>
  <c r="H2950" i="35" s="1"/>
  <c r="G2898" i="35"/>
  <c r="G2949" i="35" s="1"/>
  <c r="K2897" i="35"/>
  <c r="K2948" i="35" s="1"/>
  <c r="M2886" i="35"/>
  <c r="M2937" i="35" s="1"/>
  <c r="O2882" i="35"/>
  <c r="O2933" i="35" s="1"/>
  <c r="H2873" i="35"/>
  <c r="H2924" i="35" s="1"/>
  <c r="H2872" i="35"/>
  <c r="H2923" i="35" s="1"/>
  <c r="O2755" i="35"/>
  <c r="O2806" i="35" s="1"/>
  <c r="I2755" i="35"/>
  <c r="I2806" i="35" s="1"/>
  <c r="P2753" i="35"/>
  <c r="P2804" i="35" s="1"/>
  <c r="I2749" i="35"/>
  <c r="I2800" i="35" s="1"/>
  <c r="P2747" i="35"/>
  <c r="P2798" i="35" s="1"/>
  <c r="I2743" i="35"/>
  <c r="I2794" i="35" s="1"/>
  <c r="P2741" i="35"/>
  <c r="P2792" i="35" s="1"/>
  <c r="I2739" i="35"/>
  <c r="I2790" i="35" s="1"/>
  <c r="Q2722" i="35"/>
  <c r="L2664" i="35"/>
  <c r="L2715" i="35" s="1"/>
  <c r="P2664" i="35"/>
  <c r="P2715" i="35" s="1"/>
  <c r="E2618" i="35"/>
  <c r="E2669" i="35" s="1"/>
  <c r="H2618" i="35"/>
  <c r="H2669" i="35" s="1"/>
  <c r="O2618" i="35"/>
  <c r="O2669" i="35" s="1"/>
  <c r="D2669" i="35"/>
  <c r="I2618" i="35"/>
  <c r="I2669" i="35" s="1"/>
  <c r="Q2618" i="35"/>
  <c r="Q2669" i="35" s="1"/>
  <c r="E2504" i="35"/>
  <c r="E2555" i="35" s="1"/>
  <c r="J2504" i="35"/>
  <c r="J2555" i="35" s="1"/>
  <c r="E2499" i="35"/>
  <c r="E2550" i="35" s="1"/>
  <c r="I2499" i="35"/>
  <c r="I2550" i="35" s="1"/>
  <c r="D2550" i="35"/>
  <c r="J2499" i="35"/>
  <c r="J2550" i="35" s="1"/>
  <c r="R2350" i="35"/>
  <c r="R2401" i="35" s="1"/>
  <c r="H2349" i="35"/>
  <c r="H2400" i="35" s="1"/>
  <c r="O2349" i="35"/>
  <c r="O2400" i="35" s="1"/>
  <c r="J2349" i="35"/>
  <c r="J2400" i="35" s="1"/>
  <c r="R2349" i="35"/>
  <c r="R2400" i="35" s="1"/>
  <c r="R2342" i="35"/>
  <c r="R2393" i="35" s="1"/>
  <c r="H2341" i="35"/>
  <c r="H2392" i="35" s="1"/>
  <c r="O2341" i="35"/>
  <c r="O2392" i="35" s="1"/>
  <c r="J2341" i="35"/>
  <c r="J2392" i="35" s="1"/>
  <c r="R2341" i="35"/>
  <c r="R2392" i="35" s="1"/>
  <c r="D2255" i="35"/>
  <c r="P2250" i="35"/>
  <c r="P2301" i="35" s="1"/>
  <c r="P2246" i="35"/>
  <c r="P2297" i="35" s="1"/>
  <c r="P2242" i="35"/>
  <c r="P2293" i="35" s="1"/>
  <c r="P2238" i="35"/>
  <c r="P2289" i="35" s="1"/>
  <c r="P2234" i="35"/>
  <c r="P2285" i="35" s="1"/>
  <c r="L2221" i="35"/>
  <c r="L2272" i="35" s="1"/>
  <c r="D2272" i="35"/>
  <c r="P2221" i="35"/>
  <c r="P2272" i="35" s="1"/>
  <c r="G2218" i="35"/>
  <c r="G2269" i="35" s="1"/>
  <c r="K2218" i="35"/>
  <c r="K2269" i="35" s="1"/>
  <c r="G2210" i="35"/>
  <c r="G2261" i="35" s="1"/>
  <c r="K2210" i="35"/>
  <c r="K2261" i="35" s="1"/>
  <c r="G2202" i="35"/>
  <c r="K2202" i="35"/>
  <c r="K2253" i="35" s="1"/>
  <c r="P2137" i="35"/>
  <c r="P2188" i="35" s="1"/>
  <c r="E2136" i="35"/>
  <c r="E2187" i="35" s="1"/>
  <c r="I2136" i="35"/>
  <c r="I2187" i="35" s="1"/>
  <c r="M2136" i="35"/>
  <c r="M2187" i="35" s="1"/>
  <c r="Q2136" i="35"/>
  <c r="Q2187" i="35" s="1"/>
  <c r="F2136" i="35"/>
  <c r="F2187" i="35" s="1"/>
  <c r="J2136" i="35"/>
  <c r="J2187" i="35" s="1"/>
  <c r="N2136" i="35"/>
  <c r="N2187" i="35" s="1"/>
  <c r="R2136" i="35"/>
  <c r="R2187" i="35" s="1"/>
  <c r="G2136" i="35"/>
  <c r="G2187" i="35" s="1"/>
  <c r="K2136" i="35"/>
  <c r="K2187" i="35" s="1"/>
  <c r="O2136" i="35"/>
  <c r="O2187" i="35" s="1"/>
  <c r="F2134" i="35"/>
  <c r="F2185" i="35" s="1"/>
  <c r="K2134" i="35"/>
  <c r="K2185" i="35" s="1"/>
  <c r="P2134" i="35"/>
  <c r="P2185" i="35" s="1"/>
  <c r="G2134" i="35"/>
  <c r="G2185" i="35" s="1"/>
  <c r="L2134" i="35"/>
  <c r="L2185" i="35" s="1"/>
  <c r="Q2134" i="35"/>
  <c r="Q2185" i="35" s="1"/>
  <c r="H2134" i="35"/>
  <c r="H2185" i="35" s="1"/>
  <c r="N2134" i="35"/>
  <c r="N2185" i="35" s="1"/>
  <c r="R2134" i="35"/>
  <c r="R2185" i="35" s="1"/>
  <c r="F2133" i="35"/>
  <c r="F2184" i="35" s="1"/>
  <c r="K2133" i="35"/>
  <c r="K2184" i="35" s="1"/>
  <c r="P2133" i="35"/>
  <c r="P2184" i="35" s="1"/>
  <c r="G2133" i="35"/>
  <c r="G2184" i="35" s="1"/>
  <c r="L2133" i="35"/>
  <c r="L2184" i="35" s="1"/>
  <c r="R2133" i="35"/>
  <c r="R2184" i="35" s="1"/>
  <c r="D2184" i="35"/>
  <c r="H2133" i="35"/>
  <c r="H2184" i="35" s="1"/>
  <c r="N2133" i="35"/>
  <c r="N2184" i="35" s="1"/>
  <c r="F2132" i="35"/>
  <c r="F2183" i="35" s="1"/>
  <c r="K2132" i="35"/>
  <c r="K2183" i="35" s="1"/>
  <c r="P2132" i="35"/>
  <c r="P2183" i="35" s="1"/>
  <c r="G2132" i="35"/>
  <c r="G2183" i="35" s="1"/>
  <c r="L2132" i="35"/>
  <c r="L2183" i="35" s="1"/>
  <c r="R2132" i="35"/>
  <c r="R2183" i="35" s="1"/>
  <c r="H2132" i="35"/>
  <c r="H2183" i="35" s="1"/>
  <c r="N2132" i="35"/>
  <c r="N2183" i="35" s="1"/>
  <c r="F2131" i="35"/>
  <c r="F2182" i="35" s="1"/>
  <c r="K2131" i="35"/>
  <c r="K2182" i="35" s="1"/>
  <c r="P2131" i="35"/>
  <c r="P2182" i="35" s="1"/>
  <c r="G2131" i="35"/>
  <c r="G2182" i="35" s="1"/>
  <c r="L2131" i="35"/>
  <c r="L2182" i="35" s="1"/>
  <c r="R2131" i="35"/>
  <c r="R2182" i="35" s="1"/>
  <c r="D2182" i="35"/>
  <c r="H2131" i="35"/>
  <c r="H2182" i="35" s="1"/>
  <c r="N2131" i="35"/>
  <c r="N2182" i="35" s="1"/>
  <c r="F2130" i="35"/>
  <c r="F2181" i="35" s="1"/>
  <c r="K2130" i="35"/>
  <c r="K2181" i="35" s="1"/>
  <c r="P2130" i="35"/>
  <c r="P2181" i="35" s="1"/>
  <c r="G2130" i="35"/>
  <c r="G2181" i="35" s="1"/>
  <c r="L2130" i="35"/>
  <c r="L2181" i="35" s="1"/>
  <c r="R2130" i="35"/>
  <c r="R2181" i="35" s="1"/>
  <c r="H2130" i="35"/>
  <c r="H2181" i="35" s="1"/>
  <c r="N2130" i="35"/>
  <c r="N2181" i="35" s="1"/>
  <c r="F2129" i="35"/>
  <c r="F2180" i="35" s="1"/>
  <c r="K2129" i="35"/>
  <c r="K2180" i="35" s="1"/>
  <c r="P2129" i="35"/>
  <c r="P2180" i="35" s="1"/>
  <c r="G2129" i="35"/>
  <c r="G2180" i="35" s="1"/>
  <c r="L2129" i="35"/>
  <c r="L2180" i="35" s="1"/>
  <c r="R2129" i="35"/>
  <c r="R2180" i="35" s="1"/>
  <c r="D2180" i="35"/>
  <c r="H2129" i="35"/>
  <c r="H2180" i="35" s="1"/>
  <c r="N2129" i="35"/>
  <c r="N2180" i="35" s="1"/>
  <c r="E2115" i="35"/>
  <c r="E2166" i="35" s="1"/>
  <c r="F2115" i="35"/>
  <c r="F2166" i="35" s="1"/>
  <c r="K2115" i="35"/>
  <c r="K2166" i="35" s="1"/>
  <c r="O2115" i="35"/>
  <c r="O2166" i="35" s="1"/>
  <c r="G2115" i="35"/>
  <c r="G2166" i="35" s="1"/>
  <c r="L2115" i="35"/>
  <c r="L2166" i="35" s="1"/>
  <c r="P2115" i="35"/>
  <c r="P2166" i="35" s="1"/>
  <c r="H2115" i="35"/>
  <c r="H2166" i="35" s="1"/>
  <c r="M2115" i="35"/>
  <c r="M2166" i="35" s="1"/>
  <c r="Q2115" i="35"/>
  <c r="Q2166" i="35" s="1"/>
  <c r="D2166" i="35"/>
  <c r="E2112" i="35"/>
  <c r="E2163" i="35" s="1"/>
  <c r="F2112" i="35"/>
  <c r="F2163" i="35" s="1"/>
  <c r="K2112" i="35"/>
  <c r="K2163" i="35" s="1"/>
  <c r="O2112" i="35"/>
  <c r="O2163" i="35" s="1"/>
  <c r="G2112" i="35"/>
  <c r="G2163" i="35" s="1"/>
  <c r="L2112" i="35"/>
  <c r="L2163" i="35" s="1"/>
  <c r="P2112" i="35"/>
  <c r="P2163" i="35" s="1"/>
  <c r="H2112" i="35"/>
  <c r="H2163" i="35" s="1"/>
  <c r="M2112" i="35"/>
  <c r="M2163" i="35" s="1"/>
  <c r="Q2112" i="35"/>
  <c r="Q2163" i="35" s="1"/>
  <c r="O1600" i="35"/>
  <c r="O1651" i="35" s="1"/>
  <c r="I3710" i="35"/>
  <c r="H2897" i="35"/>
  <c r="H2948" i="35" s="1"/>
  <c r="M165" i="35"/>
  <c r="M216" i="35" s="1"/>
  <c r="M125" i="35"/>
  <c r="M176" i="35" s="1"/>
  <c r="K165" i="35"/>
  <c r="K216" i="35" s="1"/>
  <c r="K121" i="35"/>
  <c r="K172" i="35" s="1"/>
  <c r="J141" i="35"/>
  <c r="J192" i="35" s="1"/>
  <c r="N1989" i="35"/>
  <c r="N2040" i="35" s="1"/>
  <c r="Q1969" i="35"/>
  <c r="Q2020" i="35" s="1"/>
  <c r="N1967" i="35"/>
  <c r="N2018" i="35" s="1"/>
  <c r="N1844" i="35"/>
  <c r="N1895" i="35" s="1"/>
  <c r="Q1834" i="35"/>
  <c r="Q1885" i="35" s="1"/>
  <c r="J1833" i="35"/>
  <c r="J1884" i="35" s="1"/>
  <c r="R1827" i="35"/>
  <c r="R1878" i="35" s="1"/>
  <c r="Q1612" i="35"/>
  <c r="Q1663" i="35" s="1"/>
  <c r="I1612" i="35"/>
  <c r="I1663" i="35" s="1"/>
  <c r="L1593" i="35"/>
  <c r="L1644" i="35" s="1"/>
  <c r="O1485" i="35"/>
  <c r="O1536" i="35" s="1"/>
  <c r="P1342" i="35"/>
  <c r="P1393" i="35" s="1"/>
  <c r="O1297" i="35"/>
  <c r="O1348" i="35" s="1"/>
  <c r="O1184" i="35"/>
  <c r="O1235" i="35" s="1"/>
  <c r="M1182" i="35"/>
  <c r="M1233" i="35" s="1"/>
  <c r="D1118" i="35"/>
  <c r="P1094" i="35"/>
  <c r="P1145" i="35" s="1"/>
  <c r="P1092" i="35"/>
  <c r="P1143" i="35" s="1"/>
  <c r="R1062" i="35"/>
  <c r="R1113" i="35" s="1"/>
  <c r="N1056" i="35"/>
  <c r="Q4063" i="35"/>
  <c r="Q4114" i="35" s="1"/>
  <c r="Q3905" i="35"/>
  <c r="Q3956" i="35" s="1"/>
  <c r="I3905" i="35"/>
  <c r="I3956" i="35" s="1"/>
  <c r="L3901" i="35"/>
  <c r="L3952" i="35" s="1"/>
  <c r="R3808" i="35"/>
  <c r="R3859" i="35" s="1"/>
  <c r="N3802" i="35"/>
  <c r="N3853" i="35" s="1"/>
  <c r="R3800" i="35"/>
  <c r="R3851" i="35" s="1"/>
  <c r="N3798" i="35"/>
  <c r="N3849" i="35" s="1"/>
  <c r="P3710" i="35"/>
  <c r="H3707" i="35"/>
  <c r="H3758" i="35" s="1"/>
  <c r="H3704" i="35"/>
  <c r="H3755" i="35" s="1"/>
  <c r="H3701" i="35"/>
  <c r="H3752" i="35" s="1"/>
  <c r="H3700" i="35"/>
  <c r="H3751" i="35" s="1"/>
  <c r="H3691" i="35"/>
  <c r="H3742" i="35" s="1"/>
  <c r="H3690" i="35"/>
  <c r="H3741" i="35" s="1"/>
  <c r="H3689" i="35"/>
  <c r="H3740" i="35" s="1"/>
  <c r="H3687" i="35"/>
  <c r="H3738" i="35" s="1"/>
  <c r="H3686" i="35"/>
  <c r="H3737" i="35" s="1"/>
  <c r="H3680" i="35"/>
  <c r="H3731" i="35" s="1"/>
  <c r="H3677" i="35"/>
  <c r="H3728" i="35" s="1"/>
  <c r="H3676" i="35"/>
  <c r="H3727" i="35" s="1"/>
  <c r="L3668" i="35"/>
  <c r="L3719" i="35" s="1"/>
  <c r="H3280" i="35"/>
  <c r="H3331" i="35" s="1"/>
  <c r="P3179" i="35"/>
  <c r="P3230" i="35" s="1"/>
  <c r="P3163" i="35"/>
  <c r="P3214" i="35" s="1"/>
  <c r="L2975" i="35"/>
  <c r="D2959" i="35"/>
  <c r="M2903" i="35"/>
  <c r="M2954" i="35" s="1"/>
  <c r="P2902" i="35"/>
  <c r="P2953" i="35" s="1"/>
  <c r="H2902" i="35"/>
  <c r="H2953" i="35" s="1"/>
  <c r="L2901" i="35"/>
  <c r="L2952" i="35" s="1"/>
  <c r="H2900" i="35"/>
  <c r="H2951" i="35" s="1"/>
  <c r="L2899" i="35"/>
  <c r="L2950" i="35" s="1"/>
  <c r="O2898" i="35"/>
  <c r="O2949" i="35" s="1"/>
  <c r="H2886" i="35"/>
  <c r="H2937" i="35" s="1"/>
  <c r="Q2883" i="35"/>
  <c r="Q2934" i="35" s="1"/>
  <c r="G2882" i="35"/>
  <c r="G2933" i="35" s="1"/>
  <c r="O2881" i="35"/>
  <c r="K2881" i="35"/>
  <c r="I2880" i="35"/>
  <c r="I2931" i="35" s="1"/>
  <c r="P2879" i="35"/>
  <c r="P2930" i="35" s="1"/>
  <c r="L2879" i="35"/>
  <c r="L2930" i="35" s="1"/>
  <c r="H2879" i="35"/>
  <c r="H2930" i="35" s="1"/>
  <c r="H2877" i="35"/>
  <c r="H2928" i="35" s="1"/>
  <c r="H2875" i="35"/>
  <c r="H2926" i="35" s="1"/>
  <c r="L2874" i="35"/>
  <c r="L2925" i="35" s="1"/>
  <c r="D2804" i="35"/>
  <c r="D2792" i="35"/>
  <c r="I2751" i="35"/>
  <c r="I2802" i="35" s="1"/>
  <c r="I2747" i="35"/>
  <c r="I2798" i="35" s="1"/>
  <c r="P2745" i="35"/>
  <c r="P2796" i="35" s="1"/>
  <c r="P2743" i="35"/>
  <c r="P2794" i="35" s="1"/>
  <c r="H2637" i="35"/>
  <c r="H2688" i="35" s="1"/>
  <c r="L2637" i="35"/>
  <c r="L2688" i="35" s="1"/>
  <c r="D2688" i="35"/>
  <c r="H2627" i="35"/>
  <c r="H2678" i="35" s="1"/>
  <c r="P2627" i="35"/>
  <c r="P2678" i="35" s="1"/>
  <c r="D2678" i="35"/>
  <c r="P2619" i="35"/>
  <c r="P2670" i="35" s="1"/>
  <c r="H2523" i="35"/>
  <c r="H2574" i="35" s="1"/>
  <c r="P2523" i="35"/>
  <c r="P2574" i="35" s="1"/>
  <c r="D2574" i="35"/>
  <c r="R161" i="35"/>
  <c r="R212" i="35" s="1"/>
  <c r="K129" i="35"/>
  <c r="K180" i="35" s="1"/>
  <c r="H23" i="35"/>
  <c r="H74" i="35" s="1"/>
  <c r="F165" i="35"/>
  <c r="F216" i="35" s="1"/>
  <c r="D212" i="35"/>
  <c r="D172" i="35"/>
  <c r="O301" i="35"/>
  <c r="O352" i="35" s="1"/>
  <c r="R289" i="35"/>
  <c r="R340" i="35" s="1"/>
  <c r="P783" i="35"/>
  <c r="P834" i="35" s="1"/>
  <c r="D692" i="35"/>
  <c r="D596" i="35"/>
  <c r="D585" i="35"/>
  <c r="P568" i="35"/>
  <c r="P619" i="35" s="1"/>
  <c r="I1989" i="35"/>
  <c r="I2040" i="35" s="1"/>
  <c r="Q1986" i="35"/>
  <c r="Q2037" i="35" s="1"/>
  <c r="N1969" i="35"/>
  <c r="N2020" i="35" s="1"/>
  <c r="H1969" i="35"/>
  <c r="H2020" i="35" s="1"/>
  <c r="J1967" i="35"/>
  <c r="J2018" i="35" s="1"/>
  <c r="D1915" i="35"/>
  <c r="D1893" i="35"/>
  <c r="D1885" i="35"/>
  <c r="D1881" i="35"/>
  <c r="N1866" i="35"/>
  <c r="N1917" i="35" s="1"/>
  <c r="P1865" i="35"/>
  <c r="P1916" i="35" s="1"/>
  <c r="J1864" i="35"/>
  <c r="J1915" i="35" s="1"/>
  <c r="J1861" i="35"/>
  <c r="J1912" i="35" s="1"/>
  <c r="N1857" i="35"/>
  <c r="N1908" i="35" s="1"/>
  <c r="H1857" i="35"/>
  <c r="H1908" i="35" s="1"/>
  <c r="J1849" i="35"/>
  <c r="J1900" i="35" s="1"/>
  <c r="Q1848" i="35"/>
  <c r="Q1899" i="35" s="1"/>
  <c r="M1846" i="35"/>
  <c r="M1897" i="35" s="1"/>
  <c r="L1844" i="35"/>
  <c r="L1895" i="35" s="1"/>
  <c r="R1843" i="35"/>
  <c r="R1894" i="35" s="1"/>
  <c r="M1843" i="35"/>
  <c r="M1894" i="35" s="1"/>
  <c r="H1843" i="35"/>
  <c r="H1894" i="35" s="1"/>
  <c r="I1839" i="35"/>
  <c r="I1890" i="35" s="1"/>
  <c r="P1837" i="35"/>
  <c r="P1888" i="35" s="1"/>
  <c r="I1837" i="35"/>
  <c r="I1888" i="35" s="1"/>
  <c r="N1834" i="35"/>
  <c r="N1885" i="35" s="1"/>
  <c r="R1833" i="35"/>
  <c r="R1884" i="35" s="1"/>
  <c r="I1833" i="35"/>
  <c r="I1884" i="35" s="1"/>
  <c r="Q1831" i="35"/>
  <c r="Q1882" i="35" s="1"/>
  <c r="I1831" i="35"/>
  <c r="I1882" i="35" s="1"/>
  <c r="R1829" i="35"/>
  <c r="R1880" i="35" s="1"/>
  <c r="Q1827" i="35"/>
  <c r="Q1878" i="35" s="1"/>
  <c r="L1827" i="35"/>
  <c r="L1878" i="35" s="1"/>
  <c r="F1827" i="35"/>
  <c r="F1878" i="35" s="1"/>
  <c r="Q1826" i="35"/>
  <c r="Q1877" i="35" s="1"/>
  <c r="N1822" i="35"/>
  <c r="N1873" i="35" s="1"/>
  <c r="M1817" i="35"/>
  <c r="Q1722" i="35"/>
  <c r="Q1773" i="35" s="1"/>
  <c r="L1716" i="35"/>
  <c r="L1767" i="35" s="1"/>
  <c r="Q1715" i="35"/>
  <c r="Q1766" i="35" s="1"/>
  <c r="M1704" i="35"/>
  <c r="M1755" i="35" s="1"/>
  <c r="L1700" i="35"/>
  <c r="L1751" i="35" s="1"/>
  <c r="L1698" i="35"/>
  <c r="L1749" i="35" s="1"/>
  <c r="M1691" i="35"/>
  <c r="M1742" i="35" s="1"/>
  <c r="L1683" i="35"/>
  <c r="L1734" i="35" s="1"/>
  <c r="D1628" i="35"/>
  <c r="P1612" i="35"/>
  <c r="P1663" i="35" s="1"/>
  <c r="H1612" i="35"/>
  <c r="H1663" i="35" s="1"/>
  <c r="Q1611" i="35"/>
  <c r="Q1662" i="35" s="1"/>
  <c r="P1607" i="35"/>
  <c r="P1658" i="35" s="1"/>
  <c r="Q1600" i="35"/>
  <c r="Q1651" i="35" s="1"/>
  <c r="J1600" i="35"/>
  <c r="J1651" i="35" s="1"/>
  <c r="K1597" i="35"/>
  <c r="K1648" i="35" s="1"/>
  <c r="R1596" i="35"/>
  <c r="R1647" i="35" s="1"/>
  <c r="J1596" i="35"/>
  <c r="J1647" i="35" s="1"/>
  <c r="K1593" i="35"/>
  <c r="K1644" i="35" s="1"/>
  <c r="R1592" i="35"/>
  <c r="R1643" i="35" s="1"/>
  <c r="J1592" i="35"/>
  <c r="J1643" i="35" s="1"/>
  <c r="K1589" i="35"/>
  <c r="K1640" i="35" s="1"/>
  <c r="R1588" i="35"/>
  <c r="R1639" i="35" s="1"/>
  <c r="J1588" i="35"/>
  <c r="J1639" i="35" s="1"/>
  <c r="L1578" i="35"/>
  <c r="L1629" i="35" s="1"/>
  <c r="J1577" i="35"/>
  <c r="J1628" i="35" s="1"/>
  <c r="D1536" i="35"/>
  <c r="D1513" i="35"/>
  <c r="K1485" i="35"/>
  <c r="K1536" i="35" s="1"/>
  <c r="D1360" i="35"/>
  <c r="D1348" i="35"/>
  <c r="L1344" i="35"/>
  <c r="L1395" i="35" s="1"/>
  <c r="L1342" i="35"/>
  <c r="L1393" i="35" s="1"/>
  <c r="N1330" i="35"/>
  <c r="N1381" i="35" s="1"/>
  <c r="H1330" i="35"/>
  <c r="H1381" i="35" s="1"/>
  <c r="R1326" i="35"/>
  <c r="R1377" i="35" s="1"/>
  <c r="J1326" i="35"/>
  <c r="J1377" i="35" s="1"/>
  <c r="J1325" i="35"/>
  <c r="J1376" i="35" s="1"/>
  <c r="N1319" i="35"/>
  <c r="N1370" i="35" s="1"/>
  <c r="L1315" i="35"/>
  <c r="L1366" i="35" s="1"/>
  <c r="L1309" i="35"/>
  <c r="L1360" i="35" s="1"/>
  <c r="O1301" i="35"/>
  <c r="N1297" i="35"/>
  <c r="N1348" i="35" s="1"/>
  <c r="Q1271" i="35"/>
  <c r="M1271" i="35"/>
  <c r="I1271" i="35"/>
  <c r="E1271" i="35"/>
  <c r="D1245" i="35"/>
  <c r="D1213" i="35"/>
  <c r="M1184" i="35"/>
  <c r="M1235" i="35" s="1"/>
  <c r="P1182" i="35"/>
  <c r="P1233" i="35" s="1"/>
  <c r="L1182" i="35"/>
  <c r="L1233" i="35" s="1"/>
  <c r="H1182" i="35"/>
  <c r="H1233" i="35" s="1"/>
  <c r="Q1181" i="35"/>
  <c r="Q1232" i="35" s="1"/>
  <c r="L1180" i="35"/>
  <c r="L1231" i="35" s="1"/>
  <c r="N1162" i="35"/>
  <c r="N1213" i="35" s="1"/>
  <c r="D1155" i="35"/>
  <c r="D1137" i="35"/>
  <c r="D1135" i="35"/>
  <c r="D1126" i="35"/>
  <c r="D1110" i="35"/>
  <c r="K1104" i="35"/>
  <c r="K1155" i="35" s="1"/>
  <c r="J1099" i="35"/>
  <c r="J1150" i="35" s="1"/>
  <c r="M1096" i="35"/>
  <c r="M1147" i="35" s="1"/>
  <c r="N1094" i="35"/>
  <c r="N1145" i="35" s="1"/>
  <c r="K1092" i="35"/>
  <c r="K1143" i="35" s="1"/>
  <c r="K1088" i="35"/>
  <c r="K1139" i="35" s="1"/>
  <c r="N1086" i="35"/>
  <c r="N1137" i="35" s="1"/>
  <c r="N1084" i="35"/>
  <c r="N1135" i="35" s="1"/>
  <c r="N1078" i="35"/>
  <c r="N1129" i="35" s="1"/>
  <c r="R1075" i="35"/>
  <c r="R1126" i="35" s="1"/>
  <c r="M1075" i="35"/>
  <c r="M1126" i="35" s="1"/>
  <c r="H1075" i="35"/>
  <c r="H1126" i="35" s="1"/>
  <c r="N1067" i="35"/>
  <c r="N1118" i="35" s="1"/>
  <c r="F1067" i="35"/>
  <c r="F1118" i="35" s="1"/>
  <c r="Q1062" i="35"/>
  <c r="Q1113" i="35" s="1"/>
  <c r="L1062" i="35"/>
  <c r="L1113" i="35" s="1"/>
  <c r="F1062" i="35"/>
  <c r="F1113" i="35" s="1"/>
  <c r="N1060" i="35"/>
  <c r="N1111" i="35" s="1"/>
  <c r="Q1059" i="35"/>
  <c r="Q1110" i="35" s="1"/>
  <c r="R1058" i="35"/>
  <c r="R1109" i="35" s="1"/>
  <c r="M1058" i="35"/>
  <c r="M1109" i="35" s="1"/>
  <c r="H1058" i="35"/>
  <c r="H1109" i="35" s="1"/>
  <c r="J1056" i="35"/>
  <c r="J1107" i="35" s="1"/>
  <c r="D4132" i="35"/>
  <c r="D4114" i="35"/>
  <c r="D4112" i="35"/>
  <c r="D4108" i="35"/>
  <c r="D4104" i="35"/>
  <c r="D4100" i="35"/>
  <c r="D4096" i="35"/>
  <c r="D4095" i="35"/>
  <c r="P4078" i="35"/>
  <c r="P4129" i="35" s="1"/>
  <c r="N4069" i="35"/>
  <c r="N4120" i="35" s="1"/>
  <c r="L4063" i="35"/>
  <c r="L4114" i="35" s="1"/>
  <c r="L4057" i="35"/>
  <c r="L4108" i="35" s="1"/>
  <c r="P4056" i="35"/>
  <c r="P4107" i="35" s="1"/>
  <c r="P4045" i="35"/>
  <c r="P4096" i="35" s="1"/>
  <c r="D3955" i="35"/>
  <c r="D3954" i="35"/>
  <c r="P3948" i="35"/>
  <c r="P3999" i="35" s="1"/>
  <c r="P3940" i="35"/>
  <c r="P3991" i="35" s="1"/>
  <c r="P3932" i="35"/>
  <c r="P3983" i="35" s="1"/>
  <c r="P3924" i="35"/>
  <c r="P3975" i="35" s="1"/>
  <c r="L3914" i="35"/>
  <c r="L3965" i="35" s="1"/>
  <c r="L3910" i="35"/>
  <c r="L3961" i="35" s="1"/>
  <c r="P3905" i="35"/>
  <c r="P3956" i="35" s="1"/>
  <c r="L3905" i="35"/>
  <c r="L3956" i="35" s="1"/>
  <c r="H3905" i="35"/>
  <c r="H3956" i="35" s="1"/>
  <c r="R3904" i="35"/>
  <c r="R3955" i="35" s="1"/>
  <c r="M3904" i="35"/>
  <c r="M3955" i="35" s="1"/>
  <c r="G3904" i="35"/>
  <c r="G3955" i="35" s="1"/>
  <c r="R3903" i="35"/>
  <c r="R3954" i="35" s="1"/>
  <c r="J3903" i="35"/>
  <c r="J3954" i="35" s="1"/>
  <c r="Q3901" i="35"/>
  <c r="Q3952" i="35" s="1"/>
  <c r="H3901" i="35"/>
  <c r="H3952" i="35" s="1"/>
  <c r="K3876" i="35"/>
  <c r="P3812" i="35"/>
  <c r="P3863" i="35" s="1"/>
  <c r="H3812" i="35"/>
  <c r="H3863" i="35" s="1"/>
  <c r="L3810" i="35"/>
  <c r="L3861" i="35" s="1"/>
  <c r="P3808" i="35"/>
  <c r="P3859" i="35" s="1"/>
  <c r="H3808" i="35"/>
  <c r="H3859" i="35" s="1"/>
  <c r="L3806" i="35"/>
  <c r="L3857" i="35" s="1"/>
  <c r="P3804" i="35"/>
  <c r="P3855" i="35" s="1"/>
  <c r="H3804" i="35"/>
  <c r="H3855" i="35" s="1"/>
  <c r="L3802" i="35"/>
  <c r="L3853" i="35" s="1"/>
  <c r="P3800" i="35"/>
  <c r="P3851" i="35" s="1"/>
  <c r="H3800" i="35"/>
  <c r="H3851" i="35" s="1"/>
  <c r="L3798" i="35"/>
  <c r="L3849" i="35" s="1"/>
  <c r="L3792" i="35"/>
  <c r="L3843" i="35" s="1"/>
  <c r="P3791" i="35"/>
  <c r="P3842" i="35" s="1"/>
  <c r="L3784" i="35"/>
  <c r="L3835" i="35" s="1"/>
  <c r="P3783" i="35"/>
  <c r="P3834" i="35" s="1"/>
  <c r="L3776" i="35"/>
  <c r="L3827" i="35" s="1"/>
  <c r="P3775" i="35"/>
  <c r="P3826" i="35" s="1"/>
  <c r="L3768" i="35"/>
  <c r="L3819" i="35" s="1"/>
  <c r="P3767" i="35"/>
  <c r="P3818" i="35" s="1"/>
  <c r="M3734" i="35"/>
  <c r="K3711" i="35"/>
  <c r="D3710" i="35"/>
  <c r="O3709" i="35"/>
  <c r="O3760" i="35" s="1"/>
  <c r="K3709" i="35"/>
  <c r="K3760" i="35" s="1"/>
  <c r="G3709" i="35"/>
  <c r="G3760" i="35" s="1"/>
  <c r="O3708" i="35"/>
  <c r="O3759" i="35" s="1"/>
  <c r="K3708" i="35"/>
  <c r="K3759" i="35" s="1"/>
  <c r="G3708" i="35"/>
  <c r="G3759" i="35" s="1"/>
  <c r="O3707" i="35"/>
  <c r="O3758" i="35" s="1"/>
  <c r="K3707" i="35"/>
  <c r="K3758" i="35" s="1"/>
  <c r="G3707" i="35"/>
  <c r="G3758" i="35" s="1"/>
  <c r="O3706" i="35"/>
  <c r="O3757" i="35" s="1"/>
  <c r="K3706" i="35"/>
  <c r="K3757" i="35" s="1"/>
  <c r="G3706" i="35"/>
  <c r="G3757" i="35" s="1"/>
  <c r="O3705" i="35"/>
  <c r="O3756" i="35" s="1"/>
  <c r="K3705" i="35"/>
  <c r="K3756" i="35" s="1"/>
  <c r="G3705" i="35"/>
  <c r="G3756" i="35" s="1"/>
  <c r="O3704" i="35"/>
  <c r="O3755" i="35" s="1"/>
  <c r="K3704" i="35"/>
  <c r="K3755" i="35" s="1"/>
  <c r="G3704" i="35"/>
  <c r="G3755" i="35" s="1"/>
  <c r="O3703" i="35"/>
  <c r="O3754" i="35" s="1"/>
  <c r="K3703" i="35"/>
  <c r="K3754" i="35" s="1"/>
  <c r="G3703" i="35"/>
  <c r="G3754" i="35" s="1"/>
  <c r="O3702" i="35"/>
  <c r="O3753" i="35" s="1"/>
  <c r="K3702" i="35"/>
  <c r="K3753" i="35" s="1"/>
  <c r="G3702" i="35"/>
  <c r="G3753" i="35" s="1"/>
  <c r="O3701" i="35"/>
  <c r="O3752" i="35" s="1"/>
  <c r="K3701" i="35"/>
  <c r="K3752" i="35" s="1"/>
  <c r="G3701" i="35"/>
  <c r="G3752" i="35" s="1"/>
  <c r="O3700" i="35"/>
  <c r="O3751" i="35" s="1"/>
  <c r="K3700" i="35"/>
  <c r="K3751" i="35" s="1"/>
  <c r="G3700" i="35"/>
  <c r="G3751" i="35" s="1"/>
  <c r="O3699" i="35"/>
  <c r="O3750" i="35" s="1"/>
  <c r="K3699" i="35"/>
  <c r="K3750" i="35" s="1"/>
  <c r="G3699" i="35"/>
  <c r="G3750" i="35" s="1"/>
  <c r="O3698" i="35"/>
  <c r="O3749" i="35" s="1"/>
  <c r="K3698" i="35"/>
  <c r="K3749" i="35" s="1"/>
  <c r="G3698" i="35"/>
  <c r="G3749" i="35" s="1"/>
  <c r="O3697" i="35"/>
  <c r="O3748" i="35" s="1"/>
  <c r="K3697" i="35"/>
  <c r="K3748" i="35" s="1"/>
  <c r="G3697" i="35"/>
  <c r="G3748" i="35" s="1"/>
  <c r="O3696" i="35"/>
  <c r="O3747" i="35" s="1"/>
  <c r="K3696" i="35"/>
  <c r="K3747" i="35" s="1"/>
  <c r="G3696" i="35"/>
  <c r="G3747" i="35" s="1"/>
  <c r="O3695" i="35"/>
  <c r="O3746" i="35" s="1"/>
  <c r="K3695" i="35"/>
  <c r="K3746" i="35" s="1"/>
  <c r="G3695" i="35"/>
  <c r="G3746" i="35" s="1"/>
  <c r="O3694" i="35"/>
  <c r="O3745" i="35" s="1"/>
  <c r="K3694" i="35"/>
  <c r="K3745" i="35" s="1"/>
  <c r="G3694" i="35"/>
  <c r="G3745" i="35" s="1"/>
  <c r="O3693" i="35"/>
  <c r="O3744" i="35" s="1"/>
  <c r="K3693" i="35"/>
  <c r="K3744" i="35" s="1"/>
  <c r="G3693" i="35"/>
  <c r="G3744" i="35" s="1"/>
  <c r="O3692" i="35"/>
  <c r="O3743" i="35" s="1"/>
  <c r="K3692" i="35"/>
  <c r="K3743" i="35" s="1"/>
  <c r="G3692" i="35"/>
  <c r="G3743" i="35" s="1"/>
  <c r="O3691" i="35"/>
  <c r="O3742" i="35" s="1"/>
  <c r="K3691" i="35"/>
  <c r="K3742" i="35" s="1"/>
  <c r="G3691" i="35"/>
  <c r="G3742" i="35" s="1"/>
  <c r="O3690" i="35"/>
  <c r="O3741" i="35" s="1"/>
  <c r="K3690" i="35"/>
  <c r="K3741" i="35" s="1"/>
  <c r="G3690" i="35"/>
  <c r="G3741" i="35" s="1"/>
  <c r="O3689" i="35"/>
  <c r="O3740" i="35" s="1"/>
  <c r="K3689" i="35"/>
  <c r="K3740" i="35" s="1"/>
  <c r="G3689" i="35"/>
  <c r="G3740" i="35" s="1"/>
  <c r="O3688" i="35"/>
  <c r="O3739" i="35" s="1"/>
  <c r="K3688" i="35"/>
  <c r="K3739" i="35" s="1"/>
  <c r="G3688" i="35"/>
  <c r="G3739" i="35" s="1"/>
  <c r="O3687" i="35"/>
  <c r="O3738" i="35" s="1"/>
  <c r="K3687" i="35"/>
  <c r="K3738" i="35" s="1"/>
  <c r="G3687" i="35"/>
  <c r="G3738" i="35" s="1"/>
  <c r="O3686" i="35"/>
  <c r="O3737" i="35" s="1"/>
  <c r="K3686" i="35"/>
  <c r="K3737" i="35" s="1"/>
  <c r="G3686" i="35"/>
  <c r="G3737" i="35" s="1"/>
  <c r="O3685" i="35"/>
  <c r="O3736" i="35" s="1"/>
  <c r="K3685" i="35"/>
  <c r="K3736" i="35" s="1"/>
  <c r="G3685" i="35"/>
  <c r="G3736" i="35" s="1"/>
  <c r="O3684" i="35"/>
  <c r="O3735" i="35" s="1"/>
  <c r="K3684" i="35"/>
  <c r="K3735" i="35" s="1"/>
  <c r="G3684" i="35"/>
  <c r="G3735" i="35" s="1"/>
  <c r="O3683" i="35"/>
  <c r="O3734" i="35" s="1"/>
  <c r="K3683" i="35"/>
  <c r="K3734" i="35" s="1"/>
  <c r="G3683" i="35"/>
  <c r="G3734" i="35" s="1"/>
  <c r="O3682" i="35"/>
  <c r="O3733" i="35" s="1"/>
  <c r="K3682" i="35"/>
  <c r="K3733" i="35" s="1"/>
  <c r="G3682" i="35"/>
  <c r="G3733" i="35" s="1"/>
  <c r="O3681" i="35"/>
  <c r="O3732" i="35" s="1"/>
  <c r="K3681" i="35"/>
  <c r="K3732" i="35" s="1"/>
  <c r="G3681" i="35"/>
  <c r="G3732" i="35" s="1"/>
  <c r="O3680" i="35"/>
  <c r="O3731" i="35" s="1"/>
  <c r="K3680" i="35"/>
  <c r="K3731" i="35" s="1"/>
  <c r="G3680" i="35"/>
  <c r="G3731" i="35" s="1"/>
  <c r="O3679" i="35"/>
  <c r="O3730" i="35" s="1"/>
  <c r="K3679" i="35"/>
  <c r="K3730" i="35" s="1"/>
  <c r="G3679" i="35"/>
  <c r="G3730" i="35" s="1"/>
  <c r="O3678" i="35"/>
  <c r="O3729" i="35" s="1"/>
  <c r="K3678" i="35"/>
  <c r="K3729" i="35" s="1"/>
  <c r="G3678" i="35"/>
  <c r="G3729" i="35" s="1"/>
  <c r="O3677" i="35"/>
  <c r="O3728" i="35" s="1"/>
  <c r="K3677" i="35"/>
  <c r="K3728" i="35" s="1"/>
  <c r="G3677" i="35"/>
  <c r="G3728" i="35" s="1"/>
  <c r="O3676" i="35"/>
  <c r="O3727" i="35" s="1"/>
  <c r="K3676" i="35"/>
  <c r="K3727" i="35" s="1"/>
  <c r="G3676" i="35"/>
  <c r="G3727" i="35" s="1"/>
  <c r="O3675" i="35"/>
  <c r="O3726" i="35" s="1"/>
  <c r="K3675" i="35"/>
  <c r="K3726" i="35" s="1"/>
  <c r="G3675" i="35"/>
  <c r="G3726" i="35" s="1"/>
  <c r="O3674" i="35"/>
  <c r="O3725" i="35" s="1"/>
  <c r="K3674" i="35"/>
  <c r="K3725" i="35" s="1"/>
  <c r="G3674" i="35"/>
  <c r="G3725" i="35" s="1"/>
  <c r="O3673" i="35"/>
  <c r="O3724" i="35" s="1"/>
  <c r="K3673" i="35"/>
  <c r="K3724" i="35" s="1"/>
  <c r="G3673" i="35"/>
  <c r="G3724" i="35" s="1"/>
  <c r="O3672" i="35"/>
  <c r="O3723" i="35" s="1"/>
  <c r="K3672" i="35"/>
  <c r="K3723" i="35" s="1"/>
  <c r="G3672" i="35"/>
  <c r="G3723" i="35" s="1"/>
  <c r="O3671" i="35"/>
  <c r="O3722" i="35" s="1"/>
  <c r="K3671" i="35"/>
  <c r="K3722" i="35" s="1"/>
  <c r="G3671" i="35"/>
  <c r="G3722" i="35" s="1"/>
  <c r="O3670" i="35"/>
  <c r="O3721" i="35" s="1"/>
  <c r="K3670" i="35"/>
  <c r="K3721" i="35" s="1"/>
  <c r="G3670" i="35"/>
  <c r="G3721" i="35" s="1"/>
  <c r="O3669" i="35"/>
  <c r="O3720" i="35" s="1"/>
  <c r="K3669" i="35"/>
  <c r="K3720" i="35" s="1"/>
  <c r="G3669" i="35"/>
  <c r="G3720" i="35" s="1"/>
  <c r="O3668" i="35"/>
  <c r="O3719" i="35" s="1"/>
  <c r="K3668" i="35"/>
  <c r="K3719" i="35" s="1"/>
  <c r="G3668" i="35"/>
  <c r="G3719" i="35" s="1"/>
  <c r="O3667" i="35"/>
  <c r="O3718" i="35" s="1"/>
  <c r="K3667" i="35"/>
  <c r="K3718" i="35" s="1"/>
  <c r="G3667" i="35"/>
  <c r="G3718" i="35" s="1"/>
  <c r="M3666" i="35"/>
  <c r="M3717" i="35" s="1"/>
  <c r="H3666" i="35"/>
  <c r="H3717" i="35" s="1"/>
  <c r="M3665" i="35"/>
  <c r="M3716" i="35" s="1"/>
  <c r="H3665" i="35"/>
  <c r="H3716" i="35" s="1"/>
  <c r="M3664" i="35"/>
  <c r="M3715" i="35" s="1"/>
  <c r="H3664" i="35"/>
  <c r="H3715" i="35" s="1"/>
  <c r="M3663" i="35"/>
  <c r="M3714" i="35" s="1"/>
  <c r="H3663" i="35"/>
  <c r="H3714" i="35" s="1"/>
  <c r="M3662" i="35"/>
  <c r="M3713" i="35" s="1"/>
  <c r="H3662" i="35"/>
  <c r="H3713" i="35" s="1"/>
  <c r="M3661" i="35"/>
  <c r="M3712" i="35" s="1"/>
  <c r="H3661" i="35"/>
  <c r="H3712" i="35" s="1"/>
  <c r="M3660" i="35"/>
  <c r="M3711" i="35" s="1"/>
  <c r="H3660" i="35"/>
  <c r="D3613" i="35"/>
  <c r="D3611" i="35"/>
  <c r="D3596" i="35"/>
  <c r="D3582" i="35"/>
  <c r="N3545" i="35"/>
  <c r="N3596" i="35" s="1"/>
  <c r="P3426" i="35"/>
  <c r="P3477" i="35" s="1"/>
  <c r="P3418" i="35"/>
  <c r="P3469" i="35" s="1"/>
  <c r="P3410" i="35"/>
  <c r="P3461" i="35" s="1"/>
  <c r="P3402" i="35"/>
  <c r="P3453" i="35" s="1"/>
  <c r="P3394" i="35"/>
  <c r="P3445" i="35" s="1"/>
  <c r="P3386" i="35"/>
  <c r="P3437" i="35" s="1"/>
  <c r="D3342" i="35"/>
  <c r="D3338" i="35"/>
  <c r="D3334" i="35"/>
  <c r="D3330" i="35"/>
  <c r="D3326" i="35"/>
  <c r="D3322" i="35"/>
  <c r="D3318" i="35"/>
  <c r="D3293" i="35"/>
  <c r="O3292" i="35"/>
  <c r="O3343" i="35" s="1"/>
  <c r="K3292" i="35"/>
  <c r="K3343" i="35" s="1"/>
  <c r="G3292" i="35"/>
  <c r="G3343" i="35" s="1"/>
  <c r="O3291" i="35"/>
  <c r="O3342" i="35" s="1"/>
  <c r="K3291" i="35"/>
  <c r="K3342" i="35" s="1"/>
  <c r="G3291" i="35"/>
  <c r="G3342" i="35" s="1"/>
  <c r="O3290" i="35"/>
  <c r="O3341" i="35" s="1"/>
  <c r="K3290" i="35"/>
  <c r="K3341" i="35" s="1"/>
  <c r="G3290" i="35"/>
  <c r="G3341" i="35" s="1"/>
  <c r="O3289" i="35"/>
  <c r="O3340" i="35" s="1"/>
  <c r="K3289" i="35"/>
  <c r="K3340" i="35" s="1"/>
  <c r="G3289" i="35"/>
  <c r="G3340" i="35" s="1"/>
  <c r="O3288" i="35"/>
  <c r="O3339" i="35" s="1"/>
  <c r="K3288" i="35"/>
  <c r="K3339" i="35" s="1"/>
  <c r="G3288" i="35"/>
  <c r="G3339" i="35" s="1"/>
  <c r="O3287" i="35"/>
  <c r="O3338" i="35" s="1"/>
  <c r="K3287" i="35"/>
  <c r="K3338" i="35" s="1"/>
  <c r="G3287" i="35"/>
  <c r="G3338" i="35" s="1"/>
  <c r="O3286" i="35"/>
  <c r="O3337" i="35" s="1"/>
  <c r="K3286" i="35"/>
  <c r="K3337" i="35" s="1"/>
  <c r="G3286" i="35"/>
  <c r="G3337" i="35" s="1"/>
  <c r="O3285" i="35"/>
  <c r="O3336" i="35" s="1"/>
  <c r="K3285" i="35"/>
  <c r="K3336" i="35" s="1"/>
  <c r="G3285" i="35"/>
  <c r="G3336" i="35" s="1"/>
  <c r="O3284" i="35"/>
  <c r="O3335" i="35" s="1"/>
  <c r="K3284" i="35"/>
  <c r="K3335" i="35" s="1"/>
  <c r="G3284" i="35"/>
  <c r="G3335" i="35" s="1"/>
  <c r="O3283" i="35"/>
  <c r="O3334" i="35" s="1"/>
  <c r="K3283" i="35"/>
  <c r="K3334" i="35" s="1"/>
  <c r="G3283" i="35"/>
  <c r="G3334" i="35" s="1"/>
  <c r="O3282" i="35"/>
  <c r="O3333" i="35" s="1"/>
  <c r="K3282" i="35"/>
  <c r="K3333" i="35" s="1"/>
  <c r="G3282" i="35"/>
  <c r="G3333" i="35" s="1"/>
  <c r="O3281" i="35"/>
  <c r="O3332" i="35" s="1"/>
  <c r="K3281" i="35"/>
  <c r="K3332" i="35" s="1"/>
  <c r="G3281" i="35"/>
  <c r="G3332" i="35" s="1"/>
  <c r="O3280" i="35"/>
  <c r="O3331" i="35" s="1"/>
  <c r="K3280" i="35"/>
  <c r="K3331" i="35" s="1"/>
  <c r="G3280" i="35"/>
  <c r="G3331" i="35" s="1"/>
  <c r="O3279" i="35"/>
  <c r="O3330" i="35" s="1"/>
  <c r="K3279" i="35"/>
  <c r="K3330" i="35" s="1"/>
  <c r="G3279" i="35"/>
  <c r="G3330" i="35" s="1"/>
  <c r="O3278" i="35"/>
  <c r="O3329" i="35" s="1"/>
  <c r="K3278" i="35"/>
  <c r="K3329" i="35" s="1"/>
  <c r="G3278" i="35"/>
  <c r="G3329" i="35" s="1"/>
  <c r="O3277" i="35"/>
  <c r="O3328" i="35" s="1"/>
  <c r="K3277" i="35"/>
  <c r="K3328" i="35" s="1"/>
  <c r="G3277" i="35"/>
  <c r="G3328" i="35" s="1"/>
  <c r="O3276" i="35"/>
  <c r="O3327" i="35" s="1"/>
  <c r="K3276" i="35"/>
  <c r="K3327" i="35" s="1"/>
  <c r="G3276" i="35"/>
  <c r="G3327" i="35" s="1"/>
  <c r="O3275" i="35"/>
  <c r="O3326" i="35" s="1"/>
  <c r="K3275" i="35"/>
  <c r="K3326" i="35" s="1"/>
  <c r="G3275" i="35"/>
  <c r="G3326" i="35" s="1"/>
  <c r="O3274" i="35"/>
  <c r="O3325" i="35" s="1"/>
  <c r="K3274" i="35"/>
  <c r="K3325" i="35" s="1"/>
  <c r="G3274" i="35"/>
  <c r="G3325" i="35" s="1"/>
  <c r="O3273" i="35"/>
  <c r="O3324" i="35" s="1"/>
  <c r="K3273" i="35"/>
  <c r="K3324" i="35" s="1"/>
  <c r="G3273" i="35"/>
  <c r="G3324" i="35" s="1"/>
  <c r="O3272" i="35"/>
  <c r="O3323" i="35" s="1"/>
  <c r="K3272" i="35"/>
  <c r="K3323" i="35" s="1"/>
  <c r="G3272" i="35"/>
  <c r="G3323" i="35" s="1"/>
  <c r="O3271" i="35"/>
  <c r="O3322" i="35" s="1"/>
  <c r="K3271" i="35"/>
  <c r="K3322" i="35" s="1"/>
  <c r="G3271" i="35"/>
  <c r="G3322" i="35" s="1"/>
  <c r="O3270" i="35"/>
  <c r="O3321" i="35" s="1"/>
  <c r="K3270" i="35"/>
  <c r="K3321" i="35" s="1"/>
  <c r="G3270" i="35"/>
  <c r="G3321" i="35" s="1"/>
  <c r="O3269" i="35"/>
  <c r="O3320" i="35" s="1"/>
  <c r="K3269" i="35"/>
  <c r="K3320" i="35" s="1"/>
  <c r="G3269" i="35"/>
  <c r="G3320" i="35" s="1"/>
  <c r="O3268" i="35"/>
  <c r="O3319" i="35" s="1"/>
  <c r="K3268" i="35"/>
  <c r="K3319" i="35" s="1"/>
  <c r="G3268" i="35"/>
  <c r="G3319" i="35" s="1"/>
  <c r="O3267" i="35"/>
  <c r="O3318" i="35" s="1"/>
  <c r="K3267" i="35"/>
  <c r="K3318" i="35" s="1"/>
  <c r="G3267" i="35"/>
  <c r="G3318" i="35" s="1"/>
  <c r="O3266" i="35"/>
  <c r="O3317" i="35" s="1"/>
  <c r="K3266" i="35"/>
  <c r="K3317" i="35" s="1"/>
  <c r="G3266" i="35"/>
  <c r="G3317" i="35" s="1"/>
  <c r="O3265" i="35"/>
  <c r="O3316" i="35" s="1"/>
  <c r="K3265" i="35"/>
  <c r="K3316" i="35" s="1"/>
  <c r="G3265" i="35"/>
  <c r="G3316" i="35" s="1"/>
  <c r="O3264" i="35"/>
  <c r="O3315" i="35" s="1"/>
  <c r="K3264" i="35"/>
  <c r="K3315" i="35" s="1"/>
  <c r="G3264" i="35"/>
  <c r="L3187" i="35"/>
  <c r="L3238" i="35" s="1"/>
  <c r="P3186" i="35"/>
  <c r="P3237" i="35" s="1"/>
  <c r="L3179" i="35"/>
  <c r="L3230" i="35" s="1"/>
  <c r="P3178" i="35"/>
  <c r="P3229" i="35" s="1"/>
  <c r="L3171" i="35"/>
  <c r="L3222" i="35" s="1"/>
  <c r="P3170" i="35"/>
  <c r="P3221" i="35" s="1"/>
  <c r="L3163" i="35"/>
  <c r="L3214" i="35" s="1"/>
  <c r="P3162" i="35"/>
  <c r="P3213" i="35" s="1"/>
  <c r="L3155" i="35"/>
  <c r="L3206" i="35" s="1"/>
  <c r="P3154" i="35"/>
  <c r="P3205" i="35" s="1"/>
  <c r="L3147" i="35"/>
  <c r="L3198" i="35" s="1"/>
  <c r="P3146" i="35"/>
  <c r="P3197" i="35" s="1"/>
  <c r="L3139" i="35"/>
  <c r="D3100" i="35"/>
  <c r="D3069" i="35"/>
  <c r="D3066" i="35"/>
  <c r="D2937" i="35"/>
  <c r="D2931" i="35"/>
  <c r="D2930" i="35"/>
  <c r="R2910" i="35"/>
  <c r="D2909" i="35"/>
  <c r="O2908" i="35"/>
  <c r="O2959" i="35" s="1"/>
  <c r="K2908" i="35"/>
  <c r="K2959" i="35" s="1"/>
  <c r="G2908" i="35"/>
  <c r="G2959" i="35" s="1"/>
  <c r="P2903" i="35"/>
  <c r="P2954" i="35" s="1"/>
  <c r="L2903" i="35"/>
  <c r="L2954" i="35" s="1"/>
  <c r="H2903" i="35"/>
  <c r="H2954" i="35" s="1"/>
  <c r="O2902" i="35"/>
  <c r="O2953" i="35" s="1"/>
  <c r="K2902" i="35"/>
  <c r="K2953" i="35" s="1"/>
  <c r="G2902" i="35"/>
  <c r="G2953" i="35" s="1"/>
  <c r="O2901" i="35"/>
  <c r="O2952" i="35" s="1"/>
  <c r="K2901" i="35"/>
  <c r="K2952" i="35" s="1"/>
  <c r="G2901" i="35"/>
  <c r="G2952" i="35" s="1"/>
  <c r="O2900" i="35"/>
  <c r="O2951" i="35" s="1"/>
  <c r="K2900" i="35"/>
  <c r="K2951" i="35" s="1"/>
  <c r="G2900" i="35"/>
  <c r="G2951" i="35" s="1"/>
  <c r="O2899" i="35"/>
  <c r="O2950" i="35" s="1"/>
  <c r="K2899" i="35"/>
  <c r="K2950" i="35" s="1"/>
  <c r="G2899" i="35"/>
  <c r="G2950" i="35" s="1"/>
  <c r="R2898" i="35"/>
  <c r="R2949" i="35" s="1"/>
  <c r="N2898" i="35"/>
  <c r="N2949" i="35" s="1"/>
  <c r="J2898" i="35"/>
  <c r="J2949" i="35" s="1"/>
  <c r="F2898" i="35"/>
  <c r="F2949" i="35" s="1"/>
  <c r="R2897" i="35"/>
  <c r="R2948" i="35" s="1"/>
  <c r="N2897" i="35"/>
  <c r="N2948" i="35" s="1"/>
  <c r="J2897" i="35"/>
  <c r="J2948" i="35" s="1"/>
  <c r="F2897" i="35"/>
  <c r="F2948" i="35" s="1"/>
  <c r="P2886" i="35"/>
  <c r="P2937" i="35" s="1"/>
  <c r="L2886" i="35"/>
  <c r="L2937" i="35" s="1"/>
  <c r="G2886" i="35"/>
  <c r="G2937" i="35" s="1"/>
  <c r="P2883" i="35"/>
  <c r="P2934" i="35" s="1"/>
  <c r="L2883" i="35"/>
  <c r="L2934" i="35" s="1"/>
  <c r="G2883" i="35"/>
  <c r="G2934" i="35" s="1"/>
  <c r="R2882" i="35"/>
  <c r="R2933" i="35" s="1"/>
  <c r="N2882" i="35"/>
  <c r="N2933" i="35" s="1"/>
  <c r="J2882" i="35"/>
  <c r="J2933" i="35" s="1"/>
  <c r="F2882" i="35"/>
  <c r="F2933" i="35" s="1"/>
  <c r="R2881" i="35"/>
  <c r="R2932" i="35" s="1"/>
  <c r="N2881" i="35"/>
  <c r="N2932" i="35" s="1"/>
  <c r="J2881" i="35"/>
  <c r="J2932" i="35" s="1"/>
  <c r="F2881" i="35"/>
  <c r="F2932" i="35" s="1"/>
  <c r="R2880" i="35"/>
  <c r="R2931" i="35" s="1"/>
  <c r="M2880" i="35"/>
  <c r="M2931" i="35" s="1"/>
  <c r="H2880" i="35"/>
  <c r="H2931" i="35" s="1"/>
  <c r="O2879" i="35"/>
  <c r="O2930" i="35" s="1"/>
  <c r="K2879" i="35"/>
  <c r="K2930" i="35" s="1"/>
  <c r="G2879" i="35"/>
  <c r="G2930" i="35" s="1"/>
  <c r="R2878" i="35"/>
  <c r="R2929" i="35" s="1"/>
  <c r="M2878" i="35"/>
  <c r="M2929" i="35" s="1"/>
  <c r="H2878" i="35"/>
  <c r="H2929" i="35" s="1"/>
  <c r="O2877" i="35"/>
  <c r="O2928" i="35" s="1"/>
  <c r="K2877" i="35"/>
  <c r="K2928" i="35" s="1"/>
  <c r="G2877" i="35"/>
  <c r="G2928" i="35" s="1"/>
  <c r="O2876" i="35"/>
  <c r="O2927" i="35" s="1"/>
  <c r="K2876" i="35"/>
  <c r="K2927" i="35" s="1"/>
  <c r="G2876" i="35"/>
  <c r="G2927" i="35" s="1"/>
  <c r="O2875" i="35"/>
  <c r="O2926" i="35" s="1"/>
  <c r="K2875" i="35"/>
  <c r="K2926" i="35" s="1"/>
  <c r="G2875" i="35"/>
  <c r="G2926" i="35" s="1"/>
  <c r="O2874" i="35"/>
  <c r="O2925" i="35" s="1"/>
  <c r="K2874" i="35"/>
  <c r="K2925" i="35" s="1"/>
  <c r="G2874" i="35"/>
  <c r="G2925" i="35" s="1"/>
  <c r="O2873" i="35"/>
  <c r="O2924" i="35" s="1"/>
  <c r="K2873" i="35"/>
  <c r="K2924" i="35" s="1"/>
  <c r="G2873" i="35"/>
  <c r="G2924" i="35" s="1"/>
  <c r="O2872" i="35"/>
  <c r="O2923" i="35" s="1"/>
  <c r="K2872" i="35"/>
  <c r="K2923" i="35" s="1"/>
  <c r="G2872" i="35"/>
  <c r="G2923" i="35" s="1"/>
  <c r="Q2834" i="35"/>
  <c r="M2834" i="35"/>
  <c r="I2834" i="35"/>
  <c r="E2834" i="35"/>
  <c r="D2806" i="35"/>
  <c r="F2763" i="35"/>
  <c r="F2814" i="35" s="1"/>
  <c r="E2763" i="35"/>
  <c r="E2814" i="35" s="1"/>
  <c r="J2763" i="35"/>
  <c r="J2814" i="35" s="1"/>
  <c r="N2763" i="35"/>
  <c r="N2814" i="35" s="1"/>
  <c r="R2763" i="35"/>
  <c r="R2814" i="35" s="1"/>
  <c r="E2762" i="35"/>
  <c r="E2813" i="35" s="1"/>
  <c r="I2762" i="35"/>
  <c r="I2813" i="35" s="1"/>
  <c r="M2762" i="35"/>
  <c r="M2813" i="35" s="1"/>
  <c r="Q2762" i="35"/>
  <c r="Q2813" i="35" s="1"/>
  <c r="E2761" i="35"/>
  <c r="E2812" i="35" s="1"/>
  <c r="I2761" i="35"/>
  <c r="I2812" i="35" s="1"/>
  <c r="M2761" i="35"/>
  <c r="M2812" i="35" s="1"/>
  <c r="Q2761" i="35"/>
  <c r="Q2812" i="35" s="1"/>
  <c r="E2760" i="35"/>
  <c r="E2811" i="35" s="1"/>
  <c r="I2760" i="35"/>
  <c r="I2811" i="35" s="1"/>
  <c r="M2760" i="35"/>
  <c r="M2811" i="35" s="1"/>
  <c r="Q2760" i="35"/>
  <c r="Q2811" i="35" s="1"/>
  <c r="E2759" i="35"/>
  <c r="E2810" i="35" s="1"/>
  <c r="I2759" i="35"/>
  <c r="I2810" i="35" s="1"/>
  <c r="M2759" i="35"/>
  <c r="M2810" i="35" s="1"/>
  <c r="Q2759" i="35"/>
  <c r="Q2810" i="35" s="1"/>
  <c r="N2755" i="35"/>
  <c r="N2806" i="35" s="1"/>
  <c r="H2755" i="35"/>
  <c r="H2806" i="35" s="1"/>
  <c r="F2754" i="35"/>
  <c r="F2805" i="35" s="1"/>
  <c r="H2754" i="35"/>
  <c r="H2805" i="35" s="1"/>
  <c r="M2754" i="35"/>
  <c r="M2805" i="35" s="1"/>
  <c r="R2754" i="35"/>
  <c r="R2805" i="35" s="1"/>
  <c r="O2753" i="35"/>
  <c r="O2804" i="35" s="1"/>
  <c r="G2753" i="35"/>
  <c r="G2804" i="35" s="1"/>
  <c r="F2752" i="35"/>
  <c r="F2803" i="35" s="1"/>
  <c r="H2752" i="35"/>
  <c r="H2803" i="35" s="1"/>
  <c r="M2752" i="35"/>
  <c r="M2803" i="35" s="1"/>
  <c r="O2751" i="35"/>
  <c r="O2802" i="35" s="1"/>
  <c r="G2751" i="35"/>
  <c r="G2802" i="35" s="1"/>
  <c r="F2750" i="35"/>
  <c r="F2801" i="35" s="1"/>
  <c r="H2750" i="35"/>
  <c r="H2801" i="35" s="1"/>
  <c r="M2750" i="35"/>
  <c r="M2801" i="35" s="1"/>
  <c r="O2749" i="35"/>
  <c r="O2800" i="35" s="1"/>
  <c r="G2749" i="35"/>
  <c r="G2800" i="35" s="1"/>
  <c r="F2748" i="35"/>
  <c r="F2799" i="35" s="1"/>
  <c r="H2748" i="35"/>
  <c r="H2799" i="35" s="1"/>
  <c r="M2748" i="35"/>
  <c r="M2799" i="35" s="1"/>
  <c r="O2747" i="35"/>
  <c r="O2798" i="35" s="1"/>
  <c r="G2747" i="35"/>
  <c r="G2798" i="35" s="1"/>
  <c r="F2746" i="35"/>
  <c r="F2797" i="35" s="1"/>
  <c r="H2746" i="35"/>
  <c r="H2797" i="35" s="1"/>
  <c r="M2746" i="35"/>
  <c r="M2797" i="35" s="1"/>
  <c r="O2745" i="35"/>
  <c r="O2796" i="35" s="1"/>
  <c r="G2745" i="35"/>
  <c r="G2796" i="35" s="1"/>
  <c r="F2744" i="35"/>
  <c r="F2795" i="35" s="1"/>
  <c r="H2744" i="35"/>
  <c r="H2795" i="35" s="1"/>
  <c r="M2744" i="35"/>
  <c r="M2795" i="35" s="1"/>
  <c r="O2743" i="35"/>
  <c r="O2794" i="35" s="1"/>
  <c r="G2743" i="35"/>
  <c r="G2794" i="35" s="1"/>
  <c r="F2742" i="35"/>
  <c r="F2793" i="35" s="1"/>
  <c r="H2742" i="35"/>
  <c r="H2793" i="35" s="1"/>
  <c r="M2742" i="35"/>
  <c r="M2793" i="35" s="1"/>
  <c r="O2741" i="35"/>
  <c r="O2792" i="35" s="1"/>
  <c r="G2741" i="35"/>
  <c r="G2792" i="35" s="1"/>
  <c r="F2740" i="35"/>
  <c r="F2791" i="35" s="1"/>
  <c r="H2740" i="35"/>
  <c r="H2791" i="35" s="1"/>
  <c r="M2740" i="35"/>
  <c r="M2791" i="35" s="1"/>
  <c r="O2739" i="35"/>
  <c r="O2790" i="35" s="1"/>
  <c r="G2739" i="35"/>
  <c r="G2790" i="35" s="1"/>
  <c r="F2738" i="35"/>
  <c r="F2789" i="35" s="1"/>
  <c r="H2738" i="35"/>
  <c r="H2789" i="35" s="1"/>
  <c r="M2738" i="35"/>
  <c r="M2789" i="35" s="1"/>
  <c r="F2726" i="35"/>
  <c r="F2777" i="35" s="1"/>
  <c r="E2726" i="35"/>
  <c r="E2777" i="35" s="1"/>
  <c r="M2726" i="35"/>
  <c r="M2777" i="35" s="1"/>
  <c r="H2726" i="35"/>
  <c r="H2777" i="35" s="1"/>
  <c r="O2726" i="35"/>
  <c r="O2777" i="35" s="1"/>
  <c r="L2722" i="35"/>
  <c r="H2665" i="35"/>
  <c r="H2716" i="35" s="1"/>
  <c r="L2665" i="35"/>
  <c r="L2716" i="35" s="1"/>
  <c r="H2648" i="35"/>
  <c r="H2699" i="35" s="1"/>
  <c r="L2648" i="35"/>
  <c r="L2699" i="35" s="1"/>
  <c r="H2635" i="35"/>
  <c r="H2686" i="35" s="1"/>
  <c r="P2635" i="35"/>
  <c r="P2686" i="35" s="1"/>
  <c r="L2620" i="35"/>
  <c r="L2671" i="35" s="1"/>
  <c r="P2620" i="35"/>
  <c r="P2671" i="35" s="1"/>
  <c r="L2619" i="35"/>
  <c r="L2670" i="35" s="1"/>
  <c r="M2618" i="35"/>
  <c r="M2669" i="35" s="1"/>
  <c r="P2524" i="35"/>
  <c r="P2575" i="35" s="1"/>
  <c r="L2524" i="35"/>
  <c r="L2575" i="35" s="1"/>
  <c r="R2501" i="35"/>
  <c r="R2552" i="35" s="1"/>
  <c r="G2490" i="35"/>
  <c r="G2541" i="35" s="1"/>
  <c r="I2490" i="35"/>
  <c r="I2541" i="35" s="1"/>
  <c r="M2490" i="35"/>
  <c r="M2541" i="35" s="1"/>
  <c r="E2387" i="35"/>
  <c r="E2438" i="35" s="1"/>
  <c r="I2387" i="35"/>
  <c r="I2438" i="35" s="1"/>
  <c r="M2387" i="35"/>
  <c r="M2438" i="35" s="1"/>
  <c r="Q2387" i="35"/>
  <c r="Q2438" i="35" s="1"/>
  <c r="F2387" i="35"/>
  <c r="F2438" i="35" s="1"/>
  <c r="J2387" i="35"/>
  <c r="J2438" i="35" s="1"/>
  <c r="N2387" i="35"/>
  <c r="N2438" i="35" s="1"/>
  <c r="R2387" i="35"/>
  <c r="R2438" i="35" s="1"/>
  <c r="E2386" i="35"/>
  <c r="E2437" i="35" s="1"/>
  <c r="I2386" i="35"/>
  <c r="I2437" i="35" s="1"/>
  <c r="M2386" i="35"/>
  <c r="M2437" i="35" s="1"/>
  <c r="Q2386" i="35"/>
  <c r="Q2437" i="35" s="1"/>
  <c r="F2386" i="35"/>
  <c r="F2437" i="35" s="1"/>
  <c r="J2386" i="35"/>
  <c r="J2437" i="35" s="1"/>
  <c r="N2386" i="35"/>
  <c r="N2437" i="35" s="1"/>
  <c r="R2386" i="35"/>
  <c r="R2437" i="35" s="1"/>
  <c r="E2385" i="35"/>
  <c r="E2436" i="35" s="1"/>
  <c r="I2385" i="35"/>
  <c r="I2436" i="35" s="1"/>
  <c r="M2385" i="35"/>
  <c r="M2436" i="35" s="1"/>
  <c r="Q2385" i="35"/>
  <c r="Q2436" i="35" s="1"/>
  <c r="F2385" i="35"/>
  <c r="F2436" i="35" s="1"/>
  <c r="J2385" i="35"/>
  <c r="J2436" i="35" s="1"/>
  <c r="N2385" i="35"/>
  <c r="N2436" i="35" s="1"/>
  <c r="R2385" i="35"/>
  <c r="R2436" i="35" s="1"/>
  <c r="E2384" i="35"/>
  <c r="E2435" i="35" s="1"/>
  <c r="I2384" i="35"/>
  <c r="I2435" i="35" s="1"/>
  <c r="M2384" i="35"/>
  <c r="M2435" i="35" s="1"/>
  <c r="Q2384" i="35"/>
  <c r="Q2435" i="35" s="1"/>
  <c r="F2384" i="35"/>
  <c r="F2435" i="35" s="1"/>
  <c r="J2384" i="35"/>
  <c r="J2435" i="35" s="1"/>
  <c r="N2384" i="35"/>
  <c r="N2435" i="35" s="1"/>
  <c r="R2384" i="35"/>
  <c r="R2435" i="35" s="1"/>
  <c r="E2383" i="35"/>
  <c r="E2434" i="35" s="1"/>
  <c r="I2383" i="35"/>
  <c r="I2434" i="35" s="1"/>
  <c r="M2383" i="35"/>
  <c r="M2434" i="35" s="1"/>
  <c r="Q2383" i="35"/>
  <c r="Q2434" i="35" s="1"/>
  <c r="F2383" i="35"/>
  <c r="F2434" i="35" s="1"/>
  <c r="J2383" i="35"/>
  <c r="J2434" i="35" s="1"/>
  <c r="N2383" i="35"/>
  <c r="N2434" i="35" s="1"/>
  <c r="R2383" i="35"/>
  <c r="R2434" i="35" s="1"/>
  <c r="E2382" i="35"/>
  <c r="E2433" i="35" s="1"/>
  <c r="I2382" i="35"/>
  <c r="I2433" i="35" s="1"/>
  <c r="M2382" i="35"/>
  <c r="M2433" i="35" s="1"/>
  <c r="Q2382" i="35"/>
  <c r="Q2433" i="35" s="1"/>
  <c r="F2382" i="35"/>
  <c r="F2433" i="35" s="1"/>
  <c r="J2382" i="35"/>
  <c r="J2433" i="35" s="1"/>
  <c r="N2382" i="35"/>
  <c r="N2433" i="35" s="1"/>
  <c r="R2382" i="35"/>
  <c r="R2433" i="35" s="1"/>
  <c r="E2381" i="35"/>
  <c r="E2432" i="35" s="1"/>
  <c r="I2381" i="35"/>
  <c r="I2432" i="35" s="1"/>
  <c r="M2381" i="35"/>
  <c r="M2432" i="35" s="1"/>
  <c r="Q2381" i="35"/>
  <c r="Q2432" i="35" s="1"/>
  <c r="F2381" i="35"/>
  <c r="F2432" i="35" s="1"/>
  <c r="J2381" i="35"/>
  <c r="J2432" i="35" s="1"/>
  <c r="N2381" i="35"/>
  <c r="N2432" i="35" s="1"/>
  <c r="R2381" i="35"/>
  <c r="R2432" i="35" s="1"/>
  <c r="E2380" i="35"/>
  <c r="E2431" i="35" s="1"/>
  <c r="I2380" i="35"/>
  <c r="I2431" i="35" s="1"/>
  <c r="M2380" i="35"/>
  <c r="M2431" i="35" s="1"/>
  <c r="Q2380" i="35"/>
  <c r="Q2431" i="35" s="1"/>
  <c r="F2380" i="35"/>
  <c r="F2431" i="35" s="1"/>
  <c r="J2380" i="35"/>
  <c r="J2431" i="35" s="1"/>
  <c r="N2380" i="35"/>
  <c r="N2431" i="35" s="1"/>
  <c r="R2380" i="35"/>
  <c r="R2431" i="35" s="1"/>
  <c r="E2379" i="35"/>
  <c r="E2430" i="35" s="1"/>
  <c r="I2379" i="35"/>
  <c r="I2430" i="35" s="1"/>
  <c r="M2379" i="35"/>
  <c r="M2430" i="35" s="1"/>
  <c r="Q2379" i="35"/>
  <c r="Q2430" i="35" s="1"/>
  <c r="F2379" i="35"/>
  <c r="F2430" i="35" s="1"/>
  <c r="J2379" i="35"/>
  <c r="J2430" i="35" s="1"/>
  <c r="N2379" i="35"/>
  <c r="N2430" i="35" s="1"/>
  <c r="R2379" i="35"/>
  <c r="R2430" i="35" s="1"/>
  <c r="E2378" i="35"/>
  <c r="E2429" i="35" s="1"/>
  <c r="I2378" i="35"/>
  <c r="I2429" i="35" s="1"/>
  <c r="M2378" i="35"/>
  <c r="M2429" i="35" s="1"/>
  <c r="Q2378" i="35"/>
  <c r="Q2429" i="35" s="1"/>
  <c r="F2378" i="35"/>
  <c r="F2429" i="35" s="1"/>
  <c r="J2378" i="35"/>
  <c r="J2429" i="35" s="1"/>
  <c r="N2378" i="35"/>
  <c r="N2429" i="35" s="1"/>
  <c r="R2378" i="35"/>
  <c r="R2429" i="35" s="1"/>
  <c r="E2377" i="35"/>
  <c r="E2428" i="35" s="1"/>
  <c r="I2377" i="35"/>
  <c r="I2428" i="35" s="1"/>
  <c r="M2377" i="35"/>
  <c r="M2428" i="35" s="1"/>
  <c r="Q2377" i="35"/>
  <c r="Q2428" i="35" s="1"/>
  <c r="F2377" i="35"/>
  <c r="F2428" i="35" s="1"/>
  <c r="J2377" i="35"/>
  <c r="J2428" i="35" s="1"/>
  <c r="N2377" i="35"/>
  <c r="N2428" i="35" s="1"/>
  <c r="R2377" i="35"/>
  <c r="R2428" i="35" s="1"/>
  <c r="E2376" i="35"/>
  <c r="E2427" i="35" s="1"/>
  <c r="I2376" i="35"/>
  <c r="I2427" i="35" s="1"/>
  <c r="M2376" i="35"/>
  <c r="M2427" i="35" s="1"/>
  <c r="Q2376" i="35"/>
  <c r="Q2427" i="35" s="1"/>
  <c r="F2376" i="35"/>
  <c r="F2427" i="35" s="1"/>
  <c r="J2376" i="35"/>
  <c r="J2427" i="35" s="1"/>
  <c r="N2376" i="35"/>
  <c r="N2427" i="35" s="1"/>
  <c r="R2376" i="35"/>
  <c r="R2427" i="35" s="1"/>
  <c r="E2375" i="35"/>
  <c r="E2426" i="35" s="1"/>
  <c r="I2375" i="35"/>
  <c r="I2426" i="35" s="1"/>
  <c r="M2375" i="35"/>
  <c r="M2426" i="35" s="1"/>
  <c r="Q2375" i="35"/>
  <c r="Q2426" i="35" s="1"/>
  <c r="F2375" i="35"/>
  <c r="F2426" i="35" s="1"/>
  <c r="J2375" i="35"/>
  <c r="J2426" i="35" s="1"/>
  <c r="N2375" i="35"/>
  <c r="N2426" i="35" s="1"/>
  <c r="R2375" i="35"/>
  <c r="R2426" i="35" s="1"/>
  <c r="E2374" i="35"/>
  <c r="E2425" i="35" s="1"/>
  <c r="I2374" i="35"/>
  <c r="I2425" i="35" s="1"/>
  <c r="M2374" i="35"/>
  <c r="M2425" i="35" s="1"/>
  <c r="Q2374" i="35"/>
  <c r="Q2425" i="35" s="1"/>
  <c r="F2374" i="35"/>
  <c r="F2425" i="35" s="1"/>
  <c r="J2374" i="35"/>
  <c r="J2425" i="35" s="1"/>
  <c r="N2374" i="35"/>
  <c r="N2425" i="35" s="1"/>
  <c r="R2374" i="35"/>
  <c r="R2425" i="35" s="1"/>
  <c r="E2373" i="35"/>
  <c r="E2424" i="35" s="1"/>
  <c r="I2373" i="35"/>
  <c r="I2424" i="35" s="1"/>
  <c r="M2373" i="35"/>
  <c r="M2424" i="35" s="1"/>
  <c r="Q2373" i="35"/>
  <c r="Q2424" i="35" s="1"/>
  <c r="F2373" i="35"/>
  <c r="F2424" i="35" s="1"/>
  <c r="J2373" i="35"/>
  <c r="J2424" i="35" s="1"/>
  <c r="N2373" i="35"/>
  <c r="N2424" i="35" s="1"/>
  <c r="R2373" i="35"/>
  <c r="R2424" i="35" s="1"/>
  <c r="E2372" i="35"/>
  <c r="E2423" i="35" s="1"/>
  <c r="I2372" i="35"/>
  <c r="I2423" i="35" s="1"/>
  <c r="M2372" i="35"/>
  <c r="M2423" i="35" s="1"/>
  <c r="Q2372" i="35"/>
  <c r="Q2423" i="35" s="1"/>
  <c r="F2372" i="35"/>
  <c r="F2423" i="35" s="1"/>
  <c r="J2372" i="35"/>
  <c r="J2423" i="35" s="1"/>
  <c r="N2372" i="35"/>
  <c r="N2423" i="35" s="1"/>
  <c r="R2372" i="35"/>
  <c r="R2423" i="35" s="1"/>
  <c r="E2371" i="35"/>
  <c r="E2422" i="35" s="1"/>
  <c r="I2371" i="35"/>
  <c r="I2422" i="35" s="1"/>
  <c r="M2371" i="35"/>
  <c r="M2422" i="35" s="1"/>
  <c r="Q2371" i="35"/>
  <c r="Q2422" i="35" s="1"/>
  <c r="F2371" i="35"/>
  <c r="F2422" i="35" s="1"/>
  <c r="J2371" i="35"/>
  <c r="J2422" i="35" s="1"/>
  <c r="N2371" i="35"/>
  <c r="N2422" i="35" s="1"/>
  <c r="R2371" i="35"/>
  <c r="R2422" i="35" s="1"/>
  <c r="E2370" i="35"/>
  <c r="E2421" i="35" s="1"/>
  <c r="I2370" i="35"/>
  <c r="I2421" i="35" s="1"/>
  <c r="M2370" i="35"/>
  <c r="M2421" i="35" s="1"/>
  <c r="Q2370" i="35"/>
  <c r="Q2421" i="35" s="1"/>
  <c r="F2370" i="35"/>
  <c r="F2421" i="35" s="1"/>
  <c r="J2370" i="35"/>
  <c r="J2421" i="35" s="1"/>
  <c r="N2370" i="35"/>
  <c r="N2421" i="35" s="1"/>
  <c r="R2370" i="35"/>
  <c r="R2421" i="35" s="1"/>
  <c r="E2369" i="35"/>
  <c r="E2420" i="35" s="1"/>
  <c r="I2369" i="35"/>
  <c r="I2420" i="35" s="1"/>
  <c r="M2369" i="35"/>
  <c r="M2420" i="35" s="1"/>
  <c r="Q2369" i="35"/>
  <c r="Q2420" i="35" s="1"/>
  <c r="F2369" i="35"/>
  <c r="F2420" i="35" s="1"/>
  <c r="J2369" i="35"/>
  <c r="J2420" i="35" s="1"/>
  <c r="N2369" i="35"/>
  <c r="N2420" i="35" s="1"/>
  <c r="R2369" i="35"/>
  <c r="R2420" i="35" s="1"/>
  <c r="E2368" i="35"/>
  <c r="E2419" i="35" s="1"/>
  <c r="I2368" i="35"/>
  <c r="I2419" i="35" s="1"/>
  <c r="M2368" i="35"/>
  <c r="M2419" i="35" s="1"/>
  <c r="Q2368" i="35"/>
  <c r="Q2419" i="35" s="1"/>
  <c r="F2368" i="35"/>
  <c r="F2419" i="35" s="1"/>
  <c r="J2368" i="35"/>
  <c r="J2419" i="35" s="1"/>
  <c r="N2368" i="35"/>
  <c r="N2419" i="35" s="1"/>
  <c r="R2368" i="35"/>
  <c r="R2419" i="35" s="1"/>
  <c r="E2367" i="35"/>
  <c r="E2418" i="35" s="1"/>
  <c r="I2367" i="35"/>
  <c r="I2418" i="35" s="1"/>
  <c r="M2367" i="35"/>
  <c r="M2418" i="35" s="1"/>
  <c r="Q2367" i="35"/>
  <c r="Q2418" i="35" s="1"/>
  <c r="F2367" i="35"/>
  <c r="F2418" i="35" s="1"/>
  <c r="J2367" i="35"/>
  <c r="J2418" i="35" s="1"/>
  <c r="N2367" i="35"/>
  <c r="N2418" i="35" s="1"/>
  <c r="R2367" i="35"/>
  <c r="R2418" i="35" s="1"/>
  <c r="E2366" i="35"/>
  <c r="E2417" i="35" s="1"/>
  <c r="I2366" i="35"/>
  <c r="I2417" i="35" s="1"/>
  <c r="M2366" i="35"/>
  <c r="M2417" i="35" s="1"/>
  <c r="Q2366" i="35"/>
  <c r="Q2417" i="35" s="1"/>
  <c r="F2366" i="35"/>
  <c r="F2417" i="35" s="1"/>
  <c r="J2366" i="35"/>
  <c r="J2417" i="35" s="1"/>
  <c r="N2366" i="35"/>
  <c r="N2417" i="35" s="1"/>
  <c r="R2366" i="35"/>
  <c r="R2417" i="35" s="1"/>
  <c r="E2365" i="35"/>
  <c r="E2416" i="35" s="1"/>
  <c r="I2365" i="35"/>
  <c r="I2416" i="35" s="1"/>
  <c r="M2365" i="35"/>
  <c r="M2416" i="35" s="1"/>
  <c r="Q2365" i="35"/>
  <c r="Q2416" i="35" s="1"/>
  <c r="F2365" i="35"/>
  <c r="F2416" i="35" s="1"/>
  <c r="J2365" i="35"/>
  <c r="J2416" i="35" s="1"/>
  <c r="N2365" i="35"/>
  <c r="N2416" i="35" s="1"/>
  <c r="R2365" i="35"/>
  <c r="R2416" i="35" s="1"/>
  <c r="E2364" i="35"/>
  <c r="E2415" i="35" s="1"/>
  <c r="I2364" i="35"/>
  <c r="I2415" i="35" s="1"/>
  <c r="M2364" i="35"/>
  <c r="M2415" i="35" s="1"/>
  <c r="Q2364" i="35"/>
  <c r="Q2415" i="35" s="1"/>
  <c r="F2364" i="35"/>
  <c r="F2415" i="35" s="1"/>
  <c r="J2364" i="35"/>
  <c r="J2415" i="35" s="1"/>
  <c r="N2364" i="35"/>
  <c r="N2415" i="35" s="1"/>
  <c r="R2364" i="35"/>
  <c r="R2415" i="35" s="1"/>
  <c r="E2363" i="35"/>
  <c r="E2414" i="35" s="1"/>
  <c r="I2363" i="35"/>
  <c r="I2414" i="35" s="1"/>
  <c r="M2363" i="35"/>
  <c r="M2414" i="35" s="1"/>
  <c r="Q2363" i="35"/>
  <c r="Q2414" i="35" s="1"/>
  <c r="F2363" i="35"/>
  <c r="F2414" i="35" s="1"/>
  <c r="J2363" i="35"/>
  <c r="J2414" i="35" s="1"/>
  <c r="N2363" i="35"/>
  <c r="N2414" i="35" s="1"/>
  <c r="R2363" i="35"/>
  <c r="R2414" i="35" s="1"/>
  <c r="E2362" i="35"/>
  <c r="E2413" i="35" s="1"/>
  <c r="I2362" i="35"/>
  <c r="I2413" i="35" s="1"/>
  <c r="M2362" i="35"/>
  <c r="M2413" i="35" s="1"/>
  <c r="Q2362" i="35"/>
  <c r="Q2413" i="35" s="1"/>
  <c r="F2362" i="35"/>
  <c r="F2413" i="35" s="1"/>
  <c r="J2362" i="35"/>
  <c r="J2413" i="35" s="1"/>
  <c r="N2362" i="35"/>
  <c r="N2413" i="35" s="1"/>
  <c r="R2362" i="35"/>
  <c r="R2413" i="35" s="1"/>
  <c r="E2361" i="35"/>
  <c r="E2412" i="35" s="1"/>
  <c r="I2361" i="35"/>
  <c r="I2412" i="35" s="1"/>
  <c r="M2361" i="35"/>
  <c r="M2412" i="35" s="1"/>
  <c r="Q2361" i="35"/>
  <c r="Q2412" i="35" s="1"/>
  <c r="F2361" i="35"/>
  <c r="F2412" i="35" s="1"/>
  <c r="J2361" i="35"/>
  <c r="J2412" i="35" s="1"/>
  <c r="N2361" i="35"/>
  <c r="N2412" i="35" s="1"/>
  <c r="R2361" i="35"/>
  <c r="R2412" i="35" s="1"/>
  <c r="E2360" i="35"/>
  <c r="E2411" i="35" s="1"/>
  <c r="I2360" i="35"/>
  <c r="I2411" i="35" s="1"/>
  <c r="M2360" i="35"/>
  <c r="M2411" i="35" s="1"/>
  <c r="Q2360" i="35"/>
  <c r="Q2411" i="35" s="1"/>
  <c r="F2360" i="35"/>
  <c r="F2411" i="35" s="1"/>
  <c r="J2360" i="35"/>
  <c r="J2411" i="35" s="1"/>
  <c r="N2360" i="35"/>
  <c r="N2411" i="35" s="1"/>
  <c r="R2360" i="35"/>
  <c r="R2411" i="35" s="1"/>
  <c r="E2359" i="35"/>
  <c r="E2410" i="35" s="1"/>
  <c r="I2359" i="35"/>
  <c r="I2410" i="35" s="1"/>
  <c r="M2359" i="35"/>
  <c r="M2410" i="35" s="1"/>
  <c r="Q2359" i="35"/>
  <c r="Q2410" i="35" s="1"/>
  <c r="F2359" i="35"/>
  <c r="F2410" i="35" s="1"/>
  <c r="J2359" i="35"/>
  <c r="J2410" i="35" s="1"/>
  <c r="N2359" i="35"/>
  <c r="N2410" i="35" s="1"/>
  <c r="R2359" i="35"/>
  <c r="R2410" i="35" s="1"/>
  <c r="E2358" i="35"/>
  <c r="E2409" i="35" s="1"/>
  <c r="I2358" i="35"/>
  <c r="I2409" i="35" s="1"/>
  <c r="M2358" i="35"/>
  <c r="M2409" i="35" s="1"/>
  <c r="Q2358" i="35"/>
  <c r="Q2409" i="35" s="1"/>
  <c r="F2358" i="35"/>
  <c r="F2409" i="35" s="1"/>
  <c r="J2358" i="35"/>
  <c r="J2409" i="35" s="1"/>
  <c r="N2358" i="35"/>
  <c r="N2409" i="35" s="1"/>
  <c r="R2358" i="35"/>
  <c r="R2409" i="35" s="1"/>
  <c r="E2357" i="35"/>
  <c r="E2408" i="35" s="1"/>
  <c r="I2357" i="35"/>
  <c r="I2408" i="35" s="1"/>
  <c r="M2357" i="35"/>
  <c r="M2408" i="35" s="1"/>
  <c r="Q2357" i="35"/>
  <c r="Q2408" i="35" s="1"/>
  <c r="F2357" i="35"/>
  <c r="F2408" i="35" s="1"/>
  <c r="J2357" i="35"/>
  <c r="J2408" i="35" s="1"/>
  <c r="N2357" i="35"/>
  <c r="N2408" i="35" s="1"/>
  <c r="R2357" i="35"/>
  <c r="R2408" i="35" s="1"/>
  <c r="E2356" i="35"/>
  <c r="E2407" i="35" s="1"/>
  <c r="I2356" i="35"/>
  <c r="I2407" i="35" s="1"/>
  <c r="M2356" i="35"/>
  <c r="M2407" i="35" s="1"/>
  <c r="Q2356" i="35"/>
  <c r="Q2407" i="35" s="1"/>
  <c r="F2356" i="35"/>
  <c r="F2407" i="35" s="1"/>
  <c r="J2356" i="35"/>
  <c r="J2407" i="35" s="1"/>
  <c r="N2356" i="35"/>
  <c r="N2407" i="35" s="1"/>
  <c r="R2356" i="35"/>
  <c r="R2407" i="35" s="1"/>
  <c r="E2355" i="35"/>
  <c r="E2406" i="35" s="1"/>
  <c r="I2355" i="35"/>
  <c r="I2406" i="35" s="1"/>
  <c r="M2355" i="35"/>
  <c r="M2406" i="35" s="1"/>
  <c r="Q2355" i="35"/>
  <c r="Q2406" i="35" s="1"/>
  <c r="F2355" i="35"/>
  <c r="F2406" i="35" s="1"/>
  <c r="J2355" i="35"/>
  <c r="J2406" i="35" s="1"/>
  <c r="N2355" i="35"/>
  <c r="N2406" i="35" s="1"/>
  <c r="R2355" i="35"/>
  <c r="R2406" i="35" s="1"/>
  <c r="E2354" i="35"/>
  <c r="E2405" i="35" s="1"/>
  <c r="I2354" i="35"/>
  <c r="I2405" i="35" s="1"/>
  <c r="M2354" i="35"/>
  <c r="M2405" i="35" s="1"/>
  <c r="Q2354" i="35"/>
  <c r="Q2405" i="35" s="1"/>
  <c r="F2354" i="35"/>
  <c r="F2405" i="35" s="1"/>
  <c r="J2354" i="35"/>
  <c r="J2405" i="35" s="1"/>
  <c r="N2354" i="35"/>
  <c r="N2405" i="35" s="1"/>
  <c r="R2354" i="35"/>
  <c r="R2405" i="35" s="1"/>
  <c r="E2353" i="35"/>
  <c r="E2404" i="35" s="1"/>
  <c r="I2353" i="35"/>
  <c r="I2404" i="35" s="1"/>
  <c r="M2353" i="35"/>
  <c r="M2404" i="35" s="1"/>
  <c r="Q2353" i="35"/>
  <c r="Q2404" i="35" s="1"/>
  <c r="F2353" i="35"/>
  <c r="F2404" i="35" s="1"/>
  <c r="J2353" i="35"/>
  <c r="J2404" i="35" s="1"/>
  <c r="N2353" i="35"/>
  <c r="N2404" i="35" s="1"/>
  <c r="R2353" i="35"/>
  <c r="R2404" i="35" s="1"/>
  <c r="L2350" i="35"/>
  <c r="L2401" i="35" s="1"/>
  <c r="N2349" i="35"/>
  <c r="N2400" i="35" s="1"/>
  <c r="G2346" i="35"/>
  <c r="G2397" i="35" s="1"/>
  <c r="N2346" i="35"/>
  <c r="N2397" i="35" s="1"/>
  <c r="H2346" i="35"/>
  <c r="H2397" i="35" s="1"/>
  <c r="O2346" i="35"/>
  <c r="O2397" i="35" s="1"/>
  <c r="L2342" i="35"/>
  <c r="L2393" i="35" s="1"/>
  <c r="N2341" i="35"/>
  <c r="N2392" i="35" s="1"/>
  <c r="G2338" i="35"/>
  <c r="N2338" i="35"/>
  <c r="H2338" i="35"/>
  <c r="O2338" i="35"/>
  <c r="D2297" i="35"/>
  <c r="D2289" i="35"/>
  <c r="K2250" i="35"/>
  <c r="K2301" i="35" s="1"/>
  <c r="F2248" i="35"/>
  <c r="F2299" i="35" s="1"/>
  <c r="L2248" i="35"/>
  <c r="L2299" i="35" s="1"/>
  <c r="G2248" i="35"/>
  <c r="G2299" i="35" s="1"/>
  <c r="O2248" i="35"/>
  <c r="O2299" i="35" s="1"/>
  <c r="D2299" i="35"/>
  <c r="K2246" i="35"/>
  <c r="K2297" i="35" s="1"/>
  <c r="F2244" i="35"/>
  <c r="F2295" i="35" s="1"/>
  <c r="L2244" i="35"/>
  <c r="L2295" i="35" s="1"/>
  <c r="G2244" i="35"/>
  <c r="G2295" i="35" s="1"/>
  <c r="O2244" i="35"/>
  <c r="O2295" i="35" s="1"/>
  <c r="K2242" i="35"/>
  <c r="K2293" i="35" s="1"/>
  <c r="F2240" i="35"/>
  <c r="F2291" i="35" s="1"/>
  <c r="L2240" i="35"/>
  <c r="L2291" i="35" s="1"/>
  <c r="G2240" i="35"/>
  <c r="G2291" i="35" s="1"/>
  <c r="O2240" i="35"/>
  <c r="O2291" i="35" s="1"/>
  <c r="D2291" i="35"/>
  <c r="K2238" i="35"/>
  <c r="K2289" i="35" s="1"/>
  <c r="F2236" i="35"/>
  <c r="F2287" i="35" s="1"/>
  <c r="L2236" i="35"/>
  <c r="L2287" i="35" s="1"/>
  <c r="D2287" i="35"/>
  <c r="G2236" i="35"/>
  <c r="G2287" i="35" s="1"/>
  <c r="O2236" i="35"/>
  <c r="O2287" i="35" s="1"/>
  <c r="K2234" i="35"/>
  <c r="K2285" i="35" s="1"/>
  <c r="L2229" i="35"/>
  <c r="L2280" i="35" s="1"/>
  <c r="P2229" i="35"/>
  <c r="P2280" i="35" s="1"/>
  <c r="H2222" i="35"/>
  <c r="H2273" i="35" s="1"/>
  <c r="D2273" i="35"/>
  <c r="L2222" i="35"/>
  <c r="L2273" i="35" s="1"/>
  <c r="G2216" i="35"/>
  <c r="G2267" i="35" s="1"/>
  <c r="D2267" i="35"/>
  <c r="K2216" i="35"/>
  <c r="K2267" i="35" s="1"/>
  <c r="O2212" i="35"/>
  <c r="O2263" i="35" s="1"/>
  <c r="G2208" i="35"/>
  <c r="G2259" i="35" s="1"/>
  <c r="D2259" i="35"/>
  <c r="K2208" i="35"/>
  <c r="K2259" i="35" s="1"/>
  <c r="O2204" i="35"/>
  <c r="O2255" i="35" s="1"/>
  <c r="D2187" i="35"/>
  <c r="D2163" i="35"/>
  <c r="D2147" i="35"/>
  <c r="O2141" i="35"/>
  <c r="O2192" i="35" s="1"/>
  <c r="L2137" i="35"/>
  <c r="L2188" i="35" s="1"/>
  <c r="P2136" i="35"/>
  <c r="P2187" i="35" s="1"/>
  <c r="R2115" i="35"/>
  <c r="R2166" i="35" s="1"/>
  <c r="R2112" i="35"/>
  <c r="R2163" i="35" s="1"/>
  <c r="R1597" i="35"/>
  <c r="R1648" i="35" s="1"/>
  <c r="O1577" i="35"/>
  <c r="O1628" i="35" s="1"/>
  <c r="I1062" i="35"/>
  <c r="I1113" i="35" s="1"/>
  <c r="J3904" i="35"/>
  <c r="J3955" i="35" s="1"/>
  <c r="I2908" i="35"/>
  <c r="I2959" i="35" s="1"/>
  <c r="M2899" i="35"/>
  <c r="M2950" i="35" s="1"/>
  <c r="D204" i="35"/>
  <c r="D1884" i="35"/>
  <c r="H1827" i="35"/>
  <c r="H1878" i="35" s="1"/>
  <c r="M1700" i="35"/>
  <c r="M1751" i="35" s="1"/>
  <c r="P1683" i="35"/>
  <c r="P1734" i="35" s="1"/>
  <c r="K1596" i="35"/>
  <c r="K1647" i="35" s="1"/>
  <c r="K1592" i="35"/>
  <c r="K1643" i="35" s="1"/>
  <c r="L1589" i="35"/>
  <c r="L1640" i="35" s="1"/>
  <c r="K1588" i="35"/>
  <c r="K1639" i="35" s="1"/>
  <c r="L1577" i="35"/>
  <c r="L1628" i="35" s="1"/>
  <c r="L1326" i="35"/>
  <c r="L1377" i="35" s="1"/>
  <c r="Q1182" i="35"/>
  <c r="Q1233" i="35" s="1"/>
  <c r="I1182" i="35"/>
  <c r="I1233" i="35" s="1"/>
  <c r="I1075" i="35"/>
  <c r="I1126" i="35" s="1"/>
  <c r="M1062" i="35"/>
  <c r="M1113" i="35" s="1"/>
  <c r="H1062" i="35"/>
  <c r="H1113" i="35" s="1"/>
  <c r="D4099" i="35"/>
  <c r="P3910" i="35"/>
  <c r="P3961" i="35" s="1"/>
  <c r="M3905" i="35"/>
  <c r="M3956" i="35" s="1"/>
  <c r="N3904" i="35"/>
  <c r="N3955" i="35" s="1"/>
  <c r="I3904" i="35"/>
  <c r="I3955" i="35" s="1"/>
  <c r="M3903" i="35"/>
  <c r="M3954" i="35" s="1"/>
  <c r="R3812" i="35"/>
  <c r="R3863" i="35" s="1"/>
  <c r="J3808" i="35"/>
  <c r="J3859" i="35" s="1"/>
  <c r="R3804" i="35"/>
  <c r="R3855" i="35" s="1"/>
  <c r="J3800" i="35"/>
  <c r="J3851" i="35" s="1"/>
  <c r="L3708" i="35"/>
  <c r="L3759" i="35" s="1"/>
  <c r="H3706" i="35"/>
  <c r="H3757" i="35" s="1"/>
  <c r="L3705" i="35"/>
  <c r="L3756" i="35" s="1"/>
  <c r="L3702" i="35"/>
  <c r="L3753" i="35" s="1"/>
  <c r="L3700" i="35"/>
  <c r="L3751" i="35" s="1"/>
  <c r="L3699" i="35"/>
  <c r="L3750" i="35" s="1"/>
  <c r="H3695" i="35"/>
  <c r="H3746" i="35" s="1"/>
  <c r="H3694" i="35"/>
  <c r="H3745" i="35" s="1"/>
  <c r="L3692" i="35"/>
  <c r="L3743" i="35" s="1"/>
  <c r="L3690" i="35"/>
  <c r="L3741" i="35" s="1"/>
  <c r="H3684" i="35"/>
  <c r="H3735" i="35" s="1"/>
  <c r="L3682" i="35"/>
  <c r="L3733" i="35" s="1"/>
  <c r="H3675" i="35"/>
  <c r="H3726" i="35" s="1"/>
  <c r="L3674" i="35"/>
  <c r="L3725" i="35" s="1"/>
  <c r="H3674" i="35"/>
  <c r="H3725" i="35" s="1"/>
  <c r="H3673" i="35"/>
  <c r="H3724" i="35" s="1"/>
  <c r="L3670" i="35"/>
  <c r="L3721" i="35" s="1"/>
  <c r="H3668" i="35"/>
  <c r="H3719" i="35" s="1"/>
  <c r="O3660" i="35"/>
  <c r="D3590" i="35"/>
  <c r="H3291" i="35"/>
  <c r="H3342" i="35" s="1"/>
  <c r="L3290" i="35"/>
  <c r="L3341" i="35" s="1"/>
  <c r="L3289" i="35"/>
  <c r="L3340" i="35" s="1"/>
  <c r="H3287" i="35"/>
  <c r="H3338" i="35" s="1"/>
  <c r="H3283" i="35"/>
  <c r="H3334" i="35" s="1"/>
  <c r="H3279" i="35"/>
  <c r="H3330" i="35" s="1"/>
  <c r="H3277" i="35"/>
  <c r="H3328" i="35" s="1"/>
  <c r="H3274" i="35"/>
  <c r="H3325" i="35" s="1"/>
  <c r="H3271" i="35"/>
  <c r="H3322" i="35" s="1"/>
  <c r="H3267" i="35"/>
  <c r="H3318" i="35" s="1"/>
  <c r="P3187" i="35"/>
  <c r="P3238" i="35" s="1"/>
  <c r="P3147" i="35"/>
  <c r="P3198" i="35" s="1"/>
  <c r="P2975" i="35"/>
  <c r="D2975" i="35"/>
  <c r="H2922" i="35"/>
  <c r="L2908" i="35"/>
  <c r="L2959" i="35" s="1"/>
  <c r="L2902" i="35"/>
  <c r="L2953" i="35" s="1"/>
  <c r="K2898" i="35"/>
  <c r="K2949" i="35" s="1"/>
  <c r="O2897" i="35"/>
  <c r="O2948" i="35" s="1"/>
  <c r="G2897" i="35"/>
  <c r="G2948" i="35" s="1"/>
  <c r="Q2886" i="35"/>
  <c r="Q2937" i="35" s="1"/>
  <c r="M2883" i="35"/>
  <c r="M2934" i="35" s="1"/>
  <c r="H2883" i="35"/>
  <c r="H2934" i="35" s="1"/>
  <c r="K2882" i="35"/>
  <c r="K2933" i="35" s="1"/>
  <c r="G2881" i="35"/>
  <c r="G2932" i="35" s="1"/>
  <c r="L2875" i="35"/>
  <c r="L2926" i="35" s="1"/>
  <c r="H2874" i="35"/>
  <c r="H2925" i="35" s="1"/>
  <c r="P2872" i="35"/>
  <c r="P2923" i="35" s="1"/>
  <c r="L2872" i="35"/>
  <c r="D2800" i="35"/>
  <c r="D2796" i="35"/>
  <c r="I2753" i="35"/>
  <c r="I2804" i="35" s="1"/>
  <c r="P2751" i="35"/>
  <c r="P2802" i="35" s="1"/>
  <c r="P2749" i="35"/>
  <c r="P2800" i="35" s="1"/>
  <c r="I2745" i="35"/>
  <c r="I2796" i="35" s="1"/>
  <c r="I2741" i="35"/>
  <c r="I2792" i="35" s="1"/>
  <c r="P2739" i="35"/>
  <c r="P2790" i="35" s="1"/>
  <c r="L2493" i="35"/>
  <c r="L2544" i="35" s="1"/>
  <c r="M2493" i="35"/>
  <c r="M2544" i="35" s="1"/>
  <c r="M133" i="35"/>
  <c r="M184" i="35" s="1"/>
  <c r="M47" i="35"/>
  <c r="M98" i="35" s="1"/>
  <c r="H153" i="35"/>
  <c r="H204" i="35" s="1"/>
  <c r="L269" i="35"/>
  <c r="L320" i="35" s="1"/>
  <c r="R151" i="35"/>
  <c r="R202" i="35" s="1"/>
  <c r="R119" i="35"/>
  <c r="R170" i="35" s="1"/>
  <c r="Q143" i="35"/>
  <c r="Q194" i="35" s="1"/>
  <c r="P163" i="35"/>
  <c r="P214" i="35" s="1"/>
  <c r="P131" i="35"/>
  <c r="P182" i="35" s="1"/>
  <c r="O155" i="35"/>
  <c r="O206" i="35" s="1"/>
  <c r="O123" i="35"/>
  <c r="O174" i="35" s="1"/>
  <c r="N160" i="35"/>
  <c r="N211" i="35" s="1"/>
  <c r="N135" i="35"/>
  <c r="N186" i="35" s="1"/>
  <c r="M155" i="35"/>
  <c r="M206" i="35" s="1"/>
  <c r="M131" i="35"/>
  <c r="M182" i="35" s="1"/>
  <c r="L163" i="35"/>
  <c r="L214" i="35" s="1"/>
  <c r="L131" i="35"/>
  <c r="L182" i="35" s="1"/>
  <c r="K151" i="35"/>
  <c r="K202" i="35" s="1"/>
  <c r="K127" i="35"/>
  <c r="K178" i="35" s="1"/>
  <c r="J147" i="35"/>
  <c r="J198" i="35" s="1"/>
  <c r="J131" i="35"/>
  <c r="J182" i="35" s="1"/>
  <c r="I135" i="35"/>
  <c r="I186" i="35" s="1"/>
  <c r="H151" i="35"/>
  <c r="H202" i="35" s="1"/>
  <c r="H119" i="35"/>
  <c r="H170" i="35" s="1"/>
  <c r="G163" i="35"/>
  <c r="G214" i="35" s="1"/>
  <c r="G131" i="35"/>
  <c r="G182" i="35" s="1"/>
  <c r="F159" i="35"/>
  <c r="F210" i="35" s="1"/>
  <c r="F127" i="35"/>
  <c r="F178" i="35" s="1"/>
  <c r="E135" i="35"/>
  <c r="E186" i="35" s="1"/>
  <c r="D210" i="35"/>
  <c r="D194" i="35"/>
  <c r="D170" i="35"/>
  <c r="D308" i="35"/>
  <c r="K297" i="35"/>
  <c r="K348" i="35" s="1"/>
  <c r="N285" i="35"/>
  <c r="N336" i="35" s="1"/>
  <c r="F265" i="35"/>
  <c r="F316" i="35" s="1"/>
  <c r="J917" i="35"/>
  <c r="J968" i="35" s="1"/>
  <c r="D870" i="35"/>
  <c r="G783" i="35"/>
  <c r="G834" i="35" s="1"/>
  <c r="D733" i="35"/>
  <c r="M681" i="35"/>
  <c r="M732" i="35" s="1"/>
  <c r="E568" i="35"/>
  <c r="E619" i="35" s="1"/>
  <c r="E534" i="35"/>
  <c r="M2001" i="35"/>
  <c r="M2052" i="35" s="1"/>
  <c r="E1989" i="35"/>
  <c r="E2040" i="35" s="1"/>
  <c r="E1986" i="35"/>
  <c r="E2037" i="35" s="1"/>
  <c r="P1983" i="35"/>
  <c r="P2034" i="35" s="1"/>
  <c r="N1981" i="35"/>
  <c r="N2032" i="35" s="1"/>
  <c r="Q1978" i="35"/>
  <c r="Q2029" i="35" s="1"/>
  <c r="N1975" i="35"/>
  <c r="N2026" i="35" s="1"/>
  <c r="M1969" i="35"/>
  <c r="M2020" i="35" s="1"/>
  <c r="F1969" i="35"/>
  <c r="F2020" i="35" s="1"/>
  <c r="E1967" i="35"/>
  <c r="E2018" i="35" s="1"/>
  <c r="P1933" i="35"/>
  <c r="L1933" i="35"/>
  <c r="H1933" i="35"/>
  <c r="D1933" i="35"/>
  <c r="D1912" i="35"/>
  <c r="D1908" i="35"/>
  <c r="D1900" i="35"/>
  <c r="D1877" i="35"/>
  <c r="D1873" i="35"/>
  <c r="N1865" i="35"/>
  <c r="N1916" i="35" s="1"/>
  <c r="Q1864" i="35"/>
  <c r="Q1915" i="35" s="1"/>
  <c r="I1864" i="35"/>
  <c r="I1915" i="35" s="1"/>
  <c r="N1863" i="35"/>
  <c r="N1914" i="35" s="1"/>
  <c r="I1861" i="35"/>
  <c r="I1912" i="35" s="1"/>
  <c r="L1860" i="35"/>
  <c r="L1911" i="35" s="1"/>
  <c r="M1857" i="35"/>
  <c r="M1908" i="35" s="1"/>
  <c r="J1855" i="35"/>
  <c r="J1906" i="35" s="1"/>
  <c r="N1853" i="35"/>
  <c r="N1904" i="35" s="1"/>
  <c r="R1851" i="35"/>
  <c r="R1902" i="35" s="1"/>
  <c r="M1851" i="35"/>
  <c r="M1902" i="35" s="1"/>
  <c r="J1848" i="35"/>
  <c r="J1899" i="35" s="1"/>
  <c r="F1846" i="35"/>
  <c r="F1897" i="35" s="1"/>
  <c r="E1844" i="35"/>
  <c r="E1895" i="35" s="1"/>
  <c r="Q1843" i="35"/>
  <c r="Q1894" i="35" s="1"/>
  <c r="L1843" i="35"/>
  <c r="L1894" i="35" s="1"/>
  <c r="R1842" i="35"/>
  <c r="R1893" i="35" s="1"/>
  <c r="P1841" i="35"/>
  <c r="P1892" i="35" s="1"/>
  <c r="P1839" i="35"/>
  <c r="P1890" i="35" s="1"/>
  <c r="E1839" i="35"/>
  <c r="E1890" i="35" s="1"/>
  <c r="N1837" i="35"/>
  <c r="N1888" i="35" s="1"/>
  <c r="H1837" i="35"/>
  <c r="H1888" i="35" s="1"/>
  <c r="Q1836" i="35"/>
  <c r="Q1887" i="35" s="1"/>
  <c r="F1834" i="35"/>
  <c r="F1885" i="35" s="1"/>
  <c r="P1833" i="35"/>
  <c r="P1884" i="35" s="1"/>
  <c r="H1833" i="35"/>
  <c r="H1884" i="35" s="1"/>
  <c r="N1831" i="35"/>
  <c r="N1882" i="35" s="1"/>
  <c r="H1831" i="35"/>
  <c r="H1882" i="35" s="1"/>
  <c r="J1829" i="35"/>
  <c r="J1880" i="35" s="1"/>
  <c r="P1827" i="35"/>
  <c r="P1878" i="35" s="1"/>
  <c r="J1827" i="35"/>
  <c r="J1878" i="35" s="1"/>
  <c r="N1826" i="35"/>
  <c r="N1877" i="35" s="1"/>
  <c r="M1825" i="35"/>
  <c r="M1876" i="35" s="1"/>
  <c r="R1821" i="35"/>
  <c r="R1872" i="35" s="1"/>
  <c r="N1820" i="35"/>
  <c r="N1871" i="35" s="1"/>
  <c r="J1817" i="35"/>
  <c r="J1868" i="35" s="1"/>
  <c r="O1792" i="35"/>
  <c r="K1792" i="35"/>
  <c r="Q1726" i="35"/>
  <c r="Q1777" i="35" s="1"/>
  <c r="P1723" i="35"/>
  <c r="P1774" i="35" s="1"/>
  <c r="L1722" i="35"/>
  <c r="L1773" i="35" s="1"/>
  <c r="L1718" i="35"/>
  <c r="L1769" i="35" s="1"/>
  <c r="E1716" i="35"/>
  <c r="E1767" i="35" s="1"/>
  <c r="P1715" i="35"/>
  <c r="P1766" i="35" s="1"/>
  <c r="E1712" i="35"/>
  <c r="E1763" i="35" s="1"/>
  <c r="I1698" i="35"/>
  <c r="I1749" i="35" s="1"/>
  <c r="L1695" i="35"/>
  <c r="L1746" i="35" s="1"/>
  <c r="Q1682" i="35"/>
  <c r="Q1733" i="35" s="1"/>
  <c r="D1636" i="35"/>
  <c r="O1621" i="35"/>
  <c r="O1672" i="35" s="1"/>
  <c r="O1615" i="35"/>
  <c r="O1666" i="35" s="1"/>
  <c r="M1612" i="35"/>
  <c r="M1663" i="35" s="1"/>
  <c r="P1611" i="35"/>
  <c r="P1662" i="35" s="1"/>
  <c r="H1607" i="35"/>
  <c r="H1658" i="35" s="1"/>
  <c r="Q1604" i="35"/>
  <c r="Q1655" i="35" s="1"/>
  <c r="E1601" i="35"/>
  <c r="E1652" i="35" s="1"/>
  <c r="P1600" i="35"/>
  <c r="P1651" i="35" s="1"/>
  <c r="G1600" i="35"/>
  <c r="G1651" i="35" s="1"/>
  <c r="L1599" i="35"/>
  <c r="L1650" i="35" s="1"/>
  <c r="K1598" i="35"/>
  <c r="K1649" i="35" s="1"/>
  <c r="F1597" i="35"/>
  <c r="F1648" i="35" s="1"/>
  <c r="P1596" i="35"/>
  <c r="P1647" i="35" s="1"/>
  <c r="G1596" i="35"/>
  <c r="G1647" i="35" s="1"/>
  <c r="L1595" i="35"/>
  <c r="L1646" i="35" s="1"/>
  <c r="K1594" i="35"/>
  <c r="K1645" i="35" s="1"/>
  <c r="F1593" i="35"/>
  <c r="F1644" i="35" s="1"/>
  <c r="P1592" i="35"/>
  <c r="P1643" i="35" s="1"/>
  <c r="G1592" i="35"/>
  <c r="G1643" i="35" s="1"/>
  <c r="L1591" i="35"/>
  <c r="L1642" i="35" s="1"/>
  <c r="K1590" i="35"/>
  <c r="K1641" i="35" s="1"/>
  <c r="F1589" i="35"/>
  <c r="F1640" i="35" s="1"/>
  <c r="P1588" i="35"/>
  <c r="P1639" i="35" s="1"/>
  <c r="G1588" i="35"/>
  <c r="G1639" i="35" s="1"/>
  <c r="L1587" i="35"/>
  <c r="L1638" i="35" s="1"/>
  <c r="K1586" i="35"/>
  <c r="K1637" i="35" s="1"/>
  <c r="N1582" i="35"/>
  <c r="N1633" i="35" s="1"/>
  <c r="J1580" i="35"/>
  <c r="J1631" i="35" s="1"/>
  <c r="R1577" i="35"/>
  <c r="R1628" i="35" s="1"/>
  <c r="H1577" i="35"/>
  <c r="H1628" i="35" s="1"/>
  <c r="D1537" i="35"/>
  <c r="D1489" i="35"/>
  <c r="E1485" i="35"/>
  <c r="E1536" i="35" s="1"/>
  <c r="M1462" i="35"/>
  <c r="M1513" i="35" s="1"/>
  <c r="O1444" i="35"/>
  <c r="O1495" i="35" s="1"/>
  <c r="R1412" i="35"/>
  <c r="N1412" i="35"/>
  <c r="J1412" i="35"/>
  <c r="F1412" i="35"/>
  <c r="D1388" i="35"/>
  <c r="D1385" i="35"/>
  <c r="D1366" i="35"/>
  <c r="D1361" i="35"/>
  <c r="K1344" i="35"/>
  <c r="K1395" i="35" s="1"/>
  <c r="K1342" i="35"/>
  <c r="K1393" i="35" s="1"/>
  <c r="R1330" i="35"/>
  <c r="R1381" i="35" s="1"/>
  <c r="M1330" i="35"/>
  <c r="M1381" i="35" s="1"/>
  <c r="G1330" i="35"/>
  <c r="G1381" i="35" s="1"/>
  <c r="O1326" i="35"/>
  <c r="O1377" i="35" s="1"/>
  <c r="H1326" i="35"/>
  <c r="H1377" i="35" s="1"/>
  <c r="R1325" i="35"/>
  <c r="R1376" i="35" s="1"/>
  <c r="H1325" i="35"/>
  <c r="H1376" i="35" s="1"/>
  <c r="O1316" i="35"/>
  <c r="O1367" i="35" s="1"/>
  <c r="G1314" i="35"/>
  <c r="G1365" i="35" s="1"/>
  <c r="O1310" i="35"/>
  <c r="O1361" i="35" s="1"/>
  <c r="I1310" i="35"/>
  <c r="I1361" i="35" s="1"/>
  <c r="J1309" i="35"/>
  <c r="J1360" i="35" s="1"/>
  <c r="R1308" i="35"/>
  <c r="R1359" i="35" s="1"/>
  <c r="J1308" i="35"/>
  <c r="J1359" i="35" s="1"/>
  <c r="P1306" i="35"/>
  <c r="P1357" i="35" s="1"/>
  <c r="L1306" i="35"/>
  <c r="L1357" i="35" s="1"/>
  <c r="H1306" i="35"/>
  <c r="H1357" i="35" s="1"/>
  <c r="O1305" i="35"/>
  <c r="O1356" i="35" s="1"/>
  <c r="K1305" i="35"/>
  <c r="K1356" i="35" s="1"/>
  <c r="O1304" i="35"/>
  <c r="O1355" i="35" s="1"/>
  <c r="K1304" i="35"/>
  <c r="K1355" i="35" s="1"/>
  <c r="O1303" i="35"/>
  <c r="O1354" i="35" s="1"/>
  <c r="K1303" i="35"/>
  <c r="K1354" i="35" s="1"/>
  <c r="K1301" i="35"/>
  <c r="K1352" i="35" s="1"/>
  <c r="R1300" i="35"/>
  <c r="R1351" i="35" s="1"/>
  <c r="J1297" i="35"/>
  <c r="J1348" i="35" s="1"/>
  <c r="D1254" i="35"/>
  <c r="D1246" i="35"/>
  <c r="D1237" i="35"/>
  <c r="D1233" i="35"/>
  <c r="O1207" i="35"/>
  <c r="O1258" i="35" s="1"/>
  <c r="O1203" i="35"/>
  <c r="O1254" i="35" s="1"/>
  <c r="O1202" i="35"/>
  <c r="O1253" i="35" s="1"/>
  <c r="O1201" i="35"/>
  <c r="O1252" i="35" s="1"/>
  <c r="O1200" i="35"/>
  <c r="O1251" i="35" s="1"/>
  <c r="O1199" i="35"/>
  <c r="O1250" i="35" s="1"/>
  <c r="O1198" i="35"/>
  <c r="O1249" i="35" s="1"/>
  <c r="O1197" i="35"/>
  <c r="O1248" i="35" s="1"/>
  <c r="O1196" i="35"/>
  <c r="O1247" i="35" s="1"/>
  <c r="O1195" i="35"/>
  <c r="O1246" i="35" s="1"/>
  <c r="O1194" i="35"/>
  <c r="O1245" i="35" s="1"/>
  <c r="Q1193" i="35"/>
  <c r="Q1244" i="35" s="1"/>
  <c r="O1190" i="35"/>
  <c r="O1241" i="35" s="1"/>
  <c r="I1184" i="35"/>
  <c r="I1235" i="35" s="1"/>
  <c r="O1182" i="35"/>
  <c r="O1233" i="35" s="1"/>
  <c r="K1182" i="35"/>
  <c r="K1233" i="35" s="1"/>
  <c r="G1182" i="35"/>
  <c r="G1233" i="35" s="1"/>
  <c r="M1181" i="35"/>
  <c r="M1232" i="35" s="1"/>
  <c r="Q1180" i="35"/>
  <c r="Q1231" i="35" s="1"/>
  <c r="I1180" i="35"/>
  <c r="I1231" i="35" s="1"/>
  <c r="N1179" i="35"/>
  <c r="N1230" i="35" s="1"/>
  <c r="Q1178" i="35"/>
  <c r="Q1229" i="35" s="1"/>
  <c r="O1160" i="35"/>
  <c r="O1211" i="35" s="1"/>
  <c r="D1122" i="35"/>
  <c r="D1113" i="35"/>
  <c r="D1111" i="35"/>
  <c r="J1104" i="35"/>
  <c r="J1155" i="35" s="1"/>
  <c r="O1103" i="35"/>
  <c r="O1154" i="35" s="1"/>
  <c r="L1100" i="35"/>
  <c r="L1151" i="35" s="1"/>
  <c r="I1099" i="35"/>
  <c r="I1150" i="35" s="1"/>
  <c r="L1096" i="35"/>
  <c r="L1147" i="35" s="1"/>
  <c r="J1094" i="35"/>
  <c r="J1145" i="35" s="1"/>
  <c r="J1092" i="35"/>
  <c r="J1143" i="35" s="1"/>
  <c r="J1088" i="35"/>
  <c r="J1139" i="35" s="1"/>
  <c r="J1086" i="35"/>
  <c r="J1137" i="35" s="1"/>
  <c r="J1084" i="35"/>
  <c r="J1135" i="35" s="1"/>
  <c r="M1083" i="35"/>
  <c r="M1134" i="35" s="1"/>
  <c r="I1078" i="35"/>
  <c r="I1129" i="35" s="1"/>
  <c r="Q1075" i="35"/>
  <c r="Q1126" i="35" s="1"/>
  <c r="L1075" i="35"/>
  <c r="L1126" i="35" s="1"/>
  <c r="F1075" i="35"/>
  <c r="F1126" i="35" s="1"/>
  <c r="M1071" i="35"/>
  <c r="M1122" i="35" s="1"/>
  <c r="L1067" i="35"/>
  <c r="L1118" i="35" s="1"/>
  <c r="E1067" i="35"/>
  <c r="E1118" i="35" s="1"/>
  <c r="Q1066" i="35"/>
  <c r="Q1117" i="35" s="1"/>
  <c r="I1066" i="35"/>
  <c r="I1117" i="35" s="1"/>
  <c r="P1062" i="35"/>
  <c r="P1113" i="35" s="1"/>
  <c r="J1062" i="35"/>
  <c r="J1113" i="35" s="1"/>
  <c r="E1062" i="35"/>
  <c r="E1113" i="35" s="1"/>
  <c r="I1060" i="35"/>
  <c r="I1111" i="35" s="1"/>
  <c r="J1059" i="35"/>
  <c r="J1110" i="35" s="1"/>
  <c r="Q1058" i="35"/>
  <c r="Q1109" i="35" s="1"/>
  <c r="L1058" i="35"/>
  <c r="L1109" i="35" s="1"/>
  <c r="F1058" i="35"/>
  <c r="F1109" i="35" s="1"/>
  <c r="I1056" i="35"/>
  <c r="D4141" i="35"/>
  <c r="D4102" i="35"/>
  <c r="D4098" i="35"/>
  <c r="H4069" i="35"/>
  <c r="H4120" i="35" s="1"/>
  <c r="J4063" i="35"/>
  <c r="J4114" i="35" s="1"/>
  <c r="L4060" i="35"/>
  <c r="L4111" i="35" s="1"/>
  <c r="L4056" i="35"/>
  <c r="L4107" i="35" s="1"/>
  <c r="P4052" i="35"/>
  <c r="P4103" i="35" s="1"/>
  <c r="P4051" i="35"/>
  <c r="P4102" i="35" s="1"/>
  <c r="L4048" i="35"/>
  <c r="L4099" i="35" s="1"/>
  <c r="P4044" i="35"/>
  <c r="P4095" i="35" s="1"/>
  <c r="P4043" i="35"/>
  <c r="P4094" i="35" s="1"/>
  <c r="D3961" i="35"/>
  <c r="L3948" i="35"/>
  <c r="L3999" i="35" s="1"/>
  <c r="P3947" i="35"/>
  <c r="P3998" i="35" s="1"/>
  <c r="P3946" i="35"/>
  <c r="P3997" i="35" s="1"/>
  <c r="L3943" i="35"/>
  <c r="L3994" i="35" s="1"/>
  <c r="L3940" i="35"/>
  <c r="L3991" i="35" s="1"/>
  <c r="P3939" i="35"/>
  <c r="P3990" i="35" s="1"/>
  <c r="P3938" i="35"/>
  <c r="P3989" i="35" s="1"/>
  <c r="L3935" i="35"/>
  <c r="L3986" i="35" s="1"/>
  <c r="L3932" i="35"/>
  <c r="L3983" i="35" s="1"/>
  <c r="P3931" i="35"/>
  <c r="P3982" i="35" s="1"/>
  <c r="P3930" i="35"/>
  <c r="P3981" i="35" s="1"/>
  <c r="L3927" i="35"/>
  <c r="L3978" i="35" s="1"/>
  <c r="L3924" i="35"/>
  <c r="L3975" i="35" s="1"/>
  <c r="P3923" i="35"/>
  <c r="P3974" i="35" s="1"/>
  <c r="P3922" i="35"/>
  <c r="P3973" i="35" s="1"/>
  <c r="O3917" i="35"/>
  <c r="O3968" i="35" s="1"/>
  <c r="J3917" i="35"/>
  <c r="J3968" i="35" s="1"/>
  <c r="O3916" i="35"/>
  <c r="O3967" i="35" s="1"/>
  <c r="J3916" i="35"/>
  <c r="J3967" i="35" s="1"/>
  <c r="O3915" i="35"/>
  <c r="O3966" i="35" s="1"/>
  <c r="J3915" i="35"/>
  <c r="J3966" i="35" s="1"/>
  <c r="F3914" i="35"/>
  <c r="F3965" i="35" s="1"/>
  <c r="P3913" i="35"/>
  <c r="P3964" i="35" s="1"/>
  <c r="J3913" i="35"/>
  <c r="J3964" i="35" s="1"/>
  <c r="N3911" i="35"/>
  <c r="N3962" i="35" s="1"/>
  <c r="K3910" i="35"/>
  <c r="K3961" i="35" s="1"/>
  <c r="P3907" i="35"/>
  <c r="P3958" i="35" s="1"/>
  <c r="L3907" i="35"/>
  <c r="L3958" i="35" s="1"/>
  <c r="H3907" i="35"/>
  <c r="H3958" i="35" s="1"/>
  <c r="K3906" i="35"/>
  <c r="K3957" i="35" s="1"/>
  <c r="O3905" i="35"/>
  <c r="O3956" i="35" s="1"/>
  <c r="K3905" i="35"/>
  <c r="K3956" i="35" s="1"/>
  <c r="F3905" i="35"/>
  <c r="F3956" i="35" s="1"/>
  <c r="Q3904" i="35"/>
  <c r="Q3955" i="35" s="1"/>
  <c r="K3904" i="35"/>
  <c r="K3955" i="35" s="1"/>
  <c r="F3904" i="35"/>
  <c r="F3955" i="35" s="1"/>
  <c r="Q3903" i="35"/>
  <c r="Q3954" i="35" s="1"/>
  <c r="I3903" i="35"/>
  <c r="I3954" i="35" s="1"/>
  <c r="O3901" i="35"/>
  <c r="O3952" i="35" s="1"/>
  <c r="F3901" i="35"/>
  <c r="F3952" i="35" s="1"/>
  <c r="N3812" i="35"/>
  <c r="N3863" i="35" s="1"/>
  <c r="F3810" i="35"/>
  <c r="F3861" i="35" s="1"/>
  <c r="N3808" i="35"/>
  <c r="N3859" i="35" s="1"/>
  <c r="F3806" i="35"/>
  <c r="F3857" i="35" s="1"/>
  <c r="N3804" i="35"/>
  <c r="N3855" i="35" s="1"/>
  <c r="F3802" i="35"/>
  <c r="F3853" i="35" s="1"/>
  <c r="N3800" i="35"/>
  <c r="N3851" i="35" s="1"/>
  <c r="F3798" i="35"/>
  <c r="F3849" i="35" s="1"/>
  <c r="N3796" i="35"/>
  <c r="N3847" i="35" s="1"/>
  <c r="H3793" i="35"/>
  <c r="H3844" i="35" s="1"/>
  <c r="H3792" i="35"/>
  <c r="H3843" i="35" s="1"/>
  <c r="H3785" i="35"/>
  <c r="H3836" i="35" s="1"/>
  <c r="H3784" i="35"/>
  <c r="H3835" i="35" s="1"/>
  <c r="H3777" i="35"/>
  <c r="H3828" i="35" s="1"/>
  <c r="H3776" i="35"/>
  <c r="H3827" i="35" s="1"/>
  <c r="H3769" i="35"/>
  <c r="H3820" i="35" s="1"/>
  <c r="H3768" i="35"/>
  <c r="H3819" i="35" s="1"/>
  <c r="D3717" i="35"/>
  <c r="D3715" i="35"/>
  <c r="D3713" i="35"/>
  <c r="D3711" i="35"/>
  <c r="R3709" i="35"/>
  <c r="R3760" i="35" s="1"/>
  <c r="N3709" i="35"/>
  <c r="N3760" i="35" s="1"/>
  <c r="J3709" i="35"/>
  <c r="J3760" i="35" s="1"/>
  <c r="R3708" i="35"/>
  <c r="R3759" i="35" s="1"/>
  <c r="N3708" i="35"/>
  <c r="N3759" i="35" s="1"/>
  <c r="J3708" i="35"/>
  <c r="J3759" i="35" s="1"/>
  <c r="R3707" i="35"/>
  <c r="R3758" i="35" s="1"/>
  <c r="N3707" i="35"/>
  <c r="N3758" i="35" s="1"/>
  <c r="J3707" i="35"/>
  <c r="J3758" i="35" s="1"/>
  <c r="R3706" i="35"/>
  <c r="R3757" i="35" s="1"/>
  <c r="N3706" i="35"/>
  <c r="N3757" i="35" s="1"/>
  <c r="J3706" i="35"/>
  <c r="J3757" i="35" s="1"/>
  <c r="R3705" i="35"/>
  <c r="R3756" i="35" s="1"/>
  <c r="N3705" i="35"/>
  <c r="N3756" i="35" s="1"/>
  <c r="J3705" i="35"/>
  <c r="J3756" i="35" s="1"/>
  <c r="R3704" i="35"/>
  <c r="R3755" i="35" s="1"/>
  <c r="N3704" i="35"/>
  <c r="N3755" i="35" s="1"/>
  <c r="J3704" i="35"/>
  <c r="J3755" i="35" s="1"/>
  <c r="R3703" i="35"/>
  <c r="R3754" i="35" s="1"/>
  <c r="N3703" i="35"/>
  <c r="N3754" i="35" s="1"/>
  <c r="J3703" i="35"/>
  <c r="J3754" i="35" s="1"/>
  <c r="R3702" i="35"/>
  <c r="R3753" i="35" s="1"/>
  <c r="N3702" i="35"/>
  <c r="N3753" i="35" s="1"/>
  <c r="J3702" i="35"/>
  <c r="J3753" i="35" s="1"/>
  <c r="R3701" i="35"/>
  <c r="R3752" i="35" s="1"/>
  <c r="N3701" i="35"/>
  <c r="N3752" i="35" s="1"/>
  <c r="J3701" i="35"/>
  <c r="J3752" i="35" s="1"/>
  <c r="R3700" i="35"/>
  <c r="R3751" i="35" s="1"/>
  <c r="N3700" i="35"/>
  <c r="N3751" i="35" s="1"/>
  <c r="J3700" i="35"/>
  <c r="J3751" i="35" s="1"/>
  <c r="R3699" i="35"/>
  <c r="R3750" i="35" s="1"/>
  <c r="N3699" i="35"/>
  <c r="N3750" i="35" s="1"/>
  <c r="J3699" i="35"/>
  <c r="J3750" i="35" s="1"/>
  <c r="R3698" i="35"/>
  <c r="R3749" i="35" s="1"/>
  <c r="N3698" i="35"/>
  <c r="N3749" i="35" s="1"/>
  <c r="J3698" i="35"/>
  <c r="J3749" i="35" s="1"/>
  <c r="R3697" i="35"/>
  <c r="R3748" i="35" s="1"/>
  <c r="N3697" i="35"/>
  <c r="N3748" i="35" s="1"/>
  <c r="J3697" i="35"/>
  <c r="J3748" i="35" s="1"/>
  <c r="R3696" i="35"/>
  <c r="R3747" i="35" s="1"/>
  <c r="N3696" i="35"/>
  <c r="N3747" i="35" s="1"/>
  <c r="J3696" i="35"/>
  <c r="J3747" i="35" s="1"/>
  <c r="R3695" i="35"/>
  <c r="R3746" i="35" s="1"/>
  <c r="N3695" i="35"/>
  <c r="N3746" i="35" s="1"/>
  <c r="J3695" i="35"/>
  <c r="J3746" i="35" s="1"/>
  <c r="R3694" i="35"/>
  <c r="R3745" i="35" s="1"/>
  <c r="N3694" i="35"/>
  <c r="N3745" i="35" s="1"/>
  <c r="J3694" i="35"/>
  <c r="J3745" i="35" s="1"/>
  <c r="R3693" i="35"/>
  <c r="R3744" i="35" s="1"/>
  <c r="N3693" i="35"/>
  <c r="N3744" i="35" s="1"/>
  <c r="J3693" i="35"/>
  <c r="J3744" i="35" s="1"/>
  <c r="R3692" i="35"/>
  <c r="R3743" i="35" s="1"/>
  <c r="N3692" i="35"/>
  <c r="N3743" i="35" s="1"/>
  <c r="J3692" i="35"/>
  <c r="J3743" i="35" s="1"/>
  <c r="R3691" i="35"/>
  <c r="R3742" i="35" s="1"/>
  <c r="N3691" i="35"/>
  <c r="N3742" i="35" s="1"/>
  <c r="J3691" i="35"/>
  <c r="J3742" i="35" s="1"/>
  <c r="R3690" i="35"/>
  <c r="R3741" i="35" s="1"/>
  <c r="N3690" i="35"/>
  <c r="N3741" i="35" s="1"/>
  <c r="J3690" i="35"/>
  <c r="J3741" i="35" s="1"/>
  <c r="R3689" i="35"/>
  <c r="R3740" i="35" s="1"/>
  <c r="N3689" i="35"/>
  <c r="N3740" i="35" s="1"/>
  <c r="J3689" i="35"/>
  <c r="J3740" i="35" s="1"/>
  <c r="R3688" i="35"/>
  <c r="R3739" i="35" s="1"/>
  <c r="N3688" i="35"/>
  <c r="N3739" i="35" s="1"/>
  <c r="J3688" i="35"/>
  <c r="J3739" i="35" s="1"/>
  <c r="R3687" i="35"/>
  <c r="R3738" i="35" s="1"/>
  <c r="N3687" i="35"/>
  <c r="N3738" i="35" s="1"/>
  <c r="J3687" i="35"/>
  <c r="J3738" i="35" s="1"/>
  <c r="R3686" i="35"/>
  <c r="R3737" i="35" s="1"/>
  <c r="N3686" i="35"/>
  <c r="N3737" i="35" s="1"/>
  <c r="J3686" i="35"/>
  <c r="J3737" i="35" s="1"/>
  <c r="R3685" i="35"/>
  <c r="R3736" i="35" s="1"/>
  <c r="N3685" i="35"/>
  <c r="N3736" i="35" s="1"/>
  <c r="J3685" i="35"/>
  <c r="J3736" i="35" s="1"/>
  <c r="R3684" i="35"/>
  <c r="R3735" i="35" s="1"/>
  <c r="N3684" i="35"/>
  <c r="N3735" i="35" s="1"/>
  <c r="J3684" i="35"/>
  <c r="J3735" i="35" s="1"/>
  <c r="R3683" i="35"/>
  <c r="R3734" i="35" s="1"/>
  <c r="N3683" i="35"/>
  <c r="N3734" i="35" s="1"/>
  <c r="J3683" i="35"/>
  <c r="J3734" i="35" s="1"/>
  <c r="R3682" i="35"/>
  <c r="R3733" i="35" s="1"/>
  <c r="N3682" i="35"/>
  <c r="N3733" i="35" s="1"/>
  <c r="J3682" i="35"/>
  <c r="J3733" i="35" s="1"/>
  <c r="R3681" i="35"/>
  <c r="R3732" i="35" s="1"/>
  <c r="N3681" i="35"/>
  <c r="N3732" i="35" s="1"/>
  <c r="J3681" i="35"/>
  <c r="J3732" i="35" s="1"/>
  <c r="R3680" i="35"/>
  <c r="R3731" i="35" s="1"/>
  <c r="N3680" i="35"/>
  <c r="N3731" i="35" s="1"/>
  <c r="J3680" i="35"/>
  <c r="J3731" i="35" s="1"/>
  <c r="R3679" i="35"/>
  <c r="R3730" i="35" s="1"/>
  <c r="N3679" i="35"/>
  <c r="N3730" i="35" s="1"/>
  <c r="J3679" i="35"/>
  <c r="J3730" i="35" s="1"/>
  <c r="R3678" i="35"/>
  <c r="R3729" i="35" s="1"/>
  <c r="N3678" i="35"/>
  <c r="N3729" i="35" s="1"/>
  <c r="J3678" i="35"/>
  <c r="J3729" i="35" s="1"/>
  <c r="R3677" i="35"/>
  <c r="R3728" i="35" s="1"/>
  <c r="N3677" i="35"/>
  <c r="N3728" i="35" s="1"/>
  <c r="J3677" i="35"/>
  <c r="J3728" i="35" s="1"/>
  <c r="R3676" i="35"/>
  <c r="R3727" i="35" s="1"/>
  <c r="N3676" i="35"/>
  <c r="N3727" i="35" s="1"/>
  <c r="J3676" i="35"/>
  <c r="J3727" i="35" s="1"/>
  <c r="R3675" i="35"/>
  <c r="R3726" i="35" s="1"/>
  <c r="N3675" i="35"/>
  <c r="N3726" i="35" s="1"/>
  <c r="J3675" i="35"/>
  <c r="J3726" i="35" s="1"/>
  <c r="R3674" i="35"/>
  <c r="R3725" i="35" s="1"/>
  <c r="N3674" i="35"/>
  <c r="N3725" i="35" s="1"/>
  <c r="J3674" i="35"/>
  <c r="J3725" i="35" s="1"/>
  <c r="R3673" i="35"/>
  <c r="R3724" i="35" s="1"/>
  <c r="N3673" i="35"/>
  <c r="N3724" i="35" s="1"/>
  <c r="J3673" i="35"/>
  <c r="J3724" i="35" s="1"/>
  <c r="R3672" i="35"/>
  <c r="R3723" i="35" s="1"/>
  <c r="N3672" i="35"/>
  <c r="N3723" i="35" s="1"/>
  <c r="J3672" i="35"/>
  <c r="J3723" i="35" s="1"/>
  <c r="R3671" i="35"/>
  <c r="R3722" i="35" s="1"/>
  <c r="N3671" i="35"/>
  <c r="N3722" i="35" s="1"/>
  <c r="J3671" i="35"/>
  <c r="J3722" i="35" s="1"/>
  <c r="R3670" i="35"/>
  <c r="R3721" i="35" s="1"/>
  <c r="N3670" i="35"/>
  <c r="N3721" i="35" s="1"/>
  <c r="J3670" i="35"/>
  <c r="J3721" i="35" s="1"/>
  <c r="R3669" i="35"/>
  <c r="R3720" i="35" s="1"/>
  <c r="N3669" i="35"/>
  <c r="N3720" i="35" s="1"/>
  <c r="J3669" i="35"/>
  <c r="J3720" i="35" s="1"/>
  <c r="R3668" i="35"/>
  <c r="R3719" i="35" s="1"/>
  <c r="N3668" i="35"/>
  <c r="N3719" i="35" s="1"/>
  <c r="J3668" i="35"/>
  <c r="J3719" i="35" s="1"/>
  <c r="R3667" i="35"/>
  <c r="R3718" i="35" s="1"/>
  <c r="N3667" i="35"/>
  <c r="N3718" i="35" s="1"/>
  <c r="J3667" i="35"/>
  <c r="J3718" i="35" s="1"/>
  <c r="Q3666" i="35"/>
  <c r="Q3717" i="35" s="1"/>
  <c r="L3666" i="35"/>
  <c r="L3717" i="35" s="1"/>
  <c r="Q3665" i="35"/>
  <c r="Q3716" i="35" s="1"/>
  <c r="L3665" i="35"/>
  <c r="L3716" i="35" s="1"/>
  <c r="Q3664" i="35"/>
  <c r="Q3715" i="35" s="1"/>
  <c r="L3664" i="35"/>
  <c r="L3715" i="35" s="1"/>
  <c r="Q3663" i="35"/>
  <c r="Q3714" i="35" s="1"/>
  <c r="L3663" i="35"/>
  <c r="L3714" i="35" s="1"/>
  <c r="Q3662" i="35"/>
  <c r="Q3713" i="35" s="1"/>
  <c r="L3662" i="35"/>
  <c r="L3713" i="35" s="1"/>
  <c r="Q3661" i="35"/>
  <c r="Q3712" i="35" s="1"/>
  <c r="L3661" i="35"/>
  <c r="L3712" i="35" s="1"/>
  <c r="Q3660" i="35"/>
  <c r="L3660" i="35"/>
  <c r="D3615" i="35"/>
  <c r="D3589" i="35"/>
  <c r="D3573" i="35"/>
  <c r="F3568" i="35"/>
  <c r="F3619" i="35" s="1"/>
  <c r="O3557" i="35"/>
  <c r="O3608" i="35" s="1"/>
  <c r="R3553" i="35"/>
  <c r="R3604" i="35" s="1"/>
  <c r="L3545" i="35"/>
  <c r="L3596" i="35" s="1"/>
  <c r="P3425" i="35"/>
  <c r="P3476" i="35" s="1"/>
  <c r="P3424" i="35"/>
  <c r="P3475" i="35" s="1"/>
  <c r="P3417" i="35"/>
  <c r="P3468" i="35" s="1"/>
  <c r="P3416" i="35"/>
  <c r="P3467" i="35" s="1"/>
  <c r="P3409" i="35"/>
  <c r="P3460" i="35" s="1"/>
  <c r="P3408" i="35"/>
  <c r="P3459" i="35" s="1"/>
  <c r="P3401" i="35"/>
  <c r="P3452" i="35" s="1"/>
  <c r="P3400" i="35"/>
  <c r="P3451" i="35" s="1"/>
  <c r="P3393" i="35"/>
  <c r="P3444" i="35" s="1"/>
  <c r="P3392" i="35"/>
  <c r="P3443" i="35" s="1"/>
  <c r="P3385" i="35"/>
  <c r="P3436" i="35" s="1"/>
  <c r="P3384" i="35"/>
  <c r="P3435" i="35" s="1"/>
  <c r="D3341" i="35"/>
  <c r="D3337" i="35"/>
  <c r="D3333" i="35"/>
  <c r="D3329" i="35"/>
  <c r="D3325" i="35"/>
  <c r="D3321" i="35"/>
  <c r="D3317" i="35"/>
  <c r="P3294" i="35"/>
  <c r="R3292" i="35"/>
  <c r="R3343" i="35" s="1"/>
  <c r="N3292" i="35"/>
  <c r="N3343" i="35" s="1"/>
  <c r="J3292" i="35"/>
  <c r="J3343" i="35" s="1"/>
  <c r="R3291" i="35"/>
  <c r="R3342" i="35" s="1"/>
  <c r="N3291" i="35"/>
  <c r="N3342" i="35" s="1"/>
  <c r="J3291" i="35"/>
  <c r="J3342" i="35" s="1"/>
  <c r="R3290" i="35"/>
  <c r="R3341" i="35" s="1"/>
  <c r="N3290" i="35"/>
  <c r="N3341" i="35" s="1"/>
  <c r="J3290" i="35"/>
  <c r="J3341" i="35" s="1"/>
  <c r="R3289" i="35"/>
  <c r="R3340" i="35" s="1"/>
  <c r="N3289" i="35"/>
  <c r="N3340" i="35" s="1"/>
  <c r="J3289" i="35"/>
  <c r="J3340" i="35" s="1"/>
  <c r="R3288" i="35"/>
  <c r="R3339" i="35" s="1"/>
  <c r="N3288" i="35"/>
  <c r="N3339" i="35" s="1"/>
  <c r="J3288" i="35"/>
  <c r="J3339" i="35" s="1"/>
  <c r="R3287" i="35"/>
  <c r="R3338" i="35" s="1"/>
  <c r="N3287" i="35"/>
  <c r="N3338" i="35" s="1"/>
  <c r="J3287" i="35"/>
  <c r="J3338" i="35" s="1"/>
  <c r="R3286" i="35"/>
  <c r="R3337" i="35" s="1"/>
  <c r="N3286" i="35"/>
  <c r="N3337" i="35" s="1"/>
  <c r="J3286" i="35"/>
  <c r="J3337" i="35" s="1"/>
  <c r="R3285" i="35"/>
  <c r="R3336" i="35" s="1"/>
  <c r="N3285" i="35"/>
  <c r="N3336" i="35" s="1"/>
  <c r="J3285" i="35"/>
  <c r="J3336" i="35" s="1"/>
  <c r="R3284" i="35"/>
  <c r="R3335" i="35" s="1"/>
  <c r="N3284" i="35"/>
  <c r="N3335" i="35" s="1"/>
  <c r="J3284" i="35"/>
  <c r="J3335" i="35" s="1"/>
  <c r="R3283" i="35"/>
  <c r="R3334" i="35" s="1"/>
  <c r="N3283" i="35"/>
  <c r="N3334" i="35" s="1"/>
  <c r="J3283" i="35"/>
  <c r="J3334" i="35" s="1"/>
  <c r="R3282" i="35"/>
  <c r="R3333" i="35" s="1"/>
  <c r="N3282" i="35"/>
  <c r="N3333" i="35" s="1"/>
  <c r="J3282" i="35"/>
  <c r="J3333" i="35" s="1"/>
  <c r="R3281" i="35"/>
  <c r="R3332" i="35" s="1"/>
  <c r="N3281" i="35"/>
  <c r="N3332" i="35" s="1"/>
  <c r="J3281" i="35"/>
  <c r="J3332" i="35" s="1"/>
  <c r="R3280" i="35"/>
  <c r="R3331" i="35" s="1"/>
  <c r="N3280" i="35"/>
  <c r="N3331" i="35" s="1"/>
  <c r="J3280" i="35"/>
  <c r="J3331" i="35" s="1"/>
  <c r="R3279" i="35"/>
  <c r="R3330" i="35" s="1"/>
  <c r="N3279" i="35"/>
  <c r="N3330" i="35" s="1"/>
  <c r="J3279" i="35"/>
  <c r="J3330" i="35" s="1"/>
  <c r="R3278" i="35"/>
  <c r="R3329" i="35" s="1"/>
  <c r="N3278" i="35"/>
  <c r="N3329" i="35" s="1"/>
  <c r="J3278" i="35"/>
  <c r="J3329" i="35" s="1"/>
  <c r="R3277" i="35"/>
  <c r="R3328" i="35" s="1"/>
  <c r="N3277" i="35"/>
  <c r="N3328" i="35" s="1"/>
  <c r="J3277" i="35"/>
  <c r="J3328" i="35" s="1"/>
  <c r="R3276" i="35"/>
  <c r="R3327" i="35" s="1"/>
  <c r="N3276" i="35"/>
  <c r="N3327" i="35" s="1"/>
  <c r="J3276" i="35"/>
  <c r="J3327" i="35" s="1"/>
  <c r="R3275" i="35"/>
  <c r="R3326" i="35" s="1"/>
  <c r="N3275" i="35"/>
  <c r="N3326" i="35" s="1"/>
  <c r="J3275" i="35"/>
  <c r="J3326" i="35" s="1"/>
  <c r="R3274" i="35"/>
  <c r="R3325" i="35" s="1"/>
  <c r="N3274" i="35"/>
  <c r="N3325" i="35" s="1"/>
  <c r="J3274" i="35"/>
  <c r="J3325" i="35" s="1"/>
  <c r="R3273" i="35"/>
  <c r="R3324" i="35" s="1"/>
  <c r="N3273" i="35"/>
  <c r="N3324" i="35" s="1"/>
  <c r="J3273" i="35"/>
  <c r="J3324" i="35" s="1"/>
  <c r="R3272" i="35"/>
  <c r="R3323" i="35" s="1"/>
  <c r="N3272" i="35"/>
  <c r="N3323" i="35" s="1"/>
  <c r="J3272" i="35"/>
  <c r="J3323" i="35" s="1"/>
  <c r="R3271" i="35"/>
  <c r="R3322" i="35" s="1"/>
  <c r="N3271" i="35"/>
  <c r="N3322" i="35" s="1"/>
  <c r="J3271" i="35"/>
  <c r="J3322" i="35" s="1"/>
  <c r="R3270" i="35"/>
  <c r="R3321" i="35" s="1"/>
  <c r="N3270" i="35"/>
  <c r="N3321" i="35" s="1"/>
  <c r="J3270" i="35"/>
  <c r="J3321" i="35" s="1"/>
  <c r="R3269" i="35"/>
  <c r="R3320" i="35" s="1"/>
  <c r="N3269" i="35"/>
  <c r="N3320" i="35" s="1"/>
  <c r="J3269" i="35"/>
  <c r="J3320" i="35" s="1"/>
  <c r="R3268" i="35"/>
  <c r="R3319" i="35" s="1"/>
  <c r="N3268" i="35"/>
  <c r="N3319" i="35" s="1"/>
  <c r="J3268" i="35"/>
  <c r="J3319" i="35" s="1"/>
  <c r="R3267" i="35"/>
  <c r="R3318" i="35" s="1"/>
  <c r="N3267" i="35"/>
  <c r="N3318" i="35" s="1"/>
  <c r="J3267" i="35"/>
  <c r="J3318" i="35" s="1"/>
  <c r="R3266" i="35"/>
  <c r="R3317" i="35" s="1"/>
  <c r="N3266" i="35"/>
  <c r="N3317" i="35" s="1"/>
  <c r="J3266" i="35"/>
  <c r="J3317" i="35" s="1"/>
  <c r="R3265" i="35"/>
  <c r="R3316" i="35" s="1"/>
  <c r="N3265" i="35"/>
  <c r="N3316" i="35" s="1"/>
  <c r="J3265" i="35"/>
  <c r="J3316" i="35" s="1"/>
  <c r="R3264" i="35"/>
  <c r="R3315" i="35" s="1"/>
  <c r="N3264" i="35"/>
  <c r="N3315" i="35" s="1"/>
  <c r="J3264" i="35"/>
  <c r="J3315" i="35" s="1"/>
  <c r="L3186" i="35"/>
  <c r="L3237" i="35" s="1"/>
  <c r="L3178" i="35"/>
  <c r="L3229" i="35" s="1"/>
  <c r="L3170" i="35"/>
  <c r="L3221" i="35" s="1"/>
  <c r="L3162" i="35"/>
  <c r="L3213" i="35" s="1"/>
  <c r="L3154" i="35"/>
  <c r="L3205" i="35" s="1"/>
  <c r="L3146" i="35"/>
  <c r="L3197" i="35" s="1"/>
  <c r="J3015" i="35"/>
  <c r="J3066" i="35" s="1"/>
  <c r="Q2975" i="35"/>
  <c r="M2975" i="35"/>
  <c r="I2975" i="35"/>
  <c r="E2975" i="35"/>
  <c r="D2938" i="35"/>
  <c r="P2922" i="35"/>
  <c r="R2908" i="35"/>
  <c r="R2959" i="35" s="1"/>
  <c r="N2908" i="35"/>
  <c r="N2959" i="35" s="1"/>
  <c r="J2908" i="35"/>
  <c r="J2959" i="35" s="1"/>
  <c r="E2908" i="35"/>
  <c r="E2959" i="35" s="1"/>
  <c r="P2904" i="35"/>
  <c r="P2955" i="35" s="1"/>
  <c r="L2904" i="35"/>
  <c r="L2955" i="35" s="1"/>
  <c r="H2904" i="35"/>
  <c r="H2955" i="35" s="1"/>
  <c r="O2903" i="35"/>
  <c r="O2954" i="35" s="1"/>
  <c r="K2903" i="35"/>
  <c r="K2954" i="35" s="1"/>
  <c r="G2903" i="35"/>
  <c r="G2954" i="35" s="1"/>
  <c r="R2902" i="35"/>
  <c r="R2953" i="35" s="1"/>
  <c r="N2902" i="35"/>
  <c r="N2953" i="35" s="1"/>
  <c r="J2902" i="35"/>
  <c r="J2953" i="35" s="1"/>
  <c r="R2901" i="35"/>
  <c r="R2952" i="35" s="1"/>
  <c r="N2901" i="35"/>
  <c r="N2952" i="35" s="1"/>
  <c r="J2901" i="35"/>
  <c r="J2952" i="35" s="1"/>
  <c r="R2900" i="35"/>
  <c r="R2951" i="35" s="1"/>
  <c r="N2900" i="35"/>
  <c r="N2951" i="35" s="1"/>
  <c r="J2900" i="35"/>
  <c r="J2951" i="35" s="1"/>
  <c r="R2899" i="35"/>
  <c r="R2950" i="35" s="1"/>
  <c r="N2899" i="35"/>
  <c r="N2950" i="35" s="1"/>
  <c r="J2899" i="35"/>
  <c r="J2950" i="35" s="1"/>
  <c r="E2899" i="35"/>
  <c r="E2950" i="35" s="1"/>
  <c r="Q2898" i="35"/>
  <c r="Q2949" i="35" s="1"/>
  <c r="M2898" i="35"/>
  <c r="M2949" i="35" s="1"/>
  <c r="I2898" i="35"/>
  <c r="I2949" i="35" s="1"/>
  <c r="Q2897" i="35"/>
  <c r="Q2948" i="35" s="1"/>
  <c r="M2897" i="35"/>
  <c r="M2948" i="35" s="1"/>
  <c r="I2897" i="35"/>
  <c r="I2948" i="35" s="1"/>
  <c r="P2887" i="35"/>
  <c r="P2938" i="35" s="1"/>
  <c r="L2887" i="35"/>
  <c r="L2938" i="35" s="1"/>
  <c r="H2887" i="35"/>
  <c r="H2938" i="35" s="1"/>
  <c r="O2886" i="35"/>
  <c r="O2937" i="35" s="1"/>
  <c r="K2886" i="35"/>
  <c r="K2937" i="35" s="1"/>
  <c r="E2886" i="35"/>
  <c r="E2937" i="35" s="1"/>
  <c r="P2884" i="35"/>
  <c r="P2935" i="35" s="1"/>
  <c r="L2884" i="35"/>
  <c r="L2935" i="35" s="1"/>
  <c r="H2884" i="35"/>
  <c r="H2935" i="35" s="1"/>
  <c r="O2883" i="35"/>
  <c r="O2934" i="35" s="1"/>
  <c r="K2883" i="35"/>
  <c r="K2934" i="35" s="1"/>
  <c r="E2883" i="35"/>
  <c r="E2934" i="35" s="1"/>
  <c r="Q2882" i="35"/>
  <c r="Q2933" i="35" s="1"/>
  <c r="M2882" i="35"/>
  <c r="M2933" i="35" s="1"/>
  <c r="I2882" i="35"/>
  <c r="I2933" i="35" s="1"/>
  <c r="Q2881" i="35"/>
  <c r="Q2932" i="35" s="1"/>
  <c r="M2881" i="35"/>
  <c r="M2932" i="35" s="1"/>
  <c r="I2881" i="35"/>
  <c r="I2932" i="35" s="1"/>
  <c r="Q2880" i="35"/>
  <c r="Q2931" i="35" s="1"/>
  <c r="L2880" i="35"/>
  <c r="L2931" i="35" s="1"/>
  <c r="G2880" i="35"/>
  <c r="R2879" i="35"/>
  <c r="R2930" i="35" s="1"/>
  <c r="N2879" i="35"/>
  <c r="N2930" i="35" s="1"/>
  <c r="J2879" i="35"/>
  <c r="J2930" i="35" s="1"/>
  <c r="E2879" i="35"/>
  <c r="E2930" i="35" s="1"/>
  <c r="Q2878" i="35"/>
  <c r="Q2929" i="35" s="1"/>
  <c r="L2878" i="35"/>
  <c r="L2929" i="35" s="1"/>
  <c r="G2878" i="35"/>
  <c r="G2929" i="35" s="1"/>
  <c r="R2877" i="35"/>
  <c r="R2928" i="35" s="1"/>
  <c r="N2877" i="35"/>
  <c r="N2928" i="35" s="1"/>
  <c r="J2877" i="35"/>
  <c r="J2928" i="35" s="1"/>
  <c r="R2876" i="35"/>
  <c r="R2927" i="35" s="1"/>
  <c r="N2876" i="35"/>
  <c r="N2927" i="35" s="1"/>
  <c r="J2876" i="35"/>
  <c r="J2927" i="35" s="1"/>
  <c r="R2875" i="35"/>
  <c r="R2926" i="35" s="1"/>
  <c r="N2875" i="35"/>
  <c r="N2926" i="35" s="1"/>
  <c r="J2875" i="35"/>
  <c r="J2926" i="35" s="1"/>
  <c r="R2874" i="35"/>
  <c r="R2925" i="35" s="1"/>
  <c r="N2874" i="35"/>
  <c r="N2925" i="35" s="1"/>
  <c r="J2874" i="35"/>
  <c r="J2925" i="35" s="1"/>
  <c r="R2873" i="35"/>
  <c r="R2924" i="35" s="1"/>
  <c r="N2873" i="35"/>
  <c r="N2924" i="35" s="1"/>
  <c r="J2873" i="35"/>
  <c r="J2924" i="35" s="1"/>
  <c r="R2872" i="35"/>
  <c r="R2923" i="35" s="1"/>
  <c r="N2872" i="35"/>
  <c r="N2923" i="35" s="1"/>
  <c r="J2872" i="35"/>
  <c r="J2923" i="35" s="1"/>
  <c r="E2872" i="35"/>
  <c r="E2923" i="35" s="1"/>
  <c r="D2802" i="35"/>
  <c r="D2798" i="35"/>
  <c r="D2794" i="35"/>
  <c r="D2790" i="35"/>
  <c r="F2771" i="35"/>
  <c r="F2822" i="35" s="1"/>
  <c r="J2771" i="35"/>
  <c r="J2822" i="35" s="1"/>
  <c r="N2771" i="35"/>
  <c r="N2822" i="35" s="1"/>
  <c r="R2771" i="35"/>
  <c r="R2822" i="35" s="1"/>
  <c r="F2770" i="35"/>
  <c r="F2821" i="35" s="1"/>
  <c r="J2770" i="35"/>
  <c r="J2821" i="35" s="1"/>
  <c r="N2770" i="35"/>
  <c r="N2821" i="35" s="1"/>
  <c r="R2770" i="35"/>
  <c r="R2821" i="35" s="1"/>
  <c r="F2769" i="35"/>
  <c r="F2820" i="35" s="1"/>
  <c r="J2769" i="35"/>
  <c r="J2820" i="35" s="1"/>
  <c r="N2769" i="35"/>
  <c r="N2820" i="35" s="1"/>
  <c r="R2769" i="35"/>
  <c r="R2820" i="35" s="1"/>
  <c r="F2768" i="35"/>
  <c r="F2819" i="35" s="1"/>
  <c r="J2768" i="35"/>
  <c r="J2819" i="35" s="1"/>
  <c r="N2768" i="35"/>
  <c r="N2819" i="35" s="1"/>
  <c r="R2768" i="35"/>
  <c r="R2819" i="35" s="1"/>
  <c r="F2767" i="35"/>
  <c r="F2818" i="35" s="1"/>
  <c r="J2767" i="35"/>
  <c r="J2818" i="35" s="1"/>
  <c r="N2767" i="35"/>
  <c r="N2818" i="35" s="1"/>
  <c r="R2767" i="35"/>
  <c r="R2818" i="35" s="1"/>
  <c r="F2766" i="35"/>
  <c r="F2817" i="35" s="1"/>
  <c r="J2766" i="35"/>
  <c r="J2817" i="35" s="1"/>
  <c r="N2766" i="35"/>
  <c r="N2817" i="35" s="1"/>
  <c r="R2766" i="35"/>
  <c r="R2817" i="35" s="1"/>
  <c r="F2765" i="35"/>
  <c r="F2816" i="35" s="1"/>
  <c r="J2765" i="35"/>
  <c r="J2816" i="35" s="1"/>
  <c r="N2765" i="35"/>
  <c r="N2816" i="35" s="1"/>
  <c r="R2765" i="35"/>
  <c r="R2816" i="35" s="1"/>
  <c r="F2764" i="35"/>
  <c r="F2815" i="35" s="1"/>
  <c r="J2764" i="35"/>
  <c r="J2815" i="35" s="1"/>
  <c r="N2764" i="35"/>
  <c r="N2815" i="35" s="1"/>
  <c r="R2764" i="35"/>
  <c r="R2815" i="35" s="1"/>
  <c r="O2763" i="35"/>
  <c r="O2814" i="35" s="1"/>
  <c r="I2763" i="35"/>
  <c r="I2814" i="35" s="1"/>
  <c r="N2762" i="35"/>
  <c r="N2813" i="35" s="1"/>
  <c r="H2762" i="35"/>
  <c r="H2813" i="35" s="1"/>
  <c r="N2761" i="35"/>
  <c r="N2812" i="35" s="1"/>
  <c r="H2761" i="35"/>
  <c r="H2812" i="35" s="1"/>
  <c r="N2760" i="35"/>
  <c r="N2811" i="35" s="1"/>
  <c r="H2760" i="35"/>
  <c r="H2811" i="35" s="1"/>
  <c r="N2759" i="35"/>
  <c r="N2810" i="35" s="1"/>
  <c r="H2759" i="35"/>
  <c r="H2810" i="35" s="1"/>
  <c r="R2755" i="35"/>
  <c r="R2806" i="35" s="1"/>
  <c r="M2755" i="35"/>
  <c r="M2806" i="35" s="1"/>
  <c r="E2755" i="35"/>
  <c r="E2806" i="35" s="1"/>
  <c r="P2754" i="35"/>
  <c r="P2805" i="35" s="1"/>
  <c r="I2754" i="35"/>
  <c r="I2805" i="35" s="1"/>
  <c r="L2753" i="35"/>
  <c r="L2804" i="35" s="1"/>
  <c r="E2753" i="35"/>
  <c r="E2804" i="35" s="1"/>
  <c r="P2752" i="35"/>
  <c r="P2803" i="35" s="1"/>
  <c r="I2752" i="35"/>
  <c r="I2803" i="35" s="1"/>
  <c r="L2751" i="35"/>
  <c r="L2802" i="35" s="1"/>
  <c r="E2751" i="35"/>
  <c r="E2802" i="35" s="1"/>
  <c r="P2750" i="35"/>
  <c r="P2801" i="35" s="1"/>
  <c r="I2750" i="35"/>
  <c r="I2801" i="35" s="1"/>
  <c r="L2749" i="35"/>
  <c r="L2800" i="35" s="1"/>
  <c r="E2749" i="35"/>
  <c r="E2800" i="35" s="1"/>
  <c r="P2748" i="35"/>
  <c r="P2799" i="35" s="1"/>
  <c r="I2748" i="35"/>
  <c r="I2799" i="35" s="1"/>
  <c r="L2747" i="35"/>
  <c r="L2798" i="35" s="1"/>
  <c r="E2747" i="35"/>
  <c r="E2798" i="35" s="1"/>
  <c r="P2746" i="35"/>
  <c r="P2797" i="35" s="1"/>
  <c r="I2746" i="35"/>
  <c r="I2797" i="35" s="1"/>
  <c r="L2745" i="35"/>
  <c r="L2796" i="35" s="1"/>
  <c r="E2745" i="35"/>
  <c r="E2796" i="35" s="1"/>
  <c r="P2744" i="35"/>
  <c r="P2795" i="35" s="1"/>
  <c r="I2744" i="35"/>
  <c r="I2795" i="35" s="1"/>
  <c r="L2743" i="35"/>
  <c r="L2794" i="35" s="1"/>
  <c r="E2743" i="35"/>
  <c r="E2794" i="35" s="1"/>
  <c r="P2742" i="35"/>
  <c r="P2793" i="35" s="1"/>
  <c r="I2742" i="35"/>
  <c r="I2793" i="35" s="1"/>
  <c r="L2741" i="35"/>
  <c r="L2792" i="35" s="1"/>
  <c r="E2741" i="35"/>
  <c r="E2792" i="35" s="1"/>
  <c r="P2740" i="35"/>
  <c r="P2791" i="35" s="1"/>
  <c r="I2740" i="35"/>
  <c r="I2791" i="35" s="1"/>
  <c r="L2739" i="35"/>
  <c r="L2790" i="35" s="1"/>
  <c r="E2739" i="35"/>
  <c r="E2790" i="35" s="1"/>
  <c r="P2738" i="35"/>
  <c r="P2789" i="35" s="1"/>
  <c r="I2738" i="35"/>
  <c r="I2789" i="35" s="1"/>
  <c r="P2726" i="35"/>
  <c r="P2777" i="35" s="1"/>
  <c r="F2725" i="35"/>
  <c r="F2776" i="35" s="1"/>
  <c r="H2725" i="35"/>
  <c r="H2776" i="35" s="1"/>
  <c r="P2725" i="35"/>
  <c r="P2776" i="35" s="1"/>
  <c r="D2776" i="35"/>
  <c r="I2725" i="35"/>
  <c r="I2776" i="35" s="1"/>
  <c r="Q2725" i="35"/>
  <c r="Q2776" i="35" s="1"/>
  <c r="I2722" i="35"/>
  <c r="D2694" i="35"/>
  <c r="D2680" i="35"/>
  <c r="H2663" i="35"/>
  <c r="H2714" i="35" s="1"/>
  <c r="P2663" i="35"/>
  <c r="P2714" i="35" s="1"/>
  <c r="H2659" i="35"/>
  <c r="H2710" i="35" s="1"/>
  <c r="D2710" i="35"/>
  <c r="P2643" i="35"/>
  <c r="P2694" i="35" s="1"/>
  <c r="H2636" i="35"/>
  <c r="H2687" i="35" s="1"/>
  <c r="L2628" i="35"/>
  <c r="L2679" i="35" s="1"/>
  <c r="P2628" i="35"/>
  <c r="P2679" i="35" s="1"/>
  <c r="H2621" i="35"/>
  <c r="H2672" i="35" s="1"/>
  <c r="L2621" i="35"/>
  <c r="L2672" i="35" s="1"/>
  <c r="I2619" i="35"/>
  <c r="I2670" i="35" s="1"/>
  <c r="L2618" i="35"/>
  <c r="H2520" i="35"/>
  <c r="H2571" i="35" s="1"/>
  <c r="I2501" i="35"/>
  <c r="I2552" i="35" s="1"/>
  <c r="G2498" i="35"/>
  <c r="G2549" i="35" s="1"/>
  <c r="I2498" i="35"/>
  <c r="I2549" i="35" s="1"/>
  <c r="N2498" i="35"/>
  <c r="N2549" i="35" s="1"/>
  <c r="E2495" i="35"/>
  <c r="E2546" i="35" s="1"/>
  <c r="L2495" i="35"/>
  <c r="L2546" i="35" s="1"/>
  <c r="R2493" i="35"/>
  <c r="R2544" i="35" s="1"/>
  <c r="E2492" i="35"/>
  <c r="E2543" i="35" s="1"/>
  <c r="R2492" i="35"/>
  <c r="R2543" i="35" s="1"/>
  <c r="R2490" i="35"/>
  <c r="R2541" i="35" s="1"/>
  <c r="E2479" i="35"/>
  <c r="E2530" i="35" s="1"/>
  <c r="F2479" i="35"/>
  <c r="F2530" i="35" s="1"/>
  <c r="J2479" i="35"/>
  <c r="J2530" i="35" s="1"/>
  <c r="D2388" i="35"/>
  <c r="K2387" i="35"/>
  <c r="K2438" i="35" s="1"/>
  <c r="K2386" i="35"/>
  <c r="K2437" i="35" s="1"/>
  <c r="K2385" i="35"/>
  <c r="K2436" i="35" s="1"/>
  <c r="K2384" i="35"/>
  <c r="K2435" i="35" s="1"/>
  <c r="K2383" i="35"/>
  <c r="K2434" i="35" s="1"/>
  <c r="K2382" i="35"/>
  <c r="K2433" i="35" s="1"/>
  <c r="K2381" i="35"/>
  <c r="K2432" i="35" s="1"/>
  <c r="K2380" i="35"/>
  <c r="K2431" i="35" s="1"/>
  <c r="K2379" i="35"/>
  <c r="K2430" i="35" s="1"/>
  <c r="K2378" i="35"/>
  <c r="K2429" i="35" s="1"/>
  <c r="K2377" i="35"/>
  <c r="K2428" i="35" s="1"/>
  <c r="K2376" i="35"/>
  <c r="K2427" i="35" s="1"/>
  <c r="K2375" i="35"/>
  <c r="K2426" i="35" s="1"/>
  <c r="K2374" i="35"/>
  <c r="K2425" i="35" s="1"/>
  <c r="K2373" i="35"/>
  <c r="K2424" i="35" s="1"/>
  <c r="K2372" i="35"/>
  <c r="K2423" i="35" s="1"/>
  <c r="K2371" i="35"/>
  <c r="K2422" i="35" s="1"/>
  <c r="K2370" i="35"/>
  <c r="K2421" i="35" s="1"/>
  <c r="K2369" i="35"/>
  <c r="K2420" i="35" s="1"/>
  <c r="K2368" i="35"/>
  <c r="K2419" i="35" s="1"/>
  <c r="K2367" i="35"/>
  <c r="K2418" i="35" s="1"/>
  <c r="K2366" i="35"/>
  <c r="K2417" i="35" s="1"/>
  <c r="K2365" i="35"/>
  <c r="K2416" i="35" s="1"/>
  <c r="K2364" i="35"/>
  <c r="K2415" i="35" s="1"/>
  <c r="K2363" i="35"/>
  <c r="K2414" i="35" s="1"/>
  <c r="K2362" i="35"/>
  <c r="K2413" i="35" s="1"/>
  <c r="K2361" i="35"/>
  <c r="K2412" i="35" s="1"/>
  <c r="K2360" i="35"/>
  <c r="K2411" i="35" s="1"/>
  <c r="K2359" i="35"/>
  <c r="K2410" i="35" s="1"/>
  <c r="K2358" i="35"/>
  <c r="K2409" i="35" s="1"/>
  <c r="K2357" i="35"/>
  <c r="K2408" i="35" s="1"/>
  <c r="K2356" i="35"/>
  <c r="K2407" i="35" s="1"/>
  <c r="K2355" i="35"/>
  <c r="K2406" i="35" s="1"/>
  <c r="K2354" i="35"/>
  <c r="K2405" i="35" s="1"/>
  <c r="K2353" i="35"/>
  <c r="K2404" i="35" s="1"/>
  <c r="J2350" i="35"/>
  <c r="J2401" i="35" s="1"/>
  <c r="L2349" i="35"/>
  <c r="L2400" i="35" s="1"/>
  <c r="R2346" i="35"/>
  <c r="R2397" i="35" s="1"/>
  <c r="H2345" i="35"/>
  <c r="H2396" i="35" s="1"/>
  <c r="O2345" i="35"/>
  <c r="O2396" i="35" s="1"/>
  <c r="J2345" i="35"/>
  <c r="J2396" i="35" s="1"/>
  <c r="R2345" i="35"/>
  <c r="R2396" i="35" s="1"/>
  <c r="J2342" i="35"/>
  <c r="J2393" i="35" s="1"/>
  <c r="L2341" i="35"/>
  <c r="L2392" i="35" s="1"/>
  <c r="R2338" i="35"/>
  <c r="D2263" i="35"/>
  <c r="D2261" i="35"/>
  <c r="J2250" i="35"/>
  <c r="J2301" i="35" s="1"/>
  <c r="P2248" i="35"/>
  <c r="P2299" i="35" s="1"/>
  <c r="J2246" i="35"/>
  <c r="J2297" i="35" s="1"/>
  <c r="P2244" i="35"/>
  <c r="P2295" i="35" s="1"/>
  <c r="J2242" i="35"/>
  <c r="J2293" i="35" s="1"/>
  <c r="P2240" i="35"/>
  <c r="P2291" i="35" s="1"/>
  <c r="J2238" i="35"/>
  <c r="J2289" i="35" s="1"/>
  <c r="P2236" i="35"/>
  <c r="P2287" i="35" s="1"/>
  <c r="J2234" i="35"/>
  <c r="J2285" i="35" s="1"/>
  <c r="H2230" i="35"/>
  <c r="H2281" i="35" s="1"/>
  <c r="L2230" i="35"/>
  <c r="L2281" i="35" s="1"/>
  <c r="O2218" i="35"/>
  <c r="O2269" i="35" s="1"/>
  <c r="G2214" i="35"/>
  <c r="G2265" i="35" s="1"/>
  <c r="K2214" i="35"/>
  <c r="K2265" i="35" s="1"/>
  <c r="D2265" i="35"/>
  <c r="L2212" i="35"/>
  <c r="L2263" i="35" s="1"/>
  <c r="O2210" i="35"/>
  <c r="O2261" i="35" s="1"/>
  <c r="G2206" i="35"/>
  <c r="G2257" i="35" s="1"/>
  <c r="K2206" i="35"/>
  <c r="K2257" i="35" s="1"/>
  <c r="D2257" i="35"/>
  <c r="L2204" i="35"/>
  <c r="L2255" i="35" s="1"/>
  <c r="O2202" i="35"/>
  <c r="O2253" i="35" s="1"/>
  <c r="D2181" i="35"/>
  <c r="J2141" i="35"/>
  <c r="J2192" i="35" s="1"/>
  <c r="E2138" i="35"/>
  <c r="E2189" i="35" s="1"/>
  <c r="F2138" i="35"/>
  <c r="F2189" i="35" s="1"/>
  <c r="J2138" i="35"/>
  <c r="J2189" i="35" s="1"/>
  <c r="N2138" i="35"/>
  <c r="N2189" i="35" s="1"/>
  <c r="R2138" i="35"/>
  <c r="R2189" i="35" s="1"/>
  <c r="G2138" i="35"/>
  <c r="G2189" i="35" s="1"/>
  <c r="K2138" i="35"/>
  <c r="K2189" i="35" s="1"/>
  <c r="O2138" i="35"/>
  <c r="O2189" i="35" s="1"/>
  <c r="H2138" i="35"/>
  <c r="H2189" i="35" s="1"/>
  <c r="L2138" i="35"/>
  <c r="L2189" i="35" s="1"/>
  <c r="P2138" i="35"/>
  <c r="P2189" i="35" s="1"/>
  <c r="H2137" i="35"/>
  <c r="H2188" i="35" s="1"/>
  <c r="L2136" i="35"/>
  <c r="L2187" i="35" s="1"/>
  <c r="O2134" i="35"/>
  <c r="O2185" i="35" s="1"/>
  <c r="O2133" i="35"/>
  <c r="O2184" i="35" s="1"/>
  <c r="O2132" i="35"/>
  <c r="O2183" i="35" s="1"/>
  <c r="O2131" i="35"/>
  <c r="O2182" i="35" s="1"/>
  <c r="O2130" i="35"/>
  <c r="O2181" i="35" s="1"/>
  <c r="O2129" i="35"/>
  <c r="O2180" i="35" s="1"/>
  <c r="G2126" i="35"/>
  <c r="G2177" i="35" s="1"/>
  <c r="F2126" i="35"/>
  <c r="F2177" i="35" s="1"/>
  <c r="N2126" i="35"/>
  <c r="N2177" i="35" s="1"/>
  <c r="H2126" i="35"/>
  <c r="H2177" i="35" s="1"/>
  <c r="P2126" i="35"/>
  <c r="P2177" i="35" s="1"/>
  <c r="D2177" i="35"/>
  <c r="J2126" i="35"/>
  <c r="J2177" i="35" s="1"/>
  <c r="R2126" i="35"/>
  <c r="R2177" i="35" s="1"/>
  <c r="G2122" i="35"/>
  <c r="G2173" i="35" s="1"/>
  <c r="F2122" i="35"/>
  <c r="F2173" i="35" s="1"/>
  <c r="N2122" i="35"/>
  <c r="N2173" i="35" s="1"/>
  <c r="H2122" i="35"/>
  <c r="H2173" i="35" s="1"/>
  <c r="P2122" i="35"/>
  <c r="P2173" i="35" s="1"/>
  <c r="J2122" i="35"/>
  <c r="J2173" i="35" s="1"/>
  <c r="R2122" i="35"/>
  <c r="R2173" i="35" s="1"/>
  <c r="D2173" i="35"/>
  <c r="N2115" i="35"/>
  <c r="N2166" i="35" s="1"/>
  <c r="N2112" i="35"/>
  <c r="N2163" i="35" s="1"/>
  <c r="D2174" i="35"/>
  <c r="D2165" i="35"/>
  <c r="Q2142" i="35"/>
  <c r="Q2193" i="35" s="1"/>
  <c r="L2142" i="35"/>
  <c r="L2193" i="35" s="1"/>
  <c r="G2142" i="35"/>
  <c r="G2193" i="35" s="1"/>
  <c r="O2135" i="35"/>
  <c r="O2186" i="35" s="1"/>
  <c r="K2135" i="35"/>
  <c r="K2186" i="35" s="1"/>
  <c r="G2135" i="35"/>
  <c r="G2186" i="35" s="1"/>
  <c r="P2127" i="35"/>
  <c r="H2127" i="35"/>
  <c r="P2123" i="35"/>
  <c r="P2174" i="35" s="1"/>
  <c r="H2123" i="35"/>
  <c r="H2174" i="35" s="1"/>
  <c r="N2121" i="35"/>
  <c r="N2172" i="35" s="1"/>
  <c r="H2121" i="35"/>
  <c r="H2172" i="35" s="1"/>
  <c r="R2120" i="35"/>
  <c r="R2171" i="35" s="1"/>
  <c r="L2120" i="35"/>
  <c r="L2171" i="35" s="1"/>
  <c r="G2120" i="35"/>
  <c r="G2171" i="35" s="1"/>
  <c r="R2119" i="35"/>
  <c r="R2170" i="35" s="1"/>
  <c r="L2119" i="35"/>
  <c r="L2170" i="35" s="1"/>
  <c r="G2119" i="35"/>
  <c r="G2170" i="35" s="1"/>
  <c r="O2114" i="35"/>
  <c r="O2165" i="35" s="1"/>
  <c r="K2114" i="35"/>
  <c r="K2165" i="35" s="1"/>
  <c r="G2114" i="35"/>
  <c r="G2165" i="35" s="1"/>
  <c r="P2105" i="35"/>
  <c r="P2156" i="35" s="1"/>
  <c r="L2105" i="35"/>
  <c r="L2156" i="35" s="1"/>
  <c r="H2105" i="35"/>
  <c r="H2156" i="35" s="1"/>
  <c r="R2104" i="35"/>
  <c r="R2155" i="35" s="1"/>
  <c r="N2104" i="35"/>
  <c r="N2155" i="35" s="1"/>
  <c r="J2104" i="35"/>
  <c r="J2155" i="35" s="1"/>
  <c r="F2104" i="35"/>
  <c r="F2155" i="35" s="1"/>
  <c r="R2103" i="35"/>
  <c r="R2154" i="35" s="1"/>
  <c r="N2103" i="35"/>
  <c r="N2154" i="35" s="1"/>
  <c r="J2103" i="35"/>
  <c r="J2154" i="35" s="1"/>
  <c r="F2103" i="35"/>
  <c r="F2154" i="35" s="1"/>
  <c r="R2102" i="35"/>
  <c r="R2153" i="35" s="1"/>
  <c r="N2102" i="35"/>
  <c r="N2153" i="35" s="1"/>
  <c r="J2102" i="35"/>
  <c r="J2153" i="35" s="1"/>
  <c r="F2102" i="35"/>
  <c r="F2153" i="35" s="1"/>
  <c r="R2101" i="35"/>
  <c r="R2152" i="35" s="1"/>
  <c r="N2101" i="35"/>
  <c r="N2152" i="35" s="1"/>
  <c r="J2101" i="35"/>
  <c r="J2152" i="35" s="1"/>
  <c r="F2101" i="35"/>
  <c r="F2152" i="35" s="1"/>
  <c r="R2100" i="35"/>
  <c r="R2151" i="35" s="1"/>
  <c r="N2100" i="35"/>
  <c r="N2151" i="35" s="1"/>
  <c r="J2100" i="35"/>
  <c r="J2151" i="35" s="1"/>
  <c r="F2100" i="35"/>
  <c r="F2151" i="35" s="1"/>
  <c r="R2099" i="35"/>
  <c r="R2150" i="35" s="1"/>
  <c r="N2099" i="35"/>
  <c r="N2150" i="35" s="1"/>
  <c r="J2099" i="35"/>
  <c r="J2150" i="35" s="1"/>
  <c r="F2099" i="35"/>
  <c r="F2150" i="35" s="1"/>
  <c r="R2098" i="35"/>
  <c r="R2149" i="35" s="1"/>
  <c r="N2098" i="35"/>
  <c r="N2149" i="35" s="1"/>
  <c r="J2098" i="35"/>
  <c r="J2149" i="35" s="1"/>
  <c r="F2098" i="35"/>
  <c r="F2149" i="35" s="1"/>
  <c r="R2097" i="35"/>
  <c r="N2097" i="35"/>
  <c r="J2097" i="35"/>
  <c r="F2097" i="35"/>
  <c r="M2737" i="35"/>
  <c r="M2788" i="35" s="1"/>
  <c r="H2737" i="35"/>
  <c r="H2788" i="35" s="1"/>
  <c r="M2736" i="35"/>
  <c r="M2787" i="35" s="1"/>
  <c r="H2736" i="35"/>
  <c r="H2787" i="35" s="1"/>
  <c r="M2735" i="35"/>
  <c r="M2786" i="35" s="1"/>
  <c r="H2735" i="35"/>
  <c r="H2786" i="35" s="1"/>
  <c r="M2734" i="35"/>
  <c r="M2785" i="35" s="1"/>
  <c r="H2734" i="35"/>
  <c r="H2785" i="35" s="1"/>
  <c r="M2733" i="35"/>
  <c r="M2784" i="35" s="1"/>
  <c r="H2733" i="35"/>
  <c r="H2784" i="35" s="1"/>
  <c r="M2732" i="35"/>
  <c r="M2783" i="35" s="1"/>
  <c r="H2732" i="35"/>
  <c r="H2783" i="35" s="1"/>
  <c r="M2731" i="35"/>
  <c r="M2782" i="35" s="1"/>
  <c r="H2731" i="35"/>
  <c r="H2782" i="35" s="1"/>
  <c r="M2730" i="35"/>
  <c r="M2781" i="35" s="1"/>
  <c r="H2730" i="35"/>
  <c r="H2781" i="35" s="1"/>
  <c r="M2729" i="35"/>
  <c r="M2780" i="35" s="1"/>
  <c r="H2729" i="35"/>
  <c r="H2780" i="35" s="1"/>
  <c r="M2728" i="35"/>
  <c r="M2779" i="35" s="1"/>
  <c r="H2728" i="35"/>
  <c r="H2779" i="35" s="1"/>
  <c r="M2727" i="35"/>
  <c r="M2778" i="35" s="1"/>
  <c r="H2727" i="35"/>
  <c r="H2778" i="35" s="1"/>
  <c r="Q2724" i="35"/>
  <c r="Q2775" i="35" s="1"/>
  <c r="I2724" i="35"/>
  <c r="I2775" i="35" s="1"/>
  <c r="D2702" i="35"/>
  <c r="Q2454" i="35"/>
  <c r="M2454" i="35"/>
  <c r="I2454" i="35"/>
  <c r="E2454" i="35"/>
  <c r="Q2352" i="35"/>
  <c r="Q2403" i="35" s="1"/>
  <c r="R2348" i="35"/>
  <c r="R2399" i="35" s="1"/>
  <c r="R2344" i="35"/>
  <c r="R2395" i="35" s="1"/>
  <c r="R2340" i="35"/>
  <c r="R2391" i="35" s="1"/>
  <c r="L2313" i="35"/>
  <c r="H2313" i="35"/>
  <c r="G2313" i="35"/>
  <c r="P2249" i="35"/>
  <c r="P2300" i="35" s="1"/>
  <c r="P2247" i="35"/>
  <c r="P2298" i="35" s="1"/>
  <c r="P2245" i="35"/>
  <c r="P2296" i="35" s="1"/>
  <c r="P2243" i="35"/>
  <c r="P2294" i="35" s="1"/>
  <c r="P2241" i="35"/>
  <c r="P2292" i="35" s="1"/>
  <c r="P2239" i="35"/>
  <c r="P2290" i="35" s="1"/>
  <c r="P2237" i="35"/>
  <c r="P2288" i="35" s="1"/>
  <c r="P2235" i="35"/>
  <c r="P2286" i="35" s="1"/>
  <c r="P2233" i="35"/>
  <c r="P2284" i="35" s="1"/>
  <c r="D2186" i="35"/>
  <c r="D2178" i="35"/>
  <c r="L2148" i="35"/>
  <c r="P2142" i="35"/>
  <c r="P2193" i="35" s="1"/>
  <c r="K2142" i="35"/>
  <c r="K2193" i="35" s="1"/>
  <c r="F2142" i="35"/>
  <c r="F2193" i="35" s="1"/>
  <c r="P2139" i="35"/>
  <c r="P2190" i="35" s="1"/>
  <c r="L2139" i="35"/>
  <c r="L2190" i="35" s="1"/>
  <c r="H2139" i="35"/>
  <c r="H2190" i="35" s="1"/>
  <c r="R2135" i="35"/>
  <c r="R2186" i="35" s="1"/>
  <c r="N2135" i="35"/>
  <c r="N2186" i="35" s="1"/>
  <c r="J2135" i="35"/>
  <c r="J2186" i="35" s="1"/>
  <c r="F2135" i="35"/>
  <c r="F2186" i="35" s="1"/>
  <c r="N2127" i="35"/>
  <c r="N2178" i="35" s="1"/>
  <c r="F2127" i="35"/>
  <c r="F2178" i="35" s="1"/>
  <c r="R2125" i="35"/>
  <c r="R2176" i="35" s="1"/>
  <c r="J2125" i="35"/>
  <c r="J2176" i="35" s="1"/>
  <c r="N2123" i="35"/>
  <c r="N2174" i="35" s="1"/>
  <c r="F2123" i="35"/>
  <c r="F2174" i="35" s="1"/>
  <c r="R2121" i="35"/>
  <c r="R2172" i="35" s="1"/>
  <c r="L2121" i="35"/>
  <c r="L2172" i="35" s="1"/>
  <c r="F2121" i="35"/>
  <c r="F2172" i="35" s="1"/>
  <c r="P2120" i="35"/>
  <c r="P2171" i="35" s="1"/>
  <c r="K2120" i="35"/>
  <c r="K2171" i="35" s="1"/>
  <c r="F2120" i="35"/>
  <c r="F2171" i="35" s="1"/>
  <c r="P2119" i="35"/>
  <c r="P2170" i="35" s="1"/>
  <c r="K2119" i="35"/>
  <c r="K2170" i="35" s="1"/>
  <c r="F2119" i="35"/>
  <c r="F2170" i="35" s="1"/>
  <c r="R2114" i="35"/>
  <c r="R2165" i="35" s="1"/>
  <c r="N2114" i="35"/>
  <c r="N2165" i="35" s="1"/>
  <c r="J2114" i="35"/>
  <c r="J2165" i="35" s="1"/>
  <c r="F2114" i="35"/>
  <c r="F2165" i="35" s="1"/>
  <c r="O2105" i="35"/>
  <c r="O2156" i="35" s="1"/>
  <c r="K2105" i="35"/>
  <c r="K2156" i="35" s="1"/>
  <c r="F2105" i="35"/>
  <c r="F2156" i="35" s="1"/>
  <c r="Q2104" i="35"/>
  <c r="Q2155" i="35" s="1"/>
  <c r="M2104" i="35"/>
  <c r="M2155" i="35" s="1"/>
  <c r="I2104" i="35"/>
  <c r="I2155" i="35" s="1"/>
  <c r="Q2103" i="35"/>
  <c r="Q2154" i="35" s="1"/>
  <c r="M2103" i="35"/>
  <c r="M2154" i="35" s="1"/>
  <c r="I2103" i="35"/>
  <c r="I2154" i="35" s="1"/>
  <c r="Q2102" i="35"/>
  <c r="Q2153" i="35" s="1"/>
  <c r="M2102" i="35"/>
  <c r="M2153" i="35" s="1"/>
  <c r="I2102" i="35"/>
  <c r="I2153" i="35" s="1"/>
  <c r="Q2101" i="35"/>
  <c r="Q2152" i="35" s="1"/>
  <c r="M2101" i="35"/>
  <c r="M2152" i="35" s="1"/>
  <c r="I2101" i="35"/>
  <c r="I2152" i="35" s="1"/>
  <c r="Q2100" i="35"/>
  <c r="Q2151" i="35" s="1"/>
  <c r="M2100" i="35"/>
  <c r="M2151" i="35" s="1"/>
  <c r="I2100" i="35"/>
  <c r="I2151" i="35" s="1"/>
  <c r="Q2099" i="35"/>
  <c r="Q2150" i="35" s="1"/>
  <c r="M2099" i="35"/>
  <c r="M2150" i="35" s="1"/>
  <c r="I2099" i="35"/>
  <c r="I2150" i="35" s="1"/>
  <c r="Q2098" i="35"/>
  <c r="Q2149" i="35" s="1"/>
  <c r="M2098" i="35"/>
  <c r="M2149" i="35" s="1"/>
  <c r="I2098" i="35"/>
  <c r="I2149" i="35" s="1"/>
  <c r="Q2097" i="35"/>
  <c r="Q2148" i="35" s="1"/>
  <c r="M2097" i="35"/>
  <c r="M2148" i="35" s="1"/>
  <c r="I2097" i="35"/>
  <c r="I2148" i="35" s="1"/>
  <c r="J965" i="35"/>
  <c r="J1016" i="35" s="1"/>
  <c r="R960" i="35"/>
  <c r="R1011" i="35" s="1"/>
  <c r="J963" i="35"/>
  <c r="J1014" i="35" s="1"/>
  <c r="D3607" i="35"/>
  <c r="N3568" i="35"/>
  <c r="N3619" i="35" s="1"/>
  <c r="N3564" i="35"/>
  <c r="N3615" i="35" s="1"/>
  <c r="L3557" i="35"/>
  <c r="L3608" i="35" s="1"/>
  <c r="N3549" i="35"/>
  <c r="N3600" i="35" s="1"/>
  <c r="N3543" i="35"/>
  <c r="N3594" i="35" s="1"/>
  <c r="D3620" i="35"/>
  <c r="D3594" i="35"/>
  <c r="L3568" i="35"/>
  <c r="L3619" i="35" s="1"/>
  <c r="P3567" i="35"/>
  <c r="P3618" i="35" s="1"/>
  <c r="N3562" i="35"/>
  <c r="N3613" i="35" s="1"/>
  <c r="R3557" i="35"/>
  <c r="R3608" i="35" s="1"/>
  <c r="J3557" i="35"/>
  <c r="J3608" i="35" s="1"/>
  <c r="P3556" i="35"/>
  <c r="P3607" i="35" s="1"/>
  <c r="N3547" i="35"/>
  <c r="N3598" i="35" s="1"/>
  <c r="L3543" i="35"/>
  <c r="L3594" i="35" s="1"/>
  <c r="D3614" i="35"/>
  <c r="D3600" i="35"/>
  <c r="N3570" i="35"/>
  <c r="N3621" i="35" s="1"/>
  <c r="L3567" i="35"/>
  <c r="L3618" i="35" s="1"/>
  <c r="R3566" i="35"/>
  <c r="R3617" i="35" s="1"/>
  <c r="L3564" i="35"/>
  <c r="L3615" i="35" s="1"/>
  <c r="P3563" i="35"/>
  <c r="P3614" i="35" s="1"/>
  <c r="L3549" i="35"/>
  <c r="L3600" i="35" s="1"/>
  <c r="H3545" i="35"/>
  <c r="H3596" i="35" s="1"/>
  <c r="F3543" i="35"/>
  <c r="F3594" i="35" s="1"/>
  <c r="D3601" i="35"/>
  <c r="F3570" i="35"/>
  <c r="F3621" i="35" s="1"/>
  <c r="H3567" i="35"/>
  <c r="H3618" i="35" s="1"/>
  <c r="N3566" i="35"/>
  <c r="N3617" i="35" s="1"/>
  <c r="F3564" i="35"/>
  <c r="F3615" i="35" s="1"/>
  <c r="L3563" i="35"/>
  <c r="L3614" i="35" s="1"/>
  <c r="R3562" i="35"/>
  <c r="R3613" i="35" s="1"/>
  <c r="O3558" i="35"/>
  <c r="O3609" i="35" s="1"/>
  <c r="P3557" i="35"/>
  <c r="P3608" i="35" s="1"/>
  <c r="K3557" i="35"/>
  <c r="K3608" i="35" s="1"/>
  <c r="F3553" i="35"/>
  <c r="F3604" i="35" s="1"/>
  <c r="N3550" i="35"/>
  <c r="N3601" i="35" s="1"/>
  <c r="R3549" i="35"/>
  <c r="R3600" i="35" s="1"/>
  <c r="H3549" i="35"/>
  <c r="H3600" i="35" s="1"/>
  <c r="P3545" i="35"/>
  <c r="P3596" i="35" s="1"/>
  <c r="F3545" i="35"/>
  <c r="F3596" i="35" s="1"/>
  <c r="L3526" i="35"/>
  <c r="L3577" i="35" s="1"/>
  <c r="D3602" i="35"/>
  <c r="F3566" i="35"/>
  <c r="F3617" i="35" s="1"/>
  <c r="H3563" i="35"/>
  <c r="H3614" i="35" s="1"/>
  <c r="H3559" i="35"/>
  <c r="H3610" i="35" s="1"/>
  <c r="F3550" i="35"/>
  <c r="F3601" i="35" s="1"/>
  <c r="P3549" i="35"/>
  <c r="P3600" i="35" s="1"/>
  <c r="H3546" i="35"/>
  <c r="H3597" i="35" s="1"/>
  <c r="D3085" i="35"/>
  <c r="J3049" i="35"/>
  <c r="J3100" i="35" s="1"/>
  <c r="O3038" i="35"/>
  <c r="O3089" i="35" s="1"/>
  <c r="J3037" i="35"/>
  <c r="J3088" i="35" s="1"/>
  <c r="D3096" i="35"/>
  <c r="J3045" i="35"/>
  <c r="J3096" i="35" s="1"/>
  <c r="R3029" i="35"/>
  <c r="R3080" i="35" s="1"/>
  <c r="R3026" i="35"/>
  <c r="R3077" i="35" s="1"/>
  <c r="R3015" i="35"/>
  <c r="R3066" i="35" s="1"/>
  <c r="D3072" i="35"/>
  <c r="D3092" i="35"/>
  <c r="D3058" i="35"/>
  <c r="D3052" i="35"/>
  <c r="J3026" i="35"/>
  <c r="J3077" i="35" s="1"/>
  <c r="L3023" i="35"/>
  <c r="L3074" i="35" s="1"/>
  <c r="R3018" i="35"/>
  <c r="R3069" i="35" s="1"/>
  <c r="F3015" i="35"/>
  <c r="F3066" i="35" s="1"/>
  <c r="P3002" i="35"/>
  <c r="P3053" i="35" s="1"/>
  <c r="P3026" i="35"/>
  <c r="P3077" i="35" s="1"/>
  <c r="R3002" i="35"/>
  <c r="R3053" i="35" s="1"/>
  <c r="D3077" i="35"/>
  <c r="O3041" i="35"/>
  <c r="O3092" i="35" s="1"/>
  <c r="F3031" i="35"/>
  <c r="F3082" i="35" s="1"/>
  <c r="H3026" i="35"/>
  <c r="H3077" i="35" s="1"/>
  <c r="J3021" i="35"/>
  <c r="J3072" i="35" s="1"/>
  <c r="L3018" i="35"/>
  <c r="L3069" i="35" s="1"/>
  <c r="L3017" i="35"/>
  <c r="L3068" i="35" s="1"/>
  <c r="L3007" i="35"/>
  <c r="L3058" i="35" s="1"/>
  <c r="R3006" i="35"/>
  <c r="R3057" i="35" s="1"/>
  <c r="L3002" i="35"/>
  <c r="L3053" i="35" s="1"/>
  <c r="L3001" i="35"/>
  <c r="L3052" i="35" s="1"/>
  <c r="Q2491" i="35"/>
  <c r="Q2542" i="35" s="1"/>
  <c r="J2482" i="35"/>
  <c r="J2533" i="35" s="1"/>
  <c r="D2542" i="35"/>
  <c r="P2508" i="35"/>
  <c r="P2559" i="35" s="1"/>
  <c r="D2555" i="35"/>
  <c r="D2553" i="35"/>
  <c r="D2533" i="35"/>
  <c r="L2516" i="35"/>
  <c r="L2567" i="35" s="1"/>
  <c r="P2515" i="35"/>
  <c r="P2566" i="35" s="1"/>
  <c r="P2512" i="35"/>
  <c r="P2563" i="35" s="1"/>
  <c r="L2508" i="35"/>
  <c r="L2559" i="35" s="1"/>
  <c r="P2507" i="35"/>
  <c r="P2558" i="35" s="1"/>
  <c r="P2502" i="35"/>
  <c r="P2553" i="35" s="1"/>
  <c r="I2502" i="35"/>
  <c r="I2553" i="35" s="1"/>
  <c r="J2500" i="35"/>
  <c r="J2551" i="35" s="1"/>
  <c r="J2491" i="35"/>
  <c r="J2542" i="35" s="1"/>
  <c r="N2485" i="35"/>
  <c r="N2536" i="35" s="1"/>
  <c r="H2485" i="35"/>
  <c r="H2536" i="35" s="1"/>
  <c r="R2484" i="35"/>
  <c r="R2535" i="35" s="1"/>
  <c r="N2482" i="35"/>
  <c r="N2533" i="35" s="1"/>
  <c r="F2482" i="35"/>
  <c r="F2533" i="35" s="1"/>
  <c r="R2481" i="35"/>
  <c r="R2532" i="35" s="1"/>
  <c r="H2481" i="35"/>
  <c r="H2532" i="35" s="1"/>
  <c r="R2480" i="35"/>
  <c r="R2531" i="35" s="1"/>
  <c r="D2539" i="35"/>
  <c r="D2532" i="35"/>
  <c r="J2502" i="35"/>
  <c r="J2553" i="35" s="1"/>
  <c r="R2500" i="35"/>
  <c r="R2551" i="35" s="1"/>
  <c r="L2491" i="35"/>
  <c r="L2542" i="35" s="1"/>
  <c r="Q2485" i="35"/>
  <c r="Q2536" i="35" s="1"/>
  <c r="I2485" i="35"/>
  <c r="I2536" i="35" s="1"/>
  <c r="P2482" i="35"/>
  <c r="P2533" i="35" s="1"/>
  <c r="I2482" i="35"/>
  <c r="I2533" i="35" s="1"/>
  <c r="L2481" i="35"/>
  <c r="L2532" i="35" s="1"/>
  <c r="D2575" i="35"/>
  <c r="D2551" i="35"/>
  <c r="D2536" i="35"/>
  <c r="H2516" i="35"/>
  <c r="H2567" i="35" s="1"/>
  <c r="L2515" i="35"/>
  <c r="L2566" i="35" s="1"/>
  <c r="H2512" i="35"/>
  <c r="H2563" i="35" s="1"/>
  <c r="L2507" i="35"/>
  <c r="L2558" i="35" s="1"/>
  <c r="M2504" i="35"/>
  <c r="M2555" i="35" s="1"/>
  <c r="N2502" i="35"/>
  <c r="N2553" i="35" s="1"/>
  <c r="F2502" i="35"/>
  <c r="F2553" i="35" s="1"/>
  <c r="E2500" i="35"/>
  <c r="E2551" i="35" s="1"/>
  <c r="P2499" i="35"/>
  <c r="P2550" i="35" s="1"/>
  <c r="M2488" i="35"/>
  <c r="M2539" i="35" s="1"/>
  <c r="M2485" i="35"/>
  <c r="M2536" i="35" s="1"/>
  <c r="L2482" i="35"/>
  <c r="L2533" i="35" s="1"/>
  <c r="E2482" i="35"/>
  <c r="E2533" i="35" s="1"/>
  <c r="N2481" i="35"/>
  <c r="N2532" i="35" s="1"/>
  <c r="J2480" i="35"/>
  <c r="J2531" i="35" s="1"/>
  <c r="L2479" i="35"/>
  <c r="L2530" i="35" s="1"/>
  <c r="N2494" i="35"/>
  <c r="N2545" i="35" s="1"/>
  <c r="I2494" i="35"/>
  <c r="I2545" i="35" s="1"/>
  <c r="D2549" i="35"/>
  <c r="D2545" i="35"/>
  <c r="D2543" i="35"/>
  <c r="D2541" i="35"/>
  <c r="D2537" i="35"/>
  <c r="R2504" i="35"/>
  <c r="R2555" i="35" s="1"/>
  <c r="H2504" i="35"/>
  <c r="Q2503" i="35"/>
  <c r="Q2554" i="35" s="1"/>
  <c r="N2501" i="35"/>
  <c r="N2552" i="35" s="1"/>
  <c r="H2501" i="35"/>
  <c r="H2552" i="35" s="1"/>
  <c r="N2499" i="35"/>
  <c r="N2550" i="35" s="1"/>
  <c r="F2499" i="35"/>
  <c r="F2550" i="35" s="1"/>
  <c r="R2498" i="35"/>
  <c r="R2549" i="35" s="1"/>
  <c r="M2498" i="35"/>
  <c r="M2549" i="35" s="1"/>
  <c r="H2498" i="35"/>
  <c r="H2549" i="35" s="1"/>
  <c r="L2497" i="35"/>
  <c r="L2548" i="35" s="1"/>
  <c r="Q2495" i="35"/>
  <c r="Q2546" i="35" s="1"/>
  <c r="F2495" i="35"/>
  <c r="F2546" i="35" s="1"/>
  <c r="R2494" i="35"/>
  <c r="R2545" i="35" s="1"/>
  <c r="M2494" i="35"/>
  <c r="M2545" i="35" s="1"/>
  <c r="H2494" i="35"/>
  <c r="H2545" i="35" s="1"/>
  <c r="P2492" i="35"/>
  <c r="P2543" i="35" s="1"/>
  <c r="I2492" i="35"/>
  <c r="I2543" i="35" s="1"/>
  <c r="Q2490" i="35"/>
  <c r="Q2541" i="35" s="1"/>
  <c r="L2490" i="35"/>
  <c r="L2541" i="35" s="1"/>
  <c r="F2490" i="35"/>
  <c r="F2541" i="35" s="1"/>
  <c r="R2489" i="35"/>
  <c r="R2540" i="35" s="1"/>
  <c r="J2488" i="35"/>
  <c r="J2539" i="35" s="1"/>
  <c r="R2486" i="35"/>
  <c r="R2537" i="35" s="1"/>
  <c r="M2486" i="35"/>
  <c r="M2537" i="35" s="1"/>
  <c r="H2486" i="35"/>
  <c r="H2537" i="35" s="1"/>
  <c r="P2483" i="35"/>
  <c r="P2534" i="35" s="1"/>
  <c r="I2483" i="35"/>
  <c r="I2534" i="35" s="1"/>
  <c r="N2479" i="35"/>
  <c r="N2530" i="35" s="1"/>
  <c r="J2492" i="35"/>
  <c r="J2543" i="35" s="1"/>
  <c r="Q2483" i="35"/>
  <c r="Q2534" i="35" s="1"/>
  <c r="D2570" i="35"/>
  <c r="D2534" i="35"/>
  <c r="N2504" i="35"/>
  <c r="N2555" i="35" s="1"/>
  <c r="J2503" i="35"/>
  <c r="J2554" i="35" s="1"/>
  <c r="R2502" i="35"/>
  <c r="R2553" i="35" s="1"/>
  <c r="M2502" i="35"/>
  <c r="M2553" i="35" s="1"/>
  <c r="H2502" i="35"/>
  <c r="H2553" i="35" s="1"/>
  <c r="M2501" i="35"/>
  <c r="M2552" i="35" s="1"/>
  <c r="L2499" i="35"/>
  <c r="L2550" i="35" s="1"/>
  <c r="Q2498" i="35"/>
  <c r="Q2549" i="35" s="1"/>
  <c r="L2498" i="35"/>
  <c r="L2549" i="35" s="1"/>
  <c r="F2498" i="35"/>
  <c r="F2549" i="35" s="1"/>
  <c r="R2497" i="35"/>
  <c r="R2548" i="35" s="1"/>
  <c r="H2497" i="35"/>
  <c r="H2548" i="35" s="1"/>
  <c r="N2495" i="35"/>
  <c r="N2546" i="35" s="1"/>
  <c r="Q2494" i="35"/>
  <c r="Q2545" i="35" s="1"/>
  <c r="L2494" i="35"/>
  <c r="L2545" i="35" s="1"/>
  <c r="F2494" i="35"/>
  <c r="F2545" i="35" s="1"/>
  <c r="N2492" i="35"/>
  <c r="N2543" i="35" s="1"/>
  <c r="H2492" i="35"/>
  <c r="H2543" i="35" s="1"/>
  <c r="P2490" i="35"/>
  <c r="P2541" i="35" s="1"/>
  <c r="J2490" i="35"/>
  <c r="J2541" i="35" s="1"/>
  <c r="E2490" i="35"/>
  <c r="E2541" i="35" s="1"/>
  <c r="L2489" i="35"/>
  <c r="L2540" i="35" s="1"/>
  <c r="R2488" i="35"/>
  <c r="R2539" i="35" s="1"/>
  <c r="H2488" i="35"/>
  <c r="H2539" i="35" s="1"/>
  <c r="Q2486" i="35"/>
  <c r="Q2537" i="35" s="1"/>
  <c r="L2486" i="35"/>
  <c r="L2537" i="35" s="1"/>
  <c r="F2486" i="35"/>
  <c r="F2537" i="35" s="1"/>
  <c r="N2483" i="35"/>
  <c r="N2534" i="35" s="1"/>
  <c r="F2483" i="35"/>
  <c r="F2534" i="35" s="1"/>
  <c r="R2482" i="35"/>
  <c r="R2533" i="35" s="1"/>
  <c r="M2482" i="35"/>
  <c r="M2533" i="35" s="1"/>
  <c r="H2482" i="35"/>
  <c r="H2533" i="35" s="1"/>
  <c r="J2483" i="35"/>
  <c r="J2534" i="35" s="1"/>
  <c r="P2514" i="35"/>
  <c r="P2565" i="35" s="1"/>
  <c r="P2498" i="35"/>
  <c r="P2549" i="35" s="1"/>
  <c r="J2498" i="35"/>
  <c r="J2549" i="35" s="1"/>
  <c r="E2498" i="35"/>
  <c r="E2549" i="35" s="1"/>
  <c r="N2497" i="35"/>
  <c r="N2548" i="35" s="1"/>
  <c r="P2494" i="35"/>
  <c r="P2545" i="35" s="1"/>
  <c r="J2494" i="35"/>
  <c r="J2545" i="35" s="1"/>
  <c r="E2494" i="35"/>
  <c r="E2545" i="35" s="1"/>
  <c r="M2492" i="35"/>
  <c r="M2543" i="35" s="1"/>
  <c r="N2488" i="35"/>
  <c r="N2539" i="35" s="1"/>
  <c r="P2486" i="35"/>
  <c r="P2537" i="35" s="1"/>
  <c r="J2486" i="35"/>
  <c r="J2537" i="35" s="1"/>
  <c r="E2486" i="35"/>
  <c r="E2537" i="35" s="1"/>
  <c r="L2483" i="35"/>
  <c r="L2534" i="35" s="1"/>
  <c r="H2522" i="35"/>
  <c r="H2573" i="35" s="1"/>
  <c r="P2522" i="35"/>
  <c r="P2573" i="35" s="1"/>
  <c r="H2510" i="35"/>
  <c r="H2561" i="35" s="1"/>
  <c r="P2510" i="35"/>
  <c r="P2561" i="35" s="1"/>
  <c r="G2496" i="35"/>
  <c r="G2547" i="35" s="1"/>
  <c r="F2496" i="35"/>
  <c r="F2547" i="35" s="1"/>
  <c r="L2496" i="35"/>
  <c r="L2547" i="35" s="1"/>
  <c r="Q2496" i="35"/>
  <c r="Q2547" i="35" s="1"/>
  <c r="E2496" i="35"/>
  <c r="E2547" i="35" s="1"/>
  <c r="M2496" i="35"/>
  <c r="M2547" i="35" s="1"/>
  <c r="H2496" i="35"/>
  <c r="H2547" i="35" s="1"/>
  <c r="N2496" i="35"/>
  <c r="N2547" i="35" s="1"/>
  <c r="G2487" i="35"/>
  <c r="G2538" i="35" s="1"/>
  <c r="H2487" i="35"/>
  <c r="H2538" i="35" s="1"/>
  <c r="M2487" i="35"/>
  <c r="M2538" i="35" s="1"/>
  <c r="R2487" i="35"/>
  <c r="R2538" i="35" s="1"/>
  <c r="E2487" i="35"/>
  <c r="E2538" i="35" s="1"/>
  <c r="L2487" i="35"/>
  <c r="L2538" i="35" s="1"/>
  <c r="F2487" i="35"/>
  <c r="F2538" i="35" s="1"/>
  <c r="N2487" i="35"/>
  <c r="N2538" i="35" s="1"/>
  <c r="H2527" i="35"/>
  <c r="H2578" i="35" s="1"/>
  <c r="P2527" i="35"/>
  <c r="P2578" i="35" s="1"/>
  <c r="L2527" i="35"/>
  <c r="L2578" i="35" s="1"/>
  <c r="H2519" i="35"/>
  <c r="H2570" i="35" s="1"/>
  <c r="P2519" i="35"/>
  <c r="P2570" i="35" s="1"/>
  <c r="P2496" i="35"/>
  <c r="P2547" i="35" s="1"/>
  <c r="P2487" i="35"/>
  <c r="P2538" i="35" s="1"/>
  <c r="G2484" i="35"/>
  <c r="G2535" i="35" s="1"/>
  <c r="F2484" i="35"/>
  <c r="F2535" i="35" s="1"/>
  <c r="L2484" i="35"/>
  <c r="L2535" i="35" s="1"/>
  <c r="Q2484" i="35"/>
  <c r="Q2535" i="35" s="1"/>
  <c r="D2535" i="35"/>
  <c r="H2484" i="35"/>
  <c r="H2535" i="35" s="1"/>
  <c r="N2484" i="35"/>
  <c r="N2535" i="35" s="1"/>
  <c r="I2484" i="35"/>
  <c r="I2535" i="35" s="1"/>
  <c r="P2484" i="35"/>
  <c r="P2535" i="35" s="1"/>
  <c r="D2547" i="35"/>
  <c r="G2503" i="35"/>
  <c r="G2554" i="35" s="1"/>
  <c r="H2503" i="35"/>
  <c r="H2554" i="35" s="1"/>
  <c r="M2503" i="35"/>
  <c r="M2554" i="35" s="1"/>
  <c r="R2503" i="35"/>
  <c r="R2554" i="35" s="1"/>
  <c r="E2503" i="35"/>
  <c r="E2554" i="35" s="1"/>
  <c r="L2503" i="35"/>
  <c r="L2554" i="35" s="1"/>
  <c r="F2503" i="35"/>
  <c r="F2554" i="35" s="1"/>
  <c r="N2503" i="35"/>
  <c r="N2554" i="35" s="1"/>
  <c r="J2496" i="35"/>
  <c r="J2547" i="35" s="1"/>
  <c r="G2489" i="35"/>
  <c r="G2540" i="35" s="1"/>
  <c r="E2489" i="35"/>
  <c r="E2540" i="35" s="1"/>
  <c r="J2489" i="35"/>
  <c r="J2540" i="35" s="1"/>
  <c r="P2489" i="35"/>
  <c r="P2540" i="35" s="1"/>
  <c r="F2489" i="35"/>
  <c r="F2540" i="35" s="1"/>
  <c r="M2489" i="35"/>
  <c r="M2540" i="35" s="1"/>
  <c r="D2540" i="35"/>
  <c r="H2489" i="35"/>
  <c r="H2540" i="35" s="1"/>
  <c r="N2489" i="35"/>
  <c r="N2540" i="35" s="1"/>
  <c r="J2487" i="35"/>
  <c r="J2538" i="35" s="1"/>
  <c r="M2484" i="35"/>
  <c r="M2535" i="35" s="1"/>
  <c r="G2480" i="35"/>
  <c r="G2531" i="35" s="1"/>
  <c r="F2480" i="35"/>
  <c r="F2531" i="35" s="1"/>
  <c r="L2480" i="35"/>
  <c r="L2531" i="35" s="1"/>
  <c r="Q2480" i="35"/>
  <c r="Q2531" i="35" s="1"/>
  <c r="D2531" i="35"/>
  <c r="E2480" i="35"/>
  <c r="E2531" i="35" s="1"/>
  <c r="M2480" i="35"/>
  <c r="M2531" i="35" s="1"/>
  <c r="H2480" i="35"/>
  <c r="H2531" i="35" s="1"/>
  <c r="N2480" i="35"/>
  <c r="N2531" i="35" s="1"/>
  <c r="D2554" i="35"/>
  <c r="D2538" i="35"/>
  <c r="L2528" i="35"/>
  <c r="L2579" i="35" s="1"/>
  <c r="P2528" i="35"/>
  <c r="P2579" i="35" s="1"/>
  <c r="D2579" i="35"/>
  <c r="P2503" i="35"/>
  <c r="P2554" i="35" s="1"/>
  <c r="G2500" i="35"/>
  <c r="G2551" i="35" s="1"/>
  <c r="F2500" i="35"/>
  <c r="F2551" i="35" s="1"/>
  <c r="L2500" i="35"/>
  <c r="L2551" i="35" s="1"/>
  <c r="Q2500" i="35"/>
  <c r="Q2551" i="35" s="1"/>
  <c r="H2500" i="35"/>
  <c r="H2551" i="35" s="1"/>
  <c r="N2500" i="35"/>
  <c r="N2551" i="35" s="1"/>
  <c r="I2500" i="35"/>
  <c r="I2551" i="35" s="1"/>
  <c r="P2500" i="35"/>
  <c r="P2551" i="35" s="1"/>
  <c r="I2496" i="35"/>
  <c r="I2547" i="35" s="1"/>
  <c r="G2493" i="35"/>
  <c r="G2544" i="35" s="1"/>
  <c r="E2493" i="35"/>
  <c r="E2544" i="35" s="1"/>
  <c r="J2493" i="35"/>
  <c r="J2544" i="35" s="1"/>
  <c r="P2493" i="35"/>
  <c r="P2544" i="35" s="1"/>
  <c r="H2493" i="35"/>
  <c r="H2544" i="35" s="1"/>
  <c r="N2493" i="35"/>
  <c r="N2544" i="35" s="1"/>
  <c r="D2544" i="35"/>
  <c r="I2493" i="35"/>
  <c r="I2544" i="35" s="1"/>
  <c r="Q2493" i="35"/>
  <c r="Q2544" i="35" s="1"/>
  <c r="G2491" i="35"/>
  <c r="G2542" i="35" s="1"/>
  <c r="H2491" i="35"/>
  <c r="H2542" i="35" s="1"/>
  <c r="M2491" i="35"/>
  <c r="M2542" i="35" s="1"/>
  <c r="R2491" i="35"/>
  <c r="R2542" i="35" s="1"/>
  <c r="F2491" i="35"/>
  <c r="F2542" i="35" s="1"/>
  <c r="N2491" i="35"/>
  <c r="N2542" i="35" s="1"/>
  <c r="I2491" i="35"/>
  <c r="I2542" i="35" s="1"/>
  <c r="P2491" i="35"/>
  <c r="P2542" i="35" s="1"/>
  <c r="Q2489" i="35"/>
  <c r="Q2540" i="35" s="1"/>
  <c r="I2487" i="35"/>
  <c r="I2538" i="35" s="1"/>
  <c r="J2484" i="35"/>
  <c r="J2535" i="35" s="1"/>
  <c r="P2480" i="35"/>
  <c r="P2531" i="35" s="1"/>
  <c r="H2526" i="35"/>
  <c r="H2577" i="35" s="1"/>
  <c r="P2526" i="35"/>
  <c r="P2577" i="35" s="1"/>
  <c r="H2511" i="35"/>
  <c r="H2562" i="35" s="1"/>
  <c r="P2511" i="35"/>
  <c r="P2562" i="35" s="1"/>
  <c r="G2504" i="35"/>
  <c r="G2555" i="35" s="1"/>
  <c r="F2504" i="35"/>
  <c r="F2555" i="35" s="1"/>
  <c r="L2504" i="35"/>
  <c r="L2555" i="35" s="1"/>
  <c r="Q2504" i="35"/>
  <c r="Q2555" i="35" s="1"/>
  <c r="G2497" i="35"/>
  <c r="G2548" i="35" s="1"/>
  <c r="E2497" i="35"/>
  <c r="E2548" i="35" s="1"/>
  <c r="J2497" i="35"/>
  <c r="J2548" i="35" s="1"/>
  <c r="P2497" i="35"/>
  <c r="P2548" i="35" s="1"/>
  <c r="G2495" i="35"/>
  <c r="G2546" i="35" s="1"/>
  <c r="H2495" i="35"/>
  <c r="H2546" i="35" s="1"/>
  <c r="M2495" i="35"/>
  <c r="M2546" i="35" s="1"/>
  <c r="R2495" i="35"/>
  <c r="R2546" i="35" s="1"/>
  <c r="G2488" i="35"/>
  <c r="G2539" i="35" s="1"/>
  <c r="F2488" i="35"/>
  <c r="F2539" i="35" s="1"/>
  <c r="L2488" i="35"/>
  <c r="L2539" i="35" s="1"/>
  <c r="Q2488" i="35"/>
  <c r="Q2539" i="35" s="1"/>
  <c r="G2481" i="35"/>
  <c r="G2532" i="35" s="1"/>
  <c r="E2481" i="35"/>
  <c r="E2532" i="35" s="1"/>
  <c r="J2481" i="35"/>
  <c r="J2532" i="35" s="1"/>
  <c r="P2481" i="35"/>
  <c r="P2532" i="35" s="1"/>
  <c r="G2479" i="35"/>
  <c r="H2479" i="35"/>
  <c r="H2530" i="35" s="1"/>
  <c r="M2479" i="35"/>
  <c r="M2530" i="35" s="1"/>
  <c r="R2479" i="35"/>
  <c r="R2530" i="35" s="1"/>
  <c r="D2548" i="35"/>
  <c r="H2518" i="35"/>
  <c r="H2569" i="35" s="1"/>
  <c r="P2518" i="35"/>
  <c r="P2569" i="35" s="1"/>
  <c r="P2504" i="35"/>
  <c r="I2504" i="35"/>
  <c r="I2555" i="35" s="1"/>
  <c r="G2501" i="35"/>
  <c r="G2552" i="35" s="1"/>
  <c r="E2501" i="35"/>
  <c r="E2552" i="35" s="1"/>
  <c r="J2501" i="35"/>
  <c r="J2552" i="35" s="1"/>
  <c r="P2501" i="35"/>
  <c r="P2552" i="35" s="1"/>
  <c r="G2499" i="35"/>
  <c r="G2550" i="35" s="1"/>
  <c r="H2499" i="35"/>
  <c r="H2550" i="35" s="1"/>
  <c r="M2499" i="35"/>
  <c r="M2550" i="35" s="1"/>
  <c r="R2499" i="35"/>
  <c r="R2550" i="35" s="1"/>
  <c r="Q2497" i="35"/>
  <c r="Q2548" i="35" s="1"/>
  <c r="I2497" i="35"/>
  <c r="I2548" i="35" s="1"/>
  <c r="P2495" i="35"/>
  <c r="P2546" i="35" s="1"/>
  <c r="I2495" i="35"/>
  <c r="I2546" i="35" s="1"/>
  <c r="G2492" i="35"/>
  <c r="G2543" i="35" s="1"/>
  <c r="F2492" i="35"/>
  <c r="F2543" i="35" s="1"/>
  <c r="L2492" i="35"/>
  <c r="L2543" i="35" s="1"/>
  <c r="Q2492" i="35"/>
  <c r="Q2543" i="35" s="1"/>
  <c r="P2488" i="35"/>
  <c r="P2539" i="35" s="1"/>
  <c r="I2488" i="35"/>
  <c r="I2539" i="35" s="1"/>
  <c r="G2485" i="35"/>
  <c r="G2536" i="35" s="1"/>
  <c r="E2485" i="35"/>
  <c r="E2536" i="35" s="1"/>
  <c r="J2485" i="35"/>
  <c r="J2536" i="35" s="1"/>
  <c r="P2485" i="35"/>
  <c r="P2536" i="35" s="1"/>
  <c r="G2483" i="35"/>
  <c r="G2534" i="35" s="1"/>
  <c r="H2483" i="35"/>
  <c r="H2534" i="35" s="1"/>
  <c r="M2483" i="35"/>
  <c r="M2534" i="35" s="1"/>
  <c r="R2483" i="35"/>
  <c r="R2534" i="35" s="1"/>
  <c r="Q2481" i="35"/>
  <c r="Q2532" i="35" s="1"/>
  <c r="I2481" i="35"/>
  <c r="I2532" i="35" s="1"/>
  <c r="P2479" i="35"/>
  <c r="P2530" i="35" s="1"/>
  <c r="I2479" i="35"/>
  <c r="I2530" i="35" s="1"/>
  <c r="L2001" i="35"/>
  <c r="L2052" i="35" s="1"/>
  <c r="J1999" i="35"/>
  <c r="J2050" i="35" s="1"/>
  <c r="J1998" i="35"/>
  <c r="J2049" i="35" s="1"/>
  <c r="R1993" i="35"/>
  <c r="R2044" i="35" s="1"/>
  <c r="F1978" i="35"/>
  <c r="F2029" i="35" s="1"/>
  <c r="Q1974" i="35"/>
  <c r="Q2025" i="35" s="1"/>
  <c r="N1971" i="35"/>
  <c r="N2022" i="35" s="1"/>
  <c r="L1970" i="35"/>
  <c r="L2021" i="35" s="1"/>
  <c r="J1962" i="35"/>
  <c r="J2013" i="35" s="1"/>
  <c r="F1961" i="35"/>
  <c r="F2012" i="35" s="1"/>
  <c r="N2007" i="35"/>
  <c r="N2058" i="35" s="1"/>
  <c r="R2001" i="35"/>
  <c r="R2052" i="35" s="1"/>
  <c r="H2001" i="35"/>
  <c r="H2052" i="35" s="1"/>
  <c r="I2007" i="35"/>
  <c r="I2058" i="35" s="1"/>
  <c r="L2002" i="35"/>
  <c r="L2053" i="35" s="1"/>
  <c r="N2001" i="35"/>
  <c r="N2052" i="35" s="1"/>
  <c r="F2001" i="35"/>
  <c r="F2052" i="35" s="1"/>
  <c r="N1987" i="35"/>
  <c r="N2038" i="35" s="1"/>
  <c r="L1986" i="35"/>
  <c r="L2037" i="35" s="1"/>
  <c r="Q1985" i="35"/>
  <c r="Q2036" i="35" s="1"/>
  <c r="I1983" i="35"/>
  <c r="I2034" i="35" s="1"/>
  <c r="Q1982" i="35"/>
  <c r="Q2033" i="35" s="1"/>
  <c r="I1980" i="35"/>
  <c r="I2031" i="35" s="1"/>
  <c r="J1966" i="35"/>
  <c r="J2017" i="35" s="1"/>
  <c r="J2002" i="35"/>
  <c r="J2053" i="35" s="1"/>
  <c r="M1985" i="35"/>
  <c r="M2036" i="35" s="1"/>
  <c r="Q2002" i="35"/>
  <c r="Q2053" i="35" s="1"/>
  <c r="I2002" i="35"/>
  <c r="I2053" i="35" s="1"/>
  <c r="L1993" i="35"/>
  <c r="L2044" i="35" s="1"/>
  <c r="P1986" i="35"/>
  <c r="P2037" i="35" s="1"/>
  <c r="I1986" i="35"/>
  <c r="I2037" i="35" s="1"/>
  <c r="L1985" i="35"/>
  <c r="L2036" i="35" s="1"/>
  <c r="N1978" i="35"/>
  <c r="N2029" i="35" s="1"/>
  <c r="J1973" i="35"/>
  <c r="J2024" i="35" s="1"/>
  <c r="J1970" i="35"/>
  <c r="J2021" i="35" s="1"/>
  <c r="L1961" i="35"/>
  <c r="L2012" i="35" s="1"/>
  <c r="N1993" i="35"/>
  <c r="N2044" i="35" s="1"/>
  <c r="J1986" i="35"/>
  <c r="J2037" i="35" s="1"/>
  <c r="N1973" i="35"/>
  <c r="N2024" i="35" s="1"/>
  <c r="M1961" i="35"/>
  <c r="M2012" i="35" s="1"/>
  <c r="N2003" i="35"/>
  <c r="N2054" i="35" s="1"/>
  <c r="P2002" i="35"/>
  <c r="P2053" i="35" s="1"/>
  <c r="E2002" i="35"/>
  <c r="E2053" i="35" s="1"/>
  <c r="Q2001" i="35"/>
  <c r="Q2052" i="35" s="1"/>
  <c r="I2001" i="35"/>
  <c r="I2052" i="35" s="1"/>
  <c r="N1999" i="35"/>
  <c r="N2050" i="35" s="1"/>
  <c r="H1993" i="35"/>
  <c r="H2044" i="35" s="1"/>
  <c r="J1989" i="35"/>
  <c r="J2040" i="35" s="1"/>
  <c r="N1986" i="35"/>
  <c r="N2037" i="35" s="1"/>
  <c r="F1986" i="35"/>
  <c r="F2037" i="35" s="1"/>
  <c r="R1985" i="35"/>
  <c r="R2036" i="35" s="1"/>
  <c r="I1985" i="35"/>
  <c r="I2036" i="35" s="1"/>
  <c r="J1983" i="35"/>
  <c r="J2034" i="35" s="1"/>
  <c r="J1978" i="35"/>
  <c r="J2029" i="35" s="1"/>
  <c r="R1977" i="35"/>
  <c r="R2028" i="35" s="1"/>
  <c r="E1973" i="35"/>
  <c r="E2024" i="35" s="1"/>
  <c r="Q1970" i="35"/>
  <c r="Q2021" i="35" s="1"/>
  <c r="I1970" i="35"/>
  <c r="I2021" i="35" s="1"/>
  <c r="Q1962" i="35"/>
  <c r="Q2013" i="35" s="1"/>
  <c r="R1961" i="35"/>
  <c r="R2012" i="35" s="1"/>
  <c r="H1961" i="35"/>
  <c r="H2012" i="35" s="1"/>
  <c r="N1960" i="35"/>
  <c r="P2007" i="35"/>
  <c r="P2058" i="35" s="1"/>
  <c r="E2007" i="35"/>
  <c r="E2058" i="35" s="1"/>
  <c r="J2006" i="35"/>
  <c r="J2057" i="35" s="1"/>
  <c r="N2000" i="35"/>
  <c r="N2051" i="35" s="1"/>
  <c r="J1997" i="35"/>
  <c r="J2048" i="35" s="1"/>
  <c r="N1995" i="35"/>
  <c r="N2046" i="35" s="1"/>
  <c r="P1994" i="35"/>
  <c r="P2045" i="35" s="1"/>
  <c r="I1994" i="35"/>
  <c r="I2045" i="35" s="1"/>
  <c r="M1993" i="35"/>
  <c r="M2044" i="35" s="1"/>
  <c r="F1993" i="35"/>
  <c r="F2044" i="35" s="1"/>
  <c r="J1991" i="35"/>
  <c r="J2042" i="35" s="1"/>
  <c r="I1988" i="35"/>
  <c r="I2039" i="35" s="1"/>
  <c r="P1981" i="35"/>
  <c r="P2032" i="35" s="1"/>
  <c r="E1981" i="35"/>
  <c r="E2032" i="35" s="1"/>
  <c r="L1978" i="35"/>
  <c r="L2029" i="35" s="1"/>
  <c r="E1978" i="35"/>
  <c r="E2029" i="35" s="1"/>
  <c r="Q1977" i="35"/>
  <c r="Q2028" i="35" s="1"/>
  <c r="I1977" i="35"/>
  <c r="I2028" i="35" s="1"/>
  <c r="P1975" i="35"/>
  <c r="P2026" i="35" s="1"/>
  <c r="E1975" i="35"/>
  <c r="E2026" i="35" s="1"/>
  <c r="J1974" i="35"/>
  <c r="J2025" i="35" s="1"/>
  <c r="N1968" i="35"/>
  <c r="N2019" i="35" s="1"/>
  <c r="J1965" i="35"/>
  <c r="J2016" i="35" s="1"/>
  <c r="N1963" i="35"/>
  <c r="N2014" i="35" s="1"/>
  <c r="P1962" i="35"/>
  <c r="P2013" i="35" s="1"/>
  <c r="I1962" i="35"/>
  <c r="I2013" i="35" s="1"/>
  <c r="J1959" i="35"/>
  <c r="J2010" i="35" s="1"/>
  <c r="Q1994" i="35"/>
  <c r="Q2045" i="35" s="1"/>
  <c r="J1994" i="35"/>
  <c r="J2045" i="35" s="1"/>
  <c r="N1991" i="35"/>
  <c r="N2042" i="35" s="1"/>
  <c r="L1977" i="35"/>
  <c r="L2028" i="35" s="1"/>
  <c r="N1965" i="35"/>
  <c r="N2016" i="35" s="1"/>
  <c r="I1997" i="35"/>
  <c r="I2048" i="35" s="1"/>
  <c r="N1994" i="35"/>
  <c r="N2045" i="35" s="1"/>
  <c r="F1994" i="35"/>
  <c r="F2045" i="35" s="1"/>
  <c r="I1991" i="35"/>
  <c r="I2042" i="35" s="1"/>
  <c r="Q1990" i="35"/>
  <c r="Q2041" i="35" s="1"/>
  <c r="N1977" i="35"/>
  <c r="N2028" i="35" s="1"/>
  <c r="H1977" i="35"/>
  <c r="H2028" i="35" s="1"/>
  <c r="I1965" i="35"/>
  <c r="I2016" i="35" s="1"/>
  <c r="N1962" i="35"/>
  <c r="N2013" i="35" s="1"/>
  <c r="F1962" i="35"/>
  <c r="F2013" i="35" s="1"/>
  <c r="I1959" i="35"/>
  <c r="I2010" i="35" s="1"/>
  <c r="Q1958" i="35"/>
  <c r="N1997" i="35"/>
  <c r="N2048" i="35" s="1"/>
  <c r="N1959" i="35"/>
  <c r="N2010" i="35" s="1"/>
  <c r="J2007" i="35"/>
  <c r="J2058" i="35" s="1"/>
  <c r="I2005" i="35"/>
  <c r="I2056" i="35" s="1"/>
  <c r="I2004" i="35"/>
  <c r="I2055" i="35" s="1"/>
  <c r="N2002" i="35"/>
  <c r="N2053" i="35" s="1"/>
  <c r="F2002" i="35"/>
  <c r="F2053" i="35" s="1"/>
  <c r="I1999" i="35"/>
  <c r="I2050" i="35" s="1"/>
  <c r="Q1998" i="35"/>
  <c r="Q2049" i="35" s="1"/>
  <c r="P1997" i="35"/>
  <c r="P2048" i="35" s="1"/>
  <c r="E1997" i="35"/>
  <c r="E2048" i="35" s="1"/>
  <c r="L1994" i="35"/>
  <c r="L2045" i="35" s="1"/>
  <c r="E1994" i="35"/>
  <c r="E2045" i="35" s="1"/>
  <c r="Q1993" i="35"/>
  <c r="Q2044" i="35" s="1"/>
  <c r="I1993" i="35"/>
  <c r="I2044" i="35" s="1"/>
  <c r="P1991" i="35"/>
  <c r="P2042" i="35" s="1"/>
  <c r="E1991" i="35"/>
  <c r="E2042" i="35" s="1"/>
  <c r="J1990" i="35"/>
  <c r="J2041" i="35" s="1"/>
  <c r="N1985" i="35"/>
  <c r="N2036" i="35" s="1"/>
  <c r="H1985" i="35"/>
  <c r="H2036" i="35" s="1"/>
  <c r="N1984" i="35"/>
  <c r="N2035" i="35" s="1"/>
  <c r="J1981" i="35"/>
  <c r="J2032" i="35" s="1"/>
  <c r="N1979" i="35"/>
  <c r="N2030" i="35" s="1"/>
  <c r="P1978" i="35"/>
  <c r="P2029" i="35" s="1"/>
  <c r="I1978" i="35"/>
  <c r="I2029" i="35" s="1"/>
  <c r="M1977" i="35"/>
  <c r="M2028" i="35" s="1"/>
  <c r="F1977" i="35"/>
  <c r="F2028" i="35" s="1"/>
  <c r="J1975" i="35"/>
  <c r="J2026" i="35" s="1"/>
  <c r="I1973" i="35"/>
  <c r="I2024" i="35" s="1"/>
  <c r="I1972" i="35"/>
  <c r="I2023" i="35" s="1"/>
  <c r="N1970" i="35"/>
  <c r="N2021" i="35" s="1"/>
  <c r="F1970" i="35"/>
  <c r="F2021" i="35" s="1"/>
  <c r="I1967" i="35"/>
  <c r="I2018" i="35" s="1"/>
  <c r="Q1966" i="35"/>
  <c r="Q2017" i="35" s="1"/>
  <c r="P1965" i="35"/>
  <c r="P2016" i="35" s="1"/>
  <c r="E1965" i="35"/>
  <c r="E2016" i="35" s="1"/>
  <c r="L1962" i="35"/>
  <c r="L2013" i="35" s="1"/>
  <c r="E1962" i="35"/>
  <c r="E2013" i="35" s="1"/>
  <c r="Q1961" i="35"/>
  <c r="Q2012" i="35" s="1"/>
  <c r="I1961" i="35"/>
  <c r="I2012" i="35" s="1"/>
  <c r="P1959" i="35"/>
  <c r="P2010" i="35" s="1"/>
  <c r="E1959" i="35"/>
  <c r="E2010" i="35" s="1"/>
  <c r="J1958" i="35"/>
  <c r="J2009" i="35" s="1"/>
  <c r="E1484" i="35"/>
  <c r="E1535" i="35" s="1"/>
  <c r="M1480" i="35"/>
  <c r="M1531" i="35" s="1"/>
  <c r="Q1458" i="35"/>
  <c r="Q1509" i="35" s="1"/>
  <c r="D1530" i="35"/>
  <c r="D1496" i="35"/>
  <c r="I1485" i="35"/>
  <c r="I1536" i="35" s="1"/>
  <c r="P1484" i="35"/>
  <c r="P1535" i="35" s="1"/>
  <c r="M1482" i="35"/>
  <c r="M1533" i="35" s="1"/>
  <c r="G1468" i="35"/>
  <c r="G1519" i="35" s="1"/>
  <c r="L1462" i="35"/>
  <c r="L1513" i="35" s="1"/>
  <c r="O1446" i="35"/>
  <c r="O1497" i="35" s="1"/>
  <c r="O1445" i="35"/>
  <c r="O1496" i="35" s="1"/>
  <c r="I1442" i="35"/>
  <c r="I1493" i="35" s="1"/>
  <c r="D1520" i="35"/>
  <c r="D1504" i="35"/>
  <c r="E1483" i="35"/>
  <c r="E1534" i="35" s="1"/>
  <c r="G1482" i="35"/>
  <c r="G1533" i="35" s="1"/>
  <c r="I1480" i="35"/>
  <c r="I1531" i="35" s="1"/>
  <c r="Q1470" i="35"/>
  <c r="Q1521" i="35" s="1"/>
  <c r="O1461" i="35"/>
  <c r="O1512" i="35" s="1"/>
  <c r="G1454" i="35"/>
  <c r="G1505" i="35" s="1"/>
  <c r="Q1446" i="35"/>
  <c r="Q1497" i="35" s="1"/>
  <c r="G1446" i="35"/>
  <c r="G1497" i="35" s="1"/>
  <c r="I1445" i="35"/>
  <c r="I1496" i="35" s="1"/>
  <c r="D1515" i="35"/>
  <c r="Q1476" i="35"/>
  <c r="Q1527" i="35" s="1"/>
  <c r="I1464" i="35"/>
  <c r="I1515" i="35" s="1"/>
  <c r="Q1452" i="35"/>
  <c r="Q1503" i="35" s="1"/>
  <c r="D1516" i="35"/>
  <c r="O1486" i="35"/>
  <c r="O1537" i="35" s="1"/>
  <c r="I1484" i="35"/>
  <c r="I1535" i="35" s="1"/>
  <c r="P1483" i="35"/>
  <c r="P1534" i="35" s="1"/>
  <c r="Q1480" i="35"/>
  <c r="Q1531" i="35" s="1"/>
  <c r="I1476" i="35"/>
  <c r="I1527" i="35" s="1"/>
  <c r="O1465" i="35"/>
  <c r="O1516" i="35" s="1"/>
  <c r="G1464" i="35"/>
  <c r="G1515" i="35" s="1"/>
  <c r="G1452" i="35"/>
  <c r="G1503" i="35" s="1"/>
  <c r="L1474" i="35"/>
  <c r="L1525" i="35" s="1"/>
  <c r="M1470" i="35"/>
  <c r="M1521" i="35" s="1"/>
  <c r="D1493" i="35"/>
  <c r="I1486" i="35"/>
  <c r="I1537" i="35" s="1"/>
  <c r="K1483" i="35"/>
  <c r="K1534" i="35" s="1"/>
  <c r="G1476" i="35"/>
  <c r="G1527" i="35" s="1"/>
  <c r="I1474" i="35"/>
  <c r="I1525" i="35" s="1"/>
  <c r="O1473" i="35"/>
  <c r="O1524" i="35" s="1"/>
  <c r="Q1472" i="35"/>
  <c r="Q1523" i="35" s="1"/>
  <c r="I1470" i="35"/>
  <c r="I1521" i="35" s="1"/>
  <c r="L1469" i="35"/>
  <c r="L1520" i="35" s="1"/>
  <c r="M1468" i="35"/>
  <c r="M1519" i="35" s="1"/>
  <c r="Q1462" i="35"/>
  <c r="Q1513" i="35" s="1"/>
  <c r="I1456" i="35"/>
  <c r="I1507" i="35" s="1"/>
  <c r="M1452" i="35"/>
  <c r="M1503" i="35" s="1"/>
  <c r="D1487" i="35"/>
  <c r="D1525" i="35"/>
  <c r="K1486" i="35"/>
  <c r="K1537" i="35" s="1"/>
  <c r="Q1468" i="35"/>
  <c r="Q1519" i="35" s="1"/>
  <c r="D1524" i="35"/>
  <c r="P1486" i="35"/>
  <c r="P1537" i="35" s="1"/>
  <c r="E1486" i="35"/>
  <c r="E1537" i="35" s="1"/>
  <c r="K1484" i="35"/>
  <c r="K1535" i="35" s="1"/>
  <c r="I1483" i="35"/>
  <c r="I1534" i="35" s="1"/>
  <c r="P1482" i="35"/>
  <c r="P1533" i="35" s="1"/>
  <c r="M1478" i="35"/>
  <c r="M1529" i="35" s="1"/>
  <c r="Q1474" i="35"/>
  <c r="Q1525" i="35" s="1"/>
  <c r="G1472" i="35"/>
  <c r="G1523" i="35" s="1"/>
  <c r="G1470" i="35"/>
  <c r="G1521" i="35" s="1"/>
  <c r="Q1454" i="35"/>
  <c r="Q1505" i="35" s="1"/>
  <c r="O1441" i="35"/>
  <c r="O1492" i="35" s="1"/>
  <c r="O935" i="35"/>
  <c r="O986" i="35" s="1"/>
  <c r="D995" i="35"/>
  <c r="L957" i="35"/>
  <c r="L1008" i="35" s="1"/>
  <c r="D997" i="35"/>
  <c r="D999" i="35"/>
  <c r="J964" i="35"/>
  <c r="J1015" i="35" s="1"/>
  <c r="O961" i="35"/>
  <c r="O1012" i="35" s="1"/>
  <c r="N929" i="35"/>
  <c r="N980" i="35" s="1"/>
  <c r="J960" i="35"/>
  <c r="J1011" i="35" s="1"/>
  <c r="O959" i="35"/>
  <c r="O1010" i="35" s="1"/>
  <c r="D985" i="35"/>
  <c r="D978" i="35"/>
  <c r="N960" i="35"/>
  <c r="N1011" i="35" s="1"/>
  <c r="O965" i="35"/>
  <c r="O1016" i="35" s="1"/>
  <c r="O964" i="35"/>
  <c r="O1015" i="35" s="1"/>
  <c r="O963" i="35"/>
  <c r="O1014" i="35" s="1"/>
  <c r="G960" i="35"/>
  <c r="G1011" i="35" s="1"/>
  <c r="R957" i="35"/>
  <c r="R1008" i="35" s="1"/>
  <c r="J927" i="35"/>
  <c r="J978" i="35" s="1"/>
  <c r="M438" i="35"/>
  <c r="M489" i="35" s="1"/>
  <c r="I442" i="35"/>
  <c r="I493" i="35" s="1"/>
  <c r="I426" i="35"/>
  <c r="I477" i="35" s="1"/>
  <c r="E442" i="35"/>
  <c r="E493" i="35" s="1"/>
  <c r="D3098" i="35"/>
  <c r="D3057" i="35"/>
  <c r="P3006" i="35"/>
  <c r="P3057" i="35" s="1"/>
  <c r="O3047" i="35"/>
  <c r="O3098" i="35" s="1"/>
  <c r="J3041" i="35"/>
  <c r="J3092" i="35" s="1"/>
  <c r="J3035" i="35"/>
  <c r="J3086" i="35" s="1"/>
  <c r="L3011" i="35"/>
  <c r="L3062" i="35" s="1"/>
  <c r="J3006" i="35"/>
  <c r="J3057" i="35" s="1"/>
  <c r="P3003" i="35"/>
  <c r="P3054" i="35" s="1"/>
  <c r="D3074" i="35"/>
  <c r="J3047" i="35"/>
  <c r="J3098" i="35" s="1"/>
  <c r="R3031" i="35"/>
  <c r="R3082" i="35" s="1"/>
  <c r="L3026" i="35"/>
  <c r="L3077" i="35" s="1"/>
  <c r="N3015" i="35"/>
  <c r="N3066" i="35" s="1"/>
  <c r="N3007" i="35"/>
  <c r="N3058" i="35" s="1"/>
  <c r="H3006" i="35"/>
  <c r="H3057" i="35" s="1"/>
  <c r="N3003" i="35"/>
  <c r="N3054" i="35" s="1"/>
  <c r="D3094" i="35"/>
  <c r="D3064" i="35"/>
  <c r="D3056" i="35"/>
  <c r="N3031" i="35"/>
  <c r="N3082" i="35" s="1"/>
  <c r="R3023" i="35"/>
  <c r="R3074" i="35" s="1"/>
  <c r="J3023" i="35"/>
  <c r="J3074" i="35" s="1"/>
  <c r="P3019" i="35"/>
  <c r="P3070" i="35" s="1"/>
  <c r="L3010" i="35"/>
  <c r="L3061" i="35" s="1"/>
  <c r="R3005" i="35"/>
  <c r="R3056" i="35" s="1"/>
  <c r="D3086" i="35"/>
  <c r="D3076" i="35"/>
  <c r="D3073" i="35"/>
  <c r="D3068" i="35"/>
  <c r="D3054" i="35"/>
  <c r="O3043" i="35"/>
  <c r="O3094" i="35" s="1"/>
  <c r="O3039" i="35"/>
  <c r="O3090" i="35" s="1"/>
  <c r="O3033" i="35"/>
  <c r="O3084" i="35" s="1"/>
  <c r="L3031" i="35"/>
  <c r="L3082" i="35" s="1"/>
  <c r="P3023" i="35"/>
  <c r="P3074" i="35" s="1"/>
  <c r="H3023" i="35"/>
  <c r="H3074" i="35" s="1"/>
  <c r="P3022" i="35"/>
  <c r="P3073" i="35" s="1"/>
  <c r="R3021" i="35"/>
  <c r="R3072" i="35" s="1"/>
  <c r="L3019" i="35"/>
  <c r="L3070" i="35" s="1"/>
  <c r="R3013" i="35"/>
  <c r="R3064" i="35" s="1"/>
  <c r="J3010" i="35"/>
  <c r="J3061" i="35" s="1"/>
  <c r="R3007" i="35"/>
  <c r="R3058" i="35" s="1"/>
  <c r="J3007" i="35"/>
  <c r="J3058" i="35" s="1"/>
  <c r="L3005" i="35"/>
  <c r="L3056" i="35" s="1"/>
  <c r="L3003" i="35"/>
  <c r="L3054" i="35" s="1"/>
  <c r="P3010" i="35"/>
  <c r="P3061" i="35" s="1"/>
  <c r="D3090" i="35"/>
  <c r="D3070" i="35"/>
  <c r="D3061" i="35"/>
  <c r="D3084" i="35"/>
  <c r="D3082" i="35"/>
  <c r="O3049" i="35"/>
  <c r="O3100" i="35" s="1"/>
  <c r="O3045" i="35"/>
  <c r="O3096" i="35" s="1"/>
  <c r="O3044" i="35"/>
  <c r="O3095" i="35" s="1"/>
  <c r="J3043" i="35"/>
  <c r="J3094" i="35" s="1"/>
  <c r="J3039" i="35"/>
  <c r="J3090" i="35" s="1"/>
  <c r="O3035" i="35"/>
  <c r="O3086" i="35" s="1"/>
  <c r="O3034" i="35"/>
  <c r="O3085" i="35" s="1"/>
  <c r="J3033" i="35"/>
  <c r="J3084" i="35" s="1"/>
  <c r="J3031" i="35"/>
  <c r="J3082" i="35" s="1"/>
  <c r="L3027" i="35"/>
  <c r="L3078" i="35" s="1"/>
  <c r="N3023" i="35"/>
  <c r="N3074" i="35" s="1"/>
  <c r="J3022" i="35"/>
  <c r="J3073" i="35" s="1"/>
  <c r="L3021" i="35"/>
  <c r="L3072" i="35" s="1"/>
  <c r="H3019" i="35"/>
  <c r="H3070" i="35" s="1"/>
  <c r="P3018" i="35"/>
  <c r="P3069" i="35" s="1"/>
  <c r="L3015" i="35"/>
  <c r="L3066" i="35" s="1"/>
  <c r="J3013" i="35"/>
  <c r="J3064" i="35" s="1"/>
  <c r="R3010" i="35"/>
  <c r="R3061" i="35" s="1"/>
  <c r="H3010" i="35"/>
  <c r="H3061" i="35" s="1"/>
  <c r="P3007" i="35"/>
  <c r="P3058" i="35" s="1"/>
  <c r="J3005" i="35"/>
  <c r="J3056" i="35" s="1"/>
  <c r="H3003" i="35"/>
  <c r="H3054" i="35" s="1"/>
  <c r="O3048" i="35"/>
  <c r="O3099" i="35" s="1"/>
  <c r="O3046" i="35"/>
  <c r="O3097" i="35" s="1"/>
  <c r="P3030" i="35"/>
  <c r="P3081" i="35" s="1"/>
  <c r="D3081" i="35"/>
  <c r="D3060" i="35"/>
  <c r="D3050" i="35"/>
  <c r="H3049" i="35"/>
  <c r="H3100" i="35" s="1"/>
  <c r="N3048" i="35"/>
  <c r="N3099" i="35" s="1"/>
  <c r="H3047" i="35"/>
  <c r="H3098" i="35" s="1"/>
  <c r="N3046" i="35"/>
  <c r="N3097" i="35" s="1"/>
  <c r="H3045" i="35"/>
  <c r="H3096" i="35" s="1"/>
  <c r="N3044" i="35"/>
  <c r="N3095" i="35" s="1"/>
  <c r="H3043" i="35"/>
  <c r="H3094" i="35" s="1"/>
  <c r="N3042" i="35"/>
  <c r="N3093" i="35" s="1"/>
  <c r="H3041" i="35"/>
  <c r="H3092" i="35" s="1"/>
  <c r="N3040" i="35"/>
  <c r="N3091" i="35" s="1"/>
  <c r="H3039" i="35"/>
  <c r="H3090" i="35" s="1"/>
  <c r="N3038" i="35"/>
  <c r="N3089" i="35" s="1"/>
  <c r="H3037" i="35"/>
  <c r="H3088" i="35" s="1"/>
  <c r="N3036" i="35"/>
  <c r="N3087" i="35" s="1"/>
  <c r="H3035" i="35"/>
  <c r="H3086" i="35" s="1"/>
  <c r="N3034" i="35"/>
  <c r="N3085" i="35" s="1"/>
  <c r="H3033" i="35"/>
  <c r="H3084" i="35" s="1"/>
  <c r="L3030" i="35"/>
  <c r="L3081" i="35" s="1"/>
  <c r="R3027" i="35"/>
  <c r="R3078" i="35" s="1"/>
  <c r="J3027" i="35"/>
  <c r="J3078" i="35" s="1"/>
  <c r="R3025" i="35"/>
  <c r="R3076" i="35" s="1"/>
  <c r="R3022" i="35"/>
  <c r="R3073" i="35" s="1"/>
  <c r="H3022" i="35"/>
  <c r="H3073" i="35" s="1"/>
  <c r="N3019" i="35"/>
  <c r="N3070" i="35" s="1"/>
  <c r="F3019" i="35"/>
  <c r="F3070" i="35" s="1"/>
  <c r="J3017" i="35"/>
  <c r="J3068" i="35" s="1"/>
  <c r="L3014" i="35"/>
  <c r="L3065" i="35" s="1"/>
  <c r="R3011" i="35"/>
  <c r="R3062" i="35" s="1"/>
  <c r="J3011" i="35"/>
  <c r="J3062" i="35" s="1"/>
  <c r="R3009" i="35"/>
  <c r="R3060" i="35" s="1"/>
  <c r="J3001" i="35"/>
  <c r="J3052" i="35" s="1"/>
  <c r="O3042" i="35"/>
  <c r="O3093" i="35" s="1"/>
  <c r="O3040" i="35"/>
  <c r="O3091" i="35" s="1"/>
  <c r="D3099" i="35"/>
  <c r="D3097" i="35"/>
  <c r="D3095" i="35"/>
  <c r="D3093" i="35"/>
  <c r="D3091" i="35"/>
  <c r="D3087" i="35"/>
  <c r="D3078" i="35"/>
  <c r="D3065" i="35"/>
  <c r="J3048" i="35"/>
  <c r="J3099" i="35" s="1"/>
  <c r="J3046" i="35"/>
  <c r="J3097" i="35" s="1"/>
  <c r="J3044" i="35"/>
  <c r="J3095" i="35" s="1"/>
  <c r="J3042" i="35"/>
  <c r="J3093" i="35" s="1"/>
  <c r="J3040" i="35"/>
  <c r="J3091" i="35" s="1"/>
  <c r="J3038" i="35"/>
  <c r="J3089" i="35" s="1"/>
  <c r="J3036" i="35"/>
  <c r="J3087" i="35" s="1"/>
  <c r="J3034" i="35"/>
  <c r="J3085" i="35" s="1"/>
  <c r="J3030" i="35"/>
  <c r="J3081" i="35" s="1"/>
  <c r="P3027" i="35"/>
  <c r="P3078" i="35" s="1"/>
  <c r="H3027" i="35"/>
  <c r="H3078" i="35" s="1"/>
  <c r="L3025" i="35"/>
  <c r="L3076" i="35" s="1"/>
  <c r="J3014" i="35"/>
  <c r="J3065" i="35" s="1"/>
  <c r="P3011" i="35"/>
  <c r="P3062" i="35" s="1"/>
  <c r="H3011" i="35"/>
  <c r="H3062" i="35" s="1"/>
  <c r="L3009" i="35"/>
  <c r="L3060" i="35" s="1"/>
  <c r="O3036" i="35"/>
  <c r="O3087" i="35" s="1"/>
  <c r="P3014" i="35"/>
  <c r="P3065" i="35" s="1"/>
  <c r="D3062" i="35"/>
  <c r="N3049" i="35"/>
  <c r="N3100" i="35" s="1"/>
  <c r="H3048" i="35"/>
  <c r="H3099" i="35" s="1"/>
  <c r="N3047" i="35"/>
  <c r="N3098" i="35" s="1"/>
  <c r="H3046" i="35"/>
  <c r="H3097" i="35" s="1"/>
  <c r="N3045" i="35"/>
  <c r="N3096" i="35" s="1"/>
  <c r="H3044" i="35"/>
  <c r="H3095" i="35" s="1"/>
  <c r="N3043" i="35"/>
  <c r="N3094" i="35" s="1"/>
  <c r="H3042" i="35"/>
  <c r="H3093" i="35" s="1"/>
  <c r="N3041" i="35"/>
  <c r="N3092" i="35" s="1"/>
  <c r="H3040" i="35"/>
  <c r="H3091" i="35" s="1"/>
  <c r="N3039" i="35"/>
  <c r="N3090" i="35" s="1"/>
  <c r="H3038" i="35"/>
  <c r="H3089" i="35" s="1"/>
  <c r="N3037" i="35"/>
  <c r="N3088" i="35" s="1"/>
  <c r="H3036" i="35"/>
  <c r="H3087" i="35" s="1"/>
  <c r="N3035" i="35"/>
  <c r="N3086" i="35" s="1"/>
  <c r="H3034" i="35"/>
  <c r="H3085" i="35" s="1"/>
  <c r="N3033" i="35"/>
  <c r="N3084" i="35" s="1"/>
  <c r="P3031" i="35"/>
  <c r="P3082" i="35" s="1"/>
  <c r="R3030" i="35"/>
  <c r="R3081" i="35" s="1"/>
  <c r="H3030" i="35"/>
  <c r="H3081" i="35" s="1"/>
  <c r="L3029" i="35"/>
  <c r="L3080" i="35" s="1"/>
  <c r="N3027" i="35"/>
  <c r="N3078" i="35" s="1"/>
  <c r="J3025" i="35"/>
  <c r="J3076" i="35" s="1"/>
  <c r="L3022" i="35"/>
  <c r="L3073" i="35" s="1"/>
  <c r="R3019" i="35"/>
  <c r="R3070" i="35" s="1"/>
  <c r="J3018" i="35"/>
  <c r="J3069" i="35" s="1"/>
  <c r="R3017" i="35"/>
  <c r="R3068" i="35" s="1"/>
  <c r="P3015" i="35"/>
  <c r="P3066" i="35" s="1"/>
  <c r="R3014" i="35"/>
  <c r="R3065" i="35" s="1"/>
  <c r="H3014" i="35"/>
  <c r="H3065" i="35" s="1"/>
  <c r="L3013" i="35"/>
  <c r="L3064" i="35" s="1"/>
  <c r="N3011" i="35"/>
  <c r="N3062" i="35" s="1"/>
  <c r="J3009" i="35"/>
  <c r="J3060" i="35" s="1"/>
  <c r="L3006" i="35"/>
  <c r="L3057" i="35" s="1"/>
  <c r="R3003" i="35"/>
  <c r="R3054" i="35" s="1"/>
  <c r="J3002" i="35"/>
  <c r="J3053" i="35" s="1"/>
  <c r="R3001" i="35"/>
  <c r="R3052" i="35" s="1"/>
  <c r="D3591" i="35"/>
  <c r="R3560" i="35"/>
  <c r="R3611" i="35" s="1"/>
  <c r="J3560" i="35"/>
  <c r="J3611" i="35" s="1"/>
  <c r="M3558" i="35"/>
  <c r="M3609" i="35" s="1"/>
  <c r="L3547" i="35"/>
  <c r="L3598" i="35" s="1"/>
  <c r="L3560" i="35"/>
  <c r="L3611" i="35" s="1"/>
  <c r="D3621" i="35"/>
  <c r="D3619" i="35"/>
  <c r="D3603" i="35"/>
  <c r="D3598" i="35"/>
  <c r="D3597" i="35"/>
  <c r="D3586" i="35"/>
  <c r="L3570" i="35"/>
  <c r="L3621" i="35" s="1"/>
  <c r="R3568" i="35"/>
  <c r="R3619" i="35" s="1"/>
  <c r="J3568" i="35"/>
  <c r="J3619" i="35" s="1"/>
  <c r="L3566" i="35"/>
  <c r="L3617" i="35" s="1"/>
  <c r="R3564" i="35"/>
  <c r="R3615" i="35" s="1"/>
  <c r="J3564" i="35"/>
  <c r="J3615" i="35" s="1"/>
  <c r="L3562" i="35"/>
  <c r="L3613" i="35" s="1"/>
  <c r="P3560" i="35"/>
  <c r="P3611" i="35" s="1"/>
  <c r="H3560" i="35"/>
  <c r="H3611" i="35" s="1"/>
  <c r="P3559" i="35"/>
  <c r="P3610" i="35" s="1"/>
  <c r="J3558" i="35"/>
  <c r="J3609" i="35" s="1"/>
  <c r="J3547" i="35"/>
  <c r="J3598" i="35" s="1"/>
  <c r="P3546" i="35"/>
  <c r="P3597" i="35" s="1"/>
  <c r="R3543" i="35"/>
  <c r="R3594" i="35" s="1"/>
  <c r="J3543" i="35"/>
  <c r="J3594" i="35" s="1"/>
  <c r="D3616" i="35"/>
  <c r="D3610" i="35"/>
  <c r="D3609" i="35"/>
  <c r="D3574" i="35"/>
  <c r="J3570" i="35"/>
  <c r="J3621" i="35" s="1"/>
  <c r="P3568" i="35"/>
  <c r="P3619" i="35" s="1"/>
  <c r="J3566" i="35"/>
  <c r="J3617" i="35" s="1"/>
  <c r="L3565" i="35"/>
  <c r="L3616" i="35" s="1"/>
  <c r="P3564" i="35"/>
  <c r="P3615" i="35" s="1"/>
  <c r="J3562" i="35"/>
  <c r="J3613" i="35" s="1"/>
  <c r="N3560" i="35"/>
  <c r="N3611" i="35" s="1"/>
  <c r="L3559" i="35"/>
  <c r="L3610" i="35" s="1"/>
  <c r="R3558" i="35"/>
  <c r="R3609" i="35" s="1"/>
  <c r="L3553" i="35"/>
  <c r="L3604" i="35" s="1"/>
  <c r="R3547" i="35"/>
  <c r="R3598" i="35" s="1"/>
  <c r="F3547" i="35"/>
  <c r="F3598" i="35" s="1"/>
  <c r="L3546" i="35"/>
  <c r="L3597" i="35" s="1"/>
  <c r="R3545" i="35"/>
  <c r="R3596" i="35" s="1"/>
  <c r="J3545" i="35"/>
  <c r="J3596" i="35" s="1"/>
  <c r="P3543" i="35"/>
  <c r="P3594" i="35" s="1"/>
  <c r="H3543" i="35"/>
  <c r="H3594" i="35" s="1"/>
  <c r="E3569" i="35"/>
  <c r="E3620" i="35" s="1"/>
  <c r="I3569" i="35"/>
  <c r="I3620" i="35" s="1"/>
  <c r="M3569" i="35"/>
  <c r="M3620" i="35" s="1"/>
  <c r="Q3569" i="35"/>
  <c r="Q3620" i="35" s="1"/>
  <c r="G3569" i="35"/>
  <c r="G3620" i="35" s="1"/>
  <c r="K3569" i="35"/>
  <c r="K3620" i="35" s="1"/>
  <c r="O3569" i="35"/>
  <c r="O3620" i="35" s="1"/>
  <c r="G3548" i="35"/>
  <c r="G3599" i="35" s="1"/>
  <c r="F3548" i="35"/>
  <c r="F3599" i="35" s="1"/>
  <c r="N3548" i="35"/>
  <c r="N3599" i="35" s="1"/>
  <c r="H3548" i="35"/>
  <c r="H3599" i="35" s="1"/>
  <c r="P3548" i="35"/>
  <c r="P3599" i="35" s="1"/>
  <c r="J3548" i="35"/>
  <c r="J3599" i="35" s="1"/>
  <c r="R3548" i="35"/>
  <c r="R3599" i="35" s="1"/>
  <c r="D3572" i="35"/>
  <c r="D3571" i="35"/>
  <c r="P3570" i="35"/>
  <c r="P3621" i="35" s="1"/>
  <c r="R3569" i="35"/>
  <c r="R3620" i="35" s="1"/>
  <c r="J3569" i="35"/>
  <c r="J3620" i="35" s="1"/>
  <c r="E3568" i="35"/>
  <c r="E3619" i="35" s="1"/>
  <c r="I3568" i="35"/>
  <c r="I3619" i="35" s="1"/>
  <c r="M3568" i="35"/>
  <c r="M3619" i="35" s="1"/>
  <c r="Q3568" i="35"/>
  <c r="Q3619" i="35" s="1"/>
  <c r="G3568" i="35"/>
  <c r="G3619" i="35" s="1"/>
  <c r="K3568" i="35"/>
  <c r="K3619" i="35" s="1"/>
  <c r="O3568" i="35"/>
  <c r="O3619" i="35" s="1"/>
  <c r="N3567" i="35"/>
  <c r="N3618" i="35" s="1"/>
  <c r="P3566" i="35"/>
  <c r="P3617" i="35" s="1"/>
  <c r="R3565" i="35"/>
  <c r="R3616" i="35" s="1"/>
  <c r="E3564" i="35"/>
  <c r="E3615" i="35" s="1"/>
  <c r="I3564" i="35"/>
  <c r="I3615" i="35" s="1"/>
  <c r="M3564" i="35"/>
  <c r="M3615" i="35" s="1"/>
  <c r="Q3564" i="35"/>
  <c r="Q3615" i="35" s="1"/>
  <c r="G3564" i="35"/>
  <c r="G3615" i="35" s="1"/>
  <c r="K3564" i="35"/>
  <c r="K3615" i="35" s="1"/>
  <c r="O3564" i="35"/>
  <c r="O3615" i="35" s="1"/>
  <c r="N3563" i="35"/>
  <c r="N3614" i="35" s="1"/>
  <c r="P3562" i="35"/>
  <c r="P3613" i="35" s="1"/>
  <c r="R3561" i="35"/>
  <c r="R3612" i="35" s="1"/>
  <c r="E3560" i="35"/>
  <c r="E3611" i="35" s="1"/>
  <c r="I3560" i="35"/>
  <c r="I3611" i="35" s="1"/>
  <c r="M3560" i="35"/>
  <c r="M3611" i="35" s="1"/>
  <c r="Q3560" i="35"/>
  <c r="Q3611" i="35" s="1"/>
  <c r="G3560" i="35"/>
  <c r="G3611" i="35" s="1"/>
  <c r="K3560" i="35"/>
  <c r="K3611" i="35" s="1"/>
  <c r="O3560" i="35"/>
  <c r="O3611" i="35" s="1"/>
  <c r="N3559" i="35"/>
  <c r="N3610" i="35" s="1"/>
  <c r="E3558" i="35"/>
  <c r="E3609" i="35" s="1"/>
  <c r="F3558" i="35"/>
  <c r="F3609" i="35" s="1"/>
  <c r="K3558" i="35"/>
  <c r="K3609" i="35" s="1"/>
  <c r="Q3558" i="35"/>
  <c r="Q3609" i="35" s="1"/>
  <c r="I3558" i="35"/>
  <c r="I3609" i="35" s="1"/>
  <c r="N3558" i="35"/>
  <c r="N3609" i="35" s="1"/>
  <c r="L3536" i="35"/>
  <c r="L3587" i="35" s="1"/>
  <c r="D3587" i="35"/>
  <c r="L3524" i="35"/>
  <c r="L3575" i="35" s="1"/>
  <c r="D3575" i="35"/>
  <c r="E3565" i="35"/>
  <c r="E3616" i="35" s="1"/>
  <c r="I3565" i="35"/>
  <c r="I3616" i="35" s="1"/>
  <c r="M3565" i="35"/>
  <c r="M3616" i="35" s="1"/>
  <c r="Q3565" i="35"/>
  <c r="Q3616" i="35" s="1"/>
  <c r="G3565" i="35"/>
  <c r="G3616" i="35" s="1"/>
  <c r="K3565" i="35"/>
  <c r="K3616" i="35" s="1"/>
  <c r="O3565" i="35"/>
  <c r="O3616" i="35" s="1"/>
  <c r="E3561" i="35"/>
  <c r="E3612" i="35" s="1"/>
  <c r="I3561" i="35"/>
  <c r="I3612" i="35" s="1"/>
  <c r="M3561" i="35"/>
  <c r="M3612" i="35" s="1"/>
  <c r="Q3561" i="35"/>
  <c r="Q3612" i="35" s="1"/>
  <c r="G3561" i="35"/>
  <c r="G3612" i="35" s="1"/>
  <c r="K3561" i="35"/>
  <c r="K3612" i="35" s="1"/>
  <c r="O3561" i="35"/>
  <c r="O3612" i="35" s="1"/>
  <c r="J3554" i="35"/>
  <c r="J3605" i="35" s="1"/>
  <c r="F3554" i="35"/>
  <c r="F3605" i="35" s="1"/>
  <c r="N3554" i="35"/>
  <c r="N3605" i="35" s="1"/>
  <c r="G3544" i="35"/>
  <c r="G3595" i="35" s="1"/>
  <c r="F3544" i="35"/>
  <c r="F3595" i="35" s="1"/>
  <c r="N3544" i="35"/>
  <c r="N3595" i="35" s="1"/>
  <c r="H3544" i="35"/>
  <c r="H3595" i="35" s="1"/>
  <c r="P3544" i="35"/>
  <c r="P3595" i="35" s="1"/>
  <c r="J3544" i="35"/>
  <c r="J3595" i="35" s="1"/>
  <c r="R3544" i="35"/>
  <c r="R3595" i="35" s="1"/>
  <c r="P3569" i="35"/>
  <c r="P3620" i="35" s="1"/>
  <c r="H3569" i="35"/>
  <c r="H3620" i="35" s="1"/>
  <c r="E3567" i="35"/>
  <c r="E3618" i="35" s="1"/>
  <c r="I3567" i="35"/>
  <c r="I3618" i="35" s="1"/>
  <c r="M3567" i="35"/>
  <c r="M3618" i="35" s="1"/>
  <c r="Q3567" i="35"/>
  <c r="Q3618" i="35" s="1"/>
  <c r="G3567" i="35"/>
  <c r="G3618" i="35" s="1"/>
  <c r="K3567" i="35"/>
  <c r="K3618" i="35" s="1"/>
  <c r="O3567" i="35"/>
  <c r="O3618" i="35" s="1"/>
  <c r="P3565" i="35"/>
  <c r="P3616" i="35" s="1"/>
  <c r="H3565" i="35"/>
  <c r="H3616" i="35" s="1"/>
  <c r="E3563" i="35"/>
  <c r="E3614" i="35" s="1"/>
  <c r="I3563" i="35"/>
  <c r="I3614" i="35" s="1"/>
  <c r="M3563" i="35"/>
  <c r="M3614" i="35" s="1"/>
  <c r="Q3563" i="35"/>
  <c r="Q3614" i="35" s="1"/>
  <c r="G3563" i="35"/>
  <c r="G3614" i="35" s="1"/>
  <c r="K3563" i="35"/>
  <c r="K3614" i="35" s="1"/>
  <c r="O3563" i="35"/>
  <c r="O3614" i="35" s="1"/>
  <c r="P3561" i="35"/>
  <c r="P3612" i="35" s="1"/>
  <c r="H3561" i="35"/>
  <c r="H3612" i="35" s="1"/>
  <c r="E3559" i="35"/>
  <c r="E3610" i="35" s="1"/>
  <c r="I3559" i="35"/>
  <c r="I3610" i="35" s="1"/>
  <c r="M3559" i="35"/>
  <c r="M3610" i="35" s="1"/>
  <c r="Q3559" i="35"/>
  <c r="Q3610" i="35" s="1"/>
  <c r="G3559" i="35"/>
  <c r="G3610" i="35" s="1"/>
  <c r="K3559" i="35"/>
  <c r="K3610" i="35" s="1"/>
  <c r="O3559" i="35"/>
  <c r="O3610" i="35" s="1"/>
  <c r="F3552" i="35"/>
  <c r="F3603" i="35" s="1"/>
  <c r="H3552" i="35"/>
  <c r="H3603" i="35" s="1"/>
  <c r="R3552" i="35"/>
  <c r="R3603" i="35" s="1"/>
  <c r="J3552" i="35"/>
  <c r="J3603" i="35" s="1"/>
  <c r="L3552" i="35"/>
  <c r="L3603" i="35" s="1"/>
  <c r="L3527" i="35"/>
  <c r="L3578" i="35" s="1"/>
  <c r="D3578" i="35"/>
  <c r="L3561" i="35"/>
  <c r="L3612" i="35" s="1"/>
  <c r="D3595" i="35"/>
  <c r="E3570" i="35"/>
  <c r="E3621" i="35" s="1"/>
  <c r="I3570" i="35"/>
  <c r="I3621" i="35" s="1"/>
  <c r="M3570" i="35"/>
  <c r="M3621" i="35" s="1"/>
  <c r="Q3570" i="35"/>
  <c r="Q3621" i="35" s="1"/>
  <c r="G3570" i="35"/>
  <c r="G3621" i="35" s="1"/>
  <c r="K3570" i="35"/>
  <c r="K3621" i="35" s="1"/>
  <c r="O3570" i="35"/>
  <c r="O3621" i="35" s="1"/>
  <c r="N3569" i="35"/>
  <c r="N3620" i="35" s="1"/>
  <c r="F3569" i="35"/>
  <c r="F3620" i="35" s="1"/>
  <c r="R3567" i="35"/>
  <c r="R3618" i="35" s="1"/>
  <c r="J3567" i="35"/>
  <c r="J3618" i="35" s="1"/>
  <c r="E3566" i="35"/>
  <c r="E3617" i="35" s="1"/>
  <c r="I3566" i="35"/>
  <c r="I3617" i="35" s="1"/>
  <c r="M3566" i="35"/>
  <c r="M3617" i="35" s="1"/>
  <c r="Q3566" i="35"/>
  <c r="Q3617" i="35" s="1"/>
  <c r="G3566" i="35"/>
  <c r="G3617" i="35" s="1"/>
  <c r="K3566" i="35"/>
  <c r="K3617" i="35" s="1"/>
  <c r="O3566" i="35"/>
  <c r="O3617" i="35" s="1"/>
  <c r="N3565" i="35"/>
  <c r="N3616" i="35" s="1"/>
  <c r="F3565" i="35"/>
  <c r="F3616" i="35" s="1"/>
  <c r="R3563" i="35"/>
  <c r="R3614" i="35" s="1"/>
  <c r="J3563" i="35"/>
  <c r="J3614" i="35" s="1"/>
  <c r="E3562" i="35"/>
  <c r="E3613" i="35" s="1"/>
  <c r="I3562" i="35"/>
  <c r="I3613" i="35" s="1"/>
  <c r="M3562" i="35"/>
  <c r="M3613" i="35" s="1"/>
  <c r="Q3562" i="35"/>
  <c r="Q3613" i="35" s="1"/>
  <c r="G3562" i="35"/>
  <c r="G3613" i="35" s="1"/>
  <c r="K3562" i="35"/>
  <c r="K3613" i="35" s="1"/>
  <c r="O3562" i="35"/>
  <c r="O3613" i="35" s="1"/>
  <c r="N3561" i="35"/>
  <c r="N3612" i="35" s="1"/>
  <c r="F3561" i="35"/>
  <c r="F3612" i="35" s="1"/>
  <c r="R3559" i="35"/>
  <c r="R3610" i="35" s="1"/>
  <c r="J3559" i="35"/>
  <c r="J3610" i="35" s="1"/>
  <c r="L3548" i="35"/>
  <c r="L3599" i="35" s="1"/>
  <c r="L3544" i="35"/>
  <c r="L3595" i="35" s="1"/>
  <c r="J3542" i="35"/>
  <c r="J3593" i="35" s="1"/>
  <c r="D3593" i="35"/>
  <c r="R3556" i="35"/>
  <c r="R3607" i="35" s="1"/>
  <c r="H3556" i="35"/>
  <c r="H3607" i="35" s="1"/>
  <c r="N3546" i="35"/>
  <c r="N3597" i="35" s="1"/>
  <c r="F3546" i="35"/>
  <c r="F3597" i="35" s="1"/>
  <c r="L3556" i="35"/>
  <c r="L3607" i="35" s="1"/>
  <c r="P3553" i="35"/>
  <c r="P3604" i="35" s="1"/>
  <c r="P3547" i="35"/>
  <c r="P3598" i="35" s="1"/>
  <c r="H3547" i="35"/>
  <c r="H3598" i="35" s="1"/>
  <c r="R3546" i="35"/>
  <c r="R3597" i="35" s="1"/>
  <c r="J3546" i="35"/>
  <c r="J3597" i="35" s="1"/>
  <c r="G3555" i="35"/>
  <c r="G3606" i="35" s="1"/>
  <c r="K3555" i="35"/>
  <c r="K3606" i="35" s="1"/>
  <c r="O3555" i="35"/>
  <c r="O3606" i="35" s="1"/>
  <c r="E3555" i="35"/>
  <c r="E3606" i="35" s="1"/>
  <c r="I3555" i="35"/>
  <c r="I3606" i="35" s="1"/>
  <c r="M3555" i="35"/>
  <c r="M3606" i="35" s="1"/>
  <c r="Q3555" i="35"/>
  <c r="Q3606" i="35" s="1"/>
  <c r="F3555" i="35"/>
  <c r="F3606" i="35" s="1"/>
  <c r="N3555" i="35"/>
  <c r="N3606" i="35" s="1"/>
  <c r="H3555" i="35"/>
  <c r="H3606" i="35" s="1"/>
  <c r="P3555" i="35"/>
  <c r="P3606" i="35" s="1"/>
  <c r="R3555" i="35"/>
  <c r="R3606" i="35" s="1"/>
  <c r="J3555" i="35"/>
  <c r="J3606" i="35" s="1"/>
  <c r="E3533" i="35"/>
  <c r="E3584" i="35" s="1"/>
  <c r="I3533" i="35"/>
  <c r="I3584" i="35" s="1"/>
  <c r="M3533" i="35"/>
  <c r="M3584" i="35" s="1"/>
  <c r="Q3533" i="35"/>
  <c r="Q3584" i="35" s="1"/>
  <c r="F3533" i="35"/>
  <c r="F3584" i="35" s="1"/>
  <c r="J3533" i="35"/>
  <c r="J3584" i="35" s="1"/>
  <c r="N3533" i="35"/>
  <c r="N3584" i="35" s="1"/>
  <c r="R3533" i="35"/>
  <c r="R3584" i="35" s="1"/>
  <c r="G3533" i="35"/>
  <c r="G3584" i="35" s="1"/>
  <c r="O3533" i="35"/>
  <c r="O3584" i="35" s="1"/>
  <c r="H3533" i="35"/>
  <c r="H3584" i="35" s="1"/>
  <c r="P3533" i="35"/>
  <c r="P3584" i="35" s="1"/>
  <c r="K3533" i="35"/>
  <c r="K3584" i="35" s="1"/>
  <c r="L3533" i="35"/>
  <c r="L3584" i="35" s="1"/>
  <c r="E3521" i="35"/>
  <c r="I3521" i="35"/>
  <c r="I3572" i="35" s="1"/>
  <c r="M3521" i="35"/>
  <c r="M3572" i="35" s="1"/>
  <c r="Q3521" i="35"/>
  <c r="F3521" i="35"/>
  <c r="J3521" i="35"/>
  <c r="N3521" i="35"/>
  <c r="R3521" i="35"/>
  <c r="G3521" i="35"/>
  <c r="O3521" i="35"/>
  <c r="H3521" i="35"/>
  <c r="P3521" i="35"/>
  <c r="K3521" i="35"/>
  <c r="L3521" i="35"/>
  <c r="E3537" i="35"/>
  <c r="E3588" i="35" s="1"/>
  <c r="I3537" i="35"/>
  <c r="I3588" i="35" s="1"/>
  <c r="M3537" i="35"/>
  <c r="M3588" i="35" s="1"/>
  <c r="Q3537" i="35"/>
  <c r="Q3588" i="35" s="1"/>
  <c r="F3537" i="35"/>
  <c r="F3588" i="35" s="1"/>
  <c r="J3537" i="35"/>
  <c r="J3588" i="35" s="1"/>
  <c r="N3537" i="35"/>
  <c r="N3588" i="35" s="1"/>
  <c r="R3537" i="35"/>
  <c r="R3588" i="35" s="1"/>
  <c r="G3537" i="35"/>
  <c r="G3588" i="35" s="1"/>
  <c r="O3537" i="35"/>
  <c r="O3588" i="35" s="1"/>
  <c r="H3537" i="35"/>
  <c r="H3588" i="35" s="1"/>
  <c r="P3537" i="35"/>
  <c r="P3588" i="35" s="1"/>
  <c r="K3537" i="35"/>
  <c r="K3588" i="35" s="1"/>
  <c r="L3537" i="35"/>
  <c r="L3588" i="35" s="1"/>
  <c r="E3525" i="35"/>
  <c r="E3576" i="35" s="1"/>
  <c r="I3525" i="35"/>
  <c r="I3576" i="35" s="1"/>
  <c r="M3525" i="35"/>
  <c r="M3576" i="35" s="1"/>
  <c r="Q3525" i="35"/>
  <c r="Q3576" i="35" s="1"/>
  <c r="F3525" i="35"/>
  <c r="F3576" i="35" s="1"/>
  <c r="J3525" i="35"/>
  <c r="J3576" i="35" s="1"/>
  <c r="N3525" i="35"/>
  <c r="N3576" i="35" s="1"/>
  <c r="R3525" i="35"/>
  <c r="R3576" i="35" s="1"/>
  <c r="G3525" i="35"/>
  <c r="G3576" i="35" s="1"/>
  <c r="O3525" i="35"/>
  <c r="O3576" i="35" s="1"/>
  <c r="H3525" i="35"/>
  <c r="H3576" i="35" s="1"/>
  <c r="P3525" i="35"/>
  <c r="P3576" i="35" s="1"/>
  <c r="K3525" i="35"/>
  <c r="K3576" i="35" s="1"/>
  <c r="L3525" i="35"/>
  <c r="L3576" i="35" s="1"/>
  <c r="D3584" i="35"/>
  <c r="E3541" i="35"/>
  <c r="E3592" i="35" s="1"/>
  <c r="I3541" i="35"/>
  <c r="I3592" i="35" s="1"/>
  <c r="M3541" i="35"/>
  <c r="M3592" i="35" s="1"/>
  <c r="Q3541" i="35"/>
  <c r="Q3592" i="35" s="1"/>
  <c r="F3541" i="35"/>
  <c r="F3592" i="35" s="1"/>
  <c r="J3541" i="35"/>
  <c r="J3592" i="35" s="1"/>
  <c r="N3541" i="35"/>
  <c r="N3592" i="35" s="1"/>
  <c r="R3541" i="35"/>
  <c r="R3592" i="35" s="1"/>
  <c r="G3541" i="35"/>
  <c r="G3592" i="35" s="1"/>
  <c r="O3541" i="35"/>
  <c r="O3592" i="35" s="1"/>
  <c r="H3541" i="35"/>
  <c r="H3592" i="35" s="1"/>
  <c r="P3541" i="35"/>
  <c r="P3592" i="35" s="1"/>
  <c r="K3541" i="35"/>
  <c r="K3592" i="35" s="1"/>
  <c r="L3541" i="35"/>
  <c r="L3592" i="35" s="1"/>
  <c r="E3529" i="35"/>
  <c r="E3580" i="35" s="1"/>
  <c r="I3529" i="35"/>
  <c r="I3580" i="35" s="1"/>
  <c r="M3529" i="35"/>
  <c r="M3580" i="35" s="1"/>
  <c r="Q3529" i="35"/>
  <c r="Q3580" i="35" s="1"/>
  <c r="F3529" i="35"/>
  <c r="F3580" i="35" s="1"/>
  <c r="J3529" i="35"/>
  <c r="J3580" i="35" s="1"/>
  <c r="N3529" i="35"/>
  <c r="N3580" i="35" s="1"/>
  <c r="R3529" i="35"/>
  <c r="R3580" i="35" s="1"/>
  <c r="G3529" i="35"/>
  <c r="G3580" i="35" s="1"/>
  <c r="O3529" i="35"/>
  <c r="O3580" i="35" s="1"/>
  <c r="H3529" i="35"/>
  <c r="H3580" i="35" s="1"/>
  <c r="P3529" i="35"/>
  <c r="P3580" i="35" s="1"/>
  <c r="K3529" i="35"/>
  <c r="K3580" i="35" s="1"/>
  <c r="L3529" i="35"/>
  <c r="L3580" i="35" s="1"/>
  <c r="D3606" i="35"/>
  <c r="D3576" i="35"/>
  <c r="L3555" i="35"/>
  <c r="L3606" i="35" s="1"/>
  <c r="G3551" i="35"/>
  <c r="G3602" i="35" s="1"/>
  <c r="K3551" i="35"/>
  <c r="K3602" i="35" s="1"/>
  <c r="O3551" i="35"/>
  <c r="O3602" i="35" s="1"/>
  <c r="E3551" i="35"/>
  <c r="E3602" i="35" s="1"/>
  <c r="I3551" i="35"/>
  <c r="I3602" i="35" s="1"/>
  <c r="M3551" i="35"/>
  <c r="M3602" i="35" s="1"/>
  <c r="Q3551" i="35"/>
  <c r="Q3602" i="35" s="1"/>
  <c r="F3551" i="35"/>
  <c r="F3602" i="35" s="1"/>
  <c r="N3551" i="35"/>
  <c r="N3602" i="35" s="1"/>
  <c r="R3551" i="35"/>
  <c r="R3602" i="35" s="1"/>
  <c r="H3551" i="35"/>
  <c r="H3602" i="35" s="1"/>
  <c r="P3551" i="35"/>
  <c r="P3602" i="35" s="1"/>
  <c r="J3551" i="35"/>
  <c r="J3602" i="35" s="1"/>
  <c r="E3542" i="35"/>
  <c r="E3593" i="35" s="1"/>
  <c r="F3542" i="35"/>
  <c r="F3593" i="35" s="1"/>
  <c r="G3542" i="35"/>
  <c r="G3593" i="35" s="1"/>
  <c r="K3542" i="35"/>
  <c r="K3593" i="35" s="1"/>
  <c r="O3542" i="35"/>
  <c r="O3593" i="35" s="1"/>
  <c r="H3542" i="35"/>
  <c r="H3593" i="35" s="1"/>
  <c r="L3542" i="35"/>
  <c r="L3593" i="35" s="1"/>
  <c r="P3542" i="35"/>
  <c r="P3593" i="35" s="1"/>
  <c r="I3542" i="35"/>
  <c r="I3593" i="35" s="1"/>
  <c r="M3542" i="35"/>
  <c r="M3593" i="35" s="1"/>
  <c r="Q3542" i="35"/>
  <c r="Q3593" i="35" s="1"/>
  <c r="E3538" i="35"/>
  <c r="E3589" i="35" s="1"/>
  <c r="I3538" i="35"/>
  <c r="I3589" i="35" s="1"/>
  <c r="M3538" i="35"/>
  <c r="M3589" i="35" s="1"/>
  <c r="Q3538" i="35"/>
  <c r="Q3589" i="35" s="1"/>
  <c r="F3538" i="35"/>
  <c r="F3589" i="35" s="1"/>
  <c r="J3538" i="35"/>
  <c r="J3589" i="35" s="1"/>
  <c r="N3538" i="35"/>
  <c r="N3589" i="35" s="1"/>
  <c r="R3538" i="35"/>
  <c r="R3589" i="35" s="1"/>
  <c r="G3538" i="35"/>
  <c r="G3589" i="35" s="1"/>
  <c r="O3538" i="35"/>
  <c r="O3589" i="35" s="1"/>
  <c r="H3538" i="35"/>
  <c r="H3589" i="35" s="1"/>
  <c r="P3538" i="35"/>
  <c r="P3589" i="35" s="1"/>
  <c r="K3538" i="35"/>
  <c r="K3589" i="35" s="1"/>
  <c r="E3522" i="35"/>
  <c r="E3573" i="35" s="1"/>
  <c r="I3522" i="35"/>
  <c r="I3573" i="35" s="1"/>
  <c r="M3522" i="35"/>
  <c r="M3573" i="35" s="1"/>
  <c r="Q3522" i="35"/>
  <c r="Q3573" i="35" s="1"/>
  <c r="F3522" i="35"/>
  <c r="F3573" i="35" s="1"/>
  <c r="J3522" i="35"/>
  <c r="J3573" i="35" s="1"/>
  <c r="N3522" i="35"/>
  <c r="N3573" i="35" s="1"/>
  <c r="R3522" i="35"/>
  <c r="R3573" i="35" s="1"/>
  <c r="G3522" i="35"/>
  <c r="G3573" i="35" s="1"/>
  <c r="O3522" i="35"/>
  <c r="O3573" i="35" s="1"/>
  <c r="H3522" i="35"/>
  <c r="H3573" i="35" s="1"/>
  <c r="P3522" i="35"/>
  <c r="P3573" i="35" s="1"/>
  <c r="K3522" i="35"/>
  <c r="K3573" i="35" s="1"/>
  <c r="L3554" i="35"/>
  <c r="L3605" i="35" s="1"/>
  <c r="L3550" i="35"/>
  <c r="L3601" i="35" s="1"/>
  <c r="E3534" i="35"/>
  <c r="E3585" i="35" s="1"/>
  <c r="I3534" i="35"/>
  <c r="I3585" i="35" s="1"/>
  <c r="M3534" i="35"/>
  <c r="M3585" i="35" s="1"/>
  <c r="Q3534" i="35"/>
  <c r="Q3585" i="35" s="1"/>
  <c r="F3534" i="35"/>
  <c r="F3585" i="35" s="1"/>
  <c r="J3534" i="35"/>
  <c r="J3585" i="35" s="1"/>
  <c r="N3534" i="35"/>
  <c r="N3585" i="35" s="1"/>
  <c r="R3534" i="35"/>
  <c r="R3585" i="35" s="1"/>
  <c r="G3534" i="35"/>
  <c r="G3585" i="35" s="1"/>
  <c r="O3534" i="35"/>
  <c r="O3585" i="35" s="1"/>
  <c r="H3534" i="35"/>
  <c r="H3585" i="35" s="1"/>
  <c r="P3534" i="35"/>
  <c r="P3585" i="35" s="1"/>
  <c r="K3534" i="35"/>
  <c r="K3585" i="35" s="1"/>
  <c r="E3530" i="35"/>
  <c r="E3581" i="35" s="1"/>
  <c r="I3530" i="35"/>
  <c r="I3581" i="35" s="1"/>
  <c r="M3530" i="35"/>
  <c r="M3581" i="35" s="1"/>
  <c r="Q3530" i="35"/>
  <c r="Q3581" i="35" s="1"/>
  <c r="F3530" i="35"/>
  <c r="F3581" i="35" s="1"/>
  <c r="J3530" i="35"/>
  <c r="J3581" i="35" s="1"/>
  <c r="N3530" i="35"/>
  <c r="N3581" i="35" s="1"/>
  <c r="R3530" i="35"/>
  <c r="R3581" i="35" s="1"/>
  <c r="G3530" i="35"/>
  <c r="G3581" i="35" s="1"/>
  <c r="O3530" i="35"/>
  <c r="O3581" i="35" s="1"/>
  <c r="H3530" i="35"/>
  <c r="H3581" i="35" s="1"/>
  <c r="P3530" i="35"/>
  <c r="P3581" i="35" s="1"/>
  <c r="K3530" i="35"/>
  <c r="K3581" i="35" s="1"/>
  <c r="E3557" i="35"/>
  <c r="E3608" i="35" s="1"/>
  <c r="I3557" i="35"/>
  <c r="I3608" i="35" s="1"/>
  <c r="M3557" i="35"/>
  <c r="M3608" i="35" s="1"/>
  <c r="Q3557" i="35"/>
  <c r="Q3608" i="35" s="1"/>
  <c r="N3556" i="35"/>
  <c r="N3607" i="35" s="1"/>
  <c r="R3554" i="35"/>
  <c r="R3605" i="35" s="1"/>
  <c r="G3553" i="35"/>
  <c r="G3604" i="35" s="1"/>
  <c r="K3553" i="35"/>
  <c r="K3604" i="35" s="1"/>
  <c r="O3553" i="35"/>
  <c r="O3604" i="35" s="1"/>
  <c r="E3553" i="35"/>
  <c r="E3604" i="35" s="1"/>
  <c r="I3553" i="35"/>
  <c r="I3604" i="35" s="1"/>
  <c r="M3553" i="35"/>
  <c r="M3604" i="35" s="1"/>
  <c r="Q3553" i="35"/>
  <c r="Q3604" i="35" s="1"/>
  <c r="N3552" i="35"/>
  <c r="N3603" i="35" s="1"/>
  <c r="R3550" i="35"/>
  <c r="R3601" i="35" s="1"/>
  <c r="G3549" i="35"/>
  <c r="G3600" i="35" s="1"/>
  <c r="K3549" i="35"/>
  <c r="K3600" i="35" s="1"/>
  <c r="O3549" i="35"/>
  <c r="O3600" i="35" s="1"/>
  <c r="E3549" i="35"/>
  <c r="E3600" i="35" s="1"/>
  <c r="I3549" i="35"/>
  <c r="I3600" i="35" s="1"/>
  <c r="M3549" i="35"/>
  <c r="M3600" i="35" s="1"/>
  <c r="Q3549" i="35"/>
  <c r="Q3600" i="35" s="1"/>
  <c r="R3542" i="35"/>
  <c r="R3593" i="35" s="1"/>
  <c r="E3539" i="35"/>
  <c r="E3590" i="35" s="1"/>
  <c r="I3539" i="35"/>
  <c r="I3590" i="35" s="1"/>
  <c r="M3539" i="35"/>
  <c r="M3590" i="35" s="1"/>
  <c r="Q3539" i="35"/>
  <c r="Q3590" i="35" s="1"/>
  <c r="F3539" i="35"/>
  <c r="F3590" i="35" s="1"/>
  <c r="J3539" i="35"/>
  <c r="J3590" i="35" s="1"/>
  <c r="N3539" i="35"/>
  <c r="N3590" i="35" s="1"/>
  <c r="R3539" i="35"/>
  <c r="R3590" i="35" s="1"/>
  <c r="G3539" i="35"/>
  <c r="G3590" i="35" s="1"/>
  <c r="O3539" i="35"/>
  <c r="O3590" i="35" s="1"/>
  <c r="H3539" i="35"/>
  <c r="H3590" i="35" s="1"/>
  <c r="P3539" i="35"/>
  <c r="P3590" i="35" s="1"/>
  <c r="K3539" i="35"/>
  <c r="K3590" i="35" s="1"/>
  <c r="E3535" i="35"/>
  <c r="E3586" i="35" s="1"/>
  <c r="I3535" i="35"/>
  <c r="I3586" i="35" s="1"/>
  <c r="M3535" i="35"/>
  <c r="M3586" i="35" s="1"/>
  <c r="Q3535" i="35"/>
  <c r="Q3586" i="35" s="1"/>
  <c r="F3535" i="35"/>
  <c r="F3586" i="35" s="1"/>
  <c r="J3535" i="35"/>
  <c r="J3586" i="35" s="1"/>
  <c r="N3535" i="35"/>
  <c r="N3586" i="35" s="1"/>
  <c r="R3535" i="35"/>
  <c r="R3586" i="35" s="1"/>
  <c r="G3535" i="35"/>
  <c r="G3586" i="35" s="1"/>
  <c r="O3535" i="35"/>
  <c r="O3586" i="35" s="1"/>
  <c r="H3535" i="35"/>
  <c r="H3586" i="35" s="1"/>
  <c r="P3535" i="35"/>
  <c r="P3586" i="35" s="1"/>
  <c r="K3535" i="35"/>
  <c r="K3586" i="35" s="1"/>
  <c r="E3531" i="35"/>
  <c r="E3582" i="35" s="1"/>
  <c r="I3531" i="35"/>
  <c r="I3582" i="35" s="1"/>
  <c r="M3531" i="35"/>
  <c r="M3582" i="35" s="1"/>
  <c r="Q3531" i="35"/>
  <c r="Q3582" i="35" s="1"/>
  <c r="F3531" i="35"/>
  <c r="F3582" i="35" s="1"/>
  <c r="J3531" i="35"/>
  <c r="J3582" i="35" s="1"/>
  <c r="N3531" i="35"/>
  <c r="N3582" i="35" s="1"/>
  <c r="R3531" i="35"/>
  <c r="R3582" i="35" s="1"/>
  <c r="G3531" i="35"/>
  <c r="G3582" i="35" s="1"/>
  <c r="O3531" i="35"/>
  <c r="O3582" i="35" s="1"/>
  <c r="H3531" i="35"/>
  <c r="H3582" i="35" s="1"/>
  <c r="P3531" i="35"/>
  <c r="P3582" i="35" s="1"/>
  <c r="K3531" i="35"/>
  <c r="K3582" i="35" s="1"/>
  <c r="E3527" i="35"/>
  <c r="E3578" i="35" s="1"/>
  <c r="I3527" i="35"/>
  <c r="I3578" i="35" s="1"/>
  <c r="M3527" i="35"/>
  <c r="M3578" i="35" s="1"/>
  <c r="Q3527" i="35"/>
  <c r="Q3578" i="35" s="1"/>
  <c r="F3527" i="35"/>
  <c r="F3578" i="35" s="1"/>
  <c r="J3527" i="35"/>
  <c r="J3578" i="35" s="1"/>
  <c r="N3527" i="35"/>
  <c r="N3578" i="35" s="1"/>
  <c r="R3527" i="35"/>
  <c r="R3578" i="35" s="1"/>
  <c r="G3527" i="35"/>
  <c r="G3578" i="35" s="1"/>
  <c r="O3527" i="35"/>
  <c r="O3578" i="35" s="1"/>
  <c r="H3527" i="35"/>
  <c r="H3578" i="35" s="1"/>
  <c r="P3527" i="35"/>
  <c r="P3578" i="35" s="1"/>
  <c r="K3527" i="35"/>
  <c r="K3578" i="35" s="1"/>
  <c r="E3523" i="35"/>
  <c r="E3574" i="35" s="1"/>
  <c r="I3523" i="35"/>
  <c r="I3574" i="35" s="1"/>
  <c r="M3523" i="35"/>
  <c r="M3574" i="35" s="1"/>
  <c r="Q3523" i="35"/>
  <c r="Q3574" i="35" s="1"/>
  <c r="F3523" i="35"/>
  <c r="F3574" i="35" s="1"/>
  <c r="J3523" i="35"/>
  <c r="J3574" i="35" s="1"/>
  <c r="N3523" i="35"/>
  <c r="N3574" i="35" s="1"/>
  <c r="R3523" i="35"/>
  <c r="R3574" i="35" s="1"/>
  <c r="G3523" i="35"/>
  <c r="G3574" i="35" s="1"/>
  <c r="O3523" i="35"/>
  <c r="O3574" i="35" s="1"/>
  <c r="H3523" i="35"/>
  <c r="H3574" i="35" s="1"/>
  <c r="P3523" i="35"/>
  <c r="P3574" i="35" s="1"/>
  <c r="K3523" i="35"/>
  <c r="K3574" i="35" s="1"/>
  <c r="G3554" i="35"/>
  <c r="G3605" i="35" s="1"/>
  <c r="K3554" i="35"/>
  <c r="K3605" i="35" s="1"/>
  <c r="O3554" i="35"/>
  <c r="O3605" i="35" s="1"/>
  <c r="E3554" i="35"/>
  <c r="E3605" i="35" s="1"/>
  <c r="I3554" i="35"/>
  <c r="I3605" i="35" s="1"/>
  <c r="M3554" i="35"/>
  <c r="M3605" i="35" s="1"/>
  <c r="Q3554" i="35"/>
  <c r="Q3605" i="35" s="1"/>
  <c r="G3550" i="35"/>
  <c r="G3601" i="35" s="1"/>
  <c r="K3550" i="35"/>
  <c r="K3601" i="35" s="1"/>
  <c r="O3550" i="35"/>
  <c r="O3601" i="35" s="1"/>
  <c r="E3550" i="35"/>
  <c r="E3601" i="35" s="1"/>
  <c r="I3550" i="35"/>
  <c r="I3601" i="35" s="1"/>
  <c r="M3550" i="35"/>
  <c r="M3601" i="35" s="1"/>
  <c r="Q3550" i="35"/>
  <c r="Q3601" i="35" s="1"/>
  <c r="E3526" i="35"/>
  <c r="E3577" i="35" s="1"/>
  <c r="I3526" i="35"/>
  <c r="I3577" i="35" s="1"/>
  <c r="M3526" i="35"/>
  <c r="M3577" i="35" s="1"/>
  <c r="Q3526" i="35"/>
  <c r="Q3577" i="35" s="1"/>
  <c r="F3526" i="35"/>
  <c r="F3577" i="35" s="1"/>
  <c r="J3526" i="35"/>
  <c r="J3577" i="35" s="1"/>
  <c r="N3526" i="35"/>
  <c r="N3577" i="35" s="1"/>
  <c r="R3526" i="35"/>
  <c r="R3577" i="35" s="1"/>
  <c r="G3526" i="35"/>
  <c r="G3577" i="35" s="1"/>
  <c r="O3526" i="35"/>
  <c r="O3577" i="35" s="1"/>
  <c r="H3526" i="35"/>
  <c r="H3577" i="35" s="1"/>
  <c r="P3526" i="35"/>
  <c r="P3577" i="35" s="1"/>
  <c r="K3526" i="35"/>
  <c r="K3577" i="35" s="1"/>
  <c r="P3558" i="35"/>
  <c r="P3609" i="35" s="1"/>
  <c r="L3558" i="35"/>
  <c r="L3609" i="35" s="1"/>
  <c r="H3558" i="35"/>
  <c r="H3609" i="35" s="1"/>
  <c r="H3557" i="35"/>
  <c r="H3608" i="35" s="1"/>
  <c r="G3556" i="35"/>
  <c r="G3607" i="35" s="1"/>
  <c r="K3556" i="35"/>
  <c r="K3607" i="35" s="1"/>
  <c r="O3556" i="35"/>
  <c r="O3607" i="35" s="1"/>
  <c r="E3556" i="35"/>
  <c r="E3607" i="35" s="1"/>
  <c r="I3556" i="35"/>
  <c r="I3607" i="35" s="1"/>
  <c r="M3556" i="35"/>
  <c r="M3607" i="35" s="1"/>
  <c r="Q3556" i="35"/>
  <c r="Q3607" i="35" s="1"/>
  <c r="P3554" i="35"/>
  <c r="P3605" i="35" s="1"/>
  <c r="H3554" i="35"/>
  <c r="H3605" i="35" s="1"/>
  <c r="G3552" i="35"/>
  <c r="G3603" i="35" s="1"/>
  <c r="K3552" i="35"/>
  <c r="K3603" i="35" s="1"/>
  <c r="O3552" i="35"/>
  <c r="O3603" i="35" s="1"/>
  <c r="E3552" i="35"/>
  <c r="E3603" i="35" s="1"/>
  <c r="I3552" i="35"/>
  <c r="I3603" i="35" s="1"/>
  <c r="M3552" i="35"/>
  <c r="M3603" i="35" s="1"/>
  <c r="Q3552" i="35"/>
  <c r="Q3603" i="35" s="1"/>
  <c r="P3550" i="35"/>
  <c r="P3601" i="35" s="1"/>
  <c r="H3550" i="35"/>
  <c r="H3601" i="35" s="1"/>
  <c r="J3549" i="35"/>
  <c r="J3600" i="35" s="1"/>
  <c r="N3542" i="35"/>
  <c r="N3593" i="35" s="1"/>
  <c r="E3540" i="35"/>
  <c r="E3591" i="35" s="1"/>
  <c r="I3540" i="35"/>
  <c r="I3591" i="35" s="1"/>
  <c r="M3540" i="35"/>
  <c r="M3591" i="35" s="1"/>
  <c r="Q3540" i="35"/>
  <c r="Q3591" i="35" s="1"/>
  <c r="F3540" i="35"/>
  <c r="F3591" i="35" s="1"/>
  <c r="J3540" i="35"/>
  <c r="J3591" i="35" s="1"/>
  <c r="N3540" i="35"/>
  <c r="N3591" i="35" s="1"/>
  <c r="R3540" i="35"/>
  <c r="R3591" i="35" s="1"/>
  <c r="G3540" i="35"/>
  <c r="G3591" i="35" s="1"/>
  <c r="O3540" i="35"/>
  <c r="O3591" i="35" s="1"/>
  <c r="H3540" i="35"/>
  <c r="H3591" i="35" s="1"/>
  <c r="P3540" i="35"/>
  <c r="P3591" i="35" s="1"/>
  <c r="K3540" i="35"/>
  <c r="K3591" i="35" s="1"/>
  <c r="E3536" i="35"/>
  <c r="E3587" i="35" s="1"/>
  <c r="I3536" i="35"/>
  <c r="I3587" i="35" s="1"/>
  <c r="M3536" i="35"/>
  <c r="M3587" i="35" s="1"/>
  <c r="Q3536" i="35"/>
  <c r="Q3587" i="35" s="1"/>
  <c r="F3536" i="35"/>
  <c r="F3587" i="35" s="1"/>
  <c r="J3536" i="35"/>
  <c r="J3587" i="35" s="1"/>
  <c r="N3536" i="35"/>
  <c r="N3587" i="35" s="1"/>
  <c r="R3536" i="35"/>
  <c r="R3587" i="35" s="1"/>
  <c r="G3536" i="35"/>
  <c r="G3587" i="35" s="1"/>
  <c r="O3536" i="35"/>
  <c r="O3587" i="35" s="1"/>
  <c r="H3536" i="35"/>
  <c r="H3587" i="35" s="1"/>
  <c r="P3536" i="35"/>
  <c r="P3587" i="35" s="1"/>
  <c r="K3536" i="35"/>
  <c r="K3587" i="35" s="1"/>
  <c r="E3532" i="35"/>
  <c r="E3583" i="35" s="1"/>
  <c r="I3532" i="35"/>
  <c r="I3583" i="35" s="1"/>
  <c r="M3532" i="35"/>
  <c r="M3583" i="35" s="1"/>
  <c r="Q3532" i="35"/>
  <c r="Q3583" i="35" s="1"/>
  <c r="F3532" i="35"/>
  <c r="F3583" i="35" s="1"/>
  <c r="J3532" i="35"/>
  <c r="J3583" i="35" s="1"/>
  <c r="N3532" i="35"/>
  <c r="N3583" i="35" s="1"/>
  <c r="R3532" i="35"/>
  <c r="R3583" i="35" s="1"/>
  <c r="G3532" i="35"/>
  <c r="G3583" i="35" s="1"/>
  <c r="O3532" i="35"/>
  <c r="O3583" i="35" s="1"/>
  <c r="H3532" i="35"/>
  <c r="H3583" i="35" s="1"/>
  <c r="P3532" i="35"/>
  <c r="P3583" i="35" s="1"/>
  <c r="K3532" i="35"/>
  <c r="K3583" i="35" s="1"/>
  <c r="E3528" i="35"/>
  <c r="E3579" i="35" s="1"/>
  <c r="I3528" i="35"/>
  <c r="I3579" i="35" s="1"/>
  <c r="M3528" i="35"/>
  <c r="M3579" i="35" s="1"/>
  <c r="Q3528" i="35"/>
  <c r="Q3579" i="35" s="1"/>
  <c r="F3528" i="35"/>
  <c r="F3579" i="35" s="1"/>
  <c r="J3528" i="35"/>
  <c r="J3579" i="35" s="1"/>
  <c r="N3528" i="35"/>
  <c r="N3579" i="35" s="1"/>
  <c r="R3528" i="35"/>
  <c r="R3579" i="35" s="1"/>
  <c r="G3528" i="35"/>
  <c r="G3579" i="35" s="1"/>
  <c r="O3528" i="35"/>
  <c r="O3579" i="35" s="1"/>
  <c r="H3528" i="35"/>
  <c r="H3579" i="35" s="1"/>
  <c r="P3528" i="35"/>
  <c r="P3579" i="35" s="1"/>
  <c r="K3528" i="35"/>
  <c r="K3579" i="35" s="1"/>
  <c r="E3524" i="35"/>
  <c r="E3575" i="35" s="1"/>
  <c r="I3524" i="35"/>
  <c r="I3575" i="35" s="1"/>
  <c r="M3524" i="35"/>
  <c r="M3575" i="35" s="1"/>
  <c r="Q3524" i="35"/>
  <c r="Q3575" i="35" s="1"/>
  <c r="F3524" i="35"/>
  <c r="F3575" i="35" s="1"/>
  <c r="J3524" i="35"/>
  <c r="J3575" i="35" s="1"/>
  <c r="N3524" i="35"/>
  <c r="N3575" i="35" s="1"/>
  <c r="R3524" i="35"/>
  <c r="R3575" i="35" s="1"/>
  <c r="G3524" i="35"/>
  <c r="G3575" i="35" s="1"/>
  <c r="O3524" i="35"/>
  <c r="O3575" i="35" s="1"/>
  <c r="H3524" i="35"/>
  <c r="H3575" i="35" s="1"/>
  <c r="P3524" i="35"/>
  <c r="P3575" i="35" s="1"/>
  <c r="K3524" i="35"/>
  <c r="K3575" i="35" s="1"/>
  <c r="Q3548" i="35"/>
  <c r="Q3599" i="35" s="1"/>
  <c r="M3548" i="35"/>
  <c r="M3599" i="35" s="1"/>
  <c r="I3548" i="35"/>
  <c r="I3599" i="35" s="1"/>
  <c r="E3548" i="35"/>
  <c r="E3599" i="35" s="1"/>
  <c r="Q3547" i="35"/>
  <c r="Q3598" i="35" s="1"/>
  <c r="M3547" i="35"/>
  <c r="M3598" i="35" s="1"/>
  <c r="I3547" i="35"/>
  <c r="I3598" i="35" s="1"/>
  <c r="E3547" i="35"/>
  <c r="E3598" i="35" s="1"/>
  <c r="Q3546" i="35"/>
  <c r="Q3597" i="35" s="1"/>
  <c r="M3546" i="35"/>
  <c r="M3597" i="35" s="1"/>
  <c r="I3546" i="35"/>
  <c r="I3597" i="35" s="1"/>
  <c r="E3546" i="35"/>
  <c r="E3597" i="35" s="1"/>
  <c r="Q3545" i="35"/>
  <c r="Q3596" i="35" s="1"/>
  <c r="M3545" i="35"/>
  <c r="M3596" i="35" s="1"/>
  <c r="I3545" i="35"/>
  <c r="I3596" i="35" s="1"/>
  <c r="E3545" i="35"/>
  <c r="E3596" i="35" s="1"/>
  <c r="Q3544" i="35"/>
  <c r="Q3595" i="35" s="1"/>
  <c r="M3544" i="35"/>
  <c r="M3595" i="35" s="1"/>
  <c r="I3544" i="35"/>
  <c r="I3595" i="35" s="1"/>
  <c r="E3544" i="35"/>
  <c r="E3595" i="35" s="1"/>
  <c r="Q3543" i="35"/>
  <c r="Q3594" i="35" s="1"/>
  <c r="M3543" i="35"/>
  <c r="M3594" i="35" s="1"/>
  <c r="I3543" i="35"/>
  <c r="I3594" i="35" s="1"/>
  <c r="E3543" i="35"/>
  <c r="E3594" i="35" s="1"/>
  <c r="O3548" i="35"/>
  <c r="O3599" i="35" s="1"/>
  <c r="K3548" i="35"/>
  <c r="K3599" i="35" s="1"/>
  <c r="O3547" i="35"/>
  <c r="O3598" i="35" s="1"/>
  <c r="K3547" i="35"/>
  <c r="K3598" i="35" s="1"/>
  <c r="O3546" i="35"/>
  <c r="O3597" i="35" s="1"/>
  <c r="K3546" i="35"/>
  <c r="K3597" i="35" s="1"/>
  <c r="O3545" i="35"/>
  <c r="O3596" i="35" s="1"/>
  <c r="K3545" i="35"/>
  <c r="K3596" i="35" s="1"/>
  <c r="O3544" i="35"/>
  <c r="O3595" i="35" s="1"/>
  <c r="K3544" i="35"/>
  <c r="K3595" i="35" s="1"/>
  <c r="O3543" i="35"/>
  <c r="O3594" i="35" s="1"/>
  <c r="K3543" i="35"/>
  <c r="K3594" i="35" s="1"/>
  <c r="O3918" i="35"/>
  <c r="O3969" i="35" s="1"/>
  <c r="J3918" i="35"/>
  <c r="J3969" i="35" s="1"/>
  <c r="Q3908" i="35"/>
  <c r="Q3959" i="35" s="1"/>
  <c r="M3908" i="35"/>
  <c r="M3959" i="35" s="1"/>
  <c r="H3908" i="35"/>
  <c r="H3959" i="35" s="1"/>
  <c r="J3908" i="35"/>
  <c r="J3959" i="35" s="1"/>
  <c r="O4017" i="35"/>
  <c r="K4017" i="35"/>
  <c r="G4017" i="35"/>
  <c r="P3944" i="35"/>
  <c r="P3995" i="35" s="1"/>
  <c r="P3936" i="35"/>
  <c r="P3987" i="35" s="1"/>
  <c r="P3928" i="35"/>
  <c r="P3979" i="35" s="1"/>
  <c r="P3920" i="35"/>
  <c r="P3971" i="35" s="1"/>
  <c r="R3918" i="35"/>
  <c r="R3969" i="35" s="1"/>
  <c r="N3918" i="35"/>
  <c r="N3969" i="35" s="1"/>
  <c r="H3918" i="35"/>
  <c r="H3969" i="35" s="1"/>
  <c r="P3914" i="35"/>
  <c r="P3965" i="35" s="1"/>
  <c r="J3914" i="35"/>
  <c r="J3965" i="35" s="1"/>
  <c r="P3911" i="35"/>
  <c r="P3962" i="35" s="1"/>
  <c r="J3911" i="35"/>
  <c r="J3962" i="35" s="1"/>
  <c r="O3910" i="35"/>
  <c r="O3961" i="35" s="1"/>
  <c r="J3910" i="35"/>
  <c r="J3961" i="35" s="1"/>
  <c r="P3908" i="35"/>
  <c r="P3959" i="35" s="1"/>
  <c r="L3908" i="35"/>
  <c r="L3959" i="35" s="1"/>
  <c r="G3908" i="35"/>
  <c r="G3959" i="35" s="1"/>
  <c r="Q3906" i="35"/>
  <c r="Q3957" i="35" s="1"/>
  <c r="M3906" i="35"/>
  <c r="M3957" i="35" s="1"/>
  <c r="I3906" i="35"/>
  <c r="I3957" i="35" s="1"/>
  <c r="P3903" i="35"/>
  <c r="P3954" i="35" s="1"/>
  <c r="L3903" i="35"/>
  <c r="L3954" i="35" s="1"/>
  <c r="H3903" i="35"/>
  <c r="H3954" i="35" s="1"/>
  <c r="D3959" i="35"/>
  <c r="P3950" i="35"/>
  <c r="P4001" i="35" s="1"/>
  <c r="L3944" i="35"/>
  <c r="L3995" i="35" s="1"/>
  <c r="P3943" i="35"/>
  <c r="P3994" i="35" s="1"/>
  <c r="P3942" i="35"/>
  <c r="P3993" i="35" s="1"/>
  <c r="L3936" i="35"/>
  <c r="L3987" i="35" s="1"/>
  <c r="P3935" i="35"/>
  <c r="P3986" i="35" s="1"/>
  <c r="P3934" i="35"/>
  <c r="P3985" i="35" s="1"/>
  <c r="L3928" i="35"/>
  <c r="L3979" i="35" s="1"/>
  <c r="P3927" i="35"/>
  <c r="P3978" i="35" s="1"/>
  <c r="P3926" i="35"/>
  <c r="P3977" i="35" s="1"/>
  <c r="L3920" i="35"/>
  <c r="L3971" i="35" s="1"/>
  <c r="L3919" i="35"/>
  <c r="L3970" i="35" s="1"/>
  <c r="Q3918" i="35"/>
  <c r="Q3969" i="35" s="1"/>
  <c r="L3918" i="35"/>
  <c r="F3918" i="35"/>
  <c r="F3969" i="35" s="1"/>
  <c r="O3914" i="35"/>
  <c r="O3965" i="35" s="1"/>
  <c r="H3914" i="35"/>
  <c r="H3965" i="35" s="1"/>
  <c r="O3912" i="35"/>
  <c r="O3963" i="35" s="1"/>
  <c r="J3912" i="35"/>
  <c r="J3963" i="35" s="1"/>
  <c r="O3911" i="35"/>
  <c r="O3962" i="35" s="1"/>
  <c r="H3911" i="35"/>
  <c r="H3962" i="35" s="1"/>
  <c r="R3910" i="35"/>
  <c r="R3961" i="35" s="1"/>
  <c r="N3910" i="35"/>
  <c r="N3961" i="35" s="1"/>
  <c r="H3910" i="35"/>
  <c r="H3961" i="35" s="1"/>
  <c r="R3909" i="35"/>
  <c r="R3960" i="35" s="1"/>
  <c r="N3909" i="35"/>
  <c r="N3960" i="35" s="1"/>
  <c r="J3909" i="35"/>
  <c r="J3960" i="35" s="1"/>
  <c r="O3908" i="35"/>
  <c r="O3959" i="35" s="1"/>
  <c r="K3908" i="35"/>
  <c r="K3959" i="35" s="1"/>
  <c r="F3908" i="35"/>
  <c r="F3959" i="35" s="1"/>
  <c r="P3906" i="35"/>
  <c r="P3957" i="35" s="1"/>
  <c r="L3906" i="35"/>
  <c r="L3957" i="35" s="1"/>
  <c r="H3906" i="35"/>
  <c r="H3957" i="35" s="1"/>
  <c r="P3904" i="35"/>
  <c r="P3955" i="35" s="1"/>
  <c r="L3904" i="35"/>
  <c r="L3955" i="35" s="1"/>
  <c r="H3904" i="35"/>
  <c r="H3955" i="35" s="1"/>
  <c r="O3903" i="35"/>
  <c r="O3954" i="35" s="1"/>
  <c r="K3903" i="35"/>
  <c r="K3954" i="35" s="1"/>
  <c r="G3903" i="35"/>
  <c r="G3954" i="35" s="1"/>
  <c r="P3901" i="35"/>
  <c r="P3952" i="35" s="1"/>
  <c r="J3901" i="35"/>
  <c r="J3952" i="35" s="1"/>
  <c r="F3945" i="35"/>
  <c r="F3996" i="35" s="1"/>
  <c r="H3945" i="35"/>
  <c r="H3996" i="35" s="1"/>
  <c r="L3945" i="35"/>
  <c r="L3996" i="35" s="1"/>
  <c r="P3945" i="35"/>
  <c r="P3996" i="35" s="1"/>
  <c r="F3937" i="35"/>
  <c r="F3988" i="35" s="1"/>
  <c r="H3937" i="35"/>
  <c r="H3988" i="35" s="1"/>
  <c r="L3937" i="35"/>
  <c r="L3988" i="35" s="1"/>
  <c r="P3937" i="35"/>
  <c r="P3988" i="35" s="1"/>
  <c r="F3929" i="35"/>
  <c r="F3980" i="35" s="1"/>
  <c r="H3929" i="35"/>
  <c r="H3980" i="35" s="1"/>
  <c r="L3929" i="35"/>
  <c r="L3980" i="35" s="1"/>
  <c r="P3929" i="35"/>
  <c r="P3980" i="35" s="1"/>
  <c r="F3949" i="35"/>
  <c r="F4000" i="35" s="1"/>
  <c r="H3949" i="35"/>
  <c r="H4000" i="35" s="1"/>
  <c r="L3949" i="35"/>
  <c r="L4000" i="35" s="1"/>
  <c r="P3949" i="35"/>
  <c r="P4000" i="35" s="1"/>
  <c r="F3941" i="35"/>
  <c r="F3992" i="35" s="1"/>
  <c r="H3941" i="35"/>
  <c r="H3992" i="35" s="1"/>
  <c r="L3941" i="35"/>
  <c r="L3992" i="35" s="1"/>
  <c r="P3941" i="35"/>
  <c r="P3992" i="35" s="1"/>
  <c r="F3933" i="35"/>
  <c r="F3984" i="35" s="1"/>
  <c r="H3933" i="35"/>
  <c r="H3984" i="35" s="1"/>
  <c r="L3933" i="35"/>
  <c r="L3984" i="35" s="1"/>
  <c r="P3933" i="35"/>
  <c r="P3984" i="35" s="1"/>
  <c r="F3925" i="35"/>
  <c r="F3976" i="35" s="1"/>
  <c r="H3925" i="35"/>
  <c r="H3976" i="35" s="1"/>
  <c r="L3925" i="35"/>
  <c r="L3976" i="35" s="1"/>
  <c r="P3925" i="35"/>
  <c r="P3976" i="35" s="1"/>
  <c r="F3921" i="35"/>
  <c r="F3972" i="35" s="1"/>
  <c r="H3921" i="35"/>
  <c r="H3972" i="35" s="1"/>
  <c r="L3921" i="35"/>
  <c r="L3972" i="35" s="1"/>
  <c r="P3921" i="35"/>
  <c r="P3972" i="35" s="1"/>
  <c r="Q4017" i="35"/>
  <c r="M4017" i="35"/>
  <c r="I4017" i="35"/>
  <c r="E4017" i="35"/>
  <c r="L3950" i="35"/>
  <c r="L4001" i="35" s="1"/>
  <c r="H3947" i="35"/>
  <c r="H3998" i="35" s="1"/>
  <c r="L3946" i="35"/>
  <c r="L3997" i="35" s="1"/>
  <c r="H3943" i="35"/>
  <c r="H3994" i="35" s="1"/>
  <c r="L3942" i="35"/>
  <c r="L3993" i="35" s="1"/>
  <c r="H3939" i="35"/>
  <c r="H3990" i="35" s="1"/>
  <c r="L3938" i="35"/>
  <c r="L3989" i="35" s="1"/>
  <c r="H3935" i="35"/>
  <c r="H3986" i="35" s="1"/>
  <c r="L3934" i="35"/>
  <c r="L3985" i="35" s="1"/>
  <c r="H3931" i="35"/>
  <c r="H3982" i="35" s="1"/>
  <c r="L3930" i="35"/>
  <c r="L3981" i="35" s="1"/>
  <c r="H3927" i="35"/>
  <c r="H3978" i="35" s="1"/>
  <c r="L3926" i="35"/>
  <c r="L3977" i="35" s="1"/>
  <c r="H3923" i="35"/>
  <c r="H3974" i="35" s="1"/>
  <c r="L3922" i="35"/>
  <c r="L3973" i="35" s="1"/>
  <c r="H3919" i="35"/>
  <c r="H3970" i="35" s="1"/>
  <c r="M3918" i="35"/>
  <c r="M3969" i="35" s="1"/>
  <c r="I3918" i="35"/>
  <c r="I3969" i="35" s="1"/>
  <c r="E3918" i="35"/>
  <c r="E3969" i="35" s="1"/>
  <c r="Q3917" i="35"/>
  <c r="Q3968" i="35" s="1"/>
  <c r="M3917" i="35"/>
  <c r="M3968" i="35" s="1"/>
  <c r="I3917" i="35"/>
  <c r="I3968" i="35" s="1"/>
  <c r="E3917" i="35"/>
  <c r="E3968" i="35" s="1"/>
  <c r="M3916" i="35"/>
  <c r="M3967" i="35" s="1"/>
  <c r="I3916" i="35"/>
  <c r="I3967" i="35" s="1"/>
  <c r="E3916" i="35"/>
  <c r="E3967" i="35" s="1"/>
  <c r="M3915" i="35"/>
  <c r="M3966" i="35" s="1"/>
  <c r="I3915" i="35"/>
  <c r="I3966" i="35" s="1"/>
  <c r="E3915" i="35"/>
  <c r="E3966" i="35" s="1"/>
  <c r="Q3914" i="35"/>
  <c r="Q3965" i="35" s="1"/>
  <c r="M3914" i="35"/>
  <c r="M3965" i="35" s="1"/>
  <c r="I3914" i="35"/>
  <c r="I3965" i="35" s="1"/>
  <c r="E3914" i="35"/>
  <c r="E3965" i="35" s="1"/>
  <c r="Q3913" i="35"/>
  <c r="Q3964" i="35" s="1"/>
  <c r="M3913" i="35"/>
  <c r="M3964" i="35" s="1"/>
  <c r="I3913" i="35"/>
  <c r="I3964" i="35" s="1"/>
  <c r="E3913" i="35"/>
  <c r="E3964" i="35" s="1"/>
  <c r="Q3912" i="35"/>
  <c r="Q3963" i="35" s="1"/>
  <c r="M3912" i="35"/>
  <c r="M3963" i="35" s="1"/>
  <c r="I3912" i="35"/>
  <c r="I3963" i="35" s="1"/>
  <c r="E3912" i="35"/>
  <c r="E3963" i="35" s="1"/>
  <c r="M3911" i="35"/>
  <c r="M3962" i="35" s="1"/>
  <c r="I3911" i="35"/>
  <c r="I3962" i="35" s="1"/>
  <c r="E3911" i="35"/>
  <c r="E3962" i="35" s="1"/>
  <c r="M3910" i="35"/>
  <c r="M3961" i="35" s="1"/>
  <c r="I3910" i="35"/>
  <c r="I3961" i="35" s="1"/>
  <c r="E3910" i="35"/>
  <c r="E3961" i="35" s="1"/>
  <c r="I3909" i="35"/>
  <c r="I3960" i="35" s="1"/>
  <c r="E3909" i="35"/>
  <c r="E3960" i="35" s="1"/>
  <c r="I3908" i="35"/>
  <c r="I3959" i="35" s="1"/>
  <c r="E3906" i="35"/>
  <c r="E3957" i="35" s="1"/>
  <c r="E3905" i="35"/>
  <c r="E3956" i="35" s="1"/>
  <c r="I3902" i="35"/>
  <c r="I3953" i="35" s="1"/>
  <c r="M3901" i="35"/>
  <c r="M3952" i="35" s="1"/>
  <c r="I3901" i="35"/>
  <c r="I3952" i="35" s="1"/>
  <c r="E3901" i="35"/>
  <c r="E3952" i="35" s="1"/>
  <c r="H3950" i="35"/>
  <c r="H4001" i="35" s="1"/>
  <c r="H3946" i="35"/>
  <c r="H3997" i="35" s="1"/>
  <c r="H3942" i="35"/>
  <c r="H3993" i="35" s="1"/>
  <c r="H3938" i="35"/>
  <c r="H3989" i="35" s="1"/>
  <c r="H3934" i="35"/>
  <c r="H3985" i="35" s="1"/>
  <c r="H3930" i="35"/>
  <c r="H3981" i="35" s="1"/>
  <c r="H3926" i="35"/>
  <c r="H3977" i="35" s="1"/>
  <c r="H3922" i="35"/>
  <c r="H3973" i="35" s="1"/>
  <c r="P3919" i="35"/>
  <c r="P3970" i="35" s="1"/>
  <c r="K3914" i="35"/>
  <c r="K3965" i="35" s="1"/>
  <c r="K3913" i="35"/>
  <c r="K3964" i="35" s="1"/>
  <c r="K3911" i="35"/>
  <c r="K3962" i="35" s="1"/>
  <c r="K3901" i="35"/>
  <c r="K3952" i="35" s="1"/>
  <c r="F4091" i="35"/>
  <c r="F4142" i="35" s="1"/>
  <c r="I4091" i="35"/>
  <c r="I4142" i="35" s="1"/>
  <c r="D4142" i="35"/>
  <c r="F4089" i="35"/>
  <c r="F4140" i="35" s="1"/>
  <c r="G4089" i="35"/>
  <c r="G4140" i="35" s="1"/>
  <c r="L4089" i="35"/>
  <c r="L4140" i="35" s="1"/>
  <c r="Q4089" i="35"/>
  <c r="Q4140" i="35" s="1"/>
  <c r="I4087" i="35"/>
  <c r="I4138" i="35" s="1"/>
  <c r="D4138" i="35"/>
  <c r="E4084" i="35"/>
  <c r="E4135" i="35" s="1"/>
  <c r="D4135" i="35"/>
  <c r="E4079" i="35"/>
  <c r="E4130" i="35" s="1"/>
  <c r="L4079" i="35"/>
  <c r="L4130" i="35" s="1"/>
  <c r="D4130" i="35"/>
  <c r="G4070" i="35"/>
  <c r="G4121" i="35" s="1"/>
  <c r="H4070" i="35"/>
  <c r="H4121" i="35" s="1"/>
  <c r="P4070" i="35"/>
  <c r="P4121" i="35" s="1"/>
  <c r="K4070" i="35"/>
  <c r="K4121" i="35" s="1"/>
  <c r="Q4070" i="35"/>
  <c r="Q4121" i="35" s="1"/>
  <c r="E4067" i="35"/>
  <c r="E4118" i="35" s="1"/>
  <c r="I4067" i="35"/>
  <c r="I4118" i="35" s="1"/>
  <c r="N4067" i="35"/>
  <c r="N4118" i="35" s="1"/>
  <c r="E4066" i="35"/>
  <c r="E4117" i="35" s="1"/>
  <c r="F4066" i="35"/>
  <c r="F4117" i="35" s="1"/>
  <c r="N4066" i="35"/>
  <c r="N4117" i="35" s="1"/>
  <c r="H4066" i="35"/>
  <c r="H4117" i="35" s="1"/>
  <c r="R4066" i="35"/>
  <c r="R4117" i="35" s="1"/>
  <c r="D4140" i="35"/>
  <c r="D4137" i="35"/>
  <c r="O4091" i="35"/>
  <c r="O4142" i="35" s="1"/>
  <c r="P4089" i="35"/>
  <c r="P4140" i="35" s="1"/>
  <c r="I4089" i="35"/>
  <c r="I4140" i="35" s="1"/>
  <c r="E4082" i="35"/>
  <c r="E4133" i="35" s="1"/>
  <c r="H4082" i="35"/>
  <c r="H4133" i="35" s="1"/>
  <c r="P4079" i="35"/>
  <c r="P4130" i="35" s="1"/>
  <c r="M4070" i="35"/>
  <c r="M4121" i="35" s="1"/>
  <c r="N4064" i="35"/>
  <c r="N4115" i="35" s="1"/>
  <c r="I4064" i="35"/>
  <c r="I4115" i="35" s="1"/>
  <c r="D4115" i="35"/>
  <c r="H4055" i="35"/>
  <c r="H4106" i="35" s="1"/>
  <c r="D4106" i="35"/>
  <c r="D4118" i="35"/>
  <c r="D4117" i="35"/>
  <c r="M4091" i="35"/>
  <c r="M4142" i="35" s="1"/>
  <c r="O4089" i="35"/>
  <c r="O4140" i="35" s="1"/>
  <c r="H4089" i="35"/>
  <c r="H4140" i="35" s="1"/>
  <c r="F4088" i="35"/>
  <c r="F4139" i="35" s="1"/>
  <c r="R4088" i="35"/>
  <c r="R4139" i="35" s="1"/>
  <c r="M4086" i="35"/>
  <c r="M4137" i="35" s="1"/>
  <c r="L4085" i="35"/>
  <c r="L4136" i="35" s="1"/>
  <c r="L4084" i="35"/>
  <c r="L4135" i="35" s="1"/>
  <c r="L4083" i="35"/>
  <c r="L4134" i="35" s="1"/>
  <c r="P4082" i="35"/>
  <c r="P4133" i="35" s="1"/>
  <c r="E4081" i="35"/>
  <c r="E4132" i="35" s="1"/>
  <c r="L4081" i="35"/>
  <c r="L4132" i="35" s="1"/>
  <c r="K4079" i="35"/>
  <c r="K4130" i="35" s="1"/>
  <c r="E4078" i="35"/>
  <c r="E4129" i="35" s="1"/>
  <c r="K4078" i="35"/>
  <c r="K4129" i="35" s="1"/>
  <c r="L4070" i="35"/>
  <c r="L4121" i="35" s="1"/>
  <c r="I4068" i="35"/>
  <c r="I4119" i="35" s="1"/>
  <c r="D4119" i="35"/>
  <c r="M4066" i="35"/>
  <c r="M4117" i="35" s="1"/>
  <c r="D4136" i="35"/>
  <c r="H4091" i="35"/>
  <c r="H4142" i="35" s="1"/>
  <c r="M4089" i="35"/>
  <c r="M4140" i="35" s="1"/>
  <c r="E4089" i="35"/>
  <c r="E4140" i="35" s="1"/>
  <c r="L4086" i="35"/>
  <c r="L4137" i="35" s="1"/>
  <c r="K4085" i="35"/>
  <c r="K4136" i="35" s="1"/>
  <c r="K4084" i="35"/>
  <c r="K4135" i="35" s="1"/>
  <c r="K4083" i="35"/>
  <c r="K4134" i="35" s="1"/>
  <c r="L4082" i="35"/>
  <c r="L4133" i="35" s="1"/>
  <c r="P4081" i="35"/>
  <c r="P4132" i="35" s="1"/>
  <c r="E4080" i="35"/>
  <c r="E4131" i="35" s="1"/>
  <c r="H4080" i="35"/>
  <c r="H4131" i="35" s="1"/>
  <c r="H4079" i="35"/>
  <c r="H4130" i="35" s="1"/>
  <c r="O4078" i="35"/>
  <c r="O4129" i="35" s="1"/>
  <c r="E4077" i="35"/>
  <c r="E4128" i="35" s="1"/>
  <c r="H4077" i="35"/>
  <c r="H4128" i="35" s="1"/>
  <c r="P4077" i="35"/>
  <c r="P4128" i="35" s="1"/>
  <c r="E4076" i="35"/>
  <c r="E4127" i="35" s="1"/>
  <c r="G4076" i="35"/>
  <c r="G4127" i="35" s="1"/>
  <c r="O4076" i="35"/>
  <c r="O4127" i="35" s="1"/>
  <c r="H4076" i="35"/>
  <c r="H4127" i="35" s="1"/>
  <c r="P4076" i="35"/>
  <c r="P4127" i="35" s="1"/>
  <c r="E4075" i="35"/>
  <c r="E4126" i="35" s="1"/>
  <c r="G4075" i="35"/>
  <c r="G4126" i="35" s="1"/>
  <c r="O4075" i="35"/>
  <c r="O4126" i="35" s="1"/>
  <c r="H4075" i="35"/>
  <c r="H4126" i="35" s="1"/>
  <c r="P4075" i="35"/>
  <c r="P4126" i="35" s="1"/>
  <c r="E4074" i="35"/>
  <c r="E4125" i="35" s="1"/>
  <c r="G4074" i="35"/>
  <c r="G4125" i="35" s="1"/>
  <c r="O4074" i="35"/>
  <c r="O4125" i="35" s="1"/>
  <c r="H4074" i="35"/>
  <c r="H4125" i="35" s="1"/>
  <c r="P4074" i="35"/>
  <c r="P4125" i="35" s="1"/>
  <c r="E4073" i="35"/>
  <c r="E4124" i="35" s="1"/>
  <c r="G4073" i="35"/>
  <c r="G4124" i="35" s="1"/>
  <c r="O4073" i="35"/>
  <c r="O4124" i="35" s="1"/>
  <c r="D4124" i="35"/>
  <c r="H4073" i="35"/>
  <c r="H4124" i="35" s="1"/>
  <c r="P4073" i="35"/>
  <c r="P4124" i="35" s="1"/>
  <c r="E4072" i="35"/>
  <c r="E4123" i="35" s="1"/>
  <c r="G4072" i="35"/>
  <c r="G4123" i="35" s="1"/>
  <c r="O4072" i="35"/>
  <c r="O4123" i="35" s="1"/>
  <c r="H4072" i="35"/>
  <c r="H4123" i="35" s="1"/>
  <c r="P4072" i="35"/>
  <c r="P4123" i="35" s="1"/>
  <c r="E4071" i="35"/>
  <c r="E4122" i="35" s="1"/>
  <c r="G4071" i="35"/>
  <c r="G4122" i="35" s="1"/>
  <c r="O4071" i="35"/>
  <c r="O4122" i="35" s="1"/>
  <c r="D4122" i="35"/>
  <c r="H4071" i="35"/>
  <c r="H4122" i="35" s="1"/>
  <c r="P4071" i="35"/>
  <c r="P4122" i="35" s="1"/>
  <c r="F4070" i="35"/>
  <c r="F4121" i="35" s="1"/>
  <c r="L4066" i="35"/>
  <c r="L4117" i="35" s="1"/>
  <c r="E4065" i="35"/>
  <c r="E4116" i="35" s="1"/>
  <c r="N4065" i="35"/>
  <c r="N4116" i="35" s="1"/>
  <c r="R4065" i="35"/>
  <c r="R4116" i="35" s="1"/>
  <c r="D4111" i="35"/>
  <c r="R4069" i="35"/>
  <c r="R4120" i="35" s="1"/>
  <c r="P4063" i="35"/>
  <c r="P4114" i="35" s="1"/>
  <c r="D4139" i="35"/>
  <c r="D4092" i="35"/>
  <c r="Q4088" i="35"/>
  <c r="Q4139" i="35" s="1"/>
  <c r="I4088" i="35"/>
  <c r="I4139" i="35" s="1"/>
  <c r="Q4086" i="35"/>
  <c r="Q4137" i="35" s="1"/>
  <c r="I4086" i="35"/>
  <c r="I4137" i="35" s="1"/>
  <c r="P4085" i="35"/>
  <c r="P4136" i="35" s="1"/>
  <c r="H4085" i="35"/>
  <c r="H4136" i="35" s="1"/>
  <c r="P4084" i="35"/>
  <c r="P4135" i="35" s="1"/>
  <c r="H4084" i="35"/>
  <c r="H4135" i="35" s="1"/>
  <c r="P4083" i="35"/>
  <c r="P4134" i="35" s="1"/>
  <c r="H4083" i="35"/>
  <c r="H4134" i="35" s="1"/>
  <c r="R4067" i="35"/>
  <c r="R4118" i="35" s="1"/>
  <c r="M4067" i="35"/>
  <c r="M4118" i="35" s="1"/>
  <c r="H4067" i="35"/>
  <c r="H4118" i="35" s="1"/>
  <c r="O4088" i="35"/>
  <c r="O4139" i="35" s="1"/>
  <c r="H4088" i="35"/>
  <c r="H4139" i="35" s="1"/>
  <c r="P4086" i="35"/>
  <c r="P4137" i="35" s="1"/>
  <c r="H4086" i="35"/>
  <c r="H4137" i="35" s="1"/>
  <c r="O4085" i="35"/>
  <c r="O4136" i="35" s="1"/>
  <c r="G4085" i="35"/>
  <c r="G4136" i="35" s="1"/>
  <c r="O4084" i="35"/>
  <c r="O4135" i="35" s="1"/>
  <c r="G4084" i="35"/>
  <c r="G4135" i="35" s="1"/>
  <c r="O4083" i="35"/>
  <c r="O4134" i="35" s="1"/>
  <c r="G4083" i="35"/>
  <c r="G4134" i="35" s="1"/>
  <c r="O4082" i="35"/>
  <c r="O4133" i="35" s="1"/>
  <c r="G4082" i="35"/>
  <c r="G4133" i="35" s="1"/>
  <c r="O4081" i="35"/>
  <c r="O4132" i="35" s="1"/>
  <c r="G4081" i="35"/>
  <c r="G4132" i="35" s="1"/>
  <c r="O4080" i="35"/>
  <c r="O4131" i="35" s="1"/>
  <c r="G4080" i="35"/>
  <c r="G4131" i="35" s="1"/>
  <c r="O4079" i="35"/>
  <c r="O4130" i="35" s="1"/>
  <c r="G4079" i="35"/>
  <c r="G4130" i="35" s="1"/>
  <c r="G4078" i="35"/>
  <c r="G4129" i="35" s="1"/>
  <c r="G4077" i="35"/>
  <c r="G4128" i="35" s="1"/>
  <c r="M4069" i="35"/>
  <c r="M4120" i="35" s="1"/>
  <c r="Q4067" i="35"/>
  <c r="Q4118" i="35" s="1"/>
  <c r="L4067" i="35"/>
  <c r="L4118" i="35" s="1"/>
  <c r="F4067" i="35"/>
  <c r="F4118" i="35" s="1"/>
  <c r="M4065" i="35"/>
  <c r="M4116" i="35" s="1"/>
  <c r="P4049" i="35"/>
  <c r="P4100" i="35" s="1"/>
  <c r="L4088" i="35"/>
  <c r="L4139" i="35" s="1"/>
  <c r="D4110" i="35"/>
  <c r="M4088" i="35"/>
  <c r="M4139" i="35" s="1"/>
  <c r="G4088" i="35"/>
  <c r="G4139" i="35" s="1"/>
  <c r="O4070" i="35"/>
  <c r="O4121" i="35" s="1"/>
  <c r="I4070" i="35"/>
  <c r="I4121" i="35" s="1"/>
  <c r="I4069" i="35"/>
  <c r="I4120" i="35" s="1"/>
  <c r="P4067" i="35"/>
  <c r="P4118" i="35" s="1"/>
  <c r="J4067" i="35"/>
  <c r="J4118" i="35" s="1"/>
  <c r="Q4066" i="35"/>
  <c r="Q4117" i="35" s="1"/>
  <c r="I4066" i="35"/>
  <c r="I4117" i="35" s="1"/>
  <c r="I4065" i="35"/>
  <c r="I4116" i="35" s="1"/>
  <c r="P4060" i="35"/>
  <c r="P4111" i="35" s="1"/>
  <c r="P4059" i="35"/>
  <c r="P4110" i="35" s="1"/>
  <c r="P4048" i="35"/>
  <c r="P4099" i="35" s="1"/>
  <c r="P4047" i="35"/>
  <c r="P4098" i="35" s="1"/>
  <c r="E4050" i="35"/>
  <c r="E4101" i="35" s="1"/>
  <c r="I4050" i="35"/>
  <c r="I4101" i="35" s="1"/>
  <c r="M4050" i="35"/>
  <c r="M4101" i="35" s="1"/>
  <c r="Q4050" i="35"/>
  <c r="Q4101" i="35" s="1"/>
  <c r="F4050" i="35"/>
  <c r="F4101" i="35" s="1"/>
  <c r="J4050" i="35"/>
  <c r="J4101" i="35" s="1"/>
  <c r="N4050" i="35"/>
  <c r="N4101" i="35" s="1"/>
  <c r="R4050" i="35"/>
  <c r="R4101" i="35" s="1"/>
  <c r="G4050" i="35"/>
  <c r="G4101" i="35" s="1"/>
  <c r="K4050" i="35"/>
  <c r="K4101" i="35" s="1"/>
  <c r="O4050" i="35"/>
  <c r="O4101" i="35" s="1"/>
  <c r="H4050" i="35"/>
  <c r="H4101" i="35" s="1"/>
  <c r="L4050" i="35"/>
  <c r="L4101" i="35" s="1"/>
  <c r="P4050" i="35"/>
  <c r="P4101" i="35" s="1"/>
  <c r="F4090" i="35"/>
  <c r="F4141" i="35" s="1"/>
  <c r="E4090" i="35"/>
  <c r="E4141" i="35" s="1"/>
  <c r="K4090" i="35"/>
  <c r="K4141" i="35" s="1"/>
  <c r="P4090" i="35"/>
  <c r="P4141" i="35" s="1"/>
  <c r="G4090" i="35"/>
  <c r="G4141" i="35" s="1"/>
  <c r="L4090" i="35"/>
  <c r="L4141" i="35" s="1"/>
  <c r="Q4090" i="35"/>
  <c r="Q4141" i="35" s="1"/>
  <c r="H4090" i="35"/>
  <c r="H4141" i="35" s="1"/>
  <c r="M4090" i="35"/>
  <c r="M4141" i="35" s="1"/>
  <c r="R4090" i="35"/>
  <c r="R4141" i="35" s="1"/>
  <c r="F4087" i="35"/>
  <c r="F4138" i="35" s="1"/>
  <c r="E4087" i="35"/>
  <c r="E4138" i="35" s="1"/>
  <c r="K4087" i="35"/>
  <c r="K4138" i="35" s="1"/>
  <c r="O4087" i="35"/>
  <c r="G4087" i="35"/>
  <c r="G4138" i="35" s="1"/>
  <c r="L4087" i="35"/>
  <c r="L4138" i="35" s="1"/>
  <c r="P4087" i="35"/>
  <c r="P4138" i="35" s="1"/>
  <c r="H4087" i="35"/>
  <c r="H4138" i="35" s="1"/>
  <c r="M4087" i="35"/>
  <c r="M4138" i="35" s="1"/>
  <c r="Q4087" i="35"/>
  <c r="Q4138" i="35" s="1"/>
  <c r="N4068" i="35"/>
  <c r="N4119" i="35" s="1"/>
  <c r="G4064" i="35"/>
  <c r="G4115" i="35" s="1"/>
  <c r="K4064" i="35"/>
  <c r="K4115" i="35" s="1"/>
  <c r="O4064" i="35"/>
  <c r="O4115" i="35" s="1"/>
  <c r="E4064" i="35"/>
  <c r="E4115" i="35" s="1"/>
  <c r="J4064" i="35"/>
  <c r="J4115" i="35" s="1"/>
  <c r="P4064" i="35"/>
  <c r="P4115" i="35" s="1"/>
  <c r="F4064" i="35"/>
  <c r="F4115" i="35" s="1"/>
  <c r="L4064" i="35"/>
  <c r="L4115" i="35" s="1"/>
  <c r="Q4064" i="35"/>
  <c r="Q4115" i="35" s="1"/>
  <c r="H4064" i="35"/>
  <c r="H4115" i="35" s="1"/>
  <c r="M4064" i="35"/>
  <c r="M4115" i="35" s="1"/>
  <c r="R4064" i="35"/>
  <c r="R4115" i="35" s="1"/>
  <c r="E4062" i="35"/>
  <c r="E4113" i="35" s="1"/>
  <c r="I4062" i="35"/>
  <c r="I4113" i="35" s="1"/>
  <c r="M4062" i="35"/>
  <c r="M4113" i="35" s="1"/>
  <c r="Q4062" i="35"/>
  <c r="Q4113" i="35" s="1"/>
  <c r="F4062" i="35"/>
  <c r="F4113" i="35" s="1"/>
  <c r="J4062" i="35"/>
  <c r="J4113" i="35" s="1"/>
  <c r="N4062" i="35"/>
  <c r="N4113" i="35" s="1"/>
  <c r="R4062" i="35"/>
  <c r="R4113" i="35" s="1"/>
  <c r="G4062" i="35"/>
  <c r="G4113" i="35" s="1"/>
  <c r="K4062" i="35"/>
  <c r="K4113" i="35" s="1"/>
  <c r="O4062" i="35"/>
  <c r="O4113" i="35" s="1"/>
  <c r="H4062" i="35"/>
  <c r="H4113" i="35" s="1"/>
  <c r="L4062" i="35"/>
  <c r="L4113" i="35" s="1"/>
  <c r="P4062" i="35"/>
  <c r="P4113" i="35" s="1"/>
  <c r="E4042" i="35"/>
  <c r="I4042" i="35"/>
  <c r="I4093" i="35" s="1"/>
  <c r="M4042" i="35"/>
  <c r="M4093" i="35" s="1"/>
  <c r="Q4042" i="35"/>
  <c r="F4042" i="35"/>
  <c r="F4093" i="35" s="1"/>
  <c r="J4042" i="35"/>
  <c r="J4093" i="35" s="1"/>
  <c r="N4042" i="35"/>
  <c r="N4093" i="35" s="1"/>
  <c r="R4042" i="35"/>
  <c r="R4093" i="35" s="1"/>
  <c r="G4042" i="35"/>
  <c r="G4093" i="35" s="1"/>
  <c r="K4042" i="35"/>
  <c r="K4093" i="35" s="1"/>
  <c r="O4042" i="35"/>
  <c r="O4093" i="35" s="1"/>
  <c r="H4042" i="35"/>
  <c r="L4042" i="35"/>
  <c r="P4042" i="35"/>
  <c r="R4087" i="35"/>
  <c r="R4138" i="35" s="1"/>
  <c r="E4058" i="35"/>
  <c r="E4109" i="35" s="1"/>
  <c r="I4058" i="35"/>
  <c r="I4109" i="35" s="1"/>
  <c r="M4058" i="35"/>
  <c r="M4109" i="35" s="1"/>
  <c r="Q4058" i="35"/>
  <c r="Q4109" i="35" s="1"/>
  <c r="F4058" i="35"/>
  <c r="F4109" i="35" s="1"/>
  <c r="J4058" i="35"/>
  <c r="J4109" i="35" s="1"/>
  <c r="N4058" i="35"/>
  <c r="N4109" i="35" s="1"/>
  <c r="R4058" i="35"/>
  <c r="R4109" i="35" s="1"/>
  <c r="G4058" i="35"/>
  <c r="G4109" i="35" s="1"/>
  <c r="K4058" i="35"/>
  <c r="K4109" i="35" s="1"/>
  <c r="O4058" i="35"/>
  <c r="O4109" i="35" s="1"/>
  <c r="H4058" i="35"/>
  <c r="H4109" i="35" s="1"/>
  <c r="L4058" i="35"/>
  <c r="L4109" i="35" s="1"/>
  <c r="P4058" i="35"/>
  <c r="P4109" i="35" s="1"/>
  <c r="E4046" i="35"/>
  <c r="E4097" i="35" s="1"/>
  <c r="I4046" i="35"/>
  <c r="I4097" i="35" s="1"/>
  <c r="M4046" i="35"/>
  <c r="M4097" i="35" s="1"/>
  <c r="Q4046" i="35"/>
  <c r="Q4097" i="35" s="1"/>
  <c r="F4046" i="35"/>
  <c r="F4097" i="35" s="1"/>
  <c r="J4046" i="35"/>
  <c r="J4097" i="35" s="1"/>
  <c r="N4046" i="35"/>
  <c r="N4097" i="35" s="1"/>
  <c r="R4046" i="35"/>
  <c r="R4097" i="35" s="1"/>
  <c r="G4046" i="35"/>
  <c r="G4097" i="35" s="1"/>
  <c r="K4046" i="35"/>
  <c r="K4097" i="35" s="1"/>
  <c r="O4046" i="35"/>
  <c r="O4097" i="35" s="1"/>
  <c r="H4046" i="35"/>
  <c r="H4097" i="35" s="1"/>
  <c r="L4046" i="35"/>
  <c r="L4097" i="35" s="1"/>
  <c r="P4046" i="35"/>
  <c r="P4097" i="35" s="1"/>
  <c r="D4101" i="35"/>
  <c r="O4090" i="35"/>
  <c r="O4141" i="35" s="1"/>
  <c r="N4087" i="35"/>
  <c r="N4138" i="35" s="1"/>
  <c r="G4068" i="35"/>
  <c r="G4119" i="35" s="1"/>
  <c r="K4068" i="35"/>
  <c r="K4119" i="35" s="1"/>
  <c r="O4068" i="35"/>
  <c r="O4119" i="35" s="1"/>
  <c r="E4068" i="35"/>
  <c r="E4119" i="35" s="1"/>
  <c r="J4068" i="35"/>
  <c r="J4119" i="35" s="1"/>
  <c r="P4068" i="35"/>
  <c r="P4119" i="35" s="1"/>
  <c r="F4068" i="35"/>
  <c r="F4119" i="35" s="1"/>
  <c r="L4068" i="35"/>
  <c r="L4119" i="35" s="1"/>
  <c r="Q4068" i="35"/>
  <c r="Q4119" i="35" s="1"/>
  <c r="H4068" i="35"/>
  <c r="H4119" i="35" s="1"/>
  <c r="M4068" i="35"/>
  <c r="M4119" i="35" s="1"/>
  <c r="R4068" i="35"/>
  <c r="R4119" i="35" s="1"/>
  <c r="E4054" i="35"/>
  <c r="E4105" i="35" s="1"/>
  <c r="I4054" i="35"/>
  <c r="I4105" i="35" s="1"/>
  <c r="M4054" i="35"/>
  <c r="M4105" i="35" s="1"/>
  <c r="Q4054" i="35"/>
  <c r="Q4105" i="35" s="1"/>
  <c r="F4054" i="35"/>
  <c r="F4105" i="35" s="1"/>
  <c r="J4054" i="35"/>
  <c r="J4105" i="35" s="1"/>
  <c r="N4054" i="35"/>
  <c r="N4105" i="35" s="1"/>
  <c r="R4054" i="35"/>
  <c r="R4105" i="35" s="1"/>
  <c r="G4054" i="35"/>
  <c r="G4105" i="35" s="1"/>
  <c r="K4054" i="35"/>
  <c r="K4105" i="35" s="1"/>
  <c r="O4054" i="35"/>
  <c r="O4105" i="35" s="1"/>
  <c r="H4054" i="35"/>
  <c r="H4105" i="35" s="1"/>
  <c r="L4054" i="35"/>
  <c r="L4105" i="35" s="1"/>
  <c r="P4054" i="35"/>
  <c r="P4105" i="35" s="1"/>
  <c r="Q4091" i="35"/>
  <c r="Q4142" i="35" s="1"/>
  <c r="L4091" i="35"/>
  <c r="L4142" i="35" s="1"/>
  <c r="G4091" i="35"/>
  <c r="G4142" i="35" s="1"/>
  <c r="P4088" i="35"/>
  <c r="P4139" i="35" s="1"/>
  <c r="K4088" i="35"/>
  <c r="K4139" i="35" s="1"/>
  <c r="E4088" i="35"/>
  <c r="E4139" i="35" s="1"/>
  <c r="O4086" i="35"/>
  <c r="O4137" i="35" s="1"/>
  <c r="K4086" i="35"/>
  <c r="G4086" i="35"/>
  <c r="G4137" i="35" s="1"/>
  <c r="R4085" i="35"/>
  <c r="R4136" i="35" s="1"/>
  <c r="N4085" i="35"/>
  <c r="N4136" i="35" s="1"/>
  <c r="J4085" i="35"/>
  <c r="J4136" i="35" s="1"/>
  <c r="F4085" i="35"/>
  <c r="F4136" i="35" s="1"/>
  <c r="R4084" i="35"/>
  <c r="R4135" i="35" s="1"/>
  <c r="N4084" i="35"/>
  <c r="N4135" i="35" s="1"/>
  <c r="J4084" i="35"/>
  <c r="J4135" i="35" s="1"/>
  <c r="F4084" i="35"/>
  <c r="F4135" i="35" s="1"/>
  <c r="R4083" i="35"/>
  <c r="R4134" i="35" s="1"/>
  <c r="N4083" i="35"/>
  <c r="N4134" i="35" s="1"/>
  <c r="J4083" i="35"/>
  <c r="J4134" i="35" s="1"/>
  <c r="F4083" i="35"/>
  <c r="F4134" i="35" s="1"/>
  <c r="R4082" i="35"/>
  <c r="R4133" i="35" s="1"/>
  <c r="N4082" i="35"/>
  <c r="N4133" i="35" s="1"/>
  <c r="J4082" i="35"/>
  <c r="J4133" i="35" s="1"/>
  <c r="F4082" i="35"/>
  <c r="F4133" i="35" s="1"/>
  <c r="R4081" i="35"/>
  <c r="R4132" i="35" s="1"/>
  <c r="N4081" i="35"/>
  <c r="N4132" i="35" s="1"/>
  <c r="J4081" i="35"/>
  <c r="J4132" i="35" s="1"/>
  <c r="F4081" i="35"/>
  <c r="F4132" i="35" s="1"/>
  <c r="R4080" i="35"/>
  <c r="R4131" i="35" s="1"/>
  <c r="N4080" i="35"/>
  <c r="N4131" i="35" s="1"/>
  <c r="J4080" i="35"/>
  <c r="J4131" i="35" s="1"/>
  <c r="F4080" i="35"/>
  <c r="F4131" i="35" s="1"/>
  <c r="R4079" i="35"/>
  <c r="R4130" i="35" s="1"/>
  <c r="N4079" i="35"/>
  <c r="N4130" i="35" s="1"/>
  <c r="J4079" i="35"/>
  <c r="J4130" i="35" s="1"/>
  <c r="F4079" i="35"/>
  <c r="F4130" i="35" s="1"/>
  <c r="R4078" i="35"/>
  <c r="R4129" i="35" s="1"/>
  <c r="N4078" i="35"/>
  <c r="N4129" i="35" s="1"/>
  <c r="J4078" i="35"/>
  <c r="J4129" i="35" s="1"/>
  <c r="F4078" i="35"/>
  <c r="F4129" i="35" s="1"/>
  <c r="R4077" i="35"/>
  <c r="R4128" i="35" s="1"/>
  <c r="N4077" i="35"/>
  <c r="N4128" i="35" s="1"/>
  <c r="J4077" i="35"/>
  <c r="J4128" i="35" s="1"/>
  <c r="F4077" i="35"/>
  <c r="F4128" i="35" s="1"/>
  <c r="R4076" i="35"/>
  <c r="R4127" i="35" s="1"/>
  <c r="N4076" i="35"/>
  <c r="N4127" i="35" s="1"/>
  <c r="J4076" i="35"/>
  <c r="J4127" i="35" s="1"/>
  <c r="F4076" i="35"/>
  <c r="F4127" i="35" s="1"/>
  <c r="R4075" i="35"/>
  <c r="R4126" i="35" s="1"/>
  <c r="N4075" i="35"/>
  <c r="N4126" i="35" s="1"/>
  <c r="J4075" i="35"/>
  <c r="J4126" i="35" s="1"/>
  <c r="F4075" i="35"/>
  <c r="F4126" i="35" s="1"/>
  <c r="R4074" i="35"/>
  <c r="R4125" i="35" s="1"/>
  <c r="N4074" i="35"/>
  <c r="N4125" i="35" s="1"/>
  <c r="J4074" i="35"/>
  <c r="J4125" i="35" s="1"/>
  <c r="F4074" i="35"/>
  <c r="F4125" i="35" s="1"/>
  <c r="R4073" i="35"/>
  <c r="R4124" i="35" s="1"/>
  <c r="N4073" i="35"/>
  <c r="N4124" i="35" s="1"/>
  <c r="J4073" i="35"/>
  <c r="J4124" i="35" s="1"/>
  <c r="F4073" i="35"/>
  <c r="F4124" i="35" s="1"/>
  <c r="R4072" i="35"/>
  <c r="R4123" i="35" s="1"/>
  <c r="N4072" i="35"/>
  <c r="N4123" i="35" s="1"/>
  <c r="J4072" i="35"/>
  <c r="J4123" i="35" s="1"/>
  <c r="F4072" i="35"/>
  <c r="F4123" i="35" s="1"/>
  <c r="R4071" i="35"/>
  <c r="R4122" i="35" s="1"/>
  <c r="N4071" i="35"/>
  <c r="N4122" i="35" s="1"/>
  <c r="J4071" i="35"/>
  <c r="J4122" i="35" s="1"/>
  <c r="F4071" i="35"/>
  <c r="F4122" i="35" s="1"/>
  <c r="R4070" i="35"/>
  <c r="R4121" i="35" s="1"/>
  <c r="N4070" i="35"/>
  <c r="N4121" i="35" s="1"/>
  <c r="J4070" i="35"/>
  <c r="J4121" i="35" s="1"/>
  <c r="E4070" i="35"/>
  <c r="E4121" i="35" s="1"/>
  <c r="Q4069" i="35"/>
  <c r="Q4120" i="35" s="1"/>
  <c r="L4069" i="35"/>
  <c r="L4120" i="35" s="1"/>
  <c r="F4069" i="35"/>
  <c r="F4120" i="35" s="1"/>
  <c r="G4067" i="35"/>
  <c r="G4118" i="35" s="1"/>
  <c r="K4067" i="35"/>
  <c r="K4118" i="35" s="1"/>
  <c r="O4067" i="35"/>
  <c r="O4118" i="35" s="1"/>
  <c r="P4066" i="35"/>
  <c r="P4117" i="35" s="1"/>
  <c r="J4066" i="35"/>
  <c r="J4117" i="35" s="1"/>
  <c r="Q4065" i="35"/>
  <c r="Q4116" i="35" s="1"/>
  <c r="L4065" i="35"/>
  <c r="L4116" i="35" s="1"/>
  <c r="F4065" i="35"/>
  <c r="F4116" i="35" s="1"/>
  <c r="N4063" i="35"/>
  <c r="N4114" i="35" s="1"/>
  <c r="I4063" i="35"/>
  <c r="I4114" i="35" s="1"/>
  <c r="E4061" i="35"/>
  <c r="E4112" i="35" s="1"/>
  <c r="I4061" i="35"/>
  <c r="I4112" i="35" s="1"/>
  <c r="M4061" i="35"/>
  <c r="M4112" i="35" s="1"/>
  <c r="Q4061" i="35"/>
  <c r="Q4112" i="35" s="1"/>
  <c r="F4061" i="35"/>
  <c r="F4112" i="35" s="1"/>
  <c r="J4061" i="35"/>
  <c r="J4112" i="35" s="1"/>
  <c r="N4061" i="35"/>
  <c r="N4112" i="35" s="1"/>
  <c r="R4061" i="35"/>
  <c r="R4112" i="35" s="1"/>
  <c r="G4061" i="35"/>
  <c r="G4112" i="35" s="1"/>
  <c r="K4061" i="35"/>
  <c r="K4112" i="35" s="1"/>
  <c r="O4061" i="35"/>
  <c r="O4112" i="35" s="1"/>
  <c r="L4059" i="35"/>
  <c r="L4110" i="35" s="1"/>
  <c r="E4057" i="35"/>
  <c r="E4108" i="35" s="1"/>
  <c r="I4057" i="35"/>
  <c r="I4108" i="35" s="1"/>
  <c r="M4057" i="35"/>
  <c r="M4108" i="35" s="1"/>
  <c r="Q4057" i="35"/>
  <c r="Q4108" i="35" s="1"/>
  <c r="F4057" i="35"/>
  <c r="F4108" i="35" s="1"/>
  <c r="J4057" i="35"/>
  <c r="J4108" i="35" s="1"/>
  <c r="N4057" i="35"/>
  <c r="N4108" i="35" s="1"/>
  <c r="R4057" i="35"/>
  <c r="R4108" i="35" s="1"/>
  <c r="G4057" i="35"/>
  <c r="G4108" i="35" s="1"/>
  <c r="K4057" i="35"/>
  <c r="K4108" i="35" s="1"/>
  <c r="O4057" i="35"/>
  <c r="O4108" i="35" s="1"/>
  <c r="L4055" i="35"/>
  <c r="L4106" i="35" s="1"/>
  <c r="E4053" i="35"/>
  <c r="E4104" i="35" s="1"/>
  <c r="I4053" i="35"/>
  <c r="I4104" i="35" s="1"/>
  <c r="M4053" i="35"/>
  <c r="M4104" i="35" s="1"/>
  <c r="Q4053" i="35"/>
  <c r="Q4104" i="35" s="1"/>
  <c r="F4053" i="35"/>
  <c r="F4104" i="35" s="1"/>
  <c r="J4053" i="35"/>
  <c r="J4104" i="35" s="1"/>
  <c r="N4053" i="35"/>
  <c r="N4104" i="35" s="1"/>
  <c r="R4053" i="35"/>
  <c r="R4104" i="35" s="1"/>
  <c r="G4053" i="35"/>
  <c r="G4104" i="35" s="1"/>
  <c r="K4053" i="35"/>
  <c r="K4104" i="35" s="1"/>
  <c r="O4053" i="35"/>
  <c r="O4104" i="35" s="1"/>
  <c r="L4051" i="35"/>
  <c r="L4102" i="35" s="1"/>
  <c r="E4049" i="35"/>
  <c r="E4100" i="35" s="1"/>
  <c r="I4049" i="35"/>
  <c r="I4100" i="35" s="1"/>
  <c r="M4049" i="35"/>
  <c r="M4100" i="35" s="1"/>
  <c r="Q4049" i="35"/>
  <c r="Q4100" i="35" s="1"/>
  <c r="F4049" i="35"/>
  <c r="F4100" i="35" s="1"/>
  <c r="J4049" i="35"/>
  <c r="J4100" i="35" s="1"/>
  <c r="N4049" i="35"/>
  <c r="N4100" i="35" s="1"/>
  <c r="R4049" i="35"/>
  <c r="R4100" i="35" s="1"/>
  <c r="G4049" i="35"/>
  <c r="G4100" i="35" s="1"/>
  <c r="K4049" i="35"/>
  <c r="K4100" i="35" s="1"/>
  <c r="O4049" i="35"/>
  <c r="O4100" i="35" s="1"/>
  <c r="L4047" i="35"/>
  <c r="L4098" i="35" s="1"/>
  <c r="E4045" i="35"/>
  <c r="E4096" i="35" s="1"/>
  <c r="I4045" i="35"/>
  <c r="I4096" i="35" s="1"/>
  <c r="M4045" i="35"/>
  <c r="M4096" i="35" s="1"/>
  <c r="Q4045" i="35"/>
  <c r="Q4096" i="35" s="1"/>
  <c r="F4045" i="35"/>
  <c r="F4096" i="35" s="1"/>
  <c r="J4045" i="35"/>
  <c r="J4096" i="35" s="1"/>
  <c r="N4045" i="35"/>
  <c r="N4096" i="35" s="1"/>
  <c r="R4045" i="35"/>
  <c r="R4096" i="35" s="1"/>
  <c r="G4045" i="35"/>
  <c r="G4096" i="35" s="1"/>
  <c r="K4045" i="35"/>
  <c r="K4096" i="35" s="1"/>
  <c r="O4045" i="35"/>
  <c r="O4096" i="35" s="1"/>
  <c r="L4043" i="35"/>
  <c r="L4094" i="35" s="1"/>
  <c r="P4091" i="35"/>
  <c r="P4142" i="35" s="1"/>
  <c r="K4091" i="35"/>
  <c r="K4142" i="35" s="1"/>
  <c r="E4091" i="35"/>
  <c r="E4142" i="35" s="1"/>
  <c r="R4086" i="35"/>
  <c r="R4137" i="35" s="1"/>
  <c r="N4086" i="35"/>
  <c r="N4137" i="35" s="1"/>
  <c r="J4086" i="35"/>
  <c r="J4137" i="35" s="1"/>
  <c r="E4086" i="35"/>
  <c r="E4137" i="35" s="1"/>
  <c r="Q4085" i="35"/>
  <c r="Q4136" i="35" s="1"/>
  <c r="M4085" i="35"/>
  <c r="M4136" i="35" s="1"/>
  <c r="I4085" i="35"/>
  <c r="I4136" i="35" s="1"/>
  <c r="Q4084" i="35"/>
  <c r="Q4135" i="35" s="1"/>
  <c r="M4084" i="35"/>
  <c r="M4135" i="35" s="1"/>
  <c r="I4084" i="35"/>
  <c r="I4135" i="35" s="1"/>
  <c r="Q4083" i="35"/>
  <c r="Q4134" i="35" s="1"/>
  <c r="M4083" i="35"/>
  <c r="M4134" i="35" s="1"/>
  <c r="I4083" i="35"/>
  <c r="I4134" i="35" s="1"/>
  <c r="Q4082" i="35"/>
  <c r="Q4133" i="35" s="1"/>
  <c r="M4082" i="35"/>
  <c r="M4133" i="35" s="1"/>
  <c r="I4082" i="35"/>
  <c r="I4133" i="35" s="1"/>
  <c r="Q4081" i="35"/>
  <c r="Q4132" i="35" s="1"/>
  <c r="M4081" i="35"/>
  <c r="M4132" i="35" s="1"/>
  <c r="I4081" i="35"/>
  <c r="I4132" i="35" s="1"/>
  <c r="Q4080" i="35"/>
  <c r="Q4131" i="35" s="1"/>
  <c r="M4080" i="35"/>
  <c r="M4131" i="35" s="1"/>
  <c r="I4080" i="35"/>
  <c r="I4131" i="35" s="1"/>
  <c r="Q4079" i="35"/>
  <c r="Q4130" i="35" s="1"/>
  <c r="M4079" i="35"/>
  <c r="M4130" i="35" s="1"/>
  <c r="I4079" i="35"/>
  <c r="I4130" i="35" s="1"/>
  <c r="Q4078" i="35"/>
  <c r="Q4129" i="35" s="1"/>
  <c r="M4078" i="35"/>
  <c r="M4129" i="35" s="1"/>
  <c r="I4078" i="35"/>
  <c r="I4129" i="35" s="1"/>
  <c r="Q4077" i="35"/>
  <c r="Q4128" i="35" s="1"/>
  <c r="M4077" i="35"/>
  <c r="M4128" i="35" s="1"/>
  <c r="I4077" i="35"/>
  <c r="I4128" i="35" s="1"/>
  <c r="Q4076" i="35"/>
  <c r="Q4127" i="35" s="1"/>
  <c r="M4076" i="35"/>
  <c r="M4127" i="35" s="1"/>
  <c r="I4076" i="35"/>
  <c r="I4127" i="35" s="1"/>
  <c r="Q4075" i="35"/>
  <c r="Q4126" i="35" s="1"/>
  <c r="M4075" i="35"/>
  <c r="M4126" i="35" s="1"/>
  <c r="I4075" i="35"/>
  <c r="I4126" i="35" s="1"/>
  <c r="Q4074" i="35"/>
  <c r="Q4125" i="35" s="1"/>
  <c r="M4074" i="35"/>
  <c r="M4125" i="35" s="1"/>
  <c r="I4074" i="35"/>
  <c r="I4125" i="35" s="1"/>
  <c r="Q4073" i="35"/>
  <c r="Q4124" i="35" s="1"/>
  <c r="M4073" i="35"/>
  <c r="M4124" i="35" s="1"/>
  <c r="I4073" i="35"/>
  <c r="I4124" i="35" s="1"/>
  <c r="Q4072" i="35"/>
  <c r="Q4123" i="35" s="1"/>
  <c r="M4072" i="35"/>
  <c r="M4123" i="35" s="1"/>
  <c r="I4072" i="35"/>
  <c r="I4123" i="35" s="1"/>
  <c r="Q4071" i="35"/>
  <c r="Q4122" i="35" s="1"/>
  <c r="M4071" i="35"/>
  <c r="M4122" i="35" s="1"/>
  <c r="I4071" i="35"/>
  <c r="I4122" i="35" s="1"/>
  <c r="P4069" i="35"/>
  <c r="P4120" i="35" s="1"/>
  <c r="J4069" i="35"/>
  <c r="J4120" i="35" s="1"/>
  <c r="G4066" i="35"/>
  <c r="G4117" i="35" s="1"/>
  <c r="K4066" i="35"/>
  <c r="K4117" i="35" s="1"/>
  <c r="O4066" i="35"/>
  <c r="O4117" i="35" s="1"/>
  <c r="P4065" i="35"/>
  <c r="P4116" i="35" s="1"/>
  <c r="J4065" i="35"/>
  <c r="J4116" i="35" s="1"/>
  <c r="R4063" i="35"/>
  <c r="R4114" i="35" s="1"/>
  <c r="M4063" i="35"/>
  <c r="M4114" i="35" s="1"/>
  <c r="P4061" i="35"/>
  <c r="P4112" i="35" s="1"/>
  <c r="E4060" i="35"/>
  <c r="E4111" i="35" s="1"/>
  <c r="I4060" i="35"/>
  <c r="I4111" i="35" s="1"/>
  <c r="M4060" i="35"/>
  <c r="M4111" i="35" s="1"/>
  <c r="Q4060" i="35"/>
  <c r="Q4111" i="35" s="1"/>
  <c r="F4060" i="35"/>
  <c r="F4111" i="35" s="1"/>
  <c r="J4060" i="35"/>
  <c r="J4111" i="35" s="1"/>
  <c r="N4060" i="35"/>
  <c r="N4111" i="35" s="1"/>
  <c r="R4060" i="35"/>
  <c r="R4111" i="35" s="1"/>
  <c r="G4060" i="35"/>
  <c r="G4111" i="35" s="1"/>
  <c r="K4060" i="35"/>
  <c r="K4111" i="35" s="1"/>
  <c r="O4060" i="35"/>
  <c r="O4111" i="35" s="1"/>
  <c r="P4057" i="35"/>
  <c r="P4108" i="35" s="1"/>
  <c r="E4056" i="35"/>
  <c r="E4107" i="35" s="1"/>
  <c r="I4056" i="35"/>
  <c r="I4107" i="35" s="1"/>
  <c r="M4056" i="35"/>
  <c r="M4107" i="35" s="1"/>
  <c r="Q4056" i="35"/>
  <c r="Q4107" i="35" s="1"/>
  <c r="F4056" i="35"/>
  <c r="F4107" i="35" s="1"/>
  <c r="J4056" i="35"/>
  <c r="J4107" i="35" s="1"/>
  <c r="N4056" i="35"/>
  <c r="N4107" i="35" s="1"/>
  <c r="R4056" i="35"/>
  <c r="R4107" i="35" s="1"/>
  <c r="G4056" i="35"/>
  <c r="G4107" i="35" s="1"/>
  <c r="K4056" i="35"/>
  <c r="K4107" i="35" s="1"/>
  <c r="O4056" i="35"/>
  <c r="O4107" i="35" s="1"/>
  <c r="P4053" i="35"/>
  <c r="P4104" i="35" s="1"/>
  <c r="E4052" i="35"/>
  <c r="E4103" i="35" s="1"/>
  <c r="I4052" i="35"/>
  <c r="I4103" i="35" s="1"/>
  <c r="M4052" i="35"/>
  <c r="M4103" i="35" s="1"/>
  <c r="Q4052" i="35"/>
  <c r="Q4103" i="35" s="1"/>
  <c r="F4052" i="35"/>
  <c r="F4103" i="35" s="1"/>
  <c r="J4052" i="35"/>
  <c r="J4103" i="35" s="1"/>
  <c r="N4052" i="35"/>
  <c r="N4103" i="35" s="1"/>
  <c r="R4052" i="35"/>
  <c r="R4103" i="35" s="1"/>
  <c r="G4052" i="35"/>
  <c r="G4103" i="35" s="1"/>
  <c r="K4052" i="35"/>
  <c r="K4103" i="35" s="1"/>
  <c r="O4052" i="35"/>
  <c r="O4103" i="35" s="1"/>
  <c r="E4048" i="35"/>
  <c r="E4099" i="35" s="1"/>
  <c r="I4048" i="35"/>
  <c r="I4099" i="35" s="1"/>
  <c r="M4048" i="35"/>
  <c r="M4099" i="35" s="1"/>
  <c r="Q4048" i="35"/>
  <c r="Q4099" i="35" s="1"/>
  <c r="F4048" i="35"/>
  <c r="F4099" i="35" s="1"/>
  <c r="J4048" i="35"/>
  <c r="J4099" i="35" s="1"/>
  <c r="N4048" i="35"/>
  <c r="N4099" i="35" s="1"/>
  <c r="R4048" i="35"/>
  <c r="R4099" i="35" s="1"/>
  <c r="G4048" i="35"/>
  <c r="G4099" i="35" s="1"/>
  <c r="K4048" i="35"/>
  <c r="K4099" i="35" s="1"/>
  <c r="O4048" i="35"/>
  <c r="O4099" i="35" s="1"/>
  <c r="E4044" i="35"/>
  <c r="E4095" i="35" s="1"/>
  <c r="I4044" i="35"/>
  <c r="I4095" i="35" s="1"/>
  <c r="M4044" i="35"/>
  <c r="M4095" i="35" s="1"/>
  <c r="Q4044" i="35"/>
  <c r="Q4095" i="35" s="1"/>
  <c r="F4044" i="35"/>
  <c r="F4095" i="35" s="1"/>
  <c r="J4044" i="35"/>
  <c r="J4095" i="35" s="1"/>
  <c r="N4044" i="35"/>
  <c r="N4095" i="35" s="1"/>
  <c r="R4044" i="35"/>
  <c r="R4095" i="35" s="1"/>
  <c r="G4044" i="35"/>
  <c r="G4095" i="35" s="1"/>
  <c r="K4044" i="35"/>
  <c r="K4095" i="35" s="1"/>
  <c r="O4044" i="35"/>
  <c r="O4095" i="35" s="1"/>
  <c r="G4069" i="35"/>
  <c r="G4120" i="35" s="1"/>
  <c r="K4069" i="35"/>
  <c r="K4120" i="35" s="1"/>
  <c r="O4069" i="35"/>
  <c r="O4120" i="35" s="1"/>
  <c r="G4065" i="35"/>
  <c r="G4116" i="35" s="1"/>
  <c r="K4065" i="35"/>
  <c r="K4116" i="35" s="1"/>
  <c r="O4065" i="35"/>
  <c r="O4116" i="35" s="1"/>
  <c r="E4063" i="35"/>
  <c r="E4114" i="35" s="1"/>
  <c r="F4063" i="35"/>
  <c r="F4114" i="35" s="1"/>
  <c r="G4063" i="35"/>
  <c r="G4114" i="35" s="1"/>
  <c r="K4063" i="35"/>
  <c r="K4114" i="35" s="1"/>
  <c r="O4063" i="35"/>
  <c r="O4114" i="35" s="1"/>
  <c r="E4059" i="35"/>
  <c r="E4110" i="35" s="1"/>
  <c r="I4059" i="35"/>
  <c r="I4110" i="35" s="1"/>
  <c r="M4059" i="35"/>
  <c r="M4110" i="35" s="1"/>
  <c r="Q4059" i="35"/>
  <c r="Q4110" i="35" s="1"/>
  <c r="F4059" i="35"/>
  <c r="F4110" i="35" s="1"/>
  <c r="J4059" i="35"/>
  <c r="J4110" i="35" s="1"/>
  <c r="N4059" i="35"/>
  <c r="N4110" i="35" s="1"/>
  <c r="R4059" i="35"/>
  <c r="R4110" i="35" s="1"/>
  <c r="G4059" i="35"/>
  <c r="G4110" i="35" s="1"/>
  <c r="K4059" i="35"/>
  <c r="K4110" i="35" s="1"/>
  <c r="O4059" i="35"/>
  <c r="O4110" i="35" s="1"/>
  <c r="E4055" i="35"/>
  <c r="E4106" i="35" s="1"/>
  <c r="I4055" i="35"/>
  <c r="I4106" i="35" s="1"/>
  <c r="M4055" i="35"/>
  <c r="M4106" i="35" s="1"/>
  <c r="Q4055" i="35"/>
  <c r="Q4106" i="35" s="1"/>
  <c r="F4055" i="35"/>
  <c r="F4106" i="35" s="1"/>
  <c r="J4055" i="35"/>
  <c r="J4106" i="35" s="1"/>
  <c r="N4055" i="35"/>
  <c r="N4106" i="35" s="1"/>
  <c r="R4055" i="35"/>
  <c r="R4106" i="35" s="1"/>
  <c r="G4055" i="35"/>
  <c r="G4106" i="35" s="1"/>
  <c r="K4055" i="35"/>
  <c r="K4106" i="35" s="1"/>
  <c r="O4055" i="35"/>
  <c r="O4106" i="35" s="1"/>
  <c r="E4051" i="35"/>
  <c r="E4102" i="35" s="1"/>
  <c r="I4051" i="35"/>
  <c r="I4102" i="35" s="1"/>
  <c r="M4051" i="35"/>
  <c r="M4102" i="35" s="1"/>
  <c r="Q4051" i="35"/>
  <c r="Q4102" i="35" s="1"/>
  <c r="F4051" i="35"/>
  <c r="F4102" i="35" s="1"/>
  <c r="J4051" i="35"/>
  <c r="J4102" i="35" s="1"/>
  <c r="N4051" i="35"/>
  <c r="N4102" i="35" s="1"/>
  <c r="R4051" i="35"/>
  <c r="R4102" i="35" s="1"/>
  <c r="G4051" i="35"/>
  <c r="G4102" i="35" s="1"/>
  <c r="K4051" i="35"/>
  <c r="K4102" i="35" s="1"/>
  <c r="O4051" i="35"/>
  <c r="O4102" i="35" s="1"/>
  <c r="E4047" i="35"/>
  <c r="E4098" i="35" s="1"/>
  <c r="I4047" i="35"/>
  <c r="I4098" i="35" s="1"/>
  <c r="M4047" i="35"/>
  <c r="M4098" i="35" s="1"/>
  <c r="Q4047" i="35"/>
  <c r="Q4098" i="35" s="1"/>
  <c r="F4047" i="35"/>
  <c r="F4098" i="35" s="1"/>
  <c r="J4047" i="35"/>
  <c r="J4098" i="35" s="1"/>
  <c r="N4047" i="35"/>
  <c r="N4098" i="35" s="1"/>
  <c r="R4047" i="35"/>
  <c r="R4098" i="35" s="1"/>
  <c r="G4047" i="35"/>
  <c r="G4098" i="35" s="1"/>
  <c r="K4047" i="35"/>
  <c r="K4098" i="35" s="1"/>
  <c r="O4047" i="35"/>
  <c r="O4098" i="35" s="1"/>
  <c r="E4043" i="35"/>
  <c r="E4094" i="35" s="1"/>
  <c r="I4043" i="35"/>
  <c r="I4094" i="35" s="1"/>
  <c r="M4043" i="35"/>
  <c r="M4094" i="35" s="1"/>
  <c r="Q4043" i="35"/>
  <c r="Q4094" i="35" s="1"/>
  <c r="F4043" i="35"/>
  <c r="F4094" i="35" s="1"/>
  <c r="J4043" i="35"/>
  <c r="J4094" i="35" s="1"/>
  <c r="N4043" i="35"/>
  <c r="N4094" i="35" s="1"/>
  <c r="R4043" i="35"/>
  <c r="R4094" i="35" s="1"/>
  <c r="G4043" i="35"/>
  <c r="G4094" i="35" s="1"/>
  <c r="K4043" i="35"/>
  <c r="K4094" i="35" s="1"/>
  <c r="O4043" i="35"/>
  <c r="O4094" i="35" s="1"/>
  <c r="R31" i="35"/>
  <c r="R82" i="35" s="1"/>
  <c r="I274" i="35"/>
  <c r="I325" i="35" s="1"/>
  <c r="G262" i="35"/>
  <c r="G313" i="35" s="1"/>
  <c r="R159" i="35"/>
  <c r="R210" i="35" s="1"/>
  <c r="R143" i="35"/>
  <c r="R194" i="35" s="1"/>
  <c r="R127" i="35"/>
  <c r="R178" i="35" s="1"/>
  <c r="Q163" i="35"/>
  <c r="Q214" i="35" s="1"/>
  <c r="Q147" i="35"/>
  <c r="Q198" i="35" s="1"/>
  <c r="Q135" i="35"/>
  <c r="Q186" i="35" s="1"/>
  <c r="Q119" i="35"/>
  <c r="Q170" i="35" s="1"/>
  <c r="Q51" i="35"/>
  <c r="Q102" i="35" s="1"/>
  <c r="P155" i="35"/>
  <c r="P206" i="35" s="1"/>
  <c r="P139" i="35"/>
  <c r="P190" i="35" s="1"/>
  <c r="P127" i="35"/>
  <c r="P178" i="35" s="1"/>
  <c r="O163" i="35"/>
  <c r="O214" i="35" s="1"/>
  <c r="O147" i="35"/>
  <c r="O198" i="35" s="1"/>
  <c r="O131" i="35"/>
  <c r="O182" i="35" s="1"/>
  <c r="N155" i="35"/>
  <c r="N206" i="35" s="1"/>
  <c r="N143" i="35"/>
  <c r="N194" i="35" s="1"/>
  <c r="N131" i="35"/>
  <c r="N182" i="35" s="1"/>
  <c r="N39" i="35"/>
  <c r="N90" i="35" s="1"/>
  <c r="M151" i="35"/>
  <c r="M202" i="35" s="1"/>
  <c r="M135" i="35"/>
  <c r="M186" i="35" s="1"/>
  <c r="L159" i="35"/>
  <c r="L210" i="35" s="1"/>
  <c r="L143" i="35"/>
  <c r="L194" i="35" s="1"/>
  <c r="L127" i="35"/>
  <c r="L178" i="35" s="1"/>
  <c r="K163" i="35"/>
  <c r="K214" i="35" s="1"/>
  <c r="K147" i="35"/>
  <c r="K198" i="35" s="1"/>
  <c r="K131" i="35"/>
  <c r="K182" i="35" s="1"/>
  <c r="K47" i="35"/>
  <c r="K98" i="35" s="1"/>
  <c r="J155" i="35"/>
  <c r="J206" i="35" s="1"/>
  <c r="J127" i="35"/>
  <c r="J178" i="35" s="1"/>
  <c r="I163" i="35"/>
  <c r="I214" i="35" s="1"/>
  <c r="I147" i="35"/>
  <c r="I198" i="35" s="1"/>
  <c r="I131" i="35"/>
  <c r="I182" i="35" s="1"/>
  <c r="I47" i="35"/>
  <c r="I98" i="35" s="1"/>
  <c r="H159" i="35"/>
  <c r="H210" i="35" s="1"/>
  <c r="H147" i="35"/>
  <c r="H198" i="35" s="1"/>
  <c r="H131" i="35"/>
  <c r="H182" i="35" s="1"/>
  <c r="G159" i="35"/>
  <c r="G210" i="35" s="1"/>
  <c r="G143" i="35"/>
  <c r="G194" i="35" s="1"/>
  <c r="G127" i="35"/>
  <c r="G178" i="35" s="1"/>
  <c r="F151" i="35"/>
  <c r="F202" i="35" s="1"/>
  <c r="F135" i="35"/>
  <c r="F186" i="35" s="1"/>
  <c r="F119" i="35"/>
  <c r="F170" i="35" s="1"/>
  <c r="E163" i="35"/>
  <c r="E214" i="35" s="1"/>
  <c r="E147" i="35"/>
  <c r="E198" i="35" s="1"/>
  <c r="E131" i="35"/>
  <c r="E182" i="35" s="1"/>
  <c r="D214" i="35"/>
  <c r="D190" i="35"/>
  <c r="D178" i="35"/>
  <c r="D74" i="35"/>
  <c r="D340" i="35"/>
  <c r="G301" i="35"/>
  <c r="G352" i="35" s="1"/>
  <c r="J298" i="35"/>
  <c r="J349" i="35" s="1"/>
  <c r="G289" i="35"/>
  <c r="G340" i="35" s="1"/>
  <c r="N286" i="35"/>
  <c r="N337" i="35" s="1"/>
  <c r="Q442" i="35"/>
  <c r="Q493" i="35" s="1"/>
  <c r="G426" i="35"/>
  <c r="G477" i="35" s="1"/>
  <c r="D1002" i="35"/>
  <c r="D833" i="35"/>
  <c r="D830" i="35"/>
  <c r="H778" i="35"/>
  <c r="H829" i="35" s="1"/>
  <c r="O667" i="35"/>
  <c r="O718" i="35" s="1"/>
  <c r="L568" i="35"/>
  <c r="L619" i="35" s="1"/>
  <c r="N2006" i="35"/>
  <c r="N2057" i="35" s="1"/>
  <c r="F2006" i="35"/>
  <c r="F2057" i="35" s="1"/>
  <c r="R2005" i="35"/>
  <c r="R2056" i="35" s="1"/>
  <c r="M2005" i="35"/>
  <c r="M2056" i="35" s="1"/>
  <c r="H2005" i="35"/>
  <c r="H2056" i="35" s="1"/>
  <c r="I2003" i="35"/>
  <c r="I2054" i="35" s="1"/>
  <c r="P2001" i="35"/>
  <c r="P2052" i="35" s="1"/>
  <c r="J2001" i="35"/>
  <c r="J2052" i="35" s="1"/>
  <c r="E2001" i="35"/>
  <c r="E2052" i="35" s="1"/>
  <c r="I2000" i="35"/>
  <c r="I2051" i="35" s="1"/>
  <c r="N1998" i="35"/>
  <c r="N2049" i="35" s="1"/>
  <c r="F1998" i="35"/>
  <c r="F2049" i="35" s="1"/>
  <c r="R1997" i="35"/>
  <c r="R2048" i="35" s="1"/>
  <c r="M1997" i="35"/>
  <c r="M2048" i="35" s="1"/>
  <c r="H1997" i="35"/>
  <c r="H2048" i="35" s="1"/>
  <c r="I1995" i="35"/>
  <c r="I2046" i="35" s="1"/>
  <c r="P1993" i="35"/>
  <c r="P2044" i="35" s="1"/>
  <c r="J1993" i="35"/>
  <c r="J2044" i="35" s="1"/>
  <c r="E1993" i="35"/>
  <c r="E2044" i="35" s="1"/>
  <c r="I1992" i="35"/>
  <c r="I2043" i="35" s="1"/>
  <c r="N1990" i="35"/>
  <c r="N2041" i="35" s="1"/>
  <c r="F1990" i="35"/>
  <c r="F2041" i="35" s="1"/>
  <c r="R1989" i="35"/>
  <c r="R2040" i="35" s="1"/>
  <c r="M1989" i="35"/>
  <c r="M2040" i="35" s="1"/>
  <c r="H1989" i="35"/>
  <c r="H2040" i="35" s="1"/>
  <c r="I1987" i="35"/>
  <c r="I2038" i="35" s="1"/>
  <c r="P1985" i="35"/>
  <c r="P2036" i="35" s="1"/>
  <c r="J1985" i="35"/>
  <c r="J2036" i="35" s="1"/>
  <c r="E1985" i="35"/>
  <c r="E2036" i="35" s="1"/>
  <c r="I1984" i="35"/>
  <c r="I2035" i="35" s="1"/>
  <c r="N1982" i="35"/>
  <c r="N2033" i="35" s="1"/>
  <c r="F1982" i="35"/>
  <c r="F2033" i="35" s="1"/>
  <c r="R1981" i="35"/>
  <c r="R2032" i="35" s="1"/>
  <c r="M1981" i="35"/>
  <c r="M2032" i="35" s="1"/>
  <c r="H1981" i="35"/>
  <c r="H2032" i="35" s="1"/>
  <c r="I1979" i="35"/>
  <c r="I2030" i="35" s="1"/>
  <c r="P1977" i="35"/>
  <c r="P2028" i="35" s="1"/>
  <c r="J1977" i="35"/>
  <c r="J2028" i="35" s="1"/>
  <c r="E1977" i="35"/>
  <c r="E2028" i="35" s="1"/>
  <c r="I1976" i="35"/>
  <c r="I2027" i="35" s="1"/>
  <c r="N1974" i="35"/>
  <c r="N2025" i="35" s="1"/>
  <c r="F1974" i="35"/>
  <c r="F2025" i="35" s="1"/>
  <c r="R1973" i="35"/>
  <c r="R2024" i="35" s="1"/>
  <c r="M1973" i="35"/>
  <c r="M2024" i="35" s="1"/>
  <c r="H1973" i="35"/>
  <c r="H2024" i="35" s="1"/>
  <c r="I1971" i="35"/>
  <c r="I2022" i="35" s="1"/>
  <c r="P1969" i="35"/>
  <c r="P2020" i="35" s="1"/>
  <c r="J1969" i="35"/>
  <c r="J2020" i="35" s="1"/>
  <c r="E1969" i="35"/>
  <c r="E2020" i="35" s="1"/>
  <c r="I1968" i="35"/>
  <c r="I2019" i="35" s="1"/>
  <c r="N1966" i="35"/>
  <c r="N2017" i="35" s="1"/>
  <c r="F1966" i="35"/>
  <c r="F2017" i="35" s="1"/>
  <c r="R1965" i="35"/>
  <c r="R2016" i="35" s="1"/>
  <c r="M1965" i="35"/>
  <c r="M2016" i="35" s="1"/>
  <c r="H1965" i="35"/>
  <c r="H2016" i="35" s="1"/>
  <c r="I1963" i="35"/>
  <c r="I2014" i="35" s="1"/>
  <c r="P1961" i="35"/>
  <c r="P2012" i="35" s="1"/>
  <c r="J1961" i="35"/>
  <c r="J2012" i="35" s="1"/>
  <c r="E1961" i="35"/>
  <c r="E2012" i="35" s="1"/>
  <c r="I1960" i="35"/>
  <c r="I2011" i="35" s="1"/>
  <c r="N1958" i="35"/>
  <c r="N2009" i="35" s="1"/>
  <c r="F1958" i="35"/>
  <c r="D1916" i="35"/>
  <c r="D1904" i="35"/>
  <c r="D1897" i="35"/>
  <c r="D1895" i="35"/>
  <c r="D1868" i="35"/>
  <c r="J1865" i="35"/>
  <c r="J1916" i="35" s="1"/>
  <c r="L1864" i="35"/>
  <c r="L1915" i="35" s="1"/>
  <c r="Q1863" i="35"/>
  <c r="Q1914" i="35" s="1"/>
  <c r="L1863" i="35"/>
  <c r="L1914" i="35" s="1"/>
  <c r="F1863" i="35"/>
  <c r="F1914" i="35" s="1"/>
  <c r="N1862" i="35"/>
  <c r="N1913" i="35" s="1"/>
  <c r="P1861" i="35"/>
  <c r="P1912" i="35" s="1"/>
  <c r="P1860" i="35"/>
  <c r="P1911" i="35" s="1"/>
  <c r="I1860" i="35"/>
  <c r="I1911" i="35" s="1"/>
  <c r="L1858" i="35"/>
  <c r="L1909" i="35" s="1"/>
  <c r="J1856" i="35"/>
  <c r="J1907" i="35" s="1"/>
  <c r="R1855" i="35"/>
  <c r="R1906" i="35" s="1"/>
  <c r="M1855" i="35"/>
  <c r="M1906" i="35" s="1"/>
  <c r="H1855" i="35"/>
  <c r="H1906" i="35" s="1"/>
  <c r="J1853" i="35"/>
  <c r="J1904" i="35" s="1"/>
  <c r="N1850" i="35"/>
  <c r="N1901" i="35" s="1"/>
  <c r="H1850" i="35"/>
  <c r="H1901" i="35" s="1"/>
  <c r="N1848" i="35"/>
  <c r="N1899" i="35" s="1"/>
  <c r="F1848" i="35"/>
  <c r="F1899" i="35" s="1"/>
  <c r="R1847" i="35"/>
  <c r="R1898" i="35" s="1"/>
  <c r="M1847" i="35"/>
  <c r="M1898" i="35" s="1"/>
  <c r="H1847" i="35"/>
  <c r="H1898" i="35" s="1"/>
  <c r="L1846" i="35"/>
  <c r="L1897" i="35" s="1"/>
  <c r="J1844" i="35"/>
  <c r="J1895" i="35" s="1"/>
  <c r="L1842" i="35"/>
  <c r="L1893" i="35" s="1"/>
  <c r="J1840" i="35"/>
  <c r="J1891" i="35" s="1"/>
  <c r="R1839" i="35"/>
  <c r="R1890" i="35" s="1"/>
  <c r="M1839" i="35"/>
  <c r="M1890" i="35" s="1"/>
  <c r="H1839" i="35"/>
  <c r="H1890" i="35" s="1"/>
  <c r="I1838" i="35"/>
  <c r="I1889" i="35" s="1"/>
  <c r="L1836" i="35"/>
  <c r="L1887" i="35" s="1"/>
  <c r="L1834" i="35"/>
  <c r="L1885" i="35" s="1"/>
  <c r="M1833" i="35"/>
  <c r="M1884" i="35" s="1"/>
  <c r="E1833" i="35"/>
  <c r="E1884" i="35" s="1"/>
  <c r="P1831" i="35"/>
  <c r="P1882" i="35" s="1"/>
  <c r="J1831" i="35"/>
  <c r="J1882" i="35" s="1"/>
  <c r="N1829" i="35"/>
  <c r="N1880" i="35" s="1"/>
  <c r="H1829" i="35"/>
  <c r="H1880" i="35" s="1"/>
  <c r="Q1828" i="35"/>
  <c r="Q1879" i="35" s="1"/>
  <c r="P1825" i="35"/>
  <c r="P1876" i="35" s="1"/>
  <c r="I1825" i="35"/>
  <c r="I1876" i="35" s="1"/>
  <c r="Q1823" i="35"/>
  <c r="Q1874" i="35" s="1"/>
  <c r="L1823" i="35"/>
  <c r="L1874" i="35" s="1"/>
  <c r="F1823" i="35"/>
  <c r="F1874" i="35" s="1"/>
  <c r="N1821" i="35"/>
  <c r="N1872" i="35" s="1"/>
  <c r="H1821" i="35"/>
  <c r="H1872" i="35" s="1"/>
  <c r="Q1820" i="35"/>
  <c r="Q1871" i="35" s="1"/>
  <c r="Q1819" i="35"/>
  <c r="Q1870" i="35" s="1"/>
  <c r="L1819" i="35"/>
  <c r="L1870" i="35" s="1"/>
  <c r="F1819" i="35"/>
  <c r="F1870" i="35" s="1"/>
  <c r="Q1818" i="35"/>
  <c r="Q1869" i="35" s="1"/>
  <c r="P1817" i="35"/>
  <c r="P1868" i="35" s="1"/>
  <c r="I1817" i="35"/>
  <c r="L1723" i="35"/>
  <c r="L1774" i="35" s="1"/>
  <c r="M1720" i="35"/>
  <c r="M1771" i="35" s="1"/>
  <c r="P1719" i="35"/>
  <c r="P1770" i="35" s="1"/>
  <c r="L1707" i="35"/>
  <c r="L1758" i="35" s="1"/>
  <c r="I1702" i="35"/>
  <c r="I1753" i="35" s="1"/>
  <c r="L1699" i="35"/>
  <c r="L1750" i="35" s="1"/>
  <c r="P1695" i="35"/>
  <c r="P1746" i="35" s="1"/>
  <c r="H1695" i="35"/>
  <c r="H1746" i="35" s="1"/>
  <c r="Q1694" i="35"/>
  <c r="Q1745" i="35" s="1"/>
  <c r="L1690" i="35"/>
  <c r="L1741" i="35" s="1"/>
  <c r="M1687" i="35"/>
  <c r="M1738" i="35" s="1"/>
  <c r="L1682" i="35"/>
  <c r="L1733" i="35" s="1"/>
  <c r="D1632" i="35"/>
  <c r="O1622" i="35"/>
  <c r="O1673" i="35" s="1"/>
  <c r="O1618" i="35"/>
  <c r="O1669" i="35" s="1"/>
  <c r="K1615" i="35"/>
  <c r="K1666" i="35" s="1"/>
  <c r="M1613" i="35"/>
  <c r="M1664" i="35" s="1"/>
  <c r="L1611" i="35"/>
  <c r="L1662" i="35" s="1"/>
  <c r="M1609" i="35"/>
  <c r="M1660" i="35" s="1"/>
  <c r="L1607" i="35"/>
  <c r="L1658" i="35" s="1"/>
  <c r="M1605" i="35"/>
  <c r="M1656" i="35" s="1"/>
  <c r="L1603" i="35"/>
  <c r="L1654" i="35" s="1"/>
  <c r="M1601" i="35"/>
  <c r="M1652" i="35" s="1"/>
  <c r="L1600" i="35"/>
  <c r="L1651" i="35" s="1"/>
  <c r="P1599" i="35"/>
  <c r="P1650" i="35" s="1"/>
  <c r="J1599" i="35"/>
  <c r="J1650" i="35" s="1"/>
  <c r="L1598" i="35"/>
  <c r="L1649" i="35" s="1"/>
  <c r="P1597" i="35"/>
  <c r="P1648" i="35" s="1"/>
  <c r="J1597" i="35"/>
  <c r="J1648" i="35" s="1"/>
  <c r="L1596" i="35"/>
  <c r="L1647" i="35" s="1"/>
  <c r="P1595" i="35"/>
  <c r="P1646" i="35" s="1"/>
  <c r="J1595" i="35"/>
  <c r="J1646" i="35" s="1"/>
  <c r="L1594" i="35"/>
  <c r="L1645" i="35" s="1"/>
  <c r="P1593" i="35"/>
  <c r="P1644" i="35" s="1"/>
  <c r="J1593" i="35"/>
  <c r="J1644" i="35" s="1"/>
  <c r="L1592" i="35"/>
  <c r="L1643" i="35" s="1"/>
  <c r="P1591" i="35"/>
  <c r="P1642" i="35" s="1"/>
  <c r="J1591" i="35"/>
  <c r="J1642" i="35" s="1"/>
  <c r="L1590" i="35"/>
  <c r="L1641" i="35" s="1"/>
  <c r="P1589" i="35"/>
  <c r="P1640" i="35" s="1"/>
  <c r="J1589" i="35"/>
  <c r="J1640" i="35" s="1"/>
  <c r="L1588" i="35"/>
  <c r="L1639" i="35" s="1"/>
  <c r="P1587" i="35"/>
  <c r="P1638" i="35" s="1"/>
  <c r="J1587" i="35"/>
  <c r="J1638" i="35" s="1"/>
  <c r="L1586" i="35"/>
  <c r="L1637" i="35" s="1"/>
  <c r="O1585" i="35"/>
  <c r="O1636" i="35" s="1"/>
  <c r="H1585" i="35"/>
  <c r="H1636" i="35" s="1"/>
  <c r="L1583" i="35"/>
  <c r="L1634" i="35" s="1"/>
  <c r="O1582" i="35"/>
  <c r="O1633" i="35" s="1"/>
  <c r="O1581" i="35"/>
  <c r="O1632" i="35" s="1"/>
  <c r="H1581" i="35"/>
  <c r="H1632" i="35" s="1"/>
  <c r="R1580" i="35"/>
  <c r="R1631" i="35" s="1"/>
  <c r="N1577" i="35"/>
  <c r="N1628" i="35" s="1"/>
  <c r="D1534" i="35"/>
  <c r="D1505" i="35"/>
  <c r="D1492" i="35"/>
  <c r="M1486" i="35"/>
  <c r="M1537" i="35" s="1"/>
  <c r="H1486" i="35"/>
  <c r="H1537" i="35" s="1"/>
  <c r="M1485" i="35"/>
  <c r="M1536" i="35" s="1"/>
  <c r="H1485" i="35"/>
  <c r="H1536" i="35" s="1"/>
  <c r="M1484" i="35"/>
  <c r="M1535" i="35" s="1"/>
  <c r="H1484" i="35"/>
  <c r="H1535" i="35" s="1"/>
  <c r="M1483" i="35"/>
  <c r="M1534" i="35" s="1"/>
  <c r="H1483" i="35"/>
  <c r="H1534" i="35" s="1"/>
  <c r="L1482" i="35"/>
  <c r="L1533" i="35" s="1"/>
  <c r="I1478" i="35"/>
  <c r="I1529" i="35" s="1"/>
  <c r="O1477" i="35"/>
  <c r="O1528" i="35" s="1"/>
  <c r="M1472" i="35"/>
  <c r="M1523" i="35" s="1"/>
  <c r="G1466" i="35"/>
  <c r="G1517" i="35" s="1"/>
  <c r="Q1466" i="35"/>
  <c r="Q1517" i="35" s="1"/>
  <c r="M1460" i="35"/>
  <c r="M1511" i="35" s="1"/>
  <c r="I1458" i="35"/>
  <c r="I1509" i="35" s="1"/>
  <c r="O1457" i="35"/>
  <c r="O1508" i="35" s="1"/>
  <c r="Q1456" i="35"/>
  <c r="Q1507" i="35" s="1"/>
  <c r="M1454" i="35"/>
  <c r="M1505" i="35" s="1"/>
  <c r="O1450" i="35"/>
  <c r="O1501" i="35" s="1"/>
  <c r="G1442" i="35"/>
  <c r="G1493" i="35" s="1"/>
  <c r="Q1442" i="35"/>
  <c r="Q1493" i="35" s="1"/>
  <c r="G1437" i="35"/>
  <c r="G1488" i="35" s="1"/>
  <c r="I1437" i="35"/>
  <c r="I1488" i="35" s="1"/>
  <c r="P1412" i="35"/>
  <c r="L1412" i="35"/>
  <c r="H1412" i="35"/>
  <c r="D1386" i="35"/>
  <c r="E1345" i="35"/>
  <c r="E1396" i="35" s="1"/>
  <c r="H1345" i="35"/>
  <c r="H1396" i="35" s="1"/>
  <c r="K1345" i="35"/>
  <c r="K1396" i="35" s="1"/>
  <c r="P1343" i="35"/>
  <c r="P1394" i="35" s="1"/>
  <c r="E1341" i="35"/>
  <c r="E1392" i="35" s="1"/>
  <c r="H1341" i="35"/>
  <c r="H1392" i="35" s="1"/>
  <c r="K1341" i="35"/>
  <c r="K1392" i="35" s="1"/>
  <c r="D1392" i="35"/>
  <c r="P1339" i="35"/>
  <c r="P1390" i="35" s="1"/>
  <c r="L1335" i="35"/>
  <c r="L1386" i="35" s="1"/>
  <c r="O1334" i="35"/>
  <c r="O1385" i="35" s="1"/>
  <c r="O1327" i="35"/>
  <c r="O1378" i="35" s="1"/>
  <c r="R1324" i="35"/>
  <c r="R1375" i="35" s="1"/>
  <c r="P1314" i="35"/>
  <c r="P1365" i="35" s="1"/>
  <c r="N1300" i="35"/>
  <c r="N1351" i="35" s="1"/>
  <c r="N1298" i="35"/>
  <c r="N1349" i="35" s="1"/>
  <c r="F4137" i="35"/>
  <c r="P3815" i="35"/>
  <c r="N15" i="35"/>
  <c r="N66" i="35" s="1"/>
  <c r="E282" i="35"/>
  <c r="E333" i="35" s="1"/>
  <c r="R155" i="35"/>
  <c r="R206" i="35" s="1"/>
  <c r="R139" i="35"/>
  <c r="R190" i="35" s="1"/>
  <c r="R123" i="35"/>
  <c r="R174" i="35" s="1"/>
  <c r="Q159" i="35"/>
  <c r="Q210" i="35" s="1"/>
  <c r="Q131" i="35"/>
  <c r="Q182" i="35" s="1"/>
  <c r="P151" i="35"/>
  <c r="P202" i="35" s="1"/>
  <c r="P135" i="35"/>
  <c r="P186" i="35" s="1"/>
  <c r="P123" i="35"/>
  <c r="P174" i="35" s="1"/>
  <c r="O159" i="35"/>
  <c r="O210" i="35" s="1"/>
  <c r="O143" i="35"/>
  <c r="O194" i="35" s="1"/>
  <c r="O127" i="35"/>
  <c r="O178" i="35" s="1"/>
  <c r="O51" i="35"/>
  <c r="O102" i="35" s="1"/>
  <c r="N163" i="35"/>
  <c r="N214" i="35" s="1"/>
  <c r="N151" i="35"/>
  <c r="N202" i="35" s="1"/>
  <c r="N139" i="35"/>
  <c r="N190" i="35" s="1"/>
  <c r="N127" i="35"/>
  <c r="N178" i="35" s="1"/>
  <c r="M163" i="35"/>
  <c r="M214" i="35" s="1"/>
  <c r="M147" i="35"/>
  <c r="M198" i="35" s="1"/>
  <c r="M123" i="35"/>
  <c r="M174" i="35" s="1"/>
  <c r="L155" i="35"/>
  <c r="L206" i="35" s="1"/>
  <c r="L139" i="35"/>
  <c r="L190" i="35" s="1"/>
  <c r="L123" i="35"/>
  <c r="L174" i="35" s="1"/>
  <c r="K159" i="35"/>
  <c r="K210" i="35" s="1"/>
  <c r="K143" i="35"/>
  <c r="K194" i="35" s="1"/>
  <c r="J151" i="35"/>
  <c r="J202" i="35" s="1"/>
  <c r="J139" i="35"/>
  <c r="J190" i="35" s="1"/>
  <c r="J123" i="35"/>
  <c r="J174" i="35" s="1"/>
  <c r="J19" i="35"/>
  <c r="J70" i="35" s="1"/>
  <c r="I159" i="35"/>
  <c r="I210" i="35" s="1"/>
  <c r="I143" i="35"/>
  <c r="I194" i="35" s="1"/>
  <c r="H155" i="35"/>
  <c r="H206" i="35" s="1"/>
  <c r="H143" i="35"/>
  <c r="H194" i="35" s="1"/>
  <c r="H127" i="35"/>
  <c r="H178" i="35" s="1"/>
  <c r="G123" i="35"/>
  <c r="G174" i="35" s="1"/>
  <c r="D324" i="35"/>
  <c r="L302" i="35"/>
  <c r="L353" i="35" s="1"/>
  <c r="H293" i="35"/>
  <c r="H344" i="35" s="1"/>
  <c r="F290" i="35"/>
  <c r="F341" i="35" s="1"/>
  <c r="O281" i="35"/>
  <c r="O332" i="35" s="1"/>
  <c r="E278" i="35"/>
  <c r="E329" i="35" s="1"/>
  <c r="R273" i="35"/>
  <c r="R324" i="35" s="1"/>
  <c r="Q261" i="35"/>
  <c r="Q312" i="35" s="1"/>
  <c r="O442" i="35"/>
  <c r="O493" i="35" s="1"/>
  <c r="K422" i="35"/>
  <c r="K473" i="35" s="1"/>
  <c r="G410" i="35"/>
  <c r="G461" i="35" s="1"/>
  <c r="L960" i="35"/>
  <c r="L1011" i="35" s="1"/>
  <c r="J923" i="35"/>
  <c r="J974" i="35" s="1"/>
  <c r="D703" i="35"/>
  <c r="D612" i="35"/>
  <c r="D599" i="35"/>
  <c r="J568" i="35"/>
  <c r="J619" i="35" s="1"/>
  <c r="R548" i="35"/>
  <c r="R599" i="35" s="1"/>
  <c r="L2006" i="35"/>
  <c r="L2057" i="35" s="1"/>
  <c r="E2006" i="35"/>
  <c r="E2057" i="35" s="1"/>
  <c r="Q2005" i="35"/>
  <c r="Q2056" i="35" s="1"/>
  <c r="L2005" i="35"/>
  <c r="L2056" i="35" s="1"/>
  <c r="F2005" i="35"/>
  <c r="F2056" i="35" s="1"/>
  <c r="N2004" i="35"/>
  <c r="N2055" i="35" s="1"/>
  <c r="P2003" i="35"/>
  <c r="P2054" i="35" s="1"/>
  <c r="E2003" i="35"/>
  <c r="E2054" i="35" s="1"/>
  <c r="L1998" i="35"/>
  <c r="L2049" i="35" s="1"/>
  <c r="E1998" i="35"/>
  <c r="E2049" i="35" s="1"/>
  <c r="Q1997" i="35"/>
  <c r="Q2048" i="35" s="1"/>
  <c r="L1997" i="35"/>
  <c r="L2048" i="35" s="1"/>
  <c r="F1997" i="35"/>
  <c r="F2048" i="35" s="1"/>
  <c r="N1996" i="35"/>
  <c r="N2047" i="35" s="1"/>
  <c r="P1995" i="35"/>
  <c r="P2046" i="35" s="1"/>
  <c r="E1995" i="35"/>
  <c r="E2046" i="35" s="1"/>
  <c r="L1990" i="35"/>
  <c r="L2041" i="35" s="1"/>
  <c r="E1990" i="35"/>
  <c r="E2041" i="35" s="1"/>
  <c r="Q1989" i="35"/>
  <c r="Q2040" i="35" s="1"/>
  <c r="L1989" i="35"/>
  <c r="L2040" i="35" s="1"/>
  <c r="F1989" i="35"/>
  <c r="F2040" i="35" s="1"/>
  <c r="N1988" i="35"/>
  <c r="N2039" i="35" s="1"/>
  <c r="P1987" i="35"/>
  <c r="P2038" i="35" s="1"/>
  <c r="E1987" i="35"/>
  <c r="E2038" i="35" s="1"/>
  <c r="L1982" i="35"/>
  <c r="L2033" i="35" s="1"/>
  <c r="E1982" i="35"/>
  <c r="E2033" i="35" s="1"/>
  <c r="Q1981" i="35"/>
  <c r="Q2032" i="35" s="1"/>
  <c r="L1981" i="35"/>
  <c r="L2032" i="35" s="1"/>
  <c r="F1981" i="35"/>
  <c r="F2032" i="35" s="1"/>
  <c r="N1980" i="35"/>
  <c r="N2031" i="35" s="1"/>
  <c r="P1979" i="35"/>
  <c r="P2030" i="35" s="1"/>
  <c r="E1979" i="35"/>
  <c r="E2030" i="35" s="1"/>
  <c r="L1974" i="35"/>
  <c r="L2025" i="35" s="1"/>
  <c r="E1974" i="35"/>
  <c r="E2025" i="35" s="1"/>
  <c r="Q1973" i="35"/>
  <c r="Q2024" i="35" s="1"/>
  <c r="L1973" i="35"/>
  <c r="L2024" i="35" s="1"/>
  <c r="F1973" i="35"/>
  <c r="F2024" i="35" s="1"/>
  <c r="N1972" i="35"/>
  <c r="N2023" i="35" s="1"/>
  <c r="P1971" i="35"/>
  <c r="P2022" i="35" s="1"/>
  <c r="E1971" i="35"/>
  <c r="E2022" i="35" s="1"/>
  <c r="L1966" i="35"/>
  <c r="L2017" i="35" s="1"/>
  <c r="E1966" i="35"/>
  <c r="E2017" i="35" s="1"/>
  <c r="Q1965" i="35"/>
  <c r="Q2016" i="35" s="1"/>
  <c r="L1965" i="35"/>
  <c r="L2016" i="35" s="1"/>
  <c r="F1965" i="35"/>
  <c r="F2016" i="35" s="1"/>
  <c r="N1964" i="35"/>
  <c r="N2015" i="35" s="1"/>
  <c r="P1963" i="35"/>
  <c r="P2014" i="35" s="1"/>
  <c r="E1963" i="35"/>
  <c r="E2014" i="35" s="1"/>
  <c r="L1958" i="35"/>
  <c r="L2009" i="35" s="1"/>
  <c r="E1958" i="35"/>
  <c r="Q1933" i="35"/>
  <c r="M1933" i="35"/>
  <c r="I1933" i="35"/>
  <c r="E1933" i="35"/>
  <c r="D1906" i="35"/>
  <c r="D1898" i="35"/>
  <c r="D1874" i="35"/>
  <c r="D1870" i="35"/>
  <c r="P1863" i="35"/>
  <c r="P1914" i="35" s="1"/>
  <c r="J1863" i="35"/>
  <c r="J1914" i="35" s="1"/>
  <c r="E1863" i="35"/>
  <c r="E1914" i="35" s="1"/>
  <c r="N1860" i="35"/>
  <c r="N1911" i="35" s="1"/>
  <c r="F1858" i="35"/>
  <c r="F1909" i="35" s="1"/>
  <c r="E1856" i="35"/>
  <c r="E1907" i="35" s="1"/>
  <c r="Q1855" i="35"/>
  <c r="Q1906" i="35" s="1"/>
  <c r="L1855" i="35"/>
  <c r="L1906" i="35" s="1"/>
  <c r="R1853" i="35"/>
  <c r="R1904" i="35" s="1"/>
  <c r="M1850" i="35"/>
  <c r="M1901" i="35" s="1"/>
  <c r="F1850" i="35"/>
  <c r="F1901" i="35" s="1"/>
  <c r="L1848" i="35"/>
  <c r="L1899" i="35" s="1"/>
  <c r="E1848" i="35"/>
  <c r="E1899" i="35" s="1"/>
  <c r="Q1847" i="35"/>
  <c r="Q1898" i="35" s="1"/>
  <c r="L1847" i="35"/>
  <c r="L1898" i="35" s="1"/>
  <c r="R1846" i="35"/>
  <c r="R1897" i="35" s="1"/>
  <c r="Q1844" i="35"/>
  <c r="Q1895" i="35" s="1"/>
  <c r="F1842" i="35"/>
  <c r="F1893" i="35" s="1"/>
  <c r="E1840" i="35"/>
  <c r="E1891" i="35" s="1"/>
  <c r="Q1839" i="35"/>
  <c r="Q1890" i="35" s="1"/>
  <c r="L1839" i="35"/>
  <c r="L1890" i="35" s="1"/>
  <c r="R1838" i="35"/>
  <c r="R1889" i="35" s="1"/>
  <c r="F1838" i="35"/>
  <c r="F1889" i="35" s="1"/>
  <c r="M1829" i="35"/>
  <c r="M1880" i="35" s="1"/>
  <c r="E1829" i="35"/>
  <c r="E1880" i="35" s="1"/>
  <c r="N1825" i="35"/>
  <c r="N1876" i="35" s="1"/>
  <c r="H1825" i="35"/>
  <c r="H1876" i="35" s="1"/>
  <c r="P1823" i="35"/>
  <c r="P1874" i="35" s="1"/>
  <c r="J1823" i="35"/>
  <c r="J1874" i="35" s="1"/>
  <c r="E1823" i="35"/>
  <c r="E1874" i="35" s="1"/>
  <c r="M1821" i="35"/>
  <c r="M1872" i="35" s="1"/>
  <c r="E1821" i="35"/>
  <c r="E1872" i="35" s="1"/>
  <c r="P1819" i="35"/>
  <c r="P1870" i="35" s="1"/>
  <c r="J1819" i="35"/>
  <c r="J1870" i="35" s="1"/>
  <c r="E1819" i="35"/>
  <c r="E1870" i="35" s="1"/>
  <c r="N1817" i="35"/>
  <c r="N1868" i="35" s="1"/>
  <c r="H1817" i="35"/>
  <c r="H1868" i="35" s="1"/>
  <c r="R1792" i="35"/>
  <c r="J1792" i="35"/>
  <c r="E1723" i="35"/>
  <c r="E1774" i="35" s="1"/>
  <c r="I1719" i="35"/>
  <c r="I1770" i="35" s="1"/>
  <c r="L1714" i="35"/>
  <c r="L1765" i="35" s="1"/>
  <c r="Q1702" i="35"/>
  <c r="Q1753" i="35" s="1"/>
  <c r="H1702" i="35"/>
  <c r="H1753" i="35" s="1"/>
  <c r="I1699" i="35"/>
  <c r="I1750" i="35" s="1"/>
  <c r="M1695" i="35"/>
  <c r="M1746" i="35" s="1"/>
  <c r="E1695" i="35"/>
  <c r="E1746" i="35" s="1"/>
  <c r="P1694" i="35"/>
  <c r="P1745" i="35" s="1"/>
  <c r="H1690" i="35"/>
  <c r="H1741" i="35" s="1"/>
  <c r="L1687" i="35"/>
  <c r="L1738" i="35" s="1"/>
  <c r="I1682" i="35"/>
  <c r="I1733" i="35" s="1"/>
  <c r="D1634" i="35"/>
  <c r="O1623" i="35"/>
  <c r="O1674" i="35" s="1"/>
  <c r="O1619" i="35"/>
  <c r="O1670" i="35" s="1"/>
  <c r="P1615" i="35"/>
  <c r="P1666" i="35" s="1"/>
  <c r="I1615" i="35"/>
  <c r="I1666" i="35" s="1"/>
  <c r="I1611" i="35"/>
  <c r="I1662" i="35" s="1"/>
  <c r="I1607" i="35"/>
  <c r="I1658" i="35" s="1"/>
  <c r="I1603" i="35"/>
  <c r="I1654" i="35" s="1"/>
  <c r="O1599" i="35"/>
  <c r="O1650" i="35" s="1"/>
  <c r="O1597" i="35"/>
  <c r="O1648" i="35" s="1"/>
  <c r="O1595" i="35"/>
  <c r="O1646" i="35" s="1"/>
  <c r="O1593" i="35"/>
  <c r="O1644" i="35" s="1"/>
  <c r="O1591" i="35"/>
  <c r="O1642" i="35" s="1"/>
  <c r="O1589" i="35"/>
  <c r="O1640" i="35" s="1"/>
  <c r="O1587" i="35"/>
  <c r="O1638" i="35" s="1"/>
  <c r="N1585" i="35"/>
  <c r="N1636" i="35" s="1"/>
  <c r="G1585" i="35"/>
  <c r="G1636" i="35" s="1"/>
  <c r="G1583" i="35"/>
  <c r="G1634" i="35" s="1"/>
  <c r="N1581" i="35"/>
  <c r="N1632" i="35" s="1"/>
  <c r="G1581" i="35"/>
  <c r="G1632" i="35" s="1"/>
  <c r="D1535" i="35"/>
  <c r="D1533" i="35"/>
  <c r="D1529" i="35"/>
  <c r="D1508" i="35"/>
  <c r="Q1486" i="35"/>
  <c r="Q1537" i="35" s="1"/>
  <c r="L1486" i="35"/>
  <c r="L1537" i="35" s="1"/>
  <c r="Q1485" i="35"/>
  <c r="Q1536" i="35" s="1"/>
  <c r="L1485" i="35"/>
  <c r="L1536" i="35" s="1"/>
  <c r="Q1484" i="35"/>
  <c r="Q1535" i="35" s="1"/>
  <c r="L1484" i="35"/>
  <c r="L1535" i="35" s="1"/>
  <c r="Q1483" i="35"/>
  <c r="Q1534" i="35" s="1"/>
  <c r="L1483" i="35"/>
  <c r="L1534" i="35" s="1"/>
  <c r="Q1482" i="35"/>
  <c r="Q1533" i="35" s="1"/>
  <c r="Q1478" i="35"/>
  <c r="Q1529" i="35" s="1"/>
  <c r="G1478" i="35"/>
  <c r="G1529" i="35" s="1"/>
  <c r="L1477" i="35"/>
  <c r="L1528" i="35" s="1"/>
  <c r="M1466" i="35"/>
  <c r="M1517" i="35" s="1"/>
  <c r="Q1464" i="35"/>
  <c r="Q1515" i="35" s="1"/>
  <c r="G1460" i="35"/>
  <c r="G1511" i="35" s="1"/>
  <c r="G1458" i="35"/>
  <c r="G1509" i="35" s="1"/>
  <c r="M1456" i="35"/>
  <c r="M1507" i="35" s="1"/>
  <c r="L1454" i="35"/>
  <c r="L1505" i="35" s="1"/>
  <c r="L1453" i="35"/>
  <c r="L1504" i="35" s="1"/>
  <c r="O1442" i="35"/>
  <c r="O1493" i="35" s="1"/>
  <c r="G1438" i="35"/>
  <c r="G1489" i="35" s="1"/>
  <c r="Q1438" i="35"/>
  <c r="Q1489" i="35" s="1"/>
  <c r="I1336" i="35"/>
  <c r="I1387" i="35" s="1"/>
  <c r="O1336" i="35"/>
  <c r="O1387" i="35" s="1"/>
  <c r="D1387" i="35"/>
  <c r="F1333" i="35"/>
  <c r="F1384" i="35" s="1"/>
  <c r="E1319" i="35"/>
  <c r="E1370" i="35" s="1"/>
  <c r="J1319" i="35"/>
  <c r="J1370" i="35" s="1"/>
  <c r="O1319" i="35"/>
  <c r="O1370" i="35" s="1"/>
  <c r="K1319" i="35"/>
  <c r="K1370" i="35" s="1"/>
  <c r="Q1319" i="35"/>
  <c r="Q1370" i="35" s="1"/>
  <c r="E1299" i="35"/>
  <c r="E1350" i="35" s="1"/>
  <c r="F1299" i="35"/>
  <c r="F1350" i="35" s="1"/>
  <c r="K1299" i="35"/>
  <c r="K1350" i="35" s="1"/>
  <c r="P1299" i="35"/>
  <c r="P1350" i="35" s="1"/>
  <c r="D1350" i="35"/>
  <c r="G1299" i="35"/>
  <c r="G1350" i="35" s="1"/>
  <c r="L1299" i="35"/>
  <c r="L1350" i="35" s="1"/>
  <c r="R1299" i="35"/>
  <c r="R1350" i="35" s="1"/>
  <c r="E1297" i="35"/>
  <c r="E1348" i="35" s="1"/>
  <c r="F1297" i="35"/>
  <c r="F1348" i="35" s="1"/>
  <c r="K1297" i="35"/>
  <c r="K1348" i="35" s="1"/>
  <c r="P1297" i="35"/>
  <c r="P1348" i="35" s="1"/>
  <c r="G1297" i="35"/>
  <c r="L1297" i="35"/>
  <c r="L1348" i="35" s="1"/>
  <c r="R1297" i="35"/>
  <c r="R1348" i="35" s="1"/>
  <c r="F1208" i="35"/>
  <c r="F1259" i="35" s="1"/>
  <c r="G1208" i="35"/>
  <c r="G1259" i="35" s="1"/>
  <c r="L1208" i="35"/>
  <c r="L1259" i="35" s="1"/>
  <c r="Q1208" i="35"/>
  <c r="Q1259" i="35" s="1"/>
  <c r="H1208" i="35"/>
  <c r="H1259" i="35" s="1"/>
  <c r="M1208" i="35"/>
  <c r="M1259" i="35" s="1"/>
  <c r="D1259" i="35"/>
  <c r="E1208" i="35"/>
  <c r="E1259" i="35" s="1"/>
  <c r="K1208" i="35"/>
  <c r="K1259" i="35" s="1"/>
  <c r="P1208" i="35"/>
  <c r="P1259" i="35" s="1"/>
  <c r="F1207" i="35"/>
  <c r="F1258" i="35" s="1"/>
  <c r="G1207" i="35"/>
  <c r="G1258" i="35" s="1"/>
  <c r="L1207" i="35"/>
  <c r="L1258" i="35" s="1"/>
  <c r="Q1207" i="35"/>
  <c r="Q1258" i="35" s="1"/>
  <c r="H1207" i="35"/>
  <c r="H1258" i="35" s="1"/>
  <c r="M1207" i="35"/>
  <c r="M1258" i="35" s="1"/>
  <c r="D1258" i="35"/>
  <c r="E1207" i="35"/>
  <c r="E1258" i="35" s="1"/>
  <c r="K1207" i="35"/>
  <c r="K1258" i="35" s="1"/>
  <c r="P1207" i="35"/>
  <c r="P1258" i="35" s="1"/>
  <c r="F1206" i="35"/>
  <c r="F1257" i="35" s="1"/>
  <c r="G1206" i="35"/>
  <c r="G1257" i="35" s="1"/>
  <c r="L1206" i="35"/>
  <c r="L1257" i="35" s="1"/>
  <c r="Q1206" i="35"/>
  <c r="Q1257" i="35" s="1"/>
  <c r="H1206" i="35"/>
  <c r="H1257" i="35" s="1"/>
  <c r="M1206" i="35"/>
  <c r="M1257" i="35" s="1"/>
  <c r="D1257" i="35"/>
  <c r="E1206" i="35"/>
  <c r="E1257" i="35" s="1"/>
  <c r="K1206" i="35"/>
  <c r="K1257" i="35" s="1"/>
  <c r="P1206" i="35"/>
  <c r="P1257" i="35" s="1"/>
  <c r="F1205" i="35"/>
  <c r="F1256" i="35" s="1"/>
  <c r="G1205" i="35"/>
  <c r="G1256" i="35" s="1"/>
  <c r="L1205" i="35"/>
  <c r="L1256" i="35" s="1"/>
  <c r="Q1205" i="35"/>
  <c r="Q1256" i="35" s="1"/>
  <c r="D1256" i="35"/>
  <c r="H1205" i="35"/>
  <c r="H1256" i="35" s="1"/>
  <c r="M1205" i="35"/>
  <c r="M1256" i="35" s="1"/>
  <c r="E1205" i="35"/>
  <c r="E1256" i="35" s="1"/>
  <c r="K1205" i="35"/>
  <c r="K1256" i="35" s="1"/>
  <c r="P1205" i="35"/>
  <c r="P1256" i="35" s="1"/>
  <c r="F1204" i="35"/>
  <c r="F1255" i="35" s="1"/>
  <c r="G1204" i="35"/>
  <c r="G1255" i="35" s="1"/>
  <c r="L1204" i="35"/>
  <c r="L1255" i="35" s="1"/>
  <c r="Q1204" i="35"/>
  <c r="Q1255" i="35" s="1"/>
  <c r="D1255" i="35"/>
  <c r="H1204" i="35"/>
  <c r="H1255" i="35" s="1"/>
  <c r="M1204" i="35"/>
  <c r="M1255" i="35" s="1"/>
  <c r="E1204" i="35"/>
  <c r="E1255" i="35" s="1"/>
  <c r="K1204" i="35"/>
  <c r="K1255" i="35" s="1"/>
  <c r="P1204" i="35"/>
  <c r="P1255" i="35" s="1"/>
  <c r="G1449" i="35"/>
  <c r="G1500" i="35" s="1"/>
  <c r="I1449" i="35"/>
  <c r="I1500" i="35" s="1"/>
  <c r="E1343" i="35"/>
  <c r="E1394" i="35" s="1"/>
  <c r="H1343" i="35"/>
  <c r="H1394" i="35" s="1"/>
  <c r="K1343" i="35"/>
  <c r="K1394" i="35" s="1"/>
  <c r="E1339" i="35"/>
  <c r="E1390" i="35" s="1"/>
  <c r="H1339" i="35"/>
  <c r="H1390" i="35" s="1"/>
  <c r="K1339" i="35"/>
  <c r="K1390" i="35" s="1"/>
  <c r="D1390" i="35"/>
  <c r="E1335" i="35"/>
  <c r="E1386" i="35" s="1"/>
  <c r="H1335" i="35"/>
  <c r="H1386" i="35" s="1"/>
  <c r="P1335" i="35"/>
  <c r="P1386" i="35" s="1"/>
  <c r="K1335" i="35"/>
  <c r="K1386" i="35" s="1"/>
  <c r="Q1335" i="35"/>
  <c r="Q1386" i="35" s="1"/>
  <c r="E1327" i="35"/>
  <c r="E1378" i="35" s="1"/>
  <c r="K1327" i="35"/>
  <c r="K1378" i="35" s="1"/>
  <c r="R1327" i="35"/>
  <c r="R1378" i="35" s="1"/>
  <c r="D1378" i="35"/>
  <c r="L1327" i="35"/>
  <c r="L1378" i="35" s="1"/>
  <c r="H1317" i="35"/>
  <c r="H1368" i="35" s="1"/>
  <c r="J1317" i="35"/>
  <c r="J1368" i="35" s="1"/>
  <c r="F3951" i="35"/>
  <c r="F3970" i="35"/>
  <c r="O23" i="35"/>
  <c r="O74" i="35" s="1"/>
  <c r="D1000" i="35"/>
  <c r="D998" i="35"/>
  <c r="D996" i="35"/>
  <c r="D621" i="35"/>
  <c r="P2006" i="35"/>
  <c r="P2057" i="35" s="1"/>
  <c r="I2006" i="35"/>
  <c r="I2057" i="35" s="1"/>
  <c r="J2003" i="35"/>
  <c r="J2054" i="35" s="1"/>
  <c r="P1998" i="35"/>
  <c r="P2049" i="35" s="1"/>
  <c r="I1998" i="35"/>
  <c r="I2049" i="35" s="1"/>
  <c r="J1995" i="35"/>
  <c r="J2046" i="35" s="1"/>
  <c r="P1990" i="35"/>
  <c r="P2041" i="35" s="1"/>
  <c r="I1990" i="35"/>
  <c r="I2041" i="35" s="1"/>
  <c r="J1987" i="35"/>
  <c r="J2038" i="35" s="1"/>
  <c r="P1982" i="35"/>
  <c r="P2033" i="35" s="1"/>
  <c r="I1982" i="35"/>
  <c r="I2033" i="35" s="1"/>
  <c r="J1979" i="35"/>
  <c r="J2030" i="35" s="1"/>
  <c r="P1974" i="35"/>
  <c r="P2025" i="35" s="1"/>
  <c r="I1974" i="35"/>
  <c r="I2025" i="35" s="1"/>
  <c r="J1971" i="35"/>
  <c r="J2022" i="35" s="1"/>
  <c r="P1966" i="35"/>
  <c r="P2017" i="35" s="1"/>
  <c r="I1966" i="35"/>
  <c r="I2017" i="35" s="1"/>
  <c r="J1963" i="35"/>
  <c r="J2014" i="35" s="1"/>
  <c r="P1958" i="35"/>
  <c r="I1958" i="35"/>
  <c r="D1901" i="35"/>
  <c r="D1899" i="35"/>
  <c r="R1863" i="35"/>
  <c r="R1914" i="35" s="1"/>
  <c r="M1863" i="35"/>
  <c r="M1914" i="35" s="1"/>
  <c r="Q1850" i="35"/>
  <c r="Q1901" i="35" s="1"/>
  <c r="P1848" i="35"/>
  <c r="P1899" i="35" s="1"/>
  <c r="P1829" i="35"/>
  <c r="P1880" i="35" s="1"/>
  <c r="I1829" i="35"/>
  <c r="I1880" i="35" s="1"/>
  <c r="R1823" i="35"/>
  <c r="R1874" i="35" s="1"/>
  <c r="M1823" i="35"/>
  <c r="M1874" i="35" s="1"/>
  <c r="P1821" i="35"/>
  <c r="P1872" i="35" s="1"/>
  <c r="I1821" i="35"/>
  <c r="I1872" i="35" s="1"/>
  <c r="R1819" i="35"/>
  <c r="R1870" i="35" s="1"/>
  <c r="M1819" i="35"/>
  <c r="M1870" i="35" s="1"/>
  <c r="M1723" i="35"/>
  <c r="M1774" i="35" s="1"/>
  <c r="L1702" i="35"/>
  <c r="L1753" i="35" s="1"/>
  <c r="P1699" i="35"/>
  <c r="P1750" i="35" s="1"/>
  <c r="Q1695" i="35"/>
  <c r="Q1746" i="35" s="1"/>
  <c r="R1585" i="35"/>
  <c r="R1636" i="35" s="1"/>
  <c r="R1581" i="35"/>
  <c r="R1632" i="35" s="1"/>
  <c r="D1509" i="35"/>
  <c r="D1500" i="35"/>
  <c r="Q1460" i="35"/>
  <c r="Q1511" i="35" s="1"/>
  <c r="M1458" i="35"/>
  <c r="M1509" i="35" s="1"/>
  <c r="G1450" i="35"/>
  <c r="G1501" i="35" s="1"/>
  <c r="Q1450" i="35"/>
  <c r="Q1501" i="35" s="1"/>
  <c r="G1441" i="35"/>
  <c r="G1492" i="35" s="1"/>
  <c r="I1441" i="35"/>
  <c r="I1492" i="35" s="1"/>
  <c r="O1335" i="35"/>
  <c r="O1386" i="35" s="1"/>
  <c r="E1334" i="35"/>
  <c r="E1385" i="35" s="1"/>
  <c r="H1334" i="35"/>
  <c r="H1385" i="35" s="1"/>
  <c r="P1334" i="35"/>
  <c r="P1385" i="35" s="1"/>
  <c r="K1334" i="35"/>
  <c r="K1385" i="35" s="1"/>
  <c r="P1327" i="35"/>
  <c r="P1378" i="35" s="1"/>
  <c r="E1324" i="35"/>
  <c r="E1375" i="35" s="1"/>
  <c r="G1324" i="35"/>
  <c r="G1375" i="35" s="1"/>
  <c r="N1324" i="35"/>
  <c r="N1375" i="35" s="1"/>
  <c r="D1375" i="35"/>
  <c r="H1324" i="35"/>
  <c r="H1375" i="35" s="1"/>
  <c r="O1324" i="35"/>
  <c r="O1375" i="35" s="1"/>
  <c r="H1314" i="35"/>
  <c r="H1365" i="35" s="1"/>
  <c r="D1365" i="35"/>
  <c r="L1314" i="35"/>
  <c r="L1365" i="35" s="1"/>
  <c r="R1302" i="35"/>
  <c r="R1353" i="35" s="1"/>
  <c r="D1353" i="35"/>
  <c r="E1300" i="35"/>
  <c r="E1351" i="35" s="1"/>
  <c r="F1300" i="35"/>
  <c r="F1351" i="35" s="1"/>
  <c r="K1300" i="35"/>
  <c r="K1351" i="35" s="1"/>
  <c r="P1300" i="35"/>
  <c r="P1351" i="35" s="1"/>
  <c r="G1300" i="35"/>
  <c r="G1351" i="35" s="1"/>
  <c r="L1300" i="35"/>
  <c r="L1351" i="35" s="1"/>
  <c r="Q1300" i="35"/>
  <c r="Q1351" i="35" s="1"/>
  <c r="D1351" i="35"/>
  <c r="E1298" i="35"/>
  <c r="E1349" i="35" s="1"/>
  <c r="F1298" i="35"/>
  <c r="F1349" i="35" s="1"/>
  <c r="K1298" i="35"/>
  <c r="K1349" i="35" s="1"/>
  <c r="P1298" i="35"/>
  <c r="P1349" i="35" s="1"/>
  <c r="G1298" i="35"/>
  <c r="G1349" i="35" s="1"/>
  <c r="L1298" i="35"/>
  <c r="L1349" i="35" s="1"/>
  <c r="R1298" i="35"/>
  <c r="R1349" i="35" s="1"/>
  <c r="P1203" i="35"/>
  <c r="P1254" i="35" s="1"/>
  <c r="K1203" i="35"/>
  <c r="K1254" i="35" s="1"/>
  <c r="E1203" i="35"/>
  <c r="E1254" i="35" s="1"/>
  <c r="P1202" i="35"/>
  <c r="P1253" i="35" s="1"/>
  <c r="K1202" i="35"/>
  <c r="K1253" i="35" s="1"/>
  <c r="E1202" i="35"/>
  <c r="E1253" i="35" s="1"/>
  <c r="P1201" i="35"/>
  <c r="P1252" i="35" s="1"/>
  <c r="K1201" i="35"/>
  <c r="K1252" i="35" s="1"/>
  <c r="E1201" i="35"/>
  <c r="E1252" i="35" s="1"/>
  <c r="P1200" i="35"/>
  <c r="P1251" i="35" s="1"/>
  <c r="K1200" i="35"/>
  <c r="E1200" i="35"/>
  <c r="E1251" i="35" s="1"/>
  <c r="P1199" i="35"/>
  <c r="P1250" i="35" s="1"/>
  <c r="K1199" i="35"/>
  <c r="K1250" i="35" s="1"/>
  <c r="E1199" i="35"/>
  <c r="E1250" i="35" s="1"/>
  <c r="P1198" i="35"/>
  <c r="P1249" i="35" s="1"/>
  <c r="K1198" i="35"/>
  <c r="K1249" i="35" s="1"/>
  <c r="E1198" i="35"/>
  <c r="E1249" i="35" s="1"/>
  <c r="P1197" i="35"/>
  <c r="P1248" i="35" s="1"/>
  <c r="K1197" i="35"/>
  <c r="K1248" i="35" s="1"/>
  <c r="E1197" i="35"/>
  <c r="E1248" i="35" s="1"/>
  <c r="P1196" i="35"/>
  <c r="P1247" i="35" s="1"/>
  <c r="K1196" i="35"/>
  <c r="K1247" i="35" s="1"/>
  <c r="E1196" i="35"/>
  <c r="E1247" i="35" s="1"/>
  <c r="P1195" i="35"/>
  <c r="P1246" i="35" s="1"/>
  <c r="K1195" i="35"/>
  <c r="K1246" i="35" s="1"/>
  <c r="E1195" i="35"/>
  <c r="E1246" i="35" s="1"/>
  <c r="P1194" i="35"/>
  <c r="P1245" i="35" s="1"/>
  <c r="K1194" i="35"/>
  <c r="K1245" i="35" s="1"/>
  <c r="E1194" i="35"/>
  <c r="E1245" i="35" s="1"/>
  <c r="I1186" i="35"/>
  <c r="I1237" i="35" s="1"/>
  <c r="H1185" i="35"/>
  <c r="H1236" i="35" s="1"/>
  <c r="R1181" i="35"/>
  <c r="R1232" i="35" s="1"/>
  <c r="N1181" i="35"/>
  <c r="N1232" i="35" s="1"/>
  <c r="J1181" i="35"/>
  <c r="J1232" i="35" s="1"/>
  <c r="E1181" i="35"/>
  <c r="E1232" i="35" s="1"/>
  <c r="P1179" i="35"/>
  <c r="P1230" i="35" s="1"/>
  <c r="J1179" i="35"/>
  <c r="J1230" i="35" s="1"/>
  <c r="E1179" i="35"/>
  <c r="E1230" i="35" s="1"/>
  <c r="H1164" i="35"/>
  <c r="H1215" i="35" s="1"/>
  <c r="P1102" i="35"/>
  <c r="P1153" i="35" s="1"/>
  <c r="F1102" i="35"/>
  <c r="F1153" i="35" s="1"/>
  <c r="O1101" i="35"/>
  <c r="O1152" i="35" s="1"/>
  <c r="H1101" i="35"/>
  <c r="H1152" i="35" s="1"/>
  <c r="M1095" i="35"/>
  <c r="M1146" i="35" s="1"/>
  <c r="G1095" i="35"/>
  <c r="G1146" i="35" s="1"/>
  <c r="N1083" i="35"/>
  <c r="N1134" i="35" s="1"/>
  <c r="F1083" i="35"/>
  <c r="F1134" i="35" s="1"/>
  <c r="N1082" i="35"/>
  <c r="N1133" i="35" s="1"/>
  <c r="P1078" i="35"/>
  <c r="P1129" i="35" s="1"/>
  <c r="J1078" i="35"/>
  <c r="J1129" i="35" s="1"/>
  <c r="E1078" i="35"/>
  <c r="E1129" i="35" s="1"/>
  <c r="P1070" i="35"/>
  <c r="P1121" i="35" s="1"/>
  <c r="J1070" i="35"/>
  <c r="J1121" i="35" s="1"/>
  <c r="E1070" i="35"/>
  <c r="E1121" i="35" s="1"/>
  <c r="N1069" i="35"/>
  <c r="N1120" i="35" s="1"/>
  <c r="H1065" i="35"/>
  <c r="H1116" i="35" s="1"/>
  <c r="L1063" i="35"/>
  <c r="L1114" i="35" s="1"/>
  <c r="E1063" i="35"/>
  <c r="E1114" i="35" s="1"/>
  <c r="R1061" i="35"/>
  <c r="R1112" i="35" s="1"/>
  <c r="H1061" i="35"/>
  <c r="H1112" i="35" s="1"/>
  <c r="L1059" i="35"/>
  <c r="L1110" i="35" s="1"/>
  <c r="E1059" i="35"/>
  <c r="E1110" i="35" s="1"/>
  <c r="R4091" i="35"/>
  <c r="N4091" i="35"/>
  <c r="N4142" i="35" s="1"/>
  <c r="J4091" i="35"/>
  <c r="J4142" i="35" s="1"/>
  <c r="N4090" i="35"/>
  <c r="N4141" i="35" s="1"/>
  <c r="J4090" i="35"/>
  <c r="J4141" i="35" s="1"/>
  <c r="N4089" i="35"/>
  <c r="N4140" i="35" s="1"/>
  <c r="J4089" i="35"/>
  <c r="J4140" i="35" s="1"/>
  <c r="N4088" i="35"/>
  <c r="J4088" i="35"/>
  <c r="J4139" i="35" s="1"/>
  <c r="J4087" i="35"/>
  <c r="Q3950" i="35"/>
  <c r="Q4001" i="35" s="1"/>
  <c r="M3950" i="35"/>
  <c r="M4001" i="35" s="1"/>
  <c r="I3950" i="35"/>
  <c r="I4001" i="35" s="1"/>
  <c r="E3950" i="35"/>
  <c r="E4001" i="35" s="1"/>
  <c r="Q3949" i="35"/>
  <c r="Q4000" i="35" s="1"/>
  <c r="M3949" i="35"/>
  <c r="M4000" i="35" s="1"/>
  <c r="I3949" i="35"/>
  <c r="I4000" i="35" s="1"/>
  <c r="E3949" i="35"/>
  <c r="E4000" i="35" s="1"/>
  <c r="Q3948" i="35"/>
  <c r="Q3999" i="35" s="1"/>
  <c r="M3948" i="35"/>
  <c r="M3999" i="35" s="1"/>
  <c r="I3948" i="35"/>
  <c r="I3999" i="35" s="1"/>
  <c r="E3948" i="35"/>
  <c r="E3999" i="35" s="1"/>
  <c r="Q3947" i="35"/>
  <c r="Q3998" i="35" s="1"/>
  <c r="M3947" i="35"/>
  <c r="M3998" i="35" s="1"/>
  <c r="I3947" i="35"/>
  <c r="I3998" i="35" s="1"/>
  <c r="E3947" i="35"/>
  <c r="E3998" i="35" s="1"/>
  <c r="Q3946" i="35"/>
  <c r="Q3997" i="35" s="1"/>
  <c r="M3946" i="35"/>
  <c r="M3997" i="35" s="1"/>
  <c r="I3946" i="35"/>
  <c r="I3997" i="35" s="1"/>
  <c r="E3946" i="35"/>
  <c r="E3997" i="35" s="1"/>
  <c r="Q3945" i="35"/>
  <c r="Q3996" i="35" s="1"/>
  <c r="M3945" i="35"/>
  <c r="M3996" i="35" s="1"/>
  <c r="I3945" i="35"/>
  <c r="I3996" i="35" s="1"/>
  <c r="E3945" i="35"/>
  <c r="E3996" i="35" s="1"/>
  <c r="Q3944" i="35"/>
  <c r="Q3995" i="35" s="1"/>
  <c r="M3944" i="35"/>
  <c r="M3995" i="35" s="1"/>
  <c r="I3944" i="35"/>
  <c r="I3995" i="35" s="1"/>
  <c r="E3944" i="35"/>
  <c r="E3995" i="35" s="1"/>
  <c r="Q3943" i="35"/>
  <c r="Q3994" i="35" s="1"/>
  <c r="M3943" i="35"/>
  <c r="M3994" i="35" s="1"/>
  <c r="I3943" i="35"/>
  <c r="I3994" i="35" s="1"/>
  <c r="E3943" i="35"/>
  <c r="E3994" i="35" s="1"/>
  <c r="Q3942" i="35"/>
  <c r="Q3993" i="35" s="1"/>
  <c r="M3942" i="35"/>
  <c r="M3993" i="35" s="1"/>
  <c r="I3942" i="35"/>
  <c r="I3993" i="35" s="1"/>
  <c r="E3942" i="35"/>
  <c r="E3993" i="35" s="1"/>
  <c r="Q3941" i="35"/>
  <c r="Q3992" i="35" s="1"/>
  <c r="M3941" i="35"/>
  <c r="M3992" i="35" s="1"/>
  <c r="I3941" i="35"/>
  <c r="I3992" i="35" s="1"/>
  <c r="E3941" i="35"/>
  <c r="E3992" i="35" s="1"/>
  <c r="Q3940" i="35"/>
  <c r="Q3991" i="35" s="1"/>
  <c r="M3940" i="35"/>
  <c r="M3991" i="35" s="1"/>
  <c r="I3940" i="35"/>
  <c r="I3991" i="35" s="1"/>
  <c r="E3940" i="35"/>
  <c r="E3991" i="35" s="1"/>
  <c r="Q3939" i="35"/>
  <c r="Q3990" i="35" s="1"/>
  <c r="M3939" i="35"/>
  <c r="M3990" i="35" s="1"/>
  <c r="I3939" i="35"/>
  <c r="I3990" i="35" s="1"/>
  <c r="E3939" i="35"/>
  <c r="E3990" i="35" s="1"/>
  <c r="Q3938" i="35"/>
  <c r="Q3989" i="35" s="1"/>
  <c r="M3938" i="35"/>
  <c r="M3989" i="35" s="1"/>
  <c r="I3938" i="35"/>
  <c r="I3989" i="35" s="1"/>
  <c r="E3938" i="35"/>
  <c r="E3989" i="35" s="1"/>
  <c r="Q3937" i="35"/>
  <c r="Q3988" i="35" s="1"/>
  <c r="M3937" i="35"/>
  <c r="M3988" i="35" s="1"/>
  <c r="I3937" i="35"/>
  <c r="I3988" i="35" s="1"/>
  <c r="E3937" i="35"/>
  <c r="E3988" i="35" s="1"/>
  <c r="Q3936" i="35"/>
  <c r="Q3987" i="35" s="1"/>
  <c r="M3936" i="35"/>
  <c r="M3987" i="35" s="1"/>
  <c r="I3936" i="35"/>
  <c r="I3987" i="35" s="1"/>
  <c r="E3936" i="35"/>
  <c r="E3987" i="35" s="1"/>
  <c r="Q3935" i="35"/>
  <c r="Q3986" i="35" s="1"/>
  <c r="M3935" i="35"/>
  <c r="M3986" i="35" s="1"/>
  <c r="I3935" i="35"/>
  <c r="I3986" i="35" s="1"/>
  <c r="E3935" i="35"/>
  <c r="E3986" i="35" s="1"/>
  <c r="Q3934" i="35"/>
  <c r="Q3985" i="35" s="1"/>
  <c r="M3934" i="35"/>
  <c r="M3985" i="35" s="1"/>
  <c r="I3934" i="35"/>
  <c r="I3985" i="35" s="1"/>
  <c r="E3934" i="35"/>
  <c r="E3985" i="35" s="1"/>
  <c r="Q3933" i="35"/>
  <c r="Q3984" i="35" s="1"/>
  <c r="M3933" i="35"/>
  <c r="M3984" i="35" s="1"/>
  <c r="I3933" i="35"/>
  <c r="I3984" i="35" s="1"/>
  <c r="E3933" i="35"/>
  <c r="E3984" i="35" s="1"/>
  <c r="Q3932" i="35"/>
  <c r="Q3983" i="35" s="1"/>
  <c r="M3932" i="35"/>
  <c r="M3983" i="35" s="1"/>
  <c r="I3932" i="35"/>
  <c r="I3983" i="35" s="1"/>
  <c r="E3932" i="35"/>
  <c r="E3983" i="35" s="1"/>
  <c r="Q3931" i="35"/>
  <c r="Q3982" i="35" s="1"/>
  <c r="M3931" i="35"/>
  <c r="M3982" i="35" s="1"/>
  <c r="I3931" i="35"/>
  <c r="I3982" i="35" s="1"/>
  <c r="E3931" i="35"/>
  <c r="E3982" i="35" s="1"/>
  <c r="Q3930" i="35"/>
  <c r="Q3981" i="35" s="1"/>
  <c r="M3930" i="35"/>
  <c r="M3981" i="35" s="1"/>
  <c r="I3930" i="35"/>
  <c r="I3981" i="35" s="1"/>
  <c r="E3930" i="35"/>
  <c r="E3981" i="35" s="1"/>
  <c r="Q3929" i="35"/>
  <c r="Q3980" i="35" s="1"/>
  <c r="M3929" i="35"/>
  <c r="M3980" i="35" s="1"/>
  <c r="I3929" i="35"/>
  <c r="I3980" i="35" s="1"/>
  <c r="E3929" i="35"/>
  <c r="E3980" i="35" s="1"/>
  <c r="Q3928" i="35"/>
  <c r="Q3979" i="35" s="1"/>
  <c r="M3928" i="35"/>
  <c r="M3979" i="35" s="1"/>
  <c r="I3928" i="35"/>
  <c r="I3979" i="35" s="1"/>
  <c r="E3928" i="35"/>
  <c r="E3979" i="35" s="1"/>
  <c r="Q3927" i="35"/>
  <c r="Q3978" i="35" s="1"/>
  <c r="M3927" i="35"/>
  <c r="M3978" i="35" s="1"/>
  <c r="I3927" i="35"/>
  <c r="I3978" i="35" s="1"/>
  <c r="E3927" i="35"/>
  <c r="E3978" i="35" s="1"/>
  <c r="Q3926" i="35"/>
  <c r="Q3977" i="35" s="1"/>
  <c r="M3926" i="35"/>
  <c r="M3977" i="35" s="1"/>
  <c r="I3926" i="35"/>
  <c r="I3977" i="35" s="1"/>
  <c r="E3926" i="35"/>
  <c r="E3977" i="35" s="1"/>
  <c r="Q3925" i="35"/>
  <c r="Q3976" i="35" s="1"/>
  <c r="M3925" i="35"/>
  <c r="M3976" i="35" s="1"/>
  <c r="I3925" i="35"/>
  <c r="I3976" i="35" s="1"/>
  <c r="E3925" i="35"/>
  <c r="E3976" i="35" s="1"/>
  <c r="Q3924" i="35"/>
  <c r="Q3975" i="35" s="1"/>
  <c r="M3924" i="35"/>
  <c r="M3975" i="35" s="1"/>
  <c r="I3924" i="35"/>
  <c r="I3975" i="35" s="1"/>
  <c r="E3924" i="35"/>
  <c r="E3975" i="35" s="1"/>
  <c r="Q3923" i="35"/>
  <c r="Q3974" i="35" s="1"/>
  <c r="M3923" i="35"/>
  <c r="M3974" i="35" s="1"/>
  <c r="I3923" i="35"/>
  <c r="I3974" i="35" s="1"/>
  <c r="E3923" i="35"/>
  <c r="E3974" i="35" s="1"/>
  <c r="Q3922" i="35"/>
  <c r="Q3973" i="35" s="1"/>
  <c r="M3922" i="35"/>
  <c r="M3973" i="35" s="1"/>
  <c r="I3922" i="35"/>
  <c r="I3973" i="35" s="1"/>
  <c r="E3922" i="35"/>
  <c r="E3973" i="35" s="1"/>
  <c r="Q3921" i="35"/>
  <c r="Q3972" i="35" s="1"/>
  <c r="M3921" i="35"/>
  <c r="M3972" i="35" s="1"/>
  <c r="I3921" i="35"/>
  <c r="I3972" i="35" s="1"/>
  <c r="E3921" i="35"/>
  <c r="E3972" i="35" s="1"/>
  <c r="Q3920" i="35"/>
  <c r="Q3971" i="35" s="1"/>
  <c r="M3920" i="35"/>
  <c r="M3971" i="35" s="1"/>
  <c r="I3920" i="35"/>
  <c r="I3971" i="35" s="1"/>
  <c r="E3920" i="35"/>
  <c r="E3971" i="35" s="1"/>
  <c r="Q3919" i="35"/>
  <c r="M3919" i="35"/>
  <c r="I3919" i="35"/>
  <c r="E3919" i="35"/>
  <c r="Q3876" i="35"/>
  <c r="M3876" i="35"/>
  <c r="I3876" i="35"/>
  <c r="E3876" i="35"/>
  <c r="R3813" i="35"/>
  <c r="R3864" i="35" s="1"/>
  <c r="G3812" i="35"/>
  <c r="G3863" i="35" s="1"/>
  <c r="K3812" i="35"/>
  <c r="K3863" i="35" s="1"/>
  <c r="O3812" i="35"/>
  <c r="O3863" i="35" s="1"/>
  <c r="D3863" i="35"/>
  <c r="E3812" i="35"/>
  <c r="E3863" i="35" s="1"/>
  <c r="I3812" i="35"/>
  <c r="I3863" i="35" s="1"/>
  <c r="M3812" i="35"/>
  <c r="M3863" i="35" s="1"/>
  <c r="Q3812" i="35"/>
  <c r="Q3863" i="35" s="1"/>
  <c r="N3811" i="35"/>
  <c r="N3862" i="35" s="1"/>
  <c r="P3810" i="35"/>
  <c r="P3861" i="35" s="1"/>
  <c r="R3809" i="35"/>
  <c r="R3860" i="35" s="1"/>
  <c r="G3808" i="35"/>
  <c r="G3859" i="35" s="1"/>
  <c r="K3808" i="35"/>
  <c r="K3859" i="35" s="1"/>
  <c r="O3808" i="35"/>
  <c r="O3859" i="35" s="1"/>
  <c r="D3859" i="35"/>
  <c r="E3808" i="35"/>
  <c r="E3859" i="35" s="1"/>
  <c r="I3808" i="35"/>
  <c r="I3859" i="35" s="1"/>
  <c r="M3808" i="35"/>
  <c r="M3859" i="35" s="1"/>
  <c r="Q3808" i="35"/>
  <c r="Q3859" i="35" s="1"/>
  <c r="N3807" i="35"/>
  <c r="N3858" i="35" s="1"/>
  <c r="P3806" i="35"/>
  <c r="P3857" i="35" s="1"/>
  <c r="R3805" i="35"/>
  <c r="R3856" i="35" s="1"/>
  <c r="G3804" i="35"/>
  <c r="G3855" i="35" s="1"/>
  <c r="K3804" i="35"/>
  <c r="K3855" i="35" s="1"/>
  <c r="O3804" i="35"/>
  <c r="O3855" i="35" s="1"/>
  <c r="D3855" i="35"/>
  <c r="E3804" i="35"/>
  <c r="E3855" i="35" s="1"/>
  <c r="I3804" i="35"/>
  <c r="I3855" i="35" s="1"/>
  <c r="M3804" i="35"/>
  <c r="M3855" i="35" s="1"/>
  <c r="Q3804" i="35"/>
  <c r="Q3855" i="35" s="1"/>
  <c r="N3803" i="35"/>
  <c r="N3854" i="35" s="1"/>
  <c r="P3802" i="35"/>
  <c r="P3853" i="35" s="1"/>
  <c r="R3801" i="35"/>
  <c r="R3852" i="35" s="1"/>
  <c r="G3800" i="35"/>
  <c r="G3851" i="35" s="1"/>
  <c r="K3800" i="35"/>
  <c r="K3851" i="35" s="1"/>
  <c r="O3800" i="35"/>
  <c r="O3851" i="35" s="1"/>
  <c r="D3851" i="35"/>
  <c r="E3800" i="35"/>
  <c r="E3851" i="35" s="1"/>
  <c r="I3800" i="35"/>
  <c r="I3851" i="35" s="1"/>
  <c r="M3800" i="35"/>
  <c r="M3851" i="35" s="1"/>
  <c r="Q3800" i="35"/>
  <c r="Q3851" i="35" s="1"/>
  <c r="N3799" i="35"/>
  <c r="N3850" i="35" s="1"/>
  <c r="P3798" i="35"/>
  <c r="P3849" i="35" s="1"/>
  <c r="R3797" i="35"/>
  <c r="R3848" i="35" s="1"/>
  <c r="F3795" i="35"/>
  <c r="F3846" i="35" s="1"/>
  <c r="J3795" i="35"/>
  <c r="J3846" i="35" s="1"/>
  <c r="N3795" i="35"/>
  <c r="N3846" i="35" s="1"/>
  <c r="R3795" i="35"/>
  <c r="R3846" i="35" s="1"/>
  <c r="G3795" i="35"/>
  <c r="G3846" i="35" s="1"/>
  <c r="K3795" i="35"/>
  <c r="K3846" i="35" s="1"/>
  <c r="O3795" i="35"/>
  <c r="O3846" i="35" s="1"/>
  <c r="D3846" i="35"/>
  <c r="E3795" i="35"/>
  <c r="E3846" i="35" s="1"/>
  <c r="I3795" i="35"/>
  <c r="I3846" i="35" s="1"/>
  <c r="M3795" i="35"/>
  <c r="M3846" i="35" s="1"/>
  <c r="Q3795" i="35"/>
  <c r="Q3846" i="35" s="1"/>
  <c r="F3791" i="35"/>
  <c r="F3842" i="35" s="1"/>
  <c r="J3791" i="35"/>
  <c r="J3842" i="35" s="1"/>
  <c r="N3791" i="35"/>
  <c r="N3842" i="35" s="1"/>
  <c r="R3791" i="35"/>
  <c r="R3842" i="35" s="1"/>
  <c r="G3791" i="35"/>
  <c r="G3842" i="35" s="1"/>
  <c r="K3791" i="35"/>
  <c r="K3842" i="35" s="1"/>
  <c r="O3791" i="35"/>
  <c r="O3842" i="35" s="1"/>
  <c r="D3842" i="35"/>
  <c r="E3791" i="35"/>
  <c r="E3842" i="35" s="1"/>
  <c r="I3791" i="35"/>
  <c r="I3842" i="35" s="1"/>
  <c r="M3791" i="35"/>
  <c r="M3842" i="35" s="1"/>
  <c r="Q3791" i="35"/>
  <c r="Q3842" i="35" s="1"/>
  <c r="F3787" i="35"/>
  <c r="F3838" i="35" s="1"/>
  <c r="J3787" i="35"/>
  <c r="J3838" i="35" s="1"/>
  <c r="N3787" i="35"/>
  <c r="N3838" i="35" s="1"/>
  <c r="R3787" i="35"/>
  <c r="R3838" i="35" s="1"/>
  <c r="G3787" i="35"/>
  <c r="G3838" i="35" s="1"/>
  <c r="K3787" i="35"/>
  <c r="K3838" i="35" s="1"/>
  <c r="O3787" i="35"/>
  <c r="O3838" i="35" s="1"/>
  <c r="D3838" i="35"/>
  <c r="E3787" i="35"/>
  <c r="E3838" i="35" s="1"/>
  <c r="I3787" i="35"/>
  <c r="I3838" i="35" s="1"/>
  <c r="M3787" i="35"/>
  <c r="M3838" i="35" s="1"/>
  <c r="Q3787" i="35"/>
  <c r="Q3838" i="35" s="1"/>
  <c r="F3783" i="35"/>
  <c r="F3834" i="35" s="1"/>
  <c r="J3783" i="35"/>
  <c r="J3834" i="35" s="1"/>
  <c r="N3783" i="35"/>
  <c r="N3834" i="35" s="1"/>
  <c r="R3783" i="35"/>
  <c r="R3834" i="35" s="1"/>
  <c r="G3783" i="35"/>
  <c r="G3834" i="35" s="1"/>
  <c r="K3783" i="35"/>
  <c r="K3834" i="35" s="1"/>
  <c r="O3783" i="35"/>
  <c r="O3834" i="35" s="1"/>
  <c r="D3834" i="35"/>
  <c r="E3783" i="35"/>
  <c r="E3834" i="35" s="1"/>
  <c r="I3783" i="35"/>
  <c r="I3834" i="35" s="1"/>
  <c r="M3783" i="35"/>
  <c r="M3834" i="35" s="1"/>
  <c r="Q3783" i="35"/>
  <c r="Q3834" i="35" s="1"/>
  <c r="F3779" i="35"/>
  <c r="F3830" i="35" s="1"/>
  <c r="J3779" i="35"/>
  <c r="J3830" i="35" s="1"/>
  <c r="N3779" i="35"/>
  <c r="N3830" i="35" s="1"/>
  <c r="R3779" i="35"/>
  <c r="R3830" i="35" s="1"/>
  <c r="G3779" i="35"/>
  <c r="G3830" i="35" s="1"/>
  <c r="K3779" i="35"/>
  <c r="K3830" i="35" s="1"/>
  <c r="O3779" i="35"/>
  <c r="O3830" i="35" s="1"/>
  <c r="D3830" i="35"/>
  <c r="E3779" i="35"/>
  <c r="E3830" i="35" s="1"/>
  <c r="I3779" i="35"/>
  <c r="I3830" i="35" s="1"/>
  <c r="M3779" i="35"/>
  <c r="M3830" i="35" s="1"/>
  <c r="Q3779" i="35"/>
  <c r="Q3830" i="35" s="1"/>
  <c r="F3775" i="35"/>
  <c r="F3826" i="35" s="1"/>
  <c r="J3775" i="35"/>
  <c r="J3826" i="35" s="1"/>
  <c r="N3775" i="35"/>
  <c r="N3826" i="35" s="1"/>
  <c r="R3775" i="35"/>
  <c r="R3826" i="35" s="1"/>
  <c r="G3775" i="35"/>
  <c r="G3826" i="35" s="1"/>
  <c r="K3775" i="35"/>
  <c r="K3826" i="35" s="1"/>
  <c r="O3775" i="35"/>
  <c r="O3826" i="35" s="1"/>
  <c r="D3826" i="35"/>
  <c r="E3775" i="35"/>
  <c r="E3826" i="35" s="1"/>
  <c r="I3775" i="35"/>
  <c r="I3826" i="35" s="1"/>
  <c r="M3775" i="35"/>
  <c r="M3826" i="35" s="1"/>
  <c r="Q3775" i="35"/>
  <c r="Q3826" i="35" s="1"/>
  <c r="F3771" i="35"/>
  <c r="F3822" i="35" s="1"/>
  <c r="J3771" i="35"/>
  <c r="J3822" i="35" s="1"/>
  <c r="N3771" i="35"/>
  <c r="N3822" i="35" s="1"/>
  <c r="R3771" i="35"/>
  <c r="R3822" i="35" s="1"/>
  <c r="G3771" i="35"/>
  <c r="G3822" i="35" s="1"/>
  <c r="K3771" i="35"/>
  <c r="K3822" i="35" s="1"/>
  <c r="O3771" i="35"/>
  <c r="O3822" i="35" s="1"/>
  <c r="D3822" i="35"/>
  <c r="E3771" i="35"/>
  <c r="E3822" i="35" s="1"/>
  <c r="I3771" i="35"/>
  <c r="I3822" i="35" s="1"/>
  <c r="M3771" i="35"/>
  <c r="M3822" i="35" s="1"/>
  <c r="Q3771" i="35"/>
  <c r="Q3822" i="35" s="1"/>
  <c r="F3767" i="35"/>
  <c r="F3818" i="35" s="1"/>
  <c r="J3767" i="35"/>
  <c r="J3818" i="35" s="1"/>
  <c r="N3767" i="35"/>
  <c r="N3818" i="35" s="1"/>
  <c r="R3767" i="35"/>
  <c r="R3818" i="35" s="1"/>
  <c r="G3767" i="35"/>
  <c r="G3818" i="35" s="1"/>
  <c r="K3767" i="35"/>
  <c r="K3818" i="35" s="1"/>
  <c r="O3767" i="35"/>
  <c r="O3818" i="35" s="1"/>
  <c r="D3818" i="35"/>
  <c r="E3767" i="35"/>
  <c r="E3818" i="35" s="1"/>
  <c r="I3767" i="35"/>
  <c r="I3818" i="35" s="1"/>
  <c r="M3767" i="35"/>
  <c r="M3818" i="35" s="1"/>
  <c r="Q3767" i="35"/>
  <c r="Q3818" i="35" s="1"/>
  <c r="K3761" i="35"/>
  <c r="G3811" i="35"/>
  <c r="G3862" i="35" s="1"/>
  <c r="K3811" i="35"/>
  <c r="K3862" i="35" s="1"/>
  <c r="O3811" i="35"/>
  <c r="O3862" i="35" s="1"/>
  <c r="D3862" i="35"/>
  <c r="E3811" i="35"/>
  <c r="E3862" i="35" s="1"/>
  <c r="I3811" i="35"/>
  <c r="I3862" i="35" s="1"/>
  <c r="M3811" i="35"/>
  <c r="M3862" i="35" s="1"/>
  <c r="Q3811" i="35"/>
  <c r="Q3862" i="35" s="1"/>
  <c r="G3807" i="35"/>
  <c r="G3858" i="35" s="1"/>
  <c r="K3807" i="35"/>
  <c r="K3858" i="35" s="1"/>
  <c r="O3807" i="35"/>
  <c r="O3858" i="35" s="1"/>
  <c r="D3858" i="35"/>
  <c r="E3807" i="35"/>
  <c r="E3858" i="35" s="1"/>
  <c r="I3807" i="35"/>
  <c r="I3858" i="35" s="1"/>
  <c r="M3807" i="35"/>
  <c r="M3858" i="35" s="1"/>
  <c r="Q3807" i="35"/>
  <c r="Q3858" i="35" s="1"/>
  <c r="G3803" i="35"/>
  <c r="G3854" i="35" s="1"/>
  <c r="K3803" i="35"/>
  <c r="K3854" i="35" s="1"/>
  <c r="O3803" i="35"/>
  <c r="O3854" i="35" s="1"/>
  <c r="D3854" i="35"/>
  <c r="E3803" i="35"/>
  <c r="E3854" i="35" s="1"/>
  <c r="I3803" i="35"/>
  <c r="I3854" i="35" s="1"/>
  <c r="M3803" i="35"/>
  <c r="M3854" i="35" s="1"/>
  <c r="Q3803" i="35"/>
  <c r="Q3854" i="35" s="1"/>
  <c r="G3799" i="35"/>
  <c r="G3850" i="35" s="1"/>
  <c r="K3799" i="35"/>
  <c r="K3850" i="35" s="1"/>
  <c r="O3799" i="35"/>
  <c r="O3850" i="35" s="1"/>
  <c r="D3850" i="35"/>
  <c r="E3799" i="35"/>
  <c r="E3850" i="35" s="1"/>
  <c r="I3799" i="35"/>
  <c r="I3850" i="35" s="1"/>
  <c r="M3799" i="35"/>
  <c r="M3850" i="35" s="1"/>
  <c r="Q3799" i="35"/>
  <c r="Q3850" i="35" s="1"/>
  <c r="F3794" i="35"/>
  <c r="F3845" i="35" s="1"/>
  <c r="J3794" i="35"/>
  <c r="J3845" i="35" s="1"/>
  <c r="N3794" i="35"/>
  <c r="N3845" i="35" s="1"/>
  <c r="R3794" i="35"/>
  <c r="R3845" i="35" s="1"/>
  <c r="G3794" i="35"/>
  <c r="G3845" i="35" s="1"/>
  <c r="K3794" i="35"/>
  <c r="K3845" i="35" s="1"/>
  <c r="O3794" i="35"/>
  <c r="O3845" i="35" s="1"/>
  <c r="D3845" i="35"/>
  <c r="E3794" i="35"/>
  <c r="E3845" i="35" s="1"/>
  <c r="I3794" i="35"/>
  <c r="I3845" i="35" s="1"/>
  <c r="M3794" i="35"/>
  <c r="M3845" i="35" s="1"/>
  <c r="Q3794" i="35"/>
  <c r="Q3845" i="35" s="1"/>
  <c r="F3790" i="35"/>
  <c r="F3841" i="35" s="1"/>
  <c r="J3790" i="35"/>
  <c r="J3841" i="35" s="1"/>
  <c r="N3790" i="35"/>
  <c r="N3841" i="35" s="1"/>
  <c r="R3790" i="35"/>
  <c r="R3841" i="35" s="1"/>
  <c r="G3790" i="35"/>
  <c r="G3841" i="35" s="1"/>
  <c r="K3790" i="35"/>
  <c r="K3841" i="35" s="1"/>
  <c r="O3790" i="35"/>
  <c r="O3841" i="35" s="1"/>
  <c r="D3841" i="35"/>
  <c r="E3790" i="35"/>
  <c r="E3841" i="35" s="1"/>
  <c r="I3790" i="35"/>
  <c r="I3841" i="35" s="1"/>
  <c r="M3790" i="35"/>
  <c r="M3841" i="35" s="1"/>
  <c r="Q3790" i="35"/>
  <c r="Q3841" i="35" s="1"/>
  <c r="F3786" i="35"/>
  <c r="F3837" i="35" s="1"/>
  <c r="J3786" i="35"/>
  <c r="J3837" i="35" s="1"/>
  <c r="N3786" i="35"/>
  <c r="N3837" i="35" s="1"/>
  <c r="R3786" i="35"/>
  <c r="R3837" i="35" s="1"/>
  <c r="G3786" i="35"/>
  <c r="G3837" i="35" s="1"/>
  <c r="K3786" i="35"/>
  <c r="K3837" i="35" s="1"/>
  <c r="O3786" i="35"/>
  <c r="O3837" i="35" s="1"/>
  <c r="D3837" i="35"/>
  <c r="E3786" i="35"/>
  <c r="E3837" i="35" s="1"/>
  <c r="I3786" i="35"/>
  <c r="I3837" i="35" s="1"/>
  <c r="M3786" i="35"/>
  <c r="M3837" i="35" s="1"/>
  <c r="Q3786" i="35"/>
  <c r="Q3837" i="35" s="1"/>
  <c r="F3782" i="35"/>
  <c r="F3833" i="35" s="1"/>
  <c r="J3782" i="35"/>
  <c r="J3833" i="35" s="1"/>
  <c r="N3782" i="35"/>
  <c r="N3833" i="35" s="1"/>
  <c r="R3782" i="35"/>
  <c r="R3833" i="35" s="1"/>
  <c r="G3782" i="35"/>
  <c r="G3833" i="35" s="1"/>
  <c r="K3782" i="35"/>
  <c r="K3833" i="35" s="1"/>
  <c r="O3782" i="35"/>
  <c r="O3833" i="35" s="1"/>
  <c r="D3833" i="35"/>
  <c r="E3782" i="35"/>
  <c r="E3833" i="35" s="1"/>
  <c r="I3782" i="35"/>
  <c r="I3833" i="35" s="1"/>
  <c r="M3782" i="35"/>
  <c r="M3833" i="35" s="1"/>
  <c r="Q3782" i="35"/>
  <c r="Q3833" i="35" s="1"/>
  <c r="F3778" i="35"/>
  <c r="F3829" i="35" s="1"/>
  <c r="J3778" i="35"/>
  <c r="J3829" i="35" s="1"/>
  <c r="N3778" i="35"/>
  <c r="N3829" i="35" s="1"/>
  <c r="R3778" i="35"/>
  <c r="R3829" i="35" s="1"/>
  <c r="G3778" i="35"/>
  <c r="G3829" i="35" s="1"/>
  <c r="K3778" i="35"/>
  <c r="K3829" i="35" s="1"/>
  <c r="O3778" i="35"/>
  <c r="O3829" i="35" s="1"/>
  <c r="D3829" i="35"/>
  <c r="E3778" i="35"/>
  <c r="E3829" i="35" s="1"/>
  <c r="I3778" i="35"/>
  <c r="I3829" i="35" s="1"/>
  <c r="M3778" i="35"/>
  <c r="M3829" i="35" s="1"/>
  <c r="Q3778" i="35"/>
  <c r="Q3829" i="35" s="1"/>
  <c r="F3774" i="35"/>
  <c r="F3825" i="35" s="1"/>
  <c r="J3774" i="35"/>
  <c r="J3825" i="35" s="1"/>
  <c r="N3774" i="35"/>
  <c r="N3825" i="35" s="1"/>
  <c r="R3774" i="35"/>
  <c r="R3825" i="35" s="1"/>
  <c r="G3774" i="35"/>
  <c r="G3825" i="35" s="1"/>
  <c r="K3774" i="35"/>
  <c r="K3825" i="35" s="1"/>
  <c r="O3774" i="35"/>
  <c r="O3825" i="35" s="1"/>
  <c r="D3825" i="35"/>
  <c r="E3774" i="35"/>
  <c r="E3825" i="35" s="1"/>
  <c r="I3774" i="35"/>
  <c r="I3825" i="35" s="1"/>
  <c r="M3774" i="35"/>
  <c r="M3825" i="35" s="1"/>
  <c r="Q3774" i="35"/>
  <c r="Q3825" i="35" s="1"/>
  <c r="F3770" i="35"/>
  <c r="F3821" i="35" s="1"/>
  <c r="J3770" i="35"/>
  <c r="J3821" i="35" s="1"/>
  <c r="N3770" i="35"/>
  <c r="N3821" i="35" s="1"/>
  <c r="R3770" i="35"/>
  <c r="R3821" i="35" s="1"/>
  <c r="G3770" i="35"/>
  <c r="G3821" i="35" s="1"/>
  <c r="K3770" i="35"/>
  <c r="K3821" i="35" s="1"/>
  <c r="O3770" i="35"/>
  <c r="O3821" i="35" s="1"/>
  <c r="D3821" i="35"/>
  <c r="E3770" i="35"/>
  <c r="E3821" i="35" s="1"/>
  <c r="I3770" i="35"/>
  <c r="I3821" i="35" s="1"/>
  <c r="M3770" i="35"/>
  <c r="M3821" i="35" s="1"/>
  <c r="Q3770" i="35"/>
  <c r="Q3821" i="35" s="1"/>
  <c r="F3766" i="35"/>
  <c r="F3817" i="35" s="1"/>
  <c r="J3766" i="35"/>
  <c r="J3817" i="35" s="1"/>
  <c r="N3766" i="35"/>
  <c r="N3817" i="35" s="1"/>
  <c r="R3766" i="35"/>
  <c r="R3817" i="35" s="1"/>
  <c r="G3766" i="35"/>
  <c r="G3817" i="35" s="1"/>
  <c r="K3766" i="35"/>
  <c r="K3817" i="35" s="1"/>
  <c r="O3766" i="35"/>
  <c r="O3817" i="35" s="1"/>
  <c r="D3817" i="35"/>
  <c r="E3766" i="35"/>
  <c r="E3817" i="35" s="1"/>
  <c r="I3766" i="35"/>
  <c r="I3817" i="35" s="1"/>
  <c r="M3766" i="35"/>
  <c r="M3817" i="35" s="1"/>
  <c r="Q3766" i="35"/>
  <c r="Q3817" i="35" s="1"/>
  <c r="L3815" i="35"/>
  <c r="I1412" i="35"/>
  <c r="O1330" i="35"/>
  <c r="O1381" i="35" s="1"/>
  <c r="K1330" i="35"/>
  <c r="K1381" i="35" s="1"/>
  <c r="F1330" i="35"/>
  <c r="F1381" i="35" s="1"/>
  <c r="N1325" i="35"/>
  <c r="N1376" i="35" s="1"/>
  <c r="G1325" i="35"/>
  <c r="G1376" i="35" s="1"/>
  <c r="R1323" i="35"/>
  <c r="R1374" i="35" s="1"/>
  <c r="L1323" i="35"/>
  <c r="L1374" i="35" s="1"/>
  <c r="G1323" i="35"/>
  <c r="G1374" i="35" s="1"/>
  <c r="Q1322" i="35"/>
  <c r="Q1373" i="35" s="1"/>
  <c r="M1322" i="35"/>
  <c r="M1373" i="35" s="1"/>
  <c r="I1322" i="35"/>
  <c r="I1373" i="35" s="1"/>
  <c r="Q1321" i="35"/>
  <c r="Q1372" i="35" s="1"/>
  <c r="M1321" i="35"/>
  <c r="M1372" i="35" s="1"/>
  <c r="I1321" i="35"/>
  <c r="I1372" i="35" s="1"/>
  <c r="Q1320" i="35"/>
  <c r="Q1371" i="35" s="1"/>
  <c r="M1320" i="35"/>
  <c r="M1371" i="35" s="1"/>
  <c r="I1320" i="35"/>
  <c r="I1371" i="35" s="1"/>
  <c r="P1316" i="35"/>
  <c r="P1367" i="35" s="1"/>
  <c r="O1313" i="35"/>
  <c r="O1364" i="35" s="1"/>
  <c r="K1313" i="35"/>
  <c r="K1364" i="35" s="1"/>
  <c r="F1313" i="35"/>
  <c r="F1364" i="35" s="1"/>
  <c r="N1309" i="35"/>
  <c r="N1360" i="35" s="1"/>
  <c r="G1309" i="35"/>
  <c r="G1360" i="35" s="1"/>
  <c r="P1308" i="35"/>
  <c r="P1359" i="35" s="1"/>
  <c r="K1308" i="35"/>
  <c r="K1359" i="35" s="1"/>
  <c r="F1308" i="35"/>
  <c r="F1359" i="35" s="1"/>
  <c r="P1307" i="35"/>
  <c r="P1358" i="35" s="1"/>
  <c r="K1307" i="35"/>
  <c r="K1358" i="35" s="1"/>
  <c r="F1307" i="35"/>
  <c r="F1358" i="35" s="1"/>
  <c r="P1301" i="35"/>
  <c r="P1352" i="35" s="1"/>
  <c r="D1230" i="35"/>
  <c r="D1229" i="35"/>
  <c r="D1215" i="35"/>
  <c r="M1203" i="35"/>
  <c r="M1254" i="35" s="1"/>
  <c r="H1203" i="35"/>
  <c r="H1254" i="35" s="1"/>
  <c r="M1202" i="35"/>
  <c r="M1253" i="35" s="1"/>
  <c r="H1202" i="35"/>
  <c r="H1253" i="35" s="1"/>
  <c r="M1201" i="35"/>
  <c r="M1252" i="35" s="1"/>
  <c r="H1201" i="35"/>
  <c r="H1252" i="35" s="1"/>
  <c r="M1200" i="35"/>
  <c r="M1251" i="35" s="1"/>
  <c r="H1200" i="35"/>
  <c r="H1251" i="35" s="1"/>
  <c r="M1199" i="35"/>
  <c r="M1250" i="35" s="1"/>
  <c r="H1199" i="35"/>
  <c r="H1250" i="35" s="1"/>
  <c r="M1198" i="35"/>
  <c r="M1249" i="35" s="1"/>
  <c r="H1198" i="35"/>
  <c r="H1249" i="35" s="1"/>
  <c r="M1197" i="35"/>
  <c r="M1248" i="35" s="1"/>
  <c r="H1197" i="35"/>
  <c r="H1248" i="35" s="1"/>
  <c r="M1196" i="35"/>
  <c r="M1247" i="35" s="1"/>
  <c r="H1196" i="35"/>
  <c r="H1247" i="35" s="1"/>
  <c r="M1195" i="35"/>
  <c r="M1246" i="35" s="1"/>
  <c r="H1195" i="35"/>
  <c r="H1246" i="35" s="1"/>
  <c r="M1194" i="35"/>
  <c r="M1245" i="35" s="1"/>
  <c r="H1194" i="35"/>
  <c r="H1245" i="35" s="1"/>
  <c r="O1192" i="35"/>
  <c r="O1243" i="35" s="1"/>
  <c r="H1192" i="35"/>
  <c r="H1243" i="35" s="1"/>
  <c r="M1190" i="35"/>
  <c r="M1241" i="35" s="1"/>
  <c r="M1188" i="35"/>
  <c r="M1239" i="35" s="1"/>
  <c r="O1187" i="35"/>
  <c r="O1238" i="35" s="1"/>
  <c r="O1186" i="35"/>
  <c r="O1237" i="35" s="1"/>
  <c r="P1181" i="35"/>
  <c r="P1232" i="35" s="1"/>
  <c r="L1181" i="35"/>
  <c r="L1232" i="35" s="1"/>
  <c r="H1181" i="35"/>
  <c r="H1232" i="35" s="1"/>
  <c r="O1180" i="35"/>
  <c r="O1231" i="35" s="1"/>
  <c r="K1180" i="35"/>
  <c r="K1231" i="35" s="1"/>
  <c r="F1180" i="35"/>
  <c r="F1231" i="35" s="1"/>
  <c r="R1179" i="35"/>
  <c r="R1230" i="35" s="1"/>
  <c r="M1179" i="35"/>
  <c r="M1230" i="35" s="1"/>
  <c r="H1179" i="35"/>
  <c r="H1230" i="35" s="1"/>
  <c r="J1178" i="35"/>
  <c r="J1229" i="35" s="1"/>
  <c r="N1164" i="35"/>
  <c r="N1215" i="35" s="1"/>
  <c r="J1160" i="35"/>
  <c r="J1211" i="35" s="1"/>
  <c r="D1152" i="35"/>
  <c r="D1147" i="35"/>
  <c r="D1145" i="35"/>
  <c r="D1138" i="35"/>
  <c r="D1134" i="35"/>
  <c r="D1130" i="35"/>
  <c r="D1119" i="35"/>
  <c r="N1104" i="35"/>
  <c r="N1155" i="35" s="1"/>
  <c r="K1102" i="35"/>
  <c r="K1153" i="35" s="1"/>
  <c r="K1101" i="35"/>
  <c r="K1152" i="35" s="1"/>
  <c r="O1100" i="35"/>
  <c r="O1151" i="35" s="1"/>
  <c r="K1100" i="35"/>
  <c r="K1151" i="35" s="1"/>
  <c r="G1100" i="35"/>
  <c r="G1151" i="35" s="1"/>
  <c r="R1099" i="35"/>
  <c r="R1150" i="35" s="1"/>
  <c r="M1099" i="35"/>
  <c r="M1150" i="35" s="1"/>
  <c r="G1099" i="35"/>
  <c r="G1150" i="35" s="1"/>
  <c r="H1096" i="35"/>
  <c r="H1147" i="35" s="1"/>
  <c r="Q1095" i="35"/>
  <c r="Q1146" i="35" s="1"/>
  <c r="I1095" i="35"/>
  <c r="I1146" i="35" s="1"/>
  <c r="N1093" i="35"/>
  <c r="N1144" i="35" s="1"/>
  <c r="O1092" i="35"/>
  <c r="O1143" i="35" s="1"/>
  <c r="H1092" i="35"/>
  <c r="H1143" i="35" s="1"/>
  <c r="P1088" i="35"/>
  <c r="P1139" i="35" s="1"/>
  <c r="J1087" i="35"/>
  <c r="J1138" i="35" s="1"/>
  <c r="R1086" i="35"/>
  <c r="R1137" i="35" s="1"/>
  <c r="L1086" i="35"/>
  <c r="L1137" i="35" s="1"/>
  <c r="G1086" i="35"/>
  <c r="G1137" i="35" s="1"/>
  <c r="R1085" i="35"/>
  <c r="R1136" i="35" s="1"/>
  <c r="L1085" i="35"/>
  <c r="L1136" i="35" s="1"/>
  <c r="G1085" i="35"/>
  <c r="G1136" i="35" s="1"/>
  <c r="R1084" i="35"/>
  <c r="R1135" i="35" s="1"/>
  <c r="L1084" i="35"/>
  <c r="L1135" i="35" s="1"/>
  <c r="G1084" i="35"/>
  <c r="G1135" i="35" s="1"/>
  <c r="R1083" i="35"/>
  <c r="R1134" i="35" s="1"/>
  <c r="J1083" i="35"/>
  <c r="J1134" i="35" s="1"/>
  <c r="R1078" i="35"/>
  <c r="R1129" i="35" s="1"/>
  <c r="M1078" i="35"/>
  <c r="M1129" i="35" s="1"/>
  <c r="H1078" i="35"/>
  <c r="H1129" i="35" s="1"/>
  <c r="P1074" i="35"/>
  <c r="P1125" i="35" s="1"/>
  <c r="J1074" i="35"/>
  <c r="J1125" i="35" s="1"/>
  <c r="E1074" i="35"/>
  <c r="E1125" i="35" s="1"/>
  <c r="Q1071" i="35"/>
  <c r="Q1122" i="35" s="1"/>
  <c r="L1071" i="35"/>
  <c r="L1122" i="35" s="1"/>
  <c r="F1071" i="35"/>
  <c r="F1122" i="35" s="1"/>
  <c r="R1070" i="35"/>
  <c r="R1121" i="35" s="1"/>
  <c r="M1070" i="35"/>
  <c r="M1121" i="35" s="1"/>
  <c r="H1070" i="35"/>
  <c r="H1121" i="35" s="1"/>
  <c r="P1066" i="35"/>
  <c r="P1117" i="35" s="1"/>
  <c r="J1066" i="35"/>
  <c r="J1117" i="35" s="1"/>
  <c r="E1066" i="35"/>
  <c r="E1117" i="35" s="1"/>
  <c r="N1065" i="35"/>
  <c r="N1116" i="35" s="1"/>
  <c r="P1063" i="35"/>
  <c r="P1114" i="35" s="1"/>
  <c r="I1063" i="35"/>
  <c r="I1114" i="35" s="1"/>
  <c r="M1061" i="35"/>
  <c r="M1112" i="35" s="1"/>
  <c r="P1059" i="35"/>
  <c r="P1110" i="35" s="1"/>
  <c r="I1059" i="35"/>
  <c r="I1110" i="35" s="1"/>
  <c r="P1056" i="35"/>
  <c r="P1107" i="35" s="1"/>
  <c r="Q4093" i="35"/>
  <c r="Q4143" i="35" s="1"/>
  <c r="Q4146" i="35" s="1"/>
  <c r="Q4156" i="35" s="1"/>
  <c r="Q4160" i="35" s="1"/>
  <c r="E4093" i="35"/>
  <c r="D4001" i="35"/>
  <c r="D4000" i="35"/>
  <c r="D3999" i="35"/>
  <c r="D3998" i="35"/>
  <c r="D3997" i="35"/>
  <c r="D3996" i="35"/>
  <c r="D3995" i="35"/>
  <c r="D3994" i="35"/>
  <c r="D3993" i="35"/>
  <c r="D3992" i="35"/>
  <c r="D3991" i="35"/>
  <c r="D3990" i="35"/>
  <c r="D3989" i="35"/>
  <c r="D3988" i="35"/>
  <c r="D3987" i="35"/>
  <c r="D3986" i="35"/>
  <c r="D3985" i="35"/>
  <c r="D3984" i="35"/>
  <c r="D3983" i="35"/>
  <c r="D3982" i="35"/>
  <c r="D3981" i="35"/>
  <c r="D3980" i="35"/>
  <c r="D3979" i="35"/>
  <c r="D3978" i="35"/>
  <c r="D3977" i="35"/>
  <c r="D3976" i="35"/>
  <c r="D3975" i="35"/>
  <c r="D3974" i="35"/>
  <c r="D3973" i="35"/>
  <c r="D3972" i="35"/>
  <c r="D3971" i="35"/>
  <c r="D3970" i="35"/>
  <c r="P3969" i="35"/>
  <c r="L3969" i="35"/>
  <c r="L4002" i="35" s="1"/>
  <c r="L4009" i="35" s="1"/>
  <c r="L4019" i="35" s="1"/>
  <c r="L4023" i="35" s="1"/>
  <c r="D3951" i="35"/>
  <c r="O3950" i="35"/>
  <c r="O4001" i="35" s="1"/>
  <c r="K3950" i="35"/>
  <c r="K4001" i="35" s="1"/>
  <c r="G3950" i="35"/>
  <c r="G4001" i="35" s="1"/>
  <c r="O3949" i="35"/>
  <c r="O4000" i="35" s="1"/>
  <c r="K3949" i="35"/>
  <c r="K4000" i="35" s="1"/>
  <c r="G3949" i="35"/>
  <c r="G4000" i="35" s="1"/>
  <c r="O3948" i="35"/>
  <c r="O3999" i="35" s="1"/>
  <c r="K3948" i="35"/>
  <c r="K3999" i="35" s="1"/>
  <c r="G3948" i="35"/>
  <c r="G3999" i="35" s="1"/>
  <c r="O3947" i="35"/>
  <c r="O3998" i="35" s="1"/>
  <c r="K3947" i="35"/>
  <c r="K3998" i="35" s="1"/>
  <c r="G3947" i="35"/>
  <c r="G3998" i="35" s="1"/>
  <c r="O3946" i="35"/>
  <c r="O3997" i="35" s="1"/>
  <c r="K3946" i="35"/>
  <c r="K3997" i="35" s="1"/>
  <c r="G3946" i="35"/>
  <c r="G3997" i="35" s="1"/>
  <c r="O3945" i="35"/>
  <c r="O3996" i="35" s="1"/>
  <c r="K3945" i="35"/>
  <c r="K3996" i="35" s="1"/>
  <c r="G3945" i="35"/>
  <c r="G3996" i="35" s="1"/>
  <c r="O3944" i="35"/>
  <c r="O3995" i="35" s="1"/>
  <c r="K3944" i="35"/>
  <c r="K3995" i="35" s="1"/>
  <c r="G3944" i="35"/>
  <c r="G3995" i="35" s="1"/>
  <c r="O3943" i="35"/>
  <c r="O3994" i="35" s="1"/>
  <c r="K3943" i="35"/>
  <c r="K3994" i="35" s="1"/>
  <c r="G3943" i="35"/>
  <c r="G3994" i="35" s="1"/>
  <c r="O3942" i="35"/>
  <c r="O3993" i="35" s="1"/>
  <c r="K3942" i="35"/>
  <c r="K3993" i="35" s="1"/>
  <c r="G3942" i="35"/>
  <c r="G3993" i="35" s="1"/>
  <c r="O3941" i="35"/>
  <c r="O3992" i="35" s="1"/>
  <c r="K3941" i="35"/>
  <c r="K3992" i="35" s="1"/>
  <c r="G3941" i="35"/>
  <c r="G3992" i="35" s="1"/>
  <c r="O3940" i="35"/>
  <c r="O3991" i="35" s="1"/>
  <c r="K3940" i="35"/>
  <c r="K3991" i="35" s="1"/>
  <c r="G3940" i="35"/>
  <c r="G3991" i="35" s="1"/>
  <c r="O3939" i="35"/>
  <c r="O3990" i="35" s="1"/>
  <c r="K3939" i="35"/>
  <c r="K3990" i="35" s="1"/>
  <c r="G3939" i="35"/>
  <c r="G3990" i="35" s="1"/>
  <c r="O3938" i="35"/>
  <c r="O3989" i="35" s="1"/>
  <c r="K3938" i="35"/>
  <c r="K3989" i="35" s="1"/>
  <c r="G3938" i="35"/>
  <c r="G3989" i="35" s="1"/>
  <c r="O3937" i="35"/>
  <c r="O3988" i="35" s="1"/>
  <c r="K3937" i="35"/>
  <c r="K3988" i="35" s="1"/>
  <c r="G3937" i="35"/>
  <c r="G3988" i="35" s="1"/>
  <c r="O3936" i="35"/>
  <c r="O3987" i="35" s="1"/>
  <c r="K3936" i="35"/>
  <c r="K3987" i="35" s="1"/>
  <c r="G3936" i="35"/>
  <c r="G3987" i="35" s="1"/>
  <c r="O3935" i="35"/>
  <c r="O3986" i="35" s="1"/>
  <c r="K3935" i="35"/>
  <c r="K3986" i="35" s="1"/>
  <c r="G3935" i="35"/>
  <c r="G3986" i="35" s="1"/>
  <c r="O3934" i="35"/>
  <c r="O3985" i="35" s="1"/>
  <c r="K3934" i="35"/>
  <c r="K3985" i="35" s="1"/>
  <c r="G3934" i="35"/>
  <c r="G3985" i="35" s="1"/>
  <c r="O3933" i="35"/>
  <c r="O3984" i="35" s="1"/>
  <c r="K3933" i="35"/>
  <c r="K3984" i="35" s="1"/>
  <c r="G3933" i="35"/>
  <c r="G3984" i="35" s="1"/>
  <c r="O3932" i="35"/>
  <c r="O3983" i="35" s="1"/>
  <c r="K3932" i="35"/>
  <c r="K3983" i="35" s="1"/>
  <c r="G3932" i="35"/>
  <c r="G3983" i="35" s="1"/>
  <c r="O3931" i="35"/>
  <c r="O3982" i="35" s="1"/>
  <c r="K3931" i="35"/>
  <c r="K3982" i="35" s="1"/>
  <c r="G3931" i="35"/>
  <c r="G3982" i="35" s="1"/>
  <c r="O3930" i="35"/>
  <c r="O3981" i="35" s="1"/>
  <c r="K3930" i="35"/>
  <c r="K3981" i="35" s="1"/>
  <c r="G3930" i="35"/>
  <c r="G3981" i="35" s="1"/>
  <c r="O3929" i="35"/>
  <c r="O3980" i="35" s="1"/>
  <c r="K3929" i="35"/>
  <c r="K3980" i="35" s="1"/>
  <c r="G3929" i="35"/>
  <c r="G3980" i="35" s="1"/>
  <c r="O3928" i="35"/>
  <c r="O3979" i="35" s="1"/>
  <c r="K3928" i="35"/>
  <c r="K3979" i="35" s="1"/>
  <c r="G3928" i="35"/>
  <c r="G3979" i="35" s="1"/>
  <c r="O3927" i="35"/>
  <c r="O3978" i="35" s="1"/>
  <c r="K3927" i="35"/>
  <c r="K3978" i="35" s="1"/>
  <c r="G3927" i="35"/>
  <c r="G3978" i="35" s="1"/>
  <c r="O3926" i="35"/>
  <c r="O3977" i="35" s="1"/>
  <c r="K3926" i="35"/>
  <c r="K3977" i="35" s="1"/>
  <c r="G3926" i="35"/>
  <c r="G3977" i="35" s="1"/>
  <c r="O3925" i="35"/>
  <c r="O3976" i="35" s="1"/>
  <c r="K3925" i="35"/>
  <c r="K3976" i="35" s="1"/>
  <c r="G3925" i="35"/>
  <c r="G3976" i="35" s="1"/>
  <c r="O3924" i="35"/>
  <c r="O3975" i="35" s="1"/>
  <c r="K3924" i="35"/>
  <c r="K3975" i="35" s="1"/>
  <c r="G3924" i="35"/>
  <c r="G3975" i="35" s="1"/>
  <c r="O3923" i="35"/>
  <c r="O3974" i="35" s="1"/>
  <c r="K3923" i="35"/>
  <c r="K3974" i="35" s="1"/>
  <c r="G3923" i="35"/>
  <c r="G3974" i="35" s="1"/>
  <c r="O3922" i="35"/>
  <c r="O3973" i="35" s="1"/>
  <c r="K3922" i="35"/>
  <c r="K3973" i="35" s="1"/>
  <c r="G3922" i="35"/>
  <c r="G3973" i="35" s="1"/>
  <c r="O3921" i="35"/>
  <c r="O3972" i="35" s="1"/>
  <c r="K3921" i="35"/>
  <c r="K3972" i="35" s="1"/>
  <c r="G3921" i="35"/>
  <c r="G3972" i="35" s="1"/>
  <c r="O3920" i="35"/>
  <c r="O3971" i="35" s="1"/>
  <c r="K3920" i="35"/>
  <c r="K3971" i="35" s="1"/>
  <c r="G3920" i="35"/>
  <c r="G3971" i="35" s="1"/>
  <c r="O3919" i="35"/>
  <c r="K3919" i="35"/>
  <c r="G3919" i="35"/>
  <c r="R3811" i="35"/>
  <c r="R3862" i="35" s="1"/>
  <c r="J3811" i="35"/>
  <c r="J3862" i="35" s="1"/>
  <c r="G3810" i="35"/>
  <c r="G3861" i="35" s="1"/>
  <c r="K3810" i="35"/>
  <c r="K3861" i="35" s="1"/>
  <c r="O3810" i="35"/>
  <c r="O3861" i="35" s="1"/>
  <c r="D3861" i="35"/>
  <c r="E3810" i="35"/>
  <c r="E3861" i="35" s="1"/>
  <c r="I3810" i="35"/>
  <c r="I3861" i="35" s="1"/>
  <c r="M3810" i="35"/>
  <c r="M3861" i="35" s="1"/>
  <c r="Q3810" i="35"/>
  <c r="Q3861" i="35" s="1"/>
  <c r="R3807" i="35"/>
  <c r="R3858" i="35" s="1"/>
  <c r="J3807" i="35"/>
  <c r="J3858" i="35" s="1"/>
  <c r="G3806" i="35"/>
  <c r="G3857" i="35" s="1"/>
  <c r="K3806" i="35"/>
  <c r="K3857" i="35" s="1"/>
  <c r="O3806" i="35"/>
  <c r="O3857" i="35" s="1"/>
  <c r="D3857" i="35"/>
  <c r="E3806" i="35"/>
  <c r="E3857" i="35" s="1"/>
  <c r="I3806" i="35"/>
  <c r="I3857" i="35" s="1"/>
  <c r="M3806" i="35"/>
  <c r="M3857" i="35" s="1"/>
  <c r="Q3806" i="35"/>
  <c r="Q3857" i="35" s="1"/>
  <c r="R3803" i="35"/>
  <c r="R3854" i="35" s="1"/>
  <c r="J3803" i="35"/>
  <c r="J3854" i="35" s="1"/>
  <c r="G3802" i="35"/>
  <c r="G3853" i="35" s="1"/>
  <c r="K3802" i="35"/>
  <c r="K3853" i="35" s="1"/>
  <c r="O3802" i="35"/>
  <c r="O3853" i="35" s="1"/>
  <c r="D3853" i="35"/>
  <c r="E3802" i="35"/>
  <c r="E3853" i="35" s="1"/>
  <c r="I3802" i="35"/>
  <c r="I3853" i="35" s="1"/>
  <c r="M3802" i="35"/>
  <c r="M3853" i="35" s="1"/>
  <c r="Q3802" i="35"/>
  <c r="Q3853" i="35" s="1"/>
  <c r="R3799" i="35"/>
  <c r="R3850" i="35" s="1"/>
  <c r="J3799" i="35"/>
  <c r="J3850" i="35" s="1"/>
  <c r="G3798" i="35"/>
  <c r="G3849" i="35" s="1"/>
  <c r="K3798" i="35"/>
  <c r="K3849" i="35" s="1"/>
  <c r="O3798" i="35"/>
  <c r="O3849" i="35" s="1"/>
  <c r="D3849" i="35"/>
  <c r="E3798" i="35"/>
  <c r="E3849" i="35" s="1"/>
  <c r="I3798" i="35"/>
  <c r="I3849" i="35" s="1"/>
  <c r="M3798" i="35"/>
  <c r="M3849" i="35" s="1"/>
  <c r="Q3798" i="35"/>
  <c r="Q3849" i="35" s="1"/>
  <c r="P3794" i="35"/>
  <c r="P3845" i="35" s="1"/>
  <c r="F3793" i="35"/>
  <c r="F3844" i="35" s="1"/>
  <c r="J3793" i="35"/>
  <c r="J3844" i="35" s="1"/>
  <c r="N3793" i="35"/>
  <c r="N3844" i="35" s="1"/>
  <c r="R3793" i="35"/>
  <c r="R3844" i="35" s="1"/>
  <c r="G3793" i="35"/>
  <c r="G3844" i="35" s="1"/>
  <c r="K3793" i="35"/>
  <c r="K3844" i="35" s="1"/>
  <c r="O3793" i="35"/>
  <c r="O3844" i="35" s="1"/>
  <c r="D3844" i="35"/>
  <c r="E3793" i="35"/>
  <c r="E3844" i="35" s="1"/>
  <c r="I3793" i="35"/>
  <c r="I3844" i="35" s="1"/>
  <c r="M3793" i="35"/>
  <c r="M3844" i="35" s="1"/>
  <c r="Q3793" i="35"/>
  <c r="Q3844" i="35" s="1"/>
  <c r="P3790" i="35"/>
  <c r="P3841" i="35" s="1"/>
  <c r="F3789" i="35"/>
  <c r="F3840" i="35" s="1"/>
  <c r="J3789" i="35"/>
  <c r="J3840" i="35" s="1"/>
  <c r="N3789" i="35"/>
  <c r="N3840" i="35" s="1"/>
  <c r="R3789" i="35"/>
  <c r="R3840" i="35" s="1"/>
  <c r="G3789" i="35"/>
  <c r="G3840" i="35" s="1"/>
  <c r="K3789" i="35"/>
  <c r="K3840" i="35" s="1"/>
  <c r="O3789" i="35"/>
  <c r="O3840" i="35" s="1"/>
  <c r="D3840" i="35"/>
  <c r="E3789" i="35"/>
  <c r="E3840" i="35" s="1"/>
  <c r="I3789" i="35"/>
  <c r="I3840" i="35" s="1"/>
  <c r="M3789" i="35"/>
  <c r="M3840" i="35" s="1"/>
  <c r="Q3789" i="35"/>
  <c r="Q3840" i="35" s="1"/>
  <c r="P3786" i="35"/>
  <c r="P3837" i="35" s="1"/>
  <c r="F3785" i="35"/>
  <c r="F3836" i="35" s="1"/>
  <c r="J3785" i="35"/>
  <c r="J3836" i="35" s="1"/>
  <c r="N3785" i="35"/>
  <c r="N3836" i="35" s="1"/>
  <c r="R3785" i="35"/>
  <c r="R3836" i="35" s="1"/>
  <c r="G3785" i="35"/>
  <c r="G3836" i="35" s="1"/>
  <c r="K3785" i="35"/>
  <c r="K3836" i="35" s="1"/>
  <c r="O3785" i="35"/>
  <c r="O3836" i="35" s="1"/>
  <c r="D3836" i="35"/>
  <c r="E3785" i="35"/>
  <c r="E3836" i="35" s="1"/>
  <c r="I3785" i="35"/>
  <c r="I3836" i="35" s="1"/>
  <c r="M3785" i="35"/>
  <c r="M3836" i="35" s="1"/>
  <c r="Q3785" i="35"/>
  <c r="Q3836" i="35" s="1"/>
  <c r="P3782" i="35"/>
  <c r="P3833" i="35" s="1"/>
  <c r="F3781" i="35"/>
  <c r="F3832" i="35" s="1"/>
  <c r="J3781" i="35"/>
  <c r="J3832" i="35" s="1"/>
  <c r="N3781" i="35"/>
  <c r="N3832" i="35" s="1"/>
  <c r="R3781" i="35"/>
  <c r="R3832" i="35" s="1"/>
  <c r="G3781" i="35"/>
  <c r="G3832" i="35" s="1"/>
  <c r="K3781" i="35"/>
  <c r="K3832" i="35" s="1"/>
  <c r="O3781" i="35"/>
  <c r="O3832" i="35" s="1"/>
  <c r="D3832" i="35"/>
  <c r="E3781" i="35"/>
  <c r="E3832" i="35" s="1"/>
  <c r="I3781" i="35"/>
  <c r="I3832" i="35" s="1"/>
  <c r="M3781" i="35"/>
  <c r="M3832" i="35" s="1"/>
  <c r="Q3781" i="35"/>
  <c r="Q3832" i="35" s="1"/>
  <c r="P3778" i="35"/>
  <c r="P3829" i="35" s="1"/>
  <c r="F3777" i="35"/>
  <c r="F3828" i="35" s="1"/>
  <c r="J3777" i="35"/>
  <c r="J3828" i="35" s="1"/>
  <c r="N3777" i="35"/>
  <c r="N3828" i="35" s="1"/>
  <c r="R3777" i="35"/>
  <c r="R3828" i="35" s="1"/>
  <c r="G3777" i="35"/>
  <c r="G3828" i="35" s="1"/>
  <c r="K3777" i="35"/>
  <c r="K3828" i="35" s="1"/>
  <c r="O3777" i="35"/>
  <c r="O3828" i="35" s="1"/>
  <c r="D3828" i="35"/>
  <c r="E3777" i="35"/>
  <c r="E3828" i="35" s="1"/>
  <c r="I3777" i="35"/>
  <c r="I3828" i="35" s="1"/>
  <c r="M3777" i="35"/>
  <c r="M3828" i="35" s="1"/>
  <c r="Q3777" i="35"/>
  <c r="Q3828" i="35" s="1"/>
  <c r="P3774" i="35"/>
  <c r="P3825" i="35" s="1"/>
  <c r="F3773" i="35"/>
  <c r="F3824" i="35" s="1"/>
  <c r="J3773" i="35"/>
  <c r="J3824" i="35" s="1"/>
  <c r="N3773" i="35"/>
  <c r="N3824" i="35" s="1"/>
  <c r="R3773" i="35"/>
  <c r="R3824" i="35" s="1"/>
  <c r="G3773" i="35"/>
  <c r="G3824" i="35" s="1"/>
  <c r="K3773" i="35"/>
  <c r="K3824" i="35" s="1"/>
  <c r="O3773" i="35"/>
  <c r="O3824" i="35" s="1"/>
  <c r="D3824" i="35"/>
  <c r="E3773" i="35"/>
  <c r="E3824" i="35" s="1"/>
  <c r="I3773" i="35"/>
  <c r="I3824" i="35" s="1"/>
  <c r="M3773" i="35"/>
  <c r="M3824" i="35" s="1"/>
  <c r="Q3773" i="35"/>
  <c r="Q3824" i="35" s="1"/>
  <c r="P3770" i="35"/>
  <c r="P3821" i="35" s="1"/>
  <c r="F3769" i="35"/>
  <c r="F3820" i="35" s="1"/>
  <c r="J3769" i="35"/>
  <c r="J3820" i="35" s="1"/>
  <c r="N3769" i="35"/>
  <c r="N3820" i="35" s="1"/>
  <c r="R3769" i="35"/>
  <c r="R3820" i="35" s="1"/>
  <c r="G3769" i="35"/>
  <c r="G3820" i="35" s="1"/>
  <c r="K3769" i="35"/>
  <c r="K3820" i="35" s="1"/>
  <c r="O3769" i="35"/>
  <c r="O3820" i="35" s="1"/>
  <c r="D3820" i="35"/>
  <c r="E3769" i="35"/>
  <c r="E3820" i="35" s="1"/>
  <c r="I3769" i="35"/>
  <c r="I3820" i="35" s="1"/>
  <c r="M3769" i="35"/>
  <c r="M3820" i="35" s="1"/>
  <c r="Q3769" i="35"/>
  <c r="Q3820" i="35" s="1"/>
  <c r="P3766" i="35"/>
  <c r="P3817" i="35" s="1"/>
  <c r="F3765" i="35"/>
  <c r="F3816" i="35" s="1"/>
  <c r="J3765" i="35"/>
  <c r="J3816" i="35" s="1"/>
  <c r="N3765" i="35"/>
  <c r="N3816" i="35" s="1"/>
  <c r="R3765" i="35"/>
  <c r="R3816" i="35" s="1"/>
  <c r="G3765" i="35"/>
  <c r="G3816" i="35" s="1"/>
  <c r="K3765" i="35"/>
  <c r="K3816" i="35" s="1"/>
  <c r="O3765" i="35"/>
  <c r="O3816" i="35" s="1"/>
  <c r="D3816" i="35"/>
  <c r="E3765" i="35"/>
  <c r="E3816" i="35" s="1"/>
  <c r="I3765" i="35"/>
  <c r="I3816" i="35" s="1"/>
  <c r="M3765" i="35"/>
  <c r="M3816" i="35" s="1"/>
  <c r="Q3765" i="35"/>
  <c r="Q3816" i="35" s="1"/>
  <c r="H3815" i="35"/>
  <c r="P1271" i="35"/>
  <c r="L1271" i="35"/>
  <c r="D1271" i="35"/>
  <c r="D1253" i="35"/>
  <c r="D1252" i="35"/>
  <c r="D1251" i="35"/>
  <c r="D1250" i="35"/>
  <c r="D1249" i="35"/>
  <c r="D1243" i="35"/>
  <c r="D1232" i="35"/>
  <c r="D1231" i="35"/>
  <c r="Q1203" i="35"/>
  <c r="Q1254" i="35" s="1"/>
  <c r="L1203" i="35"/>
  <c r="L1254" i="35" s="1"/>
  <c r="G1203" i="35"/>
  <c r="G1254" i="35" s="1"/>
  <c r="Q1202" i="35"/>
  <c r="Q1253" i="35" s="1"/>
  <c r="L1202" i="35"/>
  <c r="L1253" i="35" s="1"/>
  <c r="G1202" i="35"/>
  <c r="G1253" i="35" s="1"/>
  <c r="Q1201" i="35"/>
  <c r="Q1252" i="35" s="1"/>
  <c r="L1201" i="35"/>
  <c r="L1252" i="35" s="1"/>
  <c r="G1201" i="35"/>
  <c r="G1252" i="35" s="1"/>
  <c r="Q1200" i="35"/>
  <c r="Q1251" i="35" s="1"/>
  <c r="L1200" i="35"/>
  <c r="L1251" i="35" s="1"/>
  <c r="G1200" i="35"/>
  <c r="G1251" i="35" s="1"/>
  <c r="Q1199" i="35"/>
  <c r="Q1250" i="35" s="1"/>
  <c r="L1199" i="35"/>
  <c r="L1250" i="35" s="1"/>
  <c r="G1199" i="35"/>
  <c r="G1250" i="35" s="1"/>
  <c r="Q1198" i="35"/>
  <c r="Q1249" i="35" s="1"/>
  <c r="L1198" i="35"/>
  <c r="L1249" i="35" s="1"/>
  <c r="G1198" i="35"/>
  <c r="G1249" i="35" s="1"/>
  <c r="Q1197" i="35"/>
  <c r="Q1248" i="35" s="1"/>
  <c r="L1197" i="35"/>
  <c r="L1248" i="35" s="1"/>
  <c r="G1197" i="35"/>
  <c r="G1248" i="35" s="1"/>
  <c r="Q1196" i="35"/>
  <c r="Q1247" i="35" s="1"/>
  <c r="L1196" i="35"/>
  <c r="L1247" i="35" s="1"/>
  <c r="G1196" i="35"/>
  <c r="G1247" i="35" s="1"/>
  <c r="Q1195" i="35"/>
  <c r="Q1246" i="35" s="1"/>
  <c r="L1195" i="35"/>
  <c r="L1246" i="35" s="1"/>
  <c r="G1195" i="35"/>
  <c r="G1246" i="35" s="1"/>
  <c r="Q1194" i="35"/>
  <c r="Q1245" i="35" s="1"/>
  <c r="L1194" i="35"/>
  <c r="L1245" i="35" s="1"/>
  <c r="G1194" i="35"/>
  <c r="G1245" i="35" s="1"/>
  <c r="M1192" i="35"/>
  <c r="M1243" i="35" s="1"/>
  <c r="I1190" i="35"/>
  <c r="I1241" i="35" s="1"/>
  <c r="I1188" i="35"/>
  <c r="I1239" i="35" s="1"/>
  <c r="M1186" i="35"/>
  <c r="M1237" i="35" s="1"/>
  <c r="O1181" i="35"/>
  <c r="O1232" i="35" s="1"/>
  <c r="K1181" i="35"/>
  <c r="K1232" i="35" s="1"/>
  <c r="G1181" i="35"/>
  <c r="G1232" i="35" s="1"/>
  <c r="R1180" i="35"/>
  <c r="R1231" i="35" s="1"/>
  <c r="N1180" i="35"/>
  <c r="N1231" i="35" s="1"/>
  <c r="J1180" i="35"/>
  <c r="J1231" i="35" s="1"/>
  <c r="E1180" i="35"/>
  <c r="E1231" i="35" s="1"/>
  <c r="Q1179" i="35"/>
  <c r="Q1230" i="35" s="1"/>
  <c r="L1179" i="35"/>
  <c r="L1230" i="35" s="1"/>
  <c r="F1179" i="35"/>
  <c r="F1230" i="35" s="1"/>
  <c r="R1178" i="35"/>
  <c r="R1229" i="35" s="1"/>
  <c r="I1178" i="35"/>
  <c r="I1229" i="35" s="1"/>
  <c r="D1150" i="35"/>
  <c r="D1146" i="35"/>
  <c r="D1143" i="35"/>
  <c r="D1136" i="35"/>
  <c r="D1121" i="35"/>
  <c r="D1116" i="35"/>
  <c r="P1101" i="35"/>
  <c r="P1152" i="35" s="1"/>
  <c r="R1100" i="35"/>
  <c r="R1151" i="35" s="1"/>
  <c r="N1100" i="35"/>
  <c r="N1151" i="35" s="1"/>
  <c r="J1100" i="35"/>
  <c r="J1151" i="35" s="1"/>
  <c r="F1100" i="35"/>
  <c r="F1151" i="35" s="1"/>
  <c r="Q1099" i="35"/>
  <c r="Q1150" i="35" s="1"/>
  <c r="K1099" i="35"/>
  <c r="K1150" i="35" s="1"/>
  <c r="O1096" i="35"/>
  <c r="O1147" i="35" s="1"/>
  <c r="O1095" i="35"/>
  <c r="O1146" i="35" s="1"/>
  <c r="N1092" i="35"/>
  <c r="N1143" i="35" s="1"/>
  <c r="P1086" i="35"/>
  <c r="P1137" i="35" s="1"/>
  <c r="K1086" i="35"/>
  <c r="K1137" i="35" s="1"/>
  <c r="F1086" i="35"/>
  <c r="F1137" i="35" s="1"/>
  <c r="P1085" i="35"/>
  <c r="P1136" i="35" s="1"/>
  <c r="K1085" i="35"/>
  <c r="K1136" i="35" s="1"/>
  <c r="F1085" i="35"/>
  <c r="F1136" i="35" s="1"/>
  <c r="P1084" i="35"/>
  <c r="P1135" i="35" s="1"/>
  <c r="K1084" i="35"/>
  <c r="K1135" i="35" s="1"/>
  <c r="F1084" i="35"/>
  <c r="F1135" i="35" s="1"/>
  <c r="O1083" i="35"/>
  <c r="O1134" i="35" s="1"/>
  <c r="I1083" i="35"/>
  <c r="I1134" i="35" s="1"/>
  <c r="Q1078" i="35"/>
  <c r="Q1129" i="35" s="1"/>
  <c r="L1078" i="35"/>
  <c r="L1129" i="35" s="1"/>
  <c r="P1071" i="35"/>
  <c r="P1122" i="35" s="1"/>
  <c r="J1071" i="35"/>
  <c r="J1122" i="35" s="1"/>
  <c r="E1071" i="35"/>
  <c r="E1122" i="35" s="1"/>
  <c r="Q1070" i="35"/>
  <c r="Q1121" i="35" s="1"/>
  <c r="L1070" i="35"/>
  <c r="L1121" i="35" s="1"/>
  <c r="F1070" i="35"/>
  <c r="F1121" i="35" s="1"/>
  <c r="R1069" i="35"/>
  <c r="R1120" i="35" s="1"/>
  <c r="N1068" i="35"/>
  <c r="N1119" i="35" s="1"/>
  <c r="N1063" i="35"/>
  <c r="N1114" i="35" s="1"/>
  <c r="F1063" i="35"/>
  <c r="F1114" i="35" s="1"/>
  <c r="N1059" i="35"/>
  <c r="N1110" i="35" s="1"/>
  <c r="F1059" i="35"/>
  <c r="F1110" i="35" s="1"/>
  <c r="R3950" i="35"/>
  <c r="R4001" i="35" s="1"/>
  <c r="N3950" i="35"/>
  <c r="N4001" i="35" s="1"/>
  <c r="J3950" i="35"/>
  <c r="J4001" i="35" s="1"/>
  <c r="R3949" i="35"/>
  <c r="R4000" i="35" s="1"/>
  <c r="N3949" i="35"/>
  <c r="N4000" i="35" s="1"/>
  <c r="J3949" i="35"/>
  <c r="J4000" i="35" s="1"/>
  <c r="R3948" i="35"/>
  <c r="R3999" i="35" s="1"/>
  <c r="N3948" i="35"/>
  <c r="N3999" i="35" s="1"/>
  <c r="J3948" i="35"/>
  <c r="J3999" i="35" s="1"/>
  <c r="R3947" i="35"/>
  <c r="R3998" i="35" s="1"/>
  <c r="N3947" i="35"/>
  <c r="N3998" i="35" s="1"/>
  <c r="J3947" i="35"/>
  <c r="J3998" i="35" s="1"/>
  <c r="R3946" i="35"/>
  <c r="R3997" i="35" s="1"/>
  <c r="N3946" i="35"/>
  <c r="N3997" i="35" s="1"/>
  <c r="J3946" i="35"/>
  <c r="J3997" i="35" s="1"/>
  <c r="R3945" i="35"/>
  <c r="R3996" i="35" s="1"/>
  <c r="N3945" i="35"/>
  <c r="N3996" i="35" s="1"/>
  <c r="J3945" i="35"/>
  <c r="J3996" i="35" s="1"/>
  <c r="R3944" i="35"/>
  <c r="R3995" i="35" s="1"/>
  <c r="N3944" i="35"/>
  <c r="N3995" i="35" s="1"/>
  <c r="J3944" i="35"/>
  <c r="J3995" i="35" s="1"/>
  <c r="R3943" i="35"/>
  <c r="R3994" i="35" s="1"/>
  <c r="N3943" i="35"/>
  <c r="N3994" i="35" s="1"/>
  <c r="J3943" i="35"/>
  <c r="J3994" i="35" s="1"/>
  <c r="R3942" i="35"/>
  <c r="R3993" i="35" s="1"/>
  <c r="N3942" i="35"/>
  <c r="N3993" i="35" s="1"/>
  <c r="J3942" i="35"/>
  <c r="J3993" i="35" s="1"/>
  <c r="R3941" i="35"/>
  <c r="R3992" i="35" s="1"/>
  <c r="N3941" i="35"/>
  <c r="N3992" i="35" s="1"/>
  <c r="J3941" i="35"/>
  <c r="J3992" i="35" s="1"/>
  <c r="R3940" i="35"/>
  <c r="R3991" i="35" s="1"/>
  <c r="N3940" i="35"/>
  <c r="N3991" i="35" s="1"/>
  <c r="J3940" i="35"/>
  <c r="J3991" i="35" s="1"/>
  <c r="R3939" i="35"/>
  <c r="R3990" i="35" s="1"/>
  <c r="N3939" i="35"/>
  <c r="N3990" i="35" s="1"/>
  <c r="J3939" i="35"/>
  <c r="J3990" i="35" s="1"/>
  <c r="R3938" i="35"/>
  <c r="R3989" i="35" s="1"/>
  <c r="N3938" i="35"/>
  <c r="N3989" i="35" s="1"/>
  <c r="J3938" i="35"/>
  <c r="J3989" i="35" s="1"/>
  <c r="R3937" i="35"/>
  <c r="R3988" i="35" s="1"/>
  <c r="N3937" i="35"/>
  <c r="N3988" i="35" s="1"/>
  <c r="J3937" i="35"/>
  <c r="J3988" i="35" s="1"/>
  <c r="R3936" i="35"/>
  <c r="R3987" i="35" s="1"/>
  <c r="N3936" i="35"/>
  <c r="N3987" i="35" s="1"/>
  <c r="J3936" i="35"/>
  <c r="J3987" i="35" s="1"/>
  <c r="R3935" i="35"/>
  <c r="R3986" i="35" s="1"/>
  <c r="N3935" i="35"/>
  <c r="N3986" i="35" s="1"/>
  <c r="J3935" i="35"/>
  <c r="J3986" i="35" s="1"/>
  <c r="R3934" i="35"/>
  <c r="R3985" i="35" s="1"/>
  <c r="N3934" i="35"/>
  <c r="N3985" i="35" s="1"/>
  <c r="J3934" i="35"/>
  <c r="J3985" i="35" s="1"/>
  <c r="R3933" i="35"/>
  <c r="R3984" i="35" s="1"/>
  <c r="N3933" i="35"/>
  <c r="N3984" i="35" s="1"/>
  <c r="J3933" i="35"/>
  <c r="J3984" i="35" s="1"/>
  <c r="R3932" i="35"/>
  <c r="R3983" i="35" s="1"/>
  <c r="N3932" i="35"/>
  <c r="N3983" i="35" s="1"/>
  <c r="J3932" i="35"/>
  <c r="J3983" i="35" s="1"/>
  <c r="R3931" i="35"/>
  <c r="R3982" i="35" s="1"/>
  <c r="N3931" i="35"/>
  <c r="N3982" i="35" s="1"/>
  <c r="J3931" i="35"/>
  <c r="J3982" i="35" s="1"/>
  <c r="R3930" i="35"/>
  <c r="R3981" i="35" s="1"/>
  <c r="N3930" i="35"/>
  <c r="N3981" i="35" s="1"/>
  <c r="J3930" i="35"/>
  <c r="J3981" i="35" s="1"/>
  <c r="R3929" i="35"/>
  <c r="R3980" i="35" s="1"/>
  <c r="N3929" i="35"/>
  <c r="N3980" i="35" s="1"/>
  <c r="J3929" i="35"/>
  <c r="J3980" i="35" s="1"/>
  <c r="R3928" i="35"/>
  <c r="R3979" i="35" s="1"/>
  <c r="N3928" i="35"/>
  <c r="N3979" i="35" s="1"/>
  <c r="J3928" i="35"/>
  <c r="J3979" i="35" s="1"/>
  <c r="R3927" i="35"/>
  <c r="R3978" i="35" s="1"/>
  <c r="N3927" i="35"/>
  <c r="N3978" i="35" s="1"/>
  <c r="J3927" i="35"/>
  <c r="J3978" i="35" s="1"/>
  <c r="R3926" i="35"/>
  <c r="R3977" i="35" s="1"/>
  <c r="N3926" i="35"/>
  <c r="N3977" i="35" s="1"/>
  <c r="J3926" i="35"/>
  <c r="J3977" i="35" s="1"/>
  <c r="R3925" i="35"/>
  <c r="R3976" i="35" s="1"/>
  <c r="N3925" i="35"/>
  <c r="N3976" i="35" s="1"/>
  <c r="J3925" i="35"/>
  <c r="J3976" i="35" s="1"/>
  <c r="R3924" i="35"/>
  <c r="R3975" i="35" s="1"/>
  <c r="N3924" i="35"/>
  <c r="N3975" i="35" s="1"/>
  <c r="J3924" i="35"/>
  <c r="J3975" i="35" s="1"/>
  <c r="R3923" i="35"/>
  <c r="R3974" i="35" s="1"/>
  <c r="N3923" i="35"/>
  <c r="N3974" i="35" s="1"/>
  <c r="J3923" i="35"/>
  <c r="J3974" i="35" s="1"/>
  <c r="R3922" i="35"/>
  <c r="R3973" i="35" s="1"/>
  <c r="N3922" i="35"/>
  <c r="N3973" i="35" s="1"/>
  <c r="J3922" i="35"/>
  <c r="J3973" i="35" s="1"/>
  <c r="R3921" i="35"/>
  <c r="R3972" i="35" s="1"/>
  <c r="N3921" i="35"/>
  <c r="N3972" i="35" s="1"/>
  <c r="J3921" i="35"/>
  <c r="J3972" i="35" s="1"/>
  <c r="R3920" i="35"/>
  <c r="R3971" i="35" s="1"/>
  <c r="N3920" i="35"/>
  <c r="N3971" i="35" s="1"/>
  <c r="J3920" i="35"/>
  <c r="J3971" i="35" s="1"/>
  <c r="R3919" i="35"/>
  <c r="N3919" i="35"/>
  <c r="J3919" i="35"/>
  <c r="G3813" i="35"/>
  <c r="G3864" i="35" s="1"/>
  <c r="K3813" i="35"/>
  <c r="K3864" i="35" s="1"/>
  <c r="O3813" i="35"/>
  <c r="O3864" i="35" s="1"/>
  <c r="D3864" i="35"/>
  <c r="E3813" i="35"/>
  <c r="E3864" i="35" s="1"/>
  <c r="I3813" i="35"/>
  <c r="I3864" i="35" s="1"/>
  <c r="M3813" i="35"/>
  <c r="M3864" i="35" s="1"/>
  <c r="Q3813" i="35"/>
  <c r="Q3864" i="35" s="1"/>
  <c r="P3811" i="35"/>
  <c r="P3862" i="35" s="1"/>
  <c r="H3811" i="35"/>
  <c r="H3862" i="35" s="1"/>
  <c r="R3810" i="35"/>
  <c r="R3861" i="35" s="1"/>
  <c r="J3810" i="35"/>
  <c r="J3861" i="35" s="1"/>
  <c r="G3809" i="35"/>
  <c r="G3860" i="35" s="1"/>
  <c r="K3809" i="35"/>
  <c r="K3860" i="35" s="1"/>
  <c r="O3809" i="35"/>
  <c r="O3860" i="35" s="1"/>
  <c r="D3860" i="35"/>
  <c r="E3809" i="35"/>
  <c r="E3860" i="35" s="1"/>
  <c r="I3809" i="35"/>
  <c r="I3860" i="35" s="1"/>
  <c r="M3809" i="35"/>
  <c r="M3860" i="35" s="1"/>
  <c r="Q3809" i="35"/>
  <c r="Q3860" i="35" s="1"/>
  <c r="P3807" i="35"/>
  <c r="P3858" i="35" s="1"/>
  <c r="H3807" i="35"/>
  <c r="H3858" i="35" s="1"/>
  <c r="R3806" i="35"/>
  <c r="R3857" i="35" s="1"/>
  <c r="J3806" i="35"/>
  <c r="J3857" i="35" s="1"/>
  <c r="G3805" i="35"/>
  <c r="G3856" i="35" s="1"/>
  <c r="K3805" i="35"/>
  <c r="K3856" i="35" s="1"/>
  <c r="O3805" i="35"/>
  <c r="O3856" i="35" s="1"/>
  <c r="D3856" i="35"/>
  <c r="E3805" i="35"/>
  <c r="E3856" i="35" s="1"/>
  <c r="I3805" i="35"/>
  <c r="I3856" i="35" s="1"/>
  <c r="M3805" i="35"/>
  <c r="M3856" i="35" s="1"/>
  <c r="Q3805" i="35"/>
  <c r="Q3856" i="35" s="1"/>
  <c r="P3803" i="35"/>
  <c r="P3854" i="35" s="1"/>
  <c r="H3803" i="35"/>
  <c r="H3854" i="35" s="1"/>
  <c r="R3802" i="35"/>
  <c r="R3853" i="35" s="1"/>
  <c r="J3802" i="35"/>
  <c r="J3853" i="35" s="1"/>
  <c r="G3801" i="35"/>
  <c r="G3852" i="35" s="1"/>
  <c r="K3801" i="35"/>
  <c r="K3852" i="35" s="1"/>
  <c r="O3801" i="35"/>
  <c r="O3852" i="35" s="1"/>
  <c r="D3852" i="35"/>
  <c r="E3801" i="35"/>
  <c r="E3852" i="35" s="1"/>
  <c r="I3801" i="35"/>
  <c r="I3852" i="35" s="1"/>
  <c r="M3801" i="35"/>
  <c r="M3852" i="35" s="1"/>
  <c r="Q3801" i="35"/>
  <c r="Q3852" i="35" s="1"/>
  <c r="P3799" i="35"/>
  <c r="P3850" i="35" s="1"/>
  <c r="H3799" i="35"/>
  <c r="H3850" i="35" s="1"/>
  <c r="R3798" i="35"/>
  <c r="R3849" i="35" s="1"/>
  <c r="J3798" i="35"/>
  <c r="J3849" i="35" s="1"/>
  <c r="G3797" i="35"/>
  <c r="G3848" i="35" s="1"/>
  <c r="K3797" i="35"/>
  <c r="K3848" i="35" s="1"/>
  <c r="O3797" i="35"/>
  <c r="O3848" i="35" s="1"/>
  <c r="D3848" i="35"/>
  <c r="E3797" i="35"/>
  <c r="E3848" i="35" s="1"/>
  <c r="I3797" i="35"/>
  <c r="I3848" i="35" s="1"/>
  <c r="M3797" i="35"/>
  <c r="M3848" i="35" s="1"/>
  <c r="Q3797" i="35"/>
  <c r="Q3848" i="35" s="1"/>
  <c r="F3796" i="35"/>
  <c r="F3847" i="35" s="1"/>
  <c r="G3796" i="35"/>
  <c r="G3847" i="35" s="1"/>
  <c r="K3796" i="35"/>
  <c r="K3847" i="35" s="1"/>
  <c r="O3796" i="35"/>
  <c r="O3847" i="35" s="1"/>
  <c r="D3847" i="35"/>
  <c r="E3796" i="35"/>
  <c r="E3847" i="35" s="1"/>
  <c r="I3796" i="35"/>
  <c r="I3847" i="35" s="1"/>
  <c r="M3796" i="35"/>
  <c r="M3847" i="35" s="1"/>
  <c r="Q3796" i="35"/>
  <c r="Q3847" i="35" s="1"/>
  <c r="L3794" i="35"/>
  <c r="L3845" i="35" s="1"/>
  <c r="P3793" i="35"/>
  <c r="P3844" i="35" s="1"/>
  <c r="F3792" i="35"/>
  <c r="F3843" i="35" s="1"/>
  <c r="J3792" i="35"/>
  <c r="J3843" i="35" s="1"/>
  <c r="N3792" i="35"/>
  <c r="N3843" i="35" s="1"/>
  <c r="R3792" i="35"/>
  <c r="R3843" i="35" s="1"/>
  <c r="G3792" i="35"/>
  <c r="G3843" i="35" s="1"/>
  <c r="K3792" i="35"/>
  <c r="K3843" i="35" s="1"/>
  <c r="O3792" i="35"/>
  <c r="O3843" i="35" s="1"/>
  <c r="D3843" i="35"/>
  <c r="E3792" i="35"/>
  <c r="E3843" i="35" s="1"/>
  <c r="I3792" i="35"/>
  <c r="I3843" i="35" s="1"/>
  <c r="M3792" i="35"/>
  <c r="M3843" i="35" s="1"/>
  <c r="Q3792" i="35"/>
  <c r="Q3843" i="35" s="1"/>
  <c r="L3790" i="35"/>
  <c r="L3841" i="35" s="1"/>
  <c r="P3789" i="35"/>
  <c r="P3840" i="35" s="1"/>
  <c r="F3788" i="35"/>
  <c r="F3839" i="35" s="1"/>
  <c r="J3788" i="35"/>
  <c r="J3839" i="35" s="1"/>
  <c r="N3788" i="35"/>
  <c r="N3839" i="35" s="1"/>
  <c r="R3788" i="35"/>
  <c r="R3839" i="35" s="1"/>
  <c r="G3788" i="35"/>
  <c r="G3839" i="35" s="1"/>
  <c r="K3788" i="35"/>
  <c r="K3839" i="35" s="1"/>
  <c r="O3788" i="35"/>
  <c r="O3839" i="35" s="1"/>
  <c r="D3839" i="35"/>
  <c r="E3788" i="35"/>
  <c r="E3839" i="35" s="1"/>
  <c r="I3788" i="35"/>
  <c r="I3839" i="35" s="1"/>
  <c r="M3788" i="35"/>
  <c r="M3839" i="35" s="1"/>
  <c r="Q3788" i="35"/>
  <c r="Q3839" i="35" s="1"/>
  <c r="L3786" i="35"/>
  <c r="L3837" i="35" s="1"/>
  <c r="P3785" i="35"/>
  <c r="P3836" i="35" s="1"/>
  <c r="F3784" i="35"/>
  <c r="F3835" i="35" s="1"/>
  <c r="J3784" i="35"/>
  <c r="J3835" i="35" s="1"/>
  <c r="N3784" i="35"/>
  <c r="N3835" i="35" s="1"/>
  <c r="R3784" i="35"/>
  <c r="R3835" i="35" s="1"/>
  <c r="G3784" i="35"/>
  <c r="G3835" i="35" s="1"/>
  <c r="K3784" i="35"/>
  <c r="K3835" i="35" s="1"/>
  <c r="O3784" i="35"/>
  <c r="O3835" i="35" s="1"/>
  <c r="D3835" i="35"/>
  <c r="E3784" i="35"/>
  <c r="E3835" i="35" s="1"/>
  <c r="I3784" i="35"/>
  <c r="I3835" i="35" s="1"/>
  <c r="M3784" i="35"/>
  <c r="M3835" i="35" s="1"/>
  <c r="Q3784" i="35"/>
  <c r="Q3835" i="35" s="1"/>
  <c r="L3782" i="35"/>
  <c r="L3833" i="35" s="1"/>
  <c r="P3781" i="35"/>
  <c r="P3832" i="35" s="1"/>
  <c r="F3780" i="35"/>
  <c r="F3831" i="35" s="1"/>
  <c r="J3780" i="35"/>
  <c r="J3831" i="35" s="1"/>
  <c r="N3780" i="35"/>
  <c r="N3831" i="35" s="1"/>
  <c r="R3780" i="35"/>
  <c r="R3831" i="35" s="1"/>
  <c r="G3780" i="35"/>
  <c r="G3831" i="35" s="1"/>
  <c r="K3780" i="35"/>
  <c r="K3831" i="35" s="1"/>
  <c r="O3780" i="35"/>
  <c r="O3831" i="35" s="1"/>
  <c r="D3831" i="35"/>
  <c r="E3780" i="35"/>
  <c r="E3831" i="35" s="1"/>
  <c r="I3780" i="35"/>
  <c r="I3831" i="35" s="1"/>
  <c r="M3780" i="35"/>
  <c r="M3831" i="35" s="1"/>
  <c r="Q3780" i="35"/>
  <c r="Q3831" i="35" s="1"/>
  <c r="L3778" i="35"/>
  <c r="L3829" i="35" s="1"/>
  <c r="P3777" i="35"/>
  <c r="P3828" i="35" s="1"/>
  <c r="F3776" i="35"/>
  <c r="F3827" i="35" s="1"/>
  <c r="J3776" i="35"/>
  <c r="J3827" i="35" s="1"/>
  <c r="N3776" i="35"/>
  <c r="N3827" i="35" s="1"/>
  <c r="R3776" i="35"/>
  <c r="R3827" i="35" s="1"/>
  <c r="G3776" i="35"/>
  <c r="G3827" i="35" s="1"/>
  <c r="K3776" i="35"/>
  <c r="K3827" i="35" s="1"/>
  <c r="O3776" i="35"/>
  <c r="O3827" i="35" s="1"/>
  <c r="D3827" i="35"/>
  <c r="E3776" i="35"/>
  <c r="E3827" i="35" s="1"/>
  <c r="I3776" i="35"/>
  <c r="I3827" i="35" s="1"/>
  <c r="M3776" i="35"/>
  <c r="M3827" i="35" s="1"/>
  <c r="Q3776" i="35"/>
  <c r="Q3827" i="35" s="1"/>
  <c r="L3774" i="35"/>
  <c r="L3825" i="35" s="1"/>
  <c r="P3773" i="35"/>
  <c r="P3824" i="35" s="1"/>
  <c r="F3772" i="35"/>
  <c r="F3823" i="35" s="1"/>
  <c r="J3772" i="35"/>
  <c r="J3823" i="35" s="1"/>
  <c r="N3772" i="35"/>
  <c r="N3823" i="35" s="1"/>
  <c r="R3772" i="35"/>
  <c r="R3823" i="35" s="1"/>
  <c r="G3772" i="35"/>
  <c r="G3823" i="35" s="1"/>
  <c r="K3772" i="35"/>
  <c r="K3823" i="35" s="1"/>
  <c r="O3772" i="35"/>
  <c r="O3823" i="35" s="1"/>
  <c r="D3823" i="35"/>
  <c r="E3772" i="35"/>
  <c r="E3823" i="35" s="1"/>
  <c r="I3772" i="35"/>
  <c r="I3823" i="35" s="1"/>
  <c r="M3772" i="35"/>
  <c r="M3823" i="35" s="1"/>
  <c r="Q3772" i="35"/>
  <c r="Q3823" i="35" s="1"/>
  <c r="L3770" i="35"/>
  <c r="L3821" i="35" s="1"/>
  <c r="P3769" i="35"/>
  <c r="P3820" i="35" s="1"/>
  <c r="F3768" i="35"/>
  <c r="F3819" i="35" s="1"/>
  <c r="J3768" i="35"/>
  <c r="J3819" i="35" s="1"/>
  <c r="N3768" i="35"/>
  <c r="N3819" i="35" s="1"/>
  <c r="R3768" i="35"/>
  <c r="R3819" i="35" s="1"/>
  <c r="G3768" i="35"/>
  <c r="G3819" i="35" s="1"/>
  <c r="K3768" i="35"/>
  <c r="K3819" i="35" s="1"/>
  <c r="O3768" i="35"/>
  <c r="O3819" i="35" s="1"/>
  <c r="D3819" i="35"/>
  <c r="E3768" i="35"/>
  <c r="E3819" i="35" s="1"/>
  <c r="I3768" i="35"/>
  <c r="I3819" i="35" s="1"/>
  <c r="M3768" i="35"/>
  <c r="M3819" i="35" s="1"/>
  <c r="Q3768" i="35"/>
  <c r="Q3819" i="35" s="1"/>
  <c r="L3766" i="35"/>
  <c r="L3817" i="35" s="1"/>
  <c r="P3765" i="35"/>
  <c r="P3816" i="35" s="1"/>
  <c r="F3764" i="35"/>
  <c r="J3764" i="35"/>
  <c r="N3764" i="35"/>
  <c r="R3764" i="35"/>
  <c r="G3764" i="35"/>
  <c r="K3764" i="35"/>
  <c r="O3764" i="35"/>
  <c r="D3814" i="35"/>
  <c r="D3815" i="35"/>
  <c r="E3764" i="35"/>
  <c r="I3764" i="35"/>
  <c r="M3764" i="35"/>
  <c r="Q3764" i="35"/>
  <c r="G3761" i="35"/>
  <c r="L3711" i="35"/>
  <c r="L3761" i="35" s="1"/>
  <c r="P3431" i="35"/>
  <c r="E3423" i="35"/>
  <c r="E3474" i="35" s="1"/>
  <c r="I3423" i="35"/>
  <c r="I3474" i="35" s="1"/>
  <c r="M3423" i="35"/>
  <c r="M3474" i="35" s="1"/>
  <c r="Q3423" i="35"/>
  <c r="Q3474" i="35" s="1"/>
  <c r="F3423" i="35"/>
  <c r="F3474" i="35" s="1"/>
  <c r="J3423" i="35"/>
  <c r="J3474" i="35" s="1"/>
  <c r="N3423" i="35"/>
  <c r="N3474" i="35" s="1"/>
  <c r="R3423" i="35"/>
  <c r="R3474" i="35" s="1"/>
  <c r="G3423" i="35"/>
  <c r="G3474" i="35" s="1"/>
  <c r="K3423" i="35"/>
  <c r="K3474" i="35" s="1"/>
  <c r="O3423" i="35"/>
  <c r="O3474" i="35" s="1"/>
  <c r="D3474" i="35"/>
  <c r="H3423" i="35"/>
  <c r="H3474" i="35" s="1"/>
  <c r="L3423" i="35"/>
  <c r="L3474" i="35" s="1"/>
  <c r="P3423" i="35"/>
  <c r="P3474" i="35" s="1"/>
  <c r="E3415" i="35"/>
  <c r="E3466" i="35" s="1"/>
  <c r="I3415" i="35"/>
  <c r="I3466" i="35" s="1"/>
  <c r="M3415" i="35"/>
  <c r="M3466" i="35" s="1"/>
  <c r="Q3415" i="35"/>
  <c r="Q3466" i="35" s="1"/>
  <c r="F3415" i="35"/>
  <c r="F3466" i="35" s="1"/>
  <c r="J3415" i="35"/>
  <c r="J3466" i="35" s="1"/>
  <c r="N3415" i="35"/>
  <c r="N3466" i="35" s="1"/>
  <c r="R3415" i="35"/>
  <c r="R3466" i="35" s="1"/>
  <c r="G3415" i="35"/>
  <c r="G3466" i="35" s="1"/>
  <c r="K3415" i="35"/>
  <c r="K3466" i="35" s="1"/>
  <c r="O3415" i="35"/>
  <c r="O3466" i="35" s="1"/>
  <c r="D3466" i="35"/>
  <c r="H3415" i="35"/>
  <c r="H3466" i="35" s="1"/>
  <c r="L3415" i="35"/>
  <c r="L3466" i="35" s="1"/>
  <c r="P3415" i="35"/>
  <c r="P3466" i="35" s="1"/>
  <c r="E3407" i="35"/>
  <c r="E3458" i="35" s="1"/>
  <c r="I3407" i="35"/>
  <c r="I3458" i="35" s="1"/>
  <c r="M3407" i="35"/>
  <c r="M3458" i="35" s="1"/>
  <c r="Q3407" i="35"/>
  <c r="Q3458" i="35" s="1"/>
  <c r="F3407" i="35"/>
  <c r="F3458" i="35" s="1"/>
  <c r="J3407" i="35"/>
  <c r="J3458" i="35" s="1"/>
  <c r="N3407" i="35"/>
  <c r="N3458" i="35" s="1"/>
  <c r="R3407" i="35"/>
  <c r="R3458" i="35" s="1"/>
  <c r="G3407" i="35"/>
  <c r="G3458" i="35" s="1"/>
  <c r="K3407" i="35"/>
  <c r="K3458" i="35" s="1"/>
  <c r="O3407" i="35"/>
  <c r="O3458" i="35" s="1"/>
  <c r="D3458" i="35"/>
  <c r="H3407" i="35"/>
  <c r="H3458" i="35" s="1"/>
  <c r="L3407" i="35"/>
  <c r="L3458" i="35" s="1"/>
  <c r="P3407" i="35"/>
  <c r="P3458" i="35" s="1"/>
  <c r="E3399" i="35"/>
  <c r="E3450" i="35" s="1"/>
  <c r="I3399" i="35"/>
  <c r="I3450" i="35" s="1"/>
  <c r="M3399" i="35"/>
  <c r="M3450" i="35" s="1"/>
  <c r="Q3399" i="35"/>
  <c r="Q3450" i="35" s="1"/>
  <c r="F3399" i="35"/>
  <c r="F3450" i="35" s="1"/>
  <c r="J3399" i="35"/>
  <c r="J3450" i="35" s="1"/>
  <c r="N3399" i="35"/>
  <c r="N3450" i="35" s="1"/>
  <c r="R3399" i="35"/>
  <c r="R3450" i="35" s="1"/>
  <c r="G3399" i="35"/>
  <c r="G3450" i="35" s="1"/>
  <c r="K3399" i="35"/>
  <c r="K3450" i="35" s="1"/>
  <c r="O3399" i="35"/>
  <c r="O3450" i="35" s="1"/>
  <c r="D3450" i="35"/>
  <c r="H3399" i="35"/>
  <c r="H3450" i="35" s="1"/>
  <c r="L3399" i="35"/>
  <c r="L3450" i="35" s="1"/>
  <c r="P3399" i="35"/>
  <c r="P3450" i="35" s="1"/>
  <c r="E3391" i="35"/>
  <c r="E3442" i="35" s="1"/>
  <c r="I3391" i="35"/>
  <c r="I3442" i="35" s="1"/>
  <c r="M3391" i="35"/>
  <c r="M3442" i="35" s="1"/>
  <c r="Q3391" i="35"/>
  <c r="Q3442" i="35" s="1"/>
  <c r="F3391" i="35"/>
  <c r="F3442" i="35" s="1"/>
  <c r="J3391" i="35"/>
  <c r="J3442" i="35" s="1"/>
  <c r="N3391" i="35"/>
  <c r="N3442" i="35" s="1"/>
  <c r="R3391" i="35"/>
  <c r="R3442" i="35" s="1"/>
  <c r="G3391" i="35"/>
  <c r="G3442" i="35" s="1"/>
  <c r="K3391" i="35"/>
  <c r="K3442" i="35" s="1"/>
  <c r="O3391" i="35"/>
  <c r="O3442" i="35" s="1"/>
  <c r="D3442" i="35"/>
  <c r="H3391" i="35"/>
  <c r="H3442" i="35" s="1"/>
  <c r="L3391" i="35"/>
  <c r="L3442" i="35" s="1"/>
  <c r="P3391" i="35"/>
  <c r="P3442" i="35" s="1"/>
  <c r="E3383" i="35"/>
  <c r="E3434" i="35" s="1"/>
  <c r="I3383" i="35"/>
  <c r="I3434" i="35" s="1"/>
  <c r="M3383" i="35"/>
  <c r="M3434" i="35" s="1"/>
  <c r="Q3383" i="35"/>
  <c r="Q3434" i="35" s="1"/>
  <c r="F3383" i="35"/>
  <c r="F3434" i="35" s="1"/>
  <c r="J3383" i="35"/>
  <c r="J3434" i="35" s="1"/>
  <c r="N3383" i="35"/>
  <c r="N3434" i="35" s="1"/>
  <c r="R3383" i="35"/>
  <c r="R3434" i="35" s="1"/>
  <c r="G3383" i="35"/>
  <c r="G3434" i="35" s="1"/>
  <c r="K3383" i="35"/>
  <c r="K3434" i="35" s="1"/>
  <c r="O3383" i="35"/>
  <c r="O3434" i="35" s="1"/>
  <c r="D3434" i="35"/>
  <c r="H3383" i="35"/>
  <c r="H3434" i="35" s="1"/>
  <c r="L3383" i="35"/>
  <c r="L3434" i="35" s="1"/>
  <c r="P3383" i="35"/>
  <c r="P3434" i="35" s="1"/>
  <c r="H3431" i="35"/>
  <c r="Q3711" i="35"/>
  <c r="Q3761" i="35" s="1"/>
  <c r="F3666" i="35"/>
  <c r="F3717" i="35" s="1"/>
  <c r="J3666" i="35"/>
  <c r="J3717" i="35" s="1"/>
  <c r="N3666" i="35"/>
  <c r="N3717" i="35" s="1"/>
  <c r="R3666" i="35"/>
  <c r="R3717" i="35" s="1"/>
  <c r="F3665" i="35"/>
  <c r="F3716" i="35" s="1"/>
  <c r="J3665" i="35"/>
  <c r="J3716" i="35" s="1"/>
  <c r="N3665" i="35"/>
  <c r="N3716" i="35" s="1"/>
  <c r="R3665" i="35"/>
  <c r="R3716" i="35" s="1"/>
  <c r="F3664" i="35"/>
  <c r="F3715" i="35" s="1"/>
  <c r="J3664" i="35"/>
  <c r="J3715" i="35" s="1"/>
  <c r="N3664" i="35"/>
  <c r="N3715" i="35" s="1"/>
  <c r="R3664" i="35"/>
  <c r="R3715" i="35" s="1"/>
  <c r="F3663" i="35"/>
  <c r="F3714" i="35" s="1"/>
  <c r="J3663" i="35"/>
  <c r="J3714" i="35" s="1"/>
  <c r="N3663" i="35"/>
  <c r="N3714" i="35" s="1"/>
  <c r="R3663" i="35"/>
  <c r="R3714" i="35" s="1"/>
  <c r="F3662" i="35"/>
  <c r="F3713" i="35" s="1"/>
  <c r="J3662" i="35"/>
  <c r="J3713" i="35" s="1"/>
  <c r="N3662" i="35"/>
  <c r="N3713" i="35" s="1"/>
  <c r="R3662" i="35"/>
  <c r="R3713" i="35" s="1"/>
  <c r="F3661" i="35"/>
  <c r="F3712" i="35" s="1"/>
  <c r="J3661" i="35"/>
  <c r="J3712" i="35" s="1"/>
  <c r="N3661" i="35"/>
  <c r="N3712" i="35" s="1"/>
  <c r="R3661" i="35"/>
  <c r="R3712" i="35" s="1"/>
  <c r="F3660" i="35"/>
  <c r="J3660" i="35"/>
  <c r="N3660" i="35"/>
  <c r="R3660" i="35"/>
  <c r="E3427" i="35"/>
  <c r="E3478" i="35" s="1"/>
  <c r="I3427" i="35"/>
  <c r="I3478" i="35" s="1"/>
  <c r="M3427" i="35"/>
  <c r="M3478" i="35" s="1"/>
  <c r="Q3427" i="35"/>
  <c r="Q3478" i="35" s="1"/>
  <c r="F3427" i="35"/>
  <c r="F3478" i="35" s="1"/>
  <c r="J3427" i="35"/>
  <c r="J3478" i="35" s="1"/>
  <c r="N3427" i="35"/>
  <c r="N3478" i="35" s="1"/>
  <c r="R3427" i="35"/>
  <c r="R3478" i="35" s="1"/>
  <c r="G3427" i="35"/>
  <c r="G3478" i="35" s="1"/>
  <c r="K3427" i="35"/>
  <c r="K3478" i="35" s="1"/>
  <c r="O3427" i="35"/>
  <c r="O3478" i="35" s="1"/>
  <c r="D3478" i="35"/>
  <c r="H3427" i="35"/>
  <c r="H3478" i="35" s="1"/>
  <c r="L3427" i="35"/>
  <c r="L3478" i="35" s="1"/>
  <c r="P3427" i="35"/>
  <c r="P3478" i="35" s="1"/>
  <c r="E3419" i="35"/>
  <c r="E3470" i="35" s="1"/>
  <c r="I3419" i="35"/>
  <c r="I3470" i="35" s="1"/>
  <c r="M3419" i="35"/>
  <c r="M3470" i="35" s="1"/>
  <c r="Q3419" i="35"/>
  <c r="Q3470" i="35" s="1"/>
  <c r="F3419" i="35"/>
  <c r="F3470" i="35" s="1"/>
  <c r="J3419" i="35"/>
  <c r="J3470" i="35" s="1"/>
  <c r="N3419" i="35"/>
  <c r="N3470" i="35" s="1"/>
  <c r="R3419" i="35"/>
  <c r="R3470" i="35" s="1"/>
  <c r="G3419" i="35"/>
  <c r="G3470" i="35" s="1"/>
  <c r="K3419" i="35"/>
  <c r="K3470" i="35" s="1"/>
  <c r="O3419" i="35"/>
  <c r="O3470" i="35" s="1"/>
  <c r="D3470" i="35"/>
  <c r="H3419" i="35"/>
  <c r="H3470" i="35" s="1"/>
  <c r="L3419" i="35"/>
  <c r="L3470" i="35" s="1"/>
  <c r="P3419" i="35"/>
  <c r="P3470" i="35" s="1"/>
  <c r="E3411" i="35"/>
  <c r="E3462" i="35" s="1"/>
  <c r="I3411" i="35"/>
  <c r="I3462" i="35" s="1"/>
  <c r="M3411" i="35"/>
  <c r="M3462" i="35" s="1"/>
  <c r="Q3411" i="35"/>
  <c r="Q3462" i="35" s="1"/>
  <c r="F3411" i="35"/>
  <c r="F3462" i="35" s="1"/>
  <c r="J3411" i="35"/>
  <c r="J3462" i="35" s="1"/>
  <c r="N3411" i="35"/>
  <c r="N3462" i="35" s="1"/>
  <c r="R3411" i="35"/>
  <c r="R3462" i="35" s="1"/>
  <c r="G3411" i="35"/>
  <c r="G3462" i="35" s="1"/>
  <c r="K3411" i="35"/>
  <c r="K3462" i="35" s="1"/>
  <c r="O3411" i="35"/>
  <c r="O3462" i="35" s="1"/>
  <c r="D3462" i="35"/>
  <c r="H3411" i="35"/>
  <c r="H3462" i="35" s="1"/>
  <c r="L3411" i="35"/>
  <c r="L3462" i="35" s="1"/>
  <c r="P3411" i="35"/>
  <c r="P3462" i="35" s="1"/>
  <c r="E3403" i="35"/>
  <c r="E3454" i="35" s="1"/>
  <c r="I3403" i="35"/>
  <c r="I3454" i="35" s="1"/>
  <c r="M3403" i="35"/>
  <c r="M3454" i="35" s="1"/>
  <c r="Q3403" i="35"/>
  <c r="Q3454" i="35" s="1"/>
  <c r="F3403" i="35"/>
  <c r="F3454" i="35" s="1"/>
  <c r="J3403" i="35"/>
  <c r="J3454" i="35" s="1"/>
  <c r="N3403" i="35"/>
  <c r="N3454" i="35" s="1"/>
  <c r="R3403" i="35"/>
  <c r="R3454" i="35" s="1"/>
  <c r="G3403" i="35"/>
  <c r="G3454" i="35" s="1"/>
  <c r="K3403" i="35"/>
  <c r="K3454" i="35" s="1"/>
  <c r="O3403" i="35"/>
  <c r="O3454" i="35" s="1"/>
  <c r="D3454" i="35"/>
  <c r="H3403" i="35"/>
  <c r="H3454" i="35" s="1"/>
  <c r="L3403" i="35"/>
  <c r="L3454" i="35" s="1"/>
  <c r="P3403" i="35"/>
  <c r="P3454" i="35" s="1"/>
  <c r="E3395" i="35"/>
  <c r="E3446" i="35" s="1"/>
  <c r="I3395" i="35"/>
  <c r="I3446" i="35" s="1"/>
  <c r="M3395" i="35"/>
  <c r="M3446" i="35" s="1"/>
  <c r="Q3395" i="35"/>
  <c r="Q3446" i="35" s="1"/>
  <c r="F3395" i="35"/>
  <c r="F3446" i="35" s="1"/>
  <c r="J3395" i="35"/>
  <c r="J3446" i="35" s="1"/>
  <c r="N3395" i="35"/>
  <c r="N3446" i="35" s="1"/>
  <c r="R3395" i="35"/>
  <c r="R3446" i="35" s="1"/>
  <c r="G3395" i="35"/>
  <c r="G3446" i="35" s="1"/>
  <c r="K3395" i="35"/>
  <c r="K3446" i="35" s="1"/>
  <c r="O3395" i="35"/>
  <c r="O3446" i="35" s="1"/>
  <c r="D3446" i="35"/>
  <c r="H3395" i="35"/>
  <c r="H3446" i="35" s="1"/>
  <c r="L3395" i="35"/>
  <c r="L3446" i="35" s="1"/>
  <c r="P3395" i="35"/>
  <c r="P3446" i="35" s="1"/>
  <c r="E3387" i="35"/>
  <c r="E3438" i="35" s="1"/>
  <c r="I3387" i="35"/>
  <c r="I3438" i="35" s="1"/>
  <c r="M3387" i="35"/>
  <c r="M3438" i="35" s="1"/>
  <c r="Q3387" i="35"/>
  <c r="Q3438" i="35" s="1"/>
  <c r="F3387" i="35"/>
  <c r="F3438" i="35" s="1"/>
  <c r="J3387" i="35"/>
  <c r="J3438" i="35" s="1"/>
  <c r="N3387" i="35"/>
  <c r="N3438" i="35" s="1"/>
  <c r="R3387" i="35"/>
  <c r="R3438" i="35" s="1"/>
  <c r="G3387" i="35"/>
  <c r="G3438" i="35" s="1"/>
  <c r="K3387" i="35"/>
  <c r="K3438" i="35" s="1"/>
  <c r="O3387" i="35"/>
  <c r="O3438" i="35" s="1"/>
  <c r="D3438" i="35"/>
  <c r="H3387" i="35"/>
  <c r="H3438" i="35" s="1"/>
  <c r="L3387" i="35"/>
  <c r="L3438" i="35" s="1"/>
  <c r="P3387" i="35"/>
  <c r="P3438" i="35" s="1"/>
  <c r="L3428" i="35"/>
  <c r="L3479" i="35" s="1"/>
  <c r="E3426" i="35"/>
  <c r="E3477" i="35" s="1"/>
  <c r="I3426" i="35"/>
  <c r="I3477" i="35" s="1"/>
  <c r="M3426" i="35"/>
  <c r="M3477" i="35" s="1"/>
  <c r="Q3426" i="35"/>
  <c r="Q3477" i="35" s="1"/>
  <c r="F3426" i="35"/>
  <c r="F3477" i="35" s="1"/>
  <c r="J3426" i="35"/>
  <c r="J3477" i="35" s="1"/>
  <c r="N3426" i="35"/>
  <c r="N3477" i="35" s="1"/>
  <c r="R3426" i="35"/>
  <c r="R3477" i="35" s="1"/>
  <c r="G3426" i="35"/>
  <c r="G3477" i="35" s="1"/>
  <c r="K3426" i="35"/>
  <c r="K3477" i="35" s="1"/>
  <c r="O3426" i="35"/>
  <c r="O3477" i="35" s="1"/>
  <c r="D3477" i="35"/>
  <c r="L3424" i="35"/>
  <c r="L3475" i="35" s="1"/>
  <c r="E3422" i="35"/>
  <c r="E3473" i="35" s="1"/>
  <c r="I3422" i="35"/>
  <c r="I3473" i="35" s="1"/>
  <c r="M3422" i="35"/>
  <c r="M3473" i="35" s="1"/>
  <c r="Q3422" i="35"/>
  <c r="Q3473" i="35" s="1"/>
  <c r="F3422" i="35"/>
  <c r="F3473" i="35" s="1"/>
  <c r="J3422" i="35"/>
  <c r="J3473" i="35" s="1"/>
  <c r="N3422" i="35"/>
  <c r="N3473" i="35" s="1"/>
  <c r="R3422" i="35"/>
  <c r="R3473" i="35" s="1"/>
  <c r="G3422" i="35"/>
  <c r="G3473" i="35" s="1"/>
  <c r="K3422" i="35"/>
  <c r="K3473" i="35" s="1"/>
  <c r="O3422" i="35"/>
  <c r="O3473" i="35" s="1"/>
  <c r="D3473" i="35"/>
  <c r="L3420" i="35"/>
  <c r="L3471" i="35" s="1"/>
  <c r="E3418" i="35"/>
  <c r="E3469" i="35" s="1"/>
  <c r="I3418" i="35"/>
  <c r="I3469" i="35" s="1"/>
  <c r="M3418" i="35"/>
  <c r="M3469" i="35" s="1"/>
  <c r="Q3418" i="35"/>
  <c r="Q3469" i="35" s="1"/>
  <c r="F3418" i="35"/>
  <c r="F3469" i="35" s="1"/>
  <c r="J3418" i="35"/>
  <c r="J3469" i="35" s="1"/>
  <c r="N3418" i="35"/>
  <c r="N3469" i="35" s="1"/>
  <c r="R3418" i="35"/>
  <c r="R3469" i="35" s="1"/>
  <c r="G3418" i="35"/>
  <c r="G3469" i="35" s="1"/>
  <c r="K3418" i="35"/>
  <c r="K3469" i="35" s="1"/>
  <c r="O3418" i="35"/>
  <c r="O3469" i="35" s="1"/>
  <c r="D3469" i="35"/>
  <c r="L3416" i="35"/>
  <c r="L3467" i="35" s="1"/>
  <c r="E3414" i="35"/>
  <c r="E3465" i="35" s="1"/>
  <c r="I3414" i="35"/>
  <c r="I3465" i="35" s="1"/>
  <c r="M3414" i="35"/>
  <c r="M3465" i="35" s="1"/>
  <c r="Q3414" i="35"/>
  <c r="Q3465" i="35" s="1"/>
  <c r="F3414" i="35"/>
  <c r="F3465" i="35" s="1"/>
  <c r="J3414" i="35"/>
  <c r="J3465" i="35" s="1"/>
  <c r="N3414" i="35"/>
  <c r="N3465" i="35" s="1"/>
  <c r="R3414" i="35"/>
  <c r="R3465" i="35" s="1"/>
  <c r="G3414" i="35"/>
  <c r="G3465" i="35" s="1"/>
  <c r="K3414" i="35"/>
  <c r="K3465" i="35" s="1"/>
  <c r="O3414" i="35"/>
  <c r="O3465" i="35" s="1"/>
  <c r="D3465" i="35"/>
  <c r="L3412" i="35"/>
  <c r="L3463" i="35" s="1"/>
  <c r="E3410" i="35"/>
  <c r="E3461" i="35" s="1"/>
  <c r="I3410" i="35"/>
  <c r="I3461" i="35" s="1"/>
  <c r="M3410" i="35"/>
  <c r="M3461" i="35" s="1"/>
  <c r="Q3410" i="35"/>
  <c r="Q3461" i="35" s="1"/>
  <c r="F3410" i="35"/>
  <c r="F3461" i="35" s="1"/>
  <c r="J3410" i="35"/>
  <c r="J3461" i="35" s="1"/>
  <c r="N3410" i="35"/>
  <c r="N3461" i="35" s="1"/>
  <c r="R3410" i="35"/>
  <c r="R3461" i="35" s="1"/>
  <c r="G3410" i="35"/>
  <c r="G3461" i="35" s="1"/>
  <c r="K3410" i="35"/>
  <c r="K3461" i="35" s="1"/>
  <c r="O3410" i="35"/>
  <c r="O3461" i="35" s="1"/>
  <c r="D3461" i="35"/>
  <c r="L3408" i="35"/>
  <c r="L3459" i="35" s="1"/>
  <c r="E3406" i="35"/>
  <c r="E3457" i="35" s="1"/>
  <c r="I3406" i="35"/>
  <c r="I3457" i="35" s="1"/>
  <c r="M3406" i="35"/>
  <c r="M3457" i="35" s="1"/>
  <c r="Q3406" i="35"/>
  <c r="Q3457" i="35" s="1"/>
  <c r="F3406" i="35"/>
  <c r="F3457" i="35" s="1"/>
  <c r="J3406" i="35"/>
  <c r="J3457" i="35" s="1"/>
  <c r="N3406" i="35"/>
  <c r="N3457" i="35" s="1"/>
  <c r="R3406" i="35"/>
  <c r="R3457" i="35" s="1"/>
  <c r="G3406" i="35"/>
  <c r="G3457" i="35" s="1"/>
  <c r="K3406" i="35"/>
  <c r="K3457" i="35" s="1"/>
  <c r="O3406" i="35"/>
  <c r="O3457" i="35" s="1"/>
  <c r="D3457" i="35"/>
  <c r="L3404" i="35"/>
  <c r="L3455" i="35" s="1"/>
  <c r="E3402" i="35"/>
  <c r="E3453" i="35" s="1"/>
  <c r="I3402" i="35"/>
  <c r="I3453" i="35" s="1"/>
  <c r="M3402" i="35"/>
  <c r="M3453" i="35" s="1"/>
  <c r="Q3402" i="35"/>
  <c r="Q3453" i="35" s="1"/>
  <c r="F3402" i="35"/>
  <c r="F3453" i="35" s="1"/>
  <c r="J3402" i="35"/>
  <c r="J3453" i="35" s="1"/>
  <c r="N3402" i="35"/>
  <c r="N3453" i="35" s="1"/>
  <c r="R3402" i="35"/>
  <c r="R3453" i="35" s="1"/>
  <c r="G3402" i="35"/>
  <c r="G3453" i="35" s="1"/>
  <c r="K3402" i="35"/>
  <c r="K3453" i="35" s="1"/>
  <c r="O3402" i="35"/>
  <c r="O3453" i="35" s="1"/>
  <c r="D3453" i="35"/>
  <c r="L3400" i="35"/>
  <c r="L3451" i="35" s="1"/>
  <c r="E3398" i="35"/>
  <c r="E3449" i="35" s="1"/>
  <c r="I3398" i="35"/>
  <c r="I3449" i="35" s="1"/>
  <c r="M3398" i="35"/>
  <c r="M3449" i="35" s="1"/>
  <c r="Q3398" i="35"/>
  <c r="Q3449" i="35" s="1"/>
  <c r="F3398" i="35"/>
  <c r="F3449" i="35" s="1"/>
  <c r="J3398" i="35"/>
  <c r="J3449" i="35" s="1"/>
  <c r="N3398" i="35"/>
  <c r="N3449" i="35" s="1"/>
  <c r="R3398" i="35"/>
  <c r="R3449" i="35" s="1"/>
  <c r="G3398" i="35"/>
  <c r="G3449" i="35" s="1"/>
  <c r="K3398" i="35"/>
  <c r="K3449" i="35" s="1"/>
  <c r="O3398" i="35"/>
  <c r="O3449" i="35" s="1"/>
  <c r="D3449" i="35"/>
  <c r="L3396" i="35"/>
  <c r="L3447" i="35" s="1"/>
  <c r="E3394" i="35"/>
  <c r="E3445" i="35" s="1"/>
  <c r="I3394" i="35"/>
  <c r="I3445" i="35" s="1"/>
  <c r="M3394" i="35"/>
  <c r="M3445" i="35" s="1"/>
  <c r="Q3394" i="35"/>
  <c r="Q3445" i="35" s="1"/>
  <c r="F3394" i="35"/>
  <c r="F3445" i="35" s="1"/>
  <c r="J3394" i="35"/>
  <c r="J3445" i="35" s="1"/>
  <c r="N3394" i="35"/>
  <c r="N3445" i="35" s="1"/>
  <c r="R3394" i="35"/>
  <c r="R3445" i="35" s="1"/>
  <c r="G3394" i="35"/>
  <c r="G3445" i="35" s="1"/>
  <c r="K3394" i="35"/>
  <c r="K3445" i="35" s="1"/>
  <c r="O3394" i="35"/>
  <c r="O3445" i="35" s="1"/>
  <c r="D3445" i="35"/>
  <c r="L3392" i="35"/>
  <c r="L3443" i="35" s="1"/>
  <c r="E3390" i="35"/>
  <c r="E3441" i="35" s="1"/>
  <c r="I3390" i="35"/>
  <c r="I3441" i="35" s="1"/>
  <c r="M3390" i="35"/>
  <c r="M3441" i="35" s="1"/>
  <c r="Q3390" i="35"/>
  <c r="Q3441" i="35" s="1"/>
  <c r="F3390" i="35"/>
  <c r="F3441" i="35" s="1"/>
  <c r="J3390" i="35"/>
  <c r="J3441" i="35" s="1"/>
  <c r="N3390" i="35"/>
  <c r="N3441" i="35" s="1"/>
  <c r="R3390" i="35"/>
  <c r="R3441" i="35" s="1"/>
  <c r="G3390" i="35"/>
  <c r="G3441" i="35" s="1"/>
  <c r="K3390" i="35"/>
  <c r="K3441" i="35" s="1"/>
  <c r="O3390" i="35"/>
  <c r="O3441" i="35" s="1"/>
  <c r="D3441" i="35"/>
  <c r="L3388" i="35"/>
  <c r="L3439" i="35" s="1"/>
  <c r="E3386" i="35"/>
  <c r="E3437" i="35" s="1"/>
  <c r="I3386" i="35"/>
  <c r="I3437" i="35" s="1"/>
  <c r="M3386" i="35"/>
  <c r="M3437" i="35" s="1"/>
  <c r="Q3386" i="35"/>
  <c r="Q3437" i="35" s="1"/>
  <c r="F3386" i="35"/>
  <c r="F3437" i="35" s="1"/>
  <c r="J3386" i="35"/>
  <c r="J3437" i="35" s="1"/>
  <c r="N3386" i="35"/>
  <c r="N3437" i="35" s="1"/>
  <c r="R3386" i="35"/>
  <c r="R3437" i="35" s="1"/>
  <c r="G3386" i="35"/>
  <c r="G3437" i="35" s="1"/>
  <c r="K3386" i="35"/>
  <c r="K3437" i="35" s="1"/>
  <c r="O3386" i="35"/>
  <c r="O3437" i="35" s="1"/>
  <c r="D3437" i="35"/>
  <c r="L3384" i="35"/>
  <c r="L3435" i="35" s="1"/>
  <c r="E3382" i="35"/>
  <c r="E3433" i="35" s="1"/>
  <c r="I3382" i="35"/>
  <c r="I3433" i="35" s="1"/>
  <c r="M3382" i="35"/>
  <c r="M3433" i="35" s="1"/>
  <c r="Q3382" i="35"/>
  <c r="Q3433" i="35" s="1"/>
  <c r="F3382" i="35"/>
  <c r="F3433" i="35" s="1"/>
  <c r="J3382" i="35"/>
  <c r="J3433" i="35" s="1"/>
  <c r="N3382" i="35"/>
  <c r="N3433" i="35" s="1"/>
  <c r="R3382" i="35"/>
  <c r="R3433" i="35" s="1"/>
  <c r="G3382" i="35"/>
  <c r="G3433" i="35" s="1"/>
  <c r="K3382" i="35"/>
  <c r="K3433" i="35" s="1"/>
  <c r="O3382" i="35"/>
  <c r="O3433" i="35" s="1"/>
  <c r="D3433" i="35"/>
  <c r="L3380" i="35"/>
  <c r="P3355" i="35"/>
  <c r="L3355" i="35"/>
  <c r="H3355" i="35"/>
  <c r="D3355" i="35"/>
  <c r="H3344" i="35"/>
  <c r="P3344" i="35"/>
  <c r="E3429" i="35"/>
  <c r="E3480" i="35" s="1"/>
  <c r="I3429" i="35"/>
  <c r="I3480" i="35" s="1"/>
  <c r="M3429" i="35"/>
  <c r="M3480" i="35" s="1"/>
  <c r="Q3429" i="35"/>
  <c r="Q3480" i="35" s="1"/>
  <c r="F3429" i="35"/>
  <c r="F3480" i="35" s="1"/>
  <c r="J3429" i="35"/>
  <c r="J3480" i="35" s="1"/>
  <c r="N3429" i="35"/>
  <c r="N3480" i="35" s="1"/>
  <c r="R3429" i="35"/>
  <c r="R3480" i="35" s="1"/>
  <c r="G3429" i="35"/>
  <c r="G3480" i="35" s="1"/>
  <c r="K3429" i="35"/>
  <c r="K3480" i="35" s="1"/>
  <c r="O3429" i="35"/>
  <c r="O3480" i="35" s="1"/>
  <c r="D3480" i="35"/>
  <c r="E3425" i="35"/>
  <c r="E3476" i="35" s="1"/>
  <c r="I3425" i="35"/>
  <c r="I3476" i="35" s="1"/>
  <c r="M3425" i="35"/>
  <c r="M3476" i="35" s="1"/>
  <c r="Q3425" i="35"/>
  <c r="Q3476" i="35" s="1"/>
  <c r="F3425" i="35"/>
  <c r="F3476" i="35" s="1"/>
  <c r="J3425" i="35"/>
  <c r="J3476" i="35" s="1"/>
  <c r="N3425" i="35"/>
  <c r="N3476" i="35" s="1"/>
  <c r="R3425" i="35"/>
  <c r="R3476" i="35" s="1"/>
  <c r="G3425" i="35"/>
  <c r="G3476" i="35" s="1"/>
  <c r="K3425" i="35"/>
  <c r="K3476" i="35" s="1"/>
  <c r="O3425" i="35"/>
  <c r="O3476" i="35" s="1"/>
  <c r="D3476" i="35"/>
  <c r="E3421" i="35"/>
  <c r="E3472" i="35" s="1"/>
  <c r="I3421" i="35"/>
  <c r="I3472" i="35" s="1"/>
  <c r="M3421" i="35"/>
  <c r="M3472" i="35" s="1"/>
  <c r="Q3421" i="35"/>
  <c r="Q3472" i="35" s="1"/>
  <c r="F3421" i="35"/>
  <c r="F3472" i="35" s="1"/>
  <c r="J3421" i="35"/>
  <c r="J3472" i="35" s="1"/>
  <c r="N3421" i="35"/>
  <c r="N3472" i="35" s="1"/>
  <c r="R3421" i="35"/>
  <c r="R3472" i="35" s="1"/>
  <c r="G3421" i="35"/>
  <c r="G3472" i="35" s="1"/>
  <c r="K3421" i="35"/>
  <c r="K3472" i="35" s="1"/>
  <c r="O3421" i="35"/>
  <c r="O3472" i="35" s="1"/>
  <c r="D3472" i="35"/>
  <c r="E3417" i="35"/>
  <c r="E3468" i="35" s="1"/>
  <c r="I3417" i="35"/>
  <c r="I3468" i="35" s="1"/>
  <c r="M3417" i="35"/>
  <c r="M3468" i="35" s="1"/>
  <c r="Q3417" i="35"/>
  <c r="Q3468" i="35" s="1"/>
  <c r="F3417" i="35"/>
  <c r="F3468" i="35" s="1"/>
  <c r="J3417" i="35"/>
  <c r="J3468" i="35" s="1"/>
  <c r="N3417" i="35"/>
  <c r="N3468" i="35" s="1"/>
  <c r="R3417" i="35"/>
  <c r="R3468" i="35" s="1"/>
  <c r="G3417" i="35"/>
  <c r="G3468" i="35" s="1"/>
  <c r="K3417" i="35"/>
  <c r="K3468" i="35" s="1"/>
  <c r="O3417" i="35"/>
  <c r="O3468" i="35" s="1"/>
  <c r="D3468" i="35"/>
  <c r="E3413" i="35"/>
  <c r="E3464" i="35" s="1"/>
  <c r="I3413" i="35"/>
  <c r="I3464" i="35" s="1"/>
  <c r="M3413" i="35"/>
  <c r="M3464" i="35" s="1"/>
  <c r="Q3413" i="35"/>
  <c r="Q3464" i="35" s="1"/>
  <c r="F3413" i="35"/>
  <c r="F3464" i="35" s="1"/>
  <c r="J3413" i="35"/>
  <c r="J3464" i="35" s="1"/>
  <c r="N3413" i="35"/>
  <c r="N3464" i="35" s="1"/>
  <c r="R3413" i="35"/>
  <c r="R3464" i="35" s="1"/>
  <c r="G3413" i="35"/>
  <c r="G3464" i="35" s="1"/>
  <c r="K3413" i="35"/>
  <c r="K3464" i="35" s="1"/>
  <c r="O3413" i="35"/>
  <c r="O3464" i="35" s="1"/>
  <c r="D3464" i="35"/>
  <c r="E3409" i="35"/>
  <c r="E3460" i="35" s="1"/>
  <c r="I3409" i="35"/>
  <c r="I3460" i="35" s="1"/>
  <c r="M3409" i="35"/>
  <c r="M3460" i="35" s="1"/>
  <c r="Q3409" i="35"/>
  <c r="Q3460" i="35" s="1"/>
  <c r="F3409" i="35"/>
  <c r="F3460" i="35" s="1"/>
  <c r="J3409" i="35"/>
  <c r="J3460" i="35" s="1"/>
  <c r="N3409" i="35"/>
  <c r="N3460" i="35" s="1"/>
  <c r="R3409" i="35"/>
  <c r="R3460" i="35" s="1"/>
  <c r="G3409" i="35"/>
  <c r="G3460" i="35" s="1"/>
  <c r="K3409" i="35"/>
  <c r="K3460" i="35" s="1"/>
  <c r="O3409" i="35"/>
  <c r="O3460" i="35" s="1"/>
  <c r="D3460" i="35"/>
  <c r="E3405" i="35"/>
  <c r="E3456" i="35" s="1"/>
  <c r="I3405" i="35"/>
  <c r="I3456" i="35" s="1"/>
  <c r="M3405" i="35"/>
  <c r="M3456" i="35" s="1"/>
  <c r="Q3405" i="35"/>
  <c r="Q3456" i="35" s="1"/>
  <c r="F3405" i="35"/>
  <c r="F3456" i="35" s="1"/>
  <c r="J3405" i="35"/>
  <c r="J3456" i="35" s="1"/>
  <c r="N3405" i="35"/>
  <c r="N3456" i="35" s="1"/>
  <c r="R3405" i="35"/>
  <c r="R3456" i="35" s="1"/>
  <c r="G3405" i="35"/>
  <c r="G3456" i="35" s="1"/>
  <c r="K3405" i="35"/>
  <c r="K3456" i="35" s="1"/>
  <c r="O3405" i="35"/>
  <c r="O3456" i="35" s="1"/>
  <c r="D3456" i="35"/>
  <c r="E3401" i="35"/>
  <c r="E3452" i="35" s="1"/>
  <c r="I3401" i="35"/>
  <c r="I3452" i="35" s="1"/>
  <c r="M3401" i="35"/>
  <c r="M3452" i="35" s="1"/>
  <c r="Q3401" i="35"/>
  <c r="Q3452" i="35" s="1"/>
  <c r="F3401" i="35"/>
  <c r="F3452" i="35" s="1"/>
  <c r="J3401" i="35"/>
  <c r="J3452" i="35" s="1"/>
  <c r="N3401" i="35"/>
  <c r="N3452" i="35" s="1"/>
  <c r="R3401" i="35"/>
  <c r="R3452" i="35" s="1"/>
  <c r="G3401" i="35"/>
  <c r="G3452" i="35" s="1"/>
  <c r="K3401" i="35"/>
  <c r="K3452" i="35" s="1"/>
  <c r="O3401" i="35"/>
  <c r="O3452" i="35" s="1"/>
  <c r="D3452" i="35"/>
  <c r="E3397" i="35"/>
  <c r="E3448" i="35" s="1"/>
  <c r="I3397" i="35"/>
  <c r="I3448" i="35" s="1"/>
  <c r="M3397" i="35"/>
  <c r="M3448" i="35" s="1"/>
  <c r="Q3397" i="35"/>
  <c r="Q3448" i="35" s="1"/>
  <c r="F3397" i="35"/>
  <c r="F3448" i="35" s="1"/>
  <c r="J3397" i="35"/>
  <c r="J3448" i="35" s="1"/>
  <c r="N3397" i="35"/>
  <c r="N3448" i="35" s="1"/>
  <c r="R3397" i="35"/>
  <c r="R3448" i="35" s="1"/>
  <c r="G3397" i="35"/>
  <c r="G3448" i="35" s="1"/>
  <c r="K3397" i="35"/>
  <c r="K3448" i="35" s="1"/>
  <c r="O3397" i="35"/>
  <c r="O3448" i="35" s="1"/>
  <c r="D3448" i="35"/>
  <c r="E3393" i="35"/>
  <c r="E3444" i="35" s="1"/>
  <c r="I3393" i="35"/>
  <c r="I3444" i="35" s="1"/>
  <c r="M3393" i="35"/>
  <c r="M3444" i="35" s="1"/>
  <c r="Q3393" i="35"/>
  <c r="Q3444" i="35" s="1"/>
  <c r="F3393" i="35"/>
  <c r="F3444" i="35" s="1"/>
  <c r="J3393" i="35"/>
  <c r="J3444" i="35" s="1"/>
  <c r="N3393" i="35"/>
  <c r="N3444" i="35" s="1"/>
  <c r="R3393" i="35"/>
  <c r="R3444" i="35" s="1"/>
  <c r="G3393" i="35"/>
  <c r="G3444" i="35" s="1"/>
  <c r="K3393" i="35"/>
  <c r="K3444" i="35" s="1"/>
  <c r="O3393" i="35"/>
  <c r="O3444" i="35" s="1"/>
  <c r="D3444" i="35"/>
  <c r="E3389" i="35"/>
  <c r="E3440" i="35" s="1"/>
  <c r="I3389" i="35"/>
  <c r="I3440" i="35" s="1"/>
  <c r="M3389" i="35"/>
  <c r="M3440" i="35" s="1"/>
  <c r="Q3389" i="35"/>
  <c r="Q3440" i="35" s="1"/>
  <c r="F3389" i="35"/>
  <c r="F3440" i="35" s="1"/>
  <c r="J3389" i="35"/>
  <c r="J3440" i="35" s="1"/>
  <c r="N3389" i="35"/>
  <c r="N3440" i="35" s="1"/>
  <c r="R3389" i="35"/>
  <c r="R3440" i="35" s="1"/>
  <c r="G3389" i="35"/>
  <c r="G3440" i="35" s="1"/>
  <c r="K3389" i="35"/>
  <c r="K3440" i="35" s="1"/>
  <c r="O3389" i="35"/>
  <c r="O3440" i="35" s="1"/>
  <c r="D3440" i="35"/>
  <c r="E3385" i="35"/>
  <c r="E3436" i="35" s="1"/>
  <c r="I3385" i="35"/>
  <c r="I3436" i="35" s="1"/>
  <c r="M3385" i="35"/>
  <c r="M3436" i="35" s="1"/>
  <c r="Q3385" i="35"/>
  <c r="Q3436" i="35" s="1"/>
  <c r="F3385" i="35"/>
  <c r="F3436" i="35" s="1"/>
  <c r="J3385" i="35"/>
  <c r="J3436" i="35" s="1"/>
  <c r="N3385" i="35"/>
  <c r="N3436" i="35" s="1"/>
  <c r="R3385" i="35"/>
  <c r="R3436" i="35" s="1"/>
  <c r="G3385" i="35"/>
  <c r="G3436" i="35" s="1"/>
  <c r="K3385" i="35"/>
  <c r="K3436" i="35" s="1"/>
  <c r="O3385" i="35"/>
  <c r="O3436" i="35" s="1"/>
  <c r="D3436" i="35"/>
  <c r="E3381" i="35"/>
  <c r="E3432" i="35" s="1"/>
  <c r="I3381" i="35"/>
  <c r="I3432" i="35" s="1"/>
  <c r="M3381" i="35"/>
  <c r="M3432" i="35" s="1"/>
  <c r="Q3381" i="35"/>
  <c r="Q3432" i="35" s="1"/>
  <c r="F3381" i="35"/>
  <c r="F3432" i="35" s="1"/>
  <c r="J3381" i="35"/>
  <c r="J3432" i="35" s="1"/>
  <c r="N3381" i="35"/>
  <c r="N3432" i="35" s="1"/>
  <c r="R3381" i="35"/>
  <c r="R3432" i="35" s="1"/>
  <c r="G3381" i="35"/>
  <c r="G3432" i="35" s="1"/>
  <c r="K3381" i="35"/>
  <c r="K3432" i="35" s="1"/>
  <c r="O3381" i="35"/>
  <c r="O3432" i="35" s="1"/>
  <c r="D3432" i="35"/>
  <c r="D3344" i="35"/>
  <c r="Q3572" i="35"/>
  <c r="E3428" i="35"/>
  <c r="E3479" i="35" s="1"/>
  <c r="I3428" i="35"/>
  <c r="I3479" i="35" s="1"/>
  <c r="M3428" i="35"/>
  <c r="M3479" i="35" s="1"/>
  <c r="Q3428" i="35"/>
  <c r="Q3479" i="35" s="1"/>
  <c r="F3428" i="35"/>
  <c r="F3479" i="35" s="1"/>
  <c r="J3428" i="35"/>
  <c r="J3479" i="35" s="1"/>
  <c r="N3428" i="35"/>
  <c r="N3479" i="35" s="1"/>
  <c r="R3428" i="35"/>
  <c r="R3479" i="35" s="1"/>
  <c r="G3428" i="35"/>
  <c r="G3479" i="35" s="1"/>
  <c r="K3428" i="35"/>
  <c r="K3479" i="35" s="1"/>
  <c r="O3428" i="35"/>
  <c r="O3479" i="35" s="1"/>
  <c r="D3479" i="35"/>
  <c r="E3424" i="35"/>
  <c r="E3475" i="35" s="1"/>
  <c r="I3424" i="35"/>
  <c r="I3475" i="35" s="1"/>
  <c r="M3424" i="35"/>
  <c r="M3475" i="35" s="1"/>
  <c r="Q3424" i="35"/>
  <c r="Q3475" i="35" s="1"/>
  <c r="F3424" i="35"/>
  <c r="F3475" i="35" s="1"/>
  <c r="J3424" i="35"/>
  <c r="J3475" i="35" s="1"/>
  <c r="N3424" i="35"/>
  <c r="N3475" i="35" s="1"/>
  <c r="R3424" i="35"/>
  <c r="R3475" i="35" s="1"/>
  <c r="G3424" i="35"/>
  <c r="G3475" i="35" s="1"/>
  <c r="K3424" i="35"/>
  <c r="K3475" i="35" s="1"/>
  <c r="O3424" i="35"/>
  <c r="O3475" i="35" s="1"/>
  <c r="D3475" i="35"/>
  <c r="E3420" i="35"/>
  <c r="E3471" i="35" s="1"/>
  <c r="I3420" i="35"/>
  <c r="I3471" i="35" s="1"/>
  <c r="M3420" i="35"/>
  <c r="M3471" i="35" s="1"/>
  <c r="Q3420" i="35"/>
  <c r="Q3471" i="35" s="1"/>
  <c r="F3420" i="35"/>
  <c r="F3471" i="35" s="1"/>
  <c r="J3420" i="35"/>
  <c r="J3471" i="35" s="1"/>
  <c r="N3420" i="35"/>
  <c r="N3471" i="35" s="1"/>
  <c r="R3420" i="35"/>
  <c r="R3471" i="35" s="1"/>
  <c r="G3420" i="35"/>
  <c r="G3471" i="35" s="1"/>
  <c r="K3420" i="35"/>
  <c r="K3471" i="35" s="1"/>
  <c r="O3420" i="35"/>
  <c r="O3471" i="35" s="1"/>
  <c r="D3471" i="35"/>
  <c r="E3416" i="35"/>
  <c r="E3467" i="35" s="1"/>
  <c r="I3416" i="35"/>
  <c r="I3467" i="35" s="1"/>
  <c r="M3416" i="35"/>
  <c r="M3467" i="35" s="1"/>
  <c r="Q3416" i="35"/>
  <c r="Q3467" i="35" s="1"/>
  <c r="F3416" i="35"/>
  <c r="F3467" i="35" s="1"/>
  <c r="J3416" i="35"/>
  <c r="J3467" i="35" s="1"/>
  <c r="N3416" i="35"/>
  <c r="N3467" i="35" s="1"/>
  <c r="R3416" i="35"/>
  <c r="R3467" i="35" s="1"/>
  <c r="G3416" i="35"/>
  <c r="G3467" i="35" s="1"/>
  <c r="K3416" i="35"/>
  <c r="K3467" i="35" s="1"/>
  <c r="O3416" i="35"/>
  <c r="O3467" i="35" s="1"/>
  <c r="D3467" i="35"/>
  <c r="E3412" i="35"/>
  <c r="E3463" i="35" s="1"/>
  <c r="I3412" i="35"/>
  <c r="I3463" i="35" s="1"/>
  <c r="M3412" i="35"/>
  <c r="M3463" i="35" s="1"/>
  <c r="Q3412" i="35"/>
  <c r="Q3463" i="35" s="1"/>
  <c r="F3412" i="35"/>
  <c r="F3463" i="35" s="1"/>
  <c r="J3412" i="35"/>
  <c r="J3463" i="35" s="1"/>
  <c r="N3412" i="35"/>
  <c r="N3463" i="35" s="1"/>
  <c r="R3412" i="35"/>
  <c r="R3463" i="35" s="1"/>
  <c r="G3412" i="35"/>
  <c r="G3463" i="35" s="1"/>
  <c r="K3412" i="35"/>
  <c r="K3463" i="35" s="1"/>
  <c r="O3412" i="35"/>
  <c r="O3463" i="35" s="1"/>
  <c r="D3463" i="35"/>
  <c r="E3408" i="35"/>
  <c r="E3459" i="35" s="1"/>
  <c r="I3408" i="35"/>
  <c r="I3459" i="35" s="1"/>
  <c r="M3408" i="35"/>
  <c r="M3459" i="35" s="1"/>
  <c r="Q3408" i="35"/>
  <c r="Q3459" i="35" s="1"/>
  <c r="F3408" i="35"/>
  <c r="F3459" i="35" s="1"/>
  <c r="J3408" i="35"/>
  <c r="J3459" i="35" s="1"/>
  <c r="N3408" i="35"/>
  <c r="N3459" i="35" s="1"/>
  <c r="R3408" i="35"/>
  <c r="R3459" i="35" s="1"/>
  <c r="G3408" i="35"/>
  <c r="G3459" i="35" s="1"/>
  <c r="K3408" i="35"/>
  <c r="K3459" i="35" s="1"/>
  <c r="O3408" i="35"/>
  <c r="O3459" i="35" s="1"/>
  <c r="D3459" i="35"/>
  <c r="E3404" i="35"/>
  <c r="E3455" i="35" s="1"/>
  <c r="I3404" i="35"/>
  <c r="I3455" i="35" s="1"/>
  <c r="M3404" i="35"/>
  <c r="M3455" i="35" s="1"/>
  <c r="Q3404" i="35"/>
  <c r="Q3455" i="35" s="1"/>
  <c r="F3404" i="35"/>
  <c r="F3455" i="35" s="1"/>
  <c r="J3404" i="35"/>
  <c r="J3455" i="35" s="1"/>
  <c r="N3404" i="35"/>
  <c r="N3455" i="35" s="1"/>
  <c r="R3404" i="35"/>
  <c r="R3455" i="35" s="1"/>
  <c r="G3404" i="35"/>
  <c r="G3455" i="35" s="1"/>
  <c r="K3404" i="35"/>
  <c r="K3455" i="35" s="1"/>
  <c r="O3404" i="35"/>
  <c r="O3455" i="35" s="1"/>
  <c r="D3455" i="35"/>
  <c r="E3400" i="35"/>
  <c r="E3451" i="35" s="1"/>
  <c r="I3400" i="35"/>
  <c r="I3451" i="35" s="1"/>
  <c r="M3400" i="35"/>
  <c r="M3451" i="35" s="1"/>
  <c r="Q3400" i="35"/>
  <c r="Q3451" i="35" s="1"/>
  <c r="F3400" i="35"/>
  <c r="F3451" i="35" s="1"/>
  <c r="J3400" i="35"/>
  <c r="J3451" i="35" s="1"/>
  <c r="N3400" i="35"/>
  <c r="N3451" i="35" s="1"/>
  <c r="R3400" i="35"/>
  <c r="R3451" i="35" s="1"/>
  <c r="G3400" i="35"/>
  <c r="G3451" i="35" s="1"/>
  <c r="K3400" i="35"/>
  <c r="K3451" i="35" s="1"/>
  <c r="O3400" i="35"/>
  <c r="O3451" i="35" s="1"/>
  <c r="D3451" i="35"/>
  <c r="E3396" i="35"/>
  <c r="E3447" i="35" s="1"/>
  <c r="I3396" i="35"/>
  <c r="I3447" i="35" s="1"/>
  <c r="M3396" i="35"/>
  <c r="M3447" i="35" s="1"/>
  <c r="Q3396" i="35"/>
  <c r="Q3447" i="35" s="1"/>
  <c r="F3396" i="35"/>
  <c r="F3447" i="35" s="1"/>
  <c r="J3396" i="35"/>
  <c r="J3447" i="35" s="1"/>
  <c r="N3396" i="35"/>
  <c r="N3447" i="35" s="1"/>
  <c r="R3396" i="35"/>
  <c r="R3447" i="35" s="1"/>
  <c r="G3396" i="35"/>
  <c r="G3447" i="35" s="1"/>
  <c r="K3396" i="35"/>
  <c r="K3447" i="35" s="1"/>
  <c r="O3396" i="35"/>
  <c r="O3447" i="35" s="1"/>
  <c r="D3447" i="35"/>
  <c r="E3392" i="35"/>
  <c r="E3443" i="35" s="1"/>
  <c r="I3392" i="35"/>
  <c r="I3443" i="35" s="1"/>
  <c r="M3392" i="35"/>
  <c r="M3443" i="35" s="1"/>
  <c r="Q3392" i="35"/>
  <c r="Q3443" i="35" s="1"/>
  <c r="F3392" i="35"/>
  <c r="F3443" i="35" s="1"/>
  <c r="J3392" i="35"/>
  <c r="J3443" i="35" s="1"/>
  <c r="N3392" i="35"/>
  <c r="N3443" i="35" s="1"/>
  <c r="R3392" i="35"/>
  <c r="R3443" i="35" s="1"/>
  <c r="G3392" i="35"/>
  <c r="G3443" i="35" s="1"/>
  <c r="K3392" i="35"/>
  <c r="K3443" i="35" s="1"/>
  <c r="O3392" i="35"/>
  <c r="O3443" i="35" s="1"/>
  <c r="D3443" i="35"/>
  <c r="E3388" i="35"/>
  <c r="E3439" i="35" s="1"/>
  <c r="I3388" i="35"/>
  <c r="I3439" i="35" s="1"/>
  <c r="M3388" i="35"/>
  <c r="M3439" i="35" s="1"/>
  <c r="Q3388" i="35"/>
  <c r="Q3439" i="35" s="1"/>
  <c r="F3388" i="35"/>
  <c r="F3439" i="35" s="1"/>
  <c r="J3388" i="35"/>
  <c r="J3439" i="35" s="1"/>
  <c r="N3388" i="35"/>
  <c r="N3439" i="35" s="1"/>
  <c r="R3388" i="35"/>
  <c r="R3439" i="35" s="1"/>
  <c r="G3388" i="35"/>
  <c r="G3439" i="35" s="1"/>
  <c r="K3388" i="35"/>
  <c r="K3439" i="35" s="1"/>
  <c r="O3388" i="35"/>
  <c r="O3439" i="35" s="1"/>
  <c r="D3439" i="35"/>
  <c r="E3384" i="35"/>
  <c r="E3435" i="35" s="1"/>
  <c r="I3384" i="35"/>
  <c r="I3435" i="35" s="1"/>
  <c r="M3384" i="35"/>
  <c r="M3435" i="35" s="1"/>
  <c r="Q3384" i="35"/>
  <c r="Q3435" i="35" s="1"/>
  <c r="F3384" i="35"/>
  <c r="F3435" i="35" s="1"/>
  <c r="J3384" i="35"/>
  <c r="J3435" i="35" s="1"/>
  <c r="N3384" i="35"/>
  <c r="N3435" i="35" s="1"/>
  <c r="R3384" i="35"/>
  <c r="R3435" i="35" s="1"/>
  <c r="G3384" i="35"/>
  <c r="G3435" i="35" s="1"/>
  <c r="K3384" i="35"/>
  <c r="K3435" i="35" s="1"/>
  <c r="O3384" i="35"/>
  <c r="O3435" i="35" s="1"/>
  <c r="D3435" i="35"/>
  <c r="E3380" i="35"/>
  <c r="I3380" i="35"/>
  <c r="M3380" i="35"/>
  <c r="Q3380" i="35"/>
  <c r="F3380" i="35"/>
  <c r="J3380" i="35"/>
  <c r="N3380" i="35"/>
  <c r="R3380" i="35"/>
  <c r="G3380" i="35"/>
  <c r="K3380" i="35"/>
  <c r="O3380" i="35"/>
  <c r="D3430" i="35"/>
  <c r="D3431" i="35"/>
  <c r="G3293" i="35"/>
  <c r="G3315" i="35"/>
  <c r="G3344" i="35" s="1"/>
  <c r="O3293" i="35"/>
  <c r="O3314" i="35"/>
  <c r="O3344" i="35" s="1"/>
  <c r="K3293" i="35"/>
  <c r="K3307" i="35"/>
  <c r="K3344" i="35" s="1"/>
  <c r="F3293" i="35"/>
  <c r="F3294" i="35"/>
  <c r="F3344" i="35" s="1"/>
  <c r="E3188" i="35"/>
  <c r="E3239" i="35" s="1"/>
  <c r="I3188" i="35"/>
  <c r="I3239" i="35" s="1"/>
  <c r="M3188" i="35"/>
  <c r="M3239" i="35" s="1"/>
  <c r="Q3188" i="35"/>
  <c r="Q3239" i="35" s="1"/>
  <c r="F3188" i="35"/>
  <c r="F3239" i="35" s="1"/>
  <c r="J3188" i="35"/>
  <c r="J3239" i="35" s="1"/>
  <c r="N3188" i="35"/>
  <c r="N3239" i="35" s="1"/>
  <c r="R3188" i="35"/>
  <c r="R3239" i="35" s="1"/>
  <c r="G3188" i="35"/>
  <c r="G3239" i="35" s="1"/>
  <c r="K3188" i="35"/>
  <c r="K3239" i="35" s="1"/>
  <c r="O3188" i="35"/>
  <c r="O3239" i="35" s="1"/>
  <c r="D3239" i="35"/>
  <c r="E3184" i="35"/>
  <c r="E3235" i="35" s="1"/>
  <c r="I3184" i="35"/>
  <c r="I3235" i="35" s="1"/>
  <c r="M3184" i="35"/>
  <c r="M3235" i="35" s="1"/>
  <c r="Q3184" i="35"/>
  <c r="Q3235" i="35" s="1"/>
  <c r="F3184" i="35"/>
  <c r="F3235" i="35" s="1"/>
  <c r="J3184" i="35"/>
  <c r="J3235" i="35" s="1"/>
  <c r="N3184" i="35"/>
  <c r="N3235" i="35" s="1"/>
  <c r="R3184" i="35"/>
  <c r="R3235" i="35" s="1"/>
  <c r="G3184" i="35"/>
  <c r="G3235" i="35" s="1"/>
  <c r="K3184" i="35"/>
  <c r="K3235" i="35" s="1"/>
  <c r="O3184" i="35"/>
  <c r="O3235" i="35" s="1"/>
  <c r="D3235" i="35"/>
  <c r="E3180" i="35"/>
  <c r="E3231" i="35" s="1"/>
  <c r="I3180" i="35"/>
  <c r="I3231" i="35" s="1"/>
  <c r="M3180" i="35"/>
  <c r="M3231" i="35" s="1"/>
  <c r="Q3180" i="35"/>
  <c r="Q3231" i="35" s="1"/>
  <c r="F3180" i="35"/>
  <c r="F3231" i="35" s="1"/>
  <c r="J3180" i="35"/>
  <c r="J3231" i="35" s="1"/>
  <c r="N3180" i="35"/>
  <c r="N3231" i="35" s="1"/>
  <c r="R3180" i="35"/>
  <c r="R3231" i="35" s="1"/>
  <c r="G3180" i="35"/>
  <c r="G3231" i="35" s="1"/>
  <c r="K3180" i="35"/>
  <c r="K3231" i="35" s="1"/>
  <c r="O3180" i="35"/>
  <c r="O3231" i="35" s="1"/>
  <c r="D3231" i="35"/>
  <c r="E3176" i="35"/>
  <c r="E3227" i="35" s="1"/>
  <c r="I3176" i="35"/>
  <c r="I3227" i="35" s="1"/>
  <c r="M3176" i="35"/>
  <c r="M3227" i="35" s="1"/>
  <c r="Q3176" i="35"/>
  <c r="Q3227" i="35" s="1"/>
  <c r="F3176" i="35"/>
  <c r="F3227" i="35" s="1"/>
  <c r="J3176" i="35"/>
  <c r="J3227" i="35" s="1"/>
  <c r="N3176" i="35"/>
  <c r="N3227" i="35" s="1"/>
  <c r="R3176" i="35"/>
  <c r="R3227" i="35" s="1"/>
  <c r="G3176" i="35"/>
  <c r="G3227" i="35" s="1"/>
  <c r="K3176" i="35"/>
  <c r="K3227" i="35" s="1"/>
  <c r="O3176" i="35"/>
  <c r="O3227" i="35" s="1"/>
  <c r="D3227" i="35"/>
  <c r="E3172" i="35"/>
  <c r="E3223" i="35" s="1"/>
  <c r="I3172" i="35"/>
  <c r="I3223" i="35" s="1"/>
  <c r="M3172" i="35"/>
  <c r="M3223" i="35" s="1"/>
  <c r="Q3172" i="35"/>
  <c r="Q3223" i="35" s="1"/>
  <c r="F3172" i="35"/>
  <c r="F3223" i="35" s="1"/>
  <c r="J3172" i="35"/>
  <c r="J3223" i="35" s="1"/>
  <c r="N3172" i="35"/>
  <c r="N3223" i="35" s="1"/>
  <c r="R3172" i="35"/>
  <c r="R3223" i="35" s="1"/>
  <c r="G3172" i="35"/>
  <c r="G3223" i="35" s="1"/>
  <c r="K3172" i="35"/>
  <c r="K3223" i="35" s="1"/>
  <c r="O3172" i="35"/>
  <c r="O3223" i="35" s="1"/>
  <c r="D3223" i="35"/>
  <c r="E3168" i="35"/>
  <c r="E3219" i="35" s="1"/>
  <c r="I3168" i="35"/>
  <c r="I3219" i="35" s="1"/>
  <c r="M3168" i="35"/>
  <c r="M3219" i="35" s="1"/>
  <c r="Q3168" i="35"/>
  <c r="Q3219" i="35" s="1"/>
  <c r="F3168" i="35"/>
  <c r="F3219" i="35" s="1"/>
  <c r="J3168" i="35"/>
  <c r="J3219" i="35" s="1"/>
  <c r="N3168" i="35"/>
  <c r="N3219" i="35" s="1"/>
  <c r="R3168" i="35"/>
  <c r="R3219" i="35" s="1"/>
  <c r="G3168" i="35"/>
  <c r="G3219" i="35" s="1"/>
  <c r="K3168" i="35"/>
  <c r="K3219" i="35" s="1"/>
  <c r="O3168" i="35"/>
  <c r="O3219" i="35" s="1"/>
  <c r="D3219" i="35"/>
  <c r="E3164" i="35"/>
  <c r="E3215" i="35" s="1"/>
  <c r="I3164" i="35"/>
  <c r="I3215" i="35" s="1"/>
  <c r="M3164" i="35"/>
  <c r="M3215" i="35" s="1"/>
  <c r="Q3164" i="35"/>
  <c r="Q3215" i="35" s="1"/>
  <c r="F3164" i="35"/>
  <c r="F3215" i="35" s="1"/>
  <c r="J3164" i="35"/>
  <c r="J3215" i="35" s="1"/>
  <c r="N3164" i="35"/>
  <c r="N3215" i="35" s="1"/>
  <c r="R3164" i="35"/>
  <c r="R3215" i="35" s="1"/>
  <c r="G3164" i="35"/>
  <c r="G3215" i="35" s="1"/>
  <c r="K3164" i="35"/>
  <c r="K3215" i="35" s="1"/>
  <c r="O3164" i="35"/>
  <c r="O3215" i="35" s="1"/>
  <c r="D3215" i="35"/>
  <c r="E3160" i="35"/>
  <c r="E3211" i="35" s="1"/>
  <c r="I3160" i="35"/>
  <c r="I3211" i="35" s="1"/>
  <c r="M3160" i="35"/>
  <c r="M3211" i="35" s="1"/>
  <c r="Q3160" i="35"/>
  <c r="Q3211" i="35" s="1"/>
  <c r="F3160" i="35"/>
  <c r="F3211" i="35" s="1"/>
  <c r="J3160" i="35"/>
  <c r="J3211" i="35" s="1"/>
  <c r="N3160" i="35"/>
  <c r="N3211" i="35" s="1"/>
  <c r="R3160" i="35"/>
  <c r="R3211" i="35" s="1"/>
  <c r="G3160" i="35"/>
  <c r="G3211" i="35" s="1"/>
  <c r="K3160" i="35"/>
  <c r="K3211" i="35" s="1"/>
  <c r="O3160" i="35"/>
  <c r="O3211" i="35" s="1"/>
  <c r="D3211" i="35"/>
  <c r="E3156" i="35"/>
  <c r="E3207" i="35" s="1"/>
  <c r="I3156" i="35"/>
  <c r="I3207" i="35" s="1"/>
  <c r="M3156" i="35"/>
  <c r="M3207" i="35" s="1"/>
  <c r="Q3156" i="35"/>
  <c r="Q3207" i="35" s="1"/>
  <c r="F3156" i="35"/>
  <c r="F3207" i="35" s="1"/>
  <c r="J3156" i="35"/>
  <c r="J3207" i="35" s="1"/>
  <c r="N3156" i="35"/>
  <c r="N3207" i="35" s="1"/>
  <c r="R3156" i="35"/>
  <c r="R3207" i="35" s="1"/>
  <c r="G3156" i="35"/>
  <c r="G3207" i="35" s="1"/>
  <c r="K3156" i="35"/>
  <c r="K3207" i="35" s="1"/>
  <c r="O3156" i="35"/>
  <c r="O3207" i="35" s="1"/>
  <c r="D3207" i="35"/>
  <c r="E3152" i="35"/>
  <c r="E3203" i="35" s="1"/>
  <c r="I3152" i="35"/>
  <c r="I3203" i="35" s="1"/>
  <c r="M3152" i="35"/>
  <c r="M3203" i="35" s="1"/>
  <c r="Q3152" i="35"/>
  <c r="Q3203" i="35" s="1"/>
  <c r="F3152" i="35"/>
  <c r="F3203" i="35" s="1"/>
  <c r="J3152" i="35"/>
  <c r="J3203" i="35" s="1"/>
  <c r="N3152" i="35"/>
  <c r="N3203" i="35" s="1"/>
  <c r="R3152" i="35"/>
  <c r="R3203" i="35" s="1"/>
  <c r="G3152" i="35"/>
  <c r="G3203" i="35" s="1"/>
  <c r="K3152" i="35"/>
  <c r="K3203" i="35" s="1"/>
  <c r="O3152" i="35"/>
  <c r="O3203" i="35" s="1"/>
  <c r="D3203" i="35"/>
  <c r="E3148" i="35"/>
  <c r="E3199" i="35" s="1"/>
  <c r="I3148" i="35"/>
  <c r="I3199" i="35" s="1"/>
  <c r="M3148" i="35"/>
  <c r="M3199" i="35" s="1"/>
  <c r="Q3148" i="35"/>
  <c r="Q3199" i="35" s="1"/>
  <c r="F3148" i="35"/>
  <c r="F3199" i="35" s="1"/>
  <c r="J3148" i="35"/>
  <c r="J3199" i="35" s="1"/>
  <c r="N3148" i="35"/>
  <c r="N3199" i="35" s="1"/>
  <c r="R3148" i="35"/>
  <c r="R3199" i="35" s="1"/>
  <c r="G3148" i="35"/>
  <c r="G3199" i="35" s="1"/>
  <c r="K3148" i="35"/>
  <c r="K3199" i="35" s="1"/>
  <c r="O3148" i="35"/>
  <c r="O3199" i="35" s="1"/>
  <c r="D3199" i="35"/>
  <c r="E3144" i="35"/>
  <c r="E3195" i="35" s="1"/>
  <c r="I3144" i="35"/>
  <c r="I3195" i="35" s="1"/>
  <c r="M3144" i="35"/>
  <c r="M3195" i="35" s="1"/>
  <c r="Q3144" i="35"/>
  <c r="Q3195" i="35" s="1"/>
  <c r="F3144" i="35"/>
  <c r="F3195" i="35" s="1"/>
  <c r="J3144" i="35"/>
  <c r="J3195" i="35" s="1"/>
  <c r="N3144" i="35"/>
  <c r="N3195" i="35" s="1"/>
  <c r="R3144" i="35"/>
  <c r="R3195" i="35" s="1"/>
  <c r="G3144" i="35"/>
  <c r="G3195" i="35" s="1"/>
  <c r="K3144" i="35"/>
  <c r="K3195" i="35" s="1"/>
  <c r="O3144" i="35"/>
  <c r="O3195" i="35" s="1"/>
  <c r="D3195" i="35"/>
  <c r="E3140" i="35"/>
  <c r="E3191" i="35" s="1"/>
  <c r="I3140" i="35"/>
  <c r="I3191" i="35" s="1"/>
  <c r="M3140" i="35"/>
  <c r="M3191" i="35" s="1"/>
  <c r="Q3140" i="35"/>
  <c r="Q3191" i="35" s="1"/>
  <c r="F3140" i="35"/>
  <c r="F3191" i="35" s="1"/>
  <c r="J3140" i="35"/>
  <c r="J3191" i="35" s="1"/>
  <c r="N3140" i="35"/>
  <c r="N3191" i="35" s="1"/>
  <c r="R3140" i="35"/>
  <c r="R3191" i="35" s="1"/>
  <c r="G3140" i="35"/>
  <c r="G3191" i="35" s="1"/>
  <c r="K3140" i="35"/>
  <c r="K3191" i="35" s="1"/>
  <c r="O3140" i="35"/>
  <c r="O3191" i="35" s="1"/>
  <c r="D3191" i="35"/>
  <c r="H3190" i="35"/>
  <c r="G3032" i="35"/>
  <c r="G3083" i="35" s="1"/>
  <c r="K3032" i="35"/>
  <c r="K3083" i="35" s="1"/>
  <c r="O3032" i="35"/>
  <c r="O3083" i="35" s="1"/>
  <c r="E3032" i="35"/>
  <c r="E3083" i="35" s="1"/>
  <c r="I3032" i="35"/>
  <c r="I3083" i="35" s="1"/>
  <c r="M3032" i="35"/>
  <c r="M3083" i="35" s="1"/>
  <c r="Q3032" i="35"/>
  <c r="Q3083" i="35" s="1"/>
  <c r="F3032" i="35"/>
  <c r="F3083" i="35" s="1"/>
  <c r="N3032" i="35"/>
  <c r="N3083" i="35" s="1"/>
  <c r="H3032" i="35"/>
  <c r="H3083" i="35" s="1"/>
  <c r="P3032" i="35"/>
  <c r="P3083" i="35" s="1"/>
  <c r="J3032" i="35"/>
  <c r="J3083" i="35" s="1"/>
  <c r="R3032" i="35"/>
  <c r="R3083" i="35" s="1"/>
  <c r="G3028" i="35"/>
  <c r="G3079" i="35" s="1"/>
  <c r="K3028" i="35"/>
  <c r="K3079" i="35" s="1"/>
  <c r="O3028" i="35"/>
  <c r="O3079" i="35" s="1"/>
  <c r="E3028" i="35"/>
  <c r="E3079" i="35" s="1"/>
  <c r="I3028" i="35"/>
  <c r="I3079" i="35" s="1"/>
  <c r="M3028" i="35"/>
  <c r="M3079" i="35" s="1"/>
  <c r="Q3028" i="35"/>
  <c r="Q3079" i="35" s="1"/>
  <c r="F3028" i="35"/>
  <c r="F3079" i="35" s="1"/>
  <c r="N3028" i="35"/>
  <c r="N3079" i="35" s="1"/>
  <c r="H3028" i="35"/>
  <c r="H3079" i="35" s="1"/>
  <c r="P3028" i="35"/>
  <c r="P3079" i="35" s="1"/>
  <c r="J3028" i="35"/>
  <c r="J3079" i="35" s="1"/>
  <c r="R3028" i="35"/>
  <c r="R3079" i="35" s="1"/>
  <c r="G3024" i="35"/>
  <c r="G3075" i="35" s="1"/>
  <c r="K3024" i="35"/>
  <c r="K3075" i="35" s="1"/>
  <c r="O3024" i="35"/>
  <c r="O3075" i="35" s="1"/>
  <c r="E3024" i="35"/>
  <c r="E3075" i="35" s="1"/>
  <c r="I3024" i="35"/>
  <c r="I3075" i="35" s="1"/>
  <c r="M3024" i="35"/>
  <c r="M3075" i="35" s="1"/>
  <c r="Q3024" i="35"/>
  <c r="Q3075" i="35" s="1"/>
  <c r="F3024" i="35"/>
  <c r="F3075" i="35" s="1"/>
  <c r="N3024" i="35"/>
  <c r="N3075" i="35" s="1"/>
  <c r="H3024" i="35"/>
  <c r="H3075" i="35" s="1"/>
  <c r="P3024" i="35"/>
  <c r="P3075" i="35" s="1"/>
  <c r="J3024" i="35"/>
  <c r="J3075" i="35" s="1"/>
  <c r="R3024" i="35"/>
  <c r="R3075" i="35" s="1"/>
  <c r="G3020" i="35"/>
  <c r="G3071" i="35" s="1"/>
  <c r="K3020" i="35"/>
  <c r="K3071" i="35" s="1"/>
  <c r="O3020" i="35"/>
  <c r="O3071" i="35" s="1"/>
  <c r="E3020" i="35"/>
  <c r="E3071" i="35" s="1"/>
  <c r="I3020" i="35"/>
  <c r="I3071" i="35" s="1"/>
  <c r="M3020" i="35"/>
  <c r="M3071" i="35" s="1"/>
  <c r="Q3020" i="35"/>
  <c r="Q3071" i="35" s="1"/>
  <c r="F3020" i="35"/>
  <c r="F3071" i="35" s="1"/>
  <c r="N3020" i="35"/>
  <c r="N3071" i="35" s="1"/>
  <c r="H3020" i="35"/>
  <c r="H3071" i="35" s="1"/>
  <c r="P3020" i="35"/>
  <c r="P3071" i="35" s="1"/>
  <c r="J3020" i="35"/>
  <c r="J3071" i="35" s="1"/>
  <c r="R3020" i="35"/>
  <c r="R3071" i="35" s="1"/>
  <c r="G3016" i="35"/>
  <c r="G3067" i="35" s="1"/>
  <c r="K3016" i="35"/>
  <c r="K3067" i="35" s="1"/>
  <c r="O3016" i="35"/>
  <c r="O3067" i="35" s="1"/>
  <c r="E3016" i="35"/>
  <c r="E3067" i="35" s="1"/>
  <c r="I3016" i="35"/>
  <c r="I3067" i="35" s="1"/>
  <c r="M3016" i="35"/>
  <c r="M3067" i="35" s="1"/>
  <c r="Q3016" i="35"/>
  <c r="Q3067" i="35" s="1"/>
  <c r="F3016" i="35"/>
  <c r="F3067" i="35" s="1"/>
  <c r="N3016" i="35"/>
  <c r="N3067" i="35" s="1"/>
  <c r="H3016" i="35"/>
  <c r="H3067" i="35" s="1"/>
  <c r="P3016" i="35"/>
  <c r="P3067" i="35" s="1"/>
  <c r="J3016" i="35"/>
  <c r="J3067" i="35" s="1"/>
  <c r="R3016" i="35"/>
  <c r="R3067" i="35" s="1"/>
  <c r="G3012" i="35"/>
  <c r="G3063" i="35" s="1"/>
  <c r="K3012" i="35"/>
  <c r="K3063" i="35" s="1"/>
  <c r="O3012" i="35"/>
  <c r="O3063" i="35" s="1"/>
  <c r="E3012" i="35"/>
  <c r="E3063" i="35" s="1"/>
  <c r="I3012" i="35"/>
  <c r="I3063" i="35" s="1"/>
  <c r="M3012" i="35"/>
  <c r="M3063" i="35" s="1"/>
  <c r="Q3012" i="35"/>
  <c r="Q3063" i="35" s="1"/>
  <c r="F3012" i="35"/>
  <c r="F3063" i="35" s="1"/>
  <c r="N3012" i="35"/>
  <c r="N3063" i="35" s="1"/>
  <c r="H3012" i="35"/>
  <c r="H3063" i="35" s="1"/>
  <c r="P3012" i="35"/>
  <c r="P3063" i="35" s="1"/>
  <c r="J3012" i="35"/>
  <c r="J3063" i="35" s="1"/>
  <c r="R3012" i="35"/>
  <c r="R3063" i="35" s="1"/>
  <c r="G3008" i="35"/>
  <c r="G3059" i="35" s="1"/>
  <c r="K3008" i="35"/>
  <c r="K3059" i="35" s="1"/>
  <c r="O3008" i="35"/>
  <c r="O3059" i="35" s="1"/>
  <c r="E3008" i="35"/>
  <c r="E3059" i="35" s="1"/>
  <c r="I3008" i="35"/>
  <c r="I3059" i="35" s="1"/>
  <c r="M3008" i="35"/>
  <c r="M3059" i="35" s="1"/>
  <c r="Q3008" i="35"/>
  <c r="Q3059" i="35" s="1"/>
  <c r="F3008" i="35"/>
  <c r="F3059" i="35" s="1"/>
  <c r="N3008" i="35"/>
  <c r="N3059" i="35" s="1"/>
  <c r="H3008" i="35"/>
  <c r="H3059" i="35" s="1"/>
  <c r="P3008" i="35"/>
  <c r="P3059" i="35" s="1"/>
  <c r="J3008" i="35"/>
  <c r="J3059" i="35" s="1"/>
  <c r="R3008" i="35"/>
  <c r="R3059" i="35" s="1"/>
  <c r="G3004" i="35"/>
  <c r="G3055" i="35" s="1"/>
  <c r="K3004" i="35"/>
  <c r="K3055" i="35" s="1"/>
  <c r="O3004" i="35"/>
  <c r="O3055" i="35" s="1"/>
  <c r="E3004" i="35"/>
  <c r="E3055" i="35" s="1"/>
  <c r="I3004" i="35"/>
  <c r="I3055" i="35" s="1"/>
  <c r="M3004" i="35"/>
  <c r="M3055" i="35" s="1"/>
  <c r="Q3004" i="35"/>
  <c r="Q3055" i="35" s="1"/>
  <c r="F3004" i="35"/>
  <c r="F3055" i="35" s="1"/>
  <c r="N3004" i="35"/>
  <c r="N3055" i="35" s="1"/>
  <c r="H3004" i="35"/>
  <c r="H3055" i="35" s="1"/>
  <c r="P3004" i="35"/>
  <c r="P3055" i="35" s="1"/>
  <c r="J3004" i="35"/>
  <c r="J3055" i="35" s="1"/>
  <c r="R3004" i="35"/>
  <c r="R3055" i="35" s="1"/>
  <c r="G3000" i="35"/>
  <c r="K3000" i="35"/>
  <c r="O3000" i="35"/>
  <c r="E3000" i="35"/>
  <c r="I3000" i="35"/>
  <c r="M3000" i="35"/>
  <c r="Q3000" i="35"/>
  <c r="F3000" i="35"/>
  <c r="N3000" i="35"/>
  <c r="H3000" i="35"/>
  <c r="P3000" i="35"/>
  <c r="J3000" i="35"/>
  <c r="R3000" i="35"/>
  <c r="E2521" i="35"/>
  <c r="E2572" i="35" s="1"/>
  <c r="I2521" i="35"/>
  <c r="I2572" i="35" s="1"/>
  <c r="M2521" i="35"/>
  <c r="M2572" i="35" s="1"/>
  <c r="Q2521" i="35"/>
  <c r="Q2572" i="35" s="1"/>
  <c r="F2521" i="35"/>
  <c r="F2572" i="35" s="1"/>
  <c r="J2521" i="35"/>
  <c r="J2572" i="35" s="1"/>
  <c r="N2521" i="35"/>
  <c r="N2572" i="35" s="1"/>
  <c r="R2521" i="35"/>
  <c r="R2572" i="35" s="1"/>
  <c r="G2521" i="35"/>
  <c r="G2572" i="35" s="1"/>
  <c r="K2521" i="35"/>
  <c r="K2572" i="35" s="1"/>
  <c r="O2521" i="35"/>
  <c r="O2572" i="35" s="1"/>
  <c r="H2521" i="35"/>
  <c r="H2572" i="35" s="1"/>
  <c r="L2521" i="35"/>
  <c r="L2572" i="35" s="1"/>
  <c r="P2521" i="35"/>
  <c r="P2572" i="35" s="1"/>
  <c r="D2572" i="35"/>
  <c r="E2513" i="35"/>
  <c r="E2564" i="35" s="1"/>
  <c r="I2513" i="35"/>
  <c r="I2564" i="35" s="1"/>
  <c r="M2513" i="35"/>
  <c r="M2564" i="35" s="1"/>
  <c r="Q2513" i="35"/>
  <c r="Q2564" i="35" s="1"/>
  <c r="F2513" i="35"/>
  <c r="F2564" i="35" s="1"/>
  <c r="J2513" i="35"/>
  <c r="J2564" i="35" s="1"/>
  <c r="N2513" i="35"/>
  <c r="N2564" i="35" s="1"/>
  <c r="R2513" i="35"/>
  <c r="R2564" i="35" s="1"/>
  <c r="G2513" i="35"/>
  <c r="G2564" i="35" s="1"/>
  <c r="K2513" i="35"/>
  <c r="K2564" i="35" s="1"/>
  <c r="O2513" i="35"/>
  <c r="O2564" i="35" s="1"/>
  <c r="D2564" i="35"/>
  <c r="H2513" i="35"/>
  <c r="H2564" i="35" s="1"/>
  <c r="L2513" i="35"/>
  <c r="L2564" i="35" s="1"/>
  <c r="P2513" i="35"/>
  <c r="P2564" i="35" s="1"/>
  <c r="E2505" i="35"/>
  <c r="I2505" i="35"/>
  <c r="M2505" i="35"/>
  <c r="Q2505" i="35"/>
  <c r="F2505" i="35"/>
  <c r="J2505" i="35"/>
  <c r="N2505" i="35"/>
  <c r="R2505" i="35"/>
  <c r="G2505" i="35"/>
  <c r="G2556" i="35" s="1"/>
  <c r="K2505" i="35"/>
  <c r="K2556" i="35" s="1"/>
  <c r="O2505" i="35"/>
  <c r="O2556" i="35" s="1"/>
  <c r="D2529" i="35"/>
  <c r="D2556" i="35"/>
  <c r="H2505" i="35"/>
  <c r="H2556" i="35" s="1"/>
  <c r="L2505" i="35"/>
  <c r="L2556" i="35" s="1"/>
  <c r="P2505" i="35"/>
  <c r="P2556" i="35" s="1"/>
  <c r="P2555" i="35"/>
  <c r="J3293" i="35"/>
  <c r="J3294" i="35"/>
  <c r="J3344" i="35" s="1"/>
  <c r="E3293" i="35"/>
  <c r="E3294" i="35"/>
  <c r="E3344" i="35" s="1"/>
  <c r="P3188" i="35"/>
  <c r="P3239" i="35" s="1"/>
  <c r="E3187" i="35"/>
  <c r="E3238" i="35" s="1"/>
  <c r="I3187" i="35"/>
  <c r="I3238" i="35" s="1"/>
  <c r="M3187" i="35"/>
  <c r="M3238" i="35" s="1"/>
  <c r="Q3187" i="35"/>
  <c r="Q3238" i="35" s="1"/>
  <c r="F3187" i="35"/>
  <c r="F3238" i="35" s="1"/>
  <c r="J3187" i="35"/>
  <c r="J3238" i="35" s="1"/>
  <c r="N3187" i="35"/>
  <c r="N3238" i="35" s="1"/>
  <c r="R3187" i="35"/>
  <c r="R3238" i="35" s="1"/>
  <c r="G3187" i="35"/>
  <c r="G3238" i="35" s="1"/>
  <c r="K3187" i="35"/>
  <c r="K3238" i="35" s="1"/>
  <c r="O3187" i="35"/>
  <c r="O3238" i="35" s="1"/>
  <c r="D3238" i="35"/>
  <c r="L3185" i="35"/>
  <c r="L3236" i="35" s="1"/>
  <c r="P3184" i="35"/>
  <c r="P3235" i="35" s="1"/>
  <c r="E3183" i="35"/>
  <c r="E3234" i="35" s="1"/>
  <c r="I3183" i="35"/>
  <c r="I3234" i="35" s="1"/>
  <c r="M3183" i="35"/>
  <c r="M3234" i="35" s="1"/>
  <c r="Q3183" i="35"/>
  <c r="Q3234" i="35" s="1"/>
  <c r="F3183" i="35"/>
  <c r="F3234" i="35" s="1"/>
  <c r="J3183" i="35"/>
  <c r="J3234" i="35" s="1"/>
  <c r="N3183" i="35"/>
  <c r="N3234" i="35" s="1"/>
  <c r="R3183" i="35"/>
  <c r="R3234" i="35" s="1"/>
  <c r="G3183" i="35"/>
  <c r="G3234" i="35" s="1"/>
  <c r="K3183" i="35"/>
  <c r="K3234" i="35" s="1"/>
  <c r="O3183" i="35"/>
  <c r="O3234" i="35" s="1"/>
  <c r="D3234" i="35"/>
  <c r="L3181" i="35"/>
  <c r="L3232" i="35" s="1"/>
  <c r="P3180" i="35"/>
  <c r="P3231" i="35" s="1"/>
  <c r="E3179" i="35"/>
  <c r="E3230" i="35" s="1"/>
  <c r="I3179" i="35"/>
  <c r="I3230" i="35" s="1"/>
  <c r="M3179" i="35"/>
  <c r="M3230" i="35" s="1"/>
  <c r="Q3179" i="35"/>
  <c r="Q3230" i="35" s="1"/>
  <c r="F3179" i="35"/>
  <c r="F3230" i="35" s="1"/>
  <c r="J3179" i="35"/>
  <c r="J3230" i="35" s="1"/>
  <c r="N3179" i="35"/>
  <c r="N3230" i="35" s="1"/>
  <c r="R3179" i="35"/>
  <c r="R3230" i="35" s="1"/>
  <c r="G3179" i="35"/>
  <c r="G3230" i="35" s="1"/>
  <c r="K3179" i="35"/>
  <c r="K3230" i="35" s="1"/>
  <c r="O3179" i="35"/>
  <c r="O3230" i="35" s="1"/>
  <c r="D3230" i="35"/>
  <c r="L3177" i="35"/>
  <c r="L3228" i="35" s="1"/>
  <c r="P3176" i="35"/>
  <c r="P3227" i="35" s="1"/>
  <c r="E3175" i="35"/>
  <c r="E3226" i="35" s="1"/>
  <c r="I3175" i="35"/>
  <c r="I3226" i="35" s="1"/>
  <c r="M3175" i="35"/>
  <c r="M3226" i="35" s="1"/>
  <c r="Q3175" i="35"/>
  <c r="Q3226" i="35" s="1"/>
  <c r="F3175" i="35"/>
  <c r="F3226" i="35" s="1"/>
  <c r="J3175" i="35"/>
  <c r="J3226" i="35" s="1"/>
  <c r="N3175" i="35"/>
  <c r="N3226" i="35" s="1"/>
  <c r="R3175" i="35"/>
  <c r="R3226" i="35" s="1"/>
  <c r="G3175" i="35"/>
  <c r="G3226" i="35" s="1"/>
  <c r="K3175" i="35"/>
  <c r="K3226" i="35" s="1"/>
  <c r="O3175" i="35"/>
  <c r="O3226" i="35" s="1"/>
  <c r="D3226" i="35"/>
  <c r="L3173" i="35"/>
  <c r="L3224" i="35" s="1"/>
  <c r="P3172" i="35"/>
  <c r="P3223" i="35" s="1"/>
  <c r="E3171" i="35"/>
  <c r="E3222" i="35" s="1"/>
  <c r="I3171" i="35"/>
  <c r="I3222" i="35" s="1"/>
  <c r="M3171" i="35"/>
  <c r="M3222" i="35" s="1"/>
  <c r="Q3171" i="35"/>
  <c r="Q3222" i="35" s="1"/>
  <c r="F3171" i="35"/>
  <c r="F3222" i="35" s="1"/>
  <c r="J3171" i="35"/>
  <c r="J3222" i="35" s="1"/>
  <c r="N3171" i="35"/>
  <c r="N3222" i="35" s="1"/>
  <c r="R3171" i="35"/>
  <c r="R3222" i="35" s="1"/>
  <c r="G3171" i="35"/>
  <c r="G3222" i="35" s="1"/>
  <c r="K3171" i="35"/>
  <c r="K3222" i="35" s="1"/>
  <c r="O3171" i="35"/>
  <c r="O3222" i="35" s="1"/>
  <c r="D3222" i="35"/>
  <c r="L3169" i="35"/>
  <c r="L3220" i="35" s="1"/>
  <c r="P3168" i="35"/>
  <c r="P3219" i="35" s="1"/>
  <c r="E3167" i="35"/>
  <c r="E3218" i="35" s="1"/>
  <c r="I3167" i="35"/>
  <c r="I3218" i="35" s="1"/>
  <c r="M3167" i="35"/>
  <c r="M3218" i="35" s="1"/>
  <c r="Q3167" i="35"/>
  <c r="Q3218" i="35" s="1"/>
  <c r="F3167" i="35"/>
  <c r="F3218" i="35" s="1"/>
  <c r="J3167" i="35"/>
  <c r="J3218" i="35" s="1"/>
  <c r="N3167" i="35"/>
  <c r="N3218" i="35" s="1"/>
  <c r="R3167" i="35"/>
  <c r="R3218" i="35" s="1"/>
  <c r="G3167" i="35"/>
  <c r="G3218" i="35" s="1"/>
  <c r="K3167" i="35"/>
  <c r="K3218" i="35" s="1"/>
  <c r="O3167" i="35"/>
  <c r="O3218" i="35" s="1"/>
  <c r="D3218" i="35"/>
  <c r="L3165" i="35"/>
  <c r="L3216" i="35" s="1"/>
  <c r="P3164" i="35"/>
  <c r="P3215" i="35" s="1"/>
  <c r="E3163" i="35"/>
  <c r="E3214" i="35" s="1"/>
  <c r="I3163" i="35"/>
  <c r="I3214" i="35" s="1"/>
  <c r="M3163" i="35"/>
  <c r="M3214" i="35" s="1"/>
  <c r="Q3163" i="35"/>
  <c r="Q3214" i="35" s="1"/>
  <c r="F3163" i="35"/>
  <c r="F3214" i="35" s="1"/>
  <c r="J3163" i="35"/>
  <c r="J3214" i="35" s="1"/>
  <c r="N3163" i="35"/>
  <c r="N3214" i="35" s="1"/>
  <c r="R3163" i="35"/>
  <c r="R3214" i="35" s="1"/>
  <c r="G3163" i="35"/>
  <c r="G3214" i="35" s="1"/>
  <c r="K3163" i="35"/>
  <c r="K3214" i="35" s="1"/>
  <c r="O3163" i="35"/>
  <c r="O3214" i="35" s="1"/>
  <c r="D3214" i="35"/>
  <c r="L3161" i="35"/>
  <c r="L3212" i="35" s="1"/>
  <c r="P3160" i="35"/>
  <c r="P3211" i="35" s="1"/>
  <c r="E3159" i="35"/>
  <c r="E3210" i="35" s="1"/>
  <c r="I3159" i="35"/>
  <c r="I3210" i="35" s="1"/>
  <c r="M3159" i="35"/>
  <c r="M3210" i="35" s="1"/>
  <c r="Q3159" i="35"/>
  <c r="Q3210" i="35" s="1"/>
  <c r="F3159" i="35"/>
  <c r="F3210" i="35" s="1"/>
  <c r="J3159" i="35"/>
  <c r="J3210" i="35" s="1"/>
  <c r="N3159" i="35"/>
  <c r="N3210" i="35" s="1"/>
  <c r="R3159" i="35"/>
  <c r="R3210" i="35" s="1"/>
  <c r="G3159" i="35"/>
  <c r="G3210" i="35" s="1"/>
  <c r="K3159" i="35"/>
  <c r="K3210" i="35" s="1"/>
  <c r="O3159" i="35"/>
  <c r="O3210" i="35" s="1"/>
  <c r="D3210" i="35"/>
  <c r="L3157" i="35"/>
  <c r="L3208" i="35" s="1"/>
  <c r="P3156" i="35"/>
  <c r="P3207" i="35" s="1"/>
  <c r="E3155" i="35"/>
  <c r="E3206" i="35" s="1"/>
  <c r="I3155" i="35"/>
  <c r="I3206" i="35" s="1"/>
  <c r="M3155" i="35"/>
  <c r="M3206" i="35" s="1"/>
  <c r="Q3155" i="35"/>
  <c r="Q3206" i="35" s="1"/>
  <c r="F3155" i="35"/>
  <c r="F3206" i="35" s="1"/>
  <c r="J3155" i="35"/>
  <c r="J3206" i="35" s="1"/>
  <c r="N3155" i="35"/>
  <c r="N3206" i="35" s="1"/>
  <c r="R3155" i="35"/>
  <c r="R3206" i="35" s="1"/>
  <c r="G3155" i="35"/>
  <c r="G3206" i="35" s="1"/>
  <c r="K3155" i="35"/>
  <c r="K3206" i="35" s="1"/>
  <c r="O3155" i="35"/>
  <c r="O3206" i="35" s="1"/>
  <c r="D3206" i="35"/>
  <c r="L3153" i="35"/>
  <c r="L3204" i="35" s="1"/>
  <c r="P3152" i="35"/>
  <c r="P3203" i="35" s="1"/>
  <c r="E3151" i="35"/>
  <c r="E3202" i="35" s="1"/>
  <c r="I3151" i="35"/>
  <c r="I3202" i="35" s="1"/>
  <c r="M3151" i="35"/>
  <c r="M3202" i="35" s="1"/>
  <c r="Q3151" i="35"/>
  <c r="Q3202" i="35" s="1"/>
  <c r="F3151" i="35"/>
  <c r="F3202" i="35" s="1"/>
  <c r="J3151" i="35"/>
  <c r="J3202" i="35" s="1"/>
  <c r="N3151" i="35"/>
  <c r="N3202" i="35" s="1"/>
  <c r="R3151" i="35"/>
  <c r="R3202" i="35" s="1"/>
  <c r="G3151" i="35"/>
  <c r="G3202" i="35" s="1"/>
  <c r="K3151" i="35"/>
  <c r="K3202" i="35" s="1"/>
  <c r="O3151" i="35"/>
  <c r="O3202" i="35" s="1"/>
  <c r="D3202" i="35"/>
  <c r="L3149" i="35"/>
  <c r="L3200" i="35" s="1"/>
  <c r="P3148" i="35"/>
  <c r="P3199" i="35" s="1"/>
  <c r="E3147" i="35"/>
  <c r="E3198" i="35" s="1"/>
  <c r="I3147" i="35"/>
  <c r="I3198" i="35" s="1"/>
  <c r="M3147" i="35"/>
  <c r="M3198" i="35" s="1"/>
  <c r="Q3147" i="35"/>
  <c r="Q3198" i="35" s="1"/>
  <c r="F3147" i="35"/>
  <c r="F3198" i="35" s="1"/>
  <c r="J3147" i="35"/>
  <c r="J3198" i="35" s="1"/>
  <c r="N3147" i="35"/>
  <c r="N3198" i="35" s="1"/>
  <c r="R3147" i="35"/>
  <c r="R3198" i="35" s="1"/>
  <c r="G3147" i="35"/>
  <c r="G3198" i="35" s="1"/>
  <c r="K3147" i="35"/>
  <c r="K3198" i="35" s="1"/>
  <c r="O3147" i="35"/>
  <c r="O3198" i="35" s="1"/>
  <c r="D3198" i="35"/>
  <c r="L3145" i="35"/>
  <c r="L3196" i="35" s="1"/>
  <c r="P3144" i="35"/>
  <c r="P3195" i="35" s="1"/>
  <c r="E3143" i="35"/>
  <c r="E3194" i="35" s="1"/>
  <c r="I3143" i="35"/>
  <c r="I3194" i="35" s="1"/>
  <c r="M3143" i="35"/>
  <c r="M3194" i="35" s="1"/>
  <c r="Q3143" i="35"/>
  <c r="Q3194" i="35" s="1"/>
  <c r="F3143" i="35"/>
  <c r="F3194" i="35" s="1"/>
  <c r="J3143" i="35"/>
  <c r="J3194" i="35" s="1"/>
  <c r="N3143" i="35"/>
  <c r="N3194" i="35" s="1"/>
  <c r="R3143" i="35"/>
  <c r="R3194" i="35" s="1"/>
  <c r="G3143" i="35"/>
  <c r="G3194" i="35" s="1"/>
  <c r="K3143" i="35"/>
  <c r="K3194" i="35" s="1"/>
  <c r="O3143" i="35"/>
  <c r="O3194" i="35" s="1"/>
  <c r="D3194" i="35"/>
  <c r="L3141" i="35"/>
  <c r="L3192" i="35" s="1"/>
  <c r="P3140" i="35"/>
  <c r="P3191" i="35" s="1"/>
  <c r="E3139" i="35"/>
  <c r="I3139" i="35"/>
  <c r="M3139" i="35"/>
  <c r="Q3139" i="35"/>
  <c r="F3139" i="35"/>
  <c r="J3139" i="35"/>
  <c r="N3139" i="35"/>
  <c r="R3139" i="35"/>
  <c r="G3139" i="35"/>
  <c r="K3139" i="35"/>
  <c r="O3139" i="35"/>
  <c r="D3189" i="35"/>
  <c r="D3190" i="35"/>
  <c r="D3079" i="35"/>
  <c r="D3063" i="35"/>
  <c r="F2909" i="35"/>
  <c r="F2935" i="35"/>
  <c r="F2960" i="35" s="1"/>
  <c r="F2967" i="35" s="1"/>
  <c r="Q2909" i="35"/>
  <c r="Q2910" i="35"/>
  <c r="Q2960" i="35" s="1"/>
  <c r="Q2967" i="35" s="1"/>
  <c r="Q2977" i="35" s="1"/>
  <c r="Q2981" i="35" s="1"/>
  <c r="M2909" i="35"/>
  <c r="M2910" i="35"/>
  <c r="M2960" i="35" s="1"/>
  <c r="M2967" i="35" s="1"/>
  <c r="M2977" i="35" s="1"/>
  <c r="M2981" i="35" s="1"/>
  <c r="I2909" i="35"/>
  <c r="I2910" i="35"/>
  <c r="I2960" i="35" s="1"/>
  <c r="I2967" i="35" s="1"/>
  <c r="I2977" i="35" s="1"/>
  <c r="I2981" i="35" s="1"/>
  <c r="E2909" i="35"/>
  <c r="E2910" i="35"/>
  <c r="E2960" i="35" s="1"/>
  <c r="E2967" i="35" s="1"/>
  <c r="E2977" i="35" s="1"/>
  <c r="E2981" i="35" s="1"/>
  <c r="E2658" i="35"/>
  <c r="E2709" i="35" s="1"/>
  <c r="I2658" i="35"/>
  <c r="I2709" i="35" s="1"/>
  <c r="M2658" i="35"/>
  <c r="M2709" i="35" s="1"/>
  <c r="Q2658" i="35"/>
  <c r="Q2709" i="35" s="1"/>
  <c r="F2658" i="35"/>
  <c r="F2709" i="35" s="1"/>
  <c r="J2658" i="35"/>
  <c r="J2709" i="35" s="1"/>
  <c r="N2658" i="35"/>
  <c r="N2709" i="35" s="1"/>
  <c r="R2658" i="35"/>
  <c r="R2709" i="35" s="1"/>
  <c r="G2658" i="35"/>
  <c r="G2709" i="35" s="1"/>
  <c r="K2658" i="35"/>
  <c r="K2709" i="35" s="1"/>
  <c r="O2658" i="35"/>
  <c r="O2709" i="35" s="1"/>
  <c r="H2658" i="35"/>
  <c r="H2709" i="35" s="1"/>
  <c r="L2658" i="35"/>
  <c r="L2709" i="35" s="1"/>
  <c r="P2658" i="35"/>
  <c r="P2709" i="35" s="1"/>
  <c r="D2709" i="35"/>
  <c r="E2642" i="35"/>
  <c r="E2693" i="35" s="1"/>
  <c r="I2642" i="35"/>
  <c r="I2693" i="35" s="1"/>
  <c r="M2642" i="35"/>
  <c r="M2693" i="35" s="1"/>
  <c r="Q2642" i="35"/>
  <c r="Q2693" i="35" s="1"/>
  <c r="F2642" i="35"/>
  <c r="F2693" i="35" s="1"/>
  <c r="J2642" i="35"/>
  <c r="J2693" i="35" s="1"/>
  <c r="N2642" i="35"/>
  <c r="N2693" i="35" s="1"/>
  <c r="R2642" i="35"/>
  <c r="R2693" i="35" s="1"/>
  <c r="G2642" i="35"/>
  <c r="G2693" i="35" s="1"/>
  <c r="K2642" i="35"/>
  <c r="K2693" i="35" s="1"/>
  <c r="O2642" i="35"/>
  <c r="O2693" i="35" s="1"/>
  <c r="H2642" i="35"/>
  <c r="H2693" i="35" s="1"/>
  <c r="L2642" i="35"/>
  <c r="L2693" i="35" s="1"/>
  <c r="P2642" i="35"/>
  <c r="P2693" i="35" s="1"/>
  <c r="D2693" i="35"/>
  <c r="N3293" i="35"/>
  <c r="N3294" i="35"/>
  <c r="N3344" i="35" s="1"/>
  <c r="L3188" i="35"/>
  <c r="L3239" i="35" s="1"/>
  <c r="E3186" i="35"/>
  <c r="E3237" i="35" s="1"/>
  <c r="I3186" i="35"/>
  <c r="I3237" i="35" s="1"/>
  <c r="M3186" i="35"/>
  <c r="M3237" i="35" s="1"/>
  <c r="Q3186" i="35"/>
  <c r="Q3237" i="35" s="1"/>
  <c r="F3186" i="35"/>
  <c r="F3237" i="35" s="1"/>
  <c r="J3186" i="35"/>
  <c r="J3237" i="35" s="1"/>
  <c r="N3186" i="35"/>
  <c r="N3237" i="35" s="1"/>
  <c r="R3186" i="35"/>
  <c r="R3237" i="35" s="1"/>
  <c r="G3186" i="35"/>
  <c r="G3237" i="35" s="1"/>
  <c r="K3186" i="35"/>
  <c r="K3237" i="35" s="1"/>
  <c r="O3186" i="35"/>
  <c r="O3237" i="35" s="1"/>
  <c r="D3237" i="35"/>
  <c r="L3184" i="35"/>
  <c r="L3235" i="35" s="1"/>
  <c r="E3182" i="35"/>
  <c r="E3233" i="35" s="1"/>
  <c r="I3182" i="35"/>
  <c r="I3233" i="35" s="1"/>
  <c r="M3182" i="35"/>
  <c r="M3233" i="35" s="1"/>
  <c r="Q3182" i="35"/>
  <c r="Q3233" i="35" s="1"/>
  <c r="F3182" i="35"/>
  <c r="F3233" i="35" s="1"/>
  <c r="J3182" i="35"/>
  <c r="J3233" i="35" s="1"/>
  <c r="N3182" i="35"/>
  <c r="N3233" i="35" s="1"/>
  <c r="R3182" i="35"/>
  <c r="R3233" i="35" s="1"/>
  <c r="G3182" i="35"/>
  <c r="G3233" i="35" s="1"/>
  <c r="K3182" i="35"/>
  <c r="K3233" i="35" s="1"/>
  <c r="O3182" i="35"/>
  <c r="O3233" i="35" s="1"/>
  <c r="D3233" i="35"/>
  <c r="L3180" i="35"/>
  <c r="L3231" i="35" s="1"/>
  <c r="E3178" i="35"/>
  <c r="E3229" i="35" s="1"/>
  <c r="I3178" i="35"/>
  <c r="I3229" i="35" s="1"/>
  <c r="M3178" i="35"/>
  <c r="M3229" i="35" s="1"/>
  <c r="Q3178" i="35"/>
  <c r="Q3229" i="35" s="1"/>
  <c r="F3178" i="35"/>
  <c r="F3229" i="35" s="1"/>
  <c r="J3178" i="35"/>
  <c r="J3229" i="35" s="1"/>
  <c r="N3178" i="35"/>
  <c r="N3229" i="35" s="1"/>
  <c r="R3178" i="35"/>
  <c r="R3229" i="35" s="1"/>
  <c r="G3178" i="35"/>
  <c r="G3229" i="35" s="1"/>
  <c r="K3178" i="35"/>
  <c r="K3229" i="35" s="1"/>
  <c r="O3178" i="35"/>
  <c r="O3229" i="35" s="1"/>
  <c r="D3229" i="35"/>
  <c r="L3176" i="35"/>
  <c r="L3227" i="35" s="1"/>
  <c r="E3174" i="35"/>
  <c r="E3225" i="35" s="1"/>
  <c r="I3174" i="35"/>
  <c r="I3225" i="35" s="1"/>
  <c r="M3174" i="35"/>
  <c r="M3225" i="35" s="1"/>
  <c r="Q3174" i="35"/>
  <c r="Q3225" i="35" s="1"/>
  <c r="F3174" i="35"/>
  <c r="F3225" i="35" s="1"/>
  <c r="J3174" i="35"/>
  <c r="J3225" i="35" s="1"/>
  <c r="N3174" i="35"/>
  <c r="N3225" i="35" s="1"/>
  <c r="R3174" i="35"/>
  <c r="R3225" i="35" s="1"/>
  <c r="G3174" i="35"/>
  <c r="G3225" i="35" s="1"/>
  <c r="K3174" i="35"/>
  <c r="K3225" i="35" s="1"/>
  <c r="O3174" i="35"/>
  <c r="O3225" i="35" s="1"/>
  <c r="D3225" i="35"/>
  <c r="L3172" i="35"/>
  <c r="L3223" i="35" s="1"/>
  <c r="E3170" i="35"/>
  <c r="E3221" i="35" s="1"/>
  <c r="I3170" i="35"/>
  <c r="I3221" i="35" s="1"/>
  <c r="M3170" i="35"/>
  <c r="M3221" i="35" s="1"/>
  <c r="Q3170" i="35"/>
  <c r="Q3221" i="35" s="1"/>
  <c r="F3170" i="35"/>
  <c r="F3221" i="35" s="1"/>
  <c r="J3170" i="35"/>
  <c r="J3221" i="35" s="1"/>
  <c r="N3170" i="35"/>
  <c r="N3221" i="35" s="1"/>
  <c r="R3170" i="35"/>
  <c r="R3221" i="35" s="1"/>
  <c r="G3170" i="35"/>
  <c r="G3221" i="35" s="1"/>
  <c r="K3170" i="35"/>
  <c r="K3221" i="35" s="1"/>
  <c r="O3170" i="35"/>
  <c r="O3221" i="35" s="1"/>
  <c r="D3221" i="35"/>
  <c r="L3168" i="35"/>
  <c r="L3219" i="35" s="1"/>
  <c r="E3166" i="35"/>
  <c r="E3217" i="35" s="1"/>
  <c r="I3166" i="35"/>
  <c r="I3217" i="35" s="1"/>
  <c r="M3166" i="35"/>
  <c r="M3217" i="35" s="1"/>
  <c r="Q3166" i="35"/>
  <c r="Q3217" i="35" s="1"/>
  <c r="F3166" i="35"/>
  <c r="F3217" i="35" s="1"/>
  <c r="J3166" i="35"/>
  <c r="J3217" i="35" s="1"/>
  <c r="N3166" i="35"/>
  <c r="N3217" i="35" s="1"/>
  <c r="R3166" i="35"/>
  <c r="R3217" i="35" s="1"/>
  <c r="G3166" i="35"/>
  <c r="G3217" i="35" s="1"/>
  <c r="K3166" i="35"/>
  <c r="K3217" i="35" s="1"/>
  <c r="O3166" i="35"/>
  <c r="O3217" i="35" s="1"/>
  <c r="D3217" i="35"/>
  <c r="L3164" i="35"/>
  <c r="L3215" i="35" s="1"/>
  <c r="E3162" i="35"/>
  <c r="E3213" i="35" s="1"/>
  <c r="I3162" i="35"/>
  <c r="I3213" i="35" s="1"/>
  <c r="M3162" i="35"/>
  <c r="M3213" i="35" s="1"/>
  <c r="Q3162" i="35"/>
  <c r="Q3213" i="35" s="1"/>
  <c r="F3162" i="35"/>
  <c r="F3213" i="35" s="1"/>
  <c r="J3162" i="35"/>
  <c r="J3213" i="35" s="1"/>
  <c r="N3162" i="35"/>
  <c r="N3213" i="35" s="1"/>
  <c r="R3162" i="35"/>
  <c r="R3213" i="35" s="1"/>
  <c r="G3162" i="35"/>
  <c r="G3213" i="35" s="1"/>
  <c r="K3162" i="35"/>
  <c r="K3213" i="35" s="1"/>
  <c r="O3162" i="35"/>
  <c r="O3213" i="35" s="1"/>
  <c r="D3213" i="35"/>
  <c r="L3160" i="35"/>
  <c r="L3211" i="35" s="1"/>
  <c r="E3158" i="35"/>
  <c r="E3209" i="35" s="1"/>
  <c r="I3158" i="35"/>
  <c r="I3209" i="35" s="1"/>
  <c r="M3158" i="35"/>
  <c r="M3209" i="35" s="1"/>
  <c r="Q3158" i="35"/>
  <c r="Q3209" i="35" s="1"/>
  <c r="F3158" i="35"/>
  <c r="F3209" i="35" s="1"/>
  <c r="J3158" i="35"/>
  <c r="J3209" i="35" s="1"/>
  <c r="N3158" i="35"/>
  <c r="N3209" i="35" s="1"/>
  <c r="R3158" i="35"/>
  <c r="R3209" i="35" s="1"/>
  <c r="G3158" i="35"/>
  <c r="G3209" i="35" s="1"/>
  <c r="K3158" i="35"/>
  <c r="K3209" i="35" s="1"/>
  <c r="O3158" i="35"/>
  <c r="O3209" i="35" s="1"/>
  <c r="D3209" i="35"/>
  <c r="L3156" i="35"/>
  <c r="L3207" i="35" s="1"/>
  <c r="E3154" i="35"/>
  <c r="E3205" i="35" s="1"/>
  <c r="I3154" i="35"/>
  <c r="I3205" i="35" s="1"/>
  <c r="M3154" i="35"/>
  <c r="M3205" i="35" s="1"/>
  <c r="Q3154" i="35"/>
  <c r="Q3205" i="35" s="1"/>
  <c r="F3154" i="35"/>
  <c r="F3205" i="35" s="1"/>
  <c r="J3154" i="35"/>
  <c r="J3205" i="35" s="1"/>
  <c r="N3154" i="35"/>
  <c r="N3205" i="35" s="1"/>
  <c r="R3154" i="35"/>
  <c r="R3205" i="35" s="1"/>
  <c r="G3154" i="35"/>
  <c r="G3205" i="35" s="1"/>
  <c r="K3154" i="35"/>
  <c r="K3205" i="35" s="1"/>
  <c r="O3154" i="35"/>
  <c r="O3205" i="35" s="1"/>
  <c r="D3205" i="35"/>
  <c r="L3152" i="35"/>
  <c r="L3203" i="35" s="1"/>
  <c r="E3150" i="35"/>
  <c r="E3201" i="35" s="1"/>
  <c r="I3150" i="35"/>
  <c r="I3201" i="35" s="1"/>
  <c r="M3150" i="35"/>
  <c r="M3201" i="35" s="1"/>
  <c r="Q3150" i="35"/>
  <c r="Q3201" i="35" s="1"/>
  <c r="F3150" i="35"/>
  <c r="F3201" i="35" s="1"/>
  <c r="J3150" i="35"/>
  <c r="J3201" i="35" s="1"/>
  <c r="N3150" i="35"/>
  <c r="N3201" i="35" s="1"/>
  <c r="R3150" i="35"/>
  <c r="R3201" i="35" s="1"/>
  <c r="G3150" i="35"/>
  <c r="G3201" i="35" s="1"/>
  <c r="K3150" i="35"/>
  <c r="K3201" i="35" s="1"/>
  <c r="O3150" i="35"/>
  <c r="O3201" i="35" s="1"/>
  <c r="D3201" i="35"/>
  <c r="L3148" i="35"/>
  <c r="L3199" i="35" s="1"/>
  <c r="E3146" i="35"/>
  <c r="E3197" i="35" s="1"/>
  <c r="I3146" i="35"/>
  <c r="I3197" i="35" s="1"/>
  <c r="M3146" i="35"/>
  <c r="M3197" i="35" s="1"/>
  <c r="Q3146" i="35"/>
  <c r="Q3197" i="35" s="1"/>
  <c r="F3146" i="35"/>
  <c r="F3197" i="35" s="1"/>
  <c r="J3146" i="35"/>
  <c r="J3197" i="35" s="1"/>
  <c r="N3146" i="35"/>
  <c r="N3197" i="35" s="1"/>
  <c r="R3146" i="35"/>
  <c r="R3197" i="35" s="1"/>
  <c r="G3146" i="35"/>
  <c r="G3197" i="35" s="1"/>
  <c r="K3146" i="35"/>
  <c r="K3197" i="35" s="1"/>
  <c r="O3146" i="35"/>
  <c r="O3197" i="35" s="1"/>
  <c r="D3197" i="35"/>
  <c r="L3144" i="35"/>
  <c r="L3195" i="35" s="1"/>
  <c r="E3142" i="35"/>
  <c r="E3193" i="35" s="1"/>
  <c r="I3142" i="35"/>
  <c r="I3193" i="35" s="1"/>
  <c r="M3142" i="35"/>
  <c r="M3193" i="35" s="1"/>
  <c r="Q3142" i="35"/>
  <c r="Q3193" i="35" s="1"/>
  <c r="F3142" i="35"/>
  <c r="F3193" i="35" s="1"/>
  <c r="J3142" i="35"/>
  <c r="J3193" i="35" s="1"/>
  <c r="N3142" i="35"/>
  <c r="N3193" i="35" s="1"/>
  <c r="R3142" i="35"/>
  <c r="R3193" i="35" s="1"/>
  <c r="G3142" i="35"/>
  <c r="G3193" i="35" s="1"/>
  <c r="K3142" i="35"/>
  <c r="K3193" i="35" s="1"/>
  <c r="O3142" i="35"/>
  <c r="O3193" i="35" s="1"/>
  <c r="D3193" i="35"/>
  <c r="L3140" i="35"/>
  <c r="L3191" i="35" s="1"/>
  <c r="P3190" i="35"/>
  <c r="P3240" i="35" s="1"/>
  <c r="P3347" i="35" s="1"/>
  <c r="P3357" i="35" s="1"/>
  <c r="P3361" i="35" s="1"/>
  <c r="D3075" i="35"/>
  <c r="D3059" i="35"/>
  <c r="R3293" i="35"/>
  <c r="R3294" i="35"/>
  <c r="R3344" i="35" s="1"/>
  <c r="H3188" i="35"/>
  <c r="H3239" i="35" s="1"/>
  <c r="E3185" i="35"/>
  <c r="E3236" i="35" s="1"/>
  <c r="I3185" i="35"/>
  <c r="I3236" i="35" s="1"/>
  <c r="M3185" i="35"/>
  <c r="M3236" i="35" s="1"/>
  <c r="Q3185" i="35"/>
  <c r="Q3236" i="35" s="1"/>
  <c r="F3185" i="35"/>
  <c r="F3236" i="35" s="1"/>
  <c r="J3185" i="35"/>
  <c r="J3236" i="35" s="1"/>
  <c r="N3185" i="35"/>
  <c r="N3236" i="35" s="1"/>
  <c r="R3185" i="35"/>
  <c r="R3236" i="35" s="1"/>
  <c r="G3185" i="35"/>
  <c r="G3236" i="35" s="1"/>
  <c r="K3185" i="35"/>
  <c r="K3236" i="35" s="1"/>
  <c r="O3185" i="35"/>
  <c r="O3236" i="35" s="1"/>
  <c r="D3236" i="35"/>
  <c r="H3184" i="35"/>
  <c r="H3235" i="35" s="1"/>
  <c r="E3181" i="35"/>
  <c r="E3232" i="35" s="1"/>
  <c r="I3181" i="35"/>
  <c r="I3232" i="35" s="1"/>
  <c r="M3181" i="35"/>
  <c r="M3232" i="35" s="1"/>
  <c r="Q3181" i="35"/>
  <c r="Q3232" i="35" s="1"/>
  <c r="F3181" i="35"/>
  <c r="F3232" i="35" s="1"/>
  <c r="J3181" i="35"/>
  <c r="J3232" i="35" s="1"/>
  <c r="N3181" i="35"/>
  <c r="N3232" i="35" s="1"/>
  <c r="R3181" i="35"/>
  <c r="R3232" i="35" s="1"/>
  <c r="G3181" i="35"/>
  <c r="G3232" i="35" s="1"/>
  <c r="K3181" i="35"/>
  <c r="K3232" i="35" s="1"/>
  <c r="O3181" i="35"/>
  <c r="O3232" i="35" s="1"/>
  <c r="D3232" i="35"/>
  <c r="H3180" i="35"/>
  <c r="H3231" i="35" s="1"/>
  <c r="E3177" i="35"/>
  <c r="E3228" i="35" s="1"/>
  <c r="I3177" i="35"/>
  <c r="I3228" i="35" s="1"/>
  <c r="M3177" i="35"/>
  <c r="M3228" i="35" s="1"/>
  <c r="Q3177" i="35"/>
  <c r="Q3228" i="35" s="1"/>
  <c r="F3177" i="35"/>
  <c r="F3228" i="35" s="1"/>
  <c r="J3177" i="35"/>
  <c r="J3228" i="35" s="1"/>
  <c r="N3177" i="35"/>
  <c r="N3228" i="35" s="1"/>
  <c r="R3177" i="35"/>
  <c r="R3228" i="35" s="1"/>
  <c r="G3177" i="35"/>
  <c r="G3228" i="35" s="1"/>
  <c r="K3177" i="35"/>
  <c r="K3228" i="35" s="1"/>
  <c r="O3177" i="35"/>
  <c r="O3228" i="35" s="1"/>
  <c r="D3228" i="35"/>
  <c r="H3176" i="35"/>
  <c r="H3227" i="35" s="1"/>
  <c r="E3173" i="35"/>
  <c r="E3224" i="35" s="1"/>
  <c r="I3173" i="35"/>
  <c r="I3224" i="35" s="1"/>
  <c r="M3173" i="35"/>
  <c r="M3224" i="35" s="1"/>
  <c r="Q3173" i="35"/>
  <c r="Q3224" i="35" s="1"/>
  <c r="F3173" i="35"/>
  <c r="F3224" i="35" s="1"/>
  <c r="J3173" i="35"/>
  <c r="J3224" i="35" s="1"/>
  <c r="N3173" i="35"/>
  <c r="N3224" i="35" s="1"/>
  <c r="R3173" i="35"/>
  <c r="R3224" i="35" s="1"/>
  <c r="G3173" i="35"/>
  <c r="G3224" i="35" s="1"/>
  <c r="K3173" i="35"/>
  <c r="K3224" i="35" s="1"/>
  <c r="O3173" i="35"/>
  <c r="O3224" i="35" s="1"/>
  <c r="D3224" i="35"/>
  <c r="H3172" i="35"/>
  <c r="H3223" i="35" s="1"/>
  <c r="E3169" i="35"/>
  <c r="E3220" i="35" s="1"/>
  <c r="I3169" i="35"/>
  <c r="I3220" i="35" s="1"/>
  <c r="M3169" i="35"/>
  <c r="M3220" i="35" s="1"/>
  <c r="Q3169" i="35"/>
  <c r="Q3220" i="35" s="1"/>
  <c r="F3169" i="35"/>
  <c r="F3220" i="35" s="1"/>
  <c r="J3169" i="35"/>
  <c r="J3220" i="35" s="1"/>
  <c r="N3169" i="35"/>
  <c r="N3220" i="35" s="1"/>
  <c r="R3169" i="35"/>
  <c r="R3220" i="35" s="1"/>
  <c r="G3169" i="35"/>
  <c r="G3220" i="35" s="1"/>
  <c r="K3169" i="35"/>
  <c r="K3220" i="35" s="1"/>
  <c r="O3169" i="35"/>
  <c r="O3220" i="35" s="1"/>
  <c r="D3220" i="35"/>
  <c r="H3168" i="35"/>
  <c r="H3219" i="35" s="1"/>
  <c r="E3165" i="35"/>
  <c r="E3216" i="35" s="1"/>
  <c r="I3165" i="35"/>
  <c r="I3216" i="35" s="1"/>
  <c r="M3165" i="35"/>
  <c r="M3216" i="35" s="1"/>
  <c r="Q3165" i="35"/>
  <c r="Q3216" i="35" s="1"/>
  <c r="F3165" i="35"/>
  <c r="F3216" i="35" s="1"/>
  <c r="J3165" i="35"/>
  <c r="J3216" i="35" s="1"/>
  <c r="N3165" i="35"/>
  <c r="N3216" i="35" s="1"/>
  <c r="R3165" i="35"/>
  <c r="R3216" i="35" s="1"/>
  <c r="G3165" i="35"/>
  <c r="G3216" i="35" s="1"/>
  <c r="K3165" i="35"/>
  <c r="K3216" i="35" s="1"/>
  <c r="O3165" i="35"/>
  <c r="O3216" i="35" s="1"/>
  <c r="D3216" i="35"/>
  <c r="H3164" i="35"/>
  <c r="H3215" i="35" s="1"/>
  <c r="E3161" i="35"/>
  <c r="E3212" i="35" s="1"/>
  <c r="I3161" i="35"/>
  <c r="I3212" i="35" s="1"/>
  <c r="M3161" i="35"/>
  <c r="M3212" i="35" s="1"/>
  <c r="Q3161" i="35"/>
  <c r="Q3212" i="35" s="1"/>
  <c r="F3161" i="35"/>
  <c r="F3212" i="35" s="1"/>
  <c r="J3161" i="35"/>
  <c r="J3212" i="35" s="1"/>
  <c r="N3161" i="35"/>
  <c r="N3212" i="35" s="1"/>
  <c r="R3161" i="35"/>
  <c r="R3212" i="35" s="1"/>
  <c r="G3161" i="35"/>
  <c r="G3212" i="35" s="1"/>
  <c r="K3161" i="35"/>
  <c r="K3212" i="35" s="1"/>
  <c r="O3161" i="35"/>
  <c r="O3212" i="35" s="1"/>
  <c r="D3212" i="35"/>
  <c r="H3160" i="35"/>
  <c r="H3211" i="35" s="1"/>
  <c r="E3157" i="35"/>
  <c r="E3208" i="35" s="1"/>
  <c r="I3157" i="35"/>
  <c r="I3208" i="35" s="1"/>
  <c r="M3157" i="35"/>
  <c r="M3208" i="35" s="1"/>
  <c r="Q3157" i="35"/>
  <c r="Q3208" i="35" s="1"/>
  <c r="F3157" i="35"/>
  <c r="F3208" i="35" s="1"/>
  <c r="J3157" i="35"/>
  <c r="J3208" i="35" s="1"/>
  <c r="N3157" i="35"/>
  <c r="N3208" i="35" s="1"/>
  <c r="R3157" i="35"/>
  <c r="R3208" i="35" s="1"/>
  <c r="G3157" i="35"/>
  <c r="G3208" i="35" s="1"/>
  <c r="K3157" i="35"/>
  <c r="K3208" i="35" s="1"/>
  <c r="O3157" i="35"/>
  <c r="O3208" i="35" s="1"/>
  <c r="D3208" i="35"/>
  <c r="H3156" i="35"/>
  <c r="H3207" i="35" s="1"/>
  <c r="E3153" i="35"/>
  <c r="E3204" i="35" s="1"/>
  <c r="I3153" i="35"/>
  <c r="I3204" i="35" s="1"/>
  <c r="M3153" i="35"/>
  <c r="M3204" i="35" s="1"/>
  <c r="Q3153" i="35"/>
  <c r="Q3204" i="35" s="1"/>
  <c r="F3153" i="35"/>
  <c r="F3204" i="35" s="1"/>
  <c r="J3153" i="35"/>
  <c r="J3204" i="35" s="1"/>
  <c r="N3153" i="35"/>
  <c r="N3204" i="35" s="1"/>
  <c r="R3153" i="35"/>
  <c r="R3204" i="35" s="1"/>
  <c r="G3153" i="35"/>
  <c r="G3204" i="35" s="1"/>
  <c r="K3153" i="35"/>
  <c r="K3204" i="35" s="1"/>
  <c r="O3153" i="35"/>
  <c r="O3204" i="35" s="1"/>
  <c r="D3204" i="35"/>
  <c r="H3152" i="35"/>
  <c r="H3203" i="35" s="1"/>
  <c r="E3149" i="35"/>
  <c r="E3200" i="35" s="1"/>
  <c r="I3149" i="35"/>
  <c r="I3200" i="35" s="1"/>
  <c r="M3149" i="35"/>
  <c r="M3200" i="35" s="1"/>
  <c r="Q3149" i="35"/>
  <c r="Q3200" i="35" s="1"/>
  <c r="F3149" i="35"/>
  <c r="F3200" i="35" s="1"/>
  <c r="J3149" i="35"/>
  <c r="J3200" i="35" s="1"/>
  <c r="N3149" i="35"/>
  <c r="N3200" i="35" s="1"/>
  <c r="R3149" i="35"/>
  <c r="R3200" i="35" s="1"/>
  <c r="G3149" i="35"/>
  <c r="G3200" i="35" s="1"/>
  <c r="K3149" i="35"/>
  <c r="K3200" i="35" s="1"/>
  <c r="O3149" i="35"/>
  <c r="O3200" i="35" s="1"/>
  <c r="D3200" i="35"/>
  <c r="H3148" i="35"/>
  <c r="H3199" i="35" s="1"/>
  <c r="E3145" i="35"/>
  <c r="E3196" i="35" s="1"/>
  <c r="I3145" i="35"/>
  <c r="I3196" i="35" s="1"/>
  <c r="M3145" i="35"/>
  <c r="M3196" i="35" s="1"/>
  <c r="Q3145" i="35"/>
  <c r="Q3196" i="35" s="1"/>
  <c r="F3145" i="35"/>
  <c r="F3196" i="35" s="1"/>
  <c r="J3145" i="35"/>
  <c r="J3196" i="35" s="1"/>
  <c r="N3145" i="35"/>
  <c r="N3196" i="35" s="1"/>
  <c r="R3145" i="35"/>
  <c r="R3196" i="35" s="1"/>
  <c r="G3145" i="35"/>
  <c r="G3196" i="35" s="1"/>
  <c r="K3145" i="35"/>
  <c r="K3196" i="35" s="1"/>
  <c r="O3145" i="35"/>
  <c r="O3196" i="35" s="1"/>
  <c r="D3196" i="35"/>
  <c r="H3144" i="35"/>
  <c r="H3195" i="35" s="1"/>
  <c r="E3141" i="35"/>
  <c r="E3192" i="35" s="1"/>
  <c r="I3141" i="35"/>
  <c r="I3192" i="35" s="1"/>
  <c r="M3141" i="35"/>
  <c r="M3192" i="35" s="1"/>
  <c r="Q3141" i="35"/>
  <c r="Q3192" i="35" s="1"/>
  <c r="F3141" i="35"/>
  <c r="F3192" i="35" s="1"/>
  <c r="J3141" i="35"/>
  <c r="J3192" i="35" s="1"/>
  <c r="N3141" i="35"/>
  <c r="N3192" i="35" s="1"/>
  <c r="R3141" i="35"/>
  <c r="R3192" i="35" s="1"/>
  <c r="G3141" i="35"/>
  <c r="G3192" i="35" s="1"/>
  <c r="K3141" i="35"/>
  <c r="K3192" i="35" s="1"/>
  <c r="O3141" i="35"/>
  <c r="O3192" i="35" s="1"/>
  <c r="D3192" i="35"/>
  <c r="H3140" i="35"/>
  <c r="H3191" i="35" s="1"/>
  <c r="L3190" i="35"/>
  <c r="D3071" i="35"/>
  <c r="D3055" i="35"/>
  <c r="L3032" i="35"/>
  <c r="L3083" i="35" s="1"/>
  <c r="L3028" i="35"/>
  <c r="L3079" i="35" s="1"/>
  <c r="L3024" i="35"/>
  <c r="L3075" i="35" s="1"/>
  <c r="L3020" i="35"/>
  <c r="L3071" i="35" s="1"/>
  <c r="L3016" i="35"/>
  <c r="L3067" i="35" s="1"/>
  <c r="L3012" i="35"/>
  <c r="L3063" i="35" s="1"/>
  <c r="L3008" i="35"/>
  <c r="L3059" i="35" s="1"/>
  <c r="L3004" i="35"/>
  <c r="L3055" i="35" s="1"/>
  <c r="L3000" i="35"/>
  <c r="I3263" i="35"/>
  <c r="I3314" i="35" s="1"/>
  <c r="Q3262" i="35"/>
  <c r="Q3313" i="35" s="1"/>
  <c r="M3262" i="35"/>
  <c r="M3313" i="35" s="1"/>
  <c r="I3262" i="35"/>
  <c r="I3313" i="35" s="1"/>
  <c r="Q3261" i="35"/>
  <c r="Q3312" i="35" s="1"/>
  <c r="M3261" i="35"/>
  <c r="M3312" i="35" s="1"/>
  <c r="I3261" i="35"/>
  <c r="I3312" i="35" s="1"/>
  <c r="Q3260" i="35"/>
  <c r="Q3311" i="35" s="1"/>
  <c r="M3260" i="35"/>
  <c r="M3311" i="35" s="1"/>
  <c r="I3260" i="35"/>
  <c r="I3311" i="35" s="1"/>
  <c r="Q3259" i="35"/>
  <c r="Q3310" i="35" s="1"/>
  <c r="M3259" i="35"/>
  <c r="M3310" i="35" s="1"/>
  <c r="I3259" i="35"/>
  <c r="I3310" i="35" s="1"/>
  <c r="Q3258" i="35"/>
  <c r="Q3309" i="35" s="1"/>
  <c r="M3258" i="35"/>
  <c r="M3309" i="35" s="1"/>
  <c r="I3258" i="35"/>
  <c r="I3309" i="35" s="1"/>
  <c r="Q3257" i="35"/>
  <c r="Q3308" i="35" s="1"/>
  <c r="M3257" i="35"/>
  <c r="M3308" i="35" s="1"/>
  <c r="I3257" i="35"/>
  <c r="I3308" i="35" s="1"/>
  <c r="Q3256" i="35"/>
  <c r="Q3307" i="35" s="1"/>
  <c r="M3256" i="35"/>
  <c r="M3307" i="35" s="1"/>
  <c r="I3256" i="35"/>
  <c r="I3307" i="35" s="1"/>
  <c r="Q3255" i="35"/>
  <c r="Q3306" i="35" s="1"/>
  <c r="M3255" i="35"/>
  <c r="M3306" i="35" s="1"/>
  <c r="I3255" i="35"/>
  <c r="I3306" i="35" s="1"/>
  <c r="Q3254" i="35"/>
  <c r="Q3305" i="35" s="1"/>
  <c r="M3254" i="35"/>
  <c r="M3305" i="35" s="1"/>
  <c r="I3254" i="35"/>
  <c r="I3305" i="35" s="1"/>
  <c r="Q3253" i="35"/>
  <c r="Q3304" i="35" s="1"/>
  <c r="M3253" i="35"/>
  <c r="M3304" i="35" s="1"/>
  <c r="I3253" i="35"/>
  <c r="I3304" i="35" s="1"/>
  <c r="Q3252" i="35"/>
  <c r="Q3303" i="35" s="1"/>
  <c r="M3252" i="35"/>
  <c r="M3303" i="35" s="1"/>
  <c r="I3252" i="35"/>
  <c r="I3303" i="35" s="1"/>
  <c r="Q3251" i="35"/>
  <c r="Q3302" i="35" s="1"/>
  <c r="M3251" i="35"/>
  <c r="M3302" i="35" s="1"/>
  <c r="I3251" i="35"/>
  <c r="I3302" i="35" s="1"/>
  <c r="Q3250" i="35"/>
  <c r="Q3301" i="35" s="1"/>
  <c r="M3250" i="35"/>
  <c r="M3301" i="35" s="1"/>
  <c r="I3250" i="35"/>
  <c r="I3301" i="35" s="1"/>
  <c r="Q3249" i="35"/>
  <c r="Q3300" i="35" s="1"/>
  <c r="M3249" i="35"/>
  <c r="M3300" i="35" s="1"/>
  <c r="I3249" i="35"/>
  <c r="I3300" i="35" s="1"/>
  <c r="Q3248" i="35"/>
  <c r="Q3299" i="35" s="1"/>
  <c r="M3248" i="35"/>
  <c r="M3299" i="35" s="1"/>
  <c r="I3248" i="35"/>
  <c r="I3299" i="35" s="1"/>
  <c r="Q3247" i="35"/>
  <c r="Q3298" i="35" s="1"/>
  <c r="M3247" i="35"/>
  <c r="M3298" i="35" s="1"/>
  <c r="I3247" i="35"/>
  <c r="I3298" i="35" s="1"/>
  <c r="Q3246" i="35"/>
  <c r="Q3297" i="35" s="1"/>
  <c r="M3246" i="35"/>
  <c r="M3297" i="35" s="1"/>
  <c r="I3246" i="35"/>
  <c r="I3297" i="35" s="1"/>
  <c r="Q3245" i="35"/>
  <c r="Q3296" i="35" s="1"/>
  <c r="M3245" i="35"/>
  <c r="M3296" i="35" s="1"/>
  <c r="I3245" i="35"/>
  <c r="I3296" i="35" s="1"/>
  <c r="Q3244" i="35"/>
  <c r="Q3295" i="35" s="1"/>
  <c r="M3244" i="35"/>
  <c r="M3295" i="35" s="1"/>
  <c r="I3244" i="35"/>
  <c r="I3295" i="35" s="1"/>
  <c r="Q3243" i="35"/>
  <c r="M3243" i="35"/>
  <c r="I3243" i="35"/>
  <c r="R3049" i="35"/>
  <c r="R3100" i="35" s="1"/>
  <c r="L3049" i="35"/>
  <c r="L3100" i="35" s="1"/>
  <c r="G3049" i="35"/>
  <c r="G3100" i="35" s="1"/>
  <c r="R3048" i="35"/>
  <c r="R3099" i="35" s="1"/>
  <c r="L3048" i="35"/>
  <c r="L3099" i="35" s="1"/>
  <c r="G3048" i="35"/>
  <c r="G3099" i="35" s="1"/>
  <c r="R3047" i="35"/>
  <c r="R3098" i="35" s="1"/>
  <c r="L3047" i="35"/>
  <c r="L3098" i="35" s="1"/>
  <c r="G3047" i="35"/>
  <c r="G3098" i="35" s="1"/>
  <c r="R3046" i="35"/>
  <c r="R3097" i="35" s="1"/>
  <c r="L3046" i="35"/>
  <c r="L3097" i="35" s="1"/>
  <c r="G3046" i="35"/>
  <c r="G3097" i="35" s="1"/>
  <c r="R3045" i="35"/>
  <c r="R3096" i="35" s="1"/>
  <c r="L3045" i="35"/>
  <c r="L3096" i="35" s="1"/>
  <c r="G3045" i="35"/>
  <c r="G3096" i="35" s="1"/>
  <c r="R3044" i="35"/>
  <c r="R3095" i="35" s="1"/>
  <c r="L3044" i="35"/>
  <c r="L3095" i="35" s="1"/>
  <c r="G3044" i="35"/>
  <c r="G3095" i="35" s="1"/>
  <c r="R3043" i="35"/>
  <c r="R3094" i="35" s="1"/>
  <c r="L3043" i="35"/>
  <c r="L3094" i="35" s="1"/>
  <c r="G3043" i="35"/>
  <c r="G3094" i="35" s="1"/>
  <c r="R3042" i="35"/>
  <c r="R3093" i="35" s="1"/>
  <c r="L3042" i="35"/>
  <c r="L3093" i="35" s="1"/>
  <c r="G3042" i="35"/>
  <c r="G3093" i="35" s="1"/>
  <c r="R3041" i="35"/>
  <c r="R3092" i="35" s="1"/>
  <c r="L3041" i="35"/>
  <c r="L3092" i="35" s="1"/>
  <c r="G3041" i="35"/>
  <c r="G3092" i="35" s="1"/>
  <c r="R3040" i="35"/>
  <c r="R3091" i="35" s="1"/>
  <c r="L3040" i="35"/>
  <c r="L3091" i="35" s="1"/>
  <c r="G3040" i="35"/>
  <c r="G3091" i="35" s="1"/>
  <c r="R3039" i="35"/>
  <c r="R3090" i="35" s="1"/>
  <c r="L3039" i="35"/>
  <c r="L3090" i="35" s="1"/>
  <c r="G3039" i="35"/>
  <c r="G3090" i="35" s="1"/>
  <c r="R3038" i="35"/>
  <c r="R3089" i="35" s="1"/>
  <c r="L3038" i="35"/>
  <c r="L3089" i="35" s="1"/>
  <c r="G3038" i="35"/>
  <c r="G3089" i="35" s="1"/>
  <c r="R3037" i="35"/>
  <c r="R3088" i="35" s="1"/>
  <c r="L3037" i="35"/>
  <c r="L3088" i="35" s="1"/>
  <c r="G3037" i="35"/>
  <c r="G3088" i="35" s="1"/>
  <c r="R3036" i="35"/>
  <c r="R3087" i="35" s="1"/>
  <c r="L3036" i="35"/>
  <c r="L3087" i="35" s="1"/>
  <c r="G3036" i="35"/>
  <c r="G3087" i="35" s="1"/>
  <c r="R3035" i="35"/>
  <c r="R3086" i="35" s="1"/>
  <c r="L3035" i="35"/>
  <c r="L3086" i="35" s="1"/>
  <c r="G3035" i="35"/>
  <c r="G3086" i="35" s="1"/>
  <c r="R3034" i="35"/>
  <c r="R3085" i="35" s="1"/>
  <c r="L3034" i="35"/>
  <c r="L3085" i="35" s="1"/>
  <c r="G3034" i="35"/>
  <c r="G3085" i="35" s="1"/>
  <c r="R3033" i="35"/>
  <c r="R3084" i="35" s="1"/>
  <c r="L3033" i="35"/>
  <c r="L3084" i="35" s="1"/>
  <c r="G3033" i="35"/>
  <c r="G3084" i="35" s="1"/>
  <c r="G3031" i="35"/>
  <c r="G3082" i="35" s="1"/>
  <c r="K3031" i="35"/>
  <c r="K3082" i="35" s="1"/>
  <c r="O3031" i="35"/>
  <c r="O3082" i="35" s="1"/>
  <c r="E3031" i="35"/>
  <c r="E3082" i="35" s="1"/>
  <c r="I3031" i="35"/>
  <c r="I3082" i="35" s="1"/>
  <c r="M3031" i="35"/>
  <c r="M3082" i="35" s="1"/>
  <c r="Q3031" i="35"/>
  <c r="Q3082" i="35" s="1"/>
  <c r="N3030" i="35"/>
  <c r="N3081" i="35" s="1"/>
  <c r="P3029" i="35"/>
  <c r="P3080" i="35" s="1"/>
  <c r="H3029" i="35"/>
  <c r="H3080" i="35" s="1"/>
  <c r="G3027" i="35"/>
  <c r="G3078" i="35" s="1"/>
  <c r="K3027" i="35"/>
  <c r="K3078" i="35" s="1"/>
  <c r="O3027" i="35"/>
  <c r="O3078" i="35" s="1"/>
  <c r="E3027" i="35"/>
  <c r="E3078" i="35" s="1"/>
  <c r="I3027" i="35"/>
  <c r="I3078" i="35" s="1"/>
  <c r="M3027" i="35"/>
  <c r="M3078" i="35" s="1"/>
  <c r="Q3027" i="35"/>
  <c r="Q3078" i="35" s="1"/>
  <c r="N3026" i="35"/>
  <c r="N3077" i="35" s="1"/>
  <c r="P3025" i="35"/>
  <c r="P3076" i="35" s="1"/>
  <c r="H3025" i="35"/>
  <c r="H3076" i="35" s="1"/>
  <c r="G3023" i="35"/>
  <c r="G3074" i="35" s="1"/>
  <c r="K3023" i="35"/>
  <c r="K3074" i="35" s="1"/>
  <c r="O3023" i="35"/>
  <c r="O3074" i="35" s="1"/>
  <c r="E3023" i="35"/>
  <c r="E3074" i="35" s="1"/>
  <c r="I3023" i="35"/>
  <c r="I3074" i="35" s="1"/>
  <c r="M3023" i="35"/>
  <c r="M3074" i="35" s="1"/>
  <c r="Q3023" i="35"/>
  <c r="Q3074" i="35" s="1"/>
  <c r="N3022" i="35"/>
  <c r="N3073" i="35" s="1"/>
  <c r="P3021" i="35"/>
  <c r="P3072" i="35" s="1"/>
  <c r="H3021" i="35"/>
  <c r="H3072" i="35" s="1"/>
  <c r="G3019" i="35"/>
  <c r="G3070" i="35" s="1"/>
  <c r="K3019" i="35"/>
  <c r="K3070" i="35" s="1"/>
  <c r="O3019" i="35"/>
  <c r="O3070" i="35" s="1"/>
  <c r="E3019" i="35"/>
  <c r="E3070" i="35" s="1"/>
  <c r="I3019" i="35"/>
  <c r="I3070" i="35" s="1"/>
  <c r="M3019" i="35"/>
  <c r="M3070" i="35" s="1"/>
  <c r="Q3019" i="35"/>
  <c r="Q3070" i="35" s="1"/>
  <c r="N3018" i="35"/>
  <c r="N3069" i="35" s="1"/>
  <c r="P3017" i="35"/>
  <c r="P3068" i="35" s="1"/>
  <c r="H3017" i="35"/>
  <c r="H3068" i="35" s="1"/>
  <c r="G3015" i="35"/>
  <c r="G3066" i="35" s="1"/>
  <c r="K3015" i="35"/>
  <c r="K3066" i="35" s="1"/>
  <c r="O3015" i="35"/>
  <c r="O3066" i="35" s="1"/>
  <c r="E3015" i="35"/>
  <c r="E3066" i="35" s="1"/>
  <c r="I3015" i="35"/>
  <c r="I3066" i="35" s="1"/>
  <c r="M3015" i="35"/>
  <c r="M3066" i="35" s="1"/>
  <c r="Q3015" i="35"/>
  <c r="Q3066" i="35" s="1"/>
  <c r="N3014" i="35"/>
  <c r="N3065" i="35" s="1"/>
  <c r="P3013" i="35"/>
  <c r="P3064" i="35" s="1"/>
  <c r="H3013" i="35"/>
  <c r="H3064" i="35" s="1"/>
  <c r="G3011" i="35"/>
  <c r="G3062" i="35" s="1"/>
  <c r="K3011" i="35"/>
  <c r="K3062" i="35" s="1"/>
  <c r="O3011" i="35"/>
  <c r="O3062" i="35" s="1"/>
  <c r="E3011" i="35"/>
  <c r="E3062" i="35" s="1"/>
  <c r="I3011" i="35"/>
  <c r="I3062" i="35" s="1"/>
  <c r="M3011" i="35"/>
  <c r="M3062" i="35" s="1"/>
  <c r="Q3011" i="35"/>
  <c r="Q3062" i="35" s="1"/>
  <c r="N3010" i="35"/>
  <c r="N3061" i="35" s="1"/>
  <c r="P3009" i="35"/>
  <c r="P3060" i="35" s="1"/>
  <c r="H3009" i="35"/>
  <c r="H3060" i="35" s="1"/>
  <c r="G3007" i="35"/>
  <c r="G3058" i="35" s="1"/>
  <c r="K3007" i="35"/>
  <c r="K3058" i="35" s="1"/>
  <c r="O3007" i="35"/>
  <c r="O3058" i="35" s="1"/>
  <c r="E3007" i="35"/>
  <c r="E3058" i="35" s="1"/>
  <c r="I3007" i="35"/>
  <c r="I3058" i="35" s="1"/>
  <c r="M3007" i="35"/>
  <c r="M3058" i="35" s="1"/>
  <c r="Q3007" i="35"/>
  <c r="Q3058" i="35" s="1"/>
  <c r="N3006" i="35"/>
  <c r="N3057" i="35" s="1"/>
  <c r="P3005" i="35"/>
  <c r="P3056" i="35" s="1"/>
  <c r="H3005" i="35"/>
  <c r="H3056" i="35" s="1"/>
  <c r="G3003" i="35"/>
  <c r="G3054" i="35" s="1"/>
  <c r="K3003" i="35"/>
  <c r="K3054" i="35" s="1"/>
  <c r="O3003" i="35"/>
  <c r="O3054" i="35" s="1"/>
  <c r="E3003" i="35"/>
  <c r="E3054" i="35" s="1"/>
  <c r="I3003" i="35"/>
  <c r="I3054" i="35" s="1"/>
  <c r="M3003" i="35"/>
  <c r="M3054" i="35" s="1"/>
  <c r="Q3003" i="35"/>
  <c r="Q3054" i="35" s="1"/>
  <c r="N3002" i="35"/>
  <c r="N3053" i="35" s="1"/>
  <c r="P3001" i="35"/>
  <c r="P3052" i="35" s="1"/>
  <c r="H3001" i="35"/>
  <c r="H3052" i="35" s="1"/>
  <c r="R2960" i="35"/>
  <c r="R2967" i="35" s="1"/>
  <c r="D2823" i="35"/>
  <c r="F2772" i="35"/>
  <c r="M2772" i="35"/>
  <c r="M2773" i="35"/>
  <c r="M2823" i="35" s="1"/>
  <c r="E2772" i="35"/>
  <c r="E2773" i="35"/>
  <c r="E2823" i="35" s="1"/>
  <c r="P3049" i="35"/>
  <c r="P3100" i="35" s="1"/>
  <c r="K3049" i="35"/>
  <c r="K3100" i="35" s="1"/>
  <c r="P3048" i="35"/>
  <c r="P3099" i="35" s="1"/>
  <c r="K3048" i="35"/>
  <c r="K3099" i="35" s="1"/>
  <c r="P3047" i="35"/>
  <c r="P3098" i="35" s="1"/>
  <c r="K3047" i="35"/>
  <c r="K3098" i="35" s="1"/>
  <c r="P3046" i="35"/>
  <c r="P3097" i="35" s="1"/>
  <c r="K3046" i="35"/>
  <c r="K3097" i="35" s="1"/>
  <c r="P3045" i="35"/>
  <c r="P3096" i="35" s="1"/>
  <c r="K3045" i="35"/>
  <c r="K3096" i="35" s="1"/>
  <c r="P3044" i="35"/>
  <c r="P3095" i="35" s="1"/>
  <c r="K3044" i="35"/>
  <c r="K3095" i="35" s="1"/>
  <c r="P3043" i="35"/>
  <c r="P3094" i="35" s="1"/>
  <c r="K3043" i="35"/>
  <c r="K3094" i="35" s="1"/>
  <c r="P3042" i="35"/>
  <c r="P3093" i="35" s="1"/>
  <c r="K3042" i="35"/>
  <c r="K3093" i="35" s="1"/>
  <c r="P3041" i="35"/>
  <c r="P3092" i="35" s="1"/>
  <c r="K3041" i="35"/>
  <c r="K3092" i="35" s="1"/>
  <c r="P3040" i="35"/>
  <c r="P3091" i="35" s="1"/>
  <c r="K3040" i="35"/>
  <c r="K3091" i="35" s="1"/>
  <c r="P3039" i="35"/>
  <c r="P3090" i="35" s="1"/>
  <c r="K3039" i="35"/>
  <c r="K3090" i="35" s="1"/>
  <c r="P3038" i="35"/>
  <c r="P3089" i="35" s="1"/>
  <c r="K3038" i="35"/>
  <c r="K3089" i="35" s="1"/>
  <c r="P3037" i="35"/>
  <c r="P3088" i="35" s="1"/>
  <c r="K3037" i="35"/>
  <c r="K3088" i="35" s="1"/>
  <c r="P3036" i="35"/>
  <c r="P3087" i="35" s="1"/>
  <c r="K3036" i="35"/>
  <c r="K3087" i="35" s="1"/>
  <c r="P3035" i="35"/>
  <c r="P3086" i="35" s="1"/>
  <c r="K3035" i="35"/>
  <c r="K3086" i="35" s="1"/>
  <c r="P3034" i="35"/>
  <c r="P3085" i="35" s="1"/>
  <c r="K3034" i="35"/>
  <c r="K3085" i="35" s="1"/>
  <c r="P3033" i="35"/>
  <c r="P3084" i="35" s="1"/>
  <c r="K3033" i="35"/>
  <c r="K3084" i="35" s="1"/>
  <c r="G3030" i="35"/>
  <c r="G3081" i="35" s="1"/>
  <c r="K3030" i="35"/>
  <c r="K3081" i="35" s="1"/>
  <c r="O3030" i="35"/>
  <c r="O3081" i="35" s="1"/>
  <c r="E3030" i="35"/>
  <c r="E3081" i="35" s="1"/>
  <c r="I3030" i="35"/>
  <c r="I3081" i="35" s="1"/>
  <c r="M3030" i="35"/>
  <c r="M3081" i="35" s="1"/>
  <c r="Q3030" i="35"/>
  <c r="Q3081" i="35" s="1"/>
  <c r="N3029" i="35"/>
  <c r="N3080" i="35" s="1"/>
  <c r="G3026" i="35"/>
  <c r="G3077" i="35" s="1"/>
  <c r="K3026" i="35"/>
  <c r="K3077" i="35" s="1"/>
  <c r="O3026" i="35"/>
  <c r="O3077" i="35" s="1"/>
  <c r="E3026" i="35"/>
  <c r="E3077" i="35" s="1"/>
  <c r="I3026" i="35"/>
  <c r="I3077" i="35" s="1"/>
  <c r="M3026" i="35"/>
  <c r="M3077" i="35" s="1"/>
  <c r="Q3026" i="35"/>
  <c r="Q3077" i="35" s="1"/>
  <c r="N3025" i="35"/>
  <c r="N3076" i="35" s="1"/>
  <c r="G3022" i="35"/>
  <c r="G3073" i="35" s="1"/>
  <c r="K3022" i="35"/>
  <c r="K3073" i="35" s="1"/>
  <c r="O3022" i="35"/>
  <c r="O3073" i="35" s="1"/>
  <c r="E3022" i="35"/>
  <c r="E3073" i="35" s="1"/>
  <c r="I3022" i="35"/>
  <c r="I3073" i="35" s="1"/>
  <c r="M3022" i="35"/>
  <c r="M3073" i="35" s="1"/>
  <c r="Q3022" i="35"/>
  <c r="Q3073" i="35" s="1"/>
  <c r="N3021" i="35"/>
  <c r="N3072" i="35" s="1"/>
  <c r="G3018" i="35"/>
  <c r="G3069" i="35" s="1"/>
  <c r="K3018" i="35"/>
  <c r="K3069" i="35" s="1"/>
  <c r="O3018" i="35"/>
  <c r="O3069" i="35" s="1"/>
  <c r="E3018" i="35"/>
  <c r="E3069" i="35" s="1"/>
  <c r="I3018" i="35"/>
  <c r="I3069" i="35" s="1"/>
  <c r="M3018" i="35"/>
  <c r="M3069" i="35" s="1"/>
  <c r="Q3018" i="35"/>
  <c r="Q3069" i="35" s="1"/>
  <c r="N3017" i="35"/>
  <c r="N3068" i="35" s="1"/>
  <c r="G3014" i="35"/>
  <c r="G3065" i="35" s="1"/>
  <c r="K3014" i="35"/>
  <c r="K3065" i="35" s="1"/>
  <c r="O3014" i="35"/>
  <c r="O3065" i="35" s="1"/>
  <c r="E3014" i="35"/>
  <c r="E3065" i="35" s="1"/>
  <c r="I3014" i="35"/>
  <c r="I3065" i="35" s="1"/>
  <c r="M3014" i="35"/>
  <c r="M3065" i="35" s="1"/>
  <c r="Q3014" i="35"/>
  <c r="Q3065" i="35" s="1"/>
  <c r="N3013" i="35"/>
  <c r="N3064" i="35" s="1"/>
  <c r="G3010" i="35"/>
  <c r="G3061" i="35" s="1"/>
  <c r="K3010" i="35"/>
  <c r="K3061" i="35" s="1"/>
  <c r="O3010" i="35"/>
  <c r="O3061" i="35" s="1"/>
  <c r="E3010" i="35"/>
  <c r="E3061" i="35" s="1"/>
  <c r="I3010" i="35"/>
  <c r="I3061" i="35" s="1"/>
  <c r="M3010" i="35"/>
  <c r="M3061" i="35" s="1"/>
  <c r="Q3010" i="35"/>
  <c r="Q3061" i="35" s="1"/>
  <c r="N3009" i="35"/>
  <c r="N3060" i="35" s="1"/>
  <c r="G3006" i="35"/>
  <c r="G3057" i="35" s="1"/>
  <c r="K3006" i="35"/>
  <c r="K3057" i="35" s="1"/>
  <c r="O3006" i="35"/>
  <c r="O3057" i="35" s="1"/>
  <c r="E3006" i="35"/>
  <c r="E3057" i="35" s="1"/>
  <c r="I3006" i="35"/>
  <c r="I3057" i="35" s="1"/>
  <c r="M3006" i="35"/>
  <c r="M3057" i="35" s="1"/>
  <c r="Q3006" i="35"/>
  <c r="Q3057" i="35" s="1"/>
  <c r="N3005" i="35"/>
  <c r="N3056" i="35" s="1"/>
  <c r="G3002" i="35"/>
  <c r="G3053" i="35" s="1"/>
  <c r="K3002" i="35"/>
  <c r="K3053" i="35" s="1"/>
  <c r="O3002" i="35"/>
  <c r="O3053" i="35" s="1"/>
  <c r="E3002" i="35"/>
  <c r="E3053" i="35" s="1"/>
  <c r="I3002" i="35"/>
  <c r="I3053" i="35" s="1"/>
  <c r="M3002" i="35"/>
  <c r="M3053" i="35" s="1"/>
  <c r="Q3002" i="35"/>
  <c r="Q3053" i="35" s="1"/>
  <c r="N3001" i="35"/>
  <c r="N3052" i="35" s="1"/>
  <c r="E3049" i="35"/>
  <c r="E3100" i="35" s="1"/>
  <c r="I3049" i="35"/>
  <c r="I3100" i="35" s="1"/>
  <c r="M3049" i="35"/>
  <c r="M3100" i="35" s="1"/>
  <c r="Q3049" i="35"/>
  <c r="Q3100" i="35" s="1"/>
  <c r="E3048" i="35"/>
  <c r="E3099" i="35" s="1"/>
  <c r="I3048" i="35"/>
  <c r="I3099" i="35" s="1"/>
  <c r="M3048" i="35"/>
  <c r="M3099" i="35" s="1"/>
  <c r="Q3048" i="35"/>
  <c r="Q3099" i="35" s="1"/>
  <c r="E3047" i="35"/>
  <c r="E3098" i="35" s="1"/>
  <c r="I3047" i="35"/>
  <c r="I3098" i="35" s="1"/>
  <c r="M3047" i="35"/>
  <c r="M3098" i="35" s="1"/>
  <c r="Q3047" i="35"/>
  <c r="Q3098" i="35" s="1"/>
  <c r="E3046" i="35"/>
  <c r="E3097" i="35" s="1"/>
  <c r="I3046" i="35"/>
  <c r="I3097" i="35" s="1"/>
  <c r="M3046" i="35"/>
  <c r="M3097" i="35" s="1"/>
  <c r="Q3046" i="35"/>
  <c r="Q3097" i="35" s="1"/>
  <c r="E3045" i="35"/>
  <c r="E3096" i="35" s="1"/>
  <c r="I3045" i="35"/>
  <c r="I3096" i="35" s="1"/>
  <c r="M3045" i="35"/>
  <c r="M3096" i="35" s="1"/>
  <c r="Q3045" i="35"/>
  <c r="Q3096" i="35" s="1"/>
  <c r="E3044" i="35"/>
  <c r="E3095" i="35" s="1"/>
  <c r="I3044" i="35"/>
  <c r="I3095" i="35" s="1"/>
  <c r="M3044" i="35"/>
  <c r="M3095" i="35" s="1"/>
  <c r="Q3044" i="35"/>
  <c r="Q3095" i="35" s="1"/>
  <c r="E3043" i="35"/>
  <c r="E3094" i="35" s="1"/>
  <c r="I3043" i="35"/>
  <c r="I3094" i="35" s="1"/>
  <c r="M3043" i="35"/>
  <c r="M3094" i="35" s="1"/>
  <c r="Q3043" i="35"/>
  <c r="Q3094" i="35" s="1"/>
  <c r="E3042" i="35"/>
  <c r="E3093" i="35" s="1"/>
  <c r="I3042" i="35"/>
  <c r="I3093" i="35" s="1"/>
  <c r="M3042" i="35"/>
  <c r="M3093" i="35" s="1"/>
  <c r="Q3042" i="35"/>
  <c r="Q3093" i="35" s="1"/>
  <c r="E3041" i="35"/>
  <c r="E3092" i="35" s="1"/>
  <c r="I3041" i="35"/>
  <c r="I3092" i="35" s="1"/>
  <c r="M3041" i="35"/>
  <c r="M3092" i="35" s="1"/>
  <c r="Q3041" i="35"/>
  <c r="Q3092" i="35" s="1"/>
  <c r="E3040" i="35"/>
  <c r="E3091" i="35" s="1"/>
  <c r="I3040" i="35"/>
  <c r="I3091" i="35" s="1"/>
  <c r="M3040" i="35"/>
  <c r="M3091" i="35" s="1"/>
  <c r="Q3040" i="35"/>
  <c r="Q3091" i="35" s="1"/>
  <c r="E3039" i="35"/>
  <c r="E3090" i="35" s="1"/>
  <c r="I3039" i="35"/>
  <c r="I3090" i="35" s="1"/>
  <c r="M3039" i="35"/>
  <c r="M3090" i="35" s="1"/>
  <c r="Q3039" i="35"/>
  <c r="Q3090" i="35" s="1"/>
  <c r="E3038" i="35"/>
  <c r="E3089" i="35" s="1"/>
  <c r="I3038" i="35"/>
  <c r="I3089" i="35" s="1"/>
  <c r="M3038" i="35"/>
  <c r="M3089" i="35" s="1"/>
  <c r="Q3038" i="35"/>
  <c r="Q3089" i="35" s="1"/>
  <c r="E3037" i="35"/>
  <c r="E3088" i="35" s="1"/>
  <c r="I3037" i="35"/>
  <c r="I3088" i="35" s="1"/>
  <c r="M3037" i="35"/>
  <c r="M3088" i="35" s="1"/>
  <c r="Q3037" i="35"/>
  <c r="Q3088" i="35" s="1"/>
  <c r="E3036" i="35"/>
  <c r="E3087" i="35" s="1"/>
  <c r="I3036" i="35"/>
  <c r="I3087" i="35" s="1"/>
  <c r="M3036" i="35"/>
  <c r="M3087" i="35" s="1"/>
  <c r="Q3036" i="35"/>
  <c r="Q3087" i="35" s="1"/>
  <c r="E3035" i="35"/>
  <c r="E3086" i="35" s="1"/>
  <c r="I3035" i="35"/>
  <c r="I3086" i="35" s="1"/>
  <c r="M3035" i="35"/>
  <c r="M3086" i="35" s="1"/>
  <c r="Q3035" i="35"/>
  <c r="Q3086" i="35" s="1"/>
  <c r="E3034" i="35"/>
  <c r="E3085" i="35" s="1"/>
  <c r="I3034" i="35"/>
  <c r="I3085" i="35" s="1"/>
  <c r="M3034" i="35"/>
  <c r="M3085" i="35" s="1"/>
  <c r="Q3034" i="35"/>
  <c r="Q3085" i="35" s="1"/>
  <c r="E3033" i="35"/>
  <c r="E3084" i="35" s="1"/>
  <c r="I3033" i="35"/>
  <c r="I3084" i="35" s="1"/>
  <c r="M3033" i="35"/>
  <c r="M3084" i="35" s="1"/>
  <c r="Q3033" i="35"/>
  <c r="Q3084" i="35" s="1"/>
  <c r="G3029" i="35"/>
  <c r="G3080" i="35" s="1"/>
  <c r="K3029" i="35"/>
  <c r="K3080" i="35" s="1"/>
  <c r="O3029" i="35"/>
  <c r="O3080" i="35" s="1"/>
  <c r="E3029" i="35"/>
  <c r="E3080" i="35" s="1"/>
  <c r="I3029" i="35"/>
  <c r="I3080" i="35" s="1"/>
  <c r="M3029" i="35"/>
  <c r="M3080" i="35" s="1"/>
  <c r="Q3029" i="35"/>
  <c r="Q3080" i="35" s="1"/>
  <c r="G3025" i="35"/>
  <c r="G3076" i="35" s="1"/>
  <c r="K3025" i="35"/>
  <c r="K3076" i="35" s="1"/>
  <c r="O3025" i="35"/>
  <c r="O3076" i="35" s="1"/>
  <c r="E3025" i="35"/>
  <c r="E3076" i="35" s="1"/>
  <c r="I3025" i="35"/>
  <c r="I3076" i="35" s="1"/>
  <c r="M3025" i="35"/>
  <c r="M3076" i="35" s="1"/>
  <c r="Q3025" i="35"/>
  <c r="Q3076" i="35" s="1"/>
  <c r="G3021" i="35"/>
  <c r="G3072" i="35" s="1"/>
  <c r="K3021" i="35"/>
  <c r="K3072" i="35" s="1"/>
  <c r="O3021" i="35"/>
  <c r="O3072" i="35" s="1"/>
  <c r="E3021" i="35"/>
  <c r="E3072" i="35" s="1"/>
  <c r="I3021" i="35"/>
  <c r="I3072" i="35" s="1"/>
  <c r="M3021" i="35"/>
  <c r="M3072" i="35" s="1"/>
  <c r="Q3021" i="35"/>
  <c r="Q3072" i="35" s="1"/>
  <c r="G3017" i="35"/>
  <c r="G3068" i="35" s="1"/>
  <c r="K3017" i="35"/>
  <c r="K3068" i="35" s="1"/>
  <c r="O3017" i="35"/>
  <c r="O3068" i="35" s="1"/>
  <c r="E3017" i="35"/>
  <c r="E3068" i="35" s="1"/>
  <c r="I3017" i="35"/>
  <c r="I3068" i="35" s="1"/>
  <c r="M3017" i="35"/>
  <c r="M3068" i="35" s="1"/>
  <c r="Q3017" i="35"/>
  <c r="Q3068" i="35" s="1"/>
  <c r="G3013" i="35"/>
  <c r="G3064" i="35" s="1"/>
  <c r="K3013" i="35"/>
  <c r="K3064" i="35" s="1"/>
  <c r="O3013" i="35"/>
  <c r="O3064" i="35" s="1"/>
  <c r="E3013" i="35"/>
  <c r="E3064" i="35" s="1"/>
  <c r="I3013" i="35"/>
  <c r="I3064" i="35" s="1"/>
  <c r="M3013" i="35"/>
  <c r="M3064" i="35" s="1"/>
  <c r="Q3013" i="35"/>
  <c r="Q3064" i="35" s="1"/>
  <c r="G3009" i="35"/>
  <c r="G3060" i="35" s="1"/>
  <c r="K3009" i="35"/>
  <c r="K3060" i="35" s="1"/>
  <c r="O3009" i="35"/>
  <c r="O3060" i="35" s="1"/>
  <c r="E3009" i="35"/>
  <c r="E3060" i="35" s="1"/>
  <c r="I3009" i="35"/>
  <c r="I3060" i="35" s="1"/>
  <c r="M3009" i="35"/>
  <c r="M3060" i="35" s="1"/>
  <c r="Q3009" i="35"/>
  <c r="Q3060" i="35" s="1"/>
  <c r="G3005" i="35"/>
  <c r="G3056" i="35" s="1"/>
  <c r="K3005" i="35"/>
  <c r="K3056" i="35" s="1"/>
  <c r="O3005" i="35"/>
  <c r="O3056" i="35" s="1"/>
  <c r="E3005" i="35"/>
  <c r="E3056" i="35" s="1"/>
  <c r="I3005" i="35"/>
  <c r="I3056" i="35" s="1"/>
  <c r="M3005" i="35"/>
  <c r="M3056" i="35" s="1"/>
  <c r="Q3005" i="35"/>
  <c r="Q3056" i="35" s="1"/>
  <c r="G3001" i="35"/>
  <c r="G3052" i="35" s="1"/>
  <c r="K3001" i="35"/>
  <c r="K3052" i="35" s="1"/>
  <c r="O3001" i="35"/>
  <c r="O3052" i="35" s="1"/>
  <c r="E3001" i="35"/>
  <c r="E3052" i="35" s="1"/>
  <c r="I3001" i="35"/>
  <c r="I3052" i="35" s="1"/>
  <c r="M3001" i="35"/>
  <c r="M3052" i="35" s="1"/>
  <c r="Q3001" i="35"/>
  <c r="Q3052" i="35" s="1"/>
  <c r="R2975" i="35"/>
  <c r="N2975" i="35"/>
  <c r="J2975" i="35"/>
  <c r="F2975" i="35"/>
  <c r="E2666" i="35"/>
  <c r="E2717" i="35" s="1"/>
  <c r="I2666" i="35"/>
  <c r="I2717" i="35" s="1"/>
  <c r="M2666" i="35"/>
  <c r="M2717" i="35" s="1"/>
  <c r="Q2666" i="35"/>
  <c r="Q2717" i="35" s="1"/>
  <c r="F2666" i="35"/>
  <c r="F2717" i="35" s="1"/>
  <c r="J2666" i="35"/>
  <c r="J2717" i="35" s="1"/>
  <c r="N2666" i="35"/>
  <c r="N2717" i="35" s="1"/>
  <c r="R2666" i="35"/>
  <c r="R2717" i="35" s="1"/>
  <c r="G2666" i="35"/>
  <c r="G2717" i="35" s="1"/>
  <c r="K2666" i="35"/>
  <c r="K2717" i="35" s="1"/>
  <c r="O2666" i="35"/>
  <c r="O2717" i="35" s="1"/>
  <c r="H2666" i="35"/>
  <c r="H2717" i="35" s="1"/>
  <c r="L2666" i="35"/>
  <c r="L2717" i="35" s="1"/>
  <c r="P2666" i="35"/>
  <c r="P2717" i="35" s="1"/>
  <c r="E2650" i="35"/>
  <c r="E2701" i="35" s="1"/>
  <c r="I2650" i="35"/>
  <c r="I2701" i="35" s="1"/>
  <c r="M2650" i="35"/>
  <c r="M2701" i="35" s="1"/>
  <c r="Q2650" i="35"/>
  <c r="Q2701" i="35" s="1"/>
  <c r="F2650" i="35"/>
  <c r="F2701" i="35" s="1"/>
  <c r="J2650" i="35"/>
  <c r="J2701" i="35" s="1"/>
  <c r="N2650" i="35"/>
  <c r="N2701" i="35" s="1"/>
  <c r="R2650" i="35"/>
  <c r="R2701" i="35" s="1"/>
  <c r="G2650" i="35"/>
  <c r="G2701" i="35" s="1"/>
  <c r="K2650" i="35"/>
  <c r="K2701" i="35" s="1"/>
  <c r="O2650" i="35"/>
  <c r="O2701" i="35" s="1"/>
  <c r="H2650" i="35"/>
  <c r="H2701" i="35" s="1"/>
  <c r="L2650" i="35"/>
  <c r="L2701" i="35" s="1"/>
  <c r="P2650" i="35"/>
  <c r="P2701" i="35" s="1"/>
  <c r="E2638" i="35"/>
  <c r="E2689" i="35" s="1"/>
  <c r="I2638" i="35"/>
  <c r="I2689" i="35" s="1"/>
  <c r="M2638" i="35"/>
  <c r="M2689" i="35" s="1"/>
  <c r="Q2638" i="35"/>
  <c r="Q2689" i="35" s="1"/>
  <c r="F2638" i="35"/>
  <c r="F2689" i="35" s="1"/>
  <c r="J2638" i="35"/>
  <c r="J2689" i="35" s="1"/>
  <c r="N2638" i="35"/>
  <c r="N2689" i="35" s="1"/>
  <c r="R2638" i="35"/>
  <c r="R2689" i="35" s="1"/>
  <c r="G2638" i="35"/>
  <c r="G2689" i="35" s="1"/>
  <c r="K2638" i="35"/>
  <c r="K2689" i="35" s="1"/>
  <c r="O2638" i="35"/>
  <c r="O2689" i="35" s="1"/>
  <c r="H2638" i="35"/>
  <c r="H2689" i="35" s="1"/>
  <c r="L2638" i="35"/>
  <c r="L2689" i="35" s="1"/>
  <c r="P2638" i="35"/>
  <c r="P2689" i="35" s="1"/>
  <c r="E2630" i="35"/>
  <c r="E2681" i="35" s="1"/>
  <c r="I2630" i="35"/>
  <c r="I2681" i="35" s="1"/>
  <c r="M2630" i="35"/>
  <c r="M2681" i="35" s="1"/>
  <c r="Q2630" i="35"/>
  <c r="Q2681" i="35" s="1"/>
  <c r="F2630" i="35"/>
  <c r="F2681" i="35" s="1"/>
  <c r="J2630" i="35"/>
  <c r="J2681" i="35" s="1"/>
  <c r="N2630" i="35"/>
  <c r="N2681" i="35" s="1"/>
  <c r="R2630" i="35"/>
  <c r="R2681" i="35" s="1"/>
  <c r="G2630" i="35"/>
  <c r="G2681" i="35" s="1"/>
  <c r="K2630" i="35"/>
  <c r="K2681" i="35" s="1"/>
  <c r="O2630" i="35"/>
  <c r="O2681" i="35" s="1"/>
  <c r="H2630" i="35"/>
  <c r="H2681" i="35" s="1"/>
  <c r="L2630" i="35"/>
  <c r="L2681" i="35" s="1"/>
  <c r="P2630" i="35"/>
  <c r="P2681" i="35" s="1"/>
  <c r="D2681" i="35"/>
  <c r="E2622" i="35"/>
  <c r="E2673" i="35" s="1"/>
  <c r="I2622" i="35"/>
  <c r="I2673" i="35" s="1"/>
  <c r="M2622" i="35"/>
  <c r="M2673" i="35" s="1"/>
  <c r="Q2622" i="35"/>
  <c r="Q2673" i="35" s="1"/>
  <c r="F2622" i="35"/>
  <c r="F2673" i="35" s="1"/>
  <c r="J2622" i="35"/>
  <c r="J2673" i="35" s="1"/>
  <c r="N2622" i="35"/>
  <c r="N2673" i="35" s="1"/>
  <c r="R2622" i="35"/>
  <c r="R2673" i="35" s="1"/>
  <c r="G2622" i="35"/>
  <c r="G2673" i="35" s="1"/>
  <c r="K2622" i="35"/>
  <c r="K2673" i="35" s="1"/>
  <c r="O2622" i="35"/>
  <c r="O2673" i="35" s="1"/>
  <c r="D2673" i="35"/>
  <c r="H2622" i="35"/>
  <c r="H2673" i="35" s="1"/>
  <c r="L2622" i="35"/>
  <c r="L2673" i="35" s="1"/>
  <c r="P2622" i="35"/>
  <c r="P2673" i="35" s="1"/>
  <c r="Q2772" i="35"/>
  <c r="Q2773" i="35"/>
  <c r="Q2823" i="35" s="1"/>
  <c r="I2772" i="35"/>
  <c r="I2773" i="35"/>
  <c r="I2823" i="35" s="1"/>
  <c r="E2654" i="35"/>
  <c r="E2705" i="35" s="1"/>
  <c r="I2654" i="35"/>
  <c r="I2705" i="35" s="1"/>
  <c r="M2654" i="35"/>
  <c r="M2705" i="35" s="1"/>
  <c r="Q2654" i="35"/>
  <c r="Q2705" i="35" s="1"/>
  <c r="F2654" i="35"/>
  <c r="F2705" i="35" s="1"/>
  <c r="J2654" i="35"/>
  <c r="J2705" i="35" s="1"/>
  <c r="N2654" i="35"/>
  <c r="N2705" i="35" s="1"/>
  <c r="R2654" i="35"/>
  <c r="R2705" i="35" s="1"/>
  <c r="G2654" i="35"/>
  <c r="G2705" i="35" s="1"/>
  <c r="K2654" i="35"/>
  <c r="K2705" i="35" s="1"/>
  <c r="O2654" i="35"/>
  <c r="O2705" i="35" s="1"/>
  <c r="H2654" i="35"/>
  <c r="H2705" i="35" s="1"/>
  <c r="L2654" i="35"/>
  <c r="L2705" i="35" s="1"/>
  <c r="P2654" i="35"/>
  <c r="P2705" i="35" s="1"/>
  <c r="J2886" i="35"/>
  <c r="J2937" i="35" s="1"/>
  <c r="J2883" i="35"/>
  <c r="J2934" i="35" s="1"/>
  <c r="N2880" i="35"/>
  <c r="N2931" i="35" s="1"/>
  <c r="J2880" i="35"/>
  <c r="J2931" i="35" s="1"/>
  <c r="N2878" i="35"/>
  <c r="J2878" i="35"/>
  <c r="E2662" i="35"/>
  <c r="E2713" i="35" s="1"/>
  <c r="I2662" i="35"/>
  <c r="I2713" i="35" s="1"/>
  <c r="M2662" i="35"/>
  <c r="M2713" i="35" s="1"/>
  <c r="Q2662" i="35"/>
  <c r="Q2713" i="35" s="1"/>
  <c r="F2662" i="35"/>
  <c r="F2713" i="35" s="1"/>
  <c r="J2662" i="35"/>
  <c r="J2713" i="35" s="1"/>
  <c r="N2662" i="35"/>
  <c r="N2713" i="35" s="1"/>
  <c r="R2662" i="35"/>
  <c r="R2713" i="35" s="1"/>
  <c r="G2662" i="35"/>
  <c r="G2713" i="35" s="1"/>
  <c r="K2662" i="35"/>
  <c r="K2713" i="35" s="1"/>
  <c r="O2662" i="35"/>
  <c r="O2713" i="35" s="1"/>
  <c r="H2662" i="35"/>
  <c r="H2713" i="35" s="1"/>
  <c r="L2662" i="35"/>
  <c r="L2713" i="35" s="1"/>
  <c r="P2662" i="35"/>
  <c r="P2713" i="35" s="1"/>
  <c r="E2646" i="35"/>
  <c r="E2697" i="35" s="1"/>
  <c r="I2646" i="35"/>
  <c r="I2697" i="35" s="1"/>
  <c r="M2646" i="35"/>
  <c r="M2697" i="35" s="1"/>
  <c r="Q2646" i="35"/>
  <c r="Q2697" i="35" s="1"/>
  <c r="F2646" i="35"/>
  <c r="F2697" i="35" s="1"/>
  <c r="J2646" i="35"/>
  <c r="J2697" i="35" s="1"/>
  <c r="N2646" i="35"/>
  <c r="N2697" i="35" s="1"/>
  <c r="R2646" i="35"/>
  <c r="R2697" i="35" s="1"/>
  <c r="G2646" i="35"/>
  <c r="G2697" i="35" s="1"/>
  <c r="K2646" i="35"/>
  <c r="K2697" i="35" s="1"/>
  <c r="O2646" i="35"/>
  <c r="O2697" i="35" s="1"/>
  <c r="H2646" i="35"/>
  <c r="H2697" i="35" s="1"/>
  <c r="L2646" i="35"/>
  <c r="L2697" i="35" s="1"/>
  <c r="P2646" i="35"/>
  <c r="P2697" i="35" s="1"/>
  <c r="E2634" i="35"/>
  <c r="E2685" i="35" s="1"/>
  <c r="I2634" i="35"/>
  <c r="I2685" i="35" s="1"/>
  <c r="M2634" i="35"/>
  <c r="M2685" i="35" s="1"/>
  <c r="Q2634" i="35"/>
  <c r="Q2685" i="35" s="1"/>
  <c r="F2634" i="35"/>
  <c r="F2685" i="35" s="1"/>
  <c r="J2634" i="35"/>
  <c r="J2685" i="35" s="1"/>
  <c r="N2634" i="35"/>
  <c r="N2685" i="35" s="1"/>
  <c r="R2634" i="35"/>
  <c r="R2685" i="35" s="1"/>
  <c r="G2634" i="35"/>
  <c r="G2685" i="35" s="1"/>
  <c r="K2634" i="35"/>
  <c r="K2685" i="35" s="1"/>
  <c r="O2634" i="35"/>
  <c r="O2685" i="35" s="1"/>
  <c r="H2634" i="35"/>
  <c r="H2685" i="35" s="1"/>
  <c r="L2634" i="35"/>
  <c r="L2685" i="35" s="1"/>
  <c r="P2634" i="35"/>
  <c r="P2685" i="35" s="1"/>
  <c r="D2685" i="35"/>
  <c r="E2626" i="35"/>
  <c r="E2677" i="35" s="1"/>
  <c r="I2626" i="35"/>
  <c r="I2677" i="35" s="1"/>
  <c r="M2626" i="35"/>
  <c r="M2677" i="35" s="1"/>
  <c r="Q2626" i="35"/>
  <c r="Q2677" i="35" s="1"/>
  <c r="F2626" i="35"/>
  <c r="F2677" i="35" s="1"/>
  <c r="J2626" i="35"/>
  <c r="J2677" i="35" s="1"/>
  <c r="N2626" i="35"/>
  <c r="N2677" i="35" s="1"/>
  <c r="R2626" i="35"/>
  <c r="R2677" i="35" s="1"/>
  <c r="G2626" i="35"/>
  <c r="G2677" i="35" s="1"/>
  <c r="K2626" i="35"/>
  <c r="K2677" i="35" s="1"/>
  <c r="O2626" i="35"/>
  <c r="O2677" i="35" s="1"/>
  <c r="H2626" i="35"/>
  <c r="H2677" i="35" s="1"/>
  <c r="L2626" i="35"/>
  <c r="L2677" i="35" s="1"/>
  <c r="P2626" i="35"/>
  <c r="P2677" i="35" s="1"/>
  <c r="D2677" i="35"/>
  <c r="L2667" i="35"/>
  <c r="L2718" i="35" s="1"/>
  <c r="E2665" i="35"/>
  <c r="E2716" i="35" s="1"/>
  <c r="I2665" i="35"/>
  <c r="I2716" i="35" s="1"/>
  <c r="M2665" i="35"/>
  <c r="M2716" i="35" s="1"/>
  <c r="Q2665" i="35"/>
  <c r="Q2716" i="35" s="1"/>
  <c r="F2665" i="35"/>
  <c r="F2716" i="35" s="1"/>
  <c r="J2665" i="35"/>
  <c r="J2716" i="35" s="1"/>
  <c r="N2665" i="35"/>
  <c r="N2716" i="35" s="1"/>
  <c r="R2665" i="35"/>
  <c r="R2716" i="35" s="1"/>
  <c r="G2665" i="35"/>
  <c r="G2716" i="35" s="1"/>
  <c r="K2665" i="35"/>
  <c r="K2716" i="35" s="1"/>
  <c r="O2665" i="35"/>
  <c r="O2716" i="35" s="1"/>
  <c r="L2663" i="35"/>
  <c r="L2714" i="35" s="1"/>
  <c r="E2661" i="35"/>
  <c r="E2712" i="35" s="1"/>
  <c r="I2661" i="35"/>
  <c r="I2712" i="35" s="1"/>
  <c r="M2661" i="35"/>
  <c r="M2712" i="35" s="1"/>
  <c r="Q2661" i="35"/>
  <c r="Q2712" i="35" s="1"/>
  <c r="F2661" i="35"/>
  <c r="F2712" i="35" s="1"/>
  <c r="J2661" i="35"/>
  <c r="J2712" i="35" s="1"/>
  <c r="N2661" i="35"/>
  <c r="N2712" i="35" s="1"/>
  <c r="R2661" i="35"/>
  <c r="R2712" i="35" s="1"/>
  <c r="G2661" i="35"/>
  <c r="G2712" i="35" s="1"/>
  <c r="K2661" i="35"/>
  <c r="K2712" i="35" s="1"/>
  <c r="O2661" i="35"/>
  <c r="O2712" i="35" s="1"/>
  <c r="L2659" i="35"/>
  <c r="L2710" i="35" s="1"/>
  <c r="E2657" i="35"/>
  <c r="E2708" i="35" s="1"/>
  <c r="I2657" i="35"/>
  <c r="I2708" i="35" s="1"/>
  <c r="M2657" i="35"/>
  <c r="M2708" i="35" s="1"/>
  <c r="Q2657" i="35"/>
  <c r="Q2708" i="35" s="1"/>
  <c r="F2657" i="35"/>
  <c r="F2708" i="35" s="1"/>
  <c r="J2657" i="35"/>
  <c r="J2708" i="35" s="1"/>
  <c r="N2657" i="35"/>
  <c r="N2708" i="35" s="1"/>
  <c r="R2657" i="35"/>
  <c r="R2708" i="35" s="1"/>
  <c r="G2657" i="35"/>
  <c r="G2708" i="35" s="1"/>
  <c r="K2657" i="35"/>
  <c r="K2708" i="35" s="1"/>
  <c r="O2657" i="35"/>
  <c r="O2708" i="35" s="1"/>
  <c r="E2653" i="35"/>
  <c r="E2704" i="35" s="1"/>
  <c r="I2653" i="35"/>
  <c r="I2704" i="35" s="1"/>
  <c r="M2653" i="35"/>
  <c r="M2704" i="35" s="1"/>
  <c r="Q2653" i="35"/>
  <c r="Q2704" i="35" s="1"/>
  <c r="F2653" i="35"/>
  <c r="F2704" i="35" s="1"/>
  <c r="J2653" i="35"/>
  <c r="J2704" i="35" s="1"/>
  <c r="N2653" i="35"/>
  <c r="N2704" i="35" s="1"/>
  <c r="R2653" i="35"/>
  <c r="R2704" i="35" s="1"/>
  <c r="G2653" i="35"/>
  <c r="G2704" i="35" s="1"/>
  <c r="K2653" i="35"/>
  <c r="K2704" i="35" s="1"/>
  <c r="O2653" i="35"/>
  <c r="O2704" i="35" s="1"/>
  <c r="E2649" i="35"/>
  <c r="E2700" i="35" s="1"/>
  <c r="I2649" i="35"/>
  <c r="I2700" i="35" s="1"/>
  <c r="M2649" i="35"/>
  <c r="M2700" i="35" s="1"/>
  <c r="Q2649" i="35"/>
  <c r="Q2700" i="35" s="1"/>
  <c r="F2649" i="35"/>
  <c r="F2700" i="35" s="1"/>
  <c r="J2649" i="35"/>
  <c r="J2700" i="35" s="1"/>
  <c r="N2649" i="35"/>
  <c r="N2700" i="35" s="1"/>
  <c r="R2649" i="35"/>
  <c r="R2700" i="35" s="1"/>
  <c r="G2649" i="35"/>
  <c r="G2700" i="35" s="1"/>
  <c r="K2649" i="35"/>
  <c r="K2700" i="35" s="1"/>
  <c r="O2649" i="35"/>
  <c r="O2700" i="35" s="1"/>
  <c r="E2645" i="35"/>
  <c r="E2696" i="35" s="1"/>
  <c r="I2645" i="35"/>
  <c r="I2696" i="35" s="1"/>
  <c r="M2645" i="35"/>
  <c r="M2696" i="35" s="1"/>
  <c r="Q2645" i="35"/>
  <c r="Q2696" i="35" s="1"/>
  <c r="F2645" i="35"/>
  <c r="F2696" i="35" s="1"/>
  <c r="J2645" i="35"/>
  <c r="J2696" i="35" s="1"/>
  <c r="N2645" i="35"/>
  <c r="N2696" i="35" s="1"/>
  <c r="R2645" i="35"/>
  <c r="R2696" i="35" s="1"/>
  <c r="G2645" i="35"/>
  <c r="G2696" i="35" s="1"/>
  <c r="K2645" i="35"/>
  <c r="K2696" i="35" s="1"/>
  <c r="O2645" i="35"/>
  <c r="O2696" i="35" s="1"/>
  <c r="L2643" i="35"/>
  <c r="L2694" i="35" s="1"/>
  <c r="E2641" i="35"/>
  <c r="E2692" i="35" s="1"/>
  <c r="I2641" i="35"/>
  <c r="I2692" i="35" s="1"/>
  <c r="M2641" i="35"/>
  <c r="M2692" i="35" s="1"/>
  <c r="Q2641" i="35"/>
  <c r="Q2692" i="35" s="1"/>
  <c r="F2641" i="35"/>
  <c r="F2692" i="35" s="1"/>
  <c r="J2641" i="35"/>
  <c r="J2692" i="35" s="1"/>
  <c r="N2641" i="35"/>
  <c r="N2692" i="35" s="1"/>
  <c r="R2641" i="35"/>
  <c r="R2692" i="35" s="1"/>
  <c r="G2641" i="35"/>
  <c r="G2692" i="35" s="1"/>
  <c r="K2641" i="35"/>
  <c r="K2692" i="35" s="1"/>
  <c r="O2641" i="35"/>
  <c r="O2692" i="35" s="1"/>
  <c r="L2639" i="35"/>
  <c r="L2690" i="35" s="1"/>
  <c r="E2637" i="35"/>
  <c r="E2688" i="35" s="1"/>
  <c r="I2637" i="35"/>
  <c r="I2688" i="35" s="1"/>
  <c r="M2637" i="35"/>
  <c r="M2688" i="35" s="1"/>
  <c r="Q2637" i="35"/>
  <c r="Q2688" i="35" s="1"/>
  <c r="F2637" i="35"/>
  <c r="F2688" i="35" s="1"/>
  <c r="J2637" i="35"/>
  <c r="J2688" i="35" s="1"/>
  <c r="N2637" i="35"/>
  <c r="N2688" i="35" s="1"/>
  <c r="R2637" i="35"/>
  <c r="R2688" i="35" s="1"/>
  <c r="G2637" i="35"/>
  <c r="G2688" i="35" s="1"/>
  <c r="K2637" i="35"/>
  <c r="K2688" i="35" s="1"/>
  <c r="O2637" i="35"/>
  <c r="O2688" i="35" s="1"/>
  <c r="L2635" i="35"/>
  <c r="L2686" i="35" s="1"/>
  <c r="E2633" i="35"/>
  <c r="E2684" i="35" s="1"/>
  <c r="I2633" i="35"/>
  <c r="I2684" i="35" s="1"/>
  <c r="M2633" i="35"/>
  <c r="M2684" i="35" s="1"/>
  <c r="Q2633" i="35"/>
  <c r="Q2684" i="35" s="1"/>
  <c r="F2633" i="35"/>
  <c r="F2684" i="35" s="1"/>
  <c r="J2633" i="35"/>
  <c r="J2684" i="35" s="1"/>
  <c r="N2633" i="35"/>
  <c r="N2684" i="35" s="1"/>
  <c r="R2633" i="35"/>
  <c r="R2684" i="35" s="1"/>
  <c r="G2633" i="35"/>
  <c r="G2684" i="35" s="1"/>
  <c r="K2633" i="35"/>
  <c r="K2684" i="35" s="1"/>
  <c r="O2633" i="35"/>
  <c r="O2684" i="35" s="1"/>
  <c r="L2631" i="35"/>
  <c r="L2682" i="35" s="1"/>
  <c r="E2629" i="35"/>
  <c r="E2680" i="35" s="1"/>
  <c r="I2629" i="35"/>
  <c r="I2680" i="35" s="1"/>
  <c r="M2629" i="35"/>
  <c r="M2680" i="35" s="1"/>
  <c r="Q2629" i="35"/>
  <c r="Q2680" i="35" s="1"/>
  <c r="F2629" i="35"/>
  <c r="F2680" i="35" s="1"/>
  <c r="J2629" i="35"/>
  <c r="J2680" i="35" s="1"/>
  <c r="N2629" i="35"/>
  <c r="N2680" i="35" s="1"/>
  <c r="R2629" i="35"/>
  <c r="R2680" i="35" s="1"/>
  <c r="G2629" i="35"/>
  <c r="G2680" i="35" s="1"/>
  <c r="K2629" i="35"/>
  <c r="K2680" i="35" s="1"/>
  <c r="O2629" i="35"/>
  <c r="O2680" i="35" s="1"/>
  <c r="L2627" i="35"/>
  <c r="L2678" i="35" s="1"/>
  <c r="E2625" i="35"/>
  <c r="E2676" i="35" s="1"/>
  <c r="I2625" i="35"/>
  <c r="I2676" i="35" s="1"/>
  <c r="M2625" i="35"/>
  <c r="M2676" i="35" s="1"/>
  <c r="Q2625" i="35"/>
  <c r="Q2676" i="35" s="1"/>
  <c r="F2625" i="35"/>
  <c r="F2676" i="35" s="1"/>
  <c r="J2625" i="35"/>
  <c r="J2676" i="35" s="1"/>
  <c r="N2625" i="35"/>
  <c r="N2676" i="35" s="1"/>
  <c r="R2625" i="35"/>
  <c r="R2676" i="35" s="1"/>
  <c r="G2625" i="35"/>
  <c r="G2676" i="35" s="1"/>
  <c r="K2625" i="35"/>
  <c r="K2676" i="35" s="1"/>
  <c r="O2625" i="35"/>
  <c r="O2676" i="35" s="1"/>
  <c r="D2676" i="35"/>
  <c r="L2623" i="35"/>
  <c r="L2674" i="35" s="1"/>
  <c r="E2621" i="35"/>
  <c r="E2672" i="35" s="1"/>
  <c r="I2621" i="35"/>
  <c r="I2672" i="35" s="1"/>
  <c r="M2621" i="35"/>
  <c r="M2672" i="35" s="1"/>
  <c r="Q2621" i="35"/>
  <c r="Q2672" i="35" s="1"/>
  <c r="F2621" i="35"/>
  <c r="F2672" i="35" s="1"/>
  <c r="J2621" i="35"/>
  <c r="J2672" i="35" s="1"/>
  <c r="N2621" i="35"/>
  <c r="N2672" i="35" s="1"/>
  <c r="R2621" i="35"/>
  <c r="R2672" i="35" s="1"/>
  <c r="G2621" i="35"/>
  <c r="G2672" i="35" s="1"/>
  <c r="K2621" i="35"/>
  <c r="K2672" i="35" s="1"/>
  <c r="O2621" i="35"/>
  <c r="O2672" i="35" s="1"/>
  <c r="D2672" i="35"/>
  <c r="H2671" i="35"/>
  <c r="G2669" i="35"/>
  <c r="K2726" i="35"/>
  <c r="K2777" i="35" s="1"/>
  <c r="G2726" i="35"/>
  <c r="G2777" i="35" s="1"/>
  <c r="O2725" i="35"/>
  <c r="O2776" i="35" s="1"/>
  <c r="K2725" i="35"/>
  <c r="K2776" i="35" s="1"/>
  <c r="G2725" i="35"/>
  <c r="G2776" i="35" s="1"/>
  <c r="O2724" i="35"/>
  <c r="O2775" i="35" s="1"/>
  <c r="K2724" i="35"/>
  <c r="K2775" i="35" s="1"/>
  <c r="G2724" i="35"/>
  <c r="G2775" i="35" s="1"/>
  <c r="O2723" i="35"/>
  <c r="O2774" i="35" s="1"/>
  <c r="K2723" i="35"/>
  <c r="K2774" i="35" s="1"/>
  <c r="G2723" i="35"/>
  <c r="G2774" i="35" s="1"/>
  <c r="O2722" i="35"/>
  <c r="K2722" i="35"/>
  <c r="G2722" i="35"/>
  <c r="P2665" i="35"/>
  <c r="P2716" i="35" s="1"/>
  <c r="E2664" i="35"/>
  <c r="E2715" i="35" s="1"/>
  <c r="I2664" i="35"/>
  <c r="I2715" i="35" s="1"/>
  <c r="M2664" i="35"/>
  <c r="M2715" i="35" s="1"/>
  <c r="Q2664" i="35"/>
  <c r="Q2715" i="35" s="1"/>
  <c r="F2664" i="35"/>
  <c r="F2715" i="35" s="1"/>
  <c r="J2664" i="35"/>
  <c r="J2715" i="35" s="1"/>
  <c r="N2664" i="35"/>
  <c r="N2715" i="35" s="1"/>
  <c r="R2664" i="35"/>
  <c r="R2715" i="35" s="1"/>
  <c r="G2664" i="35"/>
  <c r="G2715" i="35" s="1"/>
  <c r="K2664" i="35"/>
  <c r="K2715" i="35" s="1"/>
  <c r="O2664" i="35"/>
  <c r="O2715" i="35" s="1"/>
  <c r="P2661" i="35"/>
  <c r="P2712" i="35" s="1"/>
  <c r="E2660" i="35"/>
  <c r="E2711" i="35" s="1"/>
  <c r="I2660" i="35"/>
  <c r="I2711" i="35" s="1"/>
  <c r="M2660" i="35"/>
  <c r="M2711" i="35" s="1"/>
  <c r="Q2660" i="35"/>
  <c r="Q2711" i="35" s="1"/>
  <c r="F2660" i="35"/>
  <c r="F2711" i="35" s="1"/>
  <c r="J2660" i="35"/>
  <c r="J2711" i="35" s="1"/>
  <c r="N2660" i="35"/>
  <c r="N2711" i="35" s="1"/>
  <c r="R2660" i="35"/>
  <c r="R2711" i="35" s="1"/>
  <c r="G2660" i="35"/>
  <c r="G2711" i="35" s="1"/>
  <c r="K2660" i="35"/>
  <c r="K2711" i="35" s="1"/>
  <c r="O2660" i="35"/>
  <c r="O2711" i="35" s="1"/>
  <c r="P2657" i="35"/>
  <c r="P2708" i="35" s="1"/>
  <c r="E2656" i="35"/>
  <c r="E2707" i="35" s="1"/>
  <c r="I2656" i="35"/>
  <c r="I2707" i="35" s="1"/>
  <c r="M2656" i="35"/>
  <c r="M2707" i="35" s="1"/>
  <c r="Q2656" i="35"/>
  <c r="Q2707" i="35" s="1"/>
  <c r="F2656" i="35"/>
  <c r="F2707" i="35" s="1"/>
  <c r="J2656" i="35"/>
  <c r="J2707" i="35" s="1"/>
  <c r="N2656" i="35"/>
  <c r="N2707" i="35" s="1"/>
  <c r="R2656" i="35"/>
  <c r="R2707" i="35" s="1"/>
  <c r="G2656" i="35"/>
  <c r="G2707" i="35" s="1"/>
  <c r="K2656" i="35"/>
  <c r="K2707" i="35" s="1"/>
  <c r="O2656" i="35"/>
  <c r="O2707" i="35" s="1"/>
  <c r="P2653" i="35"/>
  <c r="P2704" i="35" s="1"/>
  <c r="E2652" i="35"/>
  <c r="E2703" i="35" s="1"/>
  <c r="I2652" i="35"/>
  <c r="I2703" i="35" s="1"/>
  <c r="M2652" i="35"/>
  <c r="M2703" i="35" s="1"/>
  <c r="Q2652" i="35"/>
  <c r="Q2703" i="35" s="1"/>
  <c r="F2652" i="35"/>
  <c r="F2703" i="35" s="1"/>
  <c r="J2652" i="35"/>
  <c r="J2703" i="35" s="1"/>
  <c r="N2652" i="35"/>
  <c r="N2703" i="35" s="1"/>
  <c r="R2652" i="35"/>
  <c r="R2703" i="35" s="1"/>
  <c r="G2652" i="35"/>
  <c r="G2703" i="35" s="1"/>
  <c r="K2652" i="35"/>
  <c r="K2703" i="35" s="1"/>
  <c r="O2652" i="35"/>
  <c r="O2703" i="35" s="1"/>
  <c r="P2649" i="35"/>
  <c r="P2700" i="35" s="1"/>
  <c r="E2648" i="35"/>
  <c r="E2699" i="35" s="1"/>
  <c r="I2648" i="35"/>
  <c r="I2699" i="35" s="1"/>
  <c r="M2648" i="35"/>
  <c r="M2699" i="35" s="1"/>
  <c r="Q2648" i="35"/>
  <c r="Q2699" i="35" s="1"/>
  <c r="F2648" i="35"/>
  <c r="F2699" i="35" s="1"/>
  <c r="J2648" i="35"/>
  <c r="J2699" i="35" s="1"/>
  <c r="N2648" i="35"/>
  <c r="N2699" i="35" s="1"/>
  <c r="R2648" i="35"/>
  <c r="R2699" i="35" s="1"/>
  <c r="G2648" i="35"/>
  <c r="G2699" i="35" s="1"/>
  <c r="K2648" i="35"/>
  <c r="K2699" i="35" s="1"/>
  <c r="O2648" i="35"/>
  <c r="O2699" i="35" s="1"/>
  <c r="P2645" i="35"/>
  <c r="P2696" i="35" s="1"/>
  <c r="E2644" i="35"/>
  <c r="E2695" i="35" s="1"/>
  <c r="I2644" i="35"/>
  <c r="I2695" i="35" s="1"/>
  <c r="M2644" i="35"/>
  <c r="M2695" i="35" s="1"/>
  <c r="Q2644" i="35"/>
  <c r="Q2695" i="35" s="1"/>
  <c r="F2644" i="35"/>
  <c r="F2695" i="35" s="1"/>
  <c r="J2644" i="35"/>
  <c r="J2695" i="35" s="1"/>
  <c r="N2644" i="35"/>
  <c r="N2695" i="35" s="1"/>
  <c r="R2644" i="35"/>
  <c r="R2695" i="35" s="1"/>
  <c r="G2644" i="35"/>
  <c r="G2695" i="35" s="1"/>
  <c r="K2644" i="35"/>
  <c r="K2695" i="35" s="1"/>
  <c r="O2644" i="35"/>
  <c r="O2695" i="35" s="1"/>
  <c r="P2641" i="35"/>
  <c r="P2692" i="35" s="1"/>
  <c r="E2640" i="35"/>
  <c r="E2691" i="35" s="1"/>
  <c r="I2640" i="35"/>
  <c r="I2691" i="35" s="1"/>
  <c r="M2640" i="35"/>
  <c r="M2691" i="35" s="1"/>
  <c r="Q2640" i="35"/>
  <c r="Q2691" i="35" s="1"/>
  <c r="F2640" i="35"/>
  <c r="F2691" i="35" s="1"/>
  <c r="J2640" i="35"/>
  <c r="J2691" i="35" s="1"/>
  <c r="N2640" i="35"/>
  <c r="N2691" i="35" s="1"/>
  <c r="R2640" i="35"/>
  <c r="R2691" i="35" s="1"/>
  <c r="G2640" i="35"/>
  <c r="G2691" i="35" s="1"/>
  <c r="K2640" i="35"/>
  <c r="K2691" i="35" s="1"/>
  <c r="O2640" i="35"/>
  <c r="O2691" i="35" s="1"/>
  <c r="P2637" i="35"/>
  <c r="P2688" i="35" s="1"/>
  <c r="E2636" i="35"/>
  <c r="E2687" i="35" s="1"/>
  <c r="I2636" i="35"/>
  <c r="I2687" i="35" s="1"/>
  <c r="M2636" i="35"/>
  <c r="M2687" i="35" s="1"/>
  <c r="Q2636" i="35"/>
  <c r="Q2687" i="35" s="1"/>
  <c r="F2636" i="35"/>
  <c r="F2687" i="35" s="1"/>
  <c r="J2636" i="35"/>
  <c r="J2687" i="35" s="1"/>
  <c r="N2636" i="35"/>
  <c r="N2687" i="35" s="1"/>
  <c r="R2636" i="35"/>
  <c r="R2687" i="35" s="1"/>
  <c r="G2636" i="35"/>
  <c r="G2687" i="35" s="1"/>
  <c r="K2636" i="35"/>
  <c r="K2687" i="35" s="1"/>
  <c r="O2636" i="35"/>
  <c r="O2687" i="35" s="1"/>
  <c r="P2633" i="35"/>
  <c r="P2684" i="35" s="1"/>
  <c r="E2632" i="35"/>
  <c r="E2683" i="35" s="1"/>
  <c r="I2632" i="35"/>
  <c r="I2683" i="35" s="1"/>
  <c r="M2632" i="35"/>
  <c r="M2683" i="35" s="1"/>
  <c r="Q2632" i="35"/>
  <c r="Q2683" i="35" s="1"/>
  <c r="F2632" i="35"/>
  <c r="F2683" i="35" s="1"/>
  <c r="J2632" i="35"/>
  <c r="J2683" i="35" s="1"/>
  <c r="N2632" i="35"/>
  <c r="N2683" i="35" s="1"/>
  <c r="R2632" i="35"/>
  <c r="R2683" i="35" s="1"/>
  <c r="G2632" i="35"/>
  <c r="G2683" i="35" s="1"/>
  <c r="K2632" i="35"/>
  <c r="K2683" i="35" s="1"/>
  <c r="O2632" i="35"/>
  <c r="O2683" i="35" s="1"/>
  <c r="P2629" i="35"/>
  <c r="P2680" i="35" s="1"/>
  <c r="E2628" i="35"/>
  <c r="E2679" i="35" s="1"/>
  <c r="I2628" i="35"/>
  <c r="I2679" i="35" s="1"/>
  <c r="M2628" i="35"/>
  <c r="M2679" i="35" s="1"/>
  <c r="Q2628" i="35"/>
  <c r="Q2679" i="35" s="1"/>
  <c r="F2628" i="35"/>
  <c r="F2679" i="35" s="1"/>
  <c r="J2628" i="35"/>
  <c r="J2679" i="35" s="1"/>
  <c r="N2628" i="35"/>
  <c r="N2679" i="35" s="1"/>
  <c r="R2628" i="35"/>
  <c r="R2679" i="35" s="1"/>
  <c r="G2628" i="35"/>
  <c r="G2679" i="35" s="1"/>
  <c r="K2628" i="35"/>
  <c r="K2679" i="35" s="1"/>
  <c r="O2628" i="35"/>
  <c r="O2679" i="35" s="1"/>
  <c r="P2625" i="35"/>
  <c r="P2676" i="35" s="1"/>
  <c r="E2624" i="35"/>
  <c r="E2675" i="35" s="1"/>
  <c r="I2624" i="35"/>
  <c r="I2675" i="35" s="1"/>
  <c r="M2624" i="35"/>
  <c r="M2675" i="35" s="1"/>
  <c r="Q2624" i="35"/>
  <c r="Q2675" i="35" s="1"/>
  <c r="F2624" i="35"/>
  <c r="F2675" i="35" s="1"/>
  <c r="J2624" i="35"/>
  <c r="J2675" i="35" s="1"/>
  <c r="N2624" i="35"/>
  <c r="N2675" i="35" s="1"/>
  <c r="R2624" i="35"/>
  <c r="R2675" i="35" s="1"/>
  <c r="G2624" i="35"/>
  <c r="G2675" i="35" s="1"/>
  <c r="K2624" i="35"/>
  <c r="K2675" i="35" s="1"/>
  <c r="O2624" i="35"/>
  <c r="O2675" i="35" s="1"/>
  <c r="D2675" i="35"/>
  <c r="P2621" i="35"/>
  <c r="P2672" i="35" s="1"/>
  <c r="E2620" i="35"/>
  <c r="I2620" i="35"/>
  <c r="M2620" i="35"/>
  <c r="Q2620" i="35"/>
  <c r="F2620" i="35"/>
  <c r="F2671" i="35" s="1"/>
  <c r="J2620" i="35"/>
  <c r="J2671" i="35" s="1"/>
  <c r="N2620" i="35"/>
  <c r="N2671" i="35" s="1"/>
  <c r="R2620" i="35"/>
  <c r="R2671" i="35" s="1"/>
  <c r="G2620" i="35"/>
  <c r="G2671" i="35" s="1"/>
  <c r="K2620" i="35"/>
  <c r="K2671" i="35" s="1"/>
  <c r="O2620" i="35"/>
  <c r="O2671" i="35" s="1"/>
  <c r="D2668" i="35"/>
  <c r="D2671" i="35"/>
  <c r="L2669" i="35"/>
  <c r="E2525" i="35"/>
  <c r="E2576" i="35" s="1"/>
  <c r="I2525" i="35"/>
  <c r="I2576" i="35" s="1"/>
  <c r="M2525" i="35"/>
  <c r="M2576" i="35" s="1"/>
  <c r="Q2525" i="35"/>
  <c r="Q2576" i="35" s="1"/>
  <c r="F2525" i="35"/>
  <c r="F2576" i="35" s="1"/>
  <c r="J2525" i="35"/>
  <c r="J2576" i="35" s="1"/>
  <c r="N2525" i="35"/>
  <c r="N2576" i="35" s="1"/>
  <c r="R2525" i="35"/>
  <c r="R2576" i="35" s="1"/>
  <c r="G2525" i="35"/>
  <c r="G2576" i="35" s="1"/>
  <c r="K2525" i="35"/>
  <c r="K2576" i="35" s="1"/>
  <c r="O2525" i="35"/>
  <c r="O2576" i="35" s="1"/>
  <c r="H2525" i="35"/>
  <c r="H2576" i="35" s="1"/>
  <c r="L2525" i="35"/>
  <c r="L2576" i="35" s="1"/>
  <c r="P2525" i="35"/>
  <c r="P2576" i="35" s="1"/>
  <c r="E2517" i="35"/>
  <c r="E2568" i="35" s="1"/>
  <c r="I2517" i="35"/>
  <c r="I2568" i="35" s="1"/>
  <c r="M2517" i="35"/>
  <c r="M2568" i="35" s="1"/>
  <c r="Q2517" i="35"/>
  <c r="Q2568" i="35" s="1"/>
  <c r="F2517" i="35"/>
  <c r="F2568" i="35" s="1"/>
  <c r="J2517" i="35"/>
  <c r="J2568" i="35" s="1"/>
  <c r="N2517" i="35"/>
  <c r="N2568" i="35" s="1"/>
  <c r="R2517" i="35"/>
  <c r="R2568" i="35" s="1"/>
  <c r="G2517" i="35"/>
  <c r="G2568" i="35" s="1"/>
  <c r="K2517" i="35"/>
  <c r="K2568" i="35" s="1"/>
  <c r="O2517" i="35"/>
  <c r="O2568" i="35" s="1"/>
  <c r="H2517" i="35"/>
  <c r="H2568" i="35" s="1"/>
  <c r="L2517" i="35"/>
  <c r="L2568" i="35" s="1"/>
  <c r="P2517" i="35"/>
  <c r="P2568" i="35" s="1"/>
  <c r="E2509" i="35"/>
  <c r="E2560" i="35" s="1"/>
  <c r="I2509" i="35"/>
  <c r="I2560" i="35" s="1"/>
  <c r="M2509" i="35"/>
  <c r="M2560" i="35" s="1"/>
  <c r="Q2509" i="35"/>
  <c r="Q2560" i="35" s="1"/>
  <c r="F2509" i="35"/>
  <c r="F2560" i="35" s="1"/>
  <c r="J2509" i="35"/>
  <c r="J2560" i="35" s="1"/>
  <c r="N2509" i="35"/>
  <c r="N2560" i="35" s="1"/>
  <c r="R2509" i="35"/>
  <c r="R2560" i="35" s="1"/>
  <c r="G2509" i="35"/>
  <c r="G2560" i="35" s="1"/>
  <c r="K2509" i="35"/>
  <c r="K2560" i="35" s="1"/>
  <c r="O2509" i="35"/>
  <c r="O2560" i="35" s="1"/>
  <c r="D2560" i="35"/>
  <c r="H2509" i="35"/>
  <c r="H2560" i="35" s="1"/>
  <c r="L2509" i="35"/>
  <c r="L2560" i="35" s="1"/>
  <c r="P2509" i="35"/>
  <c r="P2560" i="35" s="1"/>
  <c r="J2755" i="35"/>
  <c r="J2806" i="35" s="1"/>
  <c r="N2754" i="35"/>
  <c r="N2805" i="35" s="1"/>
  <c r="J2754" i="35"/>
  <c r="J2805" i="35" s="1"/>
  <c r="R2753" i="35"/>
  <c r="R2804" i="35" s="1"/>
  <c r="N2753" i="35"/>
  <c r="N2804" i="35" s="1"/>
  <c r="J2753" i="35"/>
  <c r="J2804" i="35" s="1"/>
  <c r="R2752" i="35"/>
  <c r="R2803" i="35" s="1"/>
  <c r="N2752" i="35"/>
  <c r="N2803" i="35" s="1"/>
  <c r="J2752" i="35"/>
  <c r="J2803" i="35" s="1"/>
  <c r="R2751" i="35"/>
  <c r="R2802" i="35" s="1"/>
  <c r="N2751" i="35"/>
  <c r="N2802" i="35" s="1"/>
  <c r="J2751" i="35"/>
  <c r="J2802" i="35" s="1"/>
  <c r="R2750" i="35"/>
  <c r="R2801" i="35" s="1"/>
  <c r="N2750" i="35"/>
  <c r="N2801" i="35" s="1"/>
  <c r="J2750" i="35"/>
  <c r="J2801" i="35" s="1"/>
  <c r="R2749" i="35"/>
  <c r="R2800" i="35" s="1"/>
  <c r="N2749" i="35"/>
  <c r="N2800" i="35" s="1"/>
  <c r="J2749" i="35"/>
  <c r="J2800" i="35" s="1"/>
  <c r="R2748" i="35"/>
  <c r="R2799" i="35" s="1"/>
  <c r="N2748" i="35"/>
  <c r="N2799" i="35" s="1"/>
  <c r="J2748" i="35"/>
  <c r="J2799" i="35" s="1"/>
  <c r="R2747" i="35"/>
  <c r="R2798" i="35" s="1"/>
  <c r="N2747" i="35"/>
  <c r="N2798" i="35" s="1"/>
  <c r="J2747" i="35"/>
  <c r="J2798" i="35" s="1"/>
  <c r="R2746" i="35"/>
  <c r="R2797" i="35" s="1"/>
  <c r="N2746" i="35"/>
  <c r="N2797" i="35" s="1"/>
  <c r="J2746" i="35"/>
  <c r="J2797" i="35" s="1"/>
  <c r="R2745" i="35"/>
  <c r="R2796" i="35" s="1"/>
  <c r="N2745" i="35"/>
  <c r="N2796" i="35" s="1"/>
  <c r="J2745" i="35"/>
  <c r="J2796" i="35" s="1"/>
  <c r="R2744" i="35"/>
  <c r="R2795" i="35" s="1"/>
  <c r="N2744" i="35"/>
  <c r="N2795" i="35" s="1"/>
  <c r="J2744" i="35"/>
  <c r="J2795" i="35" s="1"/>
  <c r="R2743" i="35"/>
  <c r="R2794" i="35" s="1"/>
  <c r="N2743" i="35"/>
  <c r="N2794" i="35" s="1"/>
  <c r="J2743" i="35"/>
  <c r="J2794" i="35" s="1"/>
  <c r="R2742" i="35"/>
  <c r="R2793" i="35" s="1"/>
  <c r="N2742" i="35"/>
  <c r="N2793" i="35" s="1"/>
  <c r="J2742" i="35"/>
  <c r="J2793" i="35" s="1"/>
  <c r="R2741" i="35"/>
  <c r="R2792" i="35" s="1"/>
  <c r="N2741" i="35"/>
  <c r="N2792" i="35" s="1"/>
  <c r="J2741" i="35"/>
  <c r="J2792" i="35" s="1"/>
  <c r="R2740" i="35"/>
  <c r="R2791" i="35" s="1"/>
  <c r="N2740" i="35"/>
  <c r="N2791" i="35" s="1"/>
  <c r="J2740" i="35"/>
  <c r="J2791" i="35" s="1"/>
  <c r="R2739" i="35"/>
  <c r="R2790" i="35" s="1"/>
  <c r="N2739" i="35"/>
  <c r="N2790" i="35" s="1"/>
  <c r="J2739" i="35"/>
  <c r="J2790" i="35" s="1"/>
  <c r="R2738" i="35"/>
  <c r="R2789" i="35" s="1"/>
  <c r="N2738" i="35"/>
  <c r="N2789" i="35" s="1"/>
  <c r="J2738" i="35"/>
  <c r="J2789" i="35" s="1"/>
  <c r="R2737" i="35"/>
  <c r="R2788" i="35" s="1"/>
  <c r="N2737" i="35"/>
  <c r="N2788" i="35" s="1"/>
  <c r="J2737" i="35"/>
  <c r="J2788" i="35" s="1"/>
  <c r="R2736" i="35"/>
  <c r="R2787" i="35" s="1"/>
  <c r="N2736" i="35"/>
  <c r="N2787" i="35" s="1"/>
  <c r="J2736" i="35"/>
  <c r="J2787" i="35" s="1"/>
  <c r="R2735" i="35"/>
  <c r="R2786" i="35" s="1"/>
  <c r="N2735" i="35"/>
  <c r="N2786" i="35" s="1"/>
  <c r="J2735" i="35"/>
  <c r="J2786" i="35" s="1"/>
  <c r="R2734" i="35"/>
  <c r="R2785" i="35" s="1"/>
  <c r="N2734" i="35"/>
  <c r="N2785" i="35" s="1"/>
  <c r="J2734" i="35"/>
  <c r="J2785" i="35" s="1"/>
  <c r="R2733" i="35"/>
  <c r="R2784" i="35" s="1"/>
  <c r="N2733" i="35"/>
  <c r="N2784" i="35" s="1"/>
  <c r="J2733" i="35"/>
  <c r="J2784" i="35" s="1"/>
  <c r="R2732" i="35"/>
  <c r="R2783" i="35" s="1"/>
  <c r="N2732" i="35"/>
  <c r="N2783" i="35" s="1"/>
  <c r="J2732" i="35"/>
  <c r="J2783" i="35" s="1"/>
  <c r="R2731" i="35"/>
  <c r="R2782" i="35" s="1"/>
  <c r="N2731" i="35"/>
  <c r="N2782" i="35" s="1"/>
  <c r="J2731" i="35"/>
  <c r="J2782" i="35" s="1"/>
  <c r="R2730" i="35"/>
  <c r="R2781" i="35" s="1"/>
  <c r="N2730" i="35"/>
  <c r="N2781" i="35" s="1"/>
  <c r="J2730" i="35"/>
  <c r="J2781" i="35" s="1"/>
  <c r="R2729" i="35"/>
  <c r="R2780" i="35" s="1"/>
  <c r="N2729" i="35"/>
  <c r="N2780" i="35" s="1"/>
  <c r="J2729" i="35"/>
  <c r="J2780" i="35" s="1"/>
  <c r="R2728" i="35"/>
  <c r="R2779" i="35" s="1"/>
  <c r="N2728" i="35"/>
  <c r="N2779" i="35" s="1"/>
  <c r="J2728" i="35"/>
  <c r="J2779" i="35" s="1"/>
  <c r="R2727" i="35"/>
  <c r="R2778" i="35" s="1"/>
  <c r="N2727" i="35"/>
  <c r="N2778" i="35" s="1"/>
  <c r="J2727" i="35"/>
  <c r="J2778" i="35" s="1"/>
  <c r="R2726" i="35"/>
  <c r="R2777" i="35" s="1"/>
  <c r="N2726" i="35"/>
  <c r="N2777" i="35" s="1"/>
  <c r="J2726" i="35"/>
  <c r="J2777" i="35" s="1"/>
  <c r="R2725" i="35"/>
  <c r="R2776" i="35" s="1"/>
  <c r="N2725" i="35"/>
  <c r="N2776" i="35" s="1"/>
  <c r="J2725" i="35"/>
  <c r="J2776" i="35" s="1"/>
  <c r="R2724" i="35"/>
  <c r="R2775" i="35" s="1"/>
  <c r="N2724" i="35"/>
  <c r="N2775" i="35" s="1"/>
  <c r="J2724" i="35"/>
  <c r="J2775" i="35" s="1"/>
  <c r="R2723" i="35"/>
  <c r="R2774" i="35" s="1"/>
  <c r="N2723" i="35"/>
  <c r="N2774" i="35" s="1"/>
  <c r="J2723" i="35"/>
  <c r="J2774" i="35" s="1"/>
  <c r="R2722" i="35"/>
  <c r="N2722" i="35"/>
  <c r="J2722" i="35"/>
  <c r="E2667" i="35"/>
  <c r="E2718" i="35" s="1"/>
  <c r="I2667" i="35"/>
  <c r="I2718" i="35" s="1"/>
  <c r="M2667" i="35"/>
  <c r="M2718" i="35" s="1"/>
  <c r="Q2667" i="35"/>
  <c r="Q2718" i="35" s="1"/>
  <c r="F2667" i="35"/>
  <c r="F2718" i="35" s="1"/>
  <c r="J2667" i="35"/>
  <c r="J2718" i="35" s="1"/>
  <c r="N2667" i="35"/>
  <c r="N2718" i="35" s="1"/>
  <c r="R2667" i="35"/>
  <c r="R2718" i="35" s="1"/>
  <c r="G2667" i="35"/>
  <c r="G2718" i="35" s="1"/>
  <c r="K2667" i="35"/>
  <c r="K2718" i="35" s="1"/>
  <c r="O2667" i="35"/>
  <c r="O2718" i="35" s="1"/>
  <c r="E2663" i="35"/>
  <c r="E2714" i="35" s="1"/>
  <c r="I2663" i="35"/>
  <c r="I2714" i="35" s="1"/>
  <c r="M2663" i="35"/>
  <c r="M2714" i="35" s="1"/>
  <c r="Q2663" i="35"/>
  <c r="Q2714" i="35" s="1"/>
  <c r="F2663" i="35"/>
  <c r="F2714" i="35" s="1"/>
  <c r="J2663" i="35"/>
  <c r="J2714" i="35" s="1"/>
  <c r="N2663" i="35"/>
  <c r="N2714" i="35" s="1"/>
  <c r="R2663" i="35"/>
  <c r="R2714" i="35" s="1"/>
  <c r="G2663" i="35"/>
  <c r="G2714" i="35" s="1"/>
  <c r="K2663" i="35"/>
  <c r="K2714" i="35" s="1"/>
  <c r="O2663" i="35"/>
  <c r="O2714" i="35" s="1"/>
  <c r="L2661" i="35"/>
  <c r="L2712" i="35" s="1"/>
  <c r="E2659" i="35"/>
  <c r="E2710" i="35" s="1"/>
  <c r="I2659" i="35"/>
  <c r="I2710" i="35" s="1"/>
  <c r="M2659" i="35"/>
  <c r="M2710" i="35" s="1"/>
  <c r="Q2659" i="35"/>
  <c r="Q2710" i="35" s="1"/>
  <c r="F2659" i="35"/>
  <c r="F2710" i="35" s="1"/>
  <c r="J2659" i="35"/>
  <c r="J2710" i="35" s="1"/>
  <c r="N2659" i="35"/>
  <c r="N2710" i="35" s="1"/>
  <c r="R2659" i="35"/>
  <c r="R2710" i="35" s="1"/>
  <c r="G2659" i="35"/>
  <c r="G2710" i="35" s="1"/>
  <c r="K2659" i="35"/>
  <c r="K2710" i="35" s="1"/>
  <c r="O2659" i="35"/>
  <c r="O2710" i="35" s="1"/>
  <c r="L2657" i="35"/>
  <c r="L2708" i="35" s="1"/>
  <c r="E2655" i="35"/>
  <c r="E2706" i="35" s="1"/>
  <c r="I2655" i="35"/>
  <c r="I2706" i="35" s="1"/>
  <c r="M2655" i="35"/>
  <c r="M2706" i="35" s="1"/>
  <c r="Q2655" i="35"/>
  <c r="Q2706" i="35" s="1"/>
  <c r="F2655" i="35"/>
  <c r="F2706" i="35" s="1"/>
  <c r="J2655" i="35"/>
  <c r="J2706" i="35" s="1"/>
  <c r="N2655" i="35"/>
  <c r="N2706" i="35" s="1"/>
  <c r="R2655" i="35"/>
  <c r="R2706" i="35" s="1"/>
  <c r="G2655" i="35"/>
  <c r="G2706" i="35" s="1"/>
  <c r="K2655" i="35"/>
  <c r="K2706" i="35" s="1"/>
  <c r="O2655" i="35"/>
  <c r="O2706" i="35" s="1"/>
  <c r="E2651" i="35"/>
  <c r="E2702" i="35" s="1"/>
  <c r="I2651" i="35"/>
  <c r="I2702" i="35" s="1"/>
  <c r="M2651" i="35"/>
  <c r="M2702" i="35" s="1"/>
  <c r="Q2651" i="35"/>
  <c r="Q2702" i="35" s="1"/>
  <c r="F2651" i="35"/>
  <c r="F2702" i="35" s="1"/>
  <c r="J2651" i="35"/>
  <c r="J2702" i="35" s="1"/>
  <c r="N2651" i="35"/>
  <c r="N2702" i="35" s="1"/>
  <c r="R2651" i="35"/>
  <c r="R2702" i="35" s="1"/>
  <c r="G2651" i="35"/>
  <c r="G2702" i="35" s="1"/>
  <c r="K2651" i="35"/>
  <c r="K2702" i="35" s="1"/>
  <c r="O2651" i="35"/>
  <c r="O2702" i="35" s="1"/>
  <c r="L2649" i="35"/>
  <c r="L2700" i="35" s="1"/>
  <c r="E2647" i="35"/>
  <c r="E2698" i="35" s="1"/>
  <c r="I2647" i="35"/>
  <c r="I2698" i="35" s="1"/>
  <c r="M2647" i="35"/>
  <c r="M2698" i="35" s="1"/>
  <c r="Q2647" i="35"/>
  <c r="Q2698" i="35" s="1"/>
  <c r="F2647" i="35"/>
  <c r="F2698" i="35" s="1"/>
  <c r="J2647" i="35"/>
  <c r="J2698" i="35" s="1"/>
  <c r="N2647" i="35"/>
  <c r="N2698" i="35" s="1"/>
  <c r="R2647" i="35"/>
  <c r="R2698" i="35" s="1"/>
  <c r="G2647" i="35"/>
  <c r="G2698" i="35" s="1"/>
  <c r="K2647" i="35"/>
  <c r="K2698" i="35" s="1"/>
  <c r="O2647" i="35"/>
  <c r="O2698" i="35" s="1"/>
  <c r="L2645" i="35"/>
  <c r="L2696" i="35" s="1"/>
  <c r="E2643" i="35"/>
  <c r="E2694" i="35" s="1"/>
  <c r="I2643" i="35"/>
  <c r="I2694" i="35" s="1"/>
  <c r="M2643" i="35"/>
  <c r="M2694" i="35" s="1"/>
  <c r="Q2643" i="35"/>
  <c r="Q2694" i="35" s="1"/>
  <c r="F2643" i="35"/>
  <c r="F2694" i="35" s="1"/>
  <c r="J2643" i="35"/>
  <c r="J2694" i="35" s="1"/>
  <c r="N2643" i="35"/>
  <c r="N2694" i="35" s="1"/>
  <c r="R2643" i="35"/>
  <c r="R2694" i="35" s="1"/>
  <c r="G2643" i="35"/>
  <c r="G2694" i="35" s="1"/>
  <c r="K2643" i="35"/>
  <c r="K2694" i="35" s="1"/>
  <c r="O2643" i="35"/>
  <c r="O2694" i="35" s="1"/>
  <c r="L2641" i="35"/>
  <c r="L2692" i="35" s="1"/>
  <c r="E2639" i="35"/>
  <c r="E2690" i="35" s="1"/>
  <c r="I2639" i="35"/>
  <c r="I2690" i="35" s="1"/>
  <c r="M2639" i="35"/>
  <c r="M2690" i="35" s="1"/>
  <c r="Q2639" i="35"/>
  <c r="Q2690" i="35" s="1"/>
  <c r="F2639" i="35"/>
  <c r="F2690" i="35" s="1"/>
  <c r="J2639" i="35"/>
  <c r="J2690" i="35" s="1"/>
  <c r="N2639" i="35"/>
  <c r="N2690" i="35" s="1"/>
  <c r="R2639" i="35"/>
  <c r="R2690" i="35" s="1"/>
  <c r="G2639" i="35"/>
  <c r="G2690" i="35" s="1"/>
  <c r="K2639" i="35"/>
  <c r="K2690" i="35" s="1"/>
  <c r="O2639" i="35"/>
  <c r="O2690" i="35" s="1"/>
  <c r="E2635" i="35"/>
  <c r="E2686" i="35" s="1"/>
  <c r="I2635" i="35"/>
  <c r="I2686" i="35" s="1"/>
  <c r="M2635" i="35"/>
  <c r="M2686" i="35" s="1"/>
  <c r="Q2635" i="35"/>
  <c r="Q2686" i="35" s="1"/>
  <c r="F2635" i="35"/>
  <c r="F2686" i="35" s="1"/>
  <c r="J2635" i="35"/>
  <c r="J2686" i="35" s="1"/>
  <c r="N2635" i="35"/>
  <c r="N2686" i="35" s="1"/>
  <c r="R2635" i="35"/>
  <c r="R2686" i="35" s="1"/>
  <c r="G2635" i="35"/>
  <c r="G2686" i="35" s="1"/>
  <c r="K2635" i="35"/>
  <c r="K2686" i="35" s="1"/>
  <c r="O2635" i="35"/>
  <c r="O2686" i="35" s="1"/>
  <c r="E2631" i="35"/>
  <c r="E2682" i="35" s="1"/>
  <c r="I2631" i="35"/>
  <c r="I2682" i="35" s="1"/>
  <c r="M2631" i="35"/>
  <c r="M2682" i="35" s="1"/>
  <c r="Q2631" i="35"/>
  <c r="Q2682" i="35" s="1"/>
  <c r="F2631" i="35"/>
  <c r="F2682" i="35" s="1"/>
  <c r="J2631" i="35"/>
  <c r="J2682" i="35" s="1"/>
  <c r="N2631" i="35"/>
  <c r="N2682" i="35" s="1"/>
  <c r="R2631" i="35"/>
  <c r="R2682" i="35" s="1"/>
  <c r="G2631" i="35"/>
  <c r="G2682" i="35" s="1"/>
  <c r="K2631" i="35"/>
  <c r="K2682" i="35" s="1"/>
  <c r="O2631" i="35"/>
  <c r="O2682" i="35" s="1"/>
  <c r="E2627" i="35"/>
  <c r="E2678" i="35" s="1"/>
  <c r="I2627" i="35"/>
  <c r="I2678" i="35" s="1"/>
  <c r="M2627" i="35"/>
  <c r="M2678" i="35" s="1"/>
  <c r="Q2627" i="35"/>
  <c r="Q2678" i="35" s="1"/>
  <c r="F2627" i="35"/>
  <c r="F2678" i="35" s="1"/>
  <c r="J2627" i="35"/>
  <c r="J2678" i="35" s="1"/>
  <c r="N2627" i="35"/>
  <c r="N2678" i="35" s="1"/>
  <c r="R2627" i="35"/>
  <c r="R2678" i="35" s="1"/>
  <c r="G2627" i="35"/>
  <c r="G2678" i="35" s="1"/>
  <c r="K2627" i="35"/>
  <c r="K2678" i="35" s="1"/>
  <c r="O2627" i="35"/>
  <c r="O2678" i="35" s="1"/>
  <c r="E2623" i="35"/>
  <c r="E2674" i="35" s="1"/>
  <c r="I2623" i="35"/>
  <c r="I2674" i="35" s="1"/>
  <c r="M2623" i="35"/>
  <c r="M2674" i="35" s="1"/>
  <c r="Q2623" i="35"/>
  <c r="Q2674" i="35" s="1"/>
  <c r="F2623" i="35"/>
  <c r="F2674" i="35" s="1"/>
  <c r="J2623" i="35"/>
  <c r="J2674" i="35" s="1"/>
  <c r="N2623" i="35"/>
  <c r="N2674" i="35" s="1"/>
  <c r="R2623" i="35"/>
  <c r="R2674" i="35" s="1"/>
  <c r="G2623" i="35"/>
  <c r="G2674" i="35" s="1"/>
  <c r="K2623" i="35"/>
  <c r="K2674" i="35" s="1"/>
  <c r="O2623" i="35"/>
  <c r="O2674" i="35" s="1"/>
  <c r="D2674" i="35"/>
  <c r="O2619" i="35"/>
  <c r="K2619" i="35"/>
  <c r="K2670" i="35" s="1"/>
  <c r="P2618" i="35"/>
  <c r="K2618" i="35"/>
  <c r="E2528" i="35"/>
  <c r="E2579" i="35" s="1"/>
  <c r="I2528" i="35"/>
  <c r="I2579" i="35" s="1"/>
  <c r="M2528" i="35"/>
  <c r="M2579" i="35" s="1"/>
  <c r="Q2528" i="35"/>
  <c r="Q2579" i="35" s="1"/>
  <c r="F2528" i="35"/>
  <c r="F2579" i="35" s="1"/>
  <c r="J2528" i="35"/>
  <c r="J2579" i="35" s="1"/>
  <c r="N2528" i="35"/>
  <c r="N2579" i="35" s="1"/>
  <c r="R2528" i="35"/>
  <c r="R2579" i="35" s="1"/>
  <c r="G2528" i="35"/>
  <c r="G2579" i="35" s="1"/>
  <c r="K2528" i="35"/>
  <c r="K2579" i="35" s="1"/>
  <c r="O2528" i="35"/>
  <c r="O2579" i="35" s="1"/>
  <c r="L2526" i="35"/>
  <c r="L2577" i="35" s="1"/>
  <c r="E2524" i="35"/>
  <c r="E2575" i="35" s="1"/>
  <c r="I2524" i="35"/>
  <c r="I2575" i="35" s="1"/>
  <c r="M2524" i="35"/>
  <c r="M2575" i="35" s="1"/>
  <c r="Q2524" i="35"/>
  <c r="Q2575" i="35" s="1"/>
  <c r="F2524" i="35"/>
  <c r="F2575" i="35" s="1"/>
  <c r="J2524" i="35"/>
  <c r="J2575" i="35" s="1"/>
  <c r="N2524" i="35"/>
  <c r="N2575" i="35" s="1"/>
  <c r="R2524" i="35"/>
  <c r="R2575" i="35" s="1"/>
  <c r="G2524" i="35"/>
  <c r="G2575" i="35" s="1"/>
  <c r="K2524" i="35"/>
  <c r="K2575" i="35" s="1"/>
  <c r="O2524" i="35"/>
  <c r="O2575" i="35" s="1"/>
  <c r="L2522" i="35"/>
  <c r="L2573" i="35" s="1"/>
  <c r="E2520" i="35"/>
  <c r="E2571" i="35" s="1"/>
  <c r="I2520" i="35"/>
  <c r="I2571" i="35" s="1"/>
  <c r="M2520" i="35"/>
  <c r="M2571" i="35" s="1"/>
  <c r="Q2520" i="35"/>
  <c r="Q2571" i="35" s="1"/>
  <c r="F2520" i="35"/>
  <c r="F2571" i="35" s="1"/>
  <c r="J2520" i="35"/>
  <c r="J2571" i="35" s="1"/>
  <c r="N2520" i="35"/>
  <c r="N2571" i="35" s="1"/>
  <c r="R2520" i="35"/>
  <c r="R2571" i="35" s="1"/>
  <c r="G2520" i="35"/>
  <c r="G2571" i="35" s="1"/>
  <c r="K2520" i="35"/>
  <c r="K2571" i="35" s="1"/>
  <c r="O2520" i="35"/>
  <c r="O2571" i="35" s="1"/>
  <c r="L2518" i="35"/>
  <c r="L2569" i="35" s="1"/>
  <c r="E2516" i="35"/>
  <c r="E2567" i="35" s="1"/>
  <c r="I2516" i="35"/>
  <c r="I2567" i="35" s="1"/>
  <c r="M2516" i="35"/>
  <c r="M2567" i="35" s="1"/>
  <c r="Q2516" i="35"/>
  <c r="Q2567" i="35" s="1"/>
  <c r="F2516" i="35"/>
  <c r="F2567" i="35" s="1"/>
  <c r="J2516" i="35"/>
  <c r="J2567" i="35" s="1"/>
  <c r="N2516" i="35"/>
  <c r="N2567" i="35" s="1"/>
  <c r="R2516" i="35"/>
  <c r="R2567" i="35" s="1"/>
  <c r="G2516" i="35"/>
  <c r="G2567" i="35" s="1"/>
  <c r="K2516" i="35"/>
  <c r="K2567" i="35" s="1"/>
  <c r="O2516" i="35"/>
  <c r="O2567" i="35" s="1"/>
  <c r="D2567" i="35"/>
  <c r="L2514" i="35"/>
  <c r="L2565" i="35" s="1"/>
  <c r="E2512" i="35"/>
  <c r="E2563" i="35" s="1"/>
  <c r="I2512" i="35"/>
  <c r="I2563" i="35" s="1"/>
  <c r="M2512" i="35"/>
  <c r="M2563" i="35" s="1"/>
  <c r="Q2512" i="35"/>
  <c r="Q2563" i="35" s="1"/>
  <c r="F2512" i="35"/>
  <c r="F2563" i="35" s="1"/>
  <c r="J2512" i="35"/>
  <c r="J2563" i="35" s="1"/>
  <c r="N2512" i="35"/>
  <c r="N2563" i="35" s="1"/>
  <c r="R2512" i="35"/>
  <c r="R2563" i="35" s="1"/>
  <c r="G2512" i="35"/>
  <c r="G2563" i="35" s="1"/>
  <c r="K2512" i="35"/>
  <c r="K2563" i="35" s="1"/>
  <c r="O2512" i="35"/>
  <c r="O2563" i="35" s="1"/>
  <c r="D2563" i="35"/>
  <c r="L2510" i="35"/>
  <c r="L2561" i="35" s="1"/>
  <c r="E2508" i="35"/>
  <c r="E2559" i="35" s="1"/>
  <c r="I2508" i="35"/>
  <c r="I2559" i="35" s="1"/>
  <c r="M2508" i="35"/>
  <c r="M2559" i="35" s="1"/>
  <c r="Q2508" i="35"/>
  <c r="Q2559" i="35" s="1"/>
  <c r="F2508" i="35"/>
  <c r="F2559" i="35" s="1"/>
  <c r="J2508" i="35"/>
  <c r="J2559" i="35" s="1"/>
  <c r="N2508" i="35"/>
  <c r="N2559" i="35" s="1"/>
  <c r="R2508" i="35"/>
  <c r="R2559" i="35" s="1"/>
  <c r="G2508" i="35"/>
  <c r="G2559" i="35" s="1"/>
  <c r="K2508" i="35"/>
  <c r="K2559" i="35" s="1"/>
  <c r="O2508" i="35"/>
  <c r="O2559" i="35" s="1"/>
  <c r="D2559" i="35"/>
  <c r="L2506" i="35"/>
  <c r="L2557" i="35" s="1"/>
  <c r="F2619" i="35"/>
  <c r="F2670" i="35" s="1"/>
  <c r="J2619" i="35"/>
  <c r="J2670" i="35" s="1"/>
  <c r="F2618" i="35"/>
  <c r="J2618" i="35"/>
  <c r="N2618" i="35"/>
  <c r="R2618" i="35"/>
  <c r="E2527" i="35"/>
  <c r="E2578" i="35" s="1"/>
  <c r="I2527" i="35"/>
  <c r="I2578" i="35" s="1"/>
  <c r="M2527" i="35"/>
  <c r="M2578" i="35" s="1"/>
  <c r="Q2527" i="35"/>
  <c r="Q2578" i="35" s="1"/>
  <c r="F2527" i="35"/>
  <c r="F2578" i="35" s="1"/>
  <c r="J2527" i="35"/>
  <c r="J2578" i="35" s="1"/>
  <c r="N2527" i="35"/>
  <c r="N2578" i="35" s="1"/>
  <c r="R2527" i="35"/>
  <c r="R2578" i="35" s="1"/>
  <c r="G2527" i="35"/>
  <c r="G2578" i="35" s="1"/>
  <c r="K2527" i="35"/>
  <c r="K2578" i="35" s="1"/>
  <c r="O2527" i="35"/>
  <c r="O2578" i="35" s="1"/>
  <c r="E2523" i="35"/>
  <c r="E2574" i="35" s="1"/>
  <c r="I2523" i="35"/>
  <c r="I2574" i="35" s="1"/>
  <c r="M2523" i="35"/>
  <c r="M2574" i="35" s="1"/>
  <c r="Q2523" i="35"/>
  <c r="Q2574" i="35" s="1"/>
  <c r="F2523" i="35"/>
  <c r="F2574" i="35" s="1"/>
  <c r="J2523" i="35"/>
  <c r="J2574" i="35" s="1"/>
  <c r="N2523" i="35"/>
  <c r="N2574" i="35" s="1"/>
  <c r="R2523" i="35"/>
  <c r="R2574" i="35" s="1"/>
  <c r="G2523" i="35"/>
  <c r="G2574" i="35" s="1"/>
  <c r="K2523" i="35"/>
  <c r="K2574" i="35" s="1"/>
  <c r="O2523" i="35"/>
  <c r="O2574" i="35" s="1"/>
  <c r="E2519" i="35"/>
  <c r="E2570" i="35" s="1"/>
  <c r="I2519" i="35"/>
  <c r="I2570" i="35" s="1"/>
  <c r="M2519" i="35"/>
  <c r="M2570" i="35" s="1"/>
  <c r="Q2519" i="35"/>
  <c r="Q2570" i="35" s="1"/>
  <c r="F2519" i="35"/>
  <c r="F2570" i="35" s="1"/>
  <c r="J2519" i="35"/>
  <c r="J2570" i="35" s="1"/>
  <c r="N2519" i="35"/>
  <c r="N2570" i="35" s="1"/>
  <c r="R2519" i="35"/>
  <c r="R2570" i="35" s="1"/>
  <c r="G2519" i="35"/>
  <c r="G2570" i="35" s="1"/>
  <c r="K2519" i="35"/>
  <c r="K2570" i="35" s="1"/>
  <c r="O2519" i="35"/>
  <c r="O2570" i="35" s="1"/>
  <c r="E2515" i="35"/>
  <c r="E2566" i="35" s="1"/>
  <c r="I2515" i="35"/>
  <c r="I2566" i="35" s="1"/>
  <c r="M2515" i="35"/>
  <c r="M2566" i="35" s="1"/>
  <c r="Q2515" i="35"/>
  <c r="Q2566" i="35" s="1"/>
  <c r="F2515" i="35"/>
  <c r="F2566" i="35" s="1"/>
  <c r="J2515" i="35"/>
  <c r="J2566" i="35" s="1"/>
  <c r="N2515" i="35"/>
  <c r="N2566" i="35" s="1"/>
  <c r="R2515" i="35"/>
  <c r="R2566" i="35" s="1"/>
  <c r="G2515" i="35"/>
  <c r="G2566" i="35" s="1"/>
  <c r="K2515" i="35"/>
  <c r="K2566" i="35" s="1"/>
  <c r="O2515" i="35"/>
  <c r="O2566" i="35" s="1"/>
  <c r="D2566" i="35"/>
  <c r="E2511" i="35"/>
  <c r="E2562" i="35" s="1"/>
  <c r="I2511" i="35"/>
  <c r="I2562" i="35" s="1"/>
  <c r="M2511" i="35"/>
  <c r="M2562" i="35" s="1"/>
  <c r="Q2511" i="35"/>
  <c r="Q2562" i="35" s="1"/>
  <c r="F2511" i="35"/>
  <c r="F2562" i="35" s="1"/>
  <c r="J2511" i="35"/>
  <c r="J2562" i="35" s="1"/>
  <c r="N2511" i="35"/>
  <c r="N2562" i="35" s="1"/>
  <c r="R2511" i="35"/>
  <c r="R2562" i="35" s="1"/>
  <c r="G2511" i="35"/>
  <c r="G2562" i="35" s="1"/>
  <c r="K2511" i="35"/>
  <c r="K2562" i="35" s="1"/>
  <c r="O2511" i="35"/>
  <c r="O2562" i="35" s="1"/>
  <c r="D2562" i="35"/>
  <c r="E2507" i="35"/>
  <c r="E2558" i="35" s="1"/>
  <c r="I2507" i="35"/>
  <c r="I2558" i="35" s="1"/>
  <c r="M2507" i="35"/>
  <c r="M2558" i="35" s="1"/>
  <c r="Q2507" i="35"/>
  <c r="Q2558" i="35" s="1"/>
  <c r="F2507" i="35"/>
  <c r="F2558" i="35" s="1"/>
  <c r="J2507" i="35"/>
  <c r="J2558" i="35" s="1"/>
  <c r="N2507" i="35"/>
  <c r="N2558" i="35" s="1"/>
  <c r="R2507" i="35"/>
  <c r="R2558" i="35" s="1"/>
  <c r="G2507" i="35"/>
  <c r="G2558" i="35" s="1"/>
  <c r="K2507" i="35"/>
  <c r="K2558" i="35" s="1"/>
  <c r="O2507" i="35"/>
  <c r="O2558" i="35" s="1"/>
  <c r="D2558" i="35"/>
  <c r="G2530" i="35"/>
  <c r="E2526" i="35"/>
  <c r="E2577" i="35" s="1"/>
  <c r="I2526" i="35"/>
  <c r="I2577" i="35" s="1"/>
  <c r="M2526" i="35"/>
  <c r="M2577" i="35" s="1"/>
  <c r="Q2526" i="35"/>
  <c r="Q2577" i="35" s="1"/>
  <c r="F2526" i="35"/>
  <c r="F2577" i="35" s="1"/>
  <c r="J2526" i="35"/>
  <c r="J2577" i="35" s="1"/>
  <c r="N2526" i="35"/>
  <c r="N2577" i="35" s="1"/>
  <c r="R2526" i="35"/>
  <c r="R2577" i="35" s="1"/>
  <c r="G2526" i="35"/>
  <c r="G2577" i="35" s="1"/>
  <c r="K2526" i="35"/>
  <c r="K2577" i="35" s="1"/>
  <c r="O2526" i="35"/>
  <c r="O2577" i="35" s="1"/>
  <c r="E2522" i="35"/>
  <c r="E2573" i="35" s="1"/>
  <c r="I2522" i="35"/>
  <c r="I2573" i="35" s="1"/>
  <c r="M2522" i="35"/>
  <c r="M2573" i="35" s="1"/>
  <c r="Q2522" i="35"/>
  <c r="Q2573" i="35" s="1"/>
  <c r="F2522" i="35"/>
  <c r="F2573" i="35" s="1"/>
  <c r="J2522" i="35"/>
  <c r="J2573" i="35" s="1"/>
  <c r="N2522" i="35"/>
  <c r="N2573" i="35" s="1"/>
  <c r="R2522" i="35"/>
  <c r="R2573" i="35" s="1"/>
  <c r="G2522" i="35"/>
  <c r="G2573" i="35" s="1"/>
  <c r="K2522" i="35"/>
  <c r="K2573" i="35" s="1"/>
  <c r="O2522" i="35"/>
  <c r="O2573" i="35" s="1"/>
  <c r="E2518" i="35"/>
  <c r="E2569" i="35" s="1"/>
  <c r="I2518" i="35"/>
  <c r="I2569" i="35" s="1"/>
  <c r="M2518" i="35"/>
  <c r="M2569" i="35" s="1"/>
  <c r="Q2518" i="35"/>
  <c r="Q2569" i="35" s="1"/>
  <c r="F2518" i="35"/>
  <c r="F2569" i="35" s="1"/>
  <c r="J2518" i="35"/>
  <c r="J2569" i="35" s="1"/>
  <c r="N2518" i="35"/>
  <c r="N2569" i="35" s="1"/>
  <c r="R2518" i="35"/>
  <c r="R2569" i="35" s="1"/>
  <c r="G2518" i="35"/>
  <c r="G2569" i="35" s="1"/>
  <c r="K2518" i="35"/>
  <c r="K2569" i="35" s="1"/>
  <c r="O2518" i="35"/>
  <c r="O2569" i="35" s="1"/>
  <c r="E2514" i="35"/>
  <c r="E2565" i="35" s="1"/>
  <c r="I2514" i="35"/>
  <c r="I2565" i="35" s="1"/>
  <c r="M2514" i="35"/>
  <c r="M2565" i="35" s="1"/>
  <c r="Q2514" i="35"/>
  <c r="Q2565" i="35" s="1"/>
  <c r="F2514" i="35"/>
  <c r="F2565" i="35" s="1"/>
  <c r="J2514" i="35"/>
  <c r="J2565" i="35" s="1"/>
  <c r="N2514" i="35"/>
  <c r="N2565" i="35" s="1"/>
  <c r="R2514" i="35"/>
  <c r="R2565" i="35" s="1"/>
  <c r="G2514" i="35"/>
  <c r="G2565" i="35" s="1"/>
  <c r="K2514" i="35"/>
  <c r="K2565" i="35" s="1"/>
  <c r="O2514" i="35"/>
  <c r="O2565" i="35" s="1"/>
  <c r="D2565" i="35"/>
  <c r="E2510" i="35"/>
  <c r="E2561" i="35" s="1"/>
  <c r="I2510" i="35"/>
  <c r="I2561" i="35" s="1"/>
  <c r="M2510" i="35"/>
  <c r="M2561" i="35" s="1"/>
  <c r="Q2510" i="35"/>
  <c r="Q2561" i="35" s="1"/>
  <c r="F2510" i="35"/>
  <c r="F2561" i="35" s="1"/>
  <c r="J2510" i="35"/>
  <c r="J2561" i="35" s="1"/>
  <c r="N2510" i="35"/>
  <c r="N2561" i="35" s="1"/>
  <c r="R2510" i="35"/>
  <c r="R2561" i="35" s="1"/>
  <c r="G2510" i="35"/>
  <c r="G2561" i="35" s="1"/>
  <c r="K2510" i="35"/>
  <c r="K2561" i="35" s="1"/>
  <c r="O2510" i="35"/>
  <c r="O2561" i="35" s="1"/>
  <c r="D2561" i="35"/>
  <c r="E2506" i="35"/>
  <c r="E2557" i="35" s="1"/>
  <c r="I2506" i="35"/>
  <c r="I2557" i="35" s="1"/>
  <c r="M2506" i="35"/>
  <c r="M2557" i="35" s="1"/>
  <c r="Q2506" i="35"/>
  <c r="Q2557" i="35" s="1"/>
  <c r="F2506" i="35"/>
  <c r="F2557" i="35" s="1"/>
  <c r="J2506" i="35"/>
  <c r="J2557" i="35" s="1"/>
  <c r="N2506" i="35"/>
  <c r="N2557" i="35" s="1"/>
  <c r="R2506" i="35"/>
  <c r="R2557" i="35" s="1"/>
  <c r="G2506" i="35"/>
  <c r="G2557" i="35" s="1"/>
  <c r="K2506" i="35"/>
  <c r="K2557" i="35" s="1"/>
  <c r="O2506" i="35"/>
  <c r="O2557" i="35" s="1"/>
  <c r="D2557" i="35"/>
  <c r="E2352" i="35"/>
  <c r="E2403" i="35" s="1"/>
  <c r="I2352" i="35"/>
  <c r="I2403" i="35" s="1"/>
  <c r="M2352" i="35"/>
  <c r="M2403" i="35" s="1"/>
  <c r="E2351" i="35"/>
  <c r="E2402" i="35" s="1"/>
  <c r="I2351" i="35"/>
  <c r="I2402" i="35" s="1"/>
  <c r="M2351" i="35"/>
  <c r="M2402" i="35" s="1"/>
  <c r="Q2351" i="35"/>
  <c r="Q2402" i="35" s="1"/>
  <c r="E2350" i="35"/>
  <c r="E2401" i="35" s="1"/>
  <c r="I2350" i="35"/>
  <c r="I2401" i="35" s="1"/>
  <c r="M2350" i="35"/>
  <c r="M2401" i="35" s="1"/>
  <c r="Q2350" i="35"/>
  <c r="Q2401" i="35" s="1"/>
  <c r="E2349" i="35"/>
  <c r="E2400" i="35" s="1"/>
  <c r="I2349" i="35"/>
  <c r="I2400" i="35" s="1"/>
  <c r="M2349" i="35"/>
  <c r="M2400" i="35" s="1"/>
  <c r="Q2349" i="35"/>
  <c r="Q2400" i="35" s="1"/>
  <c r="E2348" i="35"/>
  <c r="E2399" i="35" s="1"/>
  <c r="I2348" i="35"/>
  <c r="I2399" i="35" s="1"/>
  <c r="M2348" i="35"/>
  <c r="M2399" i="35" s="1"/>
  <c r="Q2348" i="35"/>
  <c r="Q2399" i="35" s="1"/>
  <c r="E2347" i="35"/>
  <c r="E2398" i="35" s="1"/>
  <c r="I2347" i="35"/>
  <c r="I2398" i="35" s="1"/>
  <c r="M2347" i="35"/>
  <c r="M2398" i="35" s="1"/>
  <c r="Q2347" i="35"/>
  <c r="Q2398" i="35" s="1"/>
  <c r="E2346" i="35"/>
  <c r="E2397" i="35" s="1"/>
  <c r="I2346" i="35"/>
  <c r="I2397" i="35" s="1"/>
  <c r="M2346" i="35"/>
  <c r="M2397" i="35" s="1"/>
  <c r="Q2346" i="35"/>
  <c r="Q2397" i="35" s="1"/>
  <c r="E2345" i="35"/>
  <c r="E2396" i="35" s="1"/>
  <c r="I2345" i="35"/>
  <c r="I2396" i="35" s="1"/>
  <c r="M2345" i="35"/>
  <c r="M2396" i="35" s="1"/>
  <c r="Q2345" i="35"/>
  <c r="Q2396" i="35" s="1"/>
  <c r="E2344" i="35"/>
  <c r="E2395" i="35" s="1"/>
  <c r="I2344" i="35"/>
  <c r="I2395" i="35" s="1"/>
  <c r="M2344" i="35"/>
  <c r="M2395" i="35" s="1"/>
  <c r="Q2344" i="35"/>
  <c r="Q2395" i="35" s="1"/>
  <c r="E2343" i="35"/>
  <c r="E2394" i="35" s="1"/>
  <c r="I2343" i="35"/>
  <c r="I2394" i="35" s="1"/>
  <c r="M2343" i="35"/>
  <c r="M2394" i="35" s="1"/>
  <c r="Q2343" i="35"/>
  <c r="Q2394" i="35" s="1"/>
  <c r="E2342" i="35"/>
  <c r="E2393" i="35" s="1"/>
  <c r="I2342" i="35"/>
  <c r="I2393" i="35" s="1"/>
  <c r="M2342" i="35"/>
  <c r="M2393" i="35" s="1"/>
  <c r="Q2342" i="35"/>
  <c r="Q2393" i="35" s="1"/>
  <c r="E2341" i="35"/>
  <c r="E2392" i="35" s="1"/>
  <c r="I2341" i="35"/>
  <c r="I2392" i="35" s="1"/>
  <c r="M2341" i="35"/>
  <c r="M2392" i="35" s="1"/>
  <c r="Q2341" i="35"/>
  <c r="Q2392" i="35" s="1"/>
  <c r="E2340" i="35"/>
  <c r="E2391" i="35" s="1"/>
  <c r="I2340" i="35"/>
  <c r="I2391" i="35" s="1"/>
  <c r="M2340" i="35"/>
  <c r="M2391" i="35" s="1"/>
  <c r="Q2340" i="35"/>
  <c r="Q2391" i="35" s="1"/>
  <c r="E2339" i="35"/>
  <c r="E2390" i="35" s="1"/>
  <c r="I2339" i="35"/>
  <c r="I2390" i="35" s="1"/>
  <c r="M2339" i="35"/>
  <c r="M2390" i="35" s="1"/>
  <c r="Q2339" i="35"/>
  <c r="Q2390" i="35" s="1"/>
  <c r="E2338" i="35"/>
  <c r="I2338" i="35"/>
  <c r="M2338" i="35"/>
  <c r="Q2338" i="35"/>
  <c r="H2555" i="35"/>
  <c r="O2504" i="35"/>
  <c r="O2555" i="35" s="1"/>
  <c r="K2504" i="35"/>
  <c r="K2555" i="35" s="1"/>
  <c r="O2503" i="35"/>
  <c r="O2554" i="35" s="1"/>
  <c r="K2503" i="35"/>
  <c r="K2554" i="35" s="1"/>
  <c r="O2502" i="35"/>
  <c r="O2553" i="35" s="1"/>
  <c r="K2502" i="35"/>
  <c r="K2553" i="35" s="1"/>
  <c r="O2501" i="35"/>
  <c r="O2552" i="35" s="1"/>
  <c r="K2501" i="35"/>
  <c r="K2552" i="35" s="1"/>
  <c r="O2500" i="35"/>
  <c r="O2551" i="35" s="1"/>
  <c r="K2500" i="35"/>
  <c r="K2551" i="35" s="1"/>
  <c r="O2499" i="35"/>
  <c r="O2550" i="35" s="1"/>
  <c r="K2499" i="35"/>
  <c r="K2550" i="35" s="1"/>
  <c r="O2498" i="35"/>
  <c r="O2549" i="35" s="1"/>
  <c r="K2498" i="35"/>
  <c r="K2549" i="35" s="1"/>
  <c r="O2497" i="35"/>
  <c r="O2548" i="35" s="1"/>
  <c r="K2497" i="35"/>
  <c r="K2548" i="35" s="1"/>
  <c r="O2496" i="35"/>
  <c r="O2547" i="35" s="1"/>
  <c r="K2496" i="35"/>
  <c r="K2547" i="35" s="1"/>
  <c r="O2495" i="35"/>
  <c r="O2546" i="35" s="1"/>
  <c r="K2495" i="35"/>
  <c r="K2546" i="35" s="1"/>
  <c r="O2494" i="35"/>
  <c r="O2545" i="35" s="1"/>
  <c r="K2494" i="35"/>
  <c r="K2545" i="35" s="1"/>
  <c r="O2493" i="35"/>
  <c r="O2544" i="35" s="1"/>
  <c r="K2493" i="35"/>
  <c r="K2544" i="35" s="1"/>
  <c r="O2492" i="35"/>
  <c r="O2543" i="35" s="1"/>
  <c r="K2492" i="35"/>
  <c r="K2543" i="35" s="1"/>
  <c r="O2491" i="35"/>
  <c r="O2542" i="35" s="1"/>
  <c r="K2491" i="35"/>
  <c r="K2542" i="35" s="1"/>
  <c r="O2490" i="35"/>
  <c r="O2541" i="35" s="1"/>
  <c r="K2490" i="35"/>
  <c r="K2541" i="35" s="1"/>
  <c r="O2489" i="35"/>
  <c r="O2540" i="35" s="1"/>
  <c r="K2489" i="35"/>
  <c r="K2540" i="35" s="1"/>
  <c r="O2488" i="35"/>
  <c r="O2539" i="35" s="1"/>
  <c r="K2488" i="35"/>
  <c r="K2539" i="35" s="1"/>
  <c r="O2487" i="35"/>
  <c r="O2538" i="35" s="1"/>
  <c r="K2487" i="35"/>
  <c r="K2538" i="35" s="1"/>
  <c r="O2486" i="35"/>
  <c r="O2537" i="35" s="1"/>
  <c r="K2486" i="35"/>
  <c r="K2537" i="35" s="1"/>
  <c r="O2485" i="35"/>
  <c r="O2536" i="35" s="1"/>
  <c r="K2485" i="35"/>
  <c r="K2536" i="35" s="1"/>
  <c r="O2484" i="35"/>
  <c r="O2535" i="35" s="1"/>
  <c r="K2484" i="35"/>
  <c r="K2535" i="35" s="1"/>
  <c r="O2483" i="35"/>
  <c r="O2534" i="35" s="1"/>
  <c r="K2483" i="35"/>
  <c r="K2534" i="35" s="1"/>
  <c r="O2482" i="35"/>
  <c r="O2533" i="35" s="1"/>
  <c r="K2482" i="35"/>
  <c r="K2533" i="35" s="1"/>
  <c r="O2481" i="35"/>
  <c r="O2532" i="35" s="1"/>
  <c r="K2481" i="35"/>
  <c r="K2532" i="35" s="1"/>
  <c r="O2480" i="35"/>
  <c r="O2531" i="35" s="1"/>
  <c r="K2480" i="35"/>
  <c r="K2531" i="35" s="1"/>
  <c r="O2479" i="35"/>
  <c r="K2479" i="35"/>
  <c r="E2228" i="35"/>
  <c r="E2279" i="35" s="1"/>
  <c r="I2228" i="35"/>
  <c r="I2279" i="35" s="1"/>
  <c r="M2228" i="35"/>
  <c r="M2279" i="35" s="1"/>
  <c r="Q2228" i="35"/>
  <c r="Q2279" i="35" s="1"/>
  <c r="F2228" i="35"/>
  <c r="F2279" i="35" s="1"/>
  <c r="J2228" i="35"/>
  <c r="J2279" i="35" s="1"/>
  <c r="N2228" i="35"/>
  <c r="N2279" i="35" s="1"/>
  <c r="R2228" i="35"/>
  <c r="R2279" i="35" s="1"/>
  <c r="G2228" i="35"/>
  <c r="G2279" i="35" s="1"/>
  <c r="K2228" i="35"/>
  <c r="K2279" i="35" s="1"/>
  <c r="O2228" i="35"/>
  <c r="O2279" i="35" s="1"/>
  <c r="H2228" i="35"/>
  <c r="H2279" i="35" s="1"/>
  <c r="L2228" i="35"/>
  <c r="L2279" i="35" s="1"/>
  <c r="P2228" i="35"/>
  <c r="P2279" i="35" s="1"/>
  <c r="D2279" i="35"/>
  <c r="E2220" i="35"/>
  <c r="E2271" i="35" s="1"/>
  <c r="I2220" i="35"/>
  <c r="I2271" i="35" s="1"/>
  <c r="M2220" i="35"/>
  <c r="M2271" i="35" s="1"/>
  <c r="Q2220" i="35"/>
  <c r="Q2271" i="35" s="1"/>
  <c r="F2220" i="35"/>
  <c r="F2271" i="35" s="1"/>
  <c r="J2220" i="35"/>
  <c r="J2271" i="35" s="1"/>
  <c r="N2220" i="35"/>
  <c r="N2271" i="35" s="1"/>
  <c r="R2220" i="35"/>
  <c r="R2271" i="35" s="1"/>
  <c r="G2220" i="35"/>
  <c r="G2271" i="35" s="1"/>
  <c r="K2220" i="35"/>
  <c r="O2220" i="35"/>
  <c r="H2220" i="35"/>
  <c r="H2271" i="35" s="1"/>
  <c r="D2251" i="35"/>
  <c r="D2271" i="35"/>
  <c r="L2220" i="35"/>
  <c r="P2220" i="35"/>
  <c r="P2271" i="35" s="1"/>
  <c r="G2253" i="35"/>
  <c r="P2352" i="35"/>
  <c r="P2403" i="35" s="1"/>
  <c r="K2352" i="35"/>
  <c r="K2403" i="35" s="1"/>
  <c r="F2352" i="35"/>
  <c r="F2403" i="35" s="1"/>
  <c r="P2351" i="35"/>
  <c r="P2402" i="35" s="1"/>
  <c r="K2351" i="35"/>
  <c r="K2402" i="35" s="1"/>
  <c r="F2351" i="35"/>
  <c r="F2402" i="35" s="1"/>
  <c r="P2350" i="35"/>
  <c r="P2401" i="35" s="1"/>
  <c r="K2350" i="35"/>
  <c r="K2401" i="35" s="1"/>
  <c r="F2350" i="35"/>
  <c r="F2401" i="35" s="1"/>
  <c r="P2349" i="35"/>
  <c r="P2400" i="35" s="1"/>
  <c r="K2349" i="35"/>
  <c r="K2400" i="35" s="1"/>
  <c r="F2349" i="35"/>
  <c r="F2400" i="35" s="1"/>
  <c r="P2348" i="35"/>
  <c r="P2399" i="35" s="1"/>
  <c r="K2348" i="35"/>
  <c r="K2399" i="35" s="1"/>
  <c r="F2348" i="35"/>
  <c r="F2399" i="35" s="1"/>
  <c r="P2347" i="35"/>
  <c r="P2398" i="35" s="1"/>
  <c r="K2347" i="35"/>
  <c r="K2398" i="35" s="1"/>
  <c r="F2347" i="35"/>
  <c r="F2398" i="35" s="1"/>
  <c r="P2346" i="35"/>
  <c r="P2397" i="35" s="1"/>
  <c r="K2346" i="35"/>
  <c r="K2397" i="35" s="1"/>
  <c r="F2346" i="35"/>
  <c r="F2397" i="35" s="1"/>
  <c r="P2345" i="35"/>
  <c r="P2396" i="35" s="1"/>
  <c r="K2345" i="35"/>
  <c r="K2396" i="35" s="1"/>
  <c r="F2345" i="35"/>
  <c r="F2396" i="35" s="1"/>
  <c r="P2344" i="35"/>
  <c r="P2395" i="35" s="1"/>
  <c r="K2344" i="35"/>
  <c r="K2395" i="35" s="1"/>
  <c r="F2344" i="35"/>
  <c r="F2395" i="35" s="1"/>
  <c r="P2343" i="35"/>
  <c r="P2394" i="35" s="1"/>
  <c r="K2343" i="35"/>
  <c r="K2394" i="35" s="1"/>
  <c r="F2343" i="35"/>
  <c r="F2394" i="35" s="1"/>
  <c r="P2342" i="35"/>
  <c r="P2393" i="35" s="1"/>
  <c r="K2342" i="35"/>
  <c r="K2393" i="35" s="1"/>
  <c r="F2342" i="35"/>
  <c r="F2393" i="35" s="1"/>
  <c r="P2341" i="35"/>
  <c r="P2392" i="35" s="1"/>
  <c r="K2341" i="35"/>
  <c r="K2392" i="35" s="1"/>
  <c r="F2341" i="35"/>
  <c r="F2392" i="35" s="1"/>
  <c r="P2340" i="35"/>
  <c r="P2391" i="35" s="1"/>
  <c r="K2340" i="35"/>
  <c r="K2391" i="35" s="1"/>
  <c r="F2340" i="35"/>
  <c r="F2391" i="35" s="1"/>
  <c r="P2339" i="35"/>
  <c r="P2390" i="35" s="1"/>
  <c r="K2339" i="35"/>
  <c r="K2390" i="35" s="1"/>
  <c r="F2339" i="35"/>
  <c r="F2390" i="35" s="1"/>
  <c r="P2338" i="35"/>
  <c r="K2338" i="35"/>
  <c r="F2338" i="35"/>
  <c r="P2178" i="35"/>
  <c r="H2178" i="35"/>
  <c r="G2176" i="35"/>
  <c r="R2147" i="35"/>
  <c r="R2148" i="35"/>
  <c r="R2198" i="35" s="1"/>
  <c r="N2147" i="35"/>
  <c r="N2148" i="35"/>
  <c r="N2198" i="35" s="1"/>
  <c r="J2148" i="35"/>
  <c r="F2147" i="35"/>
  <c r="F2148" i="35"/>
  <c r="F2198" i="35" s="1"/>
  <c r="E2232" i="35"/>
  <c r="E2283" i="35" s="1"/>
  <c r="I2232" i="35"/>
  <c r="I2283" i="35" s="1"/>
  <c r="M2232" i="35"/>
  <c r="M2283" i="35" s="1"/>
  <c r="Q2232" i="35"/>
  <c r="Q2283" i="35" s="1"/>
  <c r="F2232" i="35"/>
  <c r="F2283" i="35" s="1"/>
  <c r="J2232" i="35"/>
  <c r="J2283" i="35" s="1"/>
  <c r="G2232" i="35"/>
  <c r="G2283" i="35" s="1"/>
  <c r="N2232" i="35"/>
  <c r="N2283" i="35" s="1"/>
  <c r="H2232" i="35"/>
  <c r="H2283" i="35" s="1"/>
  <c r="O2232" i="35"/>
  <c r="O2283" i="35" s="1"/>
  <c r="K2232" i="35"/>
  <c r="K2283" i="35" s="1"/>
  <c r="P2232" i="35"/>
  <c r="P2283" i="35" s="1"/>
  <c r="E2224" i="35"/>
  <c r="E2275" i="35" s="1"/>
  <c r="I2224" i="35"/>
  <c r="I2275" i="35" s="1"/>
  <c r="M2224" i="35"/>
  <c r="M2275" i="35" s="1"/>
  <c r="Q2224" i="35"/>
  <c r="Q2275" i="35" s="1"/>
  <c r="F2224" i="35"/>
  <c r="F2275" i="35" s="1"/>
  <c r="J2224" i="35"/>
  <c r="J2275" i="35" s="1"/>
  <c r="N2224" i="35"/>
  <c r="N2275" i="35" s="1"/>
  <c r="R2224" i="35"/>
  <c r="R2275" i="35" s="1"/>
  <c r="G2224" i="35"/>
  <c r="G2275" i="35" s="1"/>
  <c r="K2224" i="35"/>
  <c r="K2275" i="35" s="1"/>
  <c r="O2224" i="35"/>
  <c r="O2275" i="35" s="1"/>
  <c r="H2224" i="35"/>
  <c r="H2275" i="35" s="1"/>
  <c r="L2224" i="35"/>
  <c r="L2275" i="35" s="1"/>
  <c r="P2224" i="35"/>
  <c r="P2275" i="35" s="1"/>
  <c r="E2231" i="35"/>
  <c r="E2282" i="35" s="1"/>
  <c r="I2231" i="35"/>
  <c r="I2282" i="35" s="1"/>
  <c r="M2231" i="35"/>
  <c r="M2282" i="35" s="1"/>
  <c r="Q2231" i="35"/>
  <c r="Q2282" i="35" s="1"/>
  <c r="F2231" i="35"/>
  <c r="F2282" i="35" s="1"/>
  <c r="J2231" i="35"/>
  <c r="J2282" i="35" s="1"/>
  <c r="N2231" i="35"/>
  <c r="N2282" i="35" s="1"/>
  <c r="R2231" i="35"/>
  <c r="R2282" i="35" s="1"/>
  <c r="G2231" i="35"/>
  <c r="G2282" i="35" s="1"/>
  <c r="K2231" i="35"/>
  <c r="K2282" i="35" s="1"/>
  <c r="O2231" i="35"/>
  <c r="O2282" i="35" s="1"/>
  <c r="E2227" i="35"/>
  <c r="E2278" i="35" s="1"/>
  <c r="I2227" i="35"/>
  <c r="I2278" i="35" s="1"/>
  <c r="M2227" i="35"/>
  <c r="M2278" i="35" s="1"/>
  <c r="Q2227" i="35"/>
  <c r="Q2278" i="35" s="1"/>
  <c r="F2227" i="35"/>
  <c r="F2278" i="35" s="1"/>
  <c r="J2227" i="35"/>
  <c r="J2278" i="35" s="1"/>
  <c r="N2227" i="35"/>
  <c r="N2278" i="35" s="1"/>
  <c r="R2227" i="35"/>
  <c r="R2278" i="35" s="1"/>
  <c r="G2227" i="35"/>
  <c r="G2278" i="35" s="1"/>
  <c r="K2227" i="35"/>
  <c r="K2278" i="35" s="1"/>
  <c r="O2227" i="35"/>
  <c r="O2278" i="35" s="1"/>
  <c r="E2223" i="35"/>
  <c r="E2274" i="35" s="1"/>
  <c r="I2223" i="35"/>
  <c r="I2274" i="35" s="1"/>
  <c r="M2223" i="35"/>
  <c r="M2274" i="35" s="1"/>
  <c r="Q2223" i="35"/>
  <c r="Q2274" i="35" s="1"/>
  <c r="F2223" i="35"/>
  <c r="F2274" i="35" s="1"/>
  <c r="J2223" i="35"/>
  <c r="J2274" i="35" s="1"/>
  <c r="N2223" i="35"/>
  <c r="N2274" i="35" s="1"/>
  <c r="R2223" i="35"/>
  <c r="R2274" i="35" s="1"/>
  <c r="G2223" i="35"/>
  <c r="G2274" i="35" s="1"/>
  <c r="K2223" i="35"/>
  <c r="K2274" i="35" s="1"/>
  <c r="O2223" i="35"/>
  <c r="O2274" i="35" s="1"/>
  <c r="E2250" i="35"/>
  <c r="E2301" i="35" s="1"/>
  <c r="I2250" i="35"/>
  <c r="I2301" i="35" s="1"/>
  <c r="M2250" i="35"/>
  <c r="M2301" i="35" s="1"/>
  <c r="Q2250" i="35"/>
  <c r="Q2301" i="35" s="1"/>
  <c r="E2249" i="35"/>
  <c r="E2300" i="35" s="1"/>
  <c r="I2249" i="35"/>
  <c r="I2300" i="35" s="1"/>
  <c r="M2249" i="35"/>
  <c r="M2300" i="35" s="1"/>
  <c r="Q2249" i="35"/>
  <c r="Q2300" i="35" s="1"/>
  <c r="E2248" i="35"/>
  <c r="E2299" i="35" s="1"/>
  <c r="I2248" i="35"/>
  <c r="I2299" i="35" s="1"/>
  <c r="M2248" i="35"/>
  <c r="M2299" i="35" s="1"/>
  <c r="Q2248" i="35"/>
  <c r="Q2299" i="35" s="1"/>
  <c r="E2247" i="35"/>
  <c r="E2298" i="35" s="1"/>
  <c r="I2247" i="35"/>
  <c r="I2298" i="35" s="1"/>
  <c r="M2247" i="35"/>
  <c r="M2298" i="35" s="1"/>
  <c r="Q2247" i="35"/>
  <c r="Q2298" i="35" s="1"/>
  <c r="E2246" i="35"/>
  <c r="E2297" i="35" s="1"/>
  <c r="I2246" i="35"/>
  <c r="I2297" i="35" s="1"/>
  <c r="M2246" i="35"/>
  <c r="M2297" i="35" s="1"/>
  <c r="Q2246" i="35"/>
  <c r="Q2297" i="35" s="1"/>
  <c r="E2245" i="35"/>
  <c r="E2296" i="35" s="1"/>
  <c r="I2245" i="35"/>
  <c r="I2296" i="35" s="1"/>
  <c r="M2245" i="35"/>
  <c r="M2296" i="35" s="1"/>
  <c r="Q2245" i="35"/>
  <c r="Q2296" i="35" s="1"/>
  <c r="E2244" i="35"/>
  <c r="E2295" i="35" s="1"/>
  <c r="I2244" i="35"/>
  <c r="I2295" i="35" s="1"/>
  <c r="M2244" i="35"/>
  <c r="M2295" i="35" s="1"/>
  <c r="Q2244" i="35"/>
  <c r="Q2295" i="35" s="1"/>
  <c r="E2243" i="35"/>
  <c r="E2294" i="35" s="1"/>
  <c r="I2243" i="35"/>
  <c r="I2294" i="35" s="1"/>
  <c r="M2243" i="35"/>
  <c r="M2294" i="35" s="1"/>
  <c r="Q2243" i="35"/>
  <c r="Q2294" i="35" s="1"/>
  <c r="E2242" i="35"/>
  <c r="E2293" i="35" s="1"/>
  <c r="I2242" i="35"/>
  <c r="I2293" i="35" s="1"/>
  <c r="M2242" i="35"/>
  <c r="M2293" i="35" s="1"/>
  <c r="Q2242" i="35"/>
  <c r="Q2293" i="35" s="1"/>
  <c r="E2241" i="35"/>
  <c r="E2292" i="35" s="1"/>
  <c r="I2241" i="35"/>
  <c r="I2292" i="35" s="1"/>
  <c r="M2241" i="35"/>
  <c r="M2292" i="35" s="1"/>
  <c r="Q2241" i="35"/>
  <c r="Q2292" i="35" s="1"/>
  <c r="E2240" i="35"/>
  <c r="E2291" i="35" s="1"/>
  <c r="I2240" i="35"/>
  <c r="I2291" i="35" s="1"/>
  <c r="M2240" i="35"/>
  <c r="M2291" i="35" s="1"/>
  <c r="Q2240" i="35"/>
  <c r="Q2291" i="35" s="1"/>
  <c r="E2239" i="35"/>
  <c r="E2290" i="35" s="1"/>
  <c r="I2239" i="35"/>
  <c r="I2290" i="35" s="1"/>
  <c r="M2239" i="35"/>
  <c r="M2290" i="35" s="1"/>
  <c r="Q2239" i="35"/>
  <c r="Q2290" i="35" s="1"/>
  <c r="E2238" i="35"/>
  <c r="E2289" i="35" s="1"/>
  <c r="I2238" i="35"/>
  <c r="I2289" i="35" s="1"/>
  <c r="M2238" i="35"/>
  <c r="M2289" i="35" s="1"/>
  <c r="Q2238" i="35"/>
  <c r="Q2289" i="35" s="1"/>
  <c r="E2237" i="35"/>
  <c r="E2288" i="35" s="1"/>
  <c r="I2237" i="35"/>
  <c r="I2288" i="35" s="1"/>
  <c r="M2237" i="35"/>
  <c r="M2288" i="35" s="1"/>
  <c r="Q2237" i="35"/>
  <c r="Q2288" i="35" s="1"/>
  <c r="E2236" i="35"/>
  <c r="E2287" i="35" s="1"/>
  <c r="I2236" i="35"/>
  <c r="I2287" i="35" s="1"/>
  <c r="M2236" i="35"/>
  <c r="M2287" i="35" s="1"/>
  <c r="Q2236" i="35"/>
  <c r="Q2287" i="35" s="1"/>
  <c r="E2235" i="35"/>
  <c r="E2286" i="35" s="1"/>
  <c r="I2235" i="35"/>
  <c r="I2286" i="35" s="1"/>
  <c r="M2235" i="35"/>
  <c r="M2286" i="35" s="1"/>
  <c r="Q2235" i="35"/>
  <c r="Q2286" i="35" s="1"/>
  <c r="E2234" i="35"/>
  <c r="E2285" i="35" s="1"/>
  <c r="I2234" i="35"/>
  <c r="I2285" i="35" s="1"/>
  <c r="M2234" i="35"/>
  <c r="M2285" i="35" s="1"/>
  <c r="Q2234" i="35"/>
  <c r="Q2285" i="35" s="1"/>
  <c r="E2233" i="35"/>
  <c r="E2284" i="35" s="1"/>
  <c r="I2233" i="35"/>
  <c r="I2284" i="35" s="1"/>
  <c r="M2233" i="35"/>
  <c r="M2284" i="35" s="1"/>
  <c r="Q2233" i="35"/>
  <c r="Q2284" i="35" s="1"/>
  <c r="P2231" i="35"/>
  <c r="P2282" i="35" s="1"/>
  <c r="E2230" i="35"/>
  <c r="E2281" i="35" s="1"/>
  <c r="I2230" i="35"/>
  <c r="I2281" i="35" s="1"/>
  <c r="M2230" i="35"/>
  <c r="M2281" i="35" s="1"/>
  <c r="Q2230" i="35"/>
  <c r="Q2281" i="35" s="1"/>
  <c r="F2230" i="35"/>
  <c r="F2281" i="35" s="1"/>
  <c r="J2230" i="35"/>
  <c r="J2281" i="35" s="1"/>
  <c r="N2230" i="35"/>
  <c r="N2281" i="35" s="1"/>
  <c r="R2230" i="35"/>
  <c r="R2281" i="35" s="1"/>
  <c r="G2230" i="35"/>
  <c r="G2281" i="35" s="1"/>
  <c r="K2230" i="35"/>
  <c r="K2281" i="35" s="1"/>
  <c r="O2230" i="35"/>
  <c r="O2281" i="35" s="1"/>
  <c r="P2227" i="35"/>
  <c r="P2278" i="35" s="1"/>
  <c r="E2226" i="35"/>
  <c r="E2277" i="35" s="1"/>
  <c r="I2226" i="35"/>
  <c r="I2277" i="35" s="1"/>
  <c r="M2226" i="35"/>
  <c r="M2277" i="35" s="1"/>
  <c r="Q2226" i="35"/>
  <c r="Q2277" i="35" s="1"/>
  <c r="F2226" i="35"/>
  <c r="F2277" i="35" s="1"/>
  <c r="J2226" i="35"/>
  <c r="J2277" i="35" s="1"/>
  <c r="N2226" i="35"/>
  <c r="N2277" i="35" s="1"/>
  <c r="R2226" i="35"/>
  <c r="R2277" i="35" s="1"/>
  <c r="G2226" i="35"/>
  <c r="G2277" i="35" s="1"/>
  <c r="K2226" i="35"/>
  <c r="K2277" i="35" s="1"/>
  <c r="O2226" i="35"/>
  <c r="O2277" i="35" s="1"/>
  <c r="P2223" i="35"/>
  <c r="P2274" i="35" s="1"/>
  <c r="E2222" i="35"/>
  <c r="E2273" i="35" s="1"/>
  <c r="I2222" i="35"/>
  <c r="I2273" i="35" s="1"/>
  <c r="M2222" i="35"/>
  <c r="M2273" i="35" s="1"/>
  <c r="Q2222" i="35"/>
  <c r="Q2273" i="35" s="1"/>
  <c r="F2222" i="35"/>
  <c r="F2273" i="35" s="1"/>
  <c r="J2222" i="35"/>
  <c r="J2273" i="35" s="1"/>
  <c r="N2222" i="35"/>
  <c r="N2273" i="35" s="1"/>
  <c r="R2222" i="35"/>
  <c r="R2273" i="35" s="1"/>
  <c r="G2222" i="35"/>
  <c r="G2273" i="35" s="1"/>
  <c r="K2222" i="35"/>
  <c r="K2273" i="35" s="1"/>
  <c r="O2222" i="35"/>
  <c r="O2273" i="35" s="1"/>
  <c r="N2250" i="35"/>
  <c r="N2301" i="35" s="1"/>
  <c r="H2250" i="35"/>
  <c r="H2301" i="35" s="1"/>
  <c r="N2249" i="35"/>
  <c r="N2300" i="35" s="1"/>
  <c r="H2249" i="35"/>
  <c r="H2300" i="35" s="1"/>
  <c r="N2248" i="35"/>
  <c r="N2299" i="35" s="1"/>
  <c r="H2248" i="35"/>
  <c r="H2299" i="35" s="1"/>
  <c r="N2247" i="35"/>
  <c r="N2298" i="35" s="1"/>
  <c r="H2247" i="35"/>
  <c r="H2298" i="35" s="1"/>
  <c r="N2246" i="35"/>
  <c r="N2297" i="35" s="1"/>
  <c r="H2246" i="35"/>
  <c r="H2297" i="35" s="1"/>
  <c r="N2245" i="35"/>
  <c r="N2296" i="35" s="1"/>
  <c r="H2245" i="35"/>
  <c r="H2296" i="35" s="1"/>
  <c r="N2244" i="35"/>
  <c r="N2295" i="35" s="1"/>
  <c r="H2244" i="35"/>
  <c r="H2295" i="35" s="1"/>
  <c r="N2243" i="35"/>
  <c r="N2294" i="35" s="1"/>
  <c r="H2243" i="35"/>
  <c r="H2294" i="35" s="1"/>
  <c r="N2242" i="35"/>
  <c r="N2293" i="35" s="1"/>
  <c r="H2242" i="35"/>
  <c r="H2293" i="35" s="1"/>
  <c r="N2241" i="35"/>
  <c r="N2292" i="35" s="1"/>
  <c r="H2241" i="35"/>
  <c r="H2292" i="35" s="1"/>
  <c r="N2240" i="35"/>
  <c r="N2291" i="35" s="1"/>
  <c r="H2240" i="35"/>
  <c r="H2291" i="35" s="1"/>
  <c r="N2239" i="35"/>
  <c r="N2290" i="35" s="1"/>
  <c r="H2239" i="35"/>
  <c r="H2290" i="35" s="1"/>
  <c r="N2238" i="35"/>
  <c r="N2289" i="35" s="1"/>
  <c r="H2238" i="35"/>
  <c r="H2289" i="35" s="1"/>
  <c r="N2237" i="35"/>
  <c r="N2288" i="35" s="1"/>
  <c r="H2237" i="35"/>
  <c r="H2288" i="35" s="1"/>
  <c r="N2236" i="35"/>
  <c r="N2287" i="35" s="1"/>
  <c r="H2236" i="35"/>
  <c r="H2287" i="35" s="1"/>
  <c r="N2235" i="35"/>
  <c r="N2286" i="35" s="1"/>
  <c r="H2235" i="35"/>
  <c r="H2286" i="35" s="1"/>
  <c r="N2234" i="35"/>
  <c r="N2285" i="35" s="1"/>
  <c r="H2234" i="35"/>
  <c r="H2285" i="35" s="1"/>
  <c r="N2233" i="35"/>
  <c r="N2284" i="35" s="1"/>
  <c r="H2233" i="35"/>
  <c r="H2284" i="35" s="1"/>
  <c r="L2231" i="35"/>
  <c r="L2282" i="35" s="1"/>
  <c r="P2230" i="35"/>
  <c r="P2281" i="35" s="1"/>
  <c r="E2229" i="35"/>
  <c r="E2280" i="35" s="1"/>
  <c r="I2229" i="35"/>
  <c r="I2280" i="35" s="1"/>
  <c r="M2229" i="35"/>
  <c r="M2280" i="35" s="1"/>
  <c r="Q2229" i="35"/>
  <c r="Q2280" i="35" s="1"/>
  <c r="F2229" i="35"/>
  <c r="F2280" i="35" s="1"/>
  <c r="J2229" i="35"/>
  <c r="J2280" i="35" s="1"/>
  <c r="N2229" i="35"/>
  <c r="N2280" i="35" s="1"/>
  <c r="R2229" i="35"/>
  <c r="R2280" i="35" s="1"/>
  <c r="G2229" i="35"/>
  <c r="G2280" i="35" s="1"/>
  <c r="K2229" i="35"/>
  <c r="K2280" i="35" s="1"/>
  <c r="O2229" i="35"/>
  <c r="O2280" i="35" s="1"/>
  <c r="L2227" i="35"/>
  <c r="L2278" i="35" s="1"/>
  <c r="P2226" i="35"/>
  <c r="P2277" i="35" s="1"/>
  <c r="E2225" i="35"/>
  <c r="E2276" i="35" s="1"/>
  <c r="I2225" i="35"/>
  <c r="I2276" i="35" s="1"/>
  <c r="M2225" i="35"/>
  <c r="M2276" i="35" s="1"/>
  <c r="Q2225" i="35"/>
  <c r="Q2276" i="35" s="1"/>
  <c r="F2225" i="35"/>
  <c r="F2276" i="35" s="1"/>
  <c r="J2225" i="35"/>
  <c r="J2276" i="35" s="1"/>
  <c r="N2225" i="35"/>
  <c r="N2276" i="35" s="1"/>
  <c r="R2225" i="35"/>
  <c r="R2276" i="35" s="1"/>
  <c r="G2225" i="35"/>
  <c r="G2276" i="35" s="1"/>
  <c r="K2225" i="35"/>
  <c r="K2276" i="35" s="1"/>
  <c r="O2225" i="35"/>
  <c r="O2276" i="35" s="1"/>
  <c r="L2223" i="35"/>
  <c r="L2274" i="35" s="1"/>
  <c r="P2222" i="35"/>
  <c r="P2273" i="35" s="1"/>
  <c r="E2221" i="35"/>
  <c r="E2272" i="35" s="1"/>
  <c r="I2221" i="35"/>
  <c r="I2272" i="35" s="1"/>
  <c r="M2221" i="35"/>
  <c r="M2272" i="35" s="1"/>
  <c r="Q2221" i="35"/>
  <c r="Q2272" i="35" s="1"/>
  <c r="F2221" i="35"/>
  <c r="F2272" i="35" s="1"/>
  <c r="J2221" i="35"/>
  <c r="J2272" i="35" s="1"/>
  <c r="N2221" i="35"/>
  <c r="N2272" i="35" s="1"/>
  <c r="R2221" i="35"/>
  <c r="R2272" i="35" s="1"/>
  <c r="G2221" i="35"/>
  <c r="G2272" i="35" s="1"/>
  <c r="K2221" i="35"/>
  <c r="K2272" i="35" s="1"/>
  <c r="O2221" i="35"/>
  <c r="O2272" i="35" s="1"/>
  <c r="E2219" i="35"/>
  <c r="E2270" i="35" s="1"/>
  <c r="I2219" i="35"/>
  <c r="I2270" i="35" s="1"/>
  <c r="M2219" i="35"/>
  <c r="M2270" i="35" s="1"/>
  <c r="F2219" i="35"/>
  <c r="F2270" i="35" s="1"/>
  <c r="J2219" i="35"/>
  <c r="J2270" i="35" s="1"/>
  <c r="N2219" i="35"/>
  <c r="N2270" i="35" s="1"/>
  <c r="R2219" i="35"/>
  <c r="R2270" i="35" s="1"/>
  <c r="E2218" i="35"/>
  <c r="E2269" i="35" s="1"/>
  <c r="I2218" i="35"/>
  <c r="I2269" i="35" s="1"/>
  <c r="M2218" i="35"/>
  <c r="M2269" i="35" s="1"/>
  <c r="Q2218" i="35"/>
  <c r="Q2269" i="35" s="1"/>
  <c r="F2218" i="35"/>
  <c r="F2269" i="35" s="1"/>
  <c r="J2218" i="35"/>
  <c r="J2269" i="35" s="1"/>
  <c r="N2218" i="35"/>
  <c r="N2269" i="35" s="1"/>
  <c r="R2218" i="35"/>
  <c r="R2269" i="35" s="1"/>
  <c r="E2217" i="35"/>
  <c r="E2268" i="35" s="1"/>
  <c r="I2217" i="35"/>
  <c r="I2268" i="35" s="1"/>
  <c r="M2217" i="35"/>
  <c r="M2268" i="35" s="1"/>
  <c r="Q2217" i="35"/>
  <c r="Q2268" i="35" s="1"/>
  <c r="F2217" i="35"/>
  <c r="F2268" i="35" s="1"/>
  <c r="J2217" i="35"/>
  <c r="J2268" i="35" s="1"/>
  <c r="N2217" i="35"/>
  <c r="N2268" i="35" s="1"/>
  <c r="R2217" i="35"/>
  <c r="R2268" i="35" s="1"/>
  <c r="E2216" i="35"/>
  <c r="E2267" i="35" s="1"/>
  <c r="I2216" i="35"/>
  <c r="I2267" i="35" s="1"/>
  <c r="M2216" i="35"/>
  <c r="M2267" i="35" s="1"/>
  <c r="Q2216" i="35"/>
  <c r="Q2267" i="35" s="1"/>
  <c r="F2216" i="35"/>
  <c r="F2267" i="35" s="1"/>
  <c r="J2216" i="35"/>
  <c r="J2267" i="35" s="1"/>
  <c r="N2216" i="35"/>
  <c r="N2267" i="35" s="1"/>
  <c r="R2216" i="35"/>
  <c r="R2267" i="35" s="1"/>
  <c r="E2215" i="35"/>
  <c r="E2266" i="35" s="1"/>
  <c r="I2215" i="35"/>
  <c r="I2266" i="35" s="1"/>
  <c r="M2215" i="35"/>
  <c r="M2266" i="35" s="1"/>
  <c r="Q2215" i="35"/>
  <c r="Q2266" i="35" s="1"/>
  <c r="F2215" i="35"/>
  <c r="F2266" i="35" s="1"/>
  <c r="J2215" i="35"/>
  <c r="J2266" i="35" s="1"/>
  <c r="N2215" i="35"/>
  <c r="N2266" i="35" s="1"/>
  <c r="R2215" i="35"/>
  <c r="R2266" i="35" s="1"/>
  <c r="E2214" i="35"/>
  <c r="E2265" i="35" s="1"/>
  <c r="I2214" i="35"/>
  <c r="I2265" i="35" s="1"/>
  <c r="M2214" i="35"/>
  <c r="M2265" i="35" s="1"/>
  <c r="Q2214" i="35"/>
  <c r="Q2265" i="35" s="1"/>
  <c r="F2214" i="35"/>
  <c r="F2265" i="35" s="1"/>
  <c r="J2214" i="35"/>
  <c r="J2265" i="35" s="1"/>
  <c r="N2214" i="35"/>
  <c r="N2265" i="35" s="1"/>
  <c r="R2214" i="35"/>
  <c r="R2265" i="35" s="1"/>
  <c r="E2213" i="35"/>
  <c r="E2264" i="35" s="1"/>
  <c r="I2213" i="35"/>
  <c r="I2264" i="35" s="1"/>
  <c r="M2213" i="35"/>
  <c r="M2264" i="35" s="1"/>
  <c r="Q2213" i="35"/>
  <c r="Q2264" i="35" s="1"/>
  <c r="F2213" i="35"/>
  <c r="F2264" i="35" s="1"/>
  <c r="J2213" i="35"/>
  <c r="J2264" i="35" s="1"/>
  <c r="N2213" i="35"/>
  <c r="N2264" i="35" s="1"/>
  <c r="R2213" i="35"/>
  <c r="R2264" i="35" s="1"/>
  <c r="E2212" i="35"/>
  <c r="E2263" i="35" s="1"/>
  <c r="I2212" i="35"/>
  <c r="I2263" i="35" s="1"/>
  <c r="M2212" i="35"/>
  <c r="M2263" i="35" s="1"/>
  <c r="Q2212" i="35"/>
  <c r="Q2263" i="35" s="1"/>
  <c r="F2212" i="35"/>
  <c r="F2263" i="35" s="1"/>
  <c r="J2212" i="35"/>
  <c r="J2263" i="35" s="1"/>
  <c r="N2212" i="35"/>
  <c r="N2263" i="35" s="1"/>
  <c r="R2212" i="35"/>
  <c r="R2263" i="35" s="1"/>
  <c r="E2211" i="35"/>
  <c r="E2262" i="35" s="1"/>
  <c r="I2211" i="35"/>
  <c r="I2262" i="35" s="1"/>
  <c r="M2211" i="35"/>
  <c r="M2262" i="35" s="1"/>
  <c r="Q2211" i="35"/>
  <c r="Q2262" i="35" s="1"/>
  <c r="F2211" i="35"/>
  <c r="F2262" i="35" s="1"/>
  <c r="J2211" i="35"/>
  <c r="J2262" i="35" s="1"/>
  <c r="N2211" i="35"/>
  <c r="N2262" i="35" s="1"/>
  <c r="R2211" i="35"/>
  <c r="R2262" i="35" s="1"/>
  <c r="E2210" i="35"/>
  <c r="E2261" i="35" s="1"/>
  <c r="I2210" i="35"/>
  <c r="I2261" i="35" s="1"/>
  <c r="M2210" i="35"/>
  <c r="M2261" i="35" s="1"/>
  <c r="Q2210" i="35"/>
  <c r="Q2261" i="35" s="1"/>
  <c r="F2210" i="35"/>
  <c r="F2261" i="35" s="1"/>
  <c r="J2210" i="35"/>
  <c r="J2261" i="35" s="1"/>
  <c r="N2210" i="35"/>
  <c r="N2261" i="35" s="1"/>
  <c r="R2210" i="35"/>
  <c r="R2261" i="35" s="1"/>
  <c r="E2209" i="35"/>
  <c r="E2260" i="35" s="1"/>
  <c r="I2209" i="35"/>
  <c r="I2260" i="35" s="1"/>
  <c r="M2209" i="35"/>
  <c r="M2260" i="35" s="1"/>
  <c r="Q2209" i="35"/>
  <c r="Q2260" i="35" s="1"/>
  <c r="F2209" i="35"/>
  <c r="F2260" i="35" s="1"/>
  <c r="J2209" i="35"/>
  <c r="J2260" i="35" s="1"/>
  <c r="N2209" i="35"/>
  <c r="N2260" i="35" s="1"/>
  <c r="R2209" i="35"/>
  <c r="R2260" i="35" s="1"/>
  <c r="E2208" i="35"/>
  <c r="E2259" i="35" s="1"/>
  <c r="I2208" i="35"/>
  <c r="I2259" i="35" s="1"/>
  <c r="M2208" i="35"/>
  <c r="M2259" i="35" s="1"/>
  <c r="Q2208" i="35"/>
  <c r="Q2259" i="35" s="1"/>
  <c r="F2208" i="35"/>
  <c r="F2259" i="35" s="1"/>
  <c r="J2208" i="35"/>
  <c r="J2259" i="35" s="1"/>
  <c r="N2208" i="35"/>
  <c r="N2259" i="35" s="1"/>
  <c r="R2208" i="35"/>
  <c r="R2259" i="35" s="1"/>
  <c r="E2207" i="35"/>
  <c r="E2258" i="35" s="1"/>
  <c r="I2207" i="35"/>
  <c r="I2258" i="35" s="1"/>
  <c r="M2207" i="35"/>
  <c r="M2258" i="35" s="1"/>
  <c r="Q2207" i="35"/>
  <c r="Q2258" i="35" s="1"/>
  <c r="F2207" i="35"/>
  <c r="F2258" i="35" s="1"/>
  <c r="J2207" i="35"/>
  <c r="J2258" i="35" s="1"/>
  <c r="N2207" i="35"/>
  <c r="N2258" i="35" s="1"/>
  <c r="R2207" i="35"/>
  <c r="R2258" i="35" s="1"/>
  <c r="E2206" i="35"/>
  <c r="E2257" i="35" s="1"/>
  <c r="I2206" i="35"/>
  <c r="I2257" i="35" s="1"/>
  <c r="M2206" i="35"/>
  <c r="M2257" i="35" s="1"/>
  <c r="Q2206" i="35"/>
  <c r="Q2257" i="35" s="1"/>
  <c r="F2206" i="35"/>
  <c r="F2257" i="35" s="1"/>
  <c r="J2206" i="35"/>
  <c r="J2257" i="35" s="1"/>
  <c r="N2206" i="35"/>
  <c r="N2257" i="35" s="1"/>
  <c r="R2206" i="35"/>
  <c r="R2257" i="35" s="1"/>
  <c r="E2205" i="35"/>
  <c r="E2256" i="35" s="1"/>
  <c r="I2205" i="35"/>
  <c r="I2256" i="35" s="1"/>
  <c r="M2205" i="35"/>
  <c r="M2256" i="35" s="1"/>
  <c r="Q2205" i="35"/>
  <c r="Q2256" i="35" s="1"/>
  <c r="F2205" i="35"/>
  <c r="F2256" i="35" s="1"/>
  <c r="J2205" i="35"/>
  <c r="J2256" i="35" s="1"/>
  <c r="N2205" i="35"/>
  <c r="N2256" i="35" s="1"/>
  <c r="R2205" i="35"/>
  <c r="R2256" i="35" s="1"/>
  <c r="E2204" i="35"/>
  <c r="E2255" i="35" s="1"/>
  <c r="I2204" i="35"/>
  <c r="I2255" i="35" s="1"/>
  <c r="M2204" i="35"/>
  <c r="M2255" i="35" s="1"/>
  <c r="Q2204" i="35"/>
  <c r="Q2255" i="35" s="1"/>
  <c r="F2204" i="35"/>
  <c r="F2255" i="35" s="1"/>
  <c r="J2204" i="35"/>
  <c r="J2255" i="35" s="1"/>
  <c r="N2204" i="35"/>
  <c r="N2255" i="35" s="1"/>
  <c r="R2204" i="35"/>
  <c r="R2255" i="35" s="1"/>
  <c r="E2203" i="35"/>
  <c r="E2254" i="35" s="1"/>
  <c r="I2203" i="35"/>
  <c r="I2254" i="35" s="1"/>
  <c r="M2203" i="35"/>
  <c r="M2254" i="35" s="1"/>
  <c r="Q2203" i="35"/>
  <c r="Q2254" i="35" s="1"/>
  <c r="F2203" i="35"/>
  <c r="F2254" i="35" s="1"/>
  <c r="J2203" i="35"/>
  <c r="J2254" i="35" s="1"/>
  <c r="N2203" i="35"/>
  <c r="N2254" i="35" s="1"/>
  <c r="R2203" i="35"/>
  <c r="R2254" i="35" s="1"/>
  <c r="E2202" i="35"/>
  <c r="E2253" i="35" s="1"/>
  <c r="I2202" i="35"/>
  <c r="I2253" i="35" s="1"/>
  <c r="M2202" i="35"/>
  <c r="M2253" i="35" s="1"/>
  <c r="Q2202" i="35"/>
  <c r="Q2253" i="35" s="1"/>
  <c r="F2202" i="35"/>
  <c r="F2253" i="35" s="1"/>
  <c r="J2202" i="35"/>
  <c r="J2253" i="35" s="1"/>
  <c r="N2202" i="35"/>
  <c r="N2253" i="35" s="1"/>
  <c r="R2202" i="35"/>
  <c r="R2253" i="35" s="1"/>
  <c r="E2201" i="35"/>
  <c r="I2201" i="35"/>
  <c r="M2201" i="35"/>
  <c r="Q2201" i="35"/>
  <c r="F2201" i="35"/>
  <c r="J2201" i="35"/>
  <c r="N2201" i="35"/>
  <c r="R2201" i="35"/>
  <c r="P2219" i="35"/>
  <c r="P2270" i="35" s="1"/>
  <c r="H2219" i="35"/>
  <c r="H2270" i="35" s="1"/>
  <c r="P2218" i="35"/>
  <c r="P2269" i="35" s="1"/>
  <c r="H2218" i="35"/>
  <c r="H2269" i="35" s="1"/>
  <c r="P2217" i="35"/>
  <c r="P2268" i="35" s="1"/>
  <c r="H2217" i="35"/>
  <c r="H2268" i="35" s="1"/>
  <c r="P2216" i="35"/>
  <c r="P2267" i="35" s="1"/>
  <c r="H2216" i="35"/>
  <c r="H2267" i="35" s="1"/>
  <c r="P2215" i="35"/>
  <c r="P2266" i="35" s="1"/>
  <c r="H2215" i="35"/>
  <c r="H2266" i="35" s="1"/>
  <c r="P2214" i="35"/>
  <c r="P2265" i="35" s="1"/>
  <c r="H2214" i="35"/>
  <c r="H2265" i="35" s="1"/>
  <c r="P2213" i="35"/>
  <c r="P2264" i="35" s="1"/>
  <c r="H2213" i="35"/>
  <c r="H2264" i="35" s="1"/>
  <c r="P2212" i="35"/>
  <c r="P2263" i="35" s="1"/>
  <c r="H2212" i="35"/>
  <c r="H2263" i="35" s="1"/>
  <c r="P2211" i="35"/>
  <c r="P2262" i="35" s="1"/>
  <c r="H2211" i="35"/>
  <c r="H2262" i="35" s="1"/>
  <c r="P2210" i="35"/>
  <c r="P2261" i="35" s="1"/>
  <c r="H2210" i="35"/>
  <c r="H2261" i="35" s="1"/>
  <c r="P2209" i="35"/>
  <c r="P2260" i="35" s="1"/>
  <c r="H2209" i="35"/>
  <c r="H2260" i="35" s="1"/>
  <c r="P2208" i="35"/>
  <c r="P2259" i="35" s="1"/>
  <c r="H2208" i="35"/>
  <c r="H2259" i="35" s="1"/>
  <c r="P2207" i="35"/>
  <c r="P2258" i="35" s="1"/>
  <c r="H2207" i="35"/>
  <c r="H2258" i="35" s="1"/>
  <c r="P2206" i="35"/>
  <c r="P2257" i="35" s="1"/>
  <c r="H2206" i="35"/>
  <c r="H2257" i="35" s="1"/>
  <c r="P2205" i="35"/>
  <c r="P2256" i="35" s="1"/>
  <c r="H2205" i="35"/>
  <c r="H2256" i="35" s="1"/>
  <c r="P2204" i="35"/>
  <c r="P2255" i="35" s="1"/>
  <c r="H2204" i="35"/>
  <c r="H2255" i="35" s="1"/>
  <c r="P2203" i="35"/>
  <c r="P2254" i="35" s="1"/>
  <c r="H2203" i="35"/>
  <c r="H2254" i="35" s="1"/>
  <c r="P2202" i="35"/>
  <c r="P2253" i="35" s="1"/>
  <c r="H2202" i="35"/>
  <c r="H2253" i="35" s="1"/>
  <c r="P2201" i="35"/>
  <c r="H2201" i="35"/>
  <c r="Q2146" i="35"/>
  <c r="Q2197" i="35" s="1"/>
  <c r="M2146" i="35"/>
  <c r="M2197" i="35" s="1"/>
  <c r="I2146" i="35"/>
  <c r="I2197" i="35" s="1"/>
  <c r="Q2145" i="35"/>
  <c r="Q2196" i="35" s="1"/>
  <c r="M2145" i="35"/>
  <c r="M2196" i="35" s="1"/>
  <c r="I2145" i="35"/>
  <c r="I2196" i="35" s="1"/>
  <c r="Q2144" i="35"/>
  <c r="Q2195" i="35" s="1"/>
  <c r="M2144" i="35"/>
  <c r="M2195" i="35" s="1"/>
  <c r="I2144" i="35"/>
  <c r="I2195" i="35" s="1"/>
  <c r="Q2143" i="35"/>
  <c r="Q2194" i="35" s="1"/>
  <c r="M2143" i="35"/>
  <c r="M2194" i="35" s="1"/>
  <c r="I2143" i="35"/>
  <c r="I2194" i="35" s="1"/>
  <c r="M2142" i="35"/>
  <c r="M2193" i="35" s="1"/>
  <c r="I2142" i="35"/>
  <c r="I2193" i="35" s="1"/>
  <c r="M2141" i="35"/>
  <c r="M2192" i="35" s="1"/>
  <c r="I2141" i="35"/>
  <c r="I2192" i="35" s="1"/>
  <c r="I2140" i="35"/>
  <c r="I2191" i="35" s="1"/>
  <c r="G2128" i="35"/>
  <c r="G2179" i="35" s="1"/>
  <c r="K2128" i="35"/>
  <c r="K2179" i="35" s="1"/>
  <c r="E2128" i="35"/>
  <c r="E2179" i="35" s="1"/>
  <c r="I2128" i="35"/>
  <c r="I2179" i="35" s="1"/>
  <c r="M2128" i="35"/>
  <c r="M2179" i="35" s="1"/>
  <c r="Q2128" i="35"/>
  <c r="Q2179" i="35" s="1"/>
  <c r="P2128" i="35"/>
  <c r="P2179" i="35" s="1"/>
  <c r="P2198" i="35" s="1"/>
  <c r="J2128" i="35"/>
  <c r="J2179" i="35" s="1"/>
  <c r="E2134" i="35"/>
  <c r="E2185" i="35" s="1"/>
  <c r="I2134" i="35"/>
  <c r="I2185" i="35" s="1"/>
  <c r="M2134" i="35"/>
  <c r="M2185" i="35" s="1"/>
  <c r="E2133" i="35"/>
  <c r="E2184" i="35" s="1"/>
  <c r="I2133" i="35"/>
  <c r="I2184" i="35" s="1"/>
  <c r="M2133" i="35"/>
  <c r="M2184" i="35" s="1"/>
  <c r="Q2133" i="35"/>
  <c r="Q2184" i="35" s="1"/>
  <c r="E2132" i="35"/>
  <c r="E2183" i="35" s="1"/>
  <c r="I2132" i="35"/>
  <c r="I2183" i="35" s="1"/>
  <c r="M2132" i="35"/>
  <c r="M2183" i="35" s="1"/>
  <c r="Q2132" i="35"/>
  <c r="Q2183" i="35" s="1"/>
  <c r="E2131" i="35"/>
  <c r="E2182" i="35" s="1"/>
  <c r="I2131" i="35"/>
  <c r="I2182" i="35" s="1"/>
  <c r="M2131" i="35"/>
  <c r="M2182" i="35" s="1"/>
  <c r="Q2131" i="35"/>
  <c r="Q2182" i="35" s="1"/>
  <c r="E2130" i="35"/>
  <c r="E2181" i="35" s="1"/>
  <c r="I2130" i="35"/>
  <c r="I2181" i="35" s="1"/>
  <c r="M2130" i="35"/>
  <c r="M2181" i="35" s="1"/>
  <c r="Q2130" i="35"/>
  <c r="Q2181" i="35" s="1"/>
  <c r="E2129" i="35"/>
  <c r="E2180" i="35" s="1"/>
  <c r="I2129" i="35"/>
  <c r="I2180" i="35" s="1"/>
  <c r="M2129" i="35"/>
  <c r="M2180" i="35" s="1"/>
  <c r="Q2129" i="35"/>
  <c r="Q2180" i="35" s="1"/>
  <c r="O2128" i="35"/>
  <c r="O2179" i="35" s="1"/>
  <c r="H2128" i="35"/>
  <c r="H2179" i="35" s="1"/>
  <c r="Q2127" i="35"/>
  <c r="Q2178" i="35" s="1"/>
  <c r="M2127" i="35"/>
  <c r="M2178" i="35" s="1"/>
  <c r="I2127" i="35"/>
  <c r="I2178" i="35" s="1"/>
  <c r="E2127" i="35"/>
  <c r="E2178" i="35" s="1"/>
  <c r="Q2126" i="35"/>
  <c r="Q2177" i="35" s="1"/>
  <c r="M2126" i="35"/>
  <c r="M2177" i="35" s="1"/>
  <c r="I2126" i="35"/>
  <c r="I2177" i="35" s="1"/>
  <c r="E2126" i="35"/>
  <c r="E2177" i="35" s="1"/>
  <c r="Q2125" i="35"/>
  <c r="Q2176" i="35" s="1"/>
  <c r="M2125" i="35"/>
  <c r="M2176" i="35" s="1"/>
  <c r="I2125" i="35"/>
  <c r="I2176" i="35" s="1"/>
  <c r="E2125" i="35"/>
  <c r="E2176" i="35" s="1"/>
  <c r="Q2124" i="35"/>
  <c r="Q2175" i="35" s="1"/>
  <c r="M2124" i="35"/>
  <c r="M2175" i="35" s="1"/>
  <c r="I2124" i="35"/>
  <c r="I2175" i="35" s="1"/>
  <c r="E2124" i="35"/>
  <c r="E2175" i="35" s="1"/>
  <c r="Q2123" i="35"/>
  <c r="Q2174" i="35" s="1"/>
  <c r="M2123" i="35"/>
  <c r="M2174" i="35" s="1"/>
  <c r="I2123" i="35"/>
  <c r="I2174" i="35" s="1"/>
  <c r="E2123" i="35"/>
  <c r="E2174" i="35" s="1"/>
  <c r="Q2122" i="35"/>
  <c r="Q2173" i="35" s="1"/>
  <c r="M2122" i="35"/>
  <c r="M2173" i="35" s="1"/>
  <c r="I2122" i="35"/>
  <c r="I2173" i="35" s="1"/>
  <c r="E2122" i="35"/>
  <c r="E2173" i="35" s="1"/>
  <c r="Q2121" i="35"/>
  <c r="Q2172" i="35" s="1"/>
  <c r="M2121" i="35"/>
  <c r="M2172" i="35" s="1"/>
  <c r="I2121" i="35"/>
  <c r="I2172" i="35" s="1"/>
  <c r="E2121" i="35"/>
  <c r="E2172" i="35" s="1"/>
  <c r="Q2120" i="35"/>
  <c r="Q2171" i="35" s="1"/>
  <c r="M2120" i="35"/>
  <c r="M2171" i="35" s="1"/>
  <c r="I2120" i="35"/>
  <c r="I2171" i="35" s="1"/>
  <c r="Q2119" i="35"/>
  <c r="Q2170" i="35" s="1"/>
  <c r="M2119" i="35"/>
  <c r="M2170" i="35" s="1"/>
  <c r="I2119" i="35"/>
  <c r="I2170" i="35" s="1"/>
  <c r="Q2118" i="35"/>
  <c r="Q2169" i="35" s="1"/>
  <c r="M2118" i="35"/>
  <c r="M2169" i="35" s="1"/>
  <c r="I2118" i="35"/>
  <c r="I2169" i="35" s="1"/>
  <c r="E2118" i="35"/>
  <c r="E2169" i="35" s="1"/>
  <c r="Q2117" i="35"/>
  <c r="Q2168" i="35" s="1"/>
  <c r="M2117" i="35"/>
  <c r="M2168" i="35" s="1"/>
  <c r="I2117" i="35"/>
  <c r="I2168" i="35" s="1"/>
  <c r="Q2116" i="35"/>
  <c r="M2116" i="35"/>
  <c r="I2116" i="35"/>
  <c r="I2167" i="35" s="1"/>
  <c r="I2115" i="35"/>
  <c r="I2166" i="35" s="1"/>
  <c r="I2112" i="35"/>
  <c r="I2163" i="35" s="1"/>
  <c r="I2111" i="35"/>
  <c r="E2105" i="35"/>
  <c r="O2127" i="35"/>
  <c r="O2178" i="35" s="1"/>
  <c r="K2127" i="35"/>
  <c r="K2178" i="35" s="1"/>
  <c r="O2126" i="35"/>
  <c r="O2177" i="35" s="1"/>
  <c r="K2126" i="35"/>
  <c r="K2177" i="35" s="1"/>
  <c r="O2125" i="35"/>
  <c r="O2176" i="35" s="1"/>
  <c r="K2125" i="35"/>
  <c r="K2176" i="35" s="1"/>
  <c r="O2124" i="35"/>
  <c r="O2175" i="35" s="1"/>
  <c r="K2124" i="35"/>
  <c r="K2175" i="35" s="1"/>
  <c r="O2123" i="35"/>
  <c r="O2174" i="35" s="1"/>
  <c r="K2123" i="35"/>
  <c r="K2174" i="35" s="1"/>
  <c r="O2122" i="35"/>
  <c r="K2122" i="35"/>
  <c r="G2008" i="35"/>
  <c r="G1866" i="35"/>
  <c r="G1917" i="35" s="1"/>
  <c r="K1866" i="35"/>
  <c r="K1917" i="35" s="1"/>
  <c r="O1866" i="35"/>
  <c r="O1917" i="35" s="1"/>
  <c r="G1862" i="35"/>
  <c r="G1913" i="35" s="1"/>
  <c r="K1862" i="35"/>
  <c r="K1913" i="35" s="1"/>
  <c r="O1862" i="35"/>
  <c r="O1913" i="35" s="1"/>
  <c r="G1854" i="35"/>
  <c r="G1905" i="35" s="1"/>
  <c r="K1854" i="35"/>
  <c r="K1905" i="35" s="1"/>
  <c r="O1854" i="35"/>
  <c r="O1905" i="35" s="1"/>
  <c r="E1854" i="35"/>
  <c r="E1905" i="35" s="1"/>
  <c r="J1854" i="35"/>
  <c r="J1905" i="35" s="1"/>
  <c r="P1854" i="35"/>
  <c r="P1905" i="35" s="1"/>
  <c r="G1852" i="35"/>
  <c r="G1903" i="35" s="1"/>
  <c r="K1852" i="35"/>
  <c r="K1903" i="35" s="1"/>
  <c r="O1852" i="35"/>
  <c r="O1903" i="35" s="1"/>
  <c r="H1852" i="35"/>
  <c r="H1903" i="35" s="1"/>
  <c r="M1852" i="35"/>
  <c r="M1903" i="35" s="1"/>
  <c r="R1852" i="35"/>
  <c r="R1903" i="35" s="1"/>
  <c r="G1845" i="35"/>
  <c r="G1896" i="35" s="1"/>
  <c r="K1845" i="35"/>
  <c r="K1896" i="35" s="1"/>
  <c r="O1845" i="35"/>
  <c r="O1896" i="35" s="1"/>
  <c r="F1845" i="35"/>
  <c r="F1896" i="35" s="1"/>
  <c r="L1845" i="35"/>
  <c r="L1896" i="35" s="1"/>
  <c r="Q1845" i="35"/>
  <c r="Q1896" i="35" s="1"/>
  <c r="G1832" i="35"/>
  <c r="G1883" i="35" s="1"/>
  <c r="K1832" i="35"/>
  <c r="K1883" i="35" s="1"/>
  <c r="O1832" i="35"/>
  <c r="O1883" i="35" s="1"/>
  <c r="D1883" i="35"/>
  <c r="E1832" i="35"/>
  <c r="E1883" i="35" s="1"/>
  <c r="J1832" i="35"/>
  <c r="J1883" i="35" s="1"/>
  <c r="P1832" i="35"/>
  <c r="P1883" i="35" s="1"/>
  <c r="H1832" i="35"/>
  <c r="H1883" i="35" s="1"/>
  <c r="M1832" i="35"/>
  <c r="M1883" i="35" s="1"/>
  <c r="R1832" i="35"/>
  <c r="R1883" i="35" s="1"/>
  <c r="G1830" i="35"/>
  <c r="G1881" i="35" s="1"/>
  <c r="K1830" i="35"/>
  <c r="K1881" i="35" s="1"/>
  <c r="O1830" i="35"/>
  <c r="O1881" i="35" s="1"/>
  <c r="H1830" i="35"/>
  <c r="H1881" i="35" s="1"/>
  <c r="M1830" i="35"/>
  <c r="M1881" i="35" s="1"/>
  <c r="R1830" i="35"/>
  <c r="R1881" i="35" s="1"/>
  <c r="E1830" i="35"/>
  <c r="E1881" i="35" s="1"/>
  <c r="J1830" i="35"/>
  <c r="J1881" i="35" s="1"/>
  <c r="P1830" i="35"/>
  <c r="P1881" i="35" s="1"/>
  <c r="I1725" i="35"/>
  <c r="I1776" i="35" s="1"/>
  <c r="L1725" i="35"/>
  <c r="L1776" i="35" s="1"/>
  <c r="F1579" i="35"/>
  <c r="F1630" i="35" s="1"/>
  <c r="K1579" i="35"/>
  <c r="K1630" i="35" s="1"/>
  <c r="P1579" i="35"/>
  <c r="P1630" i="35" s="1"/>
  <c r="H1579" i="35"/>
  <c r="H1630" i="35" s="1"/>
  <c r="O1579" i="35"/>
  <c r="O1630" i="35" s="1"/>
  <c r="J1579" i="35"/>
  <c r="J1630" i="35" s="1"/>
  <c r="R1579" i="35"/>
  <c r="R1630" i="35" s="1"/>
  <c r="G1579" i="35"/>
  <c r="G1630" i="35" s="1"/>
  <c r="L1579" i="35"/>
  <c r="L1630" i="35" s="1"/>
  <c r="N1579" i="35"/>
  <c r="N1630" i="35" s="1"/>
  <c r="D1626" i="35"/>
  <c r="D1630" i="35"/>
  <c r="E1168" i="35"/>
  <c r="E1219" i="35" s="1"/>
  <c r="I1168" i="35"/>
  <c r="I1219" i="35" s="1"/>
  <c r="M1168" i="35"/>
  <c r="M1219" i="35" s="1"/>
  <c r="Q1168" i="35"/>
  <c r="Q1219" i="35" s="1"/>
  <c r="F1168" i="35"/>
  <c r="F1219" i="35" s="1"/>
  <c r="J1168" i="35"/>
  <c r="J1219" i="35" s="1"/>
  <c r="N1168" i="35"/>
  <c r="N1219" i="35" s="1"/>
  <c r="R1168" i="35"/>
  <c r="R1219" i="35" s="1"/>
  <c r="G1168" i="35"/>
  <c r="G1219" i="35" s="1"/>
  <c r="O1168" i="35"/>
  <c r="O1219" i="35" s="1"/>
  <c r="H1168" i="35"/>
  <c r="H1219" i="35" s="1"/>
  <c r="P1168" i="35"/>
  <c r="P1219" i="35" s="1"/>
  <c r="D1219" i="35"/>
  <c r="L1168" i="35"/>
  <c r="L1219" i="35" s="1"/>
  <c r="K1168" i="35"/>
  <c r="K1219" i="35" s="1"/>
  <c r="E1089" i="35"/>
  <c r="E1140" i="35" s="1"/>
  <c r="I1089" i="35"/>
  <c r="I1140" i="35" s="1"/>
  <c r="M1089" i="35"/>
  <c r="M1140" i="35" s="1"/>
  <c r="Q1089" i="35"/>
  <c r="Q1140" i="35" s="1"/>
  <c r="G1089" i="35"/>
  <c r="G1140" i="35" s="1"/>
  <c r="L1089" i="35"/>
  <c r="L1140" i="35" s="1"/>
  <c r="R1089" i="35"/>
  <c r="R1140" i="35" s="1"/>
  <c r="H1089" i="35"/>
  <c r="H1140" i="35" s="1"/>
  <c r="N1089" i="35"/>
  <c r="N1140" i="35" s="1"/>
  <c r="F1089" i="35"/>
  <c r="F1140" i="35" s="1"/>
  <c r="P1089" i="35"/>
  <c r="P1140" i="35" s="1"/>
  <c r="K1089" i="35"/>
  <c r="K1140" i="35" s="1"/>
  <c r="O1089" i="35"/>
  <c r="O1140" i="35" s="1"/>
  <c r="D1140" i="35"/>
  <c r="J1089" i="35"/>
  <c r="J1140" i="35" s="1"/>
  <c r="G1057" i="35"/>
  <c r="G1108" i="35" s="1"/>
  <c r="E1057" i="35"/>
  <c r="E1108" i="35" s="1"/>
  <c r="J1057" i="35"/>
  <c r="J1108" i="35" s="1"/>
  <c r="P1057" i="35"/>
  <c r="P1108" i="35" s="1"/>
  <c r="F1057" i="35"/>
  <c r="F1108" i="35" s="1"/>
  <c r="L1057" i="35"/>
  <c r="L1108" i="35" s="1"/>
  <c r="Q1057" i="35"/>
  <c r="Q1108" i="35" s="1"/>
  <c r="H1057" i="35"/>
  <c r="H1108" i="35" s="1"/>
  <c r="R1057" i="35"/>
  <c r="I1057" i="35"/>
  <c r="I1108" i="35" s="1"/>
  <c r="M1057" i="35"/>
  <c r="M1108" i="35" s="1"/>
  <c r="N1057" i="35"/>
  <c r="N1108" i="35" s="1"/>
  <c r="D1108" i="35"/>
  <c r="R160" i="35"/>
  <c r="R211" i="35" s="1"/>
  <c r="Q59" i="35"/>
  <c r="Q110" i="35" s="1"/>
  <c r="O31" i="35"/>
  <c r="O82" i="35" s="1"/>
  <c r="M15" i="35"/>
  <c r="M66" i="35" s="1"/>
  <c r="L23" i="35"/>
  <c r="L74" i="35" s="1"/>
  <c r="K27" i="35"/>
  <c r="K78" i="35" s="1"/>
  <c r="J27" i="35"/>
  <c r="J78" i="35" s="1"/>
  <c r="I23" i="35"/>
  <c r="I74" i="35" s="1"/>
  <c r="H55" i="35"/>
  <c r="H106" i="35" s="1"/>
  <c r="H31" i="35"/>
  <c r="H82" i="35" s="1"/>
  <c r="F19" i="35"/>
  <c r="F70" i="35" s="1"/>
  <c r="F298" i="35"/>
  <c r="F349" i="35" s="1"/>
  <c r="G266" i="35"/>
  <c r="G317" i="35" s="1"/>
  <c r="D1012" i="35"/>
  <c r="D1009" i="35"/>
  <c r="D982" i="35"/>
  <c r="D980" i="35"/>
  <c r="D971" i="35"/>
  <c r="K961" i="35"/>
  <c r="K1012" i="35" s="1"/>
  <c r="L959" i="35"/>
  <c r="L1010" i="35" s="1"/>
  <c r="G957" i="35"/>
  <c r="G1008" i="35" s="1"/>
  <c r="O932" i="35"/>
  <c r="O983" i="35" s="1"/>
  <c r="J929" i="35"/>
  <c r="J980" i="35" s="1"/>
  <c r="J921" i="35"/>
  <c r="J972" i="35" s="1"/>
  <c r="D842" i="35"/>
  <c r="D694" i="35"/>
  <c r="J580" i="35"/>
  <c r="J631" i="35" s="1"/>
  <c r="P561" i="35"/>
  <c r="P612" i="35" s="1"/>
  <c r="G2043" i="35"/>
  <c r="G2059" i="35" s="1"/>
  <c r="G2062" i="35" s="1"/>
  <c r="G2072" i="35" s="1"/>
  <c r="G2076" i="35" s="1"/>
  <c r="R2004" i="35"/>
  <c r="R2055" i="35" s="1"/>
  <c r="M2004" i="35"/>
  <c r="M2055" i="35" s="1"/>
  <c r="H2004" i="35"/>
  <c r="H2055" i="35" s="1"/>
  <c r="R2000" i="35"/>
  <c r="R2051" i="35" s="1"/>
  <c r="M2000" i="35"/>
  <c r="M2051" i="35" s="1"/>
  <c r="H2000" i="35"/>
  <c r="H2051" i="35" s="1"/>
  <c r="R1996" i="35"/>
  <c r="R2047" i="35" s="1"/>
  <c r="M1996" i="35"/>
  <c r="M2047" i="35" s="1"/>
  <c r="H1996" i="35"/>
  <c r="H2047" i="35" s="1"/>
  <c r="R1992" i="35"/>
  <c r="R2043" i="35" s="1"/>
  <c r="M1992" i="35"/>
  <c r="M2043" i="35" s="1"/>
  <c r="H1992" i="35"/>
  <c r="H2043" i="35" s="1"/>
  <c r="R1988" i="35"/>
  <c r="R2039" i="35" s="1"/>
  <c r="M1988" i="35"/>
  <c r="M2039" i="35" s="1"/>
  <c r="H1988" i="35"/>
  <c r="H2039" i="35" s="1"/>
  <c r="R1984" i="35"/>
  <c r="R2035" i="35" s="1"/>
  <c r="M1984" i="35"/>
  <c r="M2035" i="35" s="1"/>
  <c r="H1984" i="35"/>
  <c r="H2035" i="35" s="1"/>
  <c r="R1980" i="35"/>
  <c r="R2031" i="35" s="1"/>
  <c r="M1980" i="35"/>
  <c r="M2031" i="35" s="1"/>
  <c r="H1980" i="35"/>
  <c r="H2031" i="35" s="1"/>
  <c r="R1976" i="35"/>
  <c r="R2027" i="35" s="1"/>
  <c r="M1976" i="35"/>
  <c r="M2027" i="35" s="1"/>
  <c r="H1976" i="35"/>
  <c r="H2027" i="35" s="1"/>
  <c r="R1972" i="35"/>
  <c r="R2023" i="35" s="1"/>
  <c r="M1972" i="35"/>
  <c r="M2023" i="35" s="1"/>
  <c r="H1972" i="35"/>
  <c r="H2023" i="35" s="1"/>
  <c r="R1968" i="35"/>
  <c r="R2019" i="35" s="1"/>
  <c r="M1968" i="35"/>
  <c r="M2019" i="35" s="1"/>
  <c r="H1968" i="35"/>
  <c r="H2019" i="35" s="1"/>
  <c r="R1964" i="35"/>
  <c r="R2015" i="35" s="1"/>
  <c r="M1964" i="35"/>
  <c r="M2015" i="35" s="1"/>
  <c r="H1964" i="35"/>
  <c r="H2015" i="35" s="1"/>
  <c r="R1960" i="35"/>
  <c r="R2011" i="35" s="1"/>
  <c r="M1960" i="35"/>
  <c r="M2011" i="35" s="1"/>
  <c r="H1960" i="35"/>
  <c r="H2011" i="35" s="1"/>
  <c r="R1866" i="35"/>
  <c r="R1917" i="35" s="1"/>
  <c r="M1866" i="35"/>
  <c r="M1917" i="35" s="1"/>
  <c r="H1866" i="35"/>
  <c r="H1917" i="35" s="1"/>
  <c r="G1865" i="35"/>
  <c r="G1916" i="35" s="1"/>
  <c r="K1865" i="35"/>
  <c r="K1916" i="35" s="1"/>
  <c r="O1865" i="35"/>
  <c r="O1916" i="35" s="1"/>
  <c r="R1862" i="35"/>
  <c r="R1913" i="35" s="1"/>
  <c r="M1862" i="35"/>
  <c r="M1913" i="35" s="1"/>
  <c r="H1862" i="35"/>
  <c r="H1913" i="35" s="1"/>
  <c r="G1861" i="35"/>
  <c r="G1912" i="35" s="1"/>
  <c r="K1861" i="35"/>
  <c r="K1912" i="35" s="1"/>
  <c r="O1861" i="35"/>
  <c r="O1912" i="35" s="1"/>
  <c r="G1858" i="35"/>
  <c r="G1909" i="35" s="1"/>
  <c r="K1858" i="35"/>
  <c r="K1909" i="35" s="1"/>
  <c r="O1858" i="35"/>
  <c r="O1909" i="35" s="1"/>
  <c r="E1858" i="35"/>
  <c r="E1909" i="35" s="1"/>
  <c r="J1858" i="35"/>
  <c r="J1909" i="35" s="1"/>
  <c r="P1858" i="35"/>
  <c r="P1909" i="35" s="1"/>
  <c r="G1856" i="35"/>
  <c r="G1907" i="35" s="1"/>
  <c r="K1856" i="35"/>
  <c r="K1907" i="35" s="1"/>
  <c r="O1856" i="35"/>
  <c r="O1907" i="35" s="1"/>
  <c r="H1856" i="35"/>
  <c r="H1907" i="35" s="1"/>
  <c r="M1856" i="35"/>
  <c r="M1907" i="35" s="1"/>
  <c r="R1856" i="35"/>
  <c r="R1907" i="35" s="1"/>
  <c r="Q1854" i="35"/>
  <c r="Q1905" i="35" s="1"/>
  <c r="I1854" i="35"/>
  <c r="I1905" i="35" s="1"/>
  <c r="P1852" i="35"/>
  <c r="P1903" i="35" s="1"/>
  <c r="I1852" i="35"/>
  <c r="I1903" i="35" s="1"/>
  <c r="G1849" i="35"/>
  <c r="G1900" i="35" s="1"/>
  <c r="K1849" i="35"/>
  <c r="K1900" i="35" s="1"/>
  <c r="O1849" i="35"/>
  <c r="O1900" i="35" s="1"/>
  <c r="F1849" i="35"/>
  <c r="F1900" i="35" s="1"/>
  <c r="L1849" i="35"/>
  <c r="L1900" i="35" s="1"/>
  <c r="Q1849" i="35"/>
  <c r="Q1900" i="35" s="1"/>
  <c r="P1845" i="35"/>
  <c r="P1896" i="35" s="1"/>
  <c r="I1845" i="35"/>
  <c r="I1896" i="35" s="1"/>
  <c r="G1842" i="35"/>
  <c r="G1893" i="35" s="1"/>
  <c r="K1842" i="35"/>
  <c r="K1893" i="35" s="1"/>
  <c r="O1842" i="35"/>
  <c r="O1893" i="35" s="1"/>
  <c r="E1842" i="35"/>
  <c r="E1893" i="35" s="1"/>
  <c r="J1842" i="35"/>
  <c r="J1893" i="35" s="1"/>
  <c r="P1842" i="35"/>
  <c r="P1893" i="35" s="1"/>
  <c r="G1840" i="35"/>
  <c r="G1891" i="35" s="1"/>
  <c r="K1840" i="35"/>
  <c r="K1891" i="35" s="1"/>
  <c r="O1840" i="35"/>
  <c r="O1891" i="35" s="1"/>
  <c r="D1891" i="35"/>
  <c r="H1840" i="35"/>
  <c r="H1891" i="35" s="1"/>
  <c r="M1840" i="35"/>
  <c r="M1891" i="35" s="1"/>
  <c r="R1840" i="35"/>
  <c r="R1891" i="35" s="1"/>
  <c r="L1832" i="35"/>
  <c r="L1883" i="35" s="1"/>
  <c r="L1830" i="35"/>
  <c r="L1881" i="35" s="1"/>
  <c r="G1828" i="35"/>
  <c r="G1879" i="35" s="1"/>
  <c r="K1828" i="35"/>
  <c r="K1879" i="35" s="1"/>
  <c r="O1828" i="35"/>
  <c r="O1879" i="35" s="1"/>
  <c r="E1828" i="35"/>
  <c r="E1879" i="35" s="1"/>
  <c r="J1828" i="35"/>
  <c r="J1879" i="35" s="1"/>
  <c r="P1828" i="35"/>
  <c r="P1879" i="35" s="1"/>
  <c r="H1828" i="35"/>
  <c r="H1879" i="35" s="1"/>
  <c r="M1828" i="35"/>
  <c r="M1879" i="35" s="1"/>
  <c r="R1828" i="35"/>
  <c r="R1879" i="35" s="1"/>
  <c r="G1826" i="35"/>
  <c r="G1877" i="35" s="1"/>
  <c r="K1826" i="35"/>
  <c r="K1877" i="35" s="1"/>
  <c r="O1826" i="35"/>
  <c r="O1877" i="35" s="1"/>
  <c r="H1826" i="35"/>
  <c r="H1877" i="35" s="1"/>
  <c r="M1826" i="35"/>
  <c r="M1877" i="35" s="1"/>
  <c r="R1826" i="35"/>
  <c r="R1877" i="35" s="1"/>
  <c r="E1826" i="35"/>
  <c r="E1877" i="35" s="1"/>
  <c r="J1826" i="35"/>
  <c r="J1877" i="35" s="1"/>
  <c r="P1826" i="35"/>
  <c r="P1877" i="35" s="1"/>
  <c r="I1717" i="35"/>
  <c r="I1768" i="35" s="1"/>
  <c r="L1717" i="35"/>
  <c r="L1768" i="35" s="1"/>
  <c r="I1711" i="35"/>
  <c r="I1762" i="35" s="1"/>
  <c r="Q1711" i="35"/>
  <c r="Q1762" i="35" s="1"/>
  <c r="E1711" i="35"/>
  <c r="E1762" i="35" s="1"/>
  <c r="P1711" i="35"/>
  <c r="P1762" i="35" s="1"/>
  <c r="H1711" i="35"/>
  <c r="H1762" i="35" s="1"/>
  <c r="L1711" i="35"/>
  <c r="L1762" i="35" s="1"/>
  <c r="M1711" i="35"/>
  <c r="M1762" i="35" s="1"/>
  <c r="E1703" i="35"/>
  <c r="E1754" i="35" s="1"/>
  <c r="M1703" i="35"/>
  <c r="M1754" i="35" s="1"/>
  <c r="I1703" i="35"/>
  <c r="I1754" i="35" s="1"/>
  <c r="L1703" i="35"/>
  <c r="L1754" i="35" s="1"/>
  <c r="H1703" i="35"/>
  <c r="H1754" i="35" s="1"/>
  <c r="P1703" i="35"/>
  <c r="P1754" i="35" s="1"/>
  <c r="Q1703" i="35"/>
  <c r="Q1754" i="35" s="1"/>
  <c r="R128" i="35"/>
  <c r="R179" i="35" s="1"/>
  <c r="R43" i="35"/>
  <c r="R94" i="35" s="1"/>
  <c r="R15" i="35"/>
  <c r="R66" i="35" s="1"/>
  <c r="P31" i="35"/>
  <c r="P82" i="35" s="1"/>
  <c r="P13" i="35"/>
  <c r="O39" i="35"/>
  <c r="O90" i="35" s="1"/>
  <c r="O13" i="35"/>
  <c r="N136" i="35"/>
  <c r="N187" i="35" s="1"/>
  <c r="N128" i="35"/>
  <c r="N179" i="35" s="1"/>
  <c r="N51" i="35"/>
  <c r="N102" i="35" s="1"/>
  <c r="N27" i="35"/>
  <c r="N78" i="35" s="1"/>
  <c r="L55" i="35"/>
  <c r="L106" i="35" s="1"/>
  <c r="L31" i="35"/>
  <c r="L82" i="35" s="1"/>
  <c r="K59" i="35"/>
  <c r="K110" i="35" s="1"/>
  <c r="I59" i="35"/>
  <c r="I110" i="35" s="1"/>
  <c r="I31" i="35"/>
  <c r="I82" i="35" s="1"/>
  <c r="G51" i="35"/>
  <c r="G102" i="35" s="1"/>
  <c r="D106" i="35"/>
  <c r="D353" i="35"/>
  <c r="R439" i="35"/>
  <c r="R490" i="35" s="1"/>
  <c r="D1010" i="35"/>
  <c r="D989" i="35"/>
  <c r="J961" i="35"/>
  <c r="J1012" i="35" s="1"/>
  <c r="J959" i="35"/>
  <c r="J1010" i="35" s="1"/>
  <c r="R958" i="35"/>
  <c r="R1009" i="35" s="1"/>
  <c r="P946" i="35"/>
  <c r="P997" i="35" s="1"/>
  <c r="N932" i="35"/>
  <c r="N983" i="35" s="1"/>
  <c r="O931" i="35"/>
  <c r="O982" i="35" s="1"/>
  <c r="L561" i="35"/>
  <c r="L612" i="35" s="1"/>
  <c r="R2007" i="35"/>
  <c r="R2058" i="35" s="1"/>
  <c r="M2007" i="35"/>
  <c r="M2058" i="35" s="1"/>
  <c r="H2007" i="35"/>
  <c r="H2058" i="35" s="1"/>
  <c r="Q2004" i="35"/>
  <c r="Q2055" i="35" s="1"/>
  <c r="L2004" i="35"/>
  <c r="L2055" i="35" s="1"/>
  <c r="F2004" i="35"/>
  <c r="F2055" i="35" s="1"/>
  <c r="R2003" i="35"/>
  <c r="R2054" i="35" s="1"/>
  <c r="M2003" i="35"/>
  <c r="M2054" i="35" s="1"/>
  <c r="H2003" i="35"/>
  <c r="H2054" i="35" s="1"/>
  <c r="Q2000" i="35"/>
  <c r="Q2051" i="35" s="1"/>
  <c r="L2000" i="35"/>
  <c r="L2051" i="35" s="1"/>
  <c r="F2000" i="35"/>
  <c r="F2051" i="35" s="1"/>
  <c r="R1999" i="35"/>
  <c r="R2050" i="35" s="1"/>
  <c r="M1999" i="35"/>
  <c r="M2050" i="35" s="1"/>
  <c r="H1999" i="35"/>
  <c r="H2050" i="35" s="1"/>
  <c r="Q1996" i="35"/>
  <c r="Q2047" i="35" s="1"/>
  <c r="L1996" i="35"/>
  <c r="L2047" i="35" s="1"/>
  <c r="F1996" i="35"/>
  <c r="F2047" i="35" s="1"/>
  <c r="R1995" i="35"/>
  <c r="R2046" i="35" s="1"/>
  <c r="M1995" i="35"/>
  <c r="M2046" i="35" s="1"/>
  <c r="H1995" i="35"/>
  <c r="H2046" i="35" s="1"/>
  <c r="Q1992" i="35"/>
  <c r="Q2043" i="35" s="1"/>
  <c r="L1992" i="35"/>
  <c r="L2043" i="35" s="1"/>
  <c r="F1992" i="35"/>
  <c r="F2043" i="35" s="1"/>
  <c r="R1991" i="35"/>
  <c r="R2042" i="35" s="1"/>
  <c r="M1991" i="35"/>
  <c r="M2042" i="35" s="1"/>
  <c r="H1991" i="35"/>
  <c r="H2042" i="35" s="1"/>
  <c r="Q1988" i="35"/>
  <c r="Q2039" i="35" s="1"/>
  <c r="L1988" i="35"/>
  <c r="L2039" i="35" s="1"/>
  <c r="F1988" i="35"/>
  <c r="F2039" i="35" s="1"/>
  <c r="R1987" i="35"/>
  <c r="R2038" i="35" s="1"/>
  <c r="M1987" i="35"/>
  <c r="M2038" i="35" s="1"/>
  <c r="H1987" i="35"/>
  <c r="H2038" i="35" s="1"/>
  <c r="Q1984" i="35"/>
  <c r="Q2035" i="35" s="1"/>
  <c r="L1984" i="35"/>
  <c r="L2035" i="35" s="1"/>
  <c r="F1984" i="35"/>
  <c r="F2035" i="35" s="1"/>
  <c r="R1983" i="35"/>
  <c r="R2034" i="35" s="1"/>
  <c r="M1983" i="35"/>
  <c r="M2034" i="35" s="1"/>
  <c r="H1983" i="35"/>
  <c r="H2034" i="35" s="1"/>
  <c r="Q1980" i="35"/>
  <c r="Q2031" i="35" s="1"/>
  <c r="L1980" i="35"/>
  <c r="L2031" i="35" s="1"/>
  <c r="F1980" i="35"/>
  <c r="F2031" i="35" s="1"/>
  <c r="R1979" i="35"/>
  <c r="R2030" i="35" s="1"/>
  <c r="M1979" i="35"/>
  <c r="M2030" i="35" s="1"/>
  <c r="H1979" i="35"/>
  <c r="H2030" i="35" s="1"/>
  <c r="Q1976" i="35"/>
  <c r="Q2027" i="35" s="1"/>
  <c r="L1976" i="35"/>
  <c r="L2027" i="35" s="1"/>
  <c r="F1976" i="35"/>
  <c r="F2027" i="35" s="1"/>
  <c r="R1975" i="35"/>
  <c r="R2026" i="35" s="1"/>
  <c r="M1975" i="35"/>
  <c r="M2026" i="35" s="1"/>
  <c r="H1975" i="35"/>
  <c r="H2026" i="35" s="1"/>
  <c r="Q1972" i="35"/>
  <c r="Q2023" i="35" s="1"/>
  <c r="L1972" i="35"/>
  <c r="L2023" i="35" s="1"/>
  <c r="F1972" i="35"/>
  <c r="F2023" i="35" s="1"/>
  <c r="R1971" i="35"/>
  <c r="R2022" i="35" s="1"/>
  <c r="M1971" i="35"/>
  <c r="M2022" i="35" s="1"/>
  <c r="H1971" i="35"/>
  <c r="H2022" i="35" s="1"/>
  <c r="Q1968" i="35"/>
  <c r="Q2019" i="35" s="1"/>
  <c r="L1968" i="35"/>
  <c r="L2019" i="35" s="1"/>
  <c r="F1968" i="35"/>
  <c r="F2019" i="35" s="1"/>
  <c r="R1967" i="35"/>
  <c r="R2018" i="35" s="1"/>
  <c r="M1967" i="35"/>
  <c r="M2018" i="35" s="1"/>
  <c r="H1967" i="35"/>
  <c r="H2018" i="35" s="1"/>
  <c r="Q1964" i="35"/>
  <c r="Q2015" i="35" s="1"/>
  <c r="L1964" i="35"/>
  <c r="L2015" i="35" s="1"/>
  <c r="F1964" i="35"/>
  <c r="F2015" i="35" s="1"/>
  <c r="R1963" i="35"/>
  <c r="R2014" i="35" s="1"/>
  <c r="M1963" i="35"/>
  <c r="M2014" i="35" s="1"/>
  <c r="H1963" i="35"/>
  <c r="H2014" i="35" s="1"/>
  <c r="Q1960" i="35"/>
  <c r="Q2011" i="35" s="1"/>
  <c r="L1960" i="35"/>
  <c r="L2011" i="35" s="1"/>
  <c r="F1960" i="35"/>
  <c r="F2011" i="35" s="1"/>
  <c r="R1959" i="35"/>
  <c r="R2010" i="35" s="1"/>
  <c r="M1959" i="35"/>
  <c r="M2010" i="35" s="1"/>
  <c r="H1959" i="35"/>
  <c r="H2010" i="35" s="1"/>
  <c r="D1896" i="35"/>
  <c r="Q1866" i="35"/>
  <c r="Q1917" i="35" s="1"/>
  <c r="L1866" i="35"/>
  <c r="L1917" i="35" s="1"/>
  <c r="F1866" i="35"/>
  <c r="F1917" i="35" s="1"/>
  <c r="R1865" i="35"/>
  <c r="R1916" i="35" s="1"/>
  <c r="M1865" i="35"/>
  <c r="M1916" i="35" s="1"/>
  <c r="H1865" i="35"/>
  <c r="H1916" i="35" s="1"/>
  <c r="G1864" i="35"/>
  <c r="G1915" i="35" s="1"/>
  <c r="K1864" i="35"/>
  <c r="K1915" i="35" s="1"/>
  <c r="O1864" i="35"/>
  <c r="O1915" i="35" s="1"/>
  <c r="Q1862" i="35"/>
  <c r="Q1913" i="35" s="1"/>
  <c r="L1862" i="35"/>
  <c r="L1913" i="35" s="1"/>
  <c r="F1862" i="35"/>
  <c r="F1913" i="35" s="1"/>
  <c r="R1861" i="35"/>
  <c r="R1912" i="35" s="1"/>
  <c r="M1861" i="35"/>
  <c r="M1912" i="35" s="1"/>
  <c r="H1861" i="35"/>
  <c r="H1912" i="35" s="1"/>
  <c r="G1860" i="35"/>
  <c r="G1911" i="35" s="1"/>
  <c r="K1860" i="35"/>
  <c r="K1911" i="35" s="1"/>
  <c r="O1860" i="35"/>
  <c r="O1911" i="35" s="1"/>
  <c r="Q1858" i="35"/>
  <c r="Q1909" i="35" s="1"/>
  <c r="I1858" i="35"/>
  <c r="I1909" i="35" s="1"/>
  <c r="P1856" i="35"/>
  <c r="P1907" i="35" s="1"/>
  <c r="I1856" i="35"/>
  <c r="I1907" i="35" s="1"/>
  <c r="N1854" i="35"/>
  <c r="N1905" i="35" s="1"/>
  <c r="H1854" i="35"/>
  <c r="H1905" i="35" s="1"/>
  <c r="G1853" i="35"/>
  <c r="K1853" i="35"/>
  <c r="K1904" i="35" s="1"/>
  <c r="O1853" i="35"/>
  <c r="O1904" i="35" s="1"/>
  <c r="F1853" i="35"/>
  <c r="F1904" i="35" s="1"/>
  <c r="L1853" i="35"/>
  <c r="L1904" i="35" s="1"/>
  <c r="Q1853" i="35"/>
  <c r="Q1904" i="35" s="1"/>
  <c r="N1852" i="35"/>
  <c r="N1903" i="35" s="1"/>
  <c r="F1852" i="35"/>
  <c r="F1903" i="35" s="1"/>
  <c r="P1849" i="35"/>
  <c r="P1900" i="35" s="1"/>
  <c r="I1849" i="35"/>
  <c r="I1900" i="35" s="1"/>
  <c r="G1846" i="35"/>
  <c r="G1897" i="35" s="1"/>
  <c r="K1846" i="35"/>
  <c r="K1897" i="35" s="1"/>
  <c r="O1846" i="35"/>
  <c r="O1897" i="35" s="1"/>
  <c r="E1846" i="35"/>
  <c r="E1897" i="35" s="1"/>
  <c r="J1846" i="35"/>
  <c r="J1897" i="35" s="1"/>
  <c r="P1846" i="35"/>
  <c r="P1897" i="35" s="1"/>
  <c r="N1845" i="35"/>
  <c r="N1896" i="35" s="1"/>
  <c r="H1845" i="35"/>
  <c r="H1896" i="35" s="1"/>
  <c r="G1844" i="35"/>
  <c r="G1895" i="35" s="1"/>
  <c r="K1844" i="35"/>
  <c r="K1895" i="35" s="1"/>
  <c r="O1844" i="35"/>
  <c r="O1895" i="35" s="1"/>
  <c r="H1844" i="35"/>
  <c r="H1895" i="35" s="1"/>
  <c r="M1844" i="35"/>
  <c r="M1895" i="35" s="1"/>
  <c r="R1844" i="35"/>
  <c r="R1895" i="35" s="1"/>
  <c r="Q1842" i="35"/>
  <c r="Q1893" i="35" s="1"/>
  <c r="I1842" i="35"/>
  <c r="I1893" i="35" s="1"/>
  <c r="P1840" i="35"/>
  <c r="P1891" i="35" s="1"/>
  <c r="I1840" i="35"/>
  <c r="I1891" i="35" s="1"/>
  <c r="G1838" i="35"/>
  <c r="G1889" i="35" s="1"/>
  <c r="K1838" i="35"/>
  <c r="K1889" i="35" s="1"/>
  <c r="O1838" i="35"/>
  <c r="O1889" i="35" s="1"/>
  <c r="H1838" i="35"/>
  <c r="H1889" i="35" s="1"/>
  <c r="M1838" i="35"/>
  <c r="M1889" i="35" s="1"/>
  <c r="E1838" i="35"/>
  <c r="E1889" i="35" s="1"/>
  <c r="J1838" i="35"/>
  <c r="J1889" i="35" s="1"/>
  <c r="P1838" i="35"/>
  <c r="P1889" i="35" s="1"/>
  <c r="I1832" i="35"/>
  <c r="I1883" i="35" s="1"/>
  <c r="I1830" i="35"/>
  <c r="I1881" i="35" s="1"/>
  <c r="L1828" i="35"/>
  <c r="L1879" i="35" s="1"/>
  <c r="L1826" i="35"/>
  <c r="L1877" i="35" s="1"/>
  <c r="G1824" i="35"/>
  <c r="G1875" i="35" s="1"/>
  <c r="K1824" i="35"/>
  <c r="K1875" i="35" s="1"/>
  <c r="O1824" i="35"/>
  <c r="O1875" i="35" s="1"/>
  <c r="D1875" i="35"/>
  <c r="E1824" i="35"/>
  <c r="E1875" i="35" s="1"/>
  <c r="J1824" i="35"/>
  <c r="J1875" i="35" s="1"/>
  <c r="P1824" i="35"/>
  <c r="P1875" i="35" s="1"/>
  <c r="H1824" i="35"/>
  <c r="H1875" i="35" s="1"/>
  <c r="M1824" i="35"/>
  <c r="M1875" i="35" s="1"/>
  <c r="R1824" i="35"/>
  <c r="R1875" i="35" s="1"/>
  <c r="G1822" i="35"/>
  <c r="G1873" i="35" s="1"/>
  <c r="K1822" i="35"/>
  <c r="K1873" i="35" s="1"/>
  <c r="O1822" i="35"/>
  <c r="O1873" i="35" s="1"/>
  <c r="H1822" i="35"/>
  <c r="H1873" i="35" s="1"/>
  <c r="M1822" i="35"/>
  <c r="M1873" i="35" s="1"/>
  <c r="R1822" i="35"/>
  <c r="R1873" i="35" s="1"/>
  <c r="E1822" i="35"/>
  <c r="E1873" i="35" s="1"/>
  <c r="J1822" i="35"/>
  <c r="J1873" i="35" s="1"/>
  <c r="P1822" i="35"/>
  <c r="P1873" i="35" s="1"/>
  <c r="I1727" i="35"/>
  <c r="I1778" i="35" s="1"/>
  <c r="Q1727" i="35"/>
  <c r="Q1778" i="35" s="1"/>
  <c r="E1727" i="35"/>
  <c r="E1778" i="35" s="1"/>
  <c r="P1727" i="35"/>
  <c r="P1778" i="35" s="1"/>
  <c r="H1727" i="35"/>
  <c r="H1778" i="35" s="1"/>
  <c r="L1727" i="35"/>
  <c r="L1778" i="35" s="1"/>
  <c r="L1724" i="35"/>
  <c r="L1775" i="35" s="1"/>
  <c r="E1724" i="35"/>
  <c r="E1775" i="35" s="1"/>
  <c r="M1724" i="35"/>
  <c r="M1775" i="35" s="1"/>
  <c r="R51" i="35"/>
  <c r="R102" i="35" s="1"/>
  <c r="R23" i="35"/>
  <c r="R74" i="35" s="1"/>
  <c r="P55" i="35"/>
  <c r="P106" i="35" s="1"/>
  <c r="N152" i="35"/>
  <c r="N203" i="35" s="1"/>
  <c r="N144" i="35"/>
  <c r="N195" i="35" s="1"/>
  <c r="N59" i="35"/>
  <c r="N110" i="35" s="1"/>
  <c r="L39" i="35"/>
  <c r="L90" i="35" s="1"/>
  <c r="K39" i="35"/>
  <c r="K90" i="35" s="1"/>
  <c r="I39" i="35"/>
  <c r="I90" i="35" s="1"/>
  <c r="H43" i="35"/>
  <c r="H94" i="35" s="1"/>
  <c r="G49" i="35"/>
  <c r="G100" i="35" s="1"/>
  <c r="G19" i="35"/>
  <c r="G70" i="35" s="1"/>
  <c r="D90" i="35"/>
  <c r="D332" i="35"/>
  <c r="D329" i="35"/>
  <c r="D316" i="35"/>
  <c r="P302" i="35"/>
  <c r="P353" i="35" s="1"/>
  <c r="K301" i="35"/>
  <c r="K352" i="35" s="1"/>
  <c r="O297" i="35"/>
  <c r="O348" i="35" s="1"/>
  <c r="N293" i="35"/>
  <c r="N344" i="35" s="1"/>
  <c r="M289" i="35"/>
  <c r="M340" i="35" s="1"/>
  <c r="I285" i="35"/>
  <c r="I336" i="35" s="1"/>
  <c r="G281" i="35"/>
  <c r="G332" i="35" s="1"/>
  <c r="L278" i="35"/>
  <c r="L329" i="35" s="1"/>
  <c r="J277" i="35"/>
  <c r="J328" i="35" s="1"/>
  <c r="Q274" i="35"/>
  <c r="Q325" i="35" s="1"/>
  <c r="J273" i="35"/>
  <c r="J324" i="35" s="1"/>
  <c r="M265" i="35"/>
  <c r="M316" i="35" s="1"/>
  <c r="K261" i="35"/>
  <c r="K312" i="35" s="1"/>
  <c r="N419" i="35"/>
  <c r="N470" i="35" s="1"/>
  <c r="D1013" i="35"/>
  <c r="D1011" i="35"/>
  <c r="D1005" i="35"/>
  <c r="D1003" i="35"/>
  <c r="D993" i="35"/>
  <c r="D983" i="35"/>
  <c r="D976" i="35"/>
  <c r="D967" i="35"/>
  <c r="P961" i="35"/>
  <c r="P1012" i="35" s="1"/>
  <c r="H961" i="35"/>
  <c r="H1012" i="35" s="1"/>
  <c r="O960" i="35"/>
  <c r="O1011" i="35" s="1"/>
  <c r="H960" i="35"/>
  <c r="H1011" i="35" s="1"/>
  <c r="R959" i="35"/>
  <c r="R1010" i="35" s="1"/>
  <c r="H959" i="35"/>
  <c r="H1010" i="35" s="1"/>
  <c r="L958" i="35"/>
  <c r="L1009" i="35" s="1"/>
  <c r="N957" i="35"/>
  <c r="N1008" i="35" s="1"/>
  <c r="L949" i="35"/>
  <c r="L1000" i="35" s="1"/>
  <c r="L946" i="35"/>
  <c r="L997" i="35" s="1"/>
  <c r="H932" i="35"/>
  <c r="H983" i="35" s="1"/>
  <c r="J925" i="35"/>
  <c r="J976" i="35" s="1"/>
  <c r="D841" i="35"/>
  <c r="D838" i="35"/>
  <c r="D829" i="35"/>
  <c r="O782" i="35"/>
  <c r="O833" i="35" s="1"/>
  <c r="P778" i="35"/>
  <c r="P829" i="35" s="1"/>
  <c r="Q568" i="35"/>
  <c r="Q619" i="35" s="1"/>
  <c r="I561" i="35"/>
  <c r="I612" i="35" s="1"/>
  <c r="P550" i="35"/>
  <c r="P601" i="35" s="1"/>
  <c r="F534" i="35"/>
  <c r="F585" i="35" s="1"/>
  <c r="Q2007" i="35"/>
  <c r="Q2058" i="35" s="1"/>
  <c r="L2007" i="35"/>
  <c r="L2058" i="35" s="1"/>
  <c r="F2007" i="35"/>
  <c r="F2058" i="35" s="1"/>
  <c r="R2006" i="35"/>
  <c r="R2057" i="35" s="1"/>
  <c r="M2006" i="35"/>
  <c r="M2057" i="35" s="1"/>
  <c r="H2006" i="35"/>
  <c r="H2057" i="35" s="1"/>
  <c r="P2004" i="35"/>
  <c r="P2055" i="35" s="1"/>
  <c r="J2004" i="35"/>
  <c r="J2055" i="35" s="1"/>
  <c r="E2004" i="35"/>
  <c r="E2055" i="35" s="1"/>
  <c r="Q2003" i="35"/>
  <c r="Q2054" i="35" s="1"/>
  <c r="L2003" i="35"/>
  <c r="L2054" i="35" s="1"/>
  <c r="F2003" i="35"/>
  <c r="F2054" i="35" s="1"/>
  <c r="R2002" i="35"/>
  <c r="R2053" i="35" s="1"/>
  <c r="M2002" i="35"/>
  <c r="M2053" i="35" s="1"/>
  <c r="H2002" i="35"/>
  <c r="H2053" i="35" s="1"/>
  <c r="P2000" i="35"/>
  <c r="P2051" i="35" s="1"/>
  <c r="J2000" i="35"/>
  <c r="J2051" i="35" s="1"/>
  <c r="E2000" i="35"/>
  <c r="E2051" i="35" s="1"/>
  <c r="Q1999" i="35"/>
  <c r="Q2050" i="35" s="1"/>
  <c r="L1999" i="35"/>
  <c r="L2050" i="35" s="1"/>
  <c r="F1999" i="35"/>
  <c r="F2050" i="35" s="1"/>
  <c r="R1998" i="35"/>
  <c r="R2049" i="35" s="1"/>
  <c r="M1998" i="35"/>
  <c r="M2049" i="35" s="1"/>
  <c r="H1998" i="35"/>
  <c r="H2049" i="35" s="1"/>
  <c r="P1996" i="35"/>
  <c r="P2047" i="35" s="1"/>
  <c r="J1996" i="35"/>
  <c r="J2047" i="35" s="1"/>
  <c r="E1996" i="35"/>
  <c r="E2047" i="35" s="1"/>
  <c r="Q1995" i="35"/>
  <c r="Q2046" i="35" s="1"/>
  <c r="L1995" i="35"/>
  <c r="L2046" i="35" s="1"/>
  <c r="F1995" i="35"/>
  <c r="F2046" i="35" s="1"/>
  <c r="R1994" i="35"/>
  <c r="R2045" i="35" s="1"/>
  <c r="M1994" i="35"/>
  <c r="M2045" i="35" s="1"/>
  <c r="H1994" i="35"/>
  <c r="H2045" i="35" s="1"/>
  <c r="P1992" i="35"/>
  <c r="P2043" i="35" s="1"/>
  <c r="J1992" i="35"/>
  <c r="J2043" i="35" s="1"/>
  <c r="E1992" i="35"/>
  <c r="E2043" i="35" s="1"/>
  <c r="Q1991" i="35"/>
  <c r="Q2042" i="35" s="1"/>
  <c r="L1991" i="35"/>
  <c r="L2042" i="35" s="1"/>
  <c r="F1991" i="35"/>
  <c r="F2042" i="35" s="1"/>
  <c r="R1990" i="35"/>
  <c r="R2041" i="35" s="1"/>
  <c r="M1990" i="35"/>
  <c r="M2041" i="35" s="1"/>
  <c r="H1990" i="35"/>
  <c r="H2041" i="35" s="1"/>
  <c r="P1988" i="35"/>
  <c r="P2039" i="35" s="1"/>
  <c r="J1988" i="35"/>
  <c r="J2039" i="35" s="1"/>
  <c r="E1988" i="35"/>
  <c r="E2039" i="35" s="1"/>
  <c r="Q1987" i="35"/>
  <c r="Q2038" i="35" s="1"/>
  <c r="L1987" i="35"/>
  <c r="L2038" i="35" s="1"/>
  <c r="F1987" i="35"/>
  <c r="F2038" i="35" s="1"/>
  <c r="R1986" i="35"/>
  <c r="R2037" i="35" s="1"/>
  <c r="M1986" i="35"/>
  <c r="M2037" i="35" s="1"/>
  <c r="H1986" i="35"/>
  <c r="H2037" i="35" s="1"/>
  <c r="P1984" i="35"/>
  <c r="P2035" i="35" s="1"/>
  <c r="J1984" i="35"/>
  <c r="J2035" i="35" s="1"/>
  <c r="E1984" i="35"/>
  <c r="E2035" i="35" s="1"/>
  <c r="Q1983" i="35"/>
  <c r="Q2034" i="35" s="1"/>
  <c r="L1983" i="35"/>
  <c r="L2034" i="35" s="1"/>
  <c r="F1983" i="35"/>
  <c r="F2034" i="35" s="1"/>
  <c r="R1982" i="35"/>
  <c r="R2033" i="35" s="1"/>
  <c r="M1982" i="35"/>
  <c r="M2033" i="35" s="1"/>
  <c r="H1982" i="35"/>
  <c r="H2033" i="35" s="1"/>
  <c r="P1980" i="35"/>
  <c r="P2031" i="35" s="1"/>
  <c r="J1980" i="35"/>
  <c r="J2031" i="35" s="1"/>
  <c r="E1980" i="35"/>
  <c r="E2031" i="35" s="1"/>
  <c r="Q1979" i="35"/>
  <c r="Q2030" i="35" s="1"/>
  <c r="L1979" i="35"/>
  <c r="L2030" i="35" s="1"/>
  <c r="F1979" i="35"/>
  <c r="F2030" i="35" s="1"/>
  <c r="R1978" i="35"/>
  <c r="R2029" i="35" s="1"/>
  <c r="M1978" i="35"/>
  <c r="M2029" i="35" s="1"/>
  <c r="H1978" i="35"/>
  <c r="H2029" i="35" s="1"/>
  <c r="P1976" i="35"/>
  <c r="P2027" i="35" s="1"/>
  <c r="J1976" i="35"/>
  <c r="J2027" i="35" s="1"/>
  <c r="E1976" i="35"/>
  <c r="E2027" i="35" s="1"/>
  <c r="Q1975" i="35"/>
  <c r="Q2026" i="35" s="1"/>
  <c r="L1975" i="35"/>
  <c r="L2026" i="35" s="1"/>
  <c r="F1975" i="35"/>
  <c r="F2026" i="35" s="1"/>
  <c r="R1974" i="35"/>
  <c r="R2025" i="35" s="1"/>
  <c r="M1974" i="35"/>
  <c r="M2025" i="35" s="1"/>
  <c r="H1974" i="35"/>
  <c r="H2025" i="35" s="1"/>
  <c r="P1972" i="35"/>
  <c r="P2023" i="35" s="1"/>
  <c r="J1972" i="35"/>
  <c r="J2023" i="35" s="1"/>
  <c r="E1972" i="35"/>
  <c r="E2023" i="35" s="1"/>
  <c r="Q1971" i="35"/>
  <c r="Q2022" i="35" s="1"/>
  <c r="L1971" i="35"/>
  <c r="L2022" i="35" s="1"/>
  <c r="F1971" i="35"/>
  <c r="F2022" i="35" s="1"/>
  <c r="R1970" i="35"/>
  <c r="R2021" i="35" s="1"/>
  <c r="M1970" i="35"/>
  <c r="M2021" i="35" s="1"/>
  <c r="H1970" i="35"/>
  <c r="H2021" i="35" s="1"/>
  <c r="P1968" i="35"/>
  <c r="P2019" i="35" s="1"/>
  <c r="J1968" i="35"/>
  <c r="J2019" i="35" s="1"/>
  <c r="E1968" i="35"/>
  <c r="E2019" i="35" s="1"/>
  <c r="Q1967" i="35"/>
  <c r="Q2018" i="35" s="1"/>
  <c r="L1967" i="35"/>
  <c r="L2018" i="35" s="1"/>
  <c r="F1967" i="35"/>
  <c r="F2018" i="35" s="1"/>
  <c r="R1966" i="35"/>
  <c r="R2017" i="35" s="1"/>
  <c r="M1966" i="35"/>
  <c r="M2017" i="35" s="1"/>
  <c r="H1966" i="35"/>
  <c r="H2017" i="35" s="1"/>
  <c r="P1964" i="35"/>
  <c r="P2015" i="35" s="1"/>
  <c r="J1964" i="35"/>
  <c r="J2015" i="35" s="1"/>
  <c r="E1964" i="35"/>
  <c r="E2015" i="35" s="1"/>
  <c r="Q1963" i="35"/>
  <c r="Q2014" i="35" s="1"/>
  <c r="L1963" i="35"/>
  <c r="L2014" i="35" s="1"/>
  <c r="F1963" i="35"/>
  <c r="F2014" i="35" s="1"/>
  <c r="R1962" i="35"/>
  <c r="R2013" i="35" s="1"/>
  <c r="M1962" i="35"/>
  <c r="M2013" i="35" s="1"/>
  <c r="H1962" i="35"/>
  <c r="H2013" i="35" s="1"/>
  <c r="P1960" i="35"/>
  <c r="P2011" i="35" s="1"/>
  <c r="J1960" i="35"/>
  <c r="J2011" i="35" s="1"/>
  <c r="E1960" i="35"/>
  <c r="E2011" i="35" s="1"/>
  <c r="Q1959" i="35"/>
  <c r="Q2010" i="35" s="1"/>
  <c r="L1959" i="35"/>
  <c r="L2010" i="35" s="1"/>
  <c r="F1959" i="35"/>
  <c r="F2010" i="35" s="1"/>
  <c r="R1958" i="35"/>
  <c r="R2009" i="35" s="1"/>
  <c r="M1958" i="35"/>
  <c r="H1958" i="35"/>
  <c r="O1933" i="35"/>
  <c r="K1933" i="35"/>
  <c r="G1933" i="35"/>
  <c r="R1933" i="35"/>
  <c r="N1933" i="35"/>
  <c r="J1933" i="35"/>
  <c r="F1933" i="35"/>
  <c r="D1917" i="35"/>
  <c r="D1913" i="35"/>
  <c r="D1909" i="35"/>
  <c r="D1907" i="35"/>
  <c r="D1905" i="35"/>
  <c r="D1879" i="35"/>
  <c r="P1866" i="35"/>
  <c r="P1917" i="35" s="1"/>
  <c r="J1866" i="35"/>
  <c r="J1917" i="35" s="1"/>
  <c r="E1866" i="35"/>
  <c r="E1917" i="35" s="1"/>
  <c r="Q1865" i="35"/>
  <c r="Q1916" i="35" s="1"/>
  <c r="L1865" i="35"/>
  <c r="L1916" i="35" s="1"/>
  <c r="F1865" i="35"/>
  <c r="F1916" i="35" s="1"/>
  <c r="R1864" i="35"/>
  <c r="R1915" i="35" s="1"/>
  <c r="M1864" i="35"/>
  <c r="M1915" i="35" s="1"/>
  <c r="H1864" i="35"/>
  <c r="H1915" i="35" s="1"/>
  <c r="G1863" i="35"/>
  <c r="G1914" i="35" s="1"/>
  <c r="K1863" i="35"/>
  <c r="K1914" i="35" s="1"/>
  <c r="O1863" i="35"/>
  <c r="O1914" i="35" s="1"/>
  <c r="P1862" i="35"/>
  <c r="P1913" i="35" s="1"/>
  <c r="J1862" i="35"/>
  <c r="J1913" i="35" s="1"/>
  <c r="E1862" i="35"/>
  <c r="E1913" i="35" s="1"/>
  <c r="Q1861" i="35"/>
  <c r="Q1912" i="35" s="1"/>
  <c r="L1861" i="35"/>
  <c r="L1912" i="35" s="1"/>
  <c r="F1861" i="35"/>
  <c r="F1912" i="35" s="1"/>
  <c r="R1860" i="35"/>
  <c r="R1911" i="35" s="1"/>
  <c r="M1860" i="35"/>
  <c r="M1911" i="35" s="1"/>
  <c r="H1860" i="35"/>
  <c r="H1911" i="35" s="1"/>
  <c r="G1859" i="35"/>
  <c r="G1910" i="35" s="1"/>
  <c r="K1859" i="35"/>
  <c r="K1910" i="35" s="1"/>
  <c r="O1859" i="35"/>
  <c r="O1910" i="35" s="1"/>
  <c r="N1858" i="35"/>
  <c r="N1909" i="35" s="1"/>
  <c r="H1858" i="35"/>
  <c r="H1909" i="35" s="1"/>
  <c r="G1857" i="35"/>
  <c r="G1908" i="35" s="1"/>
  <c r="K1857" i="35"/>
  <c r="K1908" i="35" s="1"/>
  <c r="O1857" i="35"/>
  <c r="O1908" i="35" s="1"/>
  <c r="F1857" i="35"/>
  <c r="F1908" i="35" s="1"/>
  <c r="L1857" i="35"/>
  <c r="L1908" i="35" s="1"/>
  <c r="Q1857" i="35"/>
  <c r="Q1908" i="35" s="1"/>
  <c r="N1856" i="35"/>
  <c r="N1907" i="35" s="1"/>
  <c r="F1856" i="35"/>
  <c r="F1907" i="35" s="1"/>
  <c r="M1854" i="35"/>
  <c r="M1905" i="35" s="1"/>
  <c r="F1854" i="35"/>
  <c r="F1905" i="35" s="1"/>
  <c r="P1853" i="35"/>
  <c r="P1904" i="35" s="1"/>
  <c r="I1853" i="35"/>
  <c r="I1904" i="35" s="1"/>
  <c r="L1852" i="35"/>
  <c r="L1903" i="35" s="1"/>
  <c r="E1852" i="35"/>
  <c r="E1903" i="35" s="1"/>
  <c r="G1850" i="35"/>
  <c r="G1901" i="35" s="1"/>
  <c r="K1850" i="35"/>
  <c r="K1901" i="35" s="1"/>
  <c r="O1850" i="35"/>
  <c r="O1901" i="35" s="1"/>
  <c r="E1850" i="35"/>
  <c r="E1901" i="35" s="1"/>
  <c r="J1850" i="35"/>
  <c r="J1901" i="35" s="1"/>
  <c r="P1850" i="35"/>
  <c r="P1901" i="35" s="1"/>
  <c r="N1849" i="35"/>
  <c r="N1900" i="35" s="1"/>
  <c r="H1849" i="35"/>
  <c r="H1900" i="35" s="1"/>
  <c r="G1848" i="35"/>
  <c r="G1899" i="35" s="1"/>
  <c r="K1848" i="35"/>
  <c r="K1899" i="35" s="1"/>
  <c r="O1848" i="35"/>
  <c r="O1899" i="35" s="1"/>
  <c r="H1848" i="35"/>
  <c r="H1899" i="35" s="1"/>
  <c r="M1848" i="35"/>
  <c r="M1899" i="35" s="1"/>
  <c r="R1848" i="35"/>
  <c r="R1899" i="35" s="1"/>
  <c r="Q1846" i="35"/>
  <c r="Q1897" i="35" s="1"/>
  <c r="I1846" i="35"/>
  <c r="I1897" i="35" s="1"/>
  <c r="M1845" i="35"/>
  <c r="M1896" i="35" s="1"/>
  <c r="E1845" i="35"/>
  <c r="E1896" i="35" s="1"/>
  <c r="P1844" i="35"/>
  <c r="P1895" i="35" s="1"/>
  <c r="I1844" i="35"/>
  <c r="I1895" i="35" s="1"/>
  <c r="N1842" i="35"/>
  <c r="N1893" i="35" s="1"/>
  <c r="H1842" i="35"/>
  <c r="H1893" i="35" s="1"/>
  <c r="G1841" i="35"/>
  <c r="G1892" i="35" s="1"/>
  <c r="K1841" i="35"/>
  <c r="K1892" i="35" s="1"/>
  <c r="O1841" i="35"/>
  <c r="O1892" i="35" s="1"/>
  <c r="F1841" i="35"/>
  <c r="F1892" i="35" s="1"/>
  <c r="L1841" i="35"/>
  <c r="L1892" i="35" s="1"/>
  <c r="Q1841" i="35"/>
  <c r="Q1892" i="35" s="1"/>
  <c r="N1840" i="35"/>
  <c r="N1891" i="35" s="1"/>
  <c r="F1840" i="35"/>
  <c r="F1891" i="35" s="1"/>
  <c r="L1838" i="35"/>
  <c r="L1889" i="35" s="1"/>
  <c r="G1836" i="35"/>
  <c r="G1887" i="35" s="1"/>
  <c r="K1836" i="35"/>
  <c r="K1887" i="35" s="1"/>
  <c r="O1836" i="35"/>
  <c r="O1887" i="35" s="1"/>
  <c r="E1836" i="35"/>
  <c r="E1887" i="35" s="1"/>
  <c r="J1836" i="35"/>
  <c r="J1887" i="35" s="1"/>
  <c r="P1836" i="35"/>
  <c r="P1887" i="35" s="1"/>
  <c r="H1836" i="35"/>
  <c r="H1887" i="35" s="1"/>
  <c r="M1836" i="35"/>
  <c r="M1887" i="35" s="1"/>
  <c r="R1836" i="35"/>
  <c r="R1887" i="35" s="1"/>
  <c r="G1834" i="35"/>
  <c r="G1885" i="35" s="1"/>
  <c r="K1834" i="35"/>
  <c r="K1885" i="35" s="1"/>
  <c r="O1834" i="35"/>
  <c r="O1885" i="35" s="1"/>
  <c r="H1834" i="35"/>
  <c r="H1885" i="35" s="1"/>
  <c r="M1834" i="35"/>
  <c r="M1885" i="35" s="1"/>
  <c r="R1834" i="35"/>
  <c r="R1885" i="35" s="1"/>
  <c r="E1834" i="35"/>
  <c r="E1885" i="35" s="1"/>
  <c r="J1834" i="35"/>
  <c r="J1885" i="35" s="1"/>
  <c r="P1834" i="35"/>
  <c r="P1885" i="35" s="1"/>
  <c r="Q1832" i="35"/>
  <c r="Q1883" i="35" s="1"/>
  <c r="F1832" i="35"/>
  <c r="F1883" i="35" s="1"/>
  <c r="Q1830" i="35"/>
  <c r="Q1881" i="35" s="1"/>
  <c r="F1830" i="35"/>
  <c r="F1881" i="35" s="1"/>
  <c r="I1828" i="35"/>
  <c r="I1879" i="35" s="1"/>
  <c r="I1826" i="35"/>
  <c r="I1877" i="35" s="1"/>
  <c r="L1824" i="35"/>
  <c r="L1875" i="35" s="1"/>
  <c r="L1822" i="35"/>
  <c r="L1873" i="35" s="1"/>
  <c r="G1820" i="35"/>
  <c r="G1871" i="35" s="1"/>
  <c r="K1820" i="35"/>
  <c r="K1871" i="35" s="1"/>
  <c r="O1820" i="35"/>
  <c r="O1871" i="35" s="1"/>
  <c r="E1820" i="35"/>
  <c r="E1871" i="35" s="1"/>
  <c r="J1820" i="35"/>
  <c r="J1871" i="35" s="1"/>
  <c r="P1820" i="35"/>
  <c r="P1871" i="35" s="1"/>
  <c r="H1820" i="35"/>
  <c r="H1871" i="35" s="1"/>
  <c r="M1820" i="35"/>
  <c r="M1871" i="35" s="1"/>
  <c r="R1820" i="35"/>
  <c r="R1871" i="35" s="1"/>
  <c r="G1818" i="35"/>
  <c r="G1869" i="35" s="1"/>
  <c r="K1818" i="35"/>
  <c r="K1869" i="35" s="1"/>
  <c r="O1818" i="35"/>
  <c r="O1869" i="35" s="1"/>
  <c r="H1818" i="35"/>
  <c r="M1818" i="35"/>
  <c r="M1869" i="35" s="1"/>
  <c r="R1818" i="35"/>
  <c r="R1869" i="35" s="1"/>
  <c r="E1818" i="35"/>
  <c r="E1869" i="35" s="1"/>
  <c r="J1818" i="35"/>
  <c r="J1869" i="35" s="1"/>
  <c r="P1818" i="35"/>
  <c r="P1869" i="35" s="1"/>
  <c r="G1855" i="35"/>
  <c r="G1906" i="35" s="1"/>
  <c r="K1855" i="35"/>
  <c r="K1906" i="35" s="1"/>
  <c r="O1855" i="35"/>
  <c r="O1906" i="35" s="1"/>
  <c r="G1851" i="35"/>
  <c r="G1902" i="35" s="1"/>
  <c r="K1851" i="35"/>
  <c r="K1902" i="35" s="1"/>
  <c r="O1851" i="35"/>
  <c r="O1902" i="35" s="1"/>
  <c r="G1847" i="35"/>
  <c r="G1898" i="35" s="1"/>
  <c r="K1847" i="35"/>
  <c r="K1898" i="35" s="1"/>
  <c r="O1847" i="35"/>
  <c r="O1898" i="35" s="1"/>
  <c r="G1843" i="35"/>
  <c r="G1894" i="35" s="1"/>
  <c r="K1843" i="35"/>
  <c r="K1894" i="35" s="1"/>
  <c r="O1843" i="35"/>
  <c r="O1894" i="35" s="1"/>
  <c r="G1839" i="35"/>
  <c r="G1890" i="35" s="1"/>
  <c r="K1839" i="35"/>
  <c r="K1890" i="35" s="1"/>
  <c r="O1839" i="35"/>
  <c r="O1890" i="35" s="1"/>
  <c r="Q1837" i="35"/>
  <c r="Q1888" i="35" s="1"/>
  <c r="L1837" i="35"/>
  <c r="L1888" i="35" s="1"/>
  <c r="G1835" i="35"/>
  <c r="G1886" i="35" s="1"/>
  <c r="K1835" i="35"/>
  <c r="K1886" i="35" s="1"/>
  <c r="O1835" i="35"/>
  <c r="O1886" i="35" s="1"/>
  <c r="Q1833" i="35"/>
  <c r="Q1884" i="35" s="1"/>
  <c r="L1833" i="35"/>
  <c r="L1884" i="35" s="1"/>
  <c r="G1831" i="35"/>
  <c r="G1882" i="35" s="1"/>
  <c r="K1831" i="35"/>
  <c r="K1882" i="35" s="1"/>
  <c r="O1831" i="35"/>
  <c r="O1882" i="35" s="1"/>
  <c r="Q1829" i="35"/>
  <c r="Q1880" i="35" s="1"/>
  <c r="L1829" i="35"/>
  <c r="L1880" i="35" s="1"/>
  <c r="G1827" i="35"/>
  <c r="G1878" i="35" s="1"/>
  <c r="K1827" i="35"/>
  <c r="K1878" i="35" s="1"/>
  <c r="O1827" i="35"/>
  <c r="O1878" i="35" s="1"/>
  <c r="Q1825" i="35"/>
  <c r="Q1876" i="35" s="1"/>
  <c r="L1825" i="35"/>
  <c r="L1876" i="35" s="1"/>
  <c r="G1823" i="35"/>
  <c r="G1874" i="35" s="1"/>
  <c r="K1823" i="35"/>
  <c r="K1874" i="35" s="1"/>
  <c r="O1823" i="35"/>
  <c r="O1874" i="35" s="1"/>
  <c r="Q1821" i="35"/>
  <c r="Q1872" i="35" s="1"/>
  <c r="L1821" i="35"/>
  <c r="L1872" i="35" s="1"/>
  <c r="G1819" i="35"/>
  <c r="G1870" i="35" s="1"/>
  <c r="K1819" i="35"/>
  <c r="K1870" i="35" s="1"/>
  <c r="O1819" i="35"/>
  <c r="O1870" i="35" s="1"/>
  <c r="Q1817" i="35"/>
  <c r="Q1868" i="35" s="1"/>
  <c r="L1817" i="35"/>
  <c r="N1792" i="35"/>
  <c r="F1792" i="35"/>
  <c r="E1722" i="35"/>
  <c r="E1773" i="35" s="1"/>
  <c r="I1722" i="35"/>
  <c r="I1773" i="35" s="1"/>
  <c r="Q1719" i="35"/>
  <c r="Q1770" i="35" s="1"/>
  <c r="E1710" i="35"/>
  <c r="E1761" i="35" s="1"/>
  <c r="I1710" i="35"/>
  <c r="I1761" i="35" s="1"/>
  <c r="P1710" i="35"/>
  <c r="P1761" i="35" s="1"/>
  <c r="E1706" i="35"/>
  <c r="E1757" i="35" s="1"/>
  <c r="I1706" i="35"/>
  <c r="I1757" i="35" s="1"/>
  <c r="H1706" i="35"/>
  <c r="H1757" i="35" s="1"/>
  <c r="L1706" i="35"/>
  <c r="L1757" i="35" s="1"/>
  <c r="L1692" i="35"/>
  <c r="L1743" i="35" s="1"/>
  <c r="M1692" i="35"/>
  <c r="M1743" i="35" s="1"/>
  <c r="I1691" i="35"/>
  <c r="I1742" i="35" s="1"/>
  <c r="Q1691" i="35"/>
  <c r="Q1742" i="35" s="1"/>
  <c r="E1691" i="35"/>
  <c r="E1742" i="35" s="1"/>
  <c r="P1691" i="35"/>
  <c r="P1742" i="35" s="1"/>
  <c r="H1691" i="35"/>
  <c r="H1742" i="35" s="1"/>
  <c r="F1614" i="35"/>
  <c r="F1665" i="35" s="1"/>
  <c r="J1614" i="35"/>
  <c r="J1665" i="35" s="1"/>
  <c r="N1614" i="35"/>
  <c r="N1665" i="35" s="1"/>
  <c r="R1614" i="35"/>
  <c r="R1665" i="35" s="1"/>
  <c r="D1665" i="35"/>
  <c r="G1614" i="35"/>
  <c r="G1665" i="35" s="1"/>
  <c r="K1614" i="35"/>
  <c r="K1665" i="35" s="1"/>
  <c r="O1614" i="35"/>
  <c r="O1665" i="35" s="1"/>
  <c r="E1614" i="35"/>
  <c r="E1665" i="35" s="1"/>
  <c r="M1614" i="35"/>
  <c r="M1665" i="35" s="1"/>
  <c r="H1614" i="35"/>
  <c r="H1665" i="35" s="1"/>
  <c r="P1614" i="35"/>
  <c r="P1665" i="35" s="1"/>
  <c r="I1614" i="35"/>
  <c r="I1665" i="35" s="1"/>
  <c r="Q1614" i="35"/>
  <c r="Q1665" i="35" s="1"/>
  <c r="F1610" i="35"/>
  <c r="F1661" i="35" s="1"/>
  <c r="J1610" i="35"/>
  <c r="J1661" i="35" s="1"/>
  <c r="N1610" i="35"/>
  <c r="N1661" i="35" s="1"/>
  <c r="R1610" i="35"/>
  <c r="R1661" i="35" s="1"/>
  <c r="D1661" i="35"/>
  <c r="G1610" i="35"/>
  <c r="G1661" i="35" s="1"/>
  <c r="K1610" i="35"/>
  <c r="K1661" i="35" s="1"/>
  <c r="O1610" i="35"/>
  <c r="O1661" i="35" s="1"/>
  <c r="E1610" i="35"/>
  <c r="E1661" i="35" s="1"/>
  <c r="M1610" i="35"/>
  <c r="M1661" i="35" s="1"/>
  <c r="H1610" i="35"/>
  <c r="H1661" i="35" s="1"/>
  <c r="P1610" i="35"/>
  <c r="P1661" i="35" s="1"/>
  <c r="I1610" i="35"/>
  <c r="I1661" i="35" s="1"/>
  <c r="Q1610" i="35"/>
  <c r="Q1661" i="35" s="1"/>
  <c r="F1606" i="35"/>
  <c r="F1657" i="35" s="1"/>
  <c r="J1606" i="35"/>
  <c r="J1657" i="35" s="1"/>
  <c r="N1606" i="35"/>
  <c r="N1657" i="35" s="1"/>
  <c r="R1606" i="35"/>
  <c r="R1657" i="35" s="1"/>
  <c r="D1657" i="35"/>
  <c r="G1606" i="35"/>
  <c r="G1657" i="35" s="1"/>
  <c r="K1606" i="35"/>
  <c r="K1657" i="35" s="1"/>
  <c r="O1606" i="35"/>
  <c r="O1657" i="35" s="1"/>
  <c r="E1606" i="35"/>
  <c r="E1657" i="35" s="1"/>
  <c r="M1606" i="35"/>
  <c r="M1657" i="35" s="1"/>
  <c r="H1606" i="35"/>
  <c r="H1657" i="35" s="1"/>
  <c r="P1606" i="35"/>
  <c r="P1657" i="35" s="1"/>
  <c r="I1606" i="35"/>
  <c r="I1657" i="35" s="1"/>
  <c r="Q1606" i="35"/>
  <c r="Q1657" i="35" s="1"/>
  <c r="F1602" i="35"/>
  <c r="F1653" i="35" s="1"/>
  <c r="J1602" i="35"/>
  <c r="J1653" i="35" s="1"/>
  <c r="N1602" i="35"/>
  <c r="N1653" i="35" s="1"/>
  <c r="R1602" i="35"/>
  <c r="R1653" i="35" s="1"/>
  <c r="D1653" i="35"/>
  <c r="G1602" i="35"/>
  <c r="G1653" i="35" s="1"/>
  <c r="K1602" i="35"/>
  <c r="K1653" i="35" s="1"/>
  <c r="O1602" i="35"/>
  <c r="O1653" i="35" s="1"/>
  <c r="E1602" i="35"/>
  <c r="E1653" i="35" s="1"/>
  <c r="M1602" i="35"/>
  <c r="M1653" i="35" s="1"/>
  <c r="H1602" i="35"/>
  <c r="H1653" i="35" s="1"/>
  <c r="P1602" i="35"/>
  <c r="P1653" i="35" s="1"/>
  <c r="I1602" i="35"/>
  <c r="I1653" i="35" s="1"/>
  <c r="Q1602" i="35"/>
  <c r="Q1653" i="35" s="1"/>
  <c r="E1175" i="35"/>
  <c r="E1226" i="35" s="1"/>
  <c r="I1175" i="35"/>
  <c r="I1226" i="35" s="1"/>
  <c r="M1175" i="35"/>
  <c r="M1226" i="35" s="1"/>
  <c r="Q1175" i="35"/>
  <c r="Q1226" i="35" s="1"/>
  <c r="F1175" i="35"/>
  <c r="F1226" i="35" s="1"/>
  <c r="J1175" i="35"/>
  <c r="J1226" i="35" s="1"/>
  <c r="N1175" i="35"/>
  <c r="N1226" i="35" s="1"/>
  <c r="R1175" i="35"/>
  <c r="R1226" i="35" s="1"/>
  <c r="G1175" i="35"/>
  <c r="G1226" i="35" s="1"/>
  <c r="O1175" i="35"/>
  <c r="O1226" i="35" s="1"/>
  <c r="H1175" i="35"/>
  <c r="H1226" i="35" s="1"/>
  <c r="P1175" i="35"/>
  <c r="P1226" i="35" s="1"/>
  <c r="D1226" i="35"/>
  <c r="L1175" i="35"/>
  <c r="L1226" i="35" s="1"/>
  <c r="K1175" i="35"/>
  <c r="K1226" i="35" s="1"/>
  <c r="E1726" i="35"/>
  <c r="E1777" i="35" s="1"/>
  <c r="I1726" i="35"/>
  <c r="I1777" i="35" s="1"/>
  <c r="E1719" i="35"/>
  <c r="E1770" i="35" s="1"/>
  <c r="M1719" i="35"/>
  <c r="M1770" i="35" s="1"/>
  <c r="L1708" i="35"/>
  <c r="L1759" i="35" s="1"/>
  <c r="E1708" i="35"/>
  <c r="E1759" i="35" s="1"/>
  <c r="M1696" i="35"/>
  <c r="M1747" i="35" s="1"/>
  <c r="E1696" i="35"/>
  <c r="E1747" i="35" s="1"/>
  <c r="L1696" i="35"/>
  <c r="L1747" i="35" s="1"/>
  <c r="F1625" i="35"/>
  <c r="F1676" i="35" s="1"/>
  <c r="J1625" i="35"/>
  <c r="J1676" i="35" s="1"/>
  <c r="N1625" i="35"/>
  <c r="N1676" i="35" s="1"/>
  <c r="R1625" i="35"/>
  <c r="R1676" i="35" s="1"/>
  <c r="D1676" i="35"/>
  <c r="E1625" i="35"/>
  <c r="E1676" i="35" s="1"/>
  <c r="K1625" i="35"/>
  <c r="K1676" i="35" s="1"/>
  <c r="P1625" i="35"/>
  <c r="P1676" i="35" s="1"/>
  <c r="G1625" i="35"/>
  <c r="G1676" i="35" s="1"/>
  <c r="L1625" i="35"/>
  <c r="L1676" i="35" s="1"/>
  <c r="Q1625" i="35"/>
  <c r="Q1676" i="35" s="1"/>
  <c r="H1625" i="35"/>
  <c r="H1676" i="35" s="1"/>
  <c r="M1625" i="35"/>
  <c r="M1676" i="35" s="1"/>
  <c r="F1624" i="35"/>
  <c r="F1675" i="35" s="1"/>
  <c r="J1624" i="35"/>
  <c r="J1675" i="35" s="1"/>
  <c r="N1624" i="35"/>
  <c r="N1675" i="35" s="1"/>
  <c r="R1624" i="35"/>
  <c r="R1675" i="35" s="1"/>
  <c r="D1675" i="35"/>
  <c r="E1624" i="35"/>
  <c r="E1675" i="35" s="1"/>
  <c r="K1624" i="35"/>
  <c r="K1675" i="35" s="1"/>
  <c r="P1624" i="35"/>
  <c r="P1675" i="35" s="1"/>
  <c r="G1624" i="35"/>
  <c r="G1675" i="35" s="1"/>
  <c r="L1624" i="35"/>
  <c r="L1675" i="35" s="1"/>
  <c r="Q1624" i="35"/>
  <c r="Q1675" i="35" s="1"/>
  <c r="H1624" i="35"/>
  <c r="H1675" i="35" s="1"/>
  <c r="M1624" i="35"/>
  <c r="M1675" i="35" s="1"/>
  <c r="F1623" i="35"/>
  <c r="F1674" i="35" s="1"/>
  <c r="J1623" i="35"/>
  <c r="J1674" i="35" s="1"/>
  <c r="N1623" i="35"/>
  <c r="N1674" i="35" s="1"/>
  <c r="R1623" i="35"/>
  <c r="R1674" i="35" s="1"/>
  <c r="D1674" i="35"/>
  <c r="E1623" i="35"/>
  <c r="E1674" i="35" s="1"/>
  <c r="K1623" i="35"/>
  <c r="K1674" i="35" s="1"/>
  <c r="P1623" i="35"/>
  <c r="P1674" i="35" s="1"/>
  <c r="G1623" i="35"/>
  <c r="G1674" i="35" s="1"/>
  <c r="L1623" i="35"/>
  <c r="L1674" i="35" s="1"/>
  <c r="Q1623" i="35"/>
  <c r="Q1674" i="35" s="1"/>
  <c r="H1623" i="35"/>
  <c r="H1674" i="35" s="1"/>
  <c r="M1623" i="35"/>
  <c r="M1674" i="35" s="1"/>
  <c r="F1622" i="35"/>
  <c r="F1673" i="35" s="1"/>
  <c r="J1622" i="35"/>
  <c r="J1673" i="35" s="1"/>
  <c r="N1622" i="35"/>
  <c r="N1673" i="35" s="1"/>
  <c r="R1622" i="35"/>
  <c r="R1673" i="35" s="1"/>
  <c r="D1673" i="35"/>
  <c r="E1622" i="35"/>
  <c r="E1673" i="35" s="1"/>
  <c r="K1622" i="35"/>
  <c r="K1673" i="35" s="1"/>
  <c r="P1622" i="35"/>
  <c r="P1673" i="35" s="1"/>
  <c r="G1622" i="35"/>
  <c r="G1673" i="35" s="1"/>
  <c r="L1622" i="35"/>
  <c r="L1673" i="35" s="1"/>
  <c r="Q1622" i="35"/>
  <c r="Q1673" i="35" s="1"/>
  <c r="H1622" i="35"/>
  <c r="H1673" i="35" s="1"/>
  <c r="M1622" i="35"/>
  <c r="M1673" i="35" s="1"/>
  <c r="F1621" i="35"/>
  <c r="F1672" i="35" s="1"/>
  <c r="J1621" i="35"/>
  <c r="J1672" i="35" s="1"/>
  <c r="N1621" i="35"/>
  <c r="N1672" i="35" s="1"/>
  <c r="R1621" i="35"/>
  <c r="R1672" i="35" s="1"/>
  <c r="D1672" i="35"/>
  <c r="E1621" i="35"/>
  <c r="E1672" i="35" s="1"/>
  <c r="K1621" i="35"/>
  <c r="K1672" i="35" s="1"/>
  <c r="P1621" i="35"/>
  <c r="P1672" i="35" s="1"/>
  <c r="G1621" i="35"/>
  <c r="G1672" i="35" s="1"/>
  <c r="L1621" i="35"/>
  <c r="L1672" i="35" s="1"/>
  <c r="Q1621" i="35"/>
  <c r="Q1672" i="35" s="1"/>
  <c r="H1621" i="35"/>
  <c r="H1672" i="35" s="1"/>
  <c r="M1621" i="35"/>
  <c r="M1672" i="35" s="1"/>
  <c r="F1620" i="35"/>
  <c r="F1671" i="35" s="1"/>
  <c r="J1620" i="35"/>
  <c r="J1671" i="35" s="1"/>
  <c r="N1620" i="35"/>
  <c r="N1671" i="35" s="1"/>
  <c r="R1620" i="35"/>
  <c r="R1671" i="35" s="1"/>
  <c r="D1671" i="35"/>
  <c r="E1620" i="35"/>
  <c r="E1671" i="35" s="1"/>
  <c r="K1620" i="35"/>
  <c r="K1671" i="35" s="1"/>
  <c r="P1620" i="35"/>
  <c r="P1671" i="35" s="1"/>
  <c r="G1620" i="35"/>
  <c r="G1671" i="35" s="1"/>
  <c r="L1620" i="35"/>
  <c r="L1671" i="35" s="1"/>
  <c r="Q1620" i="35"/>
  <c r="Q1671" i="35" s="1"/>
  <c r="H1620" i="35"/>
  <c r="H1671" i="35" s="1"/>
  <c r="M1620" i="35"/>
  <c r="M1671" i="35" s="1"/>
  <c r="F1619" i="35"/>
  <c r="F1670" i="35" s="1"/>
  <c r="J1619" i="35"/>
  <c r="J1670" i="35" s="1"/>
  <c r="N1619" i="35"/>
  <c r="N1670" i="35" s="1"/>
  <c r="R1619" i="35"/>
  <c r="R1670" i="35" s="1"/>
  <c r="D1670" i="35"/>
  <c r="E1619" i="35"/>
  <c r="E1670" i="35" s="1"/>
  <c r="K1619" i="35"/>
  <c r="K1670" i="35" s="1"/>
  <c r="P1619" i="35"/>
  <c r="P1670" i="35" s="1"/>
  <c r="G1619" i="35"/>
  <c r="G1670" i="35" s="1"/>
  <c r="L1619" i="35"/>
  <c r="L1670" i="35" s="1"/>
  <c r="Q1619" i="35"/>
  <c r="Q1670" i="35" s="1"/>
  <c r="H1619" i="35"/>
  <c r="H1670" i="35" s="1"/>
  <c r="M1619" i="35"/>
  <c r="M1670" i="35" s="1"/>
  <c r="F1618" i="35"/>
  <c r="F1669" i="35" s="1"/>
  <c r="J1618" i="35"/>
  <c r="J1669" i="35" s="1"/>
  <c r="N1618" i="35"/>
  <c r="N1669" i="35" s="1"/>
  <c r="R1618" i="35"/>
  <c r="R1669" i="35" s="1"/>
  <c r="D1669" i="35"/>
  <c r="E1618" i="35"/>
  <c r="E1669" i="35" s="1"/>
  <c r="K1618" i="35"/>
  <c r="K1669" i="35" s="1"/>
  <c r="P1618" i="35"/>
  <c r="P1669" i="35" s="1"/>
  <c r="G1618" i="35"/>
  <c r="G1669" i="35" s="1"/>
  <c r="L1618" i="35"/>
  <c r="L1669" i="35" s="1"/>
  <c r="Q1618" i="35"/>
  <c r="Q1669" i="35" s="1"/>
  <c r="H1618" i="35"/>
  <c r="H1669" i="35" s="1"/>
  <c r="M1618" i="35"/>
  <c r="M1669" i="35" s="1"/>
  <c r="F1617" i="35"/>
  <c r="F1668" i="35" s="1"/>
  <c r="J1617" i="35"/>
  <c r="J1668" i="35" s="1"/>
  <c r="N1617" i="35"/>
  <c r="N1668" i="35" s="1"/>
  <c r="R1617" i="35"/>
  <c r="R1668" i="35" s="1"/>
  <c r="D1668" i="35"/>
  <c r="E1617" i="35"/>
  <c r="E1668" i="35" s="1"/>
  <c r="K1617" i="35"/>
  <c r="K1668" i="35" s="1"/>
  <c r="P1617" i="35"/>
  <c r="P1668" i="35" s="1"/>
  <c r="G1617" i="35"/>
  <c r="G1668" i="35" s="1"/>
  <c r="L1617" i="35"/>
  <c r="L1668" i="35" s="1"/>
  <c r="Q1617" i="35"/>
  <c r="Q1668" i="35" s="1"/>
  <c r="H1617" i="35"/>
  <c r="H1668" i="35" s="1"/>
  <c r="M1617" i="35"/>
  <c r="M1668" i="35" s="1"/>
  <c r="F1616" i="35"/>
  <c r="F1667" i="35" s="1"/>
  <c r="J1616" i="35"/>
  <c r="J1667" i="35" s="1"/>
  <c r="N1616" i="35"/>
  <c r="N1667" i="35" s="1"/>
  <c r="R1616" i="35"/>
  <c r="R1667" i="35" s="1"/>
  <c r="D1667" i="35"/>
  <c r="E1616" i="35"/>
  <c r="E1667" i="35" s="1"/>
  <c r="K1616" i="35"/>
  <c r="K1667" i="35" s="1"/>
  <c r="P1616" i="35"/>
  <c r="P1667" i="35" s="1"/>
  <c r="G1616" i="35"/>
  <c r="G1667" i="35" s="1"/>
  <c r="L1616" i="35"/>
  <c r="L1667" i="35" s="1"/>
  <c r="Q1616" i="35"/>
  <c r="Q1667" i="35" s="1"/>
  <c r="H1616" i="35"/>
  <c r="H1667" i="35" s="1"/>
  <c r="M1616" i="35"/>
  <c r="M1667" i="35" s="1"/>
  <c r="G1837" i="35"/>
  <c r="G1888" i="35" s="1"/>
  <c r="K1837" i="35"/>
  <c r="K1888" i="35" s="1"/>
  <c r="O1837" i="35"/>
  <c r="O1888" i="35" s="1"/>
  <c r="D1888" i="35"/>
  <c r="G1833" i="35"/>
  <c r="G1884" i="35" s="1"/>
  <c r="K1833" i="35"/>
  <c r="K1884" i="35" s="1"/>
  <c r="O1833" i="35"/>
  <c r="O1884" i="35" s="1"/>
  <c r="G1829" i="35"/>
  <c r="G1880" i="35" s="1"/>
  <c r="K1829" i="35"/>
  <c r="K1880" i="35" s="1"/>
  <c r="O1829" i="35"/>
  <c r="O1880" i="35" s="1"/>
  <c r="D1880" i="35"/>
  <c r="G1825" i="35"/>
  <c r="G1876" i="35" s="1"/>
  <c r="K1825" i="35"/>
  <c r="K1876" i="35" s="1"/>
  <c r="O1825" i="35"/>
  <c r="O1876" i="35" s="1"/>
  <c r="G1821" i="35"/>
  <c r="G1872" i="35" s="1"/>
  <c r="K1821" i="35"/>
  <c r="K1872" i="35" s="1"/>
  <c r="O1821" i="35"/>
  <c r="O1872" i="35" s="1"/>
  <c r="D1872" i="35"/>
  <c r="G1817" i="35"/>
  <c r="G1868" i="35" s="1"/>
  <c r="K1817" i="35"/>
  <c r="K1868" i="35" s="1"/>
  <c r="O1817" i="35"/>
  <c r="D1867" i="35"/>
  <c r="P1726" i="35"/>
  <c r="P1777" i="35" s="1"/>
  <c r="I1723" i="35"/>
  <c r="I1774" i="35" s="1"/>
  <c r="Q1723" i="35"/>
  <c r="Q1774" i="35" s="1"/>
  <c r="L1719" i="35"/>
  <c r="L1770" i="35" s="1"/>
  <c r="E1715" i="35"/>
  <c r="E1766" i="35" s="1"/>
  <c r="M1715" i="35"/>
  <c r="M1766" i="35" s="1"/>
  <c r="I1715" i="35"/>
  <c r="I1766" i="35" s="1"/>
  <c r="I1709" i="35"/>
  <c r="I1760" i="35" s="1"/>
  <c r="L1709" i="35"/>
  <c r="L1760" i="35" s="1"/>
  <c r="E1688" i="35"/>
  <c r="E1739" i="35" s="1"/>
  <c r="L1688" i="35"/>
  <c r="L1739" i="35" s="1"/>
  <c r="M1688" i="35"/>
  <c r="M1739" i="35" s="1"/>
  <c r="E1686" i="35"/>
  <c r="E1737" i="35" s="1"/>
  <c r="H1686" i="35"/>
  <c r="H1737" i="35" s="1"/>
  <c r="Q1686" i="35"/>
  <c r="Q1737" i="35" s="1"/>
  <c r="I1686" i="35"/>
  <c r="I1737" i="35" s="1"/>
  <c r="L1686" i="35"/>
  <c r="L1737" i="35" s="1"/>
  <c r="E1318" i="35"/>
  <c r="E1369" i="35" s="1"/>
  <c r="F1318" i="35"/>
  <c r="F1369" i="35" s="1"/>
  <c r="K1318" i="35"/>
  <c r="K1369" i="35" s="1"/>
  <c r="P1318" i="35"/>
  <c r="P1369" i="35" s="1"/>
  <c r="G1318" i="35"/>
  <c r="G1369" i="35" s="1"/>
  <c r="L1318" i="35"/>
  <c r="L1369" i="35" s="1"/>
  <c r="Q1318" i="35"/>
  <c r="Q1369" i="35" s="1"/>
  <c r="H1318" i="35"/>
  <c r="H1369" i="35" s="1"/>
  <c r="R1318" i="35"/>
  <c r="R1369" i="35" s="1"/>
  <c r="J1318" i="35"/>
  <c r="J1369" i="35" s="1"/>
  <c r="D1369" i="35"/>
  <c r="N1318" i="35"/>
  <c r="N1369" i="35" s="1"/>
  <c r="O1318" i="35"/>
  <c r="O1369" i="35" s="1"/>
  <c r="E1311" i="35"/>
  <c r="E1362" i="35" s="1"/>
  <c r="I1311" i="35"/>
  <c r="I1362" i="35" s="1"/>
  <c r="M1311" i="35"/>
  <c r="M1362" i="35" s="1"/>
  <c r="Q1311" i="35"/>
  <c r="Q1362" i="35" s="1"/>
  <c r="F1311" i="35"/>
  <c r="F1362" i="35" s="1"/>
  <c r="J1311" i="35"/>
  <c r="J1362" i="35" s="1"/>
  <c r="N1311" i="35"/>
  <c r="N1362" i="35" s="1"/>
  <c r="R1311" i="35"/>
  <c r="R1362" i="35" s="1"/>
  <c r="D1362" i="35"/>
  <c r="G1311" i="35"/>
  <c r="G1362" i="35" s="1"/>
  <c r="O1311" i="35"/>
  <c r="O1362" i="35" s="1"/>
  <c r="H1311" i="35"/>
  <c r="H1362" i="35" s="1"/>
  <c r="P1311" i="35"/>
  <c r="P1362" i="35" s="1"/>
  <c r="K1311" i="35"/>
  <c r="K1362" i="35" s="1"/>
  <c r="L1311" i="35"/>
  <c r="L1362" i="35" s="1"/>
  <c r="F1613" i="35"/>
  <c r="F1664" i="35" s="1"/>
  <c r="J1613" i="35"/>
  <c r="J1664" i="35" s="1"/>
  <c r="N1613" i="35"/>
  <c r="N1664" i="35" s="1"/>
  <c r="R1613" i="35"/>
  <c r="R1664" i="35" s="1"/>
  <c r="D1664" i="35"/>
  <c r="G1613" i="35"/>
  <c r="G1664" i="35" s="1"/>
  <c r="K1613" i="35"/>
  <c r="K1664" i="35" s="1"/>
  <c r="O1613" i="35"/>
  <c r="O1664" i="35" s="1"/>
  <c r="F1609" i="35"/>
  <c r="F1660" i="35" s="1"/>
  <c r="J1609" i="35"/>
  <c r="J1660" i="35" s="1"/>
  <c r="N1609" i="35"/>
  <c r="N1660" i="35" s="1"/>
  <c r="R1609" i="35"/>
  <c r="R1660" i="35" s="1"/>
  <c r="D1660" i="35"/>
  <c r="G1609" i="35"/>
  <c r="G1660" i="35" s="1"/>
  <c r="K1609" i="35"/>
  <c r="K1660" i="35" s="1"/>
  <c r="O1609" i="35"/>
  <c r="O1660" i="35" s="1"/>
  <c r="F1605" i="35"/>
  <c r="F1656" i="35" s="1"/>
  <c r="J1605" i="35"/>
  <c r="J1656" i="35" s="1"/>
  <c r="N1605" i="35"/>
  <c r="N1656" i="35" s="1"/>
  <c r="R1605" i="35"/>
  <c r="R1656" i="35" s="1"/>
  <c r="D1656" i="35"/>
  <c r="G1605" i="35"/>
  <c r="G1656" i="35" s="1"/>
  <c r="K1605" i="35"/>
  <c r="K1656" i="35" s="1"/>
  <c r="O1605" i="35"/>
  <c r="O1656" i="35" s="1"/>
  <c r="F1601" i="35"/>
  <c r="F1652" i="35" s="1"/>
  <c r="J1601" i="35"/>
  <c r="J1652" i="35" s="1"/>
  <c r="N1601" i="35"/>
  <c r="N1652" i="35" s="1"/>
  <c r="R1601" i="35"/>
  <c r="R1652" i="35" s="1"/>
  <c r="D1652" i="35"/>
  <c r="G1601" i="35"/>
  <c r="G1652" i="35" s="1"/>
  <c r="K1601" i="35"/>
  <c r="K1652" i="35" s="1"/>
  <c r="O1601" i="35"/>
  <c r="O1652" i="35" s="1"/>
  <c r="F1584" i="35"/>
  <c r="F1635" i="35" s="1"/>
  <c r="K1584" i="35"/>
  <c r="K1635" i="35" s="1"/>
  <c r="P1584" i="35"/>
  <c r="P1635" i="35" s="1"/>
  <c r="G1584" i="35"/>
  <c r="G1635" i="35" s="1"/>
  <c r="N1584" i="35"/>
  <c r="N1635" i="35" s="1"/>
  <c r="D1635" i="35"/>
  <c r="H1584" i="35"/>
  <c r="H1635" i="35" s="1"/>
  <c r="O1584" i="35"/>
  <c r="O1635" i="35" s="1"/>
  <c r="F1576" i="35"/>
  <c r="F1627" i="35" s="1"/>
  <c r="K1576" i="35"/>
  <c r="P1576" i="35"/>
  <c r="G1576" i="35"/>
  <c r="N1576" i="35"/>
  <c r="N1627" i="35" s="1"/>
  <c r="D1627" i="35"/>
  <c r="H1576" i="35"/>
  <c r="O1576" i="35"/>
  <c r="E1296" i="35"/>
  <c r="G1296" i="35"/>
  <c r="G1347" i="35" s="1"/>
  <c r="K1296" i="35"/>
  <c r="K1347" i="35" s="1"/>
  <c r="O1296" i="35"/>
  <c r="O1347" i="35" s="1"/>
  <c r="D1347" i="35"/>
  <c r="H1296" i="35"/>
  <c r="H1347" i="35" s="1"/>
  <c r="L1296" i="35"/>
  <c r="L1347" i="35" s="1"/>
  <c r="P1296" i="35"/>
  <c r="P1347" i="35" s="1"/>
  <c r="I1296" i="35"/>
  <c r="I1347" i="35" s="1"/>
  <c r="Q1296" i="35"/>
  <c r="Q1347" i="35" s="1"/>
  <c r="J1296" i="35"/>
  <c r="J1347" i="35" s="1"/>
  <c r="R1296" i="35"/>
  <c r="R1347" i="35" s="1"/>
  <c r="M1296" i="35"/>
  <c r="M1347" i="35" s="1"/>
  <c r="N1296" i="35"/>
  <c r="N1347" i="35" s="1"/>
  <c r="E1172" i="35"/>
  <c r="E1223" i="35" s="1"/>
  <c r="I1172" i="35"/>
  <c r="I1223" i="35" s="1"/>
  <c r="M1172" i="35"/>
  <c r="M1223" i="35" s="1"/>
  <c r="Q1172" i="35"/>
  <c r="Q1223" i="35" s="1"/>
  <c r="F1172" i="35"/>
  <c r="F1223" i="35" s="1"/>
  <c r="J1172" i="35"/>
  <c r="J1223" i="35" s="1"/>
  <c r="N1172" i="35"/>
  <c r="N1223" i="35" s="1"/>
  <c r="R1172" i="35"/>
  <c r="R1223" i="35" s="1"/>
  <c r="G1172" i="35"/>
  <c r="G1223" i="35" s="1"/>
  <c r="O1172" i="35"/>
  <c r="O1223" i="35" s="1"/>
  <c r="H1172" i="35"/>
  <c r="H1223" i="35" s="1"/>
  <c r="P1172" i="35"/>
  <c r="P1223" i="35" s="1"/>
  <c r="D1223" i="35"/>
  <c r="L1172" i="35"/>
  <c r="L1223" i="35" s="1"/>
  <c r="E1097" i="35"/>
  <c r="E1148" i="35" s="1"/>
  <c r="G1097" i="35"/>
  <c r="G1148" i="35" s="1"/>
  <c r="K1097" i="35"/>
  <c r="K1148" i="35" s="1"/>
  <c r="O1097" i="35"/>
  <c r="O1148" i="35" s="1"/>
  <c r="F1097" i="35"/>
  <c r="F1148" i="35" s="1"/>
  <c r="L1097" i="35"/>
  <c r="L1148" i="35" s="1"/>
  <c r="Q1097" i="35"/>
  <c r="Q1148" i="35" s="1"/>
  <c r="I1097" i="35"/>
  <c r="I1148" i="35" s="1"/>
  <c r="P1097" i="35"/>
  <c r="P1148" i="35" s="1"/>
  <c r="J1097" i="35"/>
  <c r="J1148" i="35" s="1"/>
  <c r="R1097" i="35"/>
  <c r="R1148" i="35" s="1"/>
  <c r="D1148" i="35"/>
  <c r="H1097" i="35"/>
  <c r="H1148" i="35" s="1"/>
  <c r="M1097" i="35"/>
  <c r="M1148" i="35" s="1"/>
  <c r="G1073" i="35"/>
  <c r="G1124" i="35" s="1"/>
  <c r="E1073" i="35"/>
  <c r="E1124" i="35" s="1"/>
  <c r="J1073" i="35"/>
  <c r="J1124" i="35" s="1"/>
  <c r="P1073" i="35"/>
  <c r="P1124" i="35" s="1"/>
  <c r="F1073" i="35"/>
  <c r="F1124" i="35" s="1"/>
  <c r="L1073" i="35"/>
  <c r="L1124" i="35" s="1"/>
  <c r="Q1073" i="35"/>
  <c r="Q1124" i="35" s="1"/>
  <c r="I1073" i="35"/>
  <c r="I1124" i="35" s="1"/>
  <c r="M1073" i="35"/>
  <c r="M1124" i="35" s="1"/>
  <c r="H1073" i="35"/>
  <c r="H1124" i="35" s="1"/>
  <c r="N1073" i="35"/>
  <c r="N1124" i="35" s="1"/>
  <c r="R1073" i="35"/>
  <c r="R1124" i="35" s="1"/>
  <c r="D1124" i="35"/>
  <c r="I1707" i="35"/>
  <c r="I1758" i="35" s="1"/>
  <c r="Q1707" i="35"/>
  <c r="Q1758" i="35" s="1"/>
  <c r="L1701" i="35"/>
  <c r="L1752" i="35" s="1"/>
  <c r="Q1699" i="35"/>
  <c r="Q1750" i="35" s="1"/>
  <c r="E1690" i="35"/>
  <c r="E1741" i="35" s="1"/>
  <c r="I1690" i="35"/>
  <c r="I1741" i="35" s="1"/>
  <c r="Q1687" i="35"/>
  <c r="Q1738" i="35" s="1"/>
  <c r="E1683" i="35"/>
  <c r="E1734" i="35" s="1"/>
  <c r="M1683" i="35"/>
  <c r="M1734" i="35" s="1"/>
  <c r="E1680" i="35"/>
  <c r="E1731" i="35" s="1"/>
  <c r="Q1615" i="35"/>
  <c r="Q1666" i="35" s="1"/>
  <c r="L1615" i="35"/>
  <c r="L1666" i="35" s="1"/>
  <c r="Q1613" i="35"/>
  <c r="Q1664" i="35" s="1"/>
  <c r="I1613" i="35"/>
  <c r="I1664" i="35" s="1"/>
  <c r="F1612" i="35"/>
  <c r="F1663" i="35" s="1"/>
  <c r="J1612" i="35"/>
  <c r="J1663" i="35" s="1"/>
  <c r="N1612" i="35"/>
  <c r="N1663" i="35" s="1"/>
  <c r="R1612" i="35"/>
  <c r="R1663" i="35" s="1"/>
  <c r="D1663" i="35"/>
  <c r="G1612" i="35"/>
  <c r="G1663" i="35" s="1"/>
  <c r="K1612" i="35"/>
  <c r="K1663" i="35" s="1"/>
  <c r="O1612" i="35"/>
  <c r="O1663" i="35" s="1"/>
  <c r="M1611" i="35"/>
  <c r="M1662" i="35" s="1"/>
  <c r="Q1609" i="35"/>
  <c r="Q1660" i="35" s="1"/>
  <c r="I1609" i="35"/>
  <c r="I1660" i="35" s="1"/>
  <c r="F1608" i="35"/>
  <c r="F1659" i="35" s="1"/>
  <c r="J1608" i="35"/>
  <c r="J1659" i="35" s="1"/>
  <c r="N1608" i="35"/>
  <c r="N1659" i="35" s="1"/>
  <c r="R1608" i="35"/>
  <c r="R1659" i="35" s="1"/>
  <c r="D1659" i="35"/>
  <c r="G1608" i="35"/>
  <c r="G1659" i="35" s="1"/>
  <c r="K1608" i="35"/>
  <c r="K1659" i="35" s="1"/>
  <c r="O1608" i="35"/>
  <c r="O1659" i="35" s="1"/>
  <c r="M1607" i="35"/>
  <c r="M1658" i="35" s="1"/>
  <c r="Q1605" i="35"/>
  <c r="Q1656" i="35" s="1"/>
  <c r="I1605" i="35"/>
  <c r="I1656" i="35" s="1"/>
  <c r="F1604" i="35"/>
  <c r="F1655" i="35" s="1"/>
  <c r="J1604" i="35"/>
  <c r="J1655" i="35" s="1"/>
  <c r="N1604" i="35"/>
  <c r="N1655" i="35" s="1"/>
  <c r="R1604" i="35"/>
  <c r="R1655" i="35" s="1"/>
  <c r="D1655" i="35"/>
  <c r="G1604" i="35"/>
  <c r="G1655" i="35" s="1"/>
  <c r="K1604" i="35"/>
  <c r="K1655" i="35" s="1"/>
  <c r="O1604" i="35"/>
  <c r="O1655" i="35" s="1"/>
  <c r="M1603" i="35"/>
  <c r="M1654" i="35" s="1"/>
  <c r="Q1601" i="35"/>
  <c r="Q1652" i="35" s="1"/>
  <c r="I1601" i="35"/>
  <c r="I1652" i="35" s="1"/>
  <c r="R1584" i="35"/>
  <c r="R1635" i="35" s="1"/>
  <c r="F1583" i="35"/>
  <c r="F1634" i="35" s="1"/>
  <c r="K1583" i="35"/>
  <c r="K1634" i="35" s="1"/>
  <c r="P1583" i="35"/>
  <c r="P1634" i="35" s="1"/>
  <c r="H1583" i="35"/>
  <c r="H1634" i="35" s="1"/>
  <c r="O1583" i="35"/>
  <c r="O1634" i="35" s="1"/>
  <c r="J1583" i="35"/>
  <c r="J1634" i="35" s="1"/>
  <c r="R1583" i="35"/>
  <c r="R1634" i="35" s="1"/>
  <c r="R1576" i="35"/>
  <c r="L1448" i="35"/>
  <c r="L1499" i="35" s="1"/>
  <c r="D1499" i="35"/>
  <c r="G1448" i="35"/>
  <c r="G1499" i="35" s="1"/>
  <c r="O1448" i="35"/>
  <c r="O1499" i="35" s="1"/>
  <c r="E1328" i="35"/>
  <c r="E1379" i="35" s="1"/>
  <c r="G1328" i="35"/>
  <c r="G1379" i="35" s="1"/>
  <c r="L1328" i="35"/>
  <c r="L1379" i="35" s="1"/>
  <c r="Q1328" i="35"/>
  <c r="Q1379" i="35" s="1"/>
  <c r="H1328" i="35"/>
  <c r="H1379" i="35" s="1"/>
  <c r="N1328" i="35"/>
  <c r="N1379" i="35" s="1"/>
  <c r="R1328" i="35"/>
  <c r="R1379" i="35" s="1"/>
  <c r="J1328" i="35"/>
  <c r="J1379" i="35" s="1"/>
  <c r="K1328" i="35"/>
  <c r="K1379" i="35" s="1"/>
  <c r="D1379" i="35"/>
  <c r="F1328" i="35"/>
  <c r="F1379" i="35" s="1"/>
  <c r="O1328" i="35"/>
  <c r="O1379" i="35" s="1"/>
  <c r="E1312" i="35"/>
  <c r="E1363" i="35" s="1"/>
  <c r="F1312" i="35"/>
  <c r="F1363" i="35" s="1"/>
  <c r="K1312" i="35"/>
  <c r="K1363" i="35" s="1"/>
  <c r="O1312" i="35"/>
  <c r="O1363" i="35" s="1"/>
  <c r="G1312" i="35"/>
  <c r="G1363" i="35" s="1"/>
  <c r="L1312" i="35"/>
  <c r="L1363" i="35" s="1"/>
  <c r="P1312" i="35"/>
  <c r="P1363" i="35" s="1"/>
  <c r="H1312" i="35"/>
  <c r="H1363" i="35" s="1"/>
  <c r="Q1312" i="35"/>
  <c r="Q1363" i="35" s="1"/>
  <c r="D1363" i="35"/>
  <c r="J1312" i="35"/>
  <c r="J1363" i="35" s="1"/>
  <c r="R1312" i="35"/>
  <c r="R1363" i="35" s="1"/>
  <c r="M1312" i="35"/>
  <c r="M1363" i="35" s="1"/>
  <c r="N1312" i="35"/>
  <c r="N1363" i="35" s="1"/>
  <c r="E1302" i="35"/>
  <c r="E1353" i="35" s="1"/>
  <c r="G1302" i="35"/>
  <c r="G1353" i="35" s="1"/>
  <c r="K1302" i="35"/>
  <c r="K1353" i="35" s="1"/>
  <c r="O1302" i="35"/>
  <c r="O1353" i="35" s="1"/>
  <c r="H1302" i="35"/>
  <c r="H1353" i="35" s="1"/>
  <c r="L1302" i="35"/>
  <c r="L1353" i="35" s="1"/>
  <c r="P1302" i="35"/>
  <c r="P1353" i="35" s="1"/>
  <c r="F1302" i="35"/>
  <c r="F1353" i="35" s="1"/>
  <c r="N1302" i="35"/>
  <c r="N1353" i="35" s="1"/>
  <c r="I1302" i="35"/>
  <c r="I1353" i="35" s="1"/>
  <c r="Q1302" i="35"/>
  <c r="Q1353" i="35" s="1"/>
  <c r="J1302" i="35"/>
  <c r="J1353" i="35" s="1"/>
  <c r="M1302" i="35"/>
  <c r="M1353" i="35" s="1"/>
  <c r="F1176" i="35"/>
  <c r="F1227" i="35" s="1"/>
  <c r="E1176" i="35"/>
  <c r="E1227" i="35" s="1"/>
  <c r="J1176" i="35"/>
  <c r="J1227" i="35" s="1"/>
  <c r="N1176" i="35"/>
  <c r="N1227" i="35" s="1"/>
  <c r="R1176" i="35"/>
  <c r="R1227" i="35" s="1"/>
  <c r="G1176" i="35"/>
  <c r="G1227" i="35" s="1"/>
  <c r="K1176" i="35"/>
  <c r="K1227" i="35" s="1"/>
  <c r="O1176" i="35"/>
  <c r="O1227" i="35" s="1"/>
  <c r="H1176" i="35"/>
  <c r="H1227" i="35" s="1"/>
  <c r="P1176" i="35"/>
  <c r="P1227" i="35" s="1"/>
  <c r="I1176" i="35"/>
  <c r="I1227" i="35" s="1"/>
  <c r="Q1176" i="35"/>
  <c r="Q1227" i="35" s="1"/>
  <c r="D1227" i="35"/>
  <c r="M1176" i="35"/>
  <c r="M1227" i="35" s="1"/>
  <c r="E1167" i="35"/>
  <c r="E1218" i="35" s="1"/>
  <c r="I1167" i="35"/>
  <c r="I1218" i="35" s="1"/>
  <c r="M1167" i="35"/>
  <c r="M1218" i="35" s="1"/>
  <c r="Q1167" i="35"/>
  <c r="Q1218" i="35" s="1"/>
  <c r="F1167" i="35"/>
  <c r="F1218" i="35" s="1"/>
  <c r="J1167" i="35"/>
  <c r="J1218" i="35" s="1"/>
  <c r="N1167" i="35"/>
  <c r="N1218" i="35" s="1"/>
  <c r="R1167" i="35"/>
  <c r="R1218" i="35" s="1"/>
  <c r="G1167" i="35"/>
  <c r="G1218" i="35" s="1"/>
  <c r="O1167" i="35"/>
  <c r="O1218" i="35" s="1"/>
  <c r="H1167" i="35"/>
  <c r="H1218" i="35" s="1"/>
  <c r="P1167" i="35"/>
  <c r="P1218" i="35" s="1"/>
  <c r="D1218" i="35"/>
  <c r="L1167" i="35"/>
  <c r="L1218" i="35" s="1"/>
  <c r="K1167" i="35"/>
  <c r="K1218" i="35" s="1"/>
  <c r="E1699" i="35"/>
  <c r="E1750" i="35" s="1"/>
  <c r="M1699" i="35"/>
  <c r="M1750" i="35" s="1"/>
  <c r="E1694" i="35"/>
  <c r="E1745" i="35" s="1"/>
  <c r="L1694" i="35"/>
  <c r="L1745" i="35" s="1"/>
  <c r="H1687" i="35"/>
  <c r="H1738" i="35" s="1"/>
  <c r="P1687" i="35"/>
  <c r="P1738" i="35" s="1"/>
  <c r="F1615" i="35"/>
  <c r="F1666" i="35" s="1"/>
  <c r="J1615" i="35"/>
  <c r="J1666" i="35" s="1"/>
  <c r="N1615" i="35"/>
  <c r="N1666" i="35" s="1"/>
  <c r="R1615" i="35"/>
  <c r="R1666" i="35" s="1"/>
  <c r="D1666" i="35"/>
  <c r="G1615" i="35"/>
  <c r="G1666" i="35" s="1"/>
  <c r="P1613" i="35"/>
  <c r="P1664" i="35" s="1"/>
  <c r="H1613" i="35"/>
  <c r="H1664" i="35" s="1"/>
  <c r="F1611" i="35"/>
  <c r="F1662" i="35" s="1"/>
  <c r="J1611" i="35"/>
  <c r="J1662" i="35" s="1"/>
  <c r="N1611" i="35"/>
  <c r="N1662" i="35" s="1"/>
  <c r="R1611" i="35"/>
  <c r="R1662" i="35" s="1"/>
  <c r="D1662" i="35"/>
  <c r="G1611" i="35"/>
  <c r="G1662" i="35" s="1"/>
  <c r="K1611" i="35"/>
  <c r="K1662" i="35" s="1"/>
  <c r="O1611" i="35"/>
  <c r="O1662" i="35" s="1"/>
  <c r="P1609" i="35"/>
  <c r="P1660" i="35" s="1"/>
  <c r="H1609" i="35"/>
  <c r="H1660" i="35" s="1"/>
  <c r="F1607" i="35"/>
  <c r="F1658" i="35" s="1"/>
  <c r="J1607" i="35"/>
  <c r="J1658" i="35" s="1"/>
  <c r="N1607" i="35"/>
  <c r="N1658" i="35" s="1"/>
  <c r="R1607" i="35"/>
  <c r="R1658" i="35" s="1"/>
  <c r="D1658" i="35"/>
  <c r="G1607" i="35"/>
  <c r="G1658" i="35" s="1"/>
  <c r="K1607" i="35"/>
  <c r="K1658" i="35" s="1"/>
  <c r="O1607" i="35"/>
  <c r="O1658" i="35" s="1"/>
  <c r="P1605" i="35"/>
  <c r="P1656" i="35" s="1"/>
  <c r="H1605" i="35"/>
  <c r="H1656" i="35" s="1"/>
  <c r="F1603" i="35"/>
  <c r="F1654" i="35" s="1"/>
  <c r="J1603" i="35"/>
  <c r="J1654" i="35" s="1"/>
  <c r="N1603" i="35"/>
  <c r="N1654" i="35" s="1"/>
  <c r="R1603" i="35"/>
  <c r="R1654" i="35" s="1"/>
  <c r="D1654" i="35"/>
  <c r="G1603" i="35"/>
  <c r="G1654" i="35" s="1"/>
  <c r="K1603" i="35"/>
  <c r="K1654" i="35" s="1"/>
  <c r="O1603" i="35"/>
  <c r="O1654" i="35" s="1"/>
  <c r="P1601" i="35"/>
  <c r="P1652" i="35" s="1"/>
  <c r="H1601" i="35"/>
  <c r="H1652" i="35" s="1"/>
  <c r="L1584" i="35"/>
  <c r="L1635" i="35" s="1"/>
  <c r="F1580" i="35"/>
  <c r="F1631" i="35" s="1"/>
  <c r="K1580" i="35"/>
  <c r="K1631" i="35" s="1"/>
  <c r="P1580" i="35"/>
  <c r="P1631" i="35" s="1"/>
  <c r="G1580" i="35"/>
  <c r="G1631" i="35" s="1"/>
  <c r="N1580" i="35"/>
  <c r="N1631" i="35" s="1"/>
  <c r="D1631" i="35"/>
  <c r="H1580" i="35"/>
  <c r="H1631" i="35" s="1"/>
  <c r="O1580" i="35"/>
  <c r="O1631" i="35" s="1"/>
  <c r="L1576" i="35"/>
  <c r="L1440" i="35"/>
  <c r="L1491" i="35" s="1"/>
  <c r="D1491" i="35"/>
  <c r="G1440" i="35"/>
  <c r="G1491" i="35" s="1"/>
  <c r="O1440" i="35"/>
  <c r="O1491" i="35" s="1"/>
  <c r="E1171" i="35"/>
  <c r="E1222" i="35" s="1"/>
  <c r="I1171" i="35"/>
  <c r="I1222" i="35" s="1"/>
  <c r="M1171" i="35"/>
  <c r="M1222" i="35" s="1"/>
  <c r="Q1171" i="35"/>
  <c r="Q1222" i="35" s="1"/>
  <c r="F1171" i="35"/>
  <c r="F1222" i="35" s="1"/>
  <c r="J1171" i="35"/>
  <c r="J1222" i="35" s="1"/>
  <c r="N1171" i="35"/>
  <c r="N1222" i="35" s="1"/>
  <c r="R1171" i="35"/>
  <c r="R1222" i="35" s="1"/>
  <c r="G1171" i="35"/>
  <c r="G1222" i="35" s="1"/>
  <c r="O1171" i="35"/>
  <c r="O1222" i="35" s="1"/>
  <c r="H1171" i="35"/>
  <c r="H1222" i="35" s="1"/>
  <c r="P1171" i="35"/>
  <c r="P1222" i="35" s="1"/>
  <c r="D1222" i="35"/>
  <c r="L1171" i="35"/>
  <c r="L1222" i="35" s="1"/>
  <c r="K1171" i="35"/>
  <c r="K1222" i="35" s="1"/>
  <c r="E1600" i="35"/>
  <c r="E1651" i="35" s="1"/>
  <c r="I1600" i="35"/>
  <c r="I1651" i="35" s="1"/>
  <c r="M1600" i="35"/>
  <c r="M1651" i="35" s="1"/>
  <c r="E1599" i="35"/>
  <c r="E1650" i="35" s="1"/>
  <c r="I1599" i="35"/>
  <c r="I1650" i="35" s="1"/>
  <c r="M1599" i="35"/>
  <c r="M1650" i="35" s="1"/>
  <c r="Q1599" i="35"/>
  <c r="Q1650" i="35" s="1"/>
  <c r="E1598" i="35"/>
  <c r="E1649" i="35" s="1"/>
  <c r="I1598" i="35"/>
  <c r="I1649" i="35" s="1"/>
  <c r="M1598" i="35"/>
  <c r="M1649" i="35" s="1"/>
  <c r="Q1598" i="35"/>
  <c r="Q1649" i="35" s="1"/>
  <c r="E1597" i="35"/>
  <c r="E1648" i="35" s="1"/>
  <c r="I1597" i="35"/>
  <c r="I1648" i="35" s="1"/>
  <c r="M1597" i="35"/>
  <c r="M1648" i="35" s="1"/>
  <c r="Q1597" i="35"/>
  <c r="Q1648" i="35" s="1"/>
  <c r="E1596" i="35"/>
  <c r="E1647" i="35" s="1"/>
  <c r="I1596" i="35"/>
  <c r="I1647" i="35" s="1"/>
  <c r="M1596" i="35"/>
  <c r="M1647" i="35" s="1"/>
  <c r="Q1596" i="35"/>
  <c r="Q1647" i="35" s="1"/>
  <c r="E1595" i="35"/>
  <c r="E1646" i="35" s="1"/>
  <c r="I1595" i="35"/>
  <c r="I1646" i="35" s="1"/>
  <c r="M1595" i="35"/>
  <c r="M1646" i="35" s="1"/>
  <c r="Q1595" i="35"/>
  <c r="Q1646" i="35" s="1"/>
  <c r="E1594" i="35"/>
  <c r="E1645" i="35" s="1"/>
  <c r="I1594" i="35"/>
  <c r="I1645" i="35" s="1"/>
  <c r="M1594" i="35"/>
  <c r="M1645" i="35" s="1"/>
  <c r="Q1594" i="35"/>
  <c r="Q1645" i="35" s="1"/>
  <c r="E1593" i="35"/>
  <c r="E1644" i="35" s="1"/>
  <c r="I1593" i="35"/>
  <c r="I1644" i="35" s="1"/>
  <c r="M1593" i="35"/>
  <c r="M1644" i="35" s="1"/>
  <c r="Q1593" i="35"/>
  <c r="Q1644" i="35" s="1"/>
  <c r="E1592" i="35"/>
  <c r="E1643" i="35" s="1"/>
  <c r="I1592" i="35"/>
  <c r="I1643" i="35" s="1"/>
  <c r="M1592" i="35"/>
  <c r="M1643" i="35" s="1"/>
  <c r="Q1592" i="35"/>
  <c r="Q1643" i="35" s="1"/>
  <c r="E1591" i="35"/>
  <c r="E1642" i="35" s="1"/>
  <c r="I1591" i="35"/>
  <c r="I1642" i="35" s="1"/>
  <c r="M1591" i="35"/>
  <c r="M1642" i="35" s="1"/>
  <c r="Q1591" i="35"/>
  <c r="Q1642" i="35" s="1"/>
  <c r="E1590" i="35"/>
  <c r="E1641" i="35" s="1"/>
  <c r="I1590" i="35"/>
  <c r="I1641" i="35" s="1"/>
  <c r="M1590" i="35"/>
  <c r="M1641" i="35" s="1"/>
  <c r="Q1590" i="35"/>
  <c r="Q1641" i="35" s="1"/>
  <c r="E1589" i="35"/>
  <c r="E1640" i="35" s="1"/>
  <c r="I1589" i="35"/>
  <c r="I1640" i="35" s="1"/>
  <c r="M1589" i="35"/>
  <c r="M1640" i="35" s="1"/>
  <c r="Q1589" i="35"/>
  <c r="Q1640" i="35" s="1"/>
  <c r="E1588" i="35"/>
  <c r="E1639" i="35" s="1"/>
  <c r="I1588" i="35"/>
  <c r="I1639" i="35" s="1"/>
  <c r="M1588" i="35"/>
  <c r="M1639" i="35" s="1"/>
  <c r="Q1588" i="35"/>
  <c r="Q1639" i="35" s="1"/>
  <c r="E1587" i="35"/>
  <c r="E1638" i="35" s="1"/>
  <c r="I1587" i="35"/>
  <c r="I1638" i="35" s="1"/>
  <c r="M1587" i="35"/>
  <c r="M1638" i="35" s="1"/>
  <c r="Q1587" i="35"/>
  <c r="Q1638" i="35" s="1"/>
  <c r="E1586" i="35"/>
  <c r="E1637" i="35" s="1"/>
  <c r="I1586" i="35"/>
  <c r="I1637" i="35" s="1"/>
  <c r="M1586" i="35"/>
  <c r="M1637" i="35" s="1"/>
  <c r="Q1586" i="35"/>
  <c r="Q1637" i="35" s="1"/>
  <c r="F1582" i="35"/>
  <c r="F1633" i="35" s="1"/>
  <c r="K1582" i="35"/>
  <c r="K1633" i="35" s="1"/>
  <c r="P1582" i="35"/>
  <c r="P1633" i="35" s="1"/>
  <c r="F1578" i="35"/>
  <c r="F1629" i="35" s="1"/>
  <c r="K1578" i="35"/>
  <c r="K1629" i="35" s="1"/>
  <c r="P1578" i="35"/>
  <c r="P1629" i="35" s="1"/>
  <c r="H1480" i="35"/>
  <c r="H1531" i="35" s="1"/>
  <c r="O1480" i="35"/>
  <c r="O1531" i="35" s="1"/>
  <c r="H1476" i="35"/>
  <c r="H1527" i="35" s="1"/>
  <c r="O1476" i="35"/>
  <c r="O1527" i="35" s="1"/>
  <c r="H1472" i="35"/>
  <c r="H1523" i="35" s="1"/>
  <c r="O1472" i="35"/>
  <c r="O1523" i="35" s="1"/>
  <c r="H1468" i="35"/>
  <c r="H1519" i="35" s="1"/>
  <c r="O1468" i="35"/>
  <c r="O1519" i="35" s="1"/>
  <c r="D1519" i="35"/>
  <c r="H1464" i="35"/>
  <c r="H1515" i="35" s="1"/>
  <c r="O1464" i="35"/>
  <c r="O1515" i="35" s="1"/>
  <c r="H1460" i="35"/>
  <c r="H1511" i="35" s="1"/>
  <c r="O1460" i="35"/>
  <c r="O1511" i="35" s="1"/>
  <c r="D1511" i="35"/>
  <c r="H1456" i="35"/>
  <c r="H1507" i="35" s="1"/>
  <c r="O1456" i="35"/>
  <c r="O1507" i="35" s="1"/>
  <c r="H1452" i="35"/>
  <c r="H1503" i="35" s="1"/>
  <c r="O1452" i="35"/>
  <c r="O1503" i="35" s="1"/>
  <c r="D1503" i="35"/>
  <c r="L1444" i="35"/>
  <c r="L1495" i="35" s="1"/>
  <c r="D1495" i="35"/>
  <c r="E1333" i="35"/>
  <c r="E1384" i="35" s="1"/>
  <c r="G1333" i="35"/>
  <c r="G1384" i="35" s="1"/>
  <c r="K1333" i="35"/>
  <c r="K1384" i="35" s="1"/>
  <c r="O1333" i="35"/>
  <c r="O1384" i="35" s="1"/>
  <c r="H1333" i="35"/>
  <c r="H1384" i="35" s="1"/>
  <c r="L1333" i="35"/>
  <c r="L1384" i="35" s="1"/>
  <c r="P1333" i="35"/>
  <c r="P1384" i="35" s="1"/>
  <c r="I1333" i="35"/>
  <c r="I1384" i="35" s="1"/>
  <c r="Q1333" i="35"/>
  <c r="Q1384" i="35" s="1"/>
  <c r="D1384" i="35"/>
  <c r="J1333" i="35"/>
  <c r="J1384" i="35" s="1"/>
  <c r="R1333" i="35"/>
  <c r="R1384" i="35" s="1"/>
  <c r="E1332" i="35"/>
  <c r="E1383" i="35" s="1"/>
  <c r="H1332" i="35"/>
  <c r="H1383" i="35" s="1"/>
  <c r="N1332" i="35"/>
  <c r="N1383" i="35" s="1"/>
  <c r="R1332" i="35"/>
  <c r="R1383" i="35" s="1"/>
  <c r="K1332" i="35"/>
  <c r="K1383" i="35" s="1"/>
  <c r="O1332" i="35"/>
  <c r="O1383" i="35" s="1"/>
  <c r="G1332" i="35"/>
  <c r="G1383" i="35" s="1"/>
  <c r="Q1332" i="35"/>
  <c r="Q1383" i="35" s="1"/>
  <c r="D1383" i="35"/>
  <c r="L1332" i="35"/>
  <c r="L1383" i="35" s="1"/>
  <c r="E1331" i="35"/>
  <c r="E1382" i="35" s="1"/>
  <c r="F1331" i="35"/>
  <c r="F1382" i="35" s="1"/>
  <c r="J1331" i="35"/>
  <c r="J1382" i="35" s="1"/>
  <c r="N1331" i="35"/>
  <c r="N1382" i="35" s="1"/>
  <c r="R1331" i="35"/>
  <c r="R1382" i="35" s="1"/>
  <c r="G1331" i="35"/>
  <c r="G1382" i="35" s="1"/>
  <c r="K1331" i="35"/>
  <c r="K1382" i="35" s="1"/>
  <c r="O1331" i="35"/>
  <c r="O1382" i="35" s="1"/>
  <c r="H1331" i="35"/>
  <c r="H1382" i="35" s="1"/>
  <c r="P1331" i="35"/>
  <c r="P1382" i="35" s="1"/>
  <c r="D1382" i="35"/>
  <c r="I1331" i="35"/>
  <c r="I1382" i="35" s="1"/>
  <c r="Q1331" i="35"/>
  <c r="Q1382" i="35" s="1"/>
  <c r="F1191" i="35"/>
  <c r="F1242" i="35" s="1"/>
  <c r="E1191" i="35"/>
  <c r="E1242" i="35" s="1"/>
  <c r="K1191" i="35"/>
  <c r="K1242" i="35" s="1"/>
  <c r="G1191" i="35"/>
  <c r="G1242" i="35" s="1"/>
  <c r="L1191" i="35"/>
  <c r="L1242" i="35" s="1"/>
  <c r="Q1191" i="35"/>
  <c r="Q1242" i="35" s="1"/>
  <c r="I1191" i="35"/>
  <c r="I1242" i="35" s="1"/>
  <c r="D1242" i="35"/>
  <c r="M1191" i="35"/>
  <c r="M1242" i="35" s="1"/>
  <c r="H1191" i="35"/>
  <c r="H1242" i="35" s="1"/>
  <c r="O1191" i="35"/>
  <c r="O1242" i="35" s="1"/>
  <c r="F1189" i="35"/>
  <c r="F1240" i="35" s="1"/>
  <c r="E1189" i="35"/>
  <c r="E1240" i="35" s="1"/>
  <c r="K1189" i="35"/>
  <c r="K1240" i="35" s="1"/>
  <c r="P1189" i="35"/>
  <c r="P1240" i="35" s="1"/>
  <c r="G1189" i="35"/>
  <c r="G1240" i="35" s="1"/>
  <c r="L1189" i="35"/>
  <c r="L1240" i="35" s="1"/>
  <c r="Q1189" i="35"/>
  <c r="Q1240" i="35" s="1"/>
  <c r="I1189" i="35"/>
  <c r="I1240" i="35" s="1"/>
  <c r="D1240" i="35"/>
  <c r="M1189" i="35"/>
  <c r="M1240" i="35" s="1"/>
  <c r="O1189" i="35"/>
  <c r="O1240" i="35" s="1"/>
  <c r="F1177" i="35"/>
  <c r="F1228" i="35" s="1"/>
  <c r="J1177" i="35"/>
  <c r="J1228" i="35" s="1"/>
  <c r="N1177" i="35"/>
  <c r="N1228" i="35" s="1"/>
  <c r="R1177" i="35"/>
  <c r="R1228" i="35" s="1"/>
  <c r="G1177" i="35"/>
  <c r="G1228" i="35" s="1"/>
  <c r="K1177" i="35"/>
  <c r="K1228" i="35" s="1"/>
  <c r="O1177" i="35"/>
  <c r="O1228" i="35" s="1"/>
  <c r="E1177" i="35"/>
  <c r="E1228" i="35" s="1"/>
  <c r="M1177" i="35"/>
  <c r="M1228" i="35" s="1"/>
  <c r="D1228" i="35"/>
  <c r="H1177" i="35"/>
  <c r="H1228" i="35" s="1"/>
  <c r="P1177" i="35"/>
  <c r="P1228" i="35" s="1"/>
  <c r="L1177" i="35"/>
  <c r="L1228" i="35" s="1"/>
  <c r="Q1177" i="35"/>
  <c r="Q1228" i="35" s="1"/>
  <c r="E1173" i="35"/>
  <c r="E1224" i="35" s="1"/>
  <c r="I1173" i="35"/>
  <c r="I1224" i="35" s="1"/>
  <c r="M1173" i="35"/>
  <c r="M1224" i="35" s="1"/>
  <c r="Q1173" i="35"/>
  <c r="Q1224" i="35" s="1"/>
  <c r="F1173" i="35"/>
  <c r="F1224" i="35" s="1"/>
  <c r="J1173" i="35"/>
  <c r="J1224" i="35" s="1"/>
  <c r="N1173" i="35"/>
  <c r="N1224" i="35" s="1"/>
  <c r="R1173" i="35"/>
  <c r="R1224" i="35" s="1"/>
  <c r="G1173" i="35"/>
  <c r="G1224" i="35" s="1"/>
  <c r="O1173" i="35"/>
  <c r="O1224" i="35" s="1"/>
  <c r="H1173" i="35"/>
  <c r="H1224" i="35" s="1"/>
  <c r="P1173" i="35"/>
  <c r="P1224" i="35" s="1"/>
  <c r="D1224" i="35"/>
  <c r="L1173" i="35"/>
  <c r="L1224" i="35" s="1"/>
  <c r="E1169" i="35"/>
  <c r="E1220" i="35" s="1"/>
  <c r="I1169" i="35"/>
  <c r="I1220" i="35" s="1"/>
  <c r="M1169" i="35"/>
  <c r="M1220" i="35" s="1"/>
  <c r="Q1169" i="35"/>
  <c r="Q1220" i="35" s="1"/>
  <c r="F1169" i="35"/>
  <c r="F1220" i="35" s="1"/>
  <c r="J1169" i="35"/>
  <c r="J1220" i="35" s="1"/>
  <c r="N1169" i="35"/>
  <c r="N1220" i="35" s="1"/>
  <c r="R1169" i="35"/>
  <c r="R1220" i="35" s="1"/>
  <c r="G1169" i="35"/>
  <c r="G1220" i="35" s="1"/>
  <c r="O1169" i="35"/>
  <c r="O1220" i="35" s="1"/>
  <c r="H1169" i="35"/>
  <c r="H1220" i="35" s="1"/>
  <c r="P1169" i="35"/>
  <c r="P1220" i="35" s="1"/>
  <c r="D1220" i="35"/>
  <c r="L1169" i="35"/>
  <c r="L1220" i="35" s="1"/>
  <c r="E1159" i="35"/>
  <c r="E1210" i="35" s="1"/>
  <c r="I1159" i="35"/>
  <c r="M1159" i="35"/>
  <c r="Q1159" i="35"/>
  <c r="F1159" i="35"/>
  <c r="F1210" i="35" s="1"/>
  <c r="K1159" i="35"/>
  <c r="K1210" i="35" s="1"/>
  <c r="P1159" i="35"/>
  <c r="G1159" i="35"/>
  <c r="G1210" i="35" s="1"/>
  <c r="L1159" i="35"/>
  <c r="R1159" i="35"/>
  <c r="R1210" i="35" s="1"/>
  <c r="H1159" i="35"/>
  <c r="D1209" i="35"/>
  <c r="J1159" i="35"/>
  <c r="J1210" i="35" s="1"/>
  <c r="D1210" i="35"/>
  <c r="O1159" i="35"/>
  <c r="O1210" i="35" s="1"/>
  <c r="D1651" i="35"/>
  <c r="D1650" i="35"/>
  <c r="D1649" i="35"/>
  <c r="D1648" i="35"/>
  <c r="D1647" i="35"/>
  <c r="D1646" i="35"/>
  <c r="D1645" i="35"/>
  <c r="D1644" i="35"/>
  <c r="D1643" i="35"/>
  <c r="D1642" i="35"/>
  <c r="D1641" i="35"/>
  <c r="D1640" i="35"/>
  <c r="D1639" i="35"/>
  <c r="D1638" i="35"/>
  <c r="D1637" i="35"/>
  <c r="D1633" i="35"/>
  <c r="D1629" i="35"/>
  <c r="R1600" i="35"/>
  <c r="R1651" i="35" s="1"/>
  <c r="N1600" i="35"/>
  <c r="N1651" i="35" s="1"/>
  <c r="H1600" i="35"/>
  <c r="H1651" i="35" s="1"/>
  <c r="N1599" i="35"/>
  <c r="N1650" i="35" s="1"/>
  <c r="H1599" i="35"/>
  <c r="H1650" i="35" s="1"/>
  <c r="N1598" i="35"/>
  <c r="N1649" i="35" s="1"/>
  <c r="H1598" i="35"/>
  <c r="H1649" i="35" s="1"/>
  <c r="N1597" i="35"/>
  <c r="N1648" i="35" s="1"/>
  <c r="H1597" i="35"/>
  <c r="H1648" i="35" s="1"/>
  <c r="N1596" i="35"/>
  <c r="N1647" i="35" s="1"/>
  <c r="H1596" i="35"/>
  <c r="H1647" i="35" s="1"/>
  <c r="N1595" i="35"/>
  <c r="N1646" i="35" s="1"/>
  <c r="H1595" i="35"/>
  <c r="H1646" i="35" s="1"/>
  <c r="N1594" i="35"/>
  <c r="N1645" i="35" s="1"/>
  <c r="H1594" i="35"/>
  <c r="H1645" i="35" s="1"/>
  <c r="N1593" i="35"/>
  <c r="N1644" i="35" s="1"/>
  <c r="H1593" i="35"/>
  <c r="H1644" i="35" s="1"/>
  <c r="N1592" i="35"/>
  <c r="N1643" i="35" s="1"/>
  <c r="H1592" i="35"/>
  <c r="H1643" i="35" s="1"/>
  <c r="N1591" i="35"/>
  <c r="N1642" i="35" s="1"/>
  <c r="H1591" i="35"/>
  <c r="H1642" i="35" s="1"/>
  <c r="N1590" i="35"/>
  <c r="N1641" i="35" s="1"/>
  <c r="H1590" i="35"/>
  <c r="H1641" i="35" s="1"/>
  <c r="N1589" i="35"/>
  <c r="N1640" i="35" s="1"/>
  <c r="H1589" i="35"/>
  <c r="H1640" i="35" s="1"/>
  <c r="N1588" i="35"/>
  <c r="N1639" i="35" s="1"/>
  <c r="H1588" i="35"/>
  <c r="H1639" i="35" s="1"/>
  <c r="N1587" i="35"/>
  <c r="N1638" i="35" s="1"/>
  <c r="H1587" i="35"/>
  <c r="H1638" i="35" s="1"/>
  <c r="N1586" i="35"/>
  <c r="N1637" i="35" s="1"/>
  <c r="N1677" i="35" s="1"/>
  <c r="H1586" i="35"/>
  <c r="H1637" i="35" s="1"/>
  <c r="F1585" i="35"/>
  <c r="F1636" i="35" s="1"/>
  <c r="K1585" i="35"/>
  <c r="K1636" i="35" s="1"/>
  <c r="P1585" i="35"/>
  <c r="P1636" i="35" s="1"/>
  <c r="R1582" i="35"/>
  <c r="R1633" i="35" s="1"/>
  <c r="J1582" i="35"/>
  <c r="J1633" i="35" s="1"/>
  <c r="F1581" i="35"/>
  <c r="F1632" i="35" s="1"/>
  <c r="K1581" i="35"/>
  <c r="K1632" i="35" s="1"/>
  <c r="P1581" i="35"/>
  <c r="P1632" i="35" s="1"/>
  <c r="R1578" i="35"/>
  <c r="R1629" i="35" s="1"/>
  <c r="J1578" i="35"/>
  <c r="J1629" i="35" s="1"/>
  <c r="F1577" i="35"/>
  <c r="F1628" i="35" s="1"/>
  <c r="K1577" i="35"/>
  <c r="K1628" i="35" s="1"/>
  <c r="P1577" i="35"/>
  <c r="P1628" i="35" s="1"/>
  <c r="D1523" i="35"/>
  <c r="D1507" i="35"/>
  <c r="G1481" i="35"/>
  <c r="G1532" i="35" s="1"/>
  <c r="H1481" i="35"/>
  <c r="H1532" i="35" s="1"/>
  <c r="D1532" i="35"/>
  <c r="L1480" i="35"/>
  <c r="L1531" i="35" s="1"/>
  <c r="G1477" i="35"/>
  <c r="G1528" i="35" s="1"/>
  <c r="H1477" i="35"/>
  <c r="H1528" i="35" s="1"/>
  <c r="L1476" i="35"/>
  <c r="L1527" i="35" s="1"/>
  <c r="G1473" i="35"/>
  <c r="G1524" i="35" s="1"/>
  <c r="H1473" i="35"/>
  <c r="H1524" i="35" s="1"/>
  <c r="L1472" i="35"/>
  <c r="L1523" i="35" s="1"/>
  <c r="G1469" i="35"/>
  <c r="G1520" i="35" s="1"/>
  <c r="H1469" i="35"/>
  <c r="H1520" i="35" s="1"/>
  <c r="L1468" i="35"/>
  <c r="L1519" i="35" s="1"/>
  <c r="G1465" i="35"/>
  <c r="G1516" i="35" s="1"/>
  <c r="H1465" i="35"/>
  <c r="H1516" i="35" s="1"/>
  <c r="L1464" i="35"/>
  <c r="L1515" i="35" s="1"/>
  <c r="G1461" i="35"/>
  <c r="G1512" i="35" s="1"/>
  <c r="H1461" i="35"/>
  <c r="H1512" i="35" s="1"/>
  <c r="L1460" i="35"/>
  <c r="L1511" i="35" s="1"/>
  <c r="G1457" i="35"/>
  <c r="G1508" i="35" s="1"/>
  <c r="H1457" i="35"/>
  <c r="H1508" i="35" s="1"/>
  <c r="L1456" i="35"/>
  <c r="L1507" i="35" s="1"/>
  <c r="G1453" i="35"/>
  <c r="G1504" i="35" s="1"/>
  <c r="H1453" i="35"/>
  <c r="H1504" i="35" s="1"/>
  <c r="L1452" i="35"/>
  <c r="L1503" i="35" s="1"/>
  <c r="Q1444" i="35"/>
  <c r="Q1495" i="35" s="1"/>
  <c r="N1333" i="35"/>
  <c r="N1384" i="35" s="1"/>
  <c r="F1183" i="35"/>
  <c r="F1234" i="35" s="1"/>
  <c r="E1183" i="35"/>
  <c r="E1234" i="35" s="1"/>
  <c r="K1183" i="35"/>
  <c r="K1234" i="35" s="1"/>
  <c r="P1183" i="35"/>
  <c r="P1234" i="35" s="1"/>
  <c r="G1183" i="35"/>
  <c r="G1234" i="35" s="1"/>
  <c r="L1183" i="35"/>
  <c r="L1234" i="35" s="1"/>
  <c r="Q1183" i="35"/>
  <c r="Q1234" i="35" s="1"/>
  <c r="I1183" i="35"/>
  <c r="I1234" i="35" s="1"/>
  <c r="D1234" i="35"/>
  <c r="M1183" i="35"/>
  <c r="M1234" i="35" s="1"/>
  <c r="H1183" i="35"/>
  <c r="H1234" i="35" s="1"/>
  <c r="O1183" i="35"/>
  <c r="O1234" i="35" s="1"/>
  <c r="E1174" i="35"/>
  <c r="E1225" i="35" s="1"/>
  <c r="I1174" i="35"/>
  <c r="I1225" i="35" s="1"/>
  <c r="M1174" i="35"/>
  <c r="M1225" i="35" s="1"/>
  <c r="Q1174" i="35"/>
  <c r="Q1225" i="35" s="1"/>
  <c r="F1174" i="35"/>
  <c r="F1225" i="35" s="1"/>
  <c r="J1174" i="35"/>
  <c r="J1225" i="35" s="1"/>
  <c r="N1174" i="35"/>
  <c r="N1225" i="35" s="1"/>
  <c r="R1174" i="35"/>
  <c r="R1225" i="35" s="1"/>
  <c r="G1174" i="35"/>
  <c r="G1225" i="35" s="1"/>
  <c r="O1174" i="35"/>
  <c r="O1225" i="35" s="1"/>
  <c r="H1174" i="35"/>
  <c r="H1225" i="35" s="1"/>
  <c r="P1174" i="35"/>
  <c r="P1225" i="35" s="1"/>
  <c r="D1225" i="35"/>
  <c r="L1174" i="35"/>
  <c r="L1225" i="35" s="1"/>
  <c r="E1170" i="35"/>
  <c r="E1221" i="35" s="1"/>
  <c r="I1170" i="35"/>
  <c r="I1221" i="35" s="1"/>
  <c r="M1170" i="35"/>
  <c r="M1221" i="35" s="1"/>
  <c r="Q1170" i="35"/>
  <c r="Q1221" i="35" s="1"/>
  <c r="F1170" i="35"/>
  <c r="F1221" i="35" s="1"/>
  <c r="J1170" i="35"/>
  <c r="J1221" i="35" s="1"/>
  <c r="N1170" i="35"/>
  <c r="N1221" i="35" s="1"/>
  <c r="R1170" i="35"/>
  <c r="R1221" i="35" s="1"/>
  <c r="G1170" i="35"/>
  <c r="G1221" i="35" s="1"/>
  <c r="O1170" i="35"/>
  <c r="O1221" i="35" s="1"/>
  <c r="H1170" i="35"/>
  <c r="H1221" i="35" s="1"/>
  <c r="P1170" i="35"/>
  <c r="P1221" i="35" s="1"/>
  <c r="D1221" i="35"/>
  <c r="L1170" i="35"/>
  <c r="L1221" i="35" s="1"/>
  <c r="E1163" i="35"/>
  <c r="E1214" i="35" s="1"/>
  <c r="I1163" i="35"/>
  <c r="I1214" i="35" s="1"/>
  <c r="M1163" i="35"/>
  <c r="M1214" i="35" s="1"/>
  <c r="Q1163" i="35"/>
  <c r="Q1214" i="35" s="1"/>
  <c r="F1163" i="35"/>
  <c r="F1214" i="35" s="1"/>
  <c r="K1163" i="35"/>
  <c r="K1214" i="35" s="1"/>
  <c r="P1163" i="35"/>
  <c r="P1214" i="35" s="1"/>
  <c r="G1163" i="35"/>
  <c r="G1214" i="35" s="1"/>
  <c r="L1163" i="35"/>
  <c r="L1214" i="35" s="1"/>
  <c r="R1163" i="35"/>
  <c r="R1214" i="35" s="1"/>
  <c r="H1163" i="35"/>
  <c r="H1214" i="35" s="1"/>
  <c r="J1163" i="35"/>
  <c r="J1214" i="35" s="1"/>
  <c r="D1214" i="35"/>
  <c r="O1163" i="35"/>
  <c r="O1214" i="35" s="1"/>
  <c r="Q1412" i="35"/>
  <c r="M1412" i="35"/>
  <c r="E1412" i="35"/>
  <c r="E1329" i="35"/>
  <c r="E1380" i="35" s="1"/>
  <c r="F1329" i="35"/>
  <c r="F1380" i="35" s="1"/>
  <c r="K1329" i="35"/>
  <c r="K1380" i="35" s="1"/>
  <c r="O1329" i="35"/>
  <c r="O1380" i="35" s="1"/>
  <c r="G1329" i="35"/>
  <c r="G1380" i="35" s="1"/>
  <c r="L1329" i="35"/>
  <c r="L1380" i="35" s="1"/>
  <c r="P1329" i="35"/>
  <c r="P1380" i="35" s="1"/>
  <c r="E1317" i="35"/>
  <c r="E1368" i="35" s="1"/>
  <c r="F1317" i="35"/>
  <c r="F1368" i="35" s="1"/>
  <c r="K1317" i="35"/>
  <c r="K1368" i="35" s="1"/>
  <c r="P1317" i="35"/>
  <c r="P1368" i="35" s="1"/>
  <c r="G1317" i="35"/>
  <c r="G1368" i="35" s="1"/>
  <c r="L1317" i="35"/>
  <c r="L1368" i="35" s="1"/>
  <c r="R1317" i="35"/>
  <c r="R1368" i="35" s="1"/>
  <c r="D1368" i="35"/>
  <c r="E1316" i="35"/>
  <c r="E1367" i="35" s="1"/>
  <c r="I1316" i="35"/>
  <c r="I1367" i="35" s="1"/>
  <c r="M1316" i="35"/>
  <c r="M1367" i="35" s="1"/>
  <c r="Q1316" i="35"/>
  <c r="Q1367" i="35" s="1"/>
  <c r="F1316" i="35"/>
  <c r="F1367" i="35" s="1"/>
  <c r="J1316" i="35"/>
  <c r="J1367" i="35" s="1"/>
  <c r="N1316" i="35"/>
  <c r="N1367" i="35" s="1"/>
  <c r="R1316" i="35"/>
  <c r="R1367" i="35" s="1"/>
  <c r="E1315" i="35"/>
  <c r="E1366" i="35" s="1"/>
  <c r="I1315" i="35"/>
  <c r="I1366" i="35" s="1"/>
  <c r="M1315" i="35"/>
  <c r="M1366" i="35" s="1"/>
  <c r="Q1315" i="35"/>
  <c r="Q1366" i="35" s="1"/>
  <c r="F1315" i="35"/>
  <c r="F1366" i="35" s="1"/>
  <c r="J1315" i="35"/>
  <c r="J1366" i="35" s="1"/>
  <c r="N1315" i="35"/>
  <c r="N1366" i="35" s="1"/>
  <c r="R1315" i="35"/>
  <c r="R1366" i="35" s="1"/>
  <c r="E1314" i="35"/>
  <c r="E1365" i="35" s="1"/>
  <c r="I1314" i="35"/>
  <c r="I1365" i="35" s="1"/>
  <c r="M1314" i="35"/>
  <c r="M1365" i="35" s="1"/>
  <c r="Q1314" i="35"/>
  <c r="Q1365" i="35" s="1"/>
  <c r="F1314" i="35"/>
  <c r="F1365" i="35" s="1"/>
  <c r="J1314" i="35"/>
  <c r="J1365" i="35" s="1"/>
  <c r="N1314" i="35"/>
  <c r="N1365" i="35" s="1"/>
  <c r="R1314" i="35"/>
  <c r="R1365" i="35" s="1"/>
  <c r="K1251" i="35"/>
  <c r="F1193" i="35"/>
  <c r="F1244" i="35" s="1"/>
  <c r="G1193" i="35"/>
  <c r="G1244" i="35" s="1"/>
  <c r="H1193" i="35"/>
  <c r="H1244" i="35" s="1"/>
  <c r="M1193" i="35"/>
  <c r="M1244" i="35" s="1"/>
  <c r="D1244" i="35"/>
  <c r="I1193" i="35"/>
  <c r="I1244" i="35" s="1"/>
  <c r="O1193" i="35"/>
  <c r="O1244" i="35" s="1"/>
  <c r="F1187" i="35"/>
  <c r="F1238" i="35" s="1"/>
  <c r="E1187" i="35"/>
  <c r="E1238" i="35" s="1"/>
  <c r="K1187" i="35"/>
  <c r="K1238" i="35" s="1"/>
  <c r="P1187" i="35"/>
  <c r="P1238" i="35" s="1"/>
  <c r="G1187" i="35"/>
  <c r="G1238" i="35" s="1"/>
  <c r="L1187" i="35"/>
  <c r="L1238" i="35" s="1"/>
  <c r="Q1187" i="35"/>
  <c r="Q1238" i="35" s="1"/>
  <c r="I1187" i="35"/>
  <c r="I1238" i="35" s="1"/>
  <c r="D1238" i="35"/>
  <c r="M1187" i="35"/>
  <c r="M1238" i="35" s="1"/>
  <c r="E1090" i="35"/>
  <c r="E1141" i="35" s="1"/>
  <c r="I1090" i="35"/>
  <c r="I1141" i="35" s="1"/>
  <c r="M1090" i="35"/>
  <c r="M1141" i="35" s="1"/>
  <c r="Q1090" i="35"/>
  <c r="Q1141" i="35" s="1"/>
  <c r="G1090" i="35"/>
  <c r="G1141" i="35" s="1"/>
  <c r="L1090" i="35"/>
  <c r="L1141" i="35" s="1"/>
  <c r="R1090" i="35"/>
  <c r="R1141" i="35" s="1"/>
  <c r="H1090" i="35"/>
  <c r="H1141" i="35" s="1"/>
  <c r="O1090" i="35"/>
  <c r="O1141" i="35" s="1"/>
  <c r="F1090" i="35"/>
  <c r="F1141" i="35" s="1"/>
  <c r="P1090" i="35"/>
  <c r="P1141" i="35" s="1"/>
  <c r="J1090" i="35"/>
  <c r="J1141" i="35" s="1"/>
  <c r="D1141" i="35"/>
  <c r="N1090" i="35"/>
  <c r="N1141" i="35" s="1"/>
  <c r="M1329" i="35"/>
  <c r="M1380" i="35" s="1"/>
  <c r="N1317" i="35"/>
  <c r="N1368" i="35" s="1"/>
  <c r="K1316" i="35"/>
  <c r="K1367" i="35" s="1"/>
  <c r="K1315" i="35"/>
  <c r="K1366" i="35" s="1"/>
  <c r="K1314" i="35"/>
  <c r="K1365" i="35" s="1"/>
  <c r="E1301" i="35"/>
  <c r="E1352" i="35" s="1"/>
  <c r="G1301" i="35"/>
  <c r="G1352" i="35" s="1"/>
  <c r="L1301" i="35"/>
  <c r="L1352" i="35" s="1"/>
  <c r="R1301" i="35"/>
  <c r="R1352" i="35" s="1"/>
  <c r="D1352" i="35"/>
  <c r="H1301" i="35"/>
  <c r="H1352" i="35" s="1"/>
  <c r="N1301" i="35"/>
  <c r="N1352" i="35" s="1"/>
  <c r="L1193" i="35"/>
  <c r="L1244" i="35" s="1"/>
  <c r="F1185" i="35"/>
  <c r="F1236" i="35" s="1"/>
  <c r="E1185" i="35"/>
  <c r="E1236" i="35" s="1"/>
  <c r="K1185" i="35"/>
  <c r="K1236" i="35" s="1"/>
  <c r="P1185" i="35"/>
  <c r="P1236" i="35" s="1"/>
  <c r="G1185" i="35"/>
  <c r="G1236" i="35" s="1"/>
  <c r="L1185" i="35"/>
  <c r="L1236" i="35" s="1"/>
  <c r="Q1185" i="35"/>
  <c r="Q1236" i="35" s="1"/>
  <c r="I1185" i="35"/>
  <c r="I1236" i="35" s="1"/>
  <c r="D1236" i="35"/>
  <c r="M1185" i="35"/>
  <c r="M1236" i="35" s="1"/>
  <c r="E1165" i="35"/>
  <c r="E1216" i="35" s="1"/>
  <c r="I1165" i="35"/>
  <c r="I1216" i="35" s="1"/>
  <c r="M1165" i="35"/>
  <c r="M1216" i="35" s="1"/>
  <c r="Q1165" i="35"/>
  <c r="Q1216" i="35" s="1"/>
  <c r="F1165" i="35"/>
  <c r="F1216" i="35" s="1"/>
  <c r="K1165" i="35"/>
  <c r="K1216" i="35" s="1"/>
  <c r="P1165" i="35"/>
  <c r="P1216" i="35" s="1"/>
  <c r="G1165" i="35"/>
  <c r="G1216" i="35" s="1"/>
  <c r="L1165" i="35"/>
  <c r="L1216" i="35" s="1"/>
  <c r="R1165" i="35"/>
  <c r="R1216" i="35" s="1"/>
  <c r="H1165" i="35"/>
  <c r="H1216" i="35" s="1"/>
  <c r="J1165" i="35"/>
  <c r="J1216" i="35" s="1"/>
  <c r="D1216" i="35"/>
  <c r="E1161" i="35"/>
  <c r="E1212" i="35" s="1"/>
  <c r="I1161" i="35"/>
  <c r="I1212" i="35" s="1"/>
  <c r="M1161" i="35"/>
  <c r="M1212" i="35" s="1"/>
  <c r="Q1161" i="35"/>
  <c r="Q1212" i="35" s="1"/>
  <c r="F1161" i="35"/>
  <c r="F1212" i="35" s="1"/>
  <c r="K1161" i="35"/>
  <c r="K1212" i="35" s="1"/>
  <c r="P1161" i="35"/>
  <c r="P1212" i="35" s="1"/>
  <c r="G1161" i="35"/>
  <c r="G1212" i="35" s="1"/>
  <c r="L1161" i="35"/>
  <c r="L1212" i="35" s="1"/>
  <c r="R1161" i="35"/>
  <c r="R1212" i="35" s="1"/>
  <c r="H1161" i="35"/>
  <c r="H1212" i="35" s="1"/>
  <c r="J1161" i="35"/>
  <c r="J1212" i="35" s="1"/>
  <c r="D1212" i="35"/>
  <c r="E1091" i="35"/>
  <c r="E1142" i="35" s="1"/>
  <c r="I1091" i="35"/>
  <c r="I1142" i="35" s="1"/>
  <c r="M1091" i="35"/>
  <c r="M1142" i="35" s="1"/>
  <c r="Q1091" i="35"/>
  <c r="Q1142" i="35" s="1"/>
  <c r="G1091" i="35"/>
  <c r="G1142" i="35" s="1"/>
  <c r="L1091" i="35"/>
  <c r="L1142" i="35" s="1"/>
  <c r="R1091" i="35"/>
  <c r="R1142" i="35" s="1"/>
  <c r="F1091" i="35"/>
  <c r="F1142" i="35" s="1"/>
  <c r="N1091" i="35"/>
  <c r="N1142" i="35" s="1"/>
  <c r="J1091" i="35"/>
  <c r="J1142" i="35" s="1"/>
  <c r="K1091" i="35"/>
  <c r="K1142" i="35" s="1"/>
  <c r="D1142" i="35"/>
  <c r="O1091" i="35"/>
  <c r="O1142" i="35" s="1"/>
  <c r="P1091" i="35"/>
  <c r="P1142" i="35" s="1"/>
  <c r="O1345" i="35"/>
  <c r="O1396" i="35" s="1"/>
  <c r="G1345" i="35"/>
  <c r="G1396" i="35" s="1"/>
  <c r="O1344" i="35"/>
  <c r="O1395" i="35" s="1"/>
  <c r="G1344" i="35"/>
  <c r="G1395" i="35" s="1"/>
  <c r="O1343" i="35"/>
  <c r="O1394" i="35" s="1"/>
  <c r="G1343" i="35"/>
  <c r="G1394" i="35" s="1"/>
  <c r="O1342" i="35"/>
  <c r="O1393" i="35" s="1"/>
  <c r="G1342" i="35"/>
  <c r="G1393" i="35" s="1"/>
  <c r="O1341" i="35"/>
  <c r="O1392" i="35" s="1"/>
  <c r="G1341" i="35"/>
  <c r="G1392" i="35" s="1"/>
  <c r="O1340" i="35"/>
  <c r="O1391" i="35" s="1"/>
  <c r="G1340" i="35"/>
  <c r="G1391" i="35" s="1"/>
  <c r="O1339" i="35"/>
  <c r="O1390" i="35" s="1"/>
  <c r="G1339" i="35"/>
  <c r="G1390" i="35" s="1"/>
  <c r="O1338" i="35"/>
  <c r="O1389" i="35" s="1"/>
  <c r="G1338" i="35"/>
  <c r="G1389" i="35" s="1"/>
  <c r="N1327" i="35"/>
  <c r="N1378" i="35" s="1"/>
  <c r="G1327" i="35"/>
  <c r="G1378" i="35" s="1"/>
  <c r="P1326" i="35"/>
  <c r="P1377" i="35" s="1"/>
  <c r="K1326" i="35"/>
  <c r="K1377" i="35" s="1"/>
  <c r="F1326" i="35"/>
  <c r="F1377" i="35" s="1"/>
  <c r="P1325" i="35"/>
  <c r="P1376" i="35" s="1"/>
  <c r="K1325" i="35"/>
  <c r="K1376" i="35" s="1"/>
  <c r="F1325" i="35"/>
  <c r="F1376" i="35" s="1"/>
  <c r="P1324" i="35"/>
  <c r="P1375" i="35" s="1"/>
  <c r="K1324" i="35"/>
  <c r="K1375" i="35" s="1"/>
  <c r="F1324" i="35"/>
  <c r="F1375" i="35" s="1"/>
  <c r="P1319" i="35"/>
  <c r="P1370" i="35" s="1"/>
  <c r="L1319" i="35"/>
  <c r="L1370" i="35" s="1"/>
  <c r="G1319" i="35"/>
  <c r="G1370" i="35" s="1"/>
  <c r="R1310" i="35"/>
  <c r="R1361" i="35" s="1"/>
  <c r="N1310" i="35"/>
  <c r="N1361" i="35" s="1"/>
  <c r="J1310" i="35"/>
  <c r="J1361" i="35" s="1"/>
  <c r="F1310" i="35"/>
  <c r="F1361" i="35" s="1"/>
  <c r="P1309" i="35"/>
  <c r="P1360" i="35" s="1"/>
  <c r="K1309" i="35"/>
  <c r="K1360" i="35" s="1"/>
  <c r="F1309" i="35"/>
  <c r="F1360" i="35" s="1"/>
  <c r="Q1308" i="35"/>
  <c r="Q1359" i="35" s="1"/>
  <c r="M1308" i="35"/>
  <c r="M1359" i="35" s="1"/>
  <c r="I1308" i="35"/>
  <c r="I1359" i="35" s="1"/>
  <c r="Q1307" i="35"/>
  <c r="Q1358" i="35" s="1"/>
  <c r="M1307" i="35"/>
  <c r="M1358" i="35" s="1"/>
  <c r="I1307" i="35"/>
  <c r="I1358" i="35" s="1"/>
  <c r="O1271" i="35"/>
  <c r="K1271" i="35"/>
  <c r="G1271" i="35"/>
  <c r="R1271" i="35"/>
  <c r="N1271" i="35"/>
  <c r="J1271" i="35"/>
  <c r="F1271" i="35"/>
  <c r="F1192" i="35"/>
  <c r="F1243" i="35" s="1"/>
  <c r="G1192" i="35"/>
  <c r="G1243" i="35" s="1"/>
  <c r="L1192" i="35"/>
  <c r="L1243" i="35" s="1"/>
  <c r="Q1192" i="35"/>
  <c r="Q1243" i="35" s="1"/>
  <c r="N1178" i="35"/>
  <c r="N1229" i="35" s="1"/>
  <c r="E1166" i="35"/>
  <c r="E1217" i="35" s="1"/>
  <c r="I1166" i="35"/>
  <c r="I1217" i="35" s="1"/>
  <c r="M1166" i="35"/>
  <c r="M1217" i="35" s="1"/>
  <c r="Q1166" i="35"/>
  <c r="Q1217" i="35" s="1"/>
  <c r="F1166" i="35"/>
  <c r="F1217" i="35" s="1"/>
  <c r="K1166" i="35"/>
  <c r="K1217" i="35" s="1"/>
  <c r="P1166" i="35"/>
  <c r="P1217" i="35" s="1"/>
  <c r="G1166" i="35"/>
  <c r="G1217" i="35" s="1"/>
  <c r="L1166" i="35"/>
  <c r="L1217" i="35" s="1"/>
  <c r="R1166" i="35"/>
  <c r="R1217" i="35" s="1"/>
  <c r="E1164" i="35"/>
  <c r="E1215" i="35" s="1"/>
  <c r="I1164" i="35"/>
  <c r="I1215" i="35" s="1"/>
  <c r="M1164" i="35"/>
  <c r="M1215" i="35" s="1"/>
  <c r="Q1164" i="35"/>
  <c r="Q1215" i="35" s="1"/>
  <c r="F1164" i="35"/>
  <c r="F1215" i="35" s="1"/>
  <c r="K1164" i="35"/>
  <c r="K1215" i="35" s="1"/>
  <c r="P1164" i="35"/>
  <c r="P1215" i="35" s="1"/>
  <c r="G1164" i="35"/>
  <c r="G1215" i="35" s="1"/>
  <c r="L1164" i="35"/>
  <c r="L1215" i="35" s="1"/>
  <c r="R1164" i="35"/>
  <c r="R1215" i="35" s="1"/>
  <c r="E1162" i="35"/>
  <c r="E1213" i="35" s="1"/>
  <c r="I1162" i="35"/>
  <c r="I1213" i="35" s="1"/>
  <c r="M1162" i="35"/>
  <c r="M1213" i="35" s="1"/>
  <c r="Q1162" i="35"/>
  <c r="Q1213" i="35" s="1"/>
  <c r="F1162" i="35"/>
  <c r="F1213" i="35" s="1"/>
  <c r="K1162" i="35"/>
  <c r="K1213" i="35" s="1"/>
  <c r="P1162" i="35"/>
  <c r="P1213" i="35" s="1"/>
  <c r="G1162" i="35"/>
  <c r="G1213" i="35" s="1"/>
  <c r="L1162" i="35"/>
  <c r="L1213" i="35" s="1"/>
  <c r="R1162" i="35"/>
  <c r="R1213" i="35" s="1"/>
  <c r="E1160" i="35"/>
  <c r="E1211" i="35" s="1"/>
  <c r="I1160" i="35"/>
  <c r="I1211" i="35" s="1"/>
  <c r="M1160" i="35"/>
  <c r="M1211" i="35" s="1"/>
  <c r="Q1160" i="35"/>
  <c r="Q1211" i="35" s="1"/>
  <c r="F1160" i="35"/>
  <c r="F1211" i="35" s="1"/>
  <c r="K1160" i="35"/>
  <c r="K1211" i="35" s="1"/>
  <c r="P1160" i="35"/>
  <c r="P1211" i="35" s="1"/>
  <c r="G1160" i="35"/>
  <c r="G1211" i="35" s="1"/>
  <c r="L1160" i="35"/>
  <c r="L1211" i="35" s="1"/>
  <c r="R1160" i="35"/>
  <c r="R1211" i="35" s="1"/>
  <c r="F1190" i="35"/>
  <c r="F1241" i="35" s="1"/>
  <c r="E1190" i="35"/>
  <c r="E1241" i="35" s="1"/>
  <c r="K1190" i="35"/>
  <c r="K1241" i="35" s="1"/>
  <c r="P1190" i="35"/>
  <c r="P1241" i="35" s="1"/>
  <c r="G1190" i="35"/>
  <c r="G1241" i="35" s="1"/>
  <c r="L1190" i="35"/>
  <c r="L1241" i="35" s="1"/>
  <c r="Q1190" i="35"/>
  <c r="Q1241" i="35" s="1"/>
  <c r="F1188" i="35"/>
  <c r="F1239" i="35" s="1"/>
  <c r="E1188" i="35"/>
  <c r="E1239" i="35" s="1"/>
  <c r="K1188" i="35"/>
  <c r="K1239" i="35" s="1"/>
  <c r="P1188" i="35"/>
  <c r="P1239" i="35" s="1"/>
  <c r="G1188" i="35"/>
  <c r="G1239" i="35" s="1"/>
  <c r="L1188" i="35"/>
  <c r="L1239" i="35" s="1"/>
  <c r="Q1188" i="35"/>
  <c r="Q1239" i="35" s="1"/>
  <c r="F1186" i="35"/>
  <c r="F1237" i="35" s="1"/>
  <c r="E1186" i="35"/>
  <c r="E1237" i="35" s="1"/>
  <c r="K1186" i="35"/>
  <c r="K1237" i="35" s="1"/>
  <c r="P1186" i="35"/>
  <c r="P1237" i="35" s="1"/>
  <c r="G1186" i="35"/>
  <c r="G1237" i="35" s="1"/>
  <c r="L1186" i="35"/>
  <c r="L1237" i="35" s="1"/>
  <c r="Q1186" i="35"/>
  <c r="Q1237" i="35" s="1"/>
  <c r="F1184" i="35"/>
  <c r="F1235" i="35" s="1"/>
  <c r="E1184" i="35"/>
  <c r="E1235" i="35" s="1"/>
  <c r="K1184" i="35"/>
  <c r="K1235" i="35" s="1"/>
  <c r="P1184" i="35"/>
  <c r="P1235" i="35" s="1"/>
  <c r="G1184" i="35"/>
  <c r="G1235" i="35" s="1"/>
  <c r="L1184" i="35"/>
  <c r="L1235" i="35" s="1"/>
  <c r="Q1184" i="35"/>
  <c r="Q1235" i="35" s="1"/>
  <c r="F1178" i="35"/>
  <c r="F1229" i="35" s="1"/>
  <c r="G1178" i="35"/>
  <c r="G1229" i="35" s="1"/>
  <c r="K1178" i="35"/>
  <c r="K1229" i="35" s="1"/>
  <c r="O1178" i="35"/>
  <c r="O1229" i="35" s="1"/>
  <c r="H1178" i="35"/>
  <c r="H1229" i="35" s="1"/>
  <c r="L1178" i="35"/>
  <c r="L1229" i="35" s="1"/>
  <c r="P1178" i="35"/>
  <c r="P1229" i="35" s="1"/>
  <c r="E1103" i="35"/>
  <c r="E1154" i="35" s="1"/>
  <c r="G1103" i="35"/>
  <c r="G1154" i="35" s="1"/>
  <c r="L1103" i="35"/>
  <c r="L1154" i="35" s="1"/>
  <c r="R1103" i="35"/>
  <c r="R1154" i="35" s="1"/>
  <c r="F1103" i="35"/>
  <c r="F1154" i="35" s="1"/>
  <c r="N1103" i="35"/>
  <c r="N1154" i="35" s="1"/>
  <c r="H1103" i="35"/>
  <c r="H1154" i="35" s="1"/>
  <c r="P1103" i="35"/>
  <c r="P1154" i="35" s="1"/>
  <c r="J1103" i="35"/>
  <c r="J1154" i="35" s="1"/>
  <c r="D1154" i="35"/>
  <c r="G1098" i="35"/>
  <c r="G1149" i="35" s="1"/>
  <c r="K1098" i="35"/>
  <c r="K1149" i="35" s="1"/>
  <c r="O1098" i="35"/>
  <c r="O1149" i="35" s="1"/>
  <c r="E1098" i="35"/>
  <c r="E1149" i="35" s="1"/>
  <c r="J1098" i="35"/>
  <c r="J1149" i="35" s="1"/>
  <c r="P1098" i="35"/>
  <c r="P1149" i="35" s="1"/>
  <c r="F1098" i="35"/>
  <c r="F1149" i="35" s="1"/>
  <c r="M1098" i="35"/>
  <c r="M1149" i="35" s="1"/>
  <c r="H1098" i="35"/>
  <c r="H1149" i="35" s="1"/>
  <c r="N1098" i="35"/>
  <c r="N1149" i="35" s="1"/>
  <c r="E1093" i="35"/>
  <c r="E1144" i="35" s="1"/>
  <c r="I1093" i="35"/>
  <c r="I1144" i="35" s="1"/>
  <c r="M1093" i="35"/>
  <c r="M1144" i="35" s="1"/>
  <c r="Q1093" i="35"/>
  <c r="Q1144" i="35" s="1"/>
  <c r="G1093" i="35"/>
  <c r="G1144" i="35" s="1"/>
  <c r="L1093" i="35"/>
  <c r="L1144" i="35" s="1"/>
  <c r="R1093" i="35"/>
  <c r="R1144" i="35" s="1"/>
  <c r="J1093" i="35"/>
  <c r="J1144" i="35" s="1"/>
  <c r="P1093" i="35"/>
  <c r="P1144" i="35" s="1"/>
  <c r="H1093" i="35"/>
  <c r="H1144" i="35" s="1"/>
  <c r="K1093" i="35"/>
  <c r="K1144" i="35" s="1"/>
  <c r="D1144" i="35"/>
  <c r="N1081" i="35"/>
  <c r="N1132" i="35" s="1"/>
  <c r="R1081" i="35"/>
  <c r="R1132" i="35" s="1"/>
  <c r="H1081" i="35"/>
  <c r="H1132" i="35" s="1"/>
  <c r="D1132" i="35"/>
  <c r="E1182" i="35"/>
  <c r="E1233" i="35" s="1"/>
  <c r="F1096" i="35"/>
  <c r="F1147" i="35" s="1"/>
  <c r="J1096" i="35"/>
  <c r="J1147" i="35" s="1"/>
  <c r="N1096" i="35"/>
  <c r="N1147" i="35" s="1"/>
  <c r="R1096" i="35"/>
  <c r="R1147" i="35" s="1"/>
  <c r="E1096" i="35"/>
  <c r="E1147" i="35" s="1"/>
  <c r="K1096" i="35"/>
  <c r="K1147" i="35" s="1"/>
  <c r="P1096" i="35"/>
  <c r="P1147" i="35" s="1"/>
  <c r="E1094" i="35"/>
  <c r="E1145" i="35" s="1"/>
  <c r="I1094" i="35"/>
  <c r="I1145" i="35" s="1"/>
  <c r="M1094" i="35"/>
  <c r="M1145" i="35" s="1"/>
  <c r="Q1094" i="35"/>
  <c r="Q1145" i="35" s="1"/>
  <c r="G1094" i="35"/>
  <c r="G1145" i="35" s="1"/>
  <c r="L1094" i="35"/>
  <c r="L1145" i="35" s="1"/>
  <c r="R1094" i="35"/>
  <c r="R1145" i="35" s="1"/>
  <c r="H1094" i="35"/>
  <c r="H1145" i="35" s="1"/>
  <c r="O1094" i="35"/>
  <c r="O1145" i="35" s="1"/>
  <c r="E1087" i="35"/>
  <c r="E1138" i="35" s="1"/>
  <c r="I1087" i="35"/>
  <c r="I1138" i="35" s="1"/>
  <c r="M1087" i="35"/>
  <c r="M1138" i="35" s="1"/>
  <c r="Q1087" i="35"/>
  <c r="Q1138" i="35" s="1"/>
  <c r="G1087" i="35"/>
  <c r="G1138" i="35" s="1"/>
  <c r="L1087" i="35"/>
  <c r="L1138" i="35" s="1"/>
  <c r="R1087" i="35"/>
  <c r="R1138" i="35" s="1"/>
  <c r="H1087" i="35"/>
  <c r="H1138" i="35" s="1"/>
  <c r="N1087" i="35"/>
  <c r="N1138" i="35" s="1"/>
  <c r="K1087" i="35"/>
  <c r="K1138" i="35" s="1"/>
  <c r="F1079" i="35"/>
  <c r="F1130" i="35" s="1"/>
  <c r="N1079" i="35"/>
  <c r="N1130" i="35" s="1"/>
  <c r="I1079" i="35"/>
  <c r="I1130" i="35" s="1"/>
  <c r="P1079" i="35"/>
  <c r="P1130" i="35" s="1"/>
  <c r="E1079" i="35"/>
  <c r="E1130" i="35" s="1"/>
  <c r="J1079" i="35"/>
  <c r="J1130" i="35" s="1"/>
  <c r="L1079" i="35"/>
  <c r="L1130" i="35" s="1"/>
  <c r="G1072" i="35"/>
  <c r="G1123" i="35" s="1"/>
  <c r="F1072" i="35"/>
  <c r="F1123" i="35" s="1"/>
  <c r="L1072" i="35"/>
  <c r="L1123" i="35" s="1"/>
  <c r="Q1072" i="35"/>
  <c r="Q1123" i="35" s="1"/>
  <c r="H1072" i="35"/>
  <c r="H1123" i="35" s="1"/>
  <c r="M1072" i="35"/>
  <c r="M1123" i="35" s="1"/>
  <c r="R1072" i="35"/>
  <c r="R1123" i="35" s="1"/>
  <c r="E1072" i="35"/>
  <c r="E1123" i="35" s="1"/>
  <c r="P1072" i="35"/>
  <c r="P1123" i="35" s="1"/>
  <c r="I1072" i="35"/>
  <c r="I1123" i="35" s="1"/>
  <c r="J1072" i="35"/>
  <c r="J1123" i="35" s="1"/>
  <c r="N1072" i="35"/>
  <c r="N1123" i="35" s="1"/>
  <c r="O1179" i="35"/>
  <c r="O1230" i="35" s="1"/>
  <c r="K1179" i="35"/>
  <c r="K1230" i="35" s="1"/>
  <c r="E1102" i="35"/>
  <c r="E1153" i="35" s="1"/>
  <c r="G1102" i="35"/>
  <c r="G1153" i="35" s="1"/>
  <c r="L1102" i="35"/>
  <c r="L1153" i="35" s="1"/>
  <c r="R1102" i="35"/>
  <c r="R1153" i="35" s="1"/>
  <c r="H1102" i="35"/>
  <c r="H1153" i="35" s="1"/>
  <c r="O1102" i="35"/>
  <c r="O1153" i="35" s="1"/>
  <c r="E1101" i="35"/>
  <c r="E1152" i="35" s="1"/>
  <c r="F1101" i="35"/>
  <c r="F1152" i="35" s="1"/>
  <c r="J1101" i="35"/>
  <c r="J1152" i="35" s="1"/>
  <c r="N1101" i="35"/>
  <c r="N1152" i="35" s="1"/>
  <c r="R1101" i="35"/>
  <c r="R1152" i="35" s="1"/>
  <c r="G1101" i="35"/>
  <c r="G1152" i="35" s="1"/>
  <c r="L1101" i="35"/>
  <c r="L1152" i="35" s="1"/>
  <c r="Q1101" i="35"/>
  <c r="Q1152" i="35" s="1"/>
  <c r="Q1096" i="35"/>
  <c r="Q1147" i="35" s="1"/>
  <c r="I1096" i="35"/>
  <c r="I1147" i="35" s="1"/>
  <c r="F1095" i="35"/>
  <c r="F1146" i="35" s="1"/>
  <c r="J1095" i="35"/>
  <c r="J1146" i="35" s="1"/>
  <c r="N1095" i="35"/>
  <c r="N1146" i="35" s="1"/>
  <c r="R1095" i="35"/>
  <c r="R1146" i="35" s="1"/>
  <c r="E1095" i="35"/>
  <c r="E1146" i="35" s="1"/>
  <c r="K1095" i="35"/>
  <c r="K1146" i="35" s="1"/>
  <c r="P1095" i="35"/>
  <c r="P1146" i="35" s="1"/>
  <c r="K1094" i="35"/>
  <c r="K1145" i="35" s="1"/>
  <c r="O1087" i="35"/>
  <c r="O1138" i="35" s="1"/>
  <c r="E1082" i="35"/>
  <c r="E1133" i="35" s="1"/>
  <c r="J1082" i="35"/>
  <c r="J1133" i="35" s="1"/>
  <c r="P1082" i="35"/>
  <c r="P1133" i="35" s="1"/>
  <c r="F1082" i="35"/>
  <c r="F1133" i="35" s="1"/>
  <c r="L1082" i="35"/>
  <c r="L1133" i="35" s="1"/>
  <c r="Q1082" i="35"/>
  <c r="Q1133" i="35" s="1"/>
  <c r="I1082" i="35"/>
  <c r="I1133" i="35" s="1"/>
  <c r="M1082" i="35"/>
  <c r="M1133" i="35" s="1"/>
  <c r="H1082" i="35"/>
  <c r="H1133" i="35" s="1"/>
  <c r="D1133" i="35"/>
  <c r="N1076" i="35"/>
  <c r="N1127" i="35" s="1"/>
  <c r="P1076" i="35"/>
  <c r="P1127" i="35" s="1"/>
  <c r="E1076" i="35"/>
  <c r="E1127" i="35" s="1"/>
  <c r="D1127" i="35"/>
  <c r="G1064" i="35"/>
  <c r="G1115" i="35" s="1"/>
  <c r="F1064" i="35"/>
  <c r="F1115" i="35" s="1"/>
  <c r="L1064" i="35"/>
  <c r="L1115" i="35" s="1"/>
  <c r="Q1064" i="35"/>
  <c r="Q1115" i="35" s="1"/>
  <c r="H1064" i="35"/>
  <c r="H1115" i="35" s="1"/>
  <c r="M1064" i="35"/>
  <c r="M1115" i="35" s="1"/>
  <c r="R1064" i="35"/>
  <c r="R1115" i="35" s="1"/>
  <c r="I1064" i="35"/>
  <c r="I1115" i="35" s="1"/>
  <c r="J1064" i="35"/>
  <c r="J1115" i="35" s="1"/>
  <c r="N1064" i="35"/>
  <c r="N1115" i="35" s="1"/>
  <c r="P1064" i="35"/>
  <c r="P1115" i="35" s="1"/>
  <c r="D1120" i="35"/>
  <c r="E1104" i="35"/>
  <c r="E1155" i="35" s="1"/>
  <c r="G1104" i="35"/>
  <c r="G1155" i="35" s="1"/>
  <c r="L1104" i="35"/>
  <c r="L1155" i="35" s="1"/>
  <c r="R1104" i="35"/>
  <c r="R1155" i="35" s="1"/>
  <c r="E1099" i="35"/>
  <c r="E1150" i="35" s="1"/>
  <c r="H1099" i="35"/>
  <c r="H1150" i="35" s="1"/>
  <c r="L1099" i="35"/>
  <c r="L1150" i="35" s="1"/>
  <c r="P1099" i="35"/>
  <c r="P1150" i="35" s="1"/>
  <c r="E1092" i="35"/>
  <c r="E1143" i="35" s="1"/>
  <c r="I1092" i="35"/>
  <c r="I1143" i="35" s="1"/>
  <c r="M1092" i="35"/>
  <c r="M1143" i="35" s="1"/>
  <c r="Q1092" i="35"/>
  <c r="Q1143" i="35" s="1"/>
  <c r="G1092" i="35"/>
  <c r="G1143" i="35" s="1"/>
  <c r="L1092" i="35"/>
  <c r="L1143" i="35" s="1"/>
  <c r="R1092" i="35"/>
  <c r="R1143" i="35" s="1"/>
  <c r="E1088" i="35"/>
  <c r="E1139" i="35" s="1"/>
  <c r="I1088" i="35"/>
  <c r="I1139" i="35" s="1"/>
  <c r="M1088" i="35"/>
  <c r="M1139" i="35" s="1"/>
  <c r="Q1088" i="35"/>
  <c r="Q1139" i="35" s="1"/>
  <c r="G1088" i="35"/>
  <c r="G1139" i="35" s="1"/>
  <c r="L1088" i="35"/>
  <c r="L1139" i="35" s="1"/>
  <c r="R1088" i="35"/>
  <c r="R1139" i="35" s="1"/>
  <c r="H1088" i="35"/>
  <c r="H1139" i="35" s="1"/>
  <c r="N1088" i="35"/>
  <c r="N1139" i="35" s="1"/>
  <c r="H1077" i="35"/>
  <c r="H1128" i="35" s="1"/>
  <c r="I1077" i="35"/>
  <c r="I1128" i="35" s="1"/>
  <c r="R1077" i="35"/>
  <c r="R1128" i="35" s="1"/>
  <c r="G1069" i="35"/>
  <c r="G1120" i="35" s="1"/>
  <c r="E1069" i="35"/>
  <c r="E1120" i="35" s="1"/>
  <c r="J1069" i="35"/>
  <c r="J1120" i="35" s="1"/>
  <c r="P1069" i="35"/>
  <c r="P1120" i="35" s="1"/>
  <c r="F1069" i="35"/>
  <c r="F1120" i="35" s="1"/>
  <c r="L1069" i="35"/>
  <c r="L1120" i="35" s="1"/>
  <c r="Q1069" i="35"/>
  <c r="Q1120" i="35" s="1"/>
  <c r="I1069" i="35"/>
  <c r="I1120" i="35" s="1"/>
  <c r="M1069" i="35"/>
  <c r="M1120" i="35" s="1"/>
  <c r="G1068" i="35"/>
  <c r="G1119" i="35" s="1"/>
  <c r="F1068" i="35"/>
  <c r="F1119" i="35" s="1"/>
  <c r="L1068" i="35"/>
  <c r="L1119" i="35" s="1"/>
  <c r="Q1068" i="35"/>
  <c r="Q1119" i="35" s="1"/>
  <c r="H1068" i="35"/>
  <c r="H1119" i="35" s="1"/>
  <c r="M1068" i="35"/>
  <c r="M1119" i="35" s="1"/>
  <c r="R1068" i="35"/>
  <c r="R1119" i="35" s="1"/>
  <c r="E1068" i="35"/>
  <c r="E1119" i="35" s="1"/>
  <c r="P1068" i="35"/>
  <c r="P1119" i="35" s="1"/>
  <c r="I1068" i="35"/>
  <c r="I1119" i="35" s="1"/>
  <c r="G1065" i="35"/>
  <c r="G1116" i="35" s="1"/>
  <c r="E1065" i="35"/>
  <c r="E1116" i="35" s="1"/>
  <c r="J1065" i="35"/>
  <c r="J1116" i="35" s="1"/>
  <c r="P1065" i="35"/>
  <c r="P1116" i="35" s="1"/>
  <c r="F1065" i="35"/>
  <c r="F1116" i="35" s="1"/>
  <c r="L1065" i="35"/>
  <c r="L1116" i="35" s="1"/>
  <c r="Q1065" i="35"/>
  <c r="Q1116" i="35" s="1"/>
  <c r="G1060" i="35"/>
  <c r="G1111" i="35" s="1"/>
  <c r="F1060" i="35"/>
  <c r="F1111" i="35" s="1"/>
  <c r="L1060" i="35"/>
  <c r="L1111" i="35" s="1"/>
  <c r="Q1060" i="35"/>
  <c r="Q1111" i="35" s="1"/>
  <c r="H1060" i="35"/>
  <c r="H1111" i="35" s="1"/>
  <c r="M1060" i="35"/>
  <c r="M1111" i="35" s="1"/>
  <c r="R1060" i="35"/>
  <c r="R1111" i="35" s="1"/>
  <c r="M1065" i="35"/>
  <c r="M1116" i="35" s="1"/>
  <c r="G1061" i="35"/>
  <c r="G1112" i="35" s="1"/>
  <c r="E1061" i="35"/>
  <c r="E1112" i="35" s="1"/>
  <c r="J1061" i="35"/>
  <c r="J1112" i="35" s="1"/>
  <c r="P1061" i="35"/>
  <c r="P1112" i="35" s="1"/>
  <c r="F1061" i="35"/>
  <c r="F1112" i="35" s="1"/>
  <c r="L1061" i="35"/>
  <c r="L1112" i="35" s="1"/>
  <c r="Q1061" i="35"/>
  <c r="Q1112" i="35" s="1"/>
  <c r="J1060" i="35"/>
  <c r="J1111" i="35" s="1"/>
  <c r="G1056" i="35"/>
  <c r="G1107" i="35" s="1"/>
  <c r="F1056" i="35"/>
  <c r="F1107" i="35" s="1"/>
  <c r="L1056" i="35"/>
  <c r="L1107" i="35" s="1"/>
  <c r="Q1056" i="35"/>
  <c r="Q1107" i="35" s="1"/>
  <c r="H1056" i="35"/>
  <c r="H1107" i="35" s="1"/>
  <c r="M1056" i="35"/>
  <c r="M1107" i="35" s="1"/>
  <c r="R1056" i="35"/>
  <c r="R1107" i="35" s="1"/>
  <c r="Q1086" i="35"/>
  <c r="Q1137" i="35" s="1"/>
  <c r="M1086" i="35"/>
  <c r="M1137" i="35" s="1"/>
  <c r="I1086" i="35"/>
  <c r="I1137" i="35" s="1"/>
  <c r="Q1085" i="35"/>
  <c r="Q1136" i="35" s="1"/>
  <c r="M1085" i="35"/>
  <c r="M1136" i="35" s="1"/>
  <c r="I1085" i="35"/>
  <c r="I1136" i="35" s="1"/>
  <c r="Q1084" i="35"/>
  <c r="Q1135" i="35" s="1"/>
  <c r="M1084" i="35"/>
  <c r="M1135" i="35" s="1"/>
  <c r="I1084" i="35"/>
  <c r="I1135" i="35" s="1"/>
  <c r="Q1083" i="35"/>
  <c r="Q1134" i="35" s="1"/>
  <c r="K1083" i="35"/>
  <c r="K1134" i="35" s="1"/>
  <c r="E1083" i="35"/>
  <c r="E1134" i="35" s="1"/>
  <c r="R1067" i="35"/>
  <c r="R1118" i="35" s="1"/>
  <c r="M1067" i="35"/>
  <c r="M1118" i="35" s="1"/>
  <c r="H1067" i="35"/>
  <c r="H1118" i="35" s="1"/>
  <c r="R1063" i="35"/>
  <c r="R1114" i="35" s="1"/>
  <c r="M1063" i="35"/>
  <c r="M1114" i="35" s="1"/>
  <c r="H1063" i="35"/>
  <c r="H1114" i="35" s="1"/>
  <c r="R1059" i="35"/>
  <c r="R1110" i="35" s="1"/>
  <c r="M1059" i="35"/>
  <c r="M1110" i="35" s="1"/>
  <c r="H1059" i="35"/>
  <c r="H1110" i="35" s="1"/>
  <c r="M1055" i="35"/>
  <c r="M1106" i="35" s="1"/>
  <c r="H1055" i="35"/>
  <c r="H1106" i="35" s="1"/>
  <c r="D306" i="35"/>
  <c r="E303" i="35"/>
  <c r="E354" i="35" s="1"/>
  <c r="H302" i="35"/>
  <c r="H353" i="35" s="1"/>
  <c r="R298" i="35"/>
  <c r="R349" i="35" s="1"/>
  <c r="O294" i="35"/>
  <c r="O345" i="35" s="1"/>
  <c r="P290" i="35"/>
  <c r="P341" i="35" s="1"/>
  <c r="H286" i="35"/>
  <c r="H337" i="35" s="1"/>
  <c r="O282" i="35"/>
  <c r="O333" i="35" s="1"/>
  <c r="G259" i="35"/>
  <c r="G310" i="35" s="1"/>
  <c r="D1014" i="35"/>
  <c r="D1006" i="35"/>
  <c r="D1001" i="35"/>
  <c r="D992" i="35"/>
  <c r="D988" i="35"/>
  <c r="D972" i="35"/>
  <c r="R965" i="35"/>
  <c r="R1016" i="35" s="1"/>
  <c r="L965" i="35"/>
  <c r="L1016" i="35" s="1"/>
  <c r="G965" i="35"/>
  <c r="G1016" i="35" s="1"/>
  <c r="R964" i="35"/>
  <c r="R1015" i="35" s="1"/>
  <c r="L964" i="35"/>
  <c r="L1015" i="35" s="1"/>
  <c r="G964" i="35"/>
  <c r="G1015" i="35" s="1"/>
  <c r="R963" i="35"/>
  <c r="R1014" i="35" s="1"/>
  <c r="L963" i="35"/>
  <c r="L1014" i="35" s="1"/>
  <c r="G963" i="35"/>
  <c r="G1014" i="35" s="1"/>
  <c r="N961" i="35"/>
  <c r="N1012" i="35" s="1"/>
  <c r="F961" i="35"/>
  <c r="F1012" i="35" s="1"/>
  <c r="P960" i="35"/>
  <c r="P1011" i="35" s="1"/>
  <c r="K960" i="35"/>
  <c r="K1011" i="35" s="1"/>
  <c r="F960" i="35"/>
  <c r="F1011" i="35" s="1"/>
  <c r="J958" i="35"/>
  <c r="J1009" i="35" s="1"/>
  <c r="P957" i="35"/>
  <c r="P1008" i="35" s="1"/>
  <c r="J957" i="35"/>
  <c r="J1008" i="35" s="1"/>
  <c r="Q949" i="35"/>
  <c r="Q1000" i="35" s="1"/>
  <c r="P941" i="35"/>
  <c r="P992" i="35" s="1"/>
  <c r="J935" i="35"/>
  <c r="J986" i="35" s="1"/>
  <c r="O934" i="35"/>
  <c r="O985" i="35" s="1"/>
  <c r="O927" i="35"/>
  <c r="O978" i="35" s="1"/>
  <c r="O925" i="35"/>
  <c r="O976" i="35" s="1"/>
  <c r="O923" i="35"/>
  <c r="O974" i="35" s="1"/>
  <c r="O921" i="35"/>
  <c r="O972" i="35" s="1"/>
  <c r="N919" i="35"/>
  <c r="N970" i="35" s="1"/>
  <c r="P891" i="35"/>
  <c r="L891" i="35"/>
  <c r="H891" i="35"/>
  <c r="D891" i="35"/>
  <c r="O891" i="35"/>
  <c r="K891" i="35"/>
  <c r="G891" i="35"/>
  <c r="D826" i="35"/>
  <c r="P823" i="35"/>
  <c r="P874" i="35" s="1"/>
  <c r="H777" i="35"/>
  <c r="H828" i="35" s="1"/>
  <c r="D828" i="35"/>
  <c r="P775" i="35"/>
  <c r="P826" i="35" s="1"/>
  <c r="M685" i="35"/>
  <c r="M736" i="35" s="1"/>
  <c r="G568" i="35"/>
  <c r="G619" i="35" s="1"/>
  <c r="F568" i="35"/>
  <c r="F619" i="35" s="1"/>
  <c r="N568" i="35"/>
  <c r="N619" i="35" s="1"/>
  <c r="D619" i="35"/>
  <c r="J562" i="35"/>
  <c r="J613" i="35" s="1"/>
  <c r="J557" i="35"/>
  <c r="J608" i="35" s="1"/>
  <c r="N557" i="35"/>
  <c r="N608" i="35" s="1"/>
  <c r="N298" i="35"/>
  <c r="N349" i="35" s="1"/>
  <c r="I294" i="35"/>
  <c r="I345" i="35" s="1"/>
  <c r="K290" i="35"/>
  <c r="K341" i="35" s="1"/>
  <c r="M287" i="35"/>
  <c r="M338" i="35" s="1"/>
  <c r="J282" i="35"/>
  <c r="J333" i="35" s="1"/>
  <c r="N266" i="35"/>
  <c r="N317" i="35" s="1"/>
  <c r="R262" i="35"/>
  <c r="R313" i="35" s="1"/>
  <c r="D1016" i="35"/>
  <c r="D1015" i="35"/>
  <c r="D1008" i="35"/>
  <c r="D1004" i="35"/>
  <c r="D986" i="35"/>
  <c r="D974" i="35"/>
  <c r="D970" i="35"/>
  <c r="P965" i="35"/>
  <c r="P1016" i="35" s="1"/>
  <c r="K965" i="35"/>
  <c r="K1016" i="35" s="1"/>
  <c r="F965" i="35"/>
  <c r="F1016" i="35" s="1"/>
  <c r="P964" i="35"/>
  <c r="P1015" i="35" s="1"/>
  <c r="K964" i="35"/>
  <c r="K1015" i="35" s="1"/>
  <c r="F964" i="35"/>
  <c r="F1015" i="35" s="1"/>
  <c r="P963" i="35"/>
  <c r="P1014" i="35" s="1"/>
  <c r="K963" i="35"/>
  <c r="K1014" i="35" s="1"/>
  <c r="F963" i="35"/>
  <c r="F1014" i="35" s="1"/>
  <c r="O957" i="35"/>
  <c r="O1008" i="35" s="1"/>
  <c r="H957" i="35"/>
  <c r="H1008" i="35" s="1"/>
  <c r="P949" i="35"/>
  <c r="P1000" i="35" s="1"/>
  <c r="L941" i="35"/>
  <c r="L992" i="35" s="1"/>
  <c r="H935" i="35"/>
  <c r="H986" i="35" s="1"/>
  <c r="N934" i="35"/>
  <c r="N985" i="35" s="1"/>
  <c r="O929" i="35"/>
  <c r="O980" i="35" s="1"/>
  <c r="N927" i="35"/>
  <c r="N978" i="35" s="1"/>
  <c r="N925" i="35"/>
  <c r="N976" i="35" s="1"/>
  <c r="N923" i="35"/>
  <c r="N974" i="35" s="1"/>
  <c r="N921" i="35"/>
  <c r="N972" i="35" s="1"/>
  <c r="H917" i="35"/>
  <c r="H968" i="35" s="1"/>
  <c r="O917" i="35"/>
  <c r="O968" i="35" s="1"/>
  <c r="G823" i="35"/>
  <c r="G874" i="35" s="1"/>
  <c r="K816" i="35"/>
  <c r="K867" i="35" s="1"/>
  <c r="D867" i="35"/>
  <c r="L791" i="35"/>
  <c r="L842" i="35" s="1"/>
  <c r="O791" i="35"/>
  <c r="O842" i="35" s="1"/>
  <c r="L652" i="35"/>
  <c r="L703" i="35" s="1"/>
  <c r="E652" i="35"/>
  <c r="E703" i="35" s="1"/>
  <c r="H572" i="35"/>
  <c r="H623" i="35" s="1"/>
  <c r="L572" i="35"/>
  <c r="L623" i="35" s="1"/>
  <c r="D623" i="35"/>
  <c r="G549" i="35"/>
  <c r="G600" i="35" s="1"/>
  <c r="N549" i="35"/>
  <c r="N600" i="35" s="1"/>
  <c r="N1918" i="35"/>
  <c r="N1925" i="35" s="1"/>
  <c r="N1935" i="35" s="1"/>
  <c r="N1939" i="35" s="1"/>
  <c r="H919" i="35"/>
  <c r="H970" i="35" s="1"/>
  <c r="O919" i="35"/>
  <c r="O970" i="35" s="1"/>
  <c r="H801" i="35"/>
  <c r="H852" i="35" s="1"/>
  <c r="P801" i="35"/>
  <c r="P852" i="35" s="1"/>
  <c r="L794" i="35"/>
  <c r="L845" i="35" s="1"/>
  <c r="O794" i="35"/>
  <c r="O845" i="35" s="1"/>
  <c r="L787" i="35"/>
  <c r="L838" i="35" s="1"/>
  <c r="H787" i="35"/>
  <c r="H838" i="35" s="1"/>
  <c r="H661" i="35"/>
  <c r="H712" i="35" s="1"/>
  <c r="O661" i="35"/>
  <c r="O712" i="35" s="1"/>
  <c r="M566" i="35"/>
  <c r="M617" i="35" s="1"/>
  <c r="N566" i="35"/>
  <c r="N617" i="35" s="1"/>
  <c r="D617" i="35"/>
  <c r="G562" i="35"/>
  <c r="G613" i="35" s="1"/>
  <c r="M562" i="35"/>
  <c r="M613" i="35" s="1"/>
  <c r="N303" i="35"/>
  <c r="N354" i="35" s="1"/>
  <c r="J267" i="35"/>
  <c r="J318" i="35" s="1"/>
  <c r="N965" i="35"/>
  <c r="N1016" i="35" s="1"/>
  <c r="H965" i="35"/>
  <c r="H1016" i="35" s="1"/>
  <c r="N964" i="35"/>
  <c r="N1015" i="35" s="1"/>
  <c r="H964" i="35"/>
  <c r="H1015" i="35" s="1"/>
  <c r="N963" i="35"/>
  <c r="N1014" i="35" s="1"/>
  <c r="H963" i="35"/>
  <c r="H1014" i="35" s="1"/>
  <c r="Q941" i="35"/>
  <c r="Q992" i="35" s="1"/>
  <c r="D845" i="35"/>
  <c r="G788" i="35"/>
  <c r="G839" i="35" s="1"/>
  <c r="O788" i="35"/>
  <c r="O839" i="35" s="1"/>
  <c r="G775" i="35"/>
  <c r="O775" i="35"/>
  <c r="M679" i="35"/>
  <c r="M730" i="35" s="1"/>
  <c r="L679" i="35"/>
  <c r="L730" i="35" s="1"/>
  <c r="D613" i="35"/>
  <c r="G567" i="35"/>
  <c r="G618" i="35" s="1"/>
  <c r="N567" i="35"/>
  <c r="N618" i="35" s="1"/>
  <c r="O562" i="35"/>
  <c r="O613" i="35" s="1"/>
  <c r="I2009" i="35"/>
  <c r="F1729" i="35"/>
  <c r="F1780" i="35" s="1"/>
  <c r="J1729" i="35"/>
  <c r="J1780" i="35" s="1"/>
  <c r="N1729" i="35"/>
  <c r="N1780" i="35" s="1"/>
  <c r="R1729" i="35"/>
  <c r="R1780" i="35" s="1"/>
  <c r="G1729" i="35"/>
  <c r="G1780" i="35" s="1"/>
  <c r="K1729" i="35"/>
  <c r="K1780" i="35" s="1"/>
  <c r="O1729" i="35"/>
  <c r="O1780" i="35" s="1"/>
  <c r="D1780" i="35"/>
  <c r="E1729" i="35"/>
  <c r="E1780" i="35" s="1"/>
  <c r="M1729" i="35"/>
  <c r="M1780" i="35" s="1"/>
  <c r="H1729" i="35"/>
  <c r="H1780" i="35" s="1"/>
  <c r="P1729" i="35"/>
  <c r="P1780" i="35" s="1"/>
  <c r="F1721" i="35"/>
  <c r="F1772" i="35" s="1"/>
  <c r="J1721" i="35"/>
  <c r="J1772" i="35" s="1"/>
  <c r="N1721" i="35"/>
  <c r="N1772" i="35" s="1"/>
  <c r="R1721" i="35"/>
  <c r="R1772" i="35" s="1"/>
  <c r="G1721" i="35"/>
  <c r="G1772" i="35" s="1"/>
  <c r="K1721" i="35"/>
  <c r="K1772" i="35" s="1"/>
  <c r="O1721" i="35"/>
  <c r="O1772" i="35" s="1"/>
  <c r="D1772" i="35"/>
  <c r="E1721" i="35"/>
  <c r="E1772" i="35" s="1"/>
  <c r="M1721" i="35"/>
  <c r="M1772" i="35" s="1"/>
  <c r="H1721" i="35"/>
  <c r="H1772" i="35" s="1"/>
  <c r="P1721" i="35"/>
  <c r="P1772" i="35" s="1"/>
  <c r="F1713" i="35"/>
  <c r="F1764" i="35" s="1"/>
  <c r="J1713" i="35"/>
  <c r="J1764" i="35" s="1"/>
  <c r="N1713" i="35"/>
  <c r="N1764" i="35" s="1"/>
  <c r="R1713" i="35"/>
  <c r="R1764" i="35" s="1"/>
  <c r="G1713" i="35"/>
  <c r="G1764" i="35" s="1"/>
  <c r="K1713" i="35"/>
  <c r="K1764" i="35" s="1"/>
  <c r="O1713" i="35"/>
  <c r="O1764" i="35" s="1"/>
  <c r="D1764" i="35"/>
  <c r="E1713" i="35"/>
  <c r="E1764" i="35" s="1"/>
  <c r="M1713" i="35"/>
  <c r="M1764" i="35" s="1"/>
  <c r="H1713" i="35"/>
  <c r="H1764" i="35" s="1"/>
  <c r="P1713" i="35"/>
  <c r="P1764" i="35" s="1"/>
  <c r="F1705" i="35"/>
  <c r="F1756" i="35" s="1"/>
  <c r="J1705" i="35"/>
  <c r="J1756" i="35" s="1"/>
  <c r="N1705" i="35"/>
  <c r="N1756" i="35" s="1"/>
  <c r="R1705" i="35"/>
  <c r="R1756" i="35" s="1"/>
  <c r="G1705" i="35"/>
  <c r="G1756" i="35" s="1"/>
  <c r="K1705" i="35"/>
  <c r="K1756" i="35" s="1"/>
  <c r="O1705" i="35"/>
  <c r="O1756" i="35" s="1"/>
  <c r="D1756" i="35"/>
  <c r="E1705" i="35"/>
  <c r="E1756" i="35" s="1"/>
  <c r="M1705" i="35"/>
  <c r="M1756" i="35" s="1"/>
  <c r="H1705" i="35"/>
  <c r="H1756" i="35" s="1"/>
  <c r="P1705" i="35"/>
  <c r="P1756" i="35" s="1"/>
  <c r="Q1106" i="35"/>
  <c r="M2009" i="35"/>
  <c r="K1867" i="35"/>
  <c r="G1904" i="35"/>
  <c r="Q1729" i="35"/>
  <c r="Q1780" i="35" s="1"/>
  <c r="F1728" i="35"/>
  <c r="F1779" i="35" s="1"/>
  <c r="J1728" i="35"/>
  <c r="J1779" i="35" s="1"/>
  <c r="N1728" i="35"/>
  <c r="N1779" i="35" s="1"/>
  <c r="R1728" i="35"/>
  <c r="R1779" i="35" s="1"/>
  <c r="G1728" i="35"/>
  <c r="G1779" i="35" s="1"/>
  <c r="K1728" i="35"/>
  <c r="K1779" i="35" s="1"/>
  <c r="O1728" i="35"/>
  <c r="O1779" i="35" s="1"/>
  <c r="D1779" i="35"/>
  <c r="H1728" i="35"/>
  <c r="H1779" i="35" s="1"/>
  <c r="P1728" i="35"/>
  <c r="P1779" i="35" s="1"/>
  <c r="I1728" i="35"/>
  <c r="I1779" i="35" s="1"/>
  <c r="Q1728" i="35"/>
  <c r="Q1779" i="35" s="1"/>
  <c r="Q1721" i="35"/>
  <c r="Q1772" i="35" s="1"/>
  <c r="F1720" i="35"/>
  <c r="F1771" i="35" s="1"/>
  <c r="J1720" i="35"/>
  <c r="J1771" i="35" s="1"/>
  <c r="N1720" i="35"/>
  <c r="N1771" i="35" s="1"/>
  <c r="R1720" i="35"/>
  <c r="R1771" i="35" s="1"/>
  <c r="G1720" i="35"/>
  <c r="G1771" i="35" s="1"/>
  <c r="K1720" i="35"/>
  <c r="K1771" i="35" s="1"/>
  <c r="O1720" i="35"/>
  <c r="O1771" i="35" s="1"/>
  <c r="D1771" i="35"/>
  <c r="H1720" i="35"/>
  <c r="H1771" i="35" s="1"/>
  <c r="P1720" i="35"/>
  <c r="P1771" i="35" s="1"/>
  <c r="I1720" i="35"/>
  <c r="I1771" i="35" s="1"/>
  <c r="Q1720" i="35"/>
  <c r="Q1771" i="35" s="1"/>
  <c r="Q1713" i="35"/>
  <c r="Q1764" i="35" s="1"/>
  <c r="F1712" i="35"/>
  <c r="F1763" i="35" s="1"/>
  <c r="J1712" i="35"/>
  <c r="J1763" i="35" s="1"/>
  <c r="N1712" i="35"/>
  <c r="N1763" i="35" s="1"/>
  <c r="R1712" i="35"/>
  <c r="R1763" i="35" s="1"/>
  <c r="G1712" i="35"/>
  <c r="G1763" i="35" s="1"/>
  <c r="K1712" i="35"/>
  <c r="K1763" i="35" s="1"/>
  <c r="O1712" i="35"/>
  <c r="O1763" i="35" s="1"/>
  <c r="D1763" i="35"/>
  <c r="H1712" i="35"/>
  <c r="H1763" i="35" s="1"/>
  <c r="P1712" i="35"/>
  <c r="P1763" i="35" s="1"/>
  <c r="I1712" i="35"/>
  <c r="I1763" i="35" s="1"/>
  <c r="Q1712" i="35"/>
  <c r="Q1763" i="35" s="1"/>
  <c r="Q1705" i="35"/>
  <c r="Q1756" i="35" s="1"/>
  <c r="F1704" i="35"/>
  <c r="F1755" i="35" s="1"/>
  <c r="J1704" i="35"/>
  <c r="J1755" i="35" s="1"/>
  <c r="N1704" i="35"/>
  <c r="N1755" i="35" s="1"/>
  <c r="R1704" i="35"/>
  <c r="R1755" i="35" s="1"/>
  <c r="G1704" i="35"/>
  <c r="G1755" i="35" s="1"/>
  <c r="K1704" i="35"/>
  <c r="K1755" i="35" s="1"/>
  <c r="O1704" i="35"/>
  <c r="O1755" i="35" s="1"/>
  <c r="D1755" i="35"/>
  <c r="H1704" i="35"/>
  <c r="H1755" i="35" s="1"/>
  <c r="P1704" i="35"/>
  <c r="P1755" i="35" s="1"/>
  <c r="I1704" i="35"/>
  <c r="I1755" i="35" s="1"/>
  <c r="Q1704" i="35"/>
  <c r="Q1755" i="35" s="1"/>
  <c r="J1918" i="35"/>
  <c r="J1925" i="35" s="1"/>
  <c r="J1935" i="35" s="1"/>
  <c r="J1939" i="35" s="1"/>
  <c r="R1868" i="35"/>
  <c r="F1868" i="35"/>
  <c r="F1918" i="35" s="1"/>
  <c r="F1925" i="35" s="1"/>
  <c r="F1935" i="35" s="1"/>
  <c r="F1939" i="35" s="1"/>
  <c r="L1729" i="35"/>
  <c r="L1780" i="35" s="1"/>
  <c r="F1725" i="35"/>
  <c r="F1776" i="35" s="1"/>
  <c r="J1725" i="35"/>
  <c r="J1776" i="35" s="1"/>
  <c r="N1725" i="35"/>
  <c r="N1776" i="35" s="1"/>
  <c r="R1725" i="35"/>
  <c r="R1776" i="35" s="1"/>
  <c r="G1725" i="35"/>
  <c r="G1776" i="35" s="1"/>
  <c r="K1725" i="35"/>
  <c r="K1776" i="35" s="1"/>
  <c r="O1725" i="35"/>
  <c r="O1776" i="35" s="1"/>
  <c r="D1776" i="35"/>
  <c r="E1725" i="35"/>
  <c r="E1776" i="35" s="1"/>
  <c r="M1725" i="35"/>
  <c r="M1776" i="35" s="1"/>
  <c r="H1725" i="35"/>
  <c r="H1776" i="35" s="1"/>
  <c r="P1725" i="35"/>
  <c r="P1776" i="35" s="1"/>
  <c r="L1721" i="35"/>
  <c r="L1772" i="35" s="1"/>
  <c r="F1717" i="35"/>
  <c r="F1768" i="35" s="1"/>
  <c r="J1717" i="35"/>
  <c r="J1768" i="35" s="1"/>
  <c r="N1717" i="35"/>
  <c r="N1768" i="35" s="1"/>
  <c r="R1717" i="35"/>
  <c r="R1768" i="35" s="1"/>
  <c r="G1717" i="35"/>
  <c r="G1768" i="35" s="1"/>
  <c r="K1717" i="35"/>
  <c r="K1768" i="35" s="1"/>
  <c r="O1717" i="35"/>
  <c r="O1768" i="35" s="1"/>
  <c r="D1768" i="35"/>
  <c r="E1717" i="35"/>
  <c r="E1768" i="35" s="1"/>
  <c r="M1717" i="35"/>
  <c r="M1768" i="35" s="1"/>
  <c r="H1717" i="35"/>
  <c r="H1768" i="35" s="1"/>
  <c r="P1717" i="35"/>
  <c r="P1768" i="35" s="1"/>
  <c r="L1713" i="35"/>
  <c r="L1764" i="35" s="1"/>
  <c r="F1709" i="35"/>
  <c r="F1760" i="35" s="1"/>
  <c r="J1709" i="35"/>
  <c r="J1760" i="35" s="1"/>
  <c r="N1709" i="35"/>
  <c r="N1760" i="35" s="1"/>
  <c r="R1709" i="35"/>
  <c r="R1760" i="35" s="1"/>
  <c r="G1709" i="35"/>
  <c r="G1760" i="35" s="1"/>
  <c r="K1709" i="35"/>
  <c r="K1760" i="35" s="1"/>
  <c r="O1709" i="35"/>
  <c r="O1760" i="35" s="1"/>
  <c r="D1760" i="35"/>
  <c r="E1709" i="35"/>
  <c r="E1760" i="35" s="1"/>
  <c r="M1709" i="35"/>
  <c r="M1760" i="35" s="1"/>
  <c r="H1709" i="35"/>
  <c r="H1760" i="35" s="1"/>
  <c r="P1709" i="35"/>
  <c r="P1760" i="35" s="1"/>
  <c r="L1705" i="35"/>
  <c r="L1756" i="35" s="1"/>
  <c r="F1701" i="35"/>
  <c r="F1752" i="35" s="1"/>
  <c r="J1701" i="35"/>
  <c r="J1752" i="35" s="1"/>
  <c r="N1701" i="35"/>
  <c r="N1752" i="35" s="1"/>
  <c r="R1701" i="35"/>
  <c r="R1752" i="35" s="1"/>
  <c r="G1701" i="35"/>
  <c r="G1752" i="35" s="1"/>
  <c r="K1701" i="35"/>
  <c r="K1752" i="35" s="1"/>
  <c r="O1701" i="35"/>
  <c r="O1752" i="35" s="1"/>
  <c r="D1752" i="35"/>
  <c r="E1701" i="35"/>
  <c r="E1752" i="35" s="1"/>
  <c r="M1701" i="35"/>
  <c r="M1752" i="35" s="1"/>
  <c r="H1701" i="35"/>
  <c r="H1752" i="35" s="1"/>
  <c r="P1701" i="35"/>
  <c r="P1752" i="35" s="1"/>
  <c r="F1697" i="35"/>
  <c r="F1748" i="35" s="1"/>
  <c r="J1697" i="35"/>
  <c r="J1748" i="35" s="1"/>
  <c r="N1697" i="35"/>
  <c r="N1748" i="35" s="1"/>
  <c r="R1697" i="35"/>
  <c r="R1748" i="35" s="1"/>
  <c r="G1697" i="35"/>
  <c r="G1748" i="35" s="1"/>
  <c r="K1697" i="35"/>
  <c r="K1748" i="35" s="1"/>
  <c r="O1697" i="35"/>
  <c r="O1748" i="35" s="1"/>
  <c r="D1748" i="35"/>
  <c r="E1697" i="35"/>
  <c r="E1748" i="35" s="1"/>
  <c r="M1697" i="35"/>
  <c r="M1748" i="35" s="1"/>
  <c r="H1697" i="35"/>
  <c r="H1748" i="35" s="1"/>
  <c r="P1697" i="35"/>
  <c r="P1748" i="35" s="1"/>
  <c r="I1697" i="35"/>
  <c r="I1748" i="35" s="1"/>
  <c r="Q1697" i="35"/>
  <c r="Q1748" i="35" s="1"/>
  <c r="F1693" i="35"/>
  <c r="F1744" i="35" s="1"/>
  <c r="J1693" i="35"/>
  <c r="J1744" i="35" s="1"/>
  <c r="N1693" i="35"/>
  <c r="N1744" i="35" s="1"/>
  <c r="R1693" i="35"/>
  <c r="R1744" i="35" s="1"/>
  <c r="G1693" i="35"/>
  <c r="G1744" i="35" s="1"/>
  <c r="K1693" i="35"/>
  <c r="K1744" i="35" s="1"/>
  <c r="O1693" i="35"/>
  <c r="O1744" i="35" s="1"/>
  <c r="D1744" i="35"/>
  <c r="E1693" i="35"/>
  <c r="E1744" i="35" s="1"/>
  <c r="M1693" i="35"/>
  <c r="M1744" i="35" s="1"/>
  <c r="H1693" i="35"/>
  <c r="H1744" i="35" s="1"/>
  <c r="P1693" i="35"/>
  <c r="P1744" i="35" s="1"/>
  <c r="I1693" i="35"/>
  <c r="I1744" i="35" s="1"/>
  <c r="Q1693" i="35"/>
  <c r="Q1744" i="35" s="1"/>
  <c r="F1689" i="35"/>
  <c r="F1740" i="35" s="1"/>
  <c r="J1689" i="35"/>
  <c r="J1740" i="35" s="1"/>
  <c r="N1689" i="35"/>
  <c r="N1740" i="35" s="1"/>
  <c r="R1689" i="35"/>
  <c r="R1740" i="35" s="1"/>
  <c r="G1689" i="35"/>
  <c r="G1740" i="35" s="1"/>
  <c r="K1689" i="35"/>
  <c r="K1740" i="35" s="1"/>
  <c r="O1689" i="35"/>
  <c r="O1740" i="35" s="1"/>
  <c r="D1740" i="35"/>
  <c r="E1689" i="35"/>
  <c r="E1740" i="35" s="1"/>
  <c r="M1689" i="35"/>
  <c r="M1740" i="35" s="1"/>
  <c r="H1689" i="35"/>
  <c r="H1740" i="35" s="1"/>
  <c r="P1689" i="35"/>
  <c r="P1740" i="35" s="1"/>
  <c r="I1689" i="35"/>
  <c r="I1740" i="35" s="1"/>
  <c r="Q1689" i="35"/>
  <c r="Q1740" i="35" s="1"/>
  <c r="F1685" i="35"/>
  <c r="F1736" i="35" s="1"/>
  <c r="J1685" i="35"/>
  <c r="J1736" i="35" s="1"/>
  <c r="N1685" i="35"/>
  <c r="N1736" i="35" s="1"/>
  <c r="R1685" i="35"/>
  <c r="R1736" i="35" s="1"/>
  <c r="G1685" i="35"/>
  <c r="G1736" i="35" s="1"/>
  <c r="K1685" i="35"/>
  <c r="K1736" i="35" s="1"/>
  <c r="O1685" i="35"/>
  <c r="O1736" i="35" s="1"/>
  <c r="D1736" i="35"/>
  <c r="E1685" i="35"/>
  <c r="E1736" i="35" s="1"/>
  <c r="M1685" i="35"/>
  <c r="M1736" i="35" s="1"/>
  <c r="H1685" i="35"/>
  <c r="H1736" i="35" s="1"/>
  <c r="P1685" i="35"/>
  <c r="P1736" i="35" s="1"/>
  <c r="I1685" i="35"/>
  <c r="I1736" i="35" s="1"/>
  <c r="Q1685" i="35"/>
  <c r="Q1736" i="35" s="1"/>
  <c r="F1681" i="35"/>
  <c r="F1732" i="35" s="1"/>
  <c r="J1681" i="35"/>
  <c r="J1732" i="35" s="1"/>
  <c r="N1681" i="35"/>
  <c r="N1732" i="35" s="1"/>
  <c r="R1681" i="35"/>
  <c r="R1732" i="35" s="1"/>
  <c r="G1681" i="35"/>
  <c r="G1732" i="35" s="1"/>
  <c r="K1681" i="35"/>
  <c r="K1732" i="35" s="1"/>
  <c r="O1681" i="35"/>
  <c r="O1732" i="35" s="1"/>
  <c r="D1732" i="35"/>
  <c r="E1681" i="35"/>
  <c r="M1681" i="35"/>
  <c r="M1732" i="35" s="1"/>
  <c r="H1681" i="35"/>
  <c r="H1732" i="35" s="1"/>
  <c r="P1681" i="35"/>
  <c r="P1732" i="35" s="1"/>
  <c r="I1681" i="35"/>
  <c r="I1732" i="35" s="1"/>
  <c r="Q1681" i="35"/>
  <c r="Q1732" i="35" s="1"/>
  <c r="N2011" i="35"/>
  <c r="F2009" i="35"/>
  <c r="E2009" i="35"/>
  <c r="I1729" i="35"/>
  <c r="I1780" i="35" s="1"/>
  <c r="L1728" i="35"/>
  <c r="L1779" i="35" s="1"/>
  <c r="Q1725" i="35"/>
  <c r="Q1776" i="35" s="1"/>
  <c r="F1724" i="35"/>
  <c r="F1775" i="35" s="1"/>
  <c r="J1724" i="35"/>
  <c r="J1775" i="35" s="1"/>
  <c r="N1724" i="35"/>
  <c r="N1775" i="35" s="1"/>
  <c r="R1724" i="35"/>
  <c r="R1775" i="35" s="1"/>
  <c r="G1724" i="35"/>
  <c r="G1775" i="35" s="1"/>
  <c r="K1724" i="35"/>
  <c r="K1775" i="35" s="1"/>
  <c r="O1724" i="35"/>
  <c r="O1775" i="35" s="1"/>
  <c r="D1775" i="35"/>
  <c r="H1724" i="35"/>
  <c r="H1775" i="35" s="1"/>
  <c r="P1724" i="35"/>
  <c r="P1775" i="35" s="1"/>
  <c r="I1724" i="35"/>
  <c r="I1775" i="35" s="1"/>
  <c r="Q1724" i="35"/>
  <c r="Q1775" i="35" s="1"/>
  <c r="I1721" i="35"/>
  <c r="I1772" i="35" s="1"/>
  <c r="L1720" i="35"/>
  <c r="L1771" i="35" s="1"/>
  <c r="Q1717" i="35"/>
  <c r="Q1768" i="35" s="1"/>
  <c r="F1716" i="35"/>
  <c r="F1767" i="35" s="1"/>
  <c r="J1716" i="35"/>
  <c r="J1767" i="35" s="1"/>
  <c r="N1716" i="35"/>
  <c r="N1767" i="35" s="1"/>
  <c r="R1716" i="35"/>
  <c r="R1767" i="35" s="1"/>
  <c r="G1716" i="35"/>
  <c r="G1767" i="35" s="1"/>
  <c r="K1716" i="35"/>
  <c r="K1767" i="35" s="1"/>
  <c r="O1716" i="35"/>
  <c r="O1767" i="35" s="1"/>
  <c r="D1767" i="35"/>
  <c r="H1716" i="35"/>
  <c r="H1767" i="35" s="1"/>
  <c r="P1716" i="35"/>
  <c r="P1767" i="35" s="1"/>
  <c r="I1716" i="35"/>
  <c r="I1767" i="35" s="1"/>
  <c r="Q1716" i="35"/>
  <c r="Q1767" i="35" s="1"/>
  <c r="I1713" i="35"/>
  <c r="I1764" i="35" s="1"/>
  <c r="L1712" i="35"/>
  <c r="L1763" i="35" s="1"/>
  <c r="Q1709" i="35"/>
  <c r="Q1760" i="35" s="1"/>
  <c r="F1708" i="35"/>
  <c r="F1759" i="35" s="1"/>
  <c r="J1708" i="35"/>
  <c r="J1759" i="35" s="1"/>
  <c r="N1708" i="35"/>
  <c r="N1759" i="35" s="1"/>
  <c r="R1708" i="35"/>
  <c r="R1759" i="35" s="1"/>
  <c r="G1708" i="35"/>
  <c r="G1759" i="35" s="1"/>
  <c r="K1708" i="35"/>
  <c r="K1759" i="35" s="1"/>
  <c r="O1708" i="35"/>
  <c r="O1759" i="35" s="1"/>
  <c r="D1759" i="35"/>
  <c r="H1708" i="35"/>
  <c r="H1759" i="35" s="1"/>
  <c r="P1708" i="35"/>
  <c r="P1759" i="35" s="1"/>
  <c r="I1708" i="35"/>
  <c r="I1759" i="35" s="1"/>
  <c r="Q1708" i="35"/>
  <c r="Q1759" i="35" s="1"/>
  <c r="I1705" i="35"/>
  <c r="I1756" i="35" s="1"/>
  <c r="L1704" i="35"/>
  <c r="L1755" i="35" s="1"/>
  <c r="Q1701" i="35"/>
  <c r="Q1752" i="35" s="1"/>
  <c r="F1700" i="35"/>
  <c r="F1751" i="35" s="1"/>
  <c r="J1700" i="35"/>
  <c r="J1751" i="35" s="1"/>
  <c r="N1700" i="35"/>
  <c r="N1751" i="35" s="1"/>
  <c r="R1700" i="35"/>
  <c r="R1751" i="35" s="1"/>
  <c r="G1700" i="35"/>
  <c r="G1751" i="35" s="1"/>
  <c r="K1700" i="35"/>
  <c r="K1751" i="35" s="1"/>
  <c r="O1700" i="35"/>
  <c r="O1751" i="35" s="1"/>
  <c r="D1751" i="35"/>
  <c r="H1700" i="35"/>
  <c r="H1751" i="35" s="1"/>
  <c r="P1700" i="35"/>
  <c r="P1751" i="35" s="1"/>
  <c r="I1700" i="35"/>
  <c r="I1751" i="35" s="1"/>
  <c r="Q1700" i="35"/>
  <c r="Q1751" i="35" s="1"/>
  <c r="F1696" i="35"/>
  <c r="F1747" i="35" s="1"/>
  <c r="J1696" i="35"/>
  <c r="J1747" i="35" s="1"/>
  <c r="N1696" i="35"/>
  <c r="N1747" i="35" s="1"/>
  <c r="R1696" i="35"/>
  <c r="R1747" i="35" s="1"/>
  <c r="G1696" i="35"/>
  <c r="G1747" i="35" s="1"/>
  <c r="K1696" i="35"/>
  <c r="K1747" i="35" s="1"/>
  <c r="O1696" i="35"/>
  <c r="O1747" i="35" s="1"/>
  <c r="D1747" i="35"/>
  <c r="F1692" i="35"/>
  <c r="F1743" i="35" s="1"/>
  <c r="J1692" i="35"/>
  <c r="J1743" i="35" s="1"/>
  <c r="N1692" i="35"/>
  <c r="N1743" i="35" s="1"/>
  <c r="R1692" i="35"/>
  <c r="R1743" i="35" s="1"/>
  <c r="G1692" i="35"/>
  <c r="G1743" i="35" s="1"/>
  <c r="K1692" i="35"/>
  <c r="K1743" i="35" s="1"/>
  <c r="O1692" i="35"/>
  <c r="O1743" i="35" s="1"/>
  <c r="D1743" i="35"/>
  <c r="F1688" i="35"/>
  <c r="F1739" i="35" s="1"/>
  <c r="J1688" i="35"/>
  <c r="J1739" i="35" s="1"/>
  <c r="N1688" i="35"/>
  <c r="N1739" i="35" s="1"/>
  <c r="R1688" i="35"/>
  <c r="R1739" i="35" s="1"/>
  <c r="G1688" i="35"/>
  <c r="G1739" i="35" s="1"/>
  <c r="K1688" i="35"/>
  <c r="K1739" i="35" s="1"/>
  <c r="O1688" i="35"/>
  <c r="O1739" i="35" s="1"/>
  <c r="D1739" i="35"/>
  <c r="F1684" i="35"/>
  <c r="F1735" i="35" s="1"/>
  <c r="J1684" i="35"/>
  <c r="J1735" i="35" s="1"/>
  <c r="N1684" i="35"/>
  <c r="N1735" i="35" s="1"/>
  <c r="R1684" i="35"/>
  <c r="R1735" i="35" s="1"/>
  <c r="G1684" i="35"/>
  <c r="G1735" i="35" s="1"/>
  <c r="K1684" i="35"/>
  <c r="K1735" i="35" s="1"/>
  <c r="O1684" i="35"/>
  <c r="O1735" i="35" s="1"/>
  <c r="D1735" i="35"/>
  <c r="L1731" i="35"/>
  <c r="F1680" i="35"/>
  <c r="J1680" i="35"/>
  <c r="N1680" i="35"/>
  <c r="R1680" i="35"/>
  <c r="G1680" i="35"/>
  <c r="K1680" i="35"/>
  <c r="O1680" i="35"/>
  <c r="D1730" i="35"/>
  <c r="D1731" i="35"/>
  <c r="Q1867" i="35"/>
  <c r="M1868" i="35"/>
  <c r="I1867" i="35"/>
  <c r="I1868" i="35"/>
  <c r="E1868" i="35"/>
  <c r="F1727" i="35"/>
  <c r="F1778" i="35" s="1"/>
  <c r="J1727" i="35"/>
  <c r="J1778" i="35" s="1"/>
  <c r="N1727" i="35"/>
  <c r="N1778" i="35" s="1"/>
  <c r="R1727" i="35"/>
  <c r="R1778" i="35" s="1"/>
  <c r="G1727" i="35"/>
  <c r="G1778" i="35" s="1"/>
  <c r="K1727" i="35"/>
  <c r="K1778" i="35" s="1"/>
  <c r="O1727" i="35"/>
  <c r="O1778" i="35" s="1"/>
  <c r="D1778" i="35"/>
  <c r="M1726" i="35"/>
  <c r="M1777" i="35" s="1"/>
  <c r="F1723" i="35"/>
  <c r="F1774" i="35" s="1"/>
  <c r="J1723" i="35"/>
  <c r="J1774" i="35" s="1"/>
  <c r="N1723" i="35"/>
  <c r="N1774" i="35" s="1"/>
  <c r="R1723" i="35"/>
  <c r="R1774" i="35" s="1"/>
  <c r="G1723" i="35"/>
  <c r="G1774" i="35" s="1"/>
  <c r="K1723" i="35"/>
  <c r="K1774" i="35" s="1"/>
  <c r="O1723" i="35"/>
  <c r="O1774" i="35" s="1"/>
  <c r="D1774" i="35"/>
  <c r="M1722" i="35"/>
  <c r="M1773" i="35" s="1"/>
  <c r="F1719" i="35"/>
  <c r="F1770" i="35" s="1"/>
  <c r="J1719" i="35"/>
  <c r="J1770" i="35" s="1"/>
  <c r="N1719" i="35"/>
  <c r="N1770" i="35" s="1"/>
  <c r="R1719" i="35"/>
  <c r="R1770" i="35" s="1"/>
  <c r="G1719" i="35"/>
  <c r="G1770" i="35" s="1"/>
  <c r="K1719" i="35"/>
  <c r="K1770" i="35" s="1"/>
  <c r="O1719" i="35"/>
  <c r="O1770" i="35" s="1"/>
  <c r="D1770" i="35"/>
  <c r="M1718" i="35"/>
  <c r="M1769" i="35" s="1"/>
  <c r="F1715" i="35"/>
  <c r="F1766" i="35" s="1"/>
  <c r="J1715" i="35"/>
  <c r="J1766" i="35" s="1"/>
  <c r="N1715" i="35"/>
  <c r="N1766" i="35" s="1"/>
  <c r="R1715" i="35"/>
  <c r="R1766" i="35" s="1"/>
  <c r="G1715" i="35"/>
  <c r="G1766" i="35" s="1"/>
  <c r="K1715" i="35"/>
  <c r="K1766" i="35" s="1"/>
  <c r="O1715" i="35"/>
  <c r="O1766" i="35" s="1"/>
  <c r="D1766" i="35"/>
  <c r="M1714" i="35"/>
  <c r="M1765" i="35" s="1"/>
  <c r="F1711" i="35"/>
  <c r="F1762" i="35" s="1"/>
  <c r="J1711" i="35"/>
  <c r="J1762" i="35" s="1"/>
  <c r="N1711" i="35"/>
  <c r="N1762" i="35" s="1"/>
  <c r="R1711" i="35"/>
  <c r="R1762" i="35" s="1"/>
  <c r="G1711" i="35"/>
  <c r="G1762" i="35" s="1"/>
  <c r="K1711" i="35"/>
  <c r="K1762" i="35" s="1"/>
  <c r="O1711" i="35"/>
  <c r="O1762" i="35" s="1"/>
  <c r="D1762" i="35"/>
  <c r="M1710" i="35"/>
  <c r="M1761" i="35" s="1"/>
  <c r="F1707" i="35"/>
  <c r="F1758" i="35" s="1"/>
  <c r="J1707" i="35"/>
  <c r="J1758" i="35" s="1"/>
  <c r="N1707" i="35"/>
  <c r="N1758" i="35" s="1"/>
  <c r="R1707" i="35"/>
  <c r="R1758" i="35" s="1"/>
  <c r="G1707" i="35"/>
  <c r="G1758" i="35" s="1"/>
  <c r="K1707" i="35"/>
  <c r="K1758" i="35" s="1"/>
  <c r="O1707" i="35"/>
  <c r="O1758" i="35" s="1"/>
  <c r="D1758" i="35"/>
  <c r="M1706" i="35"/>
  <c r="M1757" i="35" s="1"/>
  <c r="F1703" i="35"/>
  <c r="F1754" i="35" s="1"/>
  <c r="J1703" i="35"/>
  <c r="J1754" i="35" s="1"/>
  <c r="N1703" i="35"/>
  <c r="N1754" i="35" s="1"/>
  <c r="R1703" i="35"/>
  <c r="R1754" i="35" s="1"/>
  <c r="G1703" i="35"/>
  <c r="G1754" i="35" s="1"/>
  <c r="K1703" i="35"/>
  <c r="K1754" i="35" s="1"/>
  <c r="O1703" i="35"/>
  <c r="O1754" i="35" s="1"/>
  <c r="D1754" i="35"/>
  <c r="M1702" i="35"/>
  <c r="M1753" i="35" s="1"/>
  <c r="F1699" i="35"/>
  <c r="F1750" i="35" s="1"/>
  <c r="J1699" i="35"/>
  <c r="J1750" i="35" s="1"/>
  <c r="N1699" i="35"/>
  <c r="N1750" i="35" s="1"/>
  <c r="R1699" i="35"/>
  <c r="R1750" i="35" s="1"/>
  <c r="G1699" i="35"/>
  <c r="G1750" i="35" s="1"/>
  <c r="K1699" i="35"/>
  <c r="K1750" i="35" s="1"/>
  <c r="O1699" i="35"/>
  <c r="O1750" i="35" s="1"/>
  <c r="D1750" i="35"/>
  <c r="M1698" i="35"/>
  <c r="M1749" i="35" s="1"/>
  <c r="Q1696" i="35"/>
  <c r="Q1747" i="35" s="1"/>
  <c r="I1696" i="35"/>
  <c r="I1747" i="35" s="1"/>
  <c r="F1695" i="35"/>
  <c r="F1746" i="35" s="1"/>
  <c r="J1695" i="35"/>
  <c r="J1746" i="35" s="1"/>
  <c r="N1695" i="35"/>
  <c r="N1746" i="35" s="1"/>
  <c r="R1695" i="35"/>
  <c r="R1746" i="35" s="1"/>
  <c r="G1695" i="35"/>
  <c r="G1746" i="35" s="1"/>
  <c r="K1695" i="35"/>
  <c r="K1746" i="35" s="1"/>
  <c r="O1695" i="35"/>
  <c r="O1746" i="35" s="1"/>
  <c r="D1746" i="35"/>
  <c r="M1694" i="35"/>
  <c r="M1745" i="35" s="1"/>
  <c r="Q1692" i="35"/>
  <c r="Q1743" i="35" s="1"/>
  <c r="I1692" i="35"/>
  <c r="I1743" i="35" s="1"/>
  <c r="F1691" i="35"/>
  <c r="F1742" i="35" s="1"/>
  <c r="J1691" i="35"/>
  <c r="J1742" i="35" s="1"/>
  <c r="N1691" i="35"/>
  <c r="N1742" i="35" s="1"/>
  <c r="R1691" i="35"/>
  <c r="R1742" i="35" s="1"/>
  <c r="G1691" i="35"/>
  <c r="G1742" i="35" s="1"/>
  <c r="K1691" i="35"/>
  <c r="K1742" i="35" s="1"/>
  <c r="O1691" i="35"/>
  <c r="O1742" i="35" s="1"/>
  <c r="D1742" i="35"/>
  <c r="M1690" i="35"/>
  <c r="M1741" i="35" s="1"/>
  <c r="Q1688" i="35"/>
  <c r="Q1739" i="35" s="1"/>
  <c r="I1688" i="35"/>
  <c r="I1739" i="35" s="1"/>
  <c r="F1687" i="35"/>
  <c r="F1738" i="35" s="1"/>
  <c r="J1687" i="35"/>
  <c r="J1738" i="35" s="1"/>
  <c r="N1687" i="35"/>
  <c r="N1738" i="35" s="1"/>
  <c r="R1687" i="35"/>
  <c r="R1738" i="35" s="1"/>
  <c r="G1687" i="35"/>
  <c r="G1738" i="35" s="1"/>
  <c r="K1687" i="35"/>
  <c r="K1738" i="35" s="1"/>
  <c r="O1687" i="35"/>
  <c r="O1738" i="35" s="1"/>
  <c r="D1738" i="35"/>
  <c r="M1686" i="35"/>
  <c r="M1737" i="35" s="1"/>
  <c r="Q1684" i="35"/>
  <c r="Q1735" i="35" s="1"/>
  <c r="I1684" i="35"/>
  <c r="I1735" i="35" s="1"/>
  <c r="F1683" i="35"/>
  <c r="F1734" i="35" s="1"/>
  <c r="J1683" i="35"/>
  <c r="J1734" i="35" s="1"/>
  <c r="N1683" i="35"/>
  <c r="N1734" i="35" s="1"/>
  <c r="R1683" i="35"/>
  <c r="R1734" i="35" s="1"/>
  <c r="G1683" i="35"/>
  <c r="G1734" i="35" s="1"/>
  <c r="K1683" i="35"/>
  <c r="K1734" i="35" s="1"/>
  <c r="O1683" i="35"/>
  <c r="O1734" i="35" s="1"/>
  <c r="D1734" i="35"/>
  <c r="M1682" i="35"/>
  <c r="M1733" i="35" s="1"/>
  <c r="Q1680" i="35"/>
  <c r="I1680" i="35"/>
  <c r="D591" i="35"/>
  <c r="Q534" i="35"/>
  <c r="D2058" i="35"/>
  <c r="D2057" i="35"/>
  <c r="D2056" i="35"/>
  <c r="D2055" i="35"/>
  <c r="D2054" i="35"/>
  <c r="D2053" i="35"/>
  <c r="D2052" i="35"/>
  <c r="D2051" i="35"/>
  <c r="D2050" i="35"/>
  <c r="D2049" i="35"/>
  <c r="D2048" i="35"/>
  <c r="D2047" i="35"/>
  <c r="D2046" i="35"/>
  <c r="D2045" i="35"/>
  <c r="D2044" i="35"/>
  <c r="D2043" i="35"/>
  <c r="D2042" i="35"/>
  <c r="D2041" i="35"/>
  <c r="D2040" i="35"/>
  <c r="D2039" i="35"/>
  <c r="D2038" i="35"/>
  <c r="D2037" i="35"/>
  <c r="D2036" i="35"/>
  <c r="D2035" i="35"/>
  <c r="D2034" i="35"/>
  <c r="D2033" i="35"/>
  <c r="D2032" i="35"/>
  <c r="D2031" i="35"/>
  <c r="D2030" i="35"/>
  <c r="D2029" i="35"/>
  <c r="D2028" i="35"/>
  <c r="D2027" i="35"/>
  <c r="D2026" i="35"/>
  <c r="D2025" i="35"/>
  <c r="D2024" i="35"/>
  <c r="D2023" i="35"/>
  <c r="D2022" i="35"/>
  <c r="D2021" i="35"/>
  <c r="D2020" i="35"/>
  <c r="D2019" i="35"/>
  <c r="D2018" i="35"/>
  <c r="D2017" i="35"/>
  <c r="D2016" i="35"/>
  <c r="D2015" i="35"/>
  <c r="D2014" i="35"/>
  <c r="D2013" i="35"/>
  <c r="D2012" i="35"/>
  <c r="D2011" i="35"/>
  <c r="D2010" i="35"/>
  <c r="P2009" i="35"/>
  <c r="H2009" i="35"/>
  <c r="D2009" i="35"/>
  <c r="D2008" i="35"/>
  <c r="O2007" i="35"/>
  <c r="O2058" i="35" s="1"/>
  <c r="K2007" i="35"/>
  <c r="K2058" i="35" s="1"/>
  <c r="O2006" i="35"/>
  <c r="O2057" i="35" s="1"/>
  <c r="K2006" i="35"/>
  <c r="K2057" i="35" s="1"/>
  <c r="O2005" i="35"/>
  <c r="O2056" i="35" s="1"/>
  <c r="K2005" i="35"/>
  <c r="K2056" i="35" s="1"/>
  <c r="O2004" i="35"/>
  <c r="O2055" i="35" s="1"/>
  <c r="K2004" i="35"/>
  <c r="K2055" i="35" s="1"/>
  <c r="O2003" i="35"/>
  <c r="O2054" i="35" s="1"/>
  <c r="K2003" i="35"/>
  <c r="K2054" i="35" s="1"/>
  <c r="O2002" i="35"/>
  <c r="O2053" i="35" s="1"/>
  <c r="K2002" i="35"/>
  <c r="K2053" i="35" s="1"/>
  <c r="O2001" i="35"/>
  <c r="O2052" i="35" s="1"/>
  <c r="K2001" i="35"/>
  <c r="K2052" i="35" s="1"/>
  <c r="O2000" i="35"/>
  <c r="O2051" i="35" s="1"/>
  <c r="K2000" i="35"/>
  <c r="K2051" i="35" s="1"/>
  <c r="O1999" i="35"/>
  <c r="O2050" i="35" s="1"/>
  <c r="K1999" i="35"/>
  <c r="K2050" i="35" s="1"/>
  <c r="O1998" i="35"/>
  <c r="O2049" i="35" s="1"/>
  <c r="K1998" i="35"/>
  <c r="K2049" i="35" s="1"/>
  <c r="O1997" i="35"/>
  <c r="O2048" i="35" s="1"/>
  <c r="K1997" i="35"/>
  <c r="K2048" i="35" s="1"/>
  <c r="O1996" i="35"/>
  <c r="O2047" i="35" s="1"/>
  <c r="K1996" i="35"/>
  <c r="K2047" i="35" s="1"/>
  <c r="O1995" i="35"/>
  <c r="O2046" i="35" s="1"/>
  <c r="K1995" i="35"/>
  <c r="K2046" i="35" s="1"/>
  <c r="O1994" i="35"/>
  <c r="O2045" i="35" s="1"/>
  <c r="K1994" i="35"/>
  <c r="K2045" i="35" s="1"/>
  <c r="O1993" i="35"/>
  <c r="O2044" i="35" s="1"/>
  <c r="K1993" i="35"/>
  <c r="K2044" i="35" s="1"/>
  <c r="O1992" i="35"/>
  <c r="O2043" i="35" s="1"/>
  <c r="K1992" i="35"/>
  <c r="K2043" i="35" s="1"/>
  <c r="O1991" i="35"/>
  <c r="O2042" i="35" s="1"/>
  <c r="K1991" i="35"/>
  <c r="K2042" i="35" s="1"/>
  <c r="O1990" i="35"/>
  <c r="O2041" i="35" s="1"/>
  <c r="K1990" i="35"/>
  <c r="K2041" i="35" s="1"/>
  <c r="O1989" i="35"/>
  <c r="O2040" i="35" s="1"/>
  <c r="K1989" i="35"/>
  <c r="K2040" i="35" s="1"/>
  <c r="O1988" i="35"/>
  <c r="O2039" i="35" s="1"/>
  <c r="K1988" i="35"/>
  <c r="K2039" i="35" s="1"/>
  <c r="O1987" i="35"/>
  <c r="O2038" i="35" s="1"/>
  <c r="K1987" i="35"/>
  <c r="K2038" i="35" s="1"/>
  <c r="O1986" i="35"/>
  <c r="O2037" i="35" s="1"/>
  <c r="K1986" i="35"/>
  <c r="K2037" i="35" s="1"/>
  <c r="O1985" i="35"/>
  <c r="O2036" i="35" s="1"/>
  <c r="K1985" i="35"/>
  <c r="K2036" i="35" s="1"/>
  <c r="O1984" i="35"/>
  <c r="O2035" i="35" s="1"/>
  <c r="K1984" i="35"/>
  <c r="K2035" i="35" s="1"/>
  <c r="O1983" i="35"/>
  <c r="O2034" i="35" s="1"/>
  <c r="K1983" i="35"/>
  <c r="K2034" i="35" s="1"/>
  <c r="O1982" i="35"/>
  <c r="O2033" i="35" s="1"/>
  <c r="K1982" i="35"/>
  <c r="K2033" i="35" s="1"/>
  <c r="O1981" i="35"/>
  <c r="O2032" i="35" s="1"/>
  <c r="K1981" i="35"/>
  <c r="K2032" i="35" s="1"/>
  <c r="O1980" i="35"/>
  <c r="O2031" i="35" s="1"/>
  <c r="K1980" i="35"/>
  <c r="K2031" i="35" s="1"/>
  <c r="O1979" i="35"/>
  <c r="O2030" i="35" s="1"/>
  <c r="K1979" i="35"/>
  <c r="K2030" i="35" s="1"/>
  <c r="O1978" i="35"/>
  <c r="O2029" i="35" s="1"/>
  <c r="K1978" i="35"/>
  <c r="K2029" i="35" s="1"/>
  <c r="O1977" i="35"/>
  <c r="O2028" i="35" s="1"/>
  <c r="K1977" i="35"/>
  <c r="K2028" i="35" s="1"/>
  <c r="O1976" i="35"/>
  <c r="O2027" i="35" s="1"/>
  <c r="K1976" i="35"/>
  <c r="K2027" i="35" s="1"/>
  <c r="O1975" i="35"/>
  <c r="O2026" i="35" s="1"/>
  <c r="K1975" i="35"/>
  <c r="K2026" i="35" s="1"/>
  <c r="O1974" i="35"/>
  <c r="O2025" i="35" s="1"/>
  <c r="K1974" i="35"/>
  <c r="K2025" i="35" s="1"/>
  <c r="O1973" i="35"/>
  <c r="O2024" i="35" s="1"/>
  <c r="K1973" i="35"/>
  <c r="K2024" i="35" s="1"/>
  <c r="O1972" i="35"/>
  <c r="O2023" i="35" s="1"/>
  <c r="K1972" i="35"/>
  <c r="K2023" i="35" s="1"/>
  <c r="O1971" i="35"/>
  <c r="O2022" i="35" s="1"/>
  <c r="K1971" i="35"/>
  <c r="K2022" i="35" s="1"/>
  <c r="O1970" i="35"/>
  <c r="O2021" i="35" s="1"/>
  <c r="K1970" i="35"/>
  <c r="K2021" i="35" s="1"/>
  <c r="O1969" i="35"/>
  <c r="O2020" i="35" s="1"/>
  <c r="K1969" i="35"/>
  <c r="K2020" i="35" s="1"/>
  <c r="O1968" i="35"/>
  <c r="O2019" i="35" s="1"/>
  <c r="K1968" i="35"/>
  <c r="K2019" i="35" s="1"/>
  <c r="O1967" i="35"/>
  <c r="O2018" i="35" s="1"/>
  <c r="K1967" i="35"/>
  <c r="K2018" i="35" s="1"/>
  <c r="O1966" i="35"/>
  <c r="O2017" i="35" s="1"/>
  <c r="K1966" i="35"/>
  <c r="K2017" i="35" s="1"/>
  <c r="O1965" i="35"/>
  <c r="O2016" i="35" s="1"/>
  <c r="K1965" i="35"/>
  <c r="K2016" i="35" s="1"/>
  <c r="O1964" i="35"/>
  <c r="O2015" i="35" s="1"/>
  <c r="K1964" i="35"/>
  <c r="K2015" i="35" s="1"/>
  <c r="O1963" i="35"/>
  <c r="O2014" i="35" s="1"/>
  <c r="K1963" i="35"/>
  <c r="K2014" i="35" s="1"/>
  <c r="O1962" i="35"/>
  <c r="O2013" i="35" s="1"/>
  <c r="K1962" i="35"/>
  <c r="K2013" i="35" s="1"/>
  <c r="O1961" i="35"/>
  <c r="O2012" i="35" s="1"/>
  <c r="K1961" i="35"/>
  <c r="K2012" i="35" s="1"/>
  <c r="O1960" i="35"/>
  <c r="O2011" i="35" s="1"/>
  <c r="K1960" i="35"/>
  <c r="K2011" i="35" s="1"/>
  <c r="O1959" i="35"/>
  <c r="O2010" i="35" s="1"/>
  <c r="K1959" i="35"/>
  <c r="K2010" i="35" s="1"/>
  <c r="O1958" i="35"/>
  <c r="K1958" i="35"/>
  <c r="Q1792" i="35"/>
  <c r="M1792" i="35"/>
  <c r="I1792" i="35"/>
  <c r="E1792" i="35"/>
  <c r="F1726" i="35"/>
  <c r="F1777" i="35" s="1"/>
  <c r="J1726" i="35"/>
  <c r="J1777" i="35" s="1"/>
  <c r="N1726" i="35"/>
  <c r="N1777" i="35" s="1"/>
  <c r="R1726" i="35"/>
  <c r="R1777" i="35" s="1"/>
  <c r="G1726" i="35"/>
  <c r="G1777" i="35" s="1"/>
  <c r="K1726" i="35"/>
  <c r="K1777" i="35" s="1"/>
  <c r="O1726" i="35"/>
  <c r="O1777" i="35" s="1"/>
  <c r="D1777" i="35"/>
  <c r="F1722" i="35"/>
  <c r="F1773" i="35" s="1"/>
  <c r="J1722" i="35"/>
  <c r="J1773" i="35" s="1"/>
  <c r="N1722" i="35"/>
  <c r="N1773" i="35" s="1"/>
  <c r="R1722" i="35"/>
  <c r="R1773" i="35" s="1"/>
  <c r="G1722" i="35"/>
  <c r="G1773" i="35" s="1"/>
  <c r="K1722" i="35"/>
  <c r="K1773" i="35" s="1"/>
  <c r="O1722" i="35"/>
  <c r="O1773" i="35" s="1"/>
  <c r="D1773" i="35"/>
  <c r="F1718" i="35"/>
  <c r="F1769" i="35" s="1"/>
  <c r="J1718" i="35"/>
  <c r="J1769" i="35" s="1"/>
  <c r="N1718" i="35"/>
  <c r="N1769" i="35" s="1"/>
  <c r="R1718" i="35"/>
  <c r="R1769" i="35" s="1"/>
  <c r="G1718" i="35"/>
  <c r="G1769" i="35" s="1"/>
  <c r="K1718" i="35"/>
  <c r="K1769" i="35" s="1"/>
  <c r="O1718" i="35"/>
  <c r="O1769" i="35" s="1"/>
  <c r="D1769" i="35"/>
  <c r="F1714" i="35"/>
  <c r="F1765" i="35" s="1"/>
  <c r="J1714" i="35"/>
  <c r="J1765" i="35" s="1"/>
  <c r="N1714" i="35"/>
  <c r="N1765" i="35" s="1"/>
  <c r="R1714" i="35"/>
  <c r="R1765" i="35" s="1"/>
  <c r="G1714" i="35"/>
  <c r="G1765" i="35" s="1"/>
  <c r="K1714" i="35"/>
  <c r="K1765" i="35" s="1"/>
  <c r="O1714" i="35"/>
  <c r="O1765" i="35" s="1"/>
  <c r="D1765" i="35"/>
  <c r="F1710" i="35"/>
  <c r="F1761" i="35" s="1"/>
  <c r="J1710" i="35"/>
  <c r="J1761" i="35" s="1"/>
  <c r="N1710" i="35"/>
  <c r="N1761" i="35" s="1"/>
  <c r="R1710" i="35"/>
  <c r="R1761" i="35" s="1"/>
  <c r="G1710" i="35"/>
  <c r="G1761" i="35" s="1"/>
  <c r="K1710" i="35"/>
  <c r="K1761" i="35" s="1"/>
  <c r="O1710" i="35"/>
  <c r="O1761" i="35" s="1"/>
  <c r="D1761" i="35"/>
  <c r="F1706" i="35"/>
  <c r="F1757" i="35" s="1"/>
  <c r="J1706" i="35"/>
  <c r="J1757" i="35" s="1"/>
  <c r="N1706" i="35"/>
  <c r="N1757" i="35" s="1"/>
  <c r="R1706" i="35"/>
  <c r="R1757" i="35" s="1"/>
  <c r="G1706" i="35"/>
  <c r="G1757" i="35" s="1"/>
  <c r="K1706" i="35"/>
  <c r="K1757" i="35" s="1"/>
  <c r="O1706" i="35"/>
  <c r="O1757" i="35" s="1"/>
  <c r="D1757" i="35"/>
  <c r="F1702" i="35"/>
  <c r="F1753" i="35" s="1"/>
  <c r="J1702" i="35"/>
  <c r="J1753" i="35" s="1"/>
  <c r="N1702" i="35"/>
  <c r="N1753" i="35" s="1"/>
  <c r="R1702" i="35"/>
  <c r="R1753" i="35" s="1"/>
  <c r="G1702" i="35"/>
  <c r="G1753" i="35" s="1"/>
  <c r="K1702" i="35"/>
  <c r="K1753" i="35" s="1"/>
  <c r="O1702" i="35"/>
  <c r="O1753" i="35" s="1"/>
  <c r="D1753" i="35"/>
  <c r="F1698" i="35"/>
  <c r="F1749" i="35" s="1"/>
  <c r="J1698" i="35"/>
  <c r="J1749" i="35" s="1"/>
  <c r="N1698" i="35"/>
  <c r="N1749" i="35" s="1"/>
  <c r="R1698" i="35"/>
  <c r="R1749" i="35" s="1"/>
  <c r="G1698" i="35"/>
  <c r="G1749" i="35" s="1"/>
  <c r="K1698" i="35"/>
  <c r="K1749" i="35" s="1"/>
  <c r="O1698" i="35"/>
  <c r="O1749" i="35" s="1"/>
  <c r="D1749" i="35"/>
  <c r="P1696" i="35"/>
  <c r="P1747" i="35" s="1"/>
  <c r="H1696" i="35"/>
  <c r="H1747" i="35" s="1"/>
  <c r="F1694" i="35"/>
  <c r="F1745" i="35" s="1"/>
  <c r="J1694" i="35"/>
  <c r="J1745" i="35" s="1"/>
  <c r="N1694" i="35"/>
  <c r="N1745" i="35" s="1"/>
  <c r="R1694" i="35"/>
  <c r="R1745" i="35" s="1"/>
  <c r="G1694" i="35"/>
  <c r="G1745" i="35" s="1"/>
  <c r="K1694" i="35"/>
  <c r="K1745" i="35" s="1"/>
  <c r="O1694" i="35"/>
  <c r="O1745" i="35" s="1"/>
  <c r="D1745" i="35"/>
  <c r="P1692" i="35"/>
  <c r="P1743" i="35" s="1"/>
  <c r="H1692" i="35"/>
  <c r="H1743" i="35" s="1"/>
  <c r="F1690" i="35"/>
  <c r="F1741" i="35" s="1"/>
  <c r="J1690" i="35"/>
  <c r="J1741" i="35" s="1"/>
  <c r="N1690" i="35"/>
  <c r="N1741" i="35" s="1"/>
  <c r="R1690" i="35"/>
  <c r="R1741" i="35" s="1"/>
  <c r="G1690" i="35"/>
  <c r="G1741" i="35" s="1"/>
  <c r="K1690" i="35"/>
  <c r="K1741" i="35" s="1"/>
  <c r="O1690" i="35"/>
  <c r="O1741" i="35" s="1"/>
  <c r="D1741" i="35"/>
  <c r="P1688" i="35"/>
  <c r="P1739" i="35" s="1"/>
  <c r="H1688" i="35"/>
  <c r="H1739" i="35" s="1"/>
  <c r="F1686" i="35"/>
  <c r="F1737" i="35" s="1"/>
  <c r="J1686" i="35"/>
  <c r="J1737" i="35" s="1"/>
  <c r="N1686" i="35"/>
  <c r="N1737" i="35" s="1"/>
  <c r="R1686" i="35"/>
  <c r="R1737" i="35" s="1"/>
  <c r="G1686" i="35"/>
  <c r="G1737" i="35" s="1"/>
  <c r="K1686" i="35"/>
  <c r="K1737" i="35" s="1"/>
  <c r="O1686" i="35"/>
  <c r="O1737" i="35" s="1"/>
  <c r="D1737" i="35"/>
  <c r="P1684" i="35"/>
  <c r="P1735" i="35" s="1"/>
  <c r="H1684" i="35"/>
  <c r="H1735" i="35" s="1"/>
  <c r="F1682" i="35"/>
  <c r="F1733" i="35" s="1"/>
  <c r="J1682" i="35"/>
  <c r="J1733" i="35" s="1"/>
  <c r="N1682" i="35"/>
  <c r="N1733" i="35" s="1"/>
  <c r="R1682" i="35"/>
  <c r="R1733" i="35" s="1"/>
  <c r="G1682" i="35"/>
  <c r="G1733" i="35" s="1"/>
  <c r="K1682" i="35"/>
  <c r="K1733" i="35" s="1"/>
  <c r="O1682" i="35"/>
  <c r="O1733" i="35" s="1"/>
  <c r="D1733" i="35"/>
  <c r="P1680" i="35"/>
  <c r="H1680" i="35"/>
  <c r="F1106" i="35"/>
  <c r="N1626" i="35"/>
  <c r="J1637" i="35"/>
  <c r="F1626" i="35"/>
  <c r="F1637" i="35"/>
  <c r="R1627" i="35"/>
  <c r="L1626" i="35"/>
  <c r="L1627" i="35"/>
  <c r="F1479" i="35"/>
  <c r="F1530" i="35" s="1"/>
  <c r="J1479" i="35"/>
  <c r="J1530" i="35" s="1"/>
  <c r="N1479" i="35"/>
  <c r="N1530" i="35" s="1"/>
  <c r="R1479" i="35"/>
  <c r="R1530" i="35" s="1"/>
  <c r="E1479" i="35"/>
  <c r="E1530" i="35" s="1"/>
  <c r="K1479" i="35"/>
  <c r="K1530" i="35" s="1"/>
  <c r="P1479" i="35"/>
  <c r="P1530" i="35" s="1"/>
  <c r="G1479" i="35"/>
  <c r="G1530" i="35" s="1"/>
  <c r="M1479" i="35"/>
  <c r="M1530" i="35" s="1"/>
  <c r="H1479" i="35"/>
  <c r="H1530" i="35" s="1"/>
  <c r="O1479" i="35"/>
  <c r="O1530" i="35" s="1"/>
  <c r="I1479" i="35"/>
  <c r="I1530" i="35" s="1"/>
  <c r="Q1479" i="35"/>
  <c r="Q1530" i="35" s="1"/>
  <c r="F1475" i="35"/>
  <c r="F1526" i="35" s="1"/>
  <c r="J1475" i="35"/>
  <c r="J1526" i="35" s="1"/>
  <c r="N1475" i="35"/>
  <c r="N1526" i="35" s="1"/>
  <c r="R1475" i="35"/>
  <c r="R1526" i="35" s="1"/>
  <c r="E1475" i="35"/>
  <c r="E1526" i="35" s="1"/>
  <c r="K1475" i="35"/>
  <c r="K1526" i="35" s="1"/>
  <c r="P1475" i="35"/>
  <c r="P1526" i="35" s="1"/>
  <c r="G1475" i="35"/>
  <c r="G1526" i="35" s="1"/>
  <c r="M1475" i="35"/>
  <c r="M1526" i="35" s="1"/>
  <c r="H1475" i="35"/>
  <c r="H1526" i="35" s="1"/>
  <c r="O1475" i="35"/>
  <c r="O1526" i="35" s="1"/>
  <c r="I1475" i="35"/>
  <c r="I1526" i="35" s="1"/>
  <c r="Q1475" i="35"/>
  <c r="Q1526" i="35" s="1"/>
  <c r="D1526" i="35"/>
  <c r="F1471" i="35"/>
  <c r="F1522" i="35" s="1"/>
  <c r="J1471" i="35"/>
  <c r="J1522" i="35" s="1"/>
  <c r="N1471" i="35"/>
  <c r="N1522" i="35" s="1"/>
  <c r="R1471" i="35"/>
  <c r="R1522" i="35" s="1"/>
  <c r="E1471" i="35"/>
  <c r="E1522" i="35" s="1"/>
  <c r="K1471" i="35"/>
  <c r="K1522" i="35" s="1"/>
  <c r="P1471" i="35"/>
  <c r="P1522" i="35" s="1"/>
  <c r="G1471" i="35"/>
  <c r="G1522" i="35" s="1"/>
  <c r="M1471" i="35"/>
  <c r="M1522" i="35" s="1"/>
  <c r="H1471" i="35"/>
  <c r="H1522" i="35" s="1"/>
  <c r="O1471" i="35"/>
  <c r="O1522" i="35" s="1"/>
  <c r="I1471" i="35"/>
  <c r="I1522" i="35" s="1"/>
  <c r="Q1471" i="35"/>
  <c r="Q1522" i="35" s="1"/>
  <c r="D1522" i="35"/>
  <c r="F1467" i="35"/>
  <c r="F1518" i="35" s="1"/>
  <c r="J1467" i="35"/>
  <c r="J1518" i="35" s="1"/>
  <c r="N1467" i="35"/>
  <c r="N1518" i="35" s="1"/>
  <c r="R1467" i="35"/>
  <c r="R1518" i="35" s="1"/>
  <c r="E1467" i="35"/>
  <c r="E1518" i="35" s="1"/>
  <c r="K1467" i="35"/>
  <c r="K1518" i="35" s="1"/>
  <c r="P1467" i="35"/>
  <c r="P1518" i="35" s="1"/>
  <c r="G1467" i="35"/>
  <c r="G1518" i="35" s="1"/>
  <c r="M1467" i="35"/>
  <c r="M1518" i="35" s="1"/>
  <c r="H1467" i="35"/>
  <c r="H1518" i="35" s="1"/>
  <c r="O1467" i="35"/>
  <c r="O1518" i="35" s="1"/>
  <c r="I1467" i="35"/>
  <c r="I1518" i="35" s="1"/>
  <c r="Q1467" i="35"/>
  <c r="Q1518" i="35" s="1"/>
  <c r="D1518" i="35"/>
  <c r="F1463" i="35"/>
  <c r="F1514" i="35" s="1"/>
  <c r="J1463" i="35"/>
  <c r="J1514" i="35" s="1"/>
  <c r="N1463" i="35"/>
  <c r="N1514" i="35" s="1"/>
  <c r="R1463" i="35"/>
  <c r="R1514" i="35" s="1"/>
  <c r="E1463" i="35"/>
  <c r="E1514" i="35" s="1"/>
  <c r="K1463" i="35"/>
  <c r="K1514" i="35" s="1"/>
  <c r="P1463" i="35"/>
  <c r="P1514" i="35" s="1"/>
  <c r="G1463" i="35"/>
  <c r="G1514" i="35" s="1"/>
  <c r="M1463" i="35"/>
  <c r="M1514" i="35" s="1"/>
  <c r="H1463" i="35"/>
  <c r="H1514" i="35" s="1"/>
  <c r="O1463" i="35"/>
  <c r="O1514" i="35" s="1"/>
  <c r="I1463" i="35"/>
  <c r="I1514" i="35" s="1"/>
  <c r="Q1463" i="35"/>
  <c r="Q1514" i="35" s="1"/>
  <c r="D1514" i="35"/>
  <c r="F1459" i="35"/>
  <c r="F1510" i="35" s="1"/>
  <c r="J1459" i="35"/>
  <c r="J1510" i="35" s="1"/>
  <c r="N1459" i="35"/>
  <c r="N1510" i="35" s="1"/>
  <c r="R1459" i="35"/>
  <c r="R1510" i="35" s="1"/>
  <c r="E1459" i="35"/>
  <c r="E1510" i="35" s="1"/>
  <c r="K1459" i="35"/>
  <c r="K1510" i="35" s="1"/>
  <c r="P1459" i="35"/>
  <c r="P1510" i="35" s="1"/>
  <c r="G1459" i="35"/>
  <c r="G1510" i="35" s="1"/>
  <c r="M1459" i="35"/>
  <c r="M1510" i="35" s="1"/>
  <c r="H1459" i="35"/>
  <c r="H1510" i="35" s="1"/>
  <c r="O1459" i="35"/>
  <c r="O1510" i="35" s="1"/>
  <c r="I1459" i="35"/>
  <c r="I1510" i="35" s="1"/>
  <c r="Q1459" i="35"/>
  <c r="Q1510" i="35" s="1"/>
  <c r="D1510" i="35"/>
  <c r="F1455" i="35"/>
  <c r="F1506" i="35" s="1"/>
  <c r="J1455" i="35"/>
  <c r="J1506" i="35" s="1"/>
  <c r="N1455" i="35"/>
  <c r="N1506" i="35" s="1"/>
  <c r="R1455" i="35"/>
  <c r="R1506" i="35" s="1"/>
  <c r="E1455" i="35"/>
  <c r="E1506" i="35" s="1"/>
  <c r="K1455" i="35"/>
  <c r="K1506" i="35" s="1"/>
  <c r="P1455" i="35"/>
  <c r="P1506" i="35" s="1"/>
  <c r="G1455" i="35"/>
  <c r="G1506" i="35" s="1"/>
  <c r="M1455" i="35"/>
  <c r="M1506" i="35" s="1"/>
  <c r="H1455" i="35"/>
  <c r="H1506" i="35" s="1"/>
  <c r="O1455" i="35"/>
  <c r="O1506" i="35" s="1"/>
  <c r="I1455" i="35"/>
  <c r="I1506" i="35" s="1"/>
  <c r="Q1455" i="35"/>
  <c r="Q1506" i="35" s="1"/>
  <c r="D1506" i="35"/>
  <c r="F1451" i="35"/>
  <c r="F1502" i="35" s="1"/>
  <c r="J1451" i="35"/>
  <c r="J1502" i="35" s="1"/>
  <c r="N1451" i="35"/>
  <c r="N1502" i="35" s="1"/>
  <c r="R1451" i="35"/>
  <c r="R1502" i="35" s="1"/>
  <c r="E1451" i="35"/>
  <c r="E1502" i="35" s="1"/>
  <c r="K1451" i="35"/>
  <c r="K1502" i="35" s="1"/>
  <c r="P1451" i="35"/>
  <c r="P1502" i="35" s="1"/>
  <c r="G1451" i="35"/>
  <c r="G1502" i="35" s="1"/>
  <c r="M1451" i="35"/>
  <c r="M1502" i="35" s="1"/>
  <c r="H1451" i="35"/>
  <c r="H1502" i="35" s="1"/>
  <c r="O1451" i="35"/>
  <c r="O1502" i="35" s="1"/>
  <c r="I1451" i="35"/>
  <c r="I1502" i="35" s="1"/>
  <c r="Q1451" i="35"/>
  <c r="Q1502" i="35" s="1"/>
  <c r="D1502" i="35"/>
  <c r="F1447" i="35"/>
  <c r="F1498" i="35" s="1"/>
  <c r="J1447" i="35"/>
  <c r="J1498" i="35" s="1"/>
  <c r="N1447" i="35"/>
  <c r="N1498" i="35" s="1"/>
  <c r="R1447" i="35"/>
  <c r="R1498" i="35" s="1"/>
  <c r="E1447" i="35"/>
  <c r="E1498" i="35" s="1"/>
  <c r="K1447" i="35"/>
  <c r="K1498" i="35" s="1"/>
  <c r="P1447" i="35"/>
  <c r="P1498" i="35" s="1"/>
  <c r="H1447" i="35"/>
  <c r="H1498" i="35" s="1"/>
  <c r="M1447" i="35"/>
  <c r="M1498" i="35" s="1"/>
  <c r="G1447" i="35"/>
  <c r="G1498" i="35" s="1"/>
  <c r="Q1447" i="35"/>
  <c r="Q1498" i="35" s="1"/>
  <c r="I1447" i="35"/>
  <c r="I1498" i="35" s="1"/>
  <c r="L1447" i="35"/>
  <c r="L1498" i="35" s="1"/>
  <c r="D1498" i="35"/>
  <c r="F1443" i="35"/>
  <c r="F1494" i="35" s="1"/>
  <c r="J1443" i="35"/>
  <c r="J1494" i="35" s="1"/>
  <c r="N1443" i="35"/>
  <c r="N1494" i="35" s="1"/>
  <c r="R1443" i="35"/>
  <c r="R1494" i="35" s="1"/>
  <c r="E1443" i="35"/>
  <c r="E1494" i="35" s="1"/>
  <c r="K1443" i="35"/>
  <c r="K1494" i="35" s="1"/>
  <c r="P1443" i="35"/>
  <c r="P1494" i="35" s="1"/>
  <c r="H1443" i="35"/>
  <c r="H1494" i="35" s="1"/>
  <c r="M1443" i="35"/>
  <c r="M1494" i="35" s="1"/>
  <c r="G1443" i="35"/>
  <c r="G1494" i="35" s="1"/>
  <c r="Q1443" i="35"/>
  <c r="Q1494" i="35" s="1"/>
  <c r="I1443" i="35"/>
  <c r="I1494" i="35" s="1"/>
  <c r="L1443" i="35"/>
  <c r="L1494" i="35" s="1"/>
  <c r="D1494" i="35"/>
  <c r="F1439" i="35"/>
  <c r="F1490" i="35" s="1"/>
  <c r="J1439" i="35"/>
  <c r="J1490" i="35" s="1"/>
  <c r="N1439" i="35"/>
  <c r="N1490" i="35" s="1"/>
  <c r="R1439" i="35"/>
  <c r="R1490" i="35" s="1"/>
  <c r="E1439" i="35"/>
  <c r="E1490" i="35" s="1"/>
  <c r="K1439" i="35"/>
  <c r="K1490" i="35" s="1"/>
  <c r="P1439" i="35"/>
  <c r="P1490" i="35" s="1"/>
  <c r="H1439" i="35"/>
  <c r="H1490" i="35" s="1"/>
  <c r="M1439" i="35"/>
  <c r="M1490" i="35" s="1"/>
  <c r="G1439" i="35"/>
  <c r="G1490" i="35" s="1"/>
  <c r="Q1439" i="35"/>
  <c r="Q1490" i="35" s="1"/>
  <c r="I1439" i="35"/>
  <c r="L1439" i="35"/>
  <c r="L1490" i="35" s="1"/>
  <c r="D1490" i="35"/>
  <c r="E1585" i="35"/>
  <c r="E1636" i="35" s="1"/>
  <c r="I1585" i="35"/>
  <c r="I1636" i="35" s="1"/>
  <c r="M1585" i="35"/>
  <c r="M1636" i="35" s="1"/>
  <c r="Q1585" i="35"/>
  <c r="Q1636" i="35" s="1"/>
  <c r="E1584" i="35"/>
  <c r="E1635" i="35" s="1"/>
  <c r="I1584" i="35"/>
  <c r="I1635" i="35" s="1"/>
  <c r="M1584" i="35"/>
  <c r="M1635" i="35" s="1"/>
  <c r="Q1584" i="35"/>
  <c r="Q1635" i="35" s="1"/>
  <c r="E1583" i="35"/>
  <c r="E1634" i="35" s="1"/>
  <c r="I1583" i="35"/>
  <c r="I1634" i="35" s="1"/>
  <c r="M1583" i="35"/>
  <c r="M1634" i="35" s="1"/>
  <c r="Q1583" i="35"/>
  <c r="Q1634" i="35" s="1"/>
  <c r="E1582" i="35"/>
  <c r="E1633" i="35" s="1"/>
  <c r="I1582" i="35"/>
  <c r="I1633" i="35" s="1"/>
  <c r="M1582" i="35"/>
  <c r="M1633" i="35" s="1"/>
  <c r="Q1582" i="35"/>
  <c r="Q1633" i="35" s="1"/>
  <c r="E1581" i="35"/>
  <c r="E1632" i="35" s="1"/>
  <c r="I1581" i="35"/>
  <c r="I1632" i="35" s="1"/>
  <c r="M1581" i="35"/>
  <c r="M1632" i="35" s="1"/>
  <c r="Q1581" i="35"/>
  <c r="Q1632" i="35" s="1"/>
  <c r="E1580" i="35"/>
  <c r="E1631" i="35" s="1"/>
  <c r="I1580" i="35"/>
  <c r="I1631" i="35" s="1"/>
  <c r="M1580" i="35"/>
  <c r="M1631" i="35" s="1"/>
  <c r="Q1580" i="35"/>
  <c r="Q1631" i="35" s="1"/>
  <c r="E1579" i="35"/>
  <c r="E1630" i="35" s="1"/>
  <c r="I1579" i="35"/>
  <c r="I1630" i="35" s="1"/>
  <c r="M1579" i="35"/>
  <c r="M1630" i="35" s="1"/>
  <c r="Q1579" i="35"/>
  <c r="Q1630" i="35" s="1"/>
  <c r="E1578" i="35"/>
  <c r="E1629" i="35" s="1"/>
  <c r="I1578" i="35"/>
  <c r="I1629" i="35" s="1"/>
  <c r="M1578" i="35"/>
  <c r="M1629" i="35" s="1"/>
  <c r="Q1578" i="35"/>
  <c r="Q1629" i="35" s="1"/>
  <c r="E1577" i="35"/>
  <c r="E1628" i="35" s="1"/>
  <c r="I1577" i="35"/>
  <c r="I1628" i="35" s="1"/>
  <c r="M1577" i="35"/>
  <c r="M1628" i="35" s="1"/>
  <c r="Q1577" i="35"/>
  <c r="Q1628" i="35" s="1"/>
  <c r="E1576" i="35"/>
  <c r="I1576" i="35"/>
  <c r="M1576" i="35"/>
  <c r="Q1576" i="35"/>
  <c r="F1482" i="35"/>
  <c r="F1533" i="35" s="1"/>
  <c r="J1482" i="35"/>
  <c r="J1533" i="35" s="1"/>
  <c r="N1482" i="35"/>
  <c r="N1533" i="35" s="1"/>
  <c r="R1482" i="35"/>
  <c r="R1533" i="35" s="1"/>
  <c r="E1482" i="35"/>
  <c r="E1533" i="35" s="1"/>
  <c r="K1482" i="35"/>
  <c r="K1533" i="35" s="1"/>
  <c r="M1481" i="35"/>
  <c r="M1532" i="35" s="1"/>
  <c r="F1478" i="35"/>
  <c r="F1529" i="35" s="1"/>
  <c r="J1478" i="35"/>
  <c r="J1529" i="35" s="1"/>
  <c r="N1478" i="35"/>
  <c r="N1529" i="35" s="1"/>
  <c r="R1478" i="35"/>
  <c r="R1529" i="35" s="1"/>
  <c r="E1478" i="35"/>
  <c r="E1529" i="35" s="1"/>
  <c r="K1478" i="35"/>
  <c r="K1529" i="35" s="1"/>
  <c r="P1478" i="35"/>
  <c r="P1529" i="35" s="1"/>
  <c r="M1477" i="35"/>
  <c r="M1528" i="35" s="1"/>
  <c r="F1474" i="35"/>
  <c r="F1525" i="35" s="1"/>
  <c r="J1474" i="35"/>
  <c r="J1525" i="35" s="1"/>
  <c r="N1474" i="35"/>
  <c r="N1525" i="35" s="1"/>
  <c r="R1474" i="35"/>
  <c r="R1525" i="35" s="1"/>
  <c r="E1474" i="35"/>
  <c r="E1525" i="35" s="1"/>
  <c r="K1474" i="35"/>
  <c r="K1525" i="35" s="1"/>
  <c r="P1474" i="35"/>
  <c r="P1525" i="35" s="1"/>
  <c r="M1473" i="35"/>
  <c r="M1524" i="35" s="1"/>
  <c r="F1470" i="35"/>
  <c r="F1521" i="35" s="1"/>
  <c r="J1470" i="35"/>
  <c r="J1521" i="35" s="1"/>
  <c r="N1470" i="35"/>
  <c r="N1521" i="35" s="1"/>
  <c r="R1470" i="35"/>
  <c r="R1521" i="35" s="1"/>
  <c r="E1470" i="35"/>
  <c r="E1521" i="35" s="1"/>
  <c r="K1470" i="35"/>
  <c r="K1521" i="35" s="1"/>
  <c r="P1470" i="35"/>
  <c r="P1521" i="35" s="1"/>
  <c r="M1469" i="35"/>
  <c r="M1520" i="35" s="1"/>
  <c r="F1466" i="35"/>
  <c r="F1517" i="35" s="1"/>
  <c r="J1466" i="35"/>
  <c r="J1517" i="35" s="1"/>
  <c r="N1466" i="35"/>
  <c r="N1517" i="35" s="1"/>
  <c r="R1466" i="35"/>
  <c r="R1517" i="35" s="1"/>
  <c r="E1466" i="35"/>
  <c r="E1517" i="35" s="1"/>
  <c r="K1466" i="35"/>
  <c r="K1517" i="35" s="1"/>
  <c r="P1466" i="35"/>
  <c r="P1517" i="35" s="1"/>
  <c r="M1465" i="35"/>
  <c r="M1516" i="35" s="1"/>
  <c r="F1462" i="35"/>
  <c r="F1513" i="35" s="1"/>
  <c r="J1462" i="35"/>
  <c r="J1513" i="35" s="1"/>
  <c r="N1462" i="35"/>
  <c r="N1513" i="35" s="1"/>
  <c r="R1462" i="35"/>
  <c r="R1513" i="35" s="1"/>
  <c r="E1462" i="35"/>
  <c r="E1513" i="35" s="1"/>
  <c r="K1462" i="35"/>
  <c r="K1513" i="35" s="1"/>
  <c r="P1462" i="35"/>
  <c r="P1513" i="35" s="1"/>
  <c r="M1461" i="35"/>
  <c r="M1512" i="35" s="1"/>
  <c r="F1458" i="35"/>
  <c r="F1509" i="35" s="1"/>
  <c r="J1458" i="35"/>
  <c r="J1509" i="35" s="1"/>
  <c r="N1458" i="35"/>
  <c r="N1509" i="35" s="1"/>
  <c r="R1458" i="35"/>
  <c r="R1509" i="35" s="1"/>
  <c r="E1458" i="35"/>
  <c r="E1509" i="35" s="1"/>
  <c r="K1458" i="35"/>
  <c r="K1509" i="35" s="1"/>
  <c r="P1458" i="35"/>
  <c r="P1509" i="35" s="1"/>
  <c r="M1457" i="35"/>
  <c r="M1508" i="35" s="1"/>
  <c r="F1454" i="35"/>
  <c r="F1505" i="35" s="1"/>
  <c r="J1454" i="35"/>
  <c r="J1505" i="35" s="1"/>
  <c r="N1454" i="35"/>
  <c r="N1505" i="35" s="1"/>
  <c r="R1454" i="35"/>
  <c r="R1505" i="35" s="1"/>
  <c r="E1454" i="35"/>
  <c r="E1505" i="35" s="1"/>
  <c r="K1454" i="35"/>
  <c r="K1505" i="35" s="1"/>
  <c r="P1454" i="35"/>
  <c r="P1505" i="35" s="1"/>
  <c r="M1453" i="35"/>
  <c r="M1504" i="35" s="1"/>
  <c r="Q1449" i="35"/>
  <c r="Q1500" i="35" s="1"/>
  <c r="F1448" i="35"/>
  <c r="F1499" i="35" s="1"/>
  <c r="J1448" i="35"/>
  <c r="J1499" i="35" s="1"/>
  <c r="N1448" i="35"/>
  <c r="N1499" i="35" s="1"/>
  <c r="R1448" i="35"/>
  <c r="R1499" i="35" s="1"/>
  <c r="E1448" i="35"/>
  <c r="E1499" i="35" s="1"/>
  <c r="K1448" i="35"/>
  <c r="K1499" i="35" s="1"/>
  <c r="P1448" i="35"/>
  <c r="P1499" i="35" s="1"/>
  <c r="H1448" i="35"/>
  <c r="H1499" i="35" s="1"/>
  <c r="M1448" i="35"/>
  <c r="M1499" i="35" s="1"/>
  <c r="Q1445" i="35"/>
  <c r="Q1496" i="35" s="1"/>
  <c r="F1444" i="35"/>
  <c r="F1495" i="35" s="1"/>
  <c r="J1444" i="35"/>
  <c r="J1495" i="35" s="1"/>
  <c r="N1444" i="35"/>
  <c r="N1495" i="35" s="1"/>
  <c r="R1444" i="35"/>
  <c r="R1495" i="35" s="1"/>
  <c r="E1444" i="35"/>
  <c r="E1495" i="35" s="1"/>
  <c r="K1444" i="35"/>
  <c r="K1495" i="35" s="1"/>
  <c r="P1444" i="35"/>
  <c r="P1495" i="35" s="1"/>
  <c r="H1444" i="35"/>
  <c r="H1495" i="35" s="1"/>
  <c r="M1444" i="35"/>
  <c r="M1495" i="35" s="1"/>
  <c r="Q1441" i="35"/>
  <c r="Q1492" i="35" s="1"/>
  <c r="F1440" i="35"/>
  <c r="F1491" i="35" s="1"/>
  <c r="J1440" i="35"/>
  <c r="J1491" i="35" s="1"/>
  <c r="N1440" i="35"/>
  <c r="N1491" i="35" s="1"/>
  <c r="R1440" i="35"/>
  <c r="R1491" i="35" s="1"/>
  <c r="E1440" i="35"/>
  <c r="E1491" i="35" s="1"/>
  <c r="K1440" i="35"/>
  <c r="K1491" i="35" s="1"/>
  <c r="P1440" i="35"/>
  <c r="P1491" i="35" s="1"/>
  <c r="H1440" i="35"/>
  <c r="H1491" i="35" s="1"/>
  <c r="M1440" i="35"/>
  <c r="M1491" i="35" s="1"/>
  <c r="Q1437" i="35"/>
  <c r="F1481" i="35"/>
  <c r="F1532" i="35" s="1"/>
  <c r="J1481" i="35"/>
  <c r="J1532" i="35" s="1"/>
  <c r="N1481" i="35"/>
  <c r="N1532" i="35" s="1"/>
  <c r="R1481" i="35"/>
  <c r="R1532" i="35" s="1"/>
  <c r="E1481" i="35"/>
  <c r="E1532" i="35" s="1"/>
  <c r="K1481" i="35"/>
  <c r="K1532" i="35" s="1"/>
  <c r="P1481" i="35"/>
  <c r="P1532" i="35" s="1"/>
  <c r="F1477" i="35"/>
  <c r="F1528" i="35" s="1"/>
  <c r="J1477" i="35"/>
  <c r="J1528" i="35" s="1"/>
  <c r="N1477" i="35"/>
  <c r="N1528" i="35" s="1"/>
  <c r="R1477" i="35"/>
  <c r="R1528" i="35" s="1"/>
  <c r="E1477" i="35"/>
  <c r="E1528" i="35" s="1"/>
  <c r="K1477" i="35"/>
  <c r="K1528" i="35" s="1"/>
  <c r="P1477" i="35"/>
  <c r="P1528" i="35" s="1"/>
  <c r="F1473" i="35"/>
  <c r="F1524" i="35" s="1"/>
  <c r="J1473" i="35"/>
  <c r="J1524" i="35" s="1"/>
  <c r="N1473" i="35"/>
  <c r="N1524" i="35" s="1"/>
  <c r="R1473" i="35"/>
  <c r="R1524" i="35" s="1"/>
  <c r="E1473" i="35"/>
  <c r="E1524" i="35" s="1"/>
  <c r="K1473" i="35"/>
  <c r="K1524" i="35" s="1"/>
  <c r="P1473" i="35"/>
  <c r="P1524" i="35" s="1"/>
  <c r="F1469" i="35"/>
  <c r="F1520" i="35" s="1"/>
  <c r="J1469" i="35"/>
  <c r="J1520" i="35" s="1"/>
  <c r="N1469" i="35"/>
  <c r="N1520" i="35" s="1"/>
  <c r="R1469" i="35"/>
  <c r="R1520" i="35" s="1"/>
  <c r="E1469" i="35"/>
  <c r="E1520" i="35" s="1"/>
  <c r="K1469" i="35"/>
  <c r="K1520" i="35" s="1"/>
  <c r="P1469" i="35"/>
  <c r="P1520" i="35" s="1"/>
  <c r="F1465" i="35"/>
  <c r="F1516" i="35" s="1"/>
  <c r="J1465" i="35"/>
  <c r="J1516" i="35" s="1"/>
  <c r="N1465" i="35"/>
  <c r="N1516" i="35" s="1"/>
  <c r="R1465" i="35"/>
  <c r="R1516" i="35" s="1"/>
  <c r="E1465" i="35"/>
  <c r="E1516" i="35" s="1"/>
  <c r="K1465" i="35"/>
  <c r="K1516" i="35" s="1"/>
  <c r="P1465" i="35"/>
  <c r="P1516" i="35" s="1"/>
  <c r="F1461" i="35"/>
  <c r="F1512" i="35" s="1"/>
  <c r="J1461" i="35"/>
  <c r="J1512" i="35" s="1"/>
  <c r="N1461" i="35"/>
  <c r="N1512" i="35" s="1"/>
  <c r="R1461" i="35"/>
  <c r="R1512" i="35" s="1"/>
  <c r="E1461" i="35"/>
  <c r="E1512" i="35" s="1"/>
  <c r="K1461" i="35"/>
  <c r="K1512" i="35" s="1"/>
  <c r="P1461" i="35"/>
  <c r="P1512" i="35" s="1"/>
  <c r="F1457" i="35"/>
  <c r="F1508" i="35" s="1"/>
  <c r="J1457" i="35"/>
  <c r="J1508" i="35" s="1"/>
  <c r="N1457" i="35"/>
  <c r="N1508" i="35" s="1"/>
  <c r="R1457" i="35"/>
  <c r="R1508" i="35" s="1"/>
  <c r="E1457" i="35"/>
  <c r="E1508" i="35" s="1"/>
  <c r="K1457" i="35"/>
  <c r="K1508" i="35" s="1"/>
  <c r="P1457" i="35"/>
  <c r="P1508" i="35" s="1"/>
  <c r="F1453" i="35"/>
  <c r="F1504" i="35" s="1"/>
  <c r="J1453" i="35"/>
  <c r="J1504" i="35" s="1"/>
  <c r="N1453" i="35"/>
  <c r="N1504" i="35" s="1"/>
  <c r="R1453" i="35"/>
  <c r="R1504" i="35" s="1"/>
  <c r="E1453" i="35"/>
  <c r="E1504" i="35" s="1"/>
  <c r="K1453" i="35"/>
  <c r="K1504" i="35" s="1"/>
  <c r="P1453" i="35"/>
  <c r="P1504" i="35" s="1"/>
  <c r="F1449" i="35"/>
  <c r="F1500" i="35" s="1"/>
  <c r="J1449" i="35"/>
  <c r="J1500" i="35" s="1"/>
  <c r="N1449" i="35"/>
  <c r="N1500" i="35" s="1"/>
  <c r="R1449" i="35"/>
  <c r="R1500" i="35" s="1"/>
  <c r="E1449" i="35"/>
  <c r="E1500" i="35" s="1"/>
  <c r="K1449" i="35"/>
  <c r="K1500" i="35" s="1"/>
  <c r="P1449" i="35"/>
  <c r="P1500" i="35" s="1"/>
  <c r="H1449" i="35"/>
  <c r="H1500" i="35" s="1"/>
  <c r="M1449" i="35"/>
  <c r="M1500" i="35" s="1"/>
  <c r="F1445" i="35"/>
  <c r="F1496" i="35" s="1"/>
  <c r="J1445" i="35"/>
  <c r="J1496" i="35" s="1"/>
  <c r="N1445" i="35"/>
  <c r="N1496" i="35" s="1"/>
  <c r="R1445" i="35"/>
  <c r="R1496" i="35" s="1"/>
  <c r="E1445" i="35"/>
  <c r="E1496" i="35" s="1"/>
  <c r="K1445" i="35"/>
  <c r="K1496" i="35" s="1"/>
  <c r="P1445" i="35"/>
  <c r="P1496" i="35" s="1"/>
  <c r="H1445" i="35"/>
  <c r="H1496" i="35" s="1"/>
  <c r="M1445" i="35"/>
  <c r="M1496" i="35" s="1"/>
  <c r="F1441" i="35"/>
  <c r="F1492" i="35" s="1"/>
  <c r="J1441" i="35"/>
  <c r="J1492" i="35" s="1"/>
  <c r="N1441" i="35"/>
  <c r="N1492" i="35" s="1"/>
  <c r="R1441" i="35"/>
  <c r="R1492" i="35" s="1"/>
  <c r="E1441" i="35"/>
  <c r="E1492" i="35" s="1"/>
  <c r="K1441" i="35"/>
  <c r="K1492" i="35" s="1"/>
  <c r="P1441" i="35"/>
  <c r="P1492" i="35" s="1"/>
  <c r="H1441" i="35"/>
  <c r="H1492" i="35" s="1"/>
  <c r="M1441" i="35"/>
  <c r="M1492" i="35" s="1"/>
  <c r="O1488" i="35"/>
  <c r="F1437" i="35"/>
  <c r="J1437" i="35"/>
  <c r="N1437" i="35"/>
  <c r="R1437" i="35"/>
  <c r="E1437" i="35"/>
  <c r="K1437" i="35"/>
  <c r="P1437" i="35"/>
  <c r="H1437" i="35"/>
  <c r="M1437" i="35"/>
  <c r="D1488" i="35"/>
  <c r="F1486" i="35"/>
  <c r="F1537" i="35" s="1"/>
  <c r="J1486" i="35"/>
  <c r="J1537" i="35" s="1"/>
  <c r="N1486" i="35"/>
  <c r="N1537" i="35" s="1"/>
  <c r="R1486" i="35"/>
  <c r="R1537" i="35" s="1"/>
  <c r="F1485" i="35"/>
  <c r="F1536" i="35" s="1"/>
  <c r="J1485" i="35"/>
  <c r="J1536" i="35" s="1"/>
  <c r="N1485" i="35"/>
  <c r="N1536" i="35" s="1"/>
  <c r="R1485" i="35"/>
  <c r="R1536" i="35" s="1"/>
  <c r="F1484" i="35"/>
  <c r="F1535" i="35" s="1"/>
  <c r="J1484" i="35"/>
  <c r="J1535" i="35" s="1"/>
  <c r="N1484" i="35"/>
  <c r="N1535" i="35" s="1"/>
  <c r="R1484" i="35"/>
  <c r="R1535" i="35" s="1"/>
  <c r="F1483" i="35"/>
  <c r="F1534" i="35" s="1"/>
  <c r="J1483" i="35"/>
  <c r="J1534" i="35" s="1"/>
  <c r="N1483" i="35"/>
  <c r="N1534" i="35" s="1"/>
  <c r="R1483" i="35"/>
  <c r="R1534" i="35" s="1"/>
  <c r="O1482" i="35"/>
  <c r="O1533" i="35" s="1"/>
  <c r="H1482" i="35"/>
  <c r="H1533" i="35" s="1"/>
  <c r="Q1481" i="35"/>
  <c r="Q1532" i="35" s="1"/>
  <c r="I1481" i="35"/>
  <c r="I1532" i="35" s="1"/>
  <c r="F1480" i="35"/>
  <c r="F1531" i="35" s="1"/>
  <c r="J1480" i="35"/>
  <c r="J1531" i="35" s="1"/>
  <c r="N1480" i="35"/>
  <c r="N1531" i="35" s="1"/>
  <c r="R1480" i="35"/>
  <c r="R1531" i="35" s="1"/>
  <c r="E1480" i="35"/>
  <c r="E1531" i="35" s="1"/>
  <c r="K1480" i="35"/>
  <c r="K1531" i="35" s="1"/>
  <c r="P1480" i="35"/>
  <c r="P1531" i="35" s="1"/>
  <c r="O1478" i="35"/>
  <c r="O1529" i="35" s="1"/>
  <c r="H1478" i="35"/>
  <c r="H1529" i="35" s="1"/>
  <c r="Q1477" i="35"/>
  <c r="Q1528" i="35" s="1"/>
  <c r="I1477" i="35"/>
  <c r="I1528" i="35" s="1"/>
  <c r="F1476" i="35"/>
  <c r="F1527" i="35" s="1"/>
  <c r="J1476" i="35"/>
  <c r="J1527" i="35" s="1"/>
  <c r="N1476" i="35"/>
  <c r="N1527" i="35" s="1"/>
  <c r="R1476" i="35"/>
  <c r="R1527" i="35" s="1"/>
  <c r="E1476" i="35"/>
  <c r="E1527" i="35" s="1"/>
  <c r="K1476" i="35"/>
  <c r="K1527" i="35" s="1"/>
  <c r="P1476" i="35"/>
  <c r="P1527" i="35" s="1"/>
  <c r="O1474" i="35"/>
  <c r="O1525" i="35" s="1"/>
  <c r="H1474" i="35"/>
  <c r="H1525" i="35" s="1"/>
  <c r="Q1473" i="35"/>
  <c r="Q1524" i="35" s="1"/>
  <c r="I1473" i="35"/>
  <c r="I1524" i="35" s="1"/>
  <c r="F1472" i="35"/>
  <c r="F1523" i="35" s="1"/>
  <c r="J1472" i="35"/>
  <c r="J1523" i="35" s="1"/>
  <c r="N1472" i="35"/>
  <c r="N1523" i="35" s="1"/>
  <c r="R1472" i="35"/>
  <c r="R1523" i="35" s="1"/>
  <c r="E1472" i="35"/>
  <c r="E1523" i="35" s="1"/>
  <c r="K1472" i="35"/>
  <c r="K1523" i="35" s="1"/>
  <c r="P1472" i="35"/>
  <c r="P1523" i="35" s="1"/>
  <c r="O1470" i="35"/>
  <c r="O1521" i="35" s="1"/>
  <c r="H1470" i="35"/>
  <c r="H1521" i="35" s="1"/>
  <c r="Q1469" i="35"/>
  <c r="Q1520" i="35" s="1"/>
  <c r="I1469" i="35"/>
  <c r="I1520" i="35" s="1"/>
  <c r="F1468" i="35"/>
  <c r="F1519" i="35" s="1"/>
  <c r="J1468" i="35"/>
  <c r="J1519" i="35" s="1"/>
  <c r="N1468" i="35"/>
  <c r="N1519" i="35" s="1"/>
  <c r="R1468" i="35"/>
  <c r="R1519" i="35" s="1"/>
  <c r="E1468" i="35"/>
  <c r="E1519" i="35" s="1"/>
  <c r="K1468" i="35"/>
  <c r="K1519" i="35" s="1"/>
  <c r="P1468" i="35"/>
  <c r="P1519" i="35" s="1"/>
  <c r="O1466" i="35"/>
  <c r="O1517" i="35" s="1"/>
  <c r="H1466" i="35"/>
  <c r="H1517" i="35" s="1"/>
  <c r="Q1465" i="35"/>
  <c r="Q1516" i="35" s="1"/>
  <c r="I1465" i="35"/>
  <c r="I1516" i="35" s="1"/>
  <c r="F1464" i="35"/>
  <c r="F1515" i="35" s="1"/>
  <c r="J1464" i="35"/>
  <c r="J1515" i="35" s="1"/>
  <c r="N1464" i="35"/>
  <c r="N1515" i="35" s="1"/>
  <c r="R1464" i="35"/>
  <c r="R1515" i="35" s="1"/>
  <c r="E1464" i="35"/>
  <c r="E1515" i="35" s="1"/>
  <c r="K1464" i="35"/>
  <c r="K1515" i="35" s="1"/>
  <c r="P1464" i="35"/>
  <c r="P1515" i="35" s="1"/>
  <c r="O1462" i="35"/>
  <c r="O1513" i="35" s="1"/>
  <c r="H1462" i="35"/>
  <c r="H1513" i="35" s="1"/>
  <c r="Q1461" i="35"/>
  <c r="Q1512" i="35" s="1"/>
  <c r="I1461" i="35"/>
  <c r="I1512" i="35" s="1"/>
  <c r="F1460" i="35"/>
  <c r="F1511" i="35" s="1"/>
  <c r="J1460" i="35"/>
  <c r="J1511" i="35" s="1"/>
  <c r="N1460" i="35"/>
  <c r="N1511" i="35" s="1"/>
  <c r="R1460" i="35"/>
  <c r="R1511" i="35" s="1"/>
  <c r="E1460" i="35"/>
  <c r="E1511" i="35" s="1"/>
  <c r="K1460" i="35"/>
  <c r="K1511" i="35" s="1"/>
  <c r="P1460" i="35"/>
  <c r="P1511" i="35" s="1"/>
  <c r="O1458" i="35"/>
  <c r="O1509" i="35" s="1"/>
  <c r="H1458" i="35"/>
  <c r="H1509" i="35" s="1"/>
  <c r="Q1457" i="35"/>
  <c r="Q1508" i="35" s="1"/>
  <c r="I1457" i="35"/>
  <c r="I1508" i="35" s="1"/>
  <c r="F1456" i="35"/>
  <c r="F1507" i="35" s="1"/>
  <c r="J1456" i="35"/>
  <c r="J1507" i="35" s="1"/>
  <c r="N1456" i="35"/>
  <c r="N1507" i="35" s="1"/>
  <c r="R1456" i="35"/>
  <c r="R1507" i="35" s="1"/>
  <c r="E1456" i="35"/>
  <c r="E1507" i="35" s="1"/>
  <c r="K1456" i="35"/>
  <c r="K1507" i="35" s="1"/>
  <c r="P1456" i="35"/>
  <c r="P1507" i="35" s="1"/>
  <c r="O1454" i="35"/>
  <c r="O1505" i="35" s="1"/>
  <c r="H1454" i="35"/>
  <c r="H1505" i="35" s="1"/>
  <c r="Q1453" i="35"/>
  <c r="Q1504" i="35" s="1"/>
  <c r="I1453" i="35"/>
  <c r="I1504" i="35" s="1"/>
  <c r="F1452" i="35"/>
  <c r="F1503" i="35" s="1"/>
  <c r="J1452" i="35"/>
  <c r="J1503" i="35" s="1"/>
  <c r="N1452" i="35"/>
  <c r="N1503" i="35" s="1"/>
  <c r="R1452" i="35"/>
  <c r="R1503" i="35" s="1"/>
  <c r="E1452" i="35"/>
  <c r="E1503" i="35" s="1"/>
  <c r="K1452" i="35"/>
  <c r="K1503" i="35" s="1"/>
  <c r="P1452" i="35"/>
  <c r="P1503" i="35" s="1"/>
  <c r="F1450" i="35"/>
  <c r="F1501" i="35" s="1"/>
  <c r="J1450" i="35"/>
  <c r="J1501" i="35" s="1"/>
  <c r="N1450" i="35"/>
  <c r="N1501" i="35" s="1"/>
  <c r="R1450" i="35"/>
  <c r="R1501" i="35" s="1"/>
  <c r="E1450" i="35"/>
  <c r="E1501" i="35" s="1"/>
  <c r="K1450" i="35"/>
  <c r="K1501" i="35" s="1"/>
  <c r="P1450" i="35"/>
  <c r="P1501" i="35" s="1"/>
  <c r="H1450" i="35"/>
  <c r="H1501" i="35" s="1"/>
  <c r="M1450" i="35"/>
  <c r="M1501" i="35" s="1"/>
  <c r="L1449" i="35"/>
  <c r="L1500" i="35" s="1"/>
  <c r="I1448" i="35"/>
  <c r="I1499" i="35" s="1"/>
  <c r="F1446" i="35"/>
  <c r="F1497" i="35" s="1"/>
  <c r="J1446" i="35"/>
  <c r="J1497" i="35" s="1"/>
  <c r="N1446" i="35"/>
  <c r="N1497" i="35" s="1"/>
  <c r="R1446" i="35"/>
  <c r="R1497" i="35" s="1"/>
  <c r="E1446" i="35"/>
  <c r="E1497" i="35" s="1"/>
  <c r="K1446" i="35"/>
  <c r="K1497" i="35" s="1"/>
  <c r="P1446" i="35"/>
  <c r="P1497" i="35" s="1"/>
  <c r="H1446" i="35"/>
  <c r="H1497" i="35" s="1"/>
  <c r="M1446" i="35"/>
  <c r="M1497" i="35" s="1"/>
  <c r="L1445" i="35"/>
  <c r="L1496" i="35" s="1"/>
  <c r="I1444" i="35"/>
  <c r="I1495" i="35" s="1"/>
  <c r="F1442" i="35"/>
  <c r="F1493" i="35" s="1"/>
  <c r="J1442" i="35"/>
  <c r="J1493" i="35" s="1"/>
  <c r="N1442" i="35"/>
  <c r="N1493" i="35" s="1"/>
  <c r="R1442" i="35"/>
  <c r="R1493" i="35" s="1"/>
  <c r="E1442" i="35"/>
  <c r="E1493" i="35" s="1"/>
  <c r="K1442" i="35"/>
  <c r="K1493" i="35" s="1"/>
  <c r="P1442" i="35"/>
  <c r="P1493" i="35" s="1"/>
  <c r="H1442" i="35"/>
  <c r="H1493" i="35" s="1"/>
  <c r="M1442" i="35"/>
  <c r="M1493" i="35" s="1"/>
  <c r="L1441" i="35"/>
  <c r="L1492" i="35" s="1"/>
  <c r="I1440" i="35"/>
  <c r="I1491" i="35" s="1"/>
  <c r="F1438" i="35"/>
  <c r="F1489" i="35" s="1"/>
  <c r="J1438" i="35"/>
  <c r="J1489" i="35" s="1"/>
  <c r="N1438" i="35"/>
  <c r="N1489" i="35" s="1"/>
  <c r="R1438" i="35"/>
  <c r="R1489" i="35" s="1"/>
  <c r="E1438" i="35"/>
  <c r="E1489" i="35" s="1"/>
  <c r="K1438" i="35"/>
  <c r="K1489" i="35" s="1"/>
  <c r="P1438" i="35"/>
  <c r="P1489" i="35" s="1"/>
  <c r="H1438" i="35"/>
  <c r="H1489" i="35" s="1"/>
  <c r="M1438" i="35"/>
  <c r="M1489" i="35" s="1"/>
  <c r="L1437" i="35"/>
  <c r="O1412" i="35"/>
  <c r="K1412" i="35"/>
  <c r="G1412" i="35"/>
  <c r="F1337" i="35"/>
  <c r="F1388" i="35" s="1"/>
  <c r="J1337" i="35"/>
  <c r="J1388" i="35" s="1"/>
  <c r="N1337" i="35"/>
  <c r="N1388" i="35" s="1"/>
  <c r="E1337" i="35"/>
  <c r="E1388" i="35" s="1"/>
  <c r="K1337" i="35"/>
  <c r="K1388" i="35" s="1"/>
  <c r="P1337" i="35"/>
  <c r="P1388" i="35" s="1"/>
  <c r="G1337" i="35"/>
  <c r="G1388" i="35" s="1"/>
  <c r="L1337" i="35"/>
  <c r="L1388" i="35" s="1"/>
  <c r="Q1337" i="35"/>
  <c r="Q1388" i="35" s="1"/>
  <c r="H1337" i="35"/>
  <c r="H1388" i="35" s="1"/>
  <c r="M1337" i="35"/>
  <c r="M1388" i="35" s="1"/>
  <c r="R1337" i="35"/>
  <c r="R1388" i="35" s="1"/>
  <c r="F1336" i="35"/>
  <c r="F1387" i="35" s="1"/>
  <c r="J1336" i="35"/>
  <c r="J1387" i="35" s="1"/>
  <c r="N1336" i="35"/>
  <c r="N1387" i="35" s="1"/>
  <c r="R1336" i="35"/>
  <c r="R1387" i="35" s="1"/>
  <c r="E1336" i="35"/>
  <c r="E1387" i="35" s="1"/>
  <c r="K1336" i="35"/>
  <c r="K1387" i="35" s="1"/>
  <c r="P1336" i="35"/>
  <c r="G1336" i="35"/>
  <c r="G1387" i="35" s="1"/>
  <c r="L1336" i="35"/>
  <c r="Q1336" i="35"/>
  <c r="Q1387" i="35" s="1"/>
  <c r="H1336" i="35"/>
  <c r="M1336" i="35"/>
  <c r="M1387" i="35" s="1"/>
  <c r="O1352" i="35"/>
  <c r="O1397" i="35" s="1"/>
  <c r="O1404" i="35" s="1"/>
  <c r="E1347" i="35"/>
  <c r="D1346" i="35"/>
  <c r="G1348" i="35"/>
  <c r="R1345" i="35"/>
  <c r="R1396" i="35" s="1"/>
  <c r="N1345" i="35"/>
  <c r="N1396" i="35" s="1"/>
  <c r="J1345" i="35"/>
  <c r="J1396" i="35" s="1"/>
  <c r="F1345" i="35"/>
  <c r="F1396" i="35" s="1"/>
  <c r="R1344" i="35"/>
  <c r="R1395" i="35" s="1"/>
  <c r="N1344" i="35"/>
  <c r="N1395" i="35" s="1"/>
  <c r="J1344" i="35"/>
  <c r="J1395" i="35" s="1"/>
  <c r="F1344" i="35"/>
  <c r="F1395" i="35" s="1"/>
  <c r="R1343" i="35"/>
  <c r="R1394" i="35" s="1"/>
  <c r="N1343" i="35"/>
  <c r="N1394" i="35" s="1"/>
  <c r="J1343" i="35"/>
  <c r="J1394" i="35" s="1"/>
  <c r="F1343" i="35"/>
  <c r="F1394" i="35" s="1"/>
  <c r="R1342" i="35"/>
  <c r="R1393" i="35" s="1"/>
  <c r="N1342" i="35"/>
  <c r="N1393" i="35" s="1"/>
  <c r="J1342" i="35"/>
  <c r="J1393" i="35" s="1"/>
  <c r="F1342" i="35"/>
  <c r="F1393" i="35" s="1"/>
  <c r="R1341" i="35"/>
  <c r="R1392" i="35" s="1"/>
  <c r="N1341" i="35"/>
  <c r="N1392" i="35" s="1"/>
  <c r="J1341" i="35"/>
  <c r="J1392" i="35" s="1"/>
  <c r="F1341" i="35"/>
  <c r="F1392" i="35" s="1"/>
  <c r="R1340" i="35"/>
  <c r="R1391" i="35" s="1"/>
  <c r="N1340" i="35"/>
  <c r="N1391" i="35" s="1"/>
  <c r="J1340" i="35"/>
  <c r="J1391" i="35" s="1"/>
  <c r="F1340" i="35"/>
  <c r="F1391" i="35" s="1"/>
  <c r="R1339" i="35"/>
  <c r="R1390" i="35" s="1"/>
  <c r="N1339" i="35"/>
  <c r="N1390" i="35" s="1"/>
  <c r="J1339" i="35"/>
  <c r="J1390" i="35" s="1"/>
  <c r="F1339" i="35"/>
  <c r="F1390" i="35" s="1"/>
  <c r="R1338" i="35"/>
  <c r="R1389" i="35" s="1"/>
  <c r="N1338" i="35"/>
  <c r="N1389" i="35" s="1"/>
  <c r="J1338" i="35"/>
  <c r="J1389" i="35" s="1"/>
  <c r="F1338" i="35"/>
  <c r="F1389" i="35" s="1"/>
  <c r="Q1345" i="35"/>
  <c r="Q1396" i="35" s="1"/>
  <c r="M1345" i="35"/>
  <c r="M1396" i="35" s="1"/>
  <c r="I1345" i="35"/>
  <c r="I1396" i="35" s="1"/>
  <c r="Q1344" i="35"/>
  <c r="Q1395" i="35" s="1"/>
  <c r="M1344" i="35"/>
  <c r="M1395" i="35" s="1"/>
  <c r="I1344" i="35"/>
  <c r="I1395" i="35" s="1"/>
  <c r="Q1343" i="35"/>
  <c r="Q1394" i="35" s="1"/>
  <c r="M1343" i="35"/>
  <c r="M1394" i="35" s="1"/>
  <c r="I1343" i="35"/>
  <c r="I1394" i="35" s="1"/>
  <c r="Q1342" i="35"/>
  <c r="Q1393" i="35" s="1"/>
  <c r="M1342" i="35"/>
  <c r="M1393" i="35" s="1"/>
  <c r="I1342" i="35"/>
  <c r="I1393" i="35" s="1"/>
  <c r="Q1341" i="35"/>
  <c r="Q1392" i="35" s="1"/>
  <c r="M1341" i="35"/>
  <c r="M1392" i="35" s="1"/>
  <c r="I1341" i="35"/>
  <c r="I1392" i="35" s="1"/>
  <c r="Q1340" i="35"/>
  <c r="Q1391" i="35" s="1"/>
  <c r="M1340" i="35"/>
  <c r="M1391" i="35" s="1"/>
  <c r="I1340" i="35"/>
  <c r="I1391" i="35" s="1"/>
  <c r="Q1339" i="35"/>
  <c r="Q1390" i="35" s="1"/>
  <c r="M1339" i="35"/>
  <c r="M1390" i="35" s="1"/>
  <c r="I1339" i="35"/>
  <c r="I1390" i="35" s="1"/>
  <c r="Q1338" i="35"/>
  <c r="Q1389" i="35" s="1"/>
  <c r="M1338" i="35"/>
  <c r="M1389" i="35" s="1"/>
  <c r="I1338" i="35"/>
  <c r="I1389" i="35" s="1"/>
  <c r="F1209" i="35"/>
  <c r="F1233" i="35"/>
  <c r="Q1210" i="35"/>
  <c r="M1209" i="35"/>
  <c r="M1210" i="35"/>
  <c r="E1209" i="35"/>
  <c r="R1335" i="35"/>
  <c r="R1386" i="35" s="1"/>
  <c r="N1335" i="35"/>
  <c r="N1386" i="35" s="1"/>
  <c r="J1335" i="35"/>
  <c r="J1386" i="35" s="1"/>
  <c r="F1335" i="35"/>
  <c r="F1386" i="35" s="1"/>
  <c r="R1334" i="35"/>
  <c r="N1334" i="35"/>
  <c r="J1334" i="35"/>
  <c r="J1385" i="35" s="1"/>
  <c r="F1334" i="35"/>
  <c r="F1385" i="35" s="1"/>
  <c r="J1332" i="35"/>
  <c r="J1383" i="35" s="1"/>
  <c r="F1332" i="35"/>
  <c r="F1383" i="35" s="1"/>
  <c r="J1327" i="35"/>
  <c r="F1327" i="35"/>
  <c r="F1378" i="35" s="1"/>
  <c r="F1323" i="35"/>
  <c r="F1374" i="35" s="1"/>
  <c r="F1319" i="35"/>
  <c r="M1335" i="35"/>
  <c r="M1386" i="35" s="1"/>
  <c r="I1335" i="35"/>
  <c r="I1386" i="35" s="1"/>
  <c r="Q1334" i="35"/>
  <c r="Q1385" i="35" s="1"/>
  <c r="M1334" i="35"/>
  <c r="M1385" i="35" s="1"/>
  <c r="I1334" i="35"/>
  <c r="I1385" i="35" s="1"/>
  <c r="I1332" i="35"/>
  <c r="I1383" i="35" s="1"/>
  <c r="I1330" i="35"/>
  <c r="I1381" i="35" s="1"/>
  <c r="I1329" i="35"/>
  <c r="I1380" i="35" s="1"/>
  <c r="M1328" i="35"/>
  <c r="M1379" i="35" s="1"/>
  <c r="I1328" i="35"/>
  <c r="I1379" i="35" s="1"/>
  <c r="Q1327" i="35"/>
  <c r="Q1378" i="35" s="1"/>
  <c r="M1327" i="35"/>
  <c r="M1378" i="35" s="1"/>
  <c r="I1327" i="35"/>
  <c r="I1378" i="35" s="1"/>
  <c r="Q1326" i="35"/>
  <c r="Q1377" i="35" s="1"/>
  <c r="M1326" i="35"/>
  <c r="M1377" i="35" s="1"/>
  <c r="I1326" i="35"/>
  <c r="I1377" i="35" s="1"/>
  <c r="Q1325" i="35"/>
  <c r="Q1376" i="35" s="1"/>
  <c r="M1325" i="35"/>
  <c r="M1376" i="35" s="1"/>
  <c r="I1325" i="35"/>
  <c r="I1376" i="35" s="1"/>
  <c r="Q1324" i="35"/>
  <c r="Q1375" i="35" s="1"/>
  <c r="M1324" i="35"/>
  <c r="M1375" i="35" s="1"/>
  <c r="I1324" i="35"/>
  <c r="I1375" i="35" s="1"/>
  <c r="Q1323" i="35"/>
  <c r="Q1374" i="35" s="1"/>
  <c r="M1323" i="35"/>
  <c r="M1374" i="35" s="1"/>
  <c r="I1323" i="35"/>
  <c r="I1374" i="35" s="1"/>
  <c r="I1319" i="35"/>
  <c r="I1370" i="35" s="1"/>
  <c r="M1318" i="35"/>
  <c r="M1369" i="35" s="1"/>
  <c r="I1318" i="35"/>
  <c r="I1369" i="35" s="1"/>
  <c r="Q1317" i="35"/>
  <c r="Q1368" i="35" s="1"/>
  <c r="M1317" i="35"/>
  <c r="M1368" i="35" s="1"/>
  <c r="I1317" i="35"/>
  <c r="I1368" i="35" s="1"/>
  <c r="I1313" i="35"/>
  <c r="I1364" i="35" s="1"/>
  <c r="I1312" i="35"/>
  <c r="I1363" i="35" s="1"/>
  <c r="Q1309" i="35"/>
  <c r="Q1360" i="35" s="1"/>
  <c r="M1309" i="35"/>
  <c r="M1360" i="35" s="1"/>
  <c r="I1309" i="35"/>
  <c r="I1360" i="35" s="1"/>
  <c r="Q1301" i="35"/>
  <c r="Q1352" i="35" s="1"/>
  <c r="M1301" i="35"/>
  <c r="M1352" i="35" s="1"/>
  <c r="I1301" i="35"/>
  <c r="I1352" i="35" s="1"/>
  <c r="M1300" i="35"/>
  <c r="M1351" i="35" s="1"/>
  <c r="I1300" i="35"/>
  <c r="I1351" i="35" s="1"/>
  <c r="Q1299" i="35"/>
  <c r="Q1350" i="35" s="1"/>
  <c r="M1299" i="35"/>
  <c r="M1350" i="35" s="1"/>
  <c r="I1299" i="35"/>
  <c r="I1350" i="35" s="1"/>
  <c r="Q1298" i="35"/>
  <c r="Q1349" i="35" s="1"/>
  <c r="M1298" i="35"/>
  <c r="M1349" i="35" s="1"/>
  <c r="I1298" i="35"/>
  <c r="I1349" i="35" s="1"/>
  <c r="Q1297" i="35"/>
  <c r="M1297" i="35"/>
  <c r="I1297" i="35"/>
  <c r="G1080" i="35"/>
  <c r="G1131" i="35" s="1"/>
  <c r="K1080" i="35"/>
  <c r="K1131" i="35" s="1"/>
  <c r="O1080" i="35"/>
  <c r="O1131" i="35" s="1"/>
  <c r="F1080" i="35"/>
  <c r="F1131" i="35" s="1"/>
  <c r="L1080" i="35"/>
  <c r="L1131" i="35" s="1"/>
  <c r="Q1080" i="35"/>
  <c r="Q1131" i="35" s="1"/>
  <c r="H1080" i="35"/>
  <c r="H1131" i="35" s="1"/>
  <c r="M1080" i="35"/>
  <c r="M1131" i="35" s="1"/>
  <c r="R1080" i="35"/>
  <c r="R1131" i="35" s="1"/>
  <c r="E1080" i="35"/>
  <c r="E1131" i="35" s="1"/>
  <c r="P1080" i="35"/>
  <c r="P1131" i="35" s="1"/>
  <c r="I1080" i="35"/>
  <c r="I1131" i="35" s="1"/>
  <c r="J1080" i="35"/>
  <c r="J1131" i="35" s="1"/>
  <c r="G1081" i="35"/>
  <c r="G1132" i="35" s="1"/>
  <c r="K1081" i="35"/>
  <c r="K1132" i="35" s="1"/>
  <c r="O1081" i="35"/>
  <c r="O1132" i="35" s="1"/>
  <c r="E1081" i="35"/>
  <c r="E1132" i="35" s="1"/>
  <c r="J1081" i="35"/>
  <c r="J1132" i="35" s="1"/>
  <c r="P1081" i="35"/>
  <c r="P1132" i="35" s="1"/>
  <c r="F1081" i="35"/>
  <c r="F1132" i="35" s="1"/>
  <c r="L1081" i="35"/>
  <c r="L1132" i="35" s="1"/>
  <c r="Q1081" i="35"/>
  <c r="Q1132" i="35" s="1"/>
  <c r="G1076" i="35"/>
  <c r="G1127" i="35" s="1"/>
  <c r="K1076" i="35"/>
  <c r="K1127" i="35" s="1"/>
  <c r="O1076" i="35"/>
  <c r="O1127" i="35" s="1"/>
  <c r="F1076" i="35"/>
  <c r="F1127" i="35" s="1"/>
  <c r="L1076" i="35"/>
  <c r="Q1076" i="35"/>
  <c r="Q1127" i="35" s="1"/>
  <c r="H1076" i="35"/>
  <c r="M1076" i="35"/>
  <c r="M1127" i="35" s="1"/>
  <c r="R1076" i="35"/>
  <c r="R1127" i="35" s="1"/>
  <c r="R1108" i="35"/>
  <c r="N1105" i="35"/>
  <c r="N1107" i="35"/>
  <c r="I1107" i="35"/>
  <c r="J1106" i="35"/>
  <c r="E1105" i="35"/>
  <c r="E1106" i="35"/>
  <c r="D1105" i="35"/>
  <c r="M1081" i="35"/>
  <c r="M1132" i="35" s="1"/>
  <c r="G1077" i="35"/>
  <c r="G1128" i="35" s="1"/>
  <c r="K1077" i="35"/>
  <c r="K1128" i="35" s="1"/>
  <c r="O1077" i="35"/>
  <c r="O1128" i="35" s="1"/>
  <c r="E1077" i="35"/>
  <c r="E1128" i="35" s="1"/>
  <c r="J1077" i="35"/>
  <c r="J1128" i="35" s="1"/>
  <c r="P1077" i="35"/>
  <c r="F1077" i="35"/>
  <c r="F1128" i="35" s="1"/>
  <c r="L1077" i="35"/>
  <c r="L1128" i="35" s="1"/>
  <c r="Q1077" i="35"/>
  <c r="Q1128" i="35" s="1"/>
  <c r="J1076" i="35"/>
  <c r="J1127" i="35" s="1"/>
  <c r="R1208" i="35"/>
  <c r="R1259" i="35" s="1"/>
  <c r="N1208" i="35"/>
  <c r="N1259" i="35" s="1"/>
  <c r="J1208" i="35"/>
  <c r="J1259" i="35" s="1"/>
  <c r="R1207" i="35"/>
  <c r="R1258" i="35" s="1"/>
  <c r="N1207" i="35"/>
  <c r="N1258" i="35" s="1"/>
  <c r="J1207" i="35"/>
  <c r="J1258" i="35" s="1"/>
  <c r="R1206" i="35"/>
  <c r="R1257" i="35" s="1"/>
  <c r="N1206" i="35"/>
  <c r="N1257" i="35" s="1"/>
  <c r="J1206" i="35"/>
  <c r="J1257" i="35" s="1"/>
  <c r="R1205" i="35"/>
  <c r="R1256" i="35" s="1"/>
  <c r="N1205" i="35"/>
  <c r="N1256" i="35" s="1"/>
  <c r="J1205" i="35"/>
  <c r="J1256" i="35" s="1"/>
  <c r="R1204" i="35"/>
  <c r="R1255" i="35" s="1"/>
  <c r="N1204" i="35"/>
  <c r="N1255" i="35" s="1"/>
  <c r="J1204" i="35"/>
  <c r="J1255" i="35" s="1"/>
  <c r="R1203" i="35"/>
  <c r="R1254" i="35" s="1"/>
  <c r="N1203" i="35"/>
  <c r="N1254" i="35" s="1"/>
  <c r="J1203" i="35"/>
  <c r="J1254" i="35" s="1"/>
  <c r="R1202" i="35"/>
  <c r="R1253" i="35" s="1"/>
  <c r="N1202" i="35"/>
  <c r="N1253" i="35" s="1"/>
  <c r="J1202" i="35"/>
  <c r="J1253" i="35" s="1"/>
  <c r="R1201" i="35"/>
  <c r="R1252" i="35" s="1"/>
  <c r="N1201" i="35"/>
  <c r="N1252" i="35" s="1"/>
  <c r="J1201" i="35"/>
  <c r="J1252" i="35" s="1"/>
  <c r="R1200" i="35"/>
  <c r="R1251" i="35" s="1"/>
  <c r="N1200" i="35"/>
  <c r="N1251" i="35" s="1"/>
  <c r="J1200" i="35"/>
  <c r="J1251" i="35" s="1"/>
  <c r="R1199" i="35"/>
  <c r="R1250" i="35" s="1"/>
  <c r="N1199" i="35"/>
  <c r="N1250" i="35" s="1"/>
  <c r="J1199" i="35"/>
  <c r="J1250" i="35" s="1"/>
  <c r="R1198" i="35"/>
  <c r="R1249" i="35" s="1"/>
  <c r="N1198" i="35"/>
  <c r="N1249" i="35" s="1"/>
  <c r="J1198" i="35"/>
  <c r="J1249" i="35" s="1"/>
  <c r="R1197" i="35"/>
  <c r="R1248" i="35" s="1"/>
  <c r="N1197" i="35"/>
  <c r="N1248" i="35" s="1"/>
  <c r="J1197" i="35"/>
  <c r="J1248" i="35" s="1"/>
  <c r="R1196" i="35"/>
  <c r="R1247" i="35" s="1"/>
  <c r="N1196" i="35"/>
  <c r="N1247" i="35" s="1"/>
  <c r="J1196" i="35"/>
  <c r="J1247" i="35" s="1"/>
  <c r="R1195" i="35"/>
  <c r="R1246" i="35" s="1"/>
  <c r="N1195" i="35"/>
  <c r="N1246" i="35" s="1"/>
  <c r="J1195" i="35"/>
  <c r="J1246" i="35" s="1"/>
  <c r="R1194" i="35"/>
  <c r="R1245" i="35" s="1"/>
  <c r="N1194" i="35"/>
  <c r="N1245" i="35" s="1"/>
  <c r="J1194" i="35"/>
  <c r="J1245" i="35" s="1"/>
  <c r="R1193" i="35"/>
  <c r="R1244" i="35" s="1"/>
  <c r="N1193" i="35"/>
  <c r="N1244" i="35" s="1"/>
  <c r="J1193" i="35"/>
  <c r="J1244" i="35" s="1"/>
  <c r="R1192" i="35"/>
  <c r="R1243" i="35" s="1"/>
  <c r="N1192" i="35"/>
  <c r="N1243" i="35" s="1"/>
  <c r="J1192" i="35"/>
  <c r="J1243" i="35" s="1"/>
  <c r="R1191" i="35"/>
  <c r="R1242" i="35" s="1"/>
  <c r="N1191" i="35"/>
  <c r="N1242" i="35" s="1"/>
  <c r="J1191" i="35"/>
  <c r="J1242" i="35" s="1"/>
  <c r="R1190" i="35"/>
  <c r="R1241" i="35" s="1"/>
  <c r="N1190" i="35"/>
  <c r="N1241" i="35" s="1"/>
  <c r="J1190" i="35"/>
  <c r="J1241" i="35" s="1"/>
  <c r="R1189" i="35"/>
  <c r="R1240" i="35" s="1"/>
  <c r="N1189" i="35"/>
  <c r="N1240" i="35" s="1"/>
  <c r="J1189" i="35"/>
  <c r="J1240" i="35" s="1"/>
  <c r="R1188" i="35"/>
  <c r="R1239" i="35" s="1"/>
  <c r="N1188" i="35"/>
  <c r="N1239" i="35" s="1"/>
  <c r="J1188" i="35"/>
  <c r="J1239" i="35" s="1"/>
  <c r="R1187" i="35"/>
  <c r="R1238" i="35" s="1"/>
  <c r="N1187" i="35"/>
  <c r="N1238" i="35" s="1"/>
  <c r="J1187" i="35"/>
  <c r="J1238" i="35" s="1"/>
  <c r="R1186" i="35"/>
  <c r="R1237" i="35" s="1"/>
  <c r="N1186" i="35"/>
  <c r="N1237" i="35" s="1"/>
  <c r="J1186" i="35"/>
  <c r="J1237" i="35" s="1"/>
  <c r="R1185" i="35"/>
  <c r="R1236" i="35" s="1"/>
  <c r="N1185" i="35"/>
  <c r="N1236" i="35" s="1"/>
  <c r="J1185" i="35"/>
  <c r="J1236" i="35" s="1"/>
  <c r="R1184" i="35"/>
  <c r="R1235" i="35" s="1"/>
  <c r="N1184" i="35"/>
  <c r="N1235" i="35" s="1"/>
  <c r="J1184" i="35"/>
  <c r="J1235" i="35" s="1"/>
  <c r="R1183" i="35"/>
  <c r="N1183" i="35"/>
  <c r="J1183" i="35"/>
  <c r="I1081" i="35"/>
  <c r="I1132" i="35" s="1"/>
  <c r="M1077" i="35"/>
  <c r="M1128" i="35" s="1"/>
  <c r="I1076" i="35"/>
  <c r="I1127" i="35" s="1"/>
  <c r="Q1104" i="35"/>
  <c r="Q1155" i="35" s="1"/>
  <c r="M1104" i="35"/>
  <c r="M1155" i="35" s="1"/>
  <c r="I1104" i="35"/>
  <c r="I1155" i="35" s="1"/>
  <c r="Q1103" i="35"/>
  <c r="Q1154" i="35" s="1"/>
  <c r="M1103" i="35"/>
  <c r="M1154" i="35" s="1"/>
  <c r="I1103" i="35"/>
  <c r="I1154" i="35" s="1"/>
  <c r="Q1102" i="35"/>
  <c r="Q1153" i="35" s="1"/>
  <c r="M1102" i="35"/>
  <c r="M1153" i="35" s="1"/>
  <c r="I1102" i="35"/>
  <c r="I1153" i="35" s="1"/>
  <c r="G1079" i="35"/>
  <c r="G1130" i="35" s="1"/>
  <c r="K1079" i="35"/>
  <c r="K1130" i="35" s="1"/>
  <c r="O1079" i="35"/>
  <c r="O1130" i="35" s="1"/>
  <c r="P1083" i="35"/>
  <c r="P1134" i="35" s="1"/>
  <c r="L1083" i="35"/>
  <c r="L1134" i="35" s="1"/>
  <c r="H1083" i="35"/>
  <c r="H1134" i="35" s="1"/>
  <c r="G1082" i="35"/>
  <c r="G1133" i="35" s="1"/>
  <c r="K1082" i="35"/>
  <c r="K1133" i="35" s="1"/>
  <c r="O1082" i="35"/>
  <c r="O1133" i="35" s="1"/>
  <c r="R1079" i="35"/>
  <c r="R1130" i="35" s="1"/>
  <c r="M1079" i="35"/>
  <c r="M1130" i="35" s="1"/>
  <c r="H1079" i="35"/>
  <c r="H1130" i="35" s="1"/>
  <c r="G1078" i="35"/>
  <c r="G1129" i="35" s="1"/>
  <c r="K1078" i="35"/>
  <c r="K1129" i="35" s="1"/>
  <c r="O1078" i="35"/>
  <c r="O1129" i="35" s="1"/>
  <c r="O1075" i="35"/>
  <c r="O1126" i="35" s="1"/>
  <c r="K1075" i="35"/>
  <c r="K1126" i="35" s="1"/>
  <c r="O1074" i="35"/>
  <c r="O1125" i="35" s="1"/>
  <c r="K1074" i="35"/>
  <c r="K1125" i="35" s="1"/>
  <c r="O1073" i="35"/>
  <c r="O1124" i="35" s="1"/>
  <c r="K1073" i="35"/>
  <c r="K1124" i="35" s="1"/>
  <c r="O1072" i="35"/>
  <c r="O1123" i="35" s="1"/>
  <c r="K1072" i="35"/>
  <c r="K1123" i="35" s="1"/>
  <c r="O1071" i="35"/>
  <c r="O1122" i="35" s="1"/>
  <c r="K1071" i="35"/>
  <c r="K1122" i="35" s="1"/>
  <c r="O1070" i="35"/>
  <c r="O1121" i="35" s="1"/>
  <c r="K1070" i="35"/>
  <c r="K1121" i="35" s="1"/>
  <c r="O1069" i="35"/>
  <c r="O1120" i="35" s="1"/>
  <c r="K1069" i="35"/>
  <c r="K1120" i="35" s="1"/>
  <c r="O1068" i="35"/>
  <c r="O1119" i="35" s="1"/>
  <c r="K1068" i="35"/>
  <c r="K1119" i="35" s="1"/>
  <c r="O1067" i="35"/>
  <c r="O1118" i="35" s="1"/>
  <c r="K1067" i="35"/>
  <c r="K1118" i="35" s="1"/>
  <c r="O1066" i="35"/>
  <c r="O1117" i="35" s="1"/>
  <c r="K1066" i="35"/>
  <c r="K1117" i="35" s="1"/>
  <c r="O1065" i="35"/>
  <c r="O1116" i="35" s="1"/>
  <c r="K1065" i="35"/>
  <c r="K1116" i="35" s="1"/>
  <c r="O1064" i="35"/>
  <c r="O1115" i="35" s="1"/>
  <c r="K1064" i="35"/>
  <c r="K1115" i="35" s="1"/>
  <c r="O1063" i="35"/>
  <c r="O1114" i="35" s="1"/>
  <c r="K1063" i="35"/>
  <c r="K1114" i="35" s="1"/>
  <c r="O1062" i="35"/>
  <c r="O1113" i="35" s="1"/>
  <c r="K1062" i="35"/>
  <c r="K1113" i="35" s="1"/>
  <c r="O1061" i="35"/>
  <c r="O1112" i="35" s="1"/>
  <c r="K1061" i="35"/>
  <c r="K1112" i="35" s="1"/>
  <c r="O1060" i="35"/>
  <c r="O1111" i="35" s="1"/>
  <c r="K1060" i="35"/>
  <c r="K1111" i="35" s="1"/>
  <c r="O1059" i="35"/>
  <c r="O1110" i="35" s="1"/>
  <c r="K1059" i="35"/>
  <c r="K1110" i="35" s="1"/>
  <c r="O1058" i="35"/>
  <c r="O1109" i="35" s="1"/>
  <c r="K1058" i="35"/>
  <c r="K1109" i="35" s="1"/>
  <c r="O1057" i="35"/>
  <c r="O1108" i="35" s="1"/>
  <c r="K1057" i="35"/>
  <c r="K1108" i="35" s="1"/>
  <c r="O1056" i="35"/>
  <c r="O1107" i="35" s="1"/>
  <c r="K1056" i="35"/>
  <c r="K1107" i="35" s="1"/>
  <c r="O1055" i="35"/>
  <c r="K1055" i="35"/>
  <c r="I278" i="35"/>
  <c r="I329" i="35" s="1"/>
  <c r="N278" i="35"/>
  <c r="N329" i="35" s="1"/>
  <c r="E270" i="35"/>
  <c r="E321" i="35" s="1"/>
  <c r="K270" i="35"/>
  <c r="K321" i="35" s="1"/>
  <c r="P270" i="35"/>
  <c r="P321" i="35" s="1"/>
  <c r="I258" i="35"/>
  <c r="I309" i="35" s="1"/>
  <c r="E258" i="35"/>
  <c r="E309" i="35" s="1"/>
  <c r="P258" i="35"/>
  <c r="P309" i="35" s="1"/>
  <c r="H258" i="35"/>
  <c r="H309" i="35" s="1"/>
  <c r="R258" i="35"/>
  <c r="R309" i="35" s="1"/>
  <c r="H582" i="35"/>
  <c r="H633" i="35" s="1"/>
  <c r="M582" i="35"/>
  <c r="M633" i="35" s="1"/>
  <c r="Q582" i="35"/>
  <c r="Q633" i="35" s="1"/>
  <c r="D633" i="35"/>
  <c r="I582" i="35"/>
  <c r="I633" i="35" s="1"/>
  <c r="R59" i="35"/>
  <c r="R110" i="35" s="1"/>
  <c r="R39" i="35"/>
  <c r="R90" i="35" s="1"/>
  <c r="R13" i="35"/>
  <c r="R64" i="35" s="1"/>
  <c r="Q47" i="35"/>
  <c r="Q98" i="35" s="1"/>
  <c r="Q35" i="35"/>
  <c r="Q86" i="35" s="1"/>
  <c r="Q27" i="35"/>
  <c r="Q78" i="35" s="1"/>
  <c r="Q19" i="35"/>
  <c r="Q70" i="35" s="1"/>
  <c r="P51" i="35"/>
  <c r="P102" i="35" s="1"/>
  <c r="P43" i="35"/>
  <c r="P94" i="35" s="1"/>
  <c r="P27" i="35"/>
  <c r="P78" i="35" s="1"/>
  <c r="P19" i="35"/>
  <c r="P70" i="35" s="1"/>
  <c r="O47" i="35"/>
  <c r="O98" i="35" s="1"/>
  <c r="N35" i="35"/>
  <c r="N86" i="35" s="1"/>
  <c r="N13" i="35"/>
  <c r="N64" i="35" s="1"/>
  <c r="M55" i="35"/>
  <c r="M106" i="35" s="1"/>
  <c r="M43" i="35"/>
  <c r="M94" i="35" s="1"/>
  <c r="M31" i="35"/>
  <c r="M82" i="35" s="1"/>
  <c r="M23" i="35"/>
  <c r="M74" i="35" s="1"/>
  <c r="M13" i="35"/>
  <c r="M64" i="35" s="1"/>
  <c r="L51" i="35"/>
  <c r="L102" i="35" s="1"/>
  <c r="L19" i="35"/>
  <c r="L70" i="35" s="1"/>
  <c r="K55" i="35"/>
  <c r="K106" i="35" s="1"/>
  <c r="K23" i="35"/>
  <c r="K74" i="35" s="1"/>
  <c r="K15" i="35"/>
  <c r="K66" i="35" s="1"/>
  <c r="J59" i="35"/>
  <c r="J110" i="35" s="1"/>
  <c r="J47" i="35"/>
  <c r="J98" i="35" s="1"/>
  <c r="J39" i="35"/>
  <c r="J90" i="35" s="1"/>
  <c r="I19" i="35"/>
  <c r="I70" i="35" s="1"/>
  <c r="H51" i="35"/>
  <c r="H102" i="35" s="1"/>
  <c r="H19" i="35"/>
  <c r="H70" i="35" s="1"/>
  <c r="G59" i="35"/>
  <c r="G110" i="35" s="1"/>
  <c r="G39" i="35"/>
  <c r="G90" i="35" s="1"/>
  <c r="G31" i="35"/>
  <c r="G82" i="35" s="1"/>
  <c r="F59" i="35"/>
  <c r="F110" i="35" s="1"/>
  <c r="F51" i="35"/>
  <c r="F102" i="35" s="1"/>
  <c r="F39" i="35"/>
  <c r="F90" i="35" s="1"/>
  <c r="F31" i="35"/>
  <c r="F82" i="35" s="1"/>
  <c r="E55" i="35"/>
  <c r="E106" i="35" s="1"/>
  <c r="E47" i="35"/>
  <c r="E98" i="35" s="1"/>
  <c r="E39" i="35"/>
  <c r="E90" i="35" s="1"/>
  <c r="E23" i="35"/>
  <c r="E74" i="35" s="1"/>
  <c r="E15" i="35"/>
  <c r="E66" i="35" s="1"/>
  <c r="D102" i="35"/>
  <c r="D86" i="35"/>
  <c r="D70" i="35"/>
  <c r="D341" i="35"/>
  <c r="D337" i="35"/>
  <c r="D321" i="35"/>
  <c r="D313" i="35"/>
  <c r="O302" i="35"/>
  <c r="O353" i="35" s="1"/>
  <c r="K302" i="35"/>
  <c r="K353" i="35" s="1"/>
  <c r="G302" i="35"/>
  <c r="G353" i="35" s="1"/>
  <c r="Q298" i="35"/>
  <c r="Q349" i="35" s="1"/>
  <c r="M298" i="35"/>
  <c r="M349" i="35" s="1"/>
  <c r="I298" i="35"/>
  <c r="I349" i="35" s="1"/>
  <c r="E298" i="35"/>
  <c r="E349" i="35" s="1"/>
  <c r="M294" i="35"/>
  <c r="M345" i="35" s="1"/>
  <c r="H294" i="35"/>
  <c r="H345" i="35" s="1"/>
  <c r="L291" i="35"/>
  <c r="L342" i="35" s="1"/>
  <c r="O290" i="35"/>
  <c r="O341" i="35" s="1"/>
  <c r="J290" i="35"/>
  <c r="J341" i="35" s="1"/>
  <c r="R286" i="35"/>
  <c r="R337" i="35" s="1"/>
  <c r="L286" i="35"/>
  <c r="L337" i="35" s="1"/>
  <c r="G286" i="35"/>
  <c r="G337" i="35" s="1"/>
  <c r="N282" i="35"/>
  <c r="N333" i="35" s="1"/>
  <c r="I282" i="35"/>
  <c r="I333" i="35" s="1"/>
  <c r="Q278" i="35"/>
  <c r="Q329" i="35" s="1"/>
  <c r="J278" i="35"/>
  <c r="J329" i="35" s="1"/>
  <c r="O274" i="35"/>
  <c r="O325" i="35" s="1"/>
  <c r="H274" i="35"/>
  <c r="H325" i="35" s="1"/>
  <c r="Q270" i="35"/>
  <c r="Q321" i="35" s="1"/>
  <c r="I270" i="35"/>
  <c r="I321" i="35" s="1"/>
  <c r="M266" i="35"/>
  <c r="M317" i="35" s="1"/>
  <c r="E266" i="35"/>
  <c r="E317" i="35" s="1"/>
  <c r="Q262" i="35"/>
  <c r="Q313" i="35" s="1"/>
  <c r="M258" i="35"/>
  <c r="M309" i="35" s="1"/>
  <c r="Q426" i="35"/>
  <c r="Q477" i="35" s="1"/>
  <c r="K406" i="35"/>
  <c r="K457" i="35" s="1"/>
  <c r="I410" i="35"/>
  <c r="I461" i="35" s="1"/>
  <c r="L939" i="35"/>
  <c r="L990" i="35" s="1"/>
  <c r="D990" i="35"/>
  <c r="F928" i="35"/>
  <c r="F979" i="35" s="1"/>
  <c r="H928" i="35"/>
  <c r="H979" i="35" s="1"/>
  <c r="N928" i="35"/>
  <c r="N979" i="35" s="1"/>
  <c r="O928" i="35"/>
  <c r="O979" i="35" s="1"/>
  <c r="D979" i="35"/>
  <c r="E926" i="35"/>
  <c r="E977" i="35" s="1"/>
  <c r="F926" i="35"/>
  <c r="F977" i="35" s="1"/>
  <c r="K926" i="35"/>
  <c r="K977" i="35" s="1"/>
  <c r="P926" i="35"/>
  <c r="P977" i="35" s="1"/>
  <c r="G926" i="35"/>
  <c r="G977" i="35" s="1"/>
  <c r="L926" i="35"/>
  <c r="L977" i="35" s="1"/>
  <c r="R926" i="35"/>
  <c r="R977" i="35" s="1"/>
  <c r="H926" i="35"/>
  <c r="H977" i="35" s="1"/>
  <c r="D977" i="35"/>
  <c r="J926" i="35"/>
  <c r="J977" i="35" s="1"/>
  <c r="N926" i="35"/>
  <c r="N977" i="35" s="1"/>
  <c r="E924" i="35"/>
  <c r="E975" i="35" s="1"/>
  <c r="F924" i="35"/>
  <c r="F975" i="35" s="1"/>
  <c r="K924" i="35"/>
  <c r="K975" i="35" s="1"/>
  <c r="P924" i="35"/>
  <c r="P975" i="35" s="1"/>
  <c r="G924" i="35"/>
  <c r="G975" i="35" s="1"/>
  <c r="L924" i="35"/>
  <c r="L975" i="35" s="1"/>
  <c r="R924" i="35"/>
  <c r="R975" i="35" s="1"/>
  <c r="H924" i="35"/>
  <c r="H975" i="35" s="1"/>
  <c r="J924" i="35"/>
  <c r="J975" i="35" s="1"/>
  <c r="N924" i="35"/>
  <c r="N975" i="35" s="1"/>
  <c r="D975" i="35"/>
  <c r="E922" i="35"/>
  <c r="E973" i="35" s="1"/>
  <c r="F922" i="35"/>
  <c r="F973" i="35" s="1"/>
  <c r="K922" i="35"/>
  <c r="K973" i="35" s="1"/>
  <c r="P922" i="35"/>
  <c r="P973" i="35" s="1"/>
  <c r="G922" i="35"/>
  <c r="G973" i="35" s="1"/>
  <c r="L922" i="35"/>
  <c r="L973" i="35" s="1"/>
  <c r="R922" i="35"/>
  <c r="R973" i="35" s="1"/>
  <c r="H922" i="35"/>
  <c r="H973" i="35" s="1"/>
  <c r="J922" i="35"/>
  <c r="J973" i="35" s="1"/>
  <c r="D973" i="35"/>
  <c r="N922" i="35"/>
  <c r="N973" i="35" s="1"/>
  <c r="E920" i="35"/>
  <c r="E971" i="35" s="1"/>
  <c r="F920" i="35"/>
  <c r="F971" i="35" s="1"/>
  <c r="K920" i="35"/>
  <c r="K971" i="35" s="1"/>
  <c r="P920" i="35"/>
  <c r="P971" i="35" s="1"/>
  <c r="G920" i="35"/>
  <c r="G971" i="35" s="1"/>
  <c r="L920" i="35"/>
  <c r="L971" i="35" s="1"/>
  <c r="R920" i="35"/>
  <c r="R971" i="35" s="1"/>
  <c r="H920" i="35"/>
  <c r="H971" i="35" s="1"/>
  <c r="J920" i="35"/>
  <c r="J971" i="35" s="1"/>
  <c r="N920" i="35"/>
  <c r="N971" i="35" s="1"/>
  <c r="E918" i="35"/>
  <c r="E969" i="35" s="1"/>
  <c r="F918" i="35"/>
  <c r="F969" i="35" s="1"/>
  <c r="K918" i="35"/>
  <c r="K969" i="35" s="1"/>
  <c r="P918" i="35"/>
  <c r="P969" i="35" s="1"/>
  <c r="G918" i="35"/>
  <c r="G969" i="35" s="1"/>
  <c r="L918" i="35"/>
  <c r="L969" i="35" s="1"/>
  <c r="R918" i="35"/>
  <c r="R969" i="35" s="1"/>
  <c r="H918" i="35"/>
  <c r="H969" i="35" s="1"/>
  <c r="J918" i="35"/>
  <c r="J969" i="35" s="1"/>
  <c r="D969" i="35"/>
  <c r="N918" i="35"/>
  <c r="N969" i="35" s="1"/>
  <c r="E916" i="35"/>
  <c r="E967" i="35" s="1"/>
  <c r="F916" i="35"/>
  <c r="F967" i="35" s="1"/>
  <c r="K916" i="35"/>
  <c r="K967" i="35" s="1"/>
  <c r="P916" i="35"/>
  <c r="P967" i="35" s="1"/>
  <c r="G916" i="35"/>
  <c r="G967" i="35" s="1"/>
  <c r="L916" i="35"/>
  <c r="L967" i="35" s="1"/>
  <c r="R916" i="35"/>
  <c r="R967" i="35" s="1"/>
  <c r="H916" i="35"/>
  <c r="H967" i="35" s="1"/>
  <c r="J916" i="35"/>
  <c r="J967" i="35" s="1"/>
  <c r="D966" i="35"/>
  <c r="N916" i="35"/>
  <c r="N967" i="35" s="1"/>
  <c r="G814" i="35"/>
  <c r="G865" i="35" s="1"/>
  <c r="O814" i="35"/>
  <c r="O865" i="35" s="1"/>
  <c r="H814" i="35"/>
  <c r="H865" i="35" s="1"/>
  <c r="P814" i="35"/>
  <c r="P865" i="35" s="1"/>
  <c r="L814" i="35"/>
  <c r="L865" i="35" s="1"/>
  <c r="K814" i="35"/>
  <c r="K865" i="35" s="1"/>
  <c r="D865" i="35"/>
  <c r="P651" i="35"/>
  <c r="P702" i="35" s="1"/>
  <c r="D702" i="35"/>
  <c r="M651" i="35"/>
  <c r="M702" i="35" s="1"/>
  <c r="I262" i="35"/>
  <c r="I313" i="35" s="1"/>
  <c r="N262" i="35"/>
  <c r="N313" i="35" s="1"/>
  <c r="E262" i="35"/>
  <c r="E313" i="35" s="1"/>
  <c r="J262" i="35"/>
  <c r="J313" i="35" s="1"/>
  <c r="O262" i="35"/>
  <c r="O313" i="35" s="1"/>
  <c r="G818" i="35"/>
  <c r="G869" i="35" s="1"/>
  <c r="O818" i="35"/>
  <c r="O869" i="35" s="1"/>
  <c r="H818" i="35"/>
  <c r="H869" i="35" s="1"/>
  <c r="P818" i="35"/>
  <c r="P869" i="35" s="1"/>
  <c r="L818" i="35"/>
  <c r="L869" i="35" s="1"/>
  <c r="K818" i="35"/>
  <c r="K869" i="35" s="1"/>
  <c r="H795" i="35"/>
  <c r="H846" i="35" s="1"/>
  <c r="L795" i="35"/>
  <c r="L846" i="35" s="1"/>
  <c r="G795" i="35"/>
  <c r="G846" i="35" s="1"/>
  <c r="O795" i="35"/>
  <c r="O846" i="35" s="1"/>
  <c r="D846" i="35"/>
  <c r="P795" i="35"/>
  <c r="P846" i="35" s="1"/>
  <c r="R55" i="35"/>
  <c r="R106" i="35" s="1"/>
  <c r="R47" i="35"/>
  <c r="R98" i="35" s="1"/>
  <c r="R35" i="35"/>
  <c r="R86" i="35" s="1"/>
  <c r="R19" i="35"/>
  <c r="R70" i="35" s="1"/>
  <c r="Q55" i="35"/>
  <c r="Q106" i="35" s="1"/>
  <c r="Q43" i="35"/>
  <c r="Q94" i="35" s="1"/>
  <c r="Q15" i="35"/>
  <c r="Q66" i="35" s="1"/>
  <c r="P39" i="35"/>
  <c r="P90" i="35" s="1"/>
  <c r="O59" i="35"/>
  <c r="O110" i="35" s="1"/>
  <c r="O35" i="35"/>
  <c r="O86" i="35" s="1"/>
  <c r="O27" i="35"/>
  <c r="O78" i="35" s="1"/>
  <c r="O19" i="35"/>
  <c r="O70" i="35" s="1"/>
  <c r="N55" i="35"/>
  <c r="N106" i="35" s="1"/>
  <c r="N47" i="35"/>
  <c r="N98" i="35" s="1"/>
  <c r="N31" i="35"/>
  <c r="N82" i="35" s="1"/>
  <c r="N23" i="35"/>
  <c r="N74" i="35" s="1"/>
  <c r="M39" i="35"/>
  <c r="M90" i="35" s="1"/>
  <c r="L47" i="35"/>
  <c r="L98" i="35" s="1"/>
  <c r="L35" i="35"/>
  <c r="L86" i="35" s="1"/>
  <c r="L27" i="35"/>
  <c r="L78" i="35" s="1"/>
  <c r="L15" i="35"/>
  <c r="L66" i="35" s="1"/>
  <c r="K51" i="35"/>
  <c r="K102" i="35" s="1"/>
  <c r="K43" i="35"/>
  <c r="K94" i="35" s="1"/>
  <c r="K35" i="35"/>
  <c r="K86" i="35" s="1"/>
  <c r="K13" i="35"/>
  <c r="K64" i="35" s="1"/>
  <c r="J55" i="35"/>
  <c r="J106" i="35" s="1"/>
  <c r="J35" i="35"/>
  <c r="J86" i="35" s="1"/>
  <c r="J23" i="35"/>
  <c r="J74" i="35" s="1"/>
  <c r="J15" i="35"/>
  <c r="J66" i="35" s="1"/>
  <c r="I55" i="35"/>
  <c r="I106" i="35" s="1"/>
  <c r="I43" i="35"/>
  <c r="I94" i="35" s="1"/>
  <c r="I35" i="35"/>
  <c r="I86" i="35" s="1"/>
  <c r="I27" i="35"/>
  <c r="I78" i="35" s="1"/>
  <c r="I15" i="35"/>
  <c r="I66" i="35" s="1"/>
  <c r="H59" i="35"/>
  <c r="H110" i="35" s="1"/>
  <c r="H47" i="35"/>
  <c r="H98" i="35" s="1"/>
  <c r="H39" i="35"/>
  <c r="H90" i="35" s="1"/>
  <c r="H27" i="35"/>
  <c r="H78" i="35" s="1"/>
  <c r="H15" i="35"/>
  <c r="H66" i="35" s="1"/>
  <c r="G55" i="35"/>
  <c r="G106" i="35" s="1"/>
  <c r="G47" i="35"/>
  <c r="G98" i="35" s="1"/>
  <c r="G23" i="35"/>
  <c r="G74" i="35" s="1"/>
  <c r="G15" i="35"/>
  <c r="G66" i="35" s="1"/>
  <c r="F47" i="35"/>
  <c r="F98" i="35" s="1"/>
  <c r="F27" i="35"/>
  <c r="F78" i="35" s="1"/>
  <c r="F15" i="35"/>
  <c r="F66" i="35" s="1"/>
  <c r="E35" i="35"/>
  <c r="E86" i="35" s="1"/>
  <c r="E13" i="35"/>
  <c r="E64" i="35" s="1"/>
  <c r="D98" i="35"/>
  <c r="D82" i="35"/>
  <c r="D66" i="35"/>
  <c r="D349" i="35"/>
  <c r="D333" i="35"/>
  <c r="D317" i="35"/>
  <c r="R302" i="35"/>
  <c r="R353" i="35" s="1"/>
  <c r="N302" i="35"/>
  <c r="N353" i="35" s="1"/>
  <c r="J302" i="35"/>
  <c r="J353" i="35" s="1"/>
  <c r="F302" i="35"/>
  <c r="F353" i="35" s="1"/>
  <c r="K299" i="35"/>
  <c r="K350" i="35" s="1"/>
  <c r="P298" i="35"/>
  <c r="P349" i="35" s="1"/>
  <c r="L298" i="35"/>
  <c r="L349" i="35" s="1"/>
  <c r="H298" i="35"/>
  <c r="H349" i="35" s="1"/>
  <c r="Q294" i="35"/>
  <c r="Q345" i="35" s="1"/>
  <c r="L294" i="35"/>
  <c r="L345" i="35" s="1"/>
  <c r="G294" i="35"/>
  <c r="G345" i="35" s="1"/>
  <c r="N290" i="35"/>
  <c r="N341" i="35" s="1"/>
  <c r="H290" i="35"/>
  <c r="H341" i="35" s="1"/>
  <c r="P286" i="35"/>
  <c r="P337" i="35" s="1"/>
  <c r="K286" i="35"/>
  <c r="K337" i="35" s="1"/>
  <c r="F286" i="35"/>
  <c r="F337" i="35" s="1"/>
  <c r="R282" i="35"/>
  <c r="R333" i="35" s="1"/>
  <c r="M282" i="35"/>
  <c r="M333" i="35" s="1"/>
  <c r="G282" i="35"/>
  <c r="G333" i="35" s="1"/>
  <c r="L279" i="35"/>
  <c r="L330" i="35" s="1"/>
  <c r="P278" i="35"/>
  <c r="P329" i="35" s="1"/>
  <c r="H278" i="35"/>
  <c r="H329" i="35" s="1"/>
  <c r="K275" i="35"/>
  <c r="K326" i="35" s="1"/>
  <c r="M274" i="35"/>
  <c r="M325" i="35" s="1"/>
  <c r="O270" i="35"/>
  <c r="O321" i="35" s="1"/>
  <c r="H270" i="35"/>
  <c r="H321" i="35" s="1"/>
  <c r="R266" i="35"/>
  <c r="R317" i="35" s="1"/>
  <c r="M262" i="35"/>
  <c r="M313" i="35" s="1"/>
  <c r="J258" i="35"/>
  <c r="J309" i="35" s="1"/>
  <c r="Q410" i="35"/>
  <c r="Q461" i="35" s="1"/>
  <c r="L943" i="35"/>
  <c r="L994" i="35" s="1"/>
  <c r="D994" i="35"/>
  <c r="F930" i="35"/>
  <c r="F981" i="35" s="1"/>
  <c r="N930" i="35"/>
  <c r="N981" i="35" s="1"/>
  <c r="O930" i="35"/>
  <c r="O981" i="35" s="1"/>
  <c r="H930" i="35"/>
  <c r="H981" i="35" s="1"/>
  <c r="D869" i="35"/>
  <c r="G810" i="35"/>
  <c r="G861" i="35" s="1"/>
  <c r="O810" i="35"/>
  <c r="O861" i="35" s="1"/>
  <c r="H810" i="35"/>
  <c r="H861" i="35" s="1"/>
  <c r="P810" i="35"/>
  <c r="P861" i="35" s="1"/>
  <c r="L810" i="35"/>
  <c r="L861" i="35" s="1"/>
  <c r="D861" i="35"/>
  <c r="K810" i="35"/>
  <c r="K861" i="35" s="1"/>
  <c r="H665" i="35"/>
  <c r="H716" i="35" s="1"/>
  <c r="M665" i="35"/>
  <c r="M716" i="35" s="1"/>
  <c r="D716" i="35"/>
  <c r="I665" i="35"/>
  <c r="I716" i="35" s="1"/>
  <c r="I663" i="35"/>
  <c r="I714" i="35" s="1"/>
  <c r="D714" i="35"/>
  <c r="E274" i="35"/>
  <c r="E325" i="35" s="1"/>
  <c r="K274" i="35"/>
  <c r="K325" i="35" s="1"/>
  <c r="P274" i="35"/>
  <c r="P325" i="35" s="1"/>
  <c r="F266" i="35"/>
  <c r="F317" i="35" s="1"/>
  <c r="K266" i="35"/>
  <c r="K317" i="35" s="1"/>
  <c r="Q266" i="35"/>
  <c r="Q317" i="35" s="1"/>
  <c r="R27" i="35"/>
  <c r="R78" i="35" s="1"/>
  <c r="Q31" i="35"/>
  <c r="Q82" i="35" s="1"/>
  <c r="Q23" i="35"/>
  <c r="Q74" i="35" s="1"/>
  <c r="Q13" i="35"/>
  <c r="Q64" i="35" s="1"/>
  <c r="P59" i="35"/>
  <c r="P110" i="35" s="1"/>
  <c r="P35" i="35"/>
  <c r="P86" i="35" s="1"/>
  <c r="P23" i="35"/>
  <c r="P74" i="35" s="1"/>
  <c r="P15" i="35"/>
  <c r="P66" i="35" s="1"/>
  <c r="O55" i="35"/>
  <c r="O106" i="35" s="1"/>
  <c r="O43" i="35"/>
  <c r="O94" i="35" s="1"/>
  <c r="N43" i="35"/>
  <c r="N94" i="35" s="1"/>
  <c r="N19" i="35"/>
  <c r="N70" i="35" s="1"/>
  <c r="M59" i="35"/>
  <c r="M110" i="35" s="1"/>
  <c r="M51" i="35"/>
  <c r="M102" i="35" s="1"/>
  <c r="M35" i="35"/>
  <c r="M86" i="35" s="1"/>
  <c r="M27" i="35"/>
  <c r="M78" i="35" s="1"/>
  <c r="M19" i="35"/>
  <c r="M70" i="35" s="1"/>
  <c r="L59" i="35"/>
  <c r="L110" i="35" s="1"/>
  <c r="L43" i="35"/>
  <c r="L94" i="35" s="1"/>
  <c r="L13" i="35"/>
  <c r="L64" i="35" s="1"/>
  <c r="K31" i="35"/>
  <c r="K82" i="35" s="1"/>
  <c r="K19" i="35"/>
  <c r="K70" i="35" s="1"/>
  <c r="J51" i="35"/>
  <c r="J102" i="35" s="1"/>
  <c r="J43" i="35"/>
  <c r="J94" i="35" s="1"/>
  <c r="J31" i="35"/>
  <c r="J82" i="35" s="1"/>
  <c r="J13" i="35"/>
  <c r="J64" i="35" s="1"/>
  <c r="I51" i="35"/>
  <c r="I102" i="35" s="1"/>
  <c r="I13" i="35"/>
  <c r="I64" i="35" s="1"/>
  <c r="H35" i="35"/>
  <c r="H86" i="35" s="1"/>
  <c r="H13" i="35"/>
  <c r="G43" i="35"/>
  <c r="G94" i="35" s="1"/>
  <c r="G35" i="35"/>
  <c r="G86" i="35" s="1"/>
  <c r="G27" i="35"/>
  <c r="G78" i="35" s="1"/>
  <c r="G13" i="35"/>
  <c r="G64" i="35" s="1"/>
  <c r="F43" i="35"/>
  <c r="F94" i="35" s="1"/>
  <c r="F13" i="35"/>
  <c r="E59" i="35"/>
  <c r="E110" i="35" s="1"/>
  <c r="E43" i="35"/>
  <c r="E94" i="35" s="1"/>
  <c r="D325" i="35"/>
  <c r="D309" i="35"/>
  <c r="Q302" i="35"/>
  <c r="Q353" i="35" s="1"/>
  <c r="M302" i="35"/>
  <c r="M353" i="35" s="1"/>
  <c r="I302" i="35"/>
  <c r="I353" i="35" s="1"/>
  <c r="O298" i="35"/>
  <c r="O349" i="35" s="1"/>
  <c r="K298" i="35"/>
  <c r="K349" i="35" s="1"/>
  <c r="P294" i="35"/>
  <c r="P345" i="35" s="1"/>
  <c r="K294" i="35"/>
  <c r="K345" i="35" s="1"/>
  <c r="R290" i="35"/>
  <c r="R341" i="35" s="1"/>
  <c r="L290" i="35"/>
  <c r="L341" i="35" s="1"/>
  <c r="O286" i="35"/>
  <c r="O337" i="35" s="1"/>
  <c r="Q282" i="35"/>
  <c r="Q333" i="35" s="1"/>
  <c r="K282" i="35"/>
  <c r="K333" i="35" s="1"/>
  <c r="M278" i="35"/>
  <c r="M329" i="35" s="1"/>
  <c r="F278" i="35"/>
  <c r="F329" i="35" s="1"/>
  <c r="L274" i="35"/>
  <c r="L325" i="35" s="1"/>
  <c r="M270" i="35"/>
  <c r="M321" i="35" s="1"/>
  <c r="G270" i="35"/>
  <c r="G321" i="35" s="1"/>
  <c r="O266" i="35"/>
  <c r="O317" i="35" s="1"/>
  <c r="I266" i="35"/>
  <c r="I317" i="35" s="1"/>
  <c r="K262" i="35"/>
  <c r="K313" i="35" s="1"/>
  <c r="N263" i="35"/>
  <c r="N314" i="35" s="1"/>
  <c r="G263" i="35"/>
  <c r="G314" i="35" s="1"/>
  <c r="F442" i="35"/>
  <c r="F493" i="35" s="1"/>
  <c r="K442" i="35"/>
  <c r="K493" i="35" s="1"/>
  <c r="M442" i="35"/>
  <c r="M493" i="35" s="1"/>
  <c r="F438" i="35"/>
  <c r="F489" i="35" s="1"/>
  <c r="E438" i="35"/>
  <c r="E489" i="35" s="1"/>
  <c r="G438" i="35"/>
  <c r="G489" i="35" s="1"/>
  <c r="I438" i="35"/>
  <c r="I489" i="35" s="1"/>
  <c r="O438" i="35"/>
  <c r="O489" i="35" s="1"/>
  <c r="Q438" i="35"/>
  <c r="Q489" i="35" s="1"/>
  <c r="F434" i="35"/>
  <c r="F485" i="35" s="1"/>
  <c r="E434" i="35"/>
  <c r="E485" i="35" s="1"/>
  <c r="G434" i="35"/>
  <c r="G485" i="35" s="1"/>
  <c r="I434" i="35"/>
  <c r="I485" i="35" s="1"/>
  <c r="O434" i="35"/>
  <c r="O485" i="35" s="1"/>
  <c r="Q434" i="35"/>
  <c r="Q485" i="35" s="1"/>
  <c r="K434" i="35"/>
  <c r="K485" i="35" s="1"/>
  <c r="M434" i="35"/>
  <c r="M485" i="35" s="1"/>
  <c r="F430" i="35"/>
  <c r="F481" i="35" s="1"/>
  <c r="E430" i="35"/>
  <c r="E481" i="35" s="1"/>
  <c r="G430" i="35"/>
  <c r="G481" i="35" s="1"/>
  <c r="I430" i="35"/>
  <c r="I481" i="35" s="1"/>
  <c r="Q430" i="35"/>
  <c r="Q481" i="35" s="1"/>
  <c r="K430" i="35"/>
  <c r="K481" i="35" s="1"/>
  <c r="M430" i="35"/>
  <c r="M481" i="35" s="1"/>
  <c r="F426" i="35"/>
  <c r="F477" i="35" s="1"/>
  <c r="K426" i="35"/>
  <c r="K477" i="35" s="1"/>
  <c r="M426" i="35"/>
  <c r="M477" i="35" s="1"/>
  <c r="O426" i="35"/>
  <c r="O477" i="35" s="1"/>
  <c r="F422" i="35"/>
  <c r="F473" i="35" s="1"/>
  <c r="O422" i="35"/>
  <c r="O473" i="35" s="1"/>
  <c r="E422" i="35"/>
  <c r="E473" i="35" s="1"/>
  <c r="G422" i="35"/>
  <c r="G473" i="35" s="1"/>
  <c r="I422" i="35"/>
  <c r="I473" i="35" s="1"/>
  <c r="Q422" i="35"/>
  <c r="Q473" i="35" s="1"/>
  <c r="F418" i="35"/>
  <c r="F469" i="35" s="1"/>
  <c r="O418" i="35"/>
  <c r="O469" i="35" s="1"/>
  <c r="E418" i="35"/>
  <c r="E469" i="35" s="1"/>
  <c r="G418" i="35"/>
  <c r="G469" i="35" s="1"/>
  <c r="I418" i="35"/>
  <c r="I469" i="35" s="1"/>
  <c r="Q418" i="35"/>
  <c r="Q469" i="35" s="1"/>
  <c r="K418" i="35"/>
  <c r="K469" i="35" s="1"/>
  <c r="M418" i="35"/>
  <c r="M469" i="35" s="1"/>
  <c r="F414" i="35"/>
  <c r="F465" i="35" s="1"/>
  <c r="E414" i="35"/>
  <c r="E465" i="35" s="1"/>
  <c r="G414" i="35"/>
  <c r="G465" i="35" s="1"/>
  <c r="I414" i="35"/>
  <c r="I465" i="35" s="1"/>
  <c r="Q414" i="35"/>
  <c r="Q465" i="35" s="1"/>
  <c r="K414" i="35"/>
  <c r="K465" i="35" s="1"/>
  <c r="M414" i="35"/>
  <c r="M465" i="35" s="1"/>
  <c r="F410" i="35"/>
  <c r="F461" i="35" s="1"/>
  <c r="K410" i="35"/>
  <c r="K461" i="35" s="1"/>
  <c r="M410" i="35"/>
  <c r="M461" i="35" s="1"/>
  <c r="O410" i="35"/>
  <c r="O461" i="35" s="1"/>
  <c r="F406" i="35"/>
  <c r="F457" i="35" s="1"/>
  <c r="O406" i="35"/>
  <c r="O457" i="35" s="1"/>
  <c r="E406" i="35"/>
  <c r="E457" i="35" s="1"/>
  <c r="G406" i="35"/>
  <c r="G457" i="35" s="1"/>
  <c r="I406" i="35"/>
  <c r="I457" i="35" s="1"/>
  <c r="Q406" i="35"/>
  <c r="Q457" i="35" s="1"/>
  <c r="F402" i="35"/>
  <c r="F453" i="35" s="1"/>
  <c r="E402" i="35"/>
  <c r="E453" i="35" s="1"/>
  <c r="G402" i="35"/>
  <c r="G453" i="35" s="1"/>
  <c r="I402" i="35"/>
  <c r="I453" i="35" s="1"/>
  <c r="Q402" i="35"/>
  <c r="Q453" i="35" s="1"/>
  <c r="K402" i="35"/>
  <c r="K453" i="35" s="1"/>
  <c r="M402" i="35"/>
  <c r="M453" i="35" s="1"/>
  <c r="F398" i="35"/>
  <c r="F449" i="35" s="1"/>
  <c r="E398" i="35"/>
  <c r="E449" i="35" s="1"/>
  <c r="G398" i="35"/>
  <c r="G449" i="35" s="1"/>
  <c r="I398" i="35"/>
  <c r="I449" i="35" s="1"/>
  <c r="Q398" i="35"/>
  <c r="Q449" i="35" s="1"/>
  <c r="K398" i="35"/>
  <c r="K449" i="35" s="1"/>
  <c r="M398" i="35"/>
  <c r="M449" i="35" s="1"/>
  <c r="O398" i="35"/>
  <c r="O449" i="35" s="1"/>
  <c r="F962" i="35"/>
  <c r="F1013" i="35" s="1"/>
  <c r="H962" i="35"/>
  <c r="H1013" i="35" s="1"/>
  <c r="P962" i="35"/>
  <c r="P1013" i="35" s="1"/>
  <c r="J962" i="35"/>
  <c r="J1013" i="35" s="1"/>
  <c r="K962" i="35"/>
  <c r="K1013" i="35" s="1"/>
  <c r="F933" i="35"/>
  <c r="F984" i="35" s="1"/>
  <c r="J933" i="35"/>
  <c r="J984" i="35" s="1"/>
  <c r="N933" i="35"/>
  <c r="N984" i="35" s="1"/>
  <c r="H933" i="35"/>
  <c r="H984" i="35" s="1"/>
  <c r="D984" i="35"/>
  <c r="O933" i="35"/>
  <c r="O984" i="35" s="1"/>
  <c r="G822" i="35"/>
  <c r="G873" i="35" s="1"/>
  <c r="N822" i="35"/>
  <c r="N873" i="35" s="1"/>
  <c r="H822" i="35"/>
  <c r="H873" i="35" s="1"/>
  <c r="O822" i="35"/>
  <c r="O873" i="35" s="1"/>
  <c r="L822" i="35"/>
  <c r="L873" i="35" s="1"/>
  <c r="P822" i="35"/>
  <c r="P873" i="35" s="1"/>
  <c r="K822" i="35"/>
  <c r="K873" i="35" s="1"/>
  <c r="D873" i="35"/>
  <c r="R822" i="35"/>
  <c r="R873" i="35" s="1"/>
  <c r="G806" i="35"/>
  <c r="G857" i="35" s="1"/>
  <c r="O806" i="35"/>
  <c r="O857" i="35" s="1"/>
  <c r="D857" i="35"/>
  <c r="H806" i="35"/>
  <c r="H857" i="35" s="1"/>
  <c r="P806" i="35"/>
  <c r="P857" i="35" s="1"/>
  <c r="L806" i="35"/>
  <c r="L857" i="35" s="1"/>
  <c r="K806" i="35"/>
  <c r="K857" i="35" s="1"/>
  <c r="G776" i="35"/>
  <c r="G827" i="35" s="1"/>
  <c r="O776" i="35"/>
  <c r="O827" i="35" s="1"/>
  <c r="N959" i="35"/>
  <c r="N1010" i="35" s="1"/>
  <c r="O958" i="35"/>
  <c r="O1009" i="35" s="1"/>
  <c r="H958" i="35"/>
  <c r="H1009" i="35" s="1"/>
  <c r="Q953" i="35"/>
  <c r="Q1004" i="35" s="1"/>
  <c r="Q945" i="35"/>
  <c r="Q996" i="35" s="1"/>
  <c r="F931" i="35"/>
  <c r="F982" i="35" s="1"/>
  <c r="H931" i="35"/>
  <c r="H982" i="35" s="1"/>
  <c r="J931" i="35"/>
  <c r="J982" i="35" s="1"/>
  <c r="G819" i="35"/>
  <c r="G870" i="35" s="1"/>
  <c r="O819" i="35"/>
  <c r="O870" i="35" s="1"/>
  <c r="H819" i="35"/>
  <c r="H870" i="35" s="1"/>
  <c r="P819" i="35"/>
  <c r="P870" i="35" s="1"/>
  <c r="L819" i="35"/>
  <c r="L870" i="35" s="1"/>
  <c r="G815" i="35"/>
  <c r="G866" i="35" s="1"/>
  <c r="O815" i="35"/>
  <c r="O866" i="35" s="1"/>
  <c r="H815" i="35"/>
  <c r="H866" i="35" s="1"/>
  <c r="P815" i="35"/>
  <c r="P866" i="35" s="1"/>
  <c r="L815" i="35"/>
  <c r="L866" i="35" s="1"/>
  <c r="G811" i="35"/>
  <c r="G862" i="35" s="1"/>
  <c r="O811" i="35"/>
  <c r="O862" i="35" s="1"/>
  <c r="H811" i="35"/>
  <c r="H862" i="35" s="1"/>
  <c r="P811" i="35"/>
  <c r="P862" i="35" s="1"/>
  <c r="L811" i="35"/>
  <c r="L862" i="35" s="1"/>
  <c r="D862" i="35"/>
  <c r="G807" i="35"/>
  <c r="G858" i="35" s="1"/>
  <c r="O807" i="35"/>
  <c r="O858" i="35" s="1"/>
  <c r="H807" i="35"/>
  <c r="H858" i="35" s="1"/>
  <c r="P807" i="35"/>
  <c r="P858" i="35" s="1"/>
  <c r="L807" i="35"/>
  <c r="L858" i="35" s="1"/>
  <c r="G803" i="35"/>
  <c r="G854" i="35" s="1"/>
  <c r="O803" i="35"/>
  <c r="O854" i="35" s="1"/>
  <c r="H803" i="35"/>
  <c r="H854" i="35" s="1"/>
  <c r="P803" i="35"/>
  <c r="P854" i="35" s="1"/>
  <c r="L803" i="35"/>
  <c r="L854" i="35" s="1"/>
  <c r="D854" i="35"/>
  <c r="D1007" i="35"/>
  <c r="E959" i="35"/>
  <c r="E1010" i="35" s="1"/>
  <c r="F959" i="35"/>
  <c r="F1010" i="35" s="1"/>
  <c r="K959" i="35"/>
  <c r="K1010" i="35" s="1"/>
  <c r="P959" i="35"/>
  <c r="P1010" i="35" s="1"/>
  <c r="N958" i="35"/>
  <c r="N1009" i="35" s="1"/>
  <c r="H950" i="35"/>
  <c r="H1001" i="35" s="1"/>
  <c r="H936" i="35"/>
  <c r="H987" i="35" s="1"/>
  <c r="O936" i="35"/>
  <c r="O987" i="35" s="1"/>
  <c r="E927" i="35"/>
  <c r="E978" i="35" s="1"/>
  <c r="F927" i="35"/>
  <c r="F978" i="35" s="1"/>
  <c r="K927" i="35"/>
  <c r="K978" i="35" s="1"/>
  <c r="P927" i="35"/>
  <c r="P978" i="35" s="1"/>
  <c r="G927" i="35"/>
  <c r="G978" i="35" s="1"/>
  <c r="L927" i="35"/>
  <c r="L978" i="35" s="1"/>
  <c r="R927" i="35"/>
  <c r="R978" i="35" s="1"/>
  <c r="E925" i="35"/>
  <c r="E976" i="35" s="1"/>
  <c r="F925" i="35"/>
  <c r="F976" i="35" s="1"/>
  <c r="K925" i="35"/>
  <c r="K976" i="35" s="1"/>
  <c r="P925" i="35"/>
  <c r="P976" i="35" s="1"/>
  <c r="G925" i="35"/>
  <c r="G976" i="35" s="1"/>
  <c r="L925" i="35"/>
  <c r="L976" i="35" s="1"/>
  <c r="R925" i="35"/>
  <c r="R976" i="35" s="1"/>
  <c r="E923" i="35"/>
  <c r="E974" i="35" s="1"/>
  <c r="F923" i="35"/>
  <c r="F974" i="35" s="1"/>
  <c r="K923" i="35"/>
  <c r="K974" i="35" s="1"/>
  <c r="P923" i="35"/>
  <c r="P974" i="35" s="1"/>
  <c r="G923" i="35"/>
  <c r="G974" i="35" s="1"/>
  <c r="L923" i="35"/>
  <c r="L974" i="35" s="1"/>
  <c r="R923" i="35"/>
  <c r="R974" i="35" s="1"/>
  <c r="E921" i="35"/>
  <c r="E972" i="35" s="1"/>
  <c r="F921" i="35"/>
  <c r="F972" i="35" s="1"/>
  <c r="K921" i="35"/>
  <c r="K972" i="35" s="1"/>
  <c r="P921" i="35"/>
  <c r="P972" i="35" s="1"/>
  <c r="G921" i="35"/>
  <c r="G972" i="35" s="1"/>
  <c r="L921" i="35"/>
  <c r="L972" i="35" s="1"/>
  <c r="R921" i="35"/>
  <c r="R972" i="35" s="1"/>
  <c r="E919" i="35"/>
  <c r="E970" i="35" s="1"/>
  <c r="F919" i="35"/>
  <c r="F970" i="35" s="1"/>
  <c r="K919" i="35"/>
  <c r="K970" i="35" s="1"/>
  <c r="P919" i="35"/>
  <c r="P970" i="35" s="1"/>
  <c r="G919" i="35"/>
  <c r="G970" i="35" s="1"/>
  <c r="L919" i="35"/>
  <c r="L970" i="35" s="1"/>
  <c r="R919" i="35"/>
  <c r="R970" i="35" s="1"/>
  <c r="E917" i="35"/>
  <c r="E968" i="35" s="1"/>
  <c r="F917" i="35"/>
  <c r="F968" i="35" s="1"/>
  <c r="K917" i="35"/>
  <c r="K968" i="35" s="1"/>
  <c r="P917" i="35"/>
  <c r="P968" i="35" s="1"/>
  <c r="G917" i="35"/>
  <c r="G968" i="35" s="1"/>
  <c r="L917" i="35"/>
  <c r="L968" i="35" s="1"/>
  <c r="R917" i="35"/>
  <c r="R968" i="35" s="1"/>
  <c r="G820" i="35"/>
  <c r="G871" i="35" s="1"/>
  <c r="O820" i="35"/>
  <c r="O871" i="35" s="1"/>
  <c r="H820" i="35"/>
  <c r="H871" i="35" s="1"/>
  <c r="P820" i="35"/>
  <c r="P871" i="35" s="1"/>
  <c r="L820" i="35"/>
  <c r="L871" i="35" s="1"/>
  <c r="D871" i="35"/>
  <c r="G816" i="35"/>
  <c r="G867" i="35" s="1"/>
  <c r="O816" i="35"/>
  <c r="O867" i="35" s="1"/>
  <c r="H816" i="35"/>
  <c r="H867" i="35" s="1"/>
  <c r="P816" i="35"/>
  <c r="P867" i="35" s="1"/>
  <c r="L816" i="35"/>
  <c r="L867" i="35" s="1"/>
  <c r="G812" i="35"/>
  <c r="G863" i="35" s="1"/>
  <c r="O812" i="35"/>
  <c r="O863" i="35" s="1"/>
  <c r="H812" i="35"/>
  <c r="H863" i="35" s="1"/>
  <c r="P812" i="35"/>
  <c r="P863" i="35" s="1"/>
  <c r="L812" i="35"/>
  <c r="L863" i="35" s="1"/>
  <c r="D863" i="35"/>
  <c r="G808" i="35"/>
  <c r="G859" i="35" s="1"/>
  <c r="O808" i="35"/>
  <c r="O859" i="35" s="1"/>
  <c r="H808" i="35"/>
  <c r="H859" i="35" s="1"/>
  <c r="P808" i="35"/>
  <c r="P859" i="35" s="1"/>
  <c r="L808" i="35"/>
  <c r="L859" i="35" s="1"/>
  <c r="D859" i="35"/>
  <c r="G804" i="35"/>
  <c r="G855" i="35" s="1"/>
  <c r="O804" i="35"/>
  <c r="O855" i="35" s="1"/>
  <c r="H804" i="35"/>
  <c r="H855" i="35" s="1"/>
  <c r="P804" i="35"/>
  <c r="P855" i="35" s="1"/>
  <c r="D855" i="35"/>
  <c r="L804" i="35"/>
  <c r="L855" i="35" s="1"/>
  <c r="G799" i="35"/>
  <c r="G850" i="35" s="1"/>
  <c r="P799" i="35"/>
  <c r="P850" i="35" s="1"/>
  <c r="H799" i="35"/>
  <c r="H850" i="35" s="1"/>
  <c r="L799" i="35"/>
  <c r="L850" i="35" s="1"/>
  <c r="D850" i="35"/>
  <c r="O799" i="35"/>
  <c r="O850" i="35" s="1"/>
  <c r="H583" i="35"/>
  <c r="H634" i="35" s="1"/>
  <c r="Q583" i="35"/>
  <c r="Q634" i="35" s="1"/>
  <c r="D634" i="35"/>
  <c r="G571" i="35"/>
  <c r="G622" i="35" s="1"/>
  <c r="H571" i="35"/>
  <c r="H622" i="35" s="1"/>
  <c r="L571" i="35"/>
  <c r="L622" i="35" s="1"/>
  <c r="D622" i="35"/>
  <c r="P571" i="35"/>
  <c r="P622" i="35" s="1"/>
  <c r="E958" i="35"/>
  <c r="E1009" i="35" s="1"/>
  <c r="F958" i="35"/>
  <c r="F1009" i="35" s="1"/>
  <c r="K958" i="35"/>
  <c r="K1009" i="35" s="1"/>
  <c r="P958" i="35"/>
  <c r="P1009" i="35" s="1"/>
  <c r="E953" i="35"/>
  <c r="E1004" i="35" s="1"/>
  <c r="H953" i="35"/>
  <c r="H1004" i="35" s="1"/>
  <c r="L953" i="35"/>
  <c r="L1004" i="35" s="1"/>
  <c r="E945" i="35"/>
  <c r="E996" i="35" s="1"/>
  <c r="H945" i="35"/>
  <c r="H996" i="35" s="1"/>
  <c r="L945" i="35"/>
  <c r="L996" i="35" s="1"/>
  <c r="H942" i="35"/>
  <c r="H993" i="35" s="1"/>
  <c r="P942" i="35"/>
  <c r="P993" i="35" s="1"/>
  <c r="G821" i="35"/>
  <c r="G872" i="35" s="1"/>
  <c r="O821" i="35"/>
  <c r="O872" i="35" s="1"/>
  <c r="H821" i="35"/>
  <c r="H872" i="35" s="1"/>
  <c r="P821" i="35"/>
  <c r="P872" i="35" s="1"/>
  <c r="L821" i="35"/>
  <c r="L872" i="35" s="1"/>
  <c r="D872" i="35"/>
  <c r="G817" i="35"/>
  <c r="G868" i="35" s="1"/>
  <c r="O817" i="35"/>
  <c r="O868" i="35" s="1"/>
  <c r="H817" i="35"/>
  <c r="H868" i="35" s="1"/>
  <c r="P817" i="35"/>
  <c r="P868" i="35" s="1"/>
  <c r="L817" i="35"/>
  <c r="L868" i="35" s="1"/>
  <c r="G813" i="35"/>
  <c r="G864" i="35" s="1"/>
  <c r="O813" i="35"/>
  <c r="O864" i="35" s="1"/>
  <c r="H813" i="35"/>
  <c r="H864" i="35" s="1"/>
  <c r="P813" i="35"/>
  <c r="P864" i="35" s="1"/>
  <c r="L813" i="35"/>
  <c r="L864" i="35" s="1"/>
  <c r="D864" i="35"/>
  <c r="G809" i="35"/>
  <c r="G860" i="35" s="1"/>
  <c r="O809" i="35"/>
  <c r="O860" i="35" s="1"/>
  <c r="H809" i="35"/>
  <c r="H860" i="35" s="1"/>
  <c r="P809" i="35"/>
  <c r="P860" i="35" s="1"/>
  <c r="L809" i="35"/>
  <c r="L860" i="35" s="1"/>
  <c r="D860" i="35"/>
  <c r="G805" i="35"/>
  <c r="G856" i="35" s="1"/>
  <c r="O805" i="35"/>
  <c r="O856" i="35" s="1"/>
  <c r="H805" i="35"/>
  <c r="H856" i="35" s="1"/>
  <c r="P805" i="35"/>
  <c r="P856" i="35" s="1"/>
  <c r="D856" i="35"/>
  <c r="L805" i="35"/>
  <c r="L856" i="35" s="1"/>
  <c r="H797" i="35"/>
  <c r="H848" i="35" s="1"/>
  <c r="O797" i="35"/>
  <c r="O848" i="35" s="1"/>
  <c r="D848" i="35"/>
  <c r="H785" i="35"/>
  <c r="H836" i="35" s="1"/>
  <c r="G785" i="35"/>
  <c r="G836" i="35" s="1"/>
  <c r="P785" i="35"/>
  <c r="P836" i="35" s="1"/>
  <c r="G780" i="35"/>
  <c r="G831" i="35" s="1"/>
  <c r="O780" i="35"/>
  <c r="O831" i="35" s="1"/>
  <c r="D831" i="35"/>
  <c r="I684" i="35"/>
  <c r="I735" i="35" s="1"/>
  <c r="L684" i="35"/>
  <c r="L735" i="35" s="1"/>
  <c r="L638" i="35"/>
  <c r="L689" i="35" s="1"/>
  <c r="D689" i="35"/>
  <c r="P577" i="35"/>
  <c r="P628" i="35" s="1"/>
  <c r="M577" i="35"/>
  <c r="M628" i="35" s="1"/>
  <c r="N569" i="35"/>
  <c r="N620" i="35" s="1"/>
  <c r="D620" i="35"/>
  <c r="H552" i="35"/>
  <c r="H603" i="35" s="1"/>
  <c r="I552" i="35"/>
  <c r="I603" i="35" s="1"/>
  <c r="N552" i="35"/>
  <c r="N603" i="35" s="1"/>
  <c r="G546" i="35"/>
  <c r="G597" i="35" s="1"/>
  <c r="J546" i="35"/>
  <c r="J597" i="35" s="1"/>
  <c r="Q546" i="35"/>
  <c r="Q597" i="35" s="1"/>
  <c r="D597" i="35"/>
  <c r="G541" i="35"/>
  <c r="G592" i="35" s="1"/>
  <c r="I541" i="35"/>
  <c r="I592" i="35" s="1"/>
  <c r="N541" i="35"/>
  <c r="N592" i="35" s="1"/>
  <c r="D592" i="35"/>
  <c r="G537" i="35"/>
  <c r="G588" i="35" s="1"/>
  <c r="E537" i="35"/>
  <c r="E588" i="35" s="1"/>
  <c r="N537" i="35"/>
  <c r="N588" i="35" s="1"/>
  <c r="I537" i="35"/>
  <c r="I588" i="35" s="1"/>
  <c r="P537" i="35"/>
  <c r="P588" i="35" s="1"/>
  <c r="K957" i="35"/>
  <c r="K1008" i="35" s="1"/>
  <c r="F957" i="35"/>
  <c r="F1008" i="35" s="1"/>
  <c r="H949" i="35"/>
  <c r="H1000" i="35" s="1"/>
  <c r="H941" i="35"/>
  <c r="H992" i="35" s="1"/>
  <c r="H934" i="35"/>
  <c r="H985" i="35" s="1"/>
  <c r="H929" i="35"/>
  <c r="H980" i="35" s="1"/>
  <c r="Q891" i="35"/>
  <c r="M891" i="35"/>
  <c r="I891" i="35"/>
  <c r="E891" i="35"/>
  <c r="H781" i="35"/>
  <c r="H832" i="35" s="1"/>
  <c r="D832" i="35"/>
  <c r="M683" i="35"/>
  <c r="M734" i="35" s="1"/>
  <c r="E683" i="35"/>
  <c r="E734" i="35" s="1"/>
  <c r="D734" i="35"/>
  <c r="L683" i="35"/>
  <c r="L734" i="35" s="1"/>
  <c r="L677" i="35"/>
  <c r="L728" i="35" s="1"/>
  <c r="P677" i="35"/>
  <c r="P728" i="35" s="1"/>
  <c r="D588" i="35"/>
  <c r="I576" i="35"/>
  <c r="I627" i="35" s="1"/>
  <c r="M576" i="35"/>
  <c r="M627" i="35" s="1"/>
  <c r="D627" i="35"/>
  <c r="R537" i="35"/>
  <c r="R588" i="35" s="1"/>
  <c r="L802" i="35"/>
  <c r="L853" i="35" s="1"/>
  <c r="H802" i="35"/>
  <c r="H853" i="35" s="1"/>
  <c r="D853" i="35"/>
  <c r="O802" i="35"/>
  <c r="O853" i="35" s="1"/>
  <c r="L798" i="35"/>
  <c r="L849" i="35" s="1"/>
  <c r="O798" i="35"/>
  <c r="O849" i="35" s="1"/>
  <c r="P798" i="35"/>
  <c r="P849" i="35" s="1"/>
  <c r="D849" i="35"/>
  <c r="H793" i="35"/>
  <c r="H844" i="35" s="1"/>
  <c r="D844" i="35"/>
  <c r="H783" i="35"/>
  <c r="H834" i="35" s="1"/>
  <c r="L783" i="35"/>
  <c r="L834" i="35" s="1"/>
  <c r="D834" i="35"/>
  <c r="G553" i="35"/>
  <c r="G604" i="35" s="1"/>
  <c r="L553" i="35"/>
  <c r="L604" i="35" s="1"/>
  <c r="R553" i="35"/>
  <c r="R604" i="35" s="1"/>
  <c r="D604" i="35"/>
  <c r="G550" i="35"/>
  <c r="G601" i="35" s="1"/>
  <c r="F550" i="35"/>
  <c r="F601" i="35" s="1"/>
  <c r="L550" i="35"/>
  <c r="L601" i="35" s="1"/>
  <c r="D601" i="35"/>
  <c r="G542" i="35"/>
  <c r="G593" i="35" s="1"/>
  <c r="E542" i="35"/>
  <c r="E593" i="35" s="1"/>
  <c r="L542" i="35"/>
  <c r="L593" i="35" s="1"/>
  <c r="D593" i="35"/>
  <c r="M537" i="35"/>
  <c r="M588" i="35" s="1"/>
  <c r="E750" i="35"/>
  <c r="P794" i="35"/>
  <c r="P845" i="35" s="1"/>
  <c r="P782" i="35"/>
  <c r="P833" i="35" s="1"/>
  <c r="R562" i="35"/>
  <c r="R613" i="35" s="1"/>
  <c r="K562" i="35"/>
  <c r="K613" i="35" s="1"/>
  <c r="P557" i="35"/>
  <c r="P608" i="35" s="1"/>
  <c r="N534" i="35"/>
  <c r="N585" i="35" s="1"/>
  <c r="E257" i="35"/>
  <c r="E308" i="35" s="1"/>
  <c r="N962" i="35"/>
  <c r="N1013" i="35" s="1"/>
  <c r="O956" i="35"/>
  <c r="O1007" i="35" s="1"/>
  <c r="L954" i="35"/>
  <c r="L1005" i="35" s="1"/>
  <c r="P950" i="35"/>
  <c r="P1001" i="35" s="1"/>
  <c r="E948" i="35"/>
  <c r="E999" i="35" s="1"/>
  <c r="I948" i="35"/>
  <c r="I999" i="35" s="1"/>
  <c r="Q948" i="35"/>
  <c r="Q999" i="35" s="1"/>
  <c r="E946" i="35"/>
  <c r="E997" i="35" s="1"/>
  <c r="M946" i="35"/>
  <c r="M997" i="35" s="1"/>
  <c r="I946" i="35"/>
  <c r="I997" i="35" s="1"/>
  <c r="Q946" i="35"/>
  <c r="Q997" i="35" s="1"/>
  <c r="E674" i="35"/>
  <c r="E725" i="35" s="1"/>
  <c r="M674" i="35"/>
  <c r="M725" i="35" s="1"/>
  <c r="M650" i="35"/>
  <c r="M701" i="35" s="1"/>
  <c r="L650" i="35"/>
  <c r="L701" i="35" s="1"/>
  <c r="H563" i="35"/>
  <c r="H614" i="35" s="1"/>
  <c r="M563" i="35"/>
  <c r="M614" i="35" s="1"/>
  <c r="D614" i="35"/>
  <c r="R563" i="35"/>
  <c r="R614" i="35" s="1"/>
  <c r="G554" i="35"/>
  <c r="G605" i="35" s="1"/>
  <c r="Q554" i="35"/>
  <c r="Q605" i="35" s="1"/>
  <c r="E962" i="35"/>
  <c r="E1013" i="35" s="1"/>
  <c r="G962" i="35"/>
  <c r="G1013" i="35" s="1"/>
  <c r="L962" i="35"/>
  <c r="L1013" i="35" s="1"/>
  <c r="R962" i="35"/>
  <c r="R1013" i="35" s="1"/>
  <c r="E944" i="35"/>
  <c r="E995" i="35" s="1"/>
  <c r="I944" i="35"/>
  <c r="I995" i="35" s="1"/>
  <c r="Q944" i="35"/>
  <c r="Q995" i="35" s="1"/>
  <c r="E942" i="35"/>
  <c r="E993" i="35" s="1"/>
  <c r="M942" i="35"/>
  <c r="M993" i="35" s="1"/>
  <c r="I942" i="35"/>
  <c r="I993" i="35" s="1"/>
  <c r="Q942" i="35"/>
  <c r="Q993" i="35" s="1"/>
  <c r="E940" i="35"/>
  <c r="E991" i="35" s="1"/>
  <c r="I940" i="35"/>
  <c r="I991" i="35" s="1"/>
  <c r="L940" i="35"/>
  <c r="L991" i="35" s="1"/>
  <c r="Q940" i="35"/>
  <c r="Q991" i="35" s="1"/>
  <c r="D837" i="35"/>
  <c r="H789" i="35"/>
  <c r="H840" i="35" s="1"/>
  <c r="G789" i="35"/>
  <c r="G840" i="35" s="1"/>
  <c r="P789" i="35"/>
  <c r="P840" i="35" s="1"/>
  <c r="G784" i="35"/>
  <c r="G835" i="35" s="1"/>
  <c r="O784" i="35"/>
  <c r="O835" i="35" s="1"/>
  <c r="M687" i="35"/>
  <c r="M738" i="35" s="1"/>
  <c r="E687" i="35"/>
  <c r="E738" i="35" s="1"/>
  <c r="L687" i="35"/>
  <c r="L738" i="35" s="1"/>
  <c r="M560" i="35"/>
  <c r="M611" i="35" s="1"/>
  <c r="H560" i="35"/>
  <c r="H611" i="35" s="1"/>
  <c r="I560" i="35"/>
  <c r="I611" i="35" s="1"/>
  <c r="D611" i="35"/>
  <c r="N560" i="35"/>
  <c r="N611" i="35" s="1"/>
  <c r="E956" i="35"/>
  <c r="E1007" i="35" s="1"/>
  <c r="I956" i="35"/>
  <c r="I1007" i="35" s="1"/>
  <c r="R956" i="35"/>
  <c r="R1007" i="35" s="1"/>
  <c r="N956" i="35"/>
  <c r="N1007" i="35" s="1"/>
  <c r="E954" i="35"/>
  <c r="E1005" i="35" s="1"/>
  <c r="M954" i="35"/>
  <c r="M1005" i="35" s="1"/>
  <c r="I954" i="35"/>
  <c r="I1005" i="35" s="1"/>
  <c r="Q954" i="35"/>
  <c r="Q1005" i="35" s="1"/>
  <c r="H937" i="35"/>
  <c r="H988" i="35" s="1"/>
  <c r="P937" i="35"/>
  <c r="P988" i="35" s="1"/>
  <c r="I937" i="35"/>
  <c r="I988" i="35" s="1"/>
  <c r="Q937" i="35"/>
  <c r="Q988" i="35" s="1"/>
  <c r="L937" i="35"/>
  <c r="L988" i="35" s="1"/>
  <c r="G779" i="35"/>
  <c r="G830" i="35" s="1"/>
  <c r="P779" i="35"/>
  <c r="P830" i="35" s="1"/>
  <c r="H779" i="35"/>
  <c r="H830" i="35" s="1"/>
  <c r="L779" i="35"/>
  <c r="L830" i="35" s="1"/>
  <c r="D738" i="35"/>
  <c r="L575" i="35"/>
  <c r="L626" i="35" s="1"/>
  <c r="H575" i="35"/>
  <c r="H626" i="35" s="1"/>
  <c r="M575" i="35"/>
  <c r="M626" i="35" s="1"/>
  <c r="P575" i="35"/>
  <c r="P626" i="35" s="1"/>
  <c r="H573" i="35"/>
  <c r="H624" i="35" s="1"/>
  <c r="D624" i="35"/>
  <c r="G564" i="35"/>
  <c r="G615" i="35" s="1"/>
  <c r="J564" i="35"/>
  <c r="J615" i="35" s="1"/>
  <c r="Q564" i="35"/>
  <c r="Q615" i="35" s="1"/>
  <c r="D615" i="35"/>
  <c r="J551" i="35"/>
  <c r="J602" i="35" s="1"/>
  <c r="E551" i="35"/>
  <c r="E602" i="35" s="1"/>
  <c r="D602" i="35"/>
  <c r="N551" i="35"/>
  <c r="N602" i="35" s="1"/>
  <c r="P551" i="35"/>
  <c r="P602" i="35" s="1"/>
  <c r="P954" i="35"/>
  <c r="P1005" i="35" s="1"/>
  <c r="E952" i="35"/>
  <c r="E1003" i="35" s="1"/>
  <c r="I952" i="35"/>
  <c r="I1003" i="35" s="1"/>
  <c r="Q952" i="35"/>
  <c r="Q1003" i="35" s="1"/>
  <c r="E950" i="35"/>
  <c r="E1001" i="35" s="1"/>
  <c r="M950" i="35"/>
  <c r="M1001" i="35" s="1"/>
  <c r="I950" i="35"/>
  <c r="I1001" i="35" s="1"/>
  <c r="Q950" i="35"/>
  <c r="Q1001" i="35" s="1"/>
  <c r="E938" i="35"/>
  <c r="E989" i="35" s="1"/>
  <c r="M938" i="35"/>
  <c r="M989" i="35" s="1"/>
  <c r="H938" i="35"/>
  <c r="H989" i="35" s="1"/>
  <c r="P938" i="35"/>
  <c r="P989" i="35" s="1"/>
  <c r="I938" i="35"/>
  <c r="I989" i="35" s="1"/>
  <c r="Q938" i="35"/>
  <c r="Q989" i="35" s="1"/>
  <c r="L824" i="35"/>
  <c r="L875" i="35" s="1"/>
  <c r="G824" i="35"/>
  <c r="G875" i="35" s="1"/>
  <c r="H824" i="35"/>
  <c r="H875" i="35" s="1"/>
  <c r="O824" i="35"/>
  <c r="O875" i="35" s="1"/>
  <c r="G796" i="35"/>
  <c r="G847" i="35" s="1"/>
  <c r="D847" i="35"/>
  <c r="L790" i="35"/>
  <c r="L841" i="35" s="1"/>
  <c r="G790" i="35"/>
  <c r="G841" i="35" s="1"/>
  <c r="H790" i="35"/>
  <c r="H841" i="35" s="1"/>
  <c r="O790" i="35"/>
  <c r="O841" i="35" s="1"/>
  <c r="L786" i="35"/>
  <c r="L837" i="35" s="1"/>
  <c r="G786" i="35"/>
  <c r="G837" i="35" s="1"/>
  <c r="H786" i="35"/>
  <c r="H837" i="35" s="1"/>
  <c r="O786" i="35"/>
  <c r="O837" i="35" s="1"/>
  <c r="H659" i="35"/>
  <c r="H710" i="35" s="1"/>
  <c r="I659" i="35"/>
  <c r="I710" i="35" s="1"/>
  <c r="O659" i="35"/>
  <c r="O710" i="35" s="1"/>
  <c r="I953" i="35"/>
  <c r="I1004" i="35" s="1"/>
  <c r="I949" i="35"/>
  <c r="I1000" i="35" s="1"/>
  <c r="I945" i="35"/>
  <c r="I996" i="35" s="1"/>
  <c r="I941" i="35"/>
  <c r="I992" i="35" s="1"/>
  <c r="J934" i="35"/>
  <c r="J985" i="35" s="1"/>
  <c r="J932" i="35"/>
  <c r="J983" i="35" s="1"/>
  <c r="J930" i="35"/>
  <c r="J981" i="35" s="1"/>
  <c r="J928" i="35"/>
  <c r="J979" i="35" s="1"/>
  <c r="P802" i="35"/>
  <c r="P853" i="35" s="1"/>
  <c r="G802" i="35"/>
  <c r="G853" i="35" s="1"/>
  <c r="G801" i="35"/>
  <c r="G852" i="35" s="1"/>
  <c r="G797" i="35"/>
  <c r="G848" i="35" s="1"/>
  <c r="P791" i="35"/>
  <c r="P842" i="35" s="1"/>
  <c r="G791" i="35"/>
  <c r="G842" i="35" s="1"/>
  <c r="P787" i="35"/>
  <c r="P838" i="35" s="1"/>
  <c r="G787" i="35"/>
  <c r="G838" i="35" s="1"/>
  <c r="G781" i="35"/>
  <c r="G832" i="35" s="1"/>
  <c r="G778" i="35"/>
  <c r="G829" i="35" s="1"/>
  <c r="G777" i="35"/>
  <c r="G828" i="35" s="1"/>
  <c r="M750" i="35"/>
  <c r="H685" i="35"/>
  <c r="H736" i="35" s="1"/>
  <c r="L680" i="35"/>
  <c r="L731" i="35" s="1"/>
  <c r="E679" i="35"/>
  <c r="E730" i="35" s="1"/>
  <c r="O670" i="35"/>
  <c r="O721" i="35" s="1"/>
  <c r="I661" i="35"/>
  <c r="I712" i="35" s="1"/>
  <c r="N583" i="35"/>
  <c r="N634" i="35" s="1"/>
  <c r="I581" i="35"/>
  <c r="I632" i="35" s="1"/>
  <c r="E577" i="35"/>
  <c r="E628" i="35" s="1"/>
  <c r="H576" i="35"/>
  <c r="H627" i="35" s="1"/>
  <c r="I572" i="35"/>
  <c r="I623" i="35" s="1"/>
  <c r="I570" i="35"/>
  <c r="I621" i="35" s="1"/>
  <c r="R566" i="35"/>
  <c r="R617" i="35" s="1"/>
  <c r="H566" i="35"/>
  <c r="H617" i="35" s="1"/>
  <c r="N561" i="35"/>
  <c r="N612" i="35" s="1"/>
  <c r="F561" i="35"/>
  <c r="F612" i="35" s="1"/>
  <c r="H553" i="35"/>
  <c r="H604" i="35" s="1"/>
  <c r="M552" i="35"/>
  <c r="M603" i="35" s="1"/>
  <c r="M550" i="35"/>
  <c r="M601" i="35" s="1"/>
  <c r="E550" i="35"/>
  <c r="E601" i="35" s="1"/>
  <c r="I549" i="35"/>
  <c r="I600" i="35" s="1"/>
  <c r="I548" i="35"/>
  <c r="I599" i="35" s="1"/>
  <c r="F546" i="35"/>
  <c r="F597" i="35" s="1"/>
  <c r="J542" i="35"/>
  <c r="J593" i="35" s="1"/>
  <c r="Q541" i="35"/>
  <c r="Q592" i="35" s="1"/>
  <c r="F541" i="35"/>
  <c r="F592" i="35" s="1"/>
  <c r="L538" i="35"/>
  <c r="L589" i="35" s="1"/>
  <c r="R961" i="35"/>
  <c r="R1012" i="35" s="1"/>
  <c r="L961" i="35"/>
  <c r="L1012" i="35" s="1"/>
  <c r="G961" i="35"/>
  <c r="G1012" i="35" s="1"/>
  <c r="O823" i="35"/>
  <c r="O874" i="35" s="1"/>
  <c r="H798" i="35"/>
  <c r="H849" i="35" s="1"/>
  <c r="P797" i="35"/>
  <c r="P848" i="35" s="1"/>
  <c r="H794" i="35"/>
  <c r="H845" i="35" s="1"/>
  <c r="P793" i="35"/>
  <c r="P844" i="35" s="1"/>
  <c r="O785" i="35"/>
  <c r="O836" i="35" s="1"/>
  <c r="H782" i="35"/>
  <c r="H833" i="35" s="1"/>
  <c r="P781" i="35"/>
  <c r="P832" i="35" s="1"/>
  <c r="O778" i="35"/>
  <c r="O829" i="35" s="1"/>
  <c r="M572" i="35"/>
  <c r="M623" i="35" s="1"/>
  <c r="Q561" i="35"/>
  <c r="Q612" i="35" s="1"/>
  <c r="J561" i="35"/>
  <c r="J612" i="35" s="1"/>
  <c r="P553" i="35"/>
  <c r="P604" i="35" s="1"/>
  <c r="Q550" i="35"/>
  <c r="Q601" i="35" s="1"/>
  <c r="J550" i="35"/>
  <c r="J601" i="35" s="1"/>
  <c r="N546" i="35"/>
  <c r="N597" i="35" s="1"/>
  <c r="L541" i="35"/>
  <c r="L592" i="35" s="1"/>
  <c r="L534" i="35"/>
  <c r="L585" i="35" s="1"/>
  <c r="K412" i="35"/>
  <c r="K463" i="35" s="1"/>
  <c r="D354" i="35"/>
  <c r="D322" i="35"/>
  <c r="M303" i="35"/>
  <c r="M354" i="35" s="1"/>
  <c r="H299" i="35"/>
  <c r="H350" i="35" s="1"/>
  <c r="I295" i="35"/>
  <c r="I346" i="35" s="1"/>
  <c r="G291" i="35"/>
  <c r="G342" i="35" s="1"/>
  <c r="J287" i="35"/>
  <c r="J338" i="35" s="1"/>
  <c r="H283" i="35"/>
  <c r="H334" i="35" s="1"/>
  <c r="E279" i="35"/>
  <c r="E330" i="35" s="1"/>
  <c r="Q271" i="35"/>
  <c r="Q322" i="35" s="1"/>
  <c r="Q255" i="35"/>
  <c r="Q306" i="35" s="1"/>
  <c r="D334" i="35"/>
  <c r="D330" i="35"/>
  <c r="J303" i="35"/>
  <c r="J354" i="35" s="1"/>
  <c r="P299" i="35"/>
  <c r="P350" i="35" s="1"/>
  <c r="F295" i="35"/>
  <c r="F346" i="35" s="1"/>
  <c r="E287" i="35"/>
  <c r="E338" i="35" s="1"/>
  <c r="J271" i="35"/>
  <c r="J322" i="35" s="1"/>
  <c r="R263" i="35"/>
  <c r="R314" i="35" s="1"/>
  <c r="Q259" i="35"/>
  <c r="Q310" i="35" s="1"/>
  <c r="O255" i="35"/>
  <c r="O306" i="35" s="1"/>
  <c r="D342" i="35"/>
  <c r="D318" i="35"/>
  <c r="R303" i="35"/>
  <c r="R354" i="35" s="1"/>
  <c r="R301" i="35"/>
  <c r="R352" i="35" s="1"/>
  <c r="N301" i="35"/>
  <c r="N352" i="35" s="1"/>
  <c r="J301" i="35"/>
  <c r="J352" i="35" s="1"/>
  <c r="F301" i="35"/>
  <c r="F352" i="35" s="1"/>
  <c r="N297" i="35"/>
  <c r="N348" i="35" s="1"/>
  <c r="J297" i="35"/>
  <c r="J348" i="35" s="1"/>
  <c r="F297" i="35"/>
  <c r="F348" i="35" s="1"/>
  <c r="R293" i="35"/>
  <c r="R344" i="35" s="1"/>
  <c r="L293" i="35"/>
  <c r="L344" i="35" s="1"/>
  <c r="G293" i="35"/>
  <c r="G344" i="35" s="1"/>
  <c r="M285" i="35"/>
  <c r="M336" i="35" s="1"/>
  <c r="L281" i="35"/>
  <c r="L332" i="35" s="1"/>
  <c r="E281" i="35"/>
  <c r="E332" i="35" s="1"/>
  <c r="O277" i="35"/>
  <c r="O328" i="35" s="1"/>
  <c r="P273" i="35"/>
  <c r="P324" i="35" s="1"/>
  <c r="I273" i="35"/>
  <c r="I324" i="35" s="1"/>
  <c r="J269" i="35"/>
  <c r="J320" i="35" s="1"/>
  <c r="I261" i="35"/>
  <c r="I312" i="35" s="1"/>
  <c r="Q257" i="35"/>
  <c r="Q308" i="35" s="1"/>
  <c r="D348" i="35"/>
  <c r="Q301" i="35"/>
  <c r="Q352" i="35" s="1"/>
  <c r="M301" i="35"/>
  <c r="M352" i="35" s="1"/>
  <c r="I301" i="35"/>
  <c r="I352" i="35" s="1"/>
  <c r="E301" i="35"/>
  <c r="E352" i="35" s="1"/>
  <c r="Q297" i="35"/>
  <c r="Q348" i="35" s="1"/>
  <c r="M297" i="35"/>
  <c r="M348" i="35" s="1"/>
  <c r="I297" i="35"/>
  <c r="I348" i="35" s="1"/>
  <c r="E297" i="35"/>
  <c r="E348" i="35" s="1"/>
  <c r="P293" i="35"/>
  <c r="P344" i="35" s="1"/>
  <c r="K293" i="35"/>
  <c r="K344" i="35" s="1"/>
  <c r="F293" i="35"/>
  <c r="F344" i="35" s="1"/>
  <c r="O289" i="35"/>
  <c r="O340" i="35" s="1"/>
  <c r="J289" i="35"/>
  <c r="J340" i="35" s="1"/>
  <c r="E289" i="35"/>
  <c r="E340" i="35" s="1"/>
  <c r="Q285" i="35"/>
  <c r="Q336" i="35" s="1"/>
  <c r="K285" i="35"/>
  <c r="K336" i="35" s="1"/>
  <c r="F285" i="35"/>
  <c r="F336" i="35" s="1"/>
  <c r="Q281" i="35"/>
  <c r="Q332" i="35" s="1"/>
  <c r="K281" i="35"/>
  <c r="K332" i="35" s="1"/>
  <c r="N277" i="35"/>
  <c r="N328" i="35" s="1"/>
  <c r="F277" i="35"/>
  <c r="F328" i="35" s="1"/>
  <c r="N273" i="35"/>
  <c r="N324" i="35" s="1"/>
  <c r="H273" i="35"/>
  <c r="H324" i="35" s="1"/>
  <c r="O269" i="35"/>
  <c r="O320" i="35" s="1"/>
  <c r="H269" i="35"/>
  <c r="H320" i="35" s="1"/>
  <c r="Q265" i="35"/>
  <c r="Q316" i="35" s="1"/>
  <c r="J265" i="35"/>
  <c r="J316" i="35" s="1"/>
  <c r="O261" i="35"/>
  <c r="O312" i="35" s="1"/>
  <c r="G261" i="35"/>
  <c r="G312" i="35" s="1"/>
  <c r="O257" i="35"/>
  <c r="O308" i="35" s="1"/>
  <c r="I257" i="35"/>
  <c r="I308" i="35" s="1"/>
  <c r="D447" i="35"/>
  <c r="D344" i="35"/>
  <c r="D336" i="35"/>
  <c r="R297" i="35"/>
  <c r="R348" i="35" s="1"/>
  <c r="Q289" i="35"/>
  <c r="Q340" i="35" s="1"/>
  <c r="K289" i="35"/>
  <c r="K340" i="35" s="1"/>
  <c r="F289" i="35"/>
  <c r="F340" i="35" s="1"/>
  <c r="R285" i="35"/>
  <c r="R336" i="35" s="1"/>
  <c r="G285" i="35"/>
  <c r="G336" i="35" s="1"/>
  <c r="I277" i="35"/>
  <c r="I328" i="35" s="1"/>
  <c r="R269" i="35"/>
  <c r="R320" i="35" s="1"/>
  <c r="R265" i="35"/>
  <c r="R316" i="35" s="1"/>
  <c r="L265" i="35"/>
  <c r="L316" i="35" s="1"/>
  <c r="E265" i="35"/>
  <c r="E316" i="35" s="1"/>
  <c r="P261" i="35"/>
  <c r="P312" i="35" s="1"/>
  <c r="J257" i="35"/>
  <c r="J308" i="35" s="1"/>
  <c r="D352" i="35"/>
  <c r="D328" i="35"/>
  <c r="D320" i="35"/>
  <c r="D312" i="35"/>
  <c r="P301" i="35"/>
  <c r="P352" i="35" s="1"/>
  <c r="L301" i="35"/>
  <c r="L352" i="35" s="1"/>
  <c r="P297" i="35"/>
  <c r="P348" i="35" s="1"/>
  <c r="L297" i="35"/>
  <c r="L348" i="35" s="1"/>
  <c r="O293" i="35"/>
  <c r="O344" i="35" s="1"/>
  <c r="N289" i="35"/>
  <c r="N340" i="35" s="1"/>
  <c r="O285" i="35"/>
  <c r="O336" i="35" s="1"/>
  <c r="J285" i="35"/>
  <c r="J336" i="35" s="1"/>
  <c r="P281" i="35"/>
  <c r="P332" i="35" s="1"/>
  <c r="K277" i="35"/>
  <c r="K328" i="35" s="1"/>
  <c r="M273" i="35"/>
  <c r="M324" i="35" s="1"/>
  <c r="N269" i="35"/>
  <c r="N320" i="35" s="1"/>
  <c r="P265" i="35"/>
  <c r="P316" i="35" s="1"/>
  <c r="L261" i="35"/>
  <c r="L312" i="35" s="1"/>
  <c r="N257" i="35"/>
  <c r="N308" i="35" s="1"/>
  <c r="P750" i="35"/>
  <c r="L750" i="35"/>
  <c r="H750" i="35"/>
  <c r="D750" i="35"/>
  <c r="D725" i="35"/>
  <c r="P685" i="35"/>
  <c r="P736" i="35" s="1"/>
  <c r="E685" i="35"/>
  <c r="E736" i="35" s="1"/>
  <c r="P681" i="35"/>
  <c r="P732" i="35" s="1"/>
  <c r="E681" i="35"/>
  <c r="E732" i="35" s="1"/>
  <c r="L674" i="35"/>
  <c r="L725" i="35" s="1"/>
  <c r="M661" i="35"/>
  <c r="M712" i="35" s="1"/>
  <c r="M659" i="35"/>
  <c r="M710" i="35" s="1"/>
  <c r="E650" i="35"/>
  <c r="E701" i="35" s="1"/>
  <c r="D618" i="35"/>
  <c r="D589" i="35"/>
  <c r="P576" i="35"/>
  <c r="P627" i="35" s="1"/>
  <c r="E576" i="35"/>
  <c r="E627" i="35" s="1"/>
  <c r="R567" i="35"/>
  <c r="R618" i="35" s="1"/>
  <c r="M567" i="35"/>
  <c r="M618" i="35" s="1"/>
  <c r="H567" i="35"/>
  <c r="H618" i="35" s="1"/>
  <c r="E565" i="35"/>
  <c r="E616" i="35" s="1"/>
  <c r="P564" i="35"/>
  <c r="P615" i="35" s="1"/>
  <c r="I564" i="35"/>
  <c r="I615" i="35" s="1"/>
  <c r="I563" i="35"/>
  <c r="I614" i="35" s="1"/>
  <c r="P554" i="35"/>
  <c r="P605" i="35" s="1"/>
  <c r="I554" i="35"/>
  <c r="I605" i="35" s="1"/>
  <c r="M553" i="35"/>
  <c r="M604" i="35" s="1"/>
  <c r="F553" i="35"/>
  <c r="F604" i="35" s="1"/>
  <c r="R549" i="35"/>
  <c r="R600" i="35" s="1"/>
  <c r="M549" i="35"/>
  <c r="M600" i="35" s="1"/>
  <c r="H549" i="35"/>
  <c r="H600" i="35" s="1"/>
  <c r="H548" i="35"/>
  <c r="H599" i="35" s="1"/>
  <c r="L546" i="35"/>
  <c r="L597" i="35" s="1"/>
  <c r="E546" i="35"/>
  <c r="E597" i="35" s="1"/>
  <c r="P541" i="35"/>
  <c r="P592" i="35" s="1"/>
  <c r="J541" i="35"/>
  <c r="J592" i="35" s="1"/>
  <c r="E541" i="35"/>
  <c r="E592" i="35" s="1"/>
  <c r="J538" i="35"/>
  <c r="J589" i="35" s="1"/>
  <c r="J554" i="35"/>
  <c r="J605" i="35" s="1"/>
  <c r="R750" i="35"/>
  <c r="N750" i="35"/>
  <c r="J750" i="35"/>
  <c r="F750" i="35"/>
  <c r="D722" i="35"/>
  <c r="D719" i="35"/>
  <c r="D704" i="35"/>
  <c r="I674" i="35"/>
  <c r="I725" i="35" s="1"/>
  <c r="D607" i="35"/>
  <c r="D605" i="35"/>
  <c r="D600" i="35"/>
  <c r="Q567" i="35"/>
  <c r="Q618" i="35" s="1"/>
  <c r="L567" i="35"/>
  <c r="L618" i="35" s="1"/>
  <c r="F567" i="35"/>
  <c r="F618" i="35" s="1"/>
  <c r="N564" i="35"/>
  <c r="N615" i="35" s="1"/>
  <c r="F564" i="35"/>
  <c r="F615" i="35" s="1"/>
  <c r="N554" i="35"/>
  <c r="N605" i="35" s="1"/>
  <c r="F554" i="35"/>
  <c r="F605" i="35" s="1"/>
  <c r="Q549" i="35"/>
  <c r="Q600" i="35" s="1"/>
  <c r="L549" i="35"/>
  <c r="L600" i="35" s="1"/>
  <c r="F549" i="35"/>
  <c r="F600" i="35" s="1"/>
  <c r="Q538" i="35"/>
  <c r="Q589" i="35" s="1"/>
  <c r="F538" i="35"/>
  <c r="F589" i="35" s="1"/>
  <c r="H537" i="35"/>
  <c r="H588" i="35" s="1"/>
  <c r="Q750" i="35"/>
  <c r="I750" i="35"/>
  <c r="D706" i="35"/>
  <c r="P678" i="35"/>
  <c r="P729" i="35" s="1"/>
  <c r="Q674" i="35"/>
  <c r="Q725" i="35" s="1"/>
  <c r="E644" i="35"/>
  <c r="E695" i="35" s="1"/>
  <c r="L582" i="35"/>
  <c r="L633" i="35" s="1"/>
  <c r="L576" i="35"/>
  <c r="L627" i="35" s="1"/>
  <c r="I575" i="35"/>
  <c r="I626" i="35" s="1"/>
  <c r="K571" i="35"/>
  <c r="K622" i="35" s="1"/>
  <c r="P567" i="35"/>
  <c r="P618" i="35" s="1"/>
  <c r="J567" i="35"/>
  <c r="J618" i="35" s="1"/>
  <c r="E567" i="35"/>
  <c r="E618" i="35" s="1"/>
  <c r="L564" i="35"/>
  <c r="L615" i="35" s="1"/>
  <c r="E564" i="35"/>
  <c r="E615" i="35" s="1"/>
  <c r="N563" i="35"/>
  <c r="N614" i="35" s="1"/>
  <c r="N562" i="35"/>
  <c r="N613" i="35" s="1"/>
  <c r="F562" i="35"/>
  <c r="F613" i="35" s="1"/>
  <c r="R561" i="35"/>
  <c r="R612" i="35" s="1"/>
  <c r="M561" i="35"/>
  <c r="M612" i="35" s="1"/>
  <c r="H561" i="35"/>
  <c r="H612" i="35" s="1"/>
  <c r="L554" i="35"/>
  <c r="L605" i="35" s="1"/>
  <c r="E554" i="35"/>
  <c r="E605" i="35" s="1"/>
  <c r="Q553" i="35"/>
  <c r="Q604" i="35" s="1"/>
  <c r="J553" i="35"/>
  <c r="J604" i="35" s="1"/>
  <c r="I551" i="35"/>
  <c r="I602" i="35" s="1"/>
  <c r="P549" i="35"/>
  <c r="P600" i="35" s="1"/>
  <c r="J549" i="35"/>
  <c r="J600" i="35" s="1"/>
  <c r="E549" i="35"/>
  <c r="E600" i="35" s="1"/>
  <c r="N548" i="35"/>
  <c r="N599" i="35" s="1"/>
  <c r="P546" i="35"/>
  <c r="P597" i="35" s="1"/>
  <c r="I546" i="35"/>
  <c r="I597" i="35" s="1"/>
  <c r="Q542" i="35"/>
  <c r="Q593" i="35" s="1"/>
  <c r="F542" i="35"/>
  <c r="F593" i="35" s="1"/>
  <c r="R541" i="35"/>
  <c r="R592" i="35" s="1"/>
  <c r="M541" i="35"/>
  <c r="M592" i="35" s="1"/>
  <c r="H541" i="35"/>
  <c r="H592" i="35" s="1"/>
  <c r="N538" i="35"/>
  <c r="N589" i="35" s="1"/>
  <c r="E538" i="35"/>
  <c r="E589" i="35" s="1"/>
  <c r="Q537" i="35"/>
  <c r="Q588" i="35" s="1"/>
  <c r="L537" i="35"/>
  <c r="L588" i="35" s="1"/>
  <c r="F537" i="35"/>
  <c r="F588" i="35" s="1"/>
  <c r="J534" i="35"/>
  <c r="F574" i="35"/>
  <c r="F625" i="35" s="1"/>
  <c r="K574" i="35"/>
  <c r="K625" i="35" s="1"/>
  <c r="O574" i="35"/>
  <c r="O625" i="35" s="1"/>
  <c r="P574" i="35"/>
  <c r="P625" i="35" s="1"/>
  <c r="G558" i="35"/>
  <c r="G609" i="35" s="1"/>
  <c r="E558" i="35"/>
  <c r="E609" i="35" s="1"/>
  <c r="L558" i="35"/>
  <c r="L609" i="35" s="1"/>
  <c r="Q558" i="35"/>
  <c r="Q609" i="35" s="1"/>
  <c r="F558" i="35"/>
  <c r="F609" i="35" s="1"/>
  <c r="M558" i="35"/>
  <c r="M609" i="35" s="1"/>
  <c r="R558" i="35"/>
  <c r="R609" i="35" s="1"/>
  <c r="I558" i="35"/>
  <c r="I609" i="35" s="1"/>
  <c r="J558" i="35"/>
  <c r="J609" i="35" s="1"/>
  <c r="M686" i="35"/>
  <c r="M737" i="35" s="1"/>
  <c r="M682" i="35"/>
  <c r="M733" i="35" s="1"/>
  <c r="O662" i="35"/>
  <c r="O713" i="35" s="1"/>
  <c r="D713" i="35"/>
  <c r="H655" i="35"/>
  <c r="H706" i="35" s="1"/>
  <c r="L655" i="35"/>
  <c r="L706" i="35" s="1"/>
  <c r="G545" i="35"/>
  <c r="G596" i="35" s="1"/>
  <c r="E545" i="35"/>
  <c r="E596" i="35" s="1"/>
  <c r="J545" i="35"/>
  <c r="J596" i="35" s="1"/>
  <c r="P545" i="35"/>
  <c r="P596" i="35" s="1"/>
  <c r="F545" i="35"/>
  <c r="F596" i="35" s="1"/>
  <c r="L545" i="35"/>
  <c r="L596" i="35" s="1"/>
  <c r="Q545" i="35"/>
  <c r="Q596" i="35" s="1"/>
  <c r="I545" i="35"/>
  <c r="I596" i="35" s="1"/>
  <c r="M545" i="35"/>
  <c r="M596" i="35" s="1"/>
  <c r="E543" i="35"/>
  <c r="E594" i="35" s="1"/>
  <c r="P543" i="35"/>
  <c r="P594" i="35" s="1"/>
  <c r="I543" i="35"/>
  <c r="I594" i="35" s="1"/>
  <c r="J543" i="35"/>
  <c r="J594" i="35" s="1"/>
  <c r="D594" i="35"/>
  <c r="N543" i="35"/>
  <c r="N594" i="35" s="1"/>
  <c r="L686" i="35"/>
  <c r="L737" i="35" s="1"/>
  <c r="L682" i="35"/>
  <c r="L733" i="35" s="1"/>
  <c r="L678" i="35"/>
  <c r="L729" i="35" s="1"/>
  <c r="E677" i="35"/>
  <c r="E728" i="35" s="1"/>
  <c r="I677" i="35"/>
  <c r="I728" i="35" s="1"/>
  <c r="Q677" i="35"/>
  <c r="Q728" i="35" s="1"/>
  <c r="M675" i="35"/>
  <c r="M726" i="35" s="1"/>
  <c r="H673" i="35"/>
  <c r="H724" i="35" s="1"/>
  <c r="M673" i="35"/>
  <c r="M724" i="35" s="1"/>
  <c r="H667" i="35"/>
  <c r="H718" i="35" s="1"/>
  <c r="I667" i="35"/>
  <c r="I718" i="35" s="1"/>
  <c r="M667" i="35"/>
  <c r="M718" i="35" s="1"/>
  <c r="H663" i="35"/>
  <c r="H714" i="35" s="1"/>
  <c r="M663" i="35"/>
  <c r="M714" i="35" s="1"/>
  <c r="H657" i="35"/>
  <c r="H708" i="35" s="1"/>
  <c r="I657" i="35"/>
  <c r="I708" i="35" s="1"/>
  <c r="M657" i="35"/>
  <c r="M708" i="35" s="1"/>
  <c r="P655" i="35"/>
  <c r="P706" i="35" s="1"/>
  <c r="L651" i="35"/>
  <c r="L702" i="35" s="1"/>
  <c r="E651" i="35"/>
  <c r="E702" i="35" s="1"/>
  <c r="H651" i="35"/>
  <c r="H702" i="35" s="1"/>
  <c r="I649" i="35"/>
  <c r="I700" i="35" s="1"/>
  <c r="Q649" i="35"/>
  <c r="Q700" i="35" s="1"/>
  <c r="D609" i="35"/>
  <c r="E581" i="35"/>
  <c r="E632" i="35" s="1"/>
  <c r="F581" i="35"/>
  <c r="F632" i="35" s="1"/>
  <c r="K581" i="35"/>
  <c r="K632" i="35" s="1"/>
  <c r="Q581" i="35"/>
  <c r="Q632" i="35" s="1"/>
  <c r="G581" i="35"/>
  <c r="G632" i="35" s="1"/>
  <c r="M581" i="35"/>
  <c r="M632" i="35" s="1"/>
  <c r="R581" i="35"/>
  <c r="R632" i="35" s="1"/>
  <c r="J581" i="35"/>
  <c r="J632" i="35" s="1"/>
  <c r="D632" i="35"/>
  <c r="N581" i="35"/>
  <c r="N632" i="35" s="1"/>
  <c r="G580" i="35"/>
  <c r="G631" i="35" s="1"/>
  <c r="F580" i="35"/>
  <c r="F631" i="35" s="1"/>
  <c r="L580" i="35"/>
  <c r="L631" i="35" s="1"/>
  <c r="Q580" i="35"/>
  <c r="Q631" i="35" s="1"/>
  <c r="H580" i="35"/>
  <c r="H631" i="35" s="1"/>
  <c r="M580" i="35"/>
  <c r="M631" i="35" s="1"/>
  <c r="R580" i="35"/>
  <c r="R631" i="35" s="1"/>
  <c r="E580" i="35"/>
  <c r="E631" i="35" s="1"/>
  <c r="P580" i="35"/>
  <c r="P631" i="35" s="1"/>
  <c r="I580" i="35"/>
  <c r="I631" i="35" s="1"/>
  <c r="D631" i="35"/>
  <c r="E570" i="35"/>
  <c r="E621" i="35" s="1"/>
  <c r="F570" i="35"/>
  <c r="F621" i="35" s="1"/>
  <c r="K570" i="35"/>
  <c r="K621" i="35" s="1"/>
  <c r="Q570" i="35"/>
  <c r="Q621" i="35" s="1"/>
  <c r="G570" i="35"/>
  <c r="G621" i="35" s="1"/>
  <c r="M570" i="35"/>
  <c r="M621" i="35" s="1"/>
  <c r="R570" i="35"/>
  <c r="R621" i="35" s="1"/>
  <c r="J570" i="35"/>
  <c r="J621" i="35" s="1"/>
  <c r="N570" i="35"/>
  <c r="N621" i="35" s="1"/>
  <c r="G569" i="35"/>
  <c r="G620" i="35" s="1"/>
  <c r="F569" i="35"/>
  <c r="F620" i="35" s="1"/>
  <c r="L569" i="35"/>
  <c r="L620" i="35" s="1"/>
  <c r="Q569" i="35"/>
  <c r="Q620" i="35" s="1"/>
  <c r="H569" i="35"/>
  <c r="H620" i="35" s="1"/>
  <c r="M569" i="35"/>
  <c r="M620" i="35" s="1"/>
  <c r="R569" i="35"/>
  <c r="R620" i="35" s="1"/>
  <c r="E569" i="35"/>
  <c r="E620" i="35" s="1"/>
  <c r="P569" i="35"/>
  <c r="P620" i="35" s="1"/>
  <c r="I569" i="35"/>
  <c r="I620" i="35" s="1"/>
  <c r="P558" i="35"/>
  <c r="P609" i="35" s="1"/>
  <c r="R545" i="35"/>
  <c r="R596" i="35" s="1"/>
  <c r="P686" i="35"/>
  <c r="P737" i="35" s="1"/>
  <c r="P682" i="35"/>
  <c r="P733" i="35" s="1"/>
  <c r="H639" i="35"/>
  <c r="H690" i="35" s="1"/>
  <c r="L639" i="35"/>
  <c r="L690" i="35" s="1"/>
  <c r="D690" i="35"/>
  <c r="E555" i="35"/>
  <c r="E606" i="35" s="1"/>
  <c r="J555" i="35"/>
  <c r="J606" i="35" s="1"/>
  <c r="N555" i="35"/>
  <c r="N606" i="35" s="1"/>
  <c r="P555" i="35"/>
  <c r="P606" i="35" s="1"/>
  <c r="D606" i="35"/>
  <c r="E539" i="35"/>
  <c r="E590" i="35" s="1"/>
  <c r="I539" i="35"/>
  <c r="I590" i="35" s="1"/>
  <c r="J539" i="35"/>
  <c r="J590" i="35" s="1"/>
  <c r="N539" i="35"/>
  <c r="N590" i="35" s="1"/>
  <c r="D737" i="35"/>
  <c r="D726" i="35"/>
  <c r="M678" i="35"/>
  <c r="M729" i="35" s="1"/>
  <c r="H669" i="35"/>
  <c r="H720" i="35" s="1"/>
  <c r="I669" i="35"/>
  <c r="I720" i="35" s="1"/>
  <c r="M669" i="35"/>
  <c r="M720" i="35" s="1"/>
  <c r="D720" i="35"/>
  <c r="H660" i="35"/>
  <c r="H711" i="35" s="1"/>
  <c r="D711" i="35"/>
  <c r="P639" i="35"/>
  <c r="P690" i="35" s="1"/>
  <c r="G565" i="35"/>
  <c r="G616" i="35" s="1"/>
  <c r="F565" i="35"/>
  <c r="F616" i="35" s="1"/>
  <c r="L565" i="35"/>
  <c r="L616" i="35" s="1"/>
  <c r="Q565" i="35"/>
  <c r="Q616" i="35" s="1"/>
  <c r="H565" i="35"/>
  <c r="H616" i="35" s="1"/>
  <c r="M565" i="35"/>
  <c r="M616" i="35" s="1"/>
  <c r="R565" i="35"/>
  <c r="R616" i="35" s="1"/>
  <c r="I565" i="35"/>
  <c r="I616" i="35" s="1"/>
  <c r="D616" i="35"/>
  <c r="J565" i="35"/>
  <c r="J616" i="35" s="1"/>
  <c r="D730" i="35"/>
  <c r="D729" i="35"/>
  <c r="D721" i="35"/>
  <c r="D700" i="35"/>
  <c r="D697" i="35"/>
  <c r="E686" i="35"/>
  <c r="E737" i="35" s="1"/>
  <c r="I685" i="35"/>
  <c r="I736" i="35" s="1"/>
  <c r="Q685" i="35"/>
  <c r="Q736" i="35" s="1"/>
  <c r="E682" i="35"/>
  <c r="E733" i="35" s="1"/>
  <c r="I681" i="35"/>
  <c r="I732" i="35" s="1"/>
  <c r="Q681" i="35"/>
  <c r="Q732" i="35" s="1"/>
  <c r="E678" i="35"/>
  <c r="E729" i="35" s="1"/>
  <c r="M677" i="35"/>
  <c r="M728" i="35" s="1"/>
  <c r="L675" i="35"/>
  <c r="L726" i="35" s="1"/>
  <c r="H674" i="35"/>
  <c r="H725" i="35" s="1"/>
  <c r="P674" i="35"/>
  <c r="P725" i="35" s="1"/>
  <c r="H671" i="35"/>
  <c r="H722" i="35" s="1"/>
  <c r="I671" i="35"/>
  <c r="I722" i="35" s="1"/>
  <c r="M655" i="35"/>
  <c r="M706" i="35" s="1"/>
  <c r="H650" i="35"/>
  <c r="H701" i="35" s="1"/>
  <c r="P650" i="35"/>
  <c r="P701" i="35" s="1"/>
  <c r="I650" i="35"/>
  <c r="I701" i="35" s="1"/>
  <c r="Q650" i="35"/>
  <c r="Q701" i="35" s="1"/>
  <c r="D701" i="35"/>
  <c r="L643" i="35"/>
  <c r="L694" i="35" s="1"/>
  <c r="E642" i="35"/>
  <c r="E693" i="35" s="1"/>
  <c r="M642" i="35"/>
  <c r="M693" i="35" s="1"/>
  <c r="E639" i="35"/>
  <c r="E690" i="35" s="1"/>
  <c r="N565" i="35"/>
  <c r="N616" i="35" s="1"/>
  <c r="N558" i="35"/>
  <c r="N609" i="35" s="1"/>
  <c r="I555" i="35"/>
  <c r="I606" i="35" s="1"/>
  <c r="N545" i="35"/>
  <c r="N596" i="35" s="1"/>
  <c r="H544" i="35"/>
  <c r="H595" i="35" s="1"/>
  <c r="M544" i="35"/>
  <c r="M595" i="35" s="1"/>
  <c r="D595" i="35"/>
  <c r="N544" i="35"/>
  <c r="N595" i="35" s="1"/>
  <c r="I544" i="35"/>
  <c r="I595" i="35" s="1"/>
  <c r="O668" i="35"/>
  <c r="O719" i="35" s="1"/>
  <c r="P582" i="35"/>
  <c r="P633" i="35" s="1"/>
  <c r="H577" i="35"/>
  <c r="H628" i="35" s="1"/>
  <c r="L577" i="35"/>
  <c r="L628" i="35" s="1"/>
  <c r="P572" i="35"/>
  <c r="P623" i="35" s="1"/>
  <c r="O571" i="35"/>
  <c r="O622" i="35" s="1"/>
  <c r="G566" i="35"/>
  <c r="G617" i="35" s="1"/>
  <c r="E566" i="35"/>
  <c r="E617" i="35" s="1"/>
  <c r="J566" i="35"/>
  <c r="J617" i="35" s="1"/>
  <c r="P566" i="35"/>
  <c r="P617" i="35" s="1"/>
  <c r="F566" i="35"/>
  <c r="F617" i="35" s="1"/>
  <c r="L566" i="35"/>
  <c r="L617" i="35" s="1"/>
  <c r="Q566" i="35"/>
  <c r="Q617" i="35" s="1"/>
  <c r="Q563" i="35"/>
  <c r="Q614" i="35" s="1"/>
  <c r="G557" i="35"/>
  <c r="G608" i="35" s="1"/>
  <c r="F557" i="35"/>
  <c r="F608" i="35" s="1"/>
  <c r="L557" i="35"/>
  <c r="L608" i="35" s="1"/>
  <c r="Q557" i="35"/>
  <c r="Q608" i="35" s="1"/>
  <c r="H557" i="35"/>
  <c r="H608" i="35" s="1"/>
  <c r="M557" i="35"/>
  <c r="M608" i="35" s="1"/>
  <c r="R557" i="35"/>
  <c r="R608" i="35" s="1"/>
  <c r="J583" i="35"/>
  <c r="J634" i="35" s="1"/>
  <c r="R583" i="35"/>
  <c r="R634" i="35" s="1"/>
  <c r="M583" i="35"/>
  <c r="M634" i="35" s="1"/>
  <c r="E582" i="35"/>
  <c r="E633" i="35" s="1"/>
  <c r="F582" i="35"/>
  <c r="F633" i="35" s="1"/>
  <c r="J582" i="35"/>
  <c r="J633" i="35" s="1"/>
  <c r="N582" i="35"/>
  <c r="N633" i="35" s="1"/>
  <c r="R582" i="35"/>
  <c r="R633" i="35" s="1"/>
  <c r="G582" i="35"/>
  <c r="G633" i="35" s="1"/>
  <c r="K582" i="35"/>
  <c r="K633" i="35" s="1"/>
  <c r="O582" i="35"/>
  <c r="O633" i="35" s="1"/>
  <c r="M573" i="35"/>
  <c r="M624" i="35" s="1"/>
  <c r="P573" i="35"/>
  <c r="P624" i="35" s="1"/>
  <c r="E572" i="35"/>
  <c r="E623" i="35" s="1"/>
  <c r="F572" i="35"/>
  <c r="F623" i="35" s="1"/>
  <c r="J572" i="35"/>
  <c r="J623" i="35" s="1"/>
  <c r="N572" i="35"/>
  <c r="N623" i="35" s="1"/>
  <c r="R572" i="35"/>
  <c r="R623" i="35" s="1"/>
  <c r="G572" i="35"/>
  <c r="G623" i="35" s="1"/>
  <c r="K572" i="35"/>
  <c r="K623" i="35" s="1"/>
  <c r="O572" i="35"/>
  <c r="O623" i="35" s="1"/>
  <c r="E571" i="35"/>
  <c r="E622" i="35" s="1"/>
  <c r="I571" i="35"/>
  <c r="I622" i="35" s="1"/>
  <c r="M571" i="35"/>
  <c r="M622" i="35" s="1"/>
  <c r="Q571" i="35"/>
  <c r="Q622" i="35" s="1"/>
  <c r="F571" i="35"/>
  <c r="F622" i="35" s="1"/>
  <c r="J571" i="35"/>
  <c r="J622" i="35" s="1"/>
  <c r="N571" i="35"/>
  <c r="N622" i="35" s="1"/>
  <c r="R571" i="35"/>
  <c r="R622" i="35" s="1"/>
  <c r="G563" i="35"/>
  <c r="G614" i="35" s="1"/>
  <c r="E563" i="35"/>
  <c r="E614" i="35" s="1"/>
  <c r="J563" i="35"/>
  <c r="J614" i="35" s="1"/>
  <c r="O563" i="35"/>
  <c r="O614" i="35" s="1"/>
  <c r="F563" i="35"/>
  <c r="F614" i="35" s="1"/>
  <c r="L563" i="35"/>
  <c r="L614" i="35" s="1"/>
  <c r="P563" i="35"/>
  <c r="P614" i="35" s="1"/>
  <c r="Q576" i="35"/>
  <c r="Q627" i="35" s="1"/>
  <c r="R568" i="35"/>
  <c r="R619" i="35" s="1"/>
  <c r="M568" i="35"/>
  <c r="M619" i="35" s="1"/>
  <c r="H568" i="35"/>
  <c r="H619" i="35" s="1"/>
  <c r="R564" i="35"/>
  <c r="R615" i="35" s="1"/>
  <c r="M564" i="35"/>
  <c r="M615" i="35" s="1"/>
  <c r="H564" i="35"/>
  <c r="H615" i="35" s="1"/>
  <c r="R554" i="35"/>
  <c r="R605" i="35" s="1"/>
  <c r="M554" i="35"/>
  <c r="M605" i="35" s="1"/>
  <c r="H554" i="35"/>
  <c r="H605" i="35" s="1"/>
  <c r="N553" i="35"/>
  <c r="N604" i="35" s="1"/>
  <c r="I553" i="35"/>
  <c r="I604" i="35" s="1"/>
  <c r="N550" i="35"/>
  <c r="N601" i="35" s="1"/>
  <c r="I550" i="35"/>
  <c r="I601" i="35" s="1"/>
  <c r="P542" i="35"/>
  <c r="P593" i="35" s="1"/>
  <c r="I542" i="35"/>
  <c r="I593" i="35" s="1"/>
  <c r="P538" i="35"/>
  <c r="P589" i="35" s="1"/>
  <c r="I538" i="35"/>
  <c r="I589" i="35" s="1"/>
  <c r="P534" i="35"/>
  <c r="P585" i="35" s="1"/>
  <c r="I534" i="35"/>
  <c r="I585" i="35" s="1"/>
  <c r="G559" i="35"/>
  <c r="G610" i="35" s="1"/>
  <c r="F559" i="35"/>
  <c r="F610" i="35" s="1"/>
  <c r="L559" i="35"/>
  <c r="L610" i="35" s="1"/>
  <c r="Q559" i="35"/>
  <c r="Q610" i="35" s="1"/>
  <c r="H559" i="35"/>
  <c r="H610" i="35" s="1"/>
  <c r="M559" i="35"/>
  <c r="M610" i="35" s="1"/>
  <c r="R559" i="35"/>
  <c r="R610" i="35" s="1"/>
  <c r="I559" i="35"/>
  <c r="I610" i="35" s="1"/>
  <c r="D610" i="35"/>
  <c r="J559" i="35"/>
  <c r="J610" i="35" s="1"/>
  <c r="N559" i="35"/>
  <c r="N610" i="35" s="1"/>
  <c r="P559" i="35"/>
  <c r="P610" i="35" s="1"/>
  <c r="F687" i="35"/>
  <c r="F738" i="35" s="1"/>
  <c r="J687" i="35"/>
  <c r="J738" i="35" s="1"/>
  <c r="N687" i="35"/>
  <c r="N738" i="35" s="1"/>
  <c r="R687" i="35"/>
  <c r="R738" i="35" s="1"/>
  <c r="G687" i="35"/>
  <c r="G738" i="35" s="1"/>
  <c r="K687" i="35"/>
  <c r="K738" i="35" s="1"/>
  <c r="O687" i="35"/>
  <c r="O738" i="35" s="1"/>
  <c r="Q684" i="35"/>
  <c r="Q735" i="35" s="1"/>
  <c r="F683" i="35"/>
  <c r="F734" i="35" s="1"/>
  <c r="J683" i="35"/>
  <c r="J734" i="35" s="1"/>
  <c r="N683" i="35"/>
  <c r="N734" i="35" s="1"/>
  <c r="R683" i="35"/>
  <c r="R734" i="35" s="1"/>
  <c r="G683" i="35"/>
  <c r="G734" i="35" s="1"/>
  <c r="K683" i="35"/>
  <c r="K734" i="35" s="1"/>
  <c r="O683" i="35"/>
  <c r="O734" i="35" s="1"/>
  <c r="Q680" i="35"/>
  <c r="Q731" i="35" s="1"/>
  <c r="F679" i="35"/>
  <c r="F730" i="35" s="1"/>
  <c r="J679" i="35"/>
  <c r="J730" i="35" s="1"/>
  <c r="N679" i="35"/>
  <c r="N730" i="35" s="1"/>
  <c r="R679" i="35"/>
  <c r="R730" i="35" s="1"/>
  <c r="G679" i="35"/>
  <c r="G730" i="35" s="1"/>
  <c r="K679" i="35"/>
  <c r="K730" i="35" s="1"/>
  <c r="O679" i="35"/>
  <c r="O730" i="35" s="1"/>
  <c r="Q676" i="35"/>
  <c r="Q727" i="35" s="1"/>
  <c r="I676" i="35"/>
  <c r="I727" i="35" s="1"/>
  <c r="F675" i="35"/>
  <c r="F726" i="35" s="1"/>
  <c r="J675" i="35"/>
  <c r="J726" i="35" s="1"/>
  <c r="N675" i="35"/>
  <c r="N726" i="35" s="1"/>
  <c r="R675" i="35"/>
  <c r="R726" i="35" s="1"/>
  <c r="G675" i="35"/>
  <c r="G726" i="35" s="1"/>
  <c r="K675" i="35"/>
  <c r="K726" i="35" s="1"/>
  <c r="O675" i="35"/>
  <c r="O726" i="35" s="1"/>
  <c r="Q654" i="35"/>
  <c r="Q705" i="35" s="1"/>
  <c r="H646" i="35"/>
  <c r="H697" i="35" s="1"/>
  <c r="P646" i="35"/>
  <c r="P697" i="35" s="1"/>
  <c r="I646" i="35"/>
  <c r="I697" i="35" s="1"/>
  <c r="Q646" i="35"/>
  <c r="Q697" i="35" s="1"/>
  <c r="Q638" i="35"/>
  <c r="Q689" i="35" s="1"/>
  <c r="F578" i="35"/>
  <c r="F629" i="35" s="1"/>
  <c r="J578" i="35"/>
  <c r="J629" i="35" s="1"/>
  <c r="N578" i="35"/>
  <c r="N629" i="35" s="1"/>
  <c r="R578" i="35"/>
  <c r="R629" i="35" s="1"/>
  <c r="D629" i="35"/>
  <c r="G578" i="35"/>
  <c r="G629" i="35" s="1"/>
  <c r="K578" i="35"/>
  <c r="K629" i="35" s="1"/>
  <c r="O578" i="35"/>
  <c r="O629" i="35" s="1"/>
  <c r="H578" i="35"/>
  <c r="H629" i="35" s="1"/>
  <c r="P578" i="35"/>
  <c r="P629" i="35" s="1"/>
  <c r="I578" i="35"/>
  <c r="I629" i="35" s="1"/>
  <c r="Q578" i="35"/>
  <c r="Q629" i="35" s="1"/>
  <c r="G547" i="35"/>
  <c r="G598" i="35" s="1"/>
  <c r="F547" i="35"/>
  <c r="F598" i="35" s="1"/>
  <c r="L547" i="35"/>
  <c r="L598" i="35" s="1"/>
  <c r="Q547" i="35"/>
  <c r="Q598" i="35" s="1"/>
  <c r="H547" i="35"/>
  <c r="H598" i="35" s="1"/>
  <c r="M547" i="35"/>
  <c r="M598" i="35" s="1"/>
  <c r="R547" i="35"/>
  <c r="R598" i="35" s="1"/>
  <c r="I547" i="35"/>
  <c r="I598" i="35" s="1"/>
  <c r="J547" i="35"/>
  <c r="J598" i="35" s="1"/>
  <c r="N547" i="35"/>
  <c r="N598" i="35" s="1"/>
  <c r="D598" i="35"/>
  <c r="P547" i="35"/>
  <c r="P598" i="35" s="1"/>
  <c r="F684" i="35"/>
  <c r="F735" i="35" s="1"/>
  <c r="J684" i="35"/>
  <c r="J735" i="35" s="1"/>
  <c r="N684" i="35"/>
  <c r="N735" i="35" s="1"/>
  <c r="R684" i="35"/>
  <c r="R735" i="35" s="1"/>
  <c r="D735" i="35"/>
  <c r="G684" i="35"/>
  <c r="G735" i="35" s="1"/>
  <c r="K684" i="35"/>
  <c r="K735" i="35" s="1"/>
  <c r="O684" i="35"/>
  <c r="O735" i="35" s="1"/>
  <c r="F680" i="35"/>
  <c r="F731" i="35" s="1"/>
  <c r="J680" i="35"/>
  <c r="J731" i="35" s="1"/>
  <c r="N680" i="35"/>
  <c r="N731" i="35" s="1"/>
  <c r="R680" i="35"/>
  <c r="R731" i="35" s="1"/>
  <c r="D731" i="35"/>
  <c r="G680" i="35"/>
  <c r="G731" i="35" s="1"/>
  <c r="K680" i="35"/>
  <c r="K731" i="35" s="1"/>
  <c r="O680" i="35"/>
  <c r="O731" i="35" s="1"/>
  <c r="L676" i="35"/>
  <c r="L727" i="35" s="1"/>
  <c r="E647" i="35"/>
  <c r="E698" i="35" s="1"/>
  <c r="P647" i="35"/>
  <c r="P698" i="35" s="1"/>
  <c r="H647" i="35"/>
  <c r="H698" i="35" s="1"/>
  <c r="E579" i="35"/>
  <c r="E630" i="35" s="1"/>
  <c r="G579" i="35"/>
  <c r="G630" i="35" s="1"/>
  <c r="K579" i="35"/>
  <c r="K630" i="35" s="1"/>
  <c r="O579" i="35"/>
  <c r="O630" i="35" s="1"/>
  <c r="H579" i="35"/>
  <c r="H630" i="35" s="1"/>
  <c r="L579" i="35"/>
  <c r="L630" i="35" s="1"/>
  <c r="P579" i="35"/>
  <c r="P630" i="35" s="1"/>
  <c r="F579" i="35"/>
  <c r="F630" i="35" s="1"/>
  <c r="N579" i="35"/>
  <c r="N630" i="35" s="1"/>
  <c r="D630" i="35"/>
  <c r="I579" i="35"/>
  <c r="I630" i="35" s="1"/>
  <c r="Q579" i="35"/>
  <c r="Q630" i="35" s="1"/>
  <c r="G535" i="35"/>
  <c r="G586" i="35" s="1"/>
  <c r="F535" i="35"/>
  <c r="F586" i="35" s="1"/>
  <c r="L535" i="35"/>
  <c r="L586" i="35" s="1"/>
  <c r="Q535" i="35"/>
  <c r="Q586" i="35" s="1"/>
  <c r="H535" i="35"/>
  <c r="H586" i="35" s="1"/>
  <c r="M535" i="35"/>
  <c r="M586" i="35" s="1"/>
  <c r="R535" i="35"/>
  <c r="R586" i="35" s="1"/>
  <c r="E535" i="35"/>
  <c r="E586" i="35" s="1"/>
  <c r="P535" i="35"/>
  <c r="P586" i="35" s="1"/>
  <c r="D584" i="35"/>
  <c r="D586" i="35"/>
  <c r="I535" i="35"/>
  <c r="I586" i="35" s="1"/>
  <c r="J535" i="35"/>
  <c r="J586" i="35" s="1"/>
  <c r="N535" i="35"/>
  <c r="N586" i="35" s="1"/>
  <c r="Q687" i="35"/>
  <c r="Q738" i="35" s="1"/>
  <c r="I687" i="35"/>
  <c r="I738" i="35" s="1"/>
  <c r="F686" i="35"/>
  <c r="F737" i="35" s="1"/>
  <c r="J686" i="35"/>
  <c r="J737" i="35" s="1"/>
  <c r="N686" i="35"/>
  <c r="N737" i="35" s="1"/>
  <c r="R686" i="35"/>
  <c r="R737" i="35" s="1"/>
  <c r="G686" i="35"/>
  <c r="G737" i="35" s="1"/>
  <c r="K686" i="35"/>
  <c r="K737" i="35" s="1"/>
  <c r="O686" i="35"/>
  <c r="O737" i="35" s="1"/>
  <c r="P684" i="35"/>
  <c r="P735" i="35" s="1"/>
  <c r="H684" i="35"/>
  <c r="H735" i="35" s="1"/>
  <c r="Q683" i="35"/>
  <c r="Q734" i="35" s="1"/>
  <c r="I683" i="35"/>
  <c r="I734" i="35" s="1"/>
  <c r="F682" i="35"/>
  <c r="F733" i="35" s="1"/>
  <c r="J682" i="35"/>
  <c r="J733" i="35" s="1"/>
  <c r="N682" i="35"/>
  <c r="N733" i="35" s="1"/>
  <c r="R682" i="35"/>
  <c r="R733" i="35" s="1"/>
  <c r="G682" i="35"/>
  <c r="G733" i="35" s="1"/>
  <c r="K682" i="35"/>
  <c r="K733" i="35" s="1"/>
  <c r="O682" i="35"/>
  <c r="O733" i="35" s="1"/>
  <c r="P680" i="35"/>
  <c r="P731" i="35" s="1"/>
  <c r="H680" i="35"/>
  <c r="H731" i="35" s="1"/>
  <c r="Q679" i="35"/>
  <c r="Q730" i="35" s="1"/>
  <c r="I679" i="35"/>
  <c r="I730" i="35" s="1"/>
  <c r="F678" i="35"/>
  <c r="F729" i="35" s="1"/>
  <c r="J678" i="35"/>
  <c r="J729" i="35" s="1"/>
  <c r="N678" i="35"/>
  <c r="N729" i="35" s="1"/>
  <c r="R678" i="35"/>
  <c r="R729" i="35" s="1"/>
  <c r="G678" i="35"/>
  <c r="G729" i="35" s="1"/>
  <c r="K678" i="35"/>
  <c r="K729" i="35" s="1"/>
  <c r="O678" i="35"/>
  <c r="O729" i="35" s="1"/>
  <c r="P676" i="35"/>
  <c r="P727" i="35" s="1"/>
  <c r="Q675" i="35"/>
  <c r="Q726" i="35" s="1"/>
  <c r="I675" i="35"/>
  <c r="I726" i="35" s="1"/>
  <c r="F674" i="35"/>
  <c r="F725" i="35" s="1"/>
  <c r="J674" i="35"/>
  <c r="J725" i="35" s="1"/>
  <c r="N674" i="35"/>
  <c r="N725" i="35" s="1"/>
  <c r="R674" i="35"/>
  <c r="R725" i="35" s="1"/>
  <c r="G674" i="35"/>
  <c r="G725" i="35" s="1"/>
  <c r="K674" i="35"/>
  <c r="K725" i="35" s="1"/>
  <c r="O674" i="35"/>
  <c r="O725" i="35" s="1"/>
  <c r="M647" i="35"/>
  <c r="M698" i="35" s="1"/>
  <c r="M646" i="35"/>
  <c r="M697" i="35" s="1"/>
  <c r="L644" i="35"/>
  <c r="L695" i="35" s="1"/>
  <c r="M644" i="35"/>
  <c r="M695" i="35" s="1"/>
  <c r="E643" i="35"/>
  <c r="E694" i="35" s="1"/>
  <c r="P643" i="35"/>
  <c r="P694" i="35" s="1"/>
  <c r="H643" i="35"/>
  <c r="H694" i="35" s="1"/>
  <c r="I641" i="35"/>
  <c r="I692" i="35" s="1"/>
  <c r="Q641" i="35"/>
  <c r="Q692" i="35" s="1"/>
  <c r="M579" i="35"/>
  <c r="M630" i="35" s="1"/>
  <c r="M578" i="35"/>
  <c r="M629" i="35" s="1"/>
  <c r="G536" i="35"/>
  <c r="G587" i="35" s="1"/>
  <c r="E536" i="35"/>
  <c r="E587" i="35" s="1"/>
  <c r="J536" i="35"/>
  <c r="J587" i="35" s="1"/>
  <c r="P536" i="35"/>
  <c r="P587" i="35" s="1"/>
  <c r="F536" i="35"/>
  <c r="F587" i="35" s="1"/>
  <c r="L536" i="35"/>
  <c r="L587" i="35" s="1"/>
  <c r="Q536" i="35"/>
  <c r="Q587" i="35" s="1"/>
  <c r="I536" i="35"/>
  <c r="I587" i="35" s="1"/>
  <c r="M536" i="35"/>
  <c r="M587" i="35" s="1"/>
  <c r="D587" i="35"/>
  <c r="H536" i="35"/>
  <c r="H587" i="35" s="1"/>
  <c r="N536" i="35"/>
  <c r="N587" i="35" s="1"/>
  <c r="F676" i="35"/>
  <c r="F727" i="35" s="1"/>
  <c r="J676" i="35"/>
  <c r="J727" i="35" s="1"/>
  <c r="N676" i="35"/>
  <c r="N727" i="35" s="1"/>
  <c r="R676" i="35"/>
  <c r="R727" i="35" s="1"/>
  <c r="D727" i="35"/>
  <c r="G676" i="35"/>
  <c r="G727" i="35" s="1"/>
  <c r="K676" i="35"/>
  <c r="K727" i="35" s="1"/>
  <c r="O676" i="35"/>
  <c r="O727" i="35" s="1"/>
  <c r="E654" i="35"/>
  <c r="E705" i="35" s="1"/>
  <c r="M654" i="35"/>
  <c r="M705" i="35" s="1"/>
  <c r="H654" i="35"/>
  <c r="H705" i="35" s="1"/>
  <c r="P654" i="35"/>
  <c r="P705" i="35" s="1"/>
  <c r="D705" i="35"/>
  <c r="E638" i="35"/>
  <c r="E689" i="35" s="1"/>
  <c r="M638" i="35"/>
  <c r="M689" i="35" s="1"/>
  <c r="H638" i="35"/>
  <c r="H689" i="35" s="1"/>
  <c r="P638" i="35"/>
  <c r="P689" i="35" s="1"/>
  <c r="O750" i="35"/>
  <c r="K750" i="35"/>
  <c r="G750" i="35"/>
  <c r="P687" i="35"/>
  <c r="P738" i="35" s="1"/>
  <c r="H687" i="35"/>
  <c r="H738" i="35" s="1"/>
  <c r="Q686" i="35"/>
  <c r="Q737" i="35" s="1"/>
  <c r="I686" i="35"/>
  <c r="I737" i="35" s="1"/>
  <c r="F685" i="35"/>
  <c r="F736" i="35" s="1"/>
  <c r="J685" i="35"/>
  <c r="J736" i="35" s="1"/>
  <c r="N685" i="35"/>
  <c r="N736" i="35" s="1"/>
  <c r="R685" i="35"/>
  <c r="R736" i="35" s="1"/>
  <c r="G685" i="35"/>
  <c r="G736" i="35" s="1"/>
  <c r="K685" i="35"/>
  <c r="K736" i="35" s="1"/>
  <c r="O685" i="35"/>
  <c r="O736" i="35" s="1"/>
  <c r="D736" i="35"/>
  <c r="M684" i="35"/>
  <c r="M735" i="35" s="1"/>
  <c r="E684" i="35"/>
  <c r="E735" i="35" s="1"/>
  <c r="P683" i="35"/>
  <c r="P734" i="35" s="1"/>
  <c r="H683" i="35"/>
  <c r="H734" i="35" s="1"/>
  <c r="Q682" i="35"/>
  <c r="Q733" i="35" s="1"/>
  <c r="I682" i="35"/>
  <c r="I733" i="35" s="1"/>
  <c r="F681" i="35"/>
  <c r="F732" i="35" s="1"/>
  <c r="J681" i="35"/>
  <c r="J732" i="35" s="1"/>
  <c r="N681" i="35"/>
  <c r="N732" i="35" s="1"/>
  <c r="R681" i="35"/>
  <c r="R732" i="35" s="1"/>
  <c r="G681" i="35"/>
  <c r="G732" i="35" s="1"/>
  <c r="K681" i="35"/>
  <c r="K732" i="35" s="1"/>
  <c r="O681" i="35"/>
  <c r="O732" i="35" s="1"/>
  <c r="D732" i="35"/>
  <c r="M680" i="35"/>
  <c r="M731" i="35" s="1"/>
  <c r="E680" i="35"/>
  <c r="E731" i="35" s="1"/>
  <c r="P679" i="35"/>
  <c r="P730" i="35" s="1"/>
  <c r="H679" i="35"/>
  <c r="H730" i="35" s="1"/>
  <c r="Q678" i="35"/>
  <c r="Q729" i="35" s="1"/>
  <c r="I678" i="35"/>
  <c r="I729" i="35" s="1"/>
  <c r="F677" i="35"/>
  <c r="F728" i="35" s="1"/>
  <c r="J677" i="35"/>
  <c r="J728" i="35" s="1"/>
  <c r="N677" i="35"/>
  <c r="N728" i="35" s="1"/>
  <c r="R677" i="35"/>
  <c r="R728" i="35" s="1"/>
  <c r="G677" i="35"/>
  <c r="G728" i="35" s="1"/>
  <c r="K677" i="35"/>
  <c r="K728" i="35" s="1"/>
  <c r="O677" i="35"/>
  <c r="O728" i="35" s="1"/>
  <c r="D728" i="35"/>
  <c r="M676" i="35"/>
  <c r="M727" i="35" s="1"/>
  <c r="E676" i="35"/>
  <c r="E727" i="35" s="1"/>
  <c r="P675" i="35"/>
  <c r="P726" i="35" s="1"/>
  <c r="H675" i="35"/>
  <c r="H726" i="35" s="1"/>
  <c r="I654" i="35"/>
  <c r="I705" i="35" s="1"/>
  <c r="L647" i="35"/>
  <c r="L698" i="35" s="1"/>
  <c r="L646" i="35"/>
  <c r="L697" i="35" s="1"/>
  <c r="I645" i="35"/>
  <c r="I696" i="35" s="1"/>
  <c r="D696" i="35"/>
  <c r="H642" i="35"/>
  <c r="H693" i="35" s="1"/>
  <c r="P642" i="35"/>
  <c r="P693" i="35" s="1"/>
  <c r="I642" i="35"/>
  <c r="I693" i="35" s="1"/>
  <c r="Q642" i="35"/>
  <c r="Q693" i="35" s="1"/>
  <c r="D693" i="35"/>
  <c r="I638" i="35"/>
  <c r="I689" i="35" s="1"/>
  <c r="J579" i="35"/>
  <c r="J630" i="35" s="1"/>
  <c r="L578" i="35"/>
  <c r="L629" i="35" s="1"/>
  <c r="E559" i="35"/>
  <c r="E610" i="35" s="1"/>
  <c r="G556" i="35"/>
  <c r="G607" i="35" s="1"/>
  <c r="E556" i="35"/>
  <c r="E607" i="35" s="1"/>
  <c r="J556" i="35"/>
  <c r="J607" i="35" s="1"/>
  <c r="P556" i="35"/>
  <c r="P607" i="35" s="1"/>
  <c r="F556" i="35"/>
  <c r="F607" i="35" s="1"/>
  <c r="L556" i="35"/>
  <c r="L607" i="35" s="1"/>
  <c r="Q556" i="35"/>
  <c r="Q607" i="35" s="1"/>
  <c r="H556" i="35"/>
  <c r="H607" i="35" s="1"/>
  <c r="R556" i="35"/>
  <c r="R607" i="35" s="1"/>
  <c r="I556" i="35"/>
  <c r="I607" i="35" s="1"/>
  <c r="N556" i="35"/>
  <c r="N607" i="35" s="1"/>
  <c r="F577" i="35"/>
  <c r="F628" i="35" s="1"/>
  <c r="J577" i="35"/>
  <c r="J628" i="35" s="1"/>
  <c r="N577" i="35"/>
  <c r="N628" i="35" s="1"/>
  <c r="R577" i="35"/>
  <c r="R628" i="35" s="1"/>
  <c r="G577" i="35"/>
  <c r="G628" i="35" s="1"/>
  <c r="K577" i="35"/>
  <c r="K628" i="35" s="1"/>
  <c r="O577" i="35"/>
  <c r="O628" i="35" s="1"/>
  <c r="E574" i="35"/>
  <c r="E625" i="35" s="1"/>
  <c r="G574" i="35"/>
  <c r="G625" i="35" s="1"/>
  <c r="H574" i="35"/>
  <c r="H625" i="35" s="1"/>
  <c r="M574" i="35"/>
  <c r="M625" i="35" s="1"/>
  <c r="Q574" i="35"/>
  <c r="Q625" i="35" s="1"/>
  <c r="J574" i="35"/>
  <c r="J625" i="35" s="1"/>
  <c r="N574" i="35"/>
  <c r="N625" i="35" s="1"/>
  <c r="R574" i="35"/>
  <c r="R625" i="35" s="1"/>
  <c r="D625" i="35"/>
  <c r="O673" i="35"/>
  <c r="O724" i="35" s="1"/>
  <c r="O671" i="35"/>
  <c r="O722" i="35" s="1"/>
  <c r="O665" i="35"/>
  <c r="O716" i="35" s="1"/>
  <c r="O663" i="35"/>
  <c r="O714" i="35" s="1"/>
  <c r="O657" i="35"/>
  <c r="O708" i="35" s="1"/>
  <c r="E583" i="35"/>
  <c r="E634" i="35" s="1"/>
  <c r="F583" i="35"/>
  <c r="F634" i="35" s="1"/>
  <c r="K583" i="35"/>
  <c r="K634" i="35" s="1"/>
  <c r="O583" i="35"/>
  <c r="O634" i="35" s="1"/>
  <c r="G583" i="35"/>
  <c r="G634" i="35" s="1"/>
  <c r="L583" i="35"/>
  <c r="L634" i="35" s="1"/>
  <c r="P583" i="35"/>
  <c r="P634" i="35" s="1"/>
  <c r="Q577" i="35"/>
  <c r="Q628" i="35" s="1"/>
  <c r="I577" i="35"/>
  <c r="I628" i="35" s="1"/>
  <c r="F576" i="35"/>
  <c r="F627" i="35" s="1"/>
  <c r="J576" i="35"/>
  <c r="J627" i="35" s="1"/>
  <c r="N576" i="35"/>
  <c r="N627" i="35" s="1"/>
  <c r="R576" i="35"/>
  <c r="R627" i="35" s="1"/>
  <c r="G576" i="35"/>
  <c r="G627" i="35" s="1"/>
  <c r="K576" i="35"/>
  <c r="K627" i="35" s="1"/>
  <c r="O576" i="35"/>
  <c r="O627" i="35" s="1"/>
  <c r="E575" i="35"/>
  <c r="E626" i="35" s="1"/>
  <c r="F575" i="35"/>
  <c r="F626" i="35" s="1"/>
  <c r="J575" i="35"/>
  <c r="J626" i="35" s="1"/>
  <c r="N575" i="35"/>
  <c r="N626" i="35" s="1"/>
  <c r="R575" i="35"/>
  <c r="R626" i="35" s="1"/>
  <c r="G575" i="35"/>
  <c r="G626" i="35" s="1"/>
  <c r="K575" i="35"/>
  <c r="K626" i="35" s="1"/>
  <c r="O575" i="35"/>
  <c r="O626" i="35" s="1"/>
  <c r="D626" i="35"/>
  <c r="L574" i="35"/>
  <c r="L625" i="35" s="1"/>
  <c r="E573" i="35"/>
  <c r="E624" i="35" s="1"/>
  <c r="F573" i="35"/>
  <c r="F624" i="35" s="1"/>
  <c r="J573" i="35"/>
  <c r="J624" i="35" s="1"/>
  <c r="N573" i="35"/>
  <c r="N624" i="35" s="1"/>
  <c r="R573" i="35"/>
  <c r="R624" i="35" s="1"/>
  <c r="G573" i="35"/>
  <c r="G624" i="35" s="1"/>
  <c r="K573" i="35"/>
  <c r="K624" i="35" s="1"/>
  <c r="O573" i="35"/>
  <c r="O624" i="35" s="1"/>
  <c r="I573" i="35"/>
  <c r="I624" i="35" s="1"/>
  <c r="Q573" i="35"/>
  <c r="Q624" i="35" s="1"/>
  <c r="L573" i="35"/>
  <c r="L624" i="35" s="1"/>
  <c r="G540" i="35"/>
  <c r="G591" i="35" s="1"/>
  <c r="E540" i="35"/>
  <c r="E591" i="35" s="1"/>
  <c r="J540" i="35"/>
  <c r="J591" i="35" s="1"/>
  <c r="P540" i="35"/>
  <c r="P591" i="35" s="1"/>
  <c r="F540" i="35"/>
  <c r="F591" i="35" s="1"/>
  <c r="L540" i="35"/>
  <c r="L591" i="35" s="1"/>
  <c r="Q540" i="35"/>
  <c r="Q591" i="35" s="1"/>
  <c r="H540" i="35"/>
  <c r="H591" i="35" s="1"/>
  <c r="R540" i="35"/>
  <c r="R591" i="35" s="1"/>
  <c r="I540" i="35"/>
  <c r="I591" i="35" s="1"/>
  <c r="G560" i="35"/>
  <c r="G611" i="35" s="1"/>
  <c r="E560" i="35"/>
  <c r="E611" i="35" s="1"/>
  <c r="J560" i="35"/>
  <c r="J611" i="35" s="1"/>
  <c r="P560" i="35"/>
  <c r="P611" i="35" s="1"/>
  <c r="F560" i="35"/>
  <c r="F611" i="35" s="1"/>
  <c r="L560" i="35"/>
  <c r="L611" i="35" s="1"/>
  <c r="Q560" i="35"/>
  <c r="Q611" i="35" s="1"/>
  <c r="R552" i="35"/>
  <c r="R603" i="35" s="1"/>
  <c r="G551" i="35"/>
  <c r="G602" i="35" s="1"/>
  <c r="F551" i="35"/>
  <c r="F602" i="35" s="1"/>
  <c r="L551" i="35"/>
  <c r="L602" i="35" s="1"/>
  <c r="Q551" i="35"/>
  <c r="Q602" i="35" s="1"/>
  <c r="H551" i="35"/>
  <c r="H602" i="35" s="1"/>
  <c r="M551" i="35"/>
  <c r="M602" i="35" s="1"/>
  <c r="R551" i="35"/>
  <c r="R602" i="35" s="1"/>
  <c r="G548" i="35"/>
  <c r="G599" i="35" s="1"/>
  <c r="E548" i="35"/>
  <c r="E599" i="35" s="1"/>
  <c r="J548" i="35"/>
  <c r="J599" i="35" s="1"/>
  <c r="P548" i="35"/>
  <c r="P599" i="35" s="1"/>
  <c r="F548" i="35"/>
  <c r="F599" i="35" s="1"/>
  <c r="L548" i="35"/>
  <c r="L599" i="35" s="1"/>
  <c r="Q548" i="35"/>
  <c r="Q599" i="35" s="1"/>
  <c r="R544" i="35"/>
  <c r="R595" i="35" s="1"/>
  <c r="G543" i="35"/>
  <c r="G594" i="35" s="1"/>
  <c r="F543" i="35"/>
  <c r="F594" i="35" s="1"/>
  <c r="L543" i="35"/>
  <c r="L594" i="35" s="1"/>
  <c r="Q543" i="35"/>
  <c r="Q594" i="35" s="1"/>
  <c r="H543" i="35"/>
  <c r="H594" i="35" s="1"/>
  <c r="M543" i="35"/>
  <c r="M594" i="35" s="1"/>
  <c r="R543" i="35"/>
  <c r="R594" i="35" s="1"/>
  <c r="P539" i="35"/>
  <c r="P590" i="35" s="1"/>
  <c r="P581" i="35"/>
  <c r="P632" i="35" s="1"/>
  <c r="L581" i="35"/>
  <c r="L632" i="35" s="1"/>
  <c r="H581" i="35"/>
  <c r="H632" i="35" s="1"/>
  <c r="O580" i="35"/>
  <c r="O631" i="35" s="1"/>
  <c r="K580" i="35"/>
  <c r="K631" i="35" s="1"/>
  <c r="G555" i="35"/>
  <c r="G606" i="35" s="1"/>
  <c r="F555" i="35"/>
  <c r="F606" i="35" s="1"/>
  <c r="L555" i="35"/>
  <c r="L606" i="35" s="1"/>
  <c r="Q555" i="35"/>
  <c r="Q606" i="35" s="1"/>
  <c r="H555" i="35"/>
  <c r="H606" i="35" s="1"/>
  <c r="M555" i="35"/>
  <c r="M606" i="35" s="1"/>
  <c r="R555" i="35"/>
  <c r="R606" i="35" s="1"/>
  <c r="G552" i="35"/>
  <c r="G603" i="35" s="1"/>
  <c r="E552" i="35"/>
  <c r="E603" i="35" s="1"/>
  <c r="J552" i="35"/>
  <c r="J603" i="35" s="1"/>
  <c r="P552" i="35"/>
  <c r="P603" i="35" s="1"/>
  <c r="F552" i="35"/>
  <c r="F603" i="35" s="1"/>
  <c r="L552" i="35"/>
  <c r="L603" i="35" s="1"/>
  <c r="Q552" i="35"/>
  <c r="Q603" i="35" s="1"/>
  <c r="G544" i="35"/>
  <c r="G595" i="35" s="1"/>
  <c r="E544" i="35"/>
  <c r="E595" i="35" s="1"/>
  <c r="J544" i="35"/>
  <c r="J595" i="35" s="1"/>
  <c r="P544" i="35"/>
  <c r="P595" i="35" s="1"/>
  <c r="F544" i="35"/>
  <c r="F595" i="35" s="1"/>
  <c r="L544" i="35"/>
  <c r="L595" i="35" s="1"/>
  <c r="Q544" i="35"/>
  <c r="Q595" i="35" s="1"/>
  <c r="G539" i="35"/>
  <c r="G590" i="35" s="1"/>
  <c r="F539" i="35"/>
  <c r="F590" i="35" s="1"/>
  <c r="L539" i="35"/>
  <c r="L590" i="35" s="1"/>
  <c r="Q539" i="35"/>
  <c r="Q590" i="35" s="1"/>
  <c r="H539" i="35"/>
  <c r="H590" i="35" s="1"/>
  <c r="M539" i="35"/>
  <c r="M590" i="35" s="1"/>
  <c r="R539" i="35"/>
  <c r="R590" i="35" s="1"/>
  <c r="E561" i="35"/>
  <c r="E612" i="35" s="1"/>
  <c r="E557" i="35"/>
  <c r="E608" i="35" s="1"/>
  <c r="E553" i="35"/>
  <c r="E604" i="35" s="1"/>
  <c r="P570" i="35"/>
  <c r="P621" i="35" s="1"/>
  <c r="L570" i="35"/>
  <c r="L621" i="35" s="1"/>
  <c r="H570" i="35"/>
  <c r="H621" i="35" s="1"/>
  <c r="O569" i="35"/>
  <c r="O620" i="35" s="1"/>
  <c r="K569" i="35"/>
  <c r="K620" i="35" s="1"/>
  <c r="O568" i="35"/>
  <c r="O619" i="35" s="1"/>
  <c r="K568" i="35"/>
  <c r="K619" i="35" s="1"/>
  <c r="O567" i="35"/>
  <c r="O618" i="35" s="1"/>
  <c r="K567" i="35"/>
  <c r="K618" i="35" s="1"/>
  <c r="O566" i="35"/>
  <c r="O617" i="35" s="1"/>
  <c r="K566" i="35"/>
  <c r="K617" i="35" s="1"/>
  <c r="O565" i="35"/>
  <c r="O616" i="35" s="1"/>
  <c r="K565" i="35"/>
  <c r="K616" i="35" s="1"/>
  <c r="O564" i="35"/>
  <c r="O615" i="35" s="1"/>
  <c r="K564" i="35"/>
  <c r="K615" i="35" s="1"/>
  <c r="K563" i="35"/>
  <c r="K614" i="35" s="1"/>
  <c r="I562" i="35"/>
  <c r="I613" i="35" s="1"/>
  <c r="H558" i="35"/>
  <c r="H609" i="35" s="1"/>
  <c r="H550" i="35"/>
  <c r="H601" i="35" s="1"/>
  <c r="R546" i="35"/>
  <c r="R597" i="35" s="1"/>
  <c r="M546" i="35"/>
  <c r="M597" i="35" s="1"/>
  <c r="H546" i="35"/>
  <c r="H597" i="35" s="1"/>
  <c r="R542" i="35"/>
  <c r="R593" i="35" s="1"/>
  <c r="M542" i="35"/>
  <c r="M593" i="35" s="1"/>
  <c r="H542" i="35"/>
  <c r="H593" i="35" s="1"/>
  <c r="R538" i="35"/>
  <c r="R589" i="35" s="1"/>
  <c r="M538" i="35"/>
  <c r="M589" i="35" s="1"/>
  <c r="H538" i="35"/>
  <c r="H589" i="35" s="1"/>
  <c r="R534" i="35"/>
  <c r="R585" i="35" s="1"/>
  <c r="M534" i="35"/>
  <c r="M585" i="35" s="1"/>
  <c r="H534" i="35"/>
  <c r="H585" i="35" s="1"/>
  <c r="F955" i="35"/>
  <c r="F1006" i="35" s="1"/>
  <c r="J955" i="35"/>
  <c r="J1006" i="35" s="1"/>
  <c r="N955" i="35"/>
  <c r="N1006" i="35" s="1"/>
  <c r="R955" i="35"/>
  <c r="R1006" i="35" s="1"/>
  <c r="G955" i="35"/>
  <c r="G1006" i="35" s="1"/>
  <c r="K955" i="35"/>
  <c r="K1006" i="35" s="1"/>
  <c r="O955" i="35"/>
  <c r="O1006" i="35" s="1"/>
  <c r="F951" i="35"/>
  <c r="F1002" i="35" s="1"/>
  <c r="J951" i="35"/>
  <c r="J1002" i="35" s="1"/>
  <c r="N951" i="35"/>
  <c r="N1002" i="35" s="1"/>
  <c r="R951" i="35"/>
  <c r="R1002" i="35" s="1"/>
  <c r="G951" i="35"/>
  <c r="G1002" i="35" s="1"/>
  <c r="K951" i="35"/>
  <c r="K1002" i="35" s="1"/>
  <c r="O951" i="35"/>
  <c r="O1002" i="35" s="1"/>
  <c r="F947" i="35"/>
  <c r="F998" i="35" s="1"/>
  <c r="J947" i="35"/>
  <c r="J998" i="35" s="1"/>
  <c r="N947" i="35"/>
  <c r="N998" i="35" s="1"/>
  <c r="R947" i="35"/>
  <c r="R998" i="35" s="1"/>
  <c r="G947" i="35"/>
  <c r="G998" i="35" s="1"/>
  <c r="K947" i="35"/>
  <c r="K998" i="35" s="1"/>
  <c r="O947" i="35"/>
  <c r="O998" i="35" s="1"/>
  <c r="F943" i="35"/>
  <c r="F994" i="35" s="1"/>
  <c r="J943" i="35"/>
  <c r="J994" i="35" s="1"/>
  <c r="N943" i="35"/>
  <c r="N994" i="35" s="1"/>
  <c r="R943" i="35"/>
  <c r="R994" i="35" s="1"/>
  <c r="G943" i="35"/>
  <c r="G994" i="35" s="1"/>
  <c r="K943" i="35"/>
  <c r="K994" i="35" s="1"/>
  <c r="O943" i="35"/>
  <c r="O994" i="35" s="1"/>
  <c r="F939" i="35"/>
  <c r="F990" i="35" s="1"/>
  <c r="J939" i="35"/>
  <c r="J990" i="35" s="1"/>
  <c r="N939" i="35"/>
  <c r="N990" i="35" s="1"/>
  <c r="R939" i="35"/>
  <c r="R990" i="35" s="1"/>
  <c r="G939" i="35"/>
  <c r="G990" i="35" s="1"/>
  <c r="K939" i="35"/>
  <c r="K990" i="35" s="1"/>
  <c r="O939" i="35"/>
  <c r="O990" i="35" s="1"/>
  <c r="N936" i="35"/>
  <c r="N987" i="35" s="1"/>
  <c r="Q965" i="35"/>
  <c r="Q1016" i="35" s="1"/>
  <c r="M965" i="35"/>
  <c r="M1016" i="35" s="1"/>
  <c r="I965" i="35"/>
  <c r="I1016" i="35" s="1"/>
  <c r="Q964" i="35"/>
  <c r="Q1015" i="35" s="1"/>
  <c r="M964" i="35"/>
  <c r="M1015" i="35" s="1"/>
  <c r="I964" i="35"/>
  <c r="I1015" i="35" s="1"/>
  <c r="Q963" i="35"/>
  <c r="Q1014" i="35" s="1"/>
  <c r="M963" i="35"/>
  <c r="M1014" i="35" s="1"/>
  <c r="I963" i="35"/>
  <c r="I1014" i="35" s="1"/>
  <c r="Q962" i="35"/>
  <c r="Q1013" i="35" s="1"/>
  <c r="M962" i="35"/>
  <c r="M1013" i="35" s="1"/>
  <c r="I962" i="35"/>
  <c r="I1013" i="35" s="1"/>
  <c r="Q961" i="35"/>
  <c r="Q1012" i="35" s="1"/>
  <c r="M961" i="35"/>
  <c r="M1012" i="35" s="1"/>
  <c r="I961" i="35"/>
  <c r="I1012" i="35" s="1"/>
  <c r="Q960" i="35"/>
  <c r="Q1011" i="35" s="1"/>
  <c r="M960" i="35"/>
  <c r="M1011" i="35" s="1"/>
  <c r="I960" i="35"/>
  <c r="I1011" i="35" s="1"/>
  <c r="Q959" i="35"/>
  <c r="Q1010" i="35" s="1"/>
  <c r="M959" i="35"/>
  <c r="M1010" i="35" s="1"/>
  <c r="I959" i="35"/>
  <c r="I1010" i="35" s="1"/>
  <c r="Q958" i="35"/>
  <c r="Q1009" i="35" s="1"/>
  <c r="M958" i="35"/>
  <c r="M1009" i="35" s="1"/>
  <c r="I958" i="35"/>
  <c r="I1009" i="35" s="1"/>
  <c r="Q957" i="35"/>
  <c r="Q1008" i="35" s="1"/>
  <c r="M957" i="35"/>
  <c r="M1008" i="35" s="1"/>
  <c r="I957" i="35"/>
  <c r="I1008" i="35" s="1"/>
  <c r="Q956" i="35"/>
  <c r="Q1007" i="35" s="1"/>
  <c r="M956" i="35"/>
  <c r="M1007" i="35" s="1"/>
  <c r="H956" i="35"/>
  <c r="H1007" i="35" s="1"/>
  <c r="Q955" i="35"/>
  <c r="Q1006" i="35" s="1"/>
  <c r="I955" i="35"/>
  <c r="I1006" i="35" s="1"/>
  <c r="F954" i="35"/>
  <c r="F1005" i="35" s="1"/>
  <c r="J954" i="35"/>
  <c r="J1005" i="35" s="1"/>
  <c r="N954" i="35"/>
  <c r="N1005" i="35" s="1"/>
  <c r="R954" i="35"/>
  <c r="R1005" i="35" s="1"/>
  <c r="G954" i="35"/>
  <c r="G1005" i="35" s="1"/>
  <c r="K954" i="35"/>
  <c r="K1005" i="35" s="1"/>
  <c r="O954" i="35"/>
  <c r="O1005" i="35" s="1"/>
  <c r="M953" i="35"/>
  <c r="M1004" i="35" s="1"/>
  <c r="P952" i="35"/>
  <c r="P1003" i="35" s="1"/>
  <c r="H952" i="35"/>
  <c r="H1003" i="35" s="1"/>
  <c r="Q951" i="35"/>
  <c r="Q1002" i="35" s="1"/>
  <c r="I951" i="35"/>
  <c r="I1002" i="35" s="1"/>
  <c r="F950" i="35"/>
  <c r="F1001" i="35" s="1"/>
  <c r="J950" i="35"/>
  <c r="J1001" i="35" s="1"/>
  <c r="N950" i="35"/>
  <c r="N1001" i="35" s="1"/>
  <c r="R950" i="35"/>
  <c r="R1001" i="35" s="1"/>
  <c r="G950" i="35"/>
  <c r="G1001" i="35" s="1"/>
  <c r="K950" i="35"/>
  <c r="K1001" i="35" s="1"/>
  <c r="O950" i="35"/>
  <c r="O1001" i="35" s="1"/>
  <c r="M949" i="35"/>
  <c r="M1000" i="35" s="1"/>
  <c r="P948" i="35"/>
  <c r="P999" i="35" s="1"/>
  <c r="H948" i="35"/>
  <c r="H999" i="35" s="1"/>
  <c r="Q947" i="35"/>
  <c r="Q998" i="35" s="1"/>
  <c r="I947" i="35"/>
  <c r="I998" i="35" s="1"/>
  <c r="F946" i="35"/>
  <c r="F997" i="35" s="1"/>
  <c r="J946" i="35"/>
  <c r="J997" i="35" s="1"/>
  <c r="N946" i="35"/>
  <c r="N997" i="35" s="1"/>
  <c r="R946" i="35"/>
  <c r="R997" i="35" s="1"/>
  <c r="G946" i="35"/>
  <c r="G997" i="35" s="1"/>
  <c r="K946" i="35"/>
  <c r="K997" i="35" s="1"/>
  <c r="O946" i="35"/>
  <c r="O997" i="35" s="1"/>
  <c r="M945" i="35"/>
  <c r="M996" i="35" s="1"/>
  <c r="P944" i="35"/>
  <c r="P995" i="35" s="1"/>
  <c r="H944" i="35"/>
  <c r="H995" i="35" s="1"/>
  <c r="Q943" i="35"/>
  <c r="Q994" i="35" s="1"/>
  <c r="I943" i="35"/>
  <c r="I994" i="35" s="1"/>
  <c r="F942" i="35"/>
  <c r="F993" i="35" s="1"/>
  <c r="J942" i="35"/>
  <c r="J993" i="35" s="1"/>
  <c r="N942" i="35"/>
  <c r="N993" i="35" s="1"/>
  <c r="R942" i="35"/>
  <c r="R993" i="35" s="1"/>
  <c r="G942" i="35"/>
  <c r="G993" i="35" s="1"/>
  <c r="K942" i="35"/>
  <c r="K993" i="35" s="1"/>
  <c r="O942" i="35"/>
  <c r="O993" i="35" s="1"/>
  <c r="M941" i="35"/>
  <c r="M992" i="35" s="1"/>
  <c r="P940" i="35"/>
  <c r="P991" i="35" s="1"/>
  <c r="H940" i="35"/>
  <c r="H991" i="35" s="1"/>
  <c r="Q939" i="35"/>
  <c r="Q990" i="35" s="1"/>
  <c r="I939" i="35"/>
  <c r="I990" i="35" s="1"/>
  <c r="F938" i="35"/>
  <c r="F989" i="35" s="1"/>
  <c r="J938" i="35"/>
  <c r="J989" i="35" s="1"/>
  <c r="N938" i="35"/>
  <c r="N989" i="35" s="1"/>
  <c r="R938" i="35"/>
  <c r="R989" i="35" s="1"/>
  <c r="G938" i="35"/>
  <c r="G989" i="35" s="1"/>
  <c r="K938" i="35"/>
  <c r="K989" i="35" s="1"/>
  <c r="O938" i="35"/>
  <c r="O989" i="35" s="1"/>
  <c r="E937" i="35"/>
  <c r="E988" i="35" s="1"/>
  <c r="F937" i="35"/>
  <c r="F988" i="35" s="1"/>
  <c r="J937" i="35"/>
  <c r="J988" i="35" s="1"/>
  <c r="N937" i="35"/>
  <c r="N988" i="35" s="1"/>
  <c r="R937" i="35"/>
  <c r="R988" i="35" s="1"/>
  <c r="G937" i="35"/>
  <c r="G988" i="35" s="1"/>
  <c r="K937" i="35"/>
  <c r="K988" i="35" s="1"/>
  <c r="O937" i="35"/>
  <c r="O988" i="35" s="1"/>
  <c r="J936" i="35"/>
  <c r="J987" i="35" s="1"/>
  <c r="E935" i="35"/>
  <c r="E986" i="35" s="1"/>
  <c r="I935" i="35"/>
  <c r="I986" i="35" s="1"/>
  <c r="M935" i="35"/>
  <c r="M986" i="35" s="1"/>
  <c r="Q935" i="35"/>
  <c r="Q986" i="35" s="1"/>
  <c r="F935" i="35"/>
  <c r="F986" i="35" s="1"/>
  <c r="K935" i="35"/>
  <c r="K986" i="35" s="1"/>
  <c r="P935" i="35"/>
  <c r="P986" i="35" s="1"/>
  <c r="G935" i="35"/>
  <c r="G986" i="35" s="1"/>
  <c r="L935" i="35"/>
  <c r="L986" i="35" s="1"/>
  <c r="R935" i="35"/>
  <c r="R986" i="35" s="1"/>
  <c r="P956" i="35"/>
  <c r="P1007" i="35" s="1"/>
  <c r="L956" i="35"/>
  <c r="L1007" i="35" s="1"/>
  <c r="P955" i="35"/>
  <c r="P1006" i="35" s="1"/>
  <c r="H955" i="35"/>
  <c r="H1006" i="35" s="1"/>
  <c r="F953" i="35"/>
  <c r="F1004" i="35" s="1"/>
  <c r="J953" i="35"/>
  <c r="J1004" i="35" s="1"/>
  <c r="N953" i="35"/>
  <c r="N1004" i="35" s="1"/>
  <c r="R953" i="35"/>
  <c r="R1004" i="35" s="1"/>
  <c r="G953" i="35"/>
  <c r="G1004" i="35" s="1"/>
  <c r="K953" i="35"/>
  <c r="K1004" i="35" s="1"/>
  <c r="O953" i="35"/>
  <c r="O1004" i="35" s="1"/>
  <c r="M952" i="35"/>
  <c r="M1003" i="35" s="1"/>
  <c r="P951" i="35"/>
  <c r="P1002" i="35" s="1"/>
  <c r="H951" i="35"/>
  <c r="H1002" i="35" s="1"/>
  <c r="F949" i="35"/>
  <c r="F1000" i="35" s="1"/>
  <c r="J949" i="35"/>
  <c r="J1000" i="35" s="1"/>
  <c r="N949" i="35"/>
  <c r="N1000" i="35" s="1"/>
  <c r="R949" i="35"/>
  <c r="R1000" i="35" s="1"/>
  <c r="G949" i="35"/>
  <c r="G1000" i="35" s="1"/>
  <c r="K949" i="35"/>
  <c r="K1000" i="35" s="1"/>
  <c r="O949" i="35"/>
  <c r="O1000" i="35" s="1"/>
  <c r="M948" i="35"/>
  <c r="M999" i="35" s="1"/>
  <c r="P947" i="35"/>
  <c r="P998" i="35" s="1"/>
  <c r="H947" i="35"/>
  <c r="H998" i="35" s="1"/>
  <c r="F945" i="35"/>
  <c r="F996" i="35" s="1"/>
  <c r="J945" i="35"/>
  <c r="J996" i="35" s="1"/>
  <c r="N945" i="35"/>
  <c r="N996" i="35" s="1"/>
  <c r="R945" i="35"/>
  <c r="R996" i="35" s="1"/>
  <c r="G945" i="35"/>
  <c r="G996" i="35" s="1"/>
  <c r="K945" i="35"/>
  <c r="K996" i="35" s="1"/>
  <c r="O945" i="35"/>
  <c r="O996" i="35" s="1"/>
  <c r="M944" i="35"/>
  <c r="M995" i="35" s="1"/>
  <c r="P943" i="35"/>
  <c r="P994" i="35" s="1"/>
  <c r="H943" i="35"/>
  <c r="H994" i="35" s="1"/>
  <c r="F941" i="35"/>
  <c r="F992" i="35" s="1"/>
  <c r="J941" i="35"/>
  <c r="J992" i="35" s="1"/>
  <c r="N941" i="35"/>
  <c r="N992" i="35" s="1"/>
  <c r="R941" i="35"/>
  <c r="R992" i="35" s="1"/>
  <c r="G941" i="35"/>
  <c r="G992" i="35" s="1"/>
  <c r="K941" i="35"/>
  <c r="K992" i="35" s="1"/>
  <c r="O941" i="35"/>
  <c r="O992" i="35" s="1"/>
  <c r="M940" i="35"/>
  <c r="M991" i="35" s="1"/>
  <c r="P939" i="35"/>
  <c r="P990" i="35" s="1"/>
  <c r="H939" i="35"/>
  <c r="H990" i="35" s="1"/>
  <c r="F956" i="35"/>
  <c r="F1007" i="35" s="1"/>
  <c r="J956" i="35"/>
  <c r="J1007" i="35" s="1"/>
  <c r="G956" i="35"/>
  <c r="G1007" i="35" s="1"/>
  <c r="M955" i="35"/>
  <c r="M1006" i="35" s="1"/>
  <c r="E955" i="35"/>
  <c r="E1006" i="35" s="1"/>
  <c r="F952" i="35"/>
  <c r="F1003" i="35" s="1"/>
  <c r="J952" i="35"/>
  <c r="J1003" i="35" s="1"/>
  <c r="N952" i="35"/>
  <c r="N1003" i="35" s="1"/>
  <c r="R952" i="35"/>
  <c r="R1003" i="35" s="1"/>
  <c r="G952" i="35"/>
  <c r="G1003" i="35" s="1"/>
  <c r="K952" i="35"/>
  <c r="K1003" i="35" s="1"/>
  <c r="O952" i="35"/>
  <c r="O1003" i="35" s="1"/>
  <c r="M951" i="35"/>
  <c r="M1002" i="35" s="1"/>
  <c r="E951" i="35"/>
  <c r="E1002" i="35" s="1"/>
  <c r="F948" i="35"/>
  <c r="F999" i="35" s="1"/>
  <c r="J948" i="35"/>
  <c r="J999" i="35" s="1"/>
  <c r="N948" i="35"/>
  <c r="N999" i="35" s="1"/>
  <c r="R948" i="35"/>
  <c r="R999" i="35" s="1"/>
  <c r="G948" i="35"/>
  <c r="G999" i="35" s="1"/>
  <c r="K948" i="35"/>
  <c r="K999" i="35" s="1"/>
  <c r="O948" i="35"/>
  <c r="O999" i="35" s="1"/>
  <c r="M947" i="35"/>
  <c r="M998" i="35" s="1"/>
  <c r="E947" i="35"/>
  <c r="E998" i="35" s="1"/>
  <c r="F944" i="35"/>
  <c r="F995" i="35" s="1"/>
  <c r="J944" i="35"/>
  <c r="J995" i="35" s="1"/>
  <c r="N944" i="35"/>
  <c r="N995" i="35" s="1"/>
  <c r="R944" i="35"/>
  <c r="R995" i="35" s="1"/>
  <c r="G944" i="35"/>
  <c r="G995" i="35" s="1"/>
  <c r="K944" i="35"/>
  <c r="K995" i="35" s="1"/>
  <c r="O944" i="35"/>
  <c r="O995" i="35" s="1"/>
  <c r="M943" i="35"/>
  <c r="M994" i="35" s="1"/>
  <c r="E943" i="35"/>
  <c r="E994" i="35" s="1"/>
  <c r="F940" i="35"/>
  <c r="F991" i="35" s="1"/>
  <c r="J940" i="35"/>
  <c r="J991" i="35" s="1"/>
  <c r="N940" i="35"/>
  <c r="N991" i="35" s="1"/>
  <c r="R940" i="35"/>
  <c r="R991" i="35" s="1"/>
  <c r="G940" i="35"/>
  <c r="G991" i="35" s="1"/>
  <c r="K940" i="35"/>
  <c r="K991" i="35" s="1"/>
  <c r="O940" i="35"/>
  <c r="O991" i="35" s="1"/>
  <c r="M939" i="35"/>
  <c r="M990" i="35" s="1"/>
  <c r="E939" i="35"/>
  <c r="E990" i="35" s="1"/>
  <c r="E936" i="35"/>
  <c r="E987" i="35" s="1"/>
  <c r="I936" i="35"/>
  <c r="I987" i="35" s="1"/>
  <c r="M936" i="35"/>
  <c r="M987" i="35" s="1"/>
  <c r="Q936" i="35"/>
  <c r="Q987" i="35" s="1"/>
  <c r="F936" i="35"/>
  <c r="F987" i="35" s="1"/>
  <c r="K936" i="35"/>
  <c r="K987" i="35" s="1"/>
  <c r="P936" i="35"/>
  <c r="P987" i="35" s="1"/>
  <c r="G936" i="35"/>
  <c r="G987" i="35" s="1"/>
  <c r="L936" i="35"/>
  <c r="L987" i="35" s="1"/>
  <c r="R936" i="35"/>
  <c r="R987" i="35" s="1"/>
  <c r="R934" i="35"/>
  <c r="R985" i="35" s="1"/>
  <c r="L934" i="35"/>
  <c r="L985" i="35" s="1"/>
  <c r="G934" i="35"/>
  <c r="G985" i="35" s="1"/>
  <c r="R933" i="35"/>
  <c r="R984" i="35" s="1"/>
  <c r="L933" i="35"/>
  <c r="L984" i="35" s="1"/>
  <c r="G933" i="35"/>
  <c r="G984" i="35" s="1"/>
  <c r="R932" i="35"/>
  <c r="R983" i="35" s="1"/>
  <c r="L932" i="35"/>
  <c r="L983" i="35" s="1"/>
  <c r="G932" i="35"/>
  <c r="G983" i="35" s="1"/>
  <c r="R931" i="35"/>
  <c r="R982" i="35" s="1"/>
  <c r="L931" i="35"/>
  <c r="L982" i="35" s="1"/>
  <c r="G931" i="35"/>
  <c r="G982" i="35" s="1"/>
  <c r="R930" i="35"/>
  <c r="R981" i="35" s="1"/>
  <c r="L930" i="35"/>
  <c r="L981" i="35" s="1"/>
  <c r="G930" i="35"/>
  <c r="G981" i="35" s="1"/>
  <c r="R929" i="35"/>
  <c r="R980" i="35" s="1"/>
  <c r="L929" i="35"/>
  <c r="L980" i="35" s="1"/>
  <c r="G929" i="35"/>
  <c r="G980" i="35" s="1"/>
  <c r="R928" i="35"/>
  <c r="R979" i="35" s="1"/>
  <c r="L928" i="35"/>
  <c r="G928" i="35"/>
  <c r="G979" i="35" s="1"/>
  <c r="P934" i="35"/>
  <c r="P985" i="35" s="1"/>
  <c r="K934" i="35"/>
  <c r="K985" i="35" s="1"/>
  <c r="P933" i="35"/>
  <c r="P984" i="35" s="1"/>
  <c r="K933" i="35"/>
  <c r="K984" i="35" s="1"/>
  <c r="P932" i="35"/>
  <c r="P983" i="35" s="1"/>
  <c r="K932" i="35"/>
  <c r="K983" i="35" s="1"/>
  <c r="P931" i="35"/>
  <c r="P982" i="35" s="1"/>
  <c r="K931" i="35"/>
  <c r="K982" i="35" s="1"/>
  <c r="P930" i="35"/>
  <c r="P981" i="35" s="1"/>
  <c r="K930" i="35"/>
  <c r="K981" i="35" s="1"/>
  <c r="P929" i="35"/>
  <c r="P980" i="35" s="1"/>
  <c r="K929" i="35"/>
  <c r="K980" i="35" s="1"/>
  <c r="P928" i="35"/>
  <c r="K928" i="35"/>
  <c r="K979" i="35" s="1"/>
  <c r="E934" i="35"/>
  <c r="E985" i="35" s="1"/>
  <c r="I934" i="35"/>
  <c r="I985" i="35" s="1"/>
  <c r="M934" i="35"/>
  <c r="M985" i="35" s="1"/>
  <c r="Q934" i="35"/>
  <c r="Q985" i="35" s="1"/>
  <c r="E933" i="35"/>
  <c r="E984" i="35" s="1"/>
  <c r="I933" i="35"/>
  <c r="I984" i="35" s="1"/>
  <c r="M933" i="35"/>
  <c r="M984" i="35" s="1"/>
  <c r="Q933" i="35"/>
  <c r="Q984" i="35" s="1"/>
  <c r="E932" i="35"/>
  <c r="E983" i="35" s="1"/>
  <c r="I932" i="35"/>
  <c r="I983" i="35" s="1"/>
  <c r="M932" i="35"/>
  <c r="M983" i="35" s="1"/>
  <c r="Q932" i="35"/>
  <c r="Q983" i="35" s="1"/>
  <c r="E931" i="35"/>
  <c r="E982" i="35" s="1"/>
  <c r="I931" i="35"/>
  <c r="I982" i="35" s="1"/>
  <c r="M931" i="35"/>
  <c r="M982" i="35" s="1"/>
  <c r="Q931" i="35"/>
  <c r="Q982" i="35" s="1"/>
  <c r="E930" i="35"/>
  <c r="E981" i="35" s="1"/>
  <c r="I930" i="35"/>
  <c r="I981" i="35" s="1"/>
  <c r="M930" i="35"/>
  <c r="M981" i="35" s="1"/>
  <c r="Q930" i="35"/>
  <c r="Q981" i="35" s="1"/>
  <c r="E929" i="35"/>
  <c r="E980" i="35" s="1"/>
  <c r="I929" i="35"/>
  <c r="I980" i="35" s="1"/>
  <c r="M929" i="35"/>
  <c r="M980" i="35" s="1"/>
  <c r="Q929" i="35"/>
  <c r="Q980" i="35" s="1"/>
  <c r="E928" i="35"/>
  <c r="E979" i="35" s="1"/>
  <c r="I928" i="35"/>
  <c r="I979" i="35" s="1"/>
  <c r="M928" i="35"/>
  <c r="M979" i="35" s="1"/>
  <c r="Q928" i="35"/>
  <c r="Q979" i="35" s="1"/>
  <c r="Q927" i="35"/>
  <c r="Q978" i="35" s="1"/>
  <c r="M927" i="35"/>
  <c r="M978" i="35" s="1"/>
  <c r="I927" i="35"/>
  <c r="I978" i="35" s="1"/>
  <c r="Q926" i="35"/>
  <c r="Q977" i="35" s="1"/>
  <c r="M926" i="35"/>
  <c r="M977" i="35" s="1"/>
  <c r="I926" i="35"/>
  <c r="I977" i="35" s="1"/>
  <c r="Q925" i="35"/>
  <c r="Q976" i="35" s="1"/>
  <c r="M925" i="35"/>
  <c r="M976" i="35" s="1"/>
  <c r="I925" i="35"/>
  <c r="I976" i="35" s="1"/>
  <c r="Q924" i="35"/>
  <c r="Q975" i="35" s="1"/>
  <c r="M924" i="35"/>
  <c r="M975" i="35" s="1"/>
  <c r="I924" i="35"/>
  <c r="I975" i="35" s="1"/>
  <c r="Q923" i="35"/>
  <c r="Q974" i="35" s="1"/>
  <c r="M923" i="35"/>
  <c r="M974" i="35" s="1"/>
  <c r="I923" i="35"/>
  <c r="I974" i="35" s="1"/>
  <c r="Q922" i="35"/>
  <c r="Q973" i="35" s="1"/>
  <c r="M922" i="35"/>
  <c r="M973" i="35" s="1"/>
  <c r="I922" i="35"/>
  <c r="I973" i="35" s="1"/>
  <c r="Q921" i="35"/>
  <c r="Q972" i="35" s="1"/>
  <c r="M921" i="35"/>
  <c r="M972" i="35" s="1"/>
  <c r="I921" i="35"/>
  <c r="I972" i="35" s="1"/>
  <c r="Q920" i="35"/>
  <c r="Q971" i="35" s="1"/>
  <c r="M920" i="35"/>
  <c r="M971" i="35" s="1"/>
  <c r="I920" i="35"/>
  <c r="I971" i="35" s="1"/>
  <c r="Q919" i="35"/>
  <c r="Q970" i="35" s="1"/>
  <c r="M919" i="35"/>
  <c r="M970" i="35" s="1"/>
  <c r="I919" i="35"/>
  <c r="I970" i="35" s="1"/>
  <c r="Q918" i="35"/>
  <c r="Q969" i="35" s="1"/>
  <c r="M918" i="35"/>
  <c r="M969" i="35" s="1"/>
  <c r="I918" i="35"/>
  <c r="I969" i="35" s="1"/>
  <c r="Q917" i="35"/>
  <c r="Q968" i="35" s="1"/>
  <c r="M917" i="35"/>
  <c r="M968" i="35" s="1"/>
  <c r="I917" i="35"/>
  <c r="I968" i="35" s="1"/>
  <c r="Q916" i="35"/>
  <c r="Q967" i="35" s="1"/>
  <c r="M916" i="35"/>
  <c r="M967" i="35" s="1"/>
  <c r="I916" i="35"/>
  <c r="I967" i="35" s="1"/>
  <c r="O800" i="35"/>
  <c r="O851" i="35" s="1"/>
  <c r="O796" i="35"/>
  <c r="O847" i="35" s="1"/>
  <c r="O792" i="35"/>
  <c r="O843" i="35" s="1"/>
  <c r="D843" i="35"/>
  <c r="O801" i="35"/>
  <c r="O852" i="35" s="1"/>
  <c r="L800" i="35"/>
  <c r="L851" i="35" s="1"/>
  <c r="L796" i="35"/>
  <c r="L847" i="35" s="1"/>
  <c r="O789" i="35"/>
  <c r="O840" i="35" s="1"/>
  <c r="L788" i="35"/>
  <c r="L839" i="35" s="1"/>
  <c r="L784" i="35"/>
  <c r="L835" i="35" s="1"/>
  <c r="D840" i="35"/>
  <c r="D839" i="35"/>
  <c r="L823" i="35"/>
  <c r="L801" i="35"/>
  <c r="L852" i="35" s="1"/>
  <c r="H800" i="35"/>
  <c r="H851" i="35" s="1"/>
  <c r="L797" i="35"/>
  <c r="L848" i="35" s="1"/>
  <c r="H796" i="35"/>
  <c r="H847" i="35" s="1"/>
  <c r="L793" i="35"/>
  <c r="L844" i="35" s="1"/>
  <c r="H792" i="35"/>
  <c r="H843" i="35" s="1"/>
  <c r="L789" i="35"/>
  <c r="L840" i="35" s="1"/>
  <c r="H788" i="35"/>
  <c r="H839" i="35" s="1"/>
  <c r="L785" i="35"/>
  <c r="L836" i="35" s="1"/>
  <c r="H784" i="35"/>
  <c r="H835" i="35" s="1"/>
  <c r="L781" i="35"/>
  <c r="L832" i="35" s="1"/>
  <c r="H780" i="35"/>
  <c r="H831" i="35" s="1"/>
  <c r="L777" i="35"/>
  <c r="L828" i="35" s="1"/>
  <c r="H776" i="35"/>
  <c r="D827" i="35"/>
  <c r="O793" i="35"/>
  <c r="O844" i="35" s="1"/>
  <c r="L792" i="35"/>
  <c r="L843" i="35" s="1"/>
  <c r="L780" i="35"/>
  <c r="L831" i="35" s="1"/>
  <c r="O777" i="35"/>
  <c r="O828" i="35" s="1"/>
  <c r="L776" i="35"/>
  <c r="L827" i="35" s="1"/>
  <c r="D852" i="35"/>
  <c r="D851" i="35"/>
  <c r="D836" i="35"/>
  <c r="D835" i="35"/>
  <c r="P800" i="35"/>
  <c r="P851" i="35" s="1"/>
  <c r="P796" i="35"/>
  <c r="P847" i="35" s="1"/>
  <c r="P792" i="35"/>
  <c r="P843" i="35" s="1"/>
  <c r="P788" i="35"/>
  <c r="P839" i="35" s="1"/>
  <c r="P784" i="35"/>
  <c r="P835" i="35" s="1"/>
  <c r="P780" i="35"/>
  <c r="P831" i="35" s="1"/>
  <c r="P776" i="35"/>
  <c r="P827" i="35" s="1"/>
  <c r="Q258" i="35"/>
  <c r="Q309" i="35" s="1"/>
  <c r="L258" i="35"/>
  <c r="L309" i="35" s="1"/>
  <c r="F258" i="35"/>
  <c r="F309" i="35" s="1"/>
  <c r="N258" i="35"/>
  <c r="N309" i="35" s="1"/>
  <c r="I441" i="35"/>
  <c r="I492" i="35" s="1"/>
  <c r="M441" i="35"/>
  <c r="M492" i="35" s="1"/>
  <c r="L413" i="35"/>
  <c r="L464" i="35" s="1"/>
  <c r="F417" i="35"/>
  <c r="F468" i="35" s="1"/>
  <c r="G436" i="35"/>
  <c r="G487" i="35" s="1"/>
  <c r="Q436" i="35"/>
  <c r="Q487" i="35" s="1"/>
  <c r="K432" i="35"/>
  <c r="K483" i="35" s="1"/>
  <c r="D483" i="35"/>
  <c r="O420" i="35"/>
  <c r="O471" i="35" s="1"/>
  <c r="I420" i="35"/>
  <c r="I471" i="35" s="1"/>
  <c r="I400" i="35"/>
  <c r="I451" i="35" s="1"/>
  <c r="D451" i="35"/>
  <c r="F294" i="35"/>
  <c r="F345" i="35" s="1"/>
  <c r="J294" i="35"/>
  <c r="J345" i="35" s="1"/>
  <c r="N294" i="35"/>
  <c r="N345" i="35" s="1"/>
  <c r="R294" i="35"/>
  <c r="R345" i="35" s="1"/>
  <c r="E290" i="35"/>
  <c r="E341" i="35" s="1"/>
  <c r="I290" i="35"/>
  <c r="I341" i="35" s="1"/>
  <c r="M290" i="35"/>
  <c r="M341" i="35" s="1"/>
  <c r="Q290" i="35"/>
  <c r="Q341" i="35" s="1"/>
  <c r="E286" i="35"/>
  <c r="E337" i="35" s="1"/>
  <c r="I286" i="35"/>
  <c r="I337" i="35" s="1"/>
  <c r="M286" i="35"/>
  <c r="M337" i="35" s="1"/>
  <c r="Q286" i="35"/>
  <c r="Q337" i="35" s="1"/>
  <c r="H282" i="35"/>
  <c r="H333" i="35" s="1"/>
  <c r="L282" i="35"/>
  <c r="L333" i="35" s="1"/>
  <c r="P282" i="35"/>
  <c r="P333" i="35" s="1"/>
  <c r="G278" i="35"/>
  <c r="G329" i="35" s="1"/>
  <c r="K278" i="35"/>
  <c r="K329" i="35" s="1"/>
  <c r="O278" i="35"/>
  <c r="O329" i="35" s="1"/>
  <c r="F274" i="35"/>
  <c r="F325" i="35" s="1"/>
  <c r="J274" i="35"/>
  <c r="J325" i="35" s="1"/>
  <c r="N274" i="35"/>
  <c r="N325" i="35" s="1"/>
  <c r="R274" i="35"/>
  <c r="R325" i="35" s="1"/>
  <c r="F270" i="35"/>
  <c r="F321" i="35" s="1"/>
  <c r="J270" i="35"/>
  <c r="J321" i="35" s="1"/>
  <c r="N270" i="35"/>
  <c r="N321" i="35" s="1"/>
  <c r="R270" i="35"/>
  <c r="R321" i="35" s="1"/>
  <c r="H266" i="35"/>
  <c r="H317" i="35" s="1"/>
  <c r="L266" i="35"/>
  <c r="L317" i="35" s="1"/>
  <c r="P266" i="35"/>
  <c r="P317" i="35" s="1"/>
  <c r="H262" i="35"/>
  <c r="H313" i="35" s="1"/>
  <c r="L262" i="35"/>
  <c r="L313" i="35" s="1"/>
  <c r="P262" i="35"/>
  <c r="P313" i="35" s="1"/>
  <c r="G258" i="35"/>
  <c r="G309" i="35" s="1"/>
  <c r="K258" i="35"/>
  <c r="K309" i="35" s="1"/>
  <c r="O258" i="35"/>
  <c r="O309" i="35" s="1"/>
  <c r="D463" i="35"/>
  <c r="Q429" i="35"/>
  <c r="Q480" i="35" s="1"/>
  <c r="N433" i="35"/>
  <c r="N484" i="35" s="1"/>
  <c r="M412" i="35"/>
  <c r="M463" i="35" s="1"/>
  <c r="K400" i="35"/>
  <c r="K451" i="35" s="1"/>
  <c r="E429" i="35"/>
  <c r="E480" i="35" s="1"/>
  <c r="L401" i="35"/>
  <c r="L452" i="35" s="1"/>
  <c r="H401" i="35"/>
  <c r="H452" i="35" s="1"/>
  <c r="D480" i="35"/>
  <c r="R441" i="35"/>
  <c r="R492" i="35" s="1"/>
  <c r="P437" i="35"/>
  <c r="P488" i="35" s="1"/>
  <c r="M440" i="35"/>
  <c r="M491" i="35" s="1"/>
  <c r="E440" i="35"/>
  <c r="E491" i="35" s="1"/>
  <c r="E408" i="35"/>
  <c r="E459" i="35" s="1"/>
  <c r="G408" i="35"/>
  <c r="G459" i="35" s="1"/>
  <c r="E293" i="35"/>
  <c r="E344" i="35" s="1"/>
  <c r="I293" i="35"/>
  <c r="I344" i="35" s="1"/>
  <c r="M293" i="35"/>
  <c r="M344" i="35" s="1"/>
  <c r="Q293" i="35"/>
  <c r="Q344" i="35" s="1"/>
  <c r="H289" i="35"/>
  <c r="H340" i="35" s="1"/>
  <c r="L289" i="35"/>
  <c r="L340" i="35" s="1"/>
  <c r="P289" i="35"/>
  <c r="P340" i="35" s="1"/>
  <c r="H285" i="35"/>
  <c r="H336" i="35" s="1"/>
  <c r="L285" i="35"/>
  <c r="L336" i="35" s="1"/>
  <c r="P285" i="35"/>
  <c r="P336" i="35" s="1"/>
  <c r="H281" i="35"/>
  <c r="H332" i="35" s="1"/>
  <c r="M281" i="35"/>
  <c r="M332" i="35" s="1"/>
  <c r="G277" i="35"/>
  <c r="G328" i="35" s="1"/>
  <c r="M277" i="35"/>
  <c r="M328" i="35" s="1"/>
  <c r="R277" i="35"/>
  <c r="R328" i="35" s="1"/>
  <c r="F273" i="35"/>
  <c r="F324" i="35" s="1"/>
  <c r="L273" i="35"/>
  <c r="L324" i="35" s="1"/>
  <c r="Q273" i="35"/>
  <c r="Q324" i="35" s="1"/>
  <c r="F269" i="35"/>
  <c r="F320" i="35" s="1"/>
  <c r="K269" i="35"/>
  <c r="K320" i="35" s="1"/>
  <c r="P269" i="35"/>
  <c r="P320" i="35" s="1"/>
  <c r="I265" i="35"/>
  <c r="I316" i="35" s="1"/>
  <c r="N265" i="35"/>
  <c r="N316" i="35" s="1"/>
  <c r="H261" i="35"/>
  <c r="H312" i="35" s="1"/>
  <c r="M261" i="35"/>
  <c r="M312" i="35" s="1"/>
  <c r="G257" i="35"/>
  <c r="G308" i="35" s="1"/>
  <c r="M257" i="35"/>
  <c r="M308" i="35" s="1"/>
  <c r="R257" i="35"/>
  <c r="R308" i="35" s="1"/>
  <c r="D460" i="35"/>
  <c r="Q432" i="35"/>
  <c r="Q483" i="35" s="1"/>
  <c r="Q401" i="35"/>
  <c r="Q452" i="35" s="1"/>
  <c r="F421" i="35"/>
  <c r="F472" i="35" s="1"/>
  <c r="G421" i="35"/>
  <c r="G472" i="35" s="1"/>
  <c r="I421" i="35"/>
  <c r="I472" i="35" s="1"/>
  <c r="J421" i="35"/>
  <c r="J472" i="35" s="1"/>
  <c r="E421" i="35"/>
  <c r="E472" i="35" s="1"/>
  <c r="H421" i="35"/>
  <c r="H472" i="35" s="1"/>
  <c r="N421" i="35"/>
  <c r="N472" i="35" s="1"/>
  <c r="K421" i="35"/>
  <c r="K472" i="35" s="1"/>
  <c r="P421" i="35"/>
  <c r="P472" i="35" s="1"/>
  <c r="O421" i="35"/>
  <c r="O472" i="35" s="1"/>
  <c r="D472" i="35"/>
  <c r="Q405" i="35"/>
  <c r="Q456" i="35" s="1"/>
  <c r="P429" i="35"/>
  <c r="P480" i="35" s="1"/>
  <c r="O405" i="35"/>
  <c r="O456" i="35" s="1"/>
  <c r="N425" i="35"/>
  <c r="N476" i="35" s="1"/>
  <c r="N397" i="35"/>
  <c r="N448" i="35" s="1"/>
  <c r="M421" i="35"/>
  <c r="M472" i="35" s="1"/>
  <c r="K409" i="35"/>
  <c r="K460" i="35" s="1"/>
  <c r="K405" i="35"/>
  <c r="K456" i="35" s="1"/>
  <c r="J437" i="35"/>
  <c r="J488" i="35" s="1"/>
  <c r="F437" i="35"/>
  <c r="F488" i="35" s="1"/>
  <c r="E441" i="35"/>
  <c r="E492" i="35" s="1"/>
  <c r="J441" i="35"/>
  <c r="J492" i="35" s="1"/>
  <c r="K441" i="35"/>
  <c r="K492" i="35" s="1"/>
  <c r="F441" i="35"/>
  <c r="F492" i="35" s="1"/>
  <c r="G441" i="35"/>
  <c r="G492" i="35" s="1"/>
  <c r="L441" i="35"/>
  <c r="L492" i="35" s="1"/>
  <c r="N441" i="35"/>
  <c r="N492" i="35" s="1"/>
  <c r="P441" i="35"/>
  <c r="P492" i="35" s="1"/>
  <c r="H441" i="35"/>
  <c r="H492" i="35" s="1"/>
  <c r="O441" i="35"/>
  <c r="O492" i="35" s="1"/>
  <c r="Q441" i="35"/>
  <c r="Q492" i="35" s="1"/>
  <c r="F433" i="35"/>
  <c r="F484" i="35" s="1"/>
  <c r="I433" i="35"/>
  <c r="I484" i="35" s="1"/>
  <c r="K433" i="35"/>
  <c r="K484" i="35" s="1"/>
  <c r="J433" i="35"/>
  <c r="J484" i="35" s="1"/>
  <c r="M433" i="35"/>
  <c r="M484" i="35" s="1"/>
  <c r="Q433" i="35"/>
  <c r="Q484" i="35" s="1"/>
  <c r="D484" i="35"/>
  <c r="E433" i="35"/>
  <c r="E484" i="35" s="1"/>
  <c r="L433" i="35"/>
  <c r="L484" i="35" s="1"/>
  <c r="O433" i="35"/>
  <c r="O484" i="35" s="1"/>
  <c r="P433" i="35"/>
  <c r="P484" i="35" s="1"/>
  <c r="G425" i="35"/>
  <c r="G476" i="35" s="1"/>
  <c r="M425" i="35"/>
  <c r="M476" i="35" s="1"/>
  <c r="J425" i="35"/>
  <c r="J476" i="35" s="1"/>
  <c r="K425" i="35"/>
  <c r="K476" i="35" s="1"/>
  <c r="L425" i="35"/>
  <c r="L476" i="35" s="1"/>
  <c r="R425" i="35"/>
  <c r="R476" i="35" s="1"/>
  <c r="D476" i="35"/>
  <c r="H425" i="35"/>
  <c r="H476" i="35" s="1"/>
  <c r="I425" i="35"/>
  <c r="I476" i="35" s="1"/>
  <c r="O425" i="35"/>
  <c r="O476" i="35" s="1"/>
  <c r="E425" i="35"/>
  <c r="E476" i="35" s="1"/>
  <c r="M413" i="35"/>
  <c r="M464" i="35" s="1"/>
  <c r="O413" i="35"/>
  <c r="O464" i="35" s="1"/>
  <c r="H413" i="35"/>
  <c r="H464" i="35" s="1"/>
  <c r="J413" i="35"/>
  <c r="J464" i="35" s="1"/>
  <c r="N413" i="35"/>
  <c r="N464" i="35" s="1"/>
  <c r="R413" i="35"/>
  <c r="R464" i="35" s="1"/>
  <c r="D464" i="35"/>
  <c r="F413" i="35"/>
  <c r="F464" i="35" s="1"/>
  <c r="G413" i="35"/>
  <c r="G464" i="35" s="1"/>
  <c r="P413" i="35"/>
  <c r="P464" i="35" s="1"/>
  <c r="Q413" i="35"/>
  <c r="Q464" i="35" s="1"/>
  <c r="G405" i="35"/>
  <c r="G456" i="35" s="1"/>
  <c r="L405" i="35"/>
  <c r="L456" i="35" s="1"/>
  <c r="E405" i="35"/>
  <c r="E456" i="35" s="1"/>
  <c r="H405" i="35"/>
  <c r="H456" i="35" s="1"/>
  <c r="I405" i="35"/>
  <c r="I456" i="35" s="1"/>
  <c r="N405" i="35"/>
  <c r="N456" i="35" s="1"/>
  <c r="R405" i="35"/>
  <c r="R456" i="35" s="1"/>
  <c r="F405" i="35"/>
  <c r="F456" i="35" s="1"/>
  <c r="M405" i="35"/>
  <c r="M456" i="35" s="1"/>
  <c r="D456" i="35"/>
  <c r="F401" i="35"/>
  <c r="F452" i="35" s="1"/>
  <c r="J401" i="35"/>
  <c r="J452" i="35" s="1"/>
  <c r="E401" i="35"/>
  <c r="E452" i="35" s="1"/>
  <c r="N401" i="35"/>
  <c r="N452" i="35" s="1"/>
  <c r="I401" i="35"/>
  <c r="I452" i="35" s="1"/>
  <c r="K401" i="35"/>
  <c r="K452" i="35" s="1"/>
  <c r="D452" i="35"/>
  <c r="O401" i="35"/>
  <c r="O452" i="35" s="1"/>
  <c r="P401" i="35"/>
  <c r="P452" i="35" s="1"/>
  <c r="I303" i="35"/>
  <c r="I354" i="35" s="1"/>
  <c r="Q303" i="35"/>
  <c r="Q354" i="35" s="1"/>
  <c r="G299" i="35"/>
  <c r="G350" i="35" s="1"/>
  <c r="O299" i="35"/>
  <c r="O350" i="35" s="1"/>
  <c r="J295" i="35"/>
  <c r="J346" i="35" s="1"/>
  <c r="R295" i="35"/>
  <c r="R346" i="35" s="1"/>
  <c r="E295" i="35"/>
  <c r="E346" i="35" s="1"/>
  <c r="M295" i="35"/>
  <c r="M346" i="35" s="1"/>
  <c r="H291" i="35"/>
  <c r="H342" i="35" s="1"/>
  <c r="P291" i="35"/>
  <c r="P342" i="35" s="1"/>
  <c r="K291" i="35"/>
  <c r="K342" i="35" s="1"/>
  <c r="F287" i="35"/>
  <c r="F338" i="35" s="1"/>
  <c r="N287" i="35"/>
  <c r="N338" i="35" s="1"/>
  <c r="I287" i="35"/>
  <c r="I338" i="35" s="1"/>
  <c r="Q287" i="35"/>
  <c r="Q338" i="35" s="1"/>
  <c r="L283" i="35"/>
  <c r="L334" i="35" s="1"/>
  <c r="G283" i="35"/>
  <c r="G334" i="35" s="1"/>
  <c r="O283" i="35"/>
  <c r="O334" i="35" s="1"/>
  <c r="G279" i="35"/>
  <c r="G330" i="35" s="1"/>
  <c r="Q279" i="35"/>
  <c r="Q330" i="35" s="1"/>
  <c r="K279" i="35"/>
  <c r="K330" i="35" s="1"/>
  <c r="F275" i="35"/>
  <c r="F326" i="35" s="1"/>
  <c r="P275" i="35"/>
  <c r="P326" i="35" s="1"/>
  <c r="G275" i="35"/>
  <c r="G326" i="35" s="1"/>
  <c r="R275" i="35"/>
  <c r="R326" i="35" s="1"/>
  <c r="L271" i="35"/>
  <c r="L322" i="35" s="1"/>
  <c r="E271" i="35"/>
  <c r="E322" i="35" s="1"/>
  <c r="P271" i="35"/>
  <c r="P322" i="35" s="1"/>
  <c r="O267" i="35"/>
  <c r="O318" i="35" s="1"/>
  <c r="H267" i="35"/>
  <c r="H318" i="35" s="1"/>
  <c r="I263" i="35"/>
  <c r="I314" i="35" s="1"/>
  <c r="M263" i="35"/>
  <c r="M314" i="35" s="1"/>
  <c r="L259" i="35"/>
  <c r="L310" i="35" s="1"/>
  <c r="E259" i="35"/>
  <c r="E310" i="35" s="1"/>
  <c r="P259" i="35"/>
  <c r="P310" i="35" s="1"/>
  <c r="J255" i="35"/>
  <c r="J306" i="35" s="1"/>
  <c r="K255" i="35"/>
  <c r="K306" i="35" s="1"/>
  <c r="D492" i="35"/>
  <c r="D468" i="35"/>
  <c r="D448" i="35"/>
  <c r="R433" i="35"/>
  <c r="R484" i="35" s="1"/>
  <c r="R401" i="35"/>
  <c r="R452" i="35" s="1"/>
  <c r="Q421" i="35"/>
  <c r="Q472" i="35" s="1"/>
  <c r="Q417" i="35"/>
  <c r="Q468" i="35" s="1"/>
  <c r="P425" i="35"/>
  <c r="P476" i="35" s="1"/>
  <c r="P405" i="35"/>
  <c r="P456" i="35" s="1"/>
  <c r="K417" i="35"/>
  <c r="K468" i="35" s="1"/>
  <c r="J397" i="35"/>
  <c r="J448" i="35" s="1"/>
  <c r="I413" i="35"/>
  <c r="I464" i="35" s="1"/>
  <c r="E413" i="35"/>
  <c r="E464" i="35" s="1"/>
  <c r="G437" i="35"/>
  <c r="G488" i="35" s="1"/>
  <c r="I437" i="35"/>
  <c r="I488" i="35" s="1"/>
  <c r="K437" i="35"/>
  <c r="K488" i="35" s="1"/>
  <c r="L437" i="35"/>
  <c r="L488" i="35" s="1"/>
  <c r="H437" i="35"/>
  <c r="H488" i="35" s="1"/>
  <c r="M437" i="35"/>
  <c r="M488" i="35" s="1"/>
  <c r="E437" i="35"/>
  <c r="E488" i="35" s="1"/>
  <c r="N437" i="35"/>
  <c r="N488" i="35" s="1"/>
  <c r="Q437" i="35"/>
  <c r="Q488" i="35" s="1"/>
  <c r="R437" i="35"/>
  <c r="R488" i="35" s="1"/>
  <c r="D488" i="35"/>
  <c r="J429" i="35"/>
  <c r="J480" i="35" s="1"/>
  <c r="N429" i="35"/>
  <c r="N480" i="35" s="1"/>
  <c r="F429" i="35"/>
  <c r="F480" i="35" s="1"/>
  <c r="H429" i="35"/>
  <c r="H480" i="35" s="1"/>
  <c r="L429" i="35"/>
  <c r="L480" i="35" s="1"/>
  <c r="M429" i="35"/>
  <c r="M480" i="35" s="1"/>
  <c r="I429" i="35"/>
  <c r="I480" i="35" s="1"/>
  <c r="K429" i="35"/>
  <c r="K480" i="35" s="1"/>
  <c r="O429" i="35"/>
  <c r="O480" i="35" s="1"/>
  <c r="I417" i="35"/>
  <c r="I468" i="35" s="1"/>
  <c r="L417" i="35"/>
  <c r="L468" i="35" s="1"/>
  <c r="O417" i="35"/>
  <c r="O468" i="35" s="1"/>
  <c r="E417" i="35"/>
  <c r="E468" i="35" s="1"/>
  <c r="G417" i="35"/>
  <c r="G468" i="35" s="1"/>
  <c r="M417" i="35"/>
  <c r="M468" i="35" s="1"/>
  <c r="J417" i="35"/>
  <c r="J468" i="35" s="1"/>
  <c r="R417" i="35"/>
  <c r="R468" i="35" s="1"/>
  <c r="G409" i="35"/>
  <c r="G460" i="35" s="1"/>
  <c r="M409" i="35"/>
  <c r="M460" i="35" s="1"/>
  <c r="N409" i="35"/>
  <c r="N460" i="35" s="1"/>
  <c r="O409" i="35"/>
  <c r="O460" i="35" s="1"/>
  <c r="F409" i="35"/>
  <c r="F460" i="35" s="1"/>
  <c r="L409" i="35"/>
  <c r="L460" i="35" s="1"/>
  <c r="E409" i="35"/>
  <c r="E460" i="35" s="1"/>
  <c r="J409" i="35"/>
  <c r="J460" i="35" s="1"/>
  <c r="P409" i="35"/>
  <c r="P460" i="35" s="1"/>
  <c r="H409" i="35"/>
  <c r="H460" i="35" s="1"/>
  <c r="Q409" i="35"/>
  <c r="Q460" i="35" s="1"/>
  <c r="M397" i="35"/>
  <c r="M448" i="35" s="1"/>
  <c r="F397" i="35"/>
  <c r="F448" i="35" s="1"/>
  <c r="H397" i="35"/>
  <c r="H448" i="35" s="1"/>
  <c r="I397" i="35"/>
  <c r="I448" i="35" s="1"/>
  <c r="L397" i="35"/>
  <c r="L448" i="35" s="1"/>
  <c r="E397" i="35"/>
  <c r="E448" i="35" s="1"/>
  <c r="K397" i="35"/>
  <c r="K448" i="35" s="1"/>
  <c r="O397" i="35"/>
  <c r="O448" i="35" s="1"/>
  <c r="Q397" i="35"/>
  <c r="Q448" i="35" s="1"/>
  <c r="R397" i="35"/>
  <c r="R448" i="35" s="1"/>
  <c r="R429" i="35"/>
  <c r="R480" i="35" s="1"/>
  <c r="R409" i="35"/>
  <c r="R460" i="35" s="1"/>
  <c r="Q425" i="35"/>
  <c r="Q476" i="35" s="1"/>
  <c r="P417" i="35"/>
  <c r="P468" i="35" s="1"/>
  <c r="P397" i="35"/>
  <c r="P448" i="35" s="1"/>
  <c r="N417" i="35"/>
  <c r="N468" i="35" s="1"/>
  <c r="M401" i="35"/>
  <c r="M452" i="35" s="1"/>
  <c r="L421" i="35"/>
  <c r="L472" i="35" s="1"/>
  <c r="G433" i="35"/>
  <c r="G484" i="35" s="1"/>
  <c r="G401" i="35"/>
  <c r="G452" i="35" s="1"/>
  <c r="K444" i="35"/>
  <c r="K495" i="35" s="1"/>
  <c r="M444" i="35"/>
  <c r="M495" i="35" s="1"/>
  <c r="O424" i="35"/>
  <c r="O475" i="35" s="1"/>
  <c r="E424" i="35"/>
  <c r="E475" i="35" s="1"/>
  <c r="D479" i="35"/>
  <c r="D467" i="35"/>
  <c r="Q420" i="35"/>
  <c r="Q471" i="35" s="1"/>
  <c r="Q416" i="35"/>
  <c r="Q467" i="35" s="1"/>
  <c r="Q404" i="35"/>
  <c r="Q455" i="35" s="1"/>
  <c r="Q400" i="35"/>
  <c r="Q451" i="35" s="1"/>
  <c r="O436" i="35"/>
  <c r="O487" i="35" s="1"/>
  <c r="O404" i="35"/>
  <c r="O455" i="35" s="1"/>
  <c r="K416" i="35"/>
  <c r="K467" i="35" s="1"/>
  <c r="I436" i="35"/>
  <c r="I487" i="35" s="1"/>
  <c r="G424" i="35"/>
  <c r="G475" i="35" s="1"/>
  <c r="G404" i="35"/>
  <c r="G455" i="35" s="1"/>
  <c r="E444" i="35"/>
  <c r="E495" i="35" s="1"/>
  <c r="O440" i="35"/>
  <c r="O491" i="35" s="1"/>
  <c r="O408" i="35"/>
  <c r="O459" i="35" s="1"/>
  <c r="M428" i="35"/>
  <c r="M479" i="35" s="1"/>
  <c r="M408" i="35"/>
  <c r="M459" i="35" s="1"/>
  <c r="M396" i="35"/>
  <c r="M447" i="35" s="1"/>
  <c r="K428" i="35"/>
  <c r="K479" i="35" s="1"/>
  <c r="K396" i="35"/>
  <c r="K447" i="35" s="1"/>
  <c r="R150" i="35"/>
  <c r="R201" i="35" s="1"/>
  <c r="R121" i="35"/>
  <c r="R172" i="35" s="1"/>
  <c r="Q50" i="35"/>
  <c r="Q101" i="35" s="1"/>
  <c r="P46" i="35"/>
  <c r="P97" i="35" s="1"/>
  <c r="P38" i="35"/>
  <c r="P89" i="35" s="1"/>
  <c r="O121" i="35"/>
  <c r="O172" i="35" s="1"/>
  <c r="N58" i="35"/>
  <c r="N109" i="35" s="1"/>
  <c r="L133" i="35"/>
  <c r="L184" i="35" s="1"/>
  <c r="K149" i="35"/>
  <c r="K200" i="35" s="1"/>
  <c r="K137" i="35"/>
  <c r="K188" i="35" s="1"/>
  <c r="H133" i="35"/>
  <c r="H184" i="35" s="1"/>
  <c r="H121" i="35"/>
  <c r="H172" i="35" s="1"/>
  <c r="E22" i="35"/>
  <c r="E73" i="35" s="1"/>
  <c r="D188" i="35"/>
  <c r="M18" i="35"/>
  <c r="M69" i="35" s="1"/>
  <c r="R25" i="35"/>
  <c r="R76" i="35" s="1"/>
  <c r="P161" i="35"/>
  <c r="P212" i="35" s="1"/>
  <c r="P153" i="35"/>
  <c r="P204" i="35" s="1"/>
  <c r="P145" i="35"/>
  <c r="P196" i="35" s="1"/>
  <c r="O145" i="35"/>
  <c r="O196" i="35" s="1"/>
  <c r="O42" i="35"/>
  <c r="O93" i="35" s="1"/>
  <c r="N165" i="35"/>
  <c r="N216" i="35" s="1"/>
  <c r="M157" i="35"/>
  <c r="M208" i="35" s="1"/>
  <c r="L141" i="35"/>
  <c r="L192" i="35" s="1"/>
  <c r="K157" i="35"/>
  <c r="K208" i="35" s="1"/>
  <c r="F129" i="35"/>
  <c r="F180" i="35" s="1"/>
  <c r="E125" i="35"/>
  <c r="E176" i="35" s="1"/>
  <c r="D196" i="35"/>
  <c r="R154" i="35"/>
  <c r="R205" i="35" s="1"/>
  <c r="R46" i="35"/>
  <c r="R97" i="35" s="1"/>
  <c r="Q14" i="35"/>
  <c r="Q65" i="35" s="1"/>
  <c r="P122" i="35"/>
  <c r="P173" i="35" s="1"/>
  <c r="G150" i="35"/>
  <c r="G201" i="35" s="1"/>
  <c r="F58" i="35"/>
  <c r="F109" i="35" s="1"/>
  <c r="E54" i="35"/>
  <c r="E105" i="35" s="1"/>
  <c r="E50" i="35"/>
  <c r="E101" i="35" s="1"/>
  <c r="E42" i="35"/>
  <c r="E93" i="35" s="1"/>
  <c r="R153" i="35"/>
  <c r="R204" i="35" s="1"/>
  <c r="R145" i="35"/>
  <c r="R196" i="35" s="1"/>
  <c r="R138" i="35"/>
  <c r="R189" i="35" s="1"/>
  <c r="Q130" i="35"/>
  <c r="Q181" i="35" s="1"/>
  <c r="P58" i="35"/>
  <c r="P109" i="35" s="1"/>
  <c r="O161" i="35"/>
  <c r="O212" i="35" s="1"/>
  <c r="O150" i="35"/>
  <c r="O201" i="35" s="1"/>
  <c r="O142" i="35"/>
  <c r="O193" i="35" s="1"/>
  <c r="O129" i="35"/>
  <c r="O180" i="35" s="1"/>
  <c r="M145" i="35"/>
  <c r="M196" i="35" s="1"/>
  <c r="M137" i="35"/>
  <c r="M188" i="35" s="1"/>
  <c r="K141" i="35"/>
  <c r="K192" i="35" s="1"/>
  <c r="K133" i="35"/>
  <c r="K184" i="35" s="1"/>
  <c r="K125" i="35"/>
  <c r="K176" i="35" s="1"/>
  <c r="J145" i="35"/>
  <c r="J196" i="35" s="1"/>
  <c r="J133" i="35"/>
  <c r="J184" i="35" s="1"/>
  <c r="I161" i="35"/>
  <c r="I212" i="35" s="1"/>
  <c r="I153" i="35"/>
  <c r="I204" i="35" s="1"/>
  <c r="I145" i="35"/>
  <c r="I196" i="35" s="1"/>
  <c r="I137" i="35"/>
  <c r="I188" i="35" s="1"/>
  <c r="H158" i="35"/>
  <c r="H209" i="35" s="1"/>
  <c r="H149" i="35"/>
  <c r="H200" i="35" s="1"/>
  <c r="H137" i="35"/>
  <c r="H188" i="35" s="1"/>
  <c r="G161" i="35"/>
  <c r="G212" i="35" s="1"/>
  <c r="G153" i="35"/>
  <c r="G204" i="35" s="1"/>
  <c r="G121" i="35"/>
  <c r="G172" i="35" s="1"/>
  <c r="F145" i="35"/>
  <c r="F196" i="35" s="1"/>
  <c r="F133" i="35"/>
  <c r="F184" i="35" s="1"/>
  <c r="E165" i="35"/>
  <c r="E216" i="35" s="1"/>
  <c r="D216" i="35"/>
  <c r="D208" i="35"/>
  <c r="D200" i="35"/>
  <c r="D192" i="35"/>
  <c r="D184" i="35"/>
  <c r="D176" i="35"/>
  <c r="R134" i="35"/>
  <c r="R185" i="35" s="1"/>
  <c r="M42" i="35"/>
  <c r="M93" i="35" s="1"/>
  <c r="R137" i="35"/>
  <c r="R188" i="35" s="1"/>
  <c r="R129" i="35"/>
  <c r="R180" i="35" s="1"/>
  <c r="P137" i="35"/>
  <c r="P188" i="35" s="1"/>
  <c r="O153" i="35"/>
  <c r="O204" i="35" s="1"/>
  <c r="O137" i="35"/>
  <c r="O188" i="35" s="1"/>
  <c r="O54" i="35"/>
  <c r="O105" i="35" s="1"/>
  <c r="N157" i="35"/>
  <c r="N208" i="35" s="1"/>
  <c r="N141" i="35"/>
  <c r="N192" i="35" s="1"/>
  <c r="L165" i="35"/>
  <c r="L216" i="35" s="1"/>
  <c r="L145" i="35"/>
  <c r="L196" i="35" s="1"/>
  <c r="L137" i="35"/>
  <c r="L188" i="35" s="1"/>
  <c r="K161" i="35"/>
  <c r="K212" i="35" s="1"/>
  <c r="K145" i="35"/>
  <c r="K196" i="35" s="1"/>
  <c r="J165" i="35"/>
  <c r="J216" i="35" s="1"/>
  <c r="J137" i="35"/>
  <c r="J188" i="35" s="1"/>
  <c r="F149" i="35"/>
  <c r="F200" i="35" s="1"/>
  <c r="F62" i="35"/>
  <c r="F113" i="35" s="1"/>
  <c r="H62" i="35"/>
  <c r="H113" i="35" s="1"/>
  <c r="J62" i="35"/>
  <c r="J113" i="35" s="1"/>
  <c r="M62" i="35"/>
  <c r="M113" i="35" s="1"/>
  <c r="D113" i="35"/>
  <c r="E62" i="35"/>
  <c r="E113" i="35" s="1"/>
  <c r="G62" i="35"/>
  <c r="G113" i="35" s="1"/>
  <c r="I62" i="35"/>
  <c r="I113" i="35" s="1"/>
  <c r="K62" i="35"/>
  <c r="K113" i="35" s="1"/>
  <c r="P62" i="35"/>
  <c r="P113" i="35" s="1"/>
  <c r="Q62" i="35"/>
  <c r="Q113" i="35" s="1"/>
  <c r="N62" i="35"/>
  <c r="N113" i="35" s="1"/>
  <c r="L62" i="35"/>
  <c r="L113" i="35" s="1"/>
  <c r="R62" i="35"/>
  <c r="R113" i="35" s="1"/>
  <c r="D109" i="35"/>
  <c r="G58" i="35"/>
  <c r="G109" i="35" s="1"/>
  <c r="K58" i="35"/>
  <c r="K109" i="35" s="1"/>
  <c r="M58" i="35"/>
  <c r="M109" i="35" s="1"/>
  <c r="E58" i="35"/>
  <c r="E109" i="35" s="1"/>
  <c r="H58" i="35"/>
  <c r="H109" i="35" s="1"/>
  <c r="J58" i="35"/>
  <c r="J109" i="35" s="1"/>
  <c r="I58" i="35"/>
  <c r="I109" i="35" s="1"/>
  <c r="O58" i="35"/>
  <c r="O109" i="35" s="1"/>
  <c r="Q58" i="35"/>
  <c r="Q109" i="35" s="1"/>
  <c r="F54" i="35"/>
  <c r="F105" i="35" s="1"/>
  <c r="I54" i="35"/>
  <c r="I105" i="35" s="1"/>
  <c r="J54" i="35"/>
  <c r="J105" i="35" s="1"/>
  <c r="L54" i="35"/>
  <c r="L105" i="35" s="1"/>
  <c r="D105" i="35"/>
  <c r="G54" i="35"/>
  <c r="G105" i="35" s="1"/>
  <c r="H54" i="35"/>
  <c r="H105" i="35" s="1"/>
  <c r="K54" i="35"/>
  <c r="K105" i="35" s="1"/>
  <c r="P54" i="35"/>
  <c r="P105" i="35" s="1"/>
  <c r="M54" i="35"/>
  <c r="M105" i="35" s="1"/>
  <c r="Q54" i="35"/>
  <c r="Q105" i="35" s="1"/>
  <c r="R54" i="35"/>
  <c r="R105" i="35" s="1"/>
  <c r="D101" i="35"/>
  <c r="K50" i="35"/>
  <c r="K101" i="35" s="1"/>
  <c r="F50" i="35"/>
  <c r="F101" i="35" s="1"/>
  <c r="H50" i="35"/>
  <c r="H101" i="35" s="1"/>
  <c r="G50" i="35"/>
  <c r="G101" i="35" s="1"/>
  <c r="I50" i="35"/>
  <c r="I101" i="35" s="1"/>
  <c r="J50" i="35"/>
  <c r="J101" i="35" s="1"/>
  <c r="N50" i="35"/>
  <c r="N101" i="35" s="1"/>
  <c r="O50" i="35"/>
  <c r="O101" i="35" s="1"/>
  <c r="M50" i="35"/>
  <c r="M101" i="35" s="1"/>
  <c r="I46" i="35"/>
  <c r="I97" i="35" s="1"/>
  <c r="L46" i="35"/>
  <c r="L97" i="35" s="1"/>
  <c r="K46" i="35"/>
  <c r="K97" i="35" s="1"/>
  <c r="M46" i="35"/>
  <c r="M97" i="35" s="1"/>
  <c r="D97" i="35"/>
  <c r="J46" i="35"/>
  <c r="J97" i="35" s="1"/>
  <c r="Q46" i="35"/>
  <c r="Q97" i="35" s="1"/>
  <c r="F46" i="35"/>
  <c r="F97" i="35" s="1"/>
  <c r="H46" i="35"/>
  <c r="H97" i="35" s="1"/>
  <c r="N46" i="35"/>
  <c r="N97" i="35" s="1"/>
  <c r="G46" i="35"/>
  <c r="G97" i="35" s="1"/>
  <c r="O46" i="35"/>
  <c r="O97" i="35" s="1"/>
  <c r="D93" i="35"/>
  <c r="G42" i="35"/>
  <c r="G93" i="35" s="1"/>
  <c r="H42" i="35"/>
  <c r="H93" i="35" s="1"/>
  <c r="I42" i="35"/>
  <c r="I93" i="35" s="1"/>
  <c r="F42" i="35"/>
  <c r="F93" i="35" s="1"/>
  <c r="J42" i="35"/>
  <c r="J93" i="35" s="1"/>
  <c r="L42" i="35"/>
  <c r="L93" i="35" s="1"/>
  <c r="P42" i="35"/>
  <c r="P93" i="35" s="1"/>
  <c r="R42" i="35"/>
  <c r="R93" i="35" s="1"/>
  <c r="K42" i="35"/>
  <c r="K93" i="35" s="1"/>
  <c r="E38" i="35"/>
  <c r="E89" i="35" s="1"/>
  <c r="G38" i="35"/>
  <c r="G89" i="35" s="1"/>
  <c r="I38" i="35"/>
  <c r="I89" i="35" s="1"/>
  <c r="J38" i="35"/>
  <c r="J89" i="35" s="1"/>
  <c r="L38" i="35"/>
  <c r="L89" i="35" s="1"/>
  <c r="F38" i="35"/>
  <c r="F89" i="35" s="1"/>
  <c r="H38" i="35"/>
  <c r="H89" i="35" s="1"/>
  <c r="M38" i="35"/>
  <c r="M89" i="35" s="1"/>
  <c r="D89" i="35"/>
  <c r="N38" i="35"/>
  <c r="N89" i="35" s="1"/>
  <c r="Q38" i="35"/>
  <c r="Q89" i="35" s="1"/>
  <c r="K38" i="35"/>
  <c r="K89" i="35" s="1"/>
  <c r="O38" i="35"/>
  <c r="O89" i="35" s="1"/>
  <c r="D85" i="35"/>
  <c r="G34" i="35"/>
  <c r="G85" i="35" s="1"/>
  <c r="I34" i="35"/>
  <c r="I85" i="35" s="1"/>
  <c r="L34" i="35"/>
  <c r="L85" i="35" s="1"/>
  <c r="E34" i="35"/>
  <c r="E85" i="35" s="1"/>
  <c r="F34" i="35"/>
  <c r="F85" i="35" s="1"/>
  <c r="J34" i="35"/>
  <c r="J85" i="35" s="1"/>
  <c r="M34" i="35"/>
  <c r="M85" i="35" s="1"/>
  <c r="P34" i="35"/>
  <c r="P85" i="35" s="1"/>
  <c r="R34" i="35"/>
  <c r="R85" i="35" s="1"/>
  <c r="N34" i="35"/>
  <c r="N85" i="35" s="1"/>
  <c r="O34" i="35"/>
  <c r="O85" i="35" s="1"/>
  <c r="Q34" i="35"/>
  <c r="Q85" i="35" s="1"/>
  <c r="I30" i="35"/>
  <c r="I81" i="35" s="1"/>
  <c r="J30" i="35"/>
  <c r="J81" i="35" s="1"/>
  <c r="M30" i="35"/>
  <c r="M81" i="35" s="1"/>
  <c r="G30" i="35"/>
  <c r="G81" i="35" s="1"/>
  <c r="H30" i="35"/>
  <c r="H81" i="35" s="1"/>
  <c r="K30" i="35"/>
  <c r="K81" i="35" s="1"/>
  <c r="D81" i="35"/>
  <c r="F30" i="35"/>
  <c r="F81" i="35" s="1"/>
  <c r="N30" i="35"/>
  <c r="N81" i="35" s="1"/>
  <c r="E30" i="35"/>
  <c r="E81" i="35" s="1"/>
  <c r="Q30" i="35"/>
  <c r="Q81" i="35" s="1"/>
  <c r="R30" i="35"/>
  <c r="R81" i="35" s="1"/>
  <c r="L30" i="35"/>
  <c r="L81" i="35" s="1"/>
  <c r="D77" i="35"/>
  <c r="M26" i="35"/>
  <c r="M77" i="35" s="1"/>
  <c r="E26" i="35"/>
  <c r="E77" i="35" s="1"/>
  <c r="F26" i="35"/>
  <c r="F77" i="35" s="1"/>
  <c r="G26" i="35"/>
  <c r="G77" i="35" s="1"/>
  <c r="I26" i="35"/>
  <c r="I77" i="35" s="1"/>
  <c r="N26" i="35"/>
  <c r="N77" i="35" s="1"/>
  <c r="H26" i="35"/>
  <c r="H77" i="35" s="1"/>
  <c r="J26" i="35"/>
  <c r="J77" i="35" s="1"/>
  <c r="K26" i="35"/>
  <c r="K77" i="35" s="1"/>
  <c r="P26" i="35"/>
  <c r="P77" i="35" s="1"/>
  <c r="Q26" i="35"/>
  <c r="Q77" i="35" s="1"/>
  <c r="R26" i="35"/>
  <c r="R77" i="35" s="1"/>
  <c r="L26" i="35"/>
  <c r="L77" i="35" s="1"/>
  <c r="G22" i="35"/>
  <c r="G73" i="35" s="1"/>
  <c r="K22" i="35"/>
  <c r="K73" i="35" s="1"/>
  <c r="M22" i="35"/>
  <c r="M73" i="35" s="1"/>
  <c r="D73" i="35"/>
  <c r="I22" i="35"/>
  <c r="I73" i="35" s="1"/>
  <c r="J22" i="35"/>
  <c r="J73" i="35" s="1"/>
  <c r="F22" i="35"/>
  <c r="F73" i="35" s="1"/>
  <c r="H22" i="35"/>
  <c r="H73" i="35" s="1"/>
  <c r="P22" i="35"/>
  <c r="P73" i="35" s="1"/>
  <c r="Q22" i="35"/>
  <c r="Q73" i="35" s="1"/>
  <c r="D69" i="35"/>
  <c r="E18" i="35"/>
  <c r="E69" i="35" s="1"/>
  <c r="I18" i="35"/>
  <c r="I69" i="35" s="1"/>
  <c r="F18" i="35"/>
  <c r="F69" i="35" s="1"/>
  <c r="G18" i="35"/>
  <c r="G69" i="35" s="1"/>
  <c r="H18" i="35"/>
  <c r="H69" i="35" s="1"/>
  <c r="L18" i="35"/>
  <c r="L69" i="35" s="1"/>
  <c r="K18" i="35"/>
  <c r="K69" i="35" s="1"/>
  <c r="O18" i="35"/>
  <c r="O69" i="35" s="1"/>
  <c r="J18" i="35"/>
  <c r="J69" i="35" s="1"/>
  <c r="N18" i="35"/>
  <c r="N69" i="35" s="1"/>
  <c r="P18" i="35"/>
  <c r="P69" i="35" s="1"/>
  <c r="J14" i="35"/>
  <c r="J65" i="35" s="1"/>
  <c r="M14" i="35"/>
  <c r="M65" i="35" s="1"/>
  <c r="E14" i="35"/>
  <c r="E65" i="35" s="1"/>
  <c r="F14" i="35"/>
  <c r="F65" i="35" s="1"/>
  <c r="N14" i="35"/>
  <c r="N65" i="35" s="1"/>
  <c r="D65" i="35"/>
  <c r="G14" i="35"/>
  <c r="G65" i="35" s="1"/>
  <c r="I14" i="35"/>
  <c r="I65" i="35" s="1"/>
  <c r="L14" i="35"/>
  <c r="L65" i="35" s="1"/>
  <c r="R14" i="35"/>
  <c r="R65" i="35" s="1"/>
  <c r="H14" i="35"/>
  <c r="H65" i="35" s="1"/>
  <c r="O14" i="35"/>
  <c r="O65" i="35" s="1"/>
  <c r="K14" i="35"/>
  <c r="K65" i="35" s="1"/>
  <c r="F166" i="35"/>
  <c r="F217" i="35" s="1"/>
  <c r="H166" i="35"/>
  <c r="H217" i="35" s="1"/>
  <c r="G166" i="35"/>
  <c r="G217" i="35" s="1"/>
  <c r="J166" i="35"/>
  <c r="J217" i="35" s="1"/>
  <c r="K166" i="35"/>
  <c r="K217" i="35" s="1"/>
  <c r="E166" i="35"/>
  <c r="E217" i="35" s="1"/>
  <c r="I166" i="35"/>
  <c r="I217" i="35" s="1"/>
  <c r="L166" i="35"/>
  <c r="L217" i="35" s="1"/>
  <c r="N166" i="35"/>
  <c r="N217" i="35" s="1"/>
  <c r="P166" i="35"/>
  <c r="P217" i="35" s="1"/>
  <c r="D217" i="35"/>
  <c r="M166" i="35"/>
  <c r="M217" i="35" s="1"/>
  <c r="Q166" i="35"/>
  <c r="Q217" i="35" s="1"/>
  <c r="R166" i="35"/>
  <c r="R217" i="35" s="1"/>
  <c r="D213" i="35"/>
  <c r="F162" i="35"/>
  <c r="F213" i="35" s="1"/>
  <c r="H162" i="35"/>
  <c r="H213" i="35" s="1"/>
  <c r="J162" i="35"/>
  <c r="J213" i="35" s="1"/>
  <c r="L162" i="35"/>
  <c r="L213" i="35" s="1"/>
  <c r="E162" i="35"/>
  <c r="E213" i="35" s="1"/>
  <c r="G162" i="35"/>
  <c r="G213" i="35" s="1"/>
  <c r="I162" i="35"/>
  <c r="I213" i="35" s="1"/>
  <c r="K162" i="35"/>
  <c r="K213" i="35" s="1"/>
  <c r="N162" i="35"/>
  <c r="N213" i="35" s="1"/>
  <c r="O162" i="35"/>
  <c r="O213" i="35" s="1"/>
  <c r="M162" i="35"/>
  <c r="M213" i="35" s="1"/>
  <c r="P162" i="35"/>
  <c r="P213" i="35" s="1"/>
  <c r="I158" i="35"/>
  <c r="I209" i="35" s="1"/>
  <c r="D209" i="35"/>
  <c r="E158" i="35"/>
  <c r="E209" i="35" s="1"/>
  <c r="F158" i="35"/>
  <c r="F209" i="35" s="1"/>
  <c r="G158" i="35"/>
  <c r="G209" i="35" s="1"/>
  <c r="N158" i="35"/>
  <c r="N209" i="35" s="1"/>
  <c r="O158" i="35"/>
  <c r="O209" i="35" s="1"/>
  <c r="M158" i="35"/>
  <c r="M209" i="35" s="1"/>
  <c r="K158" i="35"/>
  <c r="K209" i="35" s="1"/>
  <c r="P158" i="35"/>
  <c r="P209" i="35" s="1"/>
  <c r="R158" i="35"/>
  <c r="R209" i="35" s="1"/>
  <c r="E154" i="35"/>
  <c r="E205" i="35" s="1"/>
  <c r="F154" i="35"/>
  <c r="F205" i="35" s="1"/>
  <c r="K154" i="35"/>
  <c r="K205" i="35" s="1"/>
  <c r="H154" i="35"/>
  <c r="H205" i="35" s="1"/>
  <c r="I154" i="35"/>
  <c r="I205" i="35" s="1"/>
  <c r="J154" i="35"/>
  <c r="J205" i="35" s="1"/>
  <c r="L154" i="35"/>
  <c r="L205" i="35" s="1"/>
  <c r="D205" i="35"/>
  <c r="N154" i="35"/>
  <c r="N205" i="35" s="1"/>
  <c r="O154" i="35"/>
  <c r="O205" i="35" s="1"/>
  <c r="Q154" i="35"/>
  <c r="Q205" i="35" s="1"/>
  <c r="M154" i="35"/>
  <c r="M205" i="35" s="1"/>
  <c r="P154" i="35"/>
  <c r="P205" i="35" s="1"/>
  <c r="E150" i="35"/>
  <c r="E201" i="35" s="1"/>
  <c r="I150" i="35"/>
  <c r="I201" i="35" s="1"/>
  <c r="K150" i="35"/>
  <c r="K201" i="35" s="1"/>
  <c r="F150" i="35"/>
  <c r="F201" i="35" s="1"/>
  <c r="H150" i="35"/>
  <c r="H201" i="35" s="1"/>
  <c r="J150" i="35"/>
  <c r="J201" i="35" s="1"/>
  <c r="D201" i="35"/>
  <c r="L150" i="35"/>
  <c r="L201" i="35" s="1"/>
  <c r="M150" i="35"/>
  <c r="M201" i="35" s="1"/>
  <c r="N150" i="35"/>
  <c r="N201" i="35" s="1"/>
  <c r="Q150" i="35"/>
  <c r="Q201" i="35" s="1"/>
  <c r="D197" i="35"/>
  <c r="G146" i="35"/>
  <c r="G197" i="35" s="1"/>
  <c r="J146" i="35"/>
  <c r="J197" i="35" s="1"/>
  <c r="E146" i="35"/>
  <c r="E197" i="35" s="1"/>
  <c r="I146" i="35"/>
  <c r="I197" i="35" s="1"/>
  <c r="L146" i="35"/>
  <c r="L197" i="35" s="1"/>
  <c r="N146" i="35"/>
  <c r="N197" i="35" s="1"/>
  <c r="P146" i="35"/>
  <c r="P197" i="35" s="1"/>
  <c r="R146" i="35"/>
  <c r="R197" i="35" s="1"/>
  <c r="H146" i="35"/>
  <c r="H197" i="35" s="1"/>
  <c r="M146" i="35"/>
  <c r="M197" i="35" s="1"/>
  <c r="K146" i="35"/>
  <c r="K197" i="35" s="1"/>
  <c r="F142" i="35"/>
  <c r="F193" i="35" s="1"/>
  <c r="G142" i="35"/>
  <c r="G193" i="35" s="1"/>
  <c r="J142" i="35"/>
  <c r="J193" i="35" s="1"/>
  <c r="D193" i="35"/>
  <c r="E142" i="35"/>
  <c r="E193" i="35" s="1"/>
  <c r="H142" i="35"/>
  <c r="H193" i="35" s="1"/>
  <c r="M142" i="35"/>
  <c r="M193" i="35" s="1"/>
  <c r="I142" i="35"/>
  <c r="I193" i="35" s="1"/>
  <c r="L142" i="35"/>
  <c r="L193" i="35" s="1"/>
  <c r="N142" i="35"/>
  <c r="N193" i="35" s="1"/>
  <c r="P142" i="35"/>
  <c r="P193" i="35" s="1"/>
  <c r="R142" i="35"/>
  <c r="R193" i="35" s="1"/>
  <c r="I138" i="35"/>
  <c r="I189" i="35" s="1"/>
  <c r="K138" i="35"/>
  <c r="K189" i="35" s="1"/>
  <c r="G138" i="35"/>
  <c r="G189" i="35" s="1"/>
  <c r="J138" i="35"/>
  <c r="J189" i="35" s="1"/>
  <c r="D189" i="35"/>
  <c r="F138" i="35"/>
  <c r="F189" i="35" s="1"/>
  <c r="M138" i="35"/>
  <c r="M189" i="35" s="1"/>
  <c r="N138" i="35"/>
  <c r="N189" i="35" s="1"/>
  <c r="P138" i="35"/>
  <c r="P189" i="35" s="1"/>
  <c r="Q138" i="35"/>
  <c r="Q189" i="35" s="1"/>
  <c r="E138" i="35"/>
  <c r="E189" i="35" s="1"/>
  <c r="L138" i="35"/>
  <c r="L189" i="35" s="1"/>
  <c r="H138" i="35"/>
  <c r="H189" i="35" s="1"/>
  <c r="E134" i="35"/>
  <c r="E185" i="35" s="1"/>
  <c r="F134" i="35"/>
  <c r="F185" i="35" s="1"/>
  <c r="H134" i="35"/>
  <c r="H185" i="35" s="1"/>
  <c r="I134" i="35"/>
  <c r="I185" i="35" s="1"/>
  <c r="G134" i="35"/>
  <c r="G185" i="35" s="1"/>
  <c r="J134" i="35"/>
  <c r="J185" i="35" s="1"/>
  <c r="K134" i="35"/>
  <c r="K185" i="35" s="1"/>
  <c r="N134" i="35"/>
  <c r="N185" i="35" s="1"/>
  <c r="M134" i="35"/>
  <c r="M185" i="35" s="1"/>
  <c r="O134" i="35"/>
  <c r="O185" i="35" s="1"/>
  <c r="Q134" i="35"/>
  <c r="Q185" i="35" s="1"/>
  <c r="L134" i="35"/>
  <c r="L185" i="35" s="1"/>
  <c r="D181" i="35"/>
  <c r="E130" i="35"/>
  <c r="E181" i="35" s="1"/>
  <c r="I130" i="35"/>
  <c r="I181" i="35" s="1"/>
  <c r="F130" i="35"/>
  <c r="F181" i="35" s="1"/>
  <c r="H130" i="35"/>
  <c r="H181" i="35" s="1"/>
  <c r="J130" i="35"/>
  <c r="J181" i="35" s="1"/>
  <c r="L130" i="35"/>
  <c r="L181" i="35" s="1"/>
  <c r="G130" i="35"/>
  <c r="G181" i="35" s="1"/>
  <c r="K130" i="35"/>
  <c r="K181" i="35" s="1"/>
  <c r="N130" i="35"/>
  <c r="N181" i="35" s="1"/>
  <c r="M130" i="35"/>
  <c r="M181" i="35" s="1"/>
  <c r="O130" i="35"/>
  <c r="O181" i="35" s="1"/>
  <c r="E126" i="35"/>
  <c r="E177" i="35" s="1"/>
  <c r="M126" i="35"/>
  <c r="M177" i="35" s="1"/>
  <c r="D177" i="35"/>
  <c r="F126" i="35"/>
  <c r="F177" i="35" s="1"/>
  <c r="G126" i="35"/>
  <c r="G177" i="35" s="1"/>
  <c r="I126" i="35"/>
  <c r="I177" i="35" s="1"/>
  <c r="H126" i="35"/>
  <c r="H177" i="35" s="1"/>
  <c r="N126" i="35"/>
  <c r="N177" i="35" s="1"/>
  <c r="K126" i="35"/>
  <c r="K177" i="35" s="1"/>
  <c r="L126" i="35"/>
  <c r="L177" i="35" s="1"/>
  <c r="O126" i="35"/>
  <c r="O177" i="35" s="1"/>
  <c r="F122" i="35"/>
  <c r="F173" i="35" s="1"/>
  <c r="K122" i="35"/>
  <c r="K173" i="35" s="1"/>
  <c r="M122" i="35"/>
  <c r="M173" i="35" s="1"/>
  <c r="H122" i="35"/>
  <c r="H173" i="35" s="1"/>
  <c r="J122" i="35"/>
  <c r="J173" i="35" s="1"/>
  <c r="L122" i="35"/>
  <c r="L173" i="35" s="1"/>
  <c r="D173" i="35"/>
  <c r="E122" i="35"/>
  <c r="E173" i="35" s="1"/>
  <c r="Q122" i="35"/>
  <c r="Q173" i="35" s="1"/>
  <c r="N122" i="35"/>
  <c r="N173" i="35" s="1"/>
  <c r="O122" i="35"/>
  <c r="O173" i="35" s="1"/>
  <c r="G122" i="35"/>
  <c r="G173" i="35" s="1"/>
  <c r="K118" i="35"/>
  <c r="K169" i="35" s="1"/>
  <c r="F118" i="35"/>
  <c r="F169" i="35" s="1"/>
  <c r="H118" i="35"/>
  <c r="H169" i="35" s="1"/>
  <c r="J118" i="35"/>
  <c r="J169" i="35" s="1"/>
  <c r="E118" i="35"/>
  <c r="E169" i="35" s="1"/>
  <c r="I118" i="35"/>
  <c r="I169" i="35" s="1"/>
  <c r="O118" i="35"/>
  <c r="O169" i="35" s="1"/>
  <c r="G118" i="35"/>
  <c r="G169" i="35" s="1"/>
  <c r="P118" i="35"/>
  <c r="P169" i="35" s="1"/>
  <c r="Q118" i="35"/>
  <c r="Q169" i="35" s="1"/>
  <c r="D169" i="35"/>
  <c r="L118" i="35"/>
  <c r="L169" i="35" s="1"/>
  <c r="M118" i="35"/>
  <c r="M169" i="35" s="1"/>
  <c r="R162" i="35"/>
  <c r="R213" i="35" s="1"/>
  <c r="R130" i="35"/>
  <c r="R181" i="35" s="1"/>
  <c r="R126" i="35"/>
  <c r="R177" i="35" s="1"/>
  <c r="R58" i="35"/>
  <c r="R109" i="35" s="1"/>
  <c r="R50" i="35"/>
  <c r="R101" i="35" s="1"/>
  <c r="R22" i="35"/>
  <c r="R73" i="35" s="1"/>
  <c r="Q158" i="35"/>
  <c r="Q209" i="35" s="1"/>
  <c r="Q142" i="35"/>
  <c r="Q193" i="35" s="1"/>
  <c r="Q126" i="35"/>
  <c r="Q177" i="35" s="1"/>
  <c r="Q18" i="35"/>
  <c r="Q69" i="35" s="1"/>
  <c r="P30" i="35"/>
  <c r="P81" i="35" s="1"/>
  <c r="O146" i="35"/>
  <c r="O197" i="35" s="1"/>
  <c r="O26" i="35"/>
  <c r="O77" i="35" s="1"/>
  <c r="O22" i="35"/>
  <c r="O73" i="35" s="1"/>
  <c r="N118" i="35"/>
  <c r="N169" i="35" s="1"/>
  <c r="N42" i="35"/>
  <c r="N93" i="35" s="1"/>
  <c r="N22" i="35"/>
  <c r="N73" i="35" s="1"/>
  <c r="L50" i="35"/>
  <c r="L101" i="35" s="1"/>
  <c r="J158" i="35"/>
  <c r="J209" i="35" s="1"/>
  <c r="J126" i="35"/>
  <c r="J177" i="35" s="1"/>
  <c r="H34" i="35"/>
  <c r="H85" i="35" s="1"/>
  <c r="D185" i="35"/>
  <c r="E443" i="35"/>
  <c r="E494" i="35" s="1"/>
  <c r="G443" i="35"/>
  <c r="G494" i="35" s="1"/>
  <c r="I443" i="35"/>
  <c r="I494" i="35" s="1"/>
  <c r="K443" i="35"/>
  <c r="K494" i="35" s="1"/>
  <c r="M443" i="35"/>
  <c r="M494" i="35" s="1"/>
  <c r="O443" i="35"/>
  <c r="O494" i="35" s="1"/>
  <c r="Q443" i="35"/>
  <c r="Q494" i="35" s="1"/>
  <c r="J443" i="35"/>
  <c r="J494" i="35" s="1"/>
  <c r="R443" i="35"/>
  <c r="R494" i="35" s="1"/>
  <c r="H443" i="35"/>
  <c r="H494" i="35" s="1"/>
  <c r="P443" i="35"/>
  <c r="P494" i="35" s="1"/>
  <c r="E427" i="35"/>
  <c r="E478" i="35" s="1"/>
  <c r="G427" i="35"/>
  <c r="G478" i="35" s="1"/>
  <c r="I427" i="35"/>
  <c r="I478" i="35" s="1"/>
  <c r="K427" i="35"/>
  <c r="K478" i="35" s="1"/>
  <c r="M427" i="35"/>
  <c r="M478" i="35" s="1"/>
  <c r="O427" i="35"/>
  <c r="O478" i="35" s="1"/>
  <c r="Q427" i="35"/>
  <c r="Q478" i="35" s="1"/>
  <c r="J427" i="35"/>
  <c r="J478" i="35" s="1"/>
  <c r="R427" i="35"/>
  <c r="R478" i="35" s="1"/>
  <c r="H427" i="35"/>
  <c r="H478" i="35" s="1"/>
  <c r="P427" i="35"/>
  <c r="P478" i="35" s="1"/>
  <c r="E411" i="35"/>
  <c r="E462" i="35" s="1"/>
  <c r="G411" i="35"/>
  <c r="G462" i="35" s="1"/>
  <c r="I411" i="35"/>
  <c r="I462" i="35" s="1"/>
  <c r="K411" i="35"/>
  <c r="K462" i="35" s="1"/>
  <c r="M411" i="35"/>
  <c r="M462" i="35" s="1"/>
  <c r="O411" i="35"/>
  <c r="O462" i="35" s="1"/>
  <c r="Q411" i="35"/>
  <c r="Q462" i="35" s="1"/>
  <c r="J411" i="35"/>
  <c r="J462" i="35" s="1"/>
  <c r="R411" i="35"/>
  <c r="R462" i="35" s="1"/>
  <c r="H411" i="35"/>
  <c r="H462" i="35" s="1"/>
  <c r="P411" i="35"/>
  <c r="P462" i="35" s="1"/>
  <c r="E399" i="35"/>
  <c r="E450" i="35" s="1"/>
  <c r="G399" i="35"/>
  <c r="G450" i="35" s="1"/>
  <c r="I399" i="35"/>
  <c r="I450" i="35" s="1"/>
  <c r="K399" i="35"/>
  <c r="K450" i="35" s="1"/>
  <c r="M399" i="35"/>
  <c r="M450" i="35" s="1"/>
  <c r="O399" i="35"/>
  <c r="O450" i="35" s="1"/>
  <c r="Q399" i="35"/>
  <c r="Q450" i="35" s="1"/>
  <c r="F399" i="35"/>
  <c r="F450" i="35" s="1"/>
  <c r="N399" i="35"/>
  <c r="N450" i="35" s="1"/>
  <c r="L399" i="35"/>
  <c r="L450" i="35" s="1"/>
  <c r="D450" i="35"/>
  <c r="O967" i="35"/>
  <c r="Q585" i="35"/>
  <c r="R132" i="35"/>
  <c r="R183" i="35" s="1"/>
  <c r="D183" i="35"/>
  <c r="M132" i="35"/>
  <c r="M183" i="35" s="1"/>
  <c r="N132" i="35"/>
  <c r="N183" i="35" s="1"/>
  <c r="Q124" i="35"/>
  <c r="Q175" i="35" s="1"/>
  <c r="R124" i="35"/>
  <c r="R175" i="35" s="1"/>
  <c r="D175" i="35"/>
  <c r="E435" i="35"/>
  <c r="E486" i="35" s="1"/>
  <c r="G435" i="35"/>
  <c r="G486" i="35" s="1"/>
  <c r="I435" i="35"/>
  <c r="I486" i="35" s="1"/>
  <c r="K435" i="35"/>
  <c r="K486" i="35" s="1"/>
  <c r="M435" i="35"/>
  <c r="M486" i="35" s="1"/>
  <c r="O435" i="35"/>
  <c r="O486" i="35" s="1"/>
  <c r="Q435" i="35"/>
  <c r="Q486" i="35" s="1"/>
  <c r="J435" i="35"/>
  <c r="J486" i="35" s="1"/>
  <c r="R435" i="35"/>
  <c r="R486" i="35" s="1"/>
  <c r="D486" i="35"/>
  <c r="H435" i="35"/>
  <c r="H486" i="35" s="1"/>
  <c r="P435" i="35"/>
  <c r="P486" i="35" s="1"/>
  <c r="E423" i="35"/>
  <c r="E474" i="35" s="1"/>
  <c r="G423" i="35"/>
  <c r="G474" i="35" s="1"/>
  <c r="I423" i="35"/>
  <c r="I474" i="35" s="1"/>
  <c r="K423" i="35"/>
  <c r="K474" i="35" s="1"/>
  <c r="M423" i="35"/>
  <c r="M474" i="35" s="1"/>
  <c r="O423" i="35"/>
  <c r="O474" i="35" s="1"/>
  <c r="Q423" i="35"/>
  <c r="Q474" i="35" s="1"/>
  <c r="F423" i="35"/>
  <c r="F474" i="35" s="1"/>
  <c r="N423" i="35"/>
  <c r="N474" i="35" s="1"/>
  <c r="L423" i="35"/>
  <c r="L474" i="35" s="1"/>
  <c r="E415" i="35"/>
  <c r="E466" i="35" s="1"/>
  <c r="G415" i="35"/>
  <c r="G466" i="35" s="1"/>
  <c r="I415" i="35"/>
  <c r="I466" i="35" s="1"/>
  <c r="K415" i="35"/>
  <c r="K466" i="35" s="1"/>
  <c r="M415" i="35"/>
  <c r="M466" i="35" s="1"/>
  <c r="O415" i="35"/>
  <c r="O466" i="35" s="1"/>
  <c r="Q415" i="35"/>
  <c r="Q466" i="35" s="1"/>
  <c r="F415" i="35"/>
  <c r="F466" i="35" s="1"/>
  <c r="N415" i="35"/>
  <c r="N466" i="35" s="1"/>
  <c r="L415" i="35"/>
  <c r="L466" i="35" s="1"/>
  <c r="D466" i="35"/>
  <c r="E407" i="35"/>
  <c r="E458" i="35" s="1"/>
  <c r="G407" i="35"/>
  <c r="G458" i="35" s="1"/>
  <c r="I407" i="35"/>
  <c r="I458" i="35" s="1"/>
  <c r="K407" i="35"/>
  <c r="K458" i="35" s="1"/>
  <c r="M407" i="35"/>
  <c r="M458" i="35" s="1"/>
  <c r="O407" i="35"/>
  <c r="O458" i="35" s="1"/>
  <c r="Q407" i="35"/>
  <c r="Q458" i="35" s="1"/>
  <c r="F407" i="35"/>
  <c r="F458" i="35" s="1"/>
  <c r="N407" i="35"/>
  <c r="N458" i="35" s="1"/>
  <c r="L407" i="35"/>
  <c r="L458" i="35" s="1"/>
  <c r="M124" i="35"/>
  <c r="M175" i="35" s="1"/>
  <c r="R415" i="35"/>
  <c r="R466" i="35" s="1"/>
  <c r="L443" i="35"/>
  <c r="L494" i="35" s="1"/>
  <c r="L435" i="35"/>
  <c r="L486" i="35" s="1"/>
  <c r="L411" i="35"/>
  <c r="L462" i="35" s="1"/>
  <c r="R144" i="35"/>
  <c r="R195" i="35" s="1"/>
  <c r="O61" i="35"/>
  <c r="O112" i="35" s="1"/>
  <c r="M61" i="35"/>
  <c r="M112" i="35" s="1"/>
  <c r="D112" i="35"/>
  <c r="G61" i="35"/>
  <c r="G112" i="35" s="1"/>
  <c r="I57" i="35"/>
  <c r="I108" i="35" s="1"/>
  <c r="D108" i="35"/>
  <c r="H53" i="35"/>
  <c r="H104" i="35" s="1"/>
  <c r="D104" i="35"/>
  <c r="R45" i="35"/>
  <c r="R96" i="35" s="1"/>
  <c r="D96" i="35"/>
  <c r="L45" i="35"/>
  <c r="L96" i="35" s="1"/>
  <c r="F37" i="35"/>
  <c r="F88" i="35" s="1"/>
  <c r="D88" i="35"/>
  <c r="J29" i="35"/>
  <c r="J80" i="35" s="1"/>
  <c r="D80" i="35"/>
  <c r="D76" i="35"/>
  <c r="F25" i="35"/>
  <c r="F76" i="35" s="1"/>
  <c r="M21" i="35"/>
  <c r="M72" i="35" s="1"/>
  <c r="D72" i="35"/>
  <c r="R423" i="35"/>
  <c r="R474" i="35" s="1"/>
  <c r="N435" i="35"/>
  <c r="N486" i="35" s="1"/>
  <c r="J407" i="35"/>
  <c r="J458" i="35" s="1"/>
  <c r="P875" i="35"/>
  <c r="F656" i="35"/>
  <c r="F707" i="35" s="1"/>
  <c r="J656" i="35"/>
  <c r="J707" i="35" s="1"/>
  <c r="N656" i="35"/>
  <c r="N707" i="35" s="1"/>
  <c r="R656" i="35"/>
  <c r="R707" i="35" s="1"/>
  <c r="G656" i="35"/>
  <c r="G707" i="35" s="1"/>
  <c r="K656" i="35"/>
  <c r="K707" i="35" s="1"/>
  <c r="O656" i="35"/>
  <c r="O707" i="35" s="1"/>
  <c r="H656" i="35"/>
  <c r="H707" i="35" s="1"/>
  <c r="P656" i="35"/>
  <c r="P707" i="35" s="1"/>
  <c r="I656" i="35"/>
  <c r="I707" i="35" s="1"/>
  <c r="Q656" i="35"/>
  <c r="Q707" i="35" s="1"/>
  <c r="E656" i="35"/>
  <c r="E707" i="35" s="1"/>
  <c r="D707" i="35"/>
  <c r="L656" i="35"/>
  <c r="L707" i="35" s="1"/>
  <c r="M656" i="35"/>
  <c r="M707" i="35" s="1"/>
  <c r="D688" i="35"/>
  <c r="R164" i="35"/>
  <c r="R215" i="35" s="1"/>
  <c r="D215" i="35"/>
  <c r="M164" i="35"/>
  <c r="M215" i="35" s="1"/>
  <c r="N164" i="35"/>
  <c r="N215" i="35" s="1"/>
  <c r="Q156" i="35"/>
  <c r="Q207" i="35" s="1"/>
  <c r="R156" i="35"/>
  <c r="R207" i="35" s="1"/>
  <c r="D207" i="35"/>
  <c r="N156" i="35"/>
  <c r="N207" i="35" s="1"/>
  <c r="R148" i="35"/>
  <c r="R199" i="35" s="1"/>
  <c r="D199" i="35"/>
  <c r="N148" i="35"/>
  <c r="N199" i="35" s="1"/>
  <c r="M140" i="35"/>
  <c r="M191" i="35" s="1"/>
  <c r="R140" i="35"/>
  <c r="R191" i="35" s="1"/>
  <c r="D191" i="35"/>
  <c r="N140" i="35"/>
  <c r="N191" i="35" s="1"/>
  <c r="E439" i="35"/>
  <c r="E490" i="35" s="1"/>
  <c r="G439" i="35"/>
  <c r="G490" i="35" s="1"/>
  <c r="I439" i="35"/>
  <c r="I490" i="35" s="1"/>
  <c r="K439" i="35"/>
  <c r="K490" i="35" s="1"/>
  <c r="M439" i="35"/>
  <c r="M490" i="35" s="1"/>
  <c r="O439" i="35"/>
  <c r="O490" i="35" s="1"/>
  <c r="Q439" i="35"/>
  <c r="Q490" i="35" s="1"/>
  <c r="F439" i="35"/>
  <c r="F490" i="35" s="1"/>
  <c r="N439" i="35"/>
  <c r="N490" i="35" s="1"/>
  <c r="L439" i="35"/>
  <c r="L490" i="35" s="1"/>
  <c r="E431" i="35"/>
  <c r="E482" i="35" s="1"/>
  <c r="G431" i="35"/>
  <c r="G482" i="35" s="1"/>
  <c r="I431" i="35"/>
  <c r="I482" i="35" s="1"/>
  <c r="K431" i="35"/>
  <c r="K482" i="35" s="1"/>
  <c r="M431" i="35"/>
  <c r="M482" i="35" s="1"/>
  <c r="O431" i="35"/>
  <c r="O482" i="35" s="1"/>
  <c r="Q431" i="35"/>
  <c r="Q482" i="35" s="1"/>
  <c r="F431" i="35"/>
  <c r="F482" i="35" s="1"/>
  <c r="N431" i="35"/>
  <c r="N482" i="35" s="1"/>
  <c r="L431" i="35"/>
  <c r="L482" i="35" s="1"/>
  <c r="D482" i="35"/>
  <c r="E419" i="35"/>
  <c r="E470" i="35" s="1"/>
  <c r="G419" i="35"/>
  <c r="G470" i="35" s="1"/>
  <c r="I419" i="35"/>
  <c r="I470" i="35" s="1"/>
  <c r="K419" i="35"/>
  <c r="K470" i="35" s="1"/>
  <c r="M419" i="35"/>
  <c r="M470" i="35" s="1"/>
  <c r="O419" i="35"/>
  <c r="O470" i="35" s="1"/>
  <c r="Q419" i="35"/>
  <c r="Q470" i="35" s="1"/>
  <c r="J419" i="35"/>
  <c r="J470" i="35" s="1"/>
  <c r="R419" i="35"/>
  <c r="R470" i="35" s="1"/>
  <c r="D470" i="35"/>
  <c r="H419" i="35"/>
  <c r="H470" i="35" s="1"/>
  <c r="P419" i="35"/>
  <c r="P470" i="35" s="1"/>
  <c r="E403" i="35"/>
  <c r="E454" i="35" s="1"/>
  <c r="G403" i="35"/>
  <c r="G454" i="35" s="1"/>
  <c r="I403" i="35"/>
  <c r="I454" i="35" s="1"/>
  <c r="K403" i="35"/>
  <c r="K454" i="35" s="1"/>
  <c r="M403" i="35"/>
  <c r="M454" i="35" s="1"/>
  <c r="O403" i="35"/>
  <c r="O454" i="35" s="1"/>
  <c r="Q403" i="35"/>
  <c r="Q454" i="35" s="1"/>
  <c r="J403" i="35"/>
  <c r="J454" i="35" s="1"/>
  <c r="R403" i="35"/>
  <c r="R454" i="35" s="1"/>
  <c r="D454" i="35"/>
  <c r="H403" i="35"/>
  <c r="H454" i="35" s="1"/>
  <c r="P403" i="35"/>
  <c r="P454" i="35" s="1"/>
  <c r="R152" i="35"/>
  <c r="R203" i="35" s="1"/>
  <c r="R120" i="35"/>
  <c r="R171" i="35" s="1"/>
  <c r="M156" i="35"/>
  <c r="M207" i="35" s="1"/>
  <c r="D490" i="35"/>
  <c r="D474" i="35"/>
  <c r="D458" i="35"/>
  <c r="P439" i="35"/>
  <c r="P490" i="35" s="1"/>
  <c r="P431" i="35"/>
  <c r="P482" i="35" s="1"/>
  <c r="P423" i="35"/>
  <c r="P474" i="35" s="1"/>
  <c r="P415" i="35"/>
  <c r="P466" i="35" s="1"/>
  <c r="P407" i="35"/>
  <c r="P458" i="35" s="1"/>
  <c r="P399" i="35"/>
  <c r="P450" i="35" s="1"/>
  <c r="N427" i="35"/>
  <c r="N478" i="35" s="1"/>
  <c r="L427" i="35"/>
  <c r="L478" i="35" s="1"/>
  <c r="L419" i="35"/>
  <c r="L470" i="35" s="1"/>
  <c r="L403" i="35"/>
  <c r="L454" i="35" s="1"/>
  <c r="J431" i="35"/>
  <c r="J482" i="35" s="1"/>
  <c r="J399" i="35"/>
  <c r="J450" i="35" s="1"/>
  <c r="F443" i="35"/>
  <c r="F494" i="35" s="1"/>
  <c r="F435" i="35"/>
  <c r="F486" i="35" s="1"/>
  <c r="F427" i="35"/>
  <c r="F478" i="35" s="1"/>
  <c r="F411" i="35"/>
  <c r="F462" i="35" s="1"/>
  <c r="F403" i="35"/>
  <c r="F454" i="35" s="1"/>
  <c r="R136" i="35"/>
  <c r="R187" i="35" s="1"/>
  <c r="G303" i="35"/>
  <c r="G354" i="35" s="1"/>
  <c r="K303" i="35"/>
  <c r="K354" i="35" s="1"/>
  <c r="O303" i="35"/>
  <c r="O354" i="35" s="1"/>
  <c r="H303" i="35"/>
  <c r="H354" i="35" s="1"/>
  <c r="L303" i="35"/>
  <c r="L354" i="35" s="1"/>
  <c r="P303" i="35"/>
  <c r="P354" i="35" s="1"/>
  <c r="E299" i="35"/>
  <c r="E350" i="35" s="1"/>
  <c r="I299" i="35"/>
  <c r="I350" i="35" s="1"/>
  <c r="M299" i="35"/>
  <c r="M350" i="35" s="1"/>
  <c r="Q299" i="35"/>
  <c r="Q350" i="35" s="1"/>
  <c r="F299" i="35"/>
  <c r="F350" i="35" s="1"/>
  <c r="J299" i="35"/>
  <c r="J350" i="35" s="1"/>
  <c r="N299" i="35"/>
  <c r="N350" i="35" s="1"/>
  <c r="R299" i="35"/>
  <c r="R350" i="35" s="1"/>
  <c r="D350" i="35"/>
  <c r="G295" i="35"/>
  <c r="G346" i="35" s="1"/>
  <c r="K295" i="35"/>
  <c r="K346" i="35" s="1"/>
  <c r="O295" i="35"/>
  <c r="O346" i="35" s="1"/>
  <c r="D346" i="35"/>
  <c r="H295" i="35"/>
  <c r="H346" i="35" s="1"/>
  <c r="L295" i="35"/>
  <c r="L346" i="35" s="1"/>
  <c r="P295" i="35"/>
  <c r="P346" i="35" s="1"/>
  <c r="E291" i="35"/>
  <c r="E342" i="35" s="1"/>
  <c r="I291" i="35"/>
  <c r="I342" i="35" s="1"/>
  <c r="M291" i="35"/>
  <c r="M342" i="35" s="1"/>
  <c r="Q291" i="35"/>
  <c r="Q342" i="35" s="1"/>
  <c r="F291" i="35"/>
  <c r="F342" i="35" s="1"/>
  <c r="J291" i="35"/>
  <c r="J342" i="35" s="1"/>
  <c r="N291" i="35"/>
  <c r="N342" i="35" s="1"/>
  <c r="R291" i="35"/>
  <c r="R342" i="35" s="1"/>
  <c r="G287" i="35"/>
  <c r="G338" i="35" s="1"/>
  <c r="K287" i="35"/>
  <c r="K338" i="35" s="1"/>
  <c r="O287" i="35"/>
  <c r="O338" i="35" s="1"/>
  <c r="D338" i="35"/>
  <c r="H287" i="35"/>
  <c r="H338" i="35" s="1"/>
  <c r="L287" i="35"/>
  <c r="L338" i="35" s="1"/>
  <c r="P287" i="35"/>
  <c r="P338" i="35" s="1"/>
  <c r="E283" i="35"/>
  <c r="E334" i="35" s="1"/>
  <c r="I283" i="35"/>
  <c r="I334" i="35" s="1"/>
  <c r="M283" i="35"/>
  <c r="M334" i="35" s="1"/>
  <c r="Q283" i="35"/>
  <c r="Q334" i="35" s="1"/>
  <c r="F283" i="35"/>
  <c r="F334" i="35" s="1"/>
  <c r="J283" i="35"/>
  <c r="J334" i="35" s="1"/>
  <c r="N283" i="35"/>
  <c r="N334" i="35" s="1"/>
  <c r="R283" i="35"/>
  <c r="R334" i="35" s="1"/>
  <c r="F279" i="35"/>
  <c r="F330" i="35" s="1"/>
  <c r="J279" i="35"/>
  <c r="J330" i="35" s="1"/>
  <c r="N279" i="35"/>
  <c r="N330" i="35" s="1"/>
  <c r="R279" i="35"/>
  <c r="R330" i="35" s="1"/>
  <c r="H279" i="35"/>
  <c r="H330" i="35" s="1"/>
  <c r="M279" i="35"/>
  <c r="M330" i="35" s="1"/>
  <c r="I279" i="35"/>
  <c r="I330" i="35" s="1"/>
  <c r="O279" i="35"/>
  <c r="O330" i="35" s="1"/>
  <c r="E275" i="35"/>
  <c r="E326" i="35" s="1"/>
  <c r="I275" i="35"/>
  <c r="I326" i="35" s="1"/>
  <c r="M275" i="35"/>
  <c r="M326" i="35" s="1"/>
  <c r="Q275" i="35"/>
  <c r="Q326" i="35" s="1"/>
  <c r="H275" i="35"/>
  <c r="H326" i="35" s="1"/>
  <c r="N275" i="35"/>
  <c r="N326" i="35" s="1"/>
  <c r="J275" i="35"/>
  <c r="J326" i="35" s="1"/>
  <c r="O275" i="35"/>
  <c r="O326" i="35" s="1"/>
  <c r="D326" i="35"/>
  <c r="G271" i="35"/>
  <c r="G322" i="35" s="1"/>
  <c r="K271" i="35"/>
  <c r="K322" i="35" s="1"/>
  <c r="O271" i="35"/>
  <c r="O322" i="35" s="1"/>
  <c r="H271" i="35"/>
  <c r="H322" i="35" s="1"/>
  <c r="M271" i="35"/>
  <c r="M322" i="35" s="1"/>
  <c r="R271" i="35"/>
  <c r="R322" i="35" s="1"/>
  <c r="I271" i="35"/>
  <c r="I322" i="35" s="1"/>
  <c r="N271" i="35"/>
  <c r="N322" i="35" s="1"/>
  <c r="E267" i="35"/>
  <c r="E318" i="35" s="1"/>
  <c r="I267" i="35"/>
  <c r="I318" i="35" s="1"/>
  <c r="M267" i="35"/>
  <c r="M318" i="35" s="1"/>
  <c r="Q267" i="35"/>
  <c r="Q318" i="35" s="1"/>
  <c r="F267" i="35"/>
  <c r="F318" i="35" s="1"/>
  <c r="K267" i="35"/>
  <c r="K318" i="35" s="1"/>
  <c r="P267" i="35"/>
  <c r="P318" i="35" s="1"/>
  <c r="G267" i="35"/>
  <c r="G318" i="35" s="1"/>
  <c r="L267" i="35"/>
  <c r="L318" i="35" s="1"/>
  <c r="R267" i="35"/>
  <c r="R318" i="35" s="1"/>
  <c r="H263" i="35"/>
  <c r="H314" i="35" s="1"/>
  <c r="L263" i="35"/>
  <c r="L314" i="35" s="1"/>
  <c r="P263" i="35"/>
  <c r="P314" i="35" s="1"/>
  <c r="E263" i="35"/>
  <c r="E314" i="35" s="1"/>
  <c r="J263" i="35"/>
  <c r="J314" i="35" s="1"/>
  <c r="O263" i="35"/>
  <c r="O314" i="35" s="1"/>
  <c r="F263" i="35"/>
  <c r="F314" i="35" s="1"/>
  <c r="K263" i="35"/>
  <c r="K314" i="35" s="1"/>
  <c r="Q263" i="35"/>
  <c r="Q314" i="35" s="1"/>
  <c r="D314" i="35"/>
  <c r="F259" i="35"/>
  <c r="F310" i="35" s="1"/>
  <c r="J259" i="35"/>
  <c r="J310" i="35" s="1"/>
  <c r="N259" i="35"/>
  <c r="N310" i="35" s="1"/>
  <c r="R259" i="35"/>
  <c r="R310" i="35" s="1"/>
  <c r="H259" i="35"/>
  <c r="H310" i="35" s="1"/>
  <c r="M259" i="35"/>
  <c r="M310" i="35" s="1"/>
  <c r="D310" i="35"/>
  <c r="I259" i="35"/>
  <c r="I310" i="35" s="1"/>
  <c r="O259" i="35"/>
  <c r="O310" i="35" s="1"/>
  <c r="H255" i="35"/>
  <c r="H306" i="35" s="1"/>
  <c r="L255" i="35"/>
  <c r="L306" i="35" s="1"/>
  <c r="P255" i="35"/>
  <c r="P306" i="35" s="1"/>
  <c r="G255" i="35"/>
  <c r="G306" i="35" s="1"/>
  <c r="M255" i="35"/>
  <c r="M306" i="35" s="1"/>
  <c r="R255" i="35"/>
  <c r="R306" i="35" s="1"/>
  <c r="I255" i="35"/>
  <c r="I306" i="35" s="1"/>
  <c r="N255" i="35"/>
  <c r="N306" i="35" s="1"/>
  <c r="D111" i="35"/>
  <c r="G60" i="35"/>
  <c r="G111" i="35" s="1"/>
  <c r="I60" i="35"/>
  <c r="I111" i="35" s="1"/>
  <c r="L60" i="35"/>
  <c r="L111" i="35" s="1"/>
  <c r="O60" i="35"/>
  <c r="O111" i="35" s="1"/>
  <c r="P60" i="35"/>
  <c r="P111" i="35" s="1"/>
  <c r="R60" i="35"/>
  <c r="R111" i="35" s="1"/>
  <c r="F60" i="35"/>
  <c r="F111" i="35" s="1"/>
  <c r="D107" i="35"/>
  <c r="J56" i="35"/>
  <c r="J107" i="35" s="1"/>
  <c r="K56" i="35"/>
  <c r="K107" i="35" s="1"/>
  <c r="L56" i="35"/>
  <c r="L107" i="35" s="1"/>
  <c r="O56" i="35"/>
  <c r="O107" i="35" s="1"/>
  <c r="G56" i="35"/>
  <c r="G107" i="35" s="1"/>
  <c r="P56" i="35"/>
  <c r="P107" i="35" s="1"/>
  <c r="R56" i="35"/>
  <c r="R107" i="35" s="1"/>
  <c r="D103" i="35"/>
  <c r="H52" i="35"/>
  <c r="H103" i="35" s="1"/>
  <c r="I52" i="35"/>
  <c r="I103" i="35" s="1"/>
  <c r="J52" i="35"/>
  <c r="J103" i="35" s="1"/>
  <c r="K52" i="35"/>
  <c r="K103" i="35" s="1"/>
  <c r="L52" i="35"/>
  <c r="L103" i="35" s="1"/>
  <c r="O52" i="35"/>
  <c r="O103" i="35" s="1"/>
  <c r="P52" i="35"/>
  <c r="P103" i="35" s="1"/>
  <c r="D99" i="35"/>
  <c r="F48" i="35"/>
  <c r="F99" i="35" s="1"/>
  <c r="L48" i="35"/>
  <c r="L99" i="35" s="1"/>
  <c r="M48" i="35"/>
  <c r="M99" i="35" s="1"/>
  <c r="Q48" i="35"/>
  <c r="Q99" i="35" s="1"/>
  <c r="G48" i="35"/>
  <c r="G99" i="35" s="1"/>
  <c r="H48" i="35"/>
  <c r="H99" i="35" s="1"/>
  <c r="I48" i="35"/>
  <c r="I99" i="35" s="1"/>
  <c r="O48" i="35"/>
  <c r="O99" i="35" s="1"/>
  <c r="D95" i="35"/>
  <c r="L44" i="35"/>
  <c r="L95" i="35" s="1"/>
  <c r="M44" i="35"/>
  <c r="M95" i="35" s="1"/>
  <c r="N44" i="35"/>
  <c r="N95" i="35" s="1"/>
  <c r="Q44" i="35"/>
  <c r="Q95" i="35" s="1"/>
  <c r="F44" i="35"/>
  <c r="F95" i="35" s="1"/>
  <c r="G44" i="35"/>
  <c r="G95" i="35" s="1"/>
  <c r="D91" i="35"/>
  <c r="N40" i="35"/>
  <c r="N91" i="35" s="1"/>
  <c r="P40" i="35"/>
  <c r="P91" i="35" s="1"/>
  <c r="R40" i="35"/>
  <c r="R91" i="35" s="1"/>
  <c r="L40" i="35"/>
  <c r="L91" i="35" s="1"/>
  <c r="M40" i="35"/>
  <c r="M91" i="35" s="1"/>
  <c r="O40" i="35"/>
  <c r="O91" i="35" s="1"/>
  <c r="Q40" i="35"/>
  <c r="Q91" i="35" s="1"/>
  <c r="D87" i="35"/>
  <c r="E36" i="35"/>
  <c r="E87" i="35" s="1"/>
  <c r="H36" i="35"/>
  <c r="H87" i="35" s="1"/>
  <c r="J36" i="35"/>
  <c r="J87" i="35" s="1"/>
  <c r="N36" i="35"/>
  <c r="N87" i="35" s="1"/>
  <c r="P36" i="35"/>
  <c r="P87" i="35" s="1"/>
  <c r="M36" i="35"/>
  <c r="M87" i="35" s="1"/>
  <c r="R36" i="35"/>
  <c r="R87" i="35" s="1"/>
  <c r="D83" i="35"/>
  <c r="E32" i="35"/>
  <c r="E83" i="35" s="1"/>
  <c r="K32" i="35"/>
  <c r="K83" i="35" s="1"/>
  <c r="H32" i="35"/>
  <c r="H83" i="35" s="1"/>
  <c r="J32" i="35"/>
  <c r="J83" i="35" s="1"/>
  <c r="N32" i="35"/>
  <c r="N83" i="35" s="1"/>
  <c r="P32" i="35"/>
  <c r="P83" i="35" s="1"/>
  <c r="D79" i="35"/>
  <c r="E28" i="35"/>
  <c r="E79" i="35" s="1"/>
  <c r="F28" i="35"/>
  <c r="F79" i="35" s="1"/>
  <c r="K28" i="35"/>
  <c r="K79" i="35" s="1"/>
  <c r="J28" i="35"/>
  <c r="J79" i="35" s="1"/>
  <c r="P28" i="35"/>
  <c r="P79" i="35" s="1"/>
  <c r="D75" i="35"/>
  <c r="F24" i="35"/>
  <c r="F75" i="35" s="1"/>
  <c r="E24" i="35"/>
  <c r="E75" i="35" s="1"/>
  <c r="K24" i="35"/>
  <c r="K75" i="35" s="1"/>
  <c r="R24" i="35"/>
  <c r="R75" i="35" s="1"/>
  <c r="D71" i="35"/>
  <c r="H20" i="35"/>
  <c r="H71" i="35" s="1"/>
  <c r="I20" i="35"/>
  <c r="I71" i="35" s="1"/>
  <c r="L20" i="35"/>
  <c r="L71" i="35" s="1"/>
  <c r="N20" i="35"/>
  <c r="N71" i="35" s="1"/>
  <c r="F20" i="35"/>
  <c r="F71" i="35" s="1"/>
  <c r="D67" i="35"/>
  <c r="L16" i="35"/>
  <c r="L67" i="35" s="1"/>
  <c r="M16" i="35"/>
  <c r="M67" i="35" s="1"/>
  <c r="O16" i="35"/>
  <c r="O67" i="35" s="1"/>
  <c r="Q16" i="35"/>
  <c r="Q67" i="35" s="1"/>
  <c r="H16" i="35"/>
  <c r="H67" i="35" s="1"/>
  <c r="I16" i="35"/>
  <c r="I67" i="35" s="1"/>
  <c r="N16" i="35"/>
  <c r="N67" i="35" s="1"/>
  <c r="D494" i="35"/>
  <c r="D478" i="35"/>
  <c r="D462" i="35"/>
  <c r="R431" i="35"/>
  <c r="R482" i="35" s="1"/>
  <c r="R399" i="35"/>
  <c r="R450" i="35" s="1"/>
  <c r="N443" i="35"/>
  <c r="N494" i="35" s="1"/>
  <c r="N411" i="35"/>
  <c r="N462" i="35" s="1"/>
  <c r="J415" i="35"/>
  <c r="J466" i="35" s="1"/>
  <c r="H439" i="35"/>
  <c r="H490" i="35" s="1"/>
  <c r="H431" i="35"/>
  <c r="H482" i="35" s="1"/>
  <c r="H423" i="35"/>
  <c r="H474" i="35" s="1"/>
  <c r="H415" i="35"/>
  <c r="H466" i="35" s="1"/>
  <c r="H407" i="35"/>
  <c r="H458" i="35" s="1"/>
  <c r="H399" i="35"/>
  <c r="H450" i="35" s="1"/>
  <c r="I165" i="35"/>
  <c r="I216" i="35" s="1"/>
  <c r="O165" i="35"/>
  <c r="O216" i="35" s="1"/>
  <c r="P165" i="35"/>
  <c r="P216" i="35" s="1"/>
  <c r="Q165" i="35"/>
  <c r="Q216" i="35" s="1"/>
  <c r="G165" i="35"/>
  <c r="G216" i="35" s="1"/>
  <c r="R165" i="35"/>
  <c r="R216" i="35" s="1"/>
  <c r="E161" i="35"/>
  <c r="E212" i="35" s="1"/>
  <c r="H161" i="35"/>
  <c r="H212" i="35" s="1"/>
  <c r="M161" i="35"/>
  <c r="M212" i="35" s="1"/>
  <c r="N161" i="35"/>
  <c r="N212" i="35" s="1"/>
  <c r="Q161" i="35"/>
  <c r="Q212" i="35" s="1"/>
  <c r="J161" i="35"/>
  <c r="J212" i="35" s="1"/>
  <c r="L161" i="35"/>
  <c r="L212" i="35" s="1"/>
  <c r="F157" i="35"/>
  <c r="F208" i="35" s="1"/>
  <c r="I157" i="35"/>
  <c r="I208" i="35" s="1"/>
  <c r="J157" i="35"/>
  <c r="J208" i="35" s="1"/>
  <c r="O157" i="35"/>
  <c r="O208" i="35" s="1"/>
  <c r="P157" i="35"/>
  <c r="P208" i="35" s="1"/>
  <c r="Q157" i="35"/>
  <c r="Q208" i="35" s="1"/>
  <c r="G157" i="35"/>
  <c r="G208" i="35" s="1"/>
  <c r="H157" i="35"/>
  <c r="H208" i="35" s="1"/>
  <c r="L157" i="35"/>
  <c r="L208" i="35" s="1"/>
  <c r="R157" i="35"/>
  <c r="R208" i="35" s="1"/>
  <c r="E153" i="35"/>
  <c r="E204" i="35" s="1"/>
  <c r="J153" i="35"/>
  <c r="J204" i="35" s="1"/>
  <c r="N153" i="35"/>
  <c r="N204" i="35" s="1"/>
  <c r="Q153" i="35"/>
  <c r="Q204" i="35" s="1"/>
  <c r="F153" i="35"/>
  <c r="F204" i="35" s="1"/>
  <c r="L153" i="35"/>
  <c r="L204" i="35" s="1"/>
  <c r="M153" i="35"/>
  <c r="M204" i="35" s="1"/>
  <c r="I149" i="35"/>
  <c r="I200" i="35" s="1"/>
  <c r="J149" i="35"/>
  <c r="J200" i="35" s="1"/>
  <c r="L149" i="35"/>
  <c r="L200" i="35" s="1"/>
  <c r="M149" i="35"/>
  <c r="M200" i="35" s="1"/>
  <c r="O149" i="35"/>
  <c r="O200" i="35" s="1"/>
  <c r="P149" i="35"/>
  <c r="P200" i="35" s="1"/>
  <c r="Q149" i="35"/>
  <c r="Q200" i="35" s="1"/>
  <c r="G149" i="35"/>
  <c r="G200" i="35" s="1"/>
  <c r="R149" i="35"/>
  <c r="R200" i="35" s="1"/>
  <c r="E145" i="35"/>
  <c r="E196" i="35" s="1"/>
  <c r="H145" i="35"/>
  <c r="H196" i="35" s="1"/>
  <c r="N145" i="35"/>
  <c r="N196" i="35" s="1"/>
  <c r="Q145" i="35"/>
  <c r="Q196" i="35" s="1"/>
  <c r="F141" i="35"/>
  <c r="F192" i="35" s="1"/>
  <c r="I141" i="35"/>
  <c r="I192" i="35" s="1"/>
  <c r="O141" i="35"/>
  <c r="O192" i="35" s="1"/>
  <c r="P141" i="35"/>
  <c r="P192" i="35" s="1"/>
  <c r="Q141" i="35"/>
  <c r="Q192" i="35" s="1"/>
  <c r="G141" i="35"/>
  <c r="G192" i="35" s="1"/>
  <c r="H141" i="35"/>
  <c r="H192" i="35" s="1"/>
  <c r="M141" i="35"/>
  <c r="M192" i="35" s="1"/>
  <c r="R141" i="35"/>
  <c r="R192" i="35" s="1"/>
  <c r="E137" i="35"/>
  <c r="E188" i="35" s="1"/>
  <c r="N137" i="35"/>
  <c r="N188" i="35" s="1"/>
  <c r="Q137" i="35"/>
  <c r="Q188" i="35" s="1"/>
  <c r="F137" i="35"/>
  <c r="F188" i="35" s="1"/>
  <c r="I133" i="35"/>
  <c r="I184" i="35" s="1"/>
  <c r="O133" i="35"/>
  <c r="O184" i="35" s="1"/>
  <c r="P133" i="35"/>
  <c r="P184" i="35" s="1"/>
  <c r="Q133" i="35"/>
  <c r="Q184" i="35" s="1"/>
  <c r="G133" i="35"/>
  <c r="G184" i="35" s="1"/>
  <c r="R133" i="35"/>
  <c r="R184" i="35" s="1"/>
  <c r="E129" i="35"/>
  <c r="E180" i="35" s="1"/>
  <c r="H129" i="35"/>
  <c r="H180" i="35" s="1"/>
  <c r="M129" i="35"/>
  <c r="M180" i="35" s="1"/>
  <c r="N129" i="35"/>
  <c r="N180" i="35" s="1"/>
  <c r="Q129" i="35"/>
  <c r="Q180" i="35" s="1"/>
  <c r="J129" i="35"/>
  <c r="J180" i="35" s="1"/>
  <c r="L129" i="35"/>
  <c r="L180" i="35" s="1"/>
  <c r="F125" i="35"/>
  <c r="F176" i="35" s="1"/>
  <c r="I125" i="35"/>
  <c r="I176" i="35" s="1"/>
  <c r="J125" i="35"/>
  <c r="J176" i="35" s="1"/>
  <c r="O125" i="35"/>
  <c r="O176" i="35" s="1"/>
  <c r="P125" i="35"/>
  <c r="P176" i="35" s="1"/>
  <c r="Q125" i="35"/>
  <c r="Q176" i="35" s="1"/>
  <c r="G125" i="35"/>
  <c r="G176" i="35" s="1"/>
  <c r="H125" i="35"/>
  <c r="H176" i="35" s="1"/>
  <c r="L125" i="35"/>
  <c r="L176" i="35" s="1"/>
  <c r="R125" i="35"/>
  <c r="R176" i="35" s="1"/>
  <c r="E121" i="35"/>
  <c r="E172" i="35" s="1"/>
  <c r="J121" i="35"/>
  <c r="J172" i="35" s="1"/>
  <c r="N121" i="35"/>
  <c r="N172" i="35" s="1"/>
  <c r="Q121" i="35"/>
  <c r="Q172" i="35" s="1"/>
  <c r="F121" i="35"/>
  <c r="F172" i="35" s="1"/>
  <c r="L121" i="35"/>
  <c r="L172" i="35" s="1"/>
  <c r="M121" i="35"/>
  <c r="M172" i="35" s="1"/>
  <c r="F444" i="35"/>
  <c r="F495" i="35" s="1"/>
  <c r="H444" i="35"/>
  <c r="H495" i="35" s="1"/>
  <c r="J444" i="35"/>
  <c r="J495" i="35" s="1"/>
  <c r="L444" i="35"/>
  <c r="L495" i="35" s="1"/>
  <c r="N444" i="35"/>
  <c r="N495" i="35" s="1"/>
  <c r="P444" i="35"/>
  <c r="P495" i="35" s="1"/>
  <c r="R444" i="35"/>
  <c r="R495" i="35" s="1"/>
  <c r="I444" i="35"/>
  <c r="I495" i="35" s="1"/>
  <c r="Q444" i="35"/>
  <c r="Q495" i="35" s="1"/>
  <c r="G444" i="35"/>
  <c r="G495" i="35" s="1"/>
  <c r="O444" i="35"/>
  <c r="O495" i="35" s="1"/>
  <c r="F440" i="35"/>
  <c r="F491" i="35" s="1"/>
  <c r="H440" i="35"/>
  <c r="H491" i="35" s="1"/>
  <c r="J440" i="35"/>
  <c r="J491" i="35" s="1"/>
  <c r="L440" i="35"/>
  <c r="L491" i="35" s="1"/>
  <c r="N440" i="35"/>
  <c r="N491" i="35" s="1"/>
  <c r="P440" i="35"/>
  <c r="P491" i="35" s="1"/>
  <c r="R440" i="35"/>
  <c r="R491" i="35" s="1"/>
  <c r="K440" i="35"/>
  <c r="K491" i="35" s="1"/>
  <c r="D491" i="35"/>
  <c r="I440" i="35"/>
  <c r="I491" i="35" s="1"/>
  <c r="Q440" i="35"/>
  <c r="Q491" i="35" s="1"/>
  <c r="F436" i="35"/>
  <c r="F487" i="35" s="1"/>
  <c r="H436" i="35"/>
  <c r="H487" i="35" s="1"/>
  <c r="J436" i="35"/>
  <c r="J487" i="35" s="1"/>
  <c r="L436" i="35"/>
  <c r="L487" i="35" s="1"/>
  <c r="N436" i="35"/>
  <c r="N487" i="35" s="1"/>
  <c r="P436" i="35"/>
  <c r="P487" i="35" s="1"/>
  <c r="R436" i="35"/>
  <c r="R487" i="35" s="1"/>
  <c r="E436" i="35"/>
  <c r="E487" i="35" s="1"/>
  <c r="M436" i="35"/>
  <c r="M487" i="35" s="1"/>
  <c r="K436" i="35"/>
  <c r="K487" i="35" s="1"/>
  <c r="D487" i="35"/>
  <c r="F432" i="35"/>
  <c r="F483" i="35" s="1"/>
  <c r="H432" i="35"/>
  <c r="H483" i="35" s="1"/>
  <c r="J432" i="35"/>
  <c r="J483" i="35" s="1"/>
  <c r="L432" i="35"/>
  <c r="L483" i="35" s="1"/>
  <c r="N432" i="35"/>
  <c r="N483" i="35" s="1"/>
  <c r="P432" i="35"/>
  <c r="P483" i="35" s="1"/>
  <c r="R432" i="35"/>
  <c r="R483" i="35" s="1"/>
  <c r="G432" i="35"/>
  <c r="G483" i="35" s="1"/>
  <c r="O432" i="35"/>
  <c r="O483" i="35" s="1"/>
  <c r="E432" i="35"/>
  <c r="E483" i="35" s="1"/>
  <c r="M432" i="35"/>
  <c r="M483" i="35" s="1"/>
  <c r="F428" i="35"/>
  <c r="F479" i="35" s="1"/>
  <c r="H428" i="35"/>
  <c r="H479" i="35" s="1"/>
  <c r="J428" i="35"/>
  <c r="J479" i="35" s="1"/>
  <c r="L428" i="35"/>
  <c r="L479" i="35" s="1"/>
  <c r="N428" i="35"/>
  <c r="N479" i="35" s="1"/>
  <c r="P428" i="35"/>
  <c r="P479" i="35" s="1"/>
  <c r="R428" i="35"/>
  <c r="R479" i="35" s="1"/>
  <c r="I428" i="35"/>
  <c r="I479" i="35" s="1"/>
  <c r="Q428" i="35"/>
  <c r="Q479" i="35" s="1"/>
  <c r="G428" i="35"/>
  <c r="G479" i="35" s="1"/>
  <c r="O428" i="35"/>
  <c r="O479" i="35" s="1"/>
  <c r="F424" i="35"/>
  <c r="F475" i="35" s="1"/>
  <c r="H424" i="35"/>
  <c r="H475" i="35" s="1"/>
  <c r="J424" i="35"/>
  <c r="J475" i="35" s="1"/>
  <c r="L424" i="35"/>
  <c r="L475" i="35" s="1"/>
  <c r="N424" i="35"/>
  <c r="N475" i="35" s="1"/>
  <c r="P424" i="35"/>
  <c r="P475" i="35" s="1"/>
  <c r="R424" i="35"/>
  <c r="R475" i="35" s="1"/>
  <c r="K424" i="35"/>
  <c r="K475" i="35" s="1"/>
  <c r="D475" i="35"/>
  <c r="I424" i="35"/>
  <c r="I475" i="35" s="1"/>
  <c r="Q424" i="35"/>
  <c r="Q475" i="35" s="1"/>
  <c r="F420" i="35"/>
  <c r="F471" i="35" s="1"/>
  <c r="H420" i="35"/>
  <c r="H471" i="35" s="1"/>
  <c r="J420" i="35"/>
  <c r="J471" i="35" s="1"/>
  <c r="L420" i="35"/>
  <c r="L471" i="35" s="1"/>
  <c r="N420" i="35"/>
  <c r="N471" i="35" s="1"/>
  <c r="P420" i="35"/>
  <c r="P471" i="35" s="1"/>
  <c r="R420" i="35"/>
  <c r="R471" i="35" s="1"/>
  <c r="E420" i="35"/>
  <c r="E471" i="35" s="1"/>
  <c r="M420" i="35"/>
  <c r="M471" i="35" s="1"/>
  <c r="K420" i="35"/>
  <c r="K471" i="35" s="1"/>
  <c r="D471" i="35"/>
  <c r="F416" i="35"/>
  <c r="F467" i="35" s="1"/>
  <c r="H416" i="35"/>
  <c r="H467" i="35" s="1"/>
  <c r="J416" i="35"/>
  <c r="J467" i="35" s="1"/>
  <c r="L416" i="35"/>
  <c r="L467" i="35" s="1"/>
  <c r="N416" i="35"/>
  <c r="N467" i="35" s="1"/>
  <c r="P416" i="35"/>
  <c r="P467" i="35" s="1"/>
  <c r="R416" i="35"/>
  <c r="R467" i="35" s="1"/>
  <c r="G416" i="35"/>
  <c r="G467" i="35" s="1"/>
  <c r="O416" i="35"/>
  <c r="O467" i="35" s="1"/>
  <c r="E416" i="35"/>
  <c r="E467" i="35" s="1"/>
  <c r="M416" i="35"/>
  <c r="M467" i="35" s="1"/>
  <c r="F412" i="35"/>
  <c r="F463" i="35" s="1"/>
  <c r="H412" i="35"/>
  <c r="H463" i="35" s="1"/>
  <c r="J412" i="35"/>
  <c r="J463" i="35" s="1"/>
  <c r="L412" i="35"/>
  <c r="L463" i="35" s="1"/>
  <c r="N412" i="35"/>
  <c r="N463" i="35" s="1"/>
  <c r="P412" i="35"/>
  <c r="P463" i="35" s="1"/>
  <c r="R412" i="35"/>
  <c r="R463" i="35" s="1"/>
  <c r="I412" i="35"/>
  <c r="I463" i="35" s="1"/>
  <c r="Q412" i="35"/>
  <c r="Q463" i="35" s="1"/>
  <c r="G412" i="35"/>
  <c r="G463" i="35" s="1"/>
  <c r="O412" i="35"/>
  <c r="O463" i="35" s="1"/>
  <c r="F408" i="35"/>
  <c r="F459" i="35" s="1"/>
  <c r="H408" i="35"/>
  <c r="H459" i="35" s="1"/>
  <c r="J408" i="35"/>
  <c r="J459" i="35" s="1"/>
  <c r="L408" i="35"/>
  <c r="L459" i="35" s="1"/>
  <c r="N408" i="35"/>
  <c r="N459" i="35" s="1"/>
  <c r="P408" i="35"/>
  <c r="P459" i="35" s="1"/>
  <c r="R408" i="35"/>
  <c r="R459" i="35" s="1"/>
  <c r="K408" i="35"/>
  <c r="K459" i="35" s="1"/>
  <c r="D459" i="35"/>
  <c r="I408" i="35"/>
  <c r="I459" i="35" s="1"/>
  <c r="Q408" i="35"/>
  <c r="Q459" i="35" s="1"/>
  <c r="F404" i="35"/>
  <c r="F455" i="35" s="1"/>
  <c r="H404" i="35"/>
  <c r="H455" i="35" s="1"/>
  <c r="J404" i="35"/>
  <c r="J455" i="35" s="1"/>
  <c r="L404" i="35"/>
  <c r="L455" i="35" s="1"/>
  <c r="N404" i="35"/>
  <c r="N455" i="35" s="1"/>
  <c r="P404" i="35"/>
  <c r="P455" i="35" s="1"/>
  <c r="R404" i="35"/>
  <c r="R455" i="35" s="1"/>
  <c r="E404" i="35"/>
  <c r="E455" i="35" s="1"/>
  <c r="M404" i="35"/>
  <c r="M455" i="35" s="1"/>
  <c r="K404" i="35"/>
  <c r="K455" i="35" s="1"/>
  <c r="D455" i="35"/>
  <c r="F400" i="35"/>
  <c r="F451" i="35" s="1"/>
  <c r="H400" i="35"/>
  <c r="H451" i="35" s="1"/>
  <c r="J400" i="35"/>
  <c r="J451" i="35" s="1"/>
  <c r="L400" i="35"/>
  <c r="L451" i="35" s="1"/>
  <c r="N400" i="35"/>
  <c r="N451" i="35" s="1"/>
  <c r="P400" i="35"/>
  <c r="P451" i="35" s="1"/>
  <c r="R400" i="35"/>
  <c r="R451" i="35" s="1"/>
  <c r="G400" i="35"/>
  <c r="G451" i="35" s="1"/>
  <c r="O400" i="35"/>
  <c r="O451" i="35" s="1"/>
  <c r="E400" i="35"/>
  <c r="E451" i="35" s="1"/>
  <c r="M400" i="35"/>
  <c r="M451" i="35" s="1"/>
  <c r="F396" i="35"/>
  <c r="F447" i="35" s="1"/>
  <c r="H396" i="35"/>
  <c r="H447" i="35" s="1"/>
  <c r="J396" i="35"/>
  <c r="J447" i="35" s="1"/>
  <c r="L396" i="35"/>
  <c r="L447" i="35" s="1"/>
  <c r="N396" i="35"/>
  <c r="N447" i="35" s="1"/>
  <c r="P396" i="35"/>
  <c r="P447" i="35" s="1"/>
  <c r="R396" i="35"/>
  <c r="R447" i="35" s="1"/>
  <c r="I396" i="35"/>
  <c r="I447" i="35" s="1"/>
  <c r="Q396" i="35"/>
  <c r="Q447" i="35" s="1"/>
  <c r="G396" i="35"/>
  <c r="G447" i="35" s="1"/>
  <c r="O396" i="35"/>
  <c r="O447" i="35" s="1"/>
  <c r="F672" i="35"/>
  <c r="F723" i="35" s="1"/>
  <c r="J672" i="35"/>
  <c r="J723" i="35" s="1"/>
  <c r="N672" i="35"/>
  <c r="N723" i="35" s="1"/>
  <c r="R672" i="35"/>
  <c r="R723" i="35" s="1"/>
  <c r="E672" i="35"/>
  <c r="E723" i="35" s="1"/>
  <c r="K672" i="35"/>
  <c r="K723" i="35" s="1"/>
  <c r="P672" i="35"/>
  <c r="P723" i="35" s="1"/>
  <c r="G672" i="35"/>
  <c r="G723" i="35" s="1"/>
  <c r="L672" i="35"/>
  <c r="L723" i="35" s="1"/>
  <c r="Q672" i="35"/>
  <c r="Q723" i="35" s="1"/>
  <c r="I672" i="35"/>
  <c r="I723" i="35" s="1"/>
  <c r="M672" i="35"/>
  <c r="M723" i="35" s="1"/>
  <c r="O672" i="35"/>
  <c r="O723" i="35" s="1"/>
  <c r="D723" i="35"/>
  <c r="F666" i="35"/>
  <c r="F717" i="35" s="1"/>
  <c r="J666" i="35"/>
  <c r="J717" i="35" s="1"/>
  <c r="N666" i="35"/>
  <c r="N717" i="35" s="1"/>
  <c r="R666" i="35"/>
  <c r="R717" i="35" s="1"/>
  <c r="E666" i="35"/>
  <c r="E717" i="35" s="1"/>
  <c r="K666" i="35"/>
  <c r="K717" i="35" s="1"/>
  <c r="P666" i="35"/>
  <c r="P717" i="35" s="1"/>
  <c r="G666" i="35"/>
  <c r="G717" i="35" s="1"/>
  <c r="L666" i="35"/>
  <c r="L717" i="35" s="1"/>
  <c r="Q666" i="35"/>
  <c r="Q717" i="35" s="1"/>
  <c r="I666" i="35"/>
  <c r="I717" i="35" s="1"/>
  <c r="M666" i="35"/>
  <c r="M717" i="35" s="1"/>
  <c r="H666" i="35"/>
  <c r="H717" i="35" s="1"/>
  <c r="O666" i="35"/>
  <c r="O717" i="35" s="1"/>
  <c r="D717" i="35"/>
  <c r="F664" i="35"/>
  <c r="F715" i="35" s="1"/>
  <c r="J664" i="35"/>
  <c r="J715" i="35" s="1"/>
  <c r="N664" i="35"/>
  <c r="N715" i="35" s="1"/>
  <c r="R664" i="35"/>
  <c r="R715" i="35" s="1"/>
  <c r="E664" i="35"/>
  <c r="E715" i="35" s="1"/>
  <c r="K664" i="35"/>
  <c r="K715" i="35" s="1"/>
  <c r="P664" i="35"/>
  <c r="P715" i="35" s="1"/>
  <c r="G664" i="35"/>
  <c r="G715" i="35" s="1"/>
  <c r="L664" i="35"/>
  <c r="L715" i="35" s="1"/>
  <c r="Q664" i="35"/>
  <c r="Q715" i="35" s="1"/>
  <c r="I664" i="35"/>
  <c r="I715" i="35" s="1"/>
  <c r="M664" i="35"/>
  <c r="M715" i="35" s="1"/>
  <c r="O664" i="35"/>
  <c r="O715" i="35" s="1"/>
  <c r="D715" i="35"/>
  <c r="F658" i="35"/>
  <c r="F709" i="35" s="1"/>
  <c r="J658" i="35"/>
  <c r="J709" i="35" s="1"/>
  <c r="N658" i="35"/>
  <c r="N709" i="35" s="1"/>
  <c r="R658" i="35"/>
  <c r="R709" i="35" s="1"/>
  <c r="E658" i="35"/>
  <c r="E709" i="35" s="1"/>
  <c r="K658" i="35"/>
  <c r="K709" i="35" s="1"/>
  <c r="P658" i="35"/>
  <c r="P709" i="35" s="1"/>
  <c r="G658" i="35"/>
  <c r="G709" i="35" s="1"/>
  <c r="L658" i="35"/>
  <c r="L709" i="35" s="1"/>
  <c r="Q658" i="35"/>
  <c r="Q709" i="35" s="1"/>
  <c r="I658" i="35"/>
  <c r="I709" i="35" s="1"/>
  <c r="M658" i="35"/>
  <c r="M709" i="35" s="1"/>
  <c r="D709" i="35"/>
  <c r="H658" i="35"/>
  <c r="H709" i="35" s="1"/>
  <c r="O658" i="35"/>
  <c r="O709" i="35" s="1"/>
  <c r="R587" i="35"/>
  <c r="J585" i="35"/>
  <c r="E585" i="35"/>
  <c r="R891" i="35"/>
  <c r="N891" i="35"/>
  <c r="J891" i="35"/>
  <c r="F891" i="35"/>
  <c r="O826" i="35"/>
  <c r="F281" i="35"/>
  <c r="F332" i="35" s="1"/>
  <c r="J281" i="35"/>
  <c r="J332" i="35" s="1"/>
  <c r="N281" i="35"/>
  <c r="N332" i="35" s="1"/>
  <c r="R281" i="35"/>
  <c r="R332" i="35" s="1"/>
  <c r="H277" i="35"/>
  <c r="H328" i="35" s="1"/>
  <c r="L277" i="35"/>
  <c r="L328" i="35" s="1"/>
  <c r="P277" i="35"/>
  <c r="P328" i="35" s="1"/>
  <c r="G273" i="35"/>
  <c r="G324" i="35" s="1"/>
  <c r="K273" i="35"/>
  <c r="K324" i="35" s="1"/>
  <c r="O273" i="35"/>
  <c r="O324" i="35" s="1"/>
  <c r="E269" i="35"/>
  <c r="E320" i="35" s="1"/>
  <c r="I269" i="35"/>
  <c r="I320" i="35" s="1"/>
  <c r="M269" i="35"/>
  <c r="M320" i="35" s="1"/>
  <c r="Q269" i="35"/>
  <c r="Q320" i="35" s="1"/>
  <c r="G265" i="35"/>
  <c r="G316" i="35" s="1"/>
  <c r="K265" i="35"/>
  <c r="K316" i="35" s="1"/>
  <c r="O265" i="35"/>
  <c r="O316" i="35" s="1"/>
  <c r="F261" i="35"/>
  <c r="F312" i="35" s="1"/>
  <c r="J261" i="35"/>
  <c r="J312" i="35" s="1"/>
  <c r="N261" i="35"/>
  <c r="N312" i="35" s="1"/>
  <c r="R261" i="35"/>
  <c r="R312" i="35" s="1"/>
  <c r="H257" i="35"/>
  <c r="H308" i="35" s="1"/>
  <c r="L257" i="35"/>
  <c r="L308" i="35" s="1"/>
  <c r="P257" i="35"/>
  <c r="P308" i="35" s="1"/>
  <c r="E824" i="35"/>
  <c r="E875" i="35" s="1"/>
  <c r="I824" i="35"/>
  <c r="I875" i="35" s="1"/>
  <c r="M824" i="35"/>
  <c r="M875" i="35" s="1"/>
  <c r="Q824" i="35"/>
  <c r="Q875" i="35" s="1"/>
  <c r="F824" i="35"/>
  <c r="F875" i="35" s="1"/>
  <c r="J824" i="35"/>
  <c r="J875" i="35" s="1"/>
  <c r="N824" i="35"/>
  <c r="N875" i="35" s="1"/>
  <c r="R824" i="35"/>
  <c r="R875" i="35" s="1"/>
  <c r="E823" i="35"/>
  <c r="E874" i="35" s="1"/>
  <c r="I823" i="35"/>
  <c r="I874" i="35" s="1"/>
  <c r="M823" i="35"/>
  <c r="M874" i="35" s="1"/>
  <c r="Q823" i="35"/>
  <c r="Q874" i="35" s="1"/>
  <c r="F823" i="35"/>
  <c r="F874" i="35" s="1"/>
  <c r="J823" i="35"/>
  <c r="J874" i="35" s="1"/>
  <c r="N823" i="35"/>
  <c r="N874" i="35" s="1"/>
  <c r="R823" i="35"/>
  <c r="R874" i="35" s="1"/>
  <c r="D493" i="35"/>
  <c r="D489" i="35"/>
  <c r="D485" i="35"/>
  <c r="D481" i="35"/>
  <c r="D477" i="35"/>
  <c r="D473" i="35"/>
  <c r="D469" i="35"/>
  <c r="D465" i="35"/>
  <c r="D461" i="35"/>
  <c r="D457" i="35"/>
  <c r="D453" i="35"/>
  <c r="D449" i="35"/>
  <c r="R442" i="35"/>
  <c r="R493" i="35" s="1"/>
  <c r="R438" i="35"/>
  <c r="R489" i="35" s="1"/>
  <c r="R434" i="35"/>
  <c r="R485" i="35" s="1"/>
  <c r="R430" i="35"/>
  <c r="R481" i="35" s="1"/>
  <c r="R426" i="35"/>
  <c r="R477" i="35" s="1"/>
  <c r="R422" i="35"/>
  <c r="R473" i="35" s="1"/>
  <c r="R418" i="35"/>
  <c r="R469" i="35" s="1"/>
  <c r="R414" i="35"/>
  <c r="R465" i="35" s="1"/>
  <c r="R410" i="35"/>
  <c r="R461" i="35" s="1"/>
  <c r="R406" i="35"/>
  <c r="R457" i="35" s="1"/>
  <c r="R402" i="35"/>
  <c r="R453" i="35" s="1"/>
  <c r="R398" i="35"/>
  <c r="R449" i="35" s="1"/>
  <c r="P442" i="35"/>
  <c r="P493" i="35" s="1"/>
  <c r="P438" i="35"/>
  <c r="P489" i="35" s="1"/>
  <c r="P434" i="35"/>
  <c r="P485" i="35" s="1"/>
  <c r="P430" i="35"/>
  <c r="P481" i="35" s="1"/>
  <c r="P426" i="35"/>
  <c r="P477" i="35" s="1"/>
  <c r="P422" i="35"/>
  <c r="P473" i="35" s="1"/>
  <c r="P418" i="35"/>
  <c r="P469" i="35" s="1"/>
  <c r="P414" i="35"/>
  <c r="P465" i="35" s="1"/>
  <c r="P410" i="35"/>
  <c r="P461" i="35" s="1"/>
  <c r="P406" i="35"/>
  <c r="P457" i="35" s="1"/>
  <c r="P402" i="35"/>
  <c r="P453" i="35" s="1"/>
  <c r="P398" i="35"/>
  <c r="P449" i="35" s="1"/>
  <c r="N442" i="35"/>
  <c r="N493" i="35" s="1"/>
  <c r="N438" i="35"/>
  <c r="N489" i="35" s="1"/>
  <c r="N434" i="35"/>
  <c r="N485" i="35" s="1"/>
  <c r="N430" i="35"/>
  <c r="N481" i="35" s="1"/>
  <c r="N426" i="35"/>
  <c r="N477" i="35" s="1"/>
  <c r="N422" i="35"/>
  <c r="N473" i="35" s="1"/>
  <c r="N418" i="35"/>
  <c r="N469" i="35" s="1"/>
  <c r="N414" i="35"/>
  <c r="N465" i="35" s="1"/>
  <c r="N410" i="35"/>
  <c r="N461" i="35" s="1"/>
  <c r="N406" i="35"/>
  <c r="N457" i="35" s="1"/>
  <c r="N402" i="35"/>
  <c r="N453" i="35" s="1"/>
  <c r="N398" i="35"/>
  <c r="N449" i="35" s="1"/>
  <c r="L442" i="35"/>
  <c r="L493" i="35" s="1"/>
  <c r="L438" i="35"/>
  <c r="L489" i="35" s="1"/>
  <c r="L434" i="35"/>
  <c r="L485" i="35" s="1"/>
  <c r="L430" i="35"/>
  <c r="L481" i="35" s="1"/>
  <c r="L426" i="35"/>
  <c r="L477" i="35" s="1"/>
  <c r="L422" i="35"/>
  <c r="L473" i="35" s="1"/>
  <c r="L418" i="35"/>
  <c r="L469" i="35" s="1"/>
  <c r="L414" i="35"/>
  <c r="L465" i="35" s="1"/>
  <c r="L410" i="35"/>
  <c r="L461" i="35" s="1"/>
  <c r="L406" i="35"/>
  <c r="L457" i="35" s="1"/>
  <c r="L402" i="35"/>
  <c r="L453" i="35" s="1"/>
  <c r="L398" i="35"/>
  <c r="L449" i="35" s="1"/>
  <c r="J442" i="35"/>
  <c r="J493" i="35" s="1"/>
  <c r="J438" i="35"/>
  <c r="J489" i="35" s="1"/>
  <c r="J434" i="35"/>
  <c r="J485" i="35" s="1"/>
  <c r="J430" i="35"/>
  <c r="J481" i="35" s="1"/>
  <c r="J426" i="35"/>
  <c r="J477" i="35" s="1"/>
  <c r="J422" i="35"/>
  <c r="J473" i="35" s="1"/>
  <c r="J418" i="35"/>
  <c r="J469" i="35" s="1"/>
  <c r="J414" i="35"/>
  <c r="J465" i="35" s="1"/>
  <c r="J410" i="35"/>
  <c r="J461" i="35" s="1"/>
  <c r="J406" i="35"/>
  <c r="J457" i="35" s="1"/>
  <c r="J402" i="35"/>
  <c r="J453" i="35" s="1"/>
  <c r="J398" i="35"/>
  <c r="J449" i="35" s="1"/>
  <c r="H442" i="35"/>
  <c r="H493" i="35" s="1"/>
  <c r="H438" i="35"/>
  <c r="H489" i="35" s="1"/>
  <c r="H434" i="35"/>
  <c r="H485" i="35" s="1"/>
  <c r="H430" i="35"/>
  <c r="H481" i="35" s="1"/>
  <c r="H426" i="35"/>
  <c r="H477" i="35" s="1"/>
  <c r="H422" i="35"/>
  <c r="H473" i="35" s="1"/>
  <c r="H418" i="35"/>
  <c r="H469" i="35" s="1"/>
  <c r="H414" i="35"/>
  <c r="H465" i="35" s="1"/>
  <c r="H410" i="35"/>
  <c r="H461" i="35" s="1"/>
  <c r="H406" i="35"/>
  <c r="H457" i="35" s="1"/>
  <c r="H402" i="35"/>
  <c r="H453" i="35" s="1"/>
  <c r="H398" i="35"/>
  <c r="H449" i="35" s="1"/>
  <c r="D875" i="35"/>
  <c r="D874" i="35"/>
  <c r="D825" i="35"/>
  <c r="K824" i="35"/>
  <c r="K875" i="35" s="1"/>
  <c r="K823" i="35"/>
  <c r="K874" i="35" s="1"/>
  <c r="G826" i="35"/>
  <c r="E822" i="35"/>
  <c r="E873" i="35" s="1"/>
  <c r="I822" i="35"/>
  <c r="I873" i="35" s="1"/>
  <c r="M822" i="35"/>
  <c r="M873" i="35" s="1"/>
  <c r="Q822" i="35"/>
  <c r="Q873" i="35" s="1"/>
  <c r="F822" i="35"/>
  <c r="F873" i="35" s="1"/>
  <c r="J822" i="35"/>
  <c r="J873" i="35" s="1"/>
  <c r="E821" i="35"/>
  <c r="E872" i="35" s="1"/>
  <c r="I821" i="35"/>
  <c r="I872" i="35" s="1"/>
  <c r="M821" i="35"/>
  <c r="M872" i="35" s="1"/>
  <c r="Q821" i="35"/>
  <c r="Q872" i="35" s="1"/>
  <c r="F821" i="35"/>
  <c r="F872" i="35" s="1"/>
  <c r="J821" i="35"/>
  <c r="J872" i="35" s="1"/>
  <c r="N821" i="35"/>
  <c r="N872" i="35" s="1"/>
  <c r="R821" i="35"/>
  <c r="R872" i="35" s="1"/>
  <c r="E820" i="35"/>
  <c r="E871" i="35" s="1"/>
  <c r="I820" i="35"/>
  <c r="I871" i="35" s="1"/>
  <c r="M820" i="35"/>
  <c r="M871" i="35" s="1"/>
  <c r="Q820" i="35"/>
  <c r="Q871" i="35" s="1"/>
  <c r="F820" i="35"/>
  <c r="F871" i="35" s="1"/>
  <c r="J820" i="35"/>
  <c r="J871" i="35" s="1"/>
  <c r="N820" i="35"/>
  <c r="N871" i="35" s="1"/>
  <c r="R820" i="35"/>
  <c r="R871" i="35" s="1"/>
  <c r="E819" i="35"/>
  <c r="E870" i="35" s="1"/>
  <c r="I819" i="35"/>
  <c r="I870" i="35" s="1"/>
  <c r="M819" i="35"/>
  <c r="M870" i="35" s="1"/>
  <c r="Q819" i="35"/>
  <c r="Q870" i="35" s="1"/>
  <c r="F819" i="35"/>
  <c r="F870" i="35" s="1"/>
  <c r="J819" i="35"/>
  <c r="J870" i="35" s="1"/>
  <c r="N819" i="35"/>
  <c r="N870" i="35" s="1"/>
  <c r="R819" i="35"/>
  <c r="R870" i="35" s="1"/>
  <c r="E818" i="35"/>
  <c r="E869" i="35" s="1"/>
  <c r="I818" i="35"/>
  <c r="I869" i="35" s="1"/>
  <c r="M818" i="35"/>
  <c r="M869" i="35" s="1"/>
  <c r="Q818" i="35"/>
  <c r="Q869" i="35" s="1"/>
  <c r="F818" i="35"/>
  <c r="F869" i="35" s="1"/>
  <c r="J818" i="35"/>
  <c r="J869" i="35" s="1"/>
  <c r="N818" i="35"/>
  <c r="N869" i="35" s="1"/>
  <c r="R818" i="35"/>
  <c r="R869" i="35" s="1"/>
  <c r="E817" i="35"/>
  <c r="E868" i="35" s="1"/>
  <c r="I817" i="35"/>
  <c r="I868" i="35" s="1"/>
  <c r="M817" i="35"/>
  <c r="M868" i="35" s="1"/>
  <c r="Q817" i="35"/>
  <c r="Q868" i="35" s="1"/>
  <c r="F817" i="35"/>
  <c r="F868" i="35" s="1"/>
  <c r="J817" i="35"/>
  <c r="J868" i="35" s="1"/>
  <c r="N817" i="35"/>
  <c r="N868" i="35" s="1"/>
  <c r="R817" i="35"/>
  <c r="R868" i="35" s="1"/>
  <c r="E816" i="35"/>
  <c r="E867" i="35" s="1"/>
  <c r="I816" i="35"/>
  <c r="I867" i="35" s="1"/>
  <c r="M816" i="35"/>
  <c r="M867" i="35" s="1"/>
  <c r="Q816" i="35"/>
  <c r="Q867" i="35" s="1"/>
  <c r="F816" i="35"/>
  <c r="F867" i="35" s="1"/>
  <c r="J816" i="35"/>
  <c r="J867" i="35" s="1"/>
  <c r="N816" i="35"/>
  <c r="N867" i="35" s="1"/>
  <c r="R816" i="35"/>
  <c r="R867" i="35" s="1"/>
  <c r="E815" i="35"/>
  <c r="E866" i="35" s="1"/>
  <c r="I815" i="35"/>
  <c r="I866" i="35" s="1"/>
  <c r="M815" i="35"/>
  <c r="M866" i="35" s="1"/>
  <c r="Q815" i="35"/>
  <c r="Q866" i="35" s="1"/>
  <c r="F815" i="35"/>
  <c r="F866" i="35" s="1"/>
  <c r="J815" i="35"/>
  <c r="J866" i="35" s="1"/>
  <c r="N815" i="35"/>
  <c r="N866" i="35" s="1"/>
  <c r="R815" i="35"/>
  <c r="R866" i="35" s="1"/>
  <c r="E814" i="35"/>
  <c r="E865" i="35" s="1"/>
  <c r="I814" i="35"/>
  <c r="I865" i="35" s="1"/>
  <c r="M814" i="35"/>
  <c r="M865" i="35" s="1"/>
  <c r="Q814" i="35"/>
  <c r="Q865" i="35" s="1"/>
  <c r="F814" i="35"/>
  <c r="F865" i="35" s="1"/>
  <c r="J814" i="35"/>
  <c r="J865" i="35" s="1"/>
  <c r="N814" i="35"/>
  <c r="N865" i="35" s="1"/>
  <c r="R814" i="35"/>
  <c r="R865" i="35" s="1"/>
  <c r="E813" i="35"/>
  <c r="E864" i="35" s="1"/>
  <c r="I813" i="35"/>
  <c r="I864" i="35" s="1"/>
  <c r="M813" i="35"/>
  <c r="M864" i="35" s="1"/>
  <c r="Q813" i="35"/>
  <c r="Q864" i="35" s="1"/>
  <c r="F813" i="35"/>
  <c r="F864" i="35" s="1"/>
  <c r="J813" i="35"/>
  <c r="J864" i="35" s="1"/>
  <c r="N813" i="35"/>
  <c r="N864" i="35" s="1"/>
  <c r="R813" i="35"/>
  <c r="R864" i="35" s="1"/>
  <c r="E812" i="35"/>
  <c r="E863" i="35" s="1"/>
  <c r="I812" i="35"/>
  <c r="I863" i="35" s="1"/>
  <c r="M812" i="35"/>
  <c r="M863" i="35" s="1"/>
  <c r="Q812" i="35"/>
  <c r="Q863" i="35" s="1"/>
  <c r="F812" i="35"/>
  <c r="F863" i="35" s="1"/>
  <c r="J812" i="35"/>
  <c r="J863" i="35" s="1"/>
  <c r="N812" i="35"/>
  <c r="N863" i="35" s="1"/>
  <c r="R812" i="35"/>
  <c r="R863" i="35" s="1"/>
  <c r="E811" i="35"/>
  <c r="E862" i="35" s="1"/>
  <c r="I811" i="35"/>
  <c r="I862" i="35" s="1"/>
  <c r="M811" i="35"/>
  <c r="M862" i="35" s="1"/>
  <c r="Q811" i="35"/>
  <c r="Q862" i="35" s="1"/>
  <c r="F811" i="35"/>
  <c r="F862" i="35" s="1"/>
  <c r="J811" i="35"/>
  <c r="J862" i="35" s="1"/>
  <c r="N811" i="35"/>
  <c r="N862" i="35" s="1"/>
  <c r="R811" i="35"/>
  <c r="R862" i="35" s="1"/>
  <c r="E810" i="35"/>
  <c r="E861" i="35" s="1"/>
  <c r="I810" i="35"/>
  <c r="I861" i="35" s="1"/>
  <c r="M810" i="35"/>
  <c r="M861" i="35" s="1"/>
  <c r="Q810" i="35"/>
  <c r="Q861" i="35" s="1"/>
  <c r="F810" i="35"/>
  <c r="F861" i="35" s="1"/>
  <c r="J810" i="35"/>
  <c r="J861" i="35" s="1"/>
  <c r="N810" i="35"/>
  <c r="N861" i="35" s="1"/>
  <c r="R810" i="35"/>
  <c r="R861" i="35" s="1"/>
  <c r="E809" i="35"/>
  <c r="E860" i="35" s="1"/>
  <c r="I809" i="35"/>
  <c r="I860" i="35" s="1"/>
  <c r="M809" i="35"/>
  <c r="M860" i="35" s="1"/>
  <c r="Q809" i="35"/>
  <c r="Q860" i="35" s="1"/>
  <c r="F809" i="35"/>
  <c r="F860" i="35" s="1"/>
  <c r="J809" i="35"/>
  <c r="J860" i="35" s="1"/>
  <c r="N809" i="35"/>
  <c r="N860" i="35" s="1"/>
  <c r="R809" i="35"/>
  <c r="R860" i="35" s="1"/>
  <c r="E808" i="35"/>
  <c r="E859" i="35" s="1"/>
  <c r="I808" i="35"/>
  <c r="I859" i="35" s="1"/>
  <c r="M808" i="35"/>
  <c r="M859" i="35" s="1"/>
  <c r="Q808" i="35"/>
  <c r="Q859" i="35" s="1"/>
  <c r="F808" i="35"/>
  <c r="F859" i="35" s="1"/>
  <c r="J808" i="35"/>
  <c r="J859" i="35" s="1"/>
  <c r="N808" i="35"/>
  <c r="N859" i="35" s="1"/>
  <c r="R808" i="35"/>
  <c r="R859" i="35" s="1"/>
  <c r="E807" i="35"/>
  <c r="E858" i="35" s="1"/>
  <c r="I807" i="35"/>
  <c r="I858" i="35" s="1"/>
  <c r="M807" i="35"/>
  <c r="M858" i="35" s="1"/>
  <c r="Q807" i="35"/>
  <c r="Q858" i="35" s="1"/>
  <c r="F807" i="35"/>
  <c r="F858" i="35" s="1"/>
  <c r="J807" i="35"/>
  <c r="J858" i="35" s="1"/>
  <c r="N807" i="35"/>
  <c r="N858" i="35" s="1"/>
  <c r="R807" i="35"/>
  <c r="R858" i="35" s="1"/>
  <c r="E806" i="35"/>
  <c r="E857" i="35" s="1"/>
  <c r="I806" i="35"/>
  <c r="I857" i="35" s="1"/>
  <c r="M806" i="35"/>
  <c r="M857" i="35" s="1"/>
  <c r="Q806" i="35"/>
  <c r="Q857" i="35" s="1"/>
  <c r="F806" i="35"/>
  <c r="F857" i="35" s="1"/>
  <c r="J806" i="35"/>
  <c r="J857" i="35" s="1"/>
  <c r="N806" i="35"/>
  <c r="N857" i="35" s="1"/>
  <c r="R806" i="35"/>
  <c r="R857" i="35" s="1"/>
  <c r="E805" i="35"/>
  <c r="E856" i="35" s="1"/>
  <c r="I805" i="35"/>
  <c r="I856" i="35" s="1"/>
  <c r="M805" i="35"/>
  <c r="M856" i="35" s="1"/>
  <c r="Q805" i="35"/>
  <c r="Q856" i="35" s="1"/>
  <c r="F805" i="35"/>
  <c r="F856" i="35" s="1"/>
  <c r="J805" i="35"/>
  <c r="J856" i="35" s="1"/>
  <c r="N805" i="35"/>
  <c r="N856" i="35" s="1"/>
  <c r="R805" i="35"/>
  <c r="R856" i="35" s="1"/>
  <c r="E804" i="35"/>
  <c r="E855" i="35" s="1"/>
  <c r="I804" i="35"/>
  <c r="I855" i="35" s="1"/>
  <c r="M804" i="35"/>
  <c r="M855" i="35" s="1"/>
  <c r="Q804" i="35"/>
  <c r="Q855" i="35" s="1"/>
  <c r="F804" i="35"/>
  <c r="F855" i="35" s="1"/>
  <c r="J804" i="35"/>
  <c r="J855" i="35" s="1"/>
  <c r="N804" i="35"/>
  <c r="N855" i="35" s="1"/>
  <c r="R804" i="35"/>
  <c r="R855" i="35" s="1"/>
  <c r="E803" i="35"/>
  <c r="E854" i="35" s="1"/>
  <c r="I803" i="35"/>
  <c r="I854" i="35" s="1"/>
  <c r="M803" i="35"/>
  <c r="M854" i="35" s="1"/>
  <c r="Q803" i="35"/>
  <c r="Q854" i="35" s="1"/>
  <c r="F803" i="35"/>
  <c r="F854" i="35" s="1"/>
  <c r="J803" i="35"/>
  <c r="J854" i="35" s="1"/>
  <c r="N803" i="35"/>
  <c r="N854" i="35" s="1"/>
  <c r="R803" i="35"/>
  <c r="R854" i="35" s="1"/>
  <c r="E802" i="35"/>
  <c r="E853" i="35" s="1"/>
  <c r="I802" i="35"/>
  <c r="I853" i="35" s="1"/>
  <c r="M802" i="35"/>
  <c r="M853" i="35" s="1"/>
  <c r="Q802" i="35"/>
  <c r="Q853" i="35" s="1"/>
  <c r="F802" i="35"/>
  <c r="F853" i="35" s="1"/>
  <c r="J802" i="35"/>
  <c r="J853" i="35" s="1"/>
  <c r="N802" i="35"/>
  <c r="N853" i="35" s="1"/>
  <c r="R802" i="35"/>
  <c r="R853" i="35" s="1"/>
  <c r="E801" i="35"/>
  <c r="E852" i="35" s="1"/>
  <c r="I801" i="35"/>
  <c r="I852" i="35" s="1"/>
  <c r="M801" i="35"/>
  <c r="M852" i="35" s="1"/>
  <c r="Q801" i="35"/>
  <c r="Q852" i="35" s="1"/>
  <c r="F801" i="35"/>
  <c r="F852" i="35" s="1"/>
  <c r="J801" i="35"/>
  <c r="J852" i="35" s="1"/>
  <c r="N801" i="35"/>
  <c r="N852" i="35" s="1"/>
  <c r="R801" i="35"/>
  <c r="R852" i="35" s="1"/>
  <c r="E800" i="35"/>
  <c r="E851" i="35" s="1"/>
  <c r="I800" i="35"/>
  <c r="I851" i="35" s="1"/>
  <c r="M800" i="35"/>
  <c r="M851" i="35" s="1"/>
  <c r="Q800" i="35"/>
  <c r="Q851" i="35" s="1"/>
  <c r="F800" i="35"/>
  <c r="F851" i="35" s="1"/>
  <c r="J800" i="35"/>
  <c r="J851" i="35" s="1"/>
  <c r="N800" i="35"/>
  <c r="N851" i="35" s="1"/>
  <c r="R800" i="35"/>
  <c r="R851" i="35" s="1"/>
  <c r="E799" i="35"/>
  <c r="E850" i="35" s="1"/>
  <c r="I799" i="35"/>
  <c r="I850" i="35" s="1"/>
  <c r="M799" i="35"/>
  <c r="M850" i="35" s="1"/>
  <c r="Q799" i="35"/>
  <c r="Q850" i="35" s="1"/>
  <c r="F799" i="35"/>
  <c r="F850" i="35" s="1"/>
  <c r="J799" i="35"/>
  <c r="J850" i="35" s="1"/>
  <c r="N799" i="35"/>
  <c r="N850" i="35" s="1"/>
  <c r="R799" i="35"/>
  <c r="R850" i="35" s="1"/>
  <c r="E798" i="35"/>
  <c r="E849" i="35" s="1"/>
  <c r="I798" i="35"/>
  <c r="I849" i="35" s="1"/>
  <c r="M798" i="35"/>
  <c r="M849" i="35" s="1"/>
  <c r="Q798" i="35"/>
  <c r="Q849" i="35" s="1"/>
  <c r="F798" i="35"/>
  <c r="F849" i="35" s="1"/>
  <c r="J798" i="35"/>
  <c r="J849" i="35" s="1"/>
  <c r="N798" i="35"/>
  <c r="N849" i="35" s="1"/>
  <c r="R798" i="35"/>
  <c r="R849" i="35" s="1"/>
  <c r="E797" i="35"/>
  <c r="E848" i="35" s="1"/>
  <c r="I797" i="35"/>
  <c r="I848" i="35" s="1"/>
  <c r="M797" i="35"/>
  <c r="M848" i="35" s="1"/>
  <c r="Q797" i="35"/>
  <c r="Q848" i="35" s="1"/>
  <c r="F797" i="35"/>
  <c r="F848" i="35" s="1"/>
  <c r="J797" i="35"/>
  <c r="J848" i="35" s="1"/>
  <c r="N797" i="35"/>
  <c r="N848" i="35" s="1"/>
  <c r="R797" i="35"/>
  <c r="R848" i="35" s="1"/>
  <c r="E796" i="35"/>
  <c r="E847" i="35" s="1"/>
  <c r="I796" i="35"/>
  <c r="I847" i="35" s="1"/>
  <c r="M796" i="35"/>
  <c r="M847" i="35" s="1"/>
  <c r="Q796" i="35"/>
  <c r="Q847" i="35" s="1"/>
  <c r="F796" i="35"/>
  <c r="F847" i="35" s="1"/>
  <c r="J796" i="35"/>
  <c r="J847" i="35" s="1"/>
  <c r="N796" i="35"/>
  <c r="N847" i="35" s="1"/>
  <c r="R796" i="35"/>
  <c r="R847" i="35" s="1"/>
  <c r="E795" i="35"/>
  <c r="E846" i="35" s="1"/>
  <c r="I795" i="35"/>
  <c r="I846" i="35" s="1"/>
  <c r="M795" i="35"/>
  <c r="M846" i="35" s="1"/>
  <c r="Q795" i="35"/>
  <c r="Q846" i="35" s="1"/>
  <c r="F795" i="35"/>
  <c r="F846" i="35" s="1"/>
  <c r="J795" i="35"/>
  <c r="J846" i="35" s="1"/>
  <c r="N795" i="35"/>
  <c r="N846" i="35" s="1"/>
  <c r="R795" i="35"/>
  <c r="R846" i="35" s="1"/>
  <c r="E794" i="35"/>
  <c r="E845" i="35" s="1"/>
  <c r="I794" i="35"/>
  <c r="I845" i="35" s="1"/>
  <c r="M794" i="35"/>
  <c r="M845" i="35" s="1"/>
  <c r="Q794" i="35"/>
  <c r="Q845" i="35" s="1"/>
  <c r="F794" i="35"/>
  <c r="F845" i="35" s="1"/>
  <c r="J794" i="35"/>
  <c r="J845" i="35" s="1"/>
  <c r="N794" i="35"/>
  <c r="N845" i="35" s="1"/>
  <c r="R794" i="35"/>
  <c r="R845" i="35" s="1"/>
  <c r="E793" i="35"/>
  <c r="E844" i="35" s="1"/>
  <c r="I793" i="35"/>
  <c r="I844" i="35" s="1"/>
  <c r="M793" i="35"/>
  <c r="M844" i="35" s="1"/>
  <c r="Q793" i="35"/>
  <c r="Q844" i="35" s="1"/>
  <c r="F793" i="35"/>
  <c r="F844" i="35" s="1"/>
  <c r="J793" i="35"/>
  <c r="J844" i="35" s="1"/>
  <c r="N793" i="35"/>
  <c r="N844" i="35" s="1"/>
  <c r="R793" i="35"/>
  <c r="R844" i="35" s="1"/>
  <c r="E792" i="35"/>
  <c r="E843" i="35" s="1"/>
  <c r="I792" i="35"/>
  <c r="I843" i="35" s="1"/>
  <c r="M792" i="35"/>
  <c r="M843" i="35" s="1"/>
  <c r="Q792" i="35"/>
  <c r="Q843" i="35" s="1"/>
  <c r="F792" i="35"/>
  <c r="F843" i="35" s="1"/>
  <c r="J792" i="35"/>
  <c r="J843" i="35" s="1"/>
  <c r="N792" i="35"/>
  <c r="N843" i="35" s="1"/>
  <c r="R792" i="35"/>
  <c r="R843" i="35" s="1"/>
  <c r="E791" i="35"/>
  <c r="E842" i="35" s="1"/>
  <c r="I791" i="35"/>
  <c r="I842" i="35" s="1"/>
  <c r="M791" i="35"/>
  <c r="M842" i="35" s="1"/>
  <c r="Q791" i="35"/>
  <c r="Q842" i="35" s="1"/>
  <c r="F791" i="35"/>
  <c r="F842" i="35" s="1"/>
  <c r="J791" i="35"/>
  <c r="J842" i="35" s="1"/>
  <c r="N791" i="35"/>
  <c r="N842" i="35" s="1"/>
  <c r="R791" i="35"/>
  <c r="R842" i="35" s="1"/>
  <c r="E790" i="35"/>
  <c r="E841" i="35" s="1"/>
  <c r="I790" i="35"/>
  <c r="I841" i="35" s="1"/>
  <c r="M790" i="35"/>
  <c r="M841" i="35" s="1"/>
  <c r="Q790" i="35"/>
  <c r="Q841" i="35" s="1"/>
  <c r="F790" i="35"/>
  <c r="F841" i="35" s="1"/>
  <c r="J790" i="35"/>
  <c r="J841" i="35" s="1"/>
  <c r="N790" i="35"/>
  <c r="N841" i="35" s="1"/>
  <c r="R790" i="35"/>
  <c r="R841" i="35" s="1"/>
  <c r="E789" i="35"/>
  <c r="E840" i="35" s="1"/>
  <c r="I789" i="35"/>
  <c r="I840" i="35" s="1"/>
  <c r="M789" i="35"/>
  <c r="M840" i="35" s="1"/>
  <c r="Q789" i="35"/>
  <c r="Q840" i="35" s="1"/>
  <c r="F789" i="35"/>
  <c r="F840" i="35" s="1"/>
  <c r="J789" i="35"/>
  <c r="J840" i="35" s="1"/>
  <c r="N789" i="35"/>
  <c r="N840" i="35" s="1"/>
  <c r="R789" i="35"/>
  <c r="R840" i="35" s="1"/>
  <c r="E788" i="35"/>
  <c r="E839" i="35" s="1"/>
  <c r="I788" i="35"/>
  <c r="I839" i="35" s="1"/>
  <c r="M788" i="35"/>
  <c r="M839" i="35" s="1"/>
  <c r="Q788" i="35"/>
  <c r="Q839" i="35" s="1"/>
  <c r="F788" i="35"/>
  <c r="F839" i="35" s="1"/>
  <c r="J788" i="35"/>
  <c r="J839" i="35" s="1"/>
  <c r="N788" i="35"/>
  <c r="N839" i="35" s="1"/>
  <c r="R788" i="35"/>
  <c r="R839" i="35" s="1"/>
  <c r="E787" i="35"/>
  <c r="E838" i="35" s="1"/>
  <c r="I787" i="35"/>
  <c r="I838" i="35" s="1"/>
  <c r="M787" i="35"/>
  <c r="M838" i="35" s="1"/>
  <c r="Q787" i="35"/>
  <c r="Q838" i="35" s="1"/>
  <c r="F787" i="35"/>
  <c r="F838" i="35" s="1"/>
  <c r="J787" i="35"/>
  <c r="J838" i="35" s="1"/>
  <c r="N787" i="35"/>
  <c r="N838" i="35" s="1"/>
  <c r="R787" i="35"/>
  <c r="R838" i="35" s="1"/>
  <c r="E786" i="35"/>
  <c r="E837" i="35" s="1"/>
  <c r="I786" i="35"/>
  <c r="I837" i="35" s="1"/>
  <c r="M786" i="35"/>
  <c r="M837" i="35" s="1"/>
  <c r="Q786" i="35"/>
  <c r="Q837" i="35" s="1"/>
  <c r="F786" i="35"/>
  <c r="F837" i="35" s="1"/>
  <c r="J786" i="35"/>
  <c r="J837" i="35" s="1"/>
  <c r="N786" i="35"/>
  <c r="N837" i="35" s="1"/>
  <c r="R786" i="35"/>
  <c r="R837" i="35" s="1"/>
  <c r="E785" i="35"/>
  <c r="E836" i="35" s="1"/>
  <c r="I785" i="35"/>
  <c r="I836" i="35" s="1"/>
  <c r="M785" i="35"/>
  <c r="M836" i="35" s="1"/>
  <c r="Q785" i="35"/>
  <c r="Q836" i="35" s="1"/>
  <c r="F785" i="35"/>
  <c r="F836" i="35" s="1"/>
  <c r="J785" i="35"/>
  <c r="J836" i="35" s="1"/>
  <c r="N785" i="35"/>
  <c r="N836" i="35" s="1"/>
  <c r="R785" i="35"/>
  <c r="R836" i="35" s="1"/>
  <c r="E784" i="35"/>
  <c r="E835" i="35" s="1"/>
  <c r="I784" i="35"/>
  <c r="I835" i="35" s="1"/>
  <c r="M784" i="35"/>
  <c r="M835" i="35" s="1"/>
  <c r="Q784" i="35"/>
  <c r="Q835" i="35" s="1"/>
  <c r="F784" i="35"/>
  <c r="F835" i="35" s="1"/>
  <c r="J784" i="35"/>
  <c r="J835" i="35" s="1"/>
  <c r="N784" i="35"/>
  <c r="N835" i="35" s="1"/>
  <c r="R784" i="35"/>
  <c r="R835" i="35" s="1"/>
  <c r="E783" i="35"/>
  <c r="E834" i="35" s="1"/>
  <c r="I783" i="35"/>
  <c r="I834" i="35" s="1"/>
  <c r="M783" i="35"/>
  <c r="M834" i="35" s="1"/>
  <c r="Q783" i="35"/>
  <c r="Q834" i="35" s="1"/>
  <c r="F783" i="35"/>
  <c r="F834" i="35" s="1"/>
  <c r="J783" i="35"/>
  <c r="J834" i="35" s="1"/>
  <c r="N783" i="35"/>
  <c r="N834" i="35" s="1"/>
  <c r="R783" i="35"/>
  <c r="R834" i="35" s="1"/>
  <c r="E782" i="35"/>
  <c r="E833" i="35" s="1"/>
  <c r="I782" i="35"/>
  <c r="I833" i="35" s="1"/>
  <c r="M782" i="35"/>
  <c r="M833" i="35" s="1"/>
  <c r="Q782" i="35"/>
  <c r="Q833" i="35" s="1"/>
  <c r="F782" i="35"/>
  <c r="F833" i="35" s="1"/>
  <c r="J782" i="35"/>
  <c r="J833" i="35" s="1"/>
  <c r="N782" i="35"/>
  <c r="N833" i="35" s="1"/>
  <c r="R782" i="35"/>
  <c r="R833" i="35" s="1"/>
  <c r="E781" i="35"/>
  <c r="E832" i="35" s="1"/>
  <c r="I781" i="35"/>
  <c r="I832" i="35" s="1"/>
  <c r="M781" i="35"/>
  <c r="M832" i="35" s="1"/>
  <c r="Q781" i="35"/>
  <c r="Q832" i="35" s="1"/>
  <c r="F781" i="35"/>
  <c r="F832" i="35" s="1"/>
  <c r="J781" i="35"/>
  <c r="J832" i="35" s="1"/>
  <c r="N781" i="35"/>
  <c r="N832" i="35" s="1"/>
  <c r="R781" i="35"/>
  <c r="R832" i="35" s="1"/>
  <c r="E780" i="35"/>
  <c r="E831" i="35" s="1"/>
  <c r="I780" i="35"/>
  <c r="I831" i="35" s="1"/>
  <c r="M780" i="35"/>
  <c r="M831" i="35" s="1"/>
  <c r="Q780" i="35"/>
  <c r="Q831" i="35" s="1"/>
  <c r="F780" i="35"/>
  <c r="F831" i="35" s="1"/>
  <c r="J780" i="35"/>
  <c r="J831" i="35" s="1"/>
  <c r="N780" i="35"/>
  <c r="N831" i="35" s="1"/>
  <c r="R780" i="35"/>
  <c r="R831" i="35" s="1"/>
  <c r="E779" i="35"/>
  <c r="E830" i="35" s="1"/>
  <c r="I779" i="35"/>
  <c r="I830" i="35" s="1"/>
  <c r="M779" i="35"/>
  <c r="M830" i="35" s="1"/>
  <c r="Q779" i="35"/>
  <c r="Q830" i="35" s="1"/>
  <c r="F779" i="35"/>
  <c r="F830" i="35" s="1"/>
  <c r="J779" i="35"/>
  <c r="J830" i="35" s="1"/>
  <c r="N779" i="35"/>
  <c r="N830" i="35" s="1"/>
  <c r="R779" i="35"/>
  <c r="R830" i="35" s="1"/>
  <c r="E778" i="35"/>
  <c r="E829" i="35" s="1"/>
  <c r="I778" i="35"/>
  <c r="I829" i="35" s="1"/>
  <c r="M778" i="35"/>
  <c r="M829" i="35" s="1"/>
  <c r="Q778" i="35"/>
  <c r="Q829" i="35" s="1"/>
  <c r="F778" i="35"/>
  <c r="F829" i="35" s="1"/>
  <c r="J778" i="35"/>
  <c r="J829" i="35" s="1"/>
  <c r="N778" i="35"/>
  <c r="N829" i="35" s="1"/>
  <c r="R778" i="35"/>
  <c r="R829" i="35" s="1"/>
  <c r="E777" i="35"/>
  <c r="E828" i="35" s="1"/>
  <c r="I777" i="35"/>
  <c r="I828" i="35" s="1"/>
  <c r="M777" i="35"/>
  <c r="M828" i="35" s="1"/>
  <c r="Q777" i="35"/>
  <c r="Q828" i="35" s="1"/>
  <c r="F777" i="35"/>
  <c r="F828" i="35" s="1"/>
  <c r="J777" i="35"/>
  <c r="J828" i="35" s="1"/>
  <c r="N777" i="35"/>
  <c r="N828" i="35" s="1"/>
  <c r="R777" i="35"/>
  <c r="R828" i="35" s="1"/>
  <c r="E776" i="35"/>
  <c r="E827" i="35" s="1"/>
  <c r="I776" i="35"/>
  <c r="I827" i="35" s="1"/>
  <c r="M776" i="35"/>
  <c r="M827" i="35" s="1"/>
  <c r="Q776" i="35"/>
  <c r="Q827" i="35" s="1"/>
  <c r="F776" i="35"/>
  <c r="F827" i="35" s="1"/>
  <c r="J776" i="35"/>
  <c r="J827" i="35" s="1"/>
  <c r="N776" i="35"/>
  <c r="N827" i="35" s="1"/>
  <c r="R776" i="35"/>
  <c r="R827" i="35" s="1"/>
  <c r="E775" i="35"/>
  <c r="I775" i="35"/>
  <c r="M775" i="35"/>
  <c r="Q775" i="35"/>
  <c r="F775" i="35"/>
  <c r="J775" i="35"/>
  <c r="N775" i="35"/>
  <c r="R775" i="35"/>
  <c r="F670" i="35"/>
  <c r="F721" i="35" s="1"/>
  <c r="J670" i="35"/>
  <c r="J721" i="35" s="1"/>
  <c r="N670" i="35"/>
  <c r="N721" i="35" s="1"/>
  <c r="R670" i="35"/>
  <c r="R721" i="35" s="1"/>
  <c r="E670" i="35"/>
  <c r="E721" i="35" s="1"/>
  <c r="K670" i="35"/>
  <c r="K721" i="35" s="1"/>
  <c r="P670" i="35"/>
  <c r="P721" i="35" s="1"/>
  <c r="G670" i="35"/>
  <c r="G721" i="35" s="1"/>
  <c r="L670" i="35"/>
  <c r="L721" i="35" s="1"/>
  <c r="Q670" i="35"/>
  <c r="Q721" i="35" s="1"/>
  <c r="I670" i="35"/>
  <c r="I721" i="35" s="1"/>
  <c r="M670" i="35"/>
  <c r="M721" i="35" s="1"/>
  <c r="F662" i="35"/>
  <c r="F713" i="35" s="1"/>
  <c r="J662" i="35"/>
  <c r="J713" i="35" s="1"/>
  <c r="N662" i="35"/>
  <c r="N713" i="35" s="1"/>
  <c r="R662" i="35"/>
  <c r="R713" i="35" s="1"/>
  <c r="E662" i="35"/>
  <c r="E713" i="35" s="1"/>
  <c r="K662" i="35"/>
  <c r="K713" i="35" s="1"/>
  <c r="P662" i="35"/>
  <c r="P713" i="35" s="1"/>
  <c r="G662" i="35"/>
  <c r="G713" i="35" s="1"/>
  <c r="L662" i="35"/>
  <c r="L713" i="35" s="1"/>
  <c r="Q662" i="35"/>
  <c r="Q713" i="35" s="1"/>
  <c r="I662" i="35"/>
  <c r="I713" i="35" s="1"/>
  <c r="M662" i="35"/>
  <c r="M713" i="35" s="1"/>
  <c r="F645" i="35"/>
  <c r="F696" i="35" s="1"/>
  <c r="J645" i="35"/>
  <c r="J696" i="35" s="1"/>
  <c r="N645" i="35"/>
  <c r="N696" i="35" s="1"/>
  <c r="R645" i="35"/>
  <c r="R696" i="35" s="1"/>
  <c r="G645" i="35"/>
  <c r="G696" i="35" s="1"/>
  <c r="K645" i="35"/>
  <c r="K696" i="35" s="1"/>
  <c r="O645" i="35"/>
  <c r="O696" i="35" s="1"/>
  <c r="E645" i="35"/>
  <c r="E696" i="35" s="1"/>
  <c r="M645" i="35"/>
  <c r="M696" i="35" s="1"/>
  <c r="H645" i="35"/>
  <c r="H696" i="35" s="1"/>
  <c r="P645" i="35"/>
  <c r="P696" i="35" s="1"/>
  <c r="L645" i="35"/>
  <c r="L696" i="35" s="1"/>
  <c r="Q645" i="35"/>
  <c r="Q696" i="35" s="1"/>
  <c r="F640" i="35"/>
  <c r="F691" i="35" s="1"/>
  <c r="J640" i="35"/>
  <c r="J691" i="35" s="1"/>
  <c r="N640" i="35"/>
  <c r="N691" i="35" s="1"/>
  <c r="R640" i="35"/>
  <c r="R691" i="35" s="1"/>
  <c r="G640" i="35"/>
  <c r="G691" i="35" s="1"/>
  <c r="K640" i="35"/>
  <c r="K691" i="35" s="1"/>
  <c r="O640" i="35"/>
  <c r="O691" i="35" s="1"/>
  <c r="H640" i="35"/>
  <c r="H691" i="35" s="1"/>
  <c r="P640" i="35"/>
  <c r="I640" i="35"/>
  <c r="I691" i="35" s="1"/>
  <c r="Q640" i="35"/>
  <c r="Q691" i="35" s="1"/>
  <c r="E640" i="35"/>
  <c r="E691" i="35" s="1"/>
  <c r="D691" i="35"/>
  <c r="L640" i="35"/>
  <c r="K802" i="35"/>
  <c r="K853" i="35" s="1"/>
  <c r="K801" i="35"/>
  <c r="K852" i="35" s="1"/>
  <c r="K800" i="35"/>
  <c r="K851" i="35" s="1"/>
  <c r="K799" i="35"/>
  <c r="K850" i="35" s="1"/>
  <c r="K798" i="35"/>
  <c r="K849" i="35" s="1"/>
  <c r="K797" i="35"/>
  <c r="K848" i="35" s="1"/>
  <c r="K796" i="35"/>
  <c r="K847" i="35" s="1"/>
  <c r="K795" i="35"/>
  <c r="K846" i="35" s="1"/>
  <c r="K794" i="35"/>
  <c r="K845" i="35" s="1"/>
  <c r="K793" i="35"/>
  <c r="K844" i="35" s="1"/>
  <c r="K792" i="35"/>
  <c r="K843" i="35" s="1"/>
  <c r="K791" i="35"/>
  <c r="K842" i="35" s="1"/>
  <c r="K790" i="35"/>
  <c r="K841" i="35" s="1"/>
  <c r="K789" i="35"/>
  <c r="K840" i="35" s="1"/>
  <c r="K788" i="35"/>
  <c r="K839" i="35" s="1"/>
  <c r="K787" i="35"/>
  <c r="K838" i="35" s="1"/>
  <c r="K786" i="35"/>
  <c r="K837" i="35" s="1"/>
  <c r="K785" i="35"/>
  <c r="K836" i="35" s="1"/>
  <c r="K784" i="35"/>
  <c r="K835" i="35" s="1"/>
  <c r="K783" i="35"/>
  <c r="K834" i="35" s="1"/>
  <c r="K782" i="35"/>
  <c r="K833" i="35" s="1"/>
  <c r="K781" i="35"/>
  <c r="K832" i="35" s="1"/>
  <c r="K780" i="35"/>
  <c r="K831" i="35" s="1"/>
  <c r="K779" i="35"/>
  <c r="K830" i="35" s="1"/>
  <c r="K778" i="35"/>
  <c r="K829" i="35" s="1"/>
  <c r="K777" i="35"/>
  <c r="K828" i="35" s="1"/>
  <c r="K776" i="35"/>
  <c r="K827" i="35" s="1"/>
  <c r="K775" i="35"/>
  <c r="F668" i="35"/>
  <c r="F719" i="35" s="1"/>
  <c r="J668" i="35"/>
  <c r="J719" i="35" s="1"/>
  <c r="N668" i="35"/>
  <c r="N719" i="35" s="1"/>
  <c r="R668" i="35"/>
  <c r="R719" i="35" s="1"/>
  <c r="E668" i="35"/>
  <c r="E719" i="35" s="1"/>
  <c r="K668" i="35"/>
  <c r="K719" i="35" s="1"/>
  <c r="P668" i="35"/>
  <c r="P719" i="35" s="1"/>
  <c r="G668" i="35"/>
  <c r="G719" i="35" s="1"/>
  <c r="L668" i="35"/>
  <c r="L719" i="35" s="1"/>
  <c r="Q668" i="35"/>
  <c r="Q719" i="35" s="1"/>
  <c r="I668" i="35"/>
  <c r="I719" i="35" s="1"/>
  <c r="M668" i="35"/>
  <c r="M719" i="35" s="1"/>
  <c r="F660" i="35"/>
  <c r="F711" i="35" s="1"/>
  <c r="J660" i="35"/>
  <c r="J711" i="35" s="1"/>
  <c r="N660" i="35"/>
  <c r="N711" i="35" s="1"/>
  <c r="R660" i="35"/>
  <c r="R711" i="35" s="1"/>
  <c r="E660" i="35"/>
  <c r="E711" i="35" s="1"/>
  <c r="K660" i="35"/>
  <c r="K711" i="35" s="1"/>
  <c r="P660" i="35"/>
  <c r="P711" i="35" s="1"/>
  <c r="G660" i="35"/>
  <c r="G711" i="35" s="1"/>
  <c r="L660" i="35"/>
  <c r="L711" i="35" s="1"/>
  <c r="Q660" i="35"/>
  <c r="Q711" i="35" s="1"/>
  <c r="I660" i="35"/>
  <c r="I711" i="35" s="1"/>
  <c r="M660" i="35"/>
  <c r="M711" i="35" s="1"/>
  <c r="F653" i="35"/>
  <c r="F704" i="35" s="1"/>
  <c r="J653" i="35"/>
  <c r="J704" i="35" s="1"/>
  <c r="N653" i="35"/>
  <c r="N704" i="35" s="1"/>
  <c r="R653" i="35"/>
  <c r="R704" i="35" s="1"/>
  <c r="G653" i="35"/>
  <c r="G704" i="35" s="1"/>
  <c r="K653" i="35"/>
  <c r="K704" i="35" s="1"/>
  <c r="O653" i="35"/>
  <c r="O704" i="35" s="1"/>
  <c r="E653" i="35"/>
  <c r="E704" i="35" s="1"/>
  <c r="M653" i="35"/>
  <c r="M704" i="35" s="1"/>
  <c r="H653" i="35"/>
  <c r="H704" i="35" s="1"/>
  <c r="P653" i="35"/>
  <c r="P704" i="35" s="1"/>
  <c r="L653" i="35"/>
  <c r="L704" i="35" s="1"/>
  <c r="Q653" i="35"/>
  <c r="Q704" i="35" s="1"/>
  <c r="F648" i="35"/>
  <c r="F699" i="35" s="1"/>
  <c r="J648" i="35"/>
  <c r="J699" i="35" s="1"/>
  <c r="N648" i="35"/>
  <c r="N699" i="35" s="1"/>
  <c r="R648" i="35"/>
  <c r="R699" i="35" s="1"/>
  <c r="G648" i="35"/>
  <c r="G699" i="35" s="1"/>
  <c r="K648" i="35"/>
  <c r="K699" i="35" s="1"/>
  <c r="O648" i="35"/>
  <c r="O699" i="35" s="1"/>
  <c r="H648" i="35"/>
  <c r="H699" i="35" s="1"/>
  <c r="P648" i="35"/>
  <c r="P699" i="35" s="1"/>
  <c r="I648" i="35"/>
  <c r="I699" i="35" s="1"/>
  <c r="Q648" i="35"/>
  <c r="Q699" i="35" s="1"/>
  <c r="E648" i="35"/>
  <c r="E699" i="35" s="1"/>
  <c r="D699" i="35"/>
  <c r="L648" i="35"/>
  <c r="L699" i="35" s="1"/>
  <c r="R673" i="35"/>
  <c r="R724" i="35" s="1"/>
  <c r="F652" i="35"/>
  <c r="F703" i="35" s="1"/>
  <c r="J652" i="35"/>
  <c r="J703" i="35" s="1"/>
  <c r="N652" i="35"/>
  <c r="N703" i="35" s="1"/>
  <c r="R652" i="35"/>
  <c r="R703" i="35" s="1"/>
  <c r="G652" i="35"/>
  <c r="G703" i="35" s="1"/>
  <c r="K652" i="35"/>
  <c r="K703" i="35" s="1"/>
  <c r="O652" i="35"/>
  <c r="O703" i="35" s="1"/>
  <c r="H652" i="35"/>
  <c r="H703" i="35" s="1"/>
  <c r="P652" i="35"/>
  <c r="P703" i="35" s="1"/>
  <c r="I652" i="35"/>
  <c r="I703" i="35" s="1"/>
  <c r="Q652" i="35"/>
  <c r="Q703" i="35" s="1"/>
  <c r="F644" i="35"/>
  <c r="F695" i="35" s="1"/>
  <c r="J644" i="35"/>
  <c r="J695" i="35" s="1"/>
  <c r="N644" i="35"/>
  <c r="N695" i="35" s="1"/>
  <c r="R644" i="35"/>
  <c r="R695" i="35" s="1"/>
  <c r="G644" i="35"/>
  <c r="G695" i="35" s="1"/>
  <c r="K644" i="35"/>
  <c r="K695" i="35" s="1"/>
  <c r="O644" i="35"/>
  <c r="O695" i="35" s="1"/>
  <c r="H644" i="35"/>
  <c r="H695" i="35" s="1"/>
  <c r="P644" i="35"/>
  <c r="P695" i="35" s="1"/>
  <c r="I644" i="35"/>
  <c r="I695" i="35" s="1"/>
  <c r="Q644" i="35"/>
  <c r="Q695" i="35" s="1"/>
  <c r="F673" i="35"/>
  <c r="F724" i="35" s="1"/>
  <c r="J673" i="35"/>
  <c r="J724" i="35" s="1"/>
  <c r="N673" i="35"/>
  <c r="N724" i="35" s="1"/>
  <c r="E673" i="35"/>
  <c r="E724" i="35" s="1"/>
  <c r="K673" i="35"/>
  <c r="K724" i="35" s="1"/>
  <c r="P673" i="35"/>
  <c r="P724" i="35" s="1"/>
  <c r="G673" i="35"/>
  <c r="G724" i="35" s="1"/>
  <c r="L673" i="35"/>
  <c r="L724" i="35" s="1"/>
  <c r="Q673" i="35"/>
  <c r="Q724" i="35" s="1"/>
  <c r="F671" i="35"/>
  <c r="F722" i="35" s="1"/>
  <c r="J671" i="35"/>
  <c r="J722" i="35" s="1"/>
  <c r="N671" i="35"/>
  <c r="N722" i="35" s="1"/>
  <c r="R671" i="35"/>
  <c r="R722" i="35" s="1"/>
  <c r="E671" i="35"/>
  <c r="E722" i="35" s="1"/>
  <c r="K671" i="35"/>
  <c r="K722" i="35" s="1"/>
  <c r="P671" i="35"/>
  <c r="P722" i="35" s="1"/>
  <c r="G671" i="35"/>
  <c r="G722" i="35" s="1"/>
  <c r="L671" i="35"/>
  <c r="L722" i="35" s="1"/>
  <c r="Q671" i="35"/>
  <c r="Q722" i="35" s="1"/>
  <c r="F669" i="35"/>
  <c r="F720" i="35" s="1"/>
  <c r="J669" i="35"/>
  <c r="J720" i="35" s="1"/>
  <c r="N669" i="35"/>
  <c r="N720" i="35" s="1"/>
  <c r="R669" i="35"/>
  <c r="R720" i="35" s="1"/>
  <c r="E669" i="35"/>
  <c r="E720" i="35" s="1"/>
  <c r="K669" i="35"/>
  <c r="K720" i="35" s="1"/>
  <c r="P669" i="35"/>
  <c r="P720" i="35" s="1"/>
  <c r="G669" i="35"/>
  <c r="G720" i="35" s="1"/>
  <c r="L669" i="35"/>
  <c r="L720" i="35" s="1"/>
  <c r="Q669" i="35"/>
  <c r="Q720" i="35" s="1"/>
  <c r="F667" i="35"/>
  <c r="F718" i="35" s="1"/>
  <c r="J667" i="35"/>
  <c r="J718" i="35" s="1"/>
  <c r="N667" i="35"/>
  <c r="N718" i="35" s="1"/>
  <c r="R667" i="35"/>
  <c r="R718" i="35" s="1"/>
  <c r="E667" i="35"/>
  <c r="E718" i="35" s="1"/>
  <c r="K667" i="35"/>
  <c r="K718" i="35" s="1"/>
  <c r="P667" i="35"/>
  <c r="P718" i="35" s="1"/>
  <c r="G667" i="35"/>
  <c r="G718" i="35" s="1"/>
  <c r="L667" i="35"/>
  <c r="L718" i="35" s="1"/>
  <c r="Q667" i="35"/>
  <c r="Q718" i="35" s="1"/>
  <c r="F665" i="35"/>
  <c r="F716" i="35" s="1"/>
  <c r="J665" i="35"/>
  <c r="J716" i="35" s="1"/>
  <c r="N665" i="35"/>
  <c r="N716" i="35" s="1"/>
  <c r="R665" i="35"/>
  <c r="R716" i="35" s="1"/>
  <c r="E665" i="35"/>
  <c r="E716" i="35" s="1"/>
  <c r="K665" i="35"/>
  <c r="K716" i="35" s="1"/>
  <c r="P665" i="35"/>
  <c r="P716" i="35" s="1"/>
  <c r="G665" i="35"/>
  <c r="G716" i="35" s="1"/>
  <c r="L665" i="35"/>
  <c r="L716" i="35" s="1"/>
  <c r="Q665" i="35"/>
  <c r="Q716" i="35" s="1"/>
  <c r="F663" i="35"/>
  <c r="F714" i="35" s="1"/>
  <c r="J663" i="35"/>
  <c r="J714" i="35" s="1"/>
  <c r="N663" i="35"/>
  <c r="N714" i="35" s="1"/>
  <c r="R663" i="35"/>
  <c r="R714" i="35" s="1"/>
  <c r="E663" i="35"/>
  <c r="E714" i="35" s="1"/>
  <c r="K663" i="35"/>
  <c r="K714" i="35" s="1"/>
  <c r="P663" i="35"/>
  <c r="P714" i="35" s="1"/>
  <c r="G663" i="35"/>
  <c r="G714" i="35" s="1"/>
  <c r="L663" i="35"/>
  <c r="L714" i="35" s="1"/>
  <c r="Q663" i="35"/>
  <c r="Q714" i="35" s="1"/>
  <c r="F661" i="35"/>
  <c r="F712" i="35" s="1"/>
  <c r="J661" i="35"/>
  <c r="J712" i="35" s="1"/>
  <c r="N661" i="35"/>
  <c r="N712" i="35" s="1"/>
  <c r="R661" i="35"/>
  <c r="R712" i="35" s="1"/>
  <c r="E661" i="35"/>
  <c r="E712" i="35" s="1"/>
  <c r="K661" i="35"/>
  <c r="K712" i="35" s="1"/>
  <c r="P661" i="35"/>
  <c r="P712" i="35" s="1"/>
  <c r="G661" i="35"/>
  <c r="G712" i="35" s="1"/>
  <c r="L661" i="35"/>
  <c r="L712" i="35" s="1"/>
  <c r="Q661" i="35"/>
  <c r="Q712" i="35" s="1"/>
  <c r="F659" i="35"/>
  <c r="F710" i="35" s="1"/>
  <c r="J659" i="35"/>
  <c r="J710" i="35" s="1"/>
  <c r="N659" i="35"/>
  <c r="N710" i="35" s="1"/>
  <c r="R659" i="35"/>
  <c r="R710" i="35" s="1"/>
  <c r="E659" i="35"/>
  <c r="E710" i="35" s="1"/>
  <c r="K659" i="35"/>
  <c r="K710" i="35" s="1"/>
  <c r="P659" i="35"/>
  <c r="P710" i="35" s="1"/>
  <c r="G659" i="35"/>
  <c r="G710" i="35" s="1"/>
  <c r="L659" i="35"/>
  <c r="L710" i="35" s="1"/>
  <c r="Q659" i="35"/>
  <c r="Q710" i="35" s="1"/>
  <c r="F657" i="35"/>
  <c r="F708" i="35" s="1"/>
  <c r="J657" i="35"/>
  <c r="J708" i="35" s="1"/>
  <c r="N657" i="35"/>
  <c r="N708" i="35" s="1"/>
  <c r="R657" i="35"/>
  <c r="R708" i="35" s="1"/>
  <c r="E657" i="35"/>
  <c r="E708" i="35" s="1"/>
  <c r="K657" i="35"/>
  <c r="K708" i="35" s="1"/>
  <c r="P657" i="35"/>
  <c r="P708" i="35" s="1"/>
  <c r="G657" i="35"/>
  <c r="G708" i="35" s="1"/>
  <c r="L657" i="35"/>
  <c r="L708" i="35" s="1"/>
  <c r="Q657" i="35"/>
  <c r="Q708" i="35" s="1"/>
  <c r="F649" i="35"/>
  <c r="F700" i="35" s="1"/>
  <c r="J649" i="35"/>
  <c r="J700" i="35" s="1"/>
  <c r="N649" i="35"/>
  <c r="N700" i="35" s="1"/>
  <c r="R649" i="35"/>
  <c r="R700" i="35" s="1"/>
  <c r="G649" i="35"/>
  <c r="G700" i="35" s="1"/>
  <c r="K649" i="35"/>
  <c r="K700" i="35" s="1"/>
  <c r="O649" i="35"/>
  <c r="O700" i="35" s="1"/>
  <c r="E649" i="35"/>
  <c r="E700" i="35" s="1"/>
  <c r="M649" i="35"/>
  <c r="M700" i="35" s="1"/>
  <c r="H649" i="35"/>
  <c r="H700" i="35" s="1"/>
  <c r="P649" i="35"/>
  <c r="P700" i="35" s="1"/>
  <c r="F641" i="35"/>
  <c r="F692" i="35" s="1"/>
  <c r="J641" i="35"/>
  <c r="J692" i="35" s="1"/>
  <c r="N641" i="35"/>
  <c r="N692" i="35" s="1"/>
  <c r="R641" i="35"/>
  <c r="R692" i="35" s="1"/>
  <c r="G641" i="35"/>
  <c r="G692" i="35" s="1"/>
  <c r="K641" i="35"/>
  <c r="K692" i="35" s="1"/>
  <c r="O641" i="35"/>
  <c r="O692" i="35" s="1"/>
  <c r="E641" i="35"/>
  <c r="E692" i="35" s="1"/>
  <c r="M641" i="35"/>
  <c r="M692" i="35" s="1"/>
  <c r="H641" i="35"/>
  <c r="H692" i="35" s="1"/>
  <c r="P641" i="35"/>
  <c r="P692" i="35" s="1"/>
  <c r="M690" i="35"/>
  <c r="F655" i="35"/>
  <c r="F706" i="35" s="1"/>
  <c r="J655" i="35"/>
  <c r="J706" i="35" s="1"/>
  <c r="N655" i="35"/>
  <c r="N706" i="35" s="1"/>
  <c r="R655" i="35"/>
  <c r="R706" i="35" s="1"/>
  <c r="G655" i="35"/>
  <c r="G706" i="35" s="1"/>
  <c r="K655" i="35"/>
  <c r="K706" i="35" s="1"/>
  <c r="O655" i="35"/>
  <c r="O706" i="35" s="1"/>
  <c r="F651" i="35"/>
  <c r="F702" i="35" s="1"/>
  <c r="J651" i="35"/>
  <c r="J702" i="35" s="1"/>
  <c r="N651" i="35"/>
  <c r="N702" i="35" s="1"/>
  <c r="R651" i="35"/>
  <c r="R702" i="35" s="1"/>
  <c r="G651" i="35"/>
  <c r="G702" i="35" s="1"/>
  <c r="K651" i="35"/>
  <c r="K702" i="35" s="1"/>
  <c r="O651" i="35"/>
  <c r="O702" i="35" s="1"/>
  <c r="F647" i="35"/>
  <c r="F698" i="35" s="1"/>
  <c r="J647" i="35"/>
  <c r="J698" i="35" s="1"/>
  <c r="N647" i="35"/>
  <c r="N698" i="35" s="1"/>
  <c r="R647" i="35"/>
  <c r="R698" i="35" s="1"/>
  <c r="G647" i="35"/>
  <c r="G698" i="35" s="1"/>
  <c r="K647" i="35"/>
  <c r="K698" i="35" s="1"/>
  <c r="O647" i="35"/>
  <c r="O698" i="35" s="1"/>
  <c r="F643" i="35"/>
  <c r="F694" i="35" s="1"/>
  <c r="J643" i="35"/>
  <c r="J694" i="35" s="1"/>
  <c r="N643" i="35"/>
  <c r="N694" i="35" s="1"/>
  <c r="R643" i="35"/>
  <c r="R694" i="35" s="1"/>
  <c r="G643" i="35"/>
  <c r="G694" i="35" s="1"/>
  <c r="K643" i="35"/>
  <c r="K694" i="35" s="1"/>
  <c r="O643" i="35"/>
  <c r="O694" i="35" s="1"/>
  <c r="F639" i="35"/>
  <c r="F690" i="35" s="1"/>
  <c r="J639" i="35"/>
  <c r="J690" i="35" s="1"/>
  <c r="N639" i="35"/>
  <c r="N690" i="35" s="1"/>
  <c r="R639" i="35"/>
  <c r="R690" i="35" s="1"/>
  <c r="G639" i="35"/>
  <c r="G690" i="35" s="1"/>
  <c r="K639" i="35"/>
  <c r="K690" i="35" s="1"/>
  <c r="O639" i="35"/>
  <c r="O690" i="35" s="1"/>
  <c r="Q655" i="35"/>
  <c r="Q706" i="35" s="1"/>
  <c r="I655" i="35"/>
  <c r="I706" i="35" s="1"/>
  <c r="F654" i="35"/>
  <c r="F705" i="35" s="1"/>
  <c r="J654" i="35"/>
  <c r="J705" i="35" s="1"/>
  <c r="N654" i="35"/>
  <c r="N705" i="35" s="1"/>
  <c r="R654" i="35"/>
  <c r="R705" i="35" s="1"/>
  <c r="G654" i="35"/>
  <c r="G705" i="35" s="1"/>
  <c r="K654" i="35"/>
  <c r="K705" i="35" s="1"/>
  <c r="O654" i="35"/>
  <c r="O705" i="35" s="1"/>
  <c r="Q651" i="35"/>
  <c r="Q702" i="35" s="1"/>
  <c r="I651" i="35"/>
  <c r="I702" i="35" s="1"/>
  <c r="F650" i="35"/>
  <c r="F701" i="35" s="1"/>
  <c r="J650" i="35"/>
  <c r="J701" i="35" s="1"/>
  <c r="N650" i="35"/>
  <c r="N701" i="35" s="1"/>
  <c r="R650" i="35"/>
  <c r="R701" i="35" s="1"/>
  <c r="G650" i="35"/>
  <c r="G701" i="35" s="1"/>
  <c r="K650" i="35"/>
  <c r="K701" i="35" s="1"/>
  <c r="O650" i="35"/>
  <c r="O701" i="35" s="1"/>
  <c r="Q647" i="35"/>
  <c r="Q698" i="35" s="1"/>
  <c r="I647" i="35"/>
  <c r="I698" i="35" s="1"/>
  <c r="F646" i="35"/>
  <c r="F697" i="35" s="1"/>
  <c r="J646" i="35"/>
  <c r="J697" i="35" s="1"/>
  <c r="N646" i="35"/>
  <c r="N697" i="35" s="1"/>
  <c r="R646" i="35"/>
  <c r="R697" i="35" s="1"/>
  <c r="G646" i="35"/>
  <c r="G697" i="35" s="1"/>
  <c r="K646" i="35"/>
  <c r="K697" i="35" s="1"/>
  <c r="O646" i="35"/>
  <c r="O697" i="35" s="1"/>
  <c r="Q643" i="35"/>
  <c r="Q694" i="35" s="1"/>
  <c r="I643" i="35"/>
  <c r="I694" i="35" s="1"/>
  <c r="F642" i="35"/>
  <c r="F693" i="35" s="1"/>
  <c r="J642" i="35"/>
  <c r="J693" i="35" s="1"/>
  <c r="N642" i="35"/>
  <c r="N693" i="35" s="1"/>
  <c r="R642" i="35"/>
  <c r="R693" i="35" s="1"/>
  <c r="G642" i="35"/>
  <c r="G693" i="35" s="1"/>
  <c r="K642" i="35"/>
  <c r="K693" i="35" s="1"/>
  <c r="O642" i="35"/>
  <c r="O693" i="35" s="1"/>
  <c r="Q639" i="35"/>
  <c r="Q690" i="35" s="1"/>
  <c r="I639" i="35"/>
  <c r="I690" i="35" s="1"/>
  <c r="F638" i="35"/>
  <c r="J638" i="35"/>
  <c r="N638" i="35"/>
  <c r="R638" i="35"/>
  <c r="G638" i="35"/>
  <c r="K638" i="35"/>
  <c r="O638" i="35"/>
  <c r="I583" i="35"/>
  <c r="I634" i="35" s="1"/>
  <c r="I574" i="35"/>
  <c r="I625" i="35" s="1"/>
  <c r="P562" i="35"/>
  <c r="L562" i="35"/>
  <c r="H562" i="35"/>
  <c r="O561" i="35"/>
  <c r="O612" i="35" s="1"/>
  <c r="K561" i="35"/>
  <c r="K612" i="35" s="1"/>
  <c r="O560" i="35"/>
  <c r="O611" i="35" s="1"/>
  <c r="K560" i="35"/>
  <c r="K611" i="35" s="1"/>
  <c r="O559" i="35"/>
  <c r="O610" i="35" s="1"/>
  <c r="K559" i="35"/>
  <c r="K610" i="35" s="1"/>
  <c r="O558" i="35"/>
  <c r="O609" i="35" s="1"/>
  <c r="K558" i="35"/>
  <c r="K609" i="35" s="1"/>
  <c r="O557" i="35"/>
  <c r="O608" i="35" s="1"/>
  <c r="K557" i="35"/>
  <c r="K608" i="35" s="1"/>
  <c r="O556" i="35"/>
  <c r="O607" i="35" s="1"/>
  <c r="K556" i="35"/>
  <c r="K607" i="35" s="1"/>
  <c r="O555" i="35"/>
  <c r="O606" i="35" s="1"/>
  <c r="K555" i="35"/>
  <c r="K606" i="35" s="1"/>
  <c r="O554" i="35"/>
  <c r="O605" i="35" s="1"/>
  <c r="K554" i="35"/>
  <c r="K605" i="35" s="1"/>
  <c r="O553" i="35"/>
  <c r="O604" i="35" s="1"/>
  <c r="K553" i="35"/>
  <c r="K604" i="35" s="1"/>
  <c r="O552" i="35"/>
  <c r="O603" i="35" s="1"/>
  <c r="K552" i="35"/>
  <c r="K603" i="35" s="1"/>
  <c r="O551" i="35"/>
  <c r="O602" i="35" s="1"/>
  <c r="K551" i="35"/>
  <c r="K602" i="35" s="1"/>
  <c r="O550" i="35"/>
  <c r="O601" i="35" s="1"/>
  <c r="K550" i="35"/>
  <c r="K601" i="35" s="1"/>
  <c r="O549" i="35"/>
  <c r="O600" i="35" s="1"/>
  <c r="K549" i="35"/>
  <c r="K600" i="35" s="1"/>
  <c r="O548" i="35"/>
  <c r="O599" i="35" s="1"/>
  <c r="K548" i="35"/>
  <c r="K599" i="35" s="1"/>
  <c r="O547" i="35"/>
  <c r="O598" i="35" s="1"/>
  <c r="K547" i="35"/>
  <c r="K598" i="35" s="1"/>
  <c r="O546" i="35"/>
  <c r="O597" i="35" s="1"/>
  <c r="K546" i="35"/>
  <c r="K597" i="35" s="1"/>
  <c r="O545" i="35"/>
  <c r="O596" i="35" s="1"/>
  <c r="K545" i="35"/>
  <c r="K596" i="35" s="1"/>
  <c r="O544" i="35"/>
  <c r="O595" i="35" s="1"/>
  <c r="K544" i="35"/>
  <c r="K595" i="35" s="1"/>
  <c r="O543" i="35"/>
  <c r="O594" i="35" s="1"/>
  <c r="K543" i="35"/>
  <c r="K594" i="35" s="1"/>
  <c r="O542" i="35"/>
  <c r="O593" i="35" s="1"/>
  <c r="K542" i="35"/>
  <c r="K593" i="35" s="1"/>
  <c r="O541" i="35"/>
  <c r="O592" i="35" s="1"/>
  <c r="K541" i="35"/>
  <c r="K592" i="35" s="1"/>
  <c r="O540" i="35"/>
  <c r="O591" i="35" s="1"/>
  <c r="K540" i="35"/>
  <c r="K591" i="35" s="1"/>
  <c r="O539" i="35"/>
  <c r="O590" i="35" s="1"/>
  <c r="K539" i="35"/>
  <c r="K590" i="35" s="1"/>
  <c r="O538" i="35"/>
  <c r="O589" i="35" s="1"/>
  <c r="K538" i="35"/>
  <c r="K589" i="35" s="1"/>
  <c r="O537" i="35"/>
  <c r="O588" i="35" s="1"/>
  <c r="K537" i="35"/>
  <c r="K588" i="35" s="1"/>
  <c r="O536" i="35"/>
  <c r="O587" i="35" s="1"/>
  <c r="K536" i="35"/>
  <c r="K587" i="35" s="1"/>
  <c r="O535" i="35"/>
  <c r="O586" i="35" s="1"/>
  <c r="K535" i="35"/>
  <c r="K586" i="35" s="1"/>
  <c r="O534" i="35"/>
  <c r="K534" i="35"/>
  <c r="H300" i="35"/>
  <c r="H351" i="35" s="1"/>
  <c r="L300" i="35"/>
  <c r="L351" i="35" s="1"/>
  <c r="P300" i="35"/>
  <c r="P351" i="35" s="1"/>
  <c r="E300" i="35"/>
  <c r="E351" i="35" s="1"/>
  <c r="I300" i="35"/>
  <c r="I351" i="35" s="1"/>
  <c r="M300" i="35"/>
  <c r="M351" i="35" s="1"/>
  <c r="Q300" i="35"/>
  <c r="Q351" i="35" s="1"/>
  <c r="F300" i="35"/>
  <c r="F351" i="35" s="1"/>
  <c r="J300" i="35"/>
  <c r="J351" i="35" s="1"/>
  <c r="N300" i="35"/>
  <c r="N351" i="35" s="1"/>
  <c r="R300" i="35"/>
  <c r="R351" i="35" s="1"/>
  <c r="K300" i="35"/>
  <c r="K351" i="35" s="1"/>
  <c r="O300" i="35"/>
  <c r="O351" i="35" s="1"/>
  <c r="H296" i="35"/>
  <c r="H347" i="35" s="1"/>
  <c r="L296" i="35"/>
  <c r="L347" i="35" s="1"/>
  <c r="P296" i="35"/>
  <c r="P347" i="35" s="1"/>
  <c r="E296" i="35"/>
  <c r="E347" i="35" s="1"/>
  <c r="I296" i="35"/>
  <c r="I347" i="35" s="1"/>
  <c r="M296" i="35"/>
  <c r="M347" i="35" s="1"/>
  <c r="Q296" i="35"/>
  <c r="Q347" i="35" s="1"/>
  <c r="F296" i="35"/>
  <c r="F347" i="35" s="1"/>
  <c r="J296" i="35"/>
  <c r="J347" i="35" s="1"/>
  <c r="N296" i="35"/>
  <c r="N347" i="35" s="1"/>
  <c r="R296" i="35"/>
  <c r="R347" i="35" s="1"/>
  <c r="O296" i="35"/>
  <c r="O347" i="35" s="1"/>
  <c r="G296" i="35"/>
  <c r="G347" i="35" s="1"/>
  <c r="H288" i="35"/>
  <c r="H339" i="35" s="1"/>
  <c r="L288" i="35"/>
  <c r="L339" i="35" s="1"/>
  <c r="P288" i="35"/>
  <c r="P339" i="35" s="1"/>
  <c r="E288" i="35"/>
  <c r="E339" i="35" s="1"/>
  <c r="I288" i="35"/>
  <c r="I339" i="35" s="1"/>
  <c r="M288" i="35"/>
  <c r="M339" i="35" s="1"/>
  <c r="Q288" i="35"/>
  <c r="Q339" i="35" s="1"/>
  <c r="F288" i="35"/>
  <c r="F339" i="35" s="1"/>
  <c r="J288" i="35"/>
  <c r="J339" i="35" s="1"/>
  <c r="N288" i="35"/>
  <c r="N339" i="35" s="1"/>
  <c r="R288" i="35"/>
  <c r="R339" i="35" s="1"/>
  <c r="G288" i="35"/>
  <c r="G339" i="35" s="1"/>
  <c r="K288" i="35"/>
  <c r="K339" i="35" s="1"/>
  <c r="O288" i="35"/>
  <c r="O339" i="35" s="1"/>
  <c r="D339" i="35"/>
  <c r="H280" i="35"/>
  <c r="H331" i="35" s="1"/>
  <c r="L280" i="35"/>
  <c r="L331" i="35" s="1"/>
  <c r="P280" i="35"/>
  <c r="P331" i="35" s="1"/>
  <c r="E280" i="35"/>
  <c r="E331" i="35" s="1"/>
  <c r="I280" i="35"/>
  <c r="I331" i="35" s="1"/>
  <c r="M280" i="35"/>
  <c r="M331" i="35" s="1"/>
  <c r="Q280" i="35"/>
  <c r="Q331" i="35" s="1"/>
  <c r="F280" i="35"/>
  <c r="F331" i="35" s="1"/>
  <c r="J280" i="35"/>
  <c r="J331" i="35" s="1"/>
  <c r="N280" i="35"/>
  <c r="N331" i="35" s="1"/>
  <c r="R280" i="35"/>
  <c r="R331" i="35" s="1"/>
  <c r="O280" i="35"/>
  <c r="O331" i="35" s="1"/>
  <c r="G280" i="35"/>
  <c r="G331" i="35" s="1"/>
  <c r="D331" i="35"/>
  <c r="H276" i="35"/>
  <c r="H327" i="35" s="1"/>
  <c r="L276" i="35"/>
  <c r="L327" i="35" s="1"/>
  <c r="P276" i="35"/>
  <c r="P327" i="35" s="1"/>
  <c r="E276" i="35"/>
  <c r="E327" i="35" s="1"/>
  <c r="I276" i="35"/>
  <c r="I327" i="35" s="1"/>
  <c r="M276" i="35"/>
  <c r="M327" i="35" s="1"/>
  <c r="Q276" i="35"/>
  <c r="Q327" i="35" s="1"/>
  <c r="F276" i="35"/>
  <c r="F327" i="35" s="1"/>
  <c r="J276" i="35"/>
  <c r="J327" i="35" s="1"/>
  <c r="N276" i="35"/>
  <c r="N327" i="35" s="1"/>
  <c r="R276" i="35"/>
  <c r="R327" i="35" s="1"/>
  <c r="K276" i="35"/>
  <c r="K327" i="35" s="1"/>
  <c r="G276" i="35"/>
  <c r="G327" i="35" s="1"/>
  <c r="D327" i="35"/>
  <c r="H268" i="35"/>
  <c r="H319" i="35" s="1"/>
  <c r="L268" i="35"/>
  <c r="L319" i="35" s="1"/>
  <c r="P268" i="35"/>
  <c r="P319" i="35" s="1"/>
  <c r="E268" i="35"/>
  <c r="E319" i="35" s="1"/>
  <c r="I268" i="35"/>
  <c r="I319" i="35" s="1"/>
  <c r="M268" i="35"/>
  <c r="M319" i="35" s="1"/>
  <c r="Q268" i="35"/>
  <c r="Q319" i="35" s="1"/>
  <c r="F268" i="35"/>
  <c r="F319" i="35" s="1"/>
  <c r="J268" i="35"/>
  <c r="J319" i="35" s="1"/>
  <c r="N268" i="35"/>
  <c r="N319" i="35" s="1"/>
  <c r="R268" i="35"/>
  <c r="R319" i="35" s="1"/>
  <c r="K268" i="35"/>
  <c r="K319" i="35" s="1"/>
  <c r="D319" i="35"/>
  <c r="O268" i="35"/>
  <c r="O319" i="35" s="1"/>
  <c r="H256" i="35"/>
  <c r="H307" i="35" s="1"/>
  <c r="L256" i="35"/>
  <c r="L307" i="35" s="1"/>
  <c r="P256" i="35"/>
  <c r="P307" i="35" s="1"/>
  <c r="E256" i="35"/>
  <c r="E307" i="35" s="1"/>
  <c r="I256" i="35"/>
  <c r="I307" i="35" s="1"/>
  <c r="M256" i="35"/>
  <c r="M307" i="35" s="1"/>
  <c r="Q256" i="35"/>
  <c r="Q307" i="35" s="1"/>
  <c r="F256" i="35"/>
  <c r="F307" i="35" s="1"/>
  <c r="J256" i="35"/>
  <c r="J307" i="35" s="1"/>
  <c r="N256" i="35"/>
  <c r="N307" i="35" s="1"/>
  <c r="R256" i="35"/>
  <c r="R307" i="35" s="1"/>
  <c r="G256" i="35"/>
  <c r="G307" i="35" s="1"/>
  <c r="K256" i="35"/>
  <c r="K307" i="35" s="1"/>
  <c r="O256" i="35"/>
  <c r="O307" i="35" s="1"/>
  <c r="D351" i="35"/>
  <c r="K280" i="35"/>
  <c r="K331" i="35" s="1"/>
  <c r="G268" i="35"/>
  <c r="G319" i="35" s="1"/>
  <c r="D347" i="35"/>
  <c r="D307" i="35"/>
  <c r="K296" i="35"/>
  <c r="K347" i="35" s="1"/>
  <c r="H254" i="35"/>
  <c r="H305" i="35" s="1"/>
  <c r="D304" i="35"/>
  <c r="G254" i="35"/>
  <c r="G305" i="35" s="1"/>
  <c r="M254" i="35"/>
  <c r="R254" i="35"/>
  <c r="I254" i="35"/>
  <c r="I305" i="35" s="1"/>
  <c r="N254" i="35"/>
  <c r="D305" i="35"/>
  <c r="E254" i="35"/>
  <c r="E305" i="35" s="1"/>
  <c r="J254" i="35"/>
  <c r="O254" i="35"/>
  <c r="O305" i="35" s="1"/>
  <c r="F254" i="35"/>
  <c r="K254" i="35"/>
  <c r="K305" i="35" s="1"/>
  <c r="H292" i="35"/>
  <c r="H343" i="35" s="1"/>
  <c r="L292" i="35"/>
  <c r="L343" i="35" s="1"/>
  <c r="P292" i="35"/>
  <c r="P343" i="35" s="1"/>
  <c r="E292" i="35"/>
  <c r="E343" i="35" s="1"/>
  <c r="I292" i="35"/>
  <c r="I343" i="35" s="1"/>
  <c r="M292" i="35"/>
  <c r="M343" i="35" s="1"/>
  <c r="Q292" i="35"/>
  <c r="Q343" i="35" s="1"/>
  <c r="F292" i="35"/>
  <c r="F343" i="35" s="1"/>
  <c r="J292" i="35"/>
  <c r="J343" i="35" s="1"/>
  <c r="N292" i="35"/>
  <c r="N343" i="35" s="1"/>
  <c r="R292" i="35"/>
  <c r="R343" i="35" s="1"/>
  <c r="K292" i="35"/>
  <c r="K343" i="35" s="1"/>
  <c r="G292" i="35"/>
  <c r="G343" i="35" s="1"/>
  <c r="H284" i="35"/>
  <c r="H335" i="35" s="1"/>
  <c r="L284" i="35"/>
  <c r="L335" i="35" s="1"/>
  <c r="P284" i="35"/>
  <c r="P335" i="35" s="1"/>
  <c r="E284" i="35"/>
  <c r="E335" i="35" s="1"/>
  <c r="I284" i="35"/>
  <c r="I335" i="35" s="1"/>
  <c r="M284" i="35"/>
  <c r="M335" i="35" s="1"/>
  <c r="Q284" i="35"/>
  <c r="Q335" i="35" s="1"/>
  <c r="F284" i="35"/>
  <c r="F335" i="35" s="1"/>
  <c r="J284" i="35"/>
  <c r="J335" i="35" s="1"/>
  <c r="N284" i="35"/>
  <c r="N335" i="35" s="1"/>
  <c r="R284" i="35"/>
  <c r="R335" i="35" s="1"/>
  <c r="K284" i="35"/>
  <c r="K335" i="35" s="1"/>
  <c r="O284" i="35"/>
  <c r="O335" i="35" s="1"/>
  <c r="D335" i="35"/>
  <c r="H272" i="35"/>
  <c r="H323" i="35" s="1"/>
  <c r="L272" i="35"/>
  <c r="L323" i="35" s="1"/>
  <c r="P272" i="35"/>
  <c r="P323" i="35" s="1"/>
  <c r="E272" i="35"/>
  <c r="E323" i="35" s="1"/>
  <c r="I272" i="35"/>
  <c r="I323" i="35" s="1"/>
  <c r="M272" i="35"/>
  <c r="M323" i="35" s="1"/>
  <c r="Q272" i="35"/>
  <c r="Q323" i="35" s="1"/>
  <c r="F272" i="35"/>
  <c r="F323" i="35" s="1"/>
  <c r="J272" i="35"/>
  <c r="J323" i="35" s="1"/>
  <c r="N272" i="35"/>
  <c r="N323" i="35" s="1"/>
  <c r="R272" i="35"/>
  <c r="R323" i="35" s="1"/>
  <c r="G272" i="35"/>
  <c r="G323" i="35" s="1"/>
  <c r="O272" i="35"/>
  <c r="O323" i="35" s="1"/>
  <c r="K272" i="35"/>
  <c r="K323" i="35" s="1"/>
  <c r="D323" i="35"/>
  <c r="H264" i="35"/>
  <c r="H315" i="35" s="1"/>
  <c r="L264" i="35"/>
  <c r="L315" i="35" s="1"/>
  <c r="P264" i="35"/>
  <c r="P315" i="35" s="1"/>
  <c r="E264" i="35"/>
  <c r="E315" i="35" s="1"/>
  <c r="I264" i="35"/>
  <c r="I315" i="35" s="1"/>
  <c r="M264" i="35"/>
  <c r="M315" i="35" s="1"/>
  <c r="Q264" i="35"/>
  <c r="Q315" i="35" s="1"/>
  <c r="F264" i="35"/>
  <c r="F315" i="35" s="1"/>
  <c r="J264" i="35"/>
  <c r="J315" i="35" s="1"/>
  <c r="N264" i="35"/>
  <c r="N315" i="35" s="1"/>
  <c r="R264" i="35"/>
  <c r="R315" i="35" s="1"/>
  <c r="O264" i="35"/>
  <c r="O315" i="35" s="1"/>
  <c r="D315" i="35"/>
  <c r="G264" i="35"/>
  <c r="G315" i="35" s="1"/>
  <c r="H260" i="35"/>
  <c r="H311" i="35" s="1"/>
  <c r="L260" i="35"/>
  <c r="L311" i="35" s="1"/>
  <c r="P260" i="35"/>
  <c r="P311" i="35" s="1"/>
  <c r="E260" i="35"/>
  <c r="E311" i="35" s="1"/>
  <c r="I260" i="35"/>
  <c r="I311" i="35" s="1"/>
  <c r="M260" i="35"/>
  <c r="M311" i="35" s="1"/>
  <c r="Q260" i="35"/>
  <c r="Q311" i="35" s="1"/>
  <c r="F260" i="35"/>
  <c r="F311" i="35" s="1"/>
  <c r="J260" i="35"/>
  <c r="J311" i="35" s="1"/>
  <c r="N260" i="35"/>
  <c r="N311" i="35" s="1"/>
  <c r="R260" i="35"/>
  <c r="R311" i="35" s="1"/>
  <c r="D311" i="35"/>
  <c r="G260" i="35"/>
  <c r="G311" i="35" s="1"/>
  <c r="K260" i="35"/>
  <c r="K311" i="35" s="1"/>
  <c r="D343" i="35"/>
  <c r="G300" i="35"/>
  <c r="G351" i="35" s="1"/>
  <c r="O260" i="35"/>
  <c r="O311" i="35" s="1"/>
  <c r="E164" i="35"/>
  <c r="E215" i="35" s="1"/>
  <c r="G164" i="35"/>
  <c r="G215" i="35" s="1"/>
  <c r="I164" i="35"/>
  <c r="I215" i="35" s="1"/>
  <c r="F164" i="35"/>
  <c r="F215" i="35" s="1"/>
  <c r="J164" i="35"/>
  <c r="J215" i="35" s="1"/>
  <c r="L164" i="35"/>
  <c r="L215" i="35" s="1"/>
  <c r="H164" i="35"/>
  <c r="H215" i="35" s="1"/>
  <c r="K164" i="35"/>
  <c r="K215" i="35" s="1"/>
  <c r="E160" i="35"/>
  <c r="E211" i="35" s="1"/>
  <c r="G160" i="35"/>
  <c r="G211" i="35" s="1"/>
  <c r="I160" i="35"/>
  <c r="I211" i="35" s="1"/>
  <c r="F160" i="35"/>
  <c r="F211" i="35" s="1"/>
  <c r="J160" i="35"/>
  <c r="J211" i="35" s="1"/>
  <c r="L160" i="35"/>
  <c r="L211" i="35" s="1"/>
  <c r="H160" i="35"/>
  <c r="H211" i="35" s="1"/>
  <c r="K160" i="35"/>
  <c r="K211" i="35" s="1"/>
  <c r="E152" i="35"/>
  <c r="E203" i="35" s="1"/>
  <c r="G152" i="35"/>
  <c r="G203" i="35" s="1"/>
  <c r="I152" i="35"/>
  <c r="I203" i="35" s="1"/>
  <c r="F152" i="35"/>
  <c r="F203" i="35" s="1"/>
  <c r="J152" i="35"/>
  <c r="J203" i="35" s="1"/>
  <c r="L152" i="35"/>
  <c r="L203" i="35" s="1"/>
  <c r="H152" i="35"/>
  <c r="H203" i="35" s="1"/>
  <c r="K152" i="35"/>
  <c r="K203" i="35" s="1"/>
  <c r="E148" i="35"/>
  <c r="E199" i="35" s="1"/>
  <c r="G148" i="35"/>
  <c r="G199" i="35" s="1"/>
  <c r="I148" i="35"/>
  <c r="I199" i="35" s="1"/>
  <c r="F148" i="35"/>
  <c r="F199" i="35" s="1"/>
  <c r="J148" i="35"/>
  <c r="J199" i="35" s="1"/>
  <c r="L148" i="35"/>
  <c r="L199" i="35" s="1"/>
  <c r="H148" i="35"/>
  <c r="H199" i="35" s="1"/>
  <c r="K148" i="35"/>
  <c r="K199" i="35" s="1"/>
  <c r="F144" i="35"/>
  <c r="F195" i="35" s="1"/>
  <c r="E144" i="35"/>
  <c r="E195" i="35" s="1"/>
  <c r="G144" i="35"/>
  <c r="G195" i="35" s="1"/>
  <c r="I144" i="35"/>
  <c r="I195" i="35" s="1"/>
  <c r="J144" i="35"/>
  <c r="J195" i="35" s="1"/>
  <c r="L144" i="35"/>
  <c r="L195" i="35" s="1"/>
  <c r="H144" i="35"/>
  <c r="H195" i="35" s="1"/>
  <c r="K144" i="35"/>
  <c r="K195" i="35" s="1"/>
  <c r="F140" i="35"/>
  <c r="F191" i="35" s="1"/>
  <c r="E140" i="35"/>
  <c r="E191" i="35" s="1"/>
  <c r="G140" i="35"/>
  <c r="G191" i="35" s="1"/>
  <c r="I140" i="35"/>
  <c r="I191" i="35" s="1"/>
  <c r="J140" i="35"/>
  <c r="J191" i="35" s="1"/>
  <c r="L140" i="35"/>
  <c r="L191" i="35" s="1"/>
  <c r="H140" i="35"/>
  <c r="H191" i="35" s="1"/>
  <c r="K140" i="35"/>
  <c r="K191" i="35" s="1"/>
  <c r="F136" i="35"/>
  <c r="F187" i="35" s="1"/>
  <c r="E136" i="35"/>
  <c r="E187" i="35" s="1"/>
  <c r="G136" i="35"/>
  <c r="G187" i="35" s="1"/>
  <c r="I136" i="35"/>
  <c r="I187" i="35" s="1"/>
  <c r="J136" i="35"/>
  <c r="J187" i="35" s="1"/>
  <c r="L136" i="35"/>
  <c r="L187" i="35" s="1"/>
  <c r="H136" i="35"/>
  <c r="H187" i="35" s="1"/>
  <c r="K136" i="35"/>
  <c r="K187" i="35" s="1"/>
  <c r="F132" i="35"/>
  <c r="F183" i="35" s="1"/>
  <c r="E132" i="35"/>
  <c r="E183" i="35" s="1"/>
  <c r="G132" i="35"/>
  <c r="G183" i="35" s="1"/>
  <c r="I132" i="35"/>
  <c r="I183" i="35" s="1"/>
  <c r="J132" i="35"/>
  <c r="J183" i="35" s="1"/>
  <c r="L132" i="35"/>
  <c r="L183" i="35" s="1"/>
  <c r="H132" i="35"/>
  <c r="H183" i="35" s="1"/>
  <c r="K132" i="35"/>
  <c r="K183" i="35" s="1"/>
  <c r="F128" i="35"/>
  <c r="F179" i="35" s="1"/>
  <c r="E128" i="35"/>
  <c r="E179" i="35" s="1"/>
  <c r="G128" i="35"/>
  <c r="G179" i="35" s="1"/>
  <c r="I128" i="35"/>
  <c r="I179" i="35" s="1"/>
  <c r="J128" i="35"/>
  <c r="J179" i="35" s="1"/>
  <c r="L128" i="35"/>
  <c r="L179" i="35" s="1"/>
  <c r="H128" i="35"/>
  <c r="H179" i="35" s="1"/>
  <c r="K128" i="35"/>
  <c r="K179" i="35" s="1"/>
  <c r="F120" i="35"/>
  <c r="F171" i="35" s="1"/>
  <c r="E120" i="35"/>
  <c r="E171" i="35" s="1"/>
  <c r="G120" i="35"/>
  <c r="G171" i="35" s="1"/>
  <c r="I120" i="35"/>
  <c r="I171" i="35" s="1"/>
  <c r="J120" i="35"/>
  <c r="J171" i="35" s="1"/>
  <c r="L120" i="35"/>
  <c r="L171" i="35" s="1"/>
  <c r="H120" i="35"/>
  <c r="H171" i="35" s="1"/>
  <c r="K120" i="35"/>
  <c r="K171" i="35" s="1"/>
  <c r="N120" i="35"/>
  <c r="N171" i="35" s="1"/>
  <c r="O132" i="35"/>
  <c r="O183" i="35" s="1"/>
  <c r="O128" i="35"/>
  <c r="O179" i="35" s="1"/>
  <c r="O124" i="35"/>
  <c r="O175" i="35" s="1"/>
  <c r="Q164" i="35"/>
  <c r="Q215" i="35" s="1"/>
  <c r="Q160" i="35"/>
  <c r="Q211" i="35" s="1"/>
  <c r="Q152" i="35"/>
  <c r="Q203" i="35" s="1"/>
  <c r="Q148" i="35"/>
  <c r="Q199" i="35" s="1"/>
  <c r="Q144" i="35"/>
  <c r="Q195" i="35" s="1"/>
  <c r="Q140" i="35"/>
  <c r="Q191" i="35" s="1"/>
  <c r="Q136" i="35"/>
  <c r="Q187" i="35" s="1"/>
  <c r="Q132" i="35"/>
  <c r="Q183" i="35" s="1"/>
  <c r="Q128" i="35"/>
  <c r="Q179" i="35" s="1"/>
  <c r="Q120" i="35"/>
  <c r="Q171" i="35" s="1"/>
  <c r="M160" i="35"/>
  <c r="M211" i="35" s="1"/>
  <c r="M152" i="35"/>
  <c r="M203" i="35" s="1"/>
  <c r="M144" i="35"/>
  <c r="M195" i="35" s="1"/>
  <c r="M136" i="35"/>
  <c r="M187" i="35" s="1"/>
  <c r="M128" i="35"/>
  <c r="M179" i="35" s="1"/>
  <c r="M120" i="35"/>
  <c r="M171" i="35" s="1"/>
  <c r="E156" i="35"/>
  <c r="E207" i="35" s="1"/>
  <c r="G156" i="35"/>
  <c r="G207" i="35" s="1"/>
  <c r="I156" i="35"/>
  <c r="I207" i="35" s="1"/>
  <c r="F156" i="35"/>
  <c r="F207" i="35" s="1"/>
  <c r="J156" i="35"/>
  <c r="J207" i="35" s="1"/>
  <c r="L156" i="35"/>
  <c r="L207" i="35" s="1"/>
  <c r="H156" i="35"/>
  <c r="H207" i="35" s="1"/>
  <c r="K156" i="35"/>
  <c r="K207" i="35" s="1"/>
  <c r="F124" i="35"/>
  <c r="F175" i="35" s="1"/>
  <c r="E124" i="35"/>
  <c r="E175" i="35" s="1"/>
  <c r="G124" i="35"/>
  <c r="G175" i="35" s="1"/>
  <c r="I124" i="35"/>
  <c r="I175" i="35" s="1"/>
  <c r="J124" i="35"/>
  <c r="J175" i="35" s="1"/>
  <c r="L124" i="35"/>
  <c r="L175" i="35" s="1"/>
  <c r="H124" i="35"/>
  <c r="H175" i="35" s="1"/>
  <c r="K124" i="35"/>
  <c r="K175" i="35" s="1"/>
  <c r="N124" i="35"/>
  <c r="N175" i="35" s="1"/>
  <c r="P164" i="35"/>
  <c r="P215" i="35" s="1"/>
  <c r="P160" i="35"/>
  <c r="P211" i="35" s="1"/>
  <c r="P156" i="35"/>
  <c r="P207" i="35" s="1"/>
  <c r="P152" i="35"/>
  <c r="P203" i="35" s="1"/>
  <c r="P148" i="35"/>
  <c r="P199" i="35" s="1"/>
  <c r="P144" i="35"/>
  <c r="P195" i="35" s="1"/>
  <c r="P140" i="35"/>
  <c r="P191" i="35" s="1"/>
  <c r="P136" i="35"/>
  <c r="P187" i="35" s="1"/>
  <c r="P132" i="35"/>
  <c r="P183" i="35" s="1"/>
  <c r="P128" i="35"/>
  <c r="P179" i="35" s="1"/>
  <c r="P124" i="35"/>
  <c r="P175" i="35" s="1"/>
  <c r="P120" i="35"/>
  <c r="P171" i="35" s="1"/>
  <c r="O164" i="35"/>
  <c r="O215" i="35" s="1"/>
  <c r="O160" i="35"/>
  <c r="O211" i="35" s="1"/>
  <c r="O156" i="35"/>
  <c r="O207" i="35" s="1"/>
  <c r="O152" i="35"/>
  <c r="O203" i="35" s="1"/>
  <c r="O148" i="35"/>
  <c r="O199" i="35" s="1"/>
  <c r="O144" i="35"/>
  <c r="O195" i="35" s="1"/>
  <c r="O140" i="35"/>
  <c r="O191" i="35" s="1"/>
  <c r="O136" i="35"/>
  <c r="O187" i="35" s="1"/>
  <c r="O120" i="35"/>
  <c r="O171" i="35" s="1"/>
  <c r="H57" i="35"/>
  <c r="H108" i="35" s="1"/>
  <c r="J57" i="35"/>
  <c r="J108" i="35" s="1"/>
  <c r="Q57" i="35"/>
  <c r="Q108" i="35" s="1"/>
  <c r="L57" i="35"/>
  <c r="L108" i="35" s="1"/>
  <c r="M57" i="35"/>
  <c r="M108" i="35" s="1"/>
  <c r="E57" i="35"/>
  <c r="E108" i="35" s="1"/>
  <c r="F57" i="35"/>
  <c r="F108" i="35" s="1"/>
  <c r="G57" i="35"/>
  <c r="G108" i="35" s="1"/>
  <c r="N57" i="35"/>
  <c r="N108" i="35" s="1"/>
  <c r="E49" i="35"/>
  <c r="E100" i="35" s="1"/>
  <c r="J49" i="35"/>
  <c r="J100" i="35" s="1"/>
  <c r="L49" i="35"/>
  <c r="L100" i="35" s="1"/>
  <c r="M49" i="35"/>
  <c r="M100" i="35" s="1"/>
  <c r="N49" i="35"/>
  <c r="N100" i="35" s="1"/>
  <c r="O49" i="35"/>
  <c r="O100" i="35" s="1"/>
  <c r="H49" i="35"/>
  <c r="H100" i="35" s="1"/>
  <c r="P49" i="35"/>
  <c r="P100" i="35" s="1"/>
  <c r="I49" i="35"/>
  <c r="I100" i="35" s="1"/>
  <c r="K49" i="35"/>
  <c r="K100" i="35" s="1"/>
  <c r="F41" i="35"/>
  <c r="F92" i="35" s="1"/>
  <c r="K41" i="35"/>
  <c r="K92" i="35" s="1"/>
  <c r="P41" i="35"/>
  <c r="P92" i="35" s="1"/>
  <c r="G41" i="35"/>
  <c r="G92" i="35" s="1"/>
  <c r="E41" i="35"/>
  <c r="E92" i="35" s="1"/>
  <c r="J41" i="35"/>
  <c r="J92" i="35" s="1"/>
  <c r="L41" i="35"/>
  <c r="L92" i="35" s="1"/>
  <c r="M41" i="35"/>
  <c r="M92" i="35" s="1"/>
  <c r="E33" i="35"/>
  <c r="E84" i="35" s="1"/>
  <c r="I33" i="35"/>
  <c r="I84" i="35" s="1"/>
  <c r="Q33" i="35"/>
  <c r="Q84" i="35" s="1"/>
  <c r="H33" i="35"/>
  <c r="H84" i="35" s="1"/>
  <c r="J33" i="35"/>
  <c r="J84" i="35" s="1"/>
  <c r="L33" i="35"/>
  <c r="L84" i="35" s="1"/>
  <c r="M33" i="35"/>
  <c r="M84" i="35" s="1"/>
  <c r="N33" i="35"/>
  <c r="N84" i="35" s="1"/>
  <c r="O33" i="35"/>
  <c r="O84" i="35" s="1"/>
  <c r="F33" i="35"/>
  <c r="F84" i="35" s="1"/>
  <c r="G33" i="35"/>
  <c r="G84" i="35" s="1"/>
  <c r="N25" i="35"/>
  <c r="N76" i="35" s="1"/>
  <c r="O25" i="35"/>
  <c r="O76" i="35" s="1"/>
  <c r="E25" i="35"/>
  <c r="E76" i="35" s="1"/>
  <c r="K25" i="35"/>
  <c r="K76" i="35" s="1"/>
  <c r="P25" i="35"/>
  <c r="P76" i="35" s="1"/>
  <c r="H25" i="35"/>
  <c r="H76" i="35" s="1"/>
  <c r="I25" i="35"/>
  <c r="I76" i="35" s="1"/>
  <c r="F17" i="35"/>
  <c r="F68" i="35" s="1"/>
  <c r="G17" i="35"/>
  <c r="G68" i="35" s="1"/>
  <c r="I17" i="35"/>
  <c r="I68" i="35" s="1"/>
  <c r="K17" i="35"/>
  <c r="K68" i="35" s="1"/>
  <c r="N17" i="35"/>
  <c r="N68" i="35" s="1"/>
  <c r="R17" i="35"/>
  <c r="R68" i="35" s="1"/>
  <c r="H17" i="35"/>
  <c r="H68" i="35" s="1"/>
  <c r="J17" i="35"/>
  <c r="J68" i="35" s="1"/>
  <c r="L17" i="35"/>
  <c r="L68" i="35" s="1"/>
  <c r="M17" i="35"/>
  <c r="M68" i="35" s="1"/>
  <c r="O17" i="35"/>
  <c r="O68" i="35" s="1"/>
  <c r="D63" i="35"/>
  <c r="R41" i="35"/>
  <c r="R92" i="35" s="1"/>
  <c r="R21" i="35"/>
  <c r="R72" i="35" s="1"/>
  <c r="Q21" i="35"/>
  <c r="Q72" i="35" s="1"/>
  <c r="Q17" i="35"/>
  <c r="P33" i="35"/>
  <c r="P84" i="35" s="1"/>
  <c r="P29" i="35"/>
  <c r="P80" i="35" s="1"/>
  <c r="P17" i="35"/>
  <c r="P68" i="35" s="1"/>
  <c r="O57" i="35"/>
  <c r="O108" i="35" s="1"/>
  <c r="O41" i="35"/>
  <c r="O92" i="35" s="1"/>
  <c r="O21" i="35"/>
  <c r="O72" i="35" s="1"/>
  <c r="M25" i="35"/>
  <c r="M76" i="35" s="1"/>
  <c r="K37" i="35"/>
  <c r="K88" i="35" s="1"/>
  <c r="K33" i="35"/>
  <c r="K84" i="35" s="1"/>
  <c r="J25" i="35"/>
  <c r="J76" i="35" s="1"/>
  <c r="E17" i="35"/>
  <c r="E68" i="35" s="1"/>
  <c r="I61" i="35"/>
  <c r="I112" i="35" s="1"/>
  <c r="J61" i="35"/>
  <c r="J112" i="35" s="1"/>
  <c r="K61" i="35"/>
  <c r="K112" i="35" s="1"/>
  <c r="P61" i="35"/>
  <c r="P112" i="35" s="1"/>
  <c r="H61" i="35"/>
  <c r="H112" i="35" s="1"/>
  <c r="L61" i="35"/>
  <c r="L112" i="35" s="1"/>
  <c r="N61" i="35"/>
  <c r="N112" i="35" s="1"/>
  <c r="F53" i="35"/>
  <c r="F104" i="35" s="1"/>
  <c r="J53" i="35"/>
  <c r="J104" i="35" s="1"/>
  <c r="N53" i="35"/>
  <c r="N104" i="35" s="1"/>
  <c r="E53" i="35"/>
  <c r="E104" i="35" s="1"/>
  <c r="G53" i="35"/>
  <c r="G104" i="35" s="1"/>
  <c r="L53" i="35"/>
  <c r="L104" i="35" s="1"/>
  <c r="M53" i="35"/>
  <c r="M104" i="35" s="1"/>
  <c r="O53" i="35"/>
  <c r="O104" i="35" s="1"/>
  <c r="I53" i="35"/>
  <c r="I104" i="35" s="1"/>
  <c r="K53" i="35"/>
  <c r="K104" i="35" s="1"/>
  <c r="H45" i="35"/>
  <c r="H96" i="35" s="1"/>
  <c r="I45" i="35"/>
  <c r="I96" i="35" s="1"/>
  <c r="M45" i="35"/>
  <c r="M96" i="35" s="1"/>
  <c r="O45" i="35"/>
  <c r="O96" i="35" s="1"/>
  <c r="F45" i="35"/>
  <c r="F96" i="35" s="1"/>
  <c r="K45" i="35"/>
  <c r="K96" i="35" s="1"/>
  <c r="P45" i="35"/>
  <c r="P96" i="35" s="1"/>
  <c r="J45" i="35"/>
  <c r="J96" i="35" s="1"/>
  <c r="G37" i="35"/>
  <c r="G88" i="35" s="1"/>
  <c r="P37" i="35"/>
  <c r="P88" i="35" s="1"/>
  <c r="Q37" i="35"/>
  <c r="Q88" i="35" s="1"/>
  <c r="E37" i="35"/>
  <c r="E88" i="35" s="1"/>
  <c r="I37" i="35"/>
  <c r="I88" i="35" s="1"/>
  <c r="J37" i="35"/>
  <c r="J88" i="35" s="1"/>
  <c r="N37" i="35"/>
  <c r="N88" i="35" s="1"/>
  <c r="H37" i="35"/>
  <c r="H88" i="35" s="1"/>
  <c r="L37" i="35"/>
  <c r="L88" i="35" s="1"/>
  <c r="M37" i="35"/>
  <c r="M88" i="35" s="1"/>
  <c r="O37" i="35"/>
  <c r="O88" i="35" s="1"/>
  <c r="F29" i="35"/>
  <c r="F80" i="35" s="1"/>
  <c r="H29" i="35"/>
  <c r="H80" i="35" s="1"/>
  <c r="L29" i="35"/>
  <c r="L80" i="35" s="1"/>
  <c r="N29" i="35"/>
  <c r="N80" i="35" s="1"/>
  <c r="G29" i="35"/>
  <c r="G80" i="35" s="1"/>
  <c r="M29" i="35"/>
  <c r="M80" i="35" s="1"/>
  <c r="O29" i="35"/>
  <c r="O80" i="35" s="1"/>
  <c r="E29" i="35"/>
  <c r="E80" i="35" s="1"/>
  <c r="I29" i="35"/>
  <c r="I80" i="35" s="1"/>
  <c r="K29" i="35"/>
  <c r="K80" i="35" s="1"/>
  <c r="E21" i="35"/>
  <c r="E72" i="35" s="1"/>
  <c r="I21" i="35"/>
  <c r="I72" i="35" s="1"/>
  <c r="K21" i="35"/>
  <c r="K72" i="35" s="1"/>
  <c r="N21" i="35"/>
  <c r="N72" i="35" s="1"/>
  <c r="F21" i="35"/>
  <c r="F72" i="35" s="1"/>
  <c r="P21" i="35"/>
  <c r="P72" i="35" s="1"/>
  <c r="G21" i="35"/>
  <c r="G72" i="35" s="1"/>
  <c r="H21" i="35"/>
  <c r="H72" i="35" s="1"/>
  <c r="J21" i="35"/>
  <c r="J72" i="35" s="1"/>
  <c r="R61" i="35"/>
  <c r="R112" i="35" s="1"/>
  <c r="R57" i="35"/>
  <c r="R108" i="35" s="1"/>
  <c r="R37" i="35"/>
  <c r="R88" i="35" s="1"/>
  <c r="R33" i="35"/>
  <c r="R84" i="35" s="1"/>
  <c r="Q61" i="35"/>
  <c r="Q112" i="35" s="1"/>
  <c r="Q53" i="35"/>
  <c r="Q104" i="35" s="1"/>
  <c r="Q49" i="35"/>
  <c r="Q100" i="35" s="1"/>
  <c r="Q45" i="35"/>
  <c r="Q96" i="35" s="1"/>
  <c r="P57" i="35"/>
  <c r="P108" i="35" s="1"/>
  <c r="P53" i="35"/>
  <c r="P104" i="35" s="1"/>
  <c r="L25" i="35"/>
  <c r="L76" i="35" s="1"/>
  <c r="L21" i="35"/>
  <c r="L72" i="35" s="1"/>
  <c r="F49" i="35"/>
  <c r="F100" i="35" s="1"/>
  <c r="R53" i="35"/>
  <c r="R104" i="35" s="1"/>
  <c r="R49" i="35"/>
  <c r="R100" i="35" s="1"/>
  <c r="Q41" i="35"/>
  <c r="Q92" i="35" s="1"/>
  <c r="Q29" i="35"/>
  <c r="Q80" i="35" s="1"/>
  <c r="N45" i="35"/>
  <c r="N96" i="35" s="1"/>
  <c r="N41" i="35"/>
  <c r="N92" i="35" s="1"/>
  <c r="K57" i="35"/>
  <c r="K108" i="35" s="1"/>
  <c r="I41" i="35"/>
  <c r="I92" i="35" s="1"/>
  <c r="H41" i="35"/>
  <c r="H92" i="35" s="1"/>
  <c r="F61" i="35"/>
  <c r="F112" i="35" s="1"/>
  <c r="E61" i="35"/>
  <c r="E112" i="35" s="1"/>
  <c r="E45" i="35"/>
  <c r="E96" i="35" s="1"/>
  <c r="CE4" i="24"/>
  <c r="S6" i="11"/>
  <c r="CH4" i="24"/>
  <c r="CI4" i="24" s="1"/>
  <c r="CG4" i="24"/>
  <c r="CK4" i="24"/>
  <c r="BD4" i="24"/>
  <c r="D117" i="35" s="1"/>
  <c r="E117" i="35" s="1"/>
  <c r="CB4" i="24"/>
  <c r="CJ4" i="24" s="1"/>
  <c r="CC4" i="24"/>
  <c r="B39" i="19"/>
  <c r="B15" i="33" s="1"/>
  <c r="B12" i="33"/>
  <c r="C39" i="19"/>
  <c r="C15" i="33" s="1"/>
  <c r="C40" i="19"/>
  <c r="C16" i="33" s="1"/>
  <c r="B13" i="33"/>
  <c r="B40" i="19"/>
  <c r="B16" i="33" s="1"/>
  <c r="Q6" i="11" a="1"/>
  <c r="Q6" i="11" s="1"/>
  <c r="E87" i="18"/>
  <c r="E102" i="18"/>
  <c r="E94" i="18"/>
  <c r="E86" i="18"/>
  <c r="E78" i="18"/>
  <c r="E70" i="18"/>
  <c r="E62" i="18"/>
  <c r="E54" i="18"/>
  <c r="E46" i="18"/>
  <c r="E38" i="18"/>
  <c r="E30" i="18"/>
  <c r="E22" i="18"/>
  <c r="E14" i="18"/>
  <c r="E6" i="18"/>
  <c r="E103" i="18"/>
  <c r="E79" i="18"/>
  <c r="E63" i="18"/>
  <c r="E39" i="18"/>
  <c r="E7" i="18"/>
  <c r="E99" i="18"/>
  <c r="E91" i="18"/>
  <c r="E83" i="18"/>
  <c r="E75" i="18"/>
  <c r="E67" i="18"/>
  <c r="E59" i="18"/>
  <c r="E51" i="18"/>
  <c r="E43" i="18"/>
  <c r="E35" i="18"/>
  <c r="E27" i="18"/>
  <c r="E19" i="18"/>
  <c r="E11" i="18"/>
  <c r="E95" i="18"/>
  <c r="E71" i="18"/>
  <c r="E55" i="18"/>
  <c r="E47" i="18"/>
  <c r="E31" i="18"/>
  <c r="E23" i="18"/>
  <c r="E15" i="18"/>
  <c r="E98" i="18"/>
  <c r="E90" i="18"/>
  <c r="E82" i="18"/>
  <c r="E74" i="18"/>
  <c r="E66" i="18"/>
  <c r="E58" i="18"/>
  <c r="E50" i="18"/>
  <c r="E42" i="18"/>
  <c r="E34" i="18"/>
  <c r="E26" i="18"/>
  <c r="E18" i="18"/>
  <c r="E10" i="18"/>
  <c r="E105" i="18"/>
  <c r="E101" i="18"/>
  <c r="E97" i="18"/>
  <c r="E93" i="18"/>
  <c r="E89" i="18"/>
  <c r="E85" i="18"/>
  <c r="E81" i="18"/>
  <c r="E77" i="18"/>
  <c r="E73" i="18"/>
  <c r="E69" i="18"/>
  <c r="E65" i="18"/>
  <c r="E61" i="18"/>
  <c r="E57" i="18"/>
  <c r="E53" i="18"/>
  <c r="E49" i="18"/>
  <c r="E45" i="18"/>
  <c r="E41" i="18"/>
  <c r="E37" i="18"/>
  <c r="E33" i="18"/>
  <c r="E29" i="18"/>
  <c r="E25" i="18"/>
  <c r="E21" i="18"/>
  <c r="E17" i="18"/>
  <c r="E13" i="18"/>
  <c r="E9" i="18"/>
  <c r="E104" i="18"/>
  <c r="E100" i="18"/>
  <c r="E96" i="18"/>
  <c r="E92" i="18"/>
  <c r="E88" i="18"/>
  <c r="E84" i="18"/>
  <c r="E80" i="18"/>
  <c r="E76" i="18"/>
  <c r="E72" i="18"/>
  <c r="E68" i="18"/>
  <c r="E64" i="18"/>
  <c r="E60" i="18"/>
  <c r="E56" i="18"/>
  <c r="E52" i="18"/>
  <c r="E48" i="18"/>
  <c r="E44" i="18"/>
  <c r="E40" i="18"/>
  <c r="E36" i="18"/>
  <c r="E32" i="18"/>
  <c r="E28" i="18"/>
  <c r="E24" i="18"/>
  <c r="E20" i="18"/>
  <c r="E16" i="18"/>
  <c r="E12" i="18"/>
  <c r="BG6" i="29"/>
  <c r="BG10" i="29"/>
  <c r="BG14" i="29"/>
  <c r="BG18" i="29"/>
  <c r="BG22" i="29"/>
  <c r="BG26" i="29"/>
  <c r="BG30" i="29"/>
  <c r="BG34" i="29"/>
  <c r="BG38" i="29"/>
  <c r="BG42" i="29"/>
  <c r="BG46" i="29"/>
  <c r="BG50" i="29"/>
  <c r="BG4" i="29"/>
  <c r="BH7" i="29"/>
  <c r="BH11" i="29"/>
  <c r="BH15" i="29"/>
  <c r="BH19" i="29"/>
  <c r="BH23" i="29"/>
  <c r="BH27" i="29"/>
  <c r="BH31" i="29"/>
  <c r="BH35" i="29"/>
  <c r="BH39" i="29"/>
  <c r="BH43" i="29"/>
  <c r="BH47" i="29"/>
  <c r="BH51" i="29"/>
  <c r="D42" i="29"/>
  <c r="BH5" i="29"/>
  <c r="BG7" i="29"/>
  <c r="BG11" i="29"/>
  <c r="BI11" i="29" s="1"/>
  <c r="CQ11" i="29" s="1"/>
  <c r="CR11" i="29" s="1"/>
  <c r="BG15" i="29"/>
  <c r="BG19" i="29"/>
  <c r="BG23" i="29"/>
  <c r="BG27" i="29"/>
  <c r="BI27" i="29" s="1"/>
  <c r="CQ27" i="29" s="1"/>
  <c r="CR27" i="29" s="1"/>
  <c r="BG31" i="29"/>
  <c r="BG35" i="29"/>
  <c r="BG39" i="29"/>
  <c r="BG43" i="29"/>
  <c r="BI43" i="29" s="1"/>
  <c r="CQ43" i="29" s="1"/>
  <c r="CR43" i="29" s="1"/>
  <c r="BG47" i="29"/>
  <c r="BG51" i="29"/>
  <c r="BH4" i="29"/>
  <c r="BH8" i="29"/>
  <c r="BH12" i="29"/>
  <c r="BH16" i="29"/>
  <c r="BH20" i="29"/>
  <c r="BH24" i="29"/>
  <c r="BH28" i="29"/>
  <c r="BH32" i="29"/>
  <c r="BH36" i="29"/>
  <c r="BH40" i="29"/>
  <c r="BH44" i="29"/>
  <c r="BH48" i="29"/>
  <c r="BH52" i="29"/>
  <c r="D10" i="29"/>
  <c r="D52" i="29"/>
  <c r="BG52" i="29"/>
  <c r="BG8" i="29"/>
  <c r="BG12" i="29"/>
  <c r="BG16" i="29"/>
  <c r="BI16" i="29" s="1"/>
  <c r="CQ16" i="29" s="1"/>
  <c r="CR16" i="29" s="1"/>
  <c r="BG20" i="29"/>
  <c r="BG24" i="29"/>
  <c r="BG28" i="29"/>
  <c r="BG32" i="29"/>
  <c r="BI32" i="29" s="1"/>
  <c r="CQ32" i="29" s="1"/>
  <c r="CR32" i="29" s="1"/>
  <c r="BG36" i="29"/>
  <c r="BG40" i="29"/>
  <c r="BG44" i="29"/>
  <c r="BG48" i="29"/>
  <c r="BI48" i="29" s="1"/>
  <c r="CQ48" i="29" s="1"/>
  <c r="CR48" i="29" s="1"/>
  <c r="BH9" i="29"/>
  <c r="BH13" i="29"/>
  <c r="BH17" i="29"/>
  <c r="BH21" i="29"/>
  <c r="BH25" i="29"/>
  <c r="BH29" i="29"/>
  <c r="BH33" i="29"/>
  <c r="BH37" i="29"/>
  <c r="BH41" i="29"/>
  <c r="BH45" i="29"/>
  <c r="BH49" i="29"/>
  <c r="BH53" i="29"/>
  <c r="D23" i="29"/>
  <c r="BG5" i="29"/>
  <c r="BI5" i="29" s="1"/>
  <c r="CQ5" i="29" s="1"/>
  <c r="CR5" i="29" s="1"/>
  <c r="BG9" i="29"/>
  <c r="BI9" i="29" s="1"/>
  <c r="CQ9" i="29" s="1"/>
  <c r="CR9" i="29" s="1"/>
  <c r="BG13" i="29"/>
  <c r="BG17" i="29"/>
  <c r="BG21" i="29"/>
  <c r="BG25" i="29"/>
  <c r="BI25" i="29" s="1"/>
  <c r="CQ25" i="29" s="1"/>
  <c r="CR25" i="29" s="1"/>
  <c r="BG29" i="29"/>
  <c r="BG33" i="29"/>
  <c r="BG37" i="29"/>
  <c r="BG41" i="29"/>
  <c r="BI41" i="29" s="1"/>
  <c r="CQ41" i="29" s="1"/>
  <c r="CR41" i="29" s="1"/>
  <c r="BG45" i="29"/>
  <c r="BG49" i="29"/>
  <c r="BG53" i="29"/>
  <c r="BH6" i="29"/>
  <c r="BH10" i="29"/>
  <c r="BH14" i="29"/>
  <c r="BH18" i="29"/>
  <c r="BH22" i="29"/>
  <c r="BH26" i="29"/>
  <c r="BH30" i="29"/>
  <c r="BH34" i="29"/>
  <c r="BH38" i="29"/>
  <c r="BH42" i="29"/>
  <c r="BH46" i="29"/>
  <c r="BH50" i="29"/>
  <c r="D32" i="29"/>
  <c r="R502" i="35"/>
  <c r="R507" i="35" s="1"/>
  <c r="J502" i="35"/>
  <c r="J507" i="35" s="1"/>
  <c r="F502" i="35"/>
  <c r="F507" i="35" s="1"/>
  <c r="Q502" i="35"/>
  <c r="Q507" i="35" s="1"/>
  <c r="M502" i="35"/>
  <c r="M507" i="35" s="1"/>
  <c r="I502" i="35"/>
  <c r="I507" i="35" s="1"/>
  <c r="E502" i="35"/>
  <c r="E507" i="35" s="1"/>
  <c r="D14" i="29"/>
  <c r="P502" i="35"/>
  <c r="P507" i="35" s="1"/>
  <c r="L502" i="35"/>
  <c r="L507" i="35" s="1"/>
  <c r="H502" i="35"/>
  <c r="H507" i="35" s="1"/>
  <c r="D53" i="29"/>
  <c r="D49" i="29"/>
  <c r="D45" i="29"/>
  <c r="D41" i="29"/>
  <c r="D37" i="29"/>
  <c r="D33" i="29"/>
  <c r="D29" i="29"/>
  <c r="D24" i="29"/>
  <c r="F64" i="35"/>
  <c r="D51" i="29"/>
  <c r="D47" i="29"/>
  <c r="D43" i="29"/>
  <c r="D39" i="29"/>
  <c r="D35" i="29"/>
  <c r="D31" i="29"/>
  <c r="D26" i="29"/>
  <c r="D22" i="29"/>
  <c r="D18" i="29"/>
  <c r="D13" i="29"/>
  <c r="D8" i="29"/>
  <c r="D6" i="29"/>
  <c r="P254" i="35"/>
  <c r="L254" i="35"/>
  <c r="D48" i="29"/>
  <c r="D28" i="29"/>
  <c r="D9" i="29"/>
  <c r="D50" i="29"/>
  <c r="D46" i="29"/>
  <c r="D38" i="29"/>
  <c r="D34" i="29"/>
  <c r="D30" i="29"/>
  <c r="D25" i="29"/>
  <c r="D21" i="29"/>
  <c r="D17" i="29"/>
  <c r="D12" i="29"/>
  <c r="D7" i="29"/>
  <c r="D20" i="29"/>
  <c r="D16" i="29"/>
  <c r="D11" i="29"/>
  <c r="D5" i="29"/>
  <c r="Q305" i="35"/>
  <c r="D40" i="29"/>
  <c r="D44" i="29"/>
  <c r="D36" i="29"/>
  <c r="D27" i="29"/>
  <c r="D19" i="29"/>
  <c r="D4" i="29"/>
  <c r="C4" i="29"/>
  <c r="L224" i="35"/>
  <c r="G367" i="35"/>
  <c r="K226" i="35"/>
  <c r="I365" i="35"/>
  <c r="K367" i="35"/>
  <c r="P54" i="11"/>
  <c r="P50" i="11"/>
  <c r="P46" i="11"/>
  <c r="P42" i="11"/>
  <c r="P38" i="11"/>
  <c r="P34" i="11"/>
  <c r="P30" i="11"/>
  <c r="P26" i="11"/>
  <c r="P22" i="11"/>
  <c r="P18" i="11"/>
  <c r="P14" i="11"/>
  <c r="P10" i="11"/>
  <c r="O51" i="11"/>
  <c r="O43" i="11"/>
  <c r="O11" i="11"/>
  <c r="F69" i="7"/>
  <c r="O52" i="11"/>
  <c r="P44" i="11"/>
  <c r="C68" i="7"/>
  <c r="D68" i="7" s="1"/>
  <c r="O4" i="28" s="1"/>
  <c r="F61" i="11" s="1"/>
  <c r="J107" i="11"/>
  <c r="J99" i="11"/>
  <c r="J91" i="11"/>
  <c r="J83" i="11"/>
  <c r="J75" i="11"/>
  <c r="J67" i="11"/>
  <c r="J110" i="11"/>
  <c r="J106" i="11"/>
  <c r="J102" i="11"/>
  <c r="J98" i="11"/>
  <c r="J94" i="11"/>
  <c r="J90" i="11"/>
  <c r="J86" i="11"/>
  <c r="J82" i="11"/>
  <c r="J78" i="11"/>
  <c r="J74" i="11"/>
  <c r="J70" i="11"/>
  <c r="J66" i="11"/>
  <c r="J62" i="11"/>
  <c r="P32" i="11"/>
  <c r="O20" i="11"/>
  <c r="O19" i="11"/>
  <c r="H224" i="35"/>
  <c r="G226" i="35"/>
  <c r="E365" i="35"/>
  <c r="D367" i="35"/>
  <c r="G6" i="11"/>
  <c r="C4" i="25"/>
  <c r="O48" i="11"/>
  <c r="O44" i="11"/>
  <c r="P40" i="11"/>
  <c r="P36" i="11"/>
  <c r="O32" i="11"/>
  <c r="P28" i="11"/>
  <c r="O24" i="11"/>
  <c r="P20" i="11"/>
  <c r="P16" i="11"/>
  <c r="D226" i="35"/>
  <c r="Q365" i="35"/>
  <c r="O367" i="35"/>
  <c r="D365" i="35"/>
  <c r="P224" i="35"/>
  <c r="O226" i="35"/>
  <c r="M365" i="35"/>
  <c r="P25" i="11"/>
  <c r="P13" i="11"/>
  <c r="O12" i="11"/>
  <c r="P8" i="11"/>
  <c r="O35" i="11"/>
  <c r="P27" i="11"/>
  <c r="P53" i="11"/>
  <c r="O49" i="11"/>
  <c r="O45" i="11"/>
  <c r="O41" i="11"/>
  <c r="P37" i="11"/>
  <c r="P29" i="11"/>
  <c r="P9" i="11"/>
  <c r="P52" i="11"/>
  <c r="O40" i="11"/>
  <c r="O28" i="11"/>
  <c r="P24" i="11"/>
  <c r="P12" i="11"/>
  <c r="O8" i="11"/>
  <c r="P48" i="11"/>
  <c r="O36" i="11"/>
  <c r="O27" i="11"/>
  <c r="O16" i="11"/>
  <c r="P41" i="11"/>
  <c r="P45" i="11"/>
  <c r="P55" i="11"/>
  <c r="P51" i="11"/>
  <c r="P47" i="11"/>
  <c r="P43" i="11"/>
  <c r="O39" i="11"/>
  <c r="P35" i="11"/>
  <c r="O31" i="11"/>
  <c r="P23" i="11"/>
  <c r="P19" i="11"/>
  <c r="P15" i="11"/>
  <c r="P11" i="11"/>
  <c r="O7" i="11"/>
  <c r="O33" i="11"/>
  <c r="O29" i="11"/>
  <c r="O25" i="11"/>
  <c r="P21" i="11"/>
  <c r="O17" i="11"/>
  <c r="O13" i="11"/>
  <c r="O9" i="11"/>
  <c r="P39" i="11"/>
  <c r="P31" i="11"/>
  <c r="P7" i="11"/>
  <c r="D15" i="29"/>
  <c r="D224" i="35"/>
  <c r="O224" i="35"/>
  <c r="K224" i="35"/>
  <c r="G224" i="35"/>
  <c r="R226" i="35"/>
  <c r="N226" i="35"/>
  <c r="J226" i="35"/>
  <c r="F226" i="35"/>
  <c r="P365" i="35"/>
  <c r="L365" i="35"/>
  <c r="H365" i="35"/>
  <c r="R367" i="35"/>
  <c r="N367" i="35"/>
  <c r="J367" i="35"/>
  <c r="F367" i="35"/>
  <c r="O55" i="11"/>
  <c r="O47" i="11"/>
  <c r="O23" i="11"/>
  <c r="O15" i="11"/>
  <c r="R224" i="35"/>
  <c r="N224" i="35"/>
  <c r="J224" i="35"/>
  <c r="F224" i="35"/>
  <c r="Q226" i="35"/>
  <c r="M226" i="35"/>
  <c r="I226" i="35"/>
  <c r="E226" i="35"/>
  <c r="O365" i="35"/>
  <c r="K365" i="35"/>
  <c r="G365" i="35"/>
  <c r="Q367" i="35"/>
  <c r="M367" i="35"/>
  <c r="I367" i="35"/>
  <c r="E367" i="35"/>
  <c r="Q224" i="35"/>
  <c r="M224" i="35"/>
  <c r="I224" i="35"/>
  <c r="E224" i="35"/>
  <c r="P226" i="35"/>
  <c r="L226" i="35"/>
  <c r="H226" i="35"/>
  <c r="R365" i="35"/>
  <c r="N365" i="35"/>
  <c r="J365" i="35"/>
  <c r="F365" i="35"/>
  <c r="P367" i="35"/>
  <c r="L367" i="35"/>
  <c r="H367" i="35"/>
  <c r="E61" i="11"/>
  <c r="O50" i="11"/>
  <c r="O42" i="11"/>
  <c r="O34" i="11"/>
  <c r="O26" i="11"/>
  <c r="O18" i="11"/>
  <c r="P49" i="11"/>
  <c r="P33" i="11"/>
  <c r="P17" i="11"/>
  <c r="O53" i="11"/>
  <c r="O37" i="11"/>
  <c r="O21" i="11"/>
  <c r="O54" i="11"/>
  <c r="O46" i="11"/>
  <c r="O38" i="11"/>
  <c r="O30" i="11"/>
  <c r="O22" i="11"/>
  <c r="O14" i="11"/>
  <c r="O10" i="11"/>
  <c r="H64" i="35"/>
  <c r="P64" i="35"/>
  <c r="O64" i="35"/>
  <c r="P7808" i="35" l="1"/>
  <c r="P7810" i="35" s="1"/>
  <c r="BI40" i="29"/>
  <c r="CQ40" i="29" s="1"/>
  <c r="CR40" i="29" s="1"/>
  <c r="BI24" i="29"/>
  <c r="CQ24" i="29" s="1"/>
  <c r="CR24" i="29" s="1"/>
  <c r="BI8" i="29"/>
  <c r="CQ8" i="29" s="1"/>
  <c r="CR8" i="29" s="1"/>
  <c r="H7808" i="35"/>
  <c r="H7810" i="35" s="1"/>
  <c r="H8311" i="35"/>
  <c r="H8314" i="35" s="1"/>
  <c r="H8324" i="35" s="1"/>
  <c r="H8328" i="35" s="1"/>
  <c r="H8329" i="35" s="1"/>
  <c r="H8331" i="35" s="1"/>
  <c r="P8311" i="35"/>
  <c r="P8314" i="35" s="1"/>
  <c r="P8324" i="35" s="1"/>
  <c r="P8328" i="35" s="1"/>
  <c r="L8311" i="35"/>
  <c r="L8314" i="35" s="1"/>
  <c r="L8324" i="35" s="1"/>
  <c r="L8328" i="35" s="1"/>
  <c r="L8329" i="35" s="1"/>
  <c r="L8331" i="35" s="1"/>
  <c r="H8260" i="35"/>
  <c r="L8260" i="35"/>
  <c r="P8260" i="35"/>
  <c r="F8051" i="35"/>
  <c r="F8053" i="35" s="1"/>
  <c r="H5969" i="35"/>
  <c r="H5967" i="35"/>
  <c r="F5967" i="35"/>
  <c r="F5969" i="35" s="1"/>
  <c r="H2668" i="35"/>
  <c r="K4335" i="35"/>
  <c r="K4336" i="35"/>
  <c r="K4386" i="35" s="1"/>
  <c r="K4389" i="35" s="1"/>
  <c r="K4399" i="35" s="1"/>
  <c r="K4403" i="35" s="1"/>
  <c r="M4336" i="35"/>
  <c r="M4386" i="35" s="1"/>
  <c r="M4389" i="35" s="1"/>
  <c r="M4399" i="35" s="1"/>
  <c r="M4403" i="35" s="1"/>
  <c r="M4335" i="35"/>
  <c r="N4335" i="35"/>
  <c r="N4337" i="35"/>
  <c r="N4386" i="35" s="1"/>
  <c r="N4389" i="35" s="1"/>
  <c r="N4399" i="35" s="1"/>
  <c r="N4403" i="35" s="1"/>
  <c r="H4337" i="35"/>
  <c r="H4386" i="35" s="1"/>
  <c r="H4335" i="35"/>
  <c r="G4335" i="35"/>
  <c r="F4386" i="35"/>
  <c r="F4389" i="35" s="1"/>
  <c r="F4399" i="35" s="1"/>
  <c r="F4403" i="35" s="1"/>
  <c r="J4335" i="35"/>
  <c r="Q4472" i="35"/>
  <c r="Q4473" i="35"/>
  <c r="Q4523" i="35" s="1"/>
  <c r="Q4530" i="35" s="1"/>
  <c r="Q4540" i="35" s="1"/>
  <c r="Q4544" i="35" s="1"/>
  <c r="F4545" i="35"/>
  <c r="F4547" i="35" s="1"/>
  <c r="K4545" i="35"/>
  <c r="K4547" i="35" s="1"/>
  <c r="E4472" i="35"/>
  <c r="E4490" i="35"/>
  <c r="E4523" i="35" s="1"/>
  <c r="E4530" i="35" s="1"/>
  <c r="E4540" i="35" s="1"/>
  <c r="E4544" i="35" s="1"/>
  <c r="O4925" i="35"/>
  <c r="O4927" i="35" s="1"/>
  <c r="R4856" i="35"/>
  <c r="R4857" i="35"/>
  <c r="R4907" i="35" s="1"/>
  <c r="E5068" i="35"/>
  <c r="E5066" i="35"/>
  <c r="J4682" i="35"/>
  <c r="J4684" i="35" s="1"/>
  <c r="D4925" i="35"/>
  <c r="D4927" i="35" s="1"/>
  <c r="R4994" i="35"/>
  <c r="R5044" i="35" s="1"/>
  <c r="R5051" i="35" s="1"/>
  <c r="R5061" i="35" s="1"/>
  <c r="R5065" i="35" s="1"/>
  <c r="R4993" i="35"/>
  <c r="F4472" i="35"/>
  <c r="I4682" i="35"/>
  <c r="I4684" i="35" s="1"/>
  <c r="Q4682" i="35"/>
  <c r="Q4684" i="35" s="1"/>
  <c r="I4925" i="35"/>
  <c r="I4927" i="35" s="1"/>
  <c r="Q4910" i="35"/>
  <c r="Q4920" i="35" s="1"/>
  <c r="Q4924" i="35" s="1"/>
  <c r="M4856" i="35"/>
  <c r="M4901" i="35"/>
  <c r="M4907" i="35" s="1"/>
  <c r="E4901" i="35"/>
  <c r="E4907" i="35" s="1"/>
  <c r="E4856" i="35"/>
  <c r="L4856" i="35"/>
  <c r="L5066" i="35"/>
  <c r="L5068" i="35" s="1"/>
  <c r="I5134" i="35"/>
  <c r="I5135" i="35"/>
  <c r="I5185" i="35" s="1"/>
  <c r="I5188" i="35" s="1"/>
  <c r="I5198" i="35" s="1"/>
  <c r="I5202" i="35" s="1"/>
  <c r="E5135" i="35"/>
  <c r="E5185" i="35" s="1"/>
  <c r="E5188" i="35" s="1"/>
  <c r="E5198" i="35" s="1"/>
  <c r="E5202" i="35" s="1"/>
  <c r="E5134" i="35"/>
  <c r="O5134" i="35"/>
  <c r="O5135" i="35"/>
  <c r="O5185" i="35" s="1"/>
  <c r="O5188" i="35" s="1"/>
  <c r="O5198" i="35" s="1"/>
  <c r="O5202" i="35" s="1"/>
  <c r="L5273" i="35"/>
  <c r="L5274" i="35"/>
  <c r="L5324" i="35" s="1"/>
  <c r="H5273" i="35"/>
  <c r="H5274" i="35"/>
  <c r="H5324" i="35" s="1"/>
  <c r="E5273" i="35"/>
  <c r="E5274" i="35"/>
  <c r="E5324" i="35" s="1"/>
  <c r="J5185" i="35"/>
  <c r="J5188" i="35" s="1"/>
  <c r="J5198" i="35" s="1"/>
  <c r="J5202" i="35" s="1"/>
  <c r="J5273" i="35"/>
  <c r="R5514" i="35"/>
  <c r="R5515" i="35"/>
  <c r="R5565" i="35" s="1"/>
  <c r="R5572" i="35" s="1"/>
  <c r="R5582" i="35" s="1"/>
  <c r="R5586" i="35" s="1"/>
  <c r="F5587" i="35"/>
  <c r="F5589" i="35" s="1"/>
  <c r="D5587" i="35"/>
  <c r="D5589" i="35" s="1"/>
  <c r="R5655" i="35"/>
  <c r="R5656" i="35"/>
  <c r="R5706" i="35" s="1"/>
  <c r="R5709" i="35" s="1"/>
  <c r="R5719" i="35" s="1"/>
  <c r="R5723" i="35" s="1"/>
  <c r="L5724" i="35"/>
  <c r="L5726" i="35" s="1"/>
  <c r="K5967" i="35"/>
  <c r="K5969" i="35" s="1"/>
  <c r="H5377" i="35"/>
  <c r="H5378" i="35"/>
  <c r="H5428" i="35" s="1"/>
  <c r="E5378" i="35"/>
  <c r="E5428" i="35" s="1"/>
  <c r="E5377" i="35"/>
  <c r="K5377" i="35"/>
  <c r="K5378" i="35"/>
  <c r="K5428" i="35" s="1"/>
  <c r="J5377" i="35"/>
  <c r="J5378" i="35"/>
  <c r="J5428" i="35" s="1"/>
  <c r="E5587" i="35"/>
  <c r="E5589" i="35"/>
  <c r="Q5589" i="35"/>
  <c r="Q5587" i="35"/>
  <c r="P5655" i="35"/>
  <c r="J5898" i="35"/>
  <c r="J5899" i="35"/>
  <c r="J5949" i="35" s="1"/>
  <c r="E5952" i="35"/>
  <c r="E5962" i="35" s="1"/>
  <c r="E5966" i="35" s="1"/>
  <c r="M5952" i="35"/>
  <c r="M5962" i="35" s="1"/>
  <c r="M5966" i="35" s="1"/>
  <c r="K6035" i="35"/>
  <c r="K6036" i="35"/>
  <c r="K6086" i="35" s="1"/>
  <c r="K6093" i="35" s="1"/>
  <c r="K6103" i="35" s="1"/>
  <c r="K6107" i="35" s="1"/>
  <c r="I6035" i="35"/>
  <c r="I6036" i="35"/>
  <c r="I6086" i="35" s="1"/>
  <c r="I6093" i="35" s="1"/>
  <c r="I6103" i="35" s="1"/>
  <c r="I6107" i="35" s="1"/>
  <c r="N6035" i="35"/>
  <c r="N6036" i="35"/>
  <c r="N6086" i="35" s="1"/>
  <c r="N6093" i="35" s="1"/>
  <c r="N6103" i="35" s="1"/>
  <c r="N6107" i="35" s="1"/>
  <c r="M6315" i="35"/>
  <c r="M6316" i="35"/>
  <c r="M6366" i="35" s="1"/>
  <c r="M6473" i="35" s="1"/>
  <c r="M6483" i="35" s="1"/>
  <c r="M6487" i="35" s="1"/>
  <c r="N6176" i="35"/>
  <c r="N6177" i="35"/>
  <c r="N6227" i="35" s="1"/>
  <c r="N6230" i="35" s="1"/>
  <c r="N6240" i="35" s="1"/>
  <c r="N6244" i="35" s="1"/>
  <c r="N6315" i="35"/>
  <c r="N6316" i="35"/>
  <c r="N6366" i="35" s="1"/>
  <c r="N6473" i="35" s="1"/>
  <c r="N6483" i="35" s="1"/>
  <c r="N6487" i="35" s="1"/>
  <c r="F6108" i="35"/>
  <c r="F6110" i="35" s="1"/>
  <c r="O6488" i="35"/>
  <c r="O6490" i="35" s="1"/>
  <c r="N6697" i="35"/>
  <c r="N6698" i="35"/>
  <c r="N6748" i="35" s="1"/>
  <c r="N6751" i="35" s="1"/>
  <c r="N6761" i="35" s="1"/>
  <c r="N6765" i="35" s="1"/>
  <c r="D6108" i="35"/>
  <c r="D6110" i="35"/>
  <c r="L6488" i="35"/>
  <c r="L6490" i="35" s="1"/>
  <c r="D6766" i="35"/>
  <c r="D6768" i="35" s="1"/>
  <c r="K6245" i="35"/>
  <c r="K6247" i="35" s="1"/>
  <c r="J7219" i="35"/>
  <c r="J7269" i="35" s="1"/>
  <c r="J7272" i="35" s="1"/>
  <c r="J7282" i="35" s="1"/>
  <c r="J7286" i="35" s="1"/>
  <c r="J7218" i="35"/>
  <c r="O7530" i="35"/>
  <c r="O7532" i="35"/>
  <c r="E6473" i="35"/>
  <c r="E6483" i="35" s="1"/>
  <c r="E6487" i="35" s="1"/>
  <c r="K7218" i="35"/>
  <c r="K7219" i="35"/>
  <c r="K7269" i="35" s="1"/>
  <c r="K7272" i="35" s="1"/>
  <c r="K7282" i="35" s="1"/>
  <c r="K7286" i="35" s="1"/>
  <c r="K6556" i="35"/>
  <c r="K6557" i="35"/>
  <c r="K6607" i="35" s="1"/>
  <c r="K6614" i="35" s="1"/>
  <c r="K6624" i="35" s="1"/>
  <c r="K6628" i="35" s="1"/>
  <c r="J6556" i="35"/>
  <c r="J6557" i="35"/>
  <c r="J6607" i="35" s="1"/>
  <c r="J6614" i="35" s="1"/>
  <c r="J6624" i="35" s="1"/>
  <c r="J6628" i="35" s="1"/>
  <c r="I6556" i="35"/>
  <c r="I6557" i="35"/>
  <c r="I6607" i="35" s="1"/>
  <c r="I6614" i="35" s="1"/>
  <c r="I6624" i="35" s="1"/>
  <c r="I6628" i="35" s="1"/>
  <c r="N7462" i="35"/>
  <c r="N7512" i="35" s="1"/>
  <c r="N7461" i="35"/>
  <c r="I7289" i="35"/>
  <c r="I7287" i="35"/>
  <c r="D7530" i="35"/>
  <c r="D7532" i="35" s="1"/>
  <c r="I6836" i="35"/>
  <c r="I6837" i="35"/>
  <c r="I6887" i="35" s="1"/>
  <c r="E6836" i="35"/>
  <c r="E6837" i="35"/>
  <c r="E6887" i="35" s="1"/>
  <c r="E6994" i="35" s="1"/>
  <c r="E7004" i="35" s="1"/>
  <c r="E7008" i="35" s="1"/>
  <c r="K6836" i="35"/>
  <c r="K6837" i="35"/>
  <c r="K6887" i="35" s="1"/>
  <c r="K6994" i="35" s="1"/>
  <c r="K7004" i="35" s="1"/>
  <c r="K7008" i="35" s="1"/>
  <c r="J6837" i="35"/>
  <c r="J6887" i="35" s="1"/>
  <c r="J6994" i="35" s="1"/>
  <c r="J7004" i="35" s="1"/>
  <c r="J7008" i="35" s="1"/>
  <c r="J6836" i="35"/>
  <c r="R7077" i="35"/>
  <c r="R7078" i="35"/>
  <c r="R7128" i="35" s="1"/>
  <c r="R7135" i="35" s="1"/>
  <c r="R7145" i="35" s="1"/>
  <c r="R7149" i="35" s="1"/>
  <c r="Q7077" i="35"/>
  <c r="Q7078" i="35"/>
  <c r="Q7128" i="35" s="1"/>
  <c r="Q7135" i="35" s="1"/>
  <c r="Q7145" i="35" s="1"/>
  <c r="Q7149" i="35" s="1"/>
  <c r="I7530" i="35"/>
  <c r="I7532" i="35" s="1"/>
  <c r="Q7530" i="35"/>
  <c r="Q7532" i="35" s="1"/>
  <c r="H7128" i="35"/>
  <c r="H7135" i="35" s="1"/>
  <c r="H7145" i="35" s="1"/>
  <c r="H7149" i="35" s="1"/>
  <c r="M7287" i="35"/>
  <c r="M7289" i="35" s="1"/>
  <c r="H7532" i="35"/>
  <c r="H7530" i="35"/>
  <c r="Q7739" i="35"/>
  <c r="Q7740" i="35"/>
  <c r="Q7790" i="35" s="1"/>
  <c r="Q7793" i="35" s="1"/>
  <c r="Q7803" i="35" s="1"/>
  <c r="Q7807" i="35" s="1"/>
  <c r="I7878" i="35"/>
  <c r="I7879" i="35"/>
  <c r="I7929" i="35" s="1"/>
  <c r="I8036" i="35" s="1"/>
  <c r="I8046" i="35" s="1"/>
  <c r="I8050" i="35" s="1"/>
  <c r="R7739" i="35"/>
  <c r="R7740" i="35"/>
  <c r="R7790" i="35" s="1"/>
  <c r="R7793" i="35" s="1"/>
  <c r="R7803" i="35" s="1"/>
  <c r="R7807" i="35" s="1"/>
  <c r="O7739" i="35"/>
  <c r="O7740" i="35"/>
  <c r="O7790" i="35" s="1"/>
  <c r="O7793" i="35" s="1"/>
  <c r="O7803" i="35" s="1"/>
  <c r="O7807" i="35" s="1"/>
  <c r="R7982" i="35"/>
  <c r="R7983" i="35"/>
  <c r="R8033" i="35" s="1"/>
  <c r="R8036" i="35" s="1"/>
  <c r="R8046" i="35" s="1"/>
  <c r="R8050" i="35" s="1"/>
  <c r="P7673" i="35"/>
  <c r="P7671" i="35"/>
  <c r="E7808" i="35"/>
  <c r="E7810" i="35"/>
  <c r="E8053" i="35"/>
  <c r="E8051" i="35"/>
  <c r="L7673" i="35"/>
  <c r="L7671" i="35"/>
  <c r="E8119" i="35"/>
  <c r="E8120" i="35"/>
  <c r="E8170" i="35" s="1"/>
  <c r="E8177" i="35" s="1"/>
  <c r="E8187" i="35" s="1"/>
  <c r="E8191" i="35" s="1"/>
  <c r="F8260" i="35"/>
  <c r="F8261" i="35"/>
  <c r="F8311" i="35" s="1"/>
  <c r="F8314" i="35" s="1"/>
  <c r="F8324" i="35" s="1"/>
  <c r="F8328" i="35" s="1"/>
  <c r="N8119" i="35"/>
  <c r="N8120" i="35"/>
  <c r="N8170" i="35" s="1"/>
  <c r="N8177" i="35" s="1"/>
  <c r="N8187" i="35" s="1"/>
  <c r="N8191" i="35" s="1"/>
  <c r="O8260" i="35"/>
  <c r="O8261" i="35"/>
  <c r="O8311" i="35" s="1"/>
  <c r="O8314" i="35" s="1"/>
  <c r="O8324" i="35" s="1"/>
  <c r="O8328" i="35" s="1"/>
  <c r="P8329" i="35"/>
  <c r="P8331" i="35" s="1"/>
  <c r="D8192" i="35"/>
  <c r="D8194" i="35" s="1"/>
  <c r="D1397" i="35"/>
  <c r="D1404" i="35" s="1"/>
  <c r="D1414" i="35" s="1"/>
  <c r="D1418" i="35" s="1"/>
  <c r="G1260" i="35"/>
  <c r="O4335" i="35"/>
  <c r="O4336" i="35"/>
  <c r="O4386" i="35" s="1"/>
  <c r="O4389" i="35" s="1"/>
  <c r="O4399" i="35" s="1"/>
  <c r="O4403" i="35" s="1"/>
  <c r="Q4335" i="35"/>
  <c r="Q4336" i="35"/>
  <c r="Q4386" i="35" s="1"/>
  <c r="P4335" i="35"/>
  <c r="P4337" i="35"/>
  <c r="P4386" i="35" s="1"/>
  <c r="P4389" i="35" s="1"/>
  <c r="P4399" i="35" s="1"/>
  <c r="P4403" i="35" s="1"/>
  <c r="H4389" i="35"/>
  <c r="H4399" i="35" s="1"/>
  <c r="H4403" i="35" s="1"/>
  <c r="G4472" i="35"/>
  <c r="G4490" i="35"/>
  <c r="G4523" i="35" s="1"/>
  <c r="G4530" i="35" s="1"/>
  <c r="G4540" i="35" s="1"/>
  <c r="G4544" i="35" s="1"/>
  <c r="H4472" i="35"/>
  <c r="H4490" i="35"/>
  <c r="H4523" i="35" s="1"/>
  <c r="H4530" i="35" s="1"/>
  <c r="H4540" i="35" s="1"/>
  <c r="H4544" i="35" s="1"/>
  <c r="J4472" i="35"/>
  <c r="J4495" i="35"/>
  <c r="J4523" i="35" s="1"/>
  <c r="J4530" i="35" s="1"/>
  <c r="J4540" i="35" s="1"/>
  <c r="J4544" i="35" s="1"/>
  <c r="P4547" i="35"/>
  <c r="P4545" i="35"/>
  <c r="I5066" i="35"/>
  <c r="I5068" i="35"/>
  <c r="F4682" i="35"/>
  <c r="F4684" i="35" s="1"/>
  <c r="L4910" i="35"/>
  <c r="L4920" i="35" s="1"/>
  <c r="L4924" i="35" s="1"/>
  <c r="K4472" i="35"/>
  <c r="H4901" i="35"/>
  <c r="H4907" i="35" s="1"/>
  <c r="H4856" i="35"/>
  <c r="O5066" i="35"/>
  <c r="O5068" i="35" s="1"/>
  <c r="F5066" i="35"/>
  <c r="F5068" i="35" s="1"/>
  <c r="H5068" i="35"/>
  <c r="H5066" i="35"/>
  <c r="D5203" i="35"/>
  <c r="D5205" i="35" s="1"/>
  <c r="N5134" i="35"/>
  <c r="N5135" i="35"/>
  <c r="N5185" i="35" s="1"/>
  <c r="N5188" i="35" s="1"/>
  <c r="N5198" i="35" s="1"/>
  <c r="N5202" i="35" s="1"/>
  <c r="R5134" i="35"/>
  <c r="R5135" i="35"/>
  <c r="R5185" i="35" s="1"/>
  <c r="R5188" i="35" s="1"/>
  <c r="R5198" i="35" s="1"/>
  <c r="R5202" i="35" s="1"/>
  <c r="K5134" i="35"/>
  <c r="K5135" i="35"/>
  <c r="K5185" i="35" s="1"/>
  <c r="K5188" i="35" s="1"/>
  <c r="K5198" i="35" s="1"/>
  <c r="K5202" i="35" s="1"/>
  <c r="F5273" i="35"/>
  <c r="F5274" i="35"/>
  <c r="F5324" i="35" s="1"/>
  <c r="R5273" i="35"/>
  <c r="R5274" i="35"/>
  <c r="R5324" i="35" s="1"/>
  <c r="J5431" i="35"/>
  <c r="J5441" i="35" s="1"/>
  <c r="J5445" i="35" s="1"/>
  <c r="N5273" i="35"/>
  <c r="N5274" i="35"/>
  <c r="N5324" i="35" s="1"/>
  <c r="Q5273" i="35"/>
  <c r="Q5274" i="35"/>
  <c r="Q5324" i="35" s="1"/>
  <c r="J5134" i="35"/>
  <c r="L5589" i="35"/>
  <c r="L5587" i="35"/>
  <c r="O5655" i="35"/>
  <c r="O5656" i="35"/>
  <c r="O5706" i="35" s="1"/>
  <c r="O5709" i="35" s="1"/>
  <c r="O5719" i="35" s="1"/>
  <c r="O5723" i="35" s="1"/>
  <c r="N5655" i="35"/>
  <c r="N5656" i="35"/>
  <c r="N5706" i="35" s="1"/>
  <c r="N5709" i="35" s="1"/>
  <c r="N5719" i="35" s="1"/>
  <c r="N5723" i="35" s="1"/>
  <c r="O5967" i="35"/>
  <c r="O5969" i="35" s="1"/>
  <c r="Q5377" i="35"/>
  <c r="Q5378" i="35"/>
  <c r="Q5428" i="35" s="1"/>
  <c r="D5428" i="35"/>
  <c r="D5431" i="35" s="1"/>
  <c r="D5441" i="35" s="1"/>
  <c r="D5445" i="35" s="1"/>
  <c r="G5377" i="35"/>
  <c r="G5378" i="35"/>
  <c r="G5428" i="35" s="1"/>
  <c r="F5377" i="35"/>
  <c r="F5378" i="35"/>
  <c r="F5428" i="35" s="1"/>
  <c r="M5655" i="35"/>
  <c r="M5656" i="35"/>
  <c r="M5706" i="35" s="1"/>
  <c r="M5709" i="35" s="1"/>
  <c r="M5719" i="35" s="1"/>
  <c r="M5723" i="35" s="1"/>
  <c r="H5587" i="35"/>
  <c r="H5589" i="35" s="1"/>
  <c r="H5706" i="35"/>
  <c r="H5709" i="35" s="1"/>
  <c r="H5719" i="35" s="1"/>
  <c r="H5723" i="35" s="1"/>
  <c r="N5899" i="35"/>
  <c r="N5949" i="35" s="1"/>
  <c r="N5898" i="35"/>
  <c r="G6035" i="35"/>
  <c r="G6036" i="35"/>
  <c r="G6086" i="35" s="1"/>
  <c r="G6093" i="35" s="1"/>
  <c r="G6103" i="35" s="1"/>
  <c r="G6107" i="35" s="1"/>
  <c r="E6035" i="35"/>
  <c r="E6036" i="35"/>
  <c r="E6086" i="35" s="1"/>
  <c r="E6093" i="35" s="1"/>
  <c r="E6103" i="35" s="1"/>
  <c r="E6107" i="35" s="1"/>
  <c r="J5952" i="35"/>
  <c r="J5962" i="35" s="1"/>
  <c r="J5966" i="35" s="1"/>
  <c r="I6176" i="35"/>
  <c r="I6177" i="35"/>
  <c r="I6227" i="35" s="1"/>
  <c r="I6230" i="35" s="1"/>
  <c r="I6240" i="35" s="1"/>
  <c r="I6244" i="35" s="1"/>
  <c r="Q6315" i="35"/>
  <c r="Q6316" i="35"/>
  <c r="Q6366" i="35" s="1"/>
  <c r="Q6473" i="35" s="1"/>
  <c r="Q6483" i="35" s="1"/>
  <c r="Q6487" i="35" s="1"/>
  <c r="H6035" i="35"/>
  <c r="H6036" i="35"/>
  <c r="H6086" i="35" s="1"/>
  <c r="H6093" i="35" s="1"/>
  <c r="H6103" i="35" s="1"/>
  <c r="H6107" i="35" s="1"/>
  <c r="R6176" i="35"/>
  <c r="R6177" i="35"/>
  <c r="R6227" i="35" s="1"/>
  <c r="R6230" i="35" s="1"/>
  <c r="R6240" i="35" s="1"/>
  <c r="R6244" i="35" s="1"/>
  <c r="R6315" i="35"/>
  <c r="R6316" i="35"/>
  <c r="R6366" i="35" s="1"/>
  <c r="R6473" i="35" s="1"/>
  <c r="R6483" i="35" s="1"/>
  <c r="R6487" i="35" s="1"/>
  <c r="G6245" i="35"/>
  <c r="G6247" i="35" s="1"/>
  <c r="H6245" i="35"/>
  <c r="H6247" i="35" s="1"/>
  <c r="R6697" i="35"/>
  <c r="R6698" i="35"/>
  <c r="R6748" i="35" s="1"/>
  <c r="R6751" i="35" s="1"/>
  <c r="R6761" i="35" s="1"/>
  <c r="R6765" i="35" s="1"/>
  <c r="L5969" i="35"/>
  <c r="L5967" i="35"/>
  <c r="G6697" i="35"/>
  <c r="G6698" i="35"/>
  <c r="G6748" i="35" s="1"/>
  <c r="G6751" i="35" s="1"/>
  <c r="G6761" i="35" s="1"/>
  <c r="G6765" i="35" s="1"/>
  <c r="H6766" i="35"/>
  <c r="H6768" i="35" s="1"/>
  <c r="I6940" i="35"/>
  <c r="I6954" i="35"/>
  <c r="I6991" i="35" s="1"/>
  <c r="P6490" i="35"/>
  <c r="P6488" i="35"/>
  <c r="N7218" i="35"/>
  <c r="N7219" i="35"/>
  <c r="N7269" i="35" s="1"/>
  <c r="N7272" i="35" s="1"/>
  <c r="N7282" i="35" s="1"/>
  <c r="N7286" i="35" s="1"/>
  <c r="D5969" i="35"/>
  <c r="D5967" i="35"/>
  <c r="P6607" i="35"/>
  <c r="P6614" i="35" s="1"/>
  <c r="P6624" i="35" s="1"/>
  <c r="P6628" i="35" s="1"/>
  <c r="Q6768" i="35"/>
  <c r="Q6766" i="35"/>
  <c r="O7218" i="35"/>
  <c r="O7219" i="35"/>
  <c r="O7269" i="35" s="1"/>
  <c r="O7272" i="35" s="1"/>
  <c r="O7282" i="35" s="1"/>
  <c r="O7286" i="35" s="1"/>
  <c r="N5952" i="35"/>
  <c r="N5962" i="35" s="1"/>
  <c r="N5966" i="35" s="1"/>
  <c r="D6245" i="35"/>
  <c r="D6247" i="35" s="1"/>
  <c r="D6607" i="35"/>
  <c r="D6614" i="35" s="1"/>
  <c r="D6624" i="35" s="1"/>
  <c r="D6628" i="35" s="1"/>
  <c r="G6556" i="35"/>
  <c r="G6557" i="35"/>
  <c r="G6607" i="35" s="1"/>
  <c r="G6614" i="35" s="1"/>
  <c r="G6624" i="35" s="1"/>
  <c r="G6628" i="35" s="1"/>
  <c r="F6556" i="35"/>
  <c r="F6557" i="35"/>
  <c r="F6607" i="35" s="1"/>
  <c r="F6614" i="35" s="1"/>
  <c r="F6624" i="35" s="1"/>
  <c r="F6628" i="35" s="1"/>
  <c r="E6557" i="35"/>
  <c r="E6607" i="35" s="1"/>
  <c r="E6614" i="35" s="1"/>
  <c r="E6624" i="35" s="1"/>
  <c r="E6628" i="35" s="1"/>
  <c r="E6556" i="35"/>
  <c r="R7461" i="35"/>
  <c r="R7462" i="35"/>
  <c r="R7512" i="35" s="1"/>
  <c r="H6631" i="35"/>
  <c r="H6629" i="35"/>
  <c r="L7150" i="35"/>
  <c r="L7152" i="35" s="1"/>
  <c r="R7515" i="35"/>
  <c r="R7525" i="35" s="1"/>
  <c r="R7529" i="35" s="1"/>
  <c r="P7128" i="35"/>
  <c r="P7135" i="35" s="1"/>
  <c r="P7145" i="35" s="1"/>
  <c r="P7149" i="35" s="1"/>
  <c r="L7530" i="35"/>
  <c r="L7532" i="35" s="1"/>
  <c r="P6836" i="35"/>
  <c r="P6837" i="35"/>
  <c r="P6887" i="35" s="1"/>
  <c r="P6994" i="35" s="1"/>
  <c r="P7004" i="35" s="1"/>
  <c r="P7008" i="35" s="1"/>
  <c r="D6887" i="35"/>
  <c r="D6994" i="35" s="1"/>
  <c r="D7004" i="35" s="1"/>
  <c r="D7008" i="35" s="1"/>
  <c r="G6836" i="35"/>
  <c r="G6837" i="35"/>
  <c r="G6887" i="35" s="1"/>
  <c r="G6994" i="35" s="1"/>
  <c r="G7004" i="35" s="1"/>
  <c r="G7008" i="35" s="1"/>
  <c r="F6836" i="35"/>
  <c r="F6837" i="35"/>
  <c r="F6887" i="35" s="1"/>
  <c r="F6994" i="35" s="1"/>
  <c r="F7004" i="35" s="1"/>
  <c r="F7008" i="35" s="1"/>
  <c r="O7077" i="35"/>
  <c r="O7078" i="35"/>
  <c r="O7128" i="35" s="1"/>
  <c r="O7135" i="35" s="1"/>
  <c r="O7145" i="35" s="1"/>
  <c r="O7149" i="35" s="1"/>
  <c r="N7077" i="35"/>
  <c r="N7078" i="35"/>
  <c r="N7128" i="35" s="1"/>
  <c r="N7135" i="35" s="1"/>
  <c r="N7145" i="35" s="1"/>
  <c r="N7149" i="35" s="1"/>
  <c r="M7077" i="35"/>
  <c r="M7078" i="35"/>
  <c r="M7128" i="35" s="1"/>
  <c r="M7135" i="35" s="1"/>
  <c r="M7145" i="35" s="1"/>
  <c r="M7149" i="35" s="1"/>
  <c r="F7287" i="35"/>
  <c r="F7289" i="35" s="1"/>
  <c r="E6766" i="35"/>
  <c r="E6768" i="35" s="1"/>
  <c r="H7077" i="35"/>
  <c r="P7530" i="35"/>
  <c r="P7532" i="35" s="1"/>
  <c r="J7598" i="35"/>
  <c r="J7610" i="35"/>
  <c r="J7649" i="35" s="1"/>
  <c r="J7656" i="35" s="1"/>
  <c r="J7666" i="35" s="1"/>
  <c r="J7670" i="35" s="1"/>
  <c r="M7878" i="35"/>
  <c r="M7879" i="35"/>
  <c r="M7929" i="35" s="1"/>
  <c r="M8036" i="35" s="1"/>
  <c r="M8046" i="35" s="1"/>
  <c r="M8050" i="35" s="1"/>
  <c r="I7598" i="35"/>
  <c r="I7633" i="35"/>
  <c r="I7649" i="35" s="1"/>
  <c r="I7656" i="35" s="1"/>
  <c r="I7666" i="35" s="1"/>
  <c r="I7670" i="35" s="1"/>
  <c r="F7739" i="35"/>
  <c r="F7740" i="35"/>
  <c r="F7790" i="35" s="1"/>
  <c r="F7793" i="35" s="1"/>
  <c r="F7803" i="35" s="1"/>
  <c r="F7807" i="35" s="1"/>
  <c r="G8051" i="35"/>
  <c r="G8053" i="35" s="1"/>
  <c r="G7598" i="35"/>
  <c r="G7633" i="35"/>
  <c r="G7649" i="35" s="1"/>
  <c r="G7656" i="35" s="1"/>
  <c r="G7666" i="35" s="1"/>
  <c r="G7670" i="35" s="1"/>
  <c r="N7673" i="35"/>
  <c r="N7671" i="35"/>
  <c r="I8260" i="35"/>
  <c r="I8261" i="35"/>
  <c r="I8311" i="35" s="1"/>
  <c r="I8314" i="35" s="1"/>
  <c r="I8324" i="35" s="1"/>
  <c r="I8328" i="35" s="1"/>
  <c r="I8119" i="35"/>
  <c r="I8120" i="35"/>
  <c r="I8170" i="35" s="1"/>
  <c r="I8177" i="35" s="1"/>
  <c r="I8187" i="35" s="1"/>
  <c r="I8191" i="35" s="1"/>
  <c r="J8260" i="35"/>
  <c r="J8261" i="35"/>
  <c r="J8311" i="35" s="1"/>
  <c r="J8314" i="35" s="1"/>
  <c r="J8324" i="35" s="1"/>
  <c r="J8328" i="35" s="1"/>
  <c r="H8053" i="35"/>
  <c r="H8051" i="35"/>
  <c r="R8119" i="35"/>
  <c r="R8120" i="35"/>
  <c r="R8170" i="35" s="1"/>
  <c r="R8177" i="35" s="1"/>
  <c r="R8187" i="35" s="1"/>
  <c r="R8191" i="35" s="1"/>
  <c r="D8311" i="35"/>
  <c r="D8314" i="35" s="1"/>
  <c r="D8324" i="35" s="1"/>
  <c r="D8328" i="35" s="1"/>
  <c r="P8192" i="35"/>
  <c r="P8194" i="35" s="1"/>
  <c r="G825" i="35"/>
  <c r="K1260" i="35"/>
  <c r="I1209" i="35"/>
  <c r="Q1918" i="35"/>
  <c r="Q1925" i="35" s="1"/>
  <c r="Q1935" i="35" s="1"/>
  <c r="Q1939" i="35" s="1"/>
  <c r="K1918" i="35"/>
  <c r="K1925" i="35" s="1"/>
  <c r="K1935" i="35" s="1"/>
  <c r="K1939" i="35" s="1"/>
  <c r="D1156" i="35"/>
  <c r="E4335" i="35"/>
  <c r="E4336" i="35"/>
  <c r="E4386" i="35" s="1"/>
  <c r="J4386" i="35"/>
  <c r="J4389" i="35" s="1"/>
  <c r="J4399" i="35" s="1"/>
  <c r="J4403" i="35" s="1"/>
  <c r="F4335" i="35"/>
  <c r="D4386" i="35"/>
  <c r="D4389" i="35" s="1"/>
  <c r="D4399" i="35" s="1"/>
  <c r="D4403" i="35" s="1"/>
  <c r="I4472" i="35"/>
  <c r="I4473" i="35"/>
  <c r="I4523" i="35" s="1"/>
  <c r="I4530" i="35" s="1"/>
  <c r="I4540" i="35" s="1"/>
  <c r="I4544" i="35" s="1"/>
  <c r="L4472" i="35"/>
  <c r="L4490" i="35"/>
  <c r="L4523" i="35" s="1"/>
  <c r="L4530" i="35" s="1"/>
  <c r="L4540" i="35" s="1"/>
  <c r="L4544" i="35" s="1"/>
  <c r="N4472" i="35"/>
  <c r="N4490" i="35"/>
  <c r="N4523" i="35" s="1"/>
  <c r="N4530" i="35" s="1"/>
  <c r="N4540" i="35" s="1"/>
  <c r="N4544" i="35" s="1"/>
  <c r="O4472" i="35"/>
  <c r="O4495" i="35"/>
  <c r="O4523" i="35" s="1"/>
  <c r="O4530" i="35" s="1"/>
  <c r="O4540" i="35" s="1"/>
  <c r="O4544" i="35" s="1"/>
  <c r="D4545" i="35"/>
  <c r="D4547" i="35" s="1"/>
  <c r="G4925" i="35"/>
  <c r="G4927" i="35" s="1"/>
  <c r="J4857" i="35"/>
  <c r="J4907" i="35" s="1"/>
  <c r="J4910" i="35" s="1"/>
  <c r="J4920" i="35" s="1"/>
  <c r="J4924" i="35" s="1"/>
  <c r="J4856" i="35"/>
  <c r="N4682" i="35"/>
  <c r="N4684" i="35"/>
  <c r="M5066" i="35"/>
  <c r="M5068" i="35" s="1"/>
  <c r="R4910" i="35"/>
  <c r="R4920" i="35" s="1"/>
  <c r="R4924" i="35" s="1"/>
  <c r="J4994" i="35"/>
  <c r="J5044" i="35" s="1"/>
  <c r="J5051" i="35" s="1"/>
  <c r="J5061" i="35" s="1"/>
  <c r="J5065" i="35" s="1"/>
  <c r="J4993" i="35"/>
  <c r="E4682" i="35"/>
  <c r="E4684" i="35" s="1"/>
  <c r="M4682" i="35"/>
  <c r="M4684" i="35" s="1"/>
  <c r="R4682" i="35"/>
  <c r="R4684" i="35"/>
  <c r="E4910" i="35"/>
  <c r="E4920" i="35" s="1"/>
  <c r="E4924" i="35" s="1"/>
  <c r="M4910" i="35"/>
  <c r="M4920" i="35" s="1"/>
  <c r="M4924" i="35" s="1"/>
  <c r="F4907" i="35"/>
  <c r="P4901" i="35"/>
  <c r="P4907" i="35" s="1"/>
  <c r="P4910" i="35" s="1"/>
  <c r="P4920" i="35" s="1"/>
  <c r="P4924" i="35" s="1"/>
  <c r="P4856" i="35"/>
  <c r="G5066" i="35"/>
  <c r="G5068" i="35"/>
  <c r="P5066" i="35"/>
  <c r="P5068" i="35" s="1"/>
  <c r="F5134" i="35"/>
  <c r="F5135" i="35"/>
  <c r="F5185" i="35" s="1"/>
  <c r="F5188" i="35" s="1"/>
  <c r="F5198" i="35" s="1"/>
  <c r="F5202" i="35" s="1"/>
  <c r="M5134" i="35"/>
  <c r="M5135" i="35"/>
  <c r="M5185" i="35" s="1"/>
  <c r="M5188" i="35" s="1"/>
  <c r="M5198" i="35" s="1"/>
  <c r="M5202" i="35" s="1"/>
  <c r="G5134" i="35"/>
  <c r="G5135" i="35"/>
  <c r="G5185" i="35" s="1"/>
  <c r="G5188" i="35" s="1"/>
  <c r="G5198" i="35" s="1"/>
  <c r="G5202" i="35" s="1"/>
  <c r="K5273" i="35"/>
  <c r="K5274" i="35"/>
  <c r="K5324" i="35" s="1"/>
  <c r="K5431" i="35" s="1"/>
  <c r="K5441" i="35" s="1"/>
  <c r="K5445" i="35" s="1"/>
  <c r="Q5134" i="35"/>
  <c r="Q5135" i="35"/>
  <c r="Q5185" i="35" s="1"/>
  <c r="Q5188" i="35" s="1"/>
  <c r="Q5198" i="35" s="1"/>
  <c r="Q5202" i="35" s="1"/>
  <c r="M5273" i="35"/>
  <c r="M5274" i="35"/>
  <c r="M5324" i="35" s="1"/>
  <c r="M5431" i="35" s="1"/>
  <c r="M5441" i="35" s="1"/>
  <c r="M5445" i="35" s="1"/>
  <c r="J5514" i="35"/>
  <c r="J5515" i="35"/>
  <c r="J5565" i="35" s="1"/>
  <c r="J5572" i="35" s="1"/>
  <c r="J5582" i="35" s="1"/>
  <c r="J5586" i="35" s="1"/>
  <c r="O5587" i="35"/>
  <c r="O5589" i="35" s="1"/>
  <c r="M5587" i="35"/>
  <c r="M5589" i="35"/>
  <c r="K5655" i="35"/>
  <c r="K5656" i="35"/>
  <c r="K5706" i="35" s="1"/>
  <c r="K5709" i="35" s="1"/>
  <c r="K5719" i="35" s="1"/>
  <c r="K5723" i="35" s="1"/>
  <c r="J5655" i="35"/>
  <c r="J5656" i="35"/>
  <c r="J5706" i="35" s="1"/>
  <c r="J5709" i="35" s="1"/>
  <c r="J5719" i="35" s="1"/>
  <c r="J5723" i="35" s="1"/>
  <c r="I5657" i="35"/>
  <c r="I5706" i="35" s="1"/>
  <c r="I5709" i="35" s="1"/>
  <c r="I5719" i="35" s="1"/>
  <c r="I5723" i="35" s="1"/>
  <c r="I5655" i="35"/>
  <c r="P5377" i="35"/>
  <c r="P5378" i="35"/>
  <c r="P5428" i="35" s="1"/>
  <c r="M5378" i="35"/>
  <c r="M5428" i="35" s="1"/>
  <c r="M5377" i="35"/>
  <c r="R5377" i="35"/>
  <c r="R5378" i="35"/>
  <c r="R5428" i="35" s="1"/>
  <c r="K5587" i="35"/>
  <c r="K5589" i="35" s="1"/>
  <c r="P5587" i="35"/>
  <c r="P5589" i="35" s="1"/>
  <c r="H5655" i="35"/>
  <c r="R5898" i="35"/>
  <c r="R5899" i="35"/>
  <c r="R5949" i="35" s="1"/>
  <c r="E5706" i="35"/>
  <c r="E5709" i="35" s="1"/>
  <c r="E5719" i="35" s="1"/>
  <c r="E5723" i="35" s="1"/>
  <c r="I5952" i="35"/>
  <c r="I5962" i="35" s="1"/>
  <c r="I5966" i="35" s="1"/>
  <c r="Q5952" i="35"/>
  <c r="Q5962" i="35" s="1"/>
  <c r="Q5966" i="35" s="1"/>
  <c r="Q6035" i="35"/>
  <c r="Q6036" i="35"/>
  <c r="Q6086" i="35" s="1"/>
  <c r="Q6093" i="35" s="1"/>
  <c r="Q6103" i="35" s="1"/>
  <c r="Q6107" i="35" s="1"/>
  <c r="R5952" i="35"/>
  <c r="R5962" i="35" s="1"/>
  <c r="R5966" i="35" s="1"/>
  <c r="M6176" i="35"/>
  <c r="M6177" i="35"/>
  <c r="M6227" i="35" s="1"/>
  <c r="M6230" i="35" s="1"/>
  <c r="M6240" i="35" s="1"/>
  <c r="M6244" i="35" s="1"/>
  <c r="P6035" i="35"/>
  <c r="P6036" i="35"/>
  <c r="P6086" i="35" s="1"/>
  <c r="P6093" i="35" s="1"/>
  <c r="P6103" i="35" s="1"/>
  <c r="P6107" i="35" s="1"/>
  <c r="F6176" i="35"/>
  <c r="F6177" i="35"/>
  <c r="F6227" i="35" s="1"/>
  <c r="F6230" i="35" s="1"/>
  <c r="F6240" i="35" s="1"/>
  <c r="F6244" i="35" s="1"/>
  <c r="F6315" i="35"/>
  <c r="F6316" i="35"/>
  <c r="F6366" i="35" s="1"/>
  <c r="F6473" i="35" s="1"/>
  <c r="F6483" i="35" s="1"/>
  <c r="F6487" i="35" s="1"/>
  <c r="G6490" i="35"/>
  <c r="G6488" i="35"/>
  <c r="H6488" i="35"/>
  <c r="H6490" i="35" s="1"/>
  <c r="J6086" i="35"/>
  <c r="J6093" i="35" s="1"/>
  <c r="J6103" i="35" s="1"/>
  <c r="J6107" i="35" s="1"/>
  <c r="K6697" i="35"/>
  <c r="K6698" i="35"/>
  <c r="K6748" i="35" s="1"/>
  <c r="K6751" i="35" s="1"/>
  <c r="K6761" i="35" s="1"/>
  <c r="K6765" i="35" s="1"/>
  <c r="L6766" i="35"/>
  <c r="L6768" i="35" s="1"/>
  <c r="P6245" i="35"/>
  <c r="P6247" i="35" s="1"/>
  <c r="L6556" i="35"/>
  <c r="L6557" i="35"/>
  <c r="L6607" i="35" s="1"/>
  <c r="L6614" i="35" s="1"/>
  <c r="L6624" i="35" s="1"/>
  <c r="L6628" i="35" s="1"/>
  <c r="R7219" i="35"/>
  <c r="R7269" i="35" s="1"/>
  <c r="R7272" i="35" s="1"/>
  <c r="R7282" i="35" s="1"/>
  <c r="R7286" i="35" s="1"/>
  <c r="R7218" i="35"/>
  <c r="G7530" i="35"/>
  <c r="G7532" i="35"/>
  <c r="L6108" i="35"/>
  <c r="L6110" i="35"/>
  <c r="D6473" i="35"/>
  <c r="D6483" i="35" s="1"/>
  <c r="D6487" i="35" s="1"/>
  <c r="P6556" i="35"/>
  <c r="R6556" i="35"/>
  <c r="R6557" i="35"/>
  <c r="R6607" i="35" s="1"/>
  <c r="R6614" i="35" s="1"/>
  <c r="R6624" i="35" s="1"/>
  <c r="R6628" i="35" s="1"/>
  <c r="Q6556" i="35"/>
  <c r="Q6557" i="35"/>
  <c r="Q6607" i="35" s="1"/>
  <c r="Q6614" i="35" s="1"/>
  <c r="Q6624" i="35" s="1"/>
  <c r="Q6628" i="35" s="1"/>
  <c r="P7077" i="35"/>
  <c r="Q7287" i="35"/>
  <c r="Q7289" i="35" s="1"/>
  <c r="H6836" i="35"/>
  <c r="H6837" i="35"/>
  <c r="H6887" i="35" s="1"/>
  <c r="H6994" i="35" s="1"/>
  <c r="H7004" i="35" s="1"/>
  <c r="H7008" i="35" s="1"/>
  <c r="R6837" i="35"/>
  <c r="R6887" i="35" s="1"/>
  <c r="R6994" i="35" s="1"/>
  <c r="R7004" i="35" s="1"/>
  <c r="R7008" i="35" s="1"/>
  <c r="R6836" i="35"/>
  <c r="K7077" i="35"/>
  <c r="K7078" i="35"/>
  <c r="K7128" i="35" s="1"/>
  <c r="K7135" i="35" s="1"/>
  <c r="K7145" i="35" s="1"/>
  <c r="K7149" i="35" s="1"/>
  <c r="J7077" i="35"/>
  <c r="J7078" i="35"/>
  <c r="J7128" i="35" s="1"/>
  <c r="J7135" i="35" s="1"/>
  <c r="J7145" i="35" s="1"/>
  <c r="J7149" i="35" s="1"/>
  <c r="I7077" i="35"/>
  <c r="I7078" i="35"/>
  <c r="I7128" i="35" s="1"/>
  <c r="I7135" i="35" s="1"/>
  <c r="I7145" i="35" s="1"/>
  <c r="I7149" i="35" s="1"/>
  <c r="E7515" i="35"/>
  <c r="E7525" i="35" s="1"/>
  <c r="E7529" i="35" s="1"/>
  <c r="M7530" i="35"/>
  <c r="M7532" i="35" s="1"/>
  <c r="F7530" i="35"/>
  <c r="F7532" i="35" s="1"/>
  <c r="R6086" i="35"/>
  <c r="R6093" i="35" s="1"/>
  <c r="R6103" i="35" s="1"/>
  <c r="R6107" i="35" s="1"/>
  <c r="L6994" i="35"/>
  <c r="L7004" i="35" s="1"/>
  <c r="L7008" i="35" s="1"/>
  <c r="E7287" i="35"/>
  <c r="E7289" i="35" s="1"/>
  <c r="I7739" i="35"/>
  <c r="I7740" i="35"/>
  <c r="I7790" i="35" s="1"/>
  <c r="I7793" i="35" s="1"/>
  <c r="I7803" i="35" s="1"/>
  <c r="I7807" i="35" s="1"/>
  <c r="Q7878" i="35"/>
  <c r="Q7879" i="35"/>
  <c r="Q7929" i="35" s="1"/>
  <c r="Q8036" i="35" s="1"/>
  <c r="Q8046" i="35" s="1"/>
  <c r="Q8050" i="35" s="1"/>
  <c r="M7598" i="35"/>
  <c r="M7633" i="35"/>
  <c r="M7649" i="35" s="1"/>
  <c r="M7656" i="35" s="1"/>
  <c r="M7666" i="35" s="1"/>
  <c r="M7670" i="35" s="1"/>
  <c r="J7739" i="35"/>
  <c r="J7740" i="35"/>
  <c r="J7790" i="35" s="1"/>
  <c r="J7793" i="35" s="1"/>
  <c r="J7803" i="35" s="1"/>
  <c r="J7807" i="35" s="1"/>
  <c r="K8051" i="35"/>
  <c r="K8053" i="35"/>
  <c r="F7598" i="35"/>
  <c r="F7633" i="35"/>
  <c r="F7649" i="35" s="1"/>
  <c r="F7656" i="35" s="1"/>
  <c r="F7666" i="35" s="1"/>
  <c r="F7670" i="35" s="1"/>
  <c r="G7739" i="35"/>
  <c r="G7740" i="35"/>
  <c r="G7790" i="35" s="1"/>
  <c r="G7793" i="35" s="1"/>
  <c r="G7803" i="35" s="1"/>
  <c r="G7807" i="35" s="1"/>
  <c r="K7598" i="35"/>
  <c r="K7633" i="35"/>
  <c r="K7649" i="35" s="1"/>
  <c r="K7656" i="35" s="1"/>
  <c r="K7666" i="35" s="1"/>
  <c r="K7670" i="35" s="1"/>
  <c r="J7982" i="35"/>
  <c r="J7983" i="35"/>
  <c r="J8033" i="35" s="1"/>
  <c r="J8036" i="35" s="1"/>
  <c r="J8046" i="35" s="1"/>
  <c r="J8050" i="35" s="1"/>
  <c r="E7671" i="35"/>
  <c r="E7673" i="35"/>
  <c r="K8119" i="35"/>
  <c r="K8120" i="35"/>
  <c r="K8170" i="35" s="1"/>
  <c r="K8177" i="35" s="1"/>
  <c r="K8187" i="35" s="1"/>
  <c r="K8191" i="35" s="1"/>
  <c r="D7671" i="35"/>
  <c r="D7673" i="35" s="1"/>
  <c r="D8051" i="35"/>
  <c r="D8053" i="35" s="1"/>
  <c r="M8260" i="35"/>
  <c r="M8261" i="35"/>
  <c r="M8311" i="35" s="1"/>
  <c r="M8314" i="35" s="1"/>
  <c r="M8324" i="35" s="1"/>
  <c r="M8328" i="35" s="1"/>
  <c r="M8119" i="35"/>
  <c r="M8120" i="35"/>
  <c r="M8170" i="35" s="1"/>
  <c r="M8177" i="35" s="1"/>
  <c r="M8187" i="35" s="1"/>
  <c r="M8191" i="35" s="1"/>
  <c r="N8260" i="35"/>
  <c r="N8261" i="35"/>
  <c r="N8311" i="35" s="1"/>
  <c r="N8314" i="35" s="1"/>
  <c r="N8324" i="35" s="1"/>
  <c r="N8328" i="35" s="1"/>
  <c r="P8051" i="35"/>
  <c r="P8053" i="35" s="1"/>
  <c r="F8119" i="35"/>
  <c r="F8120" i="35"/>
  <c r="F8170" i="35" s="1"/>
  <c r="F8177" i="35" s="1"/>
  <c r="F8187" i="35" s="1"/>
  <c r="F8191" i="35" s="1"/>
  <c r="G8260" i="35"/>
  <c r="G8261" i="35"/>
  <c r="G8311" i="35" s="1"/>
  <c r="G8314" i="35" s="1"/>
  <c r="G8324" i="35" s="1"/>
  <c r="G8328" i="35" s="1"/>
  <c r="L8192" i="35"/>
  <c r="L8194" i="35"/>
  <c r="G8192" i="35"/>
  <c r="G8194" i="35" s="1"/>
  <c r="E1260" i="35"/>
  <c r="O1260" i="35"/>
  <c r="I4336" i="35"/>
  <c r="I4386" i="35" s="1"/>
  <c r="I4389" i="35" s="1"/>
  <c r="I4399" i="35" s="1"/>
  <c r="I4403" i="35" s="1"/>
  <c r="I4335" i="35"/>
  <c r="E4389" i="35"/>
  <c r="E4399" i="35" s="1"/>
  <c r="E4403" i="35" s="1"/>
  <c r="Q4389" i="35"/>
  <c r="Q4399" i="35" s="1"/>
  <c r="Q4403" i="35" s="1"/>
  <c r="G4386" i="35"/>
  <c r="G4389" i="35" s="1"/>
  <c r="G4399" i="35" s="1"/>
  <c r="G4403" i="35" s="1"/>
  <c r="R4386" i="35"/>
  <c r="R4389" i="35" s="1"/>
  <c r="R4399" i="35" s="1"/>
  <c r="R4403" i="35" s="1"/>
  <c r="L4335" i="35"/>
  <c r="L4340" i="35"/>
  <c r="L4386" i="35" s="1"/>
  <c r="L4389" i="35" s="1"/>
  <c r="L4399" i="35" s="1"/>
  <c r="L4403" i="35" s="1"/>
  <c r="M4472" i="35"/>
  <c r="M4473" i="35"/>
  <c r="M4523" i="35" s="1"/>
  <c r="M4530" i="35" s="1"/>
  <c r="M4540" i="35" s="1"/>
  <c r="M4544" i="35" s="1"/>
  <c r="R4472" i="35"/>
  <c r="R4490" i="35"/>
  <c r="R4523" i="35" s="1"/>
  <c r="R4530" i="35" s="1"/>
  <c r="R4540" i="35" s="1"/>
  <c r="R4544" i="35" s="1"/>
  <c r="K4925" i="35"/>
  <c r="K4927" i="35" s="1"/>
  <c r="N4856" i="35"/>
  <c r="N4857" i="35"/>
  <c r="N4907" i="35" s="1"/>
  <c r="N4910" i="35" s="1"/>
  <c r="N4920" i="35" s="1"/>
  <c r="N4924" i="35" s="1"/>
  <c r="H4910" i="35"/>
  <c r="H4920" i="35" s="1"/>
  <c r="H4924" i="35" s="1"/>
  <c r="Q5066" i="35"/>
  <c r="Q5068" i="35" s="1"/>
  <c r="N4993" i="35"/>
  <c r="N4994" i="35"/>
  <c r="N5044" i="35" s="1"/>
  <c r="N5051" i="35" s="1"/>
  <c r="N5061" i="35" s="1"/>
  <c r="N5065" i="35" s="1"/>
  <c r="L4682" i="35"/>
  <c r="L4684" i="35" s="1"/>
  <c r="K5066" i="35"/>
  <c r="K5068" i="35" s="1"/>
  <c r="F4910" i="35"/>
  <c r="F4920" i="35" s="1"/>
  <c r="F4924" i="35" s="1"/>
  <c r="Q4856" i="35"/>
  <c r="D5068" i="35"/>
  <c r="D5066" i="35"/>
  <c r="P5134" i="35"/>
  <c r="P5135" i="35"/>
  <c r="P5185" i="35" s="1"/>
  <c r="P5188" i="35" s="1"/>
  <c r="P5198" i="35" s="1"/>
  <c r="P5202" i="35" s="1"/>
  <c r="L5134" i="35"/>
  <c r="L5135" i="35"/>
  <c r="L5185" i="35" s="1"/>
  <c r="L5188" i="35" s="1"/>
  <c r="L5198" i="35" s="1"/>
  <c r="L5202" i="35" s="1"/>
  <c r="H5134" i="35"/>
  <c r="H5135" i="35"/>
  <c r="H5185" i="35" s="1"/>
  <c r="H5188" i="35" s="1"/>
  <c r="H5198" i="35" s="1"/>
  <c r="H5202" i="35" s="1"/>
  <c r="P5273" i="35"/>
  <c r="P5274" i="35"/>
  <c r="P5324" i="35" s="1"/>
  <c r="P5431" i="35" s="1"/>
  <c r="P5441" i="35" s="1"/>
  <c r="P5445" i="35" s="1"/>
  <c r="G5273" i="35"/>
  <c r="G5274" i="35"/>
  <c r="G5324" i="35" s="1"/>
  <c r="G5431" i="35" s="1"/>
  <c r="G5441" i="35" s="1"/>
  <c r="G5445" i="35" s="1"/>
  <c r="I5273" i="35"/>
  <c r="I5274" i="35"/>
  <c r="I5324" i="35" s="1"/>
  <c r="N5514" i="35"/>
  <c r="N5515" i="35"/>
  <c r="N5565" i="35" s="1"/>
  <c r="N5572" i="35" s="1"/>
  <c r="N5582" i="35" s="1"/>
  <c r="N5586" i="35" s="1"/>
  <c r="D5726" i="35"/>
  <c r="D5724" i="35"/>
  <c r="G5655" i="35"/>
  <c r="G5656" i="35"/>
  <c r="G5706" i="35" s="1"/>
  <c r="G5709" i="35" s="1"/>
  <c r="G5719" i="35" s="1"/>
  <c r="G5723" i="35" s="1"/>
  <c r="F5655" i="35"/>
  <c r="F5656" i="35"/>
  <c r="F5706" i="35" s="1"/>
  <c r="F5709" i="35" s="1"/>
  <c r="F5719" i="35" s="1"/>
  <c r="F5723" i="35" s="1"/>
  <c r="Q5657" i="35"/>
  <c r="Q5706" i="35" s="1"/>
  <c r="Q5709" i="35" s="1"/>
  <c r="Q5719" i="35" s="1"/>
  <c r="Q5723" i="35" s="1"/>
  <c r="Q5655" i="35"/>
  <c r="G5967" i="35"/>
  <c r="G5969" i="35" s="1"/>
  <c r="L5377" i="35"/>
  <c r="L5378" i="35"/>
  <c r="L5428" i="35" s="1"/>
  <c r="I5377" i="35"/>
  <c r="I5378" i="35"/>
  <c r="I5428" i="35" s="1"/>
  <c r="O5377" i="35"/>
  <c r="O5378" i="35"/>
  <c r="O5428" i="35" s="1"/>
  <c r="O5431" i="35" s="1"/>
  <c r="O5441" i="35" s="1"/>
  <c r="O5445" i="35" s="1"/>
  <c r="N5377" i="35"/>
  <c r="N5378" i="35"/>
  <c r="N5428" i="35" s="1"/>
  <c r="G5589" i="35"/>
  <c r="G5587" i="35"/>
  <c r="I5589" i="35"/>
  <c r="I5587" i="35"/>
  <c r="P5706" i="35"/>
  <c r="P5709" i="35" s="1"/>
  <c r="P5719" i="35" s="1"/>
  <c r="P5723" i="35" s="1"/>
  <c r="E5655" i="35"/>
  <c r="O6036" i="35"/>
  <c r="O6086" i="35" s="1"/>
  <c r="O6093" i="35" s="1"/>
  <c r="O6103" i="35" s="1"/>
  <c r="O6107" i="35" s="1"/>
  <c r="O6035" i="35"/>
  <c r="M6035" i="35"/>
  <c r="M6036" i="35"/>
  <c r="M6086" i="35" s="1"/>
  <c r="M6093" i="35" s="1"/>
  <c r="M6103" i="35" s="1"/>
  <c r="M6107" i="35" s="1"/>
  <c r="P5969" i="35"/>
  <c r="P5967" i="35"/>
  <c r="Q6176" i="35"/>
  <c r="Q6177" i="35"/>
  <c r="Q6227" i="35" s="1"/>
  <c r="Q6230" i="35" s="1"/>
  <c r="Q6240" i="35" s="1"/>
  <c r="Q6244" i="35" s="1"/>
  <c r="I6315" i="35"/>
  <c r="I6316" i="35"/>
  <c r="I6366" i="35" s="1"/>
  <c r="I6473" i="35" s="1"/>
  <c r="I6483" i="35" s="1"/>
  <c r="I6487" i="35" s="1"/>
  <c r="J6176" i="35"/>
  <c r="J6177" i="35"/>
  <c r="J6227" i="35" s="1"/>
  <c r="J6230" i="35" s="1"/>
  <c r="J6240" i="35" s="1"/>
  <c r="J6244" i="35" s="1"/>
  <c r="J6315" i="35"/>
  <c r="J6316" i="35"/>
  <c r="J6366" i="35" s="1"/>
  <c r="J6473" i="35" s="1"/>
  <c r="J6483" i="35" s="1"/>
  <c r="J6487" i="35" s="1"/>
  <c r="O6245" i="35"/>
  <c r="O6247" i="35" s="1"/>
  <c r="J6697" i="35"/>
  <c r="J6698" i="35"/>
  <c r="J6748" i="35" s="1"/>
  <c r="J6751" i="35" s="1"/>
  <c r="J6761" i="35" s="1"/>
  <c r="J6765" i="35" s="1"/>
  <c r="J6035" i="35"/>
  <c r="L6245" i="35"/>
  <c r="L6247" i="35"/>
  <c r="O6697" i="35"/>
  <c r="O6698" i="35"/>
  <c r="O6748" i="35" s="1"/>
  <c r="O6751" i="35" s="1"/>
  <c r="O6761" i="35" s="1"/>
  <c r="O6765" i="35" s="1"/>
  <c r="P6766" i="35"/>
  <c r="P6768" i="35" s="1"/>
  <c r="K6488" i="35"/>
  <c r="K6490" i="35" s="1"/>
  <c r="K7530" i="35"/>
  <c r="K7532" i="35"/>
  <c r="I6766" i="35"/>
  <c r="I6768" i="35" s="1"/>
  <c r="G7218" i="35"/>
  <c r="G7219" i="35"/>
  <c r="G7269" i="35" s="1"/>
  <c r="G7272" i="35" s="1"/>
  <c r="G7282" i="35" s="1"/>
  <c r="G7286" i="35" s="1"/>
  <c r="E6245" i="35"/>
  <c r="E6247" i="35" s="1"/>
  <c r="O6556" i="35"/>
  <c r="O6557" i="35"/>
  <c r="O6607" i="35" s="1"/>
  <c r="O6614" i="35" s="1"/>
  <c r="O6624" i="35" s="1"/>
  <c r="O6628" i="35" s="1"/>
  <c r="N6556" i="35"/>
  <c r="N6557" i="35"/>
  <c r="N6607" i="35" s="1"/>
  <c r="N6614" i="35" s="1"/>
  <c r="N6624" i="35" s="1"/>
  <c r="N6628" i="35" s="1"/>
  <c r="M6556" i="35"/>
  <c r="M6557" i="35"/>
  <c r="M6607" i="35" s="1"/>
  <c r="M6614" i="35" s="1"/>
  <c r="M6624" i="35" s="1"/>
  <c r="M6628" i="35" s="1"/>
  <c r="J7461" i="35"/>
  <c r="J7462" i="35"/>
  <c r="J7512" i="35" s="1"/>
  <c r="J7515" i="35" s="1"/>
  <c r="J7525" i="35" s="1"/>
  <c r="J7529" i="35" s="1"/>
  <c r="Q6836" i="35"/>
  <c r="Q6837" i="35"/>
  <c r="Q6887" i="35" s="1"/>
  <c r="Q6994" i="35" s="1"/>
  <c r="Q7004" i="35" s="1"/>
  <c r="Q7008" i="35" s="1"/>
  <c r="M6836" i="35"/>
  <c r="M6837" i="35"/>
  <c r="M6887" i="35" s="1"/>
  <c r="M6994" i="35" s="1"/>
  <c r="M7004" i="35" s="1"/>
  <c r="M7008" i="35" s="1"/>
  <c r="O6836" i="35"/>
  <c r="O6837" i="35"/>
  <c r="O6887" i="35" s="1"/>
  <c r="O6994" i="35" s="1"/>
  <c r="O7004" i="35" s="1"/>
  <c r="O7008" i="35" s="1"/>
  <c r="N6836" i="35"/>
  <c r="N6837" i="35"/>
  <c r="N6887" i="35" s="1"/>
  <c r="N6994" i="35" s="1"/>
  <c r="N7004" i="35" s="1"/>
  <c r="N7008" i="35" s="1"/>
  <c r="D7128" i="35"/>
  <c r="D7135" i="35" s="1"/>
  <c r="D7145" i="35" s="1"/>
  <c r="D7149" i="35" s="1"/>
  <c r="G7077" i="35"/>
  <c r="G7078" i="35"/>
  <c r="G7128" i="35" s="1"/>
  <c r="G7135" i="35" s="1"/>
  <c r="G7145" i="35" s="1"/>
  <c r="G7149" i="35" s="1"/>
  <c r="F7077" i="35"/>
  <c r="F7078" i="35"/>
  <c r="F7128" i="35" s="1"/>
  <c r="F7135" i="35" s="1"/>
  <c r="F7145" i="35" s="1"/>
  <c r="F7149" i="35" s="1"/>
  <c r="E7078" i="35"/>
  <c r="E7128" i="35" s="1"/>
  <c r="E7135" i="35" s="1"/>
  <c r="E7145" i="35" s="1"/>
  <c r="E7149" i="35" s="1"/>
  <c r="E7077" i="35"/>
  <c r="N7515" i="35"/>
  <c r="N7525" i="35" s="1"/>
  <c r="N7529" i="35" s="1"/>
  <c r="R6035" i="35"/>
  <c r="M6766" i="35"/>
  <c r="M6768" i="35" s="1"/>
  <c r="M7739" i="35"/>
  <c r="M7740" i="35"/>
  <c r="M7790" i="35" s="1"/>
  <c r="M7793" i="35" s="1"/>
  <c r="M7803" i="35" s="1"/>
  <c r="M7807" i="35" s="1"/>
  <c r="Q7598" i="35"/>
  <c r="Q7633" i="35"/>
  <c r="Q7649" i="35" s="1"/>
  <c r="Q7656" i="35" s="1"/>
  <c r="Q7666" i="35" s="1"/>
  <c r="Q7670" i="35" s="1"/>
  <c r="N7739" i="35"/>
  <c r="N7740" i="35"/>
  <c r="N7790" i="35" s="1"/>
  <c r="N7793" i="35" s="1"/>
  <c r="N7803" i="35" s="1"/>
  <c r="N7807" i="35" s="1"/>
  <c r="O8051" i="35"/>
  <c r="O8053" i="35" s="1"/>
  <c r="K7739" i="35"/>
  <c r="K7740" i="35"/>
  <c r="K7790" i="35" s="1"/>
  <c r="K7793" i="35" s="1"/>
  <c r="K7803" i="35" s="1"/>
  <c r="K7807" i="35" s="1"/>
  <c r="O7598" i="35"/>
  <c r="O7633" i="35"/>
  <c r="O7649" i="35" s="1"/>
  <c r="O7656" i="35" s="1"/>
  <c r="O7666" i="35" s="1"/>
  <c r="O7670" i="35" s="1"/>
  <c r="N7983" i="35"/>
  <c r="N8033" i="35" s="1"/>
  <c r="N8036" i="35" s="1"/>
  <c r="N8046" i="35" s="1"/>
  <c r="N8050" i="35" s="1"/>
  <c r="N7982" i="35"/>
  <c r="O8119" i="35"/>
  <c r="O8120" i="35"/>
  <c r="O8170" i="35" s="1"/>
  <c r="O8177" i="35" s="1"/>
  <c r="O8187" i="35" s="1"/>
  <c r="O8191" i="35" s="1"/>
  <c r="R7671" i="35"/>
  <c r="R7673" i="35" s="1"/>
  <c r="L8053" i="35"/>
  <c r="L8051" i="35"/>
  <c r="Q8260" i="35"/>
  <c r="Q8261" i="35"/>
  <c r="Q8311" i="35" s="1"/>
  <c r="Q8314" i="35" s="1"/>
  <c r="Q8324" i="35" s="1"/>
  <c r="Q8328" i="35" s="1"/>
  <c r="H7673" i="35"/>
  <c r="H7671" i="35"/>
  <c r="F7878" i="35"/>
  <c r="Q8119" i="35"/>
  <c r="Q8120" i="35"/>
  <c r="Q8170" i="35" s="1"/>
  <c r="Q8177" i="35" s="1"/>
  <c r="Q8187" i="35" s="1"/>
  <c r="Q8191" i="35" s="1"/>
  <c r="R8260" i="35"/>
  <c r="R8261" i="35"/>
  <c r="R8311" i="35" s="1"/>
  <c r="R8314" i="35" s="1"/>
  <c r="R8324" i="35" s="1"/>
  <c r="R8328" i="35" s="1"/>
  <c r="J8119" i="35"/>
  <c r="J8120" i="35"/>
  <c r="J8170" i="35" s="1"/>
  <c r="J8177" i="35" s="1"/>
  <c r="J8187" i="35" s="1"/>
  <c r="J8191" i="35" s="1"/>
  <c r="K8260" i="35"/>
  <c r="K8261" i="35"/>
  <c r="K8311" i="35" s="1"/>
  <c r="K8314" i="35" s="1"/>
  <c r="K8324" i="35" s="1"/>
  <c r="K8328" i="35" s="1"/>
  <c r="E8329" i="35"/>
  <c r="E8331" i="35" s="1"/>
  <c r="I1210" i="35"/>
  <c r="I1260" i="35" s="1"/>
  <c r="Q1260" i="35"/>
  <c r="O1346" i="35"/>
  <c r="R1677" i="35"/>
  <c r="J1677" i="35"/>
  <c r="E1918" i="35"/>
  <c r="E1925" i="35" s="1"/>
  <c r="E1935" i="35" s="1"/>
  <c r="E1939" i="35" s="1"/>
  <c r="M1918" i="35"/>
  <c r="M1925" i="35" s="1"/>
  <c r="M1935" i="35" s="1"/>
  <c r="M1939" i="35" s="1"/>
  <c r="F1867" i="35"/>
  <c r="G1918" i="35"/>
  <c r="G1925" i="35" s="1"/>
  <c r="G1935" i="35" s="1"/>
  <c r="G1939" i="35" s="1"/>
  <c r="D2439" i="35"/>
  <c r="D2446" i="35" s="1"/>
  <c r="D2456" i="35" s="1"/>
  <c r="D2460" i="35" s="1"/>
  <c r="D2461" i="35" s="1"/>
  <c r="D2463" i="35" s="1"/>
  <c r="P3293" i="35"/>
  <c r="Q1209" i="35"/>
  <c r="E1346" i="35"/>
  <c r="R1626" i="35"/>
  <c r="J1626" i="35"/>
  <c r="H2059" i="35"/>
  <c r="H2062" i="35" s="1"/>
  <c r="H2072" i="35" s="1"/>
  <c r="H2076" i="35" s="1"/>
  <c r="E1867" i="35"/>
  <c r="M1867" i="35"/>
  <c r="R1918" i="35"/>
  <c r="R1925" i="35" s="1"/>
  <c r="R1935" i="35" s="1"/>
  <c r="R1939" i="35" s="1"/>
  <c r="G1867" i="35"/>
  <c r="D2302" i="35"/>
  <c r="P3189" i="35"/>
  <c r="L3710" i="35"/>
  <c r="J2439" i="35"/>
  <c r="J2446" i="35" s="1"/>
  <c r="J2456" i="35" s="1"/>
  <c r="J2460" i="35" s="1"/>
  <c r="J2461" i="35" s="1"/>
  <c r="J2463" i="35" s="1"/>
  <c r="I370" i="35"/>
  <c r="E1156" i="35"/>
  <c r="E1263" i="35" s="1"/>
  <c r="E1273" i="35" s="1"/>
  <c r="E1277" i="35" s="1"/>
  <c r="N1156" i="35"/>
  <c r="M1260" i="35"/>
  <c r="F1260" i="35"/>
  <c r="L1677" i="35"/>
  <c r="F1677" i="35"/>
  <c r="I1918" i="35"/>
  <c r="I1925" i="35" s="1"/>
  <c r="I1935" i="35" s="1"/>
  <c r="I1939" i="35" s="1"/>
  <c r="R1867" i="35"/>
  <c r="M2008" i="35"/>
  <c r="H2198" i="35"/>
  <c r="L3240" i="35"/>
  <c r="F4002" i="35"/>
  <c r="F4009" i="35" s="1"/>
  <c r="F4019" i="35" s="1"/>
  <c r="F4023" i="35" s="1"/>
  <c r="D4143" i="35"/>
  <c r="D4146" i="35" s="1"/>
  <c r="D4156" i="35" s="1"/>
  <c r="D4160" i="35" s="1"/>
  <c r="L2439" i="35"/>
  <c r="L2446" i="35" s="1"/>
  <c r="L2456" i="35" s="1"/>
  <c r="L2460" i="35" s="1"/>
  <c r="L2461" i="35" s="1"/>
  <c r="L2463" i="35" s="1"/>
  <c r="Q3710" i="35"/>
  <c r="M3761" i="35"/>
  <c r="H2719" i="35"/>
  <c r="D3481" i="35"/>
  <c r="D3488" i="35" s="1"/>
  <c r="D3498" i="35" s="1"/>
  <c r="D3502" i="35" s="1"/>
  <c r="R2388" i="35"/>
  <c r="R2389" i="35"/>
  <c r="R2439" i="35" s="1"/>
  <c r="R2446" i="35" s="1"/>
  <c r="R2456" i="35" s="1"/>
  <c r="R2460" i="35" s="1"/>
  <c r="R2461" i="35" s="1"/>
  <c r="R2463" i="35" s="1"/>
  <c r="L2909" i="35"/>
  <c r="L2923" i="35"/>
  <c r="N2389" i="35"/>
  <c r="N2439" i="35" s="1"/>
  <c r="N2446" i="35" s="1"/>
  <c r="N2456" i="35" s="1"/>
  <c r="N2460" i="35" s="1"/>
  <c r="N2461" i="35" s="1"/>
  <c r="N2463" i="35" s="1"/>
  <c r="N2388" i="35"/>
  <c r="P2960" i="35"/>
  <c r="P2967" i="35" s="1"/>
  <c r="P2977" i="35" s="1"/>
  <c r="P2981" i="35" s="1"/>
  <c r="D2198" i="35"/>
  <c r="J2388" i="35"/>
  <c r="H4002" i="35"/>
  <c r="H4009" i="35" s="1"/>
  <c r="H4019" i="35" s="1"/>
  <c r="H4023" i="35" s="1"/>
  <c r="G2389" i="35"/>
  <c r="G2439" i="35" s="1"/>
  <c r="G2446" i="35" s="1"/>
  <c r="G2456" i="35" s="1"/>
  <c r="G2460" i="35" s="1"/>
  <c r="G2388" i="35"/>
  <c r="M3710" i="35"/>
  <c r="L2198" i="35"/>
  <c r="G3710" i="35"/>
  <c r="D2305" i="35"/>
  <c r="D2315" i="35" s="1"/>
  <c r="D2319" i="35" s="1"/>
  <c r="L3189" i="35"/>
  <c r="O3710" i="35"/>
  <c r="O3711" i="35"/>
  <c r="O3761" i="35" s="1"/>
  <c r="L2147" i="35"/>
  <c r="O2388" i="35"/>
  <c r="O2389" i="35"/>
  <c r="O2439" i="35" s="1"/>
  <c r="O2446" i="35" s="1"/>
  <c r="O2456" i="35" s="1"/>
  <c r="O2460" i="35" s="1"/>
  <c r="O2461" i="35" s="1"/>
  <c r="O2463" i="35" s="1"/>
  <c r="L2772" i="35"/>
  <c r="L2773" i="35"/>
  <c r="L2823" i="35" s="1"/>
  <c r="H3711" i="35"/>
  <c r="H3761" i="35" s="1"/>
  <c r="H3710" i="35"/>
  <c r="K2909" i="35"/>
  <c r="K2932" i="35"/>
  <c r="K2960" i="35" s="1"/>
  <c r="K2967" i="35" s="1"/>
  <c r="K2977" i="35" s="1"/>
  <c r="K2981" i="35" s="1"/>
  <c r="K2982" i="35" s="1"/>
  <c r="K2984" i="35" s="1"/>
  <c r="H2960" i="35"/>
  <c r="H2967" i="35" s="1"/>
  <c r="H2977" i="35" s="1"/>
  <c r="H2981" i="35" s="1"/>
  <c r="P2772" i="35"/>
  <c r="P2773" i="35"/>
  <c r="P2823" i="35" s="1"/>
  <c r="F2823" i="35"/>
  <c r="H2909" i="35"/>
  <c r="K3710" i="35"/>
  <c r="G2909" i="35"/>
  <c r="G2931" i="35"/>
  <c r="G2960" i="35" s="1"/>
  <c r="G2967" i="35" s="1"/>
  <c r="G2977" i="35" s="1"/>
  <c r="G2981" i="35" s="1"/>
  <c r="D3761" i="35"/>
  <c r="H2388" i="35"/>
  <c r="H2389" i="35"/>
  <c r="H2439" i="35" s="1"/>
  <c r="H2446" i="35" s="1"/>
  <c r="H2456" i="35" s="1"/>
  <c r="H2460" i="35" s="1"/>
  <c r="H2461" i="35" s="1"/>
  <c r="H2463" i="35" s="1"/>
  <c r="L2960" i="35"/>
  <c r="L2967" i="35" s="1"/>
  <c r="L2977" i="35" s="1"/>
  <c r="L2981" i="35" s="1"/>
  <c r="L2982" i="35" s="1"/>
  <c r="L2984" i="35" s="1"/>
  <c r="D2960" i="35"/>
  <c r="D2967" i="35" s="1"/>
  <c r="D2977" i="35" s="1"/>
  <c r="D2981" i="35" s="1"/>
  <c r="O2909" i="35"/>
  <c r="O2932" i="35"/>
  <c r="O2960" i="35" s="1"/>
  <c r="O2967" i="35" s="1"/>
  <c r="O2977" i="35" s="1"/>
  <c r="O2981" i="35" s="1"/>
  <c r="H3293" i="35"/>
  <c r="L3293" i="35"/>
  <c r="L3318" i="35"/>
  <c r="L3344" i="35" s="1"/>
  <c r="H2773" i="35"/>
  <c r="H2823" i="35" s="1"/>
  <c r="H2772" i="35"/>
  <c r="R2909" i="35"/>
  <c r="L2388" i="35"/>
  <c r="P2909" i="35"/>
  <c r="E3571" i="35"/>
  <c r="I3622" i="35"/>
  <c r="I3625" i="35" s="1"/>
  <c r="I3635" i="35" s="1"/>
  <c r="I3639" i="35" s="1"/>
  <c r="I3640" i="35" s="1"/>
  <c r="I3642" i="35" s="1"/>
  <c r="Q3622" i="35"/>
  <c r="Q3625" i="35" s="1"/>
  <c r="Q3635" i="35" s="1"/>
  <c r="Q3639" i="35" s="1"/>
  <c r="Q3640" i="35" s="1"/>
  <c r="Q3642" i="35" s="1"/>
  <c r="H2529" i="35"/>
  <c r="H2580" i="35"/>
  <c r="H2583" i="35" s="1"/>
  <c r="H2593" i="35" s="1"/>
  <c r="H2597" i="35" s="1"/>
  <c r="H2598" i="35" s="1"/>
  <c r="H2600" i="35" s="1"/>
  <c r="P2580" i="35"/>
  <c r="P2583" i="35" s="1"/>
  <c r="P2593" i="35" s="1"/>
  <c r="P2597" i="35" s="1"/>
  <c r="P2598" i="35" s="1"/>
  <c r="P2600" i="35" s="1"/>
  <c r="L2529" i="35"/>
  <c r="D2580" i="35"/>
  <c r="D2583" i="35" s="1"/>
  <c r="D2593" i="35" s="1"/>
  <c r="D2597" i="35" s="1"/>
  <c r="L2580" i="35"/>
  <c r="L2583" i="35" s="1"/>
  <c r="L2593" i="35" s="1"/>
  <c r="L2597" i="35" s="1"/>
  <c r="L2598" i="35" s="1"/>
  <c r="L2600" i="35" s="1"/>
  <c r="N2008" i="35"/>
  <c r="J2059" i="35"/>
  <c r="J2062" i="35" s="1"/>
  <c r="J2072" i="35" s="1"/>
  <c r="J2076" i="35" s="1"/>
  <c r="J2077" i="35" s="1"/>
  <c r="J2079" i="35" s="1"/>
  <c r="R2059" i="35"/>
  <c r="R2062" i="35" s="1"/>
  <c r="R2072" i="35" s="1"/>
  <c r="R2076" i="35" s="1"/>
  <c r="R2077" i="35" s="1"/>
  <c r="R2079" i="35" s="1"/>
  <c r="Q2008" i="35"/>
  <c r="F2059" i="35"/>
  <c r="F2062" i="35" s="1"/>
  <c r="F2072" i="35" s="1"/>
  <c r="F2076" i="35" s="1"/>
  <c r="F2077" i="35" s="1"/>
  <c r="F2079" i="35" s="1"/>
  <c r="L2059" i="35"/>
  <c r="L2062" i="35" s="1"/>
  <c r="L2072" i="35" s="1"/>
  <c r="L2076" i="35" s="1"/>
  <c r="L2077" i="35" s="1"/>
  <c r="L2079" i="35" s="1"/>
  <c r="N2059" i="35"/>
  <c r="N2062" i="35" s="1"/>
  <c r="N2072" i="35" s="1"/>
  <c r="N2076" i="35" s="1"/>
  <c r="N2077" i="35" s="1"/>
  <c r="N2079" i="35" s="1"/>
  <c r="Q2009" i="35"/>
  <c r="Q2059" i="35" s="1"/>
  <c r="Q2062" i="35" s="1"/>
  <c r="Q2072" i="35" s="1"/>
  <c r="Q2076" i="35" s="1"/>
  <c r="Q2077" i="35" s="1"/>
  <c r="Q2079" i="35" s="1"/>
  <c r="I2059" i="35"/>
  <c r="I2062" i="35" s="1"/>
  <c r="I2072" i="35" s="1"/>
  <c r="I2076" i="35" s="1"/>
  <c r="I2077" i="35" s="1"/>
  <c r="I2079" i="35" s="1"/>
  <c r="R2008" i="35"/>
  <c r="P2059" i="35"/>
  <c r="P2062" i="35" s="1"/>
  <c r="P2072" i="35" s="1"/>
  <c r="P2076" i="35" s="1"/>
  <c r="P2077" i="35" s="1"/>
  <c r="P2079" i="35" s="1"/>
  <c r="E2059" i="35"/>
  <c r="E2062" i="35" s="1"/>
  <c r="E2072" i="35" s="1"/>
  <c r="E2076" i="35" s="1"/>
  <c r="I2008" i="35"/>
  <c r="J2008" i="35"/>
  <c r="E2008" i="35"/>
  <c r="M2059" i="35"/>
  <c r="M2062" i="35" s="1"/>
  <c r="M2072" i="35" s="1"/>
  <c r="M2076" i="35" s="1"/>
  <c r="M2077" i="35" s="1"/>
  <c r="M2079" i="35" s="1"/>
  <c r="F2008" i="35"/>
  <c r="D1017" i="35"/>
  <c r="D1020" i="35" s="1"/>
  <c r="D1030" i="35" s="1"/>
  <c r="D1034" i="35" s="1"/>
  <c r="D1035" i="35" s="1"/>
  <c r="N1017" i="35"/>
  <c r="N1020" i="35" s="1"/>
  <c r="N1030" i="35" s="1"/>
  <c r="N1034" i="35" s="1"/>
  <c r="D3101" i="35"/>
  <c r="D3104" i="35" s="1"/>
  <c r="D3114" i="35" s="1"/>
  <c r="D3118" i="35" s="1"/>
  <c r="D3119" i="35" s="1"/>
  <c r="D3121" i="35" s="1"/>
  <c r="I3571" i="35"/>
  <c r="Q3571" i="35"/>
  <c r="E3572" i="35"/>
  <c r="E3622" i="35" s="1"/>
  <c r="E3625" i="35" s="1"/>
  <c r="E3635" i="35" s="1"/>
  <c r="E3639" i="35" s="1"/>
  <c r="M3622" i="35"/>
  <c r="M3625" i="35" s="1"/>
  <c r="M3635" i="35" s="1"/>
  <c r="M3639" i="35" s="1"/>
  <c r="M3640" i="35" s="1"/>
  <c r="M3642" i="35" s="1"/>
  <c r="M3571" i="35"/>
  <c r="D3622" i="35"/>
  <c r="D3625" i="35" s="1"/>
  <c r="D3635" i="35" s="1"/>
  <c r="D3639" i="35" s="1"/>
  <c r="D3640" i="35" s="1"/>
  <c r="D3642" i="35" s="1"/>
  <c r="P3571" i="35"/>
  <c r="P3572" i="35"/>
  <c r="P3622" i="35" s="1"/>
  <c r="P3625" i="35" s="1"/>
  <c r="P3635" i="35" s="1"/>
  <c r="P3639" i="35" s="1"/>
  <c r="P3640" i="35" s="1"/>
  <c r="R3571" i="35"/>
  <c r="R3572" i="35"/>
  <c r="R3622" i="35" s="1"/>
  <c r="R3625" i="35" s="1"/>
  <c r="R3635" i="35" s="1"/>
  <c r="R3639" i="35" s="1"/>
  <c r="R3640" i="35" s="1"/>
  <c r="R3642" i="35" s="1"/>
  <c r="H3571" i="35"/>
  <c r="H3572" i="35"/>
  <c r="H3622" i="35" s="1"/>
  <c r="H3625" i="35" s="1"/>
  <c r="H3635" i="35" s="1"/>
  <c r="H3639" i="35" s="1"/>
  <c r="H3640" i="35" s="1"/>
  <c r="H3642" i="35" s="1"/>
  <c r="N3572" i="35"/>
  <c r="N3622" i="35" s="1"/>
  <c r="N3625" i="35" s="1"/>
  <c r="N3635" i="35" s="1"/>
  <c r="N3639" i="35" s="1"/>
  <c r="N3571" i="35"/>
  <c r="L3571" i="35"/>
  <c r="L3572" i="35"/>
  <c r="L3622" i="35" s="1"/>
  <c r="L3625" i="35" s="1"/>
  <c r="L3635" i="35" s="1"/>
  <c r="L3639" i="35" s="1"/>
  <c r="O3571" i="35"/>
  <c r="O3572" i="35"/>
  <c r="O3622" i="35" s="1"/>
  <c r="O3625" i="35" s="1"/>
  <c r="O3635" i="35" s="1"/>
  <c r="O3639" i="35" s="1"/>
  <c r="O3640" i="35" s="1"/>
  <c r="O3642" i="35" s="1"/>
  <c r="J3571" i="35"/>
  <c r="J3572" i="35"/>
  <c r="J3622" i="35" s="1"/>
  <c r="J3625" i="35" s="1"/>
  <c r="J3635" i="35" s="1"/>
  <c r="J3639" i="35" s="1"/>
  <c r="J3640" i="35" s="1"/>
  <c r="J3642" i="35" s="1"/>
  <c r="K3571" i="35"/>
  <c r="K3572" i="35"/>
  <c r="K3622" i="35" s="1"/>
  <c r="K3625" i="35" s="1"/>
  <c r="K3635" i="35" s="1"/>
  <c r="K3639" i="35" s="1"/>
  <c r="K3640" i="35" s="1"/>
  <c r="K3642" i="35" s="1"/>
  <c r="G3571" i="35"/>
  <c r="G3572" i="35"/>
  <c r="G3622" i="35" s="1"/>
  <c r="G3625" i="35" s="1"/>
  <c r="G3635" i="35" s="1"/>
  <c r="G3639" i="35" s="1"/>
  <c r="G3640" i="35" s="1"/>
  <c r="G3642" i="35" s="1"/>
  <c r="F3571" i="35"/>
  <c r="F3572" i="35"/>
  <c r="F3622" i="35" s="1"/>
  <c r="F3625" i="35" s="1"/>
  <c r="F3635" i="35" s="1"/>
  <c r="F3639" i="35" s="1"/>
  <c r="F3640" i="35" s="1"/>
  <c r="F3642" i="35" s="1"/>
  <c r="D4002" i="35"/>
  <c r="D4009" i="35" s="1"/>
  <c r="D4019" i="35" s="1"/>
  <c r="D4023" i="35" s="1"/>
  <c r="D4024" i="35" s="1"/>
  <c r="D4026" i="35" s="1"/>
  <c r="L3951" i="35"/>
  <c r="P4002" i="35"/>
  <c r="P4009" i="35" s="1"/>
  <c r="P4019" i="35" s="1"/>
  <c r="P4023" i="35" s="1"/>
  <c r="H3951" i="35"/>
  <c r="P3951" i="35"/>
  <c r="F4143" i="35"/>
  <c r="F4146" i="35" s="1"/>
  <c r="F4156" i="35" s="1"/>
  <c r="F4160" i="35" s="1"/>
  <c r="I4143" i="35"/>
  <c r="I4146" i="35" s="1"/>
  <c r="I4156" i="35" s="1"/>
  <c r="I4160" i="35" s="1"/>
  <c r="I4161" i="35" s="1"/>
  <c r="I4163" i="35" s="1"/>
  <c r="E4143" i="35"/>
  <c r="E4146" i="35" s="1"/>
  <c r="E4156" i="35" s="1"/>
  <c r="E4160" i="35" s="1"/>
  <c r="E4161" i="35" s="1"/>
  <c r="E4163" i="35" s="1"/>
  <c r="F4092" i="35"/>
  <c r="M4143" i="35"/>
  <c r="M4146" i="35" s="1"/>
  <c r="M4156" i="35" s="1"/>
  <c r="M4160" i="35" s="1"/>
  <c r="M4161" i="35" s="1"/>
  <c r="M4163" i="35" s="1"/>
  <c r="D4161" i="35"/>
  <c r="D4163" i="35" s="1"/>
  <c r="L4092" i="35"/>
  <c r="L4093" i="35"/>
  <c r="L4143" i="35" s="1"/>
  <c r="L4146" i="35" s="1"/>
  <c r="L4156" i="35" s="1"/>
  <c r="L4160" i="35" s="1"/>
  <c r="L4161" i="35" s="1"/>
  <c r="L4163" i="35" s="1"/>
  <c r="G4143" i="35"/>
  <c r="G4146" i="35" s="1"/>
  <c r="G4156" i="35" s="1"/>
  <c r="G4160" i="35" s="1"/>
  <c r="E4092" i="35"/>
  <c r="K4092" i="35"/>
  <c r="K4137" i="35"/>
  <c r="K4143" i="35" s="1"/>
  <c r="K4146" i="35" s="1"/>
  <c r="K4156" i="35" s="1"/>
  <c r="K4160" i="35" s="1"/>
  <c r="H4092" i="35"/>
  <c r="H4093" i="35"/>
  <c r="H4143" i="35" s="1"/>
  <c r="H4146" i="35" s="1"/>
  <c r="H4156" i="35" s="1"/>
  <c r="H4160" i="35" s="1"/>
  <c r="Q4092" i="35"/>
  <c r="M4092" i="35"/>
  <c r="O4092" i="35"/>
  <c r="O4138" i="35"/>
  <c r="O4143" i="35" s="1"/>
  <c r="O4146" i="35" s="1"/>
  <c r="O4156" i="35" s="1"/>
  <c r="O4160" i="35" s="1"/>
  <c r="O4161" i="35" s="1"/>
  <c r="O4163" i="35" s="1"/>
  <c r="G4092" i="35"/>
  <c r="P4093" i="35"/>
  <c r="P4143" i="35" s="1"/>
  <c r="P4146" i="35" s="1"/>
  <c r="P4156" i="35" s="1"/>
  <c r="P4160" i="35" s="1"/>
  <c r="P4161" i="35" s="1"/>
  <c r="P4163" i="35" s="1"/>
  <c r="P4092" i="35"/>
  <c r="I4092" i="35"/>
  <c r="D2598" i="35"/>
  <c r="D2600" i="35" s="1"/>
  <c r="D1918" i="35"/>
  <c r="D1925" i="35" s="1"/>
  <c r="D1935" i="35" s="1"/>
  <c r="D1939" i="35" s="1"/>
  <c r="D1940" i="35" s="1"/>
  <c r="D1942" i="35" s="1"/>
  <c r="N1867" i="35"/>
  <c r="O2147" i="35"/>
  <c r="O2173" i="35"/>
  <c r="O2198" i="35" s="1"/>
  <c r="I2147" i="35"/>
  <c r="I2162" i="35"/>
  <c r="I2198" i="35" s="1"/>
  <c r="M2147" i="35"/>
  <c r="M2167" i="35"/>
  <c r="M2198" i="35" s="1"/>
  <c r="N2251" i="35"/>
  <c r="N2252" i="35"/>
  <c r="N2302" i="35" s="1"/>
  <c r="M2252" i="35"/>
  <c r="M2302" i="35" s="1"/>
  <c r="M2251" i="35"/>
  <c r="J2198" i="35"/>
  <c r="F2388" i="35"/>
  <c r="F2389" i="35"/>
  <c r="F2439" i="35" s="1"/>
  <c r="F2446" i="35" s="1"/>
  <c r="F2456" i="35" s="1"/>
  <c r="F2460" i="35" s="1"/>
  <c r="L2271" i="35"/>
  <c r="L2302" i="35" s="1"/>
  <c r="L2305" i="35" s="1"/>
  <c r="L2315" i="35" s="1"/>
  <c r="L2319" i="35" s="1"/>
  <c r="L2251" i="35"/>
  <c r="O2251" i="35"/>
  <c r="O2271" i="35"/>
  <c r="O2302" i="35" s="1"/>
  <c r="M2388" i="35"/>
  <c r="M2389" i="35"/>
  <c r="M2439" i="35" s="1"/>
  <c r="M2446" i="35" s="1"/>
  <c r="M2456" i="35" s="1"/>
  <c r="M2460" i="35" s="1"/>
  <c r="N2668" i="35"/>
  <c r="N2669" i="35"/>
  <c r="N2719" i="35" s="1"/>
  <c r="P2668" i="35"/>
  <c r="P2669" i="35"/>
  <c r="P2719" i="35" s="1"/>
  <c r="P2826" i="35" s="1"/>
  <c r="P2836" i="35" s="1"/>
  <c r="P2840" i="35" s="1"/>
  <c r="J2773" i="35"/>
  <c r="J2823" i="35" s="1"/>
  <c r="J2772" i="35"/>
  <c r="D2719" i="35"/>
  <c r="D2826" i="35" s="1"/>
  <c r="D2836" i="35" s="1"/>
  <c r="D2840" i="35" s="1"/>
  <c r="E2668" i="35"/>
  <c r="E2671" i="35"/>
  <c r="E2719" i="35" s="1"/>
  <c r="E2826" i="35" s="1"/>
  <c r="E2836" i="35" s="1"/>
  <c r="E2840" i="35" s="1"/>
  <c r="K2772" i="35"/>
  <c r="K2773" i="35"/>
  <c r="K2823" i="35" s="1"/>
  <c r="F2977" i="35"/>
  <c r="F2981" i="35" s="1"/>
  <c r="M3293" i="35"/>
  <c r="M3294" i="35"/>
  <c r="M3344" i="35" s="1"/>
  <c r="K3189" i="35"/>
  <c r="K3190" i="35"/>
  <c r="K3240" i="35" s="1"/>
  <c r="K3347" i="35" s="1"/>
  <c r="K3357" i="35" s="1"/>
  <c r="K3361" i="35" s="1"/>
  <c r="J3189" i="35"/>
  <c r="J3190" i="35"/>
  <c r="J3240" i="35" s="1"/>
  <c r="J3347" i="35" s="1"/>
  <c r="J3357" i="35" s="1"/>
  <c r="J3361" i="35" s="1"/>
  <c r="I3189" i="35"/>
  <c r="I3190" i="35"/>
  <c r="I3240" i="35" s="1"/>
  <c r="N2529" i="35"/>
  <c r="N2556" i="35"/>
  <c r="N2580" i="35" s="1"/>
  <c r="N2583" i="35" s="1"/>
  <c r="N2593" i="35" s="1"/>
  <c r="N2597" i="35" s="1"/>
  <c r="M2529" i="35"/>
  <c r="M2556" i="35"/>
  <c r="M2580" i="35" s="1"/>
  <c r="M2583" i="35" s="1"/>
  <c r="M2593" i="35" s="1"/>
  <c r="M2597" i="35" s="1"/>
  <c r="J3050" i="35"/>
  <c r="J3051" i="35"/>
  <c r="J3101" i="35" s="1"/>
  <c r="J3104" i="35" s="1"/>
  <c r="J3114" i="35" s="1"/>
  <c r="J3118" i="35" s="1"/>
  <c r="F3050" i="35"/>
  <c r="F3051" i="35"/>
  <c r="F3101" i="35" s="1"/>
  <c r="F3104" i="35" s="1"/>
  <c r="F3114" i="35" s="1"/>
  <c r="F3118" i="35" s="1"/>
  <c r="E3050" i="35"/>
  <c r="E3051" i="35"/>
  <c r="E3101" i="35" s="1"/>
  <c r="E3104" i="35" s="1"/>
  <c r="E3114" i="35" s="1"/>
  <c r="E3118" i="35" s="1"/>
  <c r="K3430" i="35"/>
  <c r="K3431" i="35"/>
  <c r="K3481" i="35" s="1"/>
  <c r="K3488" i="35" s="1"/>
  <c r="K3498" i="35" s="1"/>
  <c r="K3502" i="35" s="1"/>
  <c r="J3430" i="35"/>
  <c r="J3431" i="35"/>
  <c r="J3481" i="35" s="1"/>
  <c r="J3488" i="35" s="1"/>
  <c r="J3498" i="35" s="1"/>
  <c r="J3502" i="35" s="1"/>
  <c r="I3430" i="35"/>
  <c r="I3431" i="35"/>
  <c r="I3481" i="35" s="1"/>
  <c r="I3488" i="35" s="1"/>
  <c r="I3498" i="35" s="1"/>
  <c r="I3502" i="35" s="1"/>
  <c r="L3430" i="35"/>
  <c r="L3431" i="35"/>
  <c r="L3481" i="35" s="1"/>
  <c r="L3488" i="35" s="1"/>
  <c r="L3498" i="35" s="1"/>
  <c r="L3502" i="35" s="1"/>
  <c r="R3710" i="35"/>
  <c r="R3711" i="35"/>
  <c r="R3761" i="35" s="1"/>
  <c r="H3481" i="35"/>
  <c r="H3488" i="35" s="1"/>
  <c r="H3498" i="35" s="1"/>
  <c r="H3502" i="35" s="1"/>
  <c r="M3814" i="35"/>
  <c r="M3815" i="35"/>
  <c r="M3865" i="35" s="1"/>
  <c r="M3868" i="35" s="1"/>
  <c r="M3878" i="35" s="1"/>
  <c r="M3882" i="35" s="1"/>
  <c r="R3814" i="35"/>
  <c r="R3815" i="35"/>
  <c r="R3865" i="35" s="1"/>
  <c r="H3814" i="35"/>
  <c r="P4024" i="35"/>
  <c r="P4026" i="35" s="1"/>
  <c r="Q4161" i="35"/>
  <c r="Q4163" i="35" s="1"/>
  <c r="L3865" i="35"/>
  <c r="L3868" i="35" s="1"/>
  <c r="L3878" i="35" s="1"/>
  <c r="L3882" i="35" s="1"/>
  <c r="E3951" i="35"/>
  <c r="E3970" i="35"/>
  <c r="E4002" i="35" s="1"/>
  <c r="E4009" i="35" s="1"/>
  <c r="E4019" i="35" s="1"/>
  <c r="E4023" i="35" s="1"/>
  <c r="J4092" i="35"/>
  <c r="J4138" i="35"/>
  <c r="J4143" i="35" s="1"/>
  <c r="J4146" i="35" s="1"/>
  <c r="J4156" i="35" s="1"/>
  <c r="J4160" i="35" s="1"/>
  <c r="P3865" i="35"/>
  <c r="P3868" i="35" s="1"/>
  <c r="P3878" i="35" s="1"/>
  <c r="P3882" i="35" s="1"/>
  <c r="Q2147" i="35"/>
  <c r="Q2167" i="35"/>
  <c r="Q2198" i="35" s="1"/>
  <c r="H2252" i="35"/>
  <c r="H2302" i="35" s="1"/>
  <c r="H2305" i="35" s="1"/>
  <c r="H2315" i="35" s="1"/>
  <c r="H2319" i="35" s="1"/>
  <c r="H2251" i="35"/>
  <c r="J2251" i="35"/>
  <c r="J2252" i="35"/>
  <c r="J2302" i="35" s="1"/>
  <c r="I2251" i="35"/>
  <c r="I2252" i="35"/>
  <c r="I2302" i="35" s="1"/>
  <c r="J2147" i="35"/>
  <c r="H2147" i="35"/>
  <c r="K2388" i="35"/>
  <c r="K2389" i="35"/>
  <c r="K2439" i="35" s="1"/>
  <c r="K2446" i="35" s="1"/>
  <c r="K2456" i="35" s="1"/>
  <c r="K2460" i="35" s="1"/>
  <c r="G2302" i="35"/>
  <c r="D2320" i="35"/>
  <c r="D2322" i="35" s="1"/>
  <c r="K2251" i="35"/>
  <c r="K2271" i="35"/>
  <c r="K2302" i="35" s="1"/>
  <c r="I2388" i="35"/>
  <c r="I2389" i="35"/>
  <c r="I2439" i="35" s="1"/>
  <c r="I2446" i="35" s="1"/>
  <c r="I2456" i="35" s="1"/>
  <c r="I2460" i="35" s="1"/>
  <c r="J2668" i="35"/>
  <c r="J2669" i="35"/>
  <c r="J2719" i="35" s="1"/>
  <c r="J2826" i="35" s="1"/>
  <c r="J2836" i="35" s="1"/>
  <c r="J2840" i="35" s="1"/>
  <c r="N2772" i="35"/>
  <c r="N2773" i="35"/>
  <c r="N2823" i="35" s="1"/>
  <c r="Q2671" i="35"/>
  <c r="Q2719" i="35" s="1"/>
  <c r="Q2826" i="35" s="1"/>
  <c r="Q2836" i="35" s="1"/>
  <c r="Q2840" i="35" s="1"/>
  <c r="Q2668" i="35"/>
  <c r="O2772" i="35"/>
  <c r="O2773" i="35"/>
  <c r="O2823" i="35" s="1"/>
  <c r="G2719" i="35"/>
  <c r="Q3293" i="35"/>
  <c r="Q3294" i="35"/>
  <c r="Q3344" i="35" s="1"/>
  <c r="E2982" i="35"/>
  <c r="E2984" i="35" s="1"/>
  <c r="M2982" i="35"/>
  <c r="M2984" i="35" s="1"/>
  <c r="D3240" i="35"/>
  <c r="D3347" i="35" s="1"/>
  <c r="D3357" i="35" s="1"/>
  <c r="D3361" i="35" s="1"/>
  <c r="G3189" i="35"/>
  <c r="G3190" i="35"/>
  <c r="G3240" i="35" s="1"/>
  <c r="G3347" i="35" s="1"/>
  <c r="G3357" i="35" s="1"/>
  <c r="G3361" i="35" s="1"/>
  <c r="F3189" i="35"/>
  <c r="F3190" i="35"/>
  <c r="F3240" i="35" s="1"/>
  <c r="F3347" i="35" s="1"/>
  <c r="F3357" i="35" s="1"/>
  <c r="F3361" i="35" s="1"/>
  <c r="E3190" i="35"/>
  <c r="E3240" i="35" s="1"/>
  <c r="E3347" i="35" s="1"/>
  <c r="E3357" i="35" s="1"/>
  <c r="E3361" i="35" s="1"/>
  <c r="E3189" i="35"/>
  <c r="J2529" i="35"/>
  <c r="J2556" i="35"/>
  <c r="J2580" i="35" s="1"/>
  <c r="J2583" i="35" s="1"/>
  <c r="J2593" i="35" s="1"/>
  <c r="J2597" i="35" s="1"/>
  <c r="I2556" i="35"/>
  <c r="I2580" i="35" s="1"/>
  <c r="I2583" i="35" s="1"/>
  <c r="I2593" i="35" s="1"/>
  <c r="I2597" i="35" s="1"/>
  <c r="I2529" i="35"/>
  <c r="P3050" i="35"/>
  <c r="P3051" i="35"/>
  <c r="P3101" i="35" s="1"/>
  <c r="P3104" i="35" s="1"/>
  <c r="P3114" i="35" s="1"/>
  <c r="P3118" i="35" s="1"/>
  <c r="Q3050" i="35"/>
  <c r="Q3051" i="35"/>
  <c r="Q3101" i="35" s="1"/>
  <c r="Q3104" i="35" s="1"/>
  <c r="Q3114" i="35" s="1"/>
  <c r="Q3118" i="35" s="1"/>
  <c r="O3050" i="35"/>
  <c r="O3051" i="35"/>
  <c r="O3101" i="35" s="1"/>
  <c r="O3104" i="35" s="1"/>
  <c r="O3114" i="35" s="1"/>
  <c r="O3118" i="35" s="1"/>
  <c r="H3240" i="35"/>
  <c r="H3347" i="35" s="1"/>
  <c r="H3357" i="35" s="1"/>
  <c r="H3361" i="35" s="1"/>
  <c r="D3503" i="35"/>
  <c r="D3505" i="35" s="1"/>
  <c r="G3430" i="35"/>
  <c r="G3431" i="35"/>
  <c r="G3481" i="35" s="1"/>
  <c r="G3488" i="35" s="1"/>
  <c r="G3498" i="35" s="1"/>
  <c r="G3502" i="35" s="1"/>
  <c r="F3430" i="35"/>
  <c r="F3431" i="35"/>
  <c r="F3481" i="35" s="1"/>
  <c r="F3488" i="35" s="1"/>
  <c r="F3498" i="35" s="1"/>
  <c r="F3502" i="35" s="1"/>
  <c r="E3430" i="35"/>
  <c r="E3431" i="35"/>
  <c r="E3481" i="35" s="1"/>
  <c r="E3488" i="35" s="1"/>
  <c r="E3498" i="35" s="1"/>
  <c r="E3502" i="35" s="1"/>
  <c r="N3640" i="35"/>
  <c r="N3642" i="35" s="1"/>
  <c r="N3710" i="35"/>
  <c r="N3711" i="35"/>
  <c r="N3761" i="35" s="1"/>
  <c r="H3430" i="35"/>
  <c r="P3481" i="35"/>
  <c r="P3488" i="35" s="1"/>
  <c r="P3498" i="35" s="1"/>
  <c r="P3502" i="35" s="1"/>
  <c r="I3814" i="35"/>
  <c r="I3815" i="35"/>
  <c r="I3865" i="35" s="1"/>
  <c r="I3868" i="35" s="1"/>
  <c r="I3878" i="35" s="1"/>
  <c r="I3882" i="35" s="1"/>
  <c r="O3814" i="35"/>
  <c r="O3815" i="35"/>
  <c r="O3865" i="35" s="1"/>
  <c r="N3814" i="35"/>
  <c r="N3815" i="35"/>
  <c r="N3865" i="35" s="1"/>
  <c r="J3951" i="35"/>
  <c r="J3970" i="35"/>
  <c r="J4002" i="35" s="1"/>
  <c r="J4009" i="35" s="1"/>
  <c r="J4019" i="35" s="1"/>
  <c r="J4023" i="35" s="1"/>
  <c r="G3951" i="35"/>
  <c r="G3970" i="35"/>
  <c r="G4002" i="35" s="1"/>
  <c r="G4009" i="35" s="1"/>
  <c r="G4019" i="35" s="1"/>
  <c r="G4023" i="35" s="1"/>
  <c r="L3814" i="35"/>
  <c r="I3951" i="35"/>
  <c r="I3970" i="35"/>
  <c r="I4002" i="35" s="1"/>
  <c r="I4009" i="35" s="1"/>
  <c r="I4019" i="35" s="1"/>
  <c r="I4023" i="35" s="1"/>
  <c r="R4092" i="35"/>
  <c r="R4142" i="35"/>
  <c r="R4143" i="35" s="1"/>
  <c r="R4146" i="35" s="1"/>
  <c r="R4156" i="35" s="1"/>
  <c r="R4160" i="35" s="1"/>
  <c r="F4161" i="35"/>
  <c r="F4163" i="35" s="1"/>
  <c r="P3814" i="35"/>
  <c r="O1209" i="35"/>
  <c r="P2252" i="35"/>
  <c r="P2302" i="35" s="1"/>
  <c r="P2305" i="35" s="1"/>
  <c r="P2315" i="35" s="1"/>
  <c r="P2319" i="35" s="1"/>
  <c r="P2251" i="35"/>
  <c r="F2251" i="35"/>
  <c r="F2252" i="35"/>
  <c r="F2302" i="35" s="1"/>
  <c r="F2305" i="35" s="1"/>
  <c r="F2315" i="35" s="1"/>
  <c r="F2319" i="35" s="1"/>
  <c r="E2251" i="35"/>
  <c r="E2252" i="35"/>
  <c r="E2302" i="35" s="1"/>
  <c r="N2305" i="35"/>
  <c r="N2315" i="35" s="1"/>
  <c r="N2319" i="35" s="1"/>
  <c r="G2147" i="35"/>
  <c r="P2388" i="35"/>
  <c r="P2389" i="35"/>
  <c r="P2439" i="35" s="1"/>
  <c r="P2446" i="35" s="1"/>
  <c r="P2456" i="35" s="1"/>
  <c r="P2460" i="35" s="1"/>
  <c r="G2251" i="35"/>
  <c r="K2529" i="35"/>
  <c r="K2530" i="35"/>
  <c r="K2580" i="35" s="1"/>
  <c r="K2583" i="35" s="1"/>
  <c r="K2593" i="35" s="1"/>
  <c r="K2597" i="35" s="1"/>
  <c r="E2388" i="35"/>
  <c r="E2389" i="35"/>
  <c r="E2439" i="35" s="1"/>
  <c r="E2446" i="35" s="1"/>
  <c r="E2456" i="35" s="1"/>
  <c r="E2460" i="35" s="1"/>
  <c r="G2580" i="35"/>
  <c r="G2583" i="35" s="1"/>
  <c r="G2593" i="35" s="1"/>
  <c r="G2597" i="35" s="1"/>
  <c r="F2668" i="35"/>
  <c r="F2669" i="35"/>
  <c r="F2719" i="35" s="1"/>
  <c r="F2826" i="35" s="1"/>
  <c r="F2836" i="35" s="1"/>
  <c r="F2840" i="35" s="1"/>
  <c r="O2668" i="35"/>
  <c r="O2670" i="35"/>
  <c r="O2719" i="35" s="1"/>
  <c r="R2773" i="35"/>
  <c r="R2823" i="35" s="1"/>
  <c r="R2772" i="35"/>
  <c r="L2719" i="35"/>
  <c r="L2826" i="35" s="1"/>
  <c r="L2836" i="35" s="1"/>
  <c r="L2840" i="35" s="1"/>
  <c r="M2671" i="35"/>
  <c r="M2719" i="35" s="1"/>
  <c r="M2826" i="35" s="1"/>
  <c r="M2836" i="35" s="1"/>
  <c r="M2840" i="35" s="1"/>
  <c r="M2668" i="35"/>
  <c r="G2668" i="35"/>
  <c r="J2929" i="35"/>
  <c r="J2960" i="35" s="1"/>
  <c r="J2967" i="35" s="1"/>
  <c r="J2977" i="35" s="1"/>
  <c r="J2981" i="35" s="1"/>
  <c r="J2909" i="35"/>
  <c r="L3050" i="35"/>
  <c r="L3051" i="35"/>
  <c r="L3101" i="35" s="1"/>
  <c r="L3104" i="35" s="1"/>
  <c r="L3114" i="35" s="1"/>
  <c r="L3118" i="35" s="1"/>
  <c r="P3362" i="35"/>
  <c r="P3364" i="35" s="1"/>
  <c r="R3189" i="35"/>
  <c r="R3190" i="35"/>
  <c r="R3240" i="35" s="1"/>
  <c r="R3347" i="35" s="1"/>
  <c r="R3357" i="35" s="1"/>
  <c r="R3361" i="35" s="1"/>
  <c r="Q3189" i="35"/>
  <c r="Q3190" i="35"/>
  <c r="Q3240" i="35" s="1"/>
  <c r="Q3347" i="35" s="1"/>
  <c r="Q3357" i="35" s="1"/>
  <c r="Q3361" i="35" s="1"/>
  <c r="P2529" i="35"/>
  <c r="F2529" i="35"/>
  <c r="F2556" i="35"/>
  <c r="F2580" i="35" s="1"/>
  <c r="F2583" i="35" s="1"/>
  <c r="F2593" i="35" s="1"/>
  <c r="F2597" i="35" s="1"/>
  <c r="E2529" i="35"/>
  <c r="E2556" i="35"/>
  <c r="E2580" i="35" s="1"/>
  <c r="E2583" i="35" s="1"/>
  <c r="E2593" i="35" s="1"/>
  <c r="E2597" i="35" s="1"/>
  <c r="H3050" i="35"/>
  <c r="H3051" i="35"/>
  <c r="H3101" i="35" s="1"/>
  <c r="H3104" i="35" s="1"/>
  <c r="H3114" i="35" s="1"/>
  <c r="H3118" i="35" s="1"/>
  <c r="M3050" i="35"/>
  <c r="M3051" i="35"/>
  <c r="M3101" i="35" s="1"/>
  <c r="M3104" i="35" s="1"/>
  <c r="M3114" i="35" s="1"/>
  <c r="M3118" i="35" s="1"/>
  <c r="K3050" i="35"/>
  <c r="K3051" i="35"/>
  <c r="K3101" i="35" s="1"/>
  <c r="K3104" i="35" s="1"/>
  <c r="K3114" i="35" s="1"/>
  <c r="K3118" i="35" s="1"/>
  <c r="H3189" i="35"/>
  <c r="R3430" i="35"/>
  <c r="R3431" i="35"/>
  <c r="R3481" i="35" s="1"/>
  <c r="R3488" i="35" s="1"/>
  <c r="R3498" i="35" s="1"/>
  <c r="R3502" i="35" s="1"/>
  <c r="Q3430" i="35"/>
  <c r="Q3431" i="35"/>
  <c r="Q3481" i="35" s="1"/>
  <c r="Q3488" i="35" s="1"/>
  <c r="Q3498" i="35" s="1"/>
  <c r="Q3502" i="35" s="1"/>
  <c r="E3640" i="35"/>
  <c r="E3642" i="35" s="1"/>
  <c r="J3710" i="35"/>
  <c r="J3711" i="35"/>
  <c r="J3761" i="35" s="1"/>
  <c r="P3430" i="35"/>
  <c r="E3814" i="35"/>
  <c r="E3815" i="35"/>
  <c r="E3865" i="35" s="1"/>
  <c r="E3868" i="35" s="1"/>
  <c r="E3878" i="35" s="1"/>
  <c r="E3882" i="35" s="1"/>
  <c r="K3814" i="35"/>
  <c r="K3815" i="35"/>
  <c r="K3865" i="35" s="1"/>
  <c r="J3814" i="35"/>
  <c r="J3815" i="35"/>
  <c r="J3865" i="35" s="1"/>
  <c r="N3951" i="35"/>
  <c r="N3970" i="35"/>
  <c r="N4002" i="35" s="1"/>
  <c r="N4009" i="35" s="1"/>
  <c r="N4019" i="35" s="1"/>
  <c r="N4023" i="35" s="1"/>
  <c r="O3868" i="35"/>
  <c r="O3878" i="35" s="1"/>
  <c r="O3882" i="35" s="1"/>
  <c r="K3951" i="35"/>
  <c r="K3970" i="35"/>
  <c r="K4002" i="35" s="1"/>
  <c r="K4009" i="35" s="1"/>
  <c r="K4019" i="35" s="1"/>
  <c r="K4023" i="35" s="1"/>
  <c r="H4024" i="35"/>
  <c r="H4026" i="35" s="1"/>
  <c r="K3868" i="35"/>
  <c r="K3878" i="35" s="1"/>
  <c r="K3882" i="35" s="1"/>
  <c r="M3951" i="35"/>
  <c r="M3970" i="35"/>
  <c r="M4002" i="35" s="1"/>
  <c r="M4009" i="35" s="1"/>
  <c r="M4019" i="35" s="1"/>
  <c r="M4023" i="35" s="1"/>
  <c r="N4092" i="35"/>
  <c r="N4139" i="35"/>
  <c r="N4143" i="35" s="1"/>
  <c r="N4146" i="35" s="1"/>
  <c r="N4156" i="35" s="1"/>
  <c r="N4160" i="35" s="1"/>
  <c r="F4024" i="35"/>
  <c r="F4026" i="35" s="1"/>
  <c r="K2173" i="35"/>
  <c r="K2198" i="35" s="1"/>
  <c r="K2305" i="35" s="1"/>
  <c r="K2315" i="35" s="1"/>
  <c r="K2319" i="35" s="1"/>
  <c r="K2147" i="35"/>
  <c r="E2147" i="35"/>
  <c r="E2156" i="35"/>
  <c r="E2198" i="35" s="1"/>
  <c r="E2305" i="35" s="1"/>
  <c r="E2315" i="35" s="1"/>
  <c r="E2319" i="35" s="1"/>
  <c r="R2251" i="35"/>
  <c r="R2252" i="35"/>
  <c r="R2302" i="35" s="1"/>
  <c r="R2305" i="35" s="1"/>
  <c r="R2315" i="35" s="1"/>
  <c r="R2319" i="35" s="1"/>
  <c r="Q2252" i="35"/>
  <c r="Q2302" i="35" s="1"/>
  <c r="Q2251" i="35"/>
  <c r="G2198" i="35"/>
  <c r="G2305" i="35" s="1"/>
  <c r="G2315" i="35" s="1"/>
  <c r="G2319" i="35" s="1"/>
  <c r="P2147" i="35"/>
  <c r="O2529" i="35"/>
  <c r="O2530" i="35"/>
  <c r="O2580" i="35" s="1"/>
  <c r="O2583" i="35" s="1"/>
  <c r="O2593" i="35" s="1"/>
  <c r="O2597" i="35" s="1"/>
  <c r="Q2388" i="35"/>
  <c r="Q2389" i="35"/>
  <c r="Q2439" i="35" s="1"/>
  <c r="Q2446" i="35" s="1"/>
  <c r="Q2456" i="35" s="1"/>
  <c r="Q2460" i="35" s="1"/>
  <c r="G2529" i="35"/>
  <c r="R2668" i="35"/>
  <c r="R2669" i="35"/>
  <c r="R2719" i="35" s="1"/>
  <c r="K2668" i="35"/>
  <c r="K2669" i="35"/>
  <c r="K2719" i="35" s="1"/>
  <c r="L2668" i="35"/>
  <c r="I2668" i="35"/>
  <c r="I2671" i="35"/>
  <c r="I2719" i="35" s="1"/>
  <c r="I2826" i="35" s="1"/>
  <c r="I2836" i="35" s="1"/>
  <c r="I2840" i="35" s="1"/>
  <c r="G2772" i="35"/>
  <c r="G2773" i="35"/>
  <c r="G2823" i="35" s="1"/>
  <c r="N2909" i="35"/>
  <c r="N2929" i="35"/>
  <c r="N2960" i="35" s="1"/>
  <c r="N2967" i="35" s="1"/>
  <c r="N2977" i="35" s="1"/>
  <c r="N2981" i="35" s="1"/>
  <c r="R2977" i="35"/>
  <c r="R2981" i="35" s="1"/>
  <c r="I3293" i="35"/>
  <c r="I3294" i="35"/>
  <c r="I3344" i="35" s="1"/>
  <c r="I2982" i="35"/>
  <c r="I2984" i="35" s="1"/>
  <c r="Q2982" i="35"/>
  <c r="Q2984" i="35"/>
  <c r="O3189" i="35"/>
  <c r="O3190" i="35"/>
  <c r="O3240" i="35" s="1"/>
  <c r="O3347" i="35" s="1"/>
  <c r="O3357" i="35" s="1"/>
  <c r="O3361" i="35" s="1"/>
  <c r="N3189" i="35"/>
  <c r="N3190" i="35"/>
  <c r="N3240" i="35" s="1"/>
  <c r="N3347" i="35" s="1"/>
  <c r="N3357" i="35" s="1"/>
  <c r="N3361" i="35" s="1"/>
  <c r="M3189" i="35"/>
  <c r="M3190" i="35"/>
  <c r="M3240" i="35" s="1"/>
  <c r="M3347" i="35" s="1"/>
  <c r="M3357" i="35" s="1"/>
  <c r="M3361" i="35" s="1"/>
  <c r="R2529" i="35"/>
  <c r="R2556" i="35"/>
  <c r="R2580" i="35" s="1"/>
  <c r="R2583" i="35" s="1"/>
  <c r="R2593" i="35" s="1"/>
  <c r="R2597" i="35" s="1"/>
  <c r="Q2556" i="35"/>
  <c r="Q2580" i="35" s="1"/>
  <c r="Q2583" i="35" s="1"/>
  <c r="Q2593" i="35" s="1"/>
  <c r="Q2597" i="35" s="1"/>
  <c r="Q2529" i="35"/>
  <c r="R3050" i="35"/>
  <c r="R3051" i="35"/>
  <c r="R3101" i="35" s="1"/>
  <c r="R3104" i="35" s="1"/>
  <c r="R3114" i="35" s="1"/>
  <c r="R3118" i="35" s="1"/>
  <c r="N3050" i="35"/>
  <c r="N3051" i="35"/>
  <c r="N3101" i="35" s="1"/>
  <c r="N3104" i="35" s="1"/>
  <c r="N3114" i="35" s="1"/>
  <c r="N3118" i="35" s="1"/>
  <c r="I3050" i="35"/>
  <c r="I3051" i="35"/>
  <c r="I3101" i="35" s="1"/>
  <c r="I3104" i="35" s="1"/>
  <c r="I3114" i="35" s="1"/>
  <c r="I3118" i="35" s="1"/>
  <c r="G3050" i="35"/>
  <c r="G3051" i="35"/>
  <c r="G3101" i="35" s="1"/>
  <c r="G3104" i="35" s="1"/>
  <c r="G3114" i="35" s="1"/>
  <c r="G3118" i="35" s="1"/>
  <c r="O3430" i="35"/>
  <c r="O3431" i="35"/>
  <c r="O3481" i="35" s="1"/>
  <c r="O3488" i="35" s="1"/>
  <c r="O3498" i="35" s="1"/>
  <c r="O3502" i="35" s="1"/>
  <c r="N3430" i="35"/>
  <c r="N3431" i="35"/>
  <c r="N3481" i="35" s="1"/>
  <c r="N3488" i="35" s="1"/>
  <c r="N3498" i="35" s="1"/>
  <c r="N3502" i="35" s="1"/>
  <c r="M3431" i="35"/>
  <c r="M3481" i="35" s="1"/>
  <c r="M3488" i="35" s="1"/>
  <c r="M3498" i="35" s="1"/>
  <c r="M3502" i="35" s="1"/>
  <c r="M3430" i="35"/>
  <c r="F3710" i="35"/>
  <c r="F3711" i="35"/>
  <c r="F3761" i="35" s="1"/>
  <c r="Q3814" i="35"/>
  <c r="Q3815" i="35"/>
  <c r="Q3865" i="35" s="1"/>
  <c r="Q3868" i="35" s="1"/>
  <c r="Q3878" i="35" s="1"/>
  <c r="Q3882" i="35" s="1"/>
  <c r="D3865" i="35"/>
  <c r="D3868" i="35" s="1"/>
  <c r="D3878" i="35" s="1"/>
  <c r="D3882" i="35" s="1"/>
  <c r="G3814" i="35"/>
  <c r="G3815" i="35"/>
  <c r="G3865" i="35" s="1"/>
  <c r="G3868" i="35" s="1"/>
  <c r="G3878" i="35" s="1"/>
  <c r="G3882" i="35" s="1"/>
  <c r="F3814" i="35"/>
  <c r="F3815" i="35"/>
  <c r="F3865" i="35" s="1"/>
  <c r="R3951" i="35"/>
  <c r="R3970" i="35"/>
  <c r="R4002" i="35" s="1"/>
  <c r="R4009" i="35" s="1"/>
  <c r="R4019" i="35" s="1"/>
  <c r="R4023" i="35" s="1"/>
  <c r="H3865" i="35"/>
  <c r="H3868" i="35" s="1"/>
  <c r="H3878" i="35" s="1"/>
  <c r="H3882" i="35" s="1"/>
  <c r="O3951" i="35"/>
  <c r="O3970" i="35"/>
  <c r="O4002" i="35" s="1"/>
  <c r="O4009" i="35" s="1"/>
  <c r="O4019" i="35" s="1"/>
  <c r="O4023" i="35" s="1"/>
  <c r="L4024" i="35"/>
  <c r="L4026" i="35" s="1"/>
  <c r="Q3951" i="35"/>
  <c r="Q3970" i="35"/>
  <c r="Q4002" i="35" s="1"/>
  <c r="Q4009" i="35" s="1"/>
  <c r="Q4019" i="35" s="1"/>
  <c r="Q4023" i="35" s="1"/>
  <c r="H1626" i="35"/>
  <c r="H1627" i="35"/>
  <c r="H1677" i="35" s="1"/>
  <c r="P1627" i="35"/>
  <c r="P1626" i="35"/>
  <c r="P1867" i="35"/>
  <c r="K1346" i="35"/>
  <c r="D2059" i="35"/>
  <c r="D2062" i="35" s="1"/>
  <c r="D2072" i="35" s="1"/>
  <c r="D2076" i="35" s="1"/>
  <c r="D2077" i="35" s="1"/>
  <c r="D2079" i="35" s="1"/>
  <c r="L1781" i="35"/>
  <c r="L1784" i="35" s="1"/>
  <c r="L1794" i="35" s="1"/>
  <c r="L1798" i="35" s="1"/>
  <c r="M1781" i="35"/>
  <c r="H1210" i="35"/>
  <c r="H1260" i="35" s="1"/>
  <c r="H1209" i="35"/>
  <c r="P1209" i="35"/>
  <c r="P1210" i="35"/>
  <c r="P1260" i="35" s="1"/>
  <c r="G1209" i="35"/>
  <c r="P1677" i="35"/>
  <c r="K1626" i="35"/>
  <c r="K1627" i="35"/>
  <c r="K1677" i="35" s="1"/>
  <c r="O1868" i="35"/>
  <c r="O1918" i="35" s="1"/>
  <c r="O1925" i="35" s="1"/>
  <c r="O1935" i="35" s="1"/>
  <c r="O1939" i="35" s="1"/>
  <c r="O1867" i="35"/>
  <c r="D1677" i="35"/>
  <c r="P1918" i="35"/>
  <c r="P1925" i="35" s="1"/>
  <c r="P1935" i="35" s="1"/>
  <c r="P1939" i="35" s="1"/>
  <c r="J1867" i="35"/>
  <c r="L2008" i="35"/>
  <c r="I1017" i="35"/>
  <c r="I1020" i="35" s="1"/>
  <c r="I1030" i="35" s="1"/>
  <c r="I1034" i="35" s="1"/>
  <c r="I1035" i="35" s="1"/>
  <c r="I1037" i="35" s="1"/>
  <c r="D1538" i="35"/>
  <c r="D1541" i="35" s="1"/>
  <c r="D1551" i="35" s="1"/>
  <c r="D1555" i="35" s="1"/>
  <c r="D1556" i="35" s="1"/>
  <c r="D1558" i="35" s="1"/>
  <c r="L1730" i="35"/>
  <c r="K1209" i="35"/>
  <c r="D1260" i="35"/>
  <c r="D1263" i="35" s="1"/>
  <c r="D1273" i="35" s="1"/>
  <c r="D1277" i="35" s="1"/>
  <c r="D1278" i="35" s="1"/>
  <c r="D1280" i="35" s="1"/>
  <c r="H1867" i="35"/>
  <c r="H1869" i="35"/>
  <c r="H1918" i="35" s="1"/>
  <c r="H1925" i="35" s="1"/>
  <c r="H1935" i="35" s="1"/>
  <c r="H1939" i="35" s="1"/>
  <c r="H2008" i="35"/>
  <c r="G1156" i="35"/>
  <c r="G1263" i="35" s="1"/>
  <c r="G1273" i="35" s="1"/>
  <c r="G1277" i="35" s="1"/>
  <c r="L1210" i="35"/>
  <c r="L1260" i="35" s="1"/>
  <c r="L1209" i="35"/>
  <c r="O1626" i="35"/>
  <c r="O1627" i="35"/>
  <c r="O1677" i="35" s="1"/>
  <c r="G1627" i="35"/>
  <c r="G1677" i="35" s="1"/>
  <c r="G1626" i="35"/>
  <c r="L1867" i="35"/>
  <c r="L1868" i="35"/>
  <c r="L1918" i="35" s="1"/>
  <c r="L1925" i="35" s="1"/>
  <c r="L1935" i="35" s="1"/>
  <c r="L1939" i="35" s="1"/>
  <c r="P2008" i="35"/>
  <c r="G1940" i="35"/>
  <c r="G1942" i="35" s="1"/>
  <c r="O1106" i="35"/>
  <c r="O1156" i="35" s="1"/>
  <c r="O1263" i="35" s="1"/>
  <c r="O1273" i="35" s="1"/>
  <c r="O1277" i="35" s="1"/>
  <c r="O1105" i="35"/>
  <c r="J1209" i="35"/>
  <c r="J1234" i="35"/>
  <c r="J1260" i="35" s="1"/>
  <c r="J1156" i="35"/>
  <c r="R1156" i="35"/>
  <c r="H1105" i="35"/>
  <c r="H1127" i="35"/>
  <c r="H1156" i="35" s="1"/>
  <c r="H1263" i="35" s="1"/>
  <c r="H1273" i="35" s="1"/>
  <c r="H1277" i="35" s="1"/>
  <c r="M1346" i="35"/>
  <c r="M1348" i="35"/>
  <c r="M1397" i="35" s="1"/>
  <c r="M1404" i="35" s="1"/>
  <c r="M1414" i="35" s="1"/>
  <c r="M1418" i="35" s="1"/>
  <c r="E1397" i="35"/>
  <c r="E1404" i="35" s="1"/>
  <c r="E1414" i="35" s="1"/>
  <c r="E1418" i="35" s="1"/>
  <c r="O1414" i="35"/>
  <c r="O1418" i="35" s="1"/>
  <c r="K1487" i="35"/>
  <c r="K1488" i="35"/>
  <c r="K1538" i="35" s="1"/>
  <c r="K1541" i="35" s="1"/>
  <c r="K1551" i="35" s="1"/>
  <c r="K1555" i="35" s="1"/>
  <c r="J1487" i="35"/>
  <c r="J1488" i="35"/>
  <c r="J1538" i="35" s="1"/>
  <c r="J1541" i="35" s="1"/>
  <c r="J1551" i="35" s="1"/>
  <c r="J1555" i="35" s="1"/>
  <c r="Q1487" i="35"/>
  <c r="Q1488" i="35"/>
  <c r="Q1538" i="35" s="1"/>
  <c r="Q1541" i="35" s="1"/>
  <c r="Q1551" i="35" s="1"/>
  <c r="Q1555" i="35" s="1"/>
  <c r="I1626" i="35"/>
  <c r="I1627" i="35"/>
  <c r="I1677" i="35" s="1"/>
  <c r="I1490" i="35"/>
  <c r="I1538" i="35" s="1"/>
  <c r="I1541" i="35" s="1"/>
  <c r="I1551" i="35" s="1"/>
  <c r="I1555" i="35" s="1"/>
  <c r="I1487" i="35"/>
  <c r="F1105" i="35"/>
  <c r="K2008" i="35"/>
  <c r="K2009" i="35"/>
  <c r="K2059" i="35" s="1"/>
  <c r="K2062" i="35" s="1"/>
  <c r="K2072" i="35" s="1"/>
  <c r="K2076" i="35" s="1"/>
  <c r="E1940" i="35"/>
  <c r="E1942" i="35" s="1"/>
  <c r="M1940" i="35"/>
  <c r="M1942" i="35" s="1"/>
  <c r="D1781" i="35"/>
  <c r="D1784" i="35" s="1"/>
  <c r="D1794" i="35" s="1"/>
  <c r="D1798" i="35" s="1"/>
  <c r="G1730" i="35"/>
  <c r="G1731" i="35"/>
  <c r="G1781" i="35" s="1"/>
  <c r="F1730" i="35"/>
  <c r="F1731" i="35"/>
  <c r="F1781" i="35" s="1"/>
  <c r="E2077" i="35"/>
  <c r="E2079" i="35" s="1"/>
  <c r="M1730" i="35"/>
  <c r="E1017" i="35"/>
  <c r="E1020" i="35" s="1"/>
  <c r="E1030" i="35" s="1"/>
  <c r="E1034" i="35" s="1"/>
  <c r="E1035" i="35" s="1"/>
  <c r="E1037" i="35" s="1"/>
  <c r="O876" i="35"/>
  <c r="O883" i="35" s="1"/>
  <c r="O893" i="35" s="1"/>
  <c r="O897" i="35" s="1"/>
  <c r="F1017" i="35"/>
  <c r="F1020" i="35" s="1"/>
  <c r="F1030" i="35" s="1"/>
  <c r="F1034" i="35" s="1"/>
  <c r="F1035" i="35" s="1"/>
  <c r="F1037" i="35" s="1"/>
  <c r="N966" i="35"/>
  <c r="O1017" i="35"/>
  <c r="O1020" i="35" s="1"/>
  <c r="O1030" i="35" s="1"/>
  <c r="O1034" i="35" s="1"/>
  <c r="O1035" i="35" s="1"/>
  <c r="N1209" i="35"/>
  <c r="N1234" i="35"/>
  <c r="N1260" i="35" s="1"/>
  <c r="N1263" i="35" s="1"/>
  <c r="N1273" i="35" s="1"/>
  <c r="N1277" i="35" s="1"/>
  <c r="J1105" i="35"/>
  <c r="R1105" i="35"/>
  <c r="Q1346" i="35"/>
  <c r="Q1348" i="35"/>
  <c r="Q1397" i="35" s="1"/>
  <c r="Q1404" i="35" s="1"/>
  <c r="Q1414" i="35" s="1"/>
  <c r="Q1418" i="35" s="1"/>
  <c r="J1346" i="35"/>
  <c r="J1378" i="35"/>
  <c r="J1397" i="35" s="1"/>
  <c r="J1404" i="35" s="1"/>
  <c r="J1414" i="35" s="1"/>
  <c r="J1418" i="35" s="1"/>
  <c r="L1346" i="35"/>
  <c r="L1387" i="35"/>
  <c r="L1397" i="35" s="1"/>
  <c r="L1404" i="35" s="1"/>
  <c r="L1414" i="35" s="1"/>
  <c r="L1418" i="35" s="1"/>
  <c r="M1487" i="35"/>
  <c r="M1488" i="35"/>
  <c r="M1538" i="35" s="1"/>
  <c r="M1541" i="35" s="1"/>
  <c r="M1551" i="35" s="1"/>
  <c r="M1555" i="35" s="1"/>
  <c r="E1487" i="35"/>
  <c r="E1488" i="35"/>
  <c r="E1538" i="35" s="1"/>
  <c r="E1541" i="35" s="1"/>
  <c r="E1551" i="35" s="1"/>
  <c r="E1555" i="35" s="1"/>
  <c r="F1487" i="35"/>
  <c r="F1488" i="35"/>
  <c r="F1538" i="35" s="1"/>
  <c r="F1541" i="35" s="1"/>
  <c r="F1551" i="35" s="1"/>
  <c r="F1555" i="35" s="1"/>
  <c r="E1626" i="35"/>
  <c r="E1627" i="35"/>
  <c r="E1677" i="35" s="1"/>
  <c r="G1538" i="35"/>
  <c r="G1541" i="35" s="1"/>
  <c r="G1551" i="35" s="1"/>
  <c r="G1555" i="35" s="1"/>
  <c r="G1784" i="35"/>
  <c r="G1794" i="35" s="1"/>
  <c r="G1798" i="35" s="1"/>
  <c r="O2008" i="35"/>
  <c r="O2009" i="35"/>
  <c r="O2059" i="35" s="1"/>
  <c r="O2062" i="35" s="1"/>
  <c r="O2072" i="35" s="1"/>
  <c r="O2076" i="35" s="1"/>
  <c r="R1730" i="35"/>
  <c r="R1731" i="35"/>
  <c r="R1781" i="35" s="1"/>
  <c r="R1784" i="35" s="1"/>
  <c r="R1794" i="35" s="1"/>
  <c r="R1798" i="35" s="1"/>
  <c r="F1940" i="35"/>
  <c r="F1942" i="35" s="1"/>
  <c r="J1940" i="35"/>
  <c r="J1942" i="35" s="1"/>
  <c r="Q1156" i="35"/>
  <c r="Q1263" i="35" s="1"/>
  <c r="Q1273" i="35" s="1"/>
  <c r="Q1277" i="35" s="1"/>
  <c r="G876" i="35"/>
  <c r="G883" i="35" s="1"/>
  <c r="G893" i="35" s="1"/>
  <c r="G897" i="35" s="1"/>
  <c r="O825" i="35"/>
  <c r="F966" i="35"/>
  <c r="G1017" i="35"/>
  <c r="G1020" i="35" s="1"/>
  <c r="G1030" i="35" s="1"/>
  <c r="G1034" i="35" s="1"/>
  <c r="G1035" i="35" s="1"/>
  <c r="G1037" i="35" s="1"/>
  <c r="O966" i="35"/>
  <c r="R1209" i="35"/>
  <c r="R1234" i="35"/>
  <c r="R1260" i="35" s="1"/>
  <c r="P1128" i="35"/>
  <c r="P1156" i="35" s="1"/>
  <c r="P1105" i="35"/>
  <c r="E1278" i="35"/>
  <c r="E1280" i="35" s="1"/>
  <c r="I1156" i="35"/>
  <c r="I1263" i="35" s="1"/>
  <c r="I1273" i="35" s="1"/>
  <c r="I1277" i="35" s="1"/>
  <c r="M1156" i="35"/>
  <c r="M1263" i="35" s="1"/>
  <c r="M1273" i="35" s="1"/>
  <c r="M1277" i="35" s="1"/>
  <c r="L1105" i="35"/>
  <c r="L1127" i="35"/>
  <c r="L1156" i="35" s="1"/>
  <c r="F1346" i="35"/>
  <c r="F1370" i="35"/>
  <c r="F1397" i="35" s="1"/>
  <c r="F1404" i="35" s="1"/>
  <c r="F1414" i="35" s="1"/>
  <c r="F1418" i="35" s="1"/>
  <c r="N1346" i="35"/>
  <c r="N1385" i="35"/>
  <c r="N1397" i="35" s="1"/>
  <c r="N1404" i="35" s="1"/>
  <c r="N1414" i="35" s="1"/>
  <c r="N1418" i="35" s="1"/>
  <c r="G1397" i="35"/>
  <c r="G1404" i="35" s="1"/>
  <c r="G1414" i="35" s="1"/>
  <c r="G1418" i="35" s="1"/>
  <c r="K1397" i="35"/>
  <c r="K1404" i="35" s="1"/>
  <c r="K1414" i="35" s="1"/>
  <c r="K1418" i="35" s="1"/>
  <c r="G1346" i="35"/>
  <c r="L1487" i="35"/>
  <c r="L1488" i="35"/>
  <c r="L1538" i="35" s="1"/>
  <c r="L1541" i="35" s="1"/>
  <c r="L1551" i="35" s="1"/>
  <c r="L1555" i="35" s="1"/>
  <c r="D1419" i="35"/>
  <c r="D1421" i="35" s="1"/>
  <c r="H1487" i="35"/>
  <c r="H1488" i="35"/>
  <c r="H1538" i="35" s="1"/>
  <c r="H1541" i="35" s="1"/>
  <c r="H1551" i="35" s="1"/>
  <c r="H1555" i="35" s="1"/>
  <c r="R1487" i="35"/>
  <c r="R1488" i="35"/>
  <c r="R1538" i="35" s="1"/>
  <c r="R1541" i="35" s="1"/>
  <c r="R1551" i="35" s="1"/>
  <c r="R1555" i="35" s="1"/>
  <c r="O1538" i="35"/>
  <c r="O1541" i="35" s="1"/>
  <c r="O1551" i="35" s="1"/>
  <c r="O1555" i="35" s="1"/>
  <c r="Q1626" i="35"/>
  <c r="Q1627" i="35"/>
  <c r="Q1677" i="35" s="1"/>
  <c r="G1487" i="35"/>
  <c r="H1730" i="35"/>
  <c r="H1731" i="35"/>
  <c r="H1781" i="35" s="1"/>
  <c r="H1784" i="35" s="1"/>
  <c r="H1794" i="35" s="1"/>
  <c r="H1798" i="35" s="1"/>
  <c r="H2077" i="35"/>
  <c r="H2079" i="35" s="1"/>
  <c r="I1730" i="35"/>
  <c r="I1731" i="35"/>
  <c r="I1781" i="35" s="1"/>
  <c r="I1940" i="35"/>
  <c r="I1942" i="35" s="1"/>
  <c r="Q1940" i="35"/>
  <c r="Q1942" i="35" s="1"/>
  <c r="O1730" i="35"/>
  <c r="O1731" i="35"/>
  <c r="O1781" i="35" s="1"/>
  <c r="O1784" i="35" s="1"/>
  <c r="O1794" i="35" s="1"/>
  <c r="O1798" i="35" s="1"/>
  <c r="N1730" i="35"/>
  <c r="N1731" i="35"/>
  <c r="N1781" i="35" s="1"/>
  <c r="N1784" i="35" s="1"/>
  <c r="N1794" i="35" s="1"/>
  <c r="N1798" i="35" s="1"/>
  <c r="Q1105" i="35"/>
  <c r="G2077" i="35"/>
  <c r="G2079" i="35" s="1"/>
  <c r="G966" i="35"/>
  <c r="K1105" i="35"/>
  <c r="K1106" i="35"/>
  <c r="K1156" i="35" s="1"/>
  <c r="K1263" i="35" s="1"/>
  <c r="K1273" i="35" s="1"/>
  <c r="K1277" i="35" s="1"/>
  <c r="I1105" i="35"/>
  <c r="M1105" i="35"/>
  <c r="I1346" i="35"/>
  <c r="I1348" i="35"/>
  <c r="I1397" i="35" s="1"/>
  <c r="I1404" i="35" s="1"/>
  <c r="I1414" i="35" s="1"/>
  <c r="I1418" i="35" s="1"/>
  <c r="R1346" i="35"/>
  <c r="R1385" i="35"/>
  <c r="R1397" i="35" s="1"/>
  <c r="R1404" i="35" s="1"/>
  <c r="R1414" i="35" s="1"/>
  <c r="R1418" i="35" s="1"/>
  <c r="H1387" i="35"/>
  <c r="H1397" i="35" s="1"/>
  <c r="H1404" i="35" s="1"/>
  <c r="H1414" i="35" s="1"/>
  <c r="H1418" i="35" s="1"/>
  <c r="H1346" i="35"/>
  <c r="P1387" i="35"/>
  <c r="P1397" i="35" s="1"/>
  <c r="P1404" i="35" s="1"/>
  <c r="P1414" i="35" s="1"/>
  <c r="P1418" i="35" s="1"/>
  <c r="P1346" i="35"/>
  <c r="P1487" i="35"/>
  <c r="P1488" i="35"/>
  <c r="P1538" i="35" s="1"/>
  <c r="P1541" i="35" s="1"/>
  <c r="P1551" i="35" s="1"/>
  <c r="P1555" i="35" s="1"/>
  <c r="N1488" i="35"/>
  <c r="N1538" i="35" s="1"/>
  <c r="N1541" i="35" s="1"/>
  <c r="N1551" i="35" s="1"/>
  <c r="N1555" i="35" s="1"/>
  <c r="N1487" i="35"/>
  <c r="O1487" i="35"/>
  <c r="M1626" i="35"/>
  <c r="M1627" i="35"/>
  <c r="M1677" i="35" s="1"/>
  <c r="M1784" i="35" s="1"/>
  <c r="M1794" i="35" s="1"/>
  <c r="M1798" i="35" s="1"/>
  <c r="F1784" i="35"/>
  <c r="F1794" i="35" s="1"/>
  <c r="F1798" i="35" s="1"/>
  <c r="F1156" i="35"/>
  <c r="F1263" i="35" s="1"/>
  <c r="F1273" i="35" s="1"/>
  <c r="F1277" i="35" s="1"/>
  <c r="P1730" i="35"/>
  <c r="P1731" i="35"/>
  <c r="P1781" i="35" s="1"/>
  <c r="Q1730" i="35"/>
  <c r="Q1731" i="35"/>
  <c r="Q1781" i="35" s="1"/>
  <c r="K1730" i="35"/>
  <c r="K1731" i="35"/>
  <c r="K1781" i="35" s="1"/>
  <c r="K1784" i="35" s="1"/>
  <c r="K1794" i="35" s="1"/>
  <c r="K1798" i="35" s="1"/>
  <c r="J1730" i="35"/>
  <c r="J1731" i="35"/>
  <c r="J1781" i="35" s="1"/>
  <c r="J1784" i="35" s="1"/>
  <c r="J1794" i="35" s="1"/>
  <c r="J1798" i="35" s="1"/>
  <c r="H1940" i="35"/>
  <c r="H1942" i="35" s="1"/>
  <c r="E1732" i="35"/>
  <c r="E1781" i="35" s="1"/>
  <c r="E1730" i="35"/>
  <c r="R1940" i="35"/>
  <c r="R1942" i="35" s="1"/>
  <c r="K1940" i="35"/>
  <c r="K1942" i="35" s="1"/>
  <c r="G1105" i="35"/>
  <c r="O1940" i="35"/>
  <c r="O1942" i="35" s="1"/>
  <c r="N1940" i="35"/>
  <c r="N1942" i="35" s="1"/>
  <c r="D876" i="35"/>
  <c r="D883" i="35" s="1"/>
  <c r="D893" i="35" s="1"/>
  <c r="D897" i="35" s="1"/>
  <c r="D898" i="35" s="1"/>
  <c r="D900" i="35" s="1"/>
  <c r="J1017" i="35"/>
  <c r="J1020" i="35" s="1"/>
  <c r="J1030" i="35" s="1"/>
  <c r="J1034" i="35" s="1"/>
  <c r="J1035" i="35" s="1"/>
  <c r="J1037" i="35" s="1"/>
  <c r="R1017" i="35"/>
  <c r="R1020" i="35" s="1"/>
  <c r="R1030" i="35" s="1"/>
  <c r="R1034" i="35" s="1"/>
  <c r="R1035" i="35" s="1"/>
  <c r="R1037" i="35" s="1"/>
  <c r="P825" i="35"/>
  <c r="K1017" i="35"/>
  <c r="K1020" i="35" s="1"/>
  <c r="K1030" i="35" s="1"/>
  <c r="K1034" i="35" s="1"/>
  <c r="K1035" i="35" s="1"/>
  <c r="K1037" i="35" s="1"/>
  <c r="Q1017" i="35"/>
  <c r="Q1020" i="35" s="1"/>
  <c r="Q1030" i="35" s="1"/>
  <c r="Q1034" i="35" s="1"/>
  <c r="Q1035" i="35" s="1"/>
  <c r="Q1037" i="35" s="1"/>
  <c r="J966" i="35"/>
  <c r="R966" i="35"/>
  <c r="P876" i="35"/>
  <c r="P883" i="35" s="1"/>
  <c r="P893" i="35" s="1"/>
  <c r="P897" i="35" s="1"/>
  <c r="K966" i="35"/>
  <c r="H1017" i="35"/>
  <c r="H1020" i="35" s="1"/>
  <c r="H1030" i="35" s="1"/>
  <c r="H1034" i="35" s="1"/>
  <c r="G635" i="35"/>
  <c r="G584" i="35"/>
  <c r="E635" i="35"/>
  <c r="Q635" i="35"/>
  <c r="M584" i="35"/>
  <c r="M739" i="35"/>
  <c r="E584" i="35"/>
  <c r="N635" i="35"/>
  <c r="R635" i="35"/>
  <c r="Q584" i="35"/>
  <c r="J635" i="35"/>
  <c r="N584" i="35"/>
  <c r="R584" i="35"/>
  <c r="F635" i="35"/>
  <c r="D739" i="35"/>
  <c r="J584" i="35"/>
  <c r="M635" i="35"/>
  <c r="F584" i="35"/>
  <c r="D635" i="35"/>
  <c r="H1035" i="35"/>
  <c r="H1037" i="35" s="1"/>
  <c r="Q966" i="35"/>
  <c r="P979" i="35"/>
  <c r="P1017" i="35" s="1"/>
  <c r="P1020" i="35" s="1"/>
  <c r="P1030" i="35" s="1"/>
  <c r="P1034" i="35" s="1"/>
  <c r="P966" i="35"/>
  <c r="M1017" i="35"/>
  <c r="M1020" i="35" s="1"/>
  <c r="M1030" i="35" s="1"/>
  <c r="M1034" i="35" s="1"/>
  <c r="M1035" i="35" s="1"/>
  <c r="M1037" i="35" s="1"/>
  <c r="I966" i="35"/>
  <c r="E966" i="35"/>
  <c r="L966" i="35"/>
  <c r="L979" i="35"/>
  <c r="L1017" i="35" s="1"/>
  <c r="L1020" i="35" s="1"/>
  <c r="L1030" i="35" s="1"/>
  <c r="L1034" i="35" s="1"/>
  <c r="L1035" i="35" s="1"/>
  <c r="M966" i="35"/>
  <c r="H966" i="35"/>
  <c r="H825" i="35"/>
  <c r="H827" i="35"/>
  <c r="H876" i="35" s="1"/>
  <c r="H883" i="35" s="1"/>
  <c r="H893" i="35" s="1"/>
  <c r="H897" i="35" s="1"/>
  <c r="L825" i="35"/>
  <c r="L874" i="35"/>
  <c r="L876" i="35" s="1"/>
  <c r="L883" i="35" s="1"/>
  <c r="L893" i="35" s="1"/>
  <c r="L897" i="35" s="1"/>
  <c r="D114" i="35"/>
  <c r="L114" i="35"/>
  <c r="G114" i="35"/>
  <c r="M114" i="35"/>
  <c r="F114" i="35"/>
  <c r="H613" i="35"/>
  <c r="H635" i="35" s="1"/>
  <c r="H584" i="35"/>
  <c r="G689" i="35"/>
  <c r="G739" i="35" s="1"/>
  <c r="G688" i="35"/>
  <c r="I826" i="35"/>
  <c r="I876" i="35" s="1"/>
  <c r="I883" i="35" s="1"/>
  <c r="I893" i="35" s="1"/>
  <c r="I897" i="35" s="1"/>
  <c r="I825" i="35"/>
  <c r="P898" i="35"/>
  <c r="P900" i="35" s="1"/>
  <c r="R63" i="35"/>
  <c r="K114" i="35"/>
  <c r="G63" i="35"/>
  <c r="E114" i="35"/>
  <c r="I114" i="35"/>
  <c r="O585" i="35"/>
  <c r="O635" i="35" s="1"/>
  <c r="O584" i="35"/>
  <c r="L584" i="35"/>
  <c r="L613" i="35"/>
  <c r="L635" i="35" s="1"/>
  <c r="Q688" i="35"/>
  <c r="H739" i="35"/>
  <c r="F825" i="35"/>
  <c r="F826" i="35"/>
  <c r="F876" i="35" s="1"/>
  <c r="F883" i="35" s="1"/>
  <c r="F893" i="35" s="1"/>
  <c r="F897" i="35" s="1"/>
  <c r="I584" i="35"/>
  <c r="O114" i="35"/>
  <c r="G355" i="35"/>
  <c r="G362" i="35" s="1"/>
  <c r="P584" i="35"/>
  <c r="P613" i="35"/>
  <c r="P635" i="35" s="1"/>
  <c r="O689" i="35"/>
  <c r="O739" i="35" s="1"/>
  <c r="O688" i="35"/>
  <c r="N688" i="35"/>
  <c r="N689" i="35"/>
  <c r="N739" i="35" s="1"/>
  <c r="E688" i="35"/>
  <c r="I739" i="35"/>
  <c r="H688" i="35"/>
  <c r="K825" i="35"/>
  <c r="K826" i="35"/>
  <c r="K876" i="35" s="1"/>
  <c r="K883" i="35" s="1"/>
  <c r="K893" i="35" s="1"/>
  <c r="K897" i="35" s="1"/>
  <c r="R825" i="35"/>
  <c r="R826" i="35"/>
  <c r="R876" i="35" s="1"/>
  <c r="R883" i="35" s="1"/>
  <c r="R893" i="35" s="1"/>
  <c r="R897" i="35" s="1"/>
  <c r="Q826" i="35"/>
  <c r="Q876" i="35" s="1"/>
  <c r="Q883" i="35" s="1"/>
  <c r="Q893" i="35" s="1"/>
  <c r="Q897" i="35" s="1"/>
  <c r="Q825" i="35"/>
  <c r="O898" i="35"/>
  <c r="O900" i="35" s="1"/>
  <c r="H898" i="35"/>
  <c r="H900" i="35" s="1"/>
  <c r="K584" i="35"/>
  <c r="K585" i="35"/>
  <c r="K635" i="35" s="1"/>
  <c r="F688" i="35"/>
  <c r="F689" i="35"/>
  <c r="F739" i="35" s="1"/>
  <c r="F742" i="35" s="1"/>
  <c r="F752" i="35" s="1"/>
  <c r="F756" i="35" s="1"/>
  <c r="Q739" i="35"/>
  <c r="P688" i="35"/>
  <c r="P691" i="35"/>
  <c r="P739" i="35" s="1"/>
  <c r="J825" i="35"/>
  <c r="J826" i="35"/>
  <c r="J876" i="35" s="1"/>
  <c r="J883" i="35" s="1"/>
  <c r="J893" i="35" s="1"/>
  <c r="J897" i="35" s="1"/>
  <c r="I635" i="35"/>
  <c r="I355" i="35"/>
  <c r="I362" i="35" s="1"/>
  <c r="I372" i="35" s="1"/>
  <c r="I376" i="35" s="1"/>
  <c r="I377" i="35" s="1"/>
  <c r="I379" i="35" s="1"/>
  <c r="R114" i="35"/>
  <c r="N114" i="35"/>
  <c r="P114" i="35"/>
  <c r="J114" i="35"/>
  <c r="R688" i="35"/>
  <c r="R689" i="35"/>
  <c r="R739" i="35" s="1"/>
  <c r="M688" i="35"/>
  <c r="E739" i="35"/>
  <c r="E825" i="35"/>
  <c r="E826" i="35"/>
  <c r="E876" i="35" s="1"/>
  <c r="E883" i="35" s="1"/>
  <c r="E893" i="35" s="1"/>
  <c r="E897" i="35" s="1"/>
  <c r="O355" i="35"/>
  <c r="O362" i="35" s="1"/>
  <c r="K688" i="35"/>
  <c r="K689" i="35"/>
  <c r="K739" i="35" s="1"/>
  <c r="J688" i="35"/>
  <c r="J689" i="35"/>
  <c r="J739" i="35" s="1"/>
  <c r="I688" i="35"/>
  <c r="L691" i="35"/>
  <c r="L739" i="35" s="1"/>
  <c r="L688" i="35"/>
  <c r="N825" i="35"/>
  <c r="N826" i="35"/>
  <c r="N876" i="35" s="1"/>
  <c r="N883" i="35" s="1"/>
  <c r="N893" i="35" s="1"/>
  <c r="N897" i="35" s="1"/>
  <c r="M825" i="35"/>
  <c r="M826" i="35"/>
  <c r="M876" i="35" s="1"/>
  <c r="M883" i="35" s="1"/>
  <c r="M893" i="35" s="1"/>
  <c r="M897" i="35" s="1"/>
  <c r="G898" i="35"/>
  <c r="G900" i="35" s="1"/>
  <c r="N1035" i="35"/>
  <c r="N1037" i="35" s="1"/>
  <c r="L898" i="35"/>
  <c r="L900" i="35" s="1"/>
  <c r="F304" i="35"/>
  <c r="F305" i="35"/>
  <c r="F355" i="35" s="1"/>
  <c r="F362" i="35" s="1"/>
  <c r="M304" i="35"/>
  <c r="M305" i="35"/>
  <c r="M355" i="35" s="1"/>
  <c r="M362" i="35" s="1"/>
  <c r="O304" i="35"/>
  <c r="H355" i="35"/>
  <c r="H362" i="35" s="1"/>
  <c r="J304" i="35"/>
  <c r="J305" i="35"/>
  <c r="J355" i="35" s="1"/>
  <c r="J362" i="35" s="1"/>
  <c r="I304" i="35"/>
  <c r="D355" i="35"/>
  <c r="D362" i="35" s="1"/>
  <c r="N305" i="35"/>
  <c r="N355" i="35" s="1"/>
  <c r="N362" i="35" s="1"/>
  <c r="N304" i="35"/>
  <c r="G304" i="35"/>
  <c r="Q355" i="35"/>
  <c r="Q362" i="35" s="1"/>
  <c r="E355" i="35"/>
  <c r="E362" i="35" s="1"/>
  <c r="K355" i="35"/>
  <c r="K362" i="35" s="1"/>
  <c r="H304" i="35"/>
  <c r="K304" i="35"/>
  <c r="E304" i="35"/>
  <c r="R305" i="35"/>
  <c r="R355" i="35" s="1"/>
  <c r="R362" i="35" s="1"/>
  <c r="R304" i="35"/>
  <c r="Q304" i="35"/>
  <c r="N63" i="35"/>
  <c r="P63" i="35"/>
  <c r="I63" i="35"/>
  <c r="H63" i="35"/>
  <c r="F63" i="35"/>
  <c r="J63" i="35"/>
  <c r="L63" i="35"/>
  <c r="H114" i="35"/>
  <c r="K63" i="35"/>
  <c r="O63" i="35"/>
  <c r="M63" i="35"/>
  <c r="E63" i="35"/>
  <c r="Q68" i="35"/>
  <c r="Q114" i="35" s="1"/>
  <c r="Q63" i="35"/>
  <c r="G117" i="35"/>
  <c r="G167" i="35" s="1"/>
  <c r="B108" i="18"/>
  <c r="B17" i="33" s="1"/>
  <c r="H117" i="35"/>
  <c r="H168" i="35" s="1"/>
  <c r="H218" i="35" s="1"/>
  <c r="R117" i="35"/>
  <c r="R168" i="35" s="1"/>
  <c r="R218" i="35" s="1"/>
  <c r="Q117" i="35"/>
  <c r="Q168" i="35" s="1"/>
  <c r="Q218" i="35" s="1"/>
  <c r="B109" i="18"/>
  <c r="C17" i="33" s="1"/>
  <c r="N117" i="35"/>
  <c r="N167" i="35" s="1"/>
  <c r="K117" i="35"/>
  <c r="K168" i="35" s="1"/>
  <c r="K218" i="35" s="1"/>
  <c r="K221" i="35" s="1"/>
  <c r="I117" i="35"/>
  <c r="I167" i="35" s="1"/>
  <c r="J117" i="35"/>
  <c r="J168" i="35" s="1"/>
  <c r="J218" i="35" s="1"/>
  <c r="BI51" i="29"/>
  <c r="CQ51" i="29" s="1"/>
  <c r="CR51" i="29" s="1"/>
  <c r="BI35" i="29"/>
  <c r="CQ35" i="29" s="1"/>
  <c r="CR35" i="29" s="1"/>
  <c r="BI19" i="29"/>
  <c r="CQ19" i="29" s="1"/>
  <c r="CR19" i="29" s="1"/>
  <c r="D395" i="35"/>
  <c r="H395" i="35" s="1"/>
  <c r="P117" i="35"/>
  <c r="P167" i="35" s="1"/>
  <c r="D168" i="35"/>
  <c r="D218" i="35" s="1"/>
  <c r="M117" i="35"/>
  <c r="M168" i="35" s="1"/>
  <c r="M218" i="35" s="1"/>
  <c r="F117" i="35"/>
  <c r="F167" i="35" s="1"/>
  <c r="O117" i="35"/>
  <c r="O168" i="35" s="1"/>
  <c r="O218" i="35" s="1"/>
  <c r="D167" i="35"/>
  <c r="L117" i="35"/>
  <c r="L167" i="35" s="1"/>
  <c r="BI44" i="29"/>
  <c r="CQ44" i="29" s="1"/>
  <c r="CR44" i="29" s="1"/>
  <c r="BI28" i="29"/>
  <c r="CQ28" i="29" s="1"/>
  <c r="CR28" i="29" s="1"/>
  <c r="BI12" i="29"/>
  <c r="CQ12" i="29" s="1"/>
  <c r="CR12" i="29" s="1"/>
  <c r="E167" i="35"/>
  <c r="E168" i="35"/>
  <c r="E218" i="35" s="1"/>
  <c r="BI53" i="29"/>
  <c r="CQ53" i="29" s="1"/>
  <c r="CR53" i="29" s="1"/>
  <c r="BI37" i="29"/>
  <c r="CQ37" i="29" s="1"/>
  <c r="CR37" i="29" s="1"/>
  <c r="BI21" i="29"/>
  <c r="CQ21" i="29" s="1"/>
  <c r="CR21" i="29" s="1"/>
  <c r="BI39" i="29"/>
  <c r="CQ39" i="29" s="1"/>
  <c r="CR39" i="29" s="1"/>
  <c r="BI23" i="29"/>
  <c r="CQ23" i="29" s="1"/>
  <c r="CR23" i="29" s="1"/>
  <c r="BI7" i="29"/>
  <c r="CQ7" i="29" s="1"/>
  <c r="CR7" i="29" s="1"/>
  <c r="B3" i="18"/>
  <c r="H167" i="35"/>
  <c r="BI36" i="29"/>
  <c r="CQ36" i="29" s="1"/>
  <c r="CR36" i="29" s="1"/>
  <c r="BI20" i="29"/>
  <c r="CQ20" i="29" s="1"/>
  <c r="CR20" i="29" s="1"/>
  <c r="BI52" i="29"/>
  <c r="CQ52" i="29" s="1"/>
  <c r="CR52" i="29" s="1"/>
  <c r="BI45" i="29"/>
  <c r="CQ45" i="29" s="1"/>
  <c r="CR45" i="29" s="1"/>
  <c r="BI29" i="29"/>
  <c r="CQ29" i="29" s="1"/>
  <c r="CR29" i="29" s="1"/>
  <c r="BI13" i="29"/>
  <c r="CQ13" i="29" s="1"/>
  <c r="CR13" i="29" s="1"/>
  <c r="BI47" i="29"/>
  <c r="CQ47" i="29" s="1"/>
  <c r="CR47" i="29" s="1"/>
  <c r="BI31" i="29"/>
  <c r="CQ31" i="29" s="1"/>
  <c r="CR31" i="29" s="1"/>
  <c r="BI15" i="29"/>
  <c r="CQ15" i="29" s="1"/>
  <c r="CR15" i="29" s="1"/>
  <c r="BI50" i="29"/>
  <c r="CQ50" i="29" s="1"/>
  <c r="CR50" i="29" s="1"/>
  <c r="BI34" i="29"/>
  <c r="CQ34" i="29" s="1"/>
  <c r="CR34" i="29" s="1"/>
  <c r="BI18" i="29"/>
  <c r="CQ18" i="29" s="1"/>
  <c r="CR18" i="29" s="1"/>
  <c r="BI49" i="29"/>
  <c r="CQ49" i="29" s="1"/>
  <c r="CR49" i="29" s="1"/>
  <c r="BI33" i="29"/>
  <c r="CQ33" i="29" s="1"/>
  <c r="CR33" i="29" s="1"/>
  <c r="BI17" i="29"/>
  <c r="CQ17" i="29" s="1"/>
  <c r="CR17" i="29" s="1"/>
  <c r="BI46" i="29"/>
  <c r="CQ46" i="29" s="1"/>
  <c r="CR46" i="29" s="1"/>
  <c r="BI30" i="29"/>
  <c r="CQ30" i="29" s="1"/>
  <c r="CR30" i="29" s="1"/>
  <c r="BI14" i="29"/>
  <c r="CQ14" i="29" s="1"/>
  <c r="CR14" i="29" s="1"/>
  <c r="BI42" i="29"/>
  <c r="CQ42" i="29" s="1"/>
  <c r="CR42" i="29" s="1"/>
  <c r="BI26" i="29"/>
  <c r="CQ26" i="29" s="1"/>
  <c r="CR26" i="29" s="1"/>
  <c r="BI10" i="29"/>
  <c r="CQ10" i="29" s="1"/>
  <c r="CR10" i="29" s="1"/>
  <c r="BI38" i="29"/>
  <c r="CQ38" i="29" s="1"/>
  <c r="CR38" i="29" s="1"/>
  <c r="BI22" i="29"/>
  <c r="CQ22" i="29" s="1"/>
  <c r="CR22" i="29" s="1"/>
  <c r="BI6" i="29"/>
  <c r="CQ6" i="29" s="1"/>
  <c r="CR6" i="29" s="1"/>
  <c r="I229" i="35"/>
  <c r="E229" i="35"/>
  <c r="BI4" i="29"/>
  <c r="CQ4" i="29" s="1"/>
  <c r="CR4" i="29" s="1"/>
  <c r="P304" i="35"/>
  <c r="P305" i="35"/>
  <c r="P355" i="35" s="1"/>
  <c r="P362" i="35" s="1"/>
  <c r="L304" i="35"/>
  <c r="L305" i="35"/>
  <c r="L355" i="35" s="1"/>
  <c r="L362" i="35" s="1"/>
  <c r="L229" i="35"/>
  <c r="G370" i="35"/>
  <c r="K229" i="35"/>
  <c r="Q370" i="35"/>
  <c r="H229" i="35"/>
  <c r="O229" i="35"/>
  <c r="K370" i="35"/>
  <c r="G229" i="35"/>
  <c r="E370" i="35"/>
  <c r="M370" i="35"/>
  <c r="O370" i="35"/>
  <c r="F64" i="7"/>
  <c r="M4" i="31"/>
  <c r="H6" i="11" s="1"/>
  <c r="P6" i="11" s="1"/>
  <c r="J61" i="11"/>
  <c r="J111" i="11" s="1"/>
  <c r="N229" i="35"/>
  <c r="D229" i="35"/>
  <c r="D370" i="35"/>
  <c r="P229" i="35"/>
  <c r="R370" i="35"/>
  <c r="F229" i="35"/>
  <c r="F370" i="35"/>
  <c r="H370" i="35"/>
  <c r="J229" i="35"/>
  <c r="J370" i="35"/>
  <c r="L370" i="35"/>
  <c r="Q229" i="35"/>
  <c r="M229" i="35"/>
  <c r="N370" i="35"/>
  <c r="P370" i="35"/>
  <c r="R229" i="35"/>
  <c r="D1037" i="35" l="1"/>
  <c r="D4686" i="35"/>
  <c r="O5448" i="35"/>
  <c r="O5446" i="35"/>
  <c r="N4927" i="35"/>
  <c r="N4925" i="35"/>
  <c r="J4406" i="35"/>
  <c r="J4404" i="35"/>
  <c r="M4404" i="35"/>
  <c r="M4406" i="35" s="1"/>
  <c r="R4404" i="35"/>
  <c r="R4406" i="35" s="1"/>
  <c r="F4406" i="35"/>
  <c r="F4404" i="35"/>
  <c r="N4406" i="35"/>
  <c r="N4404" i="35"/>
  <c r="J7532" i="35"/>
  <c r="J7530" i="35"/>
  <c r="I4406" i="35"/>
  <c r="I4404" i="35"/>
  <c r="N8051" i="35"/>
  <c r="N8053" i="35" s="1"/>
  <c r="P4925" i="35"/>
  <c r="P4927" i="35"/>
  <c r="J4925" i="35"/>
  <c r="J4927" i="35" s="1"/>
  <c r="R8053" i="35"/>
  <c r="R8051" i="35"/>
  <c r="Q8329" i="35"/>
  <c r="Q8331" i="35" s="1"/>
  <c r="K7808" i="35"/>
  <c r="K7810" i="35" s="1"/>
  <c r="N7810" i="35"/>
  <c r="N7808" i="35"/>
  <c r="M7808" i="35"/>
  <c r="M7810" i="35" s="1"/>
  <c r="F7150" i="35"/>
  <c r="F7152" i="35" s="1"/>
  <c r="D7152" i="35"/>
  <c r="D7150" i="35"/>
  <c r="J6245" i="35"/>
  <c r="J6247" i="35" s="1"/>
  <c r="Q6247" i="35"/>
  <c r="Q6245" i="35"/>
  <c r="M6110" i="35"/>
  <c r="M6108" i="35"/>
  <c r="G5726" i="35"/>
  <c r="G5724" i="35"/>
  <c r="N5587" i="35"/>
  <c r="N5589" i="35" s="1"/>
  <c r="G5448" i="35"/>
  <c r="G5446" i="35"/>
  <c r="H5203" i="35"/>
  <c r="H5205" i="35" s="1"/>
  <c r="P5203" i="35"/>
  <c r="P5205" i="35" s="1"/>
  <c r="E4406" i="35"/>
  <c r="E4404" i="35"/>
  <c r="R6110" i="35"/>
  <c r="R6108" i="35"/>
  <c r="J7150" i="35"/>
  <c r="J7152" i="35" s="1"/>
  <c r="D6490" i="35"/>
  <c r="D6488" i="35"/>
  <c r="F6490" i="35"/>
  <c r="F6488" i="35"/>
  <c r="P6108" i="35"/>
  <c r="P6110" i="35" s="1"/>
  <c r="R5969" i="35"/>
  <c r="R5967" i="35"/>
  <c r="I5967" i="35"/>
  <c r="I5969" i="35" s="1"/>
  <c r="I5724" i="35"/>
  <c r="I5726" i="35" s="1"/>
  <c r="R4927" i="35"/>
  <c r="R4925" i="35"/>
  <c r="R8194" i="35"/>
  <c r="R8192" i="35"/>
  <c r="J8329" i="35"/>
  <c r="J8331" i="35" s="1"/>
  <c r="I8329" i="35"/>
  <c r="I8331" i="35" s="1"/>
  <c r="G7673" i="35"/>
  <c r="G7671" i="35"/>
  <c r="F7808" i="35"/>
  <c r="F7810" i="35" s="1"/>
  <c r="M8053" i="35"/>
  <c r="M8051" i="35"/>
  <c r="F6629" i="35"/>
  <c r="F6631" i="35" s="1"/>
  <c r="D6631" i="35"/>
  <c r="D6629" i="35"/>
  <c r="O7287" i="35"/>
  <c r="O7289" i="35" s="1"/>
  <c r="P6631" i="35"/>
  <c r="P6629" i="35"/>
  <c r="E6110" i="35"/>
  <c r="E6108" i="35"/>
  <c r="N5724" i="35"/>
  <c r="N5726" i="35" s="1"/>
  <c r="Q5431" i="35"/>
  <c r="Q5441" i="35" s="1"/>
  <c r="Q5445" i="35" s="1"/>
  <c r="J5446" i="35"/>
  <c r="J5448" i="35" s="1"/>
  <c r="H4545" i="35"/>
  <c r="H4547" i="35" s="1"/>
  <c r="H4404" i="35"/>
  <c r="H4406" i="35" s="1"/>
  <c r="E8192" i="35"/>
  <c r="E8194" i="35" s="1"/>
  <c r="R7150" i="35"/>
  <c r="R7152" i="35"/>
  <c r="K7009" i="35"/>
  <c r="K7011" i="35" s="1"/>
  <c r="I6994" i="35"/>
  <c r="I7004" i="35" s="1"/>
  <c r="I7008" i="35" s="1"/>
  <c r="N6488" i="35"/>
  <c r="N6490" i="35" s="1"/>
  <c r="M6488" i="35"/>
  <c r="M6490" i="35"/>
  <c r="I6108" i="35"/>
  <c r="I6110" i="35" s="1"/>
  <c r="M5967" i="35"/>
  <c r="M5969" i="35"/>
  <c r="E5203" i="35"/>
  <c r="E5205" i="35" s="1"/>
  <c r="R5066" i="35"/>
  <c r="R5068" i="35" s="1"/>
  <c r="E4545" i="35"/>
  <c r="E4547" i="35" s="1"/>
  <c r="K8329" i="35"/>
  <c r="K8331" i="35" s="1"/>
  <c r="R8329" i="35"/>
  <c r="R8331" i="35" s="1"/>
  <c r="N7530" i="35"/>
  <c r="N7532" i="35" s="1"/>
  <c r="N7009" i="35"/>
  <c r="N7011" i="35" s="1"/>
  <c r="M7009" i="35"/>
  <c r="M7011" i="35"/>
  <c r="N6629" i="35"/>
  <c r="N6631" i="35"/>
  <c r="O6766" i="35"/>
  <c r="O6768" i="35" s="1"/>
  <c r="P5724" i="35"/>
  <c r="P5726" i="35" s="1"/>
  <c r="Q5724" i="35"/>
  <c r="Q5726" i="35" s="1"/>
  <c r="F4925" i="35"/>
  <c r="F4927" i="35" s="1"/>
  <c r="M4545" i="35"/>
  <c r="M4547" i="35" s="1"/>
  <c r="F8192" i="35"/>
  <c r="F8194" i="35" s="1"/>
  <c r="N8329" i="35"/>
  <c r="N8331" i="35" s="1"/>
  <c r="M8329" i="35"/>
  <c r="M8331" i="35" s="1"/>
  <c r="K7671" i="35"/>
  <c r="K7673" i="35" s="1"/>
  <c r="F7671" i="35"/>
  <c r="F7673" i="35" s="1"/>
  <c r="J7808" i="35"/>
  <c r="J7810" i="35" s="1"/>
  <c r="Q8051" i="35"/>
  <c r="Q8053" i="35" s="1"/>
  <c r="E7530" i="35"/>
  <c r="E7532" i="35" s="1"/>
  <c r="D7534" i="35" s="1"/>
  <c r="R7009" i="35"/>
  <c r="R7011" i="35" s="1"/>
  <c r="R6629" i="35"/>
  <c r="R6631" i="35"/>
  <c r="K6766" i="35"/>
  <c r="K6768" i="35" s="1"/>
  <c r="Q6108" i="35"/>
  <c r="Q6110" i="35" s="1"/>
  <c r="E5724" i="35"/>
  <c r="E5726" i="35" s="1"/>
  <c r="J5724" i="35"/>
  <c r="J5726" i="35"/>
  <c r="J5587" i="35"/>
  <c r="J5589" i="35"/>
  <c r="D5591" i="35" s="1"/>
  <c r="Q5203" i="35"/>
  <c r="Q5205" i="35"/>
  <c r="G5203" i="35"/>
  <c r="G5205" i="35" s="1"/>
  <c r="F5203" i="35"/>
  <c r="F5205" i="35" s="1"/>
  <c r="N4545" i="35"/>
  <c r="N4547" i="35"/>
  <c r="I4545" i="35"/>
  <c r="I4547" i="35" s="1"/>
  <c r="N7150" i="35"/>
  <c r="N7152" i="35"/>
  <c r="F7009" i="35"/>
  <c r="F7011" i="35" s="1"/>
  <c r="D7009" i="35"/>
  <c r="D7011" i="35" s="1"/>
  <c r="R6488" i="35"/>
  <c r="R6490" i="35" s="1"/>
  <c r="H6108" i="35"/>
  <c r="H6110" i="35"/>
  <c r="I6245" i="35"/>
  <c r="I6247" i="35" s="1"/>
  <c r="M5724" i="35"/>
  <c r="M5726" i="35" s="1"/>
  <c r="R5431" i="35"/>
  <c r="R5441" i="35" s="1"/>
  <c r="R5445" i="35" s="1"/>
  <c r="K5203" i="35"/>
  <c r="K5205" i="35" s="1"/>
  <c r="N5203" i="35"/>
  <c r="N5205" i="35" s="1"/>
  <c r="P4406" i="35"/>
  <c r="P4404" i="35"/>
  <c r="O4404" i="35"/>
  <c r="O4406" i="35" s="1"/>
  <c r="O8329" i="35"/>
  <c r="O8331" i="35" s="1"/>
  <c r="O7808" i="35"/>
  <c r="O7810" i="35" s="1"/>
  <c r="I8053" i="35"/>
  <c r="D8055" i="35" s="1"/>
  <c r="I8051" i="35"/>
  <c r="H7152" i="35"/>
  <c r="H7150" i="35"/>
  <c r="I6631" i="35"/>
  <c r="I6629" i="35"/>
  <c r="K6631" i="35"/>
  <c r="K6629" i="35"/>
  <c r="E6488" i="35"/>
  <c r="E6490" i="35" s="1"/>
  <c r="J7287" i="35"/>
  <c r="J7289" i="35" s="1"/>
  <c r="E5967" i="35"/>
  <c r="E5969" i="35" s="1"/>
  <c r="R5724" i="35"/>
  <c r="R5726" i="35" s="1"/>
  <c r="H5431" i="35"/>
  <c r="H5441" i="35" s="1"/>
  <c r="H5445" i="35" s="1"/>
  <c r="O5203" i="35"/>
  <c r="O5205" i="35" s="1"/>
  <c r="I5203" i="35"/>
  <c r="I5205" i="35"/>
  <c r="O8192" i="35"/>
  <c r="O8194" i="35" s="1"/>
  <c r="O7671" i="35"/>
  <c r="O7673" i="35" s="1"/>
  <c r="Q7671" i="35"/>
  <c r="Q7673" i="35"/>
  <c r="G7150" i="35"/>
  <c r="G7152" i="35" s="1"/>
  <c r="J6766" i="35"/>
  <c r="J6768" i="35"/>
  <c r="J6488" i="35"/>
  <c r="J6490" i="35" s="1"/>
  <c r="I6488" i="35"/>
  <c r="I6490" i="35"/>
  <c r="F5724" i="35"/>
  <c r="F5726" i="35"/>
  <c r="I5431" i="35"/>
  <c r="I5441" i="35" s="1"/>
  <c r="I5445" i="35" s="1"/>
  <c r="P5446" i="35"/>
  <c r="P5448" i="35" s="1"/>
  <c r="L5203" i="35"/>
  <c r="L5205" i="35" s="1"/>
  <c r="N5066" i="35"/>
  <c r="N5068" i="35" s="1"/>
  <c r="H4925" i="35"/>
  <c r="H4927" i="35" s="1"/>
  <c r="G4404" i="35"/>
  <c r="G4406" i="35" s="1"/>
  <c r="I7152" i="35"/>
  <c r="I7150" i="35"/>
  <c r="K7152" i="35"/>
  <c r="K7150" i="35"/>
  <c r="H7011" i="35"/>
  <c r="H7009" i="35"/>
  <c r="R7287" i="35"/>
  <c r="R7289" i="35" s="1"/>
  <c r="F6245" i="35"/>
  <c r="F6247" i="35" s="1"/>
  <c r="M6245" i="35"/>
  <c r="M6247" i="35" s="1"/>
  <c r="M4927" i="35"/>
  <c r="M4925" i="35"/>
  <c r="I8194" i="35"/>
  <c r="I8192" i="35"/>
  <c r="I7671" i="35"/>
  <c r="I7673" i="35" s="1"/>
  <c r="J7673" i="35"/>
  <c r="J7671" i="35"/>
  <c r="P7011" i="35"/>
  <c r="P7009" i="35"/>
  <c r="P7152" i="35"/>
  <c r="P7150" i="35"/>
  <c r="G6631" i="35"/>
  <c r="G6629" i="35"/>
  <c r="G6108" i="35"/>
  <c r="G6110" i="35" s="1"/>
  <c r="D6112" i="35" s="1"/>
  <c r="H5724" i="35"/>
  <c r="H5726" i="35" s="1"/>
  <c r="O5724" i="35"/>
  <c r="O5726" i="35" s="1"/>
  <c r="N5431" i="35"/>
  <c r="N5441" i="35" s="1"/>
  <c r="N5445" i="35" s="1"/>
  <c r="L4925" i="35"/>
  <c r="L4927" i="35" s="1"/>
  <c r="J4545" i="35"/>
  <c r="J4547" i="35" s="1"/>
  <c r="G4547" i="35"/>
  <c r="G4545" i="35"/>
  <c r="F8329" i="35"/>
  <c r="F8331" i="35" s="1"/>
  <c r="Q7152" i="35"/>
  <c r="Q7150" i="35"/>
  <c r="E7009" i="35"/>
  <c r="E7011" i="35" s="1"/>
  <c r="N6766" i="35"/>
  <c r="N6768" i="35" s="1"/>
  <c r="N6245" i="35"/>
  <c r="N6247" i="35" s="1"/>
  <c r="N6110" i="35"/>
  <c r="N6108" i="35"/>
  <c r="K6110" i="35"/>
  <c r="K6108" i="35"/>
  <c r="J5203" i="35"/>
  <c r="J5205" i="35" s="1"/>
  <c r="Q4547" i="35"/>
  <c r="Q4545" i="35"/>
  <c r="K4404" i="35"/>
  <c r="K4406" i="35" s="1"/>
  <c r="J8194" i="35"/>
  <c r="J8192" i="35"/>
  <c r="Q8194" i="35"/>
  <c r="Q8192" i="35"/>
  <c r="E7152" i="35"/>
  <c r="E7150" i="35"/>
  <c r="O7011" i="35"/>
  <c r="O7009" i="35"/>
  <c r="Q7009" i="35"/>
  <c r="Q7011" i="35" s="1"/>
  <c r="M6631" i="35"/>
  <c r="M6629" i="35"/>
  <c r="O6631" i="35"/>
  <c r="O6629" i="35"/>
  <c r="G7287" i="35"/>
  <c r="G7289" i="35" s="1"/>
  <c r="O6110" i="35"/>
  <c r="O6108" i="35"/>
  <c r="R4545" i="35"/>
  <c r="R4547" i="35" s="1"/>
  <c r="L4406" i="35"/>
  <c r="L4404" i="35"/>
  <c r="Q4406" i="35"/>
  <c r="Q4404" i="35"/>
  <c r="G8329" i="35"/>
  <c r="G8331" i="35" s="1"/>
  <c r="M8194" i="35"/>
  <c r="M8192" i="35"/>
  <c r="K8194" i="35"/>
  <c r="K8192" i="35"/>
  <c r="J8053" i="35"/>
  <c r="J8051" i="35"/>
  <c r="G7808" i="35"/>
  <c r="G7810" i="35" s="1"/>
  <c r="M7671" i="35"/>
  <c r="M7673" i="35" s="1"/>
  <c r="I7808" i="35"/>
  <c r="I7810" i="35" s="1"/>
  <c r="L7011" i="35"/>
  <c r="L7009" i="35"/>
  <c r="Q6631" i="35"/>
  <c r="Q6629" i="35"/>
  <c r="L6631" i="35"/>
  <c r="L6629" i="35"/>
  <c r="J6110" i="35"/>
  <c r="J6108" i="35"/>
  <c r="Q5967" i="35"/>
  <c r="Q5969" i="35" s="1"/>
  <c r="K5724" i="35"/>
  <c r="K5726" i="35" s="1"/>
  <c r="M5448" i="35"/>
  <c r="M5446" i="35"/>
  <c r="K5448" i="35"/>
  <c r="K5446" i="35"/>
  <c r="M5203" i="35"/>
  <c r="M5205" i="35" s="1"/>
  <c r="E4927" i="35"/>
  <c r="D4929" i="35" s="1"/>
  <c r="E4925" i="35"/>
  <c r="J5068" i="35"/>
  <c r="D5070" i="35" s="1"/>
  <c r="J5066" i="35"/>
  <c r="O4547" i="35"/>
  <c r="O4545" i="35"/>
  <c r="L4547" i="35"/>
  <c r="L4545" i="35"/>
  <c r="D4406" i="35"/>
  <c r="D4404" i="35"/>
  <c r="D8329" i="35"/>
  <c r="D8331" i="35" s="1"/>
  <c r="M7152" i="35"/>
  <c r="M7150" i="35"/>
  <c r="O7152" i="35"/>
  <c r="O7150" i="35"/>
  <c r="G7011" i="35"/>
  <c r="G7009" i="35"/>
  <c r="R7532" i="35"/>
  <c r="R7530" i="35"/>
  <c r="E6631" i="35"/>
  <c r="E6629" i="35"/>
  <c r="N5969" i="35"/>
  <c r="N5967" i="35"/>
  <c r="N7287" i="35"/>
  <c r="N7289" i="35" s="1"/>
  <c r="G6766" i="35"/>
  <c r="G6768" i="35" s="1"/>
  <c r="R6766" i="35"/>
  <c r="R6768" i="35" s="1"/>
  <c r="R6247" i="35"/>
  <c r="R6245" i="35"/>
  <c r="Q6488" i="35"/>
  <c r="Q6490" i="35" s="1"/>
  <c r="J5969" i="35"/>
  <c r="J5967" i="35"/>
  <c r="D5446" i="35"/>
  <c r="D5448" i="35" s="1"/>
  <c r="F5431" i="35"/>
  <c r="F5441" i="35" s="1"/>
  <c r="F5445" i="35" s="1"/>
  <c r="R5203" i="35"/>
  <c r="R5205" i="35" s="1"/>
  <c r="N8192" i="35"/>
  <c r="N8194" i="35" s="1"/>
  <c r="R7808" i="35"/>
  <c r="R7810" i="35" s="1"/>
  <c r="Q7808" i="35"/>
  <c r="Q7810" i="35"/>
  <c r="J7009" i="35"/>
  <c r="J7011" i="35" s="1"/>
  <c r="J6629" i="35"/>
  <c r="J6631" i="35"/>
  <c r="K7287" i="35"/>
  <c r="K7289" i="35" s="1"/>
  <c r="R5587" i="35"/>
  <c r="R5589" i="35"/>
  <c r="E5431" i="35"/>
  <c r="E5441" i="35" s="1"/>
  <c r="E5445" i="35" s="1"/>
  <c r="L5431" i="35"/>
  <c r="L5441" i="35" s="1"/>
  <c r="L5445" i="35" s="1"/>
  <c r="Q4925" i="35"/>
  <c r="Q4927" i="35" s="1"/>
  <c r="N168" i="35"/>
  <c r="N218" i="35" s="1"/>
  <c r="P1784" i="35"/>
  <c r="P1794" i="35" s="1"/>
  <c r="P1798" i="35" s="1"/>
  <c r="R2826" i="35"/>
  <c r="R2836" i="35" s="1"/>
  <c r="R2840" i="35" s="1"/>
  <c r="O2826" i="35"/>
  <c r="O2836" i="35" s="1"/>
  <c r="O2840" i="35" s="1"/>
  <c r="O2843" i="35" s="1"/>
  <c r="K2826" i="35"/>
  <c r="K2836" i="35" s="1"/>
  <c r="K2840" i="35" s="1"/>
  <c r="L3347" i="35"/>
  <c r="L3357" i="35" s="1"/>
  <c r="L3361" i="35" s="1"/>
  <c r="L3362" i="35" s="1"/>
  <c r="L3364" i="35" s="1"/>
  <c r="O2982" i="35"/>
  <c r="O2984" i="35" s="1"/>
  <c r="G2982" i="35"/>
  <c r="G2984" i="35" s="1"/>
  <c r="L1263" i="35"/>
  <c r="L1273" i="35" s="1"/>
  <c r="L1277" i="35" s="1"/>
  <c r="G2461" i="35"/>
  <c r="G2463" i="35" s="1"/>
  <c r="H2982" i="35"/>
  <c r="H2984" i="35" s="1"/>
  <c r="H2826" i="35"/>
  <c r="H2836" i="35" s="1"/>
  <c r="H2840" i="35" s="1"/>
  <c r="P1263" i="35"/>
  <c r="P1273" i="35" s="1"/>
  <c r="P1277" i="35" s="1"/>
  <c r="N3868" i="35"/>
  <c r="N3878" i="35" s="1"/>
  <c r="N3882" i="35" s="1"/>
  <c r="D2982" i="35"/>
  <c r="D2984" i="35" s="1"/>
  <c r="M742" i="35"/>
  <c r="M752" i="35" s="1"/>
  <c r="M756" i="35" s="1"/>
  <c r="P2982" i="35"/>
  <c r="P2984" i="35" s="1"/>
  <c r="P3642" i="35"/>
  <c r="L3640" i="35"/>
  <c r="L3642" i="35" s="1"/>
  <c r="K4161" i="35"/>
  <c r="K4163" i="35" s="1"/>
  <c r="H4161" i="35"/>
  <c r="H4163" i="35" s="1"/>
  <c r="G4161" i="35"/>
  <c r="G4163" i="35" s="1"/>
  <c r="Q3883" i="35"/>
  <c r="Q3885" i="35" s="1"/>
  <c r="R2320" i="35"/>
  <c r="R2322" i="35" s="1"/>
  <c r="P2320" i="35"/>
  <c r="P2322" i="35" s="1"/>
  <c r="G3883" i="35"/>
  <c r="G3885" i="35" s="1"/>
  <c r="F2320" i="35"/>
  <c r="F2322" i="35" s="1"/>
  <c r="H2320" i="35"/>
  <c r="H2322" i="35" s="1"/>
  <c r="O4024" i="35"/>
  <c r="O4026" i="35" s="1"/>
  <c r="L3883" i="35"/>
  <c r="L3885" i="35" s="1"/>
  <c r="Q2598" i="35"/>
  <c r="Q2600" i="35" s="1"/>
  <c r="I2841" i="35"/>
  <c r="I2843" i="35" s="1"/>
  <c r="Q2461" i="35"/>
  <c r="Q2463" i="35" s="1"/>
  <c r="N4161" i="35"/>
  <c r="N4163" i="35" s="1"/>
  <c r="K3883" i="35"/>
  <c r="K3885" i="35" s="1"/>
  <c r="N4024" i="35"/>
  <c r="N4026" i="35" s="1"/>
  <c r="J3868" i="35"/>
  <c r="J3878" i="35" s="1"/>
  <c r="J3882" i="35" s="1"/>
  <c r="R3503" i="35"/>
  <c r="R3505" i="35" s="1"/>
  <c r="R3362" i="35"/>
  <c r="R3364" i="35" s="1"/>
  <c r="L3119" i="35"/>
  <c r="L3121" i="35" s="1"/>
  <c r="F2841" i="35"/>
  <c r="F2843" i="35" s="1"/>
  <c r="P2461" i="35"/>
  <c r="P2463" i="35" s="1"/>
  <c r="G4024" i="35"/>
  <c r="G4026" i="35" s="1"/>
  <c r="I3883" i="35"/>
  <c r="I3885" i="35" s="1"/>
  <c r="E3503" i="35"/>
  <c r="E3505" i="35" s="1"/>
  <c r="G3503" i="35"/>
  <c r="G3505" i="35" s="1"/>
  <c r="H3364" i="35"/>
  <c r="H3362" i="35"/>
  <c r="I2598" i="35"/>
  <c r="I2600" i="35" s="1"/>
  <c r="E3362" i="35"/>
  <c r="E3364" i="35" s="1"/>
  <c r="I2461" i="35"/>
  <c r="I2463" i="35" s="1"/>
  <c r="D2841" i="35"/>
  <c r="D2843" i="35" s="1"/>
  <c r="L2320" i="35"/>
  <c r="L2322" i="35" s="1"/>
  <c r="J2305" i="35"/>
  <c r="J2315" i="35" s="1"/>
  <c r="J2319" i="35" s="1"/>
  <c r="D3883" i="35"/>
  <c r="D3885" i="35" s="1"/>
  <c r="O3505" i="35"/>
  <c r="O3503" i="35"/>
  <c r="I3119" i="35"/>
  <c r="I3121" i="35" s="1"/>
  <c r="R3119" i="35"/>
  <c r="R3121" i="35" s="1"/>
  <c r="R2598" i="35"/>
  <c r="R2600" i="35" s="1"/>
  <c r="N3362" i="35"/>
  <c r="N3364" i="35" s="1"/>
  <c r="R2841" i="35"/>
  <c r="R2843" i="35" s="1"/>
  <c r="G2320" i="35"/>
  <c r="G2322" i="35" s="1"/>
  <c r="K2320" i="35"/>
  <c r="K2322" i="35" s="1"/>
  <c r="K4024" i="35"/>
  <c r="K4026" i="35" s="1"/>
  <c r="M3119" i="35"/>
  <c r="M3121" i="35" s="1"/>
  <c r="E2598" i="35"/>
  <c r="E2600" i="35" s="1"/>
  <c r="K2598" i="35"/>
  <c r="K2600" i="35" s="1"/>
  <c r="I4024" i="35"/>
  <c r="I4026" i="35" s="1"/>
  <c r="O3119" i="35"/>
  <c r="O3121" i="35" s="1"/>
  <c r="P3119" i="35"/>
  <c r="P3121" i="35" s="1"/>
  <c r="J2598" i="35"/>
  <c r="J2600" i="35" s="1"/>
  <c r="F3362" i="35"/>
  <c r="F3364" i="35" s="1"/>
  <c r="D3362" i="35"/>
  <c r="D3364" i="35" s="1"/>
  <c r="G2826" i="35"/>
  <c r="G2836" i="35" s="1"/>
  <c r="G2840" i="35" s="1"/>
  <c r="Q2841" i="35"/>
  <c r="Q2843" i="35" s="1"/>
  <c r="Q2305" i="35"/>
  <c r="Q2315" i="35" s="1"/>
  <c r="Q2319" i="35" s="1"/>
  <c r="J4161" i="35"/>
  <c r="J4163" i="35" s="1"/>
  <c r="M3883" i="35"/>
  <c r="M3885" i="35" s="1"/>
  <c r="H3503" i="35"/>
  <c r="H3505" i="35" s="1"/>
  <c r="L3503" i="35"/>
  <c r="L3505" i="35" s="1"/>
  <c r="J3503" i="35"/>
  <c r="J3505" i="35" s="1"/>
  <c r="E3119" i="35"/>
  <c r="E3121" i="35" s="1"/>
  <c r="J3119" i="35"/>
  <c r="J3121" i="35" s="1"/>
  <c r="N2598" i="35"/>
  <c r="N2600" i="35" s="1"/>
  <c r="J3364" i="35"/>
  <c r="J3362" i="35"/>
  <c r="N2826" i="35"/>
  <c r="N2836" i="35" s="1"/>
  <c r="N2840" i="35" s="1"/>
  <c r="F2461" i="35"/>
  <c r="F2463" i="35" s="1"/>
  <c r="M2305" i="35"/>
  <c r="M2315" i="35" s="1"/>
  <c r="M2319" i="35" s="1"/>
  <c r="O2305" i="35"/>
  <c r="O2315" i="35" s="1"/>
  <c r="O2319" i="35" s="1"/>
  <c r="Q4024" i="35"/>
  <c r="Q4026" i="35" s="1"/>
  <c r="H3883" i="35"/>
  <c r="H3885" i="35" s="1"/>
  <c r="M3503" i="35"/>
  <c r="M3505" i="35" s="1"/>
  <c r="N2982" i="35"/>
  <c r="N2984" i="35" s="1"/>
  <c r="O2598" i="35"/>
  <c r="O2600" i="35" s="1"/>
  <c r="E2320" i="35"/>
  <c r="E2322" i="35" s="1"/>
  <c r="M4024" i="35"/>
  <c r="M4026" i="35" s="1"/>
  <c r="E3883" i="35"/>
  <c r="E3885" i="35" s="1"/>
  <c r="Q3503" i="35"/>
  <c r="Q3505" i="35" s="1"/>
  <c r="Q3362" i="35"/>
  <c r="Q3364" i="35" s="1"/>
  <c r="M2841" i="35"/>
  <c r="M2843" i="35" s="1"/>
  <c r="O2841" i="35"/>
  <c r="G2598" i="35"/>
  <c r="G2600" i="35" s="1"/>
  <c r="J4024" i="35"/>
  <c r="J4026" i="35" s="1"/>
  <c r="P3503" i="35"/>
  <c r="P3505" i="35" s="1"/>
  <c r="N3883" i="35"/>
  <c r="N3885" i="35" s="1"/>
  <c r="F3503" i="35"/>
  <c r="F3505" i="35" s="1"/>
  <c r="J2841" i="35"/>
  <c r="J2843" i="35" s="1"/>
  <c r="E2841" i="35"/>
  <c r="E2843" i="35" s="1"/>
  <c r="G1278" i="35"/>
  <c r="G1280" i="35" s="1"/>
  <c r="R4024" i="35"/>
  <c r="R4026" i="35" s="1"/>
  <c r="F3868" i="35"/>
  <c r="F3878" i="35" s="1"/>
  <c r="F3882" i="35" s="1"/>
  <c r="N3503" i="35"/>
  <c r="N3505" i="35" s="1"/>
  <c r="G3119" i="35"/>
  <c r="G3121" i="35" s="1"/>
  <c r="N3119" i="35"/>
  <c r="N3121" i="35" s="1"/>
  <c r="M3362" i="35"/>
  <c r="M3364" i="35" s="1"/>
  <c r="O3362" i="35"/>
  <c r="O3364" i="35" s="1"/>
  <c r="R2982" i="35"/>
  <c r="R2984" i="35" s="1"/>
  <c r="K2841" i="35"/>
  <c r="K2843" i="35" s="1"/>
  <c r="O3883" i="35"/>
  <c r="O3885" i="35" s="1"/>
  <c r="K3119" i="35"/>
  <c r="K3121" i="35" s="1"/>
  <c r="H3119" i="35"/>
  <c r="H3121" i="35" s="1"/>
  <c r="F2598" i="35"/>
  <c r="F2600" i="35" s="1"/>
  <c r="J2982" i="35"/>
  <c r="J2984" i="35" s="1"/>
  <c r="L2841" i="35"/>
  <c r="L2843" i="35" s="1"/>
  <c r="E2461" i="35"/>
  <c r="E2463" i="35" s="1"/>
  <c r="N2320" i="35"/>
  <c r="N2322" i="35" s="1"/>
  <c r="R4161" i="35"/>
  <c r="R4163" i="35" s="1"/>
  <c r="Q3119" i="35"/>
  <c r="Q3121" i="35" s="1"/>
  <c r="G3362" i="35"/>
  <c r="G3364" i="35" s="1"/>
  <c r="K2461" i="35"/>
  <c r="K2463" i="35" s="1"/>
  <c r="P3883" i="35"/>
  <c r="P3885" i="35" s="1"/>
  <c r="E4024" i="35"/>
  <c r="E4026" i="35" s="1"/>
  <c r="R3868" i="35"/>
  <c r="R3878" i="35" s="1"/>
  <c r="R3882" i="35" s="1"/>
  <c r="I3505" i="35"/>
  <c r="I3503" i="35"/>
  <c r="K3505" i="35"/>
  <c r="K3503" i="35"/>
  <c r="F3119" i="35"/>
  <c r="F3121" i="35" s="1"/>
  <c r="M2598" i="35"/>
  <c r="M2600" i="35" s="1"/>
  <c r="I3347" i="35"/>
  <c r="I3357" i="35" s="1"/>
  <c r="I3361" i="35" s="1"/>
  <c r="K3362" i="35"/>
  <c r="K3364" i="35" s="1"/>
  <c r="F2982" i="35"/>
  <c r="F2984" i="35" s="1"/>
  <c r="P2841" i="35"/>
  <c r="P2843" i="35" s="1"/>
  <c r="M2461" i="35"/>
  <c r="M2463" i="35" s="1"/>
  <c r="I2305" i="35"/>
  <c r="I2315" i="35" s="1"/>
  <c r="I2319" i="35" s="1"/>
  <c r="L1799" i="35"/>
  <c r="L1801" i="35" s="1"/>
  <c r="E1784" i="35"/>
  <c r="E1794" i="35" s="1"/>
  <c r="E1798" i="35" s="1"/>
  <c r="E1799" i="35" s="1"/>
  <c r="E1801" i="35" s="1"/>
  <c r="R742" i="35"/>
  <c r="R752" i="35" s="1"/>
  <c r="R756" i="35" s="1"/>
  <c r="R757" i="35" s="1"/>
  <c r="R759" i="35" s="1"/>
  <c r="O1037" i="35"/>
  <c r="L1940" i="35"/>
  <c r="L1942" i="35" s="1"/>
  <c r="P1940" i="35"/>
  <c r="P1942" i="35" s="1"/>
  <c r="O167" i="35"/>
  <c r="J1799" i="35"/>
  <c r="J1801" i="35" s="1"/>
  <c r="N1799" i="35"/>
  <c r="N1801" i="35" s="1"/>
  <c r="R1799" i="35"/>
  <c r="R1801" i="35" s="1"/>
  <c r="N1278" i="35"/>
  <c r="N1280" i="35" s="1"/>
  <c r="K1799" i="35"/>
  <c r="K1801" i="35" s="1"/>
  <c r="O1799" i="35"/>
  <c r="O1801" i="35" s="1"/>
  <c r="N372" i="35"/>
  <c r="N376" i="35" s="1"/>
  <c r="J221" i="35"/>
  <c r="H1419" i="35"/>
  <c r="H1421" i="35" s="1"/>
  <c r="Q1784" i="35"/>
  <c r="Q1794" i="35" s="1"/>
  <c r="Q1798" i="35" s="1"/>
  <c r="K1419" i="35"/>
  <c r="K1421" i="35" s="1"/>
  <c r="F1419" i="35"/>
  <c r="F1421" i="35" s="1"/>
  <c r="L1278" i="35"/>
  <c r="L1280" i="35" s="1"/>
  <c r="Q1556" i="35"/>
  <c r="Q1558" i="35" s="1"/>
  <c r="K1556" i="35"/>
  <c r="K1558" i="35" s="1"/>
  <c r="M1419" i="35"/>
  <c r="M1421" i="35" s="1"/>
  <c r="R1263" i="35"/>
  <c r="R1273" i="35" s="1"/>
  <c r="R1277" i="35" s="1"/>
  <c r="F1278" i="35"/>
  <c r="F1280" i="35" s="1"/>
  <c r="R1419" i="35"/>
  <c r="R1421" i="35" s="1"/>
  <c r="H1799" i="35"/>
  <c r="H1801" i="35" s="1"/>
  <c r="H1556" i="35"/>
  <c r="H1558" i="35" s="1"/>
  <c r="L1556" i="35"/>
  <c r="L1558" i="35" s="1"/>
  <c r="G1419" i="35"/>
  <c r="G1421" i="35" s="1"/>
  <c r="G1799" i="35"/>
  <c r="G1801" i="35" s="1"/>
  <c r="E1556" i="35"/>
  <c r="E1558" i="35" s="1"/>
  <c r="J1419" i="35"/>
  <c r="J1421" i="35" s="1"/>
  <c r="D1799" i="35"/>
  <c r="D1801" i="35" s="1"/>
  <c r="K2077" i="35"/>
  <c r="K2079" i="35" s="1"/>
  <c r="I1556" i="35"/>
  <c r="I1558" i="35" s="1"/>
  <c r="O372" i="35"/>
  <c r="O376" i="35" s="1"/>
  <c r="O377" i="35" s="1"/>
  <c r="I742" i="35"/>
  <c r="I752" i="35" s="1"/>
  <c r="I756" i="35" s="1"/>
  <c r="M1799" i="35"/>
  <c r="M1801" i="35" s="1"/>
  <c r="N1556" i="35"/>
  <c r="N1558" i="35" s="1"/>
  <c r="P1419" i="35"/>
  <c r="P1421" i="35" s="1"/>
  <c r="O1556" i="35"/>
  <c r="O1558" i="35" s="1"/>
  <c r="N1419" i="35"/>
  <c r="N1421" i="35" s="1"/>
  <c r="M1278" i="35"/>
  <c r="M1280" i="35" s="1"/>
  <c r="G1556" i="35"/>
  <c r="G1558" i="35" s="1"/>
  <c r="I1784" i="35"/>
  <c r="I1794" i="35" s="1"/>
  <c r="I1798" i="35" s="1"/>
  <c r="J1556" i="35"/>
  <c r="J1558" i="35" s="1"/>
  <c r="O1419" i="35"/>
  <c r="O1421" i="35" s="1"/>
  <c r="H1278" i="35"/>
  <c r="H1280" i="35" s="1"/>
  <c r="J1263" i="35"/>
  <c r="J1273" i="35" s="1"/>
  <c r="J1277" i="35" s="1"/>
  <c r="O1278" i="35"/>
  <c r="O1280" i="35" s="1"/>
  <c r="P1799" i="35"/>
  <c r="P1801" i="35" s="1"/>
  <c r="F1799" i="35"/>
  <c r="F1801" i="35" s="1"/>
  <c r="P1556" i="35"/>
  <c r="P1558" i="35" s="1"/>
  <c r="I1419" i="35"/>
  <c r="I1421" i="35" s="1"/>
  <c r="K1278" i="35"/>
  <c r="K1280" i="35" s="1"/>
  <c r="R1556" i="35"/>
  <c r="R1558" i="35" s="1"/>
  <c r="I1278" i="35"/>
  <c r="I1280" i="35" s="1"/>
  <c r="P1278" i="35"/>
  <c r="P1280" i="35" s="1"/>
  <c r="Q1278" i="35"/>
  <c r="Q1280" i="35" s="1"/>
  <c r="O2077" i="35"/>
  <c r="O2079" i="35" s="1"/>
  <c r="F1556" i="35"/>
  <c r="F1558" i="35" s="1"/>
  <c r="M1556" i="35"/>
  <c r="M1558" i="35" s="1"/>
  <c r="L1419" i="35"/>
  <c r="L1421" i="35" s="1"/>
  <c r="Q1419" i="35"/>
  <c r="Q1421" i="35" s="1"/>
  <c r="E1419" i="35"/>
  <c r="E1421" i="35" s="1"/>
  <c r="I168" i="35"/>
  <c r="I218" i="35" s="1"/>
  <c r="I221" i="35" s="1"/>
  <c r="I231" i="35" s="1"/>
  <c r="I235" i="35" s="1"/>
  <c r="I236" i="35" s="1"/>
  <c r="I238" i="35" s="1"/>
  <c r="G742" i="35"/>
  <c r="G752" i="35" s="1"/>
  <c r="G756" i="35" s="1"/>
  <c r="G757" i="35" s="1"/>
  <c r="G759" i="35" s="1"/>
  <c r="N221" i="35"/>
  <c r="J742" i="35"/>
  <c r="J752" i="35" s="1"/>
  <c r="J756" i="35" s="1"/>
  <c r="J757" i="35" s="1"/>
  <c r="J759" i="35" s="1"/>
  <c r="E742" i="35"/>
  <c r="E752" i="35" s="1"/>
  <c r="E756" i="35" s="1"/>
  <c r="E757" i="35" s="1"/>
  <c r="E759" i="35" s="1"/>
  <c r="G168" i="35"/>
  <c r="G218" i="35" s="1"/>
  <c r="G221" i="35" s="1"/>
  <c r="G231" i="35" s="1"/>
  <c r="G235" i="35" s="1"/>
  <c r="G236" i="35" s="1"/>
  <c r="G238" i="35" s="1"/>
  <c r="D221" i="35"/>
  <c r="R167" i="35"/>
  <c r="M167" i="35"/>
  <c r="N742" i="35"/>
  <c r="N752" i="35" s="1"/>
  <c r="N756" i="35" s="1"/>
  <c r="N757" i="35" s="1"/>
  <c r="N759" i="35" s="1"/>
  <c r="Q742" i="35"/>
  <c r="Q752" i="35" s="1"/>
  <c r="Q756" i="35" s="1"/>
  <c r="D742" i="35"/>
  <c r="D752" i="35" s="1"/>
  <c r="D756" i="35" s="1"/>
  <c r="D757" i="35" s="1"/>
  <c r="D759" i="35" s="1"/>
  <c r="P1035" i="35"/>
  <c r="P1037" i="35" s="1"/>
  <c r="L1037" i="35"/>
  <c r="G372" i="35"/>
  <c r="G376" i="35" s="1"/>
  <c r="G377" i="35" s="1"/>
  <c r="G379" i="35" s="1"/>
  <c r="Q372" i="35"/>
  <c r="Q376" i="35" s="1"/>
  <c r="Q377" i="35" s="1"/>
  <c r="Q379" i="35" s="1"/>
  <c r="M221" i="35"/>
  <c r="E221" i="35"/>
  <c r="E231" i="35" s="1"/>
  <c r="E235" i="35" s="1"/>
  <c r="E236" i="35" s="1"/>
  <c r="E238" i="35" s="1"/>
  <c r="Q757" i="35"/>
  <c r="Q759" i="35" s="1"/>
  <c r="F757" i="35"/>
  <c r="F759" i="35" s="1"/>
  <c r="H372" i="35"/>
  <c r="H376" i="35" s="1"/>
  <c r="H377" i="35" s="1"/>
  <c r="H379" i="35" s="1"/>
  <c r="Q221" i="35"/>
  <c r="K742" i="35"/>
  <c r="K752" i="35" s="1"/>
  <c r="K756" i="35" s="1"/>
  <c r="Q898" i="35"/>
  <c r="Q900" i="35" s="1"/>
  <c r="P742" i="35"/>
  <c r="P752" i="35" s="1"/>
  <c r="P756" i="35" s="1"/>
  <c r="O742" i="35"/>
  <c r="O752" i="35" s="1"/>
  <c r="O756" i="35" s="1"/>
  <c r="K898" i="35"/>
  <c r="K900" i="35" s="1"/>
  <c r="L372" i="35"/>
  <c r="L376" i="35" s="1"/>
  <c r="L377" i="35" s="1"/>
  <c r="L379" i="35" s="1"/>
  <c r="D372" i="35"/>
  <c r="D376" i="35" s="1"/>
  <c r="D377" i="35" s="1"/>
  <c r="D379" i="35" s="1"/>
  <c r="M395" i="35"/>
  <c r="M445" i="35" s="1"/>
  <c r="R221" i="35"/>
  <c r="R231" i="35" s="1"/>
  <c r="R235" i="35" s="1"/>
  <c r="R236" i="35" s="1"/>
  <c r="R238" i="35" s="1"/>
  <c r="N898" i="35"/>
  <c r="N900" i="35" s="1"/>
  <c r="E898" i="35"/>
  <c r="E900" i="35" s="1"/>
  <c r="J898" i="35"/>
  <c r="J900" i="35" s="1"/>
  <c r="R898" i="35"/>
  <c r="R900" i="35" s="1"/>
  <c r="F898" i="35"/>
  <c r="F900" i="35" s="1"/>
  <c r="L742" i="35"/>
  <c r="L752" i="35" s="1"/>
  <c r="L756" i="35" s="1"/>
  <c r="M898" i="35"/>
  <c r="M900" i="35" s="1"/>
  <c r="I757" i="35"/>
  <c r="I759" i="35" s="1"/>
  <c r="F372" i="35"/>
  <c r="F376" i="35" s="1"/>
  <c r="F377" i="35" s="1"/>
  <c r="F379" i="35" s="1"/>
  <c r="O221" i="35"/>
  <c r="O231" i="35" s="1"/>
  <c r="O235" i="35" s="1"/>
  <c r="O236" i="35" s="1"/>
  <c r="O238" i="35" s="1"/>
  <c r="M757" i="35"/>
  <c r="M759" i="35" s="1"/>
  <c r="I898" i="35"/>
  <c r="I900" i="35" s="1"/>
  <c r="H742" i="35"/>
  <c r="H752" i="35" s="1"/>
  <c r="H756" i="35" s="1"/>
  <c r="J372" i="35"/>
  <c r="J376" i="35" s="1"/>
  <c r="J377" i="35" s="1"/>
  <c r="J379" i="35" s="1"/>
  <c r="K372" i="35"/>
  <c r="K376" i="35" s="1"/>
  <c r="K377" i="35" s="1"/>
  <c r="K379" i="35" s="1"/>
  <c r="R372" i="35"/>
  <c r="R376" i="35" s="1"/>
  <c r="R377" i="35" s="1"/>
  <c r="R379" i="35" s="1"/>
  <c r="M372" i="35"/>
  <c r="M376" i="35" s="1"/>
  <c r="M377" i="35" s="1"/>
  <c r="M379" i="35" s="1"/>
  <c r="E372" i="35"/>
  <c r="E376" i="35" s="1"/>
  <c r="E377" i="35" s="1"/>
  <c r="E379" i="35" s="1"/>
  <c r="Q167" i="35"/>
  <c r="L168" i="35"/>
  <c r="L218" i="35" s="1"/>
  <c r="L221" i="35" s="1"/>
  <c r="L231" i="35" s="1"/>
  <c r="L235" i="35" s="1"/>
  <c r="L236" i="35" s="1"/>
  <c r="L238" i="35" s="1"/>
  <c r="H221" i="35"/>
  <c r="H231" i="35" s="1"/>
  <c r="H235" i="35" s="1"/>
  <c r="H236" i="35" s="1"/>
  <c r="H238" i="35" s="1"/>
  <c r="K167" i="35"/>
  <c r="D231" i="35"/>
  <c r="D235" i="35" s="1"/>
  <c r="D236" i="35" s="1"/>
  <c r="D238" i="35" s="1"/>
  <c r="N395" i="35"/>
  <c r="N445" i="35" s="1"/>
  <c r="J167" i="35"/>
  <c r="I395" i="35"/>
  <c r="I446" i="35" s="1"/>
  <c r="I496" i="35" s="1"/>
  <c r="I499" i="35" s="1"/>
  <c r="I509" i="35" s="1"/>
  <c r="I513" i="35" s="1"/>
  <c r="I514" i="35" s="1"/>
  <c r="I516" i="35" s="1"/>
  <c r="J395" i="35"/>
  <c r="J446" i="35" s="1"/>
  <c r="J496" i="35" s="1"/>
  <c r="J499" i="35" s="1"/>
  <c r="J509" i="35" s="1"/>
  <c r="J513" i="35" s="1"/>
  <c r="J514" i="35" s="1"/>
  <c r="J516" i="35" s="1"/>
  <c r="P168" i="35"/>
  <c r="P218" i="35" s="1"/>
  <c r="P221" i="35" s="1"/>
  <c r="P231" i="35" s="1"/>
  <c r="P235" i="35" s="1"/>
  <c r="P236" i="35" s="1"/>
  <c r="P238" i="35" s="1"/>
  <c r="E395" i="35"/>
  <c r="E446" i="35" s="1"/>
  <c r="E496" i="35" s="1"/>
  <c r="E499" i="35" s="1"/>
  <c r="E509" i="35" s="1"/>
  <c r="E513" i="35" s="1"/>
  <c r="E514" i="35" s="1"/>
  <c r="E516" i="35" s="1"/>
  <c r="F395" i="35"/>
  <c r="F446" i="35" s="1"/>
  <c r="F496" i="35" s="1"/>
  <c r="F499" i="35" s="1"/>
  <c r="F509" i="35" s="1"/>
  <c r="F513" i="35" s="1"/>
  <c r="F514" i="35" s="1"/>
  <c r="F516" i="35" s="1"/>
  <c r="F168" i="35"/>
  <c r="F218" i="35" s="1"/>
  <c r="F221" i="35" s="1"/>
  <c r="F231" i="35" s="1"/>
  <c r="F235" i="35" s="1"/>
  <c r="F236" i="35" s="1"/>
  <c r="F238" i="35" s="1"/>
  <c r="Q395" i="35"/>
  <c r="Q446" i="35" s="1"/>
  <c r="Q496" i="35" s="1"/>
  <c r="Q499" i="35" s="1"/>
  <c r="Q509" i="35" s="1"/>
  <c r="Q513" i="35" s="1"/>
  <c r="Q514" i="35" s="1"/>
  <c r="Q516" i="35" s="1"/>
  <c r="R395" i="35"/>
  <c r="R446" i="35" s="1"/>
  <c r="R496" i="35" s="1"/>
  <c r="R499" i="35" s="1"/>
  <c r="R509" i="35" s="1"/>
  <c r="R513" i="35" s="1"/>
  <c r="R514" i="35" s="1"/>
  <c r="R516" i="35" s="1"/>
  <c r="D446" i="35"/>
  <c r="D496" i="35" s="1"/>
  <c r="D499" i="35" s="1"/>
  <c r="D509" i="35" s="1"/>
  <c r="D513" i="35" s="1"/>
  <c r="D514" i="35" s="1"/>
  <c r="D516" i="35" s="1"/>
  <c r="K395" i="35"/>
  <c r="K446" i="35" s="1"/>
  <c r="K496" i="35" s="1"/>
  <c r="K499" i="35" s="1"/>
  <c r="K509" i="35" s="1"/>
  <c r="K513" i="35" s="1"/>
  <c r="K514" i="35" s="1"/>
  <c r="K516" i="35" s="1"/>
  <c r="D445" i="35"/>
  <c r="L395" i="35"/>
  <c r="L446" i="35" s="1"/>
  <c r="L496" i="35" s="1"/>
  <c r="L499" i="35" s="1"/>
  <c r="L509" i="35" s="1"/>
  <c r="L513" i="35" s="1"/>
  <c r="L514" i="35" s="1"/>
  <c r="L516" i="35" s="1"/>
  <c r="O395" i="35"/>
  <c r="O446" i="35" s="1"/>
  <c r="O496" i="35" s="1"/>
  <c r="O499" i="35" s="1"/>
  <c r="O509" i="35" s="1"/>
  <c r="O513" i="35" s="1"/>
  <c r="O514" i="35" s="1"/>
  <c r="O516" i="35" s="1"/>
  <c r="G395" i="35"/>
  <c r="G446" i="35" s="1"/>
  <c r="G496" i="35" s="1"/>
  <c r="G499" i="35" s="1"/>
  <c r="G509" i="35" s="1"/>
  <c r="G513" i="35" s="1"/>
  <c r="G514" i="35" s="1"/>
  <c r="G516" i="35" s="1"/>
  <c r="P395" i="35"/>
  <c r="P445" i="35" s="1"/>
  <c r="N231" i="35"/>
  <c r="N235" i="35" s="1"/>
  <c r="N236" i="35" s="1"/>
  <c r="N238" i="35" s="1"/>
  <c r="F445" i="35"/>
  <c r="M231" i="35"/>
  <c r="M235" i="35" s="1"/>
  <c r="M236" i="35" s="1"/>
  <c r="M238" i="35" s="1"/>
  <c r="J231" i="35"/>
  <c r="J235" i="35" s="1"/>
  <c r="J236" i="35" s="1"/>
  <c r="J238" i="35" s="1"/>
  <c r="Q231" i="35"/>
  <c r="Q235" i="35" s="1"/>
  <c r="Q236" i="35" s="1"/>
  <c r="Q238" i="35" s="1"/>
  <c r="K231" i="35"/>
  <c r="K235" i="35" s="1"/>
  <c r="K236" i="35" s="1"/>
  <c r="K238" i="35" s="1"/>
  <c r="H445" i="35"/>
  <c r="H446" i="35"/>
  <c r="H496" i="35" s="1"/>
  <c r="H499" i="35" s="1"/>
  <c r="H509" i="35" s="1"/>
  <c r="H513" i="35" s="1"/>
  <c r="H514" i="35" s="1"/>
  <c r="H516" i="35" s="1"/>
  <c r="P372" i="35"/>
  <c r="P376" i="35" s="1"/>
  <c r="P377" i="35" s="1"/>
  <c r="P379" i="35" s="1"/>
  <c r="O6" i="11"/>
  <c r="O56" i="11" s="1"/>
  <c r="B3" i="19" s="1"/>
  <c r="B8" i="19" s="1"/>
  <c r="B7" i="33" s="1"/>
  <c r="C38" i="19"/>
  <c r="C14" i="33" s="1"/>
  <c r="B38" i="19"/>
  <c r="B14" i="33" s="1"/>
  <c r="N377" i="35"/>
  <c r="N379" i="35" s="1"/>
  <c r="D6249" i="35" l="1"/>
  <c r="D8333" i="35"/>
  <c r="D7291" i="35"/>
  <c r="D4549" i="35"/>
  <c r="D7812" i="35"/>
  <c r="D5728" i="35"/>
  <c r="D7675" i="35"/>
  <c r="D5207" i="35"/>
  <c r="D8196" i="35"/>
  <c r="D6770" i="35"/>
  <c r="D5971" i="35"/>
  <c r="O379" i="35"/>
  <c r="R5448" i="35"/>
  <c r="R5446" i="35"/>
  <c r="I7009" i="35"/>
  <c r="I7011" i="35" s="1"/>
  <c r="D7013" i="35" s="1"/>
  <c r="L5446" i="35"/>
  <c r="L5448" i="35" s="1"/>
  <c r="D4408" i="35"/>
  <c r="Q5446" i="35"/>
  <c r="Q5448" i="35" s="1"/>
  <c r="E5446" i="35"/>
  <c r="E5448" i="35" s="1"/>
  <c r="D5450" i="35" s="1"/>
  <c r="N5446" i="35"/>
  <c r="N5448" i="35" s="1"/>
  <c r="I5446" i="35"/>
  <c r="I5448" i="35" s="1"/>
  <c r="F5446" i="35"/>
  <c r="F5448" i="35" s="1"/>
  <c r="H5446" i="35"/>
  <c r="H5448" i="35"/>
  <c r="D6633" i="35"/>
  <c r="D6492" i="35"/>
  <c r="D7154" i="35"/>
  <c r="D3644" i="35"/>
  <c r="D3507" i="35"/>
  <c r="D2986" i="35"/>
  <c r="H2841" i="35"/>
  <c r="H2843" i="35" s="1"/>
  <c r="D2602" i="35"/>
  <c r="D1039" i="35"/>
  <c r="D3123" i="35"/>
  <c r="D4028" i="35"/>
  <c r="D4165" i="35"/>
  <c r="I3362" i="35"/>
  <c r="I3364" i="35" s="1"/>
  <c r="D3366" i="35" s="1"/>
  <c r="M2320" i="35"/>
  <c r="M2322" i="35" s="1"/>
  <c r="J3883" i="35"/>
  <c r="J3885" i="35" s="1"/>
  <c r="R3883" i="35"/>
  <c r="R3885" i="35" s="1"/>
  <c r="J2320" i="35"/>
  <c r="J2322" i="35" s="1"/>
  <c r="D2465" i="35"/>
  <c r="F3883" i="35"/>
  <c r="F3885" i="35" s="1"/>
  <c r="Q2320" i="35"/>
  <c r="Q2322" i="35" s="1"/>
  <c r="G2841" i="35"/>
  <c r="G2843" i="35" s="1"/>
  <c r="D1944" i="35"/>
  <c r="I2320" i="35"/>
  <c r="I2322" i="35" s="1"/>
  <c r="O2320" i="35"/>
  <c r="O2322" i="35" s="1"/>
  <c r="N2841" i="35"/>
  <c r="N2843" i="35" s="1"/>
  <c r="D2081" i="35"/>
  <c r="D1560" i="35"/>
  <c r="D1423" i="35"/>
  <c r="R1278" i="35"/>
  <c r="R1280" i="35" s="1"/>
  <c r="I1799" i="35"/>
  <c r="I1801" i="35" s="1"/>
  <c r="Q1799" i="35"/>
  <c r="Q1801" i="35" s="1"/>
  <c r="J1278" i="35"/>
  <c r="J1280" i="35" s="1"/>
  <c r="E445" i="35"/>
  <c r="L445" i="35"/>
  <c r="M446" i="35"/>
  <c r="M496" i="35" s="1"/>
  <c r="M499" i="35" s="1"/>
  <c r="M509" i="35" s="1"/>
  <c r="M513" i="35" s="1"/>
  <c r="M514" i="35" s="1"/>
  <c r="M516" i="35" s="1"/>
  <c r="I445" i="35"/>
  <c r="K445" i="35"/>
  <c r="N446" i="35"/>
  <c r="N496" i="35" s="1"/>
  <c r="N499" i="35" s="1"/>
  <c r="N509" i="35" s="1"/>
  <c r="N513" i="35" s="1"/>
  <c r="N514" i="35" s="1"/>
  <c r="N516" i="35" s="1"/>
  <c r="P446" i="35"/>
  <c r="P496" i="35" s="1"/>
  <c r="P499" i="35" s="1"/>
  <c r="P509" i="35" s="1"/>
  <c r="P513" i="35" s="1"/>
  <c r="P514" i="35" s="1"/>
  <c r="P516" i="35" s="1"/>
  <c r="J445" i="35"/>
  <c r="D902" i="35"/>
  <c r="L757" i="35"/>
  <c r="L759" i="35" s="1"/>
  <c r="O757" i="35"/>
  <c r="O759" i="35" s="1"/>
  <c r="K757" i="35"/>
  <c r="K759" i="35" s="1"/>
  <c r="H757" i="35"/>
  <c r="H759" i="35" s="1"/>
  <c r="P757" i="35"/>
  <c r="P759" i="35" s="1"/>
  <c r="Q445" i="35"/>
  <c r="R445" i="35"/>
  <c r="O445" i="35"/>
  <c r="G445" i="35"/>
  <c r="D240" i="35"/>
  <c r="D381" i="35"/>
  <c r="C12" i="25"/>
  <c r="C3" i="19"/>
  <c r="C3" i="33" s="1"/>
  <c r="B3" i="33"/>
  <c r="D1803" i="35" l="1"/>
  <c r="D2324" i="35"/>
  <c r="D3887" i="35"/>
  <c r="D2845" i="35"/>
  <c r="D1282" i="35"/>
  <c r="D518" i="35"/>
  <c r="D761" i="35"/>
  <c r="C8" i="19"/>
  <c r="C7"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tc={D33EA945-1603-49E9-94F5-0C7568D53F8E}</author>
  </authors>
  <commentList>
    <comment ref="R3" authorId="0" shapeId="0" xr:uid="{D33EA945-1603-49E9-94F5-0C7568D53F8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Colonne J à L: Utile pour le calcul du critère Efficacité en mobilité (calcul automatique - hypothèse fonctionnelle ci-après)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SACHER Pierre</author>
  </authors>
  <commentList>
    <comment ref="D4" authorId="0" shapeId="0" xr:uid="{00000000-0006-0000-0700-000001000000}">
      <text>
        <r>
          <rPr>
            <b/>
            <sz val="9"/>
            <color indexed="81"/>
            <rFont val="Tahoma"/>
            <family val="2"/>
          </rPr>
          <t>Moyenne dernière année pleine : 7/20-7/21</t>
        </r>
      </text>
    </comment>
    <comment ref="C8" authorId="0" shapeId="0" xr:uid="{00000000-0006-0000-0700-000002000000}">
      <text>
        <r>
          <rPr>
            <b/>
            <sz val="9"/>
            <color indexed="81"/>
            <rFont val="Tahoma"/>
            <family val="2"/>
          </rPr>
          <t>Moyenne dernière année pleine 08/20-08/21</t>
        </r>
      </text>
    </comment>
    <comment ref="B10" authorId="0" shapeId="0" xr:uid="{00000000-0006-0000-0700-000003000000}">
      <text>
        <r>
          <rPr>
            <b/>
            <sz val="9"/>
            <color indexed="81"/>
            <rFont val="Tahoma"/>
            <family val="2"/>
          </rPr>
          <t>Evolution annuelle du prix de l'énergie</t>
        </r>
      </text>
    </comment>
    <comment ref="E10" authorId="0" shapeId="0" xr:uid="{00000000-0006-0000-0700-000004000000}">
      <text>
        <r>
          <rPr>
            <b/>
            <sz val="9"/>
            <color indexed="81"/>
            <rFont val="Tahoma"/>
            <family val="2"/>
          </rPr>
          <t>CGDD, page 22, 47% sur période 2020/2030, hypothèse de TICPE fixe</t>
        </r>
      </text>
    </comment>
    <comment ref="B11" authorId="0" shapeId="0" xr:uid="{00000000-0006-0000-0700-000005000000}">
      <text>
        <r>
          <rPr>
            <b/>
            <sz val="9"/>
            <color indexed="81"/>
            <rFont val="Tahoma"/>
            <family val="2"/>
          </rPr>
          <t>Evolution annuelle du prix de l'énergie</t>
        </r>
      </text>
    </comment>
    <comment ref="E11" authorId="0" shapeId="0" xr:uid="{00000000-0006-0000-0700-000006000000}">
      <text>
        <r>
          <rPr>
            <b/>
            <sz val="9"/>
            <color indexed="81"/>
            <rFont val="Tahoma"/>
            <family val="2"/>
          </rPr>
          <t>CGDD, page 22, 21% sur période 2020/2030</t>
        </r>
      </text>
    </comment>
    <comment ref="D48" authorId="0" shapeId="0" xr:uid="{00000000-0006-0000-0700-000007000000}">
      <text>
        <r>
          <rPr>
            <b/>
            <sz val="9"/>
            <color indexed="81"/>
            <rFont val="Tahoma"/>
            <family val="2"/>
          </rPr>
          <t>SACHER Pierre:</t>
        </r>
        <r>
          <rPr>
            <sz val="9"/>
            <color indexed="81"/>
            <rFont val="Tahoma"/>
            <family val="2"/>
          </rPr>
          <t xml:space="preserve">
Extrapolé
</t>
        </r>
      </text>
    </comment>
    <comment ref="D49" authorId="0" shapeId="0" xr:uid="{00000000-0006-0000-0700-000008000000}">
      <text>
        <r>
          <rPr>
            <b/>
            <sz val="9"/>
            <color indexed="81"/>
            <rFont val="Tahoma"/>
            <family val="2"/>
          </rPr>
          <t>SACHER Pierre:</t>
        </r>
        <r>
          <rPr>
            <sz val="9"/>
            <color indexed="81"/>
            <rFont val="Tahoma"/>
            <family val="2"/>
          </rPr>
          <t xml:space="preserve">
Extrapolé</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<sst xmlns="http://schemas.openxmlformats.org/spreadsheetml/2006/main" count="8794" uniqueCount="938">
  <si>
    <t>Electricité</t>
  </si>
  <si>
    <t>Prix de l'électricité (station) en 2019</t>
  </si>
  <si>
    <t>Taux d'inflation du diesel</t>
  </si>
  <si>
    <t>Taux d'inflation de l'électricité</t>
  </si>
  <si>
    <t>Donnée</t>
  </si>
  <si>
    <t>Véhicules</t>
  </si>
  <si>
    <t>Sources</t>
  </si>
  <si>
    <t>BOM</t>
  </si>
  <si>
    <t>Vecteurs énergétiques</t>
  </si>
  <si>
    <t>Réduction GES</t>
  </si>
  <si>
    <t>Modèle</t>
  </si>
  <si>
    <t>Hypothèses prises comme référence</t>
  </si>
  <si>
    <t>Taux d'imposition sur les sociétés</t>
  </si>
  <si>
    <t>Eau</t>
  </si>
  <si>
    <t>Années</t>
  </si>
  <si>
    <t>Hydrogène</t>
  </si>
  <si>
    <t>Consommation (en MWh)</t>
  </si>
  <si>
    <t>Consommation (en m3)</t>
  </si>
  <si>
    <t>Bilan environnemental</t>
  </si>
  <si>
    <t>Autocar</t>
  </si>
  <si>
    <t>Emissions de CO2 par kWh du réseau Français 2018, usage transport :</t>
  </si>
  <si>
    <t>ð</t>
  </si>
  <si>
    <t>①</t>
  </si>
  <si>
    <t>②</t>
  </si>
  <si>
    <t>③</t>
  </si>
  <si>
    <t>●</t>
  </si>
  <si>
    <t>https://www.prix-carburants.developpement-durable.gouv.fr/petrole/se_cons_fr.htm</t>
  </si>
  <si>
    <t>https://www.ecologique-solidaire.gouv.fr/sites/default/files/2019-07-Rapport-IRVE.pdf</t>
  </si>
  <si>
    <t>https://www.ecologique-solidaire.gouv.fr/sites/default/files/Th%C3%A9ma%20-%20Concept%20autoroute%20%C3%A9lectrique.pdf</t>
  </si>
  <si>
    <t>Abattement de la valeur résiduelle H2 face au diesel</t>
  </si>
  <si>
    <t>Sans remboursement TICPE</t>
  </si>
  <si>
    <t>Transport de personnes</t>
  </si>
  <si>
    <t>VP (berline) usage taxi</t>
  </si>
  <si>
    <t>Transport de marchandises</t>
  </si>
  <si>
    <t xml:space="preserve">https://www.douane.gouv.fr/demarche/demander-le-remboursement-partiel-de-la-ticpe-exploitant-de-taxi </t>
  </si>
  <si>
    <t>https://www.service-public.fr/professionnels-entreprises/vosdroits/F31222</t>
  </si>
  <si>
    <t>Consommation d'électricité (réseau)</t>
  </si>
  <si>
    <t>Reformage de biogaz</t>
  </si>
  <si>
    <t>Industrie</t>
  </si>
  <si>
    <t>Type d'usage</t>
  </si>
  <si>
    <t>Chiffre d'affaire (k€)</t>
  </si>
  <si>
    <t>Vente d'hydrogène (kg)</t>
  </si>
  <si>
    <t>Montant des charges (k€)</t>
  </si>
  <si>
    <t>Total mobilité</t>
  </si>
  <si>
    <t>Coût diesel (en € HT)</t>
  </si>
  <si>
    <t>Coût H2 (en € HT)</t>
  </si>
  <si>
    <t>Reformage de gaz naturel</t>
  </si>
  <si>
    <t>Mobilité</t>
  </si>
  <si>
    <t>Technologie de référence</t>
  </si>
  <si>
    <t>Consommation d'H2 bas carbone ou renouvelable</t>
  </si>
  <si>
    <t>Consommation d'H2 d'origine fossile évitée</t>
  </si>
  <si>
    <t>200 bars</t>
  </si>
  <si>
    <t>300 bars</t>
  </si>
  <si>
    <t>400 bars</t>
  </si>
  <si>
    <t>500 bars</t>
  </si>
  <si>
    <t>Emissions de CO2 du transport de l'H2 à</t>
  </si>
  <si>
    <t>Opération &amp; Maintenance (k€)</t>
  </si>
  <si>
    <t>Autres charges d'exploitation (k€)</t>
  </si>
  <si>
    <t>④</t>
  </si>
  <si>
    <t>Investissement initial (k€)</t>
  </si>
  <si>
    <t>Emissions de CO2, source ACV 2020/Base Carbone</t>
  </si>
  <si>
    <t>Emissions de CO2, source ACV 2013</t>
  </si>
  <si>
    <t>Emissions GES évitées</t>
  </si>
  <si>
    <t>Si des problèmes sont rencontrés, merci de contacter ecosysh2@ademe.fr</t>
  </si>
  <si>
    <t>Prix du carburant diesel en 2019/2020</t>
  </si>
  <si>
    <t>Prix du GNR</t>
  </si>
  <si>
    <t>Gazole</t>
  </si>
  <si>
    <t>Gazole non routier</t>
  </si>
  <si>
    <t>Données de liste</t>
  </si>
  <si>
    <t>h</t>
  </si>
  <si>
    <t>km</t>
  </si>
  <si>
    <t>Unité fonctionnelle</t>
  </si>
  <si>
    <t>FE diesel amont (gCO2/km.kgH2)</t>
  </si>
  <si>
    <t>Transport comprimé</t>
  </si>
  <si>
    <t>FE diesel direct (gCO2/km.kgH2)</t>
  </si>
  <si>
    <t>Compression 200 bars</t>
  </si>
  <si>
    <t>Compression 500 bars</t>
  </si>
  <si>
    <t>Compression X bars (aX+b)</t>
  </si>
  <si>
    <t>Pression (bars)</t>
  </si>
  <si>
    <t>FE infrastructures (kgCO2/kgH2)</t>
  </si>
  <si>
    <t>pression</t>
  </si>
  <si>
    <t>Grille d'impact DNSH (Do Not Significant Harm)</t>
  </si>
  <si>
    <t>Quel est le principal service rendu par le projet d'un point de vue environnemental ?</t>
  </si>
  <si>
    <t>Critères</t>
  </si>
  <si>
    <t>Note</t>
  </si>
  <si>
    <t>Argumentaire qualitatif</t>
  </si>
  <si>
    <t>Métriques retenues et objectifs quantitatifs</t>
  </si>
  <si>
    <t xml:space="preserve">Illustrations d'objectifs </t>
  </si>
  <si>
    <t xml:space="preserve">Impact Environnemental projet </t>
  </si>
  <si>
    <t>Lutte contre le changement climatique (atténuation)</t>
  </si>
  <si>
    <t>Production et/ou utilisation d’énergies renouvelables</t>
  </si>
  <si>
    <r>
      <rPr>
        <u/>
        <sz val="11"/>
        <color theme="1"/>
        <rFont val="Arial"/>
        <family val="2"/>
      </rPr>
      <t xml:space="preserve">Production / consommation EnR (kWh) </t>
    </r>
    <r>
      <rPr>
        <sz val="11"/>
        <color theme="1"/>
        <rFont val="Arial"/>
        <family val="2"/>
      </rPr>
      <t>(quantité, part de la production d'électricité issus d'EnR vs consommation,...)</t>
    </r>
    <r>
      <rPr>
        <u/>
        <sz val="11"/>
        <color theme="1"/>
        <rFont val="Arial"/>
        <family val="2"/>
      </rPr>
      <t xml:space="preserve">
Descriptif solution</t>
    </r>
    <r>
      <rPr>
        <sz val="11"/>
        <color theme="1"/>
        <rFont val="Arial"/>
        <family val="2"/>
      </rPr>
      <t xml:space="preserve"> : PV, Hydrolien, éolien
Développement d'autoconsommation sur site?
--&gt; Effets attendus ?</t>
    </r>
  </si>
  <si>
    <t>Efficacité énergétique</t>
  </si>
  <si>
    <r>
      <rPr>
        <u/>
        <sz val="11"/>
        <color theme="1"/>
        <rFont val="Arial"/>
        <family val="2"/>
      </rPr>
      <t>Consommation énergétique globale (kWh)
Descriptif solution</t>
    </r>
    <r>
      <rPr>
        <sz val="11"/>
        <color theme="1"/>
        <rFont val="Arial"/>
        <family val="2"/>
      </rPr>
      <t xml:space="preserve"> : Optimisation procédés : échangeurs, PAC, microgénération? Numérique : sobriété? Consommation du stockage des données?
--&gt; Gain en kWh sur la consommation énergétique globale en % ?</t>
    </r>
  </si>
  <si>
    <t>Climat via la réduction des GES</t>
  </si>
  <si>
    <t xml:space="preserve">Réduction des émissions de GES (t CO2eq évitées/an) </t>
  </si>
  <si>
    <t>Adaptation au changement climatique</t>
  </si>
  <si>
    <t>Résilience face aux risques environnementaux</t>
  </si>
  <si>
    <t>Lutte contre les pollutions (prévention et contrôle)</t>
  </si>
  <si>
    <t>Pollution de l’air</t>
  </si>
  <si>
    <r>
      <rPr>
        <u/>
        <sz val="11"/>
        <color theme="1"/>
        <rFont val="Arial"/>
        <family val="2"/>
      </rPr>
      <t xml:space="preserve">Impact sur PMx, COV, NOx, Sox
Descriptif solution </t>
    </r>
    <r>
      <rPr>
        <sz val="11"/>
        <color theme="1"/>
        <rFont val="Arial"/>
        <family val="2"/>
      </rPr>
      <t>: Epuration, traitement de fumées, limitation émission de solvants, ...
--&gt; Réduction pollution après mise en oeuvre de la solution ?</t>
    </r>
  </si>
  <si>
    <t>Pollution de l'eau</t>
  </si>
  <si>
    <r>
      <rPr>
        <u/>
        <sz val="11"/>
        <color theme="1"/>
        <rFont val="Arial"/>
        <family val="2"/>
      </rPr>
      <t>Impact sur métaux lourds, DCO, nitrates,...
Descriptif solution</t>
    </r>
    <r>
      <rPr>
        <sz val="11"/>
        <color theme="1"/>
        <rFont val="Arial"/>
        <family val="2"/>
      </rPr>
      <t xml:space="preserve"> : Traitement effluent liquides, station épuration?
--&gt; ordre de grandeur de la réduction d'impact sur métaux lourds, DCO, nitrates,… ?</t>
    </r>
  </si>
  <si>
    <t>Gestion des ressources en eau et marines (utilisation durable et protection)</t>
  </si>
  <si>
    <t>Transition vers une économie circulaire (déchets, autres)</t>
  </si>
  <si>
    <t>Optimisation de la consommation des ressources</t>
  </si>
  <si>
    <r>
      <rPr>
        <u/>
        <sz val="11"/>
        <color theme="1"/>
        <rFont val="Arial"/>
        <family val="2"/>
      </rPr>
      <t>Consommation de ressources</t>
    </r>
    <r>
      <rPr>
        <sz val="11"/>
        <color theme="1"/>
        <rFont val="Arial"/>
        <family val="2"/>
      </rPr>
      <t xml:space="preserve"> : Quelles ressources? (utilités, eau, vapeur…) : quantités</t>
    </r>
    <r>
      <rPr>
        <u/>
        <sz val="11"/>
        <color theme="1"/>
        <rFont val="Arial"/>
        <family val="2"/>
      </rPr>
      <t xml:space="preserve">
Descriptif solution</t>
    </r>
    <r>
      <rPr>
        <sz val="11"/>
        <color theme="1"/>
        <rFont val="Arial"/>
        <family val="2"/>
      </rPr>
      <t xml:space="preserve"> :
Description des actions mises en place? 
--&gt; Effets attendus</t>
    </r>
  </si>
  <si>
    <t>Diminution et/ou recyclage des déchets</t>
  </si>
  <si>
    <r>
      <rPr>
        <u/>
        <sz val="11"/>
        <color theme="1"/>
        <rFont val="Arial"/>
        <family val="2"/>
      </rPr>
      <t>Génération de déchets</t>
    </r>
    <r>
      <rPr>
        <sz val="11"/>
        <color theme="1"/>
        <rFont val="Arial"/>
        <family val="2"/>
      </rPr>
      <t xml:space="preserve"> : nature, quantité (taux de rebut, tonnes/an,..)</t>
    </r>
    <r>
      <rPr>
        <u/>
        <sz val="11"/>
        <color theme="1"/>
        <rFont val="Arial"/>
        <family val="2"/>
      </rPr>
      <t xml:space="preserve">
Descriptif solution</t>
    </r>
    <r>
      <rPr>
        <sz val="11"/>
        <color theme="1"/>
        <rFont val="Arial"/>
        <family val="2"/>
      </rPr>
      <t xml:space="preserve"> : Recyclage, Valorisation, Ré-emploi,...
--&gt; Réductions sur taux de rebut en %, quantités de déchets (ton/an), quantités de matières recyclées (ton/an) ?</t>
    </r>
  </si>
  <si>
    <t>Protection et restauration de la biodiversité et des écosystèmes (biodiversité et protection des espaces naturels, agricoles et sylvicoles)</t>
  </si>
  <si>
    <r>
      <rPr>
        <u/>
        <sz val="11"/>
        <color theme="1"/>
        <rFont val="Arial"/>
        <family val="2"/>
      </rPr>
      <t>Descriptif solution</t>
    </r>
    <r>
      <rPr>
        <sz val="11"/>
        <color theme="1"/>
        <rFont val="Arial"/>
        <family val="2"/>
      </rPr>
      <t xml:space="preserve"> : réductions de consommation d'espace naturel, d'utilisation de substance nocive, ...
--&gt; Effets attendus ?</t>
    </r>
  </si>
  <si>
    <t>Bassin hydrogène</t>
  </si>
  <si>
    <t>Qualité du consortium et participation citoyenne</t>
  </si>
  <si>
    <t>Efficacité des usages mobilité</t>
  </si>
  <si>
    <t>Onglet rassemblant les sources des calculs automatiques</t>
  </si>
  <si>
    <t>Modalités de détention</t>
  </si>
  <si>
    <t>Dénominatif usage</t>
  </si>
  <si>
    <t>Type d'activités de transport</t>
  </si>
  <si>
    <t>Nom du projet</t>
  </si>
  <si>
    <t>EmpreinteGES_TransportMarchandises  (tCO2/t.km)</t>
  </si>
  <si>
    <t>EmpreinteGES_TransbordementMarchandises (tCO2/t)</t>
  </si>
  <si>
    <t>EmpreinteGES_TransportsPersonnes (tCO2/passager.km)</t>
  </si>
  <si>
    <t>tCO2 résiduelle par usage</t>
  </si>
  <si>
    <t>Navette à passagers</t>
  </si>
  <si>
    <t>Navire de travail</t>
  </si>
  <si>
    <t>Dénominatif usage (moyen de transport ou de manutention)</t>
  </si>
  <si>
    <t>Interventions (dont urgence, service)</t>
  </si>
  <si>
    <t>Automoteur</t>
  </si>
  <si>
    <t>Pousseur</t>
  </si>
  <si>
    <t>Nombre de passagers moyen quotidien (si transports de passagers ou interventions)- (y.c. trajets à vide)</t>
  </si>
  <si>
    <t>Ferry</t>
  </si>
  <si>
    <t>Roulier</t>
  </si>
  <si>
    <t>Vraquier</t>
  </si>
  <si>
    <t>Engin de manutention portuaire</t>
  </si>
  <si>
    <t>Autre usage maritime ou fluvial</t>
  </si>
  <si>
    <t>Engin de chantier BTP</t>
  </si>
  <si>
    <t>VUL PTAC &lt;3,5 t</t>
  </si>
  <si>
    <t>Autre Engin spécial</t>
  </si>
  <si>
    <t>Porteur</t>
  </si>
  <si>
    <t>Tracteur</t>
  </si>
  <si>
    <t>Bus standard 12m</t>
  </si>
  <si>
    <t>cout de référence à reprendre (pas indispensable)</t>
  </si>
  <si>
    <t>Midibus 9m</t>
  </si>
  <si>
    <t>Bus articulé 18m</t>
  </si>
  <si>
    <t>Année de mise en service prévue</t>
  </si>
  <si>
    <t>Modalités de détention du moyen de transport ou engin</t>
  </si>
  <si>
    <t>Achat</t>
  </si>
  <si>
    <t>Crédit-bail</t>
  </si>
  <si>
    <t>Location longue durée</t>
  </si>
  <si>
    <t>Prix à l'achat ou Cumul des loyers financiers en €</t>
  </si>
  <si>
    <t>Maintenance (en €/km)</t>
  </si>
  <si>
    <t>Assurance (en €/an)</t>
  </si>
  <si>
    <t>Valeur résiduelle  (en % du prix d'acquisition)</t>
  </si>
  <si>
    <t>S'agit-il d'une opération de rétrofit ?</t>
  </si>
  <si>
    <t>Manipulation de marchandises ou matériaux</t>
  </si>
  <si>
    <t>durée d'exploitation annuelle (en h)</t>
  </si>
  <si>
    <t>Consommation moyenne H2 liée au transport (kg/100km)</t>
  </si>
  <si>
    <t>Liste des usages</t>
  </si>
  <si>
    <t>Typologie d'activité de transport ou de manutention</t>
  </si>
  <si>
    <t>Nombre de Journées d'exploitation par an (j/an)</t>
  </si>
  <si>
    <t>Kilométrage annuel (km)</t>
  </si>
  <si>
    <t>Station de distribution</t>
  </si>
  <si>
    <t>Usage mobilité n°1</t>
  </si>
  <si>
    <t>Usage mobilité n°2</t>
  </si>
  <si>
    <t>Usage mobilité n°3</t>
  </si>
  <si>
    <t>Usage mobilité n°4</t>
  </si>
  <si>
    <t>Usage mobilité n°5</t>
  </si>
  <si>
    <t>Usage mobilité n°6</t>
  </si>
  <si>
    <t>Usage mobilité n°7</t>
  </si>
  <si>
    <t>Usage mobilité n°8</t>
  </si>
  <si>
    <t>Usage mobilité n°9</t>
  </si>
  <si>
    <t>Usage mobilité n°10</t>
  </si>
  <si>
    <t>Usage mobilité n°11</t>
  </si>
  <si>
    <t>Usage mobilité n°12</t>
  </si>
  <si>
    <t>Usage mobilité n°13</t>
  </si>
  <si>
    <t>Usage mobilité n°14</t>
  </si>
  <si>
    <t>Usage mobilité n°15</t>
  </si>
  <si>
    <t>Usage mobilité n°16</t>
  </si>
  <si>
    <t>Usage mobilité n°17</t>
  </si>
  <si>
    <t>Usage mobilité n°18</t>
  </si>
  <si>
    <t>Usage mobilité n°19</t>
  </si>
  <si>
    <t>Usage mobilité n°20</t>
  </si>
  <si>
    <t>Usage mobilité n°21</t>
  </si>
  <si>
    <t>Usage mobilité n°22</t>
  </si>
  <si>
    <t>Usage mobilité n°23</t>
  </si>
  <si>
    <t>Usage mobilité n°24</t>
  </si>
  <si>
    <t>Usage mobilité n°25</t>
  </si>
  <si>
    <t>Usage mobilité n°26</t>
  </si>
  <si>
    <t>Usage mobilité n°27</t>
  </si>
  <si>
    <t>Usage mobilité n°28</t>
  </si>
  <si>
    <t>Usage mobilité n°29</t>
  </si>
  <si>
    <t>Usage mobilité n°30</t>
  </si>
  <si>
    <t>Usage mobilité n°31</t>
  </si>
  <si>
    <t>Usage mobilité n°32</t>
  </si>
  <si>
    <t>Usage mobilité n°33</t>
  </si>
  <si>
    <t>Usage mobilité n°34</t>
  </si>
  <si>
    <t>Usage mobilité n°35</t>
  </si>
  <si>
    <t>Usage mobilité n°36</t>
  </si>
  <si>
    <t>Usage mobilité n°37</t>
  </si>
  <si>
    <t>Usage mobilité n°38</t>
  </si>
  <si>
    <t>Usage mobilité n°39</t>
  </si>
  <si>
    <t>Usage mobilité n°40</t>
  </si>
  <si>
    <t>Usage mobilité n°41</t>
  </si>
  <si>
    <t>Usage mobilité n°42</t>
  </si>
  <si>
    <t>Usage mobilité n°43</t>
  </si>
  <si>
    <t>Usage mobilité n°44</t>
  </si>
  <si>
    <t>Usage mobilité n°45</t>
  </si>
  <si>
    <t>Usage mobilité n°46</t>
  </si>
  <si>
    <t>Usage mobilité n°47</t>
  </si>
  <si>
    <t>Usage mobilité n°48</t>
  </si>
  <si>
    <t>Usage mobilité n°49</t>
  </si>
  <si>
    <t>Usage mobilité n°50</t>
  </si>
  <si>
    <t>Caractéristiques</t>
  </si>
  <si>
    <t>Electrolyseur ou équipement de production (€ HTR)</t>
  </si>
  <si>
    <t>Raccordements et convertisseurs (€ HTR)</t>
  </si>
  <si>
    <t>Poste électrique (€ HTR)</t>
  </si>
  <si>
    <t>Autres (€ HTR)</t>
  </si>
  <si>
    <t>Stockage (€ HTR)</t>
  </si>
  <si>
    <t>Compresseur(s) (€ HTR)</t>
  </si>
  <si>
    <t>Borne de ravitaillement (€ HTR)</t>
  </si>
  <si>
    <t>Autres équipements (capteurs, périphériques…) (€ HTR)</t>
  </si>
  <si>
    <t>Digitalisation (€ HTR)</t>
  </si>
  <si>
    <t>Système SCADA (€ HTR)</t>
  </si>
  <si>
    <t>Genie Civil  (€ HTR)</t>
  </si>
  <si>
    <t>Aléas (€ HTR)</t>
  </si>
  <si>
    <t>Travaux d'installation (€ HTR)</t>
  </si>
  <si>
    <t>Etudes</t>
  </si>
  <si>
    <t>Etudes (€ HTR)</t>
  </si>
  <si>
    <t>Surcoût</t>
  </si>
  <si>
    <t>Consommation électricité réseau (kWh/100km)</t>
  </si>
  <si>
    <t>Usage industriel n°1</t>
  </si>
  <si>
    <t>Usage industriel n°2</t>
  </si>
  <si>
    <t>Usage industriel n°3</t>
  </si>
  <si>
    <t>Usage industriel n°4</t>
  </si>
  <si>
    <t>Usage industriel n°5</t>
  </si>
  <si>
    <t>Usage industriel n°6</t>
  </si>
  <si>
    <t>Usage industriel n°7</t>
  </si>
  <si>
    <t>Usage industriel n°8</t>
  </si>
  <si>
    <t>Usage industriel n°9</t>
  </si>
  <si>
    <t>Usage industriel n°10</t>
  </si>
  <si>
    <t>Usage industriel n°11</t>
  </si>
  <si>
    <t>Usage industriel n°12</t>
  </si>
  <si>
    <t>Usage industriel n°13</t>
  </si>
  <si>
    <t>Usage industriel n°14</t>
  </si>
  <si>
    <t>Usage industriel n°15</t>
  </si>
  <si>
    <t>Usage industriel n°16</t>
  </si>
  <si>
    <t>Usage industriel n°17</t>
  </si>
  <si>
    <t>Usage industriel n°18</t>
  </si>
  <si>
    <t>Usage industriel n°19</t>
  </si>
  <si>
    <t>Usage industriel n°20</t>
  </si>
  <si>
    <t>Usage industriel n°21</t>
  </si>
  <si>
    <t>Usage industriel n°22</t>
  </si>
  <si>
    <t>Usage industriel n°23</t>
  </si>
  <si>
    <t>Usage industriel n°24</t>
  </si>
  <si>
    <t>Usage industriel n°25</t>
  </si>
  <si>
    <t>Usage industriel n°26</t>
  </si>
  <si>
    <t>Usage industriel n°27</t>
  </si>
  <si>
    <t>Usage industriel n°28</t>
  </si>
  <si>
    <t>Usage industriel n°29</t>
  </si>
  <si>
    <t>Usage industriel n°30</t>
  </si>
  <si>
    <t>Usage industriel n°31</t>
  </si>
  <si>
    <t>Usage industriel n°32</t>
  </si>
  <si>
    <t>Usage industriel n°33</t>
  </si>
  <si>
    <t>Usage industriel n°34</t>
  </si>
  <si>
    <t>Usage industriel n°35</t>
  </si>
  <si>
    <t>Usage industriel n°36</t>
  </si>
  <si>
    <t>Usage industriel n°37</t>
  </si>
  <si>
    <t>Usage industriel n°38</t>
  </si>
  <si>
    <t>Usage industriel n°39</t>
  </si>
  <si>
    <t>Usage industriel n°40</t>
  </si>
  <si>
    <t>Usage industriel n°41</t>
  </si>
  <si>
    <t>Usage industriel n°42</t>
  </si>
  <si>
    <t>Usage industriel n°43</t>
  </si>
  <si>
    <t>Usage industriel n°44</t>
  </si>
  <si>
    <t>Usage industriel n°45</t>
  </si>
  <si>
    <t>Usage industriel n°46</t>
  </si>
  <si>
    <t>Usage industriel n°47</t>
  </si>
  <si>
    <t>Usage industriel n°48</t>
  </si>
  <si>
    <t>Usage industriel n°49</t>
  </si>
  <si>
    <t>Usage industriel n°50</t>
  </si>
  <si>
    <t>Industriel concerné</t>
  </si>
  <si>
    <t>Secteur d'activité</t>
  </si>
  <si>
    <t>Approvisionnement de référence</t>
  </si>
  <si>
    <t>Combustion</t>
  </si>
  <si>
    <t>Usage matière</t>
  </si>
  <si>
    <t>Si combustion</t>
  </si>
  <si>
    <t>Quantités de CH4 subsituées (en MWh PCI)</t>
  </si>
  <si>
    <t>Température de flamme (en °C)</t>
  </si>
  <si>
    <t>Unité de production n°1</t>
  </si>
  <si>
    <t>Unité de production n°2</t>
  </si>
  <si>
    <t>Unité de production n°3</t>
  </si>
  <si>
    <t>Unité de production n°4</t>
  </si>
  <si>
    <t>Unité de production n°5</t>
  </si>
  <si>
    <t>Unité de production n°6</t>
  </si>
  <si>
    <t>Unité de production n°7</t>
  </si>
  <si>
    <t>Unité de production n°8</t>
  </si>
  <si>
    <t>Unité de production n°9</t>
  </si>
  <si>
    <t>Unité de production n°10</t>
  </si>
  <si>
    <t>Unité de production n°11</t>
  </si>
  <si>
    <t>Unité de production n°12</t>
  </si>
  <si>
    <t>Unité de production n°13</t>
  </si>
  <si>
    <t>Unité de production n°14</t>
  </si>
  <si>
    <t>Unité de production n°15</t>
  </si>
  <si>
    <t>Unité de production n°16</t>
  </si>
  <si>
    <t>Unité de production n°17</t>
  </si>
  <si>
    <t>Unité de production n°18</t>
  </si>
  <si>
    <t>Unité de production n°19</t>
  </si>
  <si>
    <t>Unité de production n°20</t>
  </si>
  <si>
    <t>Unité de production n°21</t>
  </si>
  <si>
    <t>Unité de production n°22</t>
  </si>
  <si>
    <t>Unité de production n°23</t>
  </si>
  <si>
    <t>Unité de production n°24</t>
  </si>
  <si>
    <t>Unité de production n°25</t>
  </si>
  <si>
    <t>Unité de production n°26</t>
  </si>
  <si>
    <t>Unité de production n°27</t>
  </si>
  <si>
    <t>Unité de production n°28</t>
  </si>
  <si>
    <t>Unité de production n°29</t>
  </si>
  <si>
    <t>Unité de production n°30</t>
  </si>
  <si>
    <t>Unité de production n°31</t>
  </si>
  <si>
    <t>Unité de production n°32</t>
  </si>
  <si>
    <t>Unité de production n°33</t>
  </si>
  <si>
    <t>Unité de production n°34</t>
  </si>
  <si>
    <t>Unité de production n°35</t>
  </si>
  <si>
    <t>Unité de production n°36</t>
  </si>
  <si>
    <t>Unité de production n°37</t>
  </si>
  <si>
    <t>Unité de production n°38</t>
  </si>
  <si>
    <t>Unité de production n°39</t>
  </si>
  <si>
    <t>Unité de production n°40</t>
  </si>
  <si>
    <t>Unité de production n°41</t>
  </si>
  <si>
    <t>Unité de production n°42</t>
  </si>
  <si>
    <t>Unité de production n°43</t>
  </si>
  <si>
    <t>Unité de production n°44</t>
  </si>
  <si>
    <t>Unité de production n°45</t>
  </si>
  <si>
    <t>Unité de production n°46</t>
  </si>
  <si>
    <t>Unité de production n°47</t>
  </si>
  <si>
    <t>Unité de production n°48</t>
  </si>
  <si>
    <t>Unité de production n°49</t>
  </si>
  <si>
    <t>Unité de production n°50</t>
  </si>
  <si>
    <t>Caractéristiques générales</t>
  </si>
  <si>
    <t>Numéro d'unité de production</t>
  </si>
  <si>
    <t>Prix indiqué non actualisé électricité (€/MWh)</t>
  </si>
  <si>
    <t>Prix indiqué non actualisé eau (€/m3)</t>
  </si>
  <si>
    <t>CAPEX Production Total (€ HTR)</t>
  </si>
  <si>
    <t>CAPEX Stockage Total (€ HTR)</t>
  </si>
  <si>
    <t>CAPEX Autres équipements Total (€ HTR)</t>
  </si>
  <si>
    <t>CAPEX Travaux Total (€ HTR)</t>
  </si>
  <si>
    <t>CAPEX Etudes Total (€ HTR)</t>
  </si>
  <si>
    <t>CAPEX Autres Total (€ HTR)</t>
  </si>
  <si>
    <t>CAPEX Total Total (€ HTR)</t>
  </si>
  <si>
    <t>Type d'unité de production</t>
  </si>
  <si>
    <t>Coproduction avec électrolyse chlore-alcali</t>
  </si>
  <si>
    <t>Electrolyse de l'eau avec raccordement réseau</t>
  </si>
  <si>
    <t>CAPEX Production</t>
  </si>
  <si>
    <t>CAPEX Stockage</t>
  </si>
  <si>
    <t>CAPEX Autres équipements</t>
  </si>
  <si>
    <t>CAPEX Travaux</t>
  </si>
  <si>
    <t>Autres CAPEX</t>
  </si>
  <si>
    <t>Si électrolyse de l'eau :</t>
  </si>
  <si>
    <t xml:space="preserve">Si pyrolyse / gazéification </t>
  </si>
  <si>
    <t>Capacité annuelle de production d'H2 (kgH2)</t>
  </si>
  <si>
    <t>Biomasse consommée annuellement (tonnes de biomasse)</t>
  </si>
  <si>
    <t>Coût de la solution de référence</t>
  </si>
  <si>
    <t>Emissions de CO2</t>
  </si>
  <si>
    <t>CAPEX Distribution</t>
  </si>
  <si>
    <t>Technologie</t>
  </si>
  <si>
    <t>PEM</t>
  </si>
  <si>
    <t>Alcalin</t>
  </si>
  <si>
    <t>Numéro d'unité de distribution</t>
  </si>
  <si>
    <t>Pression de transport de l'hydrogène (bars)</t>
  </si>
  <si>
    <t>Unité de distribution n°1</t>
  </si>
  <si>
    <t>Unité de distribution n°2</t>
  </si>
  <si>
    <t>Unité de distribution n°3</t>
  </si>
  <si>
    <t>Unité de distribution n°4</t>
  </si>
  <si>
    <t>Unité de distribution n°5</t>
  </si>
  <si>
    <t>Unité de distribution n°6</t>
  </si>
  <si>
    <t>Unité de distribution n°7</t>
  </si>
  <si>
    <t>Unité de distribution n°8</t>
  </si>
  <si>
    <t>Unité de distribution n°9</t>
  </si>
  <si>
    <t>Unité de distribution n°10</t>
  </si>
  <si>
    <t>Unité de distribution n°11</t>
  </si>
  <si>
    <t>Unité de distribution n°12</t>
  </si>
  <si>
    <t>Unité de distribution n°13</t>
  </si>
  <si>
    <t>Unité de distribution n°14</t>
  </si>
  <si>
    <t>Unité de distribution n°15</t>
  </si>
  <si>
    <t>Unité de distribution n°16</t>
  </si>
  <si>
    <t>Unité de distribution n°17</t>
  </si>
  <si>
    <t>Unité de distribution n°18</t>
  </si>
  <si>
    <t>Unité de distribution n°19</t>
  </si>
  <si>
    <t>Unité de distribution n°20</t>
  </si>
  <si>
    <t>Unité de distribution n°21</t>
  </si>
  <si>
    <t>Unité de distribution n°22</t>
  </si>
  <si>
    <t>Unité de distribution n°23</t>
  </si>
  <si>
    <t>Unité de distribution n°24</t>
  </si>
  <si>
    <t>Unité de distribution n°25</t>
  </si>
  <si>
    <t>Unité de distribution n°26</t>
  </si>
  <si>
    <t>Unité de distribution n°27</t>
  </si>
  <si>
    <t>Unité de distribution n°28</t>
  </si>
  <si>
    <t>Unité de distribution n°29</t>
  </si>
  <si>
    <t>Unité de distribution n°30</t>
  </si>
  <si>
    <t>Unité de distribution n°31</t>
  </si>
  <si>
    <t>Unité de distribution n°32</t>
  </si>
  <si>
    <t>Unité de distribution n°33</t>
  </si>
  <si>
    <t>Unité de distribution n°34</t>
  </si>
  <si>
    <t>Unité de distribution n°35</t>
  </si>
  <si>
    <t>Unité de distribution n°36</t>
  </si>
  <si>
    <t>Unité de distribution n°37</t>
  </si>
  <si>
    <t>Unité de distribution n°38</t>
  </si>
  <si>
    <t>Unité de distribution n°39</t>
  </si>
  <si>
    <t>Unité de distribution n°40</t>
  </si>
  <si>
    <t>Unité de distribution n°41</t>
  </si>
  <si>
    <t>Unité de distribution n°42</t>
  </si>
  <si>
    <t>Unité de distribution n°43</t>
  </si>
  <si>
    <t>Unité de distribution n°44</t>
  </si>
  <si>
    <t>Unité de distribution n°45</t>
  </si>
  <si>
    <t>Unité de distribution n°46</t>
  </si>
  <si>
    <t>Unité de distribution n°47</t>
  </si>
  <si>
    <t>Unité de distribution n°48</t>
  </si>
  <si>
    <t>Unité de distribution n°49</t>
  </si>
  <si>
    <t>Unité de distribution n°50</t>
  </si>
  <si>
    <t>CAPEX Distribution Total (€ HTR)</t>
  </si>
  <si>
    <t>Nombre de bornes à 700 bars</t>
  </si>
  <si>
    <t>Nombre de bornes à 350 bars</t>
  </si>
  <si>
    <t>Débit max à 700 bars (g/s)</t>
  </si>
  <si>
    <t>Débit max à 350 bars (g/s)</t>
  </si>
  <si>
    <t>Stockage fixe (€ HTR)</t>
  </si>
  <si>
    <t>Stockage mobile (€ HTR)</t>
  </si>
  <si>
    <t>Nombre de trailers</t>
  </si>
  <si>
    <t>Capacité de stockage mobile (kgH2)</t>
  </si>
  <si>
    <t>Capacité de stockage fixe (kgH2)</t>
  </si>
  <si>
    <t>Code INSEE de  la commune</t>
  </si>
  <si>
    <t>Prix à l'achat ou Cumul des loyers financiers en € HT</t>
  </si>
  <si>
    <t>Type de  déplacement</t>
  </si>
  <si>
    <t>Urbain</t>
  </si>
  <si>
    <t>Interurbain</t>
  </si>
  <si>
    <t>Régional</t>
  </si>
  <si>
    <t>National</t>
  </si>
  <si>
    <t>01 - Produits de l'agriculture - de la chasse - de la forêt et de la pêche</t>
  </si>
  <si>
    <t>02 - Houille et lignite - pétrole brut et gaz naturel</t>
  </si>
  <si>
    <t>03 - Minerais - tourbe et autres produits d'extraction</t>
  </si>
  <si>
    <t>04 - Produits alimentaires - boissons et tabac</t>
  </si>
  <si>
    <t>05 - Textiles - cuir et produits dérivés</t>
  </si>
  <si>
    <t>06 - Bois - pâte à papier - papier et produits de l'édition</t>
  </si>
  <si>
    <t>07 - Coke et produits pétroliers raffinés</t>
  </si>
  <si>
    <t>08 - Produits chimiques - caoutchouc - plastique et combustible nucléaire</t>
  </si>
  <si>
    <t>09 - Autres produits minéraux non métalliques</t>
  </si>
  <si>
    <t>10 - Métaux de base - produits métalliques</t>
  </si>
  <si>
    <t>11 - Machines et matériel n.c.a. - produits des TIC et instruments de précision</t>
  </si>
  <si>
    <t>12 - Matériel de transport</t>
  </si>
  <si>
    <t>13 - Meubles - autres produits manufacturés n.c.a. </t>
  </si>
  <si>
    <t>14 - Matières premières secondaires - déchets</t>
  </si>
  <si>
    <t>15 - Courrier - colis</t>
  </si>
  <si>
    <t>16 - Équipement pour le transport de fret</t>
  </si>
  <si>
    <t>17 - Déménagements - biens non marchands - véhicules en réparation</t>
  </si>
  <si>
    <t>18 - Marchandises groupées</t>
  </si>
  <si>
    <t>19 - Marchandises non identifiables</t>
  </si>
  <si>
    <t>20 - Autres marchandises - n.c.a.</t>
  </si>
  <si>
    <t>Type de marchandises ou matériaux (si pertinent)</t>
  </si>
  <si>
    <t>Flux de passagers transportés annuellement (en millier de passager.km)</t>
  </si>
  <si>
    <t>Flux de marchandises transportés annuellement (en millier de tonnes.km)</t>
  </si>
  <si>
    <t xml:space="preserve">Libellé de l'opération (nom de la ligne, origine-destination tournée, bordée,…) </t>
  </si>
  <si>
    <t>Quantité de marchandises ou matériaux manipulés annuellement (en millier de tonnes)</t>
  </si>
  <si>
    <t>Manipulation et transports de marchandises ou matériaux</t>
  </si>
  <si>
    <t xml:space="preserve">PTAC des véhicules routiers </t>
  </si>
  <si>
    <t>Taux de remplissage moyen quotidien (période de plus forte activité)</t>
  </si>
  <si>
    <t>Nombre de trajets/rotations quotidiennes (si pertinent)</t>
  </si>
  <si>
    <t>Porteur frigorifique</t>
  </si>
  <si>
    <t>Tracteur avec remorque frigorifique</t>
  </si>
  <si>
    <t>Consommation H2 liée à la manipulation de marchandises ou de matériaux ou à des équipements auxiliaires (kg/h)</t>
  </si>
  <si>
    <t>Surcoût Capex (sans aide) en %</t>
  </si>
  <si>
    <t>Surcout Opex en %</t>
  </si>
  <si>
    <t>dont Carburants</t>
  </si>
  <si>
    <t>Autres (parking et/ou péage) (€/an)</t>
  </si>
  <si>
    <t>Valeur résiduelle (en % du prix neuf)</t>
  </si>
  <si>
    <t>Prix moyen de l'électricité sur la durée d'exploitation (€/KWh)</t>
  </si>
  <si>
    <t>Assurance (€/an)</t>
  </si>
  <si>
    <t>Autres (dont parking, péage,...) (€/an)</t>
  </si>
  <si>
    <t xml:space="preserve">Quantité annuelle de combustible pour le transport </t>
  </si>
  <si>
    <t>Quantité de combustible annuelle pour manipulation ou réfrigération</t>
  </si>
  <si>
    <t>Opex véhicule H2 (€)</t>
  </si>
  <si>
    <t>Capex véhicule H2 (€) aides incluses</t>
  </si>
  <si>
    <t>Maintenance (€/unité fonctionnelle du véhicule)</t>
  </si>
  <si>
    <t>Bilan TCO Véhicule</t>
  </si>
  <si>
    <t>Carburant de référence pour le transport</t>
  </si>
  <si>
    <t>Carburant de référence pour la manipulation ou réfrigération de marchandises/matériaux</t>
  </si>
  <si>
    <t>Type de marchandise ou matériaux</t>
  </si>
  <si>
    <t>Nombre de véhicules à substituer avec de l'H2 dans le cadre de ce projet</t>
  </si>
  <si>
    <t>Unité fonctionnelle principale du véhicule (heure ou km)</t>
  </si>
  <si>
    <t>SIRET de l'acquéreur ou locataire de la flotte de véhicules H2</t>
  </si>
  <si>
    <t>Identification des acteurs</t>
  </si>
  <si>
    <t>Qui est l'acquéreur ou le locataire des véhicules?</t>
  </si>
  <si>
    <t>Nom usuel de l'acquéreur ou locataire de la flotte de véhicules H2 (si Autre)</t>
  </si>
  <si>
    <t>Code Insee du site de rattachement de l'usage (dépôt, centre logistique,  agence, port...)</t>
  </si>
  <si>
    <t>Nombre d'années d'exploitation du véhicule</t>
  </si>
  <si>
    <t>Point d'avitaillement principal</t>
  </si>
  <si>
    <t>Hypothèses  technico-économiques pour les véhicules H2</t>
  </si>
  <si>
    <t>Description Activités de transport ou de manutention</t>
  </si>
  <si>
    <t>Hypothèse fonctionnelle pour le véhicule qui fait l'objet  d'une substitution à l'H2 (ne pas sélectionner véhicule avec frigo si la remorque frigorifique n'est pas substituée à l'H2)</t>
  </si>
  <si>
    <t>Hypothèses  technico-économiques  pour les véhicules de référence</t>
  </si>
  <si>
    <t>Entreprise ou Collectivité commanditaire de l'activité de transport (Chargeur, AOM,Commissionnaire,...)</t>
  </si>
  <si>
    <t>Utilisateur : Exploitant de la flotte de véhicule (Transporteur, exploitant de réseau de transport collectif, Armateur…)</t>
  </si>
  <si>
    <t>VUL PTAC &lt;3,5 t avec caisson frigorifique</t>
  </si>
  <si>
    <t>Typologie de véhicule</t>
  </si>
  <si>
    <t xml:space="preserve">Constructeurs pressentis </t>
  </si>
  <si>
    <t>Diagnostic</t>
  </si>
  <si>
    <t>Réservé à l'évaluation ADEME</t>
  </si>
  <si>
    <t>Pertinence de l'usage</t>
  </si>
  <si>
    <t>Usage sécurisé</t>
  </si>
  <si>
    <t>Engagement des utilisateurs</t>
  </si>
  <si>
    <t>Délai de mise en service</t>
  </si>
  <si>
    <t>Devis Constructeurs et/ou étude pour rétrofit navire ou engin</t>
  </si>
  <si>
    <t>Consommation électricité réseau (KWh /h d'exploitation)</t>
  </si>
  <si>
    <t>Ref-Station</t>
  </si>
  <si>
    <t>Prix indicatif du carburant  sur la période d'exploitation (€/l)</t>
  </si>
  <si>
    <t>Prix indicatif du carburant   sur la période d'exploitation (€/l)</t>
  </si>
  <si>
    <t>Si électrolyse chlore-alcali :</t>
  </si>
  <si>
    <t>Puissance d'électrolyse installée (MW)</t>
  </si>
  <si>
    <t>Hydrogène précédemment valorisé sous forme thermique ?</t>
  </si>
  <si>
    <t>Nom de l'unité de distribution</t>
  </si>
  <si>
    <t>Unité de production avitaillant cette unité de distribution</t>
  </si>
  <si>
    <t>Pression maximale de stockage fixe (bars)</t>
  </si>
  <si>
    <t>Si usage matière</t>
  </si>
  <si>
    <t>Distance entre la station de production et l'usage</t>
  </si>
  <si>
    <t>Type électrolyse de l'eau</t>
  </si>
  <si>
    <t>Combustion de gaz naturel</t>
  </si>
  <si>
    <t>Total industrie</t>
  </si>
  <si>
    <t>Consommation de gaz naturel évitée</t>
  </si>
  <si>
    <t>Utilisateur</t>
  </si>
  <si>
    <t>Nombre de véhicules en demande de financement</t>
  </si>
  <si>
    <t>Nom de l'unité de production</t>
  </si>
  <si>
    <t>Ref-Production</t>
  </si>
  <si>
    <t>Facteur d'émission avitaillement H2</t>
  </si>
  <si>
    <t>Facteur d'émission production H2</t>
  </si>
  <si>
    <t>Est-ce qu'au moins un des sites de production d'hyrogène est situé à moins de 50 kms d'un site industriel, d'une plateforme logistique, d'un port ou d'un aéroport dont son code d'activité NCE16 est  compris dans une des catégories comprises entre E01 et E44 ?</t>
  </si>
  <si>
    <t xml:space="preserve">Unité de production concernée </t>
  </si>
  <si>
    <t>Localisation (Code Insee)</t>
  </si>
  <si>
    <t>Nom du site industriel, de la plateforme logistique, du port ou de l'aéroport concerné</t>
  </si>
  <si>
    <t>Nom du site de production d'hydrogène existant</t>
  </si>
  <si>
    <t>Est-ce qu'au moins un des sites de production d'hyrogène est situé à moins de 50 kms d'un site de production d'hydrogène existant, quel que soit le procédé, en fonctionnement au 01/01/2023 ?</t>
  </si>
  <si>
    <t>Est-ce que le projet présente une démarche favorisant la participation active, financière ou autre, d'une association de riverains ou d'usagers ?</t>
  </si>
  <si>
    <t>Quelle est la proportion de l'assiette éligible portée par des collectivités et des petites et moyennes entreprises ?</t>
  </si>
  <si>
    <t>Hydrogène renouvelable</t>
  </si>
  <si>
    <t>Est-ce que l'ensemble de l'hydrogène produit dans le projet est issu d'une source primaire renouvelable telle que définie dans le paragraphe 4.2.3 du cahier des charges ?</t>
  </si>
  <si>
    <t>Somme_Activité_TransportMarchandises  (t.km)</t>
  </si>
  <si>
    <t>Somme_Activité_TransbordementM (tonnes)</t>
  </si>
  <si>
    <t>Somme_Activité_TransportPersonnes (passagers.km)</t>
  </si>
  <si>
    <t>Transport de voyageurs</t>
  </si>
  <si>
    <t>GNC</t>
  </si>
  <si>
    <t>GNL</t>
  </si>
  <si>
    <t>Essence</t>
  </si>
  <si>
    <t>Consommation transport
évitée</t>
  </si>
  <si>
    <t>Consommation manipulation évitée</t>
  </si>
  <si>
    <t>Consommation moyenne liée au transport (en l/100km ou kg/100km pour le GNC)</t>
  </si>
  <si>
    <t>Consommation moyenne pour la manipulation ou réfrigération de marchandises/matériaux (en l/h ou kg/h pour le GNC)</t>
  </si>
  <si>
    <t>Facteur d'émission production H2 (kgCO2/kgH2)</t>
  </si>
  <si>
    <t>Facteur d'émission avitaillement H2 (kgCO2/kgH2)</t>
  </si>
  <si>
    <t>Activité retenue</t>
  </si>
  <si>
    <t>Evaluation ADEME</t>
  </si>
  <si>
    <t>Efficacité de l'aide en €/tCO2 évitées</t>
  </si>
  <si>
    <t>tCO2 évitées par an</t>
  </si>
  <si>
    <t>Infra sécurisée en usages</t>
  </si>
  <si>
    <t>Autres aides d'Etat obtenues, demandées et envisagées (€ HTR)</t>
  </si>
  <si>
    <t>Autres aides hors aides d'Etat obtenues, demandées et envisagées (€ HTR)</t>
  </si>
  <si>
    <t>Autres aides d'Etat obtenues, demandées et envisagées (€ HTR) par véhicule</t>
  </si>
  <si>
    <t>Aide ADEME demandée par véhicule (€ HTR) par véhicule</t>
  </si>
  <si>
    <t>Aide ADEME demandée (€ HTR)</t>
  </si>
  <si>
    <t>Autres aides d'Etat obtenues, demandées et envisagées (€ HTR) pour tous les véhicules</t>
  </si>
  <si>
    <t xml:space="preserve">Développement économique   </t>
  </si>
  <si>
    <r>
      <t>KPI 7</t>
    </r>
    <r>
      <rPr>
        <sz val="9"/>
        <color rgb="FF000000"/>
        <rFont val="Calibri"/>
        <family val="2"/>
        <scheme val="minor"/>
      </rPr>
      <t> </t>
    </r>
    <r>
      <rPr>
        <sz val="9"/>
        <color rgb="FF000000"/>
        <rFont val="Marianne"/>
        <family val="3"/>
      </rPr>
      <t xml:space="preserve">: Emplois directs mobilisés (créés ou maintenus) durant le projet (en ETP annuels) </t>
    </r>
  </si>
  <si>
    <r>
      <t>KPI 8</t>
    </r>
    <r>
      <rPr>
        <sz val="9"/>
        <color rgb="FF000000"/>
        <rFont val="Calibri"/>
        <family val="2"/>
        <scheme val="minor"/>
      </rPr>
      <t> </t>
    </r>
    <r>
      <rPr>
        <sz val="9"/>
        <color rgb="FF000000"/>
        <rFont val="Marianne"/>
        <family val="3"/>
      </rPr>
      <t xml:space="preserve">: Emplois directs créés ou maintenus post-projet (à 5 ans) (en ETP annuels)  </t>
    </r>
  </si>
  <si>
    <r>
      <t>KPI 9</t>
    </r>
    <r>
      <rPr>
        <sz val="9"/>
        <color rgb="FF000000"/>
        <rFont val="Calibri"/>
        <family val="2"/>
        <scheme val="minor"/>
      </rPr>
      <t> </t>
    </r>
    <r>
      <rPr>
        <sz val="9"/>
        <color rgb="FF000000"/>
        <rFont val="Marianne"/>
        <family val="3"/>
      </rPr>
      <t xml:space="preserve">: Chiffres d’affaires annuel généré par le projet (mesuré à 5 ans) (en €)     </t>
    </r>
  </si>
  <si>
    <t>Capital humain</t>
  </si>
  <si>
    <r>
      <t>KPI 10</t>
    </r>
    <r>
      <rPr>
        <sz val="9"/>
        <color rgb="FF000000"/>
        <rFont val="Calibri"/>
        <family val="2"/>
        <scheme val="minor"/>
      </rPr>
      <t> </t>
    </r>
    <r>
      <rPr>
        <sz val="9"/>
        <color rgb="FF000000"/>
        <rFont val="Marianne"/>
        <family val="3"/>
      </rPr>
      <t>: Personnes formées grâce au projet (nbre/an)</t>
    </r>
  </si>
  <si>
    <t>Transition écologique et environnementale</t>
  </si>
  <si>
    <r>
      <t>KPI 18</t>
    </r>
    <r>
      <rPr>
        <sz val="9"/>
        <color rgb="FF000000"/>
        <rFont val="Calibri"/>
        <family val="2"/>
        <scheme val="minor"/>
      </rPr>
      <t> </t>
    </r>
    <r>
      <rPr>
        <sz val="9"/>
        <color rgb="FF000000"/>
        <rFont val="Marianne"/>
        <family val="3"/>
      </rPr>
      <t>: Axe atténuation climatique (note 0, +1 ou +2) et si valeur de +2, renseigner</t>
    </r>
    <r>
      <rPr>
        <sz val="9"/>
        <color rgb="FF000000"/>
        <rFont val="Calibri"/>
        <family val="2"/>
        <scheme val="minor"/>
      </rPr>
      <t> </t>
    </r>
    <r>
      <rPr>
        <sz val="9"/>
        <color rgb="FF000000"/>
        <rFont val="Marianne"/>
        <family val="3"/>
      </rPr>
      <t xml:space="preserve">:      </t>
    </r>
  </si>
  <si>
    <r>
      <t>-</t>
    </r>
    <r>
      <rPr>
        <sz val="7"/>
        <color rgb="FF000000"/>
        <rFont val="Times New Roman"/>
        <family val="1"/>
      </rPr>
      <t xml:space="preserve">      </t>
    </r>
    <r>
      <rPr>
        <sz val="9"/>
        <color rgb="FF000000"/>
        <rFont val="Marianne"/>
        <family val="3"/>
      </rPr>
      <t>KPI 18a</t>
    </r>
    <r>
      <rPr>
        <sz val="9"/>
        <color rgb="FF000000"/>
        <rFont val="Calibri"/>
        <family val="2"/>
        <scheme val="minor"/>
      </rPr>
      <t> </t>
    </r>
    <r>
      <rPr>
        <sz val="9"/>
        <color rgb="FF000000"/>
        <rFont val="Marianne"/>
        <family val="3"/>
      </rPr>
      <t xml:space="preserve">: Climat via réduction des GES (tC02 eq / an) </t>
    </r>
  </si>
  <si>
    <r>
      <t>Et si pertinent</t>
    </r>
    <r>
      <rPr>
        <sz val="9"/>
        <color rgb="FF000000"/>
        <rFont val="Calibri"/>
        <family val="2"/>
        <scheme val="minor"/>
      </rPr>
      <t> </t>
    </r>
    <r>
      <rPr>
        <sz val="9"/>
        <color rgb="FF000000"/>
        <rFont val="Marianne"/>
        <family val="3"/>
      </rPr>
      <t xml:space="preserve">: </t>
    </r>
  </si>
  <si>
    <r>
      <t>-</t>
    </r>
    <r>
      <rPr>
        <sz val="7"/>
        <color rgb="FF000000"/>
        <rFont val="Times New Roman"/>
        <family val="1"/>
      </rPr>
      <t xml:space="preserve">      </t>
    </r>
    <r>
      <rPr>
        <sz val="9"/>
        <color rgb="FF000000"/>
        <rFont val="Marianne"/>
        <family val="3"/>
      </rPr>
      <t>KPI 18b</t>
    </r>
    <r>
      <rPr>
        <sz val="9"/>
        <color rgb="FF000000"/>
        <rFont val="Calibri"/>
        <family val="2"/>
        <scheme val="minor"/>
      </rPr>
      <t> </t>
    </r>
    <r>
      <rPr>
        <sz val="9"/>
        <color rgb="FF000000"/>
        <rFont val="Marianne"/>
        <family val="3"/>
      </rPr>
      <t xml:space="preserve">: Production ajoutée d’électricité ou de chaleur renouvelable (MWh/an) </t>
    </r>
  </si>
  <si>
    <r>
      <t>-</t>
    </r>
    <r>
      <rPr>
        <sz val="7"/>
        <color rgb="FF000000"/>
        <rFont val="Times New Roman"/>
        <family val="1"/>
      </rPr>
      <t xml:space="preserve">      </t>
    </r>
    <r>
      <rPr>
        <sz val="9"/>
        <color rgb="FF000000"/>
        <rFont val="Marianne"/>
        <family val="3"/>
      </rPr>
      <t>KPI 18c</t>
    </r>
    <r>
      <rPr>
        <sz val="9"/>
        <color rgb="FF000000"/>
        <rFont val="Calibri"/>
        <family val="2"/>
        <scheme val="minor"/>
      </rPr>
      <t> </t>
    </r>
    <r>
      <rPr>
        <sz val="9"/>
        <color rgb="FF000000"/>
        <rFont val="Marianne"/>
        <family val="3"/>
      </rPr>
      <t xml:space="preserve">: Efficacité énergétique via réductions des consommations (kWh/an) </t>
    </r>
  </si>
  <si>
    <r>
      <t>KPI 19</t>
    </r>
    <r>
      <rPr>
        <sz val="9"/>
        <color rgb="FF000000"/>
        <rFont val="Calibri"/>
        <family val="2"/>
        <scheme val="minor"/>
      </rPr>
      <t> </t>
    </r>
    <r>
      <rPr>
        <sz val="9"/>
        <color rgb="FF000000"/>
        <rFont val="Marianne"/>
        <family val="3"/>
      </rPr>
      <t>: Axe adaptation climatique (note 0, +1 ou +2)</t>
    </r>
  </si>
  <si>
    <r>
      <t>-</t>
    </r>
    <r>
      <rPr>
        <sz val="7"/>
        <color rgb="FF000000"/>
        <rFont val="Times New Roman"/>
        <family val="1"/>
      </rPr>
      <t xml:space="preserve"> </t>
    </r>
    <r>
      <rPr>
        <sz val="9"/>
        <color rgb="FF000000"/>
        <rFont val="Marianne"/>
        <family val="3"/>
      </rPr>
      <t xml:space="preserve">   Résilience face aux risques environnementaux (justificatif littéral) </t>
    </r>
  </si>
  <si>
    <r>
      <t>KPI 20</t>
    </r>
    <r>
      <rPr>
        <sz val="9"/>
        <color rgb="FF000000"/>
        <rFont val="Calibri"/>
        <family val="2"/>
        <scheme val="minor"/>
      </rPr>
      <t> </t>
    </r>
    <r>
      <rPr>
        <sz val="9"/>
        <color rgb="FF000000"/>
        <rFont val="Marianne"/>
        <family val="3"/>
      </rPr>
      <t>: Axe Lutte contre les pollutions</t>
    </r>
    <r>
      <rPr>
        <sz val="9"/>
        <color rgb="FF000000"/>
        <rFont val="Calibri"/>
        <family val="2"/>
        <scheme val="minor"/>
      </rPr>
      <t> </t>
    </r>
    <r>
      <rPr>
        <sz val="9"/>
        <color rgb="FF000000"/>
        <rFont val="Marianne"/>
        <family val="3"/>
      </rPr>
      <t xml:space="preserve">(note 0, +1 ou +2) et si valeur +2 renseigner la métrique parmi l’un des indicateurs suivants : </t>
    </r>
  </si>
  <si>
    <r>
      <t>-</t>
    </r>
    <r>
      <rPr>
        <sz val="7"/>
        <color rgb="FF000000"/>
        <rFont val="Times New Roman"/>
        <family val="1"/>
      </rPr>
      <t xml:space="preserve"> </t>
    </r>
    <r>
      <rPr>
        <sz val="9"/>
        <color rgb="FF000000"/>
        <rFont val="Marianne"/>
        <family val="3"/>
      </rPr>
      <t xml:space="preserve">   KPI20 a</t>
    </r>
    <r>
      <rPr>
        <sz val="9"/>
        <color rgb="FF000000"/>
        <rFont val="Calibri"/>
        <family val="2"/>
        <scheme val="minor"/>
      </rPr>
      <t> </t>
    </r>
    <r>
      <rPr>
        <sz val="9"/>
        <color rgb="FF000000"/>
        <rFont val="Marianne"/>
        <family val="3"/>
      </rPr>
      <t xml:space="preserve">: Pollution de l’air (note 0,+1,+2) </t>
    </r>
  </si>
  <si>
    <r>
      <t>-</t>
    </r>
    <r>
      <rPr>
        <sz val="7"/>
        <color rgb="FF000000"/>
        <rFont val="Times New Roman"/>
        <family val="1"/>
      </rPr>
      <t xml:space="preserve">         </t>
    </r>
    <r>
      <rPr>
        <sz val="9"/>
        <color rgb="FF000000"/>
        <rFont val="Marianne"/>
        <family val="3"/>
      </rPr>
      <t xml:space="preserve">   KPI 20b</t>
    </r>
    <r>
      <rPr>
        <sz val="9"/>
        <color rgb="FF000000"/>
        <rFont val="Calibri"/>
        <family val="2"/>
        <scheme val="minor"/>
      </rPr>
      <t> </t>
    </r>
    <r>
      <rPr>
        <sz val="9"/>
        <color rgb="FF000000"/>
        <rFont val="Marianne"/>
        <family val="3"/>
      </rPr>
      <t xml:space="preserve">: Pollution de l’eau (note 0,+1,+2) </t>
    </r>
  </si>
  <si>
    <r>
      <t>KPI 21</t>
    </r>
    <r>
      <rPr>
        <sz val="9"/>
        <color rgb="FF000000"/>
        <rFont val="Calibri"/>
        <family val="2"/>
        <scheme val="minor"/>
      </rPr>
      <t> </t>
    </r>
    <r>
      <rPr>
        <sz val="9"/>
        <color rgb="FF000000"/>
        <rFont val="Marianne"/>
        <family val="3"/>
      </rPr>
      <t>: Axe gestion des ressources en eau et marines (note</t>
    </r>
    <r>
      <rPr>
        <sz val="9"/>
        <color rgb="FF000000"/>
        <rFont val="Calibri"/>
        <family val="2"/>
        <scheme val="minor"/>
      </rPr>
      <t> </t>
    </r>
    <r>
      <rPr>
        <sz val="9"/>
        <color rgb="FF000000"/>
        <rFont val="Marianne"/>
        <family val="3"/>
      </rPr>
      <t>: 0, +1 ou +2)</t>
    </r>
  </si>
  <si>
    <r>
      <t>KPI 22</t>
    </r>
    <r>
      <rPr>
        <sz val="9"/>
        <color rgb="FF000000"/>
        <rFont val="Calibri"/>
        <family val="2"/>
        <scheme val="minor"/>
      </rPr>
      <t> </t>
    </r>
    <r>
      <rPr>
        <sz val="9"/>
        <color rgb="FF000000"/>
        <rFont val="Marianne"/>
        <family val="3"/>
      </rPr>
      <t>: Axe transition vers une économie circulaire (déchets, autres) (note</t>
    </r>
    <r>
      <rPr>
        <sz val="9"/>
        <color rgb="FF000000"/>
        <rFont val="Calibri"/>
        <family val="2"/>
        <scheme val="minor"/>
      </rPr>
      <t> </t>
    </r>
    <r>
      <rPr>
        <sz val="9"/>
        <color rgb="FF000000"/>
        <rFont val="Marianne"/>
        <family val="3"/>
      </rPr>
      <t>: 0, +1 ou +2) et si note égale à +2, renseigner la métrique</t>
    </r>
    <r>
      <rPr>
        <sz val="9"/>
        <color rgb="FF000000"/>
        <rFont val="Calibri"/>
        <family val="2"/>
        <scheme val="minor"/>
      </rPr>
      <t> </t>
    </r>
    <r>
      <rPr>
        <sz val="9"/>
        <color rgb="FF000000"/>
        <rFont val="Marianne"/>
        <family val="3"/>
      </rPr>
      <t xml:space="preserve">: </t>
    </r>
  </si>
  <si>
    <r>
      <t>-</t>
    </r>
    <r>
      <rPr>
        <sz val="7"/>
        <color rgb="FF000000"/>
        <rFont val="Times New Roman"/>
        <family val="1"/>
      </rPr>
      <t xml:space="preserve"> </t>
    </r>
    <r>
      <rPr>
        <sz val="9"/>
        <color rgb="FF000000"/>
        <rFont val="Marianne"/>
        <family val="3"/>
      </rPr>
      <t xml:space="preserve">  KPI 22a</t>
    </r>
    <r>
      <rPr>
        <sz val="9"/>
        <color rgb="FF000000"/>
        <rFont val="Calibri"/>
        <family val="2"/>
        <scheme val="minor"/>
      </rPr>
      <t> </t>
    </r>
    <r>
      <rPr>
        <sz val="9"/>
        <color rgb="FF000000"/>
        <rFont val="Marianne"/>
        <family val="3"/>
      </rPr>
      <t xml:space="preserve">: Diminution ou recyclage des déchets (tonnes /an) </t>
    </r>
  </si>
  <si>
    <r>
      <t>KPI 23</t>
    </r>
    <r>
      <rPr>
        <sz val="9"/>
        <color rgb="FF000000"/>
        <rFont val="Calibri"/>
        <family val="2"/>
        <scheme val="minor"/>
      </rPr>
      <t> </t>
    </r>
    <r>
      <rPr>
        <sz val="9"/>
        <color rgb="FF000000"/>
        <rFont val="Marianne"/>
        <family val="3"/>
      </rPr>
      <t xml:space="preserve">:  Axe protection et restauration de la biodiversité (note 0, +1 ou +2) </t>
    </r>
  </si>
  <si>
    <r>
      <t>Nota</t>
    </r>
    <r>
      <rPr>
        <sz val="9"/>
        <color rgb="FF000000"/>
        <rFont val="Calibri"/>
        <family val="2"/>
        <scheme val="minor"/>
      </rPr>
      <t> </t>
    </r>
    <r>
      <rPr>
        <sz val="9"/>
        <color rgb="FF000000"/>
        <rFont val="Marianne"/>
        <family val="3"/>
      </rPr>
      <t xml:space="preserve">:   </t>
    </r>
  </si>
  <si>
    <t xml:space="preserve">Si note +2 sur l’un des axes → Description de la situation de référence    </t>
  </si>
  <si>
    <t xml:space="preserve">Des indicateurs spécifiques seront à renseigner sur pollution de l’air (Baisse des Pmx, COV, NOx, Sox) et pollution de l’eau (impacts sur métaux lourds, ou DCO, ou nitrates) en cas de note +2 sur ces sous-axes.  </t>
  </si>
  <si>
    <r>
      <t>KPI 24</t>
    </r>
    <r>
      <rPr>
        <sz val="9"/>
        <color rgb="FF000000"/>
        <rFont val="Calibri"/>
        <family val="2"/>
        <scheme val="minor"/>
      </rPr>
      <t> </t>
    </r>
    <r>
      <rPr>
        <sz val="9"/>
        <color rgb="FF000000"/>
        <rFont val="Marianne"/>
        <family val="3"/>
      </rPr>
      <t>: Le projet at-il pour effet d’améliorer l’autonomie stratégique de votre entreprise ou de vos clients</t>
    </r>
    <r>
      <rPr>
        <sz val="9"/>
        <color rgb="FF000000"/>
        <rFont val="Calibri"/>
        <family val="2"/>
        <scheme val="minor"/>
      </rPr>
      <t> </t>
    </r>
    <r>
      <rPr>
        <sz val="9"/>
        <color rgb="FF000000"/>
        <rFont val="Marianne"/>
        <family val="3"/>
      </rPr>
      <t xml:space="preserve">?  (OUI/NON) </t>
    </r>
  </si>
  <si>
    <t xml:space="preserve">Mixité </t>
  </si>
  <si>
    <r>
      <t>KPI 25</t>
    </r>
    <r>
      <rPr>
        <sz val="9"/>
        <color rgb="FF000000"/>
        <rFont val="Calibri"/>
        <family val="2"/>
        <scheme val="minor"/>
      </rPr>
      <t> </t>
    </r>
    <r>
      <rPr>
        <sz val="9"/>
        <color rgb="FF000000"/>
        <rFont val="Marianne"/>
        <family val="3"/>
      </rPr>
      <t>: Part des femmes dans l’équipe projet (en %)</t>
    </r>
  </si>
  <si>
    <t>Indicateurs spécifiques</t>
  </si>
  <si>
    <r>
      <t>KPI S1</t>
    </r>
    <r>
      <rPr>
        <sz val="9"/>
        <color rgb="FF000000"/>
        <rFont val="Calibri"/>
        <family val="2"/>
        <scheme val="minor"/>
      </rPr>
      <t> </t>
    </r>
    <r>
      <rPr>
        <sz val="9"/>
        <color rgb="FF000000"/>
        <rFont val="Marianne"/>
        <family val="3"/>
      </rPr>
      <t>: Nombre de stations de rechargement (mobilité)</t>
    </r>
    <r>
      <rPr>
        <sz val="9"/>
        <color rgb="FF000000"/>
        <rFont val="Calibri"/>
        <family val="2"/>
        <scheme val="minor"/>
      </rPr>
      <t> </t>
    </r>
    <r>
      <rPr>
        <sz val="9"/>
        <color rgb="FF000000"/>
        <rFont val="Marianne"/>
        <family val="3"/>
      </rPr>
      <t xml:space="preserve">; </t>
    </r>
  </si>
  <si>
    <r>
      <t>KPI S4</t>
    </r>
    <r>
      <rPr>
        <sz val="9"/>
        <color rgb="FF000000"/>
        <rFont val="Calibri"/>
        <family val="2"/>
        <scheme val="minor"/>
      </rPr>
      <t> </t>
    </r>
    <r>
      <rPr>
        <sz val="9"/>
        <color rgb="FF000000"/>
        <rFont val="Marianne"/>
        <family val="3"/>
      </rPr>
      <t>: Nombre d’installations industrielles existantes utilisant de l’hydrogène décarboné soutenu</t>
    </r>
    <r>
      <rPr>
        <sz val="9"/>
        <color rgb="FF000000"/>
        <rFont val="Calibri"/>
        <family val="2"/>
        <scheme val="minor"/>
      </rPr>
      <t> </t>
    </r>
    <r>
      <rPr>
        <sz val="9"/>
        <color rgb="FF000000"/>
        <rFont val="Marianne"/>
        <family val="3"/>
      </rPr>
      <t>;</t>
    </r>
  </si>
  <si>
    <r>
      <t>KPI S5</t>
    </r>
    <r>
      <rPr>
        <sz val="9"/>
        <color rgb="FF000000"/>
        <rFont val="Calibri"/>
        <family val="2"/>
        <scheme val="minor"/>
      </rPr>
      <t> </t>
    </r>
    <r>
      <rPr>
        <sz val="9"/>
        <color rgb="FF000000"/>
        <rFont val="Marianne"/>
        <family val="3"/>
      </rPr>
      <t>: Quantité d’hydrogène décarboné consommé par les installations industrielles existantes ;</t>
    </r>
  </si>
  <si>
    <r>
      <t>KPI S6 : Puissance installée (MW) d’électrolyse toutes technologies confondues</t>
    </r>
    <r>
      <rPr>
        <sz val="9"/>
        <color rgb="FF000000"/>
        <rFont val="Calibri"/>
        <family val="2"/>
        <scheme val="minor"/>
      </rPr>
      <t> </t>
    </r>
    <r>
      <rPr>
        <sz val="9"/>
        <color rgb="FF000000"/>
        <rFont val="Marianne"/>
        <family val="3"/>
      </rPr>
      <t>;</t>
    </r>
  </si>
  <si>
    <r>
      <t>KPI 5</t>
    </r>
    <r>
      <rPr>
        <sz val="9"/>
        <color rgb="FF000000"/>
        <rFont val="Calibri"/>
        <family val="2"/>
        <scheme val="minor"/>
      </rPr>
      <t> </t>
    </r>
    <r>
      <rPr>
        <sz val="9"/>
        <color rgb="FF000000"/>
        <rFont val="Marianne"/>
        <family val="3"/>
      </rPr>
      <t>: Start-ups créées dans le cadre du projet (nbre)</t>
    </r>
  </si>
  <si>
    <r>
      <t>KPI 6</t>
    </r>
    <r>
      <rPr>
        <sz val="9"/>
        <color rgb="FF000000"/>
        <rFont val="Calibri"/>
        <family val="2"/>
        <scheme val="minor"/>
      </rPr>
      <t> </t>
    </r>
    <r>
      <rPr>
        <sz val="9"/>
        <color rgb="FF000000"/>
        <rFont val="Marianne"/>
        <family val="3"/>
      </rPr>
      <t xml:space="preserve">: Cofinancements hors financement du projet (en €) </t>
    </r>
  </si>
  <si>
    <r>
      <t>KPI 11</t>
    </r>
    <r>
      <rPr>
        <sz val="9"/>
        <color rgb="FF000000"/>
        <rFont val="Calibri"/>
        <family val="2"/>
        <scheme val="minor"/>
      </rPr>
      <t> </t>
    </r>
    <r>
      <rPr>
        <sz val="9"/>
        <color rgb="FF000000"/>
        <rFont val="Marianne"/>
        <family val="3"/>
      </rPr>
      <t xml:space="preserve">: Doctorants financés par France 2030 dans le cadre du projet (nbre / an)  </t>
    </r>
  </si>
  <si>
    <r>
      <t>KPI 12</t>
    </r>
    <r>
      <rPr>
        <sz val="9"/>
        <color rgb="FF000000"/>
        <rFont val="Calibri"/>
        <family val="2"/>
        <scheme val="minor"/>
      </rPr>
      <t> </t>
    </r>
    <r>
      <rPr>
        <sz val="9"/>
        <color rgb="FF000000"/>
        <rFont val="Marianne"/>
        <family val="3"/>
      </rPr>
      <t>: Post-doctorants financés par France 2030 dans le cadre du projet (nbre / an)</t>
    </r>
  </si>
  <si>
    <r>
      <t>KPI S3</t>
    </r>
    <r>
      <rPr>
        <sz val="9"/>
        <color rgb="FF000000"/>
        <rFont val="Calibri"/>
        <family val="2"/>
        <scheme val="minor"/>
      </rPr>
      <t> </t>
    </r>
    <r>
      <rPr>
        <sz val="9"/>
        <color rgb="FF000000"/>
        <rFont val="Marianne"/>
        <family val="3"/>
      </rPr>
      <t>: Nombre de véhicules lourds (bus car PL, BOM, trains, bateaux à hydrogène)</t>
    </r>
    <r>
      <rPr>
        <sz val="9"/>
        <color rgb="FF000000"/>
        <rFont val="Calibri"/>
        <family val="2"/>
        <scheme val="minor"/>
      </rPr>
      <t> </t>
    </r>
    <r>
      <rPr>
        <sz val="9"/>
        <color rgb="FF000000"/>
        <rFont val="Marianne"/>
        <family val="3"/>
      </rPr>
      <t>;</t>
    </r>
  </si>
  <si>
    <r>
      <t>KPI S2</t>
    </r>
    <r>
      <rPr>
        <sz val="9"/>
        <color rgb="FF000000"/>
        <rFont val="Calibri"/>
        <family val="2"/>
        <scheme val="minor"/>
      </rPr>
      <t> </t>
    </r>
    <r>
      <rPr>
        <sz val="9"/>
        <color rgb="FF000000"/>
        <rFont val="Marianne"/>
        <family val="3"/>
      </rPr>
      <t>: Nombre de véhicules légers (VUL)</t>
    </r>
    <r>
      <rPr>
        <sz val="9"/>
        <color rgb="FF000000"/>
        <rFont val="Calibri"/>
        <family val="2"/>
        <scheme val="minor"/>
      </rPr>
      <t> </t>
    </r>
    <r>
      <rPr>
        <sz val="9"/>
        <color rgb="FF000000"/>
        <rFont val="Marianne"/>
        <family val="3"/>
      </rPr>
      <t xml:space="preserve">; </t>
    </r>
  </si>
  <si>
    <t>Unité de production avitaillant cette usage</t>
  </si>
  <si>
    <t>Secteur</t>
  </si>
  <si>
    <t>Secteurs Industrie</t>
  </si>
  <si>
    <t>Verrerie</t>
  </si>
  <si>
    <t>Tuiles &amp; Briques</t>
  </si>
  <si>
    <t>Métallurgie</t>
  </si>
  <si>
    <t>Distillerie</t>
  </si>
  <si>
    <t>Procédé haute température ?</t>
  </si>
  <si>
    <t>Combustion en mélange CH4/H2 ?</t>
  </si>
  <si>
    <t>Etude de faisabilité technique réalisée ?</t>
  </si>
  <si>
    <t>Nombre d'heures de fonctionnement par an</t>
  </si>
  <si>
    <t>Ce tableur permet de renseigner les caractéristiques de l'écosystème et sera utilisé pour vérifier l'éligibilité puis pour calcule la rentabilité financière de l'infrastructure de production/distribution d'hydrogène (BP), le coût total de possession du véhicule pour les usagers mobilité (TCO) ainsi que les gaz à effet de serre évités.</t>
  </si>
  <si>
    <t>Les données structurantes du projet (Mode de production de l'hydrogène, quantités d'hydrogène, quantités d'énergies fossiles évitées…) sont liées entre les onglets</t>
  </si>
  <si>
    <t>Compléter l'onglet Production</t>
  </si>
  <si>
    <t>Compléter les onglets Usages industrie et Distribution</t>
  </si>
  <si>
    <t>Compléter l'onglet Usages mobilité</t>
  </si>
  <si>
    <t>Déclaration porteur</t>
  </si>
  <si>
    <t>Surcoût Capex (avec aide) en %</t>
  </si>
  <si>
    <t>dont Carburants (€)</t>
  </si>
  <si>
    <t>Nombre de points Bassin Hydrogène :</t>
  </si>
  <si>
    <t>Nombre de points qualité du consortium et participation citoyenne :</t>
  </si>
  <si>
    <t>Nombre de points Hydrogène renouvelable :</t>
  </si>
  <si>
    <t>Efficacité de l'aide  €aide d'Etat par tCO2 évitées :</t>
  </si>
  <si>
    <t>Unité fonctionnelle principale</t>
  </si>
  <si>
    <t>Intensité d'exploitation sur la durée de détention</t>
  </si>
  <si>
    <t>Aide ADEME pour tous les véhicules (€ HTR)</t>
  </si>
  <si>
    <t>Le cas électrolyse de l'eau avec raccordement réseau correspond aux autres situations avec électrolyse de l'eau</t>
  </si>
  <si>
    <t>Le cas électrolyse de l'eau avec raccordement direct avec des EnR correspond à la situation où l'électrolyseur est relié uniquement à des EnR sans soutirage via le réseau</t>
  </si>
  <si>
    <t>Vous trouverez ci-dessous l'ordre chronologique de remplissage à suivre</t>
  </si>
  <si>
    <t>Capex véhicule Référence (€)</t>
  </si>
  <si>
    <t>Opex véhicule Référence (€)</t>
  </si>
  <si>
    <t>Précision sur le véhicule, navire ou engin</t>
  </si>
  <si>
    <t>Nombre de véhicules actuellement utilisés pour cette activité</t>
  </si>
  <si>
    <t>Surcoût TCO  en €/unité fonctionnelle avec aide</t>
  </si>
  <si>
    <t>Surcout TCO en €/unité fonctionnelle sans aide</t>
  </si>
  <si>
    <t>Si location durée en mois (entre 36 et 60 mois)</t>
  </si>
  <si>
    <t>Subvention par véhicule</t>
  </si>
  <si>
    <t>Taux d'aide du surcoût Capex</t>
  </si>
  <si>
    <t>Seules les cellules couleur or sont à remplir</t>
  </si>
  <si>
    <t>Unité de production</t>
  </si>
  <si>
    <t>Unité de distribution</t>
  </si>
  <si>
    <t>Chiffre d'affaires (k€)</t>
  </si>
  <si>
    <t>Prix indicatif de l'H2 sur la durée d'exploitation (€HT/kg H2)</t>
  </si>
  <si>
    <t>Prix de l'H2 année 1 (€HT/kg H2)</t>
  </si>
  <si>
    <t>Taux d'inflation du prix de l'H2</t>
  </si>
  <si>
    <t>Volumes usages industrie hors prospectif (kgH2)</t>
  </si>
  <si>
    <t>Volumes usages mobilité hors prospectif (kgH2)</t>
  </si>
  <si>
    <t>Volumes usages industrie prospectifs (kgH2)</t>
  </si>
  <si>
    <t>Volumes usages mobilité prospectifs (kgH2)</t>
  </si>
  <si>
    <t>Taux d'actualisation électricité</t>
  </si>
  <si>
    <t>Taux d'actualisation eau</t>
  </si>
  <si>
    <t>Chiffre d'affaire usages industrie hors prospectif (k€)</t>
  </si>
  <si>
    <t>Chiffre d'affaire usages industrie prospectifs (k€)</t>
  </si>
  <si>
    <t>Chiffre d'affaire usages mobilité hors prospectif (k€)</t>
  </si>
  <si>
    <t>Chiffre d'affaire usages mobilité prospectifs (k€)</t>
  </si>
  <si>
    <t>Charges (k€)</t>
  </si>
  <si>
    <t>Emissions de CO2 liées à l'utilisation du</t>
  </si>
  <si>
    <t>Emissions de CO2 liées à l'utilisation de l'</t>
  </si>
  <si>
    <t>Indicateurs France 2030</t>
  </si>
  <si>
    <t>Excédent brut d'exploitation en k€</t>
  </si>
  <si>
    <t>Amortissement des investissements</t>
  </si>
  <si>
    <t>Résulats avant impôts</t>
  </si>
  <si>
    <t>Impôts sur les sociétés</t>
  </si>
  <si>
    <t>Free cash flow</t>
  </si>
  <si>
    <t>TRI Projet</t>
  </si>
  <si>
    <t>Résulats indicateurs déclarés/évalués</t>
  </si>
  <si>
    <t>Coût SMR</t>
  </si>
  <si>
    <t xml:space="preserve">Coût raffinerie </t>
  </si>
  <si>
    <t>Surface</t>
  </si>
  <si>
    <t>taillle cuve</t>
  </si>
  <si>
    <t xml:space="preserve">Autres aides hors aides d'Etat obtenues, demandées et envisagées (€ HTR) par véhicule </t>
  </si>
  <si>
    <t xml:space="preserve">Autres aides hors aide d'Etat obtenues, demandées et envisagées (€ HTR) pour tous les véhicules </t>
  </si>
  <si>
    <t>Coût de référence (€HTR)</t>
  </si>
  <si>
    <t>Part de la capacité de distribution dédiée à des usages industriels sécurisés</t>
  </si>
  <si>
    <t>Part de la capacité de distribution dédiée à des usages mobilité sécurisés</t>
  </si>
  <si>
    <t>Consommation (en kg)</t>
  </si>
  <si>
    <t>BP Production &amp; Distribution A</t>
  </si>
  <si>
    <t>BP Production seule A</t>
  </si>
  <si>
    <t>BP Distribution seule A</t>
  </si>
  <si>
    <t>Le cas pyrolyse/gazéification nécessite de remplir de nonbreux éléments en lien avec les exigences de maturité et qui doivent permettre de calculer un facteur d'émission relatif à l'installation</t>
  </si>
  <si>
    <t>Débit syngas sortie gazéifieur (Nm3/h)</t>
  </si>
  <si>
    <t>Part d'H2 dans la composition chimique du syngas (%vol gaz sec)</t>
  </si>
  <si>
    <t>Part de CO2 dans la composition chimique du syngas (%vol gaz sec)</t>
  </si>
  <si>
    <t>Part de CH4 dans la composition chimique du syngas (%vol gaz sec)</t>
  </si>
  <si>
    <t>Part de CO dans la composition chimique du syngas (%vol gaz sec)</t>
  </si>
  <si>
    <t>Part de N2 dans la composition chimique du syngas (%vol gaz sec)</t>
  </si>
  <si>
    <t>Production de biochar (kg/h)</t>
  </si>
  <si>
    <t>Rendement de la purification d'H2</t>
  </si>
  <si>
    <t>Renseigner une ligne par type d'usage et affecter un nombre de véhicule à chaque usage</t>
  </si>
  <si>
    <t>Renseigner les cellules couleur or de l'onglet Grille DNSH</t>
  </si>
  <si>
    <t xml:space="preserve">Biomasse intrante (kg/h) </t>
  </si>
  <si>
    <t>Rendement de l'électrolyse (en kWh/kg)</t>
  </si>
  <si>
    <t>Capacité de stockage fixe (kg)</t>
  </si>
  <si>
    <t>Capacité de production nominale (kgH2/h)</t>
  </si>
  <si>
    <t>Corrélation temporelle</t>
  </si>
  <si>
    <t>Correlation_temporelle</t>
  </si>
  <si>
    <t>Journalière</t>
  </si>
  <si>
    <t>Horaire</t>
  </si>
  <si>
    <t>Mensuelle</t>
  </si>
  <si>
    <t>Annuelle</t>
  </si>
  <si>
    <t xml:space="preserve">Achat conjoint d'électricité et de garanties d'origine </t>
  </si>
  <si>
    <t>Durée envisagée du contrat de fourniture d'électricité</t>
  </si>
  <si>
    <t>Fournisseur d'électricité envisagé</t>
  </si>
  <si>
    <t>Type de contrat de fourniture d'électricité envisagé</t>
  </si>
  <si>
    <t>Régime ICPE</t>
  </si>
  <si>
    <t>Délai de mise en service des infrastructures après contratualisation de la convention (en mois)</t>
  </si>
  <si>
    <t>regime_ICPE</t>
  </si>
  <si>
    <t>Autorisation</t>
  </si>
  <si>
    <t>Déclaration</t>
  </si>
  <si>
    <t>Electrolyse de l'eau avec raccordement direct avec des EnR sans soutirage réseau</t>
  </si>
  <si>
    <t>Pression de stockage maximal de l'installation (bars)</t>
  </si>
  <si>
    <t>Tous types de production</t>
  </si>
  <si>
    <t>Si parc EnR</t>
  </si>
  <si>
    <t>Année de mise en service du parc EnR</t>
  </si>
  <si>
    <t>Productible annuel du parc EnR (MWh)</t>
  </si>
  <si>
    <t>Type EnR</t>
  </si>
  <si>
    <t>Localisation du parc EnR (Code Insee)</t>
  </si>
  <si>
    <t>Puissance du parc EnR (MW)</t>
  </si>
  <si>
    <t>Entité portant les investissements liés à cette unité de production</t>
  </si>
  <si>
    <t>Entité portant les investissements liés à cette unité de distribution</t>
  </si>
  <si>
    <t>Entité coordinatrice</t>
  </si>
  <si>
    <t>Partenaire 1</t>
  </si>
  <si>
    <t>Partenaire 2</t>
  </si>
  <si>
    <t>Partenaire 3</t>
  </si>
  <si>
    <t>Partenaire 4</t>
  </si>
  <si>
    <t>Partenaire 5</t>
  </si>
  <si>
    <t>Partenaire 6</t>
  </si>
  <si>
    <t>Partenaire 7</t>
  </si>
  <si>
    <t>Partenaire 8</t>
  </si>
  <si>
    <t>Partenaire 9</t>
  </si>
  <si>
    <t>Partenaire 10</t>
  </si>
  <si>
    <t>Partenaire 11</t>
  </si>
  <si>
    <t>Partenaire 12</t>
  </si>
  <si>
    <t>Partenaire 13</t>
  </si>
  <si>
    <t>Partenaire 14</t>
  </si>
  <si>
    <t>Partenaire 15</t>
  </si>
  <si>
    <t>Partenaire 16</t>
  </si>
  <si>
    <t>Partenaire 17</t>
  </si>
  <si>
    <t>Partenaire 18</t>
  </si>
  <si>
    <t>Partenaire 19</t>
  </si>
  <si>
    <t>Partenaire 20</t>
  </si>
  <si>
    <t>Partenaire 21</t>
  </si>
  <si>
    <t>Partenaire 22</t>
  </si>
  <si>
    <t>Partenaire 23</t>
  </si>
  <si>
    <t>Partenaire 24</t>
  </si>
  <si>
    <t>Partenaire 25</t>
  </si>
  <si>
    <t>Partenaire 26</t>
  </si>
  <si>
    <t>Partenaire 27</t>
  </si>
  <si>
    <t>Partenaire 28</t>
  </si>
  <si>
    <t>Partenaire 29</t>
  </si>
  <si>
    <t>Partenaire 30</t>
  </si>
  <si>
    <t>Partenaire 31</t>
  </si>
  <si>
    <t>Partenaire 32</t>
  </si>
  <si>
    <t>Partenaire 33</t>
  </si>
  <si>
    <t>Partenaire 34</t>
  </si>
  <si>
    <t>Partenaire 35</t>
  </si>
  <si>
    <t>Partenaire 36</t>
  </si>
  <si>
    <t>Partenaire 37</t>
  </si>
  <si>
    <t>Partenaire 38</t>
  </si>
  <si>
    <t>Partenaire 39</t>
  </si>
  <si>
    <t>Partenaire 40</t>
  </si>
  <si>
    <t>Partenaire 41</t>
  </si>
  <si>
    <t>Partenaire 42</t>
  </si>
  <si>
    <t>Partenaire 43</t>
  </si>
  <si>
    <t>Partenaire 44</t>
  </si>
  <si>
    <t>Partenaire 45</t>
  </si>
  <si>
    <t>Partenaire 46</t>
  </si>
  <si>
    <t>Partenaire 47</t>
  </si>
  <si>
    <t>Partenaire 48</t>
  </si>
  <si>
    <t>Partenaire 49</t>
  </si>
  <si>
    <t>Raison sociale</t>
  </si>
  <si>
    <t>Catégorie d'organisme au sens communautaire</t>
  </si>
  <si>
    <t>Montant d'aide demandé</t>
  </si>
  <si>
    <t>Demande d'aide totale</t>
  </si>
  <si>
    <t>Acquéreur ou le locataire des véhicules?</t>
  </si>
  <si>
    <t>Infra_existante</t>
  </si>
  <si>
    <t>Infrastructure existante</t>
  </si>
  <si>
    <t>Infrastructure demandée en aide</t>
  </si>
  <si>
    <t>Distance moyenne de transport de la biomasse (km)</t>
  </si>
  <si>
    <t>Si le projet a des stations de distribution : renseigner une ligne par station de distribution envisagée, pour les infrastructures de distribution existantes, il est inutile de remplir les colonnes situées après la colonne U</t>
  </si>
  <si>
    <t>Dans le modèle, une station de distribution ne peut être alimentée que par une unité de production, si une station de distribution est alimentée par plusieurs stations de production alors il faut renseigner la station de production qui l'alimente le plus</t>
  </si>
  <si>
    <t>Quantité d'H2 sécurisée</t>
  </si>
  <si>
    <t>Quantité d'H2 sécurisée (kg)</t>
  </si>
  <si>
    <t>Quantité d'H2 à sécuriser</t>
  </si>
  <si>
    <t>Pyrolyse/gazéification</t>
  </si>
  <si>
    <t>Consommation annuelle d'hydrogène bas carbone/renouvelable (kg)</t>
  </si>
  <si>
    <t>Autres équipements (capteurs, périphériques…) (€HTR)</t>
  </si>
  <si>
    <t>Infrastructure existante ou nouvelle avec demande d'aide ?</t>
  </si>
  <si>
    <t>Nombre de jours de fonctionnement par an</t>
  </si>
  <si>
    <t>Capacité de distribution annuelle</t>
  </si>
  <si>
    <t>Facteur d'émission production</t>
  </si>
  <si>
    <t>Capacité journalière de distribution (kgH2/jour)</t>
  </si>
  <si>
    <t>Facteur d'émission avitaillement</t>
  </si>
  <si>
    <t>Distance entre la station de production et la station de distribution (km)</t>
  </si>
  <si>
    <t>Emissions de CO2 liées au nouveau mode de production de chaleur (kgCO2/kgH2 substitué)</t>
  </si>
  <si>
    <t>Remplir une ligne par unité de production du projet produisant de l'hydrogène pour les usages de l'écosystème</t>
  </si>
  <si>
    <t>Taux d'aide</t>
  </si>
  <si>
    <t>Pour les colonnes BF à CE, renseigner au mieux le détail des coûts, des intitulés de colonnes peuvent être renseignés par le porteur si les intitulés par défaut ne suffisent pas pour présenter l'ensemble des coûts</t>
  </si>
  <si>
    <t>Remplir les colonnes M à AV selon le mode de production d'hydrogène de l'unité, si l'infrastructure est existante alors il est inutile de remplir lles colonnes situées après la colonne AV</t>
  </si>
  <si>
    <t>Compléter l'onglet Sélection</t>
  </si>
  <si>
    <t>Renseigner les cellules couleur or de l'onglet Sélection pour obtenir le nombre de points ou les indicateurs du projet</t>
  </si>
  <si>
    <t>Les notes €aide/tCO2évitées et efficacité des usages mobilités seront obtenues par comparaison avec les autres projets lors de la phase d'évaluation</t>
  </si>
  <si>
    <t>⑤</t>
  </si>
  <si>
    <t>⑥</t>
  </si>
  <si>
    <t>Compléter l'onglet BP Infras</t>
  </si>
  <si>
    <t>Compléter les onglets Grille DNSH, FR2030 et Récapitulatif</t>
  </si>
  <si>
    <t>Renseigner les cellules couleur or de l'onglet FR2030</t>
  </si>
  <si>
    <t>Renseigner les cellules couleur or de l'onglet Récapitulatif</t>
  </si>
  <si>
    <t>Dans l'onglet BP Infras, différents choix sont possibles :  "Production et Distribution", "Production seule" et "Distribution seule"</t>
  </si>
  <si>
    <t>Dans le cas de production décentralisée avec une station de production n'alimentant qu'une station de distribution, il est conseillé d'utiliser le format "Production et Distribution" pour chaque unité de production/distribution décentralisée</t>
  </si>
  <si>
    <t>Dans les autres cas de production centralisée ou semi-centralisée, il est conseillé d'utiliser les formats "Production seule" et "Distribution seule"</t>
  </si>
  <si>
    <t>Si le projet a des usages industriels : renseigner une ligne par usage industriel éligible aux conditions de l'appel dans l'onglet Usages industrie, des éléments différents sont demandés selon si c'est un usage matière ou énergétique</t>
  </si>
  <si>
    <t>Quantité d'H2 annuelle en subsitution (kg)</t>
  </si>
  <si>
    <t>Quantité d'H2 annuelle par véhicule (kg)</t>
  </si>
  <si>
    <t>Quantité d'électricité annuelle par véhicule (kWh)</t>
  </si>
  <si>
    <t>Durée moyenne quotidienne d'exploitation (si manipulation ou réfrigération) (h/an)</t>
  </si>
  <si>
    <t>Distance moyenne quotidienne parcourue (si transport ou intervention)  (y.c à vide) (km/an)</t>
  </si>
  <si>
    <t>Temps d'immobilisation quotidien moyen entre deux trajets/rotations (h)</t>
  </si>
  <si>
    <t>Charge transportée moyenne quotidienne par véhicule si transport ou manutention de marchandises ou Interventions (y.c. trajets à vide) (tonnes)</t>
  </si>
  <si>
    <t>Quantité d'H2 annuelle pour tous les véhicules (kg)</t>
  </si>
  <si>
    <t>Subventions ADEME (k€)</t>
  </si>
  <si>
    <t>Autres subventions (k€)</t>
  </si>
  <si>
    <t>1 si sécurisé; 0 sinon</t>
  </si>
  <si>
    <t>Prix de l'H2 année 1 pour usages sécurisés (€HT/kg H2)</t>
  </si>
  <si>
    <t xml:space="preserve">Densité volumique de la biomasse </t>
  </si>
  <si>
    <t>Numéro OPALE</t>
  </si>
  <si>
    <t>Partenaire 50</t>
  </si>
  <si>
    <t>Partenaire 51</t>
  </si>
  <si>
    <t>Partenaire 52</t>
  </si>
  <si>
    <t>Partenaire 53</t>
  </si>
  <si>
    <t>Partenaire 54</t>
  </si>
  <si>
    <t>Partenaire 55</t>
  </si>
  <si>
    <t>Partenaire 56</t>
  </si>
  <si>
    <t>Partenaire 57</t>
  </si>
  <si>
    <t>Partenaire 58</t>
  </si>
  <si>
    <t>Partenaire 59</t>
  </si>
  <si>
    <t>Partenaire 60</t>
  </si>
  <si>
    <t>Partenaire 61</t>
  </si>
  <si>
    <t>Partenaire 62</t>
  </si>
  <si>
    <t>Partenaire 63</t>
  </si>
  <si>
    <t>Partenaire 64</t>
  </si>
  <si>
    <t>Partenaire 65</t>
  </si>
  <si>
    <t>Partenaire 66</t>
  </si>
  <si>
    <t>Partenaire 67</t>
  </si>
  <si>
    <t>Partenaire 68</t>
  </si>
  <si>
    <t>Partenaire 69</t>
  </si>
  <si>
    <t>Partenaire 70</t>
  </si>
  <si>
    <t>Partenaire 71</t>
  </si>
  <si>
    <t>Partenaire 72</t>
  </si>
  <si>
    <t>Partenaire 73</t>
  </si>
  <si>
    <t>Partenaire 74</t>
  </si>
  <si>
    <t>Partenaire 75</t>
  </si>
  <si>
    <t>Partenaire 76</t>
  </si>
  <si>
    <t>Partenaire 77</t>
  </si>
  <si>
    <t>Partenaire 78</t>
  </si>
  <si>
    <t>Partenaire 79</t>
  </si>
  <si>
    <t>Partenaire 80</t>
  </si>
  <si>
    <t>Partenaire 81</t>
  </si>
  <si>
    <t>Partenaire 82</t>
  </si>
  <si>
    <t>Partenaire 83</t>
  </si>
  <si>
    <t>Partenaire 84</t>
  </si>
  <si>
    <t>Partenaire 85</t>
  </si>
  <si>
    <t>Partenaire 86</t>
  </si>
  <si>
    <t>Partenaire 87</t>
  </si>
  <si>
    <t>Partenaire 88</t>
  </si>
  <si>
    <t>Partenaire 89</t>
  </si>
  <si>
    <t>Partenaire 90</t>
  </si>
  <si>
    <t>Partenaire 91</t>
  </si>
  <si>
    <t>Partenaire 92</t>
  </si>
  <si>
    <t>Partenaire 93</t>
  </si>
  <si>
    <t>Partenaire 94</t>
  </si>
  <si>
    <t>Partenaire 95</t>
  </si>
  <si>
    <t>Partenaire 96</t>
  </si>
  <si>
    <t>Partenaire 97</t>
  </si>
  <si>
    <t>Partenaire 98</t>
  </si>
  <si>
    <t>Partenaire 99</t>
  </si>
  <si>
    <t>SIRET</t>
  </si>
  <si>
    <t>⑦</t>
  </si>
  <si>
    <t>Compléter l'onglet Partenaires</t>
  </si>
  <si>
    <t>Renseigner les différents partenaires prenant part au projet, un partenaire non renseigné via cet onglet ne pourra pas être affecté à des lignes des onglets suivants</t>
  </si>
  <si>
    <t>Préparation biomasse</t>
  </si>
  <si>
    <t>PCI intrant (kWh/kg)</t>
  </si>
  <si>
    <t>Masse biomasse/camion</t>
  </si>
  <si>
    <t>Consommation camion articulé 40t</t>
  </si>
  <si>
    <t>Distance moyenne de transport de char (km)</t>
  </si>
  <si>
    <t>Masse char/camion</t>
  </si>
  <si>
    <t>Nombre de livraison de biomasse par an</t>
  </si>
  <si>
    <t>Nombre de livraison de char par an</t>
  </si>
  <si>
    <t>BP Production &amp; Distribution B</t>
  </si>
  <si>
    <t>BP Production seule B</t>
  </si>
  <si>
    <t>BP Distribution seule B</t>
  </si>
  <si>
    <t>BP Production &amp; Distribution C</t>
  </si>
  <si>
    <t>BP Production seule C</t>
  </si>
  <si>
    <t>BP Distribution seule C</t>
  </si>
  <si>
    <t>BP Production &amp; Distribution D</t>
  </si>
  <si>
    <t>BP Production seule D</t>
  </si>
  <si>
    <t>BP Distribution seule D</t>
  </si>
  <si>
    <t>BP Production &amp; Distribution E</t>
  </si>
  <si>
    <t>BP Production seule E</t>
  </si>
  <si>
    <t>BP Distribution seule E</t>
  </si>
  <si>
    <t>BP Production &amp; Distribution F</t>
  </si>
  <si>
    <t>BP Production seule F</t>
  </si>
  <si>
    <t>BP Distribution seule F</t>
  </si>
  <si>
    <t>BP Production &amp; Distribution G</t>
  </si>
  <si>
    <t>BP Production seule G</t>
  </si>
  <si>
    <t>BP Distribution seule G</t>
  </si>
  <si>
    <t>BP Production &amp; Distribution H</t>
  </si>
  <si>
    <t>BP Production seule H</t>
  </si>
  <si>
    <t>BP Distribution seule H</t>
  </si>
  <si>
    <t>BP Production &amp; Distribution I</t>
  </si>
  <si>
    <t>BP Production seule I</t>
  </si>
  <si>
    <t>BP Distribution seule I</t>
  </si>
  <si>
    <t>BP Production &amp; Distribution J</t>
  </si>
  <si>
    <t>BP Production seule J</t>
  </si>
  <si>
    <t>BP Distribution seule J</t>
  </si>
  <si>
    <t>BP Production &amp; Distribution K</t>
  </si>
  <si>
    <t>BP Production seule K</t>
  </si>
  <si>
    <t>BP Distribution seule K</t>
  </si>
  <si>
    <t>BP Production &amp; Distribution L</t>
  </si>
  <si>
    <t>BP Production seule L</t>
  </si>
  <si>
    <t>BP Distribution seule L</t>
  </si>
  <si>
    <t>BP Production &amp; Distribution M</t>
  </si>
  <si>
    <t>BP Production seule M</t>
  </si>
  <si>
    <t>BP Distribution seule M</t>
  </si>
  <si>
    <t>BP Production &amp; Distribution N</t>
  </si>
  <si>
    <t>BP Production seule N</t>
  </si>
  <si>
    <t>BP Distribution seule N</t>
  </si>
  <si>
    <t>BP Production &amp; Distribution O</t>
  </si>
  <si>
    <t>BP Production seule O</t>
  </si>
  <si>
    <t>BP Distribution seule O</t>
  </si>
  <si>
    <t>BP Production &amp; Distribution P</t>
  </si>
  <si>
    <t>BP Production seule P</t>
  </si>
  <si>
    <t>BP Distribution seule P</t>
  </si>
  <si>
    <t>Localisation de l'unité de distribution (Code Insee)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</si>
</sst>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quot;_-;\-* #,##0.00\ &quot;€&quot;_-;_-* &quot;-&quot;??\ &quot;€&quot;_-;_-@_-"/>
    <numFmt numFmtId="43" formatCode="_-* #,##0.00_-;\-* #,##0.00_-;_-* &quot;-&quot;??_-;_-@_-"/>
    <numFmt numFmtId="164" formatCode="0.0"/>
    <numFmt numFmtId="165" formatCode="#,##0\ &quot;€&quot;"/>
    <numFmt numFmtId="166" formatCode="#,##0&quot; kgH2/an&quot;"/>
    <numFmt numFmtId="167" formatCode="#,##0&quot; L&quot;"/>
    <numFmt numFmtId="168" formatCode="#,##0&quot; km/an&quot;"/>
    <numFmt numFmtId="169" formatCode="#,##0&quot; kWh/an&quot;"/>
    <numFmt numFmtId="170" formatCode="#,##0.0&quot; kgCO2/kgH2&quot;"/>
    <numFmt numFmtId="171" formatCode="#,##0.00&quot; kgCO2/L&quot;"/>
    <numFmt numFmtId="172" formatCode="#,##0.0000&quot; kgCO2/kWh&quot;"/>
    <numFmt numFmtId="173" formatCode="#,##0&quot; tCO2/an&quot;"/>
    <numFmt numFmtId="174" formatCode="_-* #,##0\ &quot;€&quot;_-;\-* #,##0\ &quot;€&quot;_-;_-* &quot;-&quot;??\ &quot;€&quot;_-;_-@_-"/>
    <numFmt numFmtId="175" formatCode="#,##0.00\ &quot;€&quot;"/>
    <numFmt numFmtId="176" formatCode="0.0%"/>
    <numFmt numFmtId="177" formatCode="_-* #,##0.00\ _€_-;\-* #,##0.00\ _€_-;_-* &quot;-&quot;??\ _€_-;_-@_-"/>
    <numFmt numFmtId="178" formatCode="#,##0.00&quot; kgCO2/kgH2/100km&quot;"/>
    <numFmt numFmtId="179" formatCode="0.000"/>
    <numFmt numFmtId="180" formatCode="0.00000"/>
    <numFmt numFmtId="181" formatCode="#,##0.0&quot; kgCO2/kWh PCI &quot;"/>
    <numFmt numFmtId="182" formatCode="#,##0&quot; MWhPCI CH4/an&quot;"/>
    <numFmt numFmtId="183" formatCode="#,##0.00&quot; kgCO2/kg&quot;"/>
    <numFmt numFmtId="184" formatCode="_-* #,##0_-;\-* #,##0_-;_-* &quot;-&quot;??_-;_-@_-"/>
    <numFmt numFmtId="185" formatCode="#,##0.0&quot; kgCO2/MWhth&quot;"/>
    <numFmt numFmtId="186" formatCode="#,##0.0&quot; t&quot;"/>
    <numFmt numFmtId="187" formatCode="#,##0.0000&quot; kgCO2/t.km&quot;"/>
  </numFmts>
  <fonts count="40" x14ac:knownFonts="1">
    <font>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scheme val="minor"/>
    </font>
    <font>
      <b/>
      <sz val="9"/>
      <color indexed="81"/>
      <name val="Tahoma"/>
      <family val="2"/>
    </font>
    <font>
      <u/>
      <sz val="11"/>
      <color theme="10"/>
      <name val="Calibri"/>
      <family val="2"/>
      <scheme val="minor"/>
    </font>
    <font>
      <sz val="10"/>
      <name val="Arial"/>
      <family val="2"/>
    </font>
    <font>
      <b/>
      <sz val="14"/>
      <color theme="0"/>
      <name val="Calibri"/>
      <family val="2"/>
      <scheme val="minor"/>
    </font>
    <font>
      <b/>
      <sz val="10"/>
      <color theme="1"/>
      <name val="Calibri"/>
      <family val="2"/>
      <scheme val="minor"/>
    </font>
    <font>
      <b/>
      <sz val="11"/>
      <name val="Calibri"/>
      <family val="2"/>
      <scheme val="minor"/>
    </font>
    <font>
      <b/>
      <sz val="16"/>
      <color theme="0"/>
      <name val="Calibri"/>
      <family val="2"/>
      <scheme val="minor"/>
    </font>
    <font>
      <sz val="11"/>
      <color rgb="FFC00000"/>
      <name val="Calibri"/>
      <family val="2"/>
      <scheme val="minor"/>
    </font>
    <font>
      <sz val="11"/>
      <name val="Calibri"/>
      <family val="2"/>
      <scheme val="minor"/>
    </font>
    <font>
      <b/>
      <sz val="10"/>
      <name val="Calibri"/>
      <family val="2"/>
      <scheme val="minor"/>
    </font>
    <font>
      <b/>
      <sz val="11"/>
      <color theme="1"/>
      <name val="Calibri"/>
      <family val="2"/>
    </font>
    <font>
      <i/>
      <sz val="11"/>
      <color theme="1"/>
      <name val="Calibri"/>
      <family val="2"/>
      <scheme val="minor"/>
    </font>
    <font>
      <i/>
      <sz val="11"/>
      <color theme="1"/>
      <name val="Wingdings"/>
      <charset val="2"/>
    </font>
    <font>
      <sz val="11"/>
      <color theme="1"/>
      <name val="Wingdings"/>
      <charset val="2"/>
    </font>
    <font>
      <sz val="11"/>
      <color theme="10"/>
      <name val="Calibri"/>
      <family val="2"/>
      <scheme val="minor"/>
    </font>
    <font>
      <sz val="11"/>
      <color indexed="8"/>
      <name val="Calibri"/>
      <family val="2"/>
    </font>
    <font>
      <sz val="11"/>
      <color theme="0"/>
      <name val="Calibri"/>
      <family val="2"/>
      <scheme val="minor"/>
    </font>
    <font>
      <sz val="9"/>
      <color indexed="81"/>
      <name val="Tahoma"/>
      <family val="2"/>
    </font>
    <font>
      <sz val="11"/>
      <color theme="1"/>
      <name val="Arial"/>
      <family val="2"/>
    </font>
    <font>
      <b/>
      <i/>
      <sz val="11"/>
      <color theme="1"/>
      <name val="Arial"/>
      <family val="2"/>
    </font>
    <font>
      <b/>
      <sz val="11"/>
      <color theme="1"/>
      <name val="Arial"/>
      <family val="2"/>
    </font>
    <font>
      <b/>
      <sz val="16"/>
      <color theme="0"/>
      <name val="Arial"/>
      <family val="2"/>
    </font>
    <font>
      <sz val="11"/>
      <name val="Arial"/>
      <family val="2"/>
    </font>
    <font>
      <b/>
      <sz val="14"/>
      <color theme="0"/>
      <name val="Arial"/>
      <family val="2"/>
    </font>
    <font>
      <sz val="11"/>
      <color rgb="FFCC0099"/>
      <name val="Arial"/>
      <family val="2"/>
    </font>
    <font>
      <b/>
      <sz val="26"/>
      <color theme="0"/>
      <name val="Arial"/>
      <family val="2"/>
    </font>
    <font>
      <u/>
      <sz val="11"/>
      <color theme="1"/>
      <name val="Arial"/>
      <family val="2"/>
    </font>
    <font>
      <sz val="8"/>
      <name val="Calibri"/>
      <family val="2"/>
      <scheme val="minor"/>
    </font>
    <font>
      <b/>
      <i/>
      <sz val="11"/>
      <color theme="0"/>
      <name val="Calibri"/>
      <family val="2"/>
      <scheme val="minor"/>
    </font>
    <font>
      <b/>
      <sz val="10"/>
      <color theme="0"/>
      <name val="Calibri"/>
      <family val="2"/>
      <scheme val="minor"/>
    </font>
    <font>
      <b/>
      <sz val="9"/>
      <color rgb="FF000000"/>
      <name val="Marianne"/>
      <family val="3"/>
    </font>
    <font>
      <sz val="9"/>
      <color rgb="FF000000"/>
      <name val="Marianne"/>
      <family val="3"/>
    </font>
    <font>
      <sz val="9"/>
      <color rgb="FF000000"/>
      <name val="Calibri"/>
      <family val="2"/>
      <scheme val="minor"/>
    </font>
    <font>
      <sz val="7"/>
      <color rgb="FF000000"/>
      <name val="Times New Roman"/>
      <family val="1"/>
    </font>
    <font>
      <u/>
      <sz val="9"/>
      <color rgb="FF000000"/>
      <name val="Marianne"/>
      <family val="3"/>
    </font>
    <font>
      <sz val="11"/>
      <color theme="1"/>
      <name val="Calibri"/>
    </font>
  </fonts>
  <fills count="28">
    <fill>
      <patternFill patternType="none"/>
    </fill>
    <fill>
      <patternFill patternType="gray125"/>
    </fill>
    <fill>
      <patternFill patternType="solid">
        <fgColor theme="0" tint="-0.1499984740745262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rgb="FFFF0000"/>
        <bgColor indexed="64"/>
      </patternFill>
    </fill>
    <fill>
      <patternFill patternType="solid">
        <fgColor theme="2"/>
        <bgColor indexed="64"/>
      </patternFill>
    </fill>
    <fill>
      <patternFill patternType="solid">
        <fgColor theme="0"/>
        <bgColor indexed="64"/>
      </patternFill>
    </fill>
    <fill>
      <patternFill patternType="solid">
        <fgColor theme="4"/>
        <bgColor indexed="64"/>
      </patternFill>
    </fill>
    <fill>
      <patternFill patternType="solid">
        <fgColor rgb="FFC00000"/>
        <bgColor indexed="64"/>
      </patternFill>
    </fill>
    <fill>
      <patternFill patternType="solid">
        <fgColor theme="3"/>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9"/>
        <bgColor indexed="64"/>
      </patternFill>
    </fill>
    <fill>
      <patternFill patternType="solid">
        <fgColor theme="8" tint="-0.249977111117893"/>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2" tint="-0.749992370372631"/>
        <bgColor indexed="64"/>
      </patternFill>
    </fill>
    <fill>
      <patternFill patternType="solid">
        <fgColor rgb="FF7030A0"/>
        <bgColor indexed="64"/>
      </patternFill>
    </fill>
    <fill>
      <patternFill patternType="solid">
        <fgColor theme="0" tint="-0.499984740745262"/>
        <bgColor indexed="64"/>
      </patternFill>
    </fill>
    <fill>
      <patternFill patternType="solid">
        <fgColor theme="9" tint="-0.499984740745262"/>
        <bgColor indexed="64"/>
      </patternFill>
    </fill>
    <fill>
      <patternFill patternType="solid">
        <fgColor rgb="FF0070C0"/>
        <bgColor indexed="64"/>
      </patternFill>
    </fill>
    <fill>
      <patternFill patternType="solid">
        <fgColor theme="5" tint="0.39997558519241921"/>
        <bgColor indexed="64"/>
      </patternFill>
    </fill>
    <fill>
      <patternFill patternType="solid">
        <fgColor theme="7" tint="-0.499984740745262"/>
        <bgColor indexed="64"/>
      </patternFill>
    </fill>
    <fill>
      <patternFill patternType="solid">
        <fgColor theme="2" tint="-9.9978637043366805E-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right/>
      <top/>
      <bottom style="medium">
        <color indexed="64"/>
      </bottom>
      <diagonal/>
    </border>
    <border>
      <left/>
      <right/>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auto="1"/>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s>
  <cellStyleXfs count="9">
    <xf numFmtId="0" fontId="0" fillId="0" borderId="0"/>
    <xf numFmtId="9" fontId="1" fillId="0" borderId="0" applyFont="0" applyFill="0" applyBorder="0" applyAlignment="0" applyProtection="0"/>
    <xf numFmtId="0" fontId="5" fillId="0" borderId="0" applyNumberFormat="0" applyFill="0" applyBorder="0" applyAlignment="0" applyProtection="0"/>
    <xf numFmtId="44" fontId="1" fillId="0" borderId="0" applyFont="0" applyFill="0" applyBorder="0" applyAlignment="0" applyProtection="0"/>
    <xf numFmtId="0" fontId="6" fillId="0" borderId="0"/>
    <xf numFmtId="0" fontId="19" fillId="0" borderId="0"/>
    <xf numFmtId="9" fontId="19" fillId="0" borderId="0"/>
    <xf numFmtId="177" fontId="1" fillId="0" borderId="0" applyFont="0" applyFill="0" applyBorder="0" applyAlignment="0" applyProtection="0"/>
    <xf numFmtId="43" fontId="1" fillId="0" borderId="0" applyFont="0" applyFill="0" applyBorder="0" applyAlignment="0" applyProtection="0"/>
  </cellStyleXfs>
  <cellXfs count="323">
    <xf numFmtId="0" fontId="0" fillId="0" borderId="0" xfId="0"/>
    <xf numFmtId="0" fontId="0" fillId="0" borderId="1" xfId="0" applyBorder="1"/>
    <xf numFmtId="9" fontId="1" fillId="0" borderId="0" xfId="0" applyNumberFormat="1" applyFont="1"/>
    <xf numFmtId="0" fontId="0" fillId="7" borderId="1" xfId="0" applyFill="1" applyBorder="1"/>
    <xf numFmtId="0" fontId="2" fillId="0" borderId="0" xfId="0" applyFont="1"/>
    <xf numFmtId="0" fontId="0" fillId="0" borderId="0" xfId="0" applyAlignment="1">
      <alignment vertical="center"/>
    </xf>
    <xf numFmtId="0" fontId="0" fillId="0" borderId="0" xfId="0" applyAlignment="1">
      <alignment horizontal="center" vertical="center"/>
    </xf>
    <xf numFmtId="0" fontId="7" fillId="4" borderId="0" xfId="0" applyFont="1" applyFill="1"/>
    <xf numFmtId="0" fontId="0" fillId="4" borderId="0" xfId="0" applyFill="1" applyAlignment="1">
      <alignment vertical="center"/>
    </xf>
    <xf numFmtId="0" fontId="10" fillId="4" borderId="0" xfId="0" applyFont="1" applyFill="1"/>
    <xf numFmtId="0" fontId="11" fillId="0" borderId="0" xfId="0" applyFont="1"/>
    <xf numFmtId="0" fontId="0" fillId="0" borderId="12" xfId="0" applyBorder="1"/>
    <xf numFmtId="0" fontId="0" fillId="0" borderId="12" xfId="0" applyBorder="1" applyAlignment="1">
      <alignment horizontal="center"/>
    </xf>
    <xf numFmtId="0" fontId="15" fillId="0" borderId="0" xfId="0" applyFont="1"/>
    <xf numFmtId="0" fontId="15" fillId="0" borderId="12" xfId="0" applyFont="1" applyBorder="1"/>
    <xf numFmtId="0" fontId="12" fillId="7" borderId="1" xfId="0" applyFont="1" applyFill="1" applyBorder="1"/>
    <xf numFmtId="0" fontId="12" fillId="0" borderId="1" xfId="0" applyFont="1" applyBorder="1"/>
    <xf numFmtId="165" fontId="12" fillId="0" borderId="4" xfId="3" applyNumberFormat="1" applyFont="1" applyBorder="1" applyAlignment="1"/>
    <xf numFmtId="0" fontId="0" fillId="0" borderId="0" xfId="0" applyAlignment="1">
      <alignment vertical="top" wrapText="1"/>
    </xf>
    <xf numFmtId="0" fontId="17" fillId="0" borderId="0" xfId="0" applyFont="1" applyAlignment="1">
      <alignment horizontal="right"/>
    </xf>
    <xf numFmtId="0" fontId="0" fillId="0" borderId="0" xfId="0" applyAlignment="1">
      <alignment vertical="top"/>
    </xf>
    <xf numFmtId="175" fontId="0" fillId="0" borderId="1" xfId="3" applyNumberFormat="1" applyFont="1" applyFill="1" applyBorder="1" applyAlignment="1">
      <alignment vertical="center"/>
    </xf>
    <xf numFmtId="175" fontId="1" fillId="0" borderId="1" xfId="3" applyNumberFormat="1" applyFont="1" applyFill="1" applyBorder="1" applyAlignment="1">
      <alignment horizontal="center" vertical="center"/>
    </xf>
    <xf numFmtId="165" fontId="12" fillId="0" borderId="2" xfId="3" applyNumberFormat="1" applyFont="1" applyBorder="1" applyAlignment="1"/>
    <xf numFmtId="0" fontId="12" fillId="7" borderId="2" xfId="0" applyFont="1" applyFill="1" applyBorder="1" applyAlignment="1">
      <alignment wrapText="1"/>
    </xf>
    <xf numFmtId="0" fontId="12" fillId="7" borderId="4" xfId="0" applyFont="1" applyFill="1" applyBorder="1" applyAlignment="1">
      <alignment wrapText="1"/>
    </xf>
    <xf numFmtId="170" fontId="0" fillId="0" borderId="16" xfId="0" applyNumberFormat="1" applyBorder="1"/>
    <xf numFmtId="0" fontId="0" fillId="0" borderId="0" xfId="0" applyAlignment="1">
      <alignment horizontal="left"/>
    </xf>
    <xf numFmtId="0" fontId="22" fillId="0" borderId="0" xfId="0" applyFont="1"/>
    <xf numFmtId="0" fontId="22" fillId="8" borderId="0" xfId="0" applyFont="1" applyFill="1"/>
    <xf numFmtId="0" fontId="22" fillId="0" borderId="0" xfId="0" applyFont="1" applyAlignment="1">
      <alignment vertical="center"/>
    </xf>
    <xf numFmtId="0" fontId="22" fillId="8" borderId="0" xfId="0" applyFont="1" applyFill="1" applyAlignment="1">
      <alignment vertical="center"/>
    </xf>
    <xf numFmtId="0" fontId="22" fillId="8" borderId="0" xfId="0" applyFont="1" applyFill="1" applyAlignment="1">
      <alignment horizontal="left" vertical="center"/>
    </xf>
    <xf numFmtId="0" fontId="0" fillId="8" borderId="0" xfId="0" applyFill="1"/>
    <xf numFmtId="0" fontId="17" fillId="0" borderId="12" xfId="0" applyFont="1" applyBorder="1" applyAlignment="1">
      <alignment horizontal="right"/>
    </xf>
    <xf numFmtId="178" fontId="0" fillId="0" borderId="16" xfId="0" applyNumberFormat="1" applyBorder="1"/>
    <xf numFmtId="0" fontId="20" fillId="0" borderId="0" xfId="0" applyFont="1"/>
    <xf numFmtId="164" fontId="0" fillId="0" borderId="0" xfId="0" applyNumberFormat="1"/>
    <xf numFmtId="0" fontId="9" fillId="0" borderId="0" xfId="0" applyFont="1" applyAlignment="1">
      <alignment horizontal="left"/>
    </xf>
    <xf numFmtId="0" fontId="9" fillId="0" borderId="0" xfId="0" applyFont="1" applyAlignment="1">
      <alignment horizontal="center" vertical="center"/>
    </xf>
    <xf numFmtId="167" fontId="9" fillId="0" borderId="0" xfId="0" applyNumberFormat="1" applyFont="1" applyAlignment="1">
      <alignment horizontal="center" vertical="center"/>
    </xf>
    <xf numFmtId="166" fontId="9" fillId="0" borderId="0" xfId="0" applyNumberFormat="1" applyFont="1" applyAlignment="1">
      <alignment horizontal="center" vertical="center"/>
    </xf>
    <xf numFmtId="169" fontId="9" fillId="0" borderId="0" xfId="0" applyNumberFormat="1" applyFont="1" applyAlignment="1">
      <alignment horizontal="center" vertical="center"/>
    </xf>
    <xf numFmtId="173" fontId="9" fillId="0" borderId="0" xfId="0" applyNumberFormat="1" applyFont="1" applyAlignment="1">
      <alignment horizontal="center" vertical="center"/>
    </xf>
    <xf numFmtId="0" fontId="0" fillId="0" borderId="23" xfId="0" applyBorder="1"/>
    <xf numFmtId="0" fontId="16" fillId="0" borderId="0" xfId="0" applyFont="1" applyAlignment="1">
      <alignment horizontal="right"/>
    </xf>
    <xf numFmtId="0" fontId="0" fillId="0" borderId="8" xfId="0" applyBorder="1" applyAlignment="1">
      <alignment horizontal="center" vertical="center"/>
    </xf>
    <xf numFmtId="0" fontId="0" fillId="12" borderId="0" xfId="0" applyFill="1"/>
    <xf numFmtId="0" fontId="12" fillId="0" borderId="0" xfId="0" applyFont="1" applyAlignment="1">
      <alignment vertical="center"/>
    </xf>
    <xf numFmtId="0" fontId="12" fillId="0" borderId="36" xfId="0" applyFont="1" applyBorder="1" applyAlignment="1">
      <alignment vertical="center"/>
    </xf>
    <xf numFmtId="0" fontId="12" fillId="0" borderId="13" xfId="0" applyFont="1" applyBorder="1" applyAlignment="1">
      <alignment vertical="center"/>
    </xf>
    <xf numFmtId="0" fontId="12" fillId="0" borderId="9" xfId="0" applyFont="1" applyBorder="1" applyAlignment="1">
      <alignment vertical="center"/>
    </xf>
    <xf numFmtId="0" fontId="0" fillId="13" borderId="16" xfId="0" applyFill="1" applyBorder="1"/>
    <xf numFmtId="0" fontId="0" fillId="0" borderId="16" xfId="0" applyBorder="1"/>
    <xf numFmtId="179" fontId="0" fillId="0" borderId="16" xfId="0" applyNumberFormat="1" applyBorder="1" applyAlignment="1">
      <alignment horizontal="center"/>
    </xf>
    <xf numFmtId="9" fontId="0" fillId="0" borderId="0" xfId="1" applyFont="1" applyBorder="1"/>
    <xf numFmtId="180" fontId="0" fillId="0" borderId="16" xfId="0" applyNumberFormat="1" applyBorder="1"/>
    <xf numFmtId="11" fontId="0" fillId="0" borderId="0" xfId="0" applyNumberFormat="1"/>
    <xf numFmtId="0" fontId="22" fillId="8" borderId="0" xfId="0" applyFont="1" applyFill="1" applyAlignment="1">
      <alignment horizontal="left"/>
    </xf>
    <xf numFmtId="0" fontId="22" fillId="8" borderId="0" xfId="0" applyFont="1" applyFill="1" applyAlignment="1">
      <alignment horizontal="left" wrapText="1"/>
    </xf>
    <xf numFmtId="0" fontId="22" fillId="0" borderId="0" xfId="0" applyFont="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left" vertical="center" wrapText="1"/>
    </xf>
    <xf numFmtId="0" fontId="28" fillId="0" borderId="0" xfId="0" quotePrefix="1" applyFont="1" applyAlignment="1">
      <alignment horizontal="center" vertical="center" wrapText="1"/>
    </xf>
    <xf numFmtId="0" fontId="22" fillId="0" borderId="0" xfId="0" applyFont="1" applyAlignment="1">
      <alignment horizontal="left"/>
    </xf>
    <xf numFmtId="0" fontId="22" fillId="0" borderId="0" xfId="0" applyFont="1" applyAlignment="1">
      <alignment horizontal="left" vertical="center"/>
    </xf>
    <xf numFmtId="0" fontId="22" fillId="0" borderId="0" xfId="0" applyFont="1" applyAlignment="1">
      <alignment horizontal="left" wrapText="1"/>
    </xf>
    <xf numFmtId="0" fontId="24" fillId="0" borderId="0" xfId="0" applyFont="1" applyAlignment="1">
      <alignment vertical="center"/>
    </xf>
    <xf numFmtId="0" fontId="27" fillId="14" borderId="31" xfId="0" applyFont="1" applyFill="1" applyBorder="1" applyAlignment="1">
      <alignment horizontal="center" vertical="center"/>
    </xf>
    <xf numFmtId="0" fontId="27" fillId="14" borderId="31" xfId="0" applyFont="1" applyFill="1" applyBorder="1" applyAlignment="1">
      <alignment horizontal="center" vertical="center" wrapText="1"/>
    </xf>
    <xf numFmtId="0" fontId="27" fillId="14" borderId="31" xfId="0" applyFont="1" applyFill="1" applyBorder="1" applyAlignment="1">
      <alignment horizontal="left" vertical="center" wrapText="1"/>
    </xf>
    <xf numFmtId="0" fontId="24" fillId="0" borderId="0" xfId="0" applyFont="1" applyAlignment="1">
      <alignment horizontal="center" vertical="center"/>
    </xf>
    <xf numFmtId="0" fontId="26" fillId="0" borderId="31" xfId="0" applyFont="1" applyBorder="1" applyAlignment="1">
      <alignment horizontal="left" vertical="center" wrapText="1"/>
    </xf>
    <xf numFmtId="0" fontId="22" fillId="8" borderId="31" xfId="0" applyFont="1" applyFill="1" applyBorder="1" applyAlignment="1">
      <alignment horizontal="left" vertical="center" wrapText="1"/>
    </xf>
    <xf numFmtId="0" fontId="22" fillId="0" borderId="31" xfId="0" applyFont="1" applyBorder="1" applyAlignment="1">
      <alignment horizontal="left" vertical="center" wrapText="1"/>
    </xf>
    <xf numFmtId="0" fontId="24" fillId="0" borderId="31" xfId="0" applyFont="1" applyBorder="1" applyAlignment="1">
      <alignment horizontal="left" vertical="center" wrapText="1"/>
    </xf>
    <xf numFmtId="0" fontId="22" fillId="8" borderId="31" xfId="0" applyFont="1" applyFill="1" applyBorder="1" applyAlignment="1">
      <alignment horizontal="left" vertical="center"/>
    </xf>
    <xf numFmtId="0" fontId="0" fillId="0" borderId="0" xfId="0" applyAlignment="1">
      <alignment wrapText="1"/>
    </xf>
    <xf numFmtId="0" fontId="0" fillId="0" borderId="16" xfId="0" applyBorder="1" applyAlignment="1">
      <alignment wrapText="1"/>
    </xf>
    <xf numFmtId="0" fontId="0" fillId="0" borderId="20" xfId="0" applyBorder="1" applyAlignment="1">
      <alignment wrapText="1"/>
    </xf>
    <xf numFmtId="0" fontId="12" fillId="0" borderId="0" xfId="0" applyFont="1" applyAlignment="1">
      <alignment horizontal="left" vertical="center"/>
    </xf>
    <xf numFmtId="0" fontId="0" fillId="7" borderId="16" xfId="0" applyFill="1" applyBorder="1" applyAlignment="1">
      <alignment vertical="center"/>
    </xf>
    <xf numFmtId="165" fontId="12" fillId="0" borderId="0" xfId="3" applyNumberFormat="1" applyFont="1" applyBorder="1" applyAlignment="1">
      <alignment horizontal="center"/>
    </xf>
    <xf numFmtId="0" fontId="12" fillId="0" borderId="16" xfId="0" applyFont="1" applyBorder="1"/>
    <xf numFmtId="165" fontId="12" fillId="0" borderId="15" xfId="3" applyNumberFormat="1" applyFont="1" applyBorder="1" applyAlignment="1"/>
    <xf numFmtId="165" fontId="12" fillId="0" borderId="18" xfId="3" applyNumberFormat="1" applyFont="1" applyBorder="1" applyAlignment="1"/>
    <xf numFmtId="0" fontId="0" fillId="7" borderId="16" xfId="0" applyFill="1" applyBorder="1" applyAlignment="1">
      <alignment vertical="center" wrapText="1"/>
    </xf>
    <xf numFmtId="0" fontId="0" fillId="0" borderId="14" xfId="0" applyBorder="1" applyAlignment="1">
      <alignment wrapText="1"/>
    </xf>
    <xf numFmtId="0" fontId="0" fillId="0" borderId="21" xfId="0" applyBorder="1" applyAlignment="1">
      <alignment wrapText="1"/>
    </xf>
    <xf numFmtId="0" fontId="0" fillId="0" borderId="23" xfId="0" applyBorder="1" applyAlignment="1">
      <alignment wrapText="1"/>
    </xf>
    <xf numFmtId="0" fontId="0" fillId="0" borderId="6" xfId="0" applyBorder="1" applyAlignment="1">
      <alignment wrapText="1"/>
    </xf>
    <xf numFmtId="0" fontId="3" fillId="4" borderId="16" xfId="0" applyFont="1" applyFill="1" applyBorder="1" applyAlignment="1">
      <alignment vertical="center" wrapText="1"/>
    </xf>
    <xf numFmtId="0" fontId="20" fillId="0" borderId="0" xfId="0" applyFont="1" applyAlignment="1">
      <alignment wrapText="1"/>
    </xf>
    <xf numFmtId="0" fontId="20" fillId="0" borderId="16" xfId="0" applyFont="1" applyBorder="1" applyAlignment="1">
      <alignment wrapText="1"/>
    </xf>
    <xf numFmtId="0" fontId="3" fillId="4" borderId="13" xfId="0" applyFont="1" applyFill="1" applyBorder="1" applyAlignment="1">
      <alignment vertical="center" wrapText="1"/>
    </xf>
    <xf numFmtId="0" fontId="2" fillId="0" borderId="0" xfId="0" applyFont="1" applyAlignment="1">
      <alignment vertical="center"/>
    </xf>
    <xf numFmtId="0" fontId="3" fillId="15" borderId="0" xfId="0" applyFont="1" applyFill="1" applyAlignment="1">
      <alignment vertical="center" wrapText="1"/>
    </xf>
    <xf numFmtId="0" fontId="3" fillId="9" borderId="13" xfId="0" applyFont="1" applyFill="1" applyBorder="1" applyAlignment="1">
      <alignment vertical="center" wrapText="1"/>
    </xf>
    <xf numFmtId="0" fontId="3" fillId="16" borderId="13" xfId="0" applyFont="1" applyFill="1" applyBorder="1" applyAlignment="1">
      <alignment vertical="center" wrapText="1"/>
    </xf>
    <xf numFmtId="0" fontId="0" fillId="0" borderId="0" xfId="0" applyAlignment="1">
      <alignment vertical="center" wrapText="1"/>
    </xf>
    <xf numFmtId="0" fontId="3" fillId="11" borderId="0" xfId="0" applyFont="1" applyFill="1" applyAlignment="1">
      <alignment vertical="center" wrapText="1"/>
    </xf>
    <xf numFmtId="0" fontId="3" fillId="9" borderId="16" xfId="0" applyFont="1" applyFill="1" applyBorder="1" applyAlignment="1">
      <alignment vertical="center" wrapText="1"/>
    </xf>
    <xf numFmtId="0" fontId="2" fillId="15" borderId="0" xfId="0" applyFont="1" applyFill="1" applyAlignment="1">
      <alignment vertical="center" wrapText="1"/>
    </xf>
    <xf numFmtId="0" fontId="2" fillId="0" borderId="0" xfId="0" applyFont="1" applyAlignment="1">
      <alignment wrapText="1"/>
    </xf>
    <xf numFmtId="0" fontId="2" fillId="0" borderId="20" xfId="0" applyFont="1" applyBorder="1" applyAlignment="1">
      <alignment wrapText="1"/>
    </xf>
    <xf numFmtId="0" fontId="3" fillId="15" borderId="16" xfId="0" applyFont="1" applyFill="1" applyBorder="1" applyAlignment="1">
      <alignment vertical="center" wrapText="1"/>
    </xf>
    <xf numFmtId="0" fontId="3" fillId="18" borderId="16" xfId="0" applyFont="1" applyFill="1" applyBorder="1" applyAlignment="1">
      <alignment vertical="center" wrapText="1"/>
    </xf>
    <xf numFmtId="43" fontId="3" fillId="18" borderId="16" xfId="8" applyFont="1" applyFill="1" applyBorder="1" applyAlignment="1">
      <alignment vertical="center" wrapText="1"/>
    </xf>
    <xf numFmtId="0" fontId="0" fillId="0" borderId="13" xfId="0" applyBorder="1" applyAlignment="1">
      <alignment wrapText="1"/>
    </xf>
    <xf numFmtId="0" fontId="3" fillId="4" borderId="0" xfId="0" applyFont="1" applyFill="1" applyAlignment="1">
      <alignment vertical="center" wrapText="1"/>
    </xf>
    <xf numFmtId="0" fontId="0" fillId="0" borderId="8" xfId="0" applyBorder="1" applyAlignment="1">
      <alignment wrapText="1"/>
    </xf>
    <xf numFmtId="0" fontId="3" fillId="18" borderId="0" xfId="0" applyFont="1" applyFill="1" applyAlignment="1">
      <alignment vertical="center" wrapText="1"/>
    </xf>
    <xf numFmtId="0" fontId="3" fillId="19" borderId="0" xfId="0" applyFont="1" applyFill="1" applyAlignment="1">
      <alignment vertical="center" wrapText="1"/>
    </xf>
    <xf numFmtId="0" fontId="3" fillId="19" borderId="16" xfId="0" applyFont="1" applyFill="1" applyBorder="1" applyAlignment="1">
      <alignment vertical="center" wrapText="1"/>
    </xf>
    <xf numFmtId="0" fontId="3" fillId="20" borderId="0" xfId="0" applyFont="1" applyFill="1" applyAlignment="1">
      <alignment vertical="center" wrapText="1"/>
    </xf>
    <xf numFmtId="0" fontId="3" fillId="21" borderId="0" xfId="0" applyFont="1" applyFill="1" applyAlignment="1">
      <alignment vertical="center" wrapText="1"/>
    </xf>
    <xf numFmtId="0" fontId="3" fillId="22" borderId="0" xfId="0" applyFont="1" applyFill="1" applyAlignment="1">
      <alignment vertical="center" wrapText="1"/>
    </xf>
    <xf numFmtId="0" fontId="3" fillId="23" borderId="0" xfId="0" applyFont="1" applyFill="1" applyAlignment="1">
      <alignment vertical="center" wrapText="1"/>
    </xf>
    <xf numFmtId="0" fontId="3" fillId="23" borderId="16" xfId="0" applyFont="1" applyFill="1" applyBorder="1" applyAlignment="1">
      <alignment vertical="center" wrapText="1"/>
    </xf>
    <xf numFmtId="0" fontId="3" fillId="6" borderId="0" xfId="0" applyFont="1" applyFill="1" applyAlignment="1">
      <alignment vertical="center" wrapText="1"/>
    </xf>
    <xf numFmtId="0" fontId="3" fillId="17" borderId="13" xfId="0" applyFont="1" applyFill="1" applyBorder="1" applyAlignment="1">
      <alignment vertical="center"/>
    </xf>
    <xf numFmtId="0" fontId="3" fillId="9" borderId="13" xfId="0" applyFont="1" applyFill="1" applyBorder="1" applyAlignment="1">
      <alignment vertical="center"/>
    </xf>
    <xf numFmtId="0" fontId="3" fillId="16" borderId="13" xfId="0" applyFont="1" applyFill="1" applyBorder="1" applyAlignment="1">
      <alignment vertical="center"/>
    </xf>
    <xf numFmtId="0" fontId="3" fillId="4" borderId="13" xfId="0" applyFont="1" applyFill="1" applyBorder="1" applyAlignment="1">
      <alignment vertical="center"/>
    </xf>
    <xf numFmtId="0" fontId="12" fillId="0" borderId="22" xfId="0" applyFont="1" applyBorder="1" applyAlignment="1">
      <alignment horizontal="left" vertical="center"/>
    </xf>
    <xf numFmtId="0" fontId="3" fillId="15" borderId="0" xfId="0" applyFont="1" applyFill="1" applyAlignment="1">
      <alignment vertical="center"/>
    </xf>
    <xf numFmtId="0" fontId="3" fillId="19" borderId="13" xfId="0" applyFont="1" applyFill="1" applyBorder="1" applyAlignment="1">
      <alignment vertical="center" wrapText="1"/>
    </xf>
    <xf numFmtId="0" fontId="3" fillId="6" borderId="0" xfId="0" applyFont="1" applyFill="1" applyAlignment="1">
      <alignment vertical="center"/>
    </xf>
    <xf numFmtId="0" fontId="3" fillId="21" borderId="16" xfId="0" applyFont="1" applyFill="1" applyBorder="1" applyAlignment="1">
      <alignment vertical="center" wrapText="1"/>
    </xf>
    <xf numFmtId="181" fontId="0" fillId="0" borderId="16" xfId="0" applyNumberFormat="1" applyBorder="1"/>
    <xf numFmtId="0" fontId="0" fillId="2" borderId="16" xfId="0" applyFill="1" applyBorder="1" applyAlignment="1">
      <alignment vertical="center" wrapText="1"/>
    </xf>
    <xf numFmtId="0" fontId="0" fillId="0" borderId="0" xfId="0" applyAlignment="1">
      <alignment horizontal="left" vertical="top" wrapText="1"/>
    </xf>
    <xf numFmtId="0" fontId="0" fillId="0" borderId="0" xfId="0" applyAlignment="1">
      <alignment horizontal="center" wrapText="1"/>
    </xf>
    <xf numFmtId="0" fontId="0" fillId="0" borderId="39" xfId="0" applyBorder="1" applyAlignment="1">
      <alignment horizontal="left" vertical="top" wrapText="1"/>
    </xf>
    <xf numFmtId="0" fontId="0" fillId="0" borderId="27" xfId="0" applyBorder="1" applyAlignment="1">
      <alignment horizontal="left" vertical="top" wrapText="1"/>
    </xf>
    <xf numFmtId="0" fontId="0" fillId="0" borderId="25" xfId="0" applyBorder="1" applyAlignment="1">
      <alignment horizontal="left" vertical="top" wrapText="1"/>
    </xf>
    <xf numFmtId="0" fontId="0" fillId="0" borderId="37" xfId="0" applyBorder="1" applyAlignment="1">
      <alignment horizontal="left" vertical="top" wrapText="1"/>
    </xf>
    <xf numFmtId="0" fontId="0" fillId="7" borderId="0" xfId="0" applyFill="1" applyAlignment="1">
      <alignment wrapText="1"/>
    </xf>
    <xf numFmtId="0" fontId="0" fillId="7" borderId="0" xfId="0" applyFill="1"/>
    <xf numFmtId="0" fontId="0" fillId="0" borderId="16" xfId="0" applyBorder="1" applyAlignment="1">
      <alignment horizontal="left" vertical="center" wrapText="1"/>
    </xf>
    <xf numFmtId="172" fontId="0" fillId="0" borderId="16" xfId="0" applyNumberFormat="1" applyBorder="1"/>
    <xf numFmtId="9" fontId="0" fillId="0" borderId="16" xfId="1" applyFont="1" applyBorder="1"/>
    <xf numFmtId="171" fontId="0" fillId="0" borderId="16" xfId="0" applyNumberFormat="1" applyBorder="1"/>
    <xf numFmtId="183" fontId="0" fillId="0" borderId="16" xfId="0" applyNumberFormat="1" applyBorder="1"/>
    <xf numFmtId="0" fontId="0" fillId="25" borderId="29" xfId="0" applyFill="1" applyBorder="1" applyAlignment="1">
      <alignment horizontal="left" vertical="top" wrapText="1"/>
    </xf>
    <xf numFmtId="0" fontId="0" fillId="25" borderId="26" xfId="0" applyFill="1" applyBorder="1" applyAlignment="1">
      <alignment horizontal="left" vertical="top" wrapText="1"/>
    </xf>
    <xf numFmtId="0" fontId="0" fillId="25" borderId="24" xfId="0" applyFill="1" applyBorder="1" applyAlignment="1">
      <alignment horizontal="left" vertical="top" wrapText="1"/>
    </xf>
    <xf numFmtId="0" fontId="0" fillId="25" borderId="38" xfId="0" applyFill="1" applyBorder="1" applyAlignment="1">
      <alignment horizontal="left" vertical="top" wrapText="1"/>
    </xf>
    <xf numFmtId="9" fontId="0" fillId="25" borderId="38" xfId="0" applyNumberFormat="1" applyFill="1" applyBorder="1" applyAlignment="1">
      <alignment horizontal="left" vertical="top" wrapText="1"/>
    </xf>
    <xf numFmtId="0" fontId="0" fillId="7" borderId="16" xfId="0" applyFill="1" applyBorder="1" applyAlignment="1">
      <alignment horizontal="center" vertical="center"/>
    </xf>
    <xf numFmtId="166" fontId="0" fillId="7" borderId="1" xfId="0" applyNumberFormat="1" applyFill="1" applyBorder="1" applyAlignment="1">
      <alignment horizontal="center" vertical="center"/>
    </xf>
    <xf numFmtId="0" fontId="0" fillId="7" borderId="18" xfId="0" applyFill="1" applyBorder="1" applyAlignment="1">
      <alignment horizontal="center" vertical="center"/>
    </xf>
    <xf numFmtId="166" fontId="0" fillId="7" borderId="16" xfId="0" applyNumberFormat="1" applyFill="1" applyBorder="1" applyAlignment="1">
      <alignment horizontal="center" vertical="center"/>
    </xf>
    <xf numFmtId="182" fontId="0" fillId="7" borderId="16" xfId="0" applyNumberFormat="1" applyFill="1" applyBorder="1" applyAlignment="1">
      <alignment horizontal="center" vertical="center"/>
    </xf>
    <xf numFmtId="0" fontId="0" fillId="7" borderId="15" xfId="0" applyFill="1" applyBorder="1" applyAlignment="1">
      <alignment horizontal="center" vertical="center"/>
    </xf>
    <xf numFmtId="0" fontId="32" fillId="4" borderId="0" xfId="0" applyFont="1" applyFill="1"/>
    <xf numFmtId="0" fontId="20" fillId="4" borderId="0" xfId="0" applyFont="1" applyFill="1"/>
    <xf numFmtId="0" fontId="2" fillId="3" borderId="1"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5" xfId="0" applyFont="1" applyFill="1" applyBorder="1" applyAlignment="1">
      <alignment vertical="center"/>
    </xf>
    <xf numFmtId="0" fontId="8" fillId="3" borderId="16" xfId="0" applyFont="1" applyFill="1" applyBorder="1" applyAlignment="1">
      <alignment vertical="center"/>
    </xf>
    <xf numFmtId="166" fontId="9" fillId="3" borderId="8" xfId="0" applyNumberFormat="1" applyFont="1" applyFill="1" applyBorder="1" applyAlignment="1">
      <alignment horizontal="center" vertical="center"/>
    </xf>
    <xf numFmtId="0" fontId="0" fillId="3" borderId="16" xfId="0" applyFill="1" applyBorder="1"/>
    <xf numFmtId="0" fontId="9" fillId="3" borderId="17" xfId="0" applyFont="1" applyFill="1" applyBorder="1"/>
    <xf numFmtId="0" fontId="9" fillId="3" borderId="13" xfId="0" applyFont="1" applyFill="1" applyBorder="1"/>
    <xf numFmtId="0" fontId="9" fillId="3" borderId="9" xfId="0" applyFont="1" applyFill="1" applyBorder="1"/>
    <xf numFmtId="182" fontId="9" fillId="3" borderId="8" xfId="0" applyNumberFormat="1" applyFont="1" applyFill="1" applyBorder="1" applyAlignment="1">
      <alignment horizontal="center" vertical="center"/>
    </xf>
    <xf numFmtId="0" fontId="33" fillId="6" borderId="16" xfId="0" applyFont="1" applyFill="1" applyBorder="1" applyAlignment="1">
      <alignment horizontal="center" vertical="center" wrapText="1"/>
    </xf>
    <xf numFmtId="0" fontId="3" fillId="6" borderId="0" xfId="0" applyFont="1" applyFill="1"/>
    <xf numFmtId="0" fontId="0" fillId="25" borderId="16" xfId="0" applyFill="1" applyBorder="1" applyAlignment="1">
      <alignment vertical="center" wrapText="1"/>
    </xf>
    <xf numFmtId="173" fontId="0" fillId="7" borderId="16" xfId="0" applyNumberFormat="1" applyFill="1" applyBorder="1" applyAlignment="1">
      <alignment horizontal="center" vertical="center"/>
    </xf>
    <xf numFmtId="173" fontId="9" fillId="3" borderId="16" xfId="0" applyNumberFormat="1" applyFont="1" applyFill="1" applyBorder="1" applyAlignment="1">
      <alignment horizontal="center" vertical="center"/>
    </xf>
    <xf numFmtId="0" fontId="0" fillId="7" borderId="0" xfId="0" applyFill="1" applyAlignment="1">
      <alignment vertical="center"/>
    </xf>
    <xf numFmtId="0" fontId="3" fillId="26" borderId="0" xfId="0" applyFont="1" applyFill="1" applyAlignment="1">
      <alignment vertical="center" wrapText="1"/>
    </xf>
    <xf numFmtId="0" fontId="3" fillId="26" borderId="16" xfId="0" applyFont="1" applyFill="1" applyBorder="1" applyAlignment="1">
      <alignment vertical="center" wrapText="1"/>
    </xf>
    <xf numFmtId="0" fontId="0" fillId="0" borderId="39" xfId="0" applyBorder="1"/>
    <xf numFmtId="0" fontId="0" fillId="0" borderId="27" xfId="0" applyBorder="1"/>
    <xf numFmtId="0" fontId="0" fillId="0" borderId="25" xfId="0" applyBorder="1"/>
    <xf numFmtId="0" fontId="35" fillId="0" borderId="16" xfId="0" applyFont="1" applyBorder="1" applyAlignment="1">
      <alignment horizontal="justify" vertical="center" wrapText="1"/>
    </xf>
    <xf numFmtId="0" fontId="38" fillId="0" borderId="16" xfId="0" applyFont="1" applyBorder="1" applyAlignment="1">
      <alignment horizontal="justify" vertical="center" wrapText="1"/>
    </xf>
    <xf numFmtId="0" fontId="35" fillId="0" borderId="10" xfId="0" applyFont="1" applyBorder="1" applyAlignment="1">
      <alignment horizontal="justify" vertical="center" wrapText="1"/>
    </xf>
    <xf numFmtId="0" fontId="35" fillId="0" borderId="19" xfId="0" applyFont="1" applyBorder="1" applyAlignment="1">
      <alignment horizontal="justify" vertical="center" wrapText="1"/>
    </xf>
    <xf numFmtId="0" fontId="35" fillId="0" borderId="47" xfId="0" applyFont="1" applyBorder="1" applyAlignment="1">
      <alignment horizontal="justify" vertical="center" wrapText="1"/>
    </xf>
    <xf numFmtId="0" fontId="0" fillId="7" borderId="42" xfId="0" applyFill="1" applyBorder="1"/>
    <xf numFmtId="0" fontId="35" fillId="0" borderId="14" xfId="0" applyFont="1" applyBorder="1" applyAlignment="1">
      <alignment horizontal="justify" vertical="center" wrapText="1"/>
    </xf>
    <xf numFmtId="0" fontId="34" fillId="0" borderId="45" xfId="0" applyFont="1" applyBorder="1" applyAlignment="1">
      <alignment horizontal="justify" vertical="center" wrapText="1"/>
    </xf>
    <xf numFmtId="0" fontId="35" fillId="0" borderId="50" xfId="0" applyFont="1" applyBorder="1" applyAlignment="1">
      <alignment horizontal="justify" vertical="center" wrapText="1"/>
    </xf>
    <xf numFmtId="0" fontId="34" fillId="0" borderId="46" xfId="0" applyFont="1" applyBorder="1" applyAlignment="1">
      <alignment vertical="center" wrapText="1"/>
    </xf>
    <xf numFmtId="0" fontId="0" fillId="7" borderId="43" xfId="0" applyFill="1" applyBorder="1"/>
    <xf numFmtId="0" fontId="2" fillId="12" borderId="0" xfId="0" applyFont="1" applyFill="1"/>
    <xf numFmtId="0" fontId="14" fillId="12" borderId="0" xfId="0" applyFont="1" applyFill="1" applyAlignment="1">
      <alignment horizontal="center"/>
    </xf>
    <xf numFmtId="0" fontId="0" fillId="7" borderId="40" xfId="0" applyFill="1" applyBorder="1"/>
    <xf numFmtId="0" fontId="0" fillId="7" borderId="34" xfId="0" applyFill="1" applyBorder="1"/>
    <xf numFmtId="0" fontId="0" fillId="7" borderId="35" xfId="0" applyFill="1" applyBorder="1"/>
    <xf numFmtId="0" fontId="39" fillId="0" borderId="0" xfId="0" applyFont="1" applyAlignment="1">
      <alignment horizontal="right"/>
    </xf>
    <xf numFmtId="0" fontId="16" fillId="0" borderId="12" xfId="0" applyFont="1" applyBorder="1" applyAlignment="1">
      <alignment horizontal="right"/>
    </xf>
    <xf numFmtId="184" fontId="0" fillId="7" borderId="16" xfId="8" applyNumberFormat="1" applyFont="1" applyFill="1" applyBorder="1" applyAlignment="1">
      <alignment vertical="center" wrapText="1"/>
    </xf>
    <xf numFmtId="44" fontId="0" fillId="7" borderId="16" xfId="0" applyNumberFormat="1" applyFill="1" applyBorder="1" applyAlignment="1">
      <alignment vertical="center"/>
    </xf>
    <xf numFmtId="9" fontId="0" fillId="7" borderId="16" xfId="0" applyNumberFormat="1" applyFill="1" applyBorder="1" applyAlignment="1">
      <alignment vertical="center"/>
    </xf>
    <xf numFmtId="44" fontId="0" fillId="7" borderId="16" xfId="3" applyFont="1" applyFill="1" applyBorder="1" applyAlignment="1">
      <alignment vertical="center"/>
    </xf>
    <xf numFmtId="184" fontId="0" fillId="7" borderId="16" xfId="8" applyNumberFormat="1" applyFont="1" applyFill="1" applyBorder="1" applyAlignment="1">
      <alignment vertical="center"/>
    </xf>
    <xf numFmtId="174" fontId="0" fillId="7" borderId="16" xfId="3" applyNumberFormat="1" applyFont="1" applyFill="1" applyBorder="1" applyAlignment="1">
      <alignment horizontal="right" vertical="center" wrapText="1"/>
    </xf>
    <xf numFmtId="0" fontId="0" fillId="5" borderId="29" xfId="0" applyFill="1" applyBorder="1" applyAlignment="1" applyProtection="1">
      <alignment horizontal="left" vertical="top" wrapText="1"/>
      <protection locked="0"/>
    </xf>
    <xf numFmtId="0" fontId="0" fillId="5" borderId="26" xfId="0" applyFill="1" applyBorder="1" applyAlignment="1" applyProtection="1">
      <alignment horizontal="left" vertical="top" wrapText="1"/>
      <protection locked="0"/>
    </xf>
    <xf numFmtId="0" fontId="0" fillId="5" borderId="24" xfId="0" applyFill="1" applyBorder="1" applyAlignment="1" applyProtection="1">
      <alignment horizontal="left" vertical="top" wrapText="1"/>
      <protection locked="0"/>
    </xf>
    <xf numFmtId="0" fontId="0" fillId="5" borderId="38" xfId="0" applyFill="1" applyBorder="1" applyAlignment="1" applyProtection="1">
      <alignment horizontal="left" vertical="top" wrapText="1"/>
      <protection locked="0"/>
    </xf>
    <xf numFmtId="9" fontId="0" fillId="5" borderId="38" xfId="0" applyNumberFormat="1" applyFill="1" applyBorder="1" applyAlignment="1" applyProtection="1">
      <alignment horizontal="left" vertical="top" wrapText="1"/>
      <protection locked="0"/>
    </xf>
    <xf numFmtId="0" fontId="0" fillId="5" borderId="41" xfId="0" applyFill="1" applyBorder="1" applyProtection="1">
      <protection locked="0"/>
    </xf>
    <xf numFmtId="0" fontId="0" fillId="5" borderId="42" xfId="0" applyFill="1" applyBorder="1" applyProtection="1">
      <protection locked="0"/>
    </xf>
    <xf numFmtId="0" fontId="0" fillId="5" borderId="43" xfId="0" applyFill="1" applyBorder="1" applyProtection="1">
      <protection locked="0"/>
    </xf>
    <xf numFmtId="0" fontId="0" fillId="5" borderId="51" xfId="0" applyFill="1" applyBorder="1" applyProtection="1">
      <protection locked="0"/>
    </xf>
    <xf numFmtId="0" fontId="0" fillId="5" borderId="48" xfId="0" applyFill="1" applyBorder="1" applyProtection="1">
      <protection locked="0"/>
    </xf>
    <xf numFmtId="10" fontId="0" fillId="5" borderId="52" xfId="0" applyNumberFormat="1" applyFill="1" applyBorder="1" applyProtection="1">
      <protection locked="0"/>
    </xf>
    <xf numFmtId="0" fontId="24" fillId="5" borderId="31" xfId="0" applyFont="1" applyFill="1" applyBorder="1" applyAlignment="1" applyProtection="1">
      <alignment horizontal="center" vertical="center"/>
      <protection locked="0"/>
    </xf>
    <xf numFmtId="9" fontId="0" fillId="7" borderId="0" xfId="0" applyNumberFormat="1" applyFill="1"/>
    <xf numFmtId="0" fontId="3" fillId="26" borderId="13" xfId="0" applyFont="1" applyFill="1" applyBorder="1" applyAlignment="1">
      <alignment vertical="center" wrapText="1"/>
    </xf>
    <xf numFmtId="0" fontId="0" fillId="0" borderId="28" xfId="0" applyBorder="1"/>
    <xf numFmtId="0" fontId="0" fillId="0" borderId="32" xfId="0" applyBorder="1"/>
    <xf numFmtId="0" fontId="0" fillId="0" borderId="33" xfId="0" applyBorder="1"/>
    <xf numFmtId="0" fontId="0" fillId="27" borderId="0" xfId="0" applyFill="1"/>
    <xf numFmtId="0" fontId="2" fillId="27" borderId="0" xfId="0" applyFont="1" applyFill="1"/>
    <xf numFmtId="0" fontId="0" fillId="27" borderId="16" xfId="0" applyFill="1" applyBorder="1"/>
    <xf numFmtId="0" fontId="0" fillId="7" borderId="16" xfId="0" applyFill="1" applyBorder="1"/>
    <xf numFmtId="0" fontId="2" fillId="27" borderId="16" xfId="0" applyFont="1" applyFill="1" applyBorder="1"/>
    <xf numFmtId="0" fontId="0" fillId="0" borderId="16" xfId="0" applyBorder="1" applyAlignment="1">
      <alignment vertical="center"/>
    </xf>
    <xf numFmtId="0" fontId="0" fillId="27" borderId="16" xfId="0" applyFill="1" applyBorder="1" applyAlignment="1">
      <alignment vertical="center"/>
    </xf>
    <xf numFmtId="9" fontId="0" fillId="7" borderId="16" xfId="0" applyNumberFormat="1" applyFill="1" applyBorder="1"/>
    <xf numFmtId="0" fontId="3" fillId="24" borderId="16" xfId="0" applyFont="1" applyFill="1" applyBorder="1" applyAlignment="1">
      <alignment vertical="center" wrapText="1"/>
    </xf>
    <xf numFmtId="0" fontId="3" fillId="24" borderId="0" xfId="0" applyFont="1" applyFill="1" applyAlignment="1">
      <alignment vertical="center" wrapText="1"/>
    </xf>
    <xf numFmtId="0" fontId="2" fillId="24" borderId="0" xfId="0" applyFont="1" applyFill="1" applyAlignment="1">
      <alignment vertical="center" wrapText="1"/>
    </xf>
    <xf numFmtId="0" fontId="0" fillId="0" borderId="16" xfId="0" applyBorder="1" applyAlignment="1">
      <alignment vertical="top" wrapText="1"/>
    </xf>
    <xf numFmtId="0" fontId="8" fillId="3" borderId="22" xfId="0" applyFont="1" applyFill="1" applyBorder="1" applyAlignment="1">
      <alignment horizontal="center" vertical="center" wrapText="1"/>
    </xf>
    <xf numFmtId="0" fontId="0" fillId="5" borderId="16" xfId="0" applyFill="1" applyBorder="1" applyAlignment="1" applyProtection="1">
      <alignment vertical="center" wrapText="1"/>
      <protection locked="0"/>
    </xf>
    <xf numFmtId="9" fontId="0" fillId="5" borderId="16" xfId="0" applyNumberFormat="1" applyFill="1" applyBorder="1" applyAlignment="1" applyProtection="1">
      <alignment vertical="center" wrapText="1"/>
      <protection locked="0"/>
    </xf>
    <xf numFmtId="10" fontId="0" fillId="5" borderId="16" xfId="0" applyNumberFormat="1" applyFill="1" applyBorder="1" applyAlignment="1" applyProtection="1">
      <alignment vertical="center" wrapText="1"/>
      <protection locked="0"/>
    </xf>
    <xf numFmtId="0" fontId="12" fillId="5" borderId="16" xfId="0" applyFont="1" applyFill="1" applyBorder="1" applyAlignment="1" applyProtection="1">
      <alignment vertical="center" wrapText="1"/>
      <protection locked="0"/>
    </xf>
    <xf numFmtId="9" fontId="12" fillId="5" borderId="16" xfId="0" applyNumberFormat="1" applyFont="1" applyFill="1" applyBorder="1" applyAlignment="1" applyProtection="1">
      <alignment vertical="center" wrapText="1"/>
      <protection locked="0"/>
    </xf>
    <xf numFmtId="44" fontId="0" fillId="5" borderId="16" xfId="3" applyFont="1" applyFill="1" applyBorder="1" applyAlignment="1" applyProtection="1">
      <alignment vertical="center" wrapText="1"/>
      <protection locked="0"/>
    </xf>
    <xf numFmtId="176" fontId="0" fillId="5" borderId="16" xfId="0" applyNumberFormat="1" applyFill="1" applyBorder="1" applyAlignment="1" applyProtection="1">
      <alignment vertical="center" wrapText="1"/>
      <protection locked="0"/>
    </xf>
    <xf numFmtId="0" fontId="0" fillId="5" borderId="16" xfId="0" applyFill="1" applyBorder="1" applyAlignment="1" applyProtection="1">
      <alignment vertical="center"/>
      <protection locked="0"/>
    </xf>
    <xf numFmtId="44" fontId="0" fillId="5" borderId="16" xfId="3" applyFont="1" applyFill="1" applyBorder="1" applyAlignment="1" applyProtection="1">
      <alignment vertical="center"/>
      <protection locked="0"/>
    </xf>
    <xf numFmtId="9" fontId="0" fillId="5" borderId="16" xfId="0" applyNumberFormat="1" applyFill="1" applyBorder="1" applyAlignment="1" applyProtection="1">
      <alignment vertical="center"/>
      <protection locked="0"/>
    </xf>
    <xf numFmtId="9" fontId="0" fillId="5" borderId="43" xfId="0" applyNumberFormat="1" applyFill="1" applyBorder="1" applyProtection="1">
      <protection locked="0"/>
    </xf>
    <xf numFmtId="0" fontId="0" fillId="5" borderId="16" xfId="0" applyFill="1" applyBorder="1" applyProtection="1">
      <protection locked="0"/>
    </xf>
    <xf numFmtId="0" fontId="0" fillId="0" borderId="16" xfId="0" applyBorder="1" applyProtection="1">
      <protection locked="0"/>
    </xf>
    <xf numFmtId="9" fontId="0" fillId="7" borderId="16" xfId="0" applyNumberFormat="1" applyFill="1" applyBorder="1" applyAlignment="1">
      <alignment vertical="center" wrapText="1"/>
    </xf>
    <xf numFmtId="10" fontId="0" fillId="7" borderId="16" xfId="0" applyNumberFormat="1" applyFill="1" applyBorder="1" applyAlignment="1">
      <alignment vertical="center" wrapText="1"/>
    </xf>
    <xf numFmtId="0" fontId="0" fillId="0" borderId="12" xfId="0" applyBorder="1" applyAlignment="1">
      <alignment vertical="top" wrapText="1"/>
    </xf>
    <xf numFmtId="0" fontId="2" fillId="3" borderId="16" xfId="0" applyFont="1" applyFill="1" applyBorder="1" applyAlignment="1">
      <alignment horizontal="center" vertical="center" wrapText="1"/>
    </xf>
    <xf numFmtId="0" fontId="8"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0" fillId="7" borderId="1" xfId="0" applyFill="1" applyBorder="1" applyAlignment="1">
      <alignment vertical="center"/>
    </xf>
    <xf numFmtId="0" fontId="0" fillId="7" borderId="1" xfId="0" applyFill="1" applyBorder="1" applyAlignment="1">
      <alignment horizontal="center" vertical="center"/>
    </xf>
    <xf numFmtId="169" fontId="0" fillId="7" borderId="1" xfId="0" applyNumberFormat="1" applyFill="1" applyBorder="1" applyAlignment="1">
      <alignment horizontal="center" vertical="center"/>
    </xf>
    <xf numFmtId="173" fontId="0" fillId="7" borderId="1" xfId="0" applyNumberFormat="1" applyFill="1" applyBorder="1" applyAlignment="1">
      <alignment horizontal="center" vertical="center"/>
    </xf>
    <xf numFmtId="168" fontId="0" fillId="7" borderId="16" xfId="0" applyNumberFormat="1" applyFill="1" applyBorder="1" applyAlignment="1">
      <alignment horizontal="center" vertical="center"/>
    </xf>
    <xf numFmtId="0" fontId="9" fillId="3" borderId="9" xfId="0" applyFont="1" applyFill="1" applyBorder="1" applyAlignment="1">
      <alignment horizontal="center" vertical="center"/>
    </xf>
    <xf numFmtId="167" fontId="9" fillId="3" borderId="8" xfId="0" applyNumberFormat="1" applyFont="1" applyFill="1" applyBorder="1" applyAlignment="1">
      <alignment horizontal="center" vertical="center"/>
    </xf>
    <xf numFmtId="169" fontId="9" fillId="3" borderId="8" xfId="0" applyNumberFormat="1" applyFont="1" applyFill="1" applyBorder="1" applyAlignment="1">
      <alignment horizontal="center" vertical="center"/>
    </xf>
    <xf numFmtId="0" fontId="9" fillId="3" borderId="16" xfId="0" applyFont="1" applyFill="1" applyBorder="1" applyAlignment="1">
      <alignment horizontal="center" vertical="center"/>
    </xf>
    <xf numFmtId="1" fontId="0" fillId="7" borderId="0" xfId="0" applyNumberFormat="1" applyFill="1"/>
    <xf numFmtId="1" fontId="0" fillId="7" borderId="29" xfId="0" applyNumberFormat="1" applyFill="1" applyBorder="1"/>
    <xf numFmtId="1" fontId="0" fillId="7" borderId="26" xfId="0" applyNumberFormat="1" applyFill="1" applyBorder="1"/>
    <xf numFmtId="1" fontId="0" fillId="7" borderId="24" xfId="0" applyNumberFormat="1" applyFill="1" applyBorder="1"/>
    <xf numFmtId="0" fontId="0" fillId="25" borderId="0" xfId="0" applyFill="1" applyAlignment="1">
      <alignment vertical="center"/>
    </xf>
    <xf numFmtId="0" fontId="0" fillId="0" borderId="16" xfId="0" applyBorder="1" applyAlignment="1">
      <alignment vertical="center" wrapText="1"/>
    </xf>
    <xf numFmtId="0" fontId="15" fillId="12" borderId="0" xfId="0" applyFont="1" applyFill="1"/>
    <xf numFmtId="185" fontId="0" fillId="0" borderId="16" xfId="0" applyNumberFormat="1" applyBorder="1"/>
    <xf numFmtId="186" fontId="0" fillId="0" borderId="16" xfId="0" applyNumberFormat="1" applyBorder="1"/>
    <xf numFmtId="187" fontId="0" fillId="0" borderId="16" xfId="0" applyNumberFormat="1" applyBorder="1"/>
    <xf numFmtId="0" fontId="9" fillId="3" borderId="8" xfId="0" applyFont="1" applyFill="1" applyBorder="1" applyAlignment="1">
      <alignment horizontal="left"/>
    </xf>
    <xf numFmtId="0" fontId="7" fillId="24" borderId="0" xfId="0" applyFont="1" applyFill="1" applyAlignment="1">
      <alignment horizontal="left"/>
    </xf>
    <xf numFmtId="0" fontId="0" fillId="0" borderId="16" xfId="0" applyBorder="1" applyAlignment="1">
      <alignment horizontal="center" vertical="center"/>
    </xf>
    <xf numFmtId="2" fontId="27" fillId="14" borderId="31" xfId="0" applyNumberFormat="1" applyFont="1" applyFill="1" applyBorder="1" applyAlignment="1">
      <alignment horizontal="center" vertical="center" wrapText="1"/>
    </xf>
    <xf numFmtId="0" fontId="24" fillId="0" borderId="31" xfId="0" applyFont="1" applyBorder="1" applyAlignment="1">
      <alignment horizontal="left" vertical="center" wrapText="1"/>
    </xf>
    <xf numFmtId="0" fontId="27" fillId="14" borderId="31" xfId="0" applyFont="1" applyFill="1" applyBorder="1" applyAlignment="1">
      <alignment horizontal="center" vertical="center"/>
    </xf>
    <xf numFmtId="0" fontId="29" fillId="10" borderId="0" xfId="0" applyFont="1" applyFill="1" applyAlignment="1">
      <alignment horizontal="center" vertical="center"/>
    </xf>
    <xf numFmtId="0" fontId="25" fillId="14" borderId="0" xfId="0" applyFont="1" applyFill="1" applyAlignment="1">
      <alignment horizontal="center" vertical="center" wrapText="1"/>
    </xf>
    <xf numFmtId="0" fontId="24" fillId="5" borderId="0" xfId="0" applyFont="1" applyFill="1" applyAlignment="1" applyProtection="1">
      <alignment horizontal="center" vertical="center"/>
      <protection locked="0"/>
    </xf>
    <xf numFmtId="0" fontId="23" fillId="0" borderId="0" xfId="0" applyFont="1" applyAlignment="1">
      <alignment horizontal="center" vertical="center"/>
    </xf>
    <xf numFmtId="0" fontId="23" fillId="0" borderId="0" xfId="0" quotePrefix="1" applyFont="1" applyAlignment="1">
      <alignment horizontal="left" vertical="center" wrapText="1"/>
    </xf>
    <xf numFmtId="0" fontId="34" fillId="0" borderId="28" xfId="0" applyFont="1" applyBorder="1" applyAlignment="1">
      <alignment horizontal="justify" vertical="center" wrapText="1"/>
    </xf>
    <xf numFmtId="0" fontId="34" fillId="0" borderId="32" xfId="0" applyFont="1" applyBorder="1" applyAlignment="1">
      <alignment horizontal="justify" vertical="center" wrapText="1"/>
    </xf>
    <xf numFmtId="0" fontId="34" fillId="0" borderId="33" xfId="0" applyFont="1" applyBorder="1" applyAlignment="1">
      <alignment horizontal="justify" vertical="center" wrapText="1"/>
    </xf>
    <xf numFmtId="0" fontId="34" fillId="0" borderId="49" xfId="0" applyFont="1" applyBorder="1" applyAlignment="1">
      <alignment horizontal="justify" vertical="center" wrapText="1"/>
    </xf>
    <xf numFmtId="0" fontId="34" fillId="0" borderId="30" xfId="0" applyFont="1" applyBorder="1" applyAlignment="1">
      <alignment horizontal="center" vertical="center" wrapText="1"/>
    </xf>
    <xf numFmtId="0" fontId="34" fillId="0" borderId="44"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30"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179" fontId="0" fillId="0" borderId="16" xfId="0" applyNumberFormat="1" applyBorder="1" applyAlignment="1">
      <alignment horizontal="center"/>
    </xf>
    <xf numFmtId="0" fontId="0" fillId="13" borderId="16" xfId="0" applyFill="1" applyBorder="1" applyAlignment="1">
      <alignment horizontal="left"/>
    </xf>
    <xf numFmtId="2" fontId="0" fillId="0" borderId="16" xfId="0" applyNumberFormat="1" applyBorder="1" applyAlignment="1">
      <alignment horizontal="center"/>
    </xf>
    <xf numFmtId="0" fontId="0" fillId="7" borderId="5" xfId="0" applyFill="1" applyBorder="1" applyAlignment="1">
      <alignment horizontal="center" wrapText="1"/>
    </xf>
    <xf numFmtId="0" fontId="0" fillId="7" borderId="6" xfId="0" applyFill="1" applyBorder="1" applyAlignment="1">
      <alignment horizontal="center" wrapText="1"/>
    </xf>
    <xf numFmtId="0" fontId="0" fillId="7" borderId="2" xfId="0" applyFill="1" applyBorder="1" applyAlignment="1">
      <alignment horizontal="left"/>
    </xf>
    <xf numFmtId="0" fontId="0" fillId="7" borderId="4" xfId="0" applyFill="1" applyBorder="1" applyAlignment="1">
      <alignment horizontal="left"/>
    </xf>
    <xf numFmtId="0" fontId="0" fillId="0" borderId="7" xfId="0"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175" fontId="1" fillId="0" borderId="2" xfId="3" applyNumberFormat="1" applyFont="1" applyFill="1" applyBorder="1" applyAlignment="1">
      <alignment horizontal="center"/>
    </xf>
    <xf numFmtId="175" fontId="1" fillId="0" borderId="4" xfId="3" applyNumberFormat="1" applyFont="1" applyFill="1" applyBorder="1" applyAlignment="1">
      <alignment horizontal="center"/>
    </xf>
    <xf numFmtId="10" fontId="1" fillId="0" borderId="2" xfId="1" applyNumberFormat="1" applyFont="1" applyFill="1" applyBorder="1" applyAlignment="1">
      <alignment horizontal="center"/>
    </xf>
    <xf numFmtId="10" fontId="1" fillId="0" borderId="4" xfId="1" applyNumberFormat="1" applyFont="1" applyFill="1" applyBorder="1" applyAlignment="1">
      <alignment horizontal="center"/>
    </xf>
    <xf numFmtId="10" fontId="1" fillId="0" borderId="2" xfId="0" applyNumberFormat="1" applyFont="1" applyBorder="1" applyAlignment="1">
      <alignment horizontal="center"/>
    </xf>
    <xf numFmtId="10" fontId="1" fillId="0" borderId="4" xfId="0" applyNumberFormat="1" applyFont="1" applyBorder="1" applyAlignment="1">
      <alignment horizontal="center"/>
    </xf>
    <xf numFmtId="175" fontId="0" fillId="0" borderId="15" xfId="3" applyNumberFormat="1" applyFont="1" applyFill="1" applyBorder="1" applyAlignment="1">
      <alignment horizontal="center" vertical="center"/>
    </xf>
    <xf numFmtId="175" fontId="0" fillId="0" borderId="18" xfId="3" applyNumberFormat="1" applyFont="1" applyFill="1" applyBorder="1" applyAlignment="1">
      <alignment horizontal="center" vertical="center"/>
    </xf>
    <xf numFmtId="0" fontId="0" fillId="0" borderId="16" xfId="0" applyBorder="1" applyAlignment="1">
      <alignment horizontal="left" vertical="center" wrapText="1"/>
    </xf>
    <xf numFmtId="0" fontId="18" fillId="0" borderId="1" xfId="2" applyFont="1" applyBorder="1" applyAlignment="1">
      <alignment horizontal="left"/>
    </xf>
    <xf numFmtId="0" fontId="12" fillId="7" borderId="1" xfId="0" applyFont="1" applyFill="1" applyBorder="1" applyAlignment="1">
      <alignment horizontal="left"/>
    </xf>
    <xf numFmtId="0" fontId="12" fillId="0" borderId="11" xfId="0" applyFont="1" applyBorder="1" applyAlignment="1">
      <alignment horizontal="left" vertical="center"/>
    </xf>
    <xf numFmtId="0" fontId="12" fillId="0" borderId="0" xfId="0" applyFont="1" applyAlignment="1">
      <alignment horizontal="left" vertical="center"/>
    </xf>
    <xf numFmtId="0" fontId="12" fillId="0" borderId="21" xfId="0" applyFont="1" applyBorder="1" applyAlignment="1">
      <alignment horizontal="left" vertical="center"/>
    </xf>
    <xf numFmtId="0" fontId="12" fillId="0" borderId="23" xfId="0" applyFont="1" applyBorder="1" applyAlignment="1">
      <alignment horizontal="left" vertical="center"/>
    </xf>
    <xf numFmtId="0" fontId="12" fillId="0" borderId="22" xfId="0" applyFont="1" applyBorder="1" applyAlignment="1">
      <alignment horizontal="left" vertical="center"/>
    </xf>
    <xf numFmtId="0" fontId="12" fillId="0" borderId="17" xfId="0" applyFont="1" applyBorder="1" applyAlignment="1">
      <alignment horizontal="left" vertical="center"/>
    </xf>
    <xf numFmtId="0" fontId="12" fillId="0" borderId="13" xfId="0" applyFont="1" applyBorder="1" applyAlignment="1">
      <alignment horizontal="left" vertical="center"/>
    </xf>
    <xf numFmtId="0" fontId="0" fillId="7" borderId="1" xfId="0" applyFill="1" applyBorder="1" applyAlignment="1">
      <alignment horizontal="left"/>
    </xf>
    <xf numFmtId="0" fontId="18" fillId="0" borderId="1" xfId="2" applyFont="1" applyBorder="1" applyAlignment="1">
      <alignment horizontal="left" vertical="center"/>
    </xf>
  </cellXfs>
  <cellStyles count="9">
    <cellStyle name="Excel Built-in Normal" xfId="5" xr:uid="{00000000-0005-0000-0000-000001000000}"/>
    <cellStyle name="Lien hypertexte" xfId="2" builtinId="8"/>
    <cellStyle name="Milliers" xfId="8" builtinId="3"/>
    <cellStyle name="Milliers 2" xfId="7" xr:uid="{00000000-0005-0000-0000-000003000000}"/>
    <cellStyle name="Monétaire" xfId="3" builtinId="4"/>
    <cellStyle name="Normal" xfId="0" builtinId="0"/>
    <cellStyle name="Normal 2" xfId="4" xr:uid="{00000000-0005-0000-0000-000006000000}"/>
    <cellStyle name="Pourcentage" xfId="1" builtinId="5"/>
    <cellStyle name="Pourcentage 2" xfId="6" xr:uid="{00000000-0005-0000-0000-000008000000}"/>
  </cellStyles>
  <dxfs count="1">
    <dxf>
      <font>
        <color rgb="FF9C0006"/>
      </font>
      <fill>
        <patternFill>
          <bgColor rgb="FFFFC7CE"/>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16565</xdr:colOff>
      <xdr:row>6</xdr:row>
      <xdr:rowOff>99391</xdr:rowOff>
    </xdr:from>
    <xdr:to>
      <xdr:col>4</xdr:col>
      <xdr:colOff>760515</xdr:colOff>
      <xdr:row>11</xdr:row>
      <xdr:rowOff>157655</xdr:rowOff>
    </xdr:to>
    <xdr:grpSp>
      <xdr:nvGrpSpPr>
        <xdr:cNvPr id="2" name="Groupe 1">
          <a:extLst>
            <a:ext uri="{FF2B5EF4-FFF2-40B4-BE49-F238E27FC236}">
              <a16:creationId xmlns:a16="http://schemas.microsoft.com/office/drawing/2014/main" id="{00000000-0008-0000-0C00-000002000000}"/>
            </a:ext>
          </a:extLst>
        </xdr:cNvPr>
        <xdr:cNvGrpSpPr/>
      </xdr:nvGrpSpPr>
      <xdr:grpSpPr>
        <a:xfrm>
          <a:off x="5541065" y="4109416"/>
          <a:ext cx="1344025" cy="991714"/>
          <a:chOff x="5915496" y="867960"/>
          <a:chExt cx="3157826" cy="1010764"/>
        </a:xfrm>
      </xdr:grpSpPr>
      <xdr:sp macro="" textlink="">
        <xdr:nvSpPr>
          <xdr:cNvPr id="3" name="Triangle isocèle 2">
            <a:extLst>
              <a:ext uri="{FF2B5EF4-FFF2-40B4-BE49-F238E27FC236}">
                <a16:creationId xmlns:a16="http://schemas.microsoft.com/office/drawing/2014/main" id="{00000000-0008-0000-0C00-000003000000}"/>
              </a:ext>
            </a:extLst>
          </xdr:cNvPr>
          <xdr:cNvSpPr/>
        </xdr:nvSpPr>
        <xdr:spPr>
          <a:xfrm rot="10800000">
            <a:off x="5928960" y="1458310"/>
            <a:ext cx="541471" cy="420414"/>
          </a:xfrm>
          <a:prstGeom prst="triangl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Rectangle 5">
            <a:extLst>
              <a:ext uri="{FF2B5EF4-FFF2-40B4-BE49-F238E27FC236}">
                <a16:creationId xmlns:a16="http://schemas.microsoft.com/office/drawing/2014/main" id="{00000000-0008-0000-0C00-000004000000}"/>
              </a:ext>
            </a:extLst>
          </xdr:cNvPr>
          <xdr:cNvSpPr/>
        </xdr:nvSpPr>
        <xdr:spPr>
          <a:xfrm>
            <a:off x="5915496" y="867960"/>
            <a:ext cx="3157826" cy="667736"/>
          </a:xfrm>
          <a:prstGeom prst="wedgeRectCallout">
            <a:avLst>
              <a:gd name="adj1" fmla="val 19542"/>
              <a:gd name="adj2" fmla="val 21119"/>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 = le projet a un impact positif sur ce critère</a:t>
            </a:r>
          </a:p>
          <a:p>
            <a:pPr algn="l"/>
            <a:r>
              <a:rPr lang="fr-FR" sz="1100"/>
              <a:t>0 = le projet a un impact  neutre sur ce critère</a:t>
            </a:r>
          </a:p>
          <a:p>
            <a:pPr algn="l"/>
            <a:r>
              <a:rPr lang="fr-FR" sz="1100"/>
              <a:t>- = le projet a un impact négatif sur ce critère</a:t>
            </a:r>
          </a:p>
        </xdr:txBody>
      </xdr:sp>
    </xdr:grpSp>
    <xdr:clientData/>
  </xdr:twoCellAnchor>
  <xdr:twoCellAnchor editAs="oneCell">
    <xdr:from>
      <xdr:col>0</xdr:col>
      <xdr:colOff>0</xdr:colOff>
      <xdr:row>0</xdr:row>
      <xdr:rowOff>0</xdr:rowOff>
    </xdr:from>
    <xdr:to>
      <xdr:col>7</xdr:col>
      <xdr:colOff>0</xdr:colOff>
      <xdr:row>0</xdr:row>
      <xdr:rowOff>2806260</xdr:rowOff>
    </xdr:to>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662" b="87974"/>
        <a:stretch/>
      </xdr:blipFill>
      <xdr:spPr>
        <a:xfrm>
          <a:off x="0" y="0"/>
          <a:ext cx="19094450" cy="2806260"/>
        </a:xfrm>
        <a:prstGeom prst="rect">
          <a:avLst/>
        </a:prstGeom>
      </xdr:spPr>
    </xdr:pic>
    <xdr:clientData/>
  </xdr:twoCellAnchor>
  <xdr:twoCellAnchor editAs="oneCell">
    <xdr:from>
      <xdr:col>4</xdr:col>
      <xdr:colOff>2055091</xdr:colOff>
      <xdr:row>0</xdr:row>
      <xdr:rowOff>473365</xdr:rowOff>
    </xdr:from>
    <xdr:to>
      <xdr:col>5</xdr:col>
      <xdr:colOff>298675</xdr:colOff>
      <xdr:row>0</xdr:row>
      <xdr:rowOff>2401456</xdr:rowOff>
    </xdr:to>
    <xdr:pic>
      <xdr:nvPicPr>
        <xdr:cNvPr id="6" name="Imag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68591" y="473365"/>
          <a:ext cx="2047234" cy="19280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deme.fr/Users/thouins/Desktop/BUREAU/Tableur/Tableur_biomasse_fc_v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irect-ademebox.ademe.fr/perso/ferenct/Documents/2%20-%20M&#233;thanisation/Projets/EARL%20Vincent/Demande%20d'aide%20investissements/Copie%20de%20af_methanisation_v201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ferenct/Documents/2%20-%20M&#233;thanisation/Projets/EARL%20Vincent/Demande%20d'aide%20investissements/Copie%20de%20af_methanisation_v201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ferenct\AppData\Local\Microsoft\Windows\INetCache\Content.Outlook\RCL34EBW\3-AGRIVERT%20BIOMETHANE%20ADEME%20BP%20-%20Version%20d&#233;finitive%20final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eme.intra\paris$\PROJETS\Plan_Hydrogene\1-Programmes\AAP\AAP%20Ecosyst&#232;mes%20territoriaux%202020\Cl&#244;ture%20d&#233;cembre\VhyGo-44%2021PLD0391\4-Contractualisation\AF_H2_VHYGO%20CARENE%20LHYFE%20lab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eme.intra\LIM$\F:\X:\Pole%20Territoires%20Durables\04%20AGRICULTURE%20METHANISATION%20BIOMASSE\a%20METHANISATION%20-%20ENERGIE&amp;GES\1%20M&#233;thanisation\Instruction\Dossiers%20de%20demande%202018\Analyse%20technique%20et%20&#233;conomique%20-%20pd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llaboratif.ademe.fr/PROJETS/Programme_amelioration_continue/1-Fonds_dechets/03.%20LIVRABLES%20FDS%20DECHETS/OS4%20-%20Tableau%20financier/Ressources/AF_biomasse_V23-03-2018.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eme.intra\angers$\PROJETS\Programme_amelioration_continue\1-Fonds_dechets\03.%20LIVRABLES%20FDS%20DECHETS\OS4%20-%20Tableau%20financier\Ressources\AF_biomasse_V23-03-201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intrademe/SERVICES/SBF/boissonc/SBF/Analyses%20nouveaux%20SA+RG/Nouveaux%20SA+RG/Analyse%20AIDE%20CONNAISSANCE/Versions%20finales/AF%20RDI-Vfinale%20pour%20guid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ueil"/>
      <sheetName val="caractéristiques projet"/>
      <sheetName val="Résultats"/>
      <sheetName val="solution biomasse"/>
      <sheetName val="solution de reference"/>
      <sheetName val="grilles FC"/>
      <sheetName val="TEC Production"/>
      <sheetName val="TEC Réseau (2)"/>
      <sheetName val="evolution des couts"/>
      <sheetName val="TEC Réseau"/>
      <sheetName val="Evolution couts"/>
      <sheetName val="Détails sous-stations"/>
      <sheetName val="menu deroulant"/>
      <sheetName val="Feuil1"/>
    </sheetNames>
    <sheetDataSet>
      <sheetData sheetId="0"/>
      <sheetData sheetId="1">
        <row r="9">
          <cell r="D9">
            <v>2</v>
          </cell>
        </row>
        <row r="10">
          <cell r="D10">
            <v>1</v>
          </cell>
        </row>
        <row r="12">
          <cell r="D12">
            <v>40000</v>
          </cell>
        </row>
        <row r="17">
          <cell r="D17">
            <v>8000</v>
          </cell>
        </row>
        <row r="18">
          <cell r="D18">
            <v>35000</v>
          </cell>
        </row>
        <row r="22">
          <cell r="D22">
            <v>24</v>
          </cell>
        </row>
        <row r="26">
          <cell r="D26">
            <v>15000</v>
          </cell>
        </row>
        <row r="27">
          <cell r="D27">
            <v>7000</v>
          </cell>
        </row>
        <row r="34">
          <cell r="D34">
            <v>50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paramètres"/>
      <sheetName val="List"/>
      <sheetName val="AF"/>
      <sheetName val="ERD"/>
    </sheetNames>
    <sheetDataSet>
      <sheetData sheetId="0" refreshError="1"/>
      <sheetData sheetId="1" refreshError="1"/>
      <sheetData sheetId="2" refreshError="1">
        <row r="2">
          <cell r="E2" t="str">
            <v>Oui</v>
          </cell>
          <cell r="L2" t="str">
            <v>détaillé</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paramètres"/>
      <sheetName val="List"/>
      <sheetName val="AF"/>
      <sheetName val="ERD"/>
    </sheetNames>
    <sheetDataSet>
      <sheetData sheetId="0"/>
      <sheetData sheetId="1"/>
      <sheetData sheetId="2">
        <row r="2">
          <cell r="E2" t="str">
            <v>Oui</v>
          </cell>
          <cell r="L2" t="str">
            <v>détaillé</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èle"/>
      <sheetName val="Mode d'emploi"/>
      <sheetName val="1-Hypothèses techniques"/>
      <sheetName val="2-1 Bilan énergétique Injection"/>
      <sheetName val="3-Ration retenue pour l'unité"/>
      <sheetName val="4-Hypothèses économiques"/>
      <sheetName val="5-Détail investissement"/>
      <sheetName val="6- CEP"/>
      <sheetName val="7 - Volet financier"/>
      <sheetName val="Tableau d'amortissement 1"/>
      <sheetName val="Tableau d'amortissement 2"/>
      <sheetName val="Feuil10"/>
    </sheetNames>
    <sheetDataSet>
      <sheetData sheetId="0"/>
      <sheetData sheetId="1"/>
      <sheetData sheetId="2"/>
      <sheetData sheetId="3"/>
      <sheetData sheetId="4"/>
      <sheetData sheetId="5"/>
      <sheetData sheetId="6">
        <row r="25">
          <cell r="D25">
            <v>70</v>
          </cell>
        </row>
        <row r="52">
          <cell r="F52">
            <v>333338.76</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Modalité de calcul"/>
      <sheetName val="Paramètres"/>
      <sheetName val="Instruction"/>
      <sheetName val="AF1"/>
      <sheetName val="AF2-mandants"/>
      <sheetName val="AF3-mandant individuel"/>
      <sheetName val="ERD1"/>
      <sheetName val="Attestation objectifs"/>
      <sheetName val="Attestation de realisation"/>
      <sheetName val="ERD2"/>
      <sheetName val="ERD3"/>
    </sheetNames>
    <sheetDataSet>
      <sheetData sheetId="0" refreshError="1"/>
      <sheetData sheetId="1" refreshError="1"/>
      <sheetData sheetId="2" refreshError="1"/>
      <sheetData sheetId="3">
        <row r="20">
          <cell r="D20" t="str">
            <v>Oui</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 d'emploi"/>
      <sheetName val="0-Hypothèses techniques"/>
      <sheetName val="0-Ration retenue pour l'unité"/>
      <sheetName val="0-Hypothèses économiques"/>
      <sheetName val="1-Détail investissement"/>
      <sheetName val="2-Bilan prévisionnel"/>
      <sheetName val="3-Solution référence"/>
      <sheetName val="4- Plan de financement"/>
      <sheetName val="BDD"/>
      <sheetName val="Feuil1"/>
    </sheetNames>
    <sheetDataSet>
      <sheetData sheetId="0"/>
      <sheetData sheetId="1"/>
      <sheetData sheetId="2"/>
      <sheetData sheetId="3"/>
      <sheetData sheetId="4"/>
      <sheetData sheetId="5"/>
      <sheetData sheetId="6"/>
      <sheetData sheetId="7"/>
      <sheetData sheetId="8">
        <row r="2">
          <cell r="A2" t="str">
            <v>Cogénération</v>
          </cell>
        </row>
        <row r="3">
          <cell r="A3" t="str">
            <v>Injection biogaz</v>
          </cell>
        </row>
        <row r="4">
          <cell r="A4" t="str">
            <v>100% chaleur</v>
          </cell>
        </row>
        <row r="6">
          <cell r="A6" t="str">
            <v>renouvellement de la solution existente pour la production d'énergie</v>
          </cell>
        </row>
        <row r="7">
          <cell r="A7" t="str">
            <v>chaudière gaz naturel de puissance thermique équivalente</v>
          </cell>
        </row>
        <row r="8">
          <cell r="A8" t="str">
            <v>cogénération gaz naturel de même puissance électrique</v>
          </cell>
        </row>
      </sheetData>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éf. des données"/>
      <sheetName val="Barème et limites des aides"/>
      <sheetName val="Biomasse forfait"/>
      <sheetName val="Biomasse analyse éco"/>
    </sheetNames>
    <sheetDataSet>
      <sheetData sheetId="0">
        <row r="12">
          <cell r="A12" t="str">
            <v>Oui</v>
          </cell>
        </row>
        <row r="17">
          <cell r="A17" t="str">
            <v>Métropole</v>
          </cell>
        </row>
        <row r="18">
          <cell r="A18" t="str">
            <v>Drom-Com</v>
          </cell>
        </row>
        <row r="19">
          <cell r="A19" t="str">
            <v>Corse</v>
          </cell>
        </row>
        <row r="20">
          <cell r="A20" t="str">
            <v>Zone A.F.R.</v>
          </cell>
        </row>
        <row r="24">
          <cell r="A24" t="str">
            <v>Économique</v>
          </cell>
        </row>
        <row r="25">
          <cell r="A25" t="str">
            <v>Non économique</v>
          </cell>
        </row>
        <row r="29">
          <cell r="A29" t="str">
            <v>Petite</v>
          </cell>
        </row>
        <row r="30">
          <cell r="A30" t="str">
            <v>Moyenne</v>
          </cell>
        </row>
        <row r="31">
          <cell r="A31" t="str">
            <v>Grande</v>
          </cell>
        </row>
      </sheetData>
      <sheetData sheetId="1"/>
      <sheetData sheetId="2"/>
      <sheetData sheetId="3">
        <row r="12">
          <cell r="S12"/>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éf. des données"/>
      <sheetName val="Barème et limites des aides"/>
      <sheetName val="Biomasse forfait"/>
      <sheetName val="Biomasse analyse éco"/>
    </sheetNames>
    <sheetDataSet>
      <sheetData sheetId="0">
        <row r="17">
          <cell r="A17" t="str">
            <v>Métropole</v>
          </cell>
        </row>
        <row r="18">
          <cell r="A18" t="str">
            <v>Drom-Com</v>
          </cell>
        </row>
        <row r="19">
          <cell r="A19" t="str">
            <v>Corse</v>
          </cell>
        </row>
        <row r="20">
          <cell r="A20" t="str">
            <v>Zone A.F.R.</v>
          </cell>
        </row>
        <row r="24">
          <cell r="A24" t="str">
            <v>Économique</v>
          </cell>
        </row>
        <row r="25">
          <cell r="A25" t="str">
            <v>Non économique</v>
          </cell>
        </row>
        <row r="29">
          <cell r="A29" t="str">
            <v>Petite</v>
          </cell>
        </row>
        <row r="30">
          <cell r="A30" t="str">
            <v>Moyenne</v>
          </cell>
        </row>
        <row r="31">
          <cell r="A31" t="str">
            <v>Grande</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ice"/>
      <sheetName val="partenaire1-Coord"/>
      <sheetName val="partenaire2"/>
      <sheetName val="partenaire3"/>
      <sheetName val="partenaire4"/>
      <sheetName val="partenaire5"/>
      <sheetName val="partenaire6"/>
      <sheetName val="partenaire7"/>
      <sheetName val="Feuil1"/>
      <sheetName val="Feuil2"/>
      <sheetName val="Synthèses"/>
    </sheetNames>
    <sheetDataSet>
      <sheetData sheetId="0" refreshError="1"/>
      <sheetData sheetId="1">
        <row r="1">
          <cell r="AO1" t="str">
            <v>Convention de financement</v>
          </cell>
          <cell r="AT1" t="str">
            <v>12-1-1</v>
          </cell>
        </row>
        <row r="2">
          <cell r="AO2" t="str">
            <v>Décision de financement</v>
          </cell>
          <cell r="AT2" t="str">
            <v>12-1-2</v>
          </cell>
        </row>
        <row r="3">
          <cell r="AT3" t="str">
            <v>12-1-3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DE BOHAN Armelle" id="{FAE6A1F9-C5B8-4764-92D6-2C25D98296FA}" userId="S::armelle.debohan@ademe.fr::39599d3b-d2db-4707-b46b-8d4acd0193fe"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3" dT="2023-03-30T09:27:11.77" personId="{FAE6A1F9-C5B8-4764-92D6-2C25D98296FA}" id="{D33EA945-1603-49E9-94F5-0C7568D53F8E}">
    <text>Colonne J à L: Utile pour le calcul du critère Efficacité en mobilité (calcul automatique - hypothèse fonctionnelle ci-après)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www.douane.gouv.fr/demarche/demander-le-remboursement-partiel-de-la-ticpe-exploitant-de-taxi" TargetMode="External"/><Relationship Id="rId7" Type="http://schemas.openxmlformats.org/officeDocument/2006/relationships/hyperlink" Target="https://www.prix-carburants.developpement-durable.gouv.fr/petrole/se_cons_fr.htm" TargetMode="External"/><Relationship Id="rId2" Type="http://schemas.openxmlformats.org/officeDocument/2006/relationships/hyperlink" Target="https://www.ecologique-solidaire.gouv.fr/sites/default/files/Th%C3%A9ma%20-%20Concept%20autoroute%20%C3%A9lectrique.pdf" TargetMode="External"/><Relationship Id="rId1" Type="http://schemas.openxmlformats.org/officeDocument/2006/relationships/hyperlink" Target="https://www.ecologique-solidaire.gouv.fr/sites/default/files/Th%C3%A9ma%20-%20Concept%20autoroute%20%C3%A9lectrique.pdf" TargetMode="External"/><Relationship Id="rId6" Type="http://schemas.openxmlformats.org/officeDocument/2006/relationships/hyperlink" Target="https://www.ecologique-solidaire.gouv.fr/sites/default/files/2019-07-Rapport-IRVE.pdf" TargetMode="External"/><Relationship Id="rId5" Type="http://schemas.openxmlformats.org/officeDocument/2006/relationships/hyperlink" Target="https://www.service-public.fr/professionnels-entreprises/vosdroits/F31222" TargetMode="External"/><Relationship Id="rId10" Type="http://schemas.openxmlformats.org/officeDocument/2006/relationships/comments" Target="../comments2.xml"/><Relationship Id="rId4" Type="http://schemas.openxmlformats.org/officeDocument/2006/relationships/hyperlink" Target="https://www.prix-carburants.developpement-durable.gouv.fr/petrole/se_cons_fr.htm" TargetMode="External"/><Relationship Id="rId9"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5CFB0-AD77-4B21-B53C-CEE2EA6BB73A}">
  <sheetPr>
    <tabColor theme="8" tint="0.79998168889431442"/>
  </sheetPr>
  <dimension ref="A1:Q37"/>
  <sheetViews>
    <sheetView zoomScaleNormal="100" workbookViewId="0">
      <selection activeCell="E36" sqref="E36"/>
    </sheetView>
  </sheetViews>
  <sheetFormatPr baseColWidth="10" defaultRowHeight="15" x14ac:dyDescent="0.25"/>
  <cols>
    <col min="1" max="1" width="5.85546875" customWidth="1"/>
    <col min="2" max="2" width="34.7109375" customWidth="1"/>
  </cols>
  <sheetData>
    <row r="1" spans="1:17" x14ac:dyDescent="0.25">
      <c r="A1" s="13" t="s">
        <v>615</v>
      </c>
    </row>
    <row r="2" spans="1:17" x14ac:dyDescent="0.25">
      <c r="A2" s="13" t="s">
        <v>616</v>
      </c>
    </row>
    <row r="3" spans="1:17" x14ac:dyDescent="0.25">
      <c r="A3" s="45" t="s">
        <v>21</v>
      </c>
      <c r="B3" s="13" t="s">
        <v>642</v>
      </c>
      <c r="C3" s="13"/>
    </row>
    <row r="4" spans="1:17" x14ac:dyDescent="0.25">
      <c r="A4" s="45" t="s">
        <v>21</v>
      </c>
      <c r="B4" s="13" t="s">
        <v>63</v>
      </c>
      <c r="C4" s="13"/>
    </row>
    <row r="5" spans="1:17" s="11" customFormat="1" ht="15.75" thickBot="1" x14ac:dyDescent="0.3">
      <c r="A5" s="196" t="s">
        <v>21</v>
      </c>
      <c r="B5" s="14" t="s">
        <v>632</v>
      </c>
      <c r="C5" s="14"/>
    </row>
    <row r="6" spans="1:17" s="47" customFormat="1" x14ac:dyDescent="0.25">
      <c r="A6" s="191" t="s">
        <v>22</v>
      </c>
      <c r="B6" s="190" t="s">
        <v>882</v>
      </c>
      <c r="C6" s="268"/>
    </row>
    <row r="7" spans="1:17" x14ac:dyDescent="0.25">
      <c r="A7" s="19" t="s">
        <v>21</v>
      </c>
      <c r="B7" t="s">
        <v>883</v>
      </c>
      <c r="C7" s="13"/>
    </row>
    <row r="8" spans="1:17" s="11" customFormat="1" ht="15.75" thickBot="1" x14ac:dyDescent="0.3">
      <c r="A8" s="196"/>
      <c r="B8" s="14"/>
      <c r="C8" s="14"/>
    </row>
    <row r="9" spans="1:17" s="47" customFormat="1" x14ac:dyDescent="0.25">
      <c r="A9" s="191" t="s">
        <v>23</v>
      </c>
      <c r="B9" s="190" t="s">
        <v>617</v>
      </c>
      <c r="C9" s="190"/>
    </row>
    <row r="10" spans="1:17" x14ac:dyDescent="0.25">
      <c r="A10" s="19" t="s">
        <v>21</v>
      </c>
      <c r="B10" t="s">
        <v>799</v>
      </c>
    </row>
    <row r="11" spans="1:17" x14ac:dyDescent="0.25">
      <c r="A11" s="19" t="s">
        <v>21</v>
      </c>
      <c r="B11" t="s">
        <v>802</v>
      </c>
    </row>
    <row r="12" spans="1:17" x14ac:dyDescent="0.25">
      <c r="A12" s="19"/>
      <c r="B12" s="195" t="s">
        <v>25</v>
      </c>
      <c r="C12" t="s">
        <v>631</v>
      </c>
    </row>
    <row r="13" spans="1:17" x14ac:dyDescent="0.25">
      <c r="A13" s="19"/>
      <c r="B13" s="195" t="s">
        <v>25</v>
      </c>
      <c r="C13" t="s">
        <v>630</v>
      </c>
    </row>
    <row r="14" spans="1:17" x14ac:dyDescent="0.25">
      <c r="A14" s="19"/>
      <c r="B14" s="195" t="s">
        <v>25</v>
      </c>
      <c r="C14" s="20" t="s">
        <v>683</v>
      </c>
      <c r="D14" s="18"/>
      <c r="E14" s="18"/>
      <c r="F14" s="18"/>
      <c r="G14" s="18"/>
      <c r="H14" s="18"/>
      <c r="I14" s="18"/>
      <c r="J14" s="18"/>
      <c r="K14" s="18"/>
      <c r="L14" s="18"/>
      <c r="M14" s="18"/>
      <c r="N14" s="18"/>
      <c r="O14" s="18"/>
      <c r="P14" s="18"/>
      <c r="Q14" s="18"/>
    </row>
    <row r="15" spans="1:17" x14ac:dyDescent="0.25">
      <c r="A15" s="19" t="s">
        <v>21</v>
      </c>
      <c r="B15" t="s">
        <v>801</v>
      </c>
      <c r="C15" s="18"/>
      <c r="D15" s="18"/>
      <c r="E15" s="18"/>
      <c r="F15" s="18"/>
      <c r="G15" s="18"/>
      <c r="H15" s="18"/>
      <c r="I15" s="18"/>
      <c r="J15" s="18"/>
      <c r="K15" s="18"/>
      <c r="L15" s="18"/>
      <c r="M15" s="18"/>
      <c r="N15" s="18"/>
      <c r="O15" s="18"/>
      <c r="P15" s="18"/>
      <c r="Q15" s="18"/>
    </row>
    <row r="16" spans="1:17" s="11" customFormat="1" ht="15.75" thickBot="1" x14ac:dyDescent="0.3">
      <c r="A16" s="34"/>
      <c r="C16" s="248"/>
      <c r="D16" s="248"/>
      <c r="E16" s="248"/>
      <c r="F16" s="248"/>
      <c r="G16" s="248"/>
      <c r="H16" s="248"/>
      <c r="I16" s="248"/>
      <c r="J16" s="248"/>
      <c r="K16" s="248"/>
      <c r="L16" s="248"/>
      <c r="M16" s="248"/>
      <c r="N16" s="248"/>
      <c r="O16" s="248"/>
      <c r="P16" s="248"/>
      <c r="Q16" s="248"/>
    </row>
    <row r="17" spans="1:3" s="47" customFormat="1" x14ac:dyDescent="0.25">
      <c r="A17" s="191" t="s">
        <v>24</v>
      </c>
      <c r="B17" s="190" t="s">
        <v>618</v>
      </c>
      <c r="C17" s="190"/>
    </row>
    <row r="18" spans="1:3" x14ac:dyDescent="0.25">
      <c r="A18" s="19" t="s">
        <v>21</v>
      </c>
      <c r="B18" t="s">
        <v>815</v>
      </c>
    </row>
    <row r="19" spans="1:3" x14ac:dyDescent="0.25">
      <c r="A19" s="19" t="s">
        <v>21</v>
      </c>
      <c r="B19" t="s">
        <v>783</v>
      </c>
    </row>
    <row r="20" spans="1:3" x14ac:dyDescent="0.25">
      <c r="A20" s="19"/>
      <c r="B20" s="195" t="s">
        <v>25</v>
      </c>
      <c r="C20" t="s">
        <v>784</v>
      </c>
    </row>
    <row r="21" spans="1:3" s="11" customFormat="1" ht="15.75" thickBot="1" x14ac:dyDescent="0.3">
      <c r="A21" s="12"/>
    </row>
    <row r="22" spans="1:3" s="47" customFormat="1" x14ac:dyDescent="0.25">
      <c r="A22" s="191" t="s">
        <v>58</v>
      </c>
      <c r="B22" s="190" t="s">
        <v>619</v>
      </c>
      <c r="C22" s="190"/>
    </row>
    <row r="23" spans="1:3" x14ac:dyDescent="0.25">
      <c r="A23" s="19" t="s">
        <v>21</v>
      </c>
      <c r="B23" t="s">
        <v>692</v>
      </c>
    </row>
    <row r="24" spans="1:3" s="11" customFormat="1" ht="15.75" thickBot="1" x14ac:dyDescent="0.3">
      <c r="A24" s="12"/>
    </row>
    <row r="25" spans="1:3" s="47" customFormat="1" x14ac:dyDescent="0.25">
      <c r="A25" s="191" t="s">
        <v>806</v>
      </c>
      <c r="B25" s="190" t="s">
        <v>803</v>
      </c>
      <c r="C25" s="190"/>
    </row>
    <row r="26" spans="1:3" s="19" customFormat="1" x14ac:dyDescent="0.25">
      <c r="A26" s="19" t="s">
        <v>21</v>
      </c>
      <c r="B26" s="27" t="s">
        <v>804</v>
      </c>
    </row>
    <row r="27" spans="1:3" x14ac:dyDescent="0.25">
      <c r="A27" s="19"/>
      <c r="B27" s="195" t="s">
        <v>25</v>
      </c>
      <c r="C27" t="s">
        <v>805</v>
      </c>
    </row>
    <row r="28" spans="1:3" s="11" customFormat="1" ht="15.75" thickBot="1" x14ac:dyDescent="0.3">
      <c r="A28" s="34"/>
    </row>
    <row r="29" spans="1:3" s="47" customFormat="1" x14ac:dyDescent="0.25">
      <c r="A29" s="191" t="s">
        <v>807</v>
      </c>
      <c r="B29" s="190" t="s">
        <v>808</v>
      </c>
      <c r="C29" s="190"/>
    </row>
    <row r="30" spans="1:3" x14ac:dyDescent="0.25">
      <c r="A30" s="19" t="s">
        <v>21</v>
      </c>
      <c r="B30" t="s">
        <v>812</v>
      </c>
    </row>
    <row r="31" spans="1:3" x14ac:dyDescent="0.25">
      <c r="A31" s="19"/>
      <c r="B31" s="195" t="s">
        <v>25</v>
      </c>
      <c r="C31" t="s">
        <v>813</v>
      </c>
    </row>
    <row r="32" spans="1:3" x14ac:dyDescent="0.25">
      <c r="A32" s="19"/>
      <c r="B32" s="195" t="s">
        <v>25</v>
      </c>
      <c r="C32" t="s">
        <v>814</v>
      </c>
    </row>
    <row r="33" spans="1:3" s="11" customFormat="1" ht="15.75" thickBot="1" x14ac:dyDescent="0.3">
      <c r="A33" s="34"/>
    </row>
    <row r="34" spans="1:3" s="47" customFormat="1" x14ac:dyDescent="0.25">
      <c r="A34" s="191" t="s">
        <v>881</v>
      </c>
      <c r="B34" s="190" t="s">
        <v>809</v>
      </c>
      <c r="C34" s="190"/>
    </row>
    <row r="35" spans="1:3" x14ac:dyDescent="0.25">
      <c r="A35" s="19" t="s">
        <v>21</v>
      </c>
      <c r="B35" t="s">
        <v>693</v>
      </c>
    </row>
    <row r="36" spans="1:3" x14ac:dyDescent="0.25">
      <c r="A36" s="19" t="s">
        <v>21</v>
      </c>
      <c r="B36" t="s">
        <v>810</v>
      </c>
    </row>
    <row r="37" spans="1:3" x14ac:dyDescent="0.25">
      <c r="A37" s="19" t="s">
        <v>21</v>
      </c>
      <c r="B37" t="s">
        <v>811</v>
      </c>
    </row>
  </sheetData>
  <sheetProtection algorithmName="SHA-512" hashValue="amrrrq/1SMDlcSO9GyyKDrKy+DDuOWtamWORNpgnbmj8ip376Y4+qjxpWteuBLfnTm6wS34/caOeQBQZM6P8yw==" saltValue="tuRD36flYcORI+uM9eSbPg==" spinCount="100000" sheet="1" objects="1" scenarios="1"/>
  <pageMargins left="0.7" right="0.7" top="0.75" bottom="0.75" header="0.3" footer="0.3"/>
  <pageSetup paperSize="9"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6C2E-0BCD-4BE2-92C7-3B8958AFAD3F}">
  <sheetPr>
    <tabColor theme="7" tint="0.79998168889431442"/>
  </sheetPr>
  <dimension ref="A1:N22"/>
  <sheetViews>
    <sheetView topLeftCell="B12" zoomScaleNormal="100" workbookViewId="0">
      <selection activeCell="E13" sqref="E13"/>
    </sheetView>
  </sheetViews>
  <sheetFormatPr baseColWidth="10" defaultColWidth="10.7109375" defaultRowHeight="14.25" x14ac:dyDescent="0.2"/>
  <cols>
    <col min="1" max="1" width="25.5703125" style="28" customWidth="1"/>
    <col min="2" max="2" width="26.5703125" style="64" customWidth="1"/>
    <col min="3" max="3" width="30.7109375" style="65" customWidth="1"/>
    <col min="4" max="4" width="9" style="30" customWidth="1"/>
    <col min="5" max="5" width="54.42578125" style="66" customWidth="1"/>
    <col min="6" max="6" width="58.5703125" style="30" customWidth="1"/>
    <col min="7" max="7" width="68.5703125" style="65" customWidth="1"/>
    <col min="8" max="8" width="21" style="28" customWidth="1"/>
    <col min="9" max="9" width="10.7109375" style="28"/>
    <col min="10" max="10" width="28.5703125" style="28" customWidth="1"/>
    <col min="11" max="11" width="28" style="28" customWidth="1"/>
    <col min="12" max="12" width="24.5703125" style="28" customWidth="1"/>
    <col min="13" max="13" width="10.7109375" style="28"/>
    <col min="14" max="14" width="21.7109375" style="28" customWidth="1"/>
    <col min="15" max="16384" width="10.7109375" style="28"/>
  </cols>
  <sheetData>
    <row r="1" spans="1:14" ht="223.5" customHeight="1" x14ac:dyDescent="0.2">
      <c r="A1" s="29"/>
      <c r="B1" s="58"/>
      <c r="C1" s="32"/>
      <c r="D1" s="31"/>
      <c r="E1" s="59"/>
      <c r="F1" s="31"/>
      <c r="G1" s="32"/>
      <c r="H1" s="60"/>
      <c r="I1" s="61"/>
      <c r="J1" s="62"/>
      <c r="K1" s="62"/>
      <c r="L1" s="62"/>
      <c r="M1" s="63"/>
      <c r="N1" s="60"/>
    </row>
    <row r="2" spans="1:14" ht="33.75" x14ac:dyDescent="0.2">
      <c r="A2" s="278" t="s">
        <v>81</v>
      </c>
      <c r="B2" s="278"/>
      <c r="C2" s="278"/>
      <c r="D2" s="278"/>
      <c r="E2" s="278"/>
      <c r="F2" s="278"/>
      <c r="G2" s="278"/>
      <c r="H2" s="60"/>
      <c r="I2" s="61"/>
      <c r="J2" s="62"/>
      <c r="K2" s="62"/>
      <c r="L2" s="62"/>
      <c r="M2" s="63"/>
      <c r="N2" s="60"/>
    </row>
    <row r="3" spans="1:14" x14ac:dyDescent="0.2">
      <c r="H3" s="60"/>
      <c r="I3" s="61"/>
      <c r="J3" s="62"/>
      <c r="K3" s="62"/>
      <c r="L3" s="62"/>
      <c r="M3" s="63"/>
      <c r="N3" s="60"/>
    </row>
    <row r="4" spans="1:14" ht="15.75" customHeight="1" x14ac:dyDescent="0.2">
      <c r="A4" s="279" t="s">
        <v>82</v>
      </c>
      <c r="B4" s="279"/>
      <c r="C4" s="279"/>
      <c r="D4" s="280"/>
      <c r="E4" s="280"/>
      <c r="F4" s="280"/>
      <c r="H4" s="30"/>
      <c r="I4" s="61"/>
      <c r="J4" s="62"/>
      <c r="K4" s="62"/>
      <c r="L4" s="62"/>
      <c r="M4" s="63"/>
      <c r="N4" s="60"/>
    </row>
    <row r="5" spans="1:14" x14ac:dyDescent="0.2">
      <c r="A5" s="279"/>
      <c r="B5" s="279"/>
      <c r="C5" s="279"/>
      <c r="D5" s="280"/>
      <c r="E5" s="280"/>
      <c r="F5" s="280"/>
      <c r="H5" s="30"/>
      <c r="I5" s="61"/>
      <c r="J5" s="62"/>
      <c r="K5" s="62"/>
      <c r="L5" s="62"/>
      <c r="M5" s="63"/>
      <c r="N5" s="60"/>
    </row>
    <row r="6" spans="1:14" x14ac:dyDescent="0.2">
      <c r="A6" s="279"/>
      <c r="B6" s="279"/>
      <c r="C6" s="279"/>
      <c r="D6" s="280"/>
      <c r="E6" s="280"/>
      <c r="F6" s="280"/>
      <c r="H6" s="30"/>
      <c r="I6" s="61"/>
      <c r="J6" s="62"/>
      <c r="K6" s="62"/>
      <c r="L6" s="62"/>
      <c r="M6" s="63"/>
      <c r="N6" s="60"/>
    </row>
    <row r="7" spans="1:14" x14ac:dyDescent="0.2">
      <c r="H7" s="60"/>
      <c r="I7" s="61"/>
      <c r="J7" s="62"/>
      <c r="K7" s="62"/>
      <c r="L7" s="62"/>
      <c r="M7" s="63"/>
      <c r="N7" s="60"/>
    </row>
    <row r="8" spans="1:14" ht="15" x14ac:dyDescent="0.2">
      <c r="A8" s="281"/>
      <c r="B8" s="282"/>
      <c r="C8" s="282"/>
      <c r="D8" s="67"/>
      <c r="H8" s="60"/>
      <c r="I8" s="61"/>
      <c r="J8" s="62"/>
      <c r="K8" s="62"/>
      <c r="L8" s="62"/>
      <c r="M8" s="63"/>
      <c r="N8" s="60"/>
    </row>
    <row r="9" spans="1:14" ht="15" x14ac:dyDescent="0.2">
      <c r="A9" s="281"/>
      <c r="B9" s="282"/>
      <c r="C9" s="282"/>
      <c r="D9" s="67"/>
      <c r="H9" s="60"/>
      <c r="I9" s="61"/>
      <c r="J9" s="62"/>
      <c r="K9" s="62"/>
      <c r="L9" s="62"/>
      <c r="M9" s="63"/>
      <c r="N9" s="60"/>
    </row>
    <row r="10" spans="1:14" ht="15" x14ac:dyDescent="0.2">
      <c r="A10" s="281"/>
      <c r="B10" s="282"/>
      <c r="C10" s="282"/>
      <c r="D10" s="67"/>
      <c r="H10" s="60"/>
      <c r="I10" s="61"/>
      <c r="J10" s="62"/>
      <c r="K10" s="62"/>
      <c r="L10" s="62"/>
      <c r="M10" s="63"/>
      <c r="N10" s="60"/>
    </row>
    <row r="11" spans="1:14" x14ac:dyDescent="0.2">
      <c r="H11" s="60"/>
      <c r="I11" s="61"/>
      <c r="J11" s="62"/>
      <c r="K11" s="62"/>
      <c r="L11" s="62"/>
      <c r="M11" s="63"/>
      <c r="N11" s="60"/>
    </row>
    <row r="12" spans="1:14" s="71" customFormat="1" ht="36" x14ac:dyDescent="0.25">
      <c r="A12" s="277" t="s">
        <v>83</v>
      </c>
      <c r="B12" s="277"/>
      <c r="C12" s="277"/>
      <c r="D12" s="68" t="s">
        <v>84</v>
      </c>
      <c r="E12" s="69" t="s">
        <v>85</v>
      </c>
      <c r="F12" s="69" t="s">
        <v>86</v>
      </c>
      <c r="G12" s="70" t="s">
        <v>87</v>
      </c>
    </row>
    <row r="13" spans="1:14" ht="71.25" x14ac:dyDescent="0.2">
      <c r="A13" s="275" t="s">
        <v>88</v>
      </c>
      <c r="B13" s="276" t="s">
        <v>89</v>
      </c>
      <c r="C13" s="72" t="s">
        <v>90</v>
      </c>
      <c r="D13" s="214"/>
      <c r="E13" s="214"/>
      <c r="F13" s="214"/>
      <c r="G13" s="73" t="s">
        <v>91</v>
      </c>
    </row>
    <row r="14" spans="1:14" ht="71.25" x14ac:dyDescent="0.2">
      <c r="A14" s="275"/>
      <c r="B14" s="276"/>
      <c r="C14" s="74" t="s">
        <v>92</v>
      </c>
      <c r="D14" s="214"/>
      <c r="E14" s="214"/>
      <c r="F14" s="214"/>
      <c r="G14" s="73" t="s">
        <v>93</v>
      </c>
    </row>
    <row r="15" spans="1:14" ht="28.5" x14ac:dyDescent="0.2">
      <c r="A15" s="275"/>
      <c r="B15" s="276"/>
      <c r="C15" s="74" t="s">
        <v>94</v>
      </c>
      <c r="D15" s="214"/>
      <c r="E15" s="214"/>
      <c r="F15" s="214"/>
      <c r="G15" s="73" t="s">
        <v>95</v>
      </c>
    </row>
    <row r="16" spans="1:14" ht="30" x14ac:dyDescent="0.2">
      <c r="A16" s="275"/>
      <c r="B16" s="75" t="s">
        <v>96</v>
      </c>
      <c r="C16" s="74" t="s">
        <v>97</v>
      </c>
      <c r="D16" s="214"/>
      <c r="E16" s="214"/>
      <c r="F16" s="214"/>
      <c r="G16" s="73"/>
    </row>
    <row r="17" spans="1:7" ht="57" x14ac:dyDescent="0.2">
      <c r="A17" s="275"/>
      <c r="B17" s="276" t="s">
        <v>98</v>
      </c>
      <c r="C17" s="74" t="s">
        <v>99</v>
      </c>
      <c r="D17" s="214"/>
      <c r="E17" s="214"/>
      <c r="F17" s="214"/>
      <c r="G17" s="73" t="s">
        <v>100</v>
      </c>
    </row>
    <row r="18" spans="1:7" ht="57" x14ac:dyDescent="0.2">
      <c r="A18" s="275"/>
      <c r="B18" s="276"/>
      <c r="C18" s="74" t="s">
        <v>101</v>
      </c>
      <c r="D18" s="214"/>
      <c r="E18" s="214"/>
      <c r="F18" s="214"/>
      <c r="G18" s="73" t="s">
        <v>102</v>
      </c>
    </row>
    <row r="19" spans="1:7" ht="78" customHeight="1" x14ac:dyDescent="0.2">
      <c r="A19" s="275"/>
      <c r="B19" s="276" t="s">
        <v>103</v>
      </c>
      <c r="C19" s="276"/>
      <c r="D19" s="214"/>
      <c r="E19" s="214"/>
      <c r="F19" s="214"/>
      <c r="G19" s="76"/>
    </row>
    <row r="20" spans="1:7" ht="71.25" x14ac:dyDescent="0.2">
      <c r="A20" s="275"/>
      <c r="B20" s="276" t="s">
        <v>104</v>
      </c>
      <c r="C20" s="74" t="s">
        <v>105</v>
      </c>
      <c r="D20" s="214"/>
      <c r="E20" s="214"/>
      <c r="F20" s="214"/>
      <c r="G20" s="73" t="s">
        <v>106</v>
      </c>
    </row>
    <row r="21" spans="1:7" ht="57" x14ac:dyDescent="0.2">
      <c r="A21" s="275"/>
      <c r="B21" s="276"/>
      <c r="C21" s="72" t="s">
        <v>107</v>
      </c>
      <c r="D21" s="214"/>
      <c r="E21" s="214"/>
      <c r="F21" s="214"/>
      <c r="G21" s="73" t="s">
        <v>108</v>
      </c>
    </row>
    <row r="22" spans="1:7" ht="42.75" x14ac:dyDescent="0.2">
      <c r="A22" s="275"/>
      <c r="B22" s="276" t="s">
        <v>109</v>
      </c>
      <c r="C22" s="276"/>
      <c r="D22" s="214"/>
      <c r="E22" s="214"/>
      <c r="F22" s="214"/>
      <c r="G22" s="73" t="s">
        <v>110</v>
      </c>
    </row>
  </sheetData>
  <sheetProtection algorithmName="SHA-512" hashValue="nC999slSTD47plcuMoFeH0nNdCW7DtvU1PSCpNRhBsQLhsCSynM3p0CYzgHLF0aO1/3UxdKFf+ExQlQZEx2b7Q==" saltValue="D96x2Ag/MKcoL4PDtkDnAg==" spinCount="100000" sheet="1" objects="1" scenarios="1"/>
  <mergeCells count="12">
    <mergeCell ref="A12:C12"/>
    <mergeCell ref="A2:G2"/>
    <mergeCell ref="A4:C6"/>
    <mergeCell ref="D4:F6"/>
    <mergeCell ref="A8:A10"/>
    <mergeCell ref="B8:C10"/>
    <mergeCell ref="A13:A22"/>
    <mergeCell ref="B13:B15"/>
    <mergeCell ref="B17:B18"/>
    <mergeCell ref="B19:C19"/>
    <mergeCell ref="B20:B21"/>
    <mergeCell ref="B22:C22"/>
  </mergeCells>
  <dataValidations count="4">
    <dataValidation type="list" allowBlank="1" showInputMessage="1" showErrorMessage="1" sqref="D13:D22" xr:uid="{BB9288E5-4679-44DD-94E0-D6E519B961C8}">
      <formula1>"-1,0,1,2,3"</formula1>
    </dataValidation>
    <dataValidation type="list" allowBlank="1" showInputMessage="1" showErrorMessage="1" sqref="D12" xr:uid="{0ECDB43D-F534-4C76-BA6B-B381A9958AEA}">
      <formula1>#REF!</formula1>
    </dataValidation>
    <dataValidation allowBlank="1" showInputMessage="1" showErrorMessage="1" prompt="Cf Onglet &quot;Indicateur spécifique AAP&quot;" sqref="F13" xr:uid="{6B263F5E-D764-4290-B387-91CB19A053D2}"/>
    <dataValidation allowBlank="1" showInputMessage="1" showErrorMessage="1" prompt="cf Onglet &quot;Evaluation simplifiée GES&quot;" sqref="F15" xr:uid="{3EDDECDB-DC84-41AB-851E-23F58283B012}"/>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A8AE6-6DD8-4621-BEBB-E726F8A069C1}">
  <sheetPr>
    <tabColor theme="7" tint="0.79998168889431442"/>
  </sheetPr>
  <dimension ref="A1:N35"/>
  <sheetViews>
    <sheetView zoomScaleNormal="100" workbookViewId="0">
      <selection activeCell="C30" sqref="C30"/>
    </sheetView>
  </sheetViews>
  <sheetFormatPr baseColWidth="10" defaultRowHeight="15" x14ac:dyDescent="0.25"/>
  <cols>
    <col min="1" max="1" width="17.7109375" customWidth="1"/>
    <col min="2" max="2" width="71.5703125" customWidth="1"/>
    <col min="3" max="3" width="29.5703125" customWidth="1"/>
  </cols>
  <sheetData>
    <row r="1" spans="1:14" s="28" customFormat="1" ht="33.75" x14ac:dyDescent="0.2">
      <c r="A1" s="278" t="s">
        <v>662</v>
      </c>
      <c r="B1" s="278"/>
      <c r="C1" s="278"/>
      <c r="D1" s="278"/>
      <c r="E1" s="278"/>
      <c r="F1" s="278"/>
      <c r="G1" s="278"/>
      <c r="H1" s="60"/>
      <c r="I1" s="61"/>
      <c r="J1" s="62"/>
      <c r="K1" s="62"/>
      <c r="L1" s="62"/>
      <c r="M1" s="63"/>
      <c r="N1" s="60"/>
    </row>
    <row r="2" spans="1:14" ht="15.75" thickBot="1" x14ac:dyDescent="0.3"/>
    <row r="3" spans="1:14" x14ac:dyDescent="0.25">
      <c r="A3" s="283" t="s">
        <v>566</v>
      </c>
      <c r="B3" s="181" t="s">
        <v>598</v>
      </c>
      <c r="C3" s="208"/>
    </row>
    <row r="4" spans="1:14" x14ac:dyDescent="0.25">
      <c r="A4" s="284"/>
      <c r="B4" s="179" t="s">
        <v>599</v>
      </c>
      <c r="C4" s="184">
        <f>Sélection!B5+Sélection!B6</f>
        <v>0</v>
      </c>
    </row>
    <row r="5" spans="1:14" ht="24" x14ac:dyDescent="0.25">
      <c r="A5" s="284"/>
      <c r="B5" s="179" t="s">
        <v>567</v>
      </c>
      <c r="C5" s="209"/>
    </row>
    <row r="6" spans="1:14" x14ac:dyDescent="0.25">
      <c r="A6" s="284"/>
      <c r="B6" s="179" t="s">
        <v>568</v>
      </c>
      <c r="C6" s="209"/>
    </row>
    <row r="7" spans="1:14" ht="15.75" thickBot="1" x14ac:dyDescent="0.3">
      <c r="A7" s="285"/>
      <c r="B7" s="182" t="s">
        <v>569</v>
      </c>
      <c r="C7" s="210"/>
    </row>
    <row r="8" spans="1:14" x14ac:dyDescent="0.25">
      <c r="A8" s="283" t="s">
        <v>570</v>
      </c>
      <c r="B8" s="181" t="s">
        <v>571</v>
      </c>
      <c r="C8" s="208"/>
    </row>
    <row r="9" spans="1:14" x14ac:dyDescent="0.25">
      <c r="A9" s="284"/>
      <c r="B9" s="179" t="s">
        <v>600</v>
      </c>
      <c r="C9" s="209"/>
    </row>
    <row r="10" spans="1:14" ht="24.75" thickBot="1" x14ac:dyDescent="0.3">
      <c r="A10" s="286"/>
      <c r="B10" s="185" t="s">
        <v>601</v>
      </c>
      <c r="C10" s="211"/>
    </row>
    <row r="11" spans="1:14" ht="14.45" customHeight="1" x14ac:dyDescent="0.25">
      <c r="A11" s="287" t="s">
        <v>572</v>
      </c>
      <c r="B11" s="181" t="s">
        <v>573</v>
      </c>
      <c r="C11" s="208"/>
    </row>
    <row r="12" spans="1:14" x14ac:dyDescent="0.25">
      <c r="A12" s="288"/>
      <c r="B12" s="179" t="s">
        <v>574</v>
      </c>
      <c r="C12" s="184">
        <f>Sélection!B3</f>
        <v>0</v>
      </c>
    </row>
    <row r="13" spans="1:14" x14ac:dyDescent="0.25">
      <c r="A13" s="288"/>
      <c r="B13" s="179" t="s">
        <v>575</v>
      </c>
      <c r="C13" s="209"/>
    </row>
    <row r="14" spans="1:14" x14ac:dyDescent="0.25">
      <c r="A14" s="288"/>
      <c r="B14" s="179" t="s">
        <v>576</v>
      </c>
      <c r="C14" s="209"/>
    </row>
    <row r="15" spans="1:14" x14ac:dyDescent="0.25">
      <c r="A15" s="288"/>
      <c r="B15" s="179" t="s">
        <v>577</v>
      </c>
      <c r="C15" s="209"/>
    </row>
    <row r="16" spans="1:14" x14ac:dyDescent="0.25">
      <c r="A16" s="288"/>
      <c r="B16" s="179" t="s">
        <v>578</v>
      </c>
      <c r="C16" s="209"/>
    </row>
    <row r="17" spans="1:3" x14ac:dyDescent="0.25">
      <c r="A17" s="288"/>
      <c r="B17" s="179" t="s">
        <v>579</v>
      </c>
      <c r="C17" s="209"/>
    </row>
    <row r="18" spans="1:3" ht="24" x14ac:dyDescent="0.25">
      <c r="A18" s="288"/>
      <c r="B18" s="179" t="s">
        <v>580</v>
      </c>
      <c r="C18" s="209"/>
    </row>
    <row r="19" spans="1:3" x14ac:dyDescent="0.25">
      <c r="A19" s="288"/>
      <c r="B19" s="179" t="s">
        <v>581</v>
      </c>
      <c r="C19" s="209"/>
    </row>
    <row r="20" spans="1:3" x14ac:dyDescent="0.25">
      <c r="A20" s="288"/>
      <c r="B20" s="179" t="s">
        <v>582</v>
      </c>
      <c r="C20" s="209"/>
    </row>
    <row r="21" spans="1:3" x14ac:dyDescent="0.25">
      <c r="A21" s="288"/>
      <c r="B21" s="179" t="s">
        <v>583</v>
      </c>
      <c r="C21" s="209"/>
    </row>
    <row r="22" spans="1:3" ht="24" x14ac:dyDescent="0.25">
      <c r="A22" s="288"/>
      <c r="B22" s="179" t="s">
        <v>584</v>
      </c>
      <c r="C22" s="209"/>
    </row>
    <row r="23" spans="1:3" x14ac:dyDescent="0.25">
      <c r="A23" s="288"/>
      <c r="B23" s="179" t="s">
        <v>585</v>
      </c>
      <c r="C23" s="209"/>
    </row>
    <row r="24" spans="1:3" x14ac:dyDescent="0.25">
      <c r="A24" s="288"/>
      <c r="B24" s="179" t="s">
        <v>586</v>
      </c>
      <c r="C24" s="209"/>
    </row>
    <row r="25" spans="1:3" x14ac:dyDescent="0.25">
      <c r="A25" s="288"/>
      <c r="B25" s="180" t="s">
        <v>587</v>
      </c>
      <c r="C25" s="209"/>
    </row>
    <row r="26" spans="1:3" x14ac:dyDescent="0.25">
      <c r="A26" s="288"/>
      <c r="B26" s="179" t="s">
        <v>588</v>
      </c>
      <c r="C26" s="209"/>
    </row>
    <row r="27" spans="1:3" ht="36.75" thickBot="1" x14ac:dyDescent="0.3">
      <c r="A27" s="289"/>
      <c r="B27" s="182" t="s">
        <v>589</v>
      </c>
      <c r="C27" s="210"/>
    </row>
    <row r="28" spans="1:3" ht="24.75" thickBot="1" x14ac:dyDescent="0.3">
      <c r="A28" s="188"/>
      <c r="B28" s="183" t="s">
        <v>590</v>
      </c>
      <c r="C28" s="212"/>
    </row>
    <row r="29" spans="1:3" ht="15.75" thickBot="1" x14ac:dyDescent="0.3">
      <c r="A29" s="186" t="s">
        <v>591</v>
      </c>
      <c r="B29" s="187" t="s">
        <v>592</v>
      </c>
      <c r="C29" s="213"/>
    </row>
    <row r="30" spans="1:3" ht="14.45" customHeight="1" x14ac:dyDescent="0.25">
      <c r="A30" s="290" t="s">
        <v>593</v>
      </c>
      <c r="B30" s="181" t="s">
        <v>594</v>
      </c>
      <c r="C30" s="208"/>
    </row>
    <row r="31" spans="1:3" x14ac:dyDescent="0.25">
      <c r="A31" s="291"/>
      <c r="B31" s="179" t="s">
        <v>603</v>
      </c>
      <c r="C31" s="209"/>
    </row>
    <row r="32" spans="1:3" x14ac:dyDescent="0.25">
      <c r="A32" s="291"/>
      <c r="B32" s="179" t="s">
        <v>602</v>
      </c>
      <c r="C32" s="209"/>
    </row>
    <row r="33" spans="1:3" ht="24" x14ac:dyDescent="0.25">
      <c r="A33" s="291"/>
      <c r="B33" s="179" t="s">
        <v>595</v>
      </c>
      <c r="C33" s="209"/>
    </row>
    <row r="34" spans="1:3" ht="24" x14ac:dyDescent="0.25">
      <c r="A34" s="291"/>
      <c r="B34" s="179" t="s">
        <v>596</v>
      </c>
      <c r="C34" s="209"/>
    </row>
    <row r="35" spans="1:3" ht="15.75" thickBot="1" x14ac:dyDescent="0.3">
      <c r="A35" s="292"/>
      <c r="B35" s="182" t="s">
        <v>597</v>
      </c>
      <c r="C35" s="189">
        <f>SUM(Production!O4:O53)</f>
        <v>0</v>
      </c>
    </row>
  </sheetData>
  <sheetProtection algorithmName="SHA-512" hashValue="TLPfdypt4GbNkECFb3zj+pB5fgIYNhkjVOIFceP8XMtIB5mall6VGul2nfV66O1b+3hNoGgM4oeuumDz/p2zVA==" saltValue="13zlC8dh2BirbXcTVNd9Jw==" spinCount="100000" sheet="1" objects="1" scenarios="1"/>
  <mergeCells count="5">
    <mergeCell ref="A3:A7"/>
    <mergeCell ref="A8:A10"/>
    <mergeCell ref="A11:A27"/>
    <mergeCell ref="A30:A35"/>
    <mergeCell ref="A1:G1"/>
  </mergeCells>
  <dataValidations count="1">
    <dataValidation type="list" allowBlank="1" showInputMessage="1" showErrorMessage="1" sqref="C28" xr:uid="{418AE009-AA8B-4F7F-8066-72F971489BD2}">
      <formula1>"Oui,Non"</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FF0000"/>
  </sheetPr>
  <dimension ref="A1:R101"/>
  <sheetViews>
    <sheetView zoomScaleNormal="100" workbookViewId="0">
      <selection activeCell="B42" sqref="B42"/>
    </sheetView>
  </sheetViews>
  <sheetFormatPr baseColWidth="10" defaultRowHeight="15" outlineLevelRow="1" x14ac:dyDescent="0.25"/>
  <cols>
    <col min="2" max="2" width="45.85546875" customWidth="1"/>
    <col min="3" max="3" width="38.85546875" customWidth="1"/>
    <col min="4" max="4" width="22.140625" customWidth="1"/>
    <col min="5" max="5" width="54.5703125" customWidth="1"/>
    <col min="6" max="6" width="22.140625" customWidth="1"/>
    <col min="7" max="7" width="13.140625" customWidth="1"/>
    <col min="10" max="10" width="20.7109375" customWidth="1"/>
    <col min="11" max="11" width="71.28515625" customWidth="1"/>
    <col min="12" max="12" width="29" customWidth="1"/>
  </cols>
  <sheetData>
    <row r="1" spans="1:18" x14ac:dyDescent="0.25">
      <c r="A1" t="s">
        <v>114</v>
      </c>
    </row>
    <row r="2" spans="1:18" hidden="1" outlineLevel="1" x14ac:dyDescent="0.25">
      <c r="A2" s="4" t="s">
        <v>8</v>
      </c>
    </row>
    <row r="3" spans="1:18" hidden="1" outlineLevel="1" x14ac:dyDescent="0.25">
      <c r="A3" s="4"/>
      <c r="C3" s="296" t="s">
        <v>4</v>
      </c>
      <c r="D3" s="297"/>
      <c r="E3" s="321" t="s">
        <v>6</v>
      </c>
      <c r="F3" s="321"/>
      <c r="G3" s="321"/>
      <c r="H3" s="321"/>
      <c r="I3" s="321"/>
      <c r="J3" s="321"/>
      <c r="K3" s="321"/>
      <c r="L3" s="321"/>
      <c r="M3" s="321"/>
      <c r="N3" s="321"/>
      <c r="O3" s="321"/>
      <c r="P3" s="321"/>
      <c r="Q3" s="321"/>
      <c r="R3" s="321"/>
    </row>
    <row r="4" spans="1:18" hidden="1" outlineLevel="1" x14ac:dyDescent="0.25">
      <c r="B4" s="300" t="s">
        <v>64</v>
      </c>
      <c r="C4" s="21" t="s">
        <v>30</v>
      </c>
      <c r="D4" s="22">
        <v>1.3</v>
      </c>
      <c r="E4" s="312" t="s">
        <v>26</v>
      </c>
      <c r="F4" s="312"/>
      <c r="G4" s="312"/>
      <c r="H4" s="312"/>
      <c r="I4" s="312"/>
      <c r="J4" s="312"/>
      <c r="K4" s="312"/>
      <c r="L4" s="312"/>
      <c r="M4" s="312"/>
      <c r="N4" s="312"/>
      <c r="O4" s="312"/>
      <c r="P4" s="312"/>
      <c r="Q4" s="312"/>
      <c r="R4" s="312"/>
    </row>
    <row r="5" spans="1:18" hidden="1" outlineLevel="1" x14ac:dyDescent="0.25">
      <c r="B5" s="301"/>
      <c r="C5" s="21" t="s">
        <v>32</v>
      </c>
      <c r="D5" s="22">
        <f>D4-0.3055</f>
        <v>0.99450000000000005</v>
      </c>
      <c r="E5" s="312" t="s">
        <v>34</v>
      </c>
      <c r="F5" s="312"/>
      <c r="G5" s="312"/>
      <c r="H5" s="312"/>
      <c r="I5" s="312"/>
      <c r="J5" s="312"/>
      <c r="K5" s="312"/>
      <c r="L5" s="312"/>
      <c r="M5" s="312"/>
      <c r="N5" s="312"/>
      <c r="O5" s="312"/>
      <c r="P5" s="312"/>
      <c r="Q5" s="312"/>
      <c r="R5" s="312"/>
    </row>
    <row r="6" spans="1:18" hidden="1" outlineLevel="1" x14ac:dyDescent="0.25">
      <c r="B6" s="301"/>
      <c r="C6" s="21" t="s">
        <v>31</v>
      </c>
      <c r="D6" s="22">
        <f>D4-0.2156</f>
        <v>1.0844</v>
      </c>
      <c r="E6" s="322" t="s">
        <v>35</v>
      </c>
      <c r="F6" s="322"/>
      <c r="G6" s="322"/>
      <c r="H6" s="322"/>
      <c r="I6" s="322"/>
      <c r="J6" s="322"/>
      <c r="K6" s="322"/>
      <c r="L6" s="322"/>
      <c r="M6" s="322"/>
      <c r="N6" s="322"/>
      <c r="O6" s="322"/>
      <c r="P6" s="322"/>
      <c r="Q6" s="322"/>
      <c r="R6" s="322"/>
    </row>
    <row r="7" spans="1:18" hidden="1" outlineLevel="1" x14ac:dyDescent="0.25">
      <c r="B7" s="302"/>
      <c r="C7" s="21" t="s">
        <v>33</v>
      </c>
      <c r="D7" s="22">
        <f>D4-0.1556</f>
        <v>1.1444000000000001</v>
      </c>
      <c r="E7" s="322"/>
      <c r="F7" s="322"/>
      <c r="G7" s="322"/>
      <c r="H7" s="322"/>
      <c r="I7" s="322"/>
      <c r="J7" s="322"/>
      <c r="K7" s="322"/>
      <c r="L7" s="322"/>
      <c r="M7" s="322"/>
      <c r="N7" s="322"/>
      <c r="O7" s="322"/>
      <c r="P7" s="322"/>
      <c r="Q7" s="322"/>
      <c r="R7" s="322"/>
    </row>
    <row r="8" spans="1:18" hidden="1" outlineLevel="1" x14ac:dyDescent="0.25">
      <c r="B8" s="46" t="s">
        <v>65</v>
      </c>
      <c r="C8" s="309">
        <v>0.80400000000000005</v>
      </c>
      <c r="D8" s="310"/>
      <c r="E8" s="312" t="s">
        <v>26</v>
      </c>
      <c r="F8" s="312"/>
      <c r="G8" s="312"/>
      <c r="H8" s="312"/>
      <c r="I8" s="312"/>
      <c r="J8" s="312"/>
      <c r="K8" s="312"/>
      <c r="L8" s="312"/>
      <c r="M8" s="312"/>
      <c r="N8" s="312"/>
      <c r="O8" s="312"/>
      <c r="P8" s="312"/>
      <c r="Q8" s="312"/>
      <c r="R8" s="312"/>
    </row>
    <row r="9" spans="1:18" hidden="1" outlineLevel="1" x14ac:dyDescent="0.25">
      <c r="B9" s="1" t="s">
        <v>1</v>
      </c>
      <c r="C9" s="303">
        <v>0.24</v>
      </c>
      <c r="D9" s="304"/>
      <c r="E9" s="312" t="s">
        <v>27</v>
      </c>
      <c r="F9" s="312"/>
      <c r="G9" s="312"/>
      <c r="H9" s="312"/>
      <c r="I9" s="312"/>
      <c r="J9" s="312"/>
      <c r="K9" s="312"/>
      <c r="L9" s="312"/>
      <c r="M9" s="312"/>
      <c r="N9" s="312"/>
      <c r="O9" s="312"/>
      <c r="P9" s="312"/>
      <c r="Q9" s="312"/>
      <c r="R9" s="312"/>
    </row>
    <row r="10" spans="1:18" hidden="1" outlineLevel="1" x14ac:dyDescent="0.25">
      <c r="B10" s="1" t="s">
        <v>2</v>
      </c>
      <c r="C10" s="305">
        <v>3.9300000000000002E-2</v>
      </c>
      <c r="D10" s="306"/>
      <c r="E10" s="312" t="s">
        <v>28</v>
      </c>
      <c r="F10" s="312"/>
      <c r="G10" s="312"/>
      <c r="H10" s="312"/>
      <c r="I10" s="312"/>
      <c r="J10" s="312"/>
      <c r="K10" s="312"/>
      <c r="L10" s="312"/>
      <c r="M10" s="312"/>
      <c r="N10" s="312"/>
      <c r="O10" s="312"/>
      <c r="P10" s="312"/>
      <c r="Q10" s="312"/>
      <c r="R10" s="312"/>
    </row>
    <row r="11" spans="1:18" hidden="1" outlineLevel="1" x14ac:dyDescent="0.25">
      <c r="B11" s="1" t="s">
        <v>3</v>
      </c>
      <c r="C11" s="307">
        <v>1.9400000000000001E-2</v>
      </c>
      <c r="D11" s="308"/>
      <c r="E11" s="312" t="s">
        <v>28</v>
      </c>
      <c r="F11" s="312"/>
      <c r="G11" s="312"/>
      <c r="H11" s="312"/>
      <c r="I11" s="312"/>
      <c r="J11" s="312"/>
      <c r="K11" s="312"/>
      <c r="L11" s="312"/>
      <c r="M11" s="312"/>
      <c r="N11" s="312"/>
      <c r="O11" s="312"/>
      <c r="P11" s="312"/>
      <c r="Q11" s="312"/>
      <c r="R11" s="312"/>
    </row>
    <row r="12" spans="1:18" hidden="1" outlineLevel="1" x14ac:dyDescent="0.25">
      <c r="C12" s="2"/>
    </row>
    <row r="13" spans="1:18" ht="24.75" hidden="1" customHeight="1" outlineLevel="1" x14ac:dyDescent="0.25">
      <c r="A13" s="95" t="s">
        <v>157</v>
      </c>
      <c r="D13" s="2"/>
    </row>
    <row r="14" spans="1:18" hidden="1" outlineLevel="1" x14ac:dyDescent="0.25">
      <c r="B14" s="15" t="s">
        <v>5</v>
      </c>
      <c r="C14" s="24" t="s">
        <v>44</v>
      </c>
      <c r="D14" s="25" t="s">
        <v>45</v>
      </c>
      <c r="E14" s="313" t="s">
        <v>6</v>
      </c>
      <c r="F14" s="313"/>
      <c r="G14" s="313"/>
      <c r="H14" s="313"/>
      <c r="I14" s="313"/>
      <c r="J14" s="313"/>
      <c r="K14" s="313"/>
      <c r="L14" s="313"/>
      <c r="M14" s="313"/>
      <c r="N14" s="313"/>
      <c r="O14" s="313"/>
      <c r="P14" s="313"/>
      <c r="Q14" s="313"/>
      <c r="R14" s="313"/>
    </row>
    <row r="15" spans="1:18" hidden="1" outlineLevel="1" x14ac:dyDescent="0.25">
      <c r="B15" s="16" t="s">
        <v>136</v>
      </c>
      <c r="C15" s="23">
        <v>27000</v>
      </c>
      <c r="D15" s="17">
        <v>95000</v>
      </c>
      <c r="E15" s="316" t="s">
        <v>141</v>
      </c>
      <c r="F15" s="317"/>
      <c r="G15" s="317"/>
      <c r="H15" s="317"/>
      <c r="I15" s="317"/>
      <c r="J15" s="317"/>
      <c r="K15" s="317"/>
      <c r="L15" s="48"/>
      <c r="M15" s="48"/>
      <c r="N15" s="48"/>
      <c r="O15" s="48"/>
      <c r="P15" s="48"/>
      <c r="Q15" s="48"/>
      <c r="R15" s="49"/>
    </row>
    <row r="16" spans="1:18" hidden="1" outlineLevel="1" x14ac:dyDescent="0.25">
      <c r="B16" s="16" t="s">
        <v>500</v>
      </c>
      <c r="C16" s="84"/>
      <c r="D16" s="85"/>
      <c r="E16" s="318"/>
      <c r="F16" s="315"/>
      <c r="G16" s="315"/>
      <c r="H16" s="315"/>
      <c r="I16" s="315"/>
      <c r="J16" s="315"/>
      <c r="K16" s="315"/>
      <c r="L16" s="48"/>
      <c r="M16" s="48"/>
      <c r="N16" s="48"/>
      <c r="O16" s="48"/>
      <c r="P16" s="48"/>
      <c r="Q16" s="48"/>
      <c r="R16" s="49"/>
    </row>
    <row r="17" spans="2:18" hidden="1" outlineLevel="1" x14ac:dyDescent="0.25">
      <c r="B17" s="83" t="s">
        <v>142</v>
      </c>
      <c r="C17" s="84">
        <v>150000</v>
      </c>
      <c r="D17" s="85"/>
      <c r="E17" s="318"/>
      <c r="F17" s="315"/>
      <c r="G17" s="315"/>
      <c r="H17" s="315"/>
      <c r="I17" s="315"/>
      <c r="J17" s="315"/>
      <c r="K17" s="315"/>
      <c r="L17" s="48"/>
      <c r="M17" s="48"/>
      <c r="N17" s="48"/>
      <c r="O17" s="48"/>
      <c r="P17" s="48"/>
      <c r="Q17" s="48"/>
      <c r="R17" s="49"/>
    </row>
    <row r="18" spans="2:18" hidden="1" outlineLevel="1" x14ac:dyDescent="0.25">
      <c r="B18" s="16" t="s">
        <v>140</v>
      </c>
      <c r="C18" s="23">
        <v>250000</v>
      </c>
      <c r="D18" s="17">
        <v>650000</v>
      </c>
      <c r="E18" s="318"/>
      <c r="F18" s="315"/>
      <c r="G18" s="315"/>
      <c r="H18" s="315"/>
      <c r="I18" s="315"/>
      <c r="J18" s="315"/>
      <c r="K18" s="315"/>
      <c r="L18" s="48"/>
      <c r="M18" s="48"/>
      <c r="N18" s="48"/>
      <c r="O18" s="48"/>
      <c r="P18" s="48"/>
      <c r="Q18" s="48"/>
      <c r="R18" s="49"/>
    </row>
    <row r="19" spans="2:18" hidden="1" outlineLevel="1" x14ac:dyDescent="0.25">
      <c r="B19" s="16" t="s">
        <v>143</v>
      </c>
      <c r="C19" s="23">
        <v>350000</v>
      </c>
      <c r="D19" s="17">
        <v>1100000</v>
      </c>
      <c r="E19" s="318"/>
      <c r="F19" s="315"/>
      <c r="G19" s="315"/>
      <c r="H19" s="315"/>
      <c r="I19" s="315"/>
      <c r="J19" s="315"/>
      <c r="K19" s="315"/>
      <c r="L19" s="48"/>
      <c r="M19" s="48"/>
      <c r="N19" s="48"/>
      <c r="O19" s="48"/>
      <c r="P19" s="48"/>
      <c r="Q19" s="48"/>
      <c r="R19" s="49"/>
    </row>
    <row r="20" spans="2:18" hidden="1" outlineLevel="1" x14ac:dyDescent="0.25">
      <c r="B20" s="16" t="s">
        <v>19</v>
      </c>
      <c r="C20" s="23">
        <v>200000</v>
      </c>
      <c r="D20" s="17"/>
      <c r="E20" s="318"/>
      <c r="F20" s="315"/>
      <c r="G20" s="315"/>
      <c r="H20" s="315"/>
      <c r="I20" s="315"/>
      <c r="J20" s="315"/>
      <c r="K20" s="315"/>
      <c r="L20" s="48"/>
      <c r="M20" s="48"/>
      <c r="N20" s="48"/>
      <c r="O20" s="48"/>
      <c r="P20" s="48"/>
      <c r="Q20" s="48"/>
      <c r="R20" s="49"/>
    </row>
    <row r="21" spans="2:18" hidden="1" outlineLevel="1" x14ac:dyDescent="0.25">
      <c r="B21" s="16" t="s">
        <v>7</v>
      </c>
      <c r="C21" s="23">
        <v>200000</v>
      </c>
      <c r="D21" s="17">
        <v>600000</v>
      </c>
      <c r="E21" s="318"/>
      <c r="F21" s="315"/>
      <c r="G21" s="315"/>
      <c r="H21" s="315"/>
      <c r="I21" s="315"/>
      <c r="J21" s="315"/>
      <c r="K21" s="315"/>
      <c r="L21" s="48"/>
      <c r="M21" s="48"/>
      <c r="N21" s="48"/>
      <c r="O21" s="48"/>
      <c r="P21" s="48"/>
      <c r="Q21" s="48"/>
      <c r="R21" s="49"/>
    </row>
    <row r="22" spans="2:18" hidden="1" outlineLevel="1" x14ac:dyDescent="0.25">
      <c r="B22" s="16" t="s">
        <v>138</v>
      </c>
      <c r="C22" s="23">
        <v>40000</v>
      </c>
      <c r="D22" s="17"/>
      <c r="E22" s="318"/>
      <c r="F22" s="315"/>
      <c r="G22" s="315"/>
      <c r="H22" s="315"/>
      <c r="I22" s="315"/>
      <c r="J22" s="315"/>
      <c r="K22" s="315"/>
      <c r="L22" s="48"/>
      <c r="M22" s="48"/>
      <c r="N22" s="48"/>
      <c r="O22" s="48"/>
      <c r="P22" s="48"/>
      <c r="Q22" s="48"/>
      <c r="R22" s="49"/>
    </row>
    <row r="23" spans="2:18" hidden="1" outlineLevel="1" x14ac:dyDescent="0.25">
      <c r="B23" s="16" t="s">
        <v>465</v>
      </c>
      <c r="C23" s="84"/>
      <c r="D23" s="85"/>
      <c r="E23" s="318"/>
      <c r="F23" s="315"/>
      <c r="G23" s="315"/>
      <c r="H23" s="315"/>
      <c r="I23" s="315"/>
      <c r="J23" s="315"/>
      <c r="K23" s="315"/>
      <c r="L23" s="48"/>
      <c r="M23" s="48"/>
      <c r="N23" s="48"/>
      <c r="O23" s="48"/>
      <c r="P23" s="48"/>
      <c r="Q23" s="48"/>
      <c r="R23" s="49"/>
    </row>
    <row r="24" spans="2:18" hidden="1" outlineLevel="1" x14ac:dyDescent="0.25">
      <c r="B24" s="16" t="s">
        <v>139</v>
      </c>
      <c r="C24" s="23">
        <v>85000</v>
      </c>
      <c r="D24" s="17"/>
      <c r="E24" s="319"/>
      <c r="F24" s="320"/>
      <c r="G24" s="320"/>
      <c r="H24" s="320"/>
      <c r="I24" s="320"/>
      <c r="J24" s="320"/>
      <c r="K24" s="320"/>
      <c r="L24" s="50"/>
      <c r="M24" s="50"/>
      <c r="N24" s="50"/>
      <c r="O24" s="50"/>
      <c r="P24" s="50"/>
      <c r="Q24" s="50"/>
      <c r="R24" s="51"/>
    </row>
    <row r="25" spans="2:18" hidden="1" outlineLevel="1" x14ac:dyDescent="0.25">
      <c r="B25" s="16" t="s">
        <v>466</v>
      </c>
      <c r="C25" s="23"/>
      <c r="D25" s="17"/>
      <c r="E25" s="124"/>
      <c r="F25" s="80"/>
      <c r="G25" s="80"/>
      <c r="H25" s="80"/>
      <c r="I25" s="80"/>
      <c r="J25" s="80"/>
      <c r="K25" s="80"/>
      <c r="L25" s="48"/>
      <c r="M25" s="48"/>
      <c r="N25" s="48"/>
      <c r="O25" s="48"/>
      <c r="P25" s="48"/>
      <c r="Q25" s="48"/>
      <c r="R25" s="48"/>
    </row>
    <row r="26" spans="2:18" hidden="1" outlineLevel="1" x14ac:dyDescent="0.25">
      <c r="B26" s="16" t="s">
        <v>135</v>
      </c>
      <c r="C26" s="84"/>
      <c r="D26" s="85"/>
      <c r="E26" s="314"/>
      <c r="F26" s="315"/>
      <c r="G26" s="315"/>
      <c r="H26" s="315"/>
      <c r="I26" s="315"/>
      <c r="J26" s="315"/>
      <c r="K26" s="315"/>
      <c r="L26" s="315"/>
      <c r="M26" s="315"/>
      <c r="N26" s="315"/>
      <c r="O26" s="315"/>
      <c r="P26" s="315"/>
      <c r="Q26" s="315"/>
      <c r="R26" s="315"/>
    </row>
    <row r="27" spans="2:18" hidden="1" outlineLevel="1" x14ac:dyDescent="0.25">
      <c r="B27" s="83" t="s">
        <v>133</v>
      </c>
      <c r="C27" s="84"/>
      <c r="D27" s="85"/>
      <c r="E27" s="80"/>
      <c r="F27" s="80"/>
      <c r="G27" s="80"/>
      <c r="H27" s="80"/>
      <c r="I27" s="80"/>
      <c r="J27" s="80"/>
      <c r="K27" s="80"/>
      <c r="L27" s="80"/>
      <c r="M27" s="80"/>
      <c r="N27" s="80"/>
      <c r="O27" s="80"/>
      <c r="P27" s="80"/>
      <c r="Q27" s="80"/>
      <c r="R27" s="80"/>
    </row>
    <row r="28" spans="2:18" hidden="1" outlineLevel="1" x14ac:dyDescent="0.25">
      <c r="B28" s="16" t="s">
        <v>137</v>
      </c>
      <c r="C28" s="23"/>
      <c r="D28" s="17"/>
      <c r="E28" s="80"/>
      <c r="F28" s="80"/>
      <c r="G28" s="80"/>
      <c r="H28" s="80"/>
      <c r="I28" s="80"/>
      <c r="J28" s="80"/>
      <c r="K28" s="80"/>
      <c r="L28" s="80"/>
      <c r="M28" s="80"/>
      <c r="N28" s="80"/>
      <c r="O28" s="80"/>
      <c r="P28" s="80"/>
      <c r="Q28" s="80"/>
      <c r="R28" s="80"/>
    </row>
    <row r="29" spans="2:18" hidden="1" outlineLevel="1" x14ac:dyDescent="0.25">
      <c r="B29" s="16" t="s">
        <v>123</v>
      </c>
      <c r="C29" s="23"/>
      <c r="D29" s="17"/>
      <c r="E29" s="80"/>
      <c r="F29" s="80"/>
      <c r="G29" s="80"/>
      <c r="H29" s="80"/>
      <c r="I29" s="80"/>
      <c r="J29" s="80"/>
      <c r="K29" s="80"/>
      <c r="L29" s="80"/>
      <c r="M29" s="80"/>
      <c r="N29" s="80"/>
      <c r="O29" s="80"/>
      <c r="P29" s="80"/>
      <c r="Q29" s="80"/>
      <c r="R29" s="80"/>
    </row>
    <row r="30" spans="2:18" hidden="1" outlineLevel="1" x14ac:dyDescent="0.25">
      <c r="B30" s="16" t="s">
        <v>130</v>
      </c>
      <c r="C30" s="23"/>
      <c r="D30" s="17"/>
      <c r="E30" s="80"/>
      <c r="F30" s="80"/>
      <c r="G30" s="80"/>
      <c r="H30" s="80"/>
      <c r="I30" s="80"/>
      <c r="J30" s="80"/>
      <c r="K30" s="80"/>
      <c r="L30" s="80"/>
      <c r="M30" s="80"/>
      <c r="N30" s="80"/>
      <c r="O30" s="80"/>
      <c r="P30" s="80"/>
      <c r="Q30" s="80"/>
      <c r="R30" s="80"/>
    </row>
    <row r="31" spans="2:18" hidden="1" outlineLevel="1" x14ac:dyDescent="0.25">
      <c r="B31" s="16" t="s">
        <v>124</v>
      </c>
      <c r="C31" s="23"/>
      <c r="D31" s="17"/>
      <c r="E31" s="80"/>
      <c r="F31" s="80"/>
      <c r="G31" s="80"/>
      <c r="H31" s="80"/>
      <c r="I31" s="80"/>
      <c r="J31" s="80"/>
      <c r="K31" s="80"/>
      <c r="L31" s="80"/>
      <c r="M31" s="80"/>
      <c r="N31" s="80"/>
      <c r="O31" s="80"/>
      <c r="P31" s="80"/>
      <c r="Q31" s="80"/>
      <c r="R31" s="80"/>
    </row>
    <row r="32" spans="2:18" hidden="1" outlineLevel="1" x14ac:dyDescent="0.25">
      <c r="B32" s="16" t="s">
        <v>131</v>
      </c>
      <c r="C32" s="23"/>
      <c r="D32" s="17"/>
      <c r="E32" s="80"/>
      <c r="F32" s="80"/>
      <c r="G32" s="80"/>
      <c r="H32" s="80"/>
      <c r="I32" s="80"/>
      <c r="J32" s="80"/>
      <c r="K32" s="80"/>
      <c r="L32" s="80"/>
      <c r="M32" s="80"/>
      <c r="N32" s="80"/>
      <c r="O32" s="80"/>
      <c r="P32" s="80"/>
      <c r="Q32" s="80"/>
      <c r="R32" s="80"/>
    </row>
    <row r="33" spans="2:18" hidden="1" outlineLevel="1" x14ac:dyDescent="0.25">
      <c r="B33" s="16" t="s">
        <v>132</v>
      </c>
      <c r="C33" s="84"/>
      <c r="D33" s="85"/>
      <c r="E33" s="80"/>
      <c r="F33" s="80"/>
      <c r="G33" s="80"/>
      <c r="H33" s="80"/>
      <c r="I33" s="80"/>
      <c r="J33" s="80"/>
      <c r="K33" s="80"/>
      <c r="L33" s="80"/>
      <c r="M33" s="80"/>
      <c r="N33" s="80"/>
      <c r="O33" s="80"/>
      <c r="P33" s="80"/>
      <c r="Q33" s="80"/>
      <c r="R33" s="80"/>
    </row>
    <row r="34" spans="2:18" hidden="1" outlineLevel="1" x14ac:dyDescent="0.25">
      <c r="B34" s="83" t="s">
        <v>127</v>
      </c>
      <c r="C34" s="84"/>
      <c r="D34" s="85"/>
      <c r="E34" s="80"/>
      <c r="F34" s="80"/>
      <c r="G34" s="80"/>
      <c r="H34" s="80"/>
      <c r="I34" s="80"/>
      <c r="J34" s="80"/>
      <c r="K34" s="80"/>
      <c r="L34" s="80"/>
      <c r="M34" s="80"/>
      <c r="N34" s="80"/>
      <c r="O34" s="80"/>
      <c r="P34" s="80"/>
      <c r="Q34" s="80"/>
      <c r="R34" s="80"/>
    </row>
    <row r="35" spans="2:18" hidden="1" outlineLevel="1" x14ac:dyDescent="0.25">
      <c r="B35" s="16" t="s">
        <v>128</v>
      </c>
      <c r="C35" s="23"/>
      <c r="D35" s="17"/>
      <c r="E35" s="80"/>
      <c r="F35" s="80"/>
      <c r="G35" s="80"/>
      <c r="H35" s="80"/>
      <c r="I35" s="80"/>
      <c r="J35" s="80"/>
      <c r="K35" s="80"/>
      <c r="L35" s="80"/>
      <c r="M35" s="80"/>
      <c r="N35" s="80"/>
      <c r="O35" s="80"/>
      <c r="P35" s="80"/>
      <c r="Q35" s="80"/>
      <c r="R35" s="80"/>
    </row>
    <row r="36" spans="2:18" hidden="1" outlineLevel="1" x14ac:dyDescent="0.25">
      <c r="B36" s="16" t="s">
        <v>134</v>
      </c>
      <c r="C36" s="23"/>
      <c r="D36" s="17"/>
      <c r="E36" s="80"/>
      <c r="F36" s="80"/>
      <c r="G36" s="80"/>
      <c r="H36" s="80"/>
      <c r="I36" s="80"/>
      <c r="J36" s="80"/>
      <c r="K36" s="80"/>
      <c r="L36" s="80"/>
      <c r="M36" s="80"/>
      <c r="N36" s="80"/>
      <c r="O36" s="80"/>
      <c r="P36" s="80"/>
      <c r="Q36" s="80"/>
      <c r="R36" s="80"/>
    </row>
    <row r="37" spans="2:18" hidden="1" outlineLevel="1" x14ac:dyDescent="0.25">
      <c r="C37" s="82"/>
      <c r="D37" s="82"/>
      <c r="E37" s="80"/>
      <c r="F37" s="80"/>
      <c r="G37" s="80"/>
      <c r="H37" s="80"/>
      <c r="I37" s="80"/>
      <c r="J37" s="80"/>
      <c r="K37" s="80"/>
      <c r="L37" s="80"/>
      <c r="M37" s="80"/>
      <c r="N37" s="80"/>
      <c r="O37" s="80"/>
      <c r="P37" s="80"/>
      <c r="Q37" s="80"/>
      <c r="R37" s="80"/>
    </row>
    <row r="38" spans="2:18" hidden="1" outlineLevel="1" x14ac:dyDescent="0.25"/>
    <row r="39" spans="2:18" hidden="1" outlineLevel="1" x14ac:dyDescent="0.25">
      <c r="B39" s="298" t="s">
        <v>11</v>
      </c>
      <c r="C39" s="299"/>
      <c r="D39" s="3" t="s">
        <v>4</v>
      </c>
    </row>
    <row r="40" spans="2:18" ht="15" hidden="1" customHeight="1" outlineLevel="1" x14ac:dyDescent="0.25">
      <c r="B40" s="311" t="s">
        <v>60</v>
      </c>
      <c r="C40" s="231" t="s">
        <v>713</v>
      </c>
      <c r="D40" s="26">
        <v>1.93</v>
      </c>
    </row>
    <row r="41" spans="2:18" ht="30" hidden="1" outlineLevel="1" x14ac:dyDescent="0.25">
      <c r="B41" s="311"/>
      <c r="C41" s="78" t="s">
        <v>351</v>
      </c>
      <c r="D41" s="26">
        <v>3.32</v>
      </c>
    </row>
    <row r="42" spans="2:18" ht="30" hidden="1" outlineLevel="1" x14ac:dyDescent="0.25">
      <c r="B42" s="267" t="s">
        <v>61</v>
      </c>
      <c r="C42" s="78" t="s">
        <v>350</v>
      </c>
      <c r="D42" s="26">
        <v>2.1</v>
      </c>
    </row>
    <row r="43" spans="2:18" hidden="1" outlineLevel="1" x14ac:dyDescent="0.25">
      <c r="B43" s="139" t="s">
        <v>362</v>
      </c>
      <c r="C43" s="78" t="s">
        <v>788</v>
      </c>
      <c r="D43" s="26"/>
    </row>
    <row r="44" spans="2:18" hidden="1" outlineLevel="1" x14ac:dyDescent="0.25">
      <c r="B44" s="311" t="s">
        <v>60</v>
      </c>
      <c r="C44" s="78" t="s">
        <v>37</v>
      </c>
      <c r="D44" s="26">
        <v>2.63</v>
      </c>
    </row>
    <row r="45" spans="2:18" hidden="1" outlineLevel="1" x14ac:dyDescent="0.25">
      <c r="B45" s="311"/>
      <c r="C45" s="78" t="s">
        <v>46</v>
      </c>
      <c r="D45" s="26">
        <v>12.19</v>
      </c>
    </row>
    <row r="46" spans="2:18" hidden="1" outlineLevel="1" x14ac:dyDescent="0.25">
      <c r="B46" s="139" t="s">
        <v>362</v>
      </c>
      <c r="C46" s="78" t="s">
        <v>523</v>
      </c>
      <c r="D46" s="129">
        <v>0.24299999999999999</v>
      </c>
    </row>
    <row r="47" spans="2:18" hidden="1" outlineLevel="1" x14ac:dyDescent="0.25">
      <c r="B47" s="78" t="s">
        <v>55</v>
      </c>
      <c r="C47" s="78" t="s">
        <v>51</v>
      </c>
      <c r="D47" s="35">
        <v>1.1200000000000001</v>
      </c>
    </row>
    <row r="48" spans="2:18" hidden="1" outlineLevel="1" x14ac:dyDescent="0.25">
      <c r="B48" s="78" t="s">
        <v>55</v>
      </c>
      <c r="C48" s="78" t="s">
        <v>52</v>
      </c>
      <c r="D48" s="35">
        <f>1.6333-0.0026*300</f>
        <v>0.85330000000000006</v>
      </c>
    </row>
    <row r="49" spans="1:8" hidden="1" outlineLevel="1" x14ac:dyDescent="0.25">
      <c r="B49" s="78" t="s">
        <v>55</v>
      </c>
      <c r="C49" s="78" t="s">
        <v>53</v>
      </c>
      <c r="D49" s="35">
        <f>1.6333-0.0026*400</f>
        <v>0.59329999999999994</v>
      </c>
    </row>
    <row r="50" spans="1:8" hidden="1" outlineLevel="1" x14ac:dyDescent="0.25">
      <c r="B50" s="78" t="s">
        <v>55</v>
      </c>
      <c r="C50" s="78" t="s">
        <v>54</v>
      </c>
      <c r="D50" s="35">
        <v>0.35</v>
      </c>
    </row>
    <row r="51" spans="1:8" ht="30" hidden="1" outlineLevel="1" x14ac:dyDescent="0.25">
      <c r="B51" s="78" t="s">
        <v>20</v>
      </c>
      <c r="C51" s="78"/>
      <c r="D51" s="140">
        <v>3.8600000000000002E-2</v>
      </c>
    </row>
    <row r="52" spans="1:8" ht="30" hidden="1" outlineLevel="1" x14ac:dyDescent="0.25">
      <c r="B52" s="78" t="s">
        <v>29</v>
      </c>
      <c r="C52" s="78"/>
      <c r="D52" s="141">
        <v>0.25</v>
      </c>
    </row>
    <row r="53" spans="1:8" hidden="1" outlineLevel="1" x14ac:dyDescent="0.25">
      <c r="B53" s="78" t="s">
        <v>660</v>
      </c>
      <c r="C53" s="78" t="s">
        <v>66</v>
      </c>
      <c r="D53" s="142">
        <v>3.1</v>
      </c>
    </row>
    <row r="54" spans="1:8" hidden="1" outlineLevel="1" x14ac:dyDescent="0.25">
      <c r="B54" s="78" t="s">
        <v>660</v>
      </c>
      <c r="C54" s="78" t="s">
        <v>67</v>
      </c>
      <c r="D54" s="142">
        <v>3.16</v>
      </c>
    </row>
    <row r="55" spans="1:8" hidden="1" outlineLevel="1" x14ac:dyDescent="0.25">
      <c r="B55" s="78" t="s">
        <v>660</v>
      </c>
      <c r="C55" s="78" t="s">
        <v>547</v>
      </c>
      <c r="D55" s="142">
        <v>2.15</v>
      </c>
    </row>
    <row r="56" spans="1:8" hidden="1" outlineLevel="1" x14ac:dyDescent="0.25">
      <c r="B56" s="78" t="s">
        <v>660</v>
      </c>
      <c r="C56" s="78" t="s">
        <v>546</v>
      </c>
      <c r="D56" s="143">
        <v>2.96</v>
      </c>
    </row>
    <row r="57" spans="1:8" hidden="1" outlineLevel="1" x14ac:dyDescent="0.25">
      <c r="B57" s="78" t="s">
        <v>661</v>
      </c>
      <c r="C57" s="78" t="s">
        <v>548</v>
      </c>
      <c r="D57" s="142">
        <v>2.7</v>
      </c>
    </row>
    <row r="58" spans="1:8" hidden="1" outlineLevel="1" x14ac:dyDescent="0.25">
      <c r="B58" s="78" t="s">
        <v>884</v>
      </c>
      <c r="C58" s="78"/>
      <c r="D58" s="269">
        <v>14.9</v>
      </c>
    </row>
    <row r="59" spans="1:8" hidden="1" outlineLevel="1" x14ac:dyDescent="0.25">
      <c r="B59" s="78" t="s">
        <v>886</v>
      </c>
      <c r="C59" s="78"/>
      <c r="D59" s="270">
        <v>22.5</v>
      </c>
    </row>
    <row r="60" spans="1:8" hidden="1" outlineLevel="1" x14ac:dyDescent="0.25">
      <c r="B60" s="78" t="s">
        <v>889</v>
      </c>
      <c r="C60" s="78"/>
      <c r="D60" s="270">
        <v>2.4</v>
      </c>
      <c r="E60" s="10"/>
      <c r="F60" t="s">
        <v>70</v>
      </c>
      <c r="G60" t="s">
        <v>80</v>
      </c>
    </row>
    <row r="61" spans="1:8" hidden="1" outlineLevel="1" x14ac:dyDescent="0.25">
      <c r="B61" s="78" t="s">
        <v>887</v>
      </c>
      <c r="C61" s="78"/>
      <c r="D61" s="271">
        <v>8.2299999999999998E-2</v>
      </c>
    </row>
    <row r="62" spans="1:8" hidden="1" outlineLevel="1" x14ac:dyDescent="0.25">
      <c r="B62" s="78"/>
      <c r="C62" s="78"/>
      <c r="D62" s="140"/>
      <c r="F62">
        <v>100</v>
      </c>
      <c r="G62">
        <v>200</v>
      </c>
    </row>
    <row r="63" spans="1:8" hidden="1" outlineLevel="1" x14ac:dyDescent="0.25">
      <c r="A63" s="4" t="s">
        <v>68</v>
      </c>
      <c r="D63" s="55"/>
    </row>
    <row r="64" spans="1:8" hidden="1" outlineLevel="1" x14ac:dyDescent="0.25">
      <c r="B64" s="13" t="s">
        <v>78</v>
      </c>
      <c r="C64" s="13">
        <v>200</v>
      </c>
      <c r="D64" s="13">
        <v>500</v>
      </c>
      <c r="F64">
        <f>((G62*C68+D68+E69*G62+F69)*F62+G62*G69+H69)/1000</f>
        <v>1.1057638738895263</v>
      </c>
      <c r="H64" s="57"/>
    </row>
    <row r="65" spans="2:14" hidden="1" outlineLevel="1" x14ac:dyDescent="0.25">
      <c r="B65" s="52" t="s">
        <v>73</v>
      </c>
      <c r="C65" s="294" t="s">
        <v>72</v>
      </c>
      <c r="D65" s="294"/>
    </row>
    <row r="66" spans="2:14" hidden="1" outlineLevel="1" x14ac:dyDescent="0.25">
      <c r="B66" s="53" t="s">
        <v>75</v>
      </c>
      <c r="C66" s="293">
        <f>0.414815719448902*1000/500</f>
        <v>0.829631438897804</v>
      </c>
      <c r="D66" s="293"/>
      <c r="E66" s="294" t="s">
        <v>74</v>
      </c>
      <c r="F66" s="294"/>
      <c r="G66" s="294" t="s">
        <v>79</v>
      </c>
      <c r="H66" s="294"/>
    </row>
    <row r="67" spans="2:14" hidden="1" outlineLevel="1" x14ac:dyDescent="0.25">
      <c r="B67" s="53" t="s">
        <v>76</v>
      </c>
      <c r="C67" s="293">
        <f>0.0919020916480004*1000/500</f>
        <v>0.18380418329600079</v>
      </c>
      <c r="D67" s="293"/>
      <c r="E67" s="293">
        <f>4.79495603095111*1000/500</f>
        <v>9.5899120619022202</v>
      </c>
      <c r="F67" s="293"/>
      <c r="G67" s="295">
        <f>0.067/1.05*1000</f>
        <v>63.809523809523817</v>
      </c>
      <c r="H67" s="295"/>
    </row>
    <row r="68" spans="2:14" hidden="1" outlineLevel="1" x14ac:dyDescent="0.25">
      <c r="B68" s="53" t="s">
        <v>77</v>
      </c>
      <c r="C68" s="54">
        <f>(C66-C67)/(C64-D64)</f>
        <v>-2.1527575186726772E-3</v>
      </c>
      <c r="D68" s="54">
        <f>C66-C68*C64</f>
        <v>1.2601829426323394</v>
      </c>
      <c r="E68" s="293">
        <f>1.06138108254311*1000/500</f>
        <v>2.1227621650862201</v>
      </c>
      <c r="F68" s="293"/>
      <c r="G68" s="295">
        <f>0.296/(1.05)*1000</f>
        <v>281.90476190476187</v>
      </c>
      <c r="H68" s="295"/>
    </row>
    <row r="69" spans="2:14" hidden="1" outlineLevel="1" x14ac:dyDescent="0.25">
      <c r="E69" s="54">
        <f>(E67-E68)/(C64-D64)</f>
        <v>-2.4890499656053333E-2</v>
      </c>
      <c r="F69" s="54">
        <f>E67-E69*C64</f>
        <v>14.568011993112886</v>
      </c>
      <c r="G69" s="56">
        <f>(G67-G68)/(C64-D64)</f>
        <v>0.72698412698412684</v>
      </c>
      <c r="H69" s="56">
        <f>G67-C64*G69</f>
        <v>-81.587301587301539</v>
      </c>
    </row>
    <row r="70" spans="2:14" hidden="1" outlineLevel="1" x14ac:dyDescent="0.25"/>
    <row r="71" spans="2:14" hidden="1" outlineLevel="1" x14ac:dyDescent="0.25">
      <c r="B71" t="s">
        <v>670</v>
      </c>
    </row>
    <row r="72" spans="2:14" hidden="1" outlineLevel="1" x14ac:dyDescent="0.25">
      <c r="B72">
        <v>250000</v>
      </c>
      <c r="D72" t="s">
        <v>71</v>
      </c>
    </row>
    <row r="73" spans="2:14" hidden="1" outlineLevel="1" x14ac:dyDescent="0.25">
      <c r="B73" t="s">
        <v>671</v>
      </c>
      <c r="D73" t="s">
        <v>70</v>
      </c>
      <c r="E73" t="s">
        <v>117</v>
      </c>
      <c r="F73" t="s">
        <v>115</v>
      </c>
      <c r="G73" t="s">
        <v>39</v>
      </c>
      <c r="H73" t="s">
        <v>606</v>
      </c>
      <c r="I73" t="s">
        <v>522</v>
      </c>
      <c r="J73" t="s">
        <v>431</v>
      </c>
      <c r="K73" t="s">
        <v>484</v>
      </c>
      <c r="L73" t="s">
        <v>699</v>
      </c>
      <c r="M73" t="s">
        <v>710</v>
      </c>
      <c r="N73" t="s">
        <v>779</v>
      </c>
    </row>
    <row r="74" spans="2:14" hidden="1" outlineLevel="1" x14ac:dyDescent="0.25">
      <c r="B74">
        <v>91000</v>
      </c>
      <c r="D74" t="s">
        <v>69</v>
      </c>
      <c r="E74" t="s">
        <v>33</v>
      </c>
      <c r="F74" t="s">
        <v>146</v>
      </c>
      <c r="G74" t="s">
        <v>283</v>
      </c>
      <c r="H74" t="s">
        <v>607</v>
      </c>
      <c r="I74" t="s">
        <v>365</v>
      </c>
      <c r="J74" t="s">
        <v>432</v>
      </c>
      <c r="K74" t="s">
        <v>436</v>
      </c>
      <c r="L74" t="s">
        <v>701</v>
      </c>
      <c r="M74" t="s">
        <v>711</v>
      </c>
      <c r="N74" t="s">
        <v>780</v>
      </c>
    </row>
    <row r="75" spans="2:14" hidden="1" outlineLevel="1" x14ac:dyDescent="0.25">
      <c r="E75" t="s">
        <v>461</v>
      </c>
      <c r="F75" t="s">
        <v>147</v>
      </c>
      <c r="G75" t="s">
        <v>284</v>
      </c>
      <c r="H75" t="s">
        <v>608</v>
      </c>
      <c r="I75" t="s">
        <v>366</v>
      </c>
      <c r="J75" t="s">
        <v>433</v>
      </c>
      <c r="K75" t="s">
        <v>437</v>
      </c>
      <c r="L75" t="s">
        <v>700</v>
      </c>
      <c r="M75" t="s">
        <v>712</v>
      </c>
      <c r="N75" t="s">
        <v>781</v>
      </c>
    </row>
    <row r="76" spans="2:14" hidden="1" outlineLevel="1" x14ac:dyDescent="0.25">
      <c r="E76" t="s">
        <v>154</v>
      </c>
      <c r="F76" t="s">
        <v>148</v>
      </c>
      <c r="H76" t="s">
        <v>609</v>
      </c>
      <c r="J76" t="s">
        <v>434</v>
      </c>
      <c r="K76" t="s">
        <v>438</v>
      </c>
      <c r="L76" t="s">
        <v>702</v>
      </c>
    </row>
    <row r="77" spans="2:14" hidden="1" outlineLevel="1" x14ac:dyDescent="0.25">
      <c r="B77" t="s">
        <v>672</v>
      </c>
      <c r="E77" t="s">
        <v>545</v>
      </c>
      <c r="H77" t="s">
        <v>610</v>
      </c>
      <c r="J77" t="s">
        <v>435</v>
      </c>
      <c r="K77" t="s">
        <v>439</v>
      </c>
      <c r="L77" t="s">
        <v>703</v>
      </c>
    </row>
    <row r="78" spans="2:14" hidden="1" outlineLevel="1" x14ac:dyDescent="0.25">
      <c r="B78">
        <v>900</v>
      </c>
      <c r="E78" t="s">
        <v>126</v>
      </c>
      <c r="K78" t="s">
        <v>440</v>
      </c>
    </row>
    <row r="79" spans="2:14" hidden="1" outlineLevel="1" x14ac:dyDescent="0.25">
      <c r="B79" t="s">
        <v>673</v>
      </c>
      <c r="K79" t="s">
        <v>441</v>
      </c>
    </row>
    <row r="80" spans="2:14" hidden="1" outlineLevel="1" x14ac:dyDescent="0.25">
      <c r="B80">
        <v>30000</v>
      </c>
      <c r="K80" t="s">
        <v>442</v>
      </c>
    </row>
    <row r="81" spans="11:11" hidden="1" outlineLevel="1" x14ac:dyDescent="0.25">
      <c r="K81" t="s">
        <v>443</v>
      </c>
    </row>
    <row r="82" spans="11:11" hidden="1" outlineLevel="1" x14ac:dyDescent="0.25">
      <c r="K82" t="s">
        <v>444</v>
      </c>
    </row>
    <row r="83" spans="11:11" hidden="1" outlineLevel="1" x14ac:dyDescent="0.25">
      <c r="K83" t="s">
        <v>445</v>
      </c>
    </row>
    <row r="84" spans="11:11" hidden="1" outlineLevel="1" x14ac:dyDescent="0.25">
      <c r="K84" t="s">
        <v>446</v>
      </c>
    </row>
    <row r="85" spans="11:11" hidden="1" outlineLevel="1" x14ac:dyDescent="0.25">
      <c r="K85" t="s">
        <v>447</v>
      </c>
    </row>
    <row r="86" spans="11:11" hidden="1" outlineLevel="1" x14ac:dyDescent="0.25">
      <c r="K86" t="s">
        <v>448</v>
      </c>
    </row>
    <row r="87" spans="11:11" hidden="1" outlineLevel="1" x14ac:dyDescent="0.25">
      <c r="K87" t="s">
        <v>449</v>
      </c>
    </row>
    <row r="88" spans="11:11" hidden="1" outlineLevel="1" x14ac:dyDescent="0.25">
      <c r="K88" t="s">
        <v>450</v>
      </c>
    </row>
    <row r="89" spans="11:11" hidden="1" outlineLevel="1" x14ac:dyDescent="0.25">
      <c r="K89" t="s">
        <v>451</v>
      </c>
    </row>
    <row r="90" spans="11:11" hidden="1" outlineLevel="1" x14ac:dyDescent="0.25">
      <c r="K90" t="s">
        <v>452</v>
      </c>
    </row>
    <row r="91" spans="11:11" hidden="1" outlineLevel="1" x14ac:dyDescent="0.25">
      <c r="K91" t="s">
        <v>453</v>
      </c>
    </row>
    <row r="92" spans="11:11" hidden="1" outlineLevel="1" x14ac:dyDescent="0.25">
      <c r="K92" t="s">
        <v>454</v>
      </c>
    </row>
    <row r="93" spans="11:11" hidden="1" outlineLevel="1" x14ac:dyDescent="0.25">
      <c r="K93" t="s">
        <v>455</v>
      </c>
    </row>
    <row r="94" spans="11:11" hidden="1" outlineLevel="1" x14ac:dyDescent="0.25"/>
    <row r="95" spans="11:11" hidden="1" outlineLevel="1" x14ac:dyDescent="0.25"/>
    <row r="96" spans="11:11" hidden="1" outlineLevel="1" x14ac:dyDescent="0.25"/>
    <row r="97" hidden="1" outlineLevel="1" x14ac:dyDescent="0.25"/>
    <row r="98" hidden="1" outlineLevel="1" x14ac:dyDescent="0.25"/>
    <row r="99" hidden="1" outlineLevel="1" x14ac:dyDescent="0.25"/>
    <row r="100" hidden="1" outlineLevel="1" x14ac:dyDescent="0.25"/>
    <row r="101" collapsed="1" x14ac:dyDescent="0.25"/>
  </sheetData>
  <sheetProtection algorithmName="SHA-512" hashValue="TdaJo2+xjdfO98E393jVpxg4oabpWiViXugFo/5UWo0olOA5Tu903/X1z6E8GEs7AT3roADdeatvhvVNgcwV9A==" saltValue="C8ywSwlED/q1erkJRM6k2g==" spinCount="100000" sheet="1" objects="1" scenarios="1"/>
  <mergeCells count="29">
    <mergeCell ref="E3:R3"/>
    <mergeCell ref="E4:R4"/>
    <mergeCell ref="E5:R5"/>
    <mergeCell ref="E6:R7"/>
    <mergeCell ref="E9:R9"/>
    <mergeCell ref="E8:R8"/>
    <mergeCell ref="E10:R10"/>
    <mergeCell ref="E11:R11"/>
    <mergeCell ref="E14:R14"/>
    <mergeCell ref="E26:R26"/>
    <mergeCell ref="E15:K24"/>
    <mergeCell ref="C3:D3"/>
    <mergeCell ref="B39:C39"/>
    <mergeCell ref="B4:B7"/>
    <mergeCell ref="C9:D9"/>
    <mergeCell ref="C67:D67"/>
    <mergeCell ref="C10:D10"/>
    <mergeCell ref="C11:D11"/>
    <mergeCell ref="C8:D8"/>
    <mergeCell ref="B40:B41"/>
    <mergeCell ref="B44:B45"/>
    <mergeCell ref="E68:F68"/>
    <mergeCell ref="G66:H66"/>
    <mergeCell ref="G67:H67"/>
    <mergeCell ref="G68:H68"/>
    <mergeCell ref="C65:D65"/>
    <mergeCell ref="E66:F66"/>
    <mergeCell ref="C66:D66"/>
    <mergeCell ref="E67:F67"/>
  </mergeCells>
  <hyperlinks>
    <hyperlink ref="E11" r:id="rId1" display="https://www.ecologique-solidaire.gouv.fr/sites/default/files/Th%C3%A9ma - Concept autoroute %C3%A9lectrique.pdf" xr:uid="{00000000-0004-0000-0700-000002000000}"/>
    <hyperlink ref="E10" r:id="rId2" display="https://www.ecologique-solidaire.gouv.fr/sites/default/files/Th%C3%A9ma - Concept autoroute %C3%A9lectrique.pdf" xr:uid="{00000000-0004-0000-0700-000003000000}"/>
    <hyperlink ref="E5" r:id="rId3" xr:uid="{00000000-0004-0000-0700-000004000000}"/>
    <hyperlink ref="E4" r:id="rId4" xr:uid="{00000000-0004-0000-0700-000005000000}"/>
    <hyperlink ref="E6" r:id="rId5" xr:uid="{00000000-0004-0000-0700-000006000000}"/>
    <hyperlink ref="E9" r:id="rId6" xr:uid="{00000000-0004-0000-0700-000007000000}"/>
    <hyperlink ref="E8" r:id="rId7" xr:uid="{00000000-0004-0000-0700-000008000000}"/>
  </hyperlinks>
  <pageMargins left="0.7" right="0.7" top="0.75" bottom="0.75" header="0.3" footer="0.3"/>
  <pageSetup paperSize="9" orientation="portrait" r:id="rId8"/>
  <legacy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BD14C-2F73-473D-AC1B-781B91DC9D7A}">
  <sheetPr>
    <tabColor rgb="FFFF0000"/>
  </sheetPr>
  <dimension ref="A1:C21"/>
  <sheetViews>
    <sheetView topLeftCell="A21" zoomScaleNormal="100" workbookViewId="0">
      <selection activeCell="K15" sqref="K15"/>
    </sheetView>
  </sheetViews>
  <sheetFormatPr baseColWidth="10" defaultRowHeight="15" outlineLevelRow="1" x14ac:dyDescent="0.25"/>
  <cols>
    <col min="1" max="1" width="71.42578125" customWidth="1"/>
  </cols>
  <sheetData>
    <row r="1" spans="1:3" hidden="1" outlineLevel="1" x14ac:dyDescent="0.25">
      <c r="A1" t="s">
        <v>669</v>
      </c>
    </row>
    <row r="2" spans="1:3" hidden="1" outlineLevel="1" x14ac:dyDescent="0.25">
      <c r="A2" t="str">
        <f>Partenaires!A1</f>
        <v>Nom du projet</v>
      </c>
      <c r="B2">
        <f>Partenaires!B1</f>
        <v>0</v>
      </c>
    </row>
    <row r="3" spans="1:3" hidden="1" outlineLevel="1" x14ac:dyDescent="0.25">
      <c r="A3" t="str">
        <f>Sélection!A3</f>
        <v>tCO2 évitées par an</v>
      </c>
      <c r="B3">
        <f>Sélection!B3</f>
        <v>0</v>
      </c>
      <c r="C3">
        <f>Sélection!C3</f>
        <v>0</v>
      </c>
    </row>
    <row r="4" spans="1:3" hidden="1" outlineLevel="1" x14ac:dyDescent="0.25">
      <c r="A4" t="str">
        <f>Sélection!A4</f>
        <v>Aide ADEME demandée (€ HTR)</v>
      </c>
      <c r="B4">
        <f>Sélection!B4</f>
        <v>0</v>
      </c>
      <c r="C4">
        <f>Sélection!C4</f>
        <v>0</v>
      </c>
    </row>
    <row r="5" spans="1:3" hidden="1" outlineLevel="1" x14ac:dyDescent="0.25">
      <c r="A5" t="str">
        <f>Sélection!A5</f>
        <v>Autres aides d'Etat obtenues, demandées et envisagées (€ HTR)</v>
      </c>
      <c r="B5">
        <f>Sélection!B5</f>
        <v>0</v>
      </c>
      <c r="C5">
        <f>Sélection!C5</f>
        <v>0</v>
      </c>
    </row>
    <row r="6" spans="1:3" hidden="1" outlineLevel="1" x14ac:dyDescent="0.25">
      <c r="A6" t="str">
        <f>Sélection!A6</f>
        <v>Autres aides hors aides d'Etat obtenues, demandées et envisagées (€ HTR)</v>
      </c>
      <c r="B6">
        <f>Sélection!B6</f>
        <v>0</v>
      </c>
      <c r="C6">
        <f>Sélection!C6</f>
        <v>0</v>
      </c>
    </row>
    <row r="7" spans="1:3" hidden="1" outlineLevel="1" x14ac:dyDescent="0.25">
      <c r="A7" t="str">
        <f>Sélection!A8</f>
        <v>Efficacité de l'aide  €aide d'Etat par tCO2 évitées :</v>
      </c>
      <c r="B7" t="str">
        <f>Sélection!B8</f>
        <v/>
      </c>
      <c r="C7" t="str">
        <f>Sélection!C8</f>
        <v/>
      </c>
    </row>
    <row r="8" spans="1:3" hidden="1" outlineLevel="1" x14ac:dyDescent="0.25">
      <c r="A8" t="str">
        <f>Sélection!A19</f>
        <v>Nombre de points Bassin Hydrogène :</v>
      </c>
      <c r="B8">
        <f>Sélection!B19</f>
        <v>0</v>
      </c>
      <c r="C8">
        <f>Sélection!C19</f>
        <v>0</v>
      </c>
    </row>
    <row r="9" spans="1:3" hidden="1" outlineLevel="1" x14ac:dyDescent="0.25">
      <c r="A9" t="str">
        <f>Sélection!A26</f>
        <v>Nombre de points qualité du consortium et participation citoyenne :</v>
      </c>
      <c r="B9">
        <f>Sélection!B26</f>
        <v>0</v>
      </c>
      <c r="C9">
        <f>Sélection!C26</f>
        <v>0</v>
      </c>
    </row>
    <row r="10" spans="1:3" hidden="1" outlineLevel="1" x14ac:dyDescent="0.25">
      <c r="A10" t="str">
        <f>Sélection!A31</f>
        <v>Nombre de points Hydrogène renouvelable :</v>
      </c>
      <c r="B10">
        <f>Sélection!B31</f>
        <v>0</v>
      </c>
      <c r="C10">
        <f>Sélection!C31</f>
        <v>0</v>
      </c>
    </row>
    <row r="11" spans="1:3" hidden="1" outlineLevel="1" x14ac:dyDescent="0.25">
      <c r="A11" t="str">
        <f>Sélection!A35</f>
        <v>Somme_Activité_TransportMarchandises  (t.km)</v>
      </c>
      <c r="B11">
        <f>Sélection!B35</f>
        <v>0</v>
      </c>
      <c r="C11">
        <f>Sélection!C35</f>
        <v>0</v>
      </c>
    </row>
    <row r="12" spans="1:3" hidden="1" outlineLevel="1" x14ac:dyDescent="0.25">
      <c r="A12" t="str">
        <f>Sélection!A36</f>
        <v>Somme_Activité_TransbordementM (tonnes)</v>
      </c>
      <c r="B12">
        <f>Sélection!B36</f>
        <v>0</v>
      </c>
      <c r="C12">
        <f>Sélection!C36</f>
        <v>0</v>
      </c>
    </row>
    <row r="13" spans="1:3" hidden="1" outlineLevel="1" x14ac:dyDescent="0.25">
      <c r="A13" t="str">
        <f>Sélection!A37</f>
        <v>Somme_Activité_TransportPersonnes (passagers.km)</v>
      </c>
      <c r="B13">
        <f>Sélection!B37</f>
        <v>0</v>
      </c>
      <c r="C13">
        <f>Sélection!C37</f>
        <v>0</v>
      </c>
    </row>
    <row r="14" spans="1:3" hidden="1" outlineLevel="1" x14ac:dyDescent="0.25">
      <c r="A14" t="str">
        <f>Sélection!A38</f>
        <v>EmpreinteGES_TransportMarchandises  (tCO2/t.km)</v>
      </c>
      <c r="B14">
        <f>Sélection!B38</f>
        <v>0</v>
      </c>
      <c r="C14">
        <f>Sélection!C38</f>
        <v>0</v>
      </c>
    </row>
    <row r="15" spans="1:3" hidden="1" outlineLevel="1" x14ac:dyDescent="0.25">
      <c r="A15" t="str">
        <f>Sélection!A39</f>
        <v>EmpreinteGES_TransbordementMarchandises (tCO2/t)</v>
      </c>
      <c r="B15">
        <f>Sélection!B39</f>
        <v>0</v>
      </c>
      <c r="C15">
        <f>Sélection!C39</f>
        <v>0</v>
      </c>
    </row>
    <row r="16" spans="1:3" hidden="1" outlineLevel="1" x14ac:dyDescent="0.25">
      <c r="A16" t="str">
        <f>Sélection!A40</f>
        <v>EmpreinteGES_TransportsPersonnes (tCO2/passager.km)</v>
      </c>
      <c r="B16">
        <f>Sélection!B40</f>
        <v>0</v>
      </c>
      <c r="C16">
        <f>Sélection!C40</f>
        <v>0</v>
      </c>
    </row>
    <row r="17" spans="1:3" hidden="1" outlineLevel="1" x14ac:dyDescent="0.25">
      <c r="A17" t="s">
        <v>647</v>
      </c>
      <c r="B17" t="e">
        <f>Partenaires!B108</f>
        <v>#DIV/0!</v>
      </c>
      <c r="C17" t="e">
        <f>Partenaires!B109</f>
        <v>#DIV/0!</v>
      </c>
    </row>
    <row r="18" spans="1:3" hidden="1" outlineLevel="1" x14ac:dyDescent="0.25"/>
    <row r="19" spans="1:3" hidden="1" outlineLevel="1" x14ac:dyDescent="0.25"/>
    <row r="20" spans="1:3" hidden="1" outlineLevel="1" x14ac:dyDescent="0.25"/>
    <row r="21" spans="1:3" collapsed="1" x14ac:dyDescent="0.25"/>
  </sheetData>
  <sheetProtection algorithmName="SHA-512" hashValue="7aMdehD4ZlvA0mkVt2T/c9eZINuNGdwyBvJWbxMX+U1wg6/6clS11EM3Z8wCCQClZdwOeI9q5YWEG6NBUDH64A==" saltValue="yzqhArUvYwzeUVoeCmzeRA=="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B16AF-7E73-431C-B483-38EFB4D57CA4}">
  <sheetPr>
    <tabColor theme="7" tint="0.79998168889431442"/>
  </sheetPr>
  <dimension ref="A1:E110"/>
  <sheetViews>
    <sheetView topLeftCell="A71" workbookViewId="0">
      <selection activeCell="B7" sqref="B7"/>
    </sheetView>
  </sheetViews>
  <sheetFormatPr baseColWidth="10" defaultRowHeight="15" outlineLevelRow="1" x14ac:dyDescent="0.25"/>
  <cols>
    <col min="1" max="1" width="21.42578125" customWidth="1"/>
    <col min="2" max="2" width="13.85546875" customWidth="1"/>
    <col min="3" max="4" width="22.140625" customWidth="1"/>
    <col min="5" max="5" width="22.42578125" customWidth="1"/>
  </cols>
  <sheetData>
    <row r="1" spans="1:5" x14ac:dyDescent="0.25">
      <c r="A1" s="53" t="s">
        <v>118</v>
      </c>
      <c r="B1" s="244"/>
    </row>
    <row r="2" spans="1:5" x14ac:dyDescent="0.25">
      <c r="A2" s="53" t="s">
        <v>829</v>
      </c>
      <c r="B2" s="244"/>
    </row>
    <row r="3" spans="1:5" x14ac:dyDescent="0.25">
      <c r="A3" s="53" t="s">
        <v>777</v>
      </c>
      <c r="B3" s="223">
        <f>SUM(E6:E55)</f>
        <v>0</v>
      </c>
    </row>
    <row r="5" spans="1:5" ht="45" x14ac:dyDescent="0.25">
      <c r="B5" s="87" t="s">
        <v>774</v>
      </c>
      <c r="C5" s="87" t="s">
        <v>775</v>
      </c>
      <c r="D5" s="87" t="s">
        <v>880</v>
      </c>
      <c r="E5" s="87" t="s">
        <v>776</v>
      </c>
    </row>
    <row r="6" spans="1:5" x14ac:dyDescent="0.25">
      <c r="A6" s="53" t="s">
        <v>724</v>
      </c>
      <c r="B6" s="244"/>
      <c r="C6" s="244"/>
      <c r="D6" s="244"/>
      <c r="E6" s="223">
        <f>SUMIFS(Production!BD$4:BD$53,Production!F$4:F$53,B6)+SUMIFS(Distribution!AB$4:AB$53,Distribution!G$4:G$53,B6)+SUMIFS('Usages mobilité'!AT$4:AT$53,'Usages mobilité'!M$4:M$53,B6)</f>
        <v>0</v>
      </c>
    </row>
    <row r="7" spans="1:5" x14ac:dyDescent="0.25">
      <c r="A7" s="53" t="s">
        <v>725</v>
      </c>
      <c r="B7" s="244"/>
      <c r="C7" s="244"/>
      <c r="D7" s="244"/>
      <c r="E7" s="223">
        <f>SUMIFS(Production!BD$4:BD$53,Production!F$4:F$53,B7)+SUMIFS(Distribution!AB$4:AB$53,Distribution!G$4:G$53,B7)+SUMIFS('Usages mobilité'!AT$4:AT$53,'Usages mobilité'!M$4:M$53,B7)</f>
        <v>0</v>
      </c>
    </row>
    <row r="8" spans="1:5" x14ac:dyDescent="0.25">
      <c r="A8" s="53" t="s">
        <v>726</v>
      </c>
      <c r="B8" s="244"/>
      <c r="C8" s="244"/>
      <c r="D8" s="244"/>
      <c r="E8" s="223">
        <f>SUMIFS(Production!BD$4:BD$53,Production!F$4:F$53,B8)+SUMIFS(Distribution!AB$4:AB$53,Distribution!G$4:G$53,B8)+SUMIFS('Usages mobilité'!AT$4:AT$53,'Usages mobilité'!M$4:M$53,B8)</f>
        <v>0</v>
      </c>
    </row>
    <row r="9" spans="1:5" x14ac:dyDescent="0.25">
      <c r="A9" s="53" t="s">
        <v>727</v>
      </c>
      <c r="B9" s="244"/>
      <c r="C9" s="244"/>
      <c r="D9" s="244"/>
      <c r="E9" s="223">
        <f>SUMIFS(Production!BD$4:BD$53,Production!F$4:F$53,B9)+SUMIFS(Distribution!AB$4:AB$53,Distribution!G$4:G$53,B9)+SUMIFS('Usages mobilité'!AT$4:AT$53,'Usages mobilité'!M$4:M$53,B9)</f>
        <v>0</v>
      </c>
    </row>
    <row r="10" spans="1:5" x14ac:dyDescent="0.25">
      <c r="A10" s="53" t="s">
        <v>728</v>
      </c>
      <c r="B10" s="244"/>
      <c r="C10" s="244"/>
      <c r="D10" s="244"/>
      <c r="E10" s="223">
        <f>SUMIFS(Production!BD$4:BD$53,Production!F$4:F$53,B10)+SUMIFS(Distribution!AB$4:AB$53,Distribution!G$4:G$53,B10)+SUMIFS('Usages mobilité'!AT$4:AT$53,'Usages mobilité'!M$4:M$53,B10)</f>
        <v>0</v>
      </c>
    </row>
    <row r="11" spans="1:5" x14ac:dyDescent="0.25">
      <c r="A11" s="53" t="s">
        <v>729</v>
      </c>
      <c r="B11" s="244"/>
      <c r="C11" s="244"/>
      <c r="D11" s="244"/>
      <c r="E11" s="223">
        <f>SUMIFS(Production!BD$4:BD$53,Production!F$4:F$53,B11)+SUMIFS(Distribution!AB$4:AB$53,Distribution!G$4:G$53,B11)+SUMIFS('Usages mobilité'!AT$4:AT$53,'Usages mobilité'!M$4:M$53,B11)</f>
        <v>0</v>
      </c>
    </row>
    <row r="12" spans="1:5" x14ac:dyDescent="0.25">
      <c r="A12" s="53" t="s">
        <v>730</v>
      </c>
      <c r="B12" s="244"/>
      <c r="C12" s="244"/>
      <c r="D12" s="244"/>
      <c r="E12" s="223">
        <f>SUMIFS(Production!BD$4:BD$53,Production!F$4:F$53,B12)+SUMIFS(Distribution!AB$4:AB$53,Distribution!G$4:G$53,B12)+SUMIFS('Usages mobilité'!AT$4:AT$53,'Usages mobilité'!M$4:M$53,B12)</f>
        <v>0</v>
      </c>
    </row>
    <row r="13" spans="1:5" x14ac:dyDescent="0.25">
      <c r="A13" s="53" t="s">
        <v>731</v>
      </c>
      <c r="B13" s="244"/>
      <c r="C13" s="244"/>
      <c r="D13" s="244"/>
      <c r="E13" s="223">
        <f>SUMIFS(Production!BD$4:BD$53,Production!F$4:F$53,B13)+SUMIFS(Distribution!AB$4:AB$53,Distribution!G$4:G$53,B13)+SUMIFS('Usages mobilité'!AT$4:AT$53,'Usages mobilité'!M$4:M$53,B13)</f>
        <v>0</v>
      </c>
    </row>
    <row r="14" spans="1:5" x14ac:dyDescent="0.25">
      <c r="A14" s="53" t="s">
        <v>732</v>
      </c>
      <c r="B14" s="244"/>
      <c r="C14" s="244"/>
      <c r="D14" s="244"/>
      <c r="E14" s="223">
        <f>SUMIFS(Production!BD$4:BD$53,Production!F$4:F$53,B14)+SUMIFS(Distribution!AB$4:AB$53,Distribution!G$4:G$53,B14)+SUMIFS('Usages mobilité'!AT$4:AT$53,'Usages mobilité'!M$4:M$53,B14)</f>
        <v>0</v>
      </c>
    </row>
    <row r="15" spans="1:5" x14ac:dyDescent="0.25">
      <c r="A15" s="53" t="s">
        <v>733</v>
      </c>
      <c r="B15" s="244"/>
      <c r="C15" s="244"/>
      <c r="D15" s="244"/>
      <c r="E15" s="223">
        <f>SUMIFS(Production!BD$4:BD$53,Production!F$4:F$53,B15)+SUMIFS(Distribution!AB$4:AB$53,Distribution!G$4:G$53,B15)+SUMIFS('Usages mobilité'!AT$4:AT$53,'Usages mobilité'!M$4:M$53,B15)</f>
        <v>0</v>
      </c>
    </row>
    <row r="16" spans="1:5" x14ac:dyDescent="0.25">
      <c r="A16" s="53" t="s">
        <v>734</v>
      </c>
      <c r="B16" s="244"/>
      <c r="C16" s="244"/>
      <c r="D16" s="244"/>
      <c r="E16" s="223">
        <f>SUMIFS(Production!BD$4:BD$53,Production!F$4:F$53,B16)+SUMIFS(Distribution!AB$4:AB$53,Distribution!G$4:G$53,B16)+SUMIFS('Usages mobilité'!AT$4:AT$53,'Usages mobilité'!M$4:M$53,B16)</f>
        <v>0</v>
      </c>
    </row>
    <row r="17" spans="1:5" x14ac:dyDescent="0.25">
      <c r="A17" s="53" t="s">
        <v>735</v>
      </c>
      <c r="B17" s="244"/>
      <c r="C17" s="244"/>
      <c r="D17" s="244"/>
      <c r="E17" s="223">
        <f>SUMIFS(Production!BD$4:BD$53,Production!F$4:F$53,B17)+SUMIFS(Distribution!AB$4:AB$53,Distribution!G$4:G$53,B17)+SUMIFS('Usages mobilité'!AT$4:AT$53,'Usages mobilité'!M$4:M$53,B17)</f>
        <v>0</v>
      </c>
    </row>
    <row r="18" spans="1:5" x14ac:dyDescent="0.25">
      <c r="A18" s="53" t="s">
        <v>736</v>
      </c>
      <c r="B18" s="244"/>
      <c r="C18" s="244"/>
      <c r="D18" s="244"/>
      <c r="E18" s="223">
        <f>SUMIFS(Production!BD$4:BD$53,Production!F$4:F$53,B18)+SUMIFS(Distribution!AB$4:AB$53,Distribution!G$4:G$53,B18)+SUMIFS('Usages mobilité'!AT$4:AT$53,'Usages mobilité'!M$4:M$53,B18)</f>
        <v>0</v>
      </c>
    </row>
    <row r="19" spans="1:5" x14ac:dyDescent="0.25">
      <c r="A19" s="53" t="s">
        <v>737</v>
      </c>
      <c r="B19" s="244"/>
      <c r="C19" s="244"/>
      <c r="D19" s="244"/>
      <c r="E19" s="223">
        <f>SUMIFS(Production!BD$4:BD$53,Production!F$4:F$53,B19)+SUMIFS(Distribution!AB$4:AB$53,Distribution!G$4:G$53,B19)+SUMIFS('Usages mobilité'!AT$4:AT$53,'Usages mobilité'!M$4:M$53,B19)</f>
        <v>0</v>
      </c>
    </row>
    <row r="20" spans="1:5" x14ac:dyDescent="0.25">
      <c r="A20" s="53" t="s">
        <v>738</v>
      </c>
      <c r="B20" s="244"/>
      <c r="C20" s="244"/>
      <c r="D20" s="244"/>
      <c r="E20" s="223">
        <f>SUMIFS(Production!BD$4:BD$53,Production!F$4:F$53,B20)+SUMIFS(Distribution!AB$4:AB$53,Distribution!G$4:G$53,B20)+SUMIFS('Usages mobilité'!AT$4:AT$53,'Usages mobilité'!M$4:M$53,B20)</f>
        <v>0</v>
      </c>
    </row>
    <row r="21" spans="1:5" x14ac:dyDescent="0.25">
      <c r="A21" s="53" t="s">
        <v>739</v>
      </c>
      <c r="B21" s="244"/>
      <c r="C21" s="244"/>
      <c r="D21" s="244"/>
      <c r="E21" s="223">
        <f>SUMIFS(Production!BD$4:BD$53,Production!F$4:F$53,B21)+SUMIFS(Distribution!AB$4:AB$53,Distribution!G$4:G$53,B21)+SUMIFS('Usages mobilité'!AT$4:AT$53,'Usages mobilité'!M$4:M$53,B21)</f>
        <v>0</v>
      </c>
    </row>
    <row r="22" spans="1:5" x14ac:dyDescent="0.25">
      <c r="A22" s="53" t="s">
        <v>740</v>
      </c>
      <c r="B22" s="244"/>
      <c r="C22" s="244"/>
      <c r="D22" s="244"/>
      <c r="E22" s="223">
        <f>SUMIFS(Production!BD$4:BD$53,Production!F$4:F$53,B22)+SUMIFS(Distribution!AB$4:AB$53,Distribution!G$4:G$53,B22)+SUMIFS('Usages mobilité'!AT$4:AT$53,'Usages mobilité'!M$4:M$53,B22)</f>
        <v>0</v>
      </c>
    </row>
    <row r="23" spans="1:5" x14ac:dyDescent="0.25">
      <c r="A23" s="53" t="s">
        <v>741</v>
      </c>
      <c r="B23" s="244"/>
      <c r="C23" s="244"/>
      <c r="D23" s="244"/>
      <c r="E23" s="223">
        <f>SUMIFS(Production!BD$4:BD$53,Production!F$4:F$53,B23)+SUMIFS(Distribution!AB$4:AB$53,Distribution!G$4:G$53,B23)+SUMIFS('Usages mobilité'!AT$4:AT$53,'Usages mobilité'!M$4:M$53,B23)</f>
        <v>0</v>
      </c>
    </row>
    <row r="24" spans="1:5" x14ac:dyDescent="0.25">
      <c r="A24" s="53" t="s">
        <v>742</v>
      </c>
      <c r="B24" s="244"/>
      <c r="C24" s="244"/>
      <c r="D24" s="244"/>
      <c r="E24" s="223">
        <f>SUMIFS(Production!BD$4:BD$53,Production!F$4:F$53,B24)+SUMIFS(Distribution!AB$4:AB$53,Distribution!G$4:G$53,B24)+SUMIFS('Usages mobilité'!AT$4:AT$53,'Usages mobilité'!M$4:M$53,B24)</f>
        <v>0</v>
      </c>
    </row>
    <row r="25" spans="1:5" x14ac:dyDescent="0.25">
      <c r="A25" s="53" t="s">
        <v>743</v>
      </c>
      <c r="B25" s="244"/>
      <c r="C25" s="244"/>
      <c r="D25" s="244"/>
      <c r="E25" s="223">
        <f>SUMIFS(Production!BD$4:BD$53,Production!F$4:F$53,B25)+SUMIFS(Distribution!AB$4:AB$53,Distribution!G$4:G$53,B25)+SUMIFS('Usages mobilité'!AT$4:AT$53,'Usages mobilité'!M$4:M$53,B25)</f>
        <v>0</v>
      </c>
    </row>
    <row r="26" spans="1:5" x14ac:dyDescent="0.25">
      <c r="A26" s="53" t="s">
        <v>744</v>
      </c>
      <c r="B26" s="244"/>
      <c r="C26" s="244"/>
      <c r="D26" s="244"/>
      <c r="E26" s="223">
        <f>SUMIFS(Production!BD$4:BD$53,Production!F$4:F$53,B26)+SUMIFS(Distribution!AB$4:AB$53,Distribution!G$4:G$53,B26)+SUMIFS('Usages mobilité'!AT$4:AT$53,'Usages mobilité'!M$4:M$53,B26)</f>
        <v>0</v>
      </c>
    </row>
    <row r="27" spans="1:5" x14ac:dyDescent="0.25">
      <c r="A27" s="53" t="s">
        <v>745</v>
      </c>
      <c r="B27" s="244"/>
      <c r="C27" s="244"/>
      <c r="D27" s="244"/>
      <c r="E27" s="223">
        <f>SUMIFS(Production!BD$4:BD$53,Production!F$4:F$53,B27)+SUMIFS(Distribution!AB$4:AB$53,Distribution!G$4:G$53,B27)+SUMIFS('Usages mobilité'!AT$4:AT$53,'Usages mobilité'!M$4:M$53,B27)</f>
        <v>0</v>
      </c>
    </row>
    <row r="28" spans="1:5" x14ac:dyDescent="0.25">
      <c r="A28" s="53" t="s">
        <v>746</v>
      </c>
      <c r="B28" s="244"/>
      <c r="C28" s="244"/>
      <c r="D28" s="244"/>
      <c r="E28" s="223">
        <f>SUMIFS(Production!BD$4:BD$53,Production!F$4:F$53,B28)+SUMIFS(Distribution!AB$4:AB$53,Distribution!G$4:G$53,B28)+SUMIFS('Usages mobilité'!AT$4:AT$53,'Usages mobilité'!M$4:M$53,B28)</f>
        <v>0</v>
      </c>
    </row>
    <row r="29" spans="1:5" x14ac:dyDescent="0.25">
      <c r="A29" s="53" t="s">
        <v>747</v>
      </c>
      <c r="B29" s="244"/>
      <c r="C29" s="244"/>
      <c r="D29" s="244"/>
      <c r="E29" s="223">
        <f>SUMIFS(Production!BD$4:BD$53,Production!F$4:F$53,B29)+SUMIFS(Distribution!AB$4:AB$53,Distribution!G$4:G$53,B29)+SUMIFS('Usages mobilité'!AT$4:AT$53,'Usages mobilité'!M$4:M$53,B29)</f>
        <v>0</v>
      </c>
    </row>
    <row r="30" spans="1:5" x14ac:dyDescent="0.25">
      <c r="A30" s="53" t="s">
        <v>748</v>
      </c>
      <c r="B30" s="244"/>
      <c r="C30" s="244"/>
      <c r="D30" s="244"/>
      <c r="E30" s="223">
        <f>SUMIFS(Production!BD$4:BD$53,Production!F$4:F$53,B30)+SUMIFS(Distribution!AB$4:AB$53,Distribution!G$4:G$53,B30)+SUMIFS('Usages mobilité'!AT$4:AT$53,'Usages mobilité'!M$4:M$53,B30)</f>
        <v>0</v>
      </c>
    </row>
    <row r="31" spans="1:5" x14ac:dyDescent="0.25">
      <c r="A31" s="53" t="s">
        <v>749</v>
      </c>
      <c r="B31" s="244"/>
      <c r="C31" s="244"/>
      <c r="D31" s="244"/>
      <c r="E31" s="223">
        <f>SUMIFS(Production!BD$4:BD$53,Production!F$4:F$53,B31)+SUMIFS(Distribution!AB$4:AB$53,Distribution!G$4:G$53,B31)+SUMIFS('Usages mobilité'!AT$4:AT$53,'Usages mobilité'!M$4:M$53,B31)</f>
        <v>0</v>
      </c>
    </row>
    <row r="32" spans="1:5" x14ac:dyDescent="0.25">
      <c r="A32" s="53" t="s">
        <v>750</v>
      </c>
      <c r="B32" s="244"/>
      <c r="C32" s="244"/>
      <c r="D32" s="244"/>
      <c r="E32" s="223">
        <f>SUMIFS(Production!BD$4:BD$53,Production!F$4:F$53,B32)+SUMIFS(Distribution!AB$4:AB$53,Distribution!G$4:G$53,B32)+SUMIFS('Usages mobilité'!AT$4:AT$53,'Usages mobilité'!M$4:M$53,B32)</f>
        <v>0</v>
      </c>
    </row>
    <row r="33" spans="1:5" x14ac:dyDescent="0.25">
      <c r="A33" s="53" t="s">
        <v>751</v>
      </c>
      <c r="B33" s="244"/>
      <c r="C33" s="244"/>
      <c r="D33" s="244"/>
      <c r="E33" s="223">
        <f>SUMIFS(Production!BD$4:BD$53,Production!F$4:F$53,B33)+SUMIFS(Distribution!AB$4:AB$53,Distribution!G$4:G$53,B33)+SUMIFS('Usages mobilité'!AT$4:AT$53,'Usages mobilité'!M$4:M$53,B33)</f>
        <v>0</v>
      </c>
    </row>
    <row r="34" spans="1:5" x14ac:dyDescent="0.25">
      <c r="A34" s="53" t="s">
        <v>752</v>
      </c>
      <c r="B34" s="244"/>
      <c r="C34" s="244"/>
      <c r="D34" s="244"/>
      <c r="E34" s="223">
        <f>SUMIFS(Production!BD$4:BD$53,Production!F$4:F$53,B34)+SUMIFS(Distribution!AB$4:AB$53,Distribution!G$4:G$53,B34)+SUMIFS('Usages mobilité'!AT$4:AT$53,'Usages mobilité'!M$4:M$53,B34)</f>
        <v>0</v>
      </c>
    </row>
    <row r="35" spans="1:5" x14ac:dyDescent="0.25">
      <c r="A35" s="53" t="s">
        <v>753</v>
      </c>
      <c r="B35" s="244"/>
      <c r="C35" s="244"/>
      <c r="D35" s="244"/>
      <c r="E35" s="223">
        <f>SUMIFS(Production!BD$4:BD$53,Production!F$4:F$53,B35)+SUMIFS(Distribution!AB$4:AB$53,Distribution!G$4:G$53,B35)+SUMIFS('Usages mobilité'!AT$4:AT$53,'Usages mobilité'!M$4:M$53,B35)</f>
        <v>0</v>
      </c>
    </row>
    <row r="36" spans="1:5" x14ac:dyDescent="0.25">
      <c r="A36" s="53" t="s">
        <v>754</v>
      </c>
      <c r="B36" s="244"/>
      <c r="C36" s="244"/>
      <c r="D36" s="244"/>
      <c r="E36" s="223">
        <f>SUMIFS(Production!BD$4:BD$53,Production!F$4:F$53,B36)+SUMIFS(Distribution!AB$4:AB$53,Distribution!G$4:G$53,B36)+SUMIFS('Usages mobilité'!AT$4:AT$53,'Usages mobilité'!M$4:M$53,B36)</f>
        <v>0</v>
      </c>
    </row>
    <row r="37" spans="1:5" x14ac:dyDescent="0.25">
      <c r="A37" s="53" t="s">
        <v>755</v>
      </c>
      <c r="B37" s="244"/>
      <c r="C37" s="244"/>
      <c r="D37" s="244"/>
      <c r="E37" s="223">
        <f>SUMIFS(Production!BD$4:BD$53,Production!F$4:F$53,B37)+SUMIFS(Distribution!AB$4:AB$53,Distribution!G$4:G$53,B37)+SUMIFS('Usages mobilité'!AT$4:AT$53,'Usages mobilité'!M$4:M$53,B37)</f>
        <v>0</v>
      </c>
    </row>
    <row r="38" spans="1:5" x14ac:dyDescent="0.25">
      <c r="A38" s="53" t="s">
        <v>756</v>
      </c>
      <c r="B38" s="244"/>
      <c r="C38" s="244"/>
      <c r="D38" s="244"/>
      <c r="E38" s="223">
        <f>SUMIFS(Production!BD$4:BD$53,Production!F$4:F$53,B38)+SUMIFS(Distribution!AB$4:AB$53,Distribution!G$4:G$53,B38)+SUMIFS('Usages mobilité'!AT$4:AT$53,'Usages mobilité'!M$4:M$53,B38)</f>
        <v>0</v>
      </c>
    </row>
    <row r="39" spans="1:5" x14ac:dyDescent="0.25">
      <c r="A39" s="53" t="s">
        <v>757</v>
      </c>
      <c r="B39" s="244"/>
      <c r="C39" s="244"/>
      <c r="D39" s="244"/>
      <c r="E39" s="223">
        <f>SUMIFS(Production!BD$4:BD$53,Production!F$4:F$53,B39)+SUMIFS(Distribution!AB$4:AB$53,Distribution!G$4:G$53,B39)+SUMIFS('Usages mobilité'!AT$4:AT$53,'Usages mobilité'!M$4:M$53,B39)</f>
        <v>0</v>
      </c>
    </row>
    <row r="40" spans="1:5" x14ac:dyDescent="0.25">
      <c r="A40" s="53" t="s">
        <v>758</v>
      </c>
      <c r="B40" s="244"/>
      <c r="C40" s="244"/>
      <c r="D40" s="244"/>
      <c r="E40" s="223">
        <f>SUMIFS(Production!BD$4:BD$53,Production!F$4:F$53,B40)+SUMIFS(Distribution!AB$4:AB$53,Distribution!G$4:G$53,B40)+SUMIFS('Usages mobilité'!AT$4:AT$53,'Usages mobilité'!M$4:M$53,B40)</f>
        <v>0</v>
      </c>
    </row>
    <row r="41" spans="1:5" x14ac:dyDescent="0.25">
      <c r="A41" s="53" t="s">
        <v>759</v>
      </c>
      <c r="B41" s="244"/>
      <c r="C41" s="244"/>
      <c r="D41" s="244"/>
      <c r="E41" s="223">
        <f>SUMIFS(Production!BD$4:BD$53,Production!F$4:F$53,B41)+SUMIFS(Distribution!AB$4:AB$53,Distribution!G$4:G$53,B41)+SUMIFS('Usages mobilité'!AT$4:AT$53,'Usages mobilité'!M$4:M$53,B41)</f>
        <v>0</v>
      </c>
    </row>
    <row r="42" spans="1:5" x14ac:dyDescent="0.25">
      <c r="A42" s="53" t="s">
        <v>760</v>
      </c>
      <c r="B42" s="244"/>
      <c r="C42" s="244"/>
      <c r="D42" s="244"/>
      <c r="E42" s="223">
        <f>SUMIFS(Production!BD$4:BD$53,Production!F$4:F$53,B42)+SUMIFS(Distribution!AB$4:AB$53,Distribution!G$4:G$53,B42)+SUMIFS('Usages mobilité'!AT$4:AT$53,'Usages mobilité'!M$4:M$53,B42)</f>
        <v>0</v>
      </c>
    </row>
    <row r="43" spans="1:5" x14ac:dyDescent="0.25">
      <c r="A43" s="53" t="s">
        <v>761</v>
      </c>
      <c r="B43" s="244"/>
      <c r="C43" s="244"/>
      <c r="D43" s="244"/>
      <c r="E43" s="223">
        <f>SUMIFS(Production!BD$4:BD$53,Production!F$4:F$53,B43)+SUMIFS(Distribution!AB$4:AB$53,Distribution!G$4:G$53,B43)+SUMIFS('Usages mobilité'!AT$4:AT$53,'Usages mobilité'!M$4:M$53,B43)</f>
        <v>0</v>
      </c>
    </row>
    <row r="44" spans="1:5" x14ac:dyDescent="0.25">
      <c r="A44" s="53" t="s">
        <v>762</v>
      </c>
      <c r="B44" s="244"/>
      <c r="C44" s="244"/>
      <c r="D44" s="244"/>
      <c r="E44" s="223">
        <f>SUMIFS(Production!BD$4:BD$53,Production!F$4:F$53,B44)+SUMIFS(Distribution!AB$4:AB$53,Distribution!G$4:G$53,B44)+SUMIFS('Usages mobilité'!AT$4:AT$53,'Usages mobilité'!M$4:M$53,B44)</f>
        <v>0</v>
      </c>
    </row>
    <row r="45" spans="1:5" x14ac:dyDescent="0.25">
      <c r="A45" s="53" t="s">
        <v>763</v>
      </c>
      <c r="B45" s="244"/>
      <c r="C45" s="244"/>
      <c r="D45" s="244"/>
      <c r="E45" s="223">
        <f>SUMIFS(Production!BD$4:BD$53,Production!F$4:F$53,B45)+SUMIFS(Distribution!AB$4:AB$53,Distribution!G$4:G$53,B45)+SUMIFS('Usages mobilité'!AT$4:AT$53,'Usages mobilité'!M$4:M$53,B45)</f>
        <v>0</v>
      </c>
    </row>
    <row r="46" spans="1:5" x14ac:dyDescent="0.25">
      <c r="A46" s="53" t="s">
        <v>764</v>
      </c>
      <c r="B46" s="244"/>
      <c r="C46" s="244"/>
      <c r="D46" s="244"/>
      <c r="E46" s="223">
        <f>SUMIFS(Production!BD$4:BD$53,Production!F$4:F$53,B46)+SUMIFS(Distribution!AB$4:AB$53,Distribution!G$4:G$53,B46)+SUMIFS('Usages mobilité'!AT$4:AT$53,'Usages mobilité'!M$4:M$53,B46)</f>
        <v>0</v>
      </c>
    </row>
    <row r="47" spans="1:5" x14ac:dyDescent="0.25">
      <c r="A47" s="53" t="s">
        <v>765</v>
      </c>
      <c r="B47" s="244"/>
      <c r="C47" s="244"/>
      <c r="D47" s="244"/>
      <c r="E47" s="223">
        <f>SUMIFS(Production!BD$4:BD$53,Production!F$4:F$53,B47)+SUMIFS(Distribution!AB$4:AB$53,Distribution!G$4:G$53,B47)+SUMIFS('Usages mobilité'!AT$4:AT$53,'Usages mobilité'!M$4:M$53,B47)</f>
        <v>0</v>
      </c>
    </row>
    <row r="48" spans="1:5" x14ac:dyDescent="0.25">
      <c r="A48" s="53" t="s">
        <v>766</v>
      </c>
      <c r="B48" s="244"/>
      <c r="C48" s="244"/>
      <c r="D48" s="244"/>
      <c r="E48" s="223">
        <f>SUMIFS(Production!BD$4:BD$53,Production!F$4:F$53,B48)+SUMIFS(Distribution!AB$4:AB$53,Distribution!G$4:G$53,B48)+SUMIFS('Usages mobilité'!AT$4:AT$53,'Usages mobilité'!M$4:M$53,B48)</f>
        <v>0</v>
      </c>
    </row>
    <row r="49" spans="1:5" x14ac:dyDescent="0.25">
      <c r="A49" s="53" t="s">
        <v>767</v>
      </c>
      <c r="B49" s="244"/>
      <c r="C49" s="244"/>
      <c r="D49" s="244"/>
      <c r="E49" s="223">
        <f>SUMIFS(Production!BD$4:BD$53,Production!F$4:F$53,B49)+SUMIFS(Distribution!AB$4:AB$53,Distribution!G$4:G$53,B49)+SUMIFS('Usages mobilité'!AT$4:AT$53,'Usages mobilité'!M$4:M$53,B49)</f>
        <v>0</v>
      </c>
    </row>
    <row r="50" spans="1:5" x14ac:dyDescent="0.25">
      <c r="A50" s="53" t="s">
        <v>768</v>
      </c>
      <c r="B50" s="244"/>
      <c r="C50" s="244"/>
      <c r="D50" s="244"/>
      <c r="E50" s="223">
        <f>SUMIFS(Production!BD$4:BD$53,Production!F$4:F$53,B50)+SUMIFS(Distribution!AB$4:AB$53,Distribution!G$4:G$53,B50)+SUMIFS('Usages mobilité'!AT$4:AT$53,'Usages mobilité'!M$4:M$53,B50)</f>
        <v>0</v>
      </c>
    </row>
    <row r="51" spans="1:5" x14ac:dyDescent="0.25">
      <c r="A51" s="53" t="s">
        <v>769</v>
      </c>
      <c r="B51" s="244"/>
      <c r="C51" s="244"/>
      <c r="D51" s="244"/>
      <c r="E51" s="223">
        <f>SUMIFS(Production!BD$4:BD$53,Production!F$4:F$53,B51)+SUMIFS(Distribution!AB$4:AB$53,Distribution!G$4:G$53,B51)+SUMIFS('Usages mobilité'!AT$4:AT$53,'Usages mobilité'!M$4:M$53,B51)</f>
        <v>0</v>
      </c>
    </row>
    <row r="52" spans="1:5" x14ac:dyDescent="0.25">
      <c r="A52" s="53" t="s">
        <v>770</v>
      </c>
      <c r="B52" s="244"/>
      <c r="C52" s="244"/>
      <c r="D52" s="244"/>
      <c r="E52" s="223">
        <f>SUMIFS(Production!BD$4:BD$53,Production!F$4:F$53,B52)+SUMIFS(Distribution!AB$4:AB$53,Distribution!G$4:G$53,B52)+SUMIFS('Usages mobilité'!AT$4:AT$53,'Usages mobilité'!M$4:M$53,B52)</f>
        <v>0</v>
      </c>
    </row>
    <row r="53" spans="1:5" x14ac:dyDescent="0.25">
      <c r="A53" s="53" t="s">
        <v>771</v>
      </c>
      <c r="B53" s="244"/>
      <c r="C53" s="244"/>
      <c r="D53" s="244"/>
      <c r="E53" s="223">
        <f>SUMIFS(Production!BD$4:BD$53,Production!F$4:F$53,B53)+SUMIFS(Distribution!AB$4:AB$53,Distribution!G$4:G$53,B53)+SUMIFS('Usages mobilité'!AT$4:AT$53,'Usages mobilité'!M$4:M$53,B53)</f>
        <v>0</v>
      </c>
    </row>
    <row r="54" spans="1:5" x14ac:dyDescent="0.25">
      <c r="A54" s="53" t="s">
        <v>772</v>
      </c>
      <c r="B54" s="244"/>
      <c r="C54" s="244"/>
      <c r="D54" s="244"/>
      <c r="E54" s="223">
        <f>SUMIFS(Production!BD$4:BD$53,Production!F$4:F$53,B54)+SUMIFS(Distribution!AB$4:AB$53,Distribution!G$4:G$53,B54)+SUMIFS('Usages mobilité'!AT$4:AT$53,'Usages mobilité'!M$4:M$53,B54)</f>
        <v>0</v>
      </c>
    </row>
    <row r="55" spans="1:5" x14ac:dyDescent="0.25">
      <c r="A55" s="53" t="s">
        <v>773</v>
      </c>
      <c r="B55" s="244"/>
      <c r="C55" s="244"/>
      <c r="D55" s="244"/>
      <c r="E55" s="223">
        <f>SUMIFS(Production!BD$4:BD$53,Production!F$4:F$53,B55)+SUMIFS(Distribution!AB$4:AB$53,Distribution!G$4:G$53,B55)+SUMIFS('Usages mobilité'!AT$4:AT$53,'Usages mobilité'!M$4:M$53,B55)</f>
        <v>0</v>
      </c>
    </row>
    <row r="56" spans="1:5" x14ac:dyDescent="0.25">
      <c r="A56" s="53" t="s">
        <v>830</v>
      </c>
      <c r="B56" s="244"/>
      <c r="C56" s="244"/>
      <c r="D56" s="244"/>
      <c r="E56" s="223">
        <f>SUMIFS(Production!BD$4:BD$53,Production!F$4:F$53,B56)+SUMIFS(Distribution!AB$4:AB$53,Distribution!G$4:G$53,B56)+SUMIFS('Usages mobilité'!AT$4:AT$53,'Usages mobilité'!M$4:M$53,B56)</f>
        <v>0</v>
      </c>
    </row>
    <row r="57" spans="1:5" x14ac:dyDescent="0.25">
      <c r="A57" s="53" t="s">
        <v>831</v>
      </c>
      <c r="B57" s="244"/>
      <c r="C57" s="244"/>
      <c r="D57" s="244"/>
      <c r="E57" s="223">
        <f>SUMIFS(Production!BD$4:BD$53,Production!F$4:F$53,B57)+SUMIFS(Distribution!AB$4:AB$53,Distribution!G$4:G$53,B57)+SUMIFS('Usages mobilité'!AT$4:AT$53,'Usages mobilité'!M$4:M$53,B57)</f>
        <v>0</v>
      </c>
    </row>
    <row r="58" spans="1:5" x14ac:dyDescent="0.25">
      <c r="A58" s="53" t="s">
        <v>832</v>
      </c>
      <c r="B58" s="244"/>
      <c r="C58" s="244"/>
      <c r="D58" s="244"/>
      <c r="E58" s="223">
        <f>SUMIFS(Production!BD$4:BD$53,Production!F$4:F$53,B58)+SUMIFS(Distribution!AB$4:AB$53,Distribution!G$4:G$53,B58)+SUMIFS('Usages mobilité'!AT$4:AT$53,'Usages mobilité'!M$4:M$53,B58)</f>
        <v>0</v>
      </c>
    </row>
    <row r="59" spans="1:5" x14ac:dyDescent="0.25">
      <c r="A59" s="53" t="s">
        <v>833</v>
      </c>
      <c r="B59" s="244"/>
      <c r="C59" s="244"/>
      <c r="D59" s="244"/>
      <c r="E59" s="223">
        <f>SUMIFS(Production!BD$4:BD$53,Production!F$4:F$53,B59)+SUMIFS(Distribution!AB$4:AB$53,Distribution!G$4:G$53,B59)+SUMIFS('Usages mobilité'!AT$4:AT$53,'Usages mobilité'!M$4:M$53,B59)</f>
        <v>0</v>
      </c>
    </row>
    <row r="60" spans="1:5" x14ac:dyDescent="0.25">
      <c r="A60" s="53" t="s">
        <v>834</v>
      </c>
      <c r="B60" s="244"/>
      <c r="C60" s="244"/>
      <c r="D60" s="244"/>
      <c r="E60" s="223">
        <f>SUMIFS(Production!BD$4:BD$53,Production!F$4:F$53,B60)+SUMIFS(Distribution!AB$4:AB$53,Distribution!G$4:G$53,B60)+SUMIFS('Usages mobilité'!AT$4:AT$53,'Usages mobilité'!M$4:M$53,B60)</f>
        <v>0</v>
      </c>
    </row>
    <row r="61" spans="1:5" x14ac:dyDescent="0.25">
      <c r="A61" s="53" t="s">
        <v>835</v>
      </c>
      <c r="B61" s="244"/>
      <c r="C61" s="244"/>
      <c r="D61" s="244"/>
      <c r="E61" s="223">
        <f>SUMIFS(Production!BD$4:BD$53,Production!F$4:F$53,B61)+SUMIFS(Distribution!AB$4:AB$53,Distribution!G$4:G$53,B61)+SUMIFS('Usages mobilité'!AT$4:AT$53,'Usages mobilité'!M$4:M$53,B61)</f>
        <v>0</v>
      </c>
    </row>
    <row r="62" spans="1:5" x14ac:dyDescent="0.25">
      <c r="A62" s="53" t="s">
        <v>836</v>
      </c>
      <c r="B62" s="244"/>
      <c r="C62" s="244"/>
      <c r="D62" s="244"/>
      <c r="E62" s="223">
        <f>SUMIFS(Production!BD$4:BD$53,Production!F$4:F$53,B62)+SUMIFS(Distribution!AB$4:AB$53,Distribution!G$4:G$53,B62)+SUMIFS('Usages mobilité'!AT$4:AT$53,'Usages mobilité'!M$4:M$53,B62)</f>
        <v>0</v>
      </c>
    </row>
    <row r="63" spans="1:5" x14ac:dyDescent="0.25">
      <c r="A63" s="53" t="s">
        <v>837</v>
      </c>
      <c r="B63" s="244"/>
      <c r="C63" s="244"/>
      <c r="D63" s="244"/>
      <c r="E63" s="223">
        <f>SUMIFS(Production!BD$4:BD$53,Production!F$4:F$53,B63)+SUMIFS(Distribution!AB$4:AB$53,Distribution!G$4:G$53,B63)+SUMIFS('Usages mobilité'!AT$4:AT$53,'Usages mobilité'!M$4:M$53,B63)</f>
        <v>0</v>
      </c>
    </row>
    <row r="64" spans="1:5" x14ac:dyDescent="0.25">
      <c r="A64" s="53" t="s">
        <v>838</v>
      </c>
      <c r="B64" s="244"/>
      <c r="C64" s="244"/>
      <c r="D64" s="244"/>
      <c r="E64" s="223">
        <f>SUMIFS(Production!BD$4:BD$53,Production!F$4:F$53,B64)+SUMIFS(Distribution!AB$4:AB$53,Distribution!G$4:G$53,B64)+SUMIFS('Usages mobilité'!AT$4:AT$53,'Usages mobilité'!M$4:M$53,B64)</f>
        <v>0</v>
      </c>
    </row>
    <row r="65" spans="1:5" x14ac:dyDescent="0.25">
      <c r="A65" s="53" t="s">
        <v>839</v>
      </c>
      <c r="B65" s="244"/>
      <c r="C65" s="244"/>
      <c r="D65" s="244"/>
      <c r="E65" s="223">
        <f>SUMIFS(Production!BD$4:BD$53,Production!F$4:F$53,B65)+SUMIFS(Distribution!AB$4:AB$53,Distribution!G$4:G$53,B65)+SUMIFS('Usages mobilité'!AT$4:AT$53,'Usages mobilité'!M$4:M$53,B65)</f>
        <v>0</v>
      </c>
    </row>
    <row r="66" spans="1:5" x14ac:dyDescent="0.25">
      <c r="A66" s="53" t="s">
        <v>840</v>
      </c>
      <c r="B66" s="244"/>
      <c r="C66" s="244"/>
      <c r="D66" s="244"/>
      <c r="E66" s="223">
        <f>SUMIFS(Production!BD$4:BD$53,Production!F$4:F$53,B66)+SUMIFS(Distribution!AB$4:AB$53,Distribution!G$4:G$53,B66)+SUMIFS('Usages mobilité'!AT$4:AT$53,'Usages mobilité'!M$4:M$53,B66)</f>
        <v>0</v>
      </c>
    </row>
    <row r="67" spans="1:5" x14ac:dyDescent="0.25">
      <c r="A67" s="53" t="s">
        <v>841</v>
      </c>
      <c r="B67" s="244"/>
      <c r="C67" s="244"/>
      <c r="D67" s="244"/>
      <c r="E67" s="223">
        <f>SUMIFS(Production!BD$4:BD$53,Production!F$4:F$53,B67)+SUMIFS(Distribution!AB$4:AB$53,Distribution!G$4:G$53,B67)+SUMIFS('Usages mobilité'!AT$4:AT$53,'Usages mobilité'!M$4:M$53,B67)</f>
        <v>0</v>
      </c>
    </row>
    <row r="68" spans="1:5" x14ac:dyDescent="0.25">
      <c r="A68" s="53" t="s">
        <v>842</v>
      </c>
      <c r="B68" s="244"/>
      <c r="C68" s="244"/>
      <c r="D68" s="244"/>
      <c r="E68" s="223">
        <f>SUMIFS(Production!BD$4:BD$53,Production!F$4:F$53,B68)+SUMIFS(Distribution!AB$4:AB$53,Distribution!G$4:G$53,B68)+SUMIFS('Usages mobilité'!AT$4:AT$53,'Usages mobilité'!M$4:M$53,B68)</f>
        <v>0</v>
      </c>
    </row>
    <row r="69" spans="1:5" x14ac:dyDescent="0.25">
      <c r="A69" s="53" t="s">
        <v>843</v>
      </c>
      <c r="B69" s="244"/>
      <c r="C69" s="244"/>
      <c r="D69" s="244"/>
      <c r="E69" s="223">
        <f>SUMIFS(Production!BD$4:BD$53,Production!F$4:F$53,B69)+SUMIFS(Distribution!AB$4:AB$53,Distribution!G$4:G$53,B69)+SUMIFS('Usages mobilité'!AT$4:AT$53,'Usages mobilité'!M$4:M$53,B69)</f>
        <v>0</v>
      </c>
    </row>
    <row r="70" spans="1:5" x14ac:dyDescent="0.25">
      <c r="A70" s="53" t="s">
        <v>844</v>
      </c>
      <c r="B70" s="244"/>
      <c r="C70" s="244"/>
      <c r="D70" s="244"/>
      <c r="E70" s="223">
        <f>SUMIFS(Production!BD$4:BD$53,Production!F$4:F$53,B70)+SUMIFS(Distribution!AB$4:AB$53,Distribution!G$4:G$53,B70)+SUMIFS('Usages mobilité'!AT$4:AT$53,'Usages mobilité'!M$4:M$53,B70)</f>
        <v>0</v>
      </c>
    </row>
    <row r="71" spans="1:5" x14ac:dyDescent="0.25">
      <c r="A71" s="53" t="s">
        <v>845</v>
      </c>
      <c r="B71" s="244"/>
      <c r="C71" s="244"/>
      <c r="D71" s="244"/>
      <c r="E71" s="223">
        <f>SUMIFS(Production!BD$4:BD$53,Production!F$4:F$53,B71)+SUMIFS(Distribution!AB$4:AB$53,Distribution!G$4:G$53,B71)+SUMIFS('Usages mobilité'!AT$4:AT$53,'Usages mobilité'!M$4:M$53,B71)</f>
        <v>0</v>
      </c>
    </row>
    <row r="72" spans="1:5" x14ac:dyDescent="0.25">
      <c r="A72" s="53" t="s">
        <v>846</v>
      </c>
      <c r="B72" s="244"/>
      <c r="C72" s="244"/>
      <c r="D72" s="244"/>
      <c r="E72" s="223">
        <f>SUMIFS(Production!BD$4:BD$53,Production!F$4:F$53,B72)+SUMIFS(Distribution!AB$4:AB$53,Distribution!G$4:G$53,B72)+SUMIFS('Usages mobilité'!AT$4:AT$53,'Usages mobilité'!M$4:M$53,B72)</f>
        <v>0</v>
      </c>
    </row>
    <row r="73" spans="1:5" x14ac:dyDescent="0.25">
      <c r="A73" s="53" t="s">
        <v>847</v>
      </c>
      <c r="B73" s="244"/>
      <c r="C73" s="244"/>
      <c r="D73" s="244"/>
      <c r="E73" s="223">
        <f>SUMIFS(Production!BD$4:BD$53,Production!F$4:F$53,B73)+SUMIFS(Distribution!AB$4:AB$53,Distribution!G$4:G$53,B73)+SUMIFS('Usages mobilité'!AT$4:AT$53,'Usages mobilité'!M$4:M$53,B73)</f>
        <v>0</v>
      </c>
    </row>
    <row r="74" spans="1:5" x14ac:dyDescent="0.25">
      <c r="A74" s="53" t="s">
        <v>848</v>
      </c>
      <c r="B74" s="244"/>
      <c r="C74" s="244"/>
      <c r="D74" s="244"/>
      <c r="E74" s="223">
        <f>SUMIFS(Production!BD$4:BD$53,Production!F$4:F$53,B74)+SUMIFS(Distribution!AB$4:AB$53,Distribution!G$4:G$53,B74)+SUMIFS('Usages mobilité'!AT$4:AT$53,'Usages mobilité'!M$4:M$53,B74)</f>
        <v>0</v>
      </c>
    </row>
    <row r="75" spans="1:5" x14ac:dyDescent="0.25">
      <c r="A75" s="53" t="s">
        <v>849</v>
      </c>
      <c r="B75" s="244"/>
      <c r="C75" s="244"/>
      <c r="D75" s="244"/>
      <c r="E75" s="223">
        <f>SUMIFS(Production!BD$4:BD$53,Production!F$4:F$53,B75)+SUMIFS(Distribution!AB$4:AB$53,Distribution!G$4:G$53,B75)+SUMIFS('Usages mobilité'!AT$4:AT$53,'Usages mobilité'!M$4:M$53,B75)</f>
        <v>0</v>
      </c>
    </row>
    <row r="76" spans="1:5" x14ac:dyDescent="0.25">
      <c r="A76" s="53" t="s">
        <v>850</v>
      </c>
      <c r="B76" s="244"/>
      <c r="C76" s="244"/>
      <c r="D76" s="244"/>
      <c r="E76" s="223">
        <f>SUMIFS(Production!BD$4:BD$53,Production!F$4:F$53,B76)+SUMIFS(Distribution!AB$4:AB$53,Distribution!G$4:G$53,B76)+SUMIFS('Usages mobilité'!AT$4:AT$53,'Usages mobilité'!M$4:M$53,B76)</f>
        <v>0</v>
      </c>
    </row>
    <row r="77" spans="1:5" x14ac:dyDescent="0.25">
      <c r="A77" s="53" t="s">
        <v>851</v>
      </c>
      <c r="B77" s="244"/>
      <c r="C77" s="244"/>
      <c r="D77" s="244"/>
      <c r="E77" s="223">
        <f>SUMIFS(Production!BD$4:BD$53,Production!F$4:F$53,B77)+SUMIFS(Distribution!AB$4:AB$53,Distribution!G$4:G$53,B77)+SUMIFS('Usages mobilité'!AT$4:AT$53,'Usages mobilité'!M$4:M$53,B77)</f>
        <v>0</v>
      </c>
    </row>
    <row r="78" spans="1:5" x14ac:dyDescent="0.25">
      <c r="A78" s="53" t="s">
        <v>852</v>
      </c>
      <c r="B78" s="244"/>
      <c r="C78" s="244"/>
      <c r="D78" s="244"/>
      <c r="E78" s="223">
        <f>SUMIFS(Production!BD$4:BD$53,Production!F$4:F$53,B78)+SUMIFS(Distribution!AB$4:AB$53,Distribution!G$4:G$53,B78)+SUMIFS('Usages mobilité'!AT$4:AT$53,'Usages mobilité'!M$4:M$53,B78)</f>
        <v>0</v>
      </c>
    </row>
    <row r="79" spans="1:5" x14ac:dyDescent="0.25">
      <c r="A79" s="53" t="s">
        <v>853</v>
      </c>
      <c r="B79" s="244"/>
      <c r="C79" s="244"/>
      <c r="D79" s="244"/>
      <c r="E79" s="223">
        <f>SUMIFS(Production!BD$4:BD$53,Production!F$4:F$53,B79)+SUMIFS(Distribution!AB$4:AB$53,Distribution!G$4:G$53,B79)+SUMIFS('Usages mobilité'!AT$4:AT$53,'Usages mobilité'!M$4:M$53,B79)</f>
        <v>0</v>
      </c>
    </row>
    <row r="80" spans="1:5" x14ac:dyDescent="0.25">
      <c r="A80" s="53" t="s">
        <v>854</v>
      </c>
      <c r="B80" s="244"/>
      <c r="C80" s="244"/>
      <c r="D80" s="244"/>
      <c r="E80" s="223">
        <f>SUMIFS(Production!BD$4:BD$53,Production!F$4:F$53,B80)+SUMIFS(Distribution!AB$4:AB$53,Distribution!G$4:G$53,B80)+SUMIFS('Usages mobilité'!AT$4:AT$53,'Usages mobilité'!M$4:M$53,B80)</f>
        <v>0</v>
      </c>
    </row>
    <row r="81" spans="1:5" x14ac:dyDescent="0.25">
      <c r="A81" s="53" t="s">
        <v>855</v>
      </c>
      <c r="B81" s="244"/>
      <c r="C81" s="244"/>
      <c r="D81" s="244"/>
      <c r="E81" s="223">
        <f>SUMIFS(Production!BD$4:BD$53,Production!F$4:F$53,B81)+SUMIFS(Distribution!AB$4:AB$53,Distribution!G$4:G$53,B81)+SUMIFS('Usages mobilité'!AT$4:AT$53,'Usages mobilité'!M$4:M$53,B81)</f>
        <v>0</v>
      </c>
    </row>
    <row r="82" spans="1:5" x14ac:dyDescent="0.25">
      <c r="A82" s="53" t="s">
        <v>856</v>
      </c>
      <c r="B82" s="244"/>
      <c r="C82" s="244"/>
      <c r="D82" s="244"/>
      <c r="E82" s="223">
        <f>SUMIFS(Production!BD$4:BD$53,Production!F$4:F$53,B82)+SUMIFS(Distribution!AB$4:AB$53,Distribution!G$4:G$53,B82)+SUMIFS('Usages mobilité'!AT$4:AT$53,'Usages mobilité'!M$4:M$53,B82)</f>
        <v>0</v>
      </c>
    </row>
    <row r="83" spans="1:5" x14ac:dyDescent="0.25">
      <c r="A83" s="53" t="s">
        <v>857</v>
      </c>
      <c r="B83" s="244"/>
      <c r="C83" s="244"/>
      <c r="D83" s="244"/>
      <c r="E83" s="223">
        <f>SUMIFS(Production!BD$4:BD$53,Production!F$4:F$53,B83)+SUMIFS(Distribution!AB$4:AB$53,Distribution!G$4:G$53,B83)+SUMIFS('Usages mobilité'!AT$4:AT$53,'Usages mobilité'!M$4:M$53,B83)</f>
        <v>0</v>
      </c>
    </row>
    <row r="84" spans="1:5" x14ac:dyDescent="0.25">
      <c r="A84" s="53" t="s">
        <v>858</v>
      </c>
      <c r="B84" s="244"/>
      <c r="C84" s="244"/>
      <c r="D84" s="244"/>
      <c r="E84" s="223">
        <f>SUMIFS(Production!BD$4:BD$53,Production!F$4:F$53,B84)+SUMIFS(Distribution!AB$4:AB$53,Distribution!G$4:G$53,B84)+SUMIFS('Usages mobilité'!AT$4:AT$53,'Usages mobilité'!M$4:M$53,B84)</f>
        <v>0</v>
      </c>
    </row>
    <row r="85" spans="1:5" x14ac:dyDescent="0.25">
      <c r="A85" s="53" t="s">
        <v>859</v>
      </c>
      <c r="B85" s="244"/>
      <c r="C85" s="244"/>
      <c r="D85" s="244"/>
      <c r="E85" s="223">
        <f>SUMIFS(Production!BD$4:BD$53,Production!F$4:F$53,B85)+SUMIFS(Distribution!AB$4:AB$53,Distribution!G$4:G$53,B85)+SUMIFS('Usages mobilité'!AT$4:AT$53,'Usages mobilité'!M$4:M$53,B85)</f>
        <v>0</v>
      </c>
    </row>
    <row r="86" spans="1:5" x14ac:dyDescent="0.25">
      <c r="A86" s="53" t="s">
        <v>860</v>
      </c>
      <c r="B86" s="244"/>
      <c r="C86" s="244"/>
      <c r="D86" s="244"/>
      <c r="E86" s="223">
        <f>SUMIFS(Production!BD$4:BD$53,Production!F$4:F$53,B86)+SUMIFS(Distribution!AB$4:AB$53,Distribution!G$4:G$53,B86)+SUMIFS('Usages mobilité'!AT$4:AT$53,'Usages mobilité'!M$4:M$53,B86)</f>
        <v>0</v>
      </c>
    </row>
    <row r="87" spans="1:5" x14ac:dyDescent="0.25">
      <c r="A87" s="53" t="s">
        <v>861</v>
      </c>
      <c r="B87" s="244"/>
      <c r="C87" s="244"/>
      <c r="D87" s="244"/>
      <c r="E87" s="223">
        <f>SUMIFS(Production!BD$4:BD$53,Production!F$4:F$53,B87)+SUMIFS(Distribution!AB$4:AB$53,Distribution!G$4:G$53,B87)+SUMIFS('Usages mobilité'!AT$4:AT$53,'Usages mobilité'!M$4:M$53,B87)</f>
        <v>0</v>
      </c>
    </row>
    <row r="88" spans="1:5" x14ac:dyDescent="0.25">
      <c r="A88" s="53" t="s">
        <v>862</v>
      </c>
      <c r="B88" s="244"/>
      <c r="C88" s="244"/>
      <c r="D88" s="244"/>
      <c r="E88" s="223">
        <f>SUMIFS(Production!BD$4:BD$53,Production!F$4:F$53,B88)+SUMIFS(Distribution!AB$4:AB$53,Distribution!G$4:G$53,B88)+SUMIFS('Usages mobilité'!AT$4:AT$53,'Usages mobilité'!M$4:M$53,B88)</f>
        <v>0</v>
      </c>
    </row>
    <row r="89" spans="1:5" x14ac:dyDescent="0.25">
      <c r="A89" s="53" t="s">
        <v>863</v>
      </c>
      <c r="B89" s="244"/>
      <c r="C89" s="244"/>
      <c r="D89" s="244"/>
      <c r="E89" s="223">
        <f>SUMIFS(Production!BD$4:BD$53,Production!F$4:F$53,B89)+SUMIFS(Distribution!AB$4:AB$53,Distribution!G$4:G$53,B89)+SUMIFS('Usages mobilité'!AT$4:AT$53,'Usages mobilité'!M$4:M$53,B89)</f>
        <v>0</v>
      </c>
    </row>
    <row r="90" spans="1:5" x14ac:dyDescent="0.25">
      <c r="A90" s="53" t="s">
        <v>864</v>
      </c>
      <c r="B90" s="244"/>
      <c r="C90" s="244"/>
      <c r="D90" s="244"/>
      <c r="E90" s="223">
        <f>SUMIFS(Production!BD$4:BD$53,Production!F$4:F$53,B90)+SUMIFS(Distribution!AB$4:AB$53,Distribution!G$4:G$53,B90)+SUMIFS('Usages mobilité'!AT$4:AT$53,'Usages mobilité'!M$4:M$53,B90)</f>
        <v>0</v>
      </c>
    </row>
    <row r="91" spans="1:5" x14ac:dyDescent="0.25">
      <c r="A91" s="53" t="s">
        <v>865</v>
      </c>
      <c r="B91" s="244"/>
      <c r="C91" s="244"/>
      <c r="D91" s="244"/>
      <c r="E91" s="223">
        <f>SUMIFS(Production!BD$4:BD$53,Production!F$4:F$53,B91)+SUMIFS(Distribution!AB$4:AB$53,Distribution!G$4:G$53,B91)+SUMIFS('Usages mobilité'!AT$4:AT$53,'Usages mobilité'!M$4:M$53,B91)</f>
        <v>0</v>
      </c>
    </row>
    <row r="92" spans="1:5" x14ac:dyDescent="0.25">
      <c r="A92" s="53" t="s">
        <v>866</v>
      </c>
      <c r="B92" s="244"/>
      <c r="C92" s="244"/>
      <c r="D92" s="244"/>
      <c r="E92" s="223">
        <f>SUMIFS(Production!BD$4:BD$53,Production!F$4:F$53,B92)+SUMIFS(Distribution!AB$4:AB$53,Distribution!G$4:G$53,B92)+SUMIFS('Usages mobilité'!AT$4:AT$53,'Usages mobilité'!M$4:M$53,B92)</f>
        <v>0</v>
      </c>
    </row>
    <row r="93" spans="1:5" x14ac:dyDescent="0.25">
      <c r="A93" s="53" t="s">
        <v>867</v>
      </c>
      <c r="B93" s="244"/>
      <c r="C93" s="244"/>
      <c r="D93" s="244"/>
      <c r="E93" s="223">
        <f>SUMIFS(Production!BD$4:BD$53,Production!F$4:F$53,B93)+SUMIFS(Distribution!AB$4:AB$53,Distribution!G$4:G$53,B93)+SUMIFS('Usages mobilité'!AT$4:AT$53,'Usages mobilité'!M$4:M$53,B93)</f>
        <v>0</v>
      </c>
    </row>
    <row r="94" spans="1:5" x14ac:dyDescent="0.25">
      <c r="A94" s="53" t="s">
        <v>868</v>
      </c>
      <c r="B94" s="244"/>
      <c r="C94" s="244"/>
      <c r="D94" s="244"/>
      <c r="E94" s="223">
        <f>SUMIFS(Production!BD$4:BD$53,Production!F$4:F$53,B94)+SUMIFS(Distribution!AB$4:AB$53,Distribution!G$4:G$53,B94)+SUMIFS('Usages mobilité'!AT$4:AT$53,'Usages mobilité'!M$4:M$53,B94)</f>
        <v>0</v>
      </c>
    </row>
    <row r="95" spans="1:5" x14ac:dyDescent="0.25">
      <c r="A95" s="53" t="s">
        <v>869</v>
      </c>
      <c r="B95" s="244"/>
      <c r="C95" s="244"/>
      <c r="D95" s="244"/>
      <c r="E95" s="223">
        <f>SUMIFS(Production!BD$4:BD$53,Production!F$4:F$53,B95)+SUMIFS(Distribution!AB$4:AB$53,Distribution!G$4:G$53,B95)+SUMIFS('Usages mobilité'!AT$4:AT$53,'Usages mobilité'!M$4:M$53,B95)</f>
        <v>0</v>
      </c>
    </row>
    <row r="96" spans="1:5" x14ac:dyDescent="0.25">
      <c r="A96" s="53" t="s">
        <v>870</v>
      </c>
      <c r="B96" s="244"/>
      <c r="C96" s="244"/>
      <c r="D96" s="244"/>
      <c r="E96" s="223">
        <f>SUMIFS(Production!BD$4:BD$53,Production!F$4:F$53,B96)+SUMIFS(Distribution!AB$4:AB$53,Distribution!G$4:G$53,B96)+SUMIFS('Usages mobilité'!AT$4:AT$53,'Usages mobilité'!M$4:M$53,B96)</f>
        <v>0</v>
      </c>
    </row>
    <row r="97" spans="1:5" x14ac:dyDescent="0.25">
      <c r="A97" s="53" t="s">
        <v>871</v>
      </c>
      <c r="B97" s="244"/>
      <c r="C97" s="244"/>
      <c r="D97" s="244"/>
      <c r="E97" s="223">
        <f>SUMIFS(Production!BD$4:BD$53,Production!F$4:F$53,B97)+SUMIFS(Distribution!AB$4:AB$53,Distribution!G$4:G$53,B97)+SUMIFS('Usages mobilité'!AT$4:AT$53,'Usages mobilité'!M$4:M$53,B97)</f>
        <v>0</v>
      </c>
    </row>
    <row r="98" spans="1:5" x14ac:dyDescent="0.25">
      <c r="A98" s="53" t="s">
        <v>872</v>
      </c>
      <c r="B98" s="244"/>
      <c r="C98" s="244"/>
      <c r="D98" s="244"/>
      <c r="E98" s="223">
        <f>SUMIFS(Production!BD$4:BD$53,Production!F$4:F$53,B98)+SUMIFS(Distribution!AB$4:AB$53,Distribution!G$4:G$53,B98)+SUMIFS('Usages mobilité'!AT$4:AT$53,'Usages mobilité'!M$4:M$53,B98)</f>
        <v>0</v>
      </c>
    </row>
    <row r="99" spans="1:5" x14ac:dyDescent="0.25">
      <c r="A99" s="53" t="s">
        <v>873</v>
      </c>
      <c r="B99" s="244"/>
      <c r="C99" s="244"/>
      <c r="D99" s="244"/>
      <c r="E99" s="223">
        <f>SUMIFS(Production!BD$4:BD$53,Production!F$4:F$53,B99)+SUMIFS(Distribution!AB$4:AB$53,Distribution!G$4:G$53,B99)+SUMIFS('Usages mobilité'!AT$4:AT$53,'Usages mobilité'!M$4:M$53,B99)</f>
        <v>0</v>
      </c>
    </row>
    <row r="100" spans="1:5" x14ac:dyDescent="0.25">
      <c r="A100" s="53" t="s">
        <v>874</v>
      </c>
      <c r="B100" s="244"/>
      <c r="C100" s="244"/>
      <c r="D100" s="244"/>
      <c r="E100" s="223">
        <f>SUMIFS(Production!BD$4:BD$53,Production!F$4:F$53,B100)+SUMIFS(Distribution!AB$4:AB$53,Distribution!G$4:G$53,B100)+SUMIFS('Usages mobilité'!AT$4:AT$53,'Usages mobilité'!M$4:M$53,B100)</f>
        <v>0</v>
      </c>
    </row>
    <row r="101" spans="1:5" x14ac:dyDescent="0.25">
      <c r="A101" s="53" t="s">
        <v>875</v>
      </c>
      <c r="B101" s="244"/>
      <c r="C101" s="244"/>
      <c r="D101" s="244"/>
      <c r="E101" s="223">
        <f>SUMIFS(Production!BD$4:BD$53,Production!F$4:F$53,B101)+SUMIFS(Distribution!AB$4:AB$53,Distribution!G$4:G$53,B101)+SUMIFS('Usages mobilité'!AT$4:AT$53,'Usages mobilité'!M$4:M$53,B101)</f>
        <v>0</v>
      </c>
    </row>
    <row r="102" spans="1:5" x14ac:dyDescent="0.25">
      <c r="A102" s="53" t="s">
        <v>876</v>
      </c>
      <c r="B102" s="244"/>
      <c r="C102" s="244"/>
      <c r="D102" s="244"/>
      <c r="E102" s="223">
        <f>SUMIFS(Production!BD$4:BD$53,Production!F$4:F$53,B102)+SUMIFS(Distribution!AB$4:AB$53,Distribution!G$4:G$53,B102)+SUMIFS('Usages mobilité'!AT$4:AT$53,'Usages mobilité'!M$4:M$53,B102)</f>
        <v>0</v>
      </c>
    </row>
    <row r="103" spans="1:5" x14ac:dyDescent="0.25">
      <c r="A103" s="53" t="s">
        <v>877</v>
      </c>
      <c r="B103" s="244"/>
      <c r="C103" s="244"/>
      <c r="D103" s="244"/>
      <c r="E103" s="223">
        <f>SUMIFS(Production!BD$4:BD$53,Production!F$4:F$53,B103)+SUMIFS(Distribution!AB$4:AB$53,Distribution!G$4:G$53,B103)+SUMIFS('Usages mobilité'!AT$4:AT$53,'Usages mobilité'!M$4:M$53,B103)</f>
        <v>0</v>
      </c>
    </row>
    <row r="104" spans="1:5" x14ac:dyDescent="0.25">
      <c r="A104" s="53" t="s">
        <v>878</v>
      </c>
      <c r="B104" s="244"/>
      <c r="C104" s="244"/>
      <c r="D104" s="244"/>
      <c r="E104" s="223">
        <f>SUMIFS(Production!BD$4:BD$53,Production!F$4:F$53,B104)+SUMIFS(Distribution!AB$4:AB$53,Distribution!G$4:G$53,B104)+SUMIFS('Usages mobilité'!AT$4:AT$53,'Usages mobilité'!M$4:M$53,B104)</f>
        <v>0</v>
      </c>
    </row>
    <row r="105" spans="1:5" x14ac:dyDescent="0.25">
      <c r="A105" s="53" t="s">
        <v>879</v>
      </c>
      <c r="B105" s="244"/>
      <c r="C105" s="244"/>
      <c r="D105" s="244"/>
      <c r="E105" s="223">
        <f>SUMIFS(Production!BD$4:BD$53,Production!F$4:F$53,B105)+SUMIFS(Distribution!AB$4:AB$53,Distribution!G$4:G$53,B105)+SUMIFS('Usages mobilité'!AT$4:AT$53,'Usages mobilité'!M$4:M$53,B105)</f>
        <v>0</v>
      </c>
    </row>
    <row r="108" spans="1:5" ht="30" hidden="1" outlineLevel="1" x14ac:dyDescent="0.25">
      <c r="A108" s="78" t="s">
        <v>647</v>
      </c>
      <c r="B108" s="53" t="e">
        <f>(SUMPRODUCT('Usages industrie'!J4:J53,'Usages industrie'!P4:P53)+SUMPRODUCT('Usages mobilité'!BD4:BD53,'Usages mobilité'!BG4:BG53))/(SUM('Usages industrie'!J4:J53)+SUM('Usages mobilité'!BD4:BD53))</f>
        <v>#DIV/0!</v>
      </c>
    </row>
    <row r="109" spans="1:5" ht="45" hidden="1" outlineLevel="1" x14ac:dyDescent="0.25">
      <c r="A109" s="78" t="s">
        <v>827</v>
      </c>
      <c r="B109" s="53" t="e">
        <f>(SUMPRODUCT('Usages industrie'!J4:J53,'Usages industrie'!P4:P53,'Usages industrie'!X4:X53)+SUMPRODUCT('Usages mobilité'!BD4:BD53,'Usages mobilité'!BG4:BG53,'Usages mobilité'!CQ4:CQ53))/(SUMPRODUCT('Usages industrie'!J4:J53,'Usages industrie'!X4:X53)+SUMPRODUCT('Usages mobilité'!BD4:BD53,'Usages mobilité'!CQ4:CQ53))</f>
        <v>#DIV/0!</v>
      </c>
    </row>
    <row r="110" spans="1:5" collapsed="1" x14ac:dyDescent="0.25"/>
  </sheetData>
  <sheetProtection algorithmName="SHA-512" hashValue="VsVZRfVUsm3FARRl7DDpH46tCGQLvTGmC9KCB0aXL8D6A5Xy8gUGWgq6yOhCU7MA+kB/kZzp8GEqD0pGBqyfuQ==" saltValue="wNEbYJVGpDU94fRNHRVA2w==" spinCount="100000" sheet="1" objects="1" scenarios="1"/>
  <phoneticPr fontId="3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E841B-AFBE-4C68-90C7-B683B95D29B0}">
  <sheetPr>
    <tabColor theme="7" tint="0.79998168889431442"/>
  </sheetPr>
  <dimension ref="A1:CR53"/>
  <sheetViews>
    <sheetView topLeftCell="E1" zoomScaleNormal="100" workbookViewId="0">
      <selection activeCell="J4" sqref="J4"/>
    </sheetView>
  </sheetViews>
  <sheetFormatPr baseColWidth="10" defaultRowHeight="15" outlineLevelCol="1" x14ac:dyDescent="0.25"/>
  <cols>
    <col min="1" max="1" width="24.85546875" customWidth="1"/>
    <col min="2" max="4" width="19.28515625" hidden="1" customWidth="1" outlineLevel="1"/>
    <col min="5" max="5" width="24.85546875" customWidth="1" collapsed="1"/>
    <col min="6" max="6" width="21.5703125" customWidth="1"/>
    <col min="7" max="7" width="30.42578125" hidden="1" customWidth="1" outlineLevel="1"/>
    <col min="8" max="8" width="40.5703125" customWidth="1" collapsed="1"/>
    <col min="9" max="13" width="21.5703125" customWidth="1"/>
    <col min="14" max="14" width="26.28515625" customWidth="1"/>
    <col min="15" max="15" width="19.85546875" customWidth="1"/>
    <col min="16" max="19" width="13" customWidth="1"/>
    <col min="20" max="21" width="15.42578125" customWidth="1"/>
    <col min="22" max="29" width="13" customWidth="1"/>
    <col min="30" max="30" width="18.85546875" customWidth="1"/>
    <col min="31" max="31" width="13" customWidth="1"/>
    <col min="32" max="32" width="19.28515625" customWidth="1"/>
    <col min="33" max="33" width="16.85546875" customWidth="1"/>
    <col min="34" max="34" width="13" customWidth="1"/>
    <col min="35" max="35" width="17.5703125" customWidth="1"/>
    <col min="36" max="36" width="23" customWidth="1"/>
    <col min="37" max="40" width="21.42578125" customWidth="1"/>
    <col min="41" max="43" width="13" customWidth="1"/>
    <col min="44" max="44" width="15.140625" customWidth="1"/>
    <col min="45" max="49" width="17.42578125" customWidth="1"/>
    <col min="50" max="52" width="15.140625" customWidth="1"/>
    <col min="53" max="53" width="21.42578125" customWidth="1"/>
    <col min="54" max="56" width="13" customWidth="1"/>
    <col min="57" max="57" width="18.7109375" customWidth="1"/>
    <col min="58" max="58" width="20.42578125" customWidth="1"/>
    <col min="59" max="60" width="18.7109375" customWidth="1"/>
    <col min="61" max="70" width="13" customWidth="1"/>
    <col min="71" max="71" width="20.85546875" customWidth="1"/>
    <col min="72" max="99" width="13" customWidth="1"/>
  </cols>
  <sheetData>
    <row r="1" spans="1:96" ht="45" x14ac:dyDescent="0.25">
      <c r="A1" s="96" t="s">
        <v>338</v>
      </c>
      <c r="B1" s="127" t="s">
        <v>504</v>
      </c>
      <c r="C1" s="127"/>
      <c r="D1" s="127"/>
      <c r="E1" s="96"/>
      <c r="F1" s="102"/>
      <c r="G1" s="96"/>
      <c r="H1" s="102"/>
      <c r="I1" s="102"/>
      <c r="J1" s="102"/>
      <c r="K1" s="102"/>
      <c r="L1" s="102"/>
      <c r="M1" s="102"/>
      <c r="N1" s="102"/>
      <c r="O1" s="229" t="s">
        <v>357</v>
      </c>
      <c r="P1" s="229"/>
      <c r="Q1" s="229"/>
      <c r="R1" s="230"/>
      <c r="S1" s="229"/>
      <c r="T1" s="230"/>
      <c r="U1" s="230"/>
      <c r="V1" s="230"/>
      <c r="W1" s="230"/>
      <c r="X1" s="230"/>
      <c r="Y1" s="230"/>
      <c r="Z1" s="230"/>
      <c r="AA1" s="230"/>
      <c r="AB1" s="230"/>
      <c r="AC1" s="230"/>
      <c r="AD1" s="230"/>
      <c r="AE1" s="230"/>
      <c r="AF1" s="230"/>
      <c r="AG1" s="230"/>
      <c r="AH1" s="230"/>
      <c r="AI1" s="112" t="s">
        <v>514</v>
      </c>
      <c r="AJ1" s="112"/>
      <c r="AK1" s="117" t="s">
        <v>358</v>
      </c>
      <c r="AL1" s="117"/>
      <c r="AM1" s="117"/>
      <c r="AN1" s="117"/>
      <c r="AO1" s="117"/>
      <c r="AP1" s="117"/>
      <c r="AQ1" s="117"/>
      <c r="AR1" s="117"/>
      <c r="AS1" s="117"/>
      <c r="AT1" s="117"/>
      <c r="AU1" s="117"/>
      <c r="AV1" s="117"/>
      <c r="AW1" s="117"/>
      <c r="AX1" s="117"/>
      <c r="AY1" s="117"/>
      <c r="AZ1" s="117"/>
      <c r="BA1" s="117"/>
      <c r="BB1" s="117"/>
      <c r="BC1" s="174" t="s">
        <v>715</v>
      </c>
      <c r="BD1" s="174" t="s">
        <v>715</v>
      </c>
      <c r="BE1" s="174"/>
      <c r="BF1" s="174"/>
      <c r="BG1" s="174"/>
      <c r="BH1" s="174"/>
      <c r="BI1" s="174"/>
      <c r="BJ1" s="97" t="s">
        <v>352</v>
      </c>
      <c r="BK1" s="98"/>
      <c r="BL1" s="98"/>
      <c r="BM1" s="98"/>
      <c r="BN1" s="98"/>
      <c r="BO1" s="98"/>
      <c r="BP1" s="109" t="s">
        <v>353</v>
      </c>
      <c r="BQ1" s="109"/>
      <c r="BR1" s="109"/>
      <c r="BS1" s="111" t="s">
        <v>354</v>
      </c>
      <c r="BT1" s="111"/>
      <c r="BU1" s="111"/>
      <c r="BV1" s="111"/>
      <c r="BW1" s="111"/>
      <c r="BX1" s="111"/>
      <c r="BY1" s="112" t="s">
        <v>355</v>
      </c>
      <c r="BZ1" s="112"/>
      <c r="CA1" s="112"/>
      <c r="CB1" s="112"/>
      <c r="CC1" s="112"/>
      <c r="CD1" s="112"/>
      <c r="CE1" s="114" t="s">
        <v>226</v>
      </c>
      <c r="CF1" s="115" t="s">
        <v>356</v>
      </c>
      <c r="CG1" s="115"/>
      <c r="CH1" s="115"/>
      <c r="CI1" s="115"/>
    </row>
    <row r="2" spans="1:96" x14ac:dyDescent="0.25">
      <c r="B2" s="103"/>
      <c r="C2" s="103"/>
      <c r="D2" s="103"/>
      <c r="O2" s="6"/>
      <c r="P2" s="6"/>
      <c r="Q2" s="6"/>
      <c r="R2" s="103"/>
      <c r="S2" s="6"/>
      <c r="T2" s="103"/>
      <c r="U2" s="103"/>
      <c r="V2" s="103"/>
      <c r="W2" s="103"/>
      <c r="X2" s="103"/>
      <c r="Y2" s="103" t="s">
        <v>716</v>
      </c>
      <c r="Z2" s="103"/>
      <c r="AA2" s="103"/>
      <c r="AB2" s="103"/>
      <c r="AC2" s="103"/>
      <c r="AD2" s="103"/>
      <c r="AE2" s="103"/>
      <c r="AF2" s="103"/>
      <c r="AG2" s="103"/>
      <c r="AH2" s="103"/>
      <c r="AI2" s="6"/>
      <c r="AJ2" s="6"/>
      <c r="AK2" s="6"/>
      <c r="AL2" s="6"/>
      <c r="AM2" s="6"/>
      <c r="AN2" s="6"/>
      <c r="AO2" s="6"/>
      <c r="AP2" s="6"/>
      <c r="AQ2" s="6"/>
      <c r="AR2" s="6"/>
      <c r="AS2" s="6"/>
      <c r="AT2" s="6"/>
      <c r="AU2" s="6"/>
      <c r="AV2" s="6"/>
      <c r="AW2" s="6"/>
      <c r="AX2" s="6"/>
      <c r="AY2" s="6"/>
      <c r="AZ2" s="6"/>
      <c r="BA2" s="6"/>
      <c r="BB2" s="6"/>
      <c r="BC2" s="6"/>
      <c r="BD2" s="6"/>
      <c r="BE2" s="6"/>
      <c r="BF2" s="6"/>
      <c r="BG2" s="6"/>
      <c r="BH2" s="6"/>
      <c r="BI2" s="6"/>
      <c r="BJ2" s="77"/>
      <c r="BK2" s="77"/>
      <c r="BL2" s="79"/>
      <c r="BM2" s="79"/>
      <c r="BN2" s="79"/>
      <c r="BO2" s="79"/>
      <c r="BP2" s="108"/>
      <c r="BQ2" s="108"/>
      <c r="BR2" s="108"/>
      <c r="BS2" s="110"/>
      <c r="BT2" s="108"/>
      <c r="BU2" s="108"/>
    </row>
    <row r="3" spans="1:96" ht="90" x14ac:dyDescent="0.25">
      <c r="A3" s="105" t="s">
        <v>339</v>
      </c>
      <c r="B3" s="119" t="s">
        <v>559</v>
      </c>
      <c r="C3" s="119" t="s">
        <v>787</v>
      </c>
      <c r="D3" s="119" t="s">
        <v>786</v>
      </c>
      <c r="E3" s="105" t="s">
        <v>528</v>
      </c>
      <c r="F3" s="105" t="s">
        <v>722</v>
      </c>
      <c r="G3" s="105" t="s">
        <v>529</v>
      </c>
      <c r="H3" s="105" t="s">
        <v>349</v>
      </c>
      <c r="I3" s="105" t="s">
        <v>696</v>
      </c>
      <c r="J3" s="105" t="s">
        <v>714</v>
      </c>
      <c r="K3" s="105" t="s">
        <v>534</v>
      </c>
      <c r="L3" s="105" t="s">
        <v>708</v>
      </c>
      <c r="M3" s="105" t="s">
        <v>791</v>
      </c>
      <c r="N3" s="105" t="s">
        <v>709</v>
      </c>
      <c r="O3" s="228" t="s">
        <v>515</v>
      </c>
      <c r="P3" s="228" t="s">
        <v>340</v>
      </c>
      <c r="Q3" s="228" t="s">
        <v>653</v>
      </c>
      <c r="R3" s="228" t="s">
        <v>341</v>
      </c>
      <c r="S3" s="228" t="s">
        <v>654</v>
      </c>
      <c r="T3" s="228" t="s">
        <v>614</v>
      </c>
      <c r="U3" s="228" t="s">
        <v>697</v>
      </c>
      <c r="V3" s="228" t="s">
        <v>359</v>
      </c>
      <c r="W3" s="228" t="s">
        <v>364</v>
      </c>
      <c r="X3" s="228" t="s">
        <v>695</v>
      </c>
      <c r="Y3" s="228" t="s">
        <v>719</v>
      </c>
      <c r="Z3" s="228" t="s">
        <v>720</v>
      </c>
      <c r="AA3" s="228" t="s">
        <v>721</v>
      </c>
      <c r="AB3" s="228" t="s">
        <v>718</v>
      </c>
      <c r="AC3" s="228" t="s">
        <v>717</v>
      </c>
      <c r="AD3" s="228" t="s">
        <v>707</v>
      </c>
      <c r="AE3" s="228" t="s">
        <v>706</v>
      </c>
      <c r="AF3" s="228" t="s">
        <v>705</v>
      </c>
      <c r="AG3" s="228" t="s">
        <v>704</v>
      </c>
      <c r="AH3" s="228" t="s">
        <v>698</v>
      </c>
      <c r="AI3" s="113" t="s">
        <v>516</v>
      </c>
      <c r="AJ3" s="113" t="s">
        <v>798</v>
      </c>
      <c r="AK3" s="118" t="s">
        <v>782</v>
      </c>
      <c r="AL3" s="118" t="s">
        <v>890</v>
      </c>
      <c r="AM3" s="118" t="s">
        <v>888</v>
      </c>
      <c r="AN3" s="118" t="s">
        <v>891</v>
      </c>
      <c r="AO3" s="118" t="s">
        <v>828</v>
      </c>
      <c r="AP3" s="118" t="s">
        <v>694</v>
      </c>
      <c r="AQ3" s="118" t="s">
        <v>885</v>
      </c>
      <c r="AR3" s="118" t="s">
        <v>684</v>
      </c>
      <c r="AS3" s="118" t="s">
        <v>685</v>
      </c>
      <c r="AT3" s="118" t="s">
        <v>686</v>
      </c>
      <c r="AU3" s="118" t="s">
        <v>687</v>
      </c>
      <c r="AV3" s="118" t="s">
        <v>688</v>
      </c>
      <c r="AW3" s="118" t="s">
        <v>689</v>
      </c>
      <c r="AX3" s="118" t="s">
        <v>690</v>
      </c>
      <c r="AY3" s="118" t="s">
        <v>614</v>
      </c>
      <c r="AZ3" s="118" t="s">
        <v>691</v>
      </c>
      <c r="BA3" s="118" t="s">
        <v>360</v>
      </c>
      <c r="BB3" s="118" t="s">
        <v>359</v>
      </c>
      <c r="BC3" s="175" t="s">
        <v>794</v>
      </c>
      <c r="BD3" s="175" t="s">
        <v>564</v>
      </c>
      <c r="BE3" s="175" t="s">
        <v>560</v>
      </c>
      <c r="BF3" s="175" t="s">
        <v>561</v>
      </c>
      <c r="BG3" s="175" t="s">
        <v>677</v>
      </c>
      <c r="BH3" s="175" t="s">
        <v>678</v>
      </c>
      <c r="BI3" s="175" t="s">
        <v>676</v>
      </c>
      <c r="BJ3" s="101" t="s">
        <v>213</v>
      </c>
      <c r="BK3" s="101" t="s">
        <v>214</v>
      </c>
      <c r="BL3" s="101" t="s">
        <v>215</v>
      </c>
      <c r="BM3" s="233"/>
      <c r="BN3" s="233"/>
      <c r="BO3" s="233"/>
      <c r="BP3" s="91" t="s">
        <v>217</v>
      </c>
      <c r="BQ3" s="233"/>
      <c r="BR3" s="233"/>
      <c r="BS3" s="106" t="s">
        <v>790</v>
      </c>
      <c r="BT3" s="106" t="s">
        <v>221</v>
      </c>
      <c r="BU3" s="106" t="s">
        <v>222</v>
      </c>
      <c r="BV3" s="233"/>
      <c r="BW3" s="233"/>
      <c r="BX3" s="106" t="s">
        <v>216</v>
      </c>
      <c r="BY3" s="113" t="s">
        <v>223</v>
      </c>
      <c r="BZ3" s="113" t="s">
        <v>224</v>
      </c>
      <c r="CA3" s="113" t="s">
        <v>225</v>
      </c>
      <c r="CB3" s="233"/>
      <c r="CC3" s="233"/>
      <c r="CD3" s="113" t="s">
        <v>216</v>
      </c>
      <c r="CE3" s="114" t="s">
        <v>227</v>
      </c>
      <c r="CF3" s="233"/>
      <c r="CG3" s="233"/>
      <c r="CH3" s="233"/>
      <c r="CI3" s="233"/>
      <c r="CJ3" s="116" t="s">
        <v>342</v>
      </c>
      <c r="CK3" s="116" t="s">
        <v>343</v>
      </c>
      <c r="CL3" s="116" t="s">
        <v>344</v>
      </c>
      <c r="CM3" s="116" t="s">
        <v>345</v>
      </c>
      <c r="CN3" s="116" t="s">
        <v>346</v>
      </c>
      <c r="CO3" s="116" t="s">
        <v>347</v>
      </c>
      <c r="CP3" s="116" t="s">
        <v>348</v>
      </c>
      <c r="CQ3" s="116" t="s">
        <v>228</v>
      </c>
      <c r="CR3" s="116" t="s">
        <v>800</v>
      </c>
    </row>
    <row r="4" spans="1:96" x14ac:dyDescent="0.25">
      <c r="A4" s="86" t="s">
        <v>288</v>
      </c>
      <c r="B4" s="170"/>
      <c r="C4" s="170">
        <f t="shared" ref="C4:C35" si="0">IF(H4="Electrolyse de l'eau avec raccordement direct avec des EnR sans soutirage réseau",V4/2,IF(H4="Electrolyse de l'eau avec raccordement réseau",60000*O4,IF(H4="Pyrolyse/gazéification",BB4/2,0)))</f>
        <v>0</v>
      </c>
      <c r="D4" s="170">
        <f>SUMIFS('Bilan GES'!T$6:T$55,'Bilan GES'!S$6:S$55,G4)+SUMIFS('Bilan GES'!T$61:T$110,'Bilan GES'!S$61:S$110,G4)</f>
        <v>0</v>
      </c>
      <c r="E4" s="233"/>
      <c r="F4" s="233"/>
      <c r="G4" s="86" t="str">
        <f t="shared" ref="G4:G35" si="1">A4&amp;" - "&amp;E4</f>
        <v xml:space="preserve">Unité de production n°1 - </v>
      </c>
      <c r="H4" s="233"/>
      <c r="I4" s="233"/>
      <c r="J4" s="233"/>
      <c r="K4" s="233"/>
      <c r="L4" s="233"/>
      <c r="M4" s="233"/>
      <c r="N4" s="233"/>
      <c r="O4" s="233"/>
      <c r="P4" s="233"/>
      <c r="Q4" s="234"/>
      <c r="R4" s="233"/>
      <c r="S4" s="234"/>
      <c r="T4" s="233"/>
      <c r="U4" s="233"/>
      <c r="V4" s="86" t="str">
        <f>IF(AND(T4&lt;&gt;"",U4&lt;&gt;""),T4*U4,"")</f>
        <v/>
      </c>
      <c r="W4" s="233"/>
      <c r="X4" s="233"/>
      <c r="Y4" s="233"/>
      <c r="Z4" s="233"/>
      <c r="AA4" s="233"/>
      <c r="AB4" s="233"/>
      <c r="AC4" s="233"/>
      <c r="AD4" s="233"/>
      <c r="AE4" s="233"/>
      <c r="AF4" s="233"/>
      <c r="AG4" s="233"/>
      <c r="AH4" s="233"/>
      <c r="AI4" s="233"/>
      <c r="AJ4" s="233"/>
      <c r="AK4" s="233"/>
      <c r="AL4" s="233"/>
      <c r="AM4" s="233"/>
      <c r="AN4" s="233"/>
      <c r="AO4" s="233"/>
      <c r="AP4" s="233"/>
      <c r="AQ4" s="233"/>
      <c r="AR4" s="233"/>
      <c r="AS4" s="235"/>
      <c r="AT4" s="235"/>
      <c r="AU4" s="235"/>
      <c r="AV4" s="235"/>
      <c r="AW4" s="235"/>
      <c r="AX4" s="233"/>
      <c r="AY4" s="233"/>
      <c r="AZ4" s="234"/>
      <c r="BA4" s="86">
        <f>AP4*AY4</f>
        <v>0</v>
      </c>
      <c r="BB4" s="86">
        <f>AR4*AS4*AY4/11</f>
        <v>0</v>
      </c>
      <c r="BC4" s="86" t="str">
        <f>IF(H4&lt;&gt;"",IF(H4=Sources!$C$43,(Sources!$D$58*AQ4*AY4*AP4+Sources!$D$61*AP4*AY4*AK4+Sources!$D$61*AX4*AY4*AM4)/(AR4*AS4*AY4/11.28),VLOOKUP(H4,Sources!$C$40:$D$45,2,FALSE)+IF(H4=Sources!$C$42,AJ4,0)),"")</f>
        <v/>
      </c>
      <c r="BD4" s="233"/>
      <c r="BE4" s="233"/>
      <c r="BF4" s="233"/>
      <c r="BG4" s="246">
        <f>IF((SUMIFS('Bilan GES'!I$61:I$110,'Bilan GES'!S$61:S$110,G4)+SUMIFS('Bilan GES'!M$6:M$55,'Bilan GES'!S$6:S$55,G4))&gt;0,SUMIFS('Bilan GES'!M$6:M$55,'Bilan GES'!S$6:S$55,G4)/(SUMIFS('Bilan GES'!I$61:I$110,'Bilan GES'!S$61:S$110,G4)+SUMIFS('Bilan GES'!M$6:M$55,'Bilan GES'!S$6:S$55,G4)),0)</f>
        <v>0</v>
      </c>
      <c r="BH4" s="246">
        <f>IF((SUMIFS('Bilan GES'!I$61:I$110,'Bilan GES'!S$61:S$110,G4)+SUMIFS('Bilan GES'!M$6:M$55,'Bilan GES'!S$6:S$55,G4))&gt;0,SUMIFS('Bilan GES'!I$61:I$110,'Bilan GES'!S$61:S$110,G4)/(SUMIFS('Bilan GES'!I$61:I$110,'Bilan GES'!S$61:S$110,G4)+SUMIFS('Bilan GES'!M$6:M$55,'Bilan GES'!S$6:S$55,G4)),0)</f>
        <v>0</v>
      </c>
      <c r="BI4" s="86">
        <f t="shared" ref="BI4:BI35" si="2">IF(BG4&lt;&gt;"",O4*(BG4*cout_SMR+BH4*cout_raffinerie),0)</f>
        <v>0</v>
      </c>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86"/>
      <c r="CK4" s="86"/>
      <c r="CL4" s="86"/>
      <c r="CM4" s="86"/>
      <c r="CN4" s="86"/>
      <c r="CO4" s="86"/>
      <c r="CP4" s="86"/>
      <c r="CQ4" s="86">
        <f>CP4-BI4</f>
        <v>0</v>
      </c>
      <c r="CR4" s="247">
        <f>IF(CQ4=0,0,BD4/CQ4)</f>
        <v>0</v>
      </c>
    </row>
    <row r="5" spans="1:96" x14ac:dyDescent="0.25">
      <c r="A5" s="86" t="s">
        <v>289</v>
      </c>
      <c r="B5" s="170"/>
      <c r="C5" s="170">
        <f t="shared" si="0"/>
        <v>0</v>
      </c>
      <c r="D5" s="170">
        <f>SUMIFS('Bilan GES'!T$6:T$55,'Bilan GES'!S$6:S$55,G5)+SUMIFS('Bilan GES'!T$61:T$110,'Bilan GES'!S$61:S$110,G5)</f>
        <v>0</v>
      </c>
      <c r="E5" s="233"/>
      <c r="F5" s="233"/>
      <c r="G5" s="86" t="str">
        <f t="shared" si="1"/>
        <v xml:space="preserve">Unité de production n°2 - </v>
      </c>
      <c r="H5" s="233"/>
      <c r="I5" s="233"/>
      <c r="J5" s="233"/>
      <c r="K5" s="233"/>
      <c r="L5" s="233"/>
      <c r="M5" s="233"/>
      <c r="N5" s="233"/>
      <c r="O5" s="233"/>
      <c r="P5" s="233"/>
      <c r="Q5" s="234"/>
      <c r="R5" s="233"/>
      <c r="S5" s="234"/>
      <c r="T5" s="233"/>
      <c r="U5" s="233"/>
      <c r="V5" s="86" t="str">
        <f t="shared" ref="V5:V53" si="3">IF(AND(T5&lt;&gt;"",U5&lt;&gt;""),T5*U5,"")</f>
        <v/>
      </c>
      <c r="W5" s="233"/>
      <c r="X5" s="233"/>
      <c r="Y5" s="233"/>
      <c r="Z5" s="233"/>
      <c r="AA5" s="233"/>
      <c r="AB5" s="233"/>
      <c r="AC5" s="233"/>
      <c r="AD5" s="233"/>
      <c r="AE5" s="233"/>
      <c r="AF5" s="233"/>
      <c r="AG5" s="233"/>
      <c r="AH5" s="233"/>
      <c r="AI5" s="233"/>
      <c r="AJ5" s="233"/>
      <c r="AK5" s="233"/>
      <c r="AL5" s="233"/>
      <c r="AM5" s="233"/>
      <c r="AN5" s="233"/>
      <c r="AO5" s="233"/>
      <c r="AP5" s="233"/>
      <c r="AQ5" s="233"/>
      <c r="AR5" s="233"/>
      <c r="AS5" s="235"/>
      <c r="AT5" s="235"/>
      <c r="AU5" s="235"/>
      <c r="AV5" s="235"/>
      <c r="AW5" s="235"/>
      <c r="AX5" s="233"/>
      <c r="AY5" s="233"/>
      <c r="AZ5" s="234"/>
      <c r="BA5" s="86">
        <f t="shared" ref="BA5:BA53" si="4">AP5*AY5</f>
        <v>0</v>
      </c>
      <c r="BB5" s="86">
        <f t="shared" ref="BB5:BB53" si="5">AR5*AS5*AY5/11</f>
        <v>0</v>
      </c>
      <c r="BC5" s="86" t="str">
        <f>IF(H5&lt;&gt;"",IF(H5=Sources!$C$43,(Sources!$D$58*AQ5*AY5*AP5+Sources!$D$61*AP5*AY5*AK5+Sources!$D$61*AX5*AY5*AM5)/(AR5*AS5*AY5/11.28),VLOOKUP(H5,Sources!$C$40:$D$45,2,FALSE)+IF(H5=Sources!$C$42,AJ5,0)),"")</f>
        <v/>
      </c>
      <c r="BD5" s="233"/>
      <c r="BE5" s="233"/>
      <c r="BF5" s="233"/>
      <c r="BG5" s="246">
        <f>IF((SUMIFS('Bilan GES'!I$61:I$110,'Bilan GES'!S$61:S$110,G5)+SUMIFS('Bilan GES'!M$6:M$55,'Bilan GES'!S$6:S$55,G5))&gt;0,SUMIFS('Bilan GES'!M$6:M$55,'Bilan GES'!S$6:S$55,G5)/(SUMIFS('Bilan GES'!I$61:I$110,'Bilan GES'!S$61:S$110,G5)+SUMIFS('Bilan GES'!M$6:M$55,'Bilan GES'!S$6:S$55,G5)),0)</f>
        <v>0</v>
      </c>
      <c r="BH5" s="246">
        <f>IF((SUMIFS('Bilan GES'!I$61:I$110,'Bilan GES'!S$61:S$110,G5)+SUMIFS('Bilan GES'!M$6:M$55,'Bilan GES'!S$6:S$55,G5))&gt;0,SUMIFS('Bilan GES'!I$61:I$110,'Bilan GES'!S$61:S$110,G5)/(SUMIFS('Bilan GES'!I$61:I$110,'Bilan GES'!S$61:S$110,G5)+SUMIFS('Bilan GES'!M$6:M$55,'Bilan GES'!S$6:S$55,G5)),0)</f>
        <v>0</v>
      </c>
      <c r="BI5" s="86">
        <f t="shared" si="2"/>
        <v>0</v>
      </c>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86"/>
      <c r="CK5" s="86"/>
      <c r="CL5" s="86"/>
      <c r="CM5" s="86"/>
      <c r="CN5" s="86"/>
      <c r="CO5" s="86"/>
      <c r="CP5" s="86"/>
      <c r="CQ5" s="86">
        <f t="shared" ref="CQ5:CQ53" si="6">CP5-BI5</f>
        <v>0</v>
      </c>
      <c r="CR5" s="247">
        <f t="shared" ref="CR5:CR53" si="7">IF(CQ5=0,0,BD5/CQ5)</f>
        <v>0</v>
      </c>
    </row>
    <row r="6" spans="1:96" x14ac:dyDescent="0.25">
      <c r="A6" s="86" t="s">
        <v>290</v>
      </c>
      <c r="B6" s="170"/>
      <c r="C6" s="170">
        <f t="shared" si="0"/>
        <v>0</v>
      </c>
      <c r="D6" s="170">
        <f>SUMIFS('Bilan GES'!T$6:T$55,'Bilan GES'!S$6:S$55,G6)+SUMIFS('Bilan GES'!T$61:T$110,'Bilan GES'!S$61:S$110,G6)</f>
        <v>0</v>
      </c>
      <c r="E6" s="233"/>
      <c r="F6" s="233"/>
      <c r="G6" s="86" t="str">
        <f t="shared" si="1"/>
        <v xml:space="preserve">Unité de production n°3 - </v>
      </c>
      <c r="H6" s="233"/>
      <c r="I6" s="233"/>
      <c r="J6" s="233"/>
      <c r="K6" s="233"/>
      <c r="L6" s="233"/>
      <c r="M6" s="233"/>
      <c r="N6" s="233"/>
      <c r="O6" s="233"/>
      <c r="P6" s="233"/>
      <c r="Q6" s="234"/>
      <c r="R6" s="233"/>
      <c r="S6" s="234"/>
      <c r="T6" s="233"/>
      <c r="U6" s="233"/>
      <c r="V6" s="86" t="str">
        <f t="shared" si="3"/>
        <v/>
      </c>
      <c r="W6" s="233"/>
      <c r="X6" s="233"/>
      <c r="Y6" s="233"/>
      <c r="Z6" s="233"/>
      <c r="AA6" s="233"/>
      <c r="AB6" s="233"/>
      <c r="AC6" s="233"/>
      <c r="AD6" s="233"/>
      <c r="AE6" s="233"/>
      <c r="AF6" s="233"/>
      <c r="AG6" s="233"/>
      <c r="AH6" s="233"/>
      <c r="AI6" s="233"/>
      <c r="AJ6" s="233"/>
      <c r="AK6" s="233"/>
      <c r="AL6" s="233"/>
      <c r="AM6" s="233"/>
      <c r="AN6" s="233"/>
      <c r="AO6" s="233"/>
      <c r="AP6" s="233"/>
      <c r="AQ6" s="233"/>
      <c r="AR6" s="233"/>
      <c r="AS6" s="235"/>
      <c r="AT6" s="235"/>
      <c r="AU6" s="235"/>
      <c r="AV6" s="235"/>
      <c r="AW6" s="235"/>
      <c r="AX6" s="233"/>
      <c r="AY6" s="233"/>
      <c r="AZ6" s="234"/>
      <c r="BA6" s="86">
        <f t="shared" si="4"/>
        <v>0</v>
      </c>
      <c r="BB6" s="86">
        <f t="shared" si="5"/>
        <v>0</v>
      </c>
      <c r="BC6" s="86" t="str">
        <f>IF(H6&lt;&gt;"",IF(H6=Sources!$C$43,(Sources!$D$58*AQ6*AY6*AP6+Sources!$D$61*AP6*AY6*AK6+Sources!$D$61*AX6*AY6*AM6)/(AR6*AS6*AY6/11.28),VLOOKUP(H6,Sources!$C$40:$D$45,2,FALSE)+IF(H6=Sources!$C$42,AJ6,0)),"")</f>
        <v/>
      </c>
      <c r="BD6" s="233"/>
      <c r="BE6" s="233"/>
      <c r="BF6" s="233"/>
      <c r="BG6" s="246">
        <f>IF((SUMIFS('Bilan GES'!I$61:I$110,'Bilan GES'!S$61:S$110,G6)+SUMIFS('Bilan GES'!M$6:M$55,'Bilan GES'!S$6:S$55,G6))&gt;0,SUMIFS('Bilan GES'!M$6:M$55,'Bilan GES'!S$6:S$55,G6)/(SUMIFS('Bilan GES'!I$61:I$110,'Bilan GES'!S$61:S$110,G6)+SUMIFS('Bilan GES'!M$6:M$55,'Bilan GES'!S$6:S$55,G6)),0)</f>
        <v>0</v>
      </c>
      <c r="BH6" s="246">
        <f>IF((SUMIFS('Bilan GES'!I$61:I$110,'Bilan GES'!S$61:S$110,G6)+SUMIFS('Bilan GES'!M$6:M$55,'Bilan GES'!S$6:S$55,G6))&gt;0,SUMIFS('Bilan GES'!I$61:I$110,'Bilan GES'!S$61:S$110,G6)/(SUMIFS('Bilan GES'!I$61:I$110,'Bilan GES'!S$61:S$110,G6)+SUMIFS('Bilan GES'!M$6:M$55,'Bilan GES'!S$6:S$55,G6)),0)</f>
        <v>0</v>
      </c>
      <c r="BI6" s="86">
        <f t="shared" si="2"/>
        <v>0</v>
      </c>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86"/>
      <c r="CK6" s="86"/>
      <c r="CL6" s="86"/>
      <c r="CM6" s="86"/>
      <c r="CN6" s="86"/>
      <c r="CO6" s="86"/>
      <c r="CP6" s="86"/>
      <c r="CQ6" s="86">
        <f t="shared" si="6"/>
        <v>0</v>
      </c>
      <c r="CR6" s="247">
        <f t="shared" si="7"/>
        <v>0</v>
      </c>
    </row>
    <row r="7" spans="1:96" x14ac:dyDescent="0.25">
      <c r="A7" s="86" t="s">
        <v>291</v>
      </c>
      <c r="B7" s="170"/>
      <c r="C7" s="170">
        <f t="shared" si="0"/>
        <v>0</v>
      </c>
      <c r="D7" s="170">
        <f>SUMIFS('Bilan GES'!T$6:T$55,'Bilan GES'!S$6:S$55,G7)+SUMIFS('Bilan GES'!T$61:T$110,'Bilan GES'!S$61:S$110,G7)</f>
        <v>0</v>
      </c>
      <c r="E7" s="233"/>
      <c r="F7" s="233"/>
      <c r="G7" s="86" t="str">
        <f t="shared" si="1"/>
        <v xml:space="preserve">Unité de production n°4 - </v>
      </c>
      <c r="H7" s="233"/>
      <c r="I7" s="233"/>
      <c r="J7" s="233"/>
      <c r="K7" s="233"/>
      <c r="L7" s="233"/>
      <c r="M7" s="233"/>
      <c r="N7" s="233"/>
      <c r="O7" s="233"/>
      <c r="P7" s="233"/>
      <c r="Q7" s="234"/>
      <c r="R7" s="233"/>
      <c r="S7" s="234"/>
      <c r="T7" s="233"/>
      <c r="U7" s="233"/>
      <c r="V7" s="86" t="str">
        <f t="shared" si="3"/>
        <v/>
      </c>
      <c r="W7" s="233"/>
      <c r="X7" s="233"/>
      <c r="Y7" s="233"/>
      <c r="Z7" s="233"/>
      <c r="AA7" s="233"/>
      <c r="AB7" s="233"/>
      <c r="AC7" s="233"/>
      <c r="AD7" s="233"/>
      <c r="AE7" s="233"/>
      <c r="AF7" s="233"/>
      <c r="AG7" s="233"/>
      <c r="AH7" s="233"/>
      <c r="AI7" s="233"/>
      <c r="AJ7" s="233"/>
      <c r="AK7" s="233"/>
      <c r="AL7" s="233"/>
      <c r="AM7" s="233"/>
      <c r="AN7" s="233"/>
      <c r="AO7" s="233"/>
      <c r="AP7" s="233"/>
      <c r="AQ7" s="233"/>
      <c r="AR7" s="233"/>
      <c r="AS7" s="235"/>
      <c r="AT7" s="235"/>
      <c r="AU7" s="235"/>
      <c r="AV7" s="235"/>
      <c r="AW7" s="235"/>
      <c r="AX7" s="233"/>
      <c r="AY7" s="233"/>
      <c r="AZ7" s="234"/>
      <c r="BA7" s="86">
        <f t="shared" si="4"/>
        <v>0</v>
      </c>
      <c r="BB7" s="86">
        <f t="shared" si="5"/>
        <v>0</v>
      </c>
      <c r="BC7" s="86" t="str">
        <f>IF(H7&lt;&gt;"",IF(H7=Sources!$C$43,(Sources!$D$58*AQ7*AY7*AP7+Sources!$D$61*AP7*AY7*AK7+Sources!$D$61*AX7*AY7*AM7)/(AR7*AS7*AY7/11.28),VLOOKUP(H7,Sources!$C$40:$D$45,2,FALSE)+IF(H7=Sources!$C$42,AJ7,0)),"")</f>
        <v/>
      </c>
      <c r="BD7" s="233"/>
      <c r="BE7" s="233"/>
      <c r="BF7" s="233"/>
      <c r="BG7" s="246">
        <f>IF((SUMIFS('Bilan GES'!I$61:I$110,'Bilan GES'!S$61:S$110,G7)+SUMIFS('Bilan GES'!M$6:M$55,'Bilan GES'!S$6:S$55,G7))&gt;0,SUMIFS('Bilan GES'!M$6:M$55,'Bilan GES'!S$6:S$55,G7)/(SUMIFS('Bilan GES'!I$61:I$110,'Bilan GES'!S$61:S$110,G7)+SUMIFS('Bilan GES'!M$6:M$55,'Bilan GES'!S$6:S$55,G7)),0)</f>
        <v>0</v>
      </c>
      <c r="BH7" s="246">
        <f>IF((SUMIFS('Bilan GES'!I$61:I$110,'Bilan GES'!S$61:S$110,G7)+SUMIFS('Bilan GES'!M$6:M$55,'Bilan GES'!S$6:S$55,G7))&gt;0,SUMIFS('Bilan GES'!I$61:I$110,'Bilan GES'!S$61:S$110,G7)/(SUMIFS('Bilan GES'!I$61:I$110,'Bilan GES'!S$61:S$110,G7)+SUMIFS('Bilan GES'!M$6:M$55,'Bilan GES'!S$6:S$55,G7)),0)</f>
        <v>0</v>
      </c>
      <c r="BI7" s="86">
        <f t="shared" si="2"/>
        <v>0</v>
      </c>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86"/>
      <c r="CK7" s="86"/>
      <c r="CL7" s="86"/>
      <c r="CM7" s="86"/>
      <c r="CN7" s="86"/>
      <c r="CO7" s="86"/>
      <c r="CP7" s="86"/>
      <c r="CQ7" s="86">
        <f t="shared" si="6"/>
        <v>0</v>
      </c>
      <c r="CR7" s="247">
        <f t="shared" si="7"/>
        <v>0</v>
      </c>
    </row>
    <row r="8" spans="1:96" x14ac:dyDescent="0.25">
      <c r="A8" s="86" t="s">
        <v>292</v>
      </c>
      <c r="B8" s="170"/>
      <c r="C8" s="170">
        <f t="shared" si="0"/>
        <v>0</v>
      </c>
      <c r="D8" s="170">
        <f>SUMIFS('Bilan GES'!T$6:T$55,'Bilan GES'!S$6:S$55,G8)+SUMIFS('Bilan GES'!T$61:T$110,'Bilan GES'!S$61:S$110,G8)</f>
        <v>0</v>
      </c>
      <c r="E8" s="233"/>
      <c r="F8" s="233"/>
      <c r="G8" s="86" t="str">
        <f t="shared" si="1"/>
        <v xml:space="preserve">Unité de production n°5 - </v>
      </c>
      <c r="H8" s="233"/>
      <c r="I8" s="233"/>
      <c r="J8" s="233"/>
      <c r="K8" s="233"/>
      <c r="L8" s="233"/>
      <c r="M8" s="233"/>
      <c r="N8" s="233"/>
      <c r="O8" s="233"/>
      <c r="P8" s="233"/>
      <c r="Q8" s="234"/>
      <c r="R8" s="233"/>
      <c r="S8" s="234"/>
      <c r="T8" s="233"/>
      <c r="U8" s="233"/>
      <c r="V8" s="86" t="str">
        <f t="shared" si="3"/>
        <v/>
      </c>
      <c r="W8" s="233"/>
      <c r="X8" s="233"/>
      <c r="Y8" s="233"/>
      <c r="Z8" s="233"/>
      <c r="AA8" s="233"/>
      <c r="AB8" s="233"/>
      <c r="AC8" s="233"/>
      <c r="AD8" s="233"/>
      <c r="AE8" s="233"/>
      <c r="AF8" s="233"/>
      <c r="AG8" s="233"/>
      <c r="AH8" s="233"/>
      <c r="AI8" s="233"/>
      <c r="AJ8" s="233"/>
      <c r="AK8" s="233"/>
      <c r="AL8" s="233"/>
      <c r="AM8" s="233"/>
      <c r="AN8" s="233"/>
      <c r="AO8" s="233"/>
      <c r="AP8" s="233"/>
      <c r="AQ8" s="233"/>
      <c r="AR8" s="233"/>
      <c r="AS8" s="235"/>
      <c r="AT8" s="235"/>
      <c r="AU8" s="235"/>
      <c r="AV8" s="235"/>
      <c r="AW8" s="235"/>
      <c r="AX8" s="233"/>
      <c r="AY8" s="233"/>
      <c r="AZ8" s="234"/>
      <c r="BA8" s="86">
        <f t="shared" si="4"/>
        <v>0</v>
      </c>
      <c r="BB8" s="86">
        <f t="shared" si="5"/>
        <v>0</v>
      </c>
      <c r="BC8" s="86" t="str">
        <f>IF(H8&lt;&gt;"",IF(H8=Sources!$C$43,(Sources!$D$58*AQ8*AY8*AP8+Sources!$D$61*AP8*AY8*AK8+Sources!$D$61*AX8*AY8*AM8)/(AR8*AS8*AY8/11.28),VLOOKUP(H8,Sources!$C$40:$D$45,2,FALSE)+IF(H8=Sources!$C$42,AJ8,0)),"")</f>
        <v/>
      </c>
      <c r="BD8" s="233"/>
      <c r="BE8" s="233"/>
      <c r="BF8" s="233"/>
      <c r="BG8" s="246">
        <f>IF((SUMIFS('Bilan GES'!I$61:I$110,'Bilan GES'!S$61:S$110,G8)+SUMIFS('Bilan GES'!M$6:M$55,'Bilan GES'!S$6:S$55,G8))&gt;0,SUMIFS('Bilan GES'!M$6:M$55,'Bilan GES'!S$6:S$55,G8)/(SUMIFS('Bilan GES'!I$61:I$110,'Bilan GES'!S$61:S$110,G8)+SUMIFS('Bilan GES'!M$6:M$55,'Bilan GES'!S$6:S$55,G8)),0)</f>
        <v>0</v>
      </c>
      <c r="BH8" s="246">
        <f>IF((SUMIFS('Bilan GES'!I$61:I$110,'Bilan GES'!S$61:S$110,G8)+SUMIFS('Bilan GES'!M$6:M$55,'Bilan GES'!S$6:S$55,G8))&gt;0,SUMIFS('Bilan GES'!I$61:I$110,'Bilan GES'!S$61:S$110,G8)/(SUMIFS('Bilan GES'!I$61:I$110,'Bilan GES'!S$61:S$110,G8)+SUMIFS('Bilan GES'!M$6:M$55,'Bilan GES'!S$6:S$55,G8)),0)</f>
        <v>0</v>
      </c>
      <c r="BI8" s="86">
        <f t="shared" si="2"/>
        <v>0</v>
      </c>
      <c r="BJ8" s="233"/>
      <c r="BK8" s="233"/>
      <c r="BL8" s="233"/>
      <c r="BM8" s="233"/>
      <c r="BN8" s="233"/>
      <c r="BO8" s="233"/>
      <c r="BP8" s="233"/>
      <c r="BQ8" s="233"/>
      <c r="BR8" s="233"/>
      <c r="BS8" s="233"/>
      <c r="BT8" s="233"/>
      <c r="BU8" s="233"/>
      <c r="BV8" s="233"/>
      <c r="BW8" s="233"/>
      <c r="BX8" s="233"/>
      <c r="BY8" s="233"/>
      <c r="BZ8" s="233"/>
      <c r="CA8" s="233"/>
      <c r="CB8" s="233"/>
      <c r="CC8" s="233"/>
      <c r="CD8" s="233"/>
      <c r="CE8" s="233"/>
      <c r="CF8" s="233"/>
      <c r="CG8" s="233"/>
      <c r="CH8" s="233"/>
      <c r="CI8" s="233"/>
      <c r="CJ8" s="86"/>
      <c r="CK8" s="86"/>
      <c r="CL8" s="86"/>
      <c r="CM8" s="86"/>
      <c r="CN8" s="86"/>
      <c r="CO8" s="86"/>
      <c r="CP8" s="86"/>
      <c r="CQ8" s="86">
        <f t="shared" si="6"/>
        <v>0</v>
      </c>
      <c r="CR8" s="247">
        <f t="shared" si="7"/>
        <v>0</v>
      </c>
    </row>
    <row r="9" spans="1:96" x14ac:dyDescent="0.25">
      <c r="A9" s="86" t="s">
        <v>293</v>
      </c>
      <c r="B9" s="170"/>
      <c r="C9" s="170">
        <f t="shared" si="0"/>
        <v>0</v>
      </c>
      <c r="D9" s="170">
        <f>SUMIFS('Bilan GES'!T$6:T$55,'Bilan GES'!S$6:S$55,G9)+SUMIFS('Bilan GES'!T$61:T$110,'Bilan GES'!S$61:S$110,G9)</f>
        <v>0</v>
      </c>
      <c r="E9" s="233"/>
      <c r="F9" s="233"/>
      <c r="G9" s="86" t="str">
        <f t="shared" si="1"/>
        <v xml:space="preserve">Unité de production n°6 - </v>
      </c>
      <c r="H9" s="233"/>
      <c r="I9" s="233"/>
      <c r="J9" s="233"/>
      <c r="K9" s="233"/>
      <c r="L9" s="233"/>
      <c r="M9" s="233"/>
      <c r="N9" s="233"/>
      <c r="O9" s="233"/>
      <c r="P9" s="233"/>
      <c r="Q9" s="234"/>
      <c r="R9" s="233"/>
      <c r="S9" s="234"/>
      <c r="T9" s="233"/>
      <c r="U9" s="233"/>
      <c r="V9" s="86" t="str">
        <f t="shared" si="3"/>
        <v/>
      </c>
      <c r="W9" s="233"/>
      <c r="X9" s="233"/>
      <c r="Y9" s="233"/>
      <c r="Z9" s="233"/>
      <c r="AA9" s="233"/>
      <c r="AB9" s="233"/>
      <c r="AC9" s="233"/>
      <c r="AD9" s="233"/>
      <c r="AE9" s="233"/>
      <c r="AF9" s="233"/>
      <c r="AG9" s="233"/>
      <c r="AH9" s="233"/>
      <c r="AI9" s="233"/>
      <c r="AJ9" s="233"/>
      <c r="AK9" s="233"/>
      <c r="AL9" s="233"/>
      <c r="AM9" s="233"/>
      <c r="AN9" s="233"/>
      <c r="AO9" s="233"/>
      <c r="AP9" s="233"/>
      <c r="AQ9" s="233"/>
      <c r="AR9" s="233"/>
      <c r="AS9" s="235"/>
      <c r="AT9" s="235"/>
      <c r="AU9" s="235"/>
      <c r="AV9" s="235"/>
      <c r="AW9" s="235"/>
      <c r="AX9" s="233"/>
      <c r="AY9" s="233"/>
      <c r="AZ9" s="234"/>
      <c r="BA9" s="86">
        <f t="shared" si="4"/>
        <v>0</v>
      </c>
      <c r="BB9" s="86">
        <f t="shared" si="5"/>
        <v>0</v>
      </c>
      <c r="BC9" s="86" t="str">
        <f>IF(H9&lt;&gt;"",IF(H9=Sources!$C$43,(Sources!$D$58*AQ9*AY9*AP9+Sources!$D$61*AP9*AY9*AK9+Sources!$D$61*AX9*AY9*AM9)/(AR9*AS9*AY9/11.28),VLOOKUP(H9,Sources!$C$40:$D$45,2,FALSE)+IF(H9=Sources!$C$42,AJ9,0)),"")</f>
        <v/>
      </c>
      <c r="BD9" s="233"/>
      <c r="BE9" s="233"/>
      <c r="BF9" s="233"/>
      <c r="BG9" s="246">
        <f>IF((SUMIFS('Bilan GES'!I$61:I$110,'Bilan GES'!S$61:S$110,G9)+SUMIFS('Bilan GES'!M$6:M$55,'Bilan GES'!S$6:S$55,G9))&gt;0,SUMIFS('Bilan GES'!M$6:M$55,'Bilan GES'!S$6:S$55,G9)/(SUMIFS('Bilan GES'!I$61:I$110,'Bilan GES'!S$61:S$110,G9)+SUMIFS('Bilan GES'!M$6:M$55,'Bilan GES'!S$6:S$55,G9)),0)</f>
        <v>0</v>
      </c>
      <c r="BH9" s="246">
        <f>IF((SUMIFS('Bilan GES'!I$61:I$110,'Bilan GES'!S$61:S$110,G9)+SUMIFS('Bilan GES'!M$6:M$55,'Bilan GES'!S$6:S$55,G9))&gt;0,SUMIFS('Bilan GES'!I$61:I$110,'Bilan GES'!S$61:S$110,G9)/(SUMIFS('Bilan GES'!I$61:I$110,'Bilan GES'!S$61:S$110,G9)+SUMIFS('Bilan GES'!M$6:M$55,'Bilan GES'!S$6:S$55,G9)),0)</f>
        <v>0</v>
      </c>
      <c r="BI9" s="86">
        <f t="shared" si="2"/>
        <v>0</v>
      </c>
      <c r="BJ9" s="233"/>
      <c r="BK9" s="233"/>
      <c r="BL9" s="233"/>
      <c r="BM9" s="233"/>
      <c r="BN9" s="233"/>
      <c r="BO9" s="233"/>
      <c r="BP9" s="233"/>
      <c r="BQ9" s="233"/>
      <c r="BR9" s="233"/>
      <c r="BS9" s="233"/>
      <c r="BT9" s="233"/>
      <c r="BU9" s="233"/>
      <c r="BV9" s="233"/>
      <c r="BW9" s="233"/>
      <c r="BX9" s="233"/>
      <c r="BY9" s="233"/>
      <c r="BZ9" s="233"/>
      <c r="CA9" s="233"/>
      <c r="CB9" s="233"/>
      <c r="CC9" s="233"/>
      <c r="CD9" s="233"/>
      <c r="CE9" s="233"/>
      <c r="CF9" s="233"/>
      <c r="CG9" s="233"/>
      <c r="CH9" s="233"/>
      <c r="CI9" s="233"/>
      <c r="CJ9" s="86"/>
      <c r="CK9" s="86"/>
      <c r="CL9" s="86"/>
      <c r="CM9" s="86"/>
      <c r="CN9" s="86"/>
      <c r="CO9" s="86"/>
      <c r="CP9" s="86"/>
      <c r="CQ9" s="86">
        <f t="shared" si="6"/>
        <v>0</v>
      </c>
      <c r="CR9" s="247">
        <f t="shared" si="7"/>
        <v>0</v>
      </c>
    </row>
    <row r="10" spans="1:96" x14ac:dyDescent="0.25">
      <c r="A10" s="86" t="s">
        <v>294</v>
      </c>
      <c r="B10" s="170"/>
      <c r="C10" s="170">
        <f t="shared" si="0"/>
        <v>0</v>
      </c>
      <c r="D10" s="170">
        <f>SUMIFS('Bilan GES'!T$6:T$55,'Bilan GES'!S$6:S$55,G10)+SUMIFS('Bilan GES'!T$61:T$110,'Bilan GES'!S$61:S$110,G10)</f>
        <v>0</v>
      </c>
      <c r="E10" s="233"/>
      <c r="F10" s="233"/>
      <c r="G10" s="86" t="str">
        <f t="shared" si="1"/>
        <v xml:space="preserve">Unité de production n°7 - </v>
      </c>
      <c r="H10" s="233"/>
      <c r="I10" s="233"/>
      <c r="J10" s="233"/>
      <c r="K10" s="233"/>
      <c r="L10" s="233"/>
      <c r="M10" s="233"/>
      <c r="N10" s="233"/>
      <c r="O10" s="233"/>
      <c r="P10" s="233"/>
      <c r="Q10" s="234"/>
      <c r="R10" s="233"/>
      <c r="S10" s="234"/>
      <c r="T10" s="233"/>
      <c r="U10" s="233"/>
      <c r="V10" s="86" t="str">
        <f t="shared" si="3"/>
        <v/>
      </c>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5"/>
      <c r="AT10" s="235"/>
      <c r="AU10" s="235"/>
      <c r="AV10" s="235"/>
      <c r="AW10" s="235"/>
      <c r="AX10" s="233"/>
      <c r="AY10" s="233"/>
      <c r="AZ10" s="234"/>
      <c r="BA10" s="86">
        <f t="shared" si="4"/>
        <v>0</v>
      </c>
      <c r="BB10" s="86">
        <f t="shared" si="5"/>
        <v>0</v>
      </c>
      <c r="BC10" s="86" t="str">
        <f>IF(H10&lt;&gt;"",IF(H10=Sources!$C$43,(Sources!$D$58*AQ10*AY10*AP10+Sources!$D$61*AP10*AY10*AK10+Sources!$D$61*AX10*AY10*AM10)/(AR10*AS10*AY10/11.28),VLOOKUP(H10,Sources!$C$40:$D$45,2,FALSE)+IF(H10=Sources!$C$42,AJ10,0)),"")</f>
        <v/>
      </c>
      <c r="BD10" s="233"/>
      <c r="BE10" s="233"/>
      <c r="BF10" s="233"/>
      <c r="BG10" s="246">
        <f>IF((SUMIFS('Bilan GES'!I$61:I$110,'Bilan GES'!S$61:S$110,G10)+SUMIFS('Bilan GES'!M$6:M$55,'Bilan GES'!S$6:S$55,G10))&gt;0,SUMIFS('Bilan GES'!M$6:M$55,'Bilan GES'!S$6:S$55,G10)/(SUMIFS('Bilan GES'!I$61:I$110,'Bilan GES'!S$61:S$110,G10)+SUMIFS('Bilan GES'!M$6:M$55,'Bilan GES'!S$6:S$55,G10)),0)</f>
        <v>0</v>
      </c>
      <c r="BH10" s="246">
        <f>IF((SUMIFS('Bilan GES'!I$61:I$110,'Bilan GES'!S$61:S$110,G10)+SUMIFS('Bilan GES'!M$6:M$55,'Bilan GES'!S$6:S$55,G10))&gt;0,SUMIFS('Bilan GES'!I$61:I$110,'Bilan GES'!S$61:S$110,G10)/(SUMIFS('Bilan GES'!I$61:I$110,'Bilan GES'!S$61:S$110,G10)+SUMIFS('Bilan GES'!M$6:M$55,'Bilan GES'!S$6:S$55,G10)),0)</f>
        <v>0</v>
      </c>
      <c r="BI10" s="86">
        <f t="shared" si="2"/>
        <v>0</v>
      </c>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86"/>
      <c r="CK10" s="86"/>
      <c r="CL10" s="86"/>
      <c r="CM10" s="86"/>
      <c r="CN10" s="86"/>
      <c r="CO10" s="86"/>
      <c r="CP10" s="86"/>
      <c r="CQ10" s="86">
        <f t="shared" si="6"/>
        <v>0</v>
      </c>
      <c r="CR10" s="247">
        <f t="shared" si="7"/>
        <v>0</v>
      </c>
    </row>
    <row r="11" spans="1:96" x14ac:dyDescent="0.25">
      <c r="A11" s="86" t="s">
        <v>295</v>
      </c>
      <c r="B11" s="170"/>
      <c r="C11" s="170">
        <f t="shared" si="0"/>
        <v>0</v>
      </c>
      <c r="D11" s="170">
        <f>SUMIFS('Bilan GES'!T$6:T$55,'Bilan GES'!S$6:S$55,G11)+SUMIFS('Bilan GES'!T$61:T$110,'Bilan GES'!S$61:S$110,G11)</f>
        <v>0</v>
      </c>
      <c r="E11" s="233"/>
      <c r="F11" s="233"/>
      <c r="G11" s="86" t="str">
        <f t="shared" si="1"/>
        <v xml:space="preserve">Unité de production n°8 - </v>
      </c>
      <c r="H11" s="233"/>
      <c r="I11" s="233"/>
      <c r="J11" s="233"/>
      <c r="K11" s="233"/>
      <c r="L11" s="233"/>
      <c r="M11" s="233"/>
      <c r="N11" s="233"/>
      <c r="O11" s="233"/>
      <c r="P11" s="233"/>
      <c r="Q11" s="234"/>
      <c r="R11" s="233"/>
      <c r="S11" s="234"/>
      <c r="T11" s="233"/>
      <c r="U11" s="233"/>
      <c r="V11" s="86" t="str">
        <f t="shared" si="3"/>
        <v/>
      </c>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5"/>
      <c r="AT11" s="235"/>
      <c r="AU11" s="235"/>
      <c r="AV11" s="235"/>
      <c r="AW11" s="235"/>
      <c r="AX11" s="233"/>
      <c r="AY11" s="233"/>
      <c r="AZ11" s="234"/>
      <c r="BA11" s="86">
        <f t="shared" si="4"/>
        <v>0</v>
      </c>
      <c r="BB11" s="86">
        <f t="shared" si="5"/>
        <v>0</v>
      </c>
      <c r="BC11" s="86" t="str">
        <f>IF(H11&lt;&gt;"",IF(H11=Sources!$C$43,(Sources!$D$58*AQ11*AY11*AP11+Sources!$D$61*AP11*AY11*AK11+Sources!$D$61*AX11*AY11*AM11)/(AR11*AS11*AY11/11.28),VLOOKUP(H11,Sources!$C$40:$D$45,2,FALSE)+IF(H11=Sources!$C$42,AJ11,0)),"")</f>
        <v/>
      </c>
      <c r="BD11" s="233"/>
      <c r="BE11" s="233"/>
      <c r="BF11" s="233"/>
      <c r="BG11" s="246">
        <f>IF((SUMIFS('Bilan GES'!I$61:I$110,'Bilan GES'!S$61:S$110,G11)+SUMIFS('Bilan GES'!M$6:M$55,'Bilan GES'!S$6:S$55,G11))&gt;0,SUMIFS('Bilan GES'!M$6:M$55,'Bilan GES'!S$6:S$55,G11)/(SUMIFS('Bilan GES'!I$61:I$110,'Bilan GES'!S$61:S$110,G11)+SUMIFS('Bilan GES'!M$6:M$55,'Bilan GES'!S$6:S$55,G11)),0)</f>
        <v>0</v>
      </c>
      <c r="BH11" s="246">
        <f>IF((SUMIFS('Bilan GES'!I$61:I$110,'Bilan GES'!S$61:S$110,G11)+SUMIFS('Bilan GES'!M$6:M$55,'Bilan GES'!S$6:S$55,G11))&gt;0,SUMIFS('Bilan GES'!I$61:I$110,'Bilan GES'!S$61:S$110,G11)/(SUMIFS('Bilan GES'!I$61:I$110,'Bilan GES'!S$61:S$110,G11)+SUMIFS('Bilan GES'!M$6:M$55,'Bilan GES'!S$6:S$55,G11)),0)</f>
        <v>0</v>
      </c>
      <c r="BI11" s="86">
        <f t="shared" si="2"/>
        <v>0</v>
      </c>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86"/>
      <c r="CK11" s="86"/>
      <c r="CL11" s="86"/>
      <c r="CM11" s="86"/>
      <c r="CN11" s="86"/>
      <c r="CO11" s="86"/>
      <c r="CP11" s="86"/>
      <c r="CQ11" s="86">
        <f t="shared" si="6"/>
        <v>0</v>
      </c>
      <c r="CR11" s="247">
        <f t="shared" si="7"/>
        <v>0</v>
      </c>
    </row>
    <row r="12" spans="1:96" x14ac:dyDescent="0.25">
      <c r="A12" s="86" t="s">
        <v>296</v>
      </c>
      <c r="B12" s="170"/>
      <c r="C12" s="170">
        <f t="shared" si="0"/>
        <v>0</v>
      </c>
      <c r="D12" s="170">
        <f>SUMIFS('Bilan GES'!T$6:T$55,'Bilan GES'!S$6:S$55,G12)+SUMIFS('Bilan GES'!T$61:T$110,'Bilan GES'!S$61:S$110,G12)</f>
        <v>0</v>
      </c>
      <c r="E12" s="233"/>
      <c r="F12" s="233"/>
      <c r="G12" s="86" t="str">
        <f t="shared" si="1"/>
        <v xml:space="preserve">Unité de production n°9 - </v>
      </c>
      <c r="H12" s="233"/>
      <c r="I12" s="233"/>
      <c r="J12" s="233"/>
      <c r="K12" s="233"/>
      <c r="L12" s="233"/>
      <c r="M12" s="233"/>
      <c r="N12" s="233"/>
      <c r="O12" s="233"/>
      <c r="P12" s="233"/>
      <c r="Q12" s="234"/>
      <c r="R12" s="233"/>
      <c r="S12" s="234"/>
      <c r="T12" s="233"/>
      <c r="U12" s="233"/>
      <c r="V12" s="86" t="str">
        <f t="shared" si="3"/>
        <v/>
      </c>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5"/>
      <c r="AT12" s="235"/>
      <c r="AU12" s="235"/>
      <c r="AV12" s="235"/>
      <c r="AW12" s="235"/>
      <c r="AX12" s="233"/>
      <c r="AY12" s="233"/>
      <c r="AZ12" s="234"/>
      <c r="BA12" s="86">
        <f t="shared" si="4"/>
        <v>0</v>
      </c>
      <c r="BB12" s="86">
        <f t="shared" si="5"/>
        <v>0</v>
      </c>
      <c r="BC12" s="86" t="str">
        <f>IF(H12&lt;&gt;"",IF(H12=Sources!$C$43,(Sources!$D$58*AQ12*AY12*AP12+Sources!$D$61*AP12*AY12*AK12+Sources!$D$61*AX12*AY12*AM12)/(AR12*AS12*AY12/11.28),VLOOKUP(H12,Sources!$C$40:$D$45,2,FALSE)+IF(H12=Sources!$C$42,AJ12,0)),"")</f>
        <v/>
      </c>
      <c r="BD12" s="233"/>
      <c r="BE12" s="233"/>
      <c r="BF12" s="233"/>
      <c r="BG12" s="246">
        <f>IF((SUMIFS('Bilan GES'!I$61:I$110,'Bilan GES'!S$61:S$110,G12)+SUMIFS('Bilan GES'!M$6:M$55,'Bilan GES'!S$6:S$55,G12))&gt;0,SUMIFS('Bilan GES'!M$6:M$55,'Bilan GES'!S$6:S$55,G12)/(SUMIFS('Bilan GES'!I$61:I$110,'Bilan GES'!S$61:S$110,G12)+SUMIFS('Bilan GES'!M$6:M$55,'Bilan GES'!S$6:S$55,G12)),0)</f>
        <v>0</v>
      </c>
      <c r="BH12" s="246">
        <f>IF((SUMIFS('Bilan GES'!I$61:I$110,'Bilan GES'!S$61:S$110,G12)+SUMIFS('Bilan GES'!M$6:M$55,'Bilan GES'!S$6:S$55,G12))&gt;0,SUMIFS('Bilan GES'!I$61:I$110,'Bilan GES'!S$61:S$110,G12)/(SUMIFS('Bilan GES'!I$61:I$110,'Bilan GES'!S$61:S$110,G12)+SUMIFS('Bilan GES'!M$6:M$55,'Bilan GES'!S$6:S$55,G12)),0)</f>
        <v>0</v>
      </c>
      <c r="BI12" s="86">
        <f t="shared" si="2"/>
        <v>0</v>
      </c>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86"/>
      <c r="CK12" s="86"/>
      <c r="CL12" s="86"/>
      <c r="CM12" s="86"/>
      <c r="CN12" s="86"/>
      <c r="CO12" s="86"/>
      <c r="CP12" s="86"/>
      <c r="CQ12" s="86">
        <f t="shared" si="6"/>
        <v>0</v>
      </c>
      <c r="CR12" s="247">
        <f t="shared" si="7"/>
        <v>0</v>
      </c>
    </row>
    <row r="13" spans="1:96" x14ac:dyDescent="0.25">
      <c r="A13" s="86" t="s">
        <v>297</v>
      </c>
      <c r="B13" s="170"/>
      <c r="C13" s="170">
        <f t="shared" si="0"/>
        <v>0</v>
      </c>
      <c r="D13" s="170">
        <f>SUMIFS('Bilan GES'!T$6:T$55,'Bilan GES'!S$6:S$55,G13)+SUMIFS('Bilan GES'!T$61:T$110,'Bilan GES'!S$61:S$110,G13)</f>
        <v>0</v>
      </c>
      <c r="E13" s="233"/>
      <c r="F13" s="233"/>
      <c r="G13" s="86" t="str">
        <f t="shared" si="1"/>
        <v xml:space="preserve">Unité de production n°10 - </v>
      </c>
      <c r="H13" s="233"/>
      <c r="I13" s="233"/>
      <c r="J13" s="233"/>
      <c r="K13" s="233"/>
      <c r="L13" s="233"/>
      <c r="M13" s="233"/>
      <c r="N13" s="233"/>
      <c r="O13" s="233"/>
      <c r="P13" s="233"/>
      <c r="Q13" s="234"/>
      <c r="R13" s="233"/>
      <c r="S13" s="234"/>
      <c r="T13" s="233"/>
      <c r="U13" s="233"/>
      <c r="V13" s="86" t="str">
        <f t="shared" si="3"/>
        <v/>
      </c>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5"/>
      <c r="AT13" s="235"/>
      <c r="AU13" s="235"/>
      <c r="AV13" s="235"/>
      <c r="AW13" s="235"/>
      <c r="AX13" s="233"/>
      <c r="AY13" s="233"/>
      <c r="AZ13" s="234"/>
      <c r="BA13" s="86">
        <f t="shared" si="4"/>
        <v>0</v>
      </c>
      <c r="BB13" s="86">
        <f t="shared" si="5"/>
        <v>0</v>
      </c>
      <c r="BC13" s="86" t="str">
        <f>IF(H13&lt;&gt;"",IF(H13=Sources!$C$43,(Sources!$D$58*AQ13*AY13*AP13+Sources!$D$61*AP13*AY13*AK13+Sources!$D$61*AX13*AY13*AM13)/(AR13*AS13*AY13/11.28),VLOOKUP(H13,Sources!$C$40:$D$45,2,FALSE)+IF(H13=Sources!$C$42,AJ13,0)),"")</f>
        <v/>
      </c>
      <c r="BD13" s="233"/>
      <c r="BE13" s="233"/>
      <c r="BF13" s="233"/>
      <c r="BG13" s="246">
        <f>IF((SUMIFS('Bilan GES'!I$61:I$110,'Bilan GES'!S$61:S$110,G13)+SUMIFS('Bilan GES'!M$6:M$55,'Bilan GES'!S$6:S$55,G13))&gt;0,SUMIFS('Bilan GES'!M$6:M$55,'Bilan GES'!S$6:S$55,G13)/(SUMIFS('Bilan GES'!I$61:I$110,'Bilan GES'!S$61:S$110,G13)+SUMIFS('Bilan GES'!M$6:M$55,'Bilan GES'!S$6:S$55,G13)),0)</f>
        <v>0</v>
      </c>
      <c r="BH13" s="246">
        <f>IF((SUMIFS('Bilan GES'!I$61:I$110,'Bilan GES'!S$61:S$110,G13)+SUMIFS('Bilan GES'!M$6:M$55,'Bilan GES'!S$6:S$55,G13))&gt;0,SUMIFS('Bilan GES'!I$61:I$110,'Bilan GES'!S$61:S$110,G13)/(SUMIFS('Bilan GES'!I$61:I$110,'Bilan GES'!S$61:S$110,G13)+SUMIFS('Bilan GES'!M$6:M$55,'Bilan GES'!S$6:S$55,G13)),0)</f>
        <v>0</v>
      </c>
      <c r="BI13" s="86">
        <f t="shared" si="2"/>
        <v>0</v>
      </c>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86"/>
      <c r="CK13" s="86"/>
      <c r="CL13" s="86"/>
      <c r="CM13" s="86"/>
      <c r="CN13" s="86"/>
      <c r="CO13" s="86"/>
      <c r="CP13" s="86"/>
      <c r="CQ13" s="86">
        <f t="shared" si="6"/>
        <v>0</v>
      </c>
      <c r="CR13" s="247">
        <f t="shared" si="7"/>
        <v>0</v>
      </c>
    </row>
    <row r="14" spans="1:96" x14ac:dyDescent="0.25">
      <c r="A14" s="86" t="s">
        <v>298</v>
      </c>
      <c r="B14" s="170"/>
      <c r="C14" s="170">
        <f t="shared" si="0"/>
        <v>0</v>
      </c>
      <c r="D14" s="170">
        <f>SUMIFS('Bilan GES'!T$6:T$55,'Bilan GES'!S$6:S$55,G14)+SUMIFS('Bilan GES'!T$61:T$110,'Bilan GES'!S$61:S$110,G14)</f>
        <v>0</v>
      </c>
      <c r="E14" s="233"/>
      <c r="F14" s="233"/>
      <c r="G14" s="86" t="str">
        <f t="shared" si="1"/>
        <v xml:space="preserve">Unité de production n°11 - </v>
      </c>
      <c r="H14" s="233"/>
      <c r="I14" s="233"/>
      <c r="J14" s="233"/>
      <c r="K14" s="233"/>
      <c r="L14" s="233"/>
      <c r="M14" s="233"/>
      <c r="N14" s="233"/>
      <c r="O14" s="233"/>
      <c r="P14" s="233"/>
      <c r="Q14" s="234"/>
      <c r="R14" s="233"/>
      <c r="S14" s="234"/>
      <c r="T14" s="233"/>
      <c r="U14" s="233"/>
      <c r="V14" s="86" t="str">
        <f t="shared" si="3"/>
        <v/>
      </c>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5"/>
      <c r="AT14" s="235"/>
      <c r="AU14" s="235"/>
      <c r="AV14" s="235"/>
      <c r="AW14" s="235"/>
      <c r="AX14" s="233"/>
      <c r="AY14" s="233"/>
      <c r="AZ14" s="234"/>
      <c r="BA14" s="86">
        <f t="shared" si="4"/>
        <v>0</v>
      </c>
      <c r="BB14" s="86">
        <f t="shared" si="5"/>
        <v>0</v>
      </c>
      <c r="BC14" s="86" t="str">
        <f>IF(H14&lt;&gt;"",IF(H14=Sources!$C$43,(Sources!$D$58*AQ14*AY14*AP14+Sources!$D$61*AP14*AY14*AK14+Sources!$D$61*AX14*AY14*AM14)/(AR14*AS14*AY14/11.28),VLOOKUP(H14,Sources!$C$40:$D$45,2,FALSE)+IF(H14=Sources!$C$42,AJ14,0)),"")</f>
        <v/>
      </c>
      <c r="BD14" s="233"/>
      <c r="BE14" s="233"/>
      <c r="BF14" s="233"/>
      <c r="BG14" s="246">
        <f>IF((SUMIFS('Bilan GES'!I$61:I$110,'Bilan GES'!S$61:S$110,G14)+SUMIFS('Bilan GES'!M$6:M$55,'Bilan GES'!S$6:S$55,G14))&gt;0,SUMIFS('Bilan GES'!M$6:M$55,'Bilan GES'!S$6:S$55,G14)/(SUMIFS('Bilan GES'!I$61:I$110,'Bilan GES'!S$61:S$110,G14)+SUMIFS('Bilan GES'!M$6:M$55,'Bilan GES'!S$6:S$55,G14)),0)</f>
        <v>0</v>
      </c>
      <c r="BH14" s="246">
        <f>IF((SUMIFS('Bilan GES'!I$61:I$110,'Bilan GES'!S$61:S$110,G14)+SUMIFS('Bilan GES'!M$6:M$55,'Bilan GES'!S$6:S$55,G14))&gt;0,SUMIFS('Bilan GES'!I$61:I$110,'Bilan GES'!S$61:S$110,G14)/(SUMIFS('Bilan GES'!I$61:I$110,'Bilan GES'!S$61:S$110,G14)+SUMIFS('Bilan GES'!M$6:M$55,'Bilan GES'!S$6:S$55,G14)),0)</f>
        <v>0</v>
      </c>
      <c r="BI14" s="86">
        <f t="shared" si="2"/>
        <v>0</v>
      </c>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86"/>
      <c r="CK14" s="86"/>
      <c r="CL14" s="86"/>
      <c r="CM14" s="86"/>
      <c r="CN14" s="86"/>
      <c r="CO14" s="86"/>
      <c r="CP14" s="86"/>
      <c r="CQ14" s="86">
        <f t="shared" si="6"/>
        <v>0</v>
      </c>
      <c r="CR14" s="247">
        <f t="shared" si="7"/>
        <v>0</v>
      </c>
    </row>
    <row r="15" spans="1:96" x14ac:dyDescent="0.25">
      <c r="A15" s="86" t="s">
        <v>299</v>
      </c>
      <c r="B15" s="170"/>
      <c r="C15" s="170">
        <f t="shared" si="0"/>
        <v>0</v>
      </c>
      <c r="D15" s="170">
        <f>SUMIFS('Bilan GES'!T$6:T$55,'Bilan GES'!S$6:S$55,G15)+SUMIFS('Bilan GES'!T$61:T$110,'Bilan GES'!S$61:S$110,G15)</f>
        <v>0</v>
      </c>
      <c r="E15" s="233"/>
      <c r="F15" s="233"/>
      <c r="G15" s="86" t="str">
        <f t="shared" si="1"/>
        <v xml:space="preserve">Unité de production n°12 - </v>
      </c>
      <c r="H15" s="233"/>
      <c r="I15" s="233"/>
      <c r="J15" s="233"/>
      <c r="K15" s="233"/>
      <c r="L15" s="233"/>
      <c r="M15" s="233"/>
      <c r="N15" s="233"/>
      <c r="O15" s="233"/>
      <c r="P15" s="233"/>
      <c r="Q15" s="234"/>
      <c r="R15" s="233"/>
      <c r="S15" s="234"/>
      <c r="T15" s="233"/>
      <c r="U15" s="233"/>
      <c r="V15" s="86" t="str">
        <f t="shared" si="3"/>
        <v/>
      </c>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5"/>
      <c r="AT15" s="235"/>
      <c r="AU15" s="235"/>
      <c r="AV15" s="235"/>
      <c r="AW15" s="235"/>
      <c r="AX15" s="233"/>
      <c r="AY15" s="233"/>
      <c r="AZ15" s="234"/>
      <c r="BA15" s="86">
        <f t="shared" si="4"/>
        <v>0</v>
      </c>
      <c r="BB15" s="86">
        <f t="shared" si="5"/>
        <v>0</v>
      </c>
      <c r="BC15" s="86" t="str">
        <f>IF(H15&lt;&gt;"",IF(H15=Sources!$C$43,(Sources!$D$58*AQ15*AY15*AP15+Sources!$D$61*AP15*AY15*AK15+Sources!$D$61*AX15*AY15*AM15)/(AR15*AS15*AY15/11.28),VLOOKUP(H15,Sources!$C$40:$D$45,2,FALSE)+IF(H15=Sources!$C$42,AJ15,0)),"")</f>
        <v/>
      </c>
      <c r="BD15" s="233"/>
      <c r="BE15" s="233"/>
      <c r="BF15" s="233"/>
      <c r="BG15" s="246">
        <f>IF((SUMIFS('Bilan GES'!I$61:I$110,'Bilan GES'!S$61:S$110,G15)+SUMIFS('Bilan GES'!M$6:M$55,'Bilan GES'!S$6:S$55,G15))&gt;0,SUMIFS('Bilan GES'!M$6:M$55,'Bilan GES'!S$6:S$55,G15)/(SUMIFS('Bilan GES'!I$61:I$110,'Bilan GES'!S$61:S$110,G15)+SUMIFS('Bilan GES'!M$6:M$55,'Bilan GES'!S$6:S$55,G15)),0)</f>
        <v>0</v>
      </c>
      <c r="BH15" s="246">
        <f>IF((SUMIFS('Bilan GES'!I$61:I$110,'Bilan GES'!S$61:S$110,G15)+SUMIFS('Bilan GES'!M$6:M$55,'Bilan GES'!S$6:S$55,G15))&gt;0,SUMIFS('Bilan GES'!I$61:I$110,'Bilan GES'!S$61:S$110,G15)/(SUMIFS('Bilan GES'!I$61:I$110,'Bilan GES'!S$61:S$110,G15)+SUMIFS('Bilan GES'!M$6:M$55,'Bilan GES'!S$6:S$55,G15)),0)</f>
        <v>0</v>
      </c>
      <c r="BI15" s="86">
        <f t="shared" si="2"/>
        <v>0</v>
      </c>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86"/>
      <c r="CK15" s="86"/>
      <c r="CL15" s="86"/>
      <c r="CM15" s="86"/>
      <c r="CN15" s="86"/>
      <c r="CO15" s="86"/>
      <c r="CP15" s="86"/>
      <c r="CQ15" s="86">
        <f t="shared" si="6"/>
        <v>0</v>
      </c>
      <c r="CR15" s="247">
        <f t="shared" si="7"/>
        <v>0</v>
      </c>
    </row>
    <row r="16" spans="1:96" x14ac:dyDescent="0.25">
      <c r="A16" s="86" t="s">
        <v>300</v>
      </c>
      <c r="B16" s="170"/>
      <c r="C16" s="170">
        <f t="shared" si="0"/>
        <v>0</v>
      </c>
      <c r="D16" s="170">
        <f>SUMIFS('Bilan GES'!T$6:T$55,'Bilan GES'!S$6:S$55,G16)+SUMIFS('Bilan GES'!T$61:T$110,'Bilan GES'!S$61:S$110,G16)</f>
        <v>0</v>
      </c>
      <c r="E16" s="233"/>
      <c r="F16" s="233"/>
      <c r="G16" s="86" t="str">
        <f t="shared" si="1"/>
        <v xml:space="preserve">Unité de production n°13 - </v>
      </c>
      <c r="H16" s="233"/>
      <c r="I16" s="233"/>
      <c r="J16" s="233"/>
      <c r="K16" s="233"/>
      <c r="L16" s="233"/>
      <c r="M16" s="233"/>
      <c r="N16" s="233"/>
      <c r="O16" s="233"/>
      <c r="P16" s="233"/>
      <c r="Q16" s="234"/>
      <c r="R16" s="233"/>
      <c r="S16" s="234"/>
      <c r="T16" s="233"/>
      <c r="U16" s="233"/>
      <c r="V16" s="86" t="str">
        <f t="shared" si="3"/>
        <v/>
      </c>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5"/>
      <c r="AT16" s="235"/>
      <c r="AU16" s="235"/>
      <c r="AV16" s="235"/>
      <c r="AW16" s="235"/>
      <c r="AX16" s="233"/>
      <c r="AY16" s="233"/>
      <c r="AZ16" s="234"/>
      <c r="BA16" s="86">
        <f t="shared" si="4"/>
        <v>0</v>
      </c>
      <c r="BB16" s="86">
        <f t="shared" si="5"/>
        <v>0</v>
      </c>
      <c r="BC16" s="86" t="str">
        <f>IF(H16&lt;&gt;"",IF(H16=Sources!$C$43,(Sources!$D$58*AQ16*AY16*AP16+Sources!$D$61*AP16*AY16*AK16+Sources!$D$61*AX16*AY16*AM16)/(AR16*AS16*AY16/11.28),VLOOKUP(H16,Sources!$C$40:$D$45,2,FALSE)+IF(H16=Sources!$C$42,AJ16,0)),"")</f>
        <v/>
      </c>
      <c r="BD16" s="233"/>
      <c r="BE16" s="233"/>
      <c r="BF16" s="233"/>
      <c r="BG16" s="246">
        <f>IF((SUMIFS('Bilan GES'!I$61:I$110,'Bilan GES'!S$61:S$110,G16)+SUMIFS('Bilan GES'!M$6:M$55,'Bilan GES'!S$6:S$55,G16))&gt;0,SUMIFS('Bilan GES'!M$6:M$55,'Bilan GES'!S$6:S$55,G16)/(SUMIFS('Bilan GES'!I$61:I$110,'Bilan GES'!S$61:S$110,G16)+SUMIFS('Bilan GES'!M$6:M$55,'Bilan GES'!S$6:S$55,G16)),0)</f>
        <v>0</v>
      </c>
      <c r="BH16" s="246">
        <f>IF((SUMIFS('Bilan GES'!I$61:I$110,'Bilan GES'!S$61:S$110,G16)+SUMIFS('Bilan GES'!M$6:M$55,'Bilan GES'!S$6:S$55,G16))&gt;0,SUMIFS('Bilan GES'!I$61:I$110,'Bilan GES'!S$61:S$110,G16)/(SUMIFS('Bilan GES'!I$61:I$110,'Bilan GES'!S$61:S$110,G16)+SUMIFS('Bilan GES'!M$6:M$55,'Bilan GES'!S$6:S$55,G16)),0)</f>
        <v>0</v>
      </c>
      <c r="BI16" s="86">
        <f t="shared" si="2"/>
        <v>0</v>
      </c>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86"/>
      <c r="CK16" s="86"/>
      <c r="CL16" s="86"/>
      <c r="CM16" s="86"/>
      <c r="CN16" s="86"/>
      <c r="CO16" s="86"/>
      <c r="CP16" s="86"/>
      <c r="CQ16" s="86">
        <f t="shared" si="6"/>
        <v>0</v>
      </c>
      <c r="CR16" s="247">
        <f t="shared" si="7"/>
        <v>0</v>
      </c>
    </row>
    <row r="17" spans="1:96" x14ac:dyDescent="0.25">
      <c r="A17" s="86" t="s">
        <v>301</v>
      </c>
      <c r="B17" s="170"/>
      <c r="C17" s="170">
        <f t="shared" si="0"/>
        <v>0</v>
      </c>
      <c r="D17" s="170">
        <f>SUMIFS('Bilan GES'!T$6:T$55,'Bilan GES'!S$6:S$55,G17)+SUMIFS('Bilan GES'!T$61:T$110,'Bilan GES'!S$61:S$110,G17)</f>
        <v>0</v>
      </c>
      <c r="E17" s="233"/>
      <c r="F17" s="233"/>
      <c r="G17" s="86" t="str">
        <f t="shared" si="1"/>
        <v xml:space="preserve">Unité de production n°14 - </v>
      </c>
      <c r="H17" s="233"/>
      <c r="I17" s="233"/>
      <c r="J17" s="233"/>
      <c r="K17" s="233"/>
      <c r="L17" s="233"/>
      <c r="M17" s="233"/>
      <c r="N17" s="233"/>
      <c r="O17" s="233"/>
      <c r="P17" s="233"/>
      <c r="Q17" s="234"/>
      <c r="R17" s="233"/>
      <c r="S17" s="234"/>
      <c r="T17" s="233"/>
      <c r="U17" s="233"/>
      <c r="V17" s="86" t="str">
        <f t="shared" si="3"/>
        <v/>
      </c>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5"/>
      <c r="AT17" s="235"/>
      <c r="AU17" s="235"/>
      <c r="AV17" s="235"/>
      <c r="AW17" s="235"/>
      <c r="AX17" s="233"/>
      <c r="AY17" s="233"/>
      <c r="AZ17" s="234"/>
      <c r="BA17" s="86">
        <f t="shared" si="4"/>
        <v>0</v>
      </c>
      <c r="BB17" s="86">
        <f t="shared" si="5"/>
        <v>0</v>
      </c>
      <c r="BC17" s="86" t="str">
        <f>IF(H17&lt;&gt;"",IF(H17=Sources!$C$43,(Sources!$D$58*AQ17*AY17*AP17+Sources!$D$61*AP17*AY17*AK17+Sources!$D$61*AX17*AY17*AM17)/(AR17*AS17*AY17/11.28),VLOOKUP(H17,Sources!$C$40:$D$45,2,FALSE)+IF(H17=Sources!$C$42,AJ17,0)),"")</f>
        <v/>
      </c>
      <c r="BD17" s="233"/>
      <c r="BE17" s="233"/>
      <c r="BF17" s="233"/>
      <c r="BG17" s="246">
        <f>IF((SUMIFS('Bilan GES'!I$61:I$110,'Bilan GES'!S$61:S$110,G17)+SUMIFS('Bilan GES'!M$6:M$55,'Bilan GES'!S$6:S$55,G17))&gt;0,SUMIFS('Bilan GES'!M$6:M$55,'Bilan GES'!S$6:S$55,G17)/(SUMIFS('Bilan GES'!I$61:I$110,'Bilan GES'!S$61:S$110,G17)+SUMIFS('Bilan GES'!M$6:M$55,'Bilan GES'!S$6:S$55,G17)),0)</f>
        <v>0</v>
      </c>
      <c r="BH17" s="246">
        <f>IF((SUMIFS('Bilan GES'!I$61:I$110,'Bilan GES'!S$61:S$110,G17)+SUMIFS('Bilan GES'!M$6:M$55,'Bilan GES'!S$6:S$55,G17))&gt;0,SUMIFS('Bilan GES'!I$61:I$110,'Bilan GES'!S$61:S$110,G17)/(SUMIFS('Bilan GES'!I$61:I$110,'Bilan GES'!S$61:S$110,G17)+SUMIFS('Bilan GES'!M$6:M$55,'Bilan GES'!S$6:S$55,G17)),0)</f>
        <v>0</v>
      </c>
      <c r="BI17" s="86">
        <f t="shared" si="2"/>
        <v>0</v>
      </c>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86"/>
      <c r="CK17" s="86"/>
      <c r="CL17" s="86"/>
      <c r="CM17" s="86"/>
      <c r="CN17" s="86"/>
      <c r="CO17" s="86"/>
      <c r="CP17" s="86"/>
      <c r="CQ17" s="86">
        <f t="shared" si="6"/>
        <v>0</v>
      </c>
      <c r="CR17" s="247">
        <f t="shared" si="7"/>
        <v>0</v>
      </c>
    </row>
    <row r="18" spans="1:96" x14ac:dyDescent="0.25">
      <c r="A18" s="86" t="s">
        <v>302</v>
      </c>
      <c r="B18" s="170"/>
      <c r="C18" s="170">
        <f t="shared" si="0"/>
        <v>0</v>
      </c>
      <c r="D18" s="170">
        <f>SUMIFS('Bilan GES'!T$6:T$55,'Bilan GES'!S$6:S$55,G18)+SUMIFS('Bilan GES'!T$61:T$110,'Bilan GES'!S$61:S$110,G18)</f>
        <v>0</v>
      </c>
      <c r="E18" s="233"/>
      <c r="F18" s="233"/>
      <c r="G18" s="86" t="str">
        <f t="shared" si="1"/>
        <v xml:space="preserve">Unité de production n°15 - </v>
      </c>
      <c r="H18" s="233"/>
      <c r="I18" s="233"/>
      <c r="J18" s="233"/>
      <c r="K18" s="233"/>
      <c r="L18" s="233"/>
      <c r="M18" s="233"/>
      <c r="N18" s="233"/>
      <c r="O18" s="233"/>
      <c r="P18" s="233"/>
      <c r="Q18" s="234"/>
      <c r="R18" s="233"/>
      <c r="S18" s="234"/>
      <c r="T18" s="233"/>
      <c r="U18" s="233"/>
      <c r="V18" s="86" t="str">
        <f t="shared" si="3"/>
        <v/>
      </c>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5"/>
      <c r="AT18" s="235"/>
      <c r="AU18" s="235"/>
      <c r="AV18" s="235"/>
      <c r="AW18" s="235"/>
      <c r="AX18" s="233"/>
      <c r="AY18" s="233"/>
      <c r="AZ18" s="234"/>
      <c r="BA18" s="86">
        <f t="shared" si="4"/>
        <v>0</v>
      </c>
      <c r="BB18" s="86">
        <f t="shared" si="5"/>
        <v>0</v>
      </c>
      <c r="BC18" s="86" t="str">
        <f>IF(H18&lt;&gt;"",IF(H18=Sources!$C$43,(Sources!$D$58*AQ18*AY18*AP18+Sources!$D$61*AP18*AY18*AK18+Sources!$D$61*AX18*AY18*AM18)/(AR18*AS18*AY18/11.28),VLOOKUP(H18,Sources!$C$40:$D$45,2,FALSE)+IF(H18=Sources!$C$42,AJ18,0)),"")</f>
        <v/>
      </c>
      <c r="BD18" s="233"/>
      <c r="BE18" s="233"/>
      <c r="BF18" s="233"/>
      <c r="BG18" s="246">
        <f>IF((SUMIFS('Bilan GES'!I$61:I$110,'Bilan GES'!S$61:S$110,G18)+SUMIFS('Bilan GES'!M$6:M$55,'Bilan GES'!S$6:S$55,G18))&gt;0,SUMIFS('Bilan GES'!M$6:M$55,'Bilan GES'!S$6:S$55,G18)/(SUMIFS('Bilan GES'!I$61:I$110,'Bilan GES'!S$61:S$110,G18)+SUMIFS('Bilan GES'!M$6:M$55,'Bilan GES'!S$6:S$55,G18)),0)</f>
        <v>0</v>
      </c>
      <c r="BH18" s="246">
        <f>IF((SUMIFS('Bilan GES'!I$61:I$110,'Bilan GES'!S$61:S$110,G18)+SUMIFS('Bilan GES'!M$6:M$55,'Bilan GES'!S$6:S$55,G18))&gt;0,SUMIFS('Bilan GES'!I$61:I$110,'Bilan GES'!S$61:S$110,G18)/(SUMIFS('Bilan GES'!I$61:I$110,'Bilan GES'!S$61:S$110,G18)+SUMIFS('Bilan GES'!M$6:M$55,'Bilan GES'!S$6:S$55,G18)),0)</f>
        <v>0</v>
      </c>
      <c r="BI18" s="86">
        <f t="shared" si="2"/>
        <v>0</v>
      </c>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86"/>
      <c r="CK18" s="86"/>
      <c r="CL18" s="86"/>
      <c r="CM18" s="86"/>
      <c r="CN18" s="86"/>
      <c r="CO18" s="86"/>
      <c r="CP18" s="86"/>
      <c r="CQ18" s="86">
        <f t="shared" si="6"/>
        <v>0</v>
      </c>
      <c r="CR18" s="247">
        <f t="shared" si="7"/>
        <v>0</v>
      </c>
    </row>
    <row r="19" spans="1:96" x14ac:dyDescent="0.25">
      <c r="A19" s="86" t="s">
        <v>303</v>
      </c>
      <c r="B19" s="170"/>
      <c r="C19" s="170">
        <f t="shared" si="0"/>
        <v>0</v>
      </c>
      <c r="D19" s="170">
        <f>SUMIFS('Bilan GES'!T$6:T$55,'Bilan GES'!S$6:S$55,G19)+SUMIFS('Bilan GES'!T$61:T$110,'Bilan GES'!S$61:S$110,G19)</f>
        <v>0</v>
      </c>
      <c r="E19" s="233"/>
      <c r="F19" s="233"/>
      <c r="G19" s="86" t="str">
        <f t="shared" si="1"/>
        <v xml:space="preserve">Unité de production n°16 - </v>
      </c>
      <c r="H19" s="233"/>
      <c r="I19" s="233"/>
      <c r="J19" s="233"/>
      <c r="K19" s="233"/>
      <c r="L19" s="233"/>
      <c r="M19" s="233"/>
      <c r="N19" s="233"/>
      <c r="O19" s="233"/>
      <c r="P19" s="233"/>
      <c r="Q19" s="234"/>
      <c r="R19" s="233"/>
      <c r="S19" s="234"/>
      <c r="T19" s="233"/>
      <c r="U19" s="233"/>
      <c r="V19" s="86" t="str">
        <f t="shared" si="3"/>
        <v/>
      </c>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5"/>
      <c r="AT19" s="235"/>
      <c r="AU19" s="235"/>
      <c r="AV19" s="235"/>
      <c r="AW19" s="235"/>
      <c r="AX19" s="233"/>
      <c r="AY19" s="233"/>
      <c r="AZ19" s="234"/>
      <c r="BA19" s="86">
        <f t="shared" si="4"/>
        <v>0</v>
      </c>
      <c r="BB19" s="86">
        <f t="shared" si="5"/>
        <v>0</v>
      </c>
      <c r="BC19" s="86" t="str">
        <f>IF(H19&lt;&gt;"",IF(H19=Sources!$C$43,(Sources!$D$58*AQ19*AY19*AP19+Sources!$D$61*AP19*AY19*AK19+Sources!$D$61*AX19*AY19*AM19)/(AR19*AS19*AY19/11.28),VLOOKUP(H19,Sources!$C$40:$D$45,2,FALSE)+IF(H19=Sources!$C$42,AJ19,0)),"")</f>
        <v/>
      </c>
      <c r="BD19" s="233"/>
      <c r="BE19" s="233"/>
      <c r="BF19" s="233"/>
      <c r="BG19" s="246">
        <f>IF((SUMIFS('Bilan GES'!I$61:I$110,'Bilan GES'!S$61:S$110,G19)+SUMIFS('Bilan GES'!M$6:M$55,'Bilan GES'!S$6:S$55,G19))&gt;0,SUMIFS('Bilan GES'!M$6:M$55,'Bilan GES'!S$6:S$55,G19)/(SUMIFS('Bilan GES'!I$61:I$110,'Bilan GES'!S$61:S$110,G19)+SUMIFS('Bilan GES'!M$6:M$55,'Bilan GES'!S$6:S$55,G19)),0)</f>
        <v>0</v>
      </c>
      <c r="BH19" s="246">
        <f>IF((SUMIFS('Bilan GES'!I$61:I$110,'Bilan GES'!S$61:S$110,G19)+SUMIFS('Bilan GES'!M$6:M$55,'Bilan GES'!S$6:S$55,G19))&gt;0,SUMIFS('Bilan GES'!I$61:I$110,'Bilan GES'!S$61:S$110,G19)/(SUMIFS('Bilan GES'!I$61:I$110,'Bilan GES'!S$61:S$110,G19)+SUMIFS('Bilan GES'!M$6:M$55,'Bilan GES'!S$6:S$55,G19)),0)</f>
        <v>0</v>
      </c>
      <c r="BI19" s="86">
        <f t="shared" si="2"/>
        <v>0</v>
      </c>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86"/>
      <c r="CK19" s="86"/>
      <c r="CL19" s="86"/>
      <c r="CM19" s="86"/>
      <c r="CN19" s="86"/>
      <c r="CO19" s="86"/>
      <c r="CP19" s="86"/>
      <c r="CQ19" s="86">
        <f t="shared" si="6"/>
        <v>0</v>
      </c>
      <c r="CR19" s="247">
        <f t="shared" si="7"/>
        <v>0</v>
      </c>
    </row>
    <row r="20" spans="1:96" x14ac:dyDescent="0.25">
      <c r="A20" s="86" t="s">
        <v>304</v>
      </c>
      <c r="B20" s="170"/>
      <c r="C20" s="170">
        <f t="shared" si="0"/>
        <v>0</v>
      </c>
      <c r="D20" s="170">
        <f>SUMIFS('Bilan GES'!T$6:T$55,'Bilan GES'!S$6:S$55,G20)+SUMIFS('Bilan GES'!T$61:T$110,'Bilan GES'!S$61:S$110,G20)</f>
        <v>0</v>
      </c>
      <c r="E20" s="233"/>
      <c r="F20" s="233"/>
      <c r="G20" s="86" t="str">
        <f t="shared" si="1"/>
        <v xml:space="preserve">Unité de production n°17 - </v>
      </c>
      <c r="H20" s="233"/>
      <c r="I20" s="233"/>
      <c r="J20" s="233"/>
      <c r="K20" s="233"/>
      <c r="L20" s="233"/>
      <c r="M20" s="233"/>
      <c r="N20" s="233"/>
      <c r="O20" s="233"/>
      <c r="P20" s="233"/>
      <c r="Q20" s="234"/>
      <c r="R20" s="233"/>
      <c r="S20" s="234"/>
      <c r="T20" s="233"/>
      <c r="U20" s="233"/>
      <c r="V20" s="86" t="str">
        <f t="shared" si="3"/>
        <v/>
      </c>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5"/>
      <c r="AT20" s="235"/>
      <c r="AU20" s="235"/>
      <c r="AV20" s="235"/>
      <c r="AW20" s="235"/>
      <c r="AX20" s="233"/>
      <c r="AY20" s="233"/>
      <c r="AZ20" s="234"/>
      <c r="BA20" s="86">
        <f t="shared" si="4"/>
        <v>0</v>
      </c>
      <c r="BB20" s="86">
        <f t="shared" si="5"/>
        <v>0</v>
      </c>
      <c r="BC20" s="86" t="str">
        <f>IF(H20&lt;&gt;"",IF(H20=Sources!$C$43,(Sources!$D$58*AQ20*AY20*AP20+Sources!$D$61*AP20*AY20*AK20+Sources!$D$61*AX20*AY20*AM20)/(AR20*AS20*AY20/11.28),VLOOKUP(H20,Sources!$C$40:$D$45,2,FALSE)+IF(H20=Sources!$C$42,AJ20,0)),"")</f>
        <v/>
      </c>
      <c r="BD20" s="233"/>
      <c r="BE20" s="233"/>
      <c r="BF20" s="233"/>
      <c r="BG20" s="246">
        <f>IF((SUMIFS('Bilan GES'!I$61:I$110,'Bilan GES'!S$61:S$110,G20)+SUMIFS('Bilan GES'!M$6:M$55,'Bilan GES'!S$6:S$55,G20))&gt;0,SUMIFS('Bilan GES'!M$6:M$55,'Bilan GES'!S$6:S$55,G20)/(SUMIFS('Bilan GES'!I$61:I$110,'Bilan GES'!S$61:S$110,G20)+SUMIFS('Bilan GES'!M$6:M$55,'Bilan GES'!S$6:S$55,G20)),0)</f>
        <v>0</v>
      </c>
      <c r="BH20" s="246">
        <f>IF((SUMIFS('Bilan GES'!I$61:I$110,'Bilan GES'!S$61:S$110,G20)+SUMIFS('Bilan GES'!M$6:M$55,'Bilan GES'!S$6:S$55,G20))&gt;0,SUMIFS('Bilan GES'!I$61:I$110,'Bilan GES'!S$61:S$110,G20)/(SUMIFS('Bilan GES'!I$61:I$110,'Bilan GES'!S$61:S$110,G20)+SUMIFS('Bilan GES'!M$6:M$55,'Bilan GES'!S$6:S$55,G20)),0)</f>
        <v>0</v>
      </c>
      <c r="BI20" s="86">
        <f t="shared" si="2"/>
        <v>0</v>
      </c>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86"/>
      <c r="CK20" s="86"/>
      <c r="CL20" s="86"/>
      <c r="CM20" s="86"/>
      <c r="CN20" s="86"/>
      <c r="CO20" s="86"/>
      <c r="CP20" s="86"/>
      <c r="CQ20" s="86">
        <f t="shared" si="6"/>
        <v>0</v>
      </c>
      <c r="CR20" s="247">
        <f t="shared" si="7"/>
        <v>0</v>
      </c>
    </row>
    <row r="21" spans="1:96" x14ac:dyDescent="0.25">
      <c r="A21" s="86" t="s">
        <v>305</v>
      </c>
      <c r="B21" s="170"/>
      <c r="C21" s="170">
        <f t="shared" si="0"/>
        <v>0</v>
      </c>
      <c r="D21" s="170">
        <f>SUMIFS('Bilan GES'!T$6:T$55,'Bilan GES'!S$6:S$55,G21)+SUMIFS('Bilan GES'!T$61:T$110,'Bilan GES'!S$61:S$110,G21)</f>
        <v>0</v>
      </c>
      <c r="E21" s="233"/>
      <c r="F21" s="233"/>
      <c r="G21" s="86" t="str">
        <f t="shared" si="1"/>
        <v xml:space="preserve">Unité de production n°18 - </v>
      </c>
      <c r="H21" s="233"/>
      <c r="I21" s="233"/>
      <c r="J21" s="233"/>
      <c r="K21" s="233"/>
      <c r="L21" s="233"/>
      <c r="M21" s="233"/>
      <c r="N21" s="233"/>
      <c r="O21" s="233"/>
      <c r="P21" s="233"/>
      <c r="Q21" s="234"/>
      <c r="R21" s="233"/>
      <c r="S21" s="234"/>
      <c r="T21" s="233"/>
      <c r="U21" s="233"/>
      <c r="V21" s="86" t="str">
        <f t="shared" si="3"/>
        <v/>
      </c>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5"/>
      <c r="AT21" s="235"/>
      <c r="AU21" s="235"/>
      <c r="AV21" s="235"/>
      <c r="AW21" s="235"/>
      <c r="AX21" s="233"/>
      <c r="AY21" s="233"/>
      <c r="AZ21" s="234"/>
      <c r="BA21" s="86">
        <f t="shared" si="4"/>
        <v>0</v>
      </c>
      <c r="BB21" s="86">
        <f t="shared" si="5"/>
        <v>0</v>
      </c>
      <c r="BC21" s="86" t="str">
        <f>IF(H21&lt;&gt;"",IF(H21=Sources!$C$43,(Sources!$D$58*AQ21*AY21*AP21+Sources!$D$61*AP21*AY21*AK21+Sources!$D$61*AX21*AY21*AM21)/(AR21*AS21*AY21/11.28),VLOOKUP(H21,Sources!$C$40:$D$45,2,FALSE)+IF(H21=Sources!$C$42,AJ21,0)),"")</f>
        <v/>
      </c>
      <c r="BD21" s="233"/>
      <c r="BE21" s="233"/>
      <c r="BF21" s="233"/>
      <c r="BG21" s="246">
        <f>IF((SUMIFS('Bilan GES'!I$61:I$110,'Bilan GES'!S$61:S$110,G21)+SUMIFS('Bilan GES'!M$6:M$55,'Bilan GES'!S$6:S$55,G21))&gt;0,SUMIFS('Bilan GES'!M$6:M$55,'Bilan GES'!S$6:S$55,G21)/(SUMIFS('Bilan GES'!I$61:I$110,'Bilan GES'!S$61:S$110,G21)+SUMIFS('Bilan GES'!M$6:M$55,'Bilan GES'!S$6:S$55,G21)),0)</f>
        <v>0</v>
      </c>
      <c r="BH21" s="246">
        <f>IF((SUMIFS('Bilan GES'!I$61:I$110,'Bilan GES'!S$61:S$110,G21)+SUMIFS('Bilan GES'!M$6:M$55,'Bilan GES'!S$6:S$55,G21))&gt;0,SUMIFS('Bilan GES'!I$61:I$110,'Bilan GES'!S$61:S$110,G21)/(SUMIFS('Bilan GES'!I$61:I$110,'Bilan GES'!S$61:S$110,G21)+SUMIFS('Bilan GES'!M$6:M$55,'Bilan GES'!S$6:S$55,G21)),0)</f>
        <v>0</v>
      </c>
      <c r="BI21" s="86">
        <f t="shared" si="2"/>
        <v>0</v>
      </c>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86"/>
      <c r="CK21" s="86"/>
      <c r="CL21" s="86"/>
      <c r="CM21" s="86"/>
      <c r="CN21" s="86"/>
      <c r="CO21" s="86"/>
      <c r="CP21" s="86"/>
      <c r="CQ21" s="86">
        <f t="shared" si="6"/>
        <v>0</v>
      </c>
      <c r="CR21" s="247">
        <f t="shared" si="7"/>
        <v>0</v>
      </c>
    </row>
    <row r="22" spans="1:96" x14ac:dyDescent="0.25">
      <c r="A22" s="86" t="s">
        <v>306</v>
      </c>
      <c r="B22" s="170"/>
      <c r="C22" s="170">
        <f t="shared" si="0"/>
        <v>0</v>
      </c>
      <c r="D22" s="170">
        <f>SUMIFS('Bilan GES'!T$6:T$55,'Bilan GES'!S$6:S$55,G22)+SUMIFS('Bilan GES'!T$61:T$110,'Bilan GES'!S$61:S$110,G22)</f>
        <v>0</v>
      </c>
      <c r="E22" s="233"/>
      <c r="F22" s="233"/>
      <c r="G22" s="86" t="str">
        <f t="shared" si="1"/>
        <v xml:space="preserve">Unité de production n°19 - </v>
      </c>
      <c r="H22" s="233"/>
      <c r="I22" s="233"/>
      <c r="J22" s="233"/>
      <c r="K22" s="233"/>
      <c r="L22" s="233"/>
      <c r="M22" s="233"/>
      <c r="N22" s="233"/>
      <c r="O22" s="233"/>
      <c r="P22" s="233"/>
      <c r="Q22" s="234"/>
      <c r="R22" s="233"/>
      <c r="S22" s="234"/>
      <c r="T22" s="233"/>
      <c r="U22" s="233"/>
      <c r="V22" s="86" t="str">
        <f t="shared" si="3"/>
        <v/>
      </c>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5"/>
      <c r="AT22" s="235"/>
      <c r="AU22" s="235"/>
      <c r="AV22" s="235"/>
      <c r="AW22" s="235"/>
      <c r="AX22" s="233"/>
      <c r="AY22" s="233"/>
      <c r="AZ22" s="234"/>
      <c r="BA22" s="86">
        <f t="shared" si="4"/>
        <v>0</v>
      </c>
      <c r="BB22" s="86">
        <f t="shared" si="5"/>
        <v>0</v>
      </c>
      <c r="BC22" s="86" t="str">
        <f>IF(H22&lt;&gt;"",IF(H22=Sources!$C$43,(Sources!$D$58*AQ22*AY22*AP22+Sources!$D$61*AP22*AY22*AK22+Sources!$D$61*AX22*AY22*AM22)/(AR22*AS22*AY22/11.28),VLOOKUP(H22,Sources!$C$40:$D$45,2,FALSE)+IF(H22=Sources!$C$42,AJ22,0)),"")</f>
        <v/>
      </c>
      <c r="BD22" s="233"/>
      <c r="BE22" s="233"/>
      <c r="BF22" s="233"/>
      <c r="BG22" s="246">
        <f>IF((SUMIFS('Bilan GES'!I$61:I$110,'Bilan GES'!S$61:S$110,G22)+SUMIFS('Bilan GES'!M$6:M$55,'Bilan GES'!S$6:S$55,G22))&gt;0,SUMIFS('Bilan GES'!M$6:M$55,'Bilan GES'!S$6:S$55,G22)/(SUMIFS('Bilan GES'!I$61:I$110,'Bilan GES'!S$61:S$110,G22)+SUMIFS('Bilan GES'!M$6:M$55,'Bilan GES'!S$6:S$55,G22)),0)</f>
        <v>0</v>
      </c>
      <c r="BH22" s="246">
        <f>IF((SUMIFS('Bilan GES'!I$61:I$110,'Bilan GES'!S$61:S$110,G22)+SUMIFS('Bilan GES'!M$6:M$55,'Bilan GES'!S$6:S$55,G22))&gt;0,SUMIFS('Bilan GES'!I$61:I$110,'Bilan GES'!S$61:S$110,G22)/(SUMIFS('Bilan GES'!I$61:I$110,'Bilan GES'!S$61:S$110,G22)+SUMIFS('Bilan GES'!M$6:M$55,'Bilan GES'!S$6:S$55,G22)),0)</f>
        <v>0</v>
      </c>
      <c r="BI22" s="86">
        <f t="shared" si="2"/>
        <v>0</v>
      </c>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86"/>
      <c r="CK22" s="86"/>
      <c r="CL22" s="86"/>
      <c r="CM22" s="86"/>
      <c r="CN22" s="86"/>
      <c r="CO22" s="86"/>
      <c r="CP22" s="86"/>
      <c r="CQ22" s="86">
        <f t="shared" si="6"/>
        <v>0</v>
      </c>
      <c r="CR22" s="247">
        <f t="shared" si="7"/>
        <v>0</v>
      </c>
    </row>
    <row r="23" spans="1:96" x14ac:dyDescent="0.25">
      <c r="A23" s="86" t="s">
        <v>307</v>
      </c>
      <c r="B23" s="170"/>
      <c r="C23" s="170">
        <f t="shared" si="0"/>
        <v>0</v>
      </c>
      <c r="D23" s="170">
        <f>SUMIFS('Bilan GES'!T$6:T$55,'Bilan GES'!S$6:S$55,G23)+SUMIFS('Bilan GES'!T$61:T$110,'Bilan GES'!S$61:S$110,G23)</f>
        <v>0</v>
      </c>
      <c r="E23" s="233"/>
      <c r="F23" s="233"/>
      <c r="G23" s="86" t="str">
        <f t="shared" si="1"/>
        <v xml:space="preserve">Unité de production n°20 - </v>
      </c>
      <c r="H23" s="233"/>
      <c r="I23" s="233"/>
      <c r="J23" s="233"/>
      <c r="K23" s="233"/>
      <c r="L23" s="233"/>
      <c r="M23" s="233"/>
      <c r="N23" s="233"/>
      <c r="O23" s="233"/>
      <c r="P23" s="233"/>
      <c r="Q23" s="234"/>
      <c r="R23" s="233"/>
      <c r="S23" s="234"/>
      <c r="T23" s="233"/>
      <c r="U23" s="233"/>
      <c r="V23" s="86" t="str">
        <f t="shared" si="3"/>
        <v/>
      </c>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5"/>
      <c r="AT23" s="235"/>
      <c r="AU23" s="235"/>
      <c r="AV23" s="235"/>
      <c r="AW23" s="235"/>
      <c r="AX23" s="233"/>
      <c r="AY23" s="233"/>
      <c r="AZ23" s="234"/>
      <c r="BA23" s="86">
        <f t="shared" si="4"/>
        <v>0</v>
      </c>
      <c r="BB23" s="86">
        <f t="shared" si="5"/>
        <v>0</v>
      </c>
      <c r="BC23" s="86" t="str">
        <f>IF(H23&lt;&gt;"",IF(H23=Sources!$C$43,(Sources!$D$58*AQ23*AY23*AP23+Sources!$D$61*AP23*AY23*AK23+Sources!$D$61*AX23*AY23*AM23)/(AR23*AS23*AY23/11.28),VLOOKUP(H23,Sources!$C$40:$D$45,2,FALSE)+IF(H23=Sources!$C$42,AJ23,0)),"")</f>
        <v/>
      </c>
      <c r="BD23" s="233"/>
      <c r="BE23" s="233"/>
      <c r="BF23" s="233"/>
      <c r="BG23" s="246">
        <f>IF((SUMIFS('Bilan GES'!I$61:I$110,'Bilan GES'!S$61:S$110,G23)+SUMIFS('Bilan GES'!M$6:M$55,'Bilan GES'!S$6:S$55,G23))&gt;0,SUMIFS('Bilan GES'!M$6:M$55,'Bilan GES'!S$6:S$55,G23)/(SUMIFS('Bilan GES'!I$61:I$110,'Bilan GES'!S$61:S$110,G23)+SUMIFS('Bilan GES'!M$6:M$55,'Bilan GES'!S$6:S$55,G23)),0)</f>
        <v>0</v>
      </c>
      <c r="BH23" s="246">
        <f>IF((SUMIFS('Bilan GES'!I$61:I$110,'Bilan GES'!S$61:S$110,G23)+SUMIFS('Bilan GES'!M$6:M$55,'Bilan GES'!S$6:S$55,G23))&gt;0,SUMIFS('Bilan GES'!I$61:I$110,'Bilan GES'!S$61:S$110,G23)/(SUMIFS('Bilan GES'!I$61:I$110,'Bilan GES'!S$61:S$110,G23)+SUMIFS('Bilan GES'!M$6:M$55,'Bilan GES'!S$6:S$55,G23)),0)</f>
        <v>0</v>
      </c>
      <c r="BI23" s="86">
        <f t="shared" si="2"/>
        <v>0</v>
      </c>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86"/>
      <c r="CK23" s="86"/>
      <c r="CL23" s="86"/>
      <c r="CM23" s="86"/>
      <c r="CN23" s="86"/>
      <c r="CO23" s="86"/>
      <c r="CP23" s="86"/>
      <c r="CQ23" s="86">
        <f t="shared" si="6"/>
        <v>0</v>
      </c>
      <c r="CR23" s="247">
        <f t="shared" si="7"/>
        <v>0</v>
      </c>
    </row>
    <row r="24" spans="1:96" x14ac:dyDescent="0.25">
      <c r="A24" s="86" t="s">
        <v>308</v>
      </c>
      <c r="B24" s="170"/>
      <c r="C24" s="170">
        <f t="shared" si="0"/>
        <v>0</v>
      </c>
      <c r="D24" s="170">
        <f>SUMIFS('Bilan GES'!T$6:T$55,'Bilan GES'!S$6:S$55,G24)+SUMIFS('Bilan GES'!T$61:T$110,'Bilan GES'!S$61:S$110,G24)</f>
        <v>0</v>
      </c>
      <c r="E24" s="233"/>
      <c r="F24" s="233"/>
      <c r="G24" s="86" t="str">
        <f t="shared" si="1"/>
        <v xml:space="preserve">Unité de production n°21 - </v>
      </c>
      <c r="H24" s="233"/>
      <c r="I24" s="233"/>
      <c r="J24" s="233"/>
      <c r="K24" s="233"/>
      <c r="L24" s="233"/>
      <c r="M24" s="233"/>
      <c r="N24" s="233"/>
      <c r="O24" s="233"/>
      <c r="P24" s="233"/>
      <c r="Q24" s="234"/>
      <c r="R24" s="233"/>
      <c r="S24" s="234"/>
      <c r="T24" s="233"/>
      <c r="U24" s="233"/>
      <c r="V24" s="86" t="str">
        <f t="shared" si="3"/>
        <v/>
      </c>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5"/>
      <c r="AT24" s="235"/>
      <c r="AU24" s="235"/>
      <c r="AV24" s="235"/>
      <c r="AW24" s="235"/>
      <c r="AX24" s="233"/>
      <c r="AY24" s="233"/>
      <c r="AZ24" s="234"/>
      <c r="BA24" s="86">
        <f t="shared" si="4"/>
        <v>0</v>
      </c>
      <c r="BB24" s="86">
        <f t="shared" si="5"/>
        <v>0</v>
      </c>
      <c r="BC24" s="86" t="str">
        <f>IF(H24&lt;&gt;"",IF(H24=Sources!$C$43,(Sources!$D$58*AQ24*AY24*AP24+Sources!$D$61*AP24*AY24*AK24+Sources!$D$61*AX24*AY24*AM24)/(AR24*AS24*AY24/11.28),VLOOKUP(H24,Sources!$C$40:$D$45,2,FALSE)+IF(H24=Sources!$C$42,AJ24,0)),"")</f>
        <v/>
      </c>
      <c r="BD24" s="233"/>
      <c r="BE24" s="233"/>
      <c r="BF24" s="233"/>
      <c r="BG24" s="246">
        <f>IF((SUMIFS('Bilan GES'!I$61:I$110,'Bilan GES'!S$61:S$110,G24)+SUMIFS('Bilan GES'!M$6:M$55,'Bilan GES'!S$6:S$55,G24))&gt;0,SUMIFS('Bilan GES'!M$6:M$55,'Bilan GES'!S$6:S$55,G24)/(SUMIFS('Bilan GES'!I$61:I$110,'Bilan GES'!S$61:S$110,G24)+SUMIFS('Bilan GES'!M$6:M$55,'Bilan GES'!S$6:S$55,G24)),0)</f>
        <v>0</v>
      </c>
      <c r="BH24" s="246">
        <f>IF((SUMIFS('Bilan GES'!I$61:I$110,'Bilan GES'!S$61:S$110,G24)+SUMIFS('Bilan GES'!M$6:M$55,'Bilan GES'!S$6:S$55,G24))&gt;0,SUMIFS('Bilan GES'!I$61:I$110,'Bilan GES'!S$61:S$110,G24)/(SUMIFS('Bilan GES'!I$61:I$110,'Bilan GES'!S$61:S$110,G24)+SUMIFS('Bilan GES'!M$6:M$55,'Bilan GES'!S$6:S$55,G24)),0)</f>
        <v>0</v>
      </c>
      <c r="BI24" s="86">
        <f t="shared" si="2"/>
        <v>0</v>
      </c>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86"/>
      <c r="CK24" s="86"/>
      <c r="CL24" s="86"/>
      <c r="CM24" s="86"/>
      <c r="CN24" s="86"/>
      <c r="CO24" s="86"/>
      <c r="CP24" s="86"/>
      <c r="CQ24" s="86">
        <f t="shared" si="6"/>
        <v>0</v>
      </c>
      <c r="CR24" s="247">
        <f t="shared" si="7"/>
        <v>0</v>
      </c>
    </row>
    <row r="25" spans="1:96" x14ac:dyDescent="0.25">
      <c r="A25" s="86" t="s">
        <v>309</v>
      </c>
      <c r="B25" s="170"/>
      <c r="C25" s="170">
        <f t="shared" si="0"/>
        <v>0</v>
      </c>
      <c r="D25" s="170">
        <f>SUMIFS('Bilan GES'!T$6:T$55,'Bilan GES'!S$6:S$55,G25)+SUMIFS('Bilan GES'!T$61:T$110,'Bilan GES'!S$61:S$110,G25)</f>
        <v>0</v>
      </c>
      <c r="E25" s="233"/>
      <c r="F25" s="233"/>
      <c r="G25" s="86" t="str">
        <f t="shared" si="1"/>
        <v xml:space="preserve">Unité de production n°22 - </v>
      </c>
      <c r="H25" s="233"/>
      <c r="I25" s="233"/>
      <c r="J25" s="233"/>
      <c r="K25" s="233"/>
      <c r="L25" s="233"/>
      <c r="M25" s="233"/>
      <c r="N25" s="233"/>
      <c r="O25" s="233"/>
      <c r="P25" s="233"/>
      <c r="Q25" s="234"/>
      <c r="R25" s="233"/>
      <c r="S25" s="234"/>
      <c r="T25" s="233"/>
      <c r="U25" s="233"/>
      <c r="V25" s="86" t="str">
        <f t="shared" si="3"/>
        <v/>
      </c>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5"/>
      <c r="AT25" s="235"/>
      <c r="AU25" s="235"/>
      <c r="AV25" s="235"/>
      <c r="AW25" s="235"/>
      <c r="AX25" s="233"/>
      <c r="AY25" s="233"/>
      <c r="AZ25" s="234"/>
      <c r="BA25" s="86">
        <f t="shared" si="4"/>
        <v>0</v>
      </c>
      <c r="BB25" s="86">
        <f t="shared" si="5"/>
        <v>0</v>
      </c>
      <c r="BC25" s="86" t="str">
        <f>IF(H25&lt;&gt;"",IF(H25=Sources!$C$43,(Sources!$D$58*AQ25*AY25*AP25+Sources!$D$61*AP25*AY25*AK25+Sources!$D$61*AX25*AY25*AM25)/(AR25*AS25*AY25/11.28),VLOOKUP(H25,Sources!$C$40:$D$45,2,FALSE)+IF(H25=Sources!$C$42,AJ25,0)),"")</f>
        <v/>
      </c>
      <c r="BD25" s="233"/>
      <c r="BE25" s="233"/>
      <c r="BF25" s="233"/>
      <c r="BG25" s="246">
        <f>IF((SUMIFS('Bilan GES'!I$61:I$110,'Bilan GES'!S$61:S$110,G25)+SUMIFS('Bilan GES'!M$6:M$55,'Bilan GES'!S$6:S$55,G25))&gt;0,SUMIFS('Bilan GES'!M$6:M$55,'Bilan GES'!S$6:S$55,G25)/(SUMIFS('Bilan GES'!I$61:I$110,'Bilan GES'!S$61:S$110,G25)+SUMIFS('Bilan GES'!M$6:M$55,'Bilan GES'!S$6:S$55,G25)),0)</f>
        <v>0</v>
      </c>
      <c r="BH25" s="246">
        <f>IF((SUMIFS('Bilan GES'!I$61:I$110,'Bilan GES'!S$61:S$110,G25)+SUMIFS('Bilan GES'!M$6:M$55,'Bilan GES'!S$6:S$55,G25))&gt;0,SUMIFS('Bilan GES'!I$61:I$110,'Bilan GES'!S$61:S$110,G25)/(SUMIFS('Bilan GES'!I$61:I$110,'Bilan GES'!S$61:S$110,G25)+SUMIFS('Bilan GES'!M$6:M$55,'Bilan GES'!S$6:S$55,G25)),0)</f>
        <v>0</v>
      </c>
      <c r="BI25" s="86">
        <f t="shared" si="2"/>
        <v>0</v>
      </c>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86"/>
      <c r="CK25" s="86"/>
      <c r="CL25" s="86"/>
      <c r="CM25" s="86"/>
      <c r="CN25" s="86"/>
      <c r="CO25" s="86"/>
      <c r="CP25" s="86"/>
      <c r="CQ25" s="86">
        <f t="shared" si="6"/>
        <v>0</v>
      </c>
      <c r="CR25" s="247">
        <f t="shared" si="7"/>
        <v>0</v>
      </c>
    </row>
    <row r="26" spans="1:96" x14ac:dyDescent="0.25">
      <c r="A26" s="86" t="s">
        <v>310</v>
      </c>
      <c r="B26" s="170"/>
      <c r="C26" s="170">
        <f t="shared" si="0"/>
        <v>0</v>
      </c>
      <c r="D26" s="170">
        <f>SUMIFS('Bilan GES'!T$6:T$55,'Bilan GES'!S$6:S$55,G26)+SUMIFS('Bilan GES'!T$61:T$110,'Bilan GES'!S$61:S$110,G26)</f>
        <v>0</v>
      </c>
      <c r="E26" s="233"/>
      <c r="F26" s="233"/>
      <c r="G26" s="86" t="str">
        <f t="shared" si="1"/>
        <v xml:space="preserve">Unité de production n°23 - </v>
      </c>
      <c r="H26" s="233"/>
      <c r="I26" s="233"/>
      <c r="J26" s="233"/>
      <c r="K26" s="233"/>
      <c r="L26" s="233"/>
      <c r="M26" s="233"/>
      <c r="N26" s="233"/>
      <c r="O26" s="233"/>
      <c r="P26" s="233"/>
      <c r="Q26" s="234"/>
      <c r="R26" s="233"/>
      <c r="S26" s="234"/>
      <c r="T26" s="233"/>
      <c r="U26" s="233"/>
      <c r="V26" s="86" t="str">
        <f t="shared" si="3"/>
        <v/>
      </c>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5"/>
      <c r="AT26" s="235"/>
      <c r="AU26" s="235"/>
      <c r="AV26" s="235"/>
      <c r="AW26" s="235"/>
      <c r="AX26" s="233"/>
      <c r="AY26" s="233"/>
      <c r="AZ26" s="234"/>
      <c r="BA26" s="86">
        <f t="shared" si="4"/>
        <v>0</v>
      </c>
      <c r="BB26" s="86">
        <f t="shared" si="5"/>
        <v>0</v>
      </c>
      <c r="BC26" s="86" t="str">
        <f>IF(H26&lt;&gt;"",IF(H26=Sources!$C$43,(Sources!$D$58*AQ26*AY26*AP26+Sources!$D$61*AP26*AY26*AK26+Sources!$D$61*AX26*AY26*AM26)/(AR26*AS26*AY26/11.28),VLOOKUP(H26,Sources!$C$40:$D$45,2,FALSE)+IF(H26=Sources!$C$42,AJ26,0)),"")</f>
        <v/>
      </c>
      <c r="BD26" s="233"/>
      <c r="BE26" s="233"/>
      <c r="BF26" s="233"/>
      <c r="BG26" s="246">
        <f>IF((SUMIFS('Bilan GES'!I$61:I$110,'Bilan GES'!S$61:S$110,G26)+SUMIFS('Bilan GES'!M$6:M$55,'Bilan GES'!S$6:S$55,G26))&gt;0,SUMIFS('Bilan GES'!M$6:M$55,'Bilan GES'!S$6:S$55,G26)/(SUMIFS('Bilan GES'!I$61:I$110,'Bilan GES'!S$61:S$110,G26)+SUMIFS('Bilan GES'!M$6:M$55,'Bilan GES'!S$6:S$55,G26)),0)</f>
        <v>0</v>
      </c>
      <c r="BH26" s="246">
        <f>IF((SUMIFS('Bilan GES'!I$61:I$110,'Bilan GES'!S$61:S$110,G26)+SUMIFS('Bilan GES'!M$6:M$55,'Bilan GES'!S$6:S$55,G26))&gt;0,SUMIFS('Bilan GES'!I$61:I$110,'Bilan GES'!S$61:S$110,G26)/(SUMIFS('Bilan GES'!I$61:I$110,'Bilan GES'!S$61:S$110,G26)+SUMIFS('Bilan GES'!M$6:M$55,'Bilan GES'!S$6:S$55,G26)),0)</f>
        <v>0</v>
      </c>
      <c r="BI26" s="86">
        <f t="shared" si="2"/>
        <v>0</v>
      </c>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86"/>
      <c r="CK26" s="86"/>
      <c r="CL26" s="86"/>
      <c r="CM26" s="86"/>
      <c r="CN26" s="86"/>
      <c r="CO26" s="86"/>
      <c r="CP26" s="86"/>
      <c r="CQ26" s="86">
        <f t="shared" si="6"/>
        <v>0</v>
      </c>
      <c r="CR26" s="247">
        <f t="shared" si="7"/>
        <v>0</v>
      </c>
    </row>
    <row r="27" spans="1:96" x14ac:dyDescent="0.25">
      <c r="A27" s="86" t="s">
        <v>311</v>
      </c>
      <c r="B27" s="170"/>
      <c r="C27" s="170">
        <f t="shared" si="0"/>
        <v>0</v>
      </c>
      <c r="D27" s="170">
        <f>SUMIFS('Bilan GES'!T$6:T$55,'Bilan GES'!S$6:S$55,G27)+SUMIFS('Bilan GES'!T$61:T$110,'Bilan GES'!S$61:S$110,G27)</f>
        <v>0</v>
      </c>
      <c r="E27" s="233"/>
      <c r="F27" s="233"/>
      <c r="G27" s="86" t="str">
        <f t="shared" si="1"/>
        <v xml:space="preserve">Unité de production n°24 - </v>
      </c>
      <c r="H27" s="233"/>
      <c r="I27" s="233"/>
      <c r="J27" s="233"/>
      <c r="K27" s="233"/>
      <c r="L27" s="233"/>
      <c r="M27" s="233"/>
      <c r="N27" s="233"/>
      <c r="O27" s="233"/>
      <c r="P27" s="233"/>
      <c r="Q27" s="234"/>
      <c r="R27" s="233"/>
      <c r="S27" s="234"/>
      <c r="T27" s="233"/>
      <c r="U27" s="233"/>
      <c r="V27" s="86" t="str">
        <f t="shared" si="3"/>
        <v/>
      </c>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5"/>
      <c r="AT27" s="235"/>
      <c r="AU27" s="235"/>
      <c r="AV27" s="235"/>
      <c r="AW27" s="235"/>
      <c r="AX27" s="233"/>
      <c r="AY27" s="233"/>
      <c r="AZ27" s="234"/>
      <c r="BA27" s="86">
        <f t="shared" si="4"/>
        <v>0</v>
      </c>
      <c r="BB27" s="86">
        <f t="shared" si="5"/>
        <v>0</v>
      </c>
      <c r="BC27" s="86" t="str">
        <f>IF(H27&lt;&gt;"",IF(H27=Sources!$C$43,(Sources!$D$58*AQ27*AY27*AP27+Sources!$D$61*AP27*AY27*AK27+Sources!$D$61*AX27*AY27*AM27)/(AR27*AS27*AY27/11.28),VLOOKUP(H27,Sources!$C$40:$D$45,2,FALSE)+IF(H27=Sources!$C$42,AJ27,0)),"")</f>
        <v/>
      </c>
      <c r="BD27" s="233"/>
      <c r="BE27" s="233"/>
      <c r="BF27" s="233"/>
      <c r="BG27" s="246">
        <f>IF((SUMIFS('Bilan GES'!I$61:I$110,'Bilan GES'!S$61:S$110,G27)+SUMIFS('Bilan GES'!M$6:M$55,'Bilan GES'!S$6:S$55,G27))&gt;0,SUMIFS('Bilan GES'!M$6:M$55,'Bilan GES'!S$6:S$55,G27)/(SUMIFS('Bilan GES'!I$61:I$110,'Bilan GES'!S$61:S$110,G27)+SUMIFS('Bilan GES'!M$6:M$55,'Bilan GES'!S$6:S$55,G27)),0)</f>
        <v>0</v>
      </c>
      <c r="BH27" s="246">
        <f>IF((SUMIFS('Bilan GES'!I$61:I$110,'Bilan GES'!S$61:S$110,G27)+SUMIFS('Bilan GES'!M$6:M$55,'Bilan GES'!S$6:S$55,G27))&gt;0,SUMIFS('Bilan GES'!I$61:I$110,'Bilan GES'!S$61:S$110,G27)/(SUMIFS('Bilan GES'!I$61:I$110,'Bilan GES'!S$61:S$110,G27)+SUMIFS('Bilan GES'!M$6:M$55,'Bilan GES'!S$6:S$55,G27)),0)</f>
        <v>0</v>
      </c>
      <c r="BI27" s="86">
        <f t="shared" si="2"/>
        <v>0</v>
      </c>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86"/>
      <c r="CK27" s="86"/>
      <c r="CL27" s="86"/>
      <c r="CM27" s="86"/>
      <c r="CN27" s="86"/>
      <c r="CO27" s="86"/>
      <c r="CP27" s="86"/>
      <c r="CQ27" s="86">
        <f t="shared" si="6"/>
        <v>0</v>
      </c>
      <c r="CR27" s="247">
        <f t="shared" si="7"/>
        <v>0</v>
      </c>
    </row>
    <row r="28" spans="1:96" x14ac:dyDescent="0.25">
      <c r="A28" s="86" t="s">
        <v>312</v>
      </c>
      <c r="B28" s="170"/>
      <c r="C28" s="170">
        <f t="shared" si="0"/>
        <v>0</v>
      </c>
      <c r="D28" s="170">
        <f>SUMIFS('Bilan GES'!T$6:T$55,'Bilan GES'!S$6:S$55,G28)+SUMIFS('Bilan GES'!T$61:T$110,'Bilan GES'!S$61:S$110,G28)</f>
        <v>0</v>
      </c>
      <c r="E28" s="233"/>
      <c r="F28" s="233"/>
      <c r="G28" s="86" t="str">
        <f t="shared" si="1"/>
        <v xml:space="preserve">Unité de production n°25 - </v>
      </c>
      <c r="H28" s="233"/>
      <c r="I28" s="233"/>
      <c r="J28" s="233"/>
      <c r="K28" s="233"/>
      <c r="L28" s="233"/>
      <c r="M28" s="233"/>
      <c r="N28" s="233"/>
      <c r="O28" s="233"/>
      <c r="P28" s="233"/>
      <c r="Q28" s="234"/>
      <c r="R28" s="233"/>
      <c r="S28" s="234"/>
      <c r="T28" s="233"/>
      <c r="U28" s="233"/>
      <c r="V28" s="86" t="str">
        <f t="shared" si="3"/>
        <v/>
      </c>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5"/>
      <c r="AT28" s="235"/>
      <c r="AU28" s="235"/>
      <c r="AV28" s="235"/>
      <c r="AW28" s="235"/>
      <c r="AX28" s="233"/>
      <c r="AY28" s="233"/>
      <c r="AZ28" s="234"/>
      <c r="BA28" s="86">
        <f t="shared" si="4"/>
        <v>0</v>
      </c>
      <c r="BB28" s="86">
        <f t="shared" si="5"/>
        <v>0</v>
      </c>
      <c r="BC28" s="86" t="str">
        <f>IF(H28&lt;&gt;"",IF(H28=Sources!$C$43,(Sources!$D$58*AQ28*AY28*AP28+Sources!$D$61*AP28*AY28*AK28+Sources!$D$61*AX28*AY28*AM28)/(AR28*AS28*AY28/11.28),VLOOKUP(H28,Sources!$C$40:$D$45,2,FALSE)+IF(H28=Sources!$C$42,AJ28,0)),"")</f>
        <v/>
      </c>
      <c r="BD28" s="233"/>
      <c r="BE28" s="233"/>
      <c r="BF28" s="233"/>
      <c r="BG28" s="246">
        <f>IF((SUMIFS('Bilan GES'!I$61:I$110,'Bilan GES'!S$61:S$110,G28)+SUMIFS('Bilan GES'!M$6:M$55,'Bilan GES'!S$6:S$55,G28))&gt;0,SUMIFS('Bilan GES'!M$6:M$55,'Bilan GES'!S$6:S$55,G28)/(SUMIFS('Bilan GES'!I$61:I$110,'Bilan GES'!S$61:S$110,G28)+SUMIFS('Bilan GES'!M$6:M$55,'Bilan GES'!S$6:S$55,G28)),0)</f>
        <v>0</v>
      </c>
      <c r="BH28" s="246">
        <f>IF((SUMIFS('Bilan GES'!I$61:I$110,'Bilan GES'!S$61:S$110,G28)+SUMIFS('Bilan GES'!M$6:M$55,'Bilan GES'!S$6:S$55,G28))&gt;0,SUMIFS('Bilan GES'!I$61:I$110,'Bilan GES'!S$61:S$110,G28)/(SUMIFS('Bilan GES'!I$61:I$110,'Bilan GES'!S$61:S$110,G28)+SUMIFS('Bilan GES'!M$6:M$55,'Bilan GES'!S$6:S$55,G28)),0)</f>
        <v>0</v>
      </c>
      <c r="BI28" s="86">
        <f t="shared" si="2"/>
        <v>0</v>
      </c>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86"/>
      <c r="CK28" s="86"/>
      <c r="CL28" s="86"/>
      <c r="CM28" s="86"/>
      <c r="CN28" s="86"/>
      <c r="CO28" s="86"/>
      <c r="CP28" s="86"/>
      <c r="CQ28" s="86">
        <f t="shared" si="6"/>
        <v>0</v>
      </c>
      <c r="CR28" s="247">
        <f t="shared" si="7"/>
        <v>0</v>
      </c>
    </row>
    <row r="29" spans="1:96" x14ac:dyDescent="0.25">
      <c r="A29" s="86" t="s">
        <v>313</v>
      </c>
      <c r="B29" s="170"/>
      <c r="C29" s="170">
        <f t="shared" si="0"/>
        <v>0</v>
      </c>
      <c r="D29" s="170">
        <f>SUMIFS('Bilan GES'!T$6:T$55,'Bilan GES'!S$6:S$55,G29)+SUMIFS('Bilan GES'!T$61:T$110,'Bilan GES'!S$61:S$110,G29)</f>
        <v>0</v>
      </c>
      <c r="E29" s="233"/>
      <c r="F29" s="233"/>
      <c r="G29" s="86" t="str">
        <f t="shared" si="1"/>
        <v xml:space="preserve">Unité de production n°26 - </v>
      </c>
      <c r="H29" s="233"/>
      <c r="I29" s="233"/>
      <c r="J29" s="233"/>
      <c r="K29" s="233"/>
      <c r="L29" s="233"/>
      <c r="M29" s="233"/>
      <c r="N29" s="233"/>
      <c r="O29" s="233"/>
      <c r="P29" s="233"/>
      <c r="Q29" s="234"/>
      <c r="R29" s="233"/>
      <c r="S29" s="234"/>
      <c r="T29" s="233"/>
      <c r="U29" s="233"/>
      <c r="V29" s="86" t="str">
        <f t="shared" si="3"/>
        <v/>
      </c>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5"/>
      <c r="AT29" s="235"/>
      <c r="AU29" s="235"/>
      <c r="AV29" s="235"/>
      <c r="AW29" s="235"/>
      <c r="AX29" s="233"/>
      <c r="AY29" s="233"/>
      <c r="AZ29" s="234"/>
      <c r="BA29" s="86">
        <f t="shared" si="4"/>
        <v>0</v>
      </c>
      <c r="BB29" s="86">
        <f t="shared" si="5"/>
        <v>0</v>
      </c>
      <c r="BC29" s="86" t="str">
        <f>IF(H29&lt;&gt;"",IF(H29=Sources!$C$43,(Sources!$D$58*AQ29*AY29*AP29+Sources!$D$61*AP29*AY29*AK29+Sources!$D$61*AX29*AY29*AM29)/(AR29*AS29*AY29/11.28),VLOOKUP(H29,Sources!$C$40:$D$45,2,FALSE)+IF(H29=Sources!$C$42,AJ29,0)),"")</f>
        <v/>
      </c>
      <c r="BD29" s="233"/>
      <c r="BE29" s="233"/>
      <c r="BF29" s="233"/>
      <c r="BG29" s="246">
        <f>IF((SUMIFS('Bilan GES'!I$61:I$110,'Bilan GES'!S$61:S$110,G29)+SUMIFS('Bilan GES'!M$6:M$55,'Bilan GES'!S$6:S$55,G29))&gt;0,SUMIFS('Bilan GES'!M$6:M$55,'Bilan GES'!S$6:S$55,G29)/(SUMIFS('Bilan GES'!I$61:I$110,'Bilan GES'!S$61:S$110,G29)+SUMIFS('Bilan GES'!M$6:M$55,'Bilan GES'!S$6:S$55,G29)),0)</f>
        <v>0</v>
      </c>
      <c r="BH29" s="246">
        <f>IF((SUMIFS('Bilan GES'!I$61:I$110,'Bilan GES'!S$61:S$110,G29)+SUMIFS('Bilan GES'!M$6:M$55,'Bilan GES'!S$6:S$55,G29))&gt;0,SUMIFS('Bilan GES'!I$61:I$110,'Bilan GES'!S$61:S$110,G29)/(SUMIFS('Bilan GES'!I$61:I$110,'Bilan GES'!S$61:S$110,G29)+SUMIFS('Bilan GES'!M$6:M$55,'Bilan GES'!S$6:S$55,G29)),0)</f>
        <v>0</v>
      </c>
      <c r="BI29" s="86">
        <f t="shared" si="2"/>
        <v>0</v>
      </c>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86"/>
      <c r="CK29" s="86"/>
      <c r="CL29" s="86"/>
      <c r="CM29" s="86"/>
      <c r="CN29" s="86"/>
      <c r="CO29" s="86"/>
      <c r="CP29" s="86"/>
      <c r="CQ29" s="86">
        <f t="shared" si="6"/>
        <v>0</v>
      </c>
      <c r="CR29" s="247">
        <f t="shared" si="7"/>
        <v>0</v>
      </c>
    </row>
    <row r="30" spans="1:96" x14ac:dyDescent="0.25">
      <c r="A30" s="86" t="s">
        <v>314</v>
      </c>
      <c r="B30" s="170"/>
      <c r="C30" s="170">
        <f t="shared" si="0"/>
        <v>0</v>
      </c>
      <c r="D30" s="170">
        <f>SUMIFS('Bilan GES'!T$6:T$55,'Bilan GES'!S$6:S$55,G30)+SUMIFS('Bilan GES'!T$61:T$110,'Bilan GES'!S$61:S$110,G30)</f>
        <v>0</v>
      </c>
      <c r="E30" s="233"/>
      <c r="F30" s="233"/>
      <c r="G30" s="86" t="str">
        <f t="shared" si="1"/>
        <v xml:space="preserve">Unité de production n°27 - </v>
      </c>
      <c r="H30" s="233"/>
      <c r="I30" s="233"/>
      <c r="J30" s="233"/>
      <c r="K30" s="233"/>
      <c r="L30" s="233"/>
      <c r="M30" s="233"/>
      <c r="N30" s="233"/>
      <c r="O30" s="233"/>
      <c r="P30" s="233"/>
      <c r="Q30" s="234"/>
      <c r="R30" s="233"/>
      <c r="S30" s="234"/>
      <c r="T30" s="233"/>
      <c r="U30" s="233"/>
      <c r="V30" s="86" t="str">
        <f t="shared" si="3"/>
        <v/>
      </c>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5"/>
      <c r="AT30" s="235"/>
      <c r="AU30" s="235"/>
      <c r="AV30" s="235"/>
      <c r="AW30" s="235"/>
      <c r="AX30" s="233"/>
      <c r="AY30" s="233"/>
      <c r="AZ30" s="234"/>
      <c r="BA30" s="86">
        <f t="shared" si="4"/>
        <v>0</v>
      </c>
      <c r="BB30" s="86">
        <f t="shared" si="5"/>
        <v>0</v>
      </c>
      <c r="BC30" s="86" t="str">
        <f>IF(H30&lt;&gt;"",IF(H30=Sources!$C$43,(Sources!$D$58*AQ30*AY30*AP30+Sources!$D$61*AP30*AY30*AK30+Sources!$D$61*AX30*AY30*AM30)/(AR30*AS30*AY30/11.28),VLOOKUP(H30,Sources!$C$40:$D$45,2,FALSE)+IF(H30=Sources!$C$42,AJ30,0)),"")</f>
        <v/>
      </c>
      <c r="BD30" s="233"/>
      <c r="BE30" s="233"/>
      <c r="BF30" s="233"/>
      <c r="BG30" s="246">
        <f>IF((SUMIFS('Bilan GES'!I$61:I$110,'Bilan GES'!S$61:S$110,G30)+SUMIFS('Bilan GES'!M$6:M$55,'Bilan GES'!S$6:S$55,G30))&gt;0,SUMIFS('Bilan GES'!M$6:M$55,'Bilan GES'!S$6:S$55,G30)/(SUMIFS('Bilan GES'!I$61:I$110,'Bilan GES'!S$61:S$110,G30)+SUMIFS('Bilan GES'!M$6:M$55,'Bilan GES'!S$6:S$55,G30)),0)</f>
        <v>0</v>
      </c>
      <c r="BH30" s="246">
        <f>IF((SUMIFS('Bilan GES'!I$61:I$110,'Bilan GES'!S$61:S$110,G30)+SUMIFS('Bilan GES'!M$6:M$55,'Bilan GES'!S$6:S$55,G30))&gt;0,SUMIFS('Bilan GES'!I$61:I$110,'Bilan GES'!S$61:S$110,G30)/(SUMIFS('Bilan GES'!I$61:I$110,'Bilan GES'!S$61:S$110,G30)+SUMIFS('Bilan GES'!M$6:M$55,'Bilan GES'!S$6:S$55,G30)),0)</f>
        <v>0</v>
      </c>
      <c r="BI30" s="86">
        <f t="shared" si="2"/>
        <v>0</v>
      </c>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86"/>
      <c r="CK30" s="86"/>
      <c r="CL30" s="86"/>
      <c r="CM30" s="86"/>
      <c r="CN30" s="86"/>
      <c r="CO30" s="86"/>
      <c r="CP30" s="86"/>
      <c r="CQ30" s="86">
        <f t="shared" si="6"/>
        <v>0</v>
      </c>
      <c r="CR30" s="247">
        <f t="shared" si="7"/>
        <v>0</v>
      </c>
    </row>
    <row r="31" spans="1:96" x14ac:dyDescent="0.25">
      <c r="A31" s="86" t="s">
        <v>315</v>
      </c>
      <c r="B31" s="170"/>
      <c r="C31" s="170">
        <f t="shared" si="0"/>
        <v>0</v>
      </c>
      <c r="D31" s="170">
        <f>SUMIFS('Bilan GES'!T$6:T$55,'Bilan GES'!S$6:S$55,G31)+SUMIFS('Bilan GES'!T$61:T$110,'Bilan GES'!S$61:S$110,G31)</f>
        <v>0</v>
      </c>
      <c r="E31" s="233"/>
      <c r="F31" s="233"/>
      <c r="G31" s="86" t="str">
        <f t="shared" si="1"/>
        <v xml:space="preserve">Unité de production n°28 - </v>
      </c>
      <c r="H31" s="233"/>
      <c r="I31" s="233"/>
      <c r="J31" s="233"/>
      <c r="K31" s="233"/>
      <c r="L31" s="233"/>
      <c r="M31" s="233"/>
      <c r="N31" s="233"/>
      <c r="O31" s="233"/>
      <c r="P31" s="233"/>
      <c r="Q31" s="234"/>
      <c r="R31" s="233"/>
      <c r="S31" s="234"/>
      <c r="T31" s="233"/>
      <c r="U31" s="233"/>
      <c r="V31" s="86" t="str">
        <f t="shared" si="3"/>
        <v/>
      </c>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5"/>
      <c r="AT31" s="235"/>
      <c r="AU31" s="235"/>
      <c r="AV31" s="235"/>
      <c r="AW31" s="235"/>
      <c r="AX31" s="233"/>
      <c r="AY31" s="233"/>
      <c r="AZ31" s="234"/>
      <c r="BA31" s="86">
        <f t="shared" si="4"/>
        <v>0</v>
      </c>
      <c r="BB31" s="86">
        <f t="shared" si="5"/>
        <v>0</v>
      </c>
      <c r="BC31" s="86" t="str">
        <f>IF(H31&lt;&gt;"",IF(H31=Sources!$C$43,(Sources!$D$58*AQ31*AY31*AP31+Sources!$D$61*AP31*AY31*AK31+Sources!$D$61*AX31*AY31*AM31)/(AR31*AS31*AY31/11.28),VLOOKUP(H31,Sources!$C$40:$D$45,2,FALSE)+IF(H31=Sources!$C$42,AJ31,0)),"")</f>
        <v/>
      </c>
      <c r="BD31" s="233"/>
      <c r="BE31" s="233"/>
      <c r="BF31" s="233"/>
      <c r="BG31" s="246">
        <f>IF((SUMIFS('Bilan GES'!I$61:I$110,'Bilan GES'!S$61:S$110,G31)+SUMIFS('Bilan GES'!M$6:M$55,'Bilan GES'!S$6:S$55,G31))&gt;0,SUMIFS('Bilan GES'!M$6:M$55,'Bilan GES'!S$6:S$55,G31)/(SUMIFS('Bilan GES'!I$61:I$110,'Bilan GES'!S$61:S$110,G31)+SUMIFS('Bilan GES'!M$6:M$55,'Bilan GES'!S$6:S$55,G31)),0)</f>
        <v>0</v>
      </c>
      <c r="BH31" s="246">
        <f>IF((SUMIFS('Bilan GES'!I$61:I$110,'Bilan GES'!S$61:S$110,G31)+SUMIFS('Bilan GES'!M$6:M$55,'Bilan GES'!S$6:S$55,G31))&gt;0,SUMIFS('Bilan GES'!I$61:I$110,'Bilan GES'!S$61:S$110,G31)/(SUMIFS('Bilan GES'!I$61:I$110,'Bilan GES'!S$61:S$110,G31)+SUMIFS('Bilan GES'!M$6:M$55,'Bilan GES'!S$6:S$55,G31)),0)</f>
        <v>0</v>
      </c>
      <c r="BI31" s="86">
        <f t="shared" si="2"/>
        <v>0</v>
      </c>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86"/>
      <c r="CK31" s="86"/>
      <c r="CL31" s="86"/>
      <c r="CM31" s="86"/>
      <c r="CN31" s="86"/>
      <c r="CO31" s="86"/>
      <c r="CP31" s="86"/>
      <c r="CQ31" s="86">
        <f t="shared" si="6"/>
        <v>0</v>
      </c>
      <c r="CR31" s="247">
        <f t="shared" si="7"/>
        <v>0</v>
      </c>
    </row>
    <row r="32" spans="1:96" x14ac:dyDescent="0.25">
      <c r="A32" s="86" t="s">
        <v>316</v>
      </c>
      <c r="B32" s="170"/>
      <c r="C32" s="170">
        <f t="shared" si="0"/>
        <v>0</v>
      </c>
      <c r="D32" s="170">
        <f>SUMIFS('Bilan GES'!T$6:T$55,'Bilan GES'!S$6:S$55,G32)+SUMIFS('Bilan GES'!T$61:T$110,'Bilan GES'!S$61:S$110,G32)</f>
        <v>0</v>
      </c>
      <c r="E32" s="233"/>
      <c r="F32" s="233"/>
      <c r="G32" s="86" t="str">
        <f t="shared" si="1"/>
        <v xml:space="preserve">Unité de production n°29 - </v>
      </c>
      <c r="H32" s="233"/>
      <c r="I32" s="233"/>
      <c r="J32" s="233"/>
      <c r="K32" s="233"/>
      <c r="L32" s="233"/>
      <c r="M32" s="233"/>
      <c r="N32" s="233"/>
      <c r="O32" s="233"/>
      <c r="P32" s="233"/>
      <c r="Q32" s="234"/>
      <c r="R32" s="233"/>
      <c r="S32" s="234"/>
      <c r="T32" s="233"/>
      <c r="U32" s="233"/>
      <c r="V32" s="86" t="str">
        <f t="shared" si="3"/>
        <v/>
      </c>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5"/>
      <c r="AT32" s="235"/>
      <c r="AU32" s="235"/>
      <c r="AV32" s="235"/>
      <c r="AW32" s="235"/>
      <c r="AX32" s="233"/>
      <c r="AY32" s="233"/>
      <c r="AZ32" s="234"/>
      <c r="BA32" s="86">
        <f t="shared" si="4"/>
        <v>0</v>
      </c>
      <c r="BB32" s="86">
        <f t="shared" si="5"/>
        <v>0</v>
      </c>
      <c r="BC32" s="86" t="str">
        <f>IF(H32&lt;&gt;"",IF(H32=Sources!$C$43,(Sources!$D$58*AQ32*AY32*AP32+Sources!$D$61*AP32*AY32*AK32+Sources!$D$61*AX32*AY32*AM32)/(AR32*AS32*AY32/11.28),VLOOKUP(H32,Sources!$C$40:$D$45,2,FALSE)+IF(H32=Sources!$C$42,AJ32,0)),"")</f>
        <v/>
      </c>
      <c r="BD32" s="233"/>
      <c r="BE32" s="233"/>
      <c r="BF32" s="233"/>
      <c r="BG32" s="246">
        <f>IF((SUMIFS('Bilan GES'!I$61:I$110,'Bilan GES'!S$61:S$110,G32)+SUMIFS('Bilan GES'!M$6:M$55,'Bilan GES'!S$6:S$55,G32))&gt;0,SUMIFS('Bilan GES'!M$6:M$55,'Bilan GES'!S$6:S$55,G32)/(SUMIFS('Bilan GES'!I$61:I$110,'Bilan GES'!S$61:S$110,G32)+SUMIFS('Bilan GES'!M$6:M$55,'Bilan GES'!S$6:S$55,G32)),0)</f>
        <v>0</v>
      </c>
      <c r="BH32" s="246">
        <f>IF((SUMIFS('Bilan GES'!I$61:I$110,'Bilan GES'!S$61:S$110,G32)+SUMIFS('Bilan GES'!M$6:M$55,'Bilan GES'!S$6:S$55,G32))&gt;0,SUMIFS('Bilan GES'!I$61:I$110,'Bilan GES'!S$61:S$110,G32)/(SUMIFS('Bilan GES'!I$61:I$110,'Bilan GES'!S$61:S$110,G32)+SUMIFS('Bilan GES'!M$6:M$55,'Bilan GES'!S$6:S$55,G32)),0)</f>
        <v>0</v>
      </c>
      <c r="BI32" s="86">
        <f t="shared" si="2"/>
        <v>0</v>
      </c>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86"/>
      <c r="CK32" s="86"/>
      <c r="CL32" s="86"/>
      <c r="CM32" s="86"/>
      <c r="CN32" s="86"/>
      <c r="CO32" s="86"/>
      <c r="CP32" s="86"/>
      <c r="CQ32" s="86">
        <f t="shared" si="6"/>
        <v>0</v>
      </c>
      <c r="CR32" s="247">
        <f t="shared" si="7"/>
        <v>0</v>
      </c>
    </row>
    <row r="33" spans="1:96" x14ac:dyDescent="0.25">
      <c r="A33" s="86" t="s">
        <v>317</v>
      </c>
      <c r="B33" s="170"/>
      <c r="C33" s="170">
        <f t="shared" si="0"/>
        <v>0</v>
      </c>
      <c r="D33" s="170">
        <f>SUMIFS('Bilan GES'!T$6:T$55,'Bilan GES'!S$6:S$55,G33)+SUMIFS('Bilan GES'!T$61:T$110,'Bilan GES'!S$61:S$110,G33)</f>
        <v>0</v>
      </c>
      <c r="E33" s="233"/>
      <c r="F33" s="233"/>
      <c r="G33" s="86" t="str">
        <f t="shared" si="1"/>
        <v xml:space="preserve">Unité de production n°30 - </v>
      </c>
      <c r="H33" s="233"/>
      <c r="I33" s="233"/>
      <c r="J33" s="233"/>
      <c r="K33" s="233"/>
      <c r="L33" s="233"/>
      <c r="M33" s="233"/>
      <c r="N33" s="233"/>
      <c r="O33" s="233"/>
      <c r="P33" s="233"/>
      <c r="Q33" s="234"/>
      <c r="R33" s="233"/>
      <c r="S33" s="234"/>
      <c r="T33" s="233"/>
      <c r="U33" s="233"/>
      <c r="V33" s="86" t="str">
        <f t="shared" si="3"/>
        <v/>
      </c>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5"/>
      <c r="AT33" s="235"/>
      <c r="AU33" s="235"/>
      <c r="AV33" s="235"/>
      <c r="AW33" s="235"/>
      <c r="AX33" s="233"/>
      <c r="AY33" s="233"/>
      <c r="AZ33" s="234"/>
      <c r="BA33" s="86">
        <f t="shared" si="4"/>
        <v>0</v>
      </c>
      <c r="BB33" s="86">
        <f t="shared" si="5"/>
        <v>0</v>
      </c>
      <c r="BC33" s="86" t="str">
        <f>IF(H33&lt;&gt;"",IF(H33=Sources!$C$43,(Sources!$D$58*AQ33*AY33*AP33+Sources!$D$61*AP33*AY33*AK33+Sources!$D$61*AX33*AY33*AM33)/(AR33*AS33*AY33/11.28),VLOOKUP(H33,Sources!$C$40:$D$45,2,FALSE)+IF(H33=Sources!$C$42,AJ33,0)),"")</f>
        <v/>
      </c>
      <c r="BD33" s="233"/>
      <c r="BE33" s="233"/>
      <c r="BF33" s="233"/>
      <c r="BG33" s="246">
        <f>IF((SUMIFS('Bilan GES'!I$61:I$110,'Bilan GES'!S$61:S$110,G33)+SUMIFS('Bilan GES'!M$6:M$55,'Bilan GES'!S$6:S$55,G33))&gt;0,SUMIFS('Bilan GES'!M$6:M$55,'Bilan GES'!S$6:S$55,G33)/(SUMIFS('Bilan GES'!I$61:I$110,'Bilan GES'!S$61:S$110,G33)+SUMIFS('Bilan GES'!M$6:M$55,'Bilan GES'!S$6:S$55,G33)),0)</f>
        <v>0</v>
      </c>
      <c r="BH33" s="246">
        <f>IF((SUMIFS('Bilan GES'!I$61:I$110,'Bilan GES'!S$61:S$110,G33)+SUMIFS('Bilan GES'!M$6:M$55,'Bilan GES'!S$6:S$55,G33))&gt;0,SUMIFS('Bilan GES'!I$61:I$110,'Bilan GES'!S$61:S$110,G33)/(SUMIFS('Bilan GES'!I$61:I$110,'Bilan GES'!S$61:S$110,G33)+SUMIFS('Bilan GES'!M$6:M$55,'Bilan GES'!S$6:S$55,G33)),0)</f>
        <v>0</v>
      </c>
      <c r="BI33" s="86">
        <f t="shared" si="2"/>
        <v>0</v>
      </c>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86"/>
      <c r="CK33" s="86"/>
      <c r="CL33" s="86"/>
      <c r="CM33" s="86"/>
      <c r="CN33" s="86"/>
      <c r="CO33" s="86"/>
      <c r="CP33" s="86"/>
      <c r="CQ33" s="86">
        <f t="shared" si="6"/>
        <v>0</v>
      </c>
      <c r="CR33" s="247">
        <f t="shared" si="7"/>
        <v>0</v>
      </c>
    </row>
    <row r="34" spans="1:96" x14ac:dyDescent="0.25">
      <c r="A34" s="86" t="s">
        <v>318</v>
      </c>
      <c r="B34" s="170"/>
      <c r="C34" s="170">
        <f t="shared" si="0"/>
        <v>0</v>
      </c>
      <c r="D34" s="170">
        <f>SUMIFS('Bilan GES'!T$6:T$55,'Bilan GES'!S$6:S$55,G34)+SUMIFS('Bilan GES'!T$61:T$110,'Bilan GES'!S$61:S$110,G34)</f>
        <v>0</v>
      </c>
      <c r="E34" s="233"/>
      <c r="F34" s="233"/>
      <c r="G34" s="86" t="str">
        <f t="shared" si="1"/>
        <v xml:space="preserve">Unité de production n°31 - </v>
      </c>
      <c r="H34" s="233"/>
      <c r="I34" s="233"/>
      <c r="J34" s="233"/>
      <c r="K34" s="233"/>
      <c r="L34" s="233"/>
      <c r="M34" s="233"/>
      <c r="N34" s="233"/>
      <c r="O34" s="233"/>
      <c r="P34" s="233"/>
      <c r="Q34" s="234"/>
      <c r="R34" s="233"/>
      <c r="S34" s="234"/>
      <c r="T34" s="233"/>
      <c r="U34" s="233"/>
      <c r="V34" s="86" t="str">
        <f t="shared" si="3"/>
        <v/>
      </c>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5"/>
      <c r="AT34" s="235"/>
      <c r="AU34" s="235"/>
      <c r="AV34" s="235"/>
      <c r="AW34" s="235"/>
      <c r="AX34" s="233"/>
      <c r="AY34" s="233"/>
      <c r="AZ34" s="234"/>
      <c r="BA34" s="86">
        <f t="shared" si="4"/>
        <v>0</v>
      </c>
      <c r="BB34" s="86">
        <f t="shared" si="5"/>
        <v>0</v>
      </c>
      <c r="BC34" s="86" t="str">
        <f>IF(H34&lt;&gt;"",IF(H34=Sources!$C$43,(Sources!$D$58*AQ34*AY34*AP34+Sources!$D$61*AP34*AY34*AK34+Sources!$D$61*AX34*AY34*AM34)/(AR34*AS34*AY34/11.28),VLOOKUP(H34,Sources!$C$40:$D$45,2,FALSE)+IF(H34=Sources!$C$42,AJ34,0)),"")</f>
        <v/>
      </c>
      <c r="BD34" s="233"/>
      <c r="BE34" s="233"/>
      <c r="BF34" s="233"/>
      <c r="BG34" s="246">
        <f>IF((SUMIFS('Bilan GES'!I$61:I$110,'Bilan GES'!S$61:S$110,G34)+SUMIFS('Bilan GES'!M$6:M$55,'Bilan GES'!S$6:S$55,G34))&gt;0,SUMIFS('Bilan GES'!M$6:M$55,'Bilan GES'!S$6:S$55,G34)/(SUMIFS('Bilan GES'!I$61:I$110,'Bilan GES'!S$61:S$110,G34)+SUMIFS('Bilan GES'!M$6:M$55,'Bilan GES'!S$6:S$55,G34)),0)</f>
        <v>0</v>
      </c>
      <c r="BH34" s="246">
        <f>IF((SUMIFS('Bilan GES'!I$61:I$110,'Bilan GES'!S$61:S$110,G34)+SUMIFS('Bilan GES'!M$6:M$55,'Bilan GES'!S$6:S$55,G34))&gt;0,SUMIFS('Bilan GES'!I$61:I$110,'Bilan GES'!S$61:S$110,G34)/(SUMIFS('Bilan GES'!I$61:I$110,'Bilan GES'!S$61:S$110,G34)+SUMIFS('Bilan GES'!M$6:M$55,'Bilan GES'!S$6:S$55,G34)),0)</f>
        <v>0</v>
      </c>
      <c r="BI34" s="86">
        <f t="shared" si="2"/>
        <v>0</v>
      </c>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86"/>
      <c r="CK34" s="86"/>
      <c r="CL34" s="86"/>
      <c r="CM34" s="86"/>
      <c r="CN34" s="86"/>
      <c r="CO34" s="86"/>
      <c r="CP34" s="86"/>
      <c r="CQ34" s="86">
        <f t="shared" si="6"/>
        <v>0</v>
      </c>
      <c r="CR34" s="247">
        <f t="shared" si="7"/>
        <v>0</v>
      </c>
    </row>
    <row r="35" spans="1:96" x14ac:dyDescent="0.25">
      <c r="A35" s="86" t="s">
        <v>319</v>
      </c>
      <c r="B35" s="170"/>
      <c r="C35" s="170">
        <f t="shared" si="0"/>
        <v>0</v>
      </c>
      <c r="D35" s="170">
        <f>SUMIFS('Bilan GES'!T$6:T$55,'Bilan GES'!S$6:S$55,G35)+SUMIFS('Bilan GES'!T$61:T$110,'Bilan GES'!S$61:S$110,G35)</f>
        <v>0</v>
      </c>
      <c r="E35" s="233"/>
      <c r="F35" s="233"/>
      <c r="G35" s="86" t="str">
        <f t="shared" si="1"/>
        <v xml:space="preserve">Unité de production n°32 - </v>
      </c>
      <c r="H35" s="233"/>
      <c r="I35" s="233"/>
      <c r="J35" s="233"/>
      <c r="K35" s="233"/>
      <c r="L35" s="233"/>
      <c r="M35" s="233"/>
      <c r="N35" s="233"/>
      <c r="O35" s="233"/>
      <c r="P35" s="233"/>
      <c r="Q35" s="234"/>
      <c r="R35" s="233"/>
      <c r="S35" s="234"/>
      <c r="T35" s="233"/>
      <c r="U35" s="233"/>
      <c r="V35" s="86" t="str">
        <f t="shared" si="3"/>
        <v/>
      </c>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5"/>
      <c r="AT35" s="235"/>
      <c r="AU35" s="235"/>
      <c r="AV35" s="235"/>
      <c r="AW35" s="235"/>
      <c r="AX35" s="233"/>
      <c r="AY35" s="233"/>
      <c r="AZ35" s="234"/>
      <c r="BA35" s="86">
        <f t="shared" si="4"/>
        <v>0</v>
      </c>
      <c r="BB35" s="86">
        <f t="shared" si="5"/>
        <v>0</v>
      </c>
      <c r="BC35" s="86" t="str">
        <f>IF(H35&lt;&gt;"",IF(H35=Sources!$C$43,(Sources!$D$58*AQ35*AY35*AP35+Sources!$D$61*AP35*AY35*AK35+Sources!$D$61*AX35*AY35*AM35)/(AR35*AS35*AY35/11.28),VLOOKUP(H35,Sources!$C$40:$D$45,2,FALSE)+IF(H35=Sources!$C$42,AJ35,0)),"")</f>
        <v/>
      </c>
      <c r="BD35" s="233"/>
      <c r="BE35" s="233"/>
      <c r="BF35" s="233"/>
      <c r="BG35" s="246">
        <f>IF((SUMIFS('Bilan GES'!I$61:I$110,'Bilan GES'!S$61:S$110,G35)+SUMIFS('Bilan GES'!M$6:M$55,'Bilan GES'!S$6:S$55,G35))&gt;0,SUMIFS('Bilan GES'!M$6:M$55,'Bilan GES'!S$6:S$55,G35)/(SUMIFS('Bilan GES'!I$61:I$110,'Bilan GES'!S$61:S$110,G35)+SUMIFS('Bilan GES'!M$6:M$55,'Bilan GES'!S$6:S$55,G35)),0)</f>
        <v>0</v>
      </c>
      <c r="BH35" s="246">
        <f>IF((SUMIFS('Bilan GES'!I$61:I$110,'Bilan GES'!S$61:S$110,G35)+SUMIFS('Bilan GES'!M$6:M$55,'Bilan GES'!S$6:S$55,G35))&gt;0,SUMIFS('Bilan GES'!I$61:I$110,'Bilan GES'!S$61:S$110,G35)/(SUMIFS('Bilan GES'!I$61:I$110,'Bilan GES'!S$61:S$110,G35)+SUMIFS('Bilan GES'!M$6:M$55,'Bilan GES'!S$6:S$55,G35)),0)</f>
        <v>0</v>
      </c>
      <c r="BI35" s="86">
        <f t="shared" si="2"/>
        <v>0</v>
      </c>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86"/>
      <c r="CK35" s="86"/>
      <c r="CL35" s="86"/>
      <c r="CM35" s="86"/>
      <c r="CN35" s="86"/>
      <c r="CO35" s="86"/>
      <c r="CP35" s="86"/>
      <c r="CQ35" s="86">
        <f t="shared" si="6"/>
        <v>0</v>
      </c>
      <c r="CR35" s="247">
        <f t="shared" si="7"/>
        <v>0</v>
      </c>
    </row>
    <row r="36" spans="1:96" x14ac:dyDescent="0.25">
      <c r="A36" s="86" t="s">
        <v>320</v>
      </c>
      <c r="B36" s="170"/>
      <c r="C36" s="170">
        <f t="shared" ref="C36:C53" si="8">IF(H36="Electrolyse de l'eau avec raccordement direct avec des EnR sans soutirage réseau",V36/2,IF(H36="Electrolyse de l'eau avec raccordement réseau",60000*O36,IF(H36="Pyrolyse/gazéification",BB36/2,0)))</f>
        <v>0</v>
      </c>
      <c r="D36" s="170">
        <f>SUMIFS('Bilan GES'!T$6:T$55,'Bilan GES'!S$6:S$55,G36)+SUMIFS('Bilan GES'!T$61:T$110,'Bilan GES'!S$61:S$110,G36)</f>
        <v>0</v>
      </c>
      <c r="E36" s="233"/>
      <c r="F36" s="233"/>
      <c r="G36" s="86" t="str">
        <f t="shared" ref="G36:G53" si="9">A36&amp;" - "&amp;E36</f>
        <v xml:space="preserve">Unité de production n°33 - </v>
      </c>
      <c r="H36" s="233"/>
      <c r="I36" s="233"/>
      <c r="J36" s="233"/>
      <c r="K36" s="233"/>
      <c r="L36" s="233"/>
      <c r="M36" s="233"/>
      <c r="N36" s="233"/>
      <c r="O36" s="233"/>
      <c r="P36" s="233"/>
      <c r="Q36" s="234"/>
      <c r="R36" s="233"/>
      <c r="S36" s="234"/>
      <c r="T36" s="233"/>
      <c r="U36" s="233"/>
      <c r="V36" s="86" t="str">
        <f t="shared" si="3"/>
        <v/>
      </c>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5"/>
      <c r="AT36" s="235"/>
      <c r="AU36" s="235"/>
      <c r="AV36" s="235"/>
      <c r="AW36" s="235"/>
      <c r="AX36" s="233"/>
      <c r="AY36" s="233"/>
      <c r="AZ36" s="234"/>
      <c r="BA36" s="86">
        <f t="shared" si="4"/>
        <v>0</v>
      </c>
      <c r="BB36" s="86">
        <f t="shared" si="5"/>
        <v>0</v>
      </c>
      <c r="BC36" s="86" t="str">
        <f>IF(H36&lt;&gt;"",IF(H36=Sources!$C$43,(Sources!$D$58*AQ36*AY36*AP36+Sources!$D$61*AP36*AY36*AK36+Sources!$D$61*AX36*AY36*AM36)/(AR36*AS36*AY36/11.28),VLOOKUP(H36,Sources!$C$40:$D$45,2,FALSE)+IF(H36=Sources!$C$42,AJ36,0)),"")</f>
        <v/>
      </c>
      <c r="BD36" s="233"/>
      <c r="BE36" s="233"/>
      <c r="BF36" s="233"/>
      <c r="BG36" s="246">
        <f>IF((SUMIFS('Bilan GES'!I$61:I$110,'Bilan GES'!S$61:S$110,G36)+SUMIFS('Bilan GES'!M$6:M$55,'Bilan GES'!S$6:S$55,G36))&gt;0,SUMIFS('Bilan GES'!M$6:M$55,'Bilan GES'!S$6:S$55,G36)/(SUMIFS('Bilan GES'!I$61:I$110,'Bilan GES'!S$61:S$110,G36)+SUMIFS('Bilan GES'!M$6:M$55,'Bilan GES'!S$6:S$55,G36)),0)</f>
        <v>0</v>
      </c>
      <c r="BH36" s="246">
        <f>IF((SUMIFS('Bilan GES'!I$61:I$110,'Bilan GES'!S$61:S$110,G36)+SUMIFS('Bilan GES'!M$6:M$55,'Bilan GES'!S$6:S$55,G36))&gt;0,SUMIFS('Bilan GES'!I$61:I$110,'Bilan GES'!S$61:S$110,G36)/(SUMIFS('Bilan GES'!I$61:I$110,'Bilan GES'!S$61:S$110,G36)+SUMIFS('Bilan GES'!M$6:M$55,'Bilan GES'!S$6:S$55,G36)),0)</f>
        <v>0</v>
      </c>
      <c r="BI36" s="86">
        <f t="shared" ref="BI36:BI67" si="10">IF(BG36&lt;&gt;"",O36*(BG36*cout_SMR+BH36*cout_raffinerie),0)</f>
        <v>0</v>
      </c>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86"/>
      <c r="CK36" s="86"/>
      <c r="CL36" s="86"/>
      <c r="CM36" s="86"/>
      <c r="CN36" s="86"/>
      <c r="CO36" s="86"/>
      <c r="CP36" s="86"/>
      <c r="CQ36" s="86">
        <f t="shared" si="6"/>
        <v>0</v>
      </c>
      <c r="CR36" s="247">
        <f t="shared" si="7"/>
        <v>0</v>
      </c>
    </row>
    <row r="37" spans="1:96" x14ac:dyDescent="0.25">
      <c r="A37" s="86" t="s">
        <v>321</v>
      </c>
      <c r="B37" s="170"/>
      <c r="C37" s="170">
        <f t="shared" si="8"/>
        <v>0</v>
      </c>
      <c r="D37" s="170">
        <f>SUMIFS('Bilan GES'!T$6:T$55,'Bilan GES'!S$6:S$55,G37)+SUMIFS('Bilan GES'!T$61:T$110,'Bilan GES'!S$61:S$110,G37)</f>
        <v>0</v>
      </c>
      <c r="E37" s="233"/>
      <c r="F37" s="233"/>
      <c r="G37" s="86" t="str">
        <f t="shared" si="9"/>
        <v xml:space="preserve">Unité de production n°34 - </v>
      </c>
      <c r="H37" s="233"/>
      <c r="I37" s="233"/>
      <c r="J37" s="233"/>
      <c r="K37" s="233"/>
      <c r="L37" s="233"/>
      <c r="M37" s="233"/>
      <c r="N37" s="233"/>
      <c r="O37" s="233"/>
      <c r="P37" s="233"/>
      <c r="Q37" s="234"/>
      <c r="R37" s="233"/>
      <c r="S37" s="234"/>
      <c r="T37" s="233"/>
      <c r="U37" s="233"/>
      <c r="V37" s="86" t="str">
        <f t="shared" si="3"/>
        <v/>
      </c>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5"/>
      <c r="AT37" s="235"/>
      <c r="AU37" s="235"/>
      <c r="AV37" s="235"/>
      <c r="AW37" s="235"/>
      <c r="AX37" s="233"/>
      <c r="AY37" s="233"/>
      <c r="AZ37" s="234"/>
      <c r="BA37" s="86">
        <f t="shared" si="4"/>
        <v>0</v>
      </c>
      <c r="BB37" s="86">
        <f t="shared" si="5"/>
        <v>0</v>
      </c>
      <c r="BC37" s="86" t="str">
        <f>IF(H37&lt;&gt;"",IF(H37=Sources!$C$43,(Sources!$D$58*AQ37*AY37*AP37+Sources!$D$61*AP37*AY37*AK37+Sources!$D$61*AX37*AY37*AM37)/(AR37*AS37*AY37/11.28),VLOOKUP(H37,Sources!$C$40:$D$45,2,FALSE)+IF(H37=Sources!$C$42,AJ37,0)),"")</f>
        <v/>
      </c>
      <c r="BD37" s="233"/>
      <c r="BE37" s="233"/>
      <c r="BF37" s="233"/>
      <c r="BG37" s="246">
        <f>IF((SUMIFS('Bilan GES'!I$61:I$110,'Bilan GES'!S$61:S$110,G37)+SUMIFS('Bilan GES'!M$6:M$55,'Bilan GES'!S$6:S$55,G37))&gt;0,SUMIFS('Bilan GES'!M$6:M$55,'Bilan GES'!S$6:S$55,G37)/(SUMIFS('Bilan GES'!I$61:I$110,'Bilan GES'!S$61:S$110,G37)+SUMIFS('Bilan GES'!M$6:M$55,'Bilan GES'!S$6:S$55,G37)),0)</f>
        <v>0</v>
      </c>
      <c r="BH37" s="246">
        <f>IF((SUMIFS('Bilan GES'!I$61:I$110,'Bilan GES'!S$61:S$110,G37)+SUMIFS('Bilan GES'!M$6:M$55,'Bilan GES'!S$6:S$55,G37))&gt;0,SUMIFS('Bilan GES'!I$61:I$110,'Bilan GES'!S$61:S$110,G37)/(SUMIFS('Bilan GES'!I$61:I$110,'Bilan GES'!S$61:S$110,G37)+SUMIFS('Bilan GES'!M$6:M$55,'Bilan GES'!S$6:S$55,G37)),0)</f>
        <v>0</v>
      </c>
      <c r="BI37" s="86">
        <f t="shared" si="10"/>
        <v>0</v>
      </c>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86"/>
      <c r="CK37" s="86"/>
      <c r="CL37" s="86"/>
      <c r="CM37" s="86"/>
      <c r="CN37" s="86"/>
      <c r="CO37" s="86"/>
      <c r="CP37" s="86"/>
      <c r="CQ37" s="86">
        <f t="shared" si="6"/>
        <v>0</v>
      </c>
      <c r="CR37" s="247">
        <f t="shared" si="7"/>
        <v>0</v>
      </c>
    </row>
    <row r="38" spans="1:96" x14ac:dyDescent="0.25">
      <c r="A38" s="86" t="s">
        <v>322</v>
      </c>
      <c r="B38" s="170"/>
      <c r="C38" s="170">
        <f t="shared" si="8"/>
        <v>0</v>
      </c>
      <c r="D38" s="170">
        <f>SUMIFS('Bilan GES'!T$6:T$55,'Bilan GES'!S$6:S$55,G38)+SUMIFS('Bilan GES'!T$61:T$110,'Bilan GES'!S$61:S$110,G38)</f>
        <v>0</v>
      </c>
      <c r="E38" s="233"/>
      <c r="F38" s="233"/>
      <c r="G38" s="86" t="str">
        <f t="shared" si="9"/>
        <v xml:space="preserve">Unité de production n°35 - </v>
      </c>
      <c r="H38" s="233"/>
      <c r="I38" s="233"/>
      <c r="J38" s="233"/>
      <c r="K38" s="233"/>
      <c r="L38" s="233"/>
      <c r="M38" s="233"/>
      <c r="N38" s="233"/>
      <c r="O38" s="233"/>
      <c r="P38" s="233"/>
      <c r="Q38" s="234"/>
      <c r="R38" s="233"/>
      <c r="S38" s="234"/>
      <c r="T38" s="233"/>
      <c r="U38" s="233"/>
      <c r="V38" s="86" t="str">
        <f t="shared" si="3"/>
        <v/>
      </c>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5"/>
      <c r="AT38" s="235"/>
      <c r="AU38" s="235"/>
      <c r="AV38" s="235"/>
      <c r="AW38" s="235"/>
      <c r="AX38" s="233"/>
      <c r="AY38" s="233"/>
      <c r="AZ38" s="234"/>
      <c r="BA38" s="86">
        <f t="shared" si="4"/>
        <v>0</v>
      </c>
      <c r="BB38" s="86">
        <f t="shared" si="5"/>
        <v>0</v>
      </c>
      <c r="BC38" s="86" t="str">
        <f>IF(H38&lt;&gt;"",IF(H38=Sources!$C$43,(Sources!$D$58*AQ38*AY38*AP38+Sources!$D$61*AP38*AY38*AK38+Sources!$D$61*AX38*AY38*AM38)/(AR38*AS38*AY38/11.28),VLOOKUP(H38,Sources!$C$40:$D$45,2,FALSE)+IF(H38=Sources!$C$42,AJ38,0)),"")</f>
        <v/>
      </c>
      <c r="BD38" s="233"/>
      <c r="BE38" s="233"/>
      <c r="BF38" s="233"/>
      <c r="BG38" s="246">
        <f>IF((SUMIFS('Bilan GES'!I$61:I$110,'Bilan GES'!S$61:S$110,G38)+SUMIFS('Bilan GES'!M$6:M$55,'Bilan GES'!S$6:S$55,G38))&gt;0,SUMIFS('Bilan GES'!M$6:M$55,'Bilan GES'!S$6:S$55,G38)/(SUMIFS('Bilan GES'!I$61:I$110,'Bilan GES'!S$61:S$110,G38)+SUMIFS('Bilan GES'!M$6:M$55,'Bilan GES'!S$6:S$55,G38)),0)</f>
        <v>0</v>
      </c>
      <c r="BH38" s="246">
        <f>IF((SUMIFS('Bilan GES'!I$61:I$110,'Bilan GES'!S$61:S$110,G38)+SUMIFS('Bilan GES'!M$6:M$55,'Bilan GES'!S$6:S$55,G38))&gt;0,SUMIFS('Bilan GES'!I$61:I$110,'Bilan GES'!S$61:S$110,G38)/(SUMIFS('Bilan GES'!I$61:I$110,'Bilan GES'!S$61:S$110,G38)+SUMIFS('Bilan GES'!M$6:M$55,'Bilan GES'!S$6:S$55,G38)),0)</f>
        <v>0</v>
      </c>
      <c r="BI38" s="86">
        <f t="shared" si="10"/>
        <v>0</v>
      </c>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86"/>
      <c r="CK38" s="86"/>
      <c r="CL38" s="86"/>
      <c r="CM38" s="86"/>
      <c r="CN38" s="86"/>
      <c r="CO38" s="86"/>
      <c r="CP38" s="86"/>
      <c r="CQ38" s="86">
        <f t="shared" si="6"/>
        <v>0</v>
      </c>
      <c r="CR38" s="247">
        <f t="shared" si="7"/>
        <v>0</v>
      </c>
    </row>
    <row r="39" spans="1:96" x14ac:dyDescent="0.25">
      <c r="A39" s="86" t="s">
        <v>323</v>
      </c>
      <c r="B39" s="170"/>
      <c r="C39" s="170">
        <f t="shared" si="8"/>
        <v>0</v>
      </c>
      <c r="D39" s="170">
        <f>SUMIFS('Bilan GES'!T$6:T$55,'Bilan GES'!S$6:S$55,G39)+SUMIFS('Bilan GES'!T$61:T$110,'Bilan GES'!S$61:S$110,G39)</f>
        <v>0</v>
      </c>
      <c r="E39" s="233"/>
      <c r="F39" s="233"/>
      <c r="G39" s="86" t="str">
        <f t="shared" si="9"/>
        <v xml:space="preserve">Unité de production n°36 - </v>
      </c>
      <c r="H39" s="233"/>
      <c r="I39" s="233"/>
      <c r="J39" s="233"/>
      <c r="K39" s="233"/>
      <c r="L39" s="233"/>
      <c r="M39" s="233"/>
      <c r="N39" s="233"/>
      <c r="O39" s="233"/>
      <c r="P39" s="233"/>
      <c r="Q39" s="234"/>
      <c r="R39" s="233"/>
      <c r="S39" s="234"/>
      <c r="T39" s="233"/>
      <c r="U39" s="233"/>
      <c r="V39" s="86" t="str">
        <f t="shared" si="3"/>
        <v/>
      </c>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5"/>
      <c r="AT39" s="235"/>
      <c r="AU39" s="235"/>
      <c r="AV39" s="235"/>
      <c r="AW39" s="235"/>
      <c r="AX39" s="233"/>
      <c r="AY39" s="233"/>
      <c r="AZ39" s="234"/>
      <c r="BA39" s="86">
        <f t="shared" si="4"/>
        <v>0</v>
      </c>
      <c r="BB39" s="86">
        <f t="shared" si="5"/>
        <v>0</v>
      </c>
      <c r="BC39" s="86" t="str">
        <f>IF(H39&lt;&gt;"",IF(H39=Sources!$C$43,(Sources!$D$58*AQ39*AY39*AP39+Sources!$D$61*AP39*AY39*AK39+Sources!$D$61*AX39*AY39*AM39)/(AR39*AS39*AY39/11.28),VLOOKUP(H39,Sources!$C$40:$D$45,2,FALSE)+IF(H39=Sources!$C$42,AJ39,0)),"")</f>
        <v/>
      </c>
      <c r="BD39" s="233"/>
      <c r="BE39" s="233"/>
      <c r="BF39" s="233"/>
      <c r="BG39" s="246">
        <f>IF((SUMIFS('Bilan GES'!I$61:I$110,'Bilan GES'!S$61:S$110,G39)+SUMIFS('Bilan GES'!M$6:M$55,'Bilan GES'!S$6:S$55,G39))&gt;0,SUMIFS('Bilan GES'!M$6:M$55,'Bilan GES'!S$6:S$55,G39)/(SUMIFS('Bilan GES'!I$61:I$110,'Bilan GES'!S$61:S$110,G39)+SUMIFS('Bilan GES'!M$6:M$55,'Bilan GES'!S$6:S$55,G39)),0)</f>
        <v>0</v>
      </c>
      <c r="BH39" s="246">
        <f>IF((SUMIFS('Bilan GES'!I$61:I$110,'Bilan GES'!S$61:S$110,G39)+SUMIFS('Bilan GES'!M$6:M$55,'Bilan GES'!S$6:S$55,G39))&gt;0,SUMIFS('Bilan GES'!I$61:I$110,'Bilan GES'!S$61:S$110,G39)/(SUMIFS('Bilan GES'!I$61:I$110,'Bilan GES'!S$61:S$110,G39)+SUMIFS('Bilan GES'!M$6:M$55,'Bilan GES'!S$6:S$55,G39)),0)</f>
        <v>0</v>
      </c>
      <c r="BI39" s="86">
        <f t="shared" si="10"/>
        <v>0</v>
      </c>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86"/>
      <c r="CK39" s="86"/>
      <c r="CL39" s="86"/>
      <c r="CM39" s="86"/>
      <c r="CN39" s="86"/>
      <c r="CO39" s="86"/>
      <c r="CP39" s="86"/>
      <c r="CQ39" s="86">
        <f t="shared" si="6"/>
        <v>0</v>
      </c>
      <c r="CR39" s="247">
        <f t="shared" si="7"/>
        <v>0</v>
      </c>
    </row>
    <row r="40" spans="1:96" x14ac:dyDescent="0.25">
      <c r="A40" s="86" t="s">
        <v>324</v>
      </c>
      <c r="B40" s="170"/>
      <c r="C40" s="170">
        <f t="shared" si="8"/>
        <v>0</v>
      </c>
      <c r="D40" s="170">
        <f>SUMIFS('Bilan GES'!T$6:T$55,'Bilan GES'!S$6:S$55,G40)+SUMIFS('Bilan GES'!T$61:T$110,'Bilan GES'!S$61:S$110,G40)</f>
        <v>0</v>
      </c>
      <c r="E40" s="233"/>
      <c r="F40" s="233"/>
      <c r="G40" s="86" t="str">
        <f t="shared" si="9"/>
        <v xml:space="preserve">Unité de production n°37 - </v>
      </c>
      <c r="H40" s="233"/>
      <c r="I40" s="233"/>
      <c r="J40" s="233"/>
      <c r="K40" s="233"/>
      <c r="L40" s="233"/>
      <c r="M40" s="233"/>
      <c r="N40" s="233"/>
      <c r="O40" s="233"/>
      <c r="P40" s="233"/>
      <c r="Q40" s="234"/>
      <c r="R40" s="233"/>
      <c r="S40" s="234"/>
      <c r="T40" s="233"/>
      <c r="U40" s="233"/>
      <c r="V40" s="86" t="str">
        <f t="shared" si="3"/>
        <v/>
      </c>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5"/>
      <c r="AT40" s="235"/>
      <c r="AU40" s="235"/>
      <c r="AV40" s="235"/>
      <c r="AW40" s="235"/>
      <c r="AX40" s="233"/>
      <c r="AY40" s="233"/>
      <c r="AZ40" s="234"/>
      <c r="BA40" s="86">
        <f t="shared" si="4"/>
        <v>0</v>
      </c>
      <c r="BB40" s="86">
        <f t="shared" si="5"/>
        <v>0</v>
      </c>
      <c r="BC40" s="86" t="str">
        <f>IF(H40&lt;&gt;"",IF(H40=Sources!$C$43,(Sources!$D$58*AQ40*AY40*AP40+Sources!$D$61*AP40*AY40*AK40+Sources!$D$61*AX40*AY40*AM40)/(AR40*AS40*AY40/11.28),VLOOKUP(H40,Sources!$C$40:$D$45,2,FALSE)+IF(H40=Sources!$C$42,AJ40,0)),"")</f>
        <v/>
      </c>
      <c r="BD40" s="233"/>
      <c r="BE40" s="233"/>
      <c r="BF40" s="233"/>
      <c r="BG40" s="246">
        <f>IF((SUMIFS('Bilan GES'!I$61:I$110,'Bilan GES'!S$61:S$110,G40)+SUMIFS('Bilan GES'!M$6:M$55,'Bilan GES'!S$6:S$55,G40))&gt;0,SUMIFS('Bilan GES'!M$6:M$55,'Bilan GES'!S$6:S$55,G40)/(SUMIFS('Bilan GES'!I$61:I$110,'Bilan GES'!S$61:S$110,G40)+SUMIFS('Bilan GES'!M$6:M$55,'Bilan GES'!S$6:S$55,G40)),0)</f>
        <v>0</v>
      </c>
      <c r="BH40" s="246">
        <f>IF((SUMIFS('Bilan GES'!I$61:I$110,'Bilan GES'!S$61:S$110,G40)+SUMIFS('Bilan GES'!M$6:M$55,'Bilan GES'!S$6:S$55,G40))&gt;0,SUMIFS('Bilan GES'!I$61:I$110,'Bilan GES'!S$61:S$110,G40)/(SUMIFS('Bilan GES'!I$61:I$110,'Bilan GES'!S$61:S$110,G40)+SUMIFS('Bilan GES'!M$6:M$55,'Bilan GES'!S$6:S$55,G40)),0)</f>
        <v>0</v>
      </c>
      <c r="BI40" s="86">
        <f t="shared" si="10"/>
        <v>0</v>
      </c>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86"/>
      <c r="CK40" s="86"/>
      <c r="CL40" s="86"/>
      <c r="CM40" s="86"/>
      <c r="CN40" s="86"/>
      <c r="CO40" s="86"/>
      <c r="CP40" s="86"/>
      <c r="CQ40" s="86">
        <f t="shared" si="6"/>
        <v>0</v>
      </c>
      <c r="CR40" s="247">
        <f t="shared" si="7"/>
        <v>0</v>
      </c>
    </row>
    <row r="41" spans="1:96" x14ac:dyDescent="0.25">
      <c r="A41" s="86" t="s">
        <v>325</v>
      </c>
      <c r="B41" s="170"/>
      <c r="C41" s="170">
        <f t="shared" si="8"/>
        <v>0</v>
      </c>
      <c r="D41" s="170">
        <f>SUMIFS('Bilan GES'!T$6:T$55,'Bilan GES'!S$6:S$55,G41)+SUMIFS('Bilan GES'!T$61:T$110,'Bilan GES'!S$61:S$110,G41)</f>
        <v>0</v>
      </c>
      <c r="E41" s="233"/>
      <c r="F41" s="233"/>
      <c r="G41" s="86" t="str">
        <f t="shared" si="9"/>
        <v xml:space="preserve">Unité de production n°38 - </v>
      </c>
      <c r="H41" s="233"/>
      <c r="I41" s="233"/>
      <c r="J41" s="233"/>
      <c r="K41" s="233"/>
      <c r="L41" s="233"/>
      <c r="M41" s="233"/>
      <c r="N41" s="233"/>
      <c r="O41" s="233"/>
      <c r="P41" s="233"/>
      <c r="Q41" s="234"/>
      <c r="R41" s="233"/>
      <c r="S41" s="234"/>
      <c r="T41" s="233"/>
      <c r="U41" s="233"/>
      <c r="V41" s="86" t="str">
        <f t="shared" si="3"/>
        <v/>
      </c>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5"/>
      <c r="AT41" s="235"/>
      <c r="AU41" s="235"/>
      <c r="AV41" s="235"/>
      <c r="AW41" s="235"/>
      <c r="AX41" s="233"/>
      <c r="AY41" s="233"/>
      <c r="AZ41" s="234"/>
      <c r="BA41" s="86">
        <f t="shared" si="4"/>
        <v>0</v>
      </c>
      <c r="BB41" s="86">
        <f t="shared" si="5"/>
        <v>0</v>
      </c>
      <c r="BC41" s="86" t="str">
        <f>IF(H41&lt;&gt;"",IF(H41=Sources!$C$43,(Sources!$D$58*AQ41*AY41*AP41+Sources!$D$61*AP41*AY41*AK41+Sources!$D$61*AX41*AY41*AM41)/(AR41*AS41*AY41/11.28),VLOOKUP(H41,Sources!$C$40:$D$45,2,FALSE)+IF(H41=Sources!$C$42,AJ41,0)),"")</f>
        <v/>
      </c>
      <c r="BD41" s="233"/>
      <c r="BE41" s="233"/>
      <c r="BF41" s="233"/>
      <c r="BG41" s="246">
        <f>IF((SUMIFS('Bilan GES'!I$61:I$110,'Bilan GES'!S$61:S$110,G41)+SUMIFS('Bilan GES'!M$6:M$55,'Bilan GES'!S$6:S$55,G41))&gt;0,SUMIFS('Bilan GES'!M$6:M$55,'Bilan GES'!S$6:S$55,G41)/(SUMIFS('Bilan GES'!I$61:I$110,'Bilan GES'!S$61:S$110,G41)+SUMIFS('Bilan GES'!M$6:M$55,'Bilan GES'!S$6:S$55,G41)),0)</f>
        <v>0</v>
      </c>
      <c r="BH41" s="246">
        <f>IF((SUMIFS('Bilan GES'!I$61:I$110,'Bilan GES'!S$61:S$110,G41)+SUMIFS('Bilan GES'!M$6:M$55,'Bilan GES'!S$6:S$55,G41))&gt;0,SUMIFS('Bilan GES'!I$61:I$110,'Bilan GES'!S$61:S$110,G41)/(SUMIFS('Bilan GES'!I$61:I$110,'Bilan GES'!S$61:S$110,G41)+SUMIFS('Bilan GES'!M$6:M$55,'Bilan GES'!S$6:S$55,G41)),0)</f>
        <v>0</v>
      </c>
      <c r="BI41" s="86">
        <f t="shared" si="10"/>
        <v>0</v>
      </c>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86"/>
      <c r="CK41" s="86"/>
      <c r="CL41" s="86"/>
      <c r="CM41" s="86"/>
      <c r="CN41" s="86"/>
      <c r="CO41" s="86"/>
      <c r="CP41" s="86"/>
      <c r="CQ41" s="86">
        <f t="shared" si="6"/>
        <v>0</v>
      </c>
      <c r="CR41" s="247">
        <f t="shared" si="7"/>
        <v>0</v>
      </c>
    </row>
    <row r="42" spans="1:96" x14ac:dyDescent="0.25">
      <c r="A42" s="86" t="s">
        <v>326</v>
      </c>
      <c r="B42" s="170"/>
      <c r="C42" s="170">
        <f t="shared" si="8"/>
        <v>0</v>
      </c>
      <c r="D42" s="170">
        <f>SUMIFS('Bilan GES'!T$6:T$55,'Bilan GES'!S$6:S$55,G42)+SUMIFS('Bilan GES'!T$61:T$110,'Bilan GES'!S$61:S$110,G42)</f>
        <v>0</v>
      </c>
      <c r="E42" s="233"/>
      <c r="F42" s="233"/>
      <c r="G42" s="86" t="str">
        <f t="shared" si="9"/>
        <v xml:space="preserve">Unité de production n°39 - </v>
      </c>
      <c r="H42" s="233"/>
      <c r="I42" s="233"/>
      <c r="J42" s="233"/>
      <c r="K42" s="233"/>
      <c r="L42" s="233"/>
      <c r="M42" s="233"/>
      <c r="N42" s="233"/>
      <c r="O42" s="233"/>
      <c r="P42" s="233"/>
      <c r="Q42" s="234"/>
      <c r="R42" s="233"/>
      <c r="S42" s="234"/>
      <c r="T42" s="233"/>
      <c r="U42" s="233"/>
      <c r="V42" s="86" t="str">
        <f t="shared" si="3"/>
        <v/>
      </c>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5"/>
      <c r="AT42" s="235"/>
      <c r="AU42" s="235"/>
      <c r="AV42" s="235"/>
      <c r="AW42" s="235"/>
      <c r="AX42" s="233"/>
      <c r="AY42" s="233"/>
      <c r="AZ42" s="234"/>
      <c r="BA42" s="86">
        <f t="shared" si="4"/>
        <v>0</v>
      </c>
      <c r="BB42" s="86">
        <f t="shared" si="5"/>
        <v>0</v>
      </c>
      <c r="BC42" s="86" t="str">
        <f>IF(H42&lt;&gt;"",IF(H42=Sources!$C$43,(Sources!$D$58*AQ42*AY42*AP42+Sources!$D$61*AP42*AY42*AK42+Sources!$D$61*AX42*AY42*AM42)/(AR42*AS42*AY42/11.28),VLOOKUP(H42,Sources!$C$40:$D$45,2,FALSE)+IF(H42=Sources!$C$42,AJ42,0)),"")</f>
        <v/>
      </c>
      <c r="BD42" s="233"/>
      <c r="BE42" s="233"/>
      <c r="BF42" s="233"/>
      <c r="BG42" s="246">
        <f>IF((SUMIFS('Bilan GES'!I$61:I$110,'Bilan GES'!S$61:S$110,G42)+SUMIFS('Bilan GES'!M$6:M$55,'Bilan GES'!S$6:S$55,G42))&gt;0,SUMIFS('Bilan GES'!M$6:M$55,'Bilan GES'!S$6:S$55,G42)/(SUMIFS('Bilan GES'!I$61:I$110,'Bilan GES'!S$61:S$110,G42)+SUMIFS('Bilan GES'!M$6:M$55,'Bilan GES'!S$6:S$55,G42)),0)</f>
        <v>0</v>
      </c>
      <c r="BH42" s="246">
        <f>IF((SUMIFS('Bilan GES'!I$61:I$110,'Bilan GES'!S$61:S$110,G42)+SUMIFS('Bilan GES'!M$6:M$55,'Bilan GES'!S$6:S$55,G42))&gt;0,SUMIFS('Bilan GES'!I$61:I$110,'Bilan GES'!S$61:S$110,G42)/(SUMIFS('Bilan GES'!I$61:I$110,'Bilan GES'!S$61:S$110,G42)+SUMIFS('Bilan GES'!M$6:M$55,'Bilan GES'!S$6:S$55,G42)),0)</f>
        <v>0</v>
      </c>
      <c r="BI42" s="86">
        <f t="shared" si="10"/>
        <v>0</v>
      </c>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86"/>
      <c r="CK42" s="86"/>
      <c r="CL42" s="86"/>
      <c r="CM42" s="86"/>
      <c r="CN42" s="86"/>
      <c r="CO42" s="86"/>
      <c r="CP42" s="86"/>
      <c r="CQ42" s="86">
        <f t="shared" si="6"/>
        <v>0</v>
      </c>
      <c r="CR42" s="247">
        <f t="shared" si="7"/>
        <v>0</v>
      </c>
    </row>
    <row r="43" spans="1:96" x14ac:dyDescent="0.25">
      <c r="A43" s="86" t="s">
        <v>327</v>
      </c>
      <c r="B43" s="170"/>
      <c r="C43" s="170">
        <f t="shared" si="8"/>
        <v>0</v>
      </c>
      <c r="D43" s="170">
        <f>SUMIFS('Bilan GES'!T$6:T$55,'Bilan GES'!S$6:S$55,G43)+SUMIFS('Bilan GES'!T$61:T$110,'Bilan GES'!S$61:S$110,G43)</f>
        <v>0</v>
      </c>
      <c r="E43" s="233"/>
      <c r="F43" s="233"/>
      <c r="G43" s="86" t="str">
        <f t="shared" si="9"/>
        <v xml:space="preserve">Unité de production n°40 - </v>
      </c>
      <c r="H43" s="233"/>
      <c r="I43" s="233"/>
      <c r="J43" s="233"/>
      <c r="K43" s="233"/>
      <c r="L43" s="233"/>
      <c r="M43" s="233"/>
      <c r="N43" s="233"/>
      <c r="O43" s="233"/>
      <c r="P43" s="233"/>
      <c r="Q43" s="234"/>
      <c r="R43" s="233"/>
      <c r="S43" s="234"/>
      <c r="T43" s="233"/>
      <c r="U43" s="233"/>
      <c r="V43" s="86" t="str">
        <f t="shared" si="3"/>
        <v/>
      </c>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5"/>
      <c r="AT43" s="235"/>
      <c r="AU43" s="235"/>
      <c r="AV43" s="235"/>
      <c r="AW43" s="235"/>
      <c r="AX43" s="233"/>
      <c r="AY43" s="233"/>
      <c r="AZ43" s="234"/>
      <c r="BA43" s="86">
        <f t="shared" si="4"/>
        <v>0</v>
      </c>
      <c r="BB43" s="86">
        <f t="shared" si="5"/>
        <v>0</v>
      </c>
      <c r="BC43" s="86" t="str">
        <f>IF(H43&lt;&gt;"",IF(H43=Sources!$C$43,(Sources!$D$58*AQ43*AY43*AP43+Sources!$D$61*AP43*AY43*AK43+Sources!$D$61*AX43*AY43*AM43)/(AR43*AS43*AY43/11.28),VLOOKUP(H43,Sources!$C$40:$D$45,2,FALSE)+IF(H43=Sources!$C$42,AJ43,0)),"")</f>
        <v/>
      </c>
      <c r="BD43" s="233"/>
      <c r="BE43" s="233"/>
      <c r="BF43" s="233"/>
      <c r="BG43" s="246">
        <f>IF((SUMIFS('Bilan GES'!I$61:I$110,'Bilan GES'!S$61:S$110,G43)+SUMIFS('Bilan GES'!M$6:M$55,'Bilan GES'!S$6:S$55,G43))&gt;0,SUMIFS('Bilan GES'!M$6:M$55,'Bilan GES'!S$6:S$55,G43)/(SUMIFS('Bilan GES'!I$61:I$110,'Bilan GES'!S$61:S$110,G43)+SUMIFS('Bilan GES'!M$6:M$55,'Bilan GES'!S$6:S$55,G43)),0)</f>
        <v>0</v>
      </c>
      <c r="BH43" s="246">
        <f>IF((SUMIFS('Bilan GES'!I$61:I$110,'Bilan GES'!S$61:S$110,G43)+SUMIFS('Bilan GES'!M$6:M$55,'Bilan GES'!S$6:S$55,G43))&gt;0,SUMIFS('Bilan GES'!I$61:I$110,'Bilan GES'!S$61:S$110,G43)/(SUMIFS('Bilan GES'!I$61:I$110,'Bilan GES'!S$61:S$110,G43)+SUMIFS('Bilan GES'!M$6:M$55,'Bilan GES'!S$6:S$55,G43)),0)</f>
        <v>0</v>
      </c>
      <c r="BI43" s="86">
        <f t="shared" si="10"/>
        <v>0</v>
      </c>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86"/>
      <c r="CK43" s="86"/>
      <c r="CL43" s="86"/>
      <c r="CM43" s="86"/>
      <c r="CN43" s="86"/>
      <c r="CO43" s="86"/>
      <c r="CP43" s="86"/>
      <c r="CQ43" s="86">
        <f t="shared" si="6"/>
        <v>0</v>
      </c>
      <c r="CR43" s="247">
        <f t="shared" si="7"/>
        <v>0</v>
      </c>
    </row>
    <row r="44" spans="1:96" x14ac:dyDescent="0.25">
      <c r="A44" s="86" t="s">
        <v>328</v>
      </c>
      <c r="B44" s="170"/>
      <c r="C44" s="170">
        <f t="shared" si="8"/>
        <v>0</v>
      </c>
      <c r="D44" s="170">
        <f>SUMIFS('Bilan GES'!T$6:T$55,'Bilan GES'!S$6:S$55,G44)+SUMIFS('Bilan GES'!T$61:T$110,'Bilan GES'!S$61:S$110,G44)</f>
        <v>0</v>
      </c>
      <c r="E44" s="233"/>
      <c r="F44" s="233"/>
      <c r="G44" s="86" t="str">
        <f t="shared" si="9"/>
        <v xml:space="preserve">Unité de production n°41 - </v>
      </c>
      <c r="H44" s="233"/>
      <c r="I44" s="233"/>
      <c r="J44" s="233"/>
      <c r="K44" s="233"/>
      <c r="L44" s="233"/>
      <c r="M44" s="233"/>
      <c r="N44" s="233"/>
      <c r="O44" s="233"/>
      <c r="P44" s="233"/>
      <c r="Q44" s="234"/>
      <c r="R44" s="233"/>
      <c r="S44" s="234"/>
      <c r="T44" s="233"/>
      <c r="U44" s="233"/>
      <c r="V44" s="86" t="str">
        <f t="shared" si="3"/>
        <v/>
      </c>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5"/>
      <c r="AT44" s="235"/>
      <c r="AU44" s="235"/>
      <c r="AV44" s="235"/>
      <c r="AW44" s="235"/>
      <c r="AX44" s="233"/>
      <c r="AY44" s="233"/>
      <c r="AZ44" s="234"/>
      <c r="BA44" s="86">
        <f t="shared" si="4"/>
        <v>0</v>
      </c>
      <c r="BB44" s="86">
        <f t="shared" si="5"/>
        <v>0</v>
      </c>
      <c r="BC44" s="86" t="str">
        <f>IF(H44&lt;&gt;"",IF(H44=Sources!$C$43,(Sources!$D$58*AQ44*AY44*AP44+Sources!$D$61*AP44*AY44*AK44+Sources!$D$61*AX44*AY44*AM44)/(AR44*AS44*AY44/11.28),VLOOKUP(H44,Sources!$C$40:$D$45,2,FALSE)+IF(H44=Sources!$C$42,AJ44,0)),"")</f>
        <v/>
      </c>
      <c r="BD44" s="233"/>
      <c r="BE44" s="233"/>
      <c r="BF44" s="233"/>
      <c r="BG44" s="246">
        <f>IF((SUMIFS('Bilan GES'!I$61:I$110,'Bilan GES'!S$61:S$110,G44)+SUMIFS('Bilan GES'!M$6:M$55,'Bilan GES'!S$6:S$55,G44))&gt;0,SUMIFS('Bilan GES'!M$6:M$55,'Bilan GES'!S$6:S$55,G44)/(SUMIFS('Bilan GES'!I$61:I$110,'Bilan GES'!S$61:S$110,G44)+SUMIFS('Bilan GES'!M$6:M$55,'Bilan GES'!S$6:S$55,G44)),0)</f>
        <v>0</v>
      </c>
      <c r="BH44" s="246">
        <f>IF((SUMIFS('Bilan GES'!I$61:I$110,'Bilan GES'!S$61:S$110,G44)+SUMIFS('Bilan GES'!M$6:M$55,'Bilan GES'!S$6:S$55,G44))&gt;0,SUMIFS('Bilan GES'!I$61:I$110,'Bilan GES'!S$61:S$110,G44)/(SUMIFS('Bilan GES'!I$61:I$110,'Bilan GES'!S$61:S$110,G44)+SUMIFS('Bilan GES'!M$6:M$55,'Bilan GES'!S$6:S$55,G44)),0)</f>
        <v>0</v>
      </c>
      <c r="BI44" s="86">
        <f t="shared" si="10"/>
        <v>0</v>
      </c>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86"/>
      <c r="CK44" s="86"/>
      <c r="CL44" s="86"/>
      <c r="CM44" s="86"/>
      <c r="CN44" s="86"/>
      <c r="CO44" s="86"/>
      <c r="CP44" s="86"/>
      <c r="CQ44" s="86">
        <f t="shared" si="6"/>
        <v>0</v>
      </c>
      <c r="CR44" s="247">
        <f t="shared" si="7"/>
        <v>0</v>
      </c>
    </row>
    <row r="45" spans="1:96" x14ac:dyDescent="0.25">
      <c r="A45" s="86" t="s">
        <v>329</v>
      </c>
      <c r="B45" s="170"/>
      <c r="C45" s="170">
        <f t="shared" si="8"/>
        <v>0</v>
      </c>
      <c r="D45" s="170">
        <f>SUMIFS('Bilan GES'!T$6:T$55,'Bilan GES'!S$6:S$55,G45)+SUMIFS('Bilan GES'!T$61:T$110,'Bilan GES'!S$61:S$110,G45)</f>
        <v>0</v>
      </c>
      <c r="E45" s="233"/>
      <c r="F45" s="233"/>
      <c r="G45" s="86" t="str">
        <f t="shared" si="9"/>
        <v xml:space="preserve">Unité de production n°42 - </v>
      </c>
      <c r="H45" s="233"/>
      <c r="I45" s="233"/>
      <c r="J45" s="233"/>
      <c r="K45" s="233"/>
      <c r="L45" s="233"/>
      <c r="M45" s="233"/>
      <c r="N45" s="233"/>
      <c r="O45" s="233"/>
      <c r="P45" s="233"/>
      <c r="Q45" s="234"/>
      <c r="R45" s="233"/>
      <c r="S45" s="234"/>
      <c r="T45" s="233"/>
      <c r="U45" s="233"/>
      <c r="V45" s="86" t="str">
        <f t="shared" si="3"/>
        <v/>
      </c>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5"/>
      <c r="AT45" s="235"/>
      <c r="AU45" s="235"/>
      <c r="AV45" s="235"/>
      <c r="AW45" s="235"/>
      <c r="AX45" s="233"/>
      <c r="AY45" s="233"/>
      <c r="AZ45" s="234"/>
      <c r="BA45" s="86">
        <f t="shared" si="4"/>
        <v>0</v>
      </c>
      <c r="BB45" s="86">
        <f t="shared" si="5"/>
        <v>0</v>
      </c>
      <c r="BC45" s="86" t="str">
        <f>IF(H45&lt;&gt;"",IF(H45=Sources!$C$43,(Sources!$D$58*AQ45*AY45*AP45+Sources!$D$61*AP45*AY45*AK45+Sources!$D$61*AX45*AY45*AM45)/(AR45*AS45*AY45/11.28),VLOOKUP(H45,Sources!$C$40:$D$45,2,FALSE)+IF(H45=Sources!$C$42,AJ45,0)),"")</f>
        <v/>
      </c>
      <c r="BD45" s="233"/>
      <c r="BE45" s="233"/>
      <c r="BF45" s="233"/>
      <c r="BG45" s="246">
        <f>IF((SUMIFS('Bilan GES'!I$61:I$110,'Bilan GES'!S$61:S$110,G45)+SUMIFS('Bilan GES'!M$6:M$55,'Bilan GES'!S$6:S$55,G45))&gt;0,SUMIFS('Bilan GES'!M$6:M$55,'Bilan GES'!S$6:S$55,G45)/(SUMIFS('Bilan GES'!I$61:I$110,'Bilan GES'!S$61:S$110,G45)+SUMIFS('Bilan GES'!M$6:M$55,'Bilan GES'!S$6:S$55,G45)),0)</f>
        <v>0</v>
      </c>
      <c r="BH45" s="246">
        <f>IF((SUMIFS('Bilan GES'!I$61:I$110,'Bilan GES'!S$61:S$110,G45)+SUMIFS('Bilan GES'!M$6:M$55,'Bilan GES'!S$6:S$55,G45))&gt;0,SUMIFS('Bilan GES'!I$61:I$110,'Bilan GES'!S$61:S$110,G45)/(SUMIFS('Bilan GES'!I$61:I$110,'Bilan GES'!S$61:S$110,G45)+SUMIFS('Bilan GES'!M$6:M$55,'Bilan GES'!S$6:S$55,G45)),0)</f>
        <v>0</v>
      </c>
      <c r="BI45" s="86">
        <f t="shared" si="10"/>
        <v>0</v>
      </c>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86"/>
      <c r="CK45" s="86"/>
      <c r="CL45" s="86"/>
      <c r="CM45" s="86"/>
      <c r="CN45" s="86"/>
      <c r="CO45" s="86"/>
      <c r="CP45" s="86"/>
      <c r="CQ45" s="86">
        <f t="shared" si="6"/>
        <v>0</v>
      </c>
      <c r="CR45" s="247">
        <f t="shared" si="7"/>
        <v>0</v>
      </c>
    </row>
    <row r="46" spans="1:96" x14ac:dyDescent="0.25">
      <c r="A46" s="86" t="s">
        <v>330</v>
      </c>
      <c r="B46" s="170"/>
      <c r="C46" s="170">
        <f t="shared" si="8"/>
        <v>0</v>
      </c>
      <c r="D46" s="170">
        <f>SUMIFS('Bilan GES'!T$6:T$55,'Bilan GES'!S$6:S$55,G46)+SUMIFS('Bilan GES'!T$61:T$110,'Bilan GES'!S$61:S$110,G46)</f>
        <v>0</v>
      </c>
      <c r="E46" s="233"/>
      <c r="F46" s="233"/>
      <c r="G46" s="86" t="str">
        <f t="shared" si="9"/>
        <v xml:space="preserve">Unité de production n°43 - </v>
      </c>
      <c r="H46" s="233"/>
      <c r="I46" s="233"/>
      <c r="J46" s="233"/>
      <c r="K46" s="233"/>
      <c r="L46" s="233"/>
      <c r="M46" s="233"/>
      <c r="N46" s="233"/>
      <c r="O46" s="233"/>
      <c r="P46" s="233"/>
      <c r="Q46" s="234"/>
      <c r="R46" s="233"/>
      <c r="S46" s="234"/>
      <c r="T46" s="233"/>
      <c r="U46" s="233"/>
      <c r="V46" s="86" t="str">
        <f t="shared" si="3"/>
        <v/>
      </c>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5"/>
      <c r="AT46" s="235"/>
      <c r="AU46" s="235"/>
      <c r="AV46" s="235"/>
      <c r="AW46" s="235"/>
      <c r="AX46" s="233"/>
      <c r="AY46" s="233"/>
      <c r="AZ46" s="234"/>
      <c r="BA46" s="86">
        <f t="shared" si="4"/>
        <v>0</v>
      </c>
      <c r="BB46" s="86">
        <f t="shared" si="5"/>
        <v>0</v>
      </c>
      <c r="BC46" s="86" t="str">
        <f>IF(H46&lt;&gt;"",IF(H46=Sources!$C$43,(Sources!$D$58*AQ46*AY46*AP46+Sources!$D$61*AP46*AY46*AK46+Sources!$D$61*AX46*AY46*AM46)/(AR46*AS46*AY46/11.28),VLOOKUP(H46,Sources!$C$40:$D$45,2,FALSE)+IF(H46=Sources!$C$42,AJ46,0)),"")</f>
        <v/>
      </c>
      <c r="BD46" s="233"/>
      <c r="BE46" s="233"/>
      <c r="BF46" s="233"/>
      <c r="BG46" s="246">
        <f>IF((SUMIFS('Bilan GES'!I$61:I$110,'Bilan GES'!S$61:S$110,G46)+SUMIFS('Bilan GES'!M$6:M$55,'Bilan GES'!S$6:S$55,G46))&gt;0,SUMIFS('Bilan GES'!M$6:M$55,'Bilan GES'!S$6:S$55,G46)/(SUMIFS('Bilan GES'!I$61:I$110,'Bilan GES'!S$61:S$110,G46)+SUMIFS('Bilan GES'!M$6:M$55,'Bilan GES'!S$6:S$55,G46)),0)</f>
        <v>0</v>
      </c>
      <c r="BH46" s="246">
        <f>IF((SUMIFS('Bilan GES'!I$61:I$110,'Bilan GES'!S$61:S$110,G46)+SUMIFS('Bilan GES'!M$6:M$55,'Bilan GES'!S$6:S$55,G46))&gt;0,SUMIFS('Bilan GES'!I$61:I$110,'Bilan GES'!S$61:S$110,G46)/(SUMIFS('Bilan GES'!I$61:I$110,'Bilan GES'!S$61:S$110,G46)+SUMIFS('Bilan GES'!M$6:M$55,'Bilan GES'!S$6:S$55,G46)),0)</f>
        <v>0</v>
      </c>
      <c r="BI46" s="86">
        <f t="shared" si="10"/>
        <v>0</v>
      </c>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86"/>
      <c r="CK46" s="86"/>
      <c r="CL46" s="86"/>
      <c r="CM46" s="86"/>
      <c r="CN46" s="86"/>
      <c r="CO46" s="86"/>
      <c r="CP46" s="86"/>
      <c r="CQ46" s="86">
        <f t="shared" si="6"/>
        <v>0</v>
      </c>
      <c r="CR46" s="247">
        <f t="shared" si="7"/>
        <v>0</v>
      </c>
    </row>
    <row r="47" spans="1:96" x14ac:dyDescent="0.25">
      <c r="A47" s="86" t="s">
        <v>331</v>
      </c>
      <c r="B47" s="170"/>
      <c r="C47" s="170">
        <f t="shared" si="8"/>
        <v>0</v>
      </c>
      <c r="D47" s="170">
        <f>SUMIFS('Bilan GES'!T$6:T$55,'Bilan GES'!S$6:S$55,G47)+SUMIFS('Bilan GES'!T$61:T$110,'Bilan GES'!S$61:S$110,G47)</f>
        <v>0</v>
      </c>
      <c r="E47" s="233"/>
      <c r="F47" s="233"/>
      <c r="G47" s="86" t="str">
        <f t="shared" si="9"/>
        <v xml:space="preserve">Unité de production n°44 - </v>
      </c>
      <c r="H47" s="233"/>
      <c r="I47" s="233"/>
      <c r="J47" s="233"/>
      <c r="K47" s="233"/>
      <c r="L47" s="233"/>
      <c r="M47" s="233"/>
      <c r="N47" s="233"/>
      <c r="O47" s="233"/>
      <c r="P47" s="233"/>
      <c r="Q47" s="234"/>
      <c r="R47" s="233"/>
      <c r="S47" s="234"/>
      <c r="T47" s="233"/>
      <c r="U47" s="233"/>
      <c r="V47" s="86" t="str">
        <f t="shared" si="3"/>
        <v/>
      </c>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5"/>
      <c r="AT47" s="235"/>
      <c r="AU47" s="235"/>
      <c r="AV47" s="235"/>
      <c r="AW47" s="235"/>
      <c r="AX47" s="233"/>
      <c r="AY47" s="233"/>
      <c r="AZ47" s="234"/>
      <c r="BA47" s="86">
        <f t="shared" si="4"/>
        <v>0</v>
      </c>
      <c r="BB47" s="86">
        <f t="shared" si="5"/>
        <v>0</v>
      </c>
      <c r="BC47" s="86" t="str">
        <f>IF(H47&lt;&gt;"",IF(H47=Sources!$C$43,(Sources!$D$58*AQ47*AY47*AP47+Sources!$D$61*AP47*AY47*AK47+Sources!$D$61*AX47*AY47*AM47)/(AR47*AS47*AY47/11.28),VLOOKUP(H47,Sources!$C$40:$D$45,2,FALSE)+IF(H47=Sources!$C$42,AJ47,0)),"")</f>
        <v/>
      </c>
      <c r="BD47" s="233"/>
      <c r="BE47" s="233"/>
      <c r="BF47" s="233"/>
      <c r="BG47" s="246">
        <f>IF((SUMIFS('Bilan GES'!I$61:I$110,'Bilan GES'!S$61:S$110,G47)+SUMIFS('Bilan GES'!M$6:M$55,'Bilan GES'!S$6:S$55,G47))&gt;0,SUMIFS('Bilan GES'!M$6:M$55,'Bilan GES'!S$6:S$55,G47)/(SUMIFS('Bilan GES'!I$61:I$110,'Bilan GES'!S$61:S$110,G47)+SUMIFS('Bilan GES'!M$6:M$55,'Bilan GES'!S$6:S$55,G47)),0)</f>
        <v>0</v>
      </c>
      <c r="BH47" s="246">
        <f>IF((SUMIFS('Bilan GES'!I$61:I$110,'Bilan GES'!S$61:S$110,G47)+SUMIFS('Bilan GES'!M$6:M$55,'Bilan GES'!S$6:S$55,G47))&gt;0,SUMIFS('Bilan GES'!I$61:I$110,'Bilan GES'!S$61:S$110,G47)/(SUMIFS('Bilan GES'!I$61:I$110,'Bilan GES'!S$61:S$110,G47)+SUMIFS('Bilan GES'!M$6:M$55,'Bilan GES'!S$6:S$55,G47)),0)</f>
        <v>0</v>
      </c>
      <c r="BI47" s="86">
        <f t="shared" si="10"/>
        <v>0</v>
      </c>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86"/>
      <c r="CK47" s="86"/>
      <c r="CL47" s="86"/>
      <c r="CM47" s="86"/>
      <c r="CN47" s="86"/>
      <c r="CO47" s="86"/>
      <c r="CP47" s="86"/>
      <c r="CQ47" s="86">
        <f t="shared" si="6"/>
        <v>0</v>
      </c>
      <c r="CR47" s="247">
        <f t="shared" si="7"/>
        <v>0</v>
      </c>
    </row>
    <row r="48" spans="1:96" x14ac:dyDescent="0.25">
      <c r="A48" s="86" t="s">
        <v>332</v>
      </c>
      <c r="B48" s="170"/>
      <c r="C48" s="170">
        <f t="shared" si="8"/>
        <v>0</v>
      </c>
      <c r="D48" s="170">
        <f>SUMIFS('Bilan GES'!T$6:T$55,'Bilan GES'!S$6:S$55,G48)+SUMIFS('Bilan GES'!T$61:T$110,'Bilan GES'!S$61:S$110,G48)</f>
        <v>0</v>
      </c>
      <c r="E48" s="233"/>
      <c r="F48" s="233"/>
      <c r="G48" s="86" t="str">
        <f t="shared" si="9"/>
        <v xml:space="preserve">Unité de production n°45 - </v>
      </c>
      <c r="H48" s="233"/>
      <c r="I48" s="233"/>
      <c r="J48" s="233"/>
      <c r="K48" s="233"/>
      <c r="L48" s="233"/>
      <c r="M48" s="233"/>
      <c r="N48" s="233"/>
      <c r="O48" s="233"/>
      <c r="P48" s="233"/>
      <c r="Q48" s="234"/>
      <c r="R48" s="233"/>
      <c r="S48" s="234"/>
      <c r="T48" s="233"/>
      <c r="U48" s="233"/>
      <c r="V48" s="86" t="str">
        <f t="shared" si="3"/>
        <v/>
      </c>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5"/>
      <c r="AT48" s="235"/>
      <c r="AU48" s="235"/>
      <c r="AV48" s="235"/>
      <c r="AW48" s="235"/>
      <c r="AX48" s="233"/>
      <c r="AY48" s="233"/>
      <c r="AZ48" s="234"/>
      <c r="BA48" s="86">
        <f t="shared" si="4"/>
        <v>0</v>
      </c>
      <c r="BB48" s="86">
        <f t="shared" si="5"/>
        <v>0</v>
      </c>
      <c r="BC48" s="86" t="str">
        <f>IF(H48&lt;&gt;"",IF(H48=Sources!$C$43,(Sources!$D$58*AQ48*AY48*AP48+Sources!$D$61*AP48*AY48*AK48+Sources!$D$61*AX48*AY48*AM48)/(AR48*AS48*AY48/11.28),VLOOKUP(H48,Sources!$C$40:$D$45,2,FALSE)+IF(H48=Sources!$C$42,AJ48,0)),"")</f>
        <v/>
      </c>
      <c r="BD48" s="233"/>
      <c r="BE48" s="233"/>
      <c r="BF48" s="233"/>
      <c r="BG48" s="246">
        <f>IF((SUMIFS('Bilan GES'!I$61:I$110,'Bilan GES'!S$61:S$110,G48)+SUMIFS('Bilan GES'!M$6:M$55,'Bilan GES'!S$6:S$55,G48))&gt;0,SUMIFS('Bilan GES'!M$6:M$55,'Bilan GES'!S$6:S$55,G48)/(SUMIFS('Bilan GES'!I$61:I$110,'Bilan GES'!S$61:S$110,G48)+SUMIFS('Bilan GES'!M$6:M$55,'Bilan GES'!S$6:S$55,G48)),0)</f>
        <v>0</v>
      </c>
      <c r="BH48" s="246">
        <f>IF((SUMIFS('Bilan GES'!I$61:I$110,'Bilan GES'!S$61:S$110,G48)+SUMIFS('Bilan GES'!M$6:M$55,'Bilan GES'!S$6:S$55,G48))&gt;0,SUMIFS('Bilan GES'!I$61:I$110,'Bilan GES'!S$61:S$110,G48)/(SUMIFS('Bilan GES'!I$61:I$110,'Bilan GES'!S$61:S$110,G48)+SUMIFS('Bilan GES'!M$6:M$55,'Bilan GES'!S$6:S$55,G48)),0)</f>
        <v>0</v>
      </c>
      <c r="BI48" s="86">
        <f t="shared" si="10"/>
        <v>0</v>
      </c>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86"/>
      <c r="CK48" s="86"/>
      <c r="CL48" s="86"/>
      <c r="CM48" s="86"/>
      <c r="CN48" s="86"/>
      <c r="CO48" s="86"/>
      <c r="CP48" s="86"/>
      <c r="CQ48" s="86">
        <f t="shared" si="6"/>
        <v>0</v>
      </c>
      <c r="CR48" s="247">
        <f t="shared" si="7"/>
        <v>0</v>
      </c>
    </row>
    <row r="49" spans="1:96" x14ac:dyDescent="0.25">
      <c r="A49" s="86" t="s">
        <v>333</v>
      </c>
      <c r="B49" s="170"/>
      <c r="C49" s="170">
        <f t="shared" si="8"/>
        <v>0</v>
      </c>
      <c r="D49" s="170">
        <f>SUMIFS('Bilan GES'!T$6:T$55,'Bilan GES'!S$6:S$55,G49)+SUMIFS('Bilan GES'!T$61:T$110,'Bilan GES'!S$61:S$110,G49)</f>
        <v>0</v>
      </c>
      <c r="E49" s="233"/>
      <c r="F49" s="233"/>
      <c r="G49" s="86" t="str">
        <f t="shared" si="9"/>
        <v xml:space="preserve">Unité de production n°46 - </v>
      </c>
      <c r="H49" s="233"/>
      <c r="I49" s="233"/>
      <c r="J49" s="233"/>
      <c r="K49" s="233"/>
      <c r="L49" s="233"/>
      <c r="M49" s="233"/>
      <c r="N49" s="233"/>
      <c r="O49" s="233"/>
      <c r="P49" s="233"/>
      <c r="Q49" s="234"/>
      <c r="R49" s="233"/>
      <c r="S49" s="234"/>
      <c r="T49" s="233"/>
      <c r="U49" s="233"/>
      <c r="V49" s="86" t="str">
        <f t="shared" si="3"/>
        <v/>
      </c>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5"/>
      <c r="AT49" s="235"/>
      <c r="AU49" s="235"/>
      <c r="AV49" s="235"/>
      <c r="AW49" s="235"/>
      <c r="AX49" s="233"/>
      <c r="AY49" s="233"/>
      <c r="AZ49" s="234"/>
      <c r="BA49" s="86">
        <f t="shared" si="4"/>
        <v>0</v>
      </c>
      <c r="BB49" s="86">
        <f t="shared" si="5"/>
        <v>0</v>
      </c>
      <c r="BC49" s="86" t="str">
        <f>IF(H49&lt;&gt;"",IF(H49=Sources!$C$43,(Sources!$D$58*AQ49*AY49*AP49+Sources!$D$61*AP49*AY49*AK49+Sources!$D$61*AX49*AY49*AM49)/(AR49*AS49*AY49/11.28),VLOOKUP(H49,Sources!$C$40:$D$45,2,FALSE)+IF(H49=Sources!$C$42,AJ49,0)),"")</f>
        <v/>
      </c>
      <c r="BD49" s="233"/>
      <c r="BE49" s="233"/>
      <c r="BF49" s="233"/>
      <c r="BG49" s="246">
        <f>IF((SUMIFS('Bilan GES'!I$61:I$110,'Bilan GES'!S$61:S$110,G49)+SUMIFS('Bilan GES'!M$6:M$55,'Bilan GES'!S$6:S$55,G49))&gt;0,SUMIFS('Bilan GES'!M$6:M$55,'Bilan GES'!S$6:S$55,G49)/(SUMIFS('Bilan GES'!I$61:I$110,'Bilan GES'!S$61:S$110,G49)+SUMIFS('Bilan GES'!M$6:M$55,'Bilan GES'!S$6:S$55,G49)),0)</f>
        <v>0</v>
      </c>
      <c r="BH49" s="246">
        <f>IF((SUMIFS('Bilan GES'!I$61:I$110,'Bilan GES'!S$61:S$110,G49)+SUMIFS('Bilan GES'!M$6:M$55,'Bilan GES'!S$6:S$55,G49))&gt;0,SUMIFS('Bilan GES'!I$61:I$110,'Bilan GES'!S$61:S$110,G49)/(SUMIFS('Bilan GES'!I$61:I$110,'Bilan GES'!S$61:S$110,G49)+SUMIFS('Bilan GES'!M$6:M$55,'Bilan GES'!S$6:S$55,G49)),0)</f>
        <v>0</v>
      </c>
      <c r="BI49" s="86">
        <f t="shared" si="10"/>
        <v>0</v>
      </c>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86"/>
      <c r="CK49" s="86"/>
      <c r="CL49" s="86"/>
      <c r="CM49" s="86"/>
      <c r="CN49" s="86"/>
      <c r="CO49" s="86"/>
      <c r="CP49" s="86"/>
      <c r="CQ49" s="86">
        <f t="shared" si="6"/>
        <v>0</v>
      </c>
      <c r="CR49" s="247">
        <f t="shared" si="7"/>
        <v>0</v>
      </c>
    </row>
    <row r="50" spans="1:96" x14ac:dyDescent="0.25">
      <c r="A50" s="86" t="s">
        <v>334</v>
      </c>
      <c r="B50" s="170"/>
      <c r="C50" s="170">
        <f t="shared" si="8"/>
        <v>0</v>
      </c>
      <c r="D50" s="170">
        <f>SUMIFS('Bilan GES'!T$6:T$55,'Bilan GES'!S$6:S$55,G50)+SUMIFS('Bilan GES'!T$61:T$110,'Bilan GES'!S$61:S$110,G50)</f>
        <v>0</v>
      </c>
      <c r="E50" s="233"/>
      <c r="F50" s="233"/>
      <c r="G50" s="86" t="str">
        <f t="shared" si="9"/>
        <v xml:space="preserve">Unité de production n°47 - </v>
      </c>
      <c r="H50" s="233"/>
      <c r="I50" s="233"/>
      <c r="J50" s="233"/>
      <c r="K50" s="233"/>
      <c r="L50" s="233"/>
      <c r="M50" s="233"/>
      <c r="N50" s="233"/>
      <c r="O50" s="233"/>
      <c r="P50" s="233"/>
      <c r="Q50" s="234"/>
      <c r="R50" s="233"/>
      <c r="S50" s="234"/>
      <c r="T50" s="233"/>
      <c r="U50" s="233"/>
      <c r="V50" s="86" t="str">
        <f t="shared" si="3"/>
        <v/>
      </c>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5"/>
      <c r="AT50" s="235"/>
      <c r="AU50" s="235"/>
      <c r="AV50" s="235"/>
      <c r="AW50" s="235"/>
      <c r="AX50" s="233"/>
      <c r="AY50" s="233"/>
      <c r="AZ50" s="234"/>
      <c r="BA50" s="86">
        <f t="shared" si="4"/>
        <v>0</v>
      </c>
      <c r="BB50" s="86">
        <f t="shared" si="5"/>
        <v>0</v>
      </c>
      <c r="BC50" s="86" t="str">
        <f>IF(H50&lt;&gt;"",IF(H50=Sources!$C$43,(Sources!$D$58*AQ50*AY50*AP50+Sources!$D$61*AP50*AY50*AK50+Sources!$D$61*AX50*AY50*AM50)/(AR50*AS50*AY50/11.28),VLOOKUP(H50,Sources!$C$40:$D$45,2,FALSE)+IF(H50=Sources!$C$42,AJ50,0)),"")</f>
        <v/>
      </c>
      <c r="BD50" s="233"/>
      <c r="BE50" s="233"/>
      <c r="BF50" s="233"/>
      <c r="BG50" s="246">
        <f>IF((SUMIFS('Bilan GES'!I$61:I$110,'Bilan GES'!S$61:S$110,G50)+SUMIFS('Bilan GES'!M$6:M$55,'Bilan GES'!S$6:S$55,G50))&gt;0,SUMIFS('Bilan GES'!M$6:M$55,'Bilan GES'!S$6:S$55,G50)/(SUMIFS('Bilan GES'!I$61:I$110,'Bilan GES'!S$61:S$110,G50)+SUMIFS('Bilan GES'!M$6:M$55,'Bilan GES'!S$6:S$55,G50)),0)</f>
        <v>0</v>
      </c>
      <c r="BH50" s="246">
        <f>IF((SUMIFS('Bilan GES'!I$61:I$110,'Bilan GES'!S$61:S$110,G50)+SUMIFS('Bilan GES'!M$6:M$55,'Bilan GES'!S$6:S$55,G50))&gt;0,SUMIFS('Bilan GES'!I$61:I$110,'Bilan GES'!S$61:S$110,G50)/(SUMIFS('Bilan GES'!I$61:I$110,'Bilan GES'!S$61:S$110,G50)+SUMIFS('Bilan GES'!M$6:M$55,'Bilan GES'!S$6:S$55,G50)),0)</f>
        <v>0</v>
      </c>
      <c r="BI50" s="86">
        <f t="shared" si="10"/>
        <v>0</v>
      </c>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86"/>
      <c r="CK50" s="86"/>
      <c r="CL50" s="86"/>
      <c r="CM50" s="86"/>
      <c r="CN50" s="86"/>
      <c r="CO50" s="86"/>
      <c r="CP50" s="86"/>
      <c r="CQ50" s="86">
        <f t="shared" si="6"/>
        <v>0</v>
      </c>
      <c r="CR50" s="247">
        <f t="shared" si="7"/>
        <v>0</v>
      </c>
    </row>
    <row r="51" spans="1:96" x14ac:dyDescent="0.25">
      <c r="A51" s="86" t="s">
        <v>335</v>
      </c>
      <c r="B51" s="170"/>
      <c r="C51" s="170">
        <f t="shared" si="8"/>
        <v>0</v>
      </c>
      <c r="D51" s="170">
        <f>SUMIFS('Bilan GES'!T$6:T$55,'Bilan GES'!S$6:S$55,G51)+SUMIFS('Bilan GES'!T$61:T$110,'Bilan GES'!S$61:S$110,G51)</f>
        <v>0</v>
      </c>
      <c r="E51" s="233"/>
      <c r="F51" s="233"/>
      <c r="G51" s="86" t="str">
        <f t="shared" si="9"/>
        <v xml:space="preserve">Unité de production n°48 - </v>
      </c>
      <c r="H51" s="233"/>
      <c r="I51" s="233"/>
      <c r="J51" s="233"/>
      <c r="K51" s="233"/>
      <c r="L51" s="233"/>
      <c r="M51" s="233"/>
      <c r="N51" s="233"/>
      <c r="O51" s="233"/>
      <c r="P51" s="233"/>
      <c r="Q51" s="234"/>
      <c r="R51" s="233"/>
      <c r="S51" s="234"/>
      <c r="T51" s="233"/>
      <c r="U51" s="233"/>
      <c r="V51" s="86" t="str">
        <f t="shared" si="3"/>
        <v/>
      </c>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5"/>
      <c r="AT51" s="235"/>
      <c r="AU51" s="235"/>
      <c r="AV51" s="235"/>
      <c r="AW51" s="235"/>
      <c r="AX51" s="233"/>
      <c r="AY51" s="233"/>
      <c r="AZ51" s="234"/>
      <c r="BA51" s="86">
        <f t="shared" si="4"/>
        <v>0</v>
      </c>
      <c r="BB51" s="86">
        <f t="shared" si="5"/>
        <v>0</v>
      </c>
      <c r="BC51" s="86" t="str">
        <f>IF(H51&lt;&gt;"",IF(H51=Sources!$C$43,(Sources!$D$58*AQ51*AY51*AP51+Sources!$D$61*AP51*AY51*AK51+Sources!$D$61*AX51*AY51*AM51)/(AR51*AS51*AY51/11.28),VLOOKUP(H51,Sources!$C$40:$D$45,2,FALSE)+IF(H51=Sources!$C$42,AJ51,0)),"")</f>
        <v/>
      </c>
      <c r="BD51" s="233"/>
      <c r="BE51" s="233"/>
      <c r="BF51" s="233"/>
      <c r="BG51" s="246">
        <f>IF((SUMIFS('Bilan GES'!I$61:I$110,'Bilan GES'!S$61:S$110,G51)+SUMIFS('Bilan GES'!M$6:M$55,'Bilan GES'!S$6:S$55,G51))&gt;0,SUMIFS('Bilan GES'!M$6:M$55,'Bilan GES'!S$6:S$55,G51)/(SUMIFS('Bilan GES'!I$61:I$110,'Bilan GES'!S$61:S$110,G51)+SUMIFS('Bilan GES'!M$6:M$55,'Bilan GES'!S$6:S$55,G51)),0)</f>
        <v>0</v>
      </c>
      <c r="BH51" s="246">
        <f>IF((SUMIFS('Bilan GES'!I$61:I$110,'Bilan GES'!S$61:S$110,G51)+SUMIFS('Bilan GES'!M$6:M$55,'Bilan GES'!S$6:S$55,G51))&gt;0,SUMIFS('Bilan GES'!I$61:I$110,'Bilan GES'!S$61:S$110,G51)/(SUMIFS('Bilan GES'!I$61:I$110,'Bilan GES'!S$61:S$110,G51)+SUMIFS('Bilan GES'!M$6:M$55,'Bilan GES'!S$6:S$55,G51)),0)</f>
        <v>0</v>
      </c>
      <c r="BI51" s="86">
        <f t="shared" si="10"/>
        <v>0</v>
      </c>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86"/>
      <c r="CK51" s="86"/>
      <c r="CL51" s="86"/>
      <c r="CM51" s="86"/>
      <c r="CN51" s="86"/>
      <c r="CO51" s="86"/>
      <c r="CP51" s="86"/>
      <c r="CQ51" s="86">
        <f t="shared" si="6"/>
        <v>0</v>
      </c>
      <c r="CR51" s="247">
        <f t="shared" si="7"/>
        <v>0</v>
      </c>
    </row>
    <row r="52" spans="1:96" x14ac:dyDescent="0.25">
      <c r="A52" s="86" t="s">
        <v>336</v>
      </c>
      <c r="B52" s="170"/>
      <c r="C52" s="170">
        <f t="shared" si="8"/>
        <v>0</v>
      </c>
      <c r="D52" s="170">
        <f>SUMIFS('Bilan GES'!T$6:T$55,'Bilan GES'!S$6:S$55,G52)+SUMIFS('Bilan GES'!T$61:T$110,'Bilan GES'!S$61:S$110,G52)</f>
        <v>0</v>
      </c>
      <c r="E52" s="233"/>
      <c r="F52" s="233"/>
      <c r="G52" s="86" t="str">
        <f t="shared" si="9"/>
        <v xml:space="preserve">Unité de production n°49 - </v>
      </c>
      <c r="H52" s="233"/>
      <c r="I52" s="233"/>
      <c r="J52" s="233"/>
      <c r="K52" s="233"/>
      <c r="L52" s="233"/>
      <c r="M52" s="233"/>
      <c r="N52" s="233"/>
      <c r="O52" s="233"/>
      <c r="P52" s="233"/>
      <c r="Q52" s="234"/>
      <c r="R52" s="233"/>
      <c r="S52" s="234"/>
      <c r="T52" s="233"/>
      <c r="U52" s="233"/>
      <c r="V52" s="86" t="str">
        <f t="shared" si="3"/>
        <v/>
      </c>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5"/>
      <c r="AT52" s="235"/>
      <c r="AU52" s="235"/>
      <c r="AV52" s="235"/>
      <c r="AW52" s="235"/>
      <c r="AX52" s="233"/>
      <c r="AY52" s="233"/>
      <c r="AZ52" s="234"/>
      <c r="BA52" s="86">
        <f t="shared" si="4"/>
        <v>0</v>
      </c>
      <c r="BB52" s="86">
        <f t="shared" si="5"/>
        <v>0</v>
      </c>
      <c r="BC52" s="86" t="str">
        <f>IF(H52&lt;&gt;"",IF(H52=Sources!$C$43,(Sources!$D$58*AQ52*AY52*AP52+Sources!$D$61*AP52*AY52*AK52+Sources!$D$61*AX52*AY52*AM52)/(AR52*AS52*AY52/11.28),VLOOKUP(H52,Sources!$C$40:$D$45,2,FALSE)+IF(H52=Sources!$C$42,AJ52,0)),"")</f>
        <v/>
      </c>
      <c r="BD52" s="233"/>
      <c r="BE52" s="233"/>
      <c r="BF52" s="233"/>
      <c r="BG52" s="246">
        <f>IF((SUMIFS('Bilan GES'!I$61:I$110,'Bilan GES'!S$61:S$110,G52)+SUMIFS('Bilan GES'!M$6:M$55,'Bilan GES'!S$6:S$55,G52))&gt;0,SUMIFS('Bilan GES'!M$6:M$55,'Bilan GES'!S$6:S$55,G52)/(SUMIFS('Bilan GES'!I$61:I$110,'Bilan GES'!S$61:S$110,G52)+SUMIFS('Bilan GES'!M$6:M$55,'Bilan GES'!S$6:S$55,G52)),0)</f>
        <v>0</v>
      </c>
      <c r="BH52" s="246">
        <f>IF((SUMIFS('Bilan GES'!I$61:I$110,'Bilan GES'!S$61:S$110,G52)+SUMIFS('Bilan GES'!M$6:M$55,'Bilan GES'!S$6:S$55,G52))&gt;0,SUMIFS('Bilan GES'!I$61:I$110,'Bilan GES'!S$61:S$110,G52)/(SUMIFS('Bilan GES'!I$61:I$110,'Bilan GES'!S$61:S$110,G52)+SUMIFS('Bilan GES'!M$6:M$55,'Bilan GES'!S$6:S$55,G52)),0)</f>
        <v>0</v>
      </c>
      <c r="BI52" s="86">
        <f t="shared" si="10"/>
        <v>0</v>
      </c>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86"/>
      <c r="CK52" s="86"/>
      <c r="CL52" s="86"/>
      <c r="CM52" s="86"/>
      <c r="CN52" s="86"/>
      <c r="CO52" s="86"/>
      <c r="CP52" s="86"/>
      <c r="CQ52" s="86">
        <f t="shared" si="6"/>
        <v>0</v>
      </c>
      <c r="CR52" s="247">
        <f t="shared" si="7"/>
        <v>0</v>
      </c>
    </row>
    <row r="53" spans="1:96" x14ac:dyDescent="0.25">
      <c r="A53" s="86" t="s">
        <v>337</v>
      </c>
      <c r="B53" s="170"/>
      <c r="C53" s="170">
        <f t="shared" si="8"/>
        <v>0</v>
      </c>
      <c r="D53" s="170">
        <f>SUMIFS('Bilan GES'!T$6:T$55,'Bilan GES'!S$6:S$55,G53)+SUMIFS('Bilan GES'!T$61:T$110,'Bilan GES'!S$61:S$110,G53)</f>
        <v>0</v>
      </c>
      <c r="E53" s="233"/>
      <c r="F53" s="233"/>
      <c r="G53" s="86" t="str">
        <f t="shared" si="9"/>
        <v xml:space="preserve">Unité de production n°50 - </v>
      </c>
      <c r="H53" s="233"/>
      <c r="I53" s="233"/>
      <c r="J53" s="233"/>
      <c r="K53" s="233"/>
      <c r="L53" s="233"/>
      <c r="M53" s="233"/>
      <c r="N53" s="233"/>
      <c r="O53" s="233"/>
      <c r="P53" s="233"/>
      <c r="Q53" s="234"/>
      <c r="R53" s="233"/>
      <c r="S53" s="234"/>
      <c r="T53" s="233"/>
      <c r="U53" s="233"/>
      <c r="V53" s="86" t="str">
        <f t="shared" si="3"/>
        <v/>
      </c>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5"/>
      <c r="AT53" s="235"/>
      <c r="AU53" s="235"/>
      <c r="AV53" s="235"/>
      <c r="AW53" s="235"/>
      <c r="AX53" s="233"/>
      <c r="AY53" s="233"/>
      <c r="AZ53" s="234"/>
      <c r="BA53" s="86">
        <f t="shared" si="4"/>
        <v>0</v>
      </c>
      <c r="BB53" s="86">
        <f t="shared" si="5"/>
        <v>0</v>
      </c>
      <c r="BC53" s="86" t="str">
        <f>IF(H53&lt;&gt;"",IF(H53=Sources!$C$43,(Sources!$D$58*AQ53*AY53*AP53+Sources!$D$61*AP53*AY53*AK53+Sources!$D$61*AX53*AY53*AM53)/(AR53*AS53*AY53/11.28),VLOOKUP(H53,Sources!$C$40:$D$45,2,FALSE)+IF(H53=Sources!$C$42,AJ53,0)),"")</f>
        <v/>
      </c>
      <c r="BD53" s="233"/>
      <c r="BE53" s="233"/>
      <c r="BF53" s="233"/>
      <c r="BG53" s="246">
        <f>IF((SUMIFS('Bilan GES'!I$61:I$110,'Bilan GES'!S$61:S$110,G53)+SUMIFS('Bilan GES'!M$6:M$55,'Bilan GES'!S$6:S$55,G53))&gt;0,SUMIFS('Bilan GES'!M$6:M$55,'Bilan GES'!S$6:S$55,G53)/(SUMIFS('Bilan GES'!I$61:I$110,'Bilan GES'!S$61:S$110,G53)+SUMIFS('Bilan GES'!M$6:M$55,'Bilan GES'!S$6:S$55,G53)),0)</f>
        <v>0</v>
      </c>
      <c r="BH53" s="246">
        <f>IF((SUMIFS('Bilan GES'!I$61:I$110,'Bilan GES'!S$61:S$110,G53)+SUMIFS('Bilan GES'!M$6:M$55,'Bilan GES'!S$6:S$55,G53))&gt;0,SUMIFS('Bilan GES'!I$61:I$110,'Bilan GES'!S$61:S$110,G53)/(SUMIFS('Bilan GES'!I$61:I$110,'Bilan GES'!S$61:S$110,G53)+SUMIFS('Bilan GES'!M$6:M$55,'Bilan GES'!S$6:S$55,G53)),0)</f>
        <v>0</v>
      </c>
      <c r="BI53" s="86">
        <f t="shared" si="10"/>
        <v>0</v>
      </c>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86"/>
      <c r="CK53" s="86"/>
      <c r="CL53" s="86"/>
      <c r="CM53" s="86"/>
      <c r="CN53" s="86"/>
      <c r="CO53" s="86"/>
      <c r="CP53" s="86"/>
      <c r="CQ53" s="86">
        <f t="shared" si="6"/>
        <v>0</v>
      </c>
      <c r="CR53" s="247">
        <f t="shared" si="7"/>
        <v>0</v>
      </c>
    </row>
  </sheetData>
  <sheetProtection algorithmName="SHA-512" hashValue="r/BsvC2sUZMRkvcvb5Tx0KM9EocdITUX1rnUbNbALv+ytsgB/xOszFVDdN2S9cEaWGhr/OsrTPLUQDLe3cijdA==" saltValue="8QmSK4xlPSjUK+hZtsrSyA==" spinCount="100000" sheet="1" objects="1" scenarios="1"/>
  <phoneticPr fontId="31" type="noConversion"/>
  <dataValidations count="10">
    <dataValidation type="list" allowBlank="1" showInputMessage="1" showErrorMessage="1" sqref="H4:H53" xr:uid="{0B426284-F990-4B76-93A7-9432156B2CC7}">
      <formula1>Type_Production</formula1>
    </dataValidation>
    <dataValidation type="list" allowBlank="1" showInputMessage="1" showErrorMessage="1" sqref="W4:W53" xr:uid="{514863AB-659D-46DF-903D-4F40EE13E1C5}">
      <formula1>Electrolyse_Type</formula1>
    </dataValidation>
    <dataValidation type="whole" operator="greaterThan" allowBlank="1" showInputMessage="1" showErrorMessage="1" sqref="K4:K53 N4:N53 BD4:BF53" xr:uid="{77A908A1-68B5-4EE6-B766-FBA6D5DD44A4}">
      <formula1>0</formula1>
    </dataValidation>
    <dataValidation type="list" allowBlank="1" showInputMessage="1" showErrorMessage="1" sqref="B4:B53" xr:uid="{700C17EF-11B4-423A-8148-9670633F5708}">
      <formula1>"Oui, Non"</formula1>
    </dataValidation>
    <dataValidation type="list" allowBlank="1" showInputMessage="1" showErrorMessage="1" sqref="AH4:AH53" xr:uid="{3253D68A-BEF3-41F0-A3FB-BCAAB6E499E3}">
      <formula1>Correlation_temporelle</formula1>
    </dataValidation>
    <dataValidation type="list" allowBlank="1" showInputMessage="1" showErrorMessage="1" sqref="AG4:AG53" xr:uid="{2D2BE0A3-7232-4C08-BA66-B14E473FCFC5}">
      <mc:AlternateContent xmlns:x12ac="http://schemas.microsoft.com/office/spreadsheetml/2011/1/ac" xmlns:mc="http://schemas.openxmlformats.org/markup-compatibility/2006">
        <mc:Choice Requires="x12ac">
          <x12ac:list>"Oui, Non"</x12ac:list>
        </mc:Choice>
        <mc:Fallback>
          <formula1>"Oui, Non"</formula1>
        </mc:Fallback>
      </mc:AlternateContent>
    </dataValidation>
    <dataValidation type="list" operator="greaterThan" allowBlank="1" showInputMessage="1" showErrorMessage="1" sqref="L4:L53" xr:uid="{A3BB4338-6D29-42FF-B3E4-5CAF9183B3ED}">
      <formula1>regime_ICPE</formula1>
    </dataValidation>
    <dataValidation type="list" operator="greaterThan" allowBlank="1" showInputMessage="1" showErrorMessage="1" sqref="M4:M53" xr:uid="{FBC19DC4-FFBC-49C6-9932-0F67FFE9D97D}">
      <formula1>Infra_existante</formula1>
    </dataValidation>
    <dataValidation operator="greaterThan" allowBlank="1" showInputMessage="1" showErrorMessage="1" sqref="BG4:BI53" xr:uid="{62B186AE-87E3-4005-A6A2-275C170A6C48}"/>
    <dataValidation type="list" allowBlank="1" showInputMessage="1" showErrorMessage="1" sqref="F4:F53" xr:uid="{BAB2EC52-0A80-4D54-8D51-2850728827FC}">
      <formula1>Partenaires</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F54C6-157B-45C7-9CF3-ED49E3D9FC11}">
  <sheetPr>
    <tabColor theme="7" tint="0.79998168889431442"/>
  </sheetPr>
  <dimension ref="A1:Y53"/>
  <sheetViews>
    <sheetView zoomScaleNormal="100" workbookViewId="0">
      <selection activeCell="X1" sqref="X1:X1048576"/>
    </sheetView>
  </sheetViews>
  <sheetFormatPr baseColWidth="10" defaultRowHeight="15" outlineLevelCol="1" x14ac:dyDescent="0.25"/>
  <cols>
    <col min="1" max="1" width="20.5703125" customWidth="1"/>
    <col min="2" max="5" width="19.28515625" hidden="1" customWidth="1" outlineLevel="1"/>
    <col min="6" max="6" width="20.5703125" customWidth="1" collapsed="1"/>
    <col min="7" max="7" width="20.5703125" customWidth="1"/>
    <col min="8" max="8" width="22.7109375" customWidth="1"/>
    <col min="9" max="9" width="20.5703125" customWidth="1"/>
    <col min="10" max="10" width="23.7109375" customWidth="1"/>
    <col min="11" max="11" width="24.140625" customWidth="1" collapsed="1"/>
    <col min="12" max="12" width="29.5703125" customWidth="1"/>
    <col min="13" max="13" width="23.85546875" customWidth="1"/>
    <col min="14" max="14" width="20.5703125" customWidth="1"/>
    <col min="15" max="15" width="13" customWidth="1"/>
    <col min="16" max="17" width="22.7109375" customWidth="1"/>
    <col min="18" max="22" width="20.5703125" customWidth="1"/>
    <col min="24" max="24" width="0" hidden="1" customWidth="1" outlineLevel="1"/>
    <col min="25" max="25" width="10.85546875" collapsed="1"/>
  </cols>
  <sheetData>
    <row r="1" spans="1:24" x14ac:dyDescent="0.25">
      <c r="A1" s="105" t="s">
        <v>212</v>
      </c>
      <c r="B1" s="127" t="s">
        <v>504</v>
      </c>
      <c r="C1" s="119"/>
      <c r="D1" s="119"/>
      <c r="E1" s="119"/>
      <c r="F1" s="96"/>
      <c r="G1" s="96"/>
      <c r="H1" s="105"/>
      <c r="I1" s="96"/>
      <c r="J1" s="96"/>
      <c r="K1" s="96"/>
      <c r="L1" s="96"/>
      <c r="M1" s="105"/>
      <c r="N1" s="105"/>
      <c r="O1" s="96"/>
      <c r="P1" s="105"/>
      <c r="Q1" s="105"/>
      <c r="R1" s="105"/>
      <c r="S1" s="128" t="s">
        <v>520</v>
      </c>
      <c r="T1" s="101" t="s">
        <v>285</v>
      </c>
      <c r="U1" s="101"/>
      <c r="V1" s="101"/>
      <c r="X1" s="99"/>
    </row>
    <row r="2" spans="1:24" x14ac:dyDescent="0.25">
      <c r="A2" s="103"/>
      <c r="B2" s="103"/>
      <c r="C2" s="103"/>
      <c r="D2" s="103"/>
      <c r="E2" s="103"/>
      <c r="F2" s="4"/>
      <c r="G2" s="4"/>
      <c r="H2" s="77"/>
      <c r="I2" s="4"/>
      <c r="J2" s="4"/>
      <c r="K2" s="6"/>
      <c r="L2" s="6"/>
      <c r="M2" s="103"/>
      <c r="N2" s="103"/>
      <c r="O2" s="6"/>
      <c r="P2" s="77"/>
      <c r="Q2" s="77"/>
      <c r="R2" s="103"/>
      <c r="S2" s="103"/>
      <c r="T2" s="77"/>
      <c r="U2" s="77"/>
      <c r="V2" s="79"/>
    </row>
    <row r="3" spans="1:24" ht="60" x14ac:dyDescent="0.25">
      <c r="A3" s="105" t="s">
        <v>116</v>
      </c>
      <c r="B3" s="119" t="s">
        <v>506</v>
      </c>
      <c r="C3" s="119" t="s">
        <v>611</v>
      </c>
      <c r="D3" s="119" t="s">
        <v>612</v>
      </c>
      <c r="E3" s="119" t="s">
        <v>613</v>
      </c>
      <c r="F3" s="96" t="s">
        <v>280</v>
      </c>
      <c r="G3" s="96" t="s">
        <v>429</v>
      </c>
      <c r="H3" s="105" t="s">
        <v>39</v>
      </c>
      <c r="I3" s="96" t="s">
        <v>281</v>
      </c>
      <c r="J3" s="96" t="s">
        <v>789</v>
      </c>
      <c r="K3" s="105" t="s">
        <v>604</v>
      </c>
      <c r="L3" s="105" t="s">
        <v>794</v>
      </c>
      <c r="M3" s="105" t="s">
        <v>521</v>
      </c>
      <c r="N3" s="105" t="s">
        <v>368</v>
      </c>
      <c r="O3" s="105" t="s">
        <v>796</v>
      </c>
      <c r="P3" s="105" t="s">
        <v>647</v>
      </c>
      <c r="Q3" s="105" t="s">
        <v>648</v>
      </c>
      <c r="R3" s="105" t="s">
        <v>282</v>
      </c>
      <c r="S3" s="128" t="s">
        <v>816</v>
      </c>
      <c r="T3" s="101" t="s">
        <v>605</v>
      </c>
      <c r="U3" s="101" t="s">
        <v>286</v>
      </c>
      <c r="V3" s="101" t="s">
        <v>287</v>
      </c>
      <c r="X3" s="119" t="s">
        <v>826</v>
      </c>
    </row>
    <row r="4" spans="1:24" x14ac:dyDescent="0.25">
      <c r="A4" s="86" t="s">
        <v>230</v>
      </c>
      <c r="B4" s="170"/>
      <c r="C4" s="170"/>
      <c r="D4" s="170"/>
      <c r="E4" s="170"/>
      <c r="F4" s="233"/>
      <c r="G4" s="233"/>
      <c r="H4" s="237"/>
      <c r="I4" s="233"/>
      <c r="J4" s="233"/>
      <c r="K4" s="233"/>
      <c r="L4" s="130" t="str">
        <f>IF(K4&lt;&gt;0,VLOOKUP(K4,Production!G$4:BC$53,49),"")</f>
        <v/>
      </c>
      <c r="M4" s="233"/>
      <c r="N4" s="233"/>
      <c r="O4" s="86">
        <f>IF(M4=0,0,0.001*(M4*(N4*(Sources!$C$68+Sources!$E$69)+Sources!$D$68+Sources!$F$69)+N4*Sources!$G$69+Sources!$H$69))</f>
        <v>0</v>
      </c>
      <c r="P4" s="236"/>
      <c r="Q4" s="237"/>
      <c r="R4" s="86" t="str">
        <f t="shared" ref="R4:R35" si="0">IF(H4="","",IF(Q4="Combustion","Méthane", "Hydrogène SMR"))</f>
        <v/>
      </c>
      <c r="S4" s="233"/>
      <c r="T4" s="233"/>
      <c r="U4" s="233"/>
      <c r="V4" s="233"/>
      <c r="X4" s="266">
        <f>IF(B4="Oui",1,0)</f>
        <v>0</v>
      </c>
    </row>
    <row r="5" spans="1:24" x14ac:dyDescent="0.25">
      <c r="A5" s="86" t="s">
        <v>231</v>
      </c>
      <c r="B5" s="170"/>
      <c r="C5" s="170"/>
      <c r="D5" s="170"/>
      <c r="E5" s="170"/>
      <c r="F5" s="233"/>
      <c r="G5" s="233"/>
      <c r="H5" s="237"/>
      <c r="I5" s="233"/>
      <c r="J5" s="233"/>
      <c r="K5" s="233"/>
      <c r="L5" s="130" t="str">
        <f>IF(K5&lt;&gt;0,VLOOKUP(K5,Production!G$4:BC$53,49),"")</f>
        <v/>
      </c>
      <c r="M5" s="233"/>
      <c r="N5" s="233"/>
      <c r="O5" s="86">
        <f>IF(M5=0,0,0.001*(M5*(N5*(Sources!$C$68+Sources!$E$69)+Sources!$D$68+Sources!$F$69)+N5*Sources!$G$69+Sources!$H$69))</f>
        <v>0</v>
      </c>
      <c r="P5" s="236"/>
      <c r="Q5" s="237"/>
      <c r="R5" s="86" t="str">
        <f t="shared" si="0"/>
        <v/>
      </c>
      <c r="S5" s="233"/>
      <c r="T5" s="233"/>
      <c r="U5" s="233"/>
      <c r="V5" s="233"/>
      <c r="X5" s="266">
        <f t="shared" ref="X5:X53" si="1">IF(B5="Oui",1,0)</f>
        <v>0</v>
      </c>
    </row>
    <row r="6" spans="1:24" x14ac:dyDescent="0.25">
      <c r="A6" s="86" t="s">
        <v>232</v>
      </c>
      <c r="B6" s="170"/>
      <c r="C6" s="170"/>
      <c r="D6" s="170"/>
      <c r="E6" s="170"/>
      <c r="F6" s="233"/>
      <c r="G6" s="233"/>
      <c r="H6" s="237"/>
      <c r="I6" s="233"/>
      <c r="J6" s="233"/>
      <c r="K6" s="233"/>
      <c r="L6" s="130" t="str">
        <f>IF(K6&lt;&gt;0,VLOOKUP(K6,Production!G$4:BC$53,49),"")</f>
        <v/>
      </c>
      <c r="M6" s="233"/>
      <c r="N6" s="233"/>
      <c r="O6" s="86">
        <f>IF(M6=0,0,0.001*(M6*(N6*(Sources!$C$68+Sources!$E$69)+Sources!$D$68+Sources!$F$69)+N6*Sources!$G$69+Sources!$H$69))</f>
        <v>0</v>
      </c>
      <c r="P6" s="236"/>
      <c r="Q6" s="237"/>
      <c r="R6" s="86" t="str">
        <f t="shared" si="0"/>
        <v/>
      </c>
      <c r="S6" s="233"/>
      <c r="T6" s="233"/>
      <c r="U6" s="233"/>
      <c r="V6" s="233"/>
      <c r="X6" s="266">
        <f t="shared" si="1"/>
        <v>0</v>
      </c>
    </row>
    <row r="7" spans="1:24" x14ac:dyDescent="0.25">
      <c r="A7" s="86" t="s">
        <v>233</v>
      </c>
      <c r="B7" s="170"/>
      <c r="C7" s="170"/>
      <c r="D7" s="170"/>
      <c r="E7" s="170"/>
      <c r="F7" s="233"/>
      <c r="G7" s="233"/>
      <c r="H7" s="237"/>
      <c r="I7" s="233"/>
      <c r="J7" s="233"/>
      <c r="K7" s="233"/>
      <c r="L7" s="130" t="str">
        <f>IF(K7&lt;&gt;0,VLOOKUP(K7,Production!G$4:BC$53,49),"")</f>
        <v/>
      </c>
      <c r="M7" s="233"/>
      <c r="N7" s="233"/>
      <c r="O7" s="86">
        <f>IF(M7=0,0,0.001*(M7*(N7*(Sources!$C$68+Sources!$E$69)+Sources!$D$68+Sources!$F$69)+N7*Sources!$G$69+Sources!$H$69))</f>
        <v>0</v>
      </c>
      <c r="P7" s="236"/>
      <c r="Q7" s="237"/>
      <c r="R7" s="86" t="str">
        <f t="shared" si="0"/>
        <v/>
      </c>
      <c r="S7" s="233"/>
      <c r="T7" s="233"/>
      <c r="U7" s="233"/>
      <c r="V7" s="233"/>
      <c r="X7" s="266">
        <f t="shared" si="1"/>
        <v>0</v>
      </c>
    </row>
    <row r="8" spans="1:24" x14ac:dyDescent="0.25">
      <c r="A8" s="86" t="s">
        <v>234</v>
      </c>
      <c r="B8" s="170"/>
      <c r="C8" s="170"/>
      <c r="D8" s="170"/>
      <c r="E8" s="170"/>
      <c r="F8" s="233"/>
      <c r="G8" s="233"/>
      <c r="H8" s="237"/>
      <c r="I8" s="233"/>
      <c r="J8" s="233"/>
      <c r="K8" s="233"/>
      <c r="L8" s="130" t="str">
        <f>IF(K8&lt;&gt;0,VLOOKUP(K8,Production!G$4:BC$53,49),"")</f>
        <v/>
      </c>
      <c r="M8" s="233"/>
      <c r="N8" s="233"/>
      <c r="O8" s="86">
        <f>IF(M8=0,0,0.001*(M8*(N8*(Sources!$C$68+Sources!$E$69)+Sources!$D$68+Sources!$F$69)+N8*Sources!$G$69+Sources!$H$69))</f>
        <v>0</v>
      </c>
      <c r="P8" s="236"/>
      <c r="Q8" s="237"/>
      <c r="R8" s="86" t="str">
        <f t="shared" si="0"/>
        <v/>
      </c>
      <c r="S8" s="233"/>
      <c r="T8" s="233"/>
      <c r="U8" s="233"/>
      <c r="V8" s="233"/>
      <c r="X8" s="266">
        <f t="shared" si="1"/>
        <v>0</v>
      </c>
    </row>
    <row r="9" spans="1:24" x14ac:dyDescent="0.25">
      <c r="A9" s="86" t="s">
        <v>235</v>
      </c>
      <c r="B9" s="170"/>
      <c r="C9" s="170"/>
      <c r="D9" s="170"/>
      <c r="E9" s="170"/>
      <c r="F9" s="233"/>
      <c r="G9" s="233"/>
      <c r="H9" s="237"/>
      <c r="I9" s="233"/>
      <c r="J9" s="233"/>
      <c r="K9" s="233"/>
      <c r="L9" s="130" t="str">
        <f>IF(K9&lt;&gt;0,VLOOKUP(K9,Production!G$4:BC$53,49),"")</f>
        <v/>
      </c>
      <c r="M9" s="233"/>
      <c r="N9" s="233"/>
      <c r="O9" s="86">
        <f>IF(M9=0,0,0.001*(M9*(N9*(Sources!$C$68+Sources!$E$69)+Sources!$D$68+Sources!$F$69)+N9*Sources!$G$69+Sources!$H$69))</f>
        <v>0</v>
      </c>
      <c r="P9" s="236"/>
      <c r="Q9" s="237"/>
      <c r="R9" s="86" t="str">
        <f t="shared" si="0"/>
        <v/>
      </c>
      <c r="S9" s="233"/>
      <c r="T9" s="233"/>
      <c r="U9" s="233"/>
      <c r="V9" s="233"/>
      <c r="X9" s="266">
        <f t="shared" si="1"/>
        <v>0</v>
      </c>
    </row>
    <row r="10" spans="1:24" x14ac:dyDescent="0.25">
      <c r="A10" s="86" t="s">
        <v>236</v>
      </c>
      <c r="B10" s="170"/>
      <c r="C10" s="170"/>
      <c r="D10" s="170"/>
      <c r="E10" s="170"/>
      <c r="F10" s="233"/>
      <c r="G10" s="233"/>
      <c r="H10" s="237"/>
      <c r="I10" s="233"/>
      <c r="J10" s="233"/>
      <c r="K10" s="233"/>
      <c r="L10" s="130" t="str">
        <f>IF(K10&lt;&gt;0,VLOOKUP(K10,Production!G$4:BC$53,49),"")</f>
        <v/>
      </c>
      <c r="M10" s="233"/>
      <c r="N10" s="233"/>
      <c r="O10" s="86">
        <f>IF(M10=0,0,0.001*(M10*(N10*(Sources!$C$68+Sources!$E$69)+Sources!$D$68+Sources!$F$69)+N10*Sources!$G$69+Sources!$H$69))</f>
        <v>0</v>
      </c>
      <c r="P10" s="236"/>
      <c r="Q10" s="237"/>
      <c r="R10" s="86" t="str">
        <f t="shared" si="0"/>
        <v/>
      </c>
      <c r="S10" s="233"/>
      <c r="T10" s="233"/>
      <c r="U10" s="233"/>
      <c r="V10" s="233"/>
      <c r="X10" s="266">
        <f t="shared" si="1"/>
        <v>0</v>
      </c>
    </row>
    <row r="11" spans="1:24" x14ac:dyDescent="0.25">
      <c r="A11" s="86" t="s">
        <v>237</v>
      </c>
      <c r="B11" s="170"/>
      <c r="C11" s="170"/>
      <c r="D11" s="170"/>
      <c r="E11" s="170"/>
      <c r="F11" s="233"/>
      <c r="G11" s="233"/>
      <c r="H11" s="237"/>
      <c r="I11" s="233"/>
      <c r="J11" s="233"/>
      <c r="K11" s="233"/>
      <c r="L11" s="130" t="str">
        <f>IF(K11&lt;&gt;0,VLOOKUP(K11,Production!G$4:BC$53,49),"")</f>
        <v/>
      </c>
      <c r="M11" s="233"/>
      <c r="N11" s="233"/>
      <c r="O11" s="86">
        <f>IF(M11=0,0,0.001*(M11*(N11*(Sources!$C$68+Sources!$E$69)+Sources!$D$68+Sources!$F$69)+N11*Sources!$G$69+Sources!$H$69))</f>
        <v>0</v>
      </c>
      <c r="P11" s="236"/>
      <c r="Q11" s="237"/>
      <c r="R11" s="86" t="str">
        <f t="shared" si="0"/>
        <v/>
      </c>
      <c r="S11" s="233"/>
      <c r="T11" s="233"/>
      <c r="U11" s="233"/>
      <c r="V11" s="233"/>
      <c r="X11" s="266">
        <f t="shared" si="1"/>
        <v>0</v>
      </c>
    </row>
    <row r="12" spans="1:24" x14ac:dyDescent="0.25">
      <c r="A12" s="86" t="s">
        <v>238</v>
      </c>
      <c r="B12" s="170"/>
      <c r="C12" s="170"/>
      <c r="D12" s="170"/>
      <c r="E12" s="170"/>
      <c r="F12" s="233"/>
      <c r="G12" s="233"/>
      <c r="H12" s="237"/>
      <c r="I12" s="233"/>
      <c r="J12" s="233"/>
      <c r="K12" s="233"/>
      <c r="L12" s="130" t="str">
        <f>IF(K12&lt;&gt;0,VLOOKUP(K12,Production!G$4:BC$53,49),"")</f>
        <v/>
      </c>
      <c r="M12" s="233"/>
      <c r="N12" s="233"/>
      <c r="O12" s="86">
        <f>IF(M12=0,0,0.001*(M12*(N12*(Sources!$C$68+Sources!$E$69)+Sources!$D$68+Sources!$F$69)+N12*Sources!$G$69+Sources!$H$69))</f>
        <v>0</v>
      </c>
      <c r="P12" s="236"/>
      <c r="Q12" s="237"/>
      <c r="R12" s="86" t="str">
        <f t="shared" si="0"/>
        <v/>
      </c>
      <c r="S12" s="233"/>
      <c r="T12" s="233"/>
      <c r="U12" s="233"/>
      <c r="V12" s="233"/>
      <c r="X12" s="266">
        <f t="shared" si="1"/>
        <v>0</v>
      </c>
    </row>
    <row r="13" spans="1:24" x14ac:dyDescent="0.25">
      <c r="A13" s="86" t="s">
        <v>239</v>
      </c>
      <c r="B13" s="170"/>
      <c r="C13" s="170"/>
      <c r="D13" s="170"/>
      <c r="E13" s="170"/>
      <c r="F13" s="233"/>
      <c r="G13" s="233"/>
      <c r="H13" s="237"/>
      <c r="I13" s="233"/>
      <c r="J13" s="233"/>
      <c r="K13" s="233"/>
      <c r="L13" s="130" t="str">
        <f>IF(K13&lt;&gt;0,VLOOKUP(K13,Production!G$4:BC$53,49),"")</f>
        <v/>
      </c>
      <c r="M13" s="233"/>
      <c r="N13" s="233"/>
      <c r="O13" s="86">
        <f>IF(M13=0,0,0.001*(M13*(N13*(Sources!$C$68+Sources!$E$69)+Sources!$D$68+Sources!$F$69)+N13*Sources!$G$69+Sources!$H$69))</f>
        <v>0</v>
      </c>
      <c r="P13" s="236"/>
      <c r="Q13" s="237"/>
      <c r="R13" s="86" t="str">
        <f t="shared" si="0"/>
        <v/>
      </c>
      <c r="S13" s="233"/>
      <c r="T13" s="233"/>
      <c r="U13" s="233"/>
      <c r="V13" s="233"/>
      <c r="X13" s="266">
        <f t="shared" si="1"/>
        <v>0</v>
      </c>
    </row>
    <row r="14" spans="1:24" x14ac:dyDescent="0.25">
      <c r="A14" s="86" t="s">
        <v>240</v>
      </c>
      <c r="B14" s="170"/>
      <c r="C14" s="170"/>
      <c r="D14" s="170"/>
      <c r="E14" s="170"/>
      <c r="F14" s="233"/>
      <c r="G14" s="233"/>
      <c r="H14" s="237"/>
      <c r="I14" s="233"/>
      <c r="J14" s="233"/>
      <c r="K14" s="233"/>
      <c r="L14" s="130" t="str">
        <f>IF(K14&lt;&gt;0,VLOOKUP(K14,Production!G$4:BC$53,49),"")</f>
        <v/>
      </c>
      <c r="M14" s="233"/>
      <c r="N14" s="233"/>
      <c r="O14" s="86">
        <f>IF(M14=0,0,0.001*(M14*(N14*(Sources!$C$68+Sources!$E$69)+Sources!$D$68+Sources!$F$69)+N14*Sources!$G$69+Sources!$H$69))</f>
        <v>0</v>
      </c>
      <c r="P14" s="236"/>
      <c r="Q14" s="237"/>
      <c r="R14" s="86" t="str">
        <f t="shared" si="0"/>
        <v/>
      </c>
      <c r="S14" s="233"/>
      <c r="T14" s="233"/>
      <c r="U14" s="233"/>
      <c r="V14" s="233"/>
      <c r="X14" s="266">
        <f t="shared" si="1"/>
        <v>0</v>
      </c>
    </row>
    <row r="15" spans="1:24" x14ac:dyDescent="0.25">
      <c r="A15" s="86" t="s">
        <v>241</v>
      </c>
      <c r="B15" s="170"/>
      <c r="C15" s="170"/>
      <c r="D15" s="170"/>
      <c r="E15" s="170"/>
      <c r="F15" s="233"/>
      <c r="G15" s="233"/>
      <c r="H15" s="237"/>
      <c r="I15" s="233"/>
      <c r="J15" s="233"/>
      <c r="K15" s="233"/>
      <c r="L15" s="130" t="str">
        <f>IF(K15&lt;&gt;0,VLOOKUP(K15,Production!G$4:BC$53,49),"")</f>
        <v/>
      </c>
      <c r="M15" s="233"/>
      <c r="N15" s="233"/>
      <c r="O15" s="86">
        <f>IF(M15=0,0,0.001*(M15*(N15*(Sources!$C$68+Sources!$E$69)+Sources!$D$68+Sources!$F$69)+N15*Sources!$G$69+Sources!$H$69))</f>
        <v>0</v>
      </c>
      <c r="P15" s="236"/>
      <c r="Q15" s="237"/>
      <c r="R15" s="86" t="str">
        <f t="shared" si="0"/>
        <v/>
      </c>
      <c r="S15" s="233"/>
      <c r="T15" s="233"/>
      <c r="U15" s="233"/>
      <c r="V15" s="233"/>
      <c r="X15" s="266">
        <f t="shared" si="1"/>
        <v>0</v>
      </c>
    </row>
    <row r="16" spans="1:24" x14ac:dyDescent="0.25">
      <c r="A16" s="86" t="s">
        <v>242</v>
      </c>
      <c r="B16" s="170"/>
      <c r="C16" s="170"/>
      <c r="D16" s="170"/>
      <c r="E16" s="170"/>
      <c r="F16" s="233"/>
      <c r="G16" s="233"/>
      <c r="H16" s="237"/>
      <c r="I16" s="233"/>
      <c r="J16" s="233"/>
      <c r="K16" s="233"/>
      <c r="L16" s="130" t="str">
        <f>IF(K16&lt;&gt;0,VLOOKUP(K16,Production!G$4:BC$53,49),"")</f>
        <v/>
      </c>
      <c r="M16" s="233"/>
      <c r="N16" s="233"/>
      <c r="O16" s="86">
        <f>IF(M16=0,0,0.001*(M16*(N16*(Sources!$C$68+Sources!$E$69)+Sources!$D$68+Sources!$F$69)+N16*Sources!$G$69+Sources!$H$69))</f>
        <v>0</v>
      </c>
      <c r="P16" s="236"/>
      <c r="Q16" s="237"/>
      <c r="R16" s="86" t="str">
        <f t="shared" si="0"/>
        <v/>
      </c>
      <c r="S16" s="233"/>
      <c r="T16" s="233"/>
      <c r="U16" s="233"/>
      <c r="V16" s="233"/>
      <c r="X16" s="266">
        <f t="shared" si="1"/>
        <v>0</v>
      </c>
    </row>
    <row r="17" spans="1:24" x14ac:dyDescent="0.25">
      <c r="A17" s="86" t="s">
        <v>243</v>
      </c>
      <c r="B17" s="170"/>
      <c r="C17" s="170"/>
      <c r="D17" s="170"/>
      <c r="E17" s="170"/>
      <c r="F17" s="233"/>
      <c r="G17" s="233"/>
      <c r="H17" s="237"/>
      <c r="I17" s="233"/>
      <c r="J17" s="233"/>
      <c r="K17" s="233"/>
      <c r="L17" s="130" t="str">
        <f>IF(K17&lt;&gt;0,VLOOKUP(K17,Production!G$4:BC$53,49),"")</f>
        <v/>
      </c>
      <c r="M17" s="233"/>
      <c r="N17" s="233"/>
      <c r="O17" s="86">
        <f>IF(M17=0,0,0.001*(M17*(N17*(Sources!$C$68+Sources!$E$69)+Sources!$D$68+Sources!$F$69)+N17*Sources!$G$69+Sources!$H$69))</f>
        <v>0</v>
      </c>
      <c r="P17" s="236"/>
      <c r="Q17" s="237"/>
      <c r="R17" s="86" t="str">
        <f t="shared" si="0"/>
        <v/>
      </c>
      <c r="S17" s="233"/>
      <c r="T17" s="233"/>
      <c r="U17" s="233"/>
      <c r="V17" s="233"/>
      <c r="X17" s="266">
        <f t="shared" si="1"/>
        <v>0</v>
      </c>
    </row>
    <row r="18" spans="1:24" x14ac:dyDescent="0.25">
      <c r="A18" s="86" t="s">
        <v>244</v>
      </c>
      <c r="B18" s="170"/>
      <c r="C18" s="170"/>
      <c r="D18" s="170"/>
      <c r="E18" s="170"/>
      <c r="F18" s="233"/>
      <c r="G18" s="233"/>
      <c r="H18" s="237"/>
      <c r="I18" s="233"/>
      <c r="J18" s="233"/>
      <c r="K18" s="233"/>
      <c r="L18" s="130" t="str">
        <f>IF(K18&lt;&gt;0,VLOOKUP(K18,Production!G$4:BC$53,49),"")</f>
        <v/>
      </c>
      <c r="M18" s="233"/>
      <c r="N18" s="233"/>
      <c r="O18" s="86">
        <f>IF(M18=0,0,0.001*(M18*(N18*(Sources!$C$68+Sources!$E$69)+Sources!$D$68+Sources!$F$69)+N18*Sources!$G$69+Sources!$H$69))</f>
        <v>0</v>
      </c>
      <c r="P18" s="236"/>
      <c r="Q18" s="237"/>
      <c r="R18" s="86" t="str">
        <f t="shared" si="0"/>
        <v/>
      </c>
      <c r="S18" s="233"/>
      <c r="T18" s="233"/>
      <c r="U18" s="233"/>
      <c r="V18" s="233"/>
      <c r="X18" s="266">
        <f t="shared" si="1"/>
        <v>0</v>
      </c>
    </row>
    <row r="19" spans="1:24" x14ac:dyDescent="0.25">
      <c r="A19" s="86" t="s">
        <v>245</v>
      </c>
      <c r="B19" s="170"/>
      <c r="C19" s="170"/>
      <c r="D19" s="170"/>
      <c r="E19" s="170"/>
      <c r="F19" s="233"/>
      <c r="G19" s="233"/>
      <c r="H19" s="237"/>
      <c r="I19" s="233"/>
      <c r="J19" s="233"/>
      <c r="K19" s="233"/>
      <c r="L19" s="130" t="str">
        <f>IF(K19&lt;&gt;0,VLOOKUP(K19,Production!G$4:BC$53,49),"")</f>
        <v/>
      </c>
      <c r="M19" s="233"/>
      <c r="N19" s="233"/>
      <c r="O19" s="86">
        <f>IF(M19=0,0,0.001*(M19*(N19*(Sources!$C$68+Sources!$E$69)+Sources!$D$68+Sources!$F$69)+N19*Sources!$G$69+Sources!$H$69))</f>
        <v>0</v>
      </c>
      <c r="P19" s="236"/>
      <c r="Q19" s="237"/>
      <c r="R19" s="86" t="str">
        <f t="shared" si="0"/>
        <v/>
      </c>
      <c r="S19" s="233"/>
      <c r="T19" s="233"/>
      <c r="U19" s="233"/>
      <c r="V19" s="233"/>
      <c r="X19" s="266">
        <f t="shared" si="1"/>
        <v>0</v>
      </c>
    </row>
    <row r="20" spans="1:24" x14ac:dyDescent="0.25">
      <c r="A20" s="86" t="s">
        <v>246</v>
      </c>
      <c r="B20" s="170"/>
      <c r="C20" s="170"/>
      <c r="D20" s="170"/>
      <c r="E20" s="170"/>
      <c r="F20" s="233"/>
      <c r="G20" s="233"/>
      <c r="H20" s="237"/>
      <c r="I20" s="233"/>
      <c r="J20" s="233"/>
      <c r="K20" s="233"/>
      <c r="L20" s="130" t="str">
        <f>IF(K20&lt;&gt;0,VLOOKUP(K20,Production!G$4:BC$53,49),"")</f>
        <v/>
      </c>
      <c r="M20" s="233"/>
      <c r="N20" s="233"/>
      <c r="O20" s="86">
        <f>IF(M20=0,0,0.001*(M20*(N20*(Sources!$C$68+Sources!$E$69)+Sources!$D$68+Sources!$F$69)+N20*Sources!$G$69+Sources!$H$69))</f>
        <v>0</v>
      </c>
      <c r="P20" s="236"/>
      <c r="Q20" s="237"/>
      <c r="R20" s="86" t="str">
        <f t="shared" si="0"/>
        <v/>
      </c>
      <c r="S20" s="233"/>
      <c r="T20" s="233"/>
      <c r="U20" s="233"/>
      <c r="V20" s="233"/>
      <c r="X20" s="266">
        <f t="shared" si="1"/>
        <v>0</v>
      </c>
    </row>
    <row r="21" spans="1:24" x14ac:dyDescent="0.25">
      <c r="A21" s="86" t="s">
        <v>247</v>
      </c>
      <c r="B21" s="170"/>
      <c r="C21" s="170"/>
      <c r="D21" s="170"/>
      <c r="E21" s="170"/>
      <c r="F21" s="233"/>
      <c r="G21" s="233"/>
      <c r="H21" s="237"/>
      <c r="I21" s="233"/>
      <c r="J21" s="233"/>
      <c r="K21" s="233"/>
      <c r="L21" s="130" t="str">
        <f>IF(K21&lt;&gt;0,VLOOKUP(K21,Production!G$4:BC$53,49),"")</f>
        <v/>
      </c>
      <c r="M21" s="233"/>
      <c r="N21" s="233"/>
      <c r="O21" s="86">
        <f>IF(M21=0,0,0.001*(M21*(N21*(Sources!$C$68+Sources!$E$69)+Sources!$D$68+Sources!$F$69)+N21*Sources!$G$69+Sources!$H$69))</f>
        <v>0</v>
      </c>
      <c r="P21" s="236"/>
      <c r="Q21" s="237"/>
      <c r="R21" s="86" t="str">
        <f t="shared" si="0"/>
        <v/>
      </c>
      <c r="S21" s="233"/>
      <c r="T21" s="233"/>
      <c r="U21" s="233"/>
      <c r="V21" s="233"/>
      <c r="X21" s="266">
        <f t="shared" si="1"/>
        <v>0</v>
      </c>
    </row>
    <row r="22" spans="1:24" x14ac:dyDescent="0.25">
      <c r="A22" s="86" t="s">
        <v>248</v>
      </c>
      <c r="B22" s="170"/>
      <c r="C22" s="170"/>
      <c r="D22" s="170"/>
      <c r="E22" s="170"/>
      <c r="F22" s="233"/>
      <c r="G22" s="233"/>
      <c r="H22" s="237"/>
      <c r="I22" s="233"/>
      <c r="J22" s="233"/>
      <c r="K22" s="233"/>
      <c r="L22" s="130" t="str">
        <f>IF(K22&lt;&gt;0,VLOOKUP(K22,Production!G$4:BC$53,49),"")</f>
        <v/>
      </c>
      <c r="M22" s="233"/>
      <c r="N22" s="233"/>
      <c r="O22" s="86">
        <f>IF(M22=0,0,0.001*(M22*(N22*(Sources!$C$68+Sources!$E$69)+Sources!$D$68+Sources!$F$69)+N22*Sources!$G$69+Sources!$H$69))</f>
        <v>0</v>
      </c>
      <c r="P22" s="236"/>
      <c r="Q22" s="237"/>
      <c r="R22" s="86" t="str">
        <f t="shared" si="0"/>
        <v/>
      </c>
      <c r="S22" s="233"/>
      <c r="T22" s="233"/>
      <c r="U22" s="233"/>
      <c r="V22" s="233"/>
      <c r="X22" s="266">
        <f t="shared" si="1"/>
        <v>0</v>
      </c>
    </row>
    <row r="23" spans="1:24" x14ac:dyDescent="0.25">
      <c r="A23" s="86" t="s">
        <v>249</v>
      </c>
      <c r="B23" s="170"/>
      <c r="C23" s="170"/>
      <c r="D23" s="170"/>
      <c r="E23" s="170"/>
      <c r="F23" s="233"/>
      <c r="G23" s="233"/>
      <c r="H23" s="237"/>
      <c r="I23" s="233"/>
      <c r="J23" s="233"/>
      <c r="K23" s="233"/>
      <c r="L23" s="130" t="str">
        <f>IF(K23&lt;&gt;0,VLOOKUP(K23,Production!G$4:BC$53,49),"")</f>
        <v/>
      </c>
      <c r="M23" s="233"/>
      <c r="N23" s="233"/>
      <c r="O23" s="86">
        <f>IF(M23=0,0,0.001*(M23*(N23*(Sources!$C$68+Sources!$E$69)+Sources!$D$68+Sources!$F$69)+N23*Sources!$G$69+Sources!$H$69))</f>
        <v>0</v>
      </c>
      <c r="P23" s="236"/>
      <c r="Q23" s="237"/>
      <c r="R23" s="86" t="str">
        <f t="shared" si="0"/>
        <v/>
      </c>
      <c r="S23" s="233"/>
      <c r="T23" s="233"/>
      <c r="U23" s="233"/>
      <c r="V23" s="233"/>
      <c r="X23" s="266">
        <f t="shared" si="1"/>
        <v>0</v>
      </c>
    </row>
    <row r="24" spans="1:24" x14ac:dyDescent="0.25">
      <c r="A24" s="86" t="s">
        <v>250</v>
      </c>
      <c r="B24" s="170"/>
      <c r="C24" s="170"/>
      <c r="D24" s="170"/>
      <c r="E24" s="170"/>
      <c r="F24" s="233"/>
      <c r="G24" s="233"/>
      <c r="H24" s="237"/>
      <c r="I24" s="233"/>
      <c r="J24" s="233"/>
      <c r="K24" s="233"/>
      <c r="L24" s="130" t="str">
        <f>IF(K24&lt;&gt;0,VLOOKUP(K24,Production!G$4:BC$53,49),"")</f>
        <v/>
      </c>
      <c r="M24" s="233"/>
      <c r="N24" s="233"/>
      <c r="O24" s="86">
        <f>IF(M24=0,0,0.001*(M24*(N24*(Sources!$C$68+Sources!$E$69)+Sources!$D$68+Sources!$F$69)+N24*Sources!$G$69+Sources!$H$69))</f>
        <v>0</v>
      </c>
      <c r="P24" s="236"/>
      <c r="Q24" s="237"/>
      <c r="R24" s="86" t="str">
        <f t="shared" si="0"/>
        <v/>
      </c>
      <c r="S24" s="233"/>
      <c r="T24" s="233"/>
      <c r="U24" s="233"/>
      <c r="V24" s="233"/>
      <c r="X24" s="266">
        <f t="shared" si="1"/>
        <v>0</v>
      </c>
    </row>
    <row r="25" spans="1:24" x14ac:dyDescent="0.25">
      <c r="A25" s="86" t="s">
        <v>251</v>
      </c>
      <c r="B25" s="170"/>
      <c r="C25" s="170"/>
      <c r="D25" s="170"/>
      <c r="E25" s="170"/>
      <c r="F25" s="233"/>
      <c r="G25" s="233"/>
      <c r="H25" s="237"/>
      <c r="I25" s="233"/>
      <c r="J25" s="233"/>
      <c r="K25" s="233"/>
      <c r="L25" s="130" t="str">
        <f>IF(K25&lt;&gt;0,VLOOKUP(K25,Production!G$4:BC$53,49),"")</f>
        <v/>
      </c>
      <c r="M25" s="233"/>
      <c r="N25" s="233"/>
      <c r="O25" s="86">
        <f>IF(M25=0,0,0.001*(M25*(N25*(Sources!$C$68+Sources!$E$69)+Sources!$D$68+Sources!$F$69)+N25*Sources!$G$69+Sources!$H$69))</f>
        <v>0</v>
      </c>
      <c r="P25" s="236"/>
      <c r="Q25" s="237"/>
      <c r="R25" s="86" t="str">
        <f t="shared" si="0"/>
        <v/>
      </c>
      <c r="S25" s="233"/>
      <c r="T25" s="233"/>
      <c r="U25" s="233"/>
      <c r="V25" s="233"/>
      <c r="X25" s="266">
        <f t="shared" si="1"/>
        <v>0</v>
      </c>
    </row>
    <row r="26" spans="1:24" x14ac:dyDescent="0.25">
      <c r="A26" s="86" t="s">
        <v>252</v>
      </c>
      <c r="B26" s="170"/>
      <c r="C26" s="170"/>
      <c r="D26" s="170"/>
      <c r="E26" s="170"/>
      <c r="F26" s="233"/>
      <c r="G26" s="233"/>
      <c r="H26" s="237"/>
      <c r="I26" s="233"/>
      <c r="J26" s="233"/>
      <c r="K26" s="233"/>
      <c r="L26" s="130" t="str">
        <f>IF(K26&lt;&gt;0,VLOOKUP(K26,Production!G$4:BC$53,49),"")</f>
        <v/>
      </c>
      <c r="M26" s="233"/>
      <c r="N26" s="233"/>
      <c r="O26" s="86">
        <f>IF(M26=0,0,0.001*(M26*(N26*(Sources!$C$68+Sources!$E$69)+Sources!$D$68+Sources!$F$69)+N26*Sources!$G$69+Sources!$H$69))</f>
        <v>0</v>
      </c>
      <c r="P26" s="236"/>
      <c r="Q26" s="237"/>
      <c r="R26" s="86" t="str">
        <f t="shared" si="0"/>
        <v/>
      </c>
      <c r="S26" s="233"/>
      <c r="T26" s="233"/>
      <c r="U26" s="233"/>
      <c r="V26" s="233"/>
      <c r="X26" s="266">
        <f t="shared" si="1"/>
        <v>0</v>
      </c>
    </row>
    <row r="27" spans="1:24" x14ac:dyDescent="0.25">
      <c r="A27" s="86" t="s">
        <v>253</v>
      </c>
      <c r="B27" s="170"/>
      <c r="C27" s="170"/>
      <c r="D27" s="170"/>
      <c r="E27" s="170"/>
      <c r="F27" s="233"/>
      <c r="G27" s="233"/>
      <c r="H27" s="237"/>
      <c r="I27" s="233"/>
      <c r="J27" s="233"/>
      <c r="K27" s="233"/>
      <c r="L27" s="130" t="str">
        <f>IF(K27&lt;&gt;0,VLOOKUP(K27,Production!G$4:BC$53,49),"")</f>
        <v/>
      </c>
      <c r="M27" s="233"/>
      <c r="N27" s="233"/>
      <c r="O27" s="86">
        <f>IF(M27=0,0,0.001*(M27*(N27*(Sources!$C$68+Sources!$E$69)+Sources!$D$68+Sources!$F$69)+N27*Sources!$G$69+Sources!$H$69))</f>
        <v>0</v>
      </c>
      <c r="P27" s="236"/>
      <c r="Q27" s="237"/>
      <c r="R27" s="86" t="str">
        <f t="shared" si="0"/>
        <v/>
      </c>
      <c r="S27" s="233"/>
      <c r="T27" s="233"/>
      <c r="U27" s="233"/>
      <c r="V27" s="233"/>
      <c r="X27" s="266">
        <f t="shared" si="1"/>
        <v>0</v>
      </c>
    </row>
    <row r="28" spans="1:24" x14ac:dyDescent="0.25">
      <c r="A28" s="86" t="s">
        <v>254</v>
      </c>
      <c r="B28" s="170"/>
      <c r="C28" s="170"/>
      <c r="D28" s="170"/>
      <c r="E28" s="170"/>
      <c r="F28" s="233"/>
      <c r="G28" s="233"/>
      <c r="H28" s="237"/>
      <c r="I28" s="233"/>
      <c r="J28" s="233"/>
      <c r="K28" s="233"/>
      <c r="L28" s="130" t="str">
        <f>IF(K28&lt;&gt;0,VLOOKUP(K28,Production!G$4:BC$53,49),"")</f>
        <v/>
      </c>
      <c r="M28" s="233"/>
      <c r="N28" s="233"/>
      <c r="O28" s="86">
        <f>IF(M28=0,0,0.001*(M28*(N28*(Sources!$C$68+Sources!$E$69)+Sources!$D$68+Sources!$F$69)+N28*Sources!$G$69+Sources!$H$69))</f>
        <v>0</v>
      </c>
      <c r="P28" s="236"/>
      <c r="Q28" s="237"/>
      <c r="R28" s="86" t="str">
        <f t="shared" si="0"/>
        <v/>
      </c>
      <c r="S28" s="233"/>
      <c r="T28" s="233"/>
      <c r="U28" s="233"/>
      <c r="V28" s="233"/>
      <c r="X28" s="266">
        <f t="shared" si="1"/>
        <v>0</v>
      </c>
    </row>
    <row r="29" spans="1:24" x14ac:dyDescent="0.25">
      <c r="A29" s="86" t="s">
        <v>255</v>
      </c>
      <c r="B29" s="170"/>
      <c r="C29" s="170"/>
      <c r="D29" s="170"/>
      <c r="E29" s="170"/>
      <c r="F29" s="233"/>
      <c r="G29" s="233"/>
      <c r="H29" s="237"/>
      <c r="I29" s="233"/>
      <c r="J29" s="233"/>
      <c r="K29" s="233"/>
      <c r="L29" s="130" t="str">
        <f>IF(K29&lt;&gt;0,VLOOKUP(K29,Production!G$4:BC$53,49),"")</f>
        <v/>
      </c>
      <c r="M29" s="233"/>
      <c r="N29" s="233"/>
      <c r="O29" s="86">
        <f>IF(M29=0,0,0.001*(M29*(N29*(Sources!$C$68+Sources!$E$69)+Sources!$D$68+Sources!$F$69)+N29*Sources!$G$69+Sources!$H$69))</f>
        <v>0</v>
      </c>
      <c r="P29" s="236"/>
      <c r="Q29" s="237"/>
      <c r="R29" s="86" t="str">
        <f t="shared" si="0"/>
        <v/>
      </c>
      <c r="S29" s="233"/>
      <c r="T29" s="233"/>
      <c r="U29" s="233"/>
      <c r="V29" s="233"/>
      <c r="X29" s="266">
        <f t="shared" si="1"/>
        <v>0</v>
      </c>
    </row>
    <row r="30" spans="1:24" x14ac:dyDescent="0.25">
      <c r="A30" s="86" t="s">
        <v>256</v>
      </c>
      <c r="B30" s="170"/>
      <c r="C30" s="170"/>
      <c r="D30" s="170"/>
      <c r="E30" s="170"/>
      <c r="F30" s="233"/>
      <c r="G30" s="233"/>
      <c r="H30" s="237"/>
      <c r="I30" s="233"/>
      <c r="J30" s="233"/>
      <c r="K30" s="233"/>
      <c r="L30" s="130" t="str">
        <f>IF(K30&lt;&gt;0,VLOOKUP(K30,Production!G$4:BC$53,49),"")</f>
        <v/>
      </c>
      <c r="M30" s="233"/>
      <c r="N30" s="233"/>
      <c r="O30" s="86">
        <f>IF(M30=0,0,0.001*(M30*(N30*(Sources!$C$68+Sources!$E$69)+Sources!$D$68+Sources!$F$69)+N30*Sources!$G$69+Sources!$H$69))</f>
        <v>0</v>
      </c>
      <c r="P30" s="236"/>
      <c r="Q30" s="237"/>
      <c r="R30" s="86" t="str">
        <f t="shared" si="0"/>
        <v/>
      </c>
      <c r="S30" s="233"/>
      <c r="T30" s="233"/>
      <c r="U30" s="233"/>
      <c r="V30" s="233"/>
      <c r="X30" s="266">
        <f t="shared" si="1"/>
        <v>0</v>
      </c>
    </row>
    <row r="31" spans="1:24" x14ac:dyDescent="0.25">
      <c r="A31" s="86" t="s">
        <v>257</v>
      </c>
      <c r="B31" s="170"/>
      <c r="C31" s="170"/>
      <c r="D31" s="170"/>
      <c r="E31" s="170"/>
      <c r="F31" s="233"/>
      <c r="G31" s="233"/>
      <c r="H31" s="237"/>
      <c r="I31" s="233"/>
      <c r="J31" s="233"/>
      <c r="K31" s="233"/>
      <c r="L31" s="130" t="str">
        <f>IF(K31&lt;&gt;0,VLOOKUP(K31,Production!G$4:BC$53,49),"")</f>
        <v/>
      </c>
      <c r="M31" s="233"/>
      <c r="N31" s="233"/>
      <c r="O31" s="86">
        <f>IF(M31=0,0,0.001*(M31*(N31*(Sources!$C$68+Sources!$E$69)+Sources!$D$68+Sources!$F$69)+N31*Sources!$G$69+Sources!$H$69))</f>
        <v>0</v>
      </c>
      <c r="P31" s="236"/>
      <c r="Q31" s="237"/>
      <c r="R31" s="86" t="str">
        <f t="shared" si="0"/>
        <v/>
      </c>
      <c r="S31" s="233"/>
      <c r="T31" s="233"/>
      <c r="U31" s="233"/>
      <c r="V31" s="233"/>
      <c r="X31" s="266">
        <f t="shared" si="1"/>
        <v>0</v>
      </c>
    </row>
    <row r="32" spans="1:24" x14ac:dyDescent="0.25">
      <c r="A32" s="86" t="s">
        <v>258</v>
      </c>
      <c r="B32" s="170"/>
      <c r="C32" s="170"/>
      <c r="D32" s="170"/>
      <c r="E32" s="170"/>
      <c r="F32" s="233"/>
      <c r="G32" s="233"/>
      <c r="H32" s="237"/>
      <c r="I32" s="233"/>
      <c r="J32" s="233"/>
      <c r="K32" s="233"/>
      <c r="L32" s="130" t="str">
        <f>IF(K32&lt;&gt;0,VLOOKUP(K32,Production!G$4:BC$53,49),"")</f>
        <v/>
      </c>
      <c r="M32" s="233"/>
      <c r="N32" s="233"/>
      <c r="O32" s="86">
        <f>IF(M32=0,0,0.001*(M32*(N32*(Sources!$C$68+Sources!$E$69)+Sources!$D$68+Sources!$F$69)+N32*Sources!$G$69+Sources!$H$69))</f>
        <v>0</v>
      </c>
      <c r="P32" s="236"/>
      <c r="Q32" s="237"/>
      <c r="R32" s="86" t="str">
        <f t="shared" si="0"/>
        <v/>
      </c>
      <c r="S32" s="233"/>
      <c r="T32" s="233"/>
      <c r="U32" s="233"/>
      <c r="V32" s="233"/>
      <c r="X32" s="266">
        <f t="shared" si="1"/>
        <v>0</v>
      </c>
    </row>
    <row r="33" spans="1:24" x14ac:dyDescent="0.25">
      <c r="A33" s="86" t="s">
        <v>259</v>
      </c>
      <c r="B33" s="170"/>
      <c r="C33" s="170"/>
      <c r="D33" s="170"/>
      <c r="E33" s="170"/>
      <c r="F33" s="233"/>
      <c r="G33" s="233"/>
      <c r="H33" s="237"/>
      <c r="I33" s="233"/>
      <c r="J33" s="233"/>
      <c r="K33" s="233"/>
      <c r="L33" s="130" t="str">
        <f>IF(K33&lt;&gt;0,VLOOKUP(K33,Production!G$4:BC$53,49),"")</f>
        <v/>
      </c>
      <c r="M33" s="233"/>
      <c r="N33" s="233"/>
      <c r="O33" s="86">
        <f>IF(M33=0,0,0.001*(M33*(N33*(Sources!$C$68+Sources!$E$69)+Sources!$D$68+Sources!$F$69)+N33*Sources!$G$69+Sources!$H$69))</f>
        <v>0</v>
      </c>
      <c r="P33" s="236"/>
      <c r="Q33" s="237"/>
      <c r="R33" s="86" t="str">
        <f t="shared" si="0"/>
        <v/>
      </c>
      <c r="S33" s="233"/>
      <c r="T33" s="233"/>
      <c r="U33" s="233"/>
      <c r="V33" s="233"/>
      <c r="X33" s="266">
        <f t="shared" si="1"/>
        <v>0</v>
      </c>
    </row>
    <row r="34" spans="1:24" x14ac:dyDescent="0.25">
      <c r="A34" s="86" t="s">
        <v>260</v>
      </c>
      <c r="B34" s="170"/>
      <c r="C34" s="170"/>
      <c r="D34" s="170"/>
      <c r="E34" s="170"/>
      <c r="F34" s="233"/>
      <c r="G34" s="233"/>
      <c r="H34" s="237"/>
      <c r="I34" s="233"/>
      <c r="J34" s="233"/>
      <c r="K34" s="233"/>
      <c r="L34" s="130" t="str">
        <f>IF(K34&lt;&gt;0,VLOOKUP(K34,Production!G$4:BC$53,49),"")</f>
        <v/>
      </c>
      <c r="M34" s="233"/>
      <c r="N34" s="233"/>
      <c r="O34" s="86">
        <f>IF(M34=0,0,0.001*(M34*(N34*(Sources!$C$68+Sources!$E$69)+Sources!$D$68+Sources!$F$69)+N34*Sources!$G$69+Sources!$H$69))</f>
        <v>0</v>
      </c>
      <c r="P34" s="236"/>
      <c r="Q34" s="237"/>
      <c r="R34" s="86" t="str">
        <f t="shared" si="0"/>
        <v/>
      </c>
      <c r="S34" s="233"/>
      <c r="T34" s="233"/>
      <c r="U34" s="233"/>
      <c r="V34" s="233"/>
      <c r="X34" s="266">
        <f t="shared" si="1"/>
        <v>0</v>
      </c>
    </row>
    <row r="35" spans="1:24" x14ac:dyDescent="0.25">
      <c r="A35" s="86" t="s">
        <v>261</v>
      </c>
      <c r="B35" s="170"/>
      <c r="C35" s="170"/>
      <c r="D35" s="170"/>
      <c r="E35" s="170"/>
      <c r="F35" s="233"/>
      <c r="G35" s="233"/>
      <c r="H35" s="237"/>
      <c r="I35" s="233"/>
      <c r="J35" s="233"/>
      <c r="K35" s="233"/>
      <c r="L35" s="130" t="str">
        <f>IF(K35&lt;&gt;0,VLOOKUP(K35,Production!G$4:BC$53,49),"")</f>
        <v/>
      </c>
      <c r="M35" s="233"/>
      <c r="N35" s="233"/>
      <c r="O35" s="86">
        <f>IF(M35=0,0,0.001*(M35*(N35*(Sources!$C$68+Sources!$E$69)+Sources!$D$68+Sources!$F$69)+N35*Sources!$G$69+Sources!$H$69))</f>
        <v>0</v>
      </c>
      <c r="P35" s="236"/>
      <c r="Q35" s="237"/>
      <c r="R35" s="86" t="str">
        <f t="shared" si="0"/>
        <v/>
      </c>
      <c r="S35" s="233"/>
      <c r="T35" s="233"/>
      <c r="U35" s="233"/>
      <c r="V35" s="233"/>
      <c r="X35" s="266">
        <f t="shared" si="1"/>
        <v>0</v>
      </c>
    </row>
    <row r="36" spans="1:24" x14ac:dyDescent="0.25">
      <c r="A36" s="86" t="s">
        <v>262</v>
      </c>
      <c r="B36" s="170"/>
      <c r="C36" s="170"/>
      <c r="D36" s="170"/>
      <c r="E36" s="170"/>
      <c r="F36" s="233"/>
      <c r="G36" s="233"/>
      <c r="H36" s="237"/>
      <c r="I36" s="233"/>
      <c r="J36" s="233"/>
      <c r="K36" s="233"/>
      <c r="L36" s="130" t="str">
        <f>IF(K36&lt;&gt;0,VLOOKUP(K36,Production!G$4:BC$53,49),"")</f>
        <v/>
      </c>
      <c r="M36" s="233"/>
      <c r="N36" s="233"/>
      <c r="O36" s="86">
        <f>IF(M36=0,0,0.001*(M36*(N36*(Sources!$C$68+Sources!$E$69)+Sources!$D$68+Sources!$F$69)+N36*Sources!$G$69+Sources!$H$69))</f>
        <v>0</v>
      </c>
      <c r="P36" s="236"/>
      <c r="Q36" s="237"/>
      <c r="R36" s="86" t="str">
        <f t="shared" ref="R36:R53" si="2">IF(H36="","",IF(Q36="Combustion","Méthane", "Hydrogène SMR"))</f>
        <v/>
      </c>
      <c r="S36" s="233"/>
      <c r="T36" s="233"/>
      <c r="U36" s="233"/>
      <c r="V36" s="233"/>
      <c r="X36" s="266">
        <f t="shared" si="1"/>
        <v>0</v>
      </c>
    </row>
    <row r="37" spans="1:24" x14ac:dyDescent="0.25">
      <c r="A37" s="86" t="s">
        <v>263</v>
      </c>
      <c r="B37" s="170"/>
      <c r="C37" s="170"/>
      <c r="D37" s="170"/>
      <c r="E37" s="170"/>
      <c r="F37" s="233"/>
      <c r="G37" s="233"/>
      <c r="H37" s="237"/>
      <c r="I37" s="233"/>
      <c r="J37" s="233"/>
      <c r="K37" s="233"/>
      <c r="L37" s="130" t="str">
        <f>IF(K37&lt;&gt;0,VLOOKUP(K37,Production!G$4:BC$53,49),"")</f>
        <v/>
      </c>
      <c r="M37" s="233"/>
      <c r="N37" s="233"/>
      <c r="O37" s="86">
        <f>IF(M37=0,0,0.001*(M37*(N37*(Sources!$C$68+Sources!$E$69)+Sources!$D$68+Sources!$F$69)+N37*Sources!$G$69+Sources!$H$69))</f>
        <v>0</v>
      </c>
      <c r="P37" s="236"/>
      <c r="Q37" s="237"/>
      <c r="R37" s="86" t="str">
        <f t="shared" si="2"/>
        <v/>
      </c>
      <c r="S37" s="233"/>
      <c r="T37" s="233"/>
      <c r="U37" s="233"/>
      <c r="V37" s="233"/>
      <c r="X37" s="266">
        <f t="shared" si="1"/>
        <v>0</v>
      </c>
    </row>
    <row r="38" spans="1:24" x14ac:dyDescent="0.25">
      <c r="A38" s="86" t="s">
        <v>264</v>
      </c>
      <c r="B38" s="170"/>
      <c r="C38" s="170"/>
      <c r="D38" s="170"/>
      <c r="E38" s="170"/>
      <c r="F38" s="233"/>
      <c r="G38" s="233"/>
      <c r="H38" s="237"/>
      <c r="I38" s="233"/>
      <c r="J38" s="233"/>
      <c r="K38" s="233"/>
      <c r="L38" s="130" t="str">
        <f>IF(K38&lt;&gt;0,VLOOKUP(K38,Production!G$4:BC$53,49),"")</f>
        <v/>
      </c>
      <c r="M38" s="233"/>
      <c r="N38" s="233"/>
      <c r="O38" s="86">
        <f>IF(M38=0,0,0.001*(M38*(N38*(Sources!$C$68+Sources!$E$69)+Sources!$D$68+Sources!$F$69)+N38*Sources!$G$69+Sources!$H$69))</f>
        <v>0</v>
      </c>
      <c r="P38" s="236"/>
      <c r="Q38" s="237"/>
      <c r="R38" s="86" t="str">
        <f t="shared" si="2"/>
        <v/>
      </c>
      <c r="S38" s="233"/>
      <c r="T38" s="233"/>
      <c r="U38" s="233"/>
      <c r="V38" s="233"/>
      <c r="X38" s="266">
        <f t="shared" si="1"/>
        <v>0</v>
      </c>
    </row>
    <row r="39" spans="1:24" x14ac:dyDescent="0.25">
      <c r="A39" s="86" t="s">
        <v>265</v>
      </c>
      <c r="B39" s="170"/>
      <c r="C39" s="170"/>
      <c r="D39" s="170"/>
      <c r="E39" s="170"/>
      <c r="F39" s="233"/>
      <c r="G39" s="233"/>
      <c r="H39" s="237"/>
      <c r="I39" s="233"/>
      <c r="J39" s="233"/>
      <c r="K39" s="233"/>
      <c r="L39" s="130" t="str">
        <f>IF(K39&lt;&gt;0,VLOOKUP(K39,Production!G$4:BC$53,49),"")</f>
        <v/>
      </c>
      <c r="M39" s="233"/>
      <c r="N39" s="233"/>
      <c r="O39" s="86">
        <f>IF(M39=0,0,0.001*(M39*(N39*(Sources!$C$68+Sources!$E$69)+Sources!$D$68+Sources!$F$69)+N39*Sources!$G$69+Sources!$H$69))</f>
        <v>0</v>
      </c>
      <c r="P39" s="236"/>
      <c r="Q39" s="237"/>
      <c r="R39" s="86" t="str">
        <f t="shared" si="2"/>
        <v/>
      </c>
      <c r="S39" s="233"/>
      <c r="T39" s="233"/>
      <c r="U39" s="233"/>
      <c r="V39" s="233"/>
      <c r="X39" s="266">
        <f t="shared" si="1"/>
        <v>0</v>
      </c>
    </row>
    <row r="40" spans="1:24" x14ac:dyDescent="0.25">
      <c r="A40" s="86" t="s">
        <v>266</v>
      </c>
      <c r="B40" s="170"/>
      <c r="C40" s="170"/>
      <c r="D40" s="170"/>
      <c r="E40" s="170"/>
      <c r="F40" s="233"/>
      <c r="G40" s="233"/>
      <c r="H40" s="237"/>
      <c r="I40" s="233"/>
      <c r="J40" s="233"/>
      <c r="K40" s="233"/>
      <c r="L40" s="130" t="str">
        <f>IF(K40&lt;&gt;0,VLOOKUP(K40,Production!G$4:BC$53,49),"")</f>
        <v/>
      </c>
      <c r="M40" s="233"/>
      <c r="N40" s="233"/>
      <c r="O40" s="86">
        <f>IF(M40=0,0,0.001*(M40*(N40*(Sources!$C$68+Sources!$E$69)+Sources!$D$68+Sources!$F$69)+N40*Sources!$G$69+Sources!$H$69))</f>
        <v>0</v>
      </c>
      <c r="P40" s="236"/>
      <c r="Q40" s="237"/>
      <c r="R40" s="86" t="str">
        <f t="shared" si="2"/>
        <v/>
      </c>
      <c r="S40" s="233"/>
      <c r="T40" s="233"/>
      <c r="U40" s="233"/>
      <c r="V40" s="233"/>
      <c r="X40" s="266">
        <f t="shared" si="1"/>
        <v>0</v>
      </c>
    </row>
    <row r="41" spans="1:24" x14ac:dyDescent="0.25">
      <c r="A41" s="86" t="s">
        <v>267</v>
      </c>
      <c r="B41" s="170"/>
      <c r="C41" s="170"/>
      <c r="D41" s="170"/>
      <c r="E41" s="170"/>
      <c r="F41" s="233"/>
      <c r="G41" s="233"/>
      <c r="H41" s="237"/>
      <c r="I41" s="233"/>
      <c r="J41" s="233"/>
      <c r="K41" s="233"/>
      <c r="L41" s="130" t="str">
        <f>IF(K41&lt;&gt;0,VLOOKUP(K41,Production!G$4:BC$53,49),"")</f>
        <v/>
      </c>
      <c r="M41" s="233"/>
      <c r="N41" s="233"/>
      <c r="O41" s="86">
        <f>IF(M41=0,0,0.001*(M41*(N41*(Sources!$C$68+Sources!$E$69)+Sources!$D$68+Sources!$F$69)+N41*Sources!$G$69+Sources!$H$69))</f>
        <v>0</v>
      </c>
      <c r="P41" s="236"/>
      <c r="Q41" s="237"/>
      <c r="R41" s="86" t="str">
        <f t="shared" si="2"/>
        <v/>
      </c>
      <c r="S41" s="233"/>
      <c r="T41" s="233"/>
      <c r="U41" s="233"/>
      <c r="V41" s="233"/>
      <c r="X41" s="266">
        <f t="shared" si="1"/>
        <v>0</v>
      </c>
    </row>
    <row r="42" spans="1:24" x14ac:dyDescent="0.25">
      <c r="A42" s="86" t="s">
        <v>268</v>
      </c>
      <c r="B42" s="170"/>
      <c r="C42" s="170"/>
      <c r="D42" s="170"/>
      <c r="E42" s="170"/>
      <c r="F42" s="233"/>
      <c r="G42" s="233"/>
      <c r="H42" s="237"/>
      <c r="I42" s="233"/>
      <c r="J42" s="233"/>
      <c r="K42" s="233"/>
      <c r="L42" s="130" t="str">
        <f>IF(K42&lt;&gt;0,VLOOKUP(K42,Production!G$4:BC$53,49),"")</f>
        <v/>
      </c>
      <c r="M42" s="233"/>
      <c r="N42" s="233"/>
      <c r="O42" s="86">
        <f>IF(M42=0,0,0.001*(M42*(N42*(Sources!$C$68+Sources!$E$69)+Sources!$D$68+Sources!$F$69)+N42*Sources!$G$69+Sources!$H$69))</f>
        <v>0</v>
      </c>
      <c r="P42" s="236"/>
      <c r="Q42" s="237"/>
      <c r="R42" s="86" t="str">
        <f t="shared" si="2"/>
        <v/>
      </c>
      <c r="S42" s="233"/>
      <c r="T42" s="233"/>
      <c r="U42" s="233"/>
      <c r="V42" s="233"/>
      <c r="X42" s="266">
        <f t="shared" si="1"/>
        <v>0</v>
      </c>
    </row>
    <row r="43" spans="1:24" x14ac:dyDescent="0.25">
      <c r="A43" s="86" t="s">
        <v>269</v>
      </c>
      <c r="B43" s="170"/>
      <c r="C43" s="170"/>
      <c r="D43" s="170"/>
      <c r="E43" s="170"/>
      <c r="F43" s="233"/>
      <c r="G43" s="233"/>
      <c r="H43" s="237"/>
      <c r="I43" s="233"/>
      <c r="J43" s="233"/>
      <c r="K43" s="233"/>
      <c r="L43" s="130" t="str">
        <f>IF(K43&lt;&gt;0,VLOOKUP(K43,Production!G$4:BC$53,49),"")</f>
        <v/>
      </c>
      <c r="M43" s="233"/>
      <c r="N43" s="233"/>
      <c r="O43" s="86">
        <f>IF(M43=0,0,0.001*(M43*(N43*(Sources!$C$68+Sources!$E$69)+Sources!$D$68+Sources!$F$69)+N43*Sources!$G$69+Sources!$H$69))</f>
        <v>0</v>
      </c>
      <c r="P43" s="236"/>
      <c r="Q43" s="237"/>
      <c r="R43" s="86" t="str">
        <f t="shared" si="2"/>
        <v/>
      </c>
      <c r="S43" s="233"/>
      <c r="T43" s="233"/>
      <c r="U43" s="233"/>
      <c r="V43" s="233"/>
      <c r="X43" s="266">
        <f t="shared" si="1"/>
        <v>0</v>
      </c>
    </row>
    <row r="44" spans="1:24" x14ac:dyDescent="0.25">
      <c r="A44" s="86" t="s">
        <v>270</v>
      </c>
      <c r="B44" s="170"/>
      <c r="C44" s="170"/>
      <c r="D44" s="170"/>
      <c r="E44" s="170"/>
      <c r="F44" s="233"/>
      <c r="G44" s="233"/>
      <c r="H44" s="237"/>
      <c r="I44" s="233"/>
      <c r="J44" s="233"/>
      <c r="K44" s="233"/>
      <c r="L44" s="130" t="str">
        <f>IF(K44&lt;&gt;0,VLOOKUP(K44,Production!G$4:BC$53,49),"")</f>
        <v/>
      </c>
      <c r="M44" s="233"/>
      <c r="N44" s="233"/>
      <c r="O44" s="86">
        <f>IF(M44=0,0,0.001*(M44*(N44*(Sources!$C$68+Sources!$E$69)+Sources!$D$68+Sources!$F$69)+N44*Sources!$G$69+Sources!$H$69))</f>
        <v>0</v>
      </c>
      <c r="P44" s="236"/>
      <c r="Q44" s="237"/>
      <c r="R44" s="86" t="str">
        <f t="shared" si="2"/>
        <v/>
      </c>
      <c r="S44" s="233"/>
      <c r="T44" s="233"/>
      <c r="U44" s="233"/>
      <c r="V44" s="233"/>
      <c r="X44" s="266">
        <f t="shared" si="1"/>
        <v>0</v>
      </c>
    </row>
    <row r="45" spans="1:24" x14ac:dyDescent="0.25">
      <c r="A45" s="86" t="s">
        <v>271</v>
      </c>
      <c r="B45" s="170"/>
      <c r="C45" s="170"/>
      <c r="D45" s="170"/>
      <c r="E45" s="170"/>
      <c r="F45" s="233"/>
      <c r="G45" s="233"/>
      <c r="H45" s="237"/>
      <c r="I45" s="233"/>
      <c r="J45" s="233"/>
      <c r="K45" s="233"/>
      <c r="L45" s="130" t="str">
        <f>IF(K45&lt;&gt;0,VLOOKUP(K45,Production!G$4:BC$53,49),"")</f>
        <v/>
      </c>
      <c r="M45" s="233"/>
      <c r="N45" s="233"/>
      <c r="O45" s="86">
        <f>IF(M45=0,0,0.001*(M45*(N45*(Sources!$C$68+Sources!$E$69)+Sources!$D$68+Sources!$F$69)+N45*Sources!$G$69+Sources!$H$69))</f>
        <v>0</v>
      </c>
      <c r="P45" s="236"/>
      <c r="Q45" s="237"/>
      <c r="R45" s="86" t="str">
        <f t="shared" si="2"/>
        <v/>
      </c>
      <c r="S45" s="233"/>
      <c r="T45" s="233"/>
      <c r="U45" s="233"/>
      <c r="V45" s="233"/>
      <c r="X45" s="266">
        <f t="shared" si="1"/>
        <v>0</v>
      </c>
    </row>
    <row r="46" spans="1:24" x14ac:dyDescent="0.25">
      <c r="A46" s="86" t="s">
        <v>272</v>
      </c>
      <c r="B46" s="170"/>
      <c r="C46" s="170"/>
      <c r="D46" s="170"/>
      <c r="E46" s="170"/>
      <c r="F46" s="233"/>
      <c r="G46" s="233"/>
      <c r="H46" s="237"/>
      <c r="I46" s="233"/>
      <c r="J46" s="233"/>
      <c r="K46" s="233"/>
      <c r="L46" s="130" t="str">
        <f>IF(K46&lt;&gt;0,VLOOKUP(K46,Production!G$4:BC$53,49),"")</f>
        <v/>
      </c>
      <c r="M46" s="233"/>
      <c r="N46" s="233"/>
      <c r="O46" s="86">
        <f>IF(M46=0,0,0.001*(M46*(N46*(Sources!$C$68+Sources!$E$69)+Sources!$D$68+Sources!$F$69)+N46*Sources!$G$69+Sources!$H$69))</f>
        <v>0</v>
      </c>
      <c r="P46" s="236"/>
      <c r="Q46" s="237"/>
      <c r="R46" s="86" t="str">
        <f t="shared" si="2"/>
        <v/>
      </c>
      <c r="S46" s="233"/>
      <c r="T46" s="233"/>
      <c r="U46" s="233"/>
      <c r="V46" s="233"/>
      <c r="X46" s="266">
        <f t="shared" si="1"/>
        <v>0</v>
      </c>
    </row>
    <row r="47" spans="1:24" x14ac:dyDescent="0.25">
      <c r="A47" s="86" t="s">
        <v>273</v>
      </c>
      <c r="B47" s="170"/>
      <c r="C47" s="170"/>
      <c r="D47" s="170"/>
      <c r="E47" s="170"/>
      <c r="F47" s="233"/>
      <c r="G47" s="233"/>
      <c r="H47" s="237"/>
      <c r="I47" s="233"/>
      <c r="J47" s="233"/>
      <c r="K47" s="233"/>
      <c r="L47" s="130" t="str">
        <f>IF(K47&lt;&gt;0,VLOOKUP(K47,Production!G$4:BC$53,49),"")</f>
        <v/>
      </c>
      <c r="M47" s="233"/>
      <c r="N47" s="233"/>
      <c r="O47" s="86">
        <f>IF(M47=0,0,0.001*(M47*(N47*(Sources!$C$68+Sources!$E$69)+Sources!$D$68+Sources!$F$69)+N47*Sources!$G$69+Sources!$H$69))</f>
        <v>0</v>
      </c>
      <c r="P47" s="236"/>
      <c r="Q47" s="237"/>
      <c r="R47" s="86" t="str">
        <f t="shared" si="2"/>
        <v/>
      </c>
      <c r="S47" s="233"/>
      <c r="T47" s="233"/>
      <c r="U47" s="233"/>
      <c r="V47" s="233"/>
      <c r="X47" s="266">
        <f t="shared" si="1"/>
        <v>0</v>
      </c>
    </row>
    <row r="48" spans="1:24" x14ac:dyDescent="0.25">
      <c r="A48" s="86" t="s">
        <v>274</v>
      </c>
      <c r="B48" s="170"/>
      <c r="C48" s="170"/>
      <c r="D48" s="170"/>
      <c r="E48" s="170"/>
      <c r="F48" s="233"/>
      <c r="G48" s="233"/>
      <c r="H48" s="237"/>
      <c r="I48" s="233"/>
      <c r="J48" s="233"/>
      <c r="K48" s="233"/>
      <c r="L48" s="130" t="str">
        <f>IF(K48&lt;&gt;0,VLOOKUP(K48,Production!G$4:BC$53,49),"")</f>
        <v/>
      </c>
      <c r="M48" s="233"/>
      <c r="N48" s="233"/>
      <c r="O48" s="86">
        <f>IF(M48=0,0,0.001*(M48*(N48*(Sources!$C$68+Sources!$E$69)+Sources!$D$68+Sources!$F$69)+N48*Sources!$G$69+Sources!$H$69))</f>
        <v>0</v>
      </c>
      <c r="P48" s="236"/>
      <c r="Q48" s="237"/>
      <c r="R48" s="86" t="str">
        <f t="shared" si="2"/>
        <v/>
      </c>
      <c r="S48" s="233"/>
      <c r="T48" s="233"/>
      <c r="U48" s="233"/>
      <c r="V48" s="233"/>
      <c r="X48" s="266">
        <f t="shared" si="1"/>
        <v>0</v>
      </c>
    </row>
    <row r="49" spans="1:24" x14ac:dyDescent="0.25">
      <c r="A49" s="86" t="s">
        <v>275</v>
      </c>
      <c r="B49" s="170"/>
      <c r="C49" s="170"/>
      <c r="D49" s="170"/>
      <c r="E49" s="170"/>
      <c r="F49" s="233"/>
      <c r="G49" s="233"/>
      <c r="H49" s="237"/>
      <c r="I49" s="233"/>
      <c r="J49" s="233"/>
      <c r="K49" s="233"/>
      <c r="L49" s="130" t="str">
        <f>IF(K49&lt;&gt;0,VLOOKUP(K49,Production!G$4:BC$53,49),"")</f>
        <v/>
      </c>
      <c r="M49" s="233"/>
      <c r="N49" s="233"/>
      <c r="O49" s="86">
        <f>IF(M49=0,0,0.001*(M49*(N49*(Sources!$C$68+Sources!$E$69)+Sources!$D$68+Sources!$F$69)+N49*Sources!$G$69+Sources!$H$69))</f>
        <v>0</v>
      </c>
      <c r="P49" s="236"/>
      <c r="Q49" s="237"/>
      <c r="R49" s="86" t="str">
        <f t="shared" si="2"/>
        <v/>
      </c>
      <c r="S49" s="233"/>
      <c r="T49" s="233"/>
      <c r="U49" s="233"/>
      <c r="V49" s="233"/>
      <c r="X49" s="266">
        <f t="shared" si="1"/>
        <v>0</v>
      </c>
    </row>
    <row r="50" spans="1:24" x14ac:dyDescent="0.25">
      <c r="A50" s="86" t="s">
        <v>276</v>
      </c>
      <c r="B50" s="170"/>
      <c r="C50" s="170"/>
      <c r="D50" s="170"/>
      <c r="E50" s="170"/>
      <c r="F50" s="233"/>
      <c r="G50" s="233"/>
      <c r="H50" s="237"/>
      <c r="I50" s="233"/>
      <c r="J50" s="233"/>
      <c r="K50" s="233"/>
      <c r="L50" s="130" t="str">
        <f>IF(K50&lt;&gt;0,VLOOKUP(K50,Production!G$4:BC$53,49),"")</f>
        <v/>
      </c>
      <c r="M50" s="233"/>
      <c r="N50" s="233"/>
      <c r="O50" s="86">
        <f>IF(M50=0,0,0.001*(M50*(N50*(Sources!$C$68+Sources!$E$69)+Sources!$D$68+Sources!$F$69)+N50*Sources!$G$69+Sources!$H$69))</f>
        <v>0</v>
      </c>
      <c r="P50" s="236"/>
      <c r="Q50" s="237"/>
      <c r="R50" s="86" t="str">
        <f t="shared" si="2"/>
        <v/>
      </c>
      <c r="S50" s="233"/>
      <c r="T50" s="233"/>
      <c r="U50" s="233"/>
      <c r="V50" s="233"/>
      <c r="X50" s="266">
        <f t="shared" si="1"/>
        <v>0</v>
      </c>
    </row>
    <row r="51" spans="1:24" x14ac:dyDescent="0.25">
      <c r="A51" s="86" t="s">
        <v>277</v>
      </c>
      <c r="B51" s="170"/>
      <c r="C51" s="170"/>
      <c r="D51" s="170"/>
      <c r="E51" s="170"/>
      <c r="F51" s="233"/>
      <c r="G51" s="233"/>
      <c r="H51" s="237"/>
      <c r="I51" s="233"/>
      <c r="J51" s="233"/>
      <c r="K51" s="233"/>
      <c r="L51" s="130" t="str">
        <f>IF(K51&lt;&gt;0,VLOOKUP(K51,Production!G$4:BC$53,49),"")</f>
        <v/>
      </c>
      <c r="M51" s="233"/>
      <c r="N51" s="233"/>
      <c r="O51" s="86">
        <f>IF(M51=0,0,0.001*(M51*(N51*(Sources!$C$68+Sources!$E$69)+Sources!$D$68+Sources!$F$69)+N51*Sources!$G$69+Sources!$H$69))</f>
        <v>0</v>
      </c>
      <c r="P51" s="236"/>
      <c r="Q51" s="237"/>
      <c r="R51" s="86" t="str">
        <f t="shared" si="2"/>
        <v/>
      </c>
      <c r="S51" s="233"/>
      <c r="T51" s="233"/>
      <c r="U51" s="233"/>
      <c r="V51" s="233"/>
      <c r="X51" s="266">
        <f t="shared" si="1"/>
        <v>0</v>
      </c>
    </row>
    <row r="52" spans="1:24" x14ac:dyDescent="0.25">
      <c r="A52" s="86" t="s">
        <v>278</v>
      </c>
      <c r="B52" s="170"/>
      <c r="C52" s="170"/>
      <c r="D52" s="170"/>
      <c r="E52" s="170"/>
      <c r="F52" s="233"/>
      <c r="G52" s="233"/>
      <c r="H52" s="237"/>
      <c r="I52" s="233"/>
      <c r="J52" s="233"/>
      <c r="K52" s="233"/>
      <c r="L52" s="130" t="str">
        <f>IF(K52&lt;&gt;0,VLOOKUP(K52,Production!G$4:BC$53,49),"")</f>
        <v/>
      </c>
      <c r="M52" s="233"/>
      <c r="N52" s="233"/>
      <c r="O52" s="86">
        <f>IF(M52=0,0,0.001*(M52*(N52*(Sources!$C$68+Sources!$E$69)+Sources!$D$68+Sources!$F$69)+N52*Sources!$G$69+Sources!$H$69))</f>
        <v>0</v>
      </c>
      <c r="P52" s="236"/>
      <c r="Q52" s="237"/>
      <c r="R52" s="86" t="str">
        <f t="shared" si="2"/>
        <v/>
      </c>
      <c r="S52" s="233"/>
      <c r="T52" s="233"/>
      <c r="U52" s="233"/>
      <c r="V52" s="233"/>
      <c r="X52" s="266">
        <f t="shared" si="1"/>
        <v>0</v>
      </c>
    </row>
    <row r="53" spans="1:24" x14ac:dyDescent="0.25">
      <c r="A53" s="86" t="s">
        <v>279</v>
      </c>
      <c r="B53" s="170"/>
      <c r="C53" s="170"/>
      <c r="D53" s="170"/>
      <c r="E53" s="170"/>
      <c r="F53" s="233"/>
      <c r="G53" s="233"/>
      <c r="H53" s="237"/>
      <c r="I53" s="233"/>
      <c r="J53" s="233"/>
      <c r="K53" s="233"/>
      <c r="L53" s="130" t="str">
        <f>IF(K53&lt;&gt;0,VLOOKUP(K53,Production!G$4:BC$53,49),"")</f>
        <v/>
      </c>
      <c r="M53" s="233"/>
      <c r="N53" s="233"/>
      <c r="O53" s="86">
        <f>IF(M53=0,0,0.001*(M53*(N53*(Sources!$C$68+Sources!$E$69)+Sources!$D$68+Sources!$F$69)+N53*Sources!$G$69+Sources!$H$69))</f>
        <v>0</v>
      </c>
      <c r="P53" s="236"/>
      <c r="Q53" s="237"/>
      <c r="R53" s="86" t="str">
        <f t="shared" si="2"/>
        <v/>
      </c>
      <c r="S53" s="233"/>
      <c r="T53" s="233"/>
      <c r="U53" s="233"/>
      <c r="V53" s="233"/>
      <c r="X53" s="266">
        <f t="shared" si="1"/>
        <v>0</v>
      </c>
    </row>
  </sheetData>
  <sheetProtection algorithmName="SHA-512" hashValue="Ar11DdTlFK/2INPTmfT1lhKFF52YAZjECoXsjafOoKs9+nkaFTjXPRLHWSf529QW4f/FgXrAxZGaXHXKyAeTgw==" saltValue="91oT17VorrndBNED/Mjg/g==" spinCount="100000" sheet="1" objects="1" scenarios="1"/>
  <phoneticPr fontId="31" type="noConversion"/>
  <dataValidations count="5">
    <dataValidation type="list" allowBlank="1" showInputMessage="1" showErrorMessage="1" sqref="B4:B53" xr:uid="{D51F7BFC-10BB-4A5D-98CF-FCA7F2C555A1}">
      <formula1>"Oui, Non"</formula1>
    </dataValidation>
    <dataValidation type="list" allowBlank="1" showInputMessage="1" showErrorMessage="1" sqref="T5:T53" xr:uid="{DE637AE3-4DDD-4589-8369-974D7E9C4274}">
      <formula1>"Secteurs_Industrie"</formula1>
    </dataValidation>
    <dataValidation type="list" allowBlank="1" showInputMessage="1" showErrorMessage="1" sqref="T4" xr:uid="{FF446008-8368-483A-8C5B-BF71AA0795EC}">
      <formula1>Secteurs_Industrie</formula1>
    </dataValidation>
    <dataValidation type="list" allowBlank="1" showInputMessage="1" showErrorMessage="1" sqref="H4:H53" xr:uid="{EC892302-8091-4E75-B601-EF3683A75E15}">
      <formula1>Usage_Industrie</formula1>
    </dataValidation>
    <dataValidation type="list" allowBlank="1" showInputMessage="1" showErrorMessage="1" sqref="F4:F53" xr:uid="{42006764-4017-48E6-AC46-9597518DC0BD}">
      <formula1>Partenaires</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A23BA7-2310-421C-BEAF-476D94D9823F}">
          <x14:formula1>
            <xm:f>Production!$G$4:$G$53</xm:f>
          </x14:formula1>
          <xm:sqref>K4:K53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1163E-5924-4583-AC93-61E564269AEF}">
  <sheetPr>
    <tabColor theme="7" tint="0.79998168889431442"/>
  </sheetPr>
  <dimension ref="A1:BN53"/>
  <sheetViews>
    <sheetView tabSelected="1" zoomScaleNormal="100" workbookViewId="0">
      <selection activeCell="F3" sqref="F3"/>
    </sheetView>
  </sheetViews>
  <sheetFormatPr baseColWidth="10" defaultRowHeight="15" outlineLevelCol="1" x14ac:dyDescent="0.25"/>
  <cols>
    <col min="1" max="1" width="24.85546875" customWidth="1"/>
    <col min="2" max="4" width="19.28515625" hidden="1" customWidth="1" outlineLevel="1"/>
    <col min="5" max="5" width="20.85546875" customWidth="1" collapsed="1"/>
    <col min="6" max="6" width="20.85546875" customWidth="1"/>
    <col min="7" max="7" width="21.5703125" customWidth="1"/>
    <col min="8" max="8" width="30.140625" hidden="1" customWidth="1" outlineLevel="1"/>
    <col min="9" max="9" width="20.85546875" customWidth="1" collapsed="1"/>
    <col min="10" max="10" width="27.42578125" customWidth="1"/>
    <col min="11" max="11" width="17.85546875" customWidth="1"/>
    <col min="12" max="14" width="13" customWidth="1"/>
    <col min="15" max="15" width="18" customWidth="1"/>
    <col min="16" max="16" width="17.140625" customWidth="1"/>
    <col min="17" max="17" width="15.7109375" customWidth="1"/>
    <col min="18" max="26" width="13" customWidth="1"/>
    <col min="27" max="27" width="21.5703125" customWidth="1"/>
    <col min="28" max="69" width="13" customWidth="1"/>
  </cols>
  <sheetData>
    <row r="1" spans="1:66" ht="30" x14ac:dyDescent="0.25">
      <c r="A1" s="96" t="s">
        <v>338</v>
      </c>
      <c r="B1" s="127" t="s">
        <v>504</v>
      </c>
      <c r="C1" s="127"/>
      <c r="D1" s="127"/>
      <c r="E1" s="96"/>
      <c r="F1" s="96"/>
      <c r="G1" s="102"/>
      <c r="H1" s="96"/>
      <c r="I1" s="96"/>
      <c r="J1" s="96"/>
      <c r="K1" s="96"/>
      <c r="L1" s="96"/>
      <c r="M1" s="96"/>
      <c r="N1" s="96"/>
      <c r="O1" s="96"/>
      <c r="P1" s="96"/>
      <c r="Q1" s="96"/>
      <c r="R1" s="96"/>
      <c r="S1" s="96"/>
      <c r="T1" s="96"/>
      <c r="U1" s="96"/>
      <c r="V1" s="96"/>
      <c r="W1" s="96"/>
      <c r="X1" s="96"/>
      <c r="Y1" s="96"/>
      <c r="Z1" s="96"/>
      <c r="AA1" s="102"/>
      <c r="AB1" s="174"/>
      <c r="AC1" s="174"/>
      <c r="AD1" s="174"/>
      <c r="AE1" s="174"/>
      <c r="AF1" s="97" t="s">
        <v>363</v>
      </c>
      <c r="AG1" s="98"/>
      <c r="AH1" s="98"/>
      <c r="AI1" s="98"/>
      <c r="AJ1" s="98"/>
      <c r="AK1" s="98"/>
      <c r="AL1" s="109" t="s">
        <v>353</v>
      </c>
      <c r="AM1" s="109"/>
      <c r="AN1" s="109"/>
      <c r="AO1" s="111" t="s">
        <v>354</v>
      </c>
      <c r="AP1" s="111"/>
      <c r="AQ1" s="111"/>
      <c r="AR1" s="111"/>
      <c r="AS1" s="111"/>
      <c r="AT1" s="111"/>
      <c r="AU1" s="112" t="s">
        <v>355</v>
      </c>
      <c r="AV1" s="112"/>
      <c r="AW1" s="112"/>
      <c r="AX1" s="112"/>
      <c r="AY1" s="112"/>
      <c r="AZ1" s="112"/>
      <c r="BA1" s="114" t="s">
        <v>226</v>
      </c>
      <c r="BB1" s="115" t="s">
        <v>356</v>
      </c>
      <c r="BC1" s="115"/>
      <c r="BD1" s="115"/>
      <c r="BE1" s="115"/>
    </row>
    <row r="2" spans="1:66" x14ac:dyDescent="0.25">
      <c r="B2" s="103"/>
      <c r="C2" s="103"/>
      <c r="D2" s="103"/>
      <c r="E2" s="6"/>
      <c r="F2" s="6"/>
      <c r="H2" s="6"/>
      <c r="I2" s="6"/>
      <c r="J2" s="6"/>
      <c r="K2" s="6"/>
      <c r="L2" s="6"/>
      <c r="M2" s="6"/>
      <c r="N2" s="6"/>
      <c r="O2" s="6"/>
      <c r="P2" s="6"/>
      <c r="Q2" s="6"/>
      <c r="R2" s="6"/>
      <c r="S2" s="6"/>
      <c r="T2" s="6"/>
      <c r="U2" s="6"/>
      <c r="V2" s="6"/>
      <c r="W2" s="6"/>
      <c r="X2" s="6"/>
      <c r="Y2" s="6"/>
      <c r="Z2" s="6"/>
      <c r="AB2" s="6"/>
      <c r="AC2" s="6"/>
      <c r="AD2" s="6"/>
      <c r="AE2" s="6"/>
      <c r="AF2" s="77"/>
      <c r="AG2" s="77"/>
      <c r="AH2" s="79"/>
      <c r="AI2" s="79"/>
      <c r="AJ2" s="79"/>
      <c r="AK2" s="79"/>
      <c r="AL2" s="108"/>
      <c r="AM2" s="108"/>
      <c r="AN2" s="108"/>
      <c r="AO2" s="110"/>
      <c r="AP2" s="108"/>
      <c r="AQ2" s="108"/>
    </row>
    <row r="3" spans="1:66" ht="120" x14ac:dyDescent="0.25">
      <c r="A3" s="105" t="s">
        <v>367</v>
      </c>
      <c r="B3" s="119" t="s">
        <v>559</v>
      </c>
      <c r="C3" s="119" t="s">
        <v>787</v>
      </c>
      <c r="D3" s="119" t="s">
        <v>786</v>
      </c>
      <c r="E3" s="105" t="s">
        <v>517</v>
      </c>
      <c r="F3" s="105" t="s">
        <v>937</v>
      </c>
      <c r="G3" s="105" t="s">
        <v>723</v>
      </c>
      <c r="H3" s="105" t="s">
        <v>511</v>
      </c>
      <c r="I3" s="105" t="s">
        <v>518</v>
      </c>
      <c r="J3" s="105" t="s">
        <v>794</v>
      </c>
      <c r="K3" s="105" t="s">
        <v>797</v>
      </c>
      <c r="L3" s="105" t="s">
        <v>368</v>
      </c>
      <c r="M3" s="105" t="s">
        <v>796</v>
      </c>
      <c r="N3" s="105" t="s">
        <v>426</v>
      </c>
      <c r="O3" s="105" t="s">
        <v>427</v>
      </c>
      <c r="P3" s="105" t="s">
        <v>795</v>
      </c>
      <c r="Q3" s="105" t="s">
        <v>792</v>
      </c>
      <c r="R3" s="105" t="s">
        <v>793</v>
      </c>
      <c r="S3" s="105" t="s">
        <v>421</v>
      </c>
      <c r="T3" s="105" t="s">
        <v>420</v>
      </c>
      <c r="U3" s="105" t="s">
        <v>423</v>
      </c>
      <c r="V3" s="105" t="s">
        <v>422</v>
      </c>
      <c r="W3" s="105" t="s">
        <v>428</v>
      </c>
      <c r="X3" s="105" t="s">
        <v>519</v>
      </c>
      <c r="Y3" s="105" t="s">
        <v>340</v>
      </c>
      <c r="Z3" s="105" t="s">
        <v>653</v>
      </c>
      <c r="AA3" s="105" t="s">
        <v>791</v>
      </c>
      <c r="AB3" s="175" t="s">
        <v>564</v>
      </c>
      <c r="AC3" s="175" t="s">
        <v>560</v>
      </c>
      <c r="AD3" s="175" t="s">
        <v>561</v>
      </c>
      <c r="AE3" s="216" t="s">
        <v>676</v>
      </c>
      <c r="AF3" s="97" t="s">
        <v>218</v>
      </c>
      <c r="AG3" s="97" t="s">
        <v>425</v>
      </c>
      <c r="AH3" s="97" t="s">
        <v>219</v>
      </c>
      <c r="AI3" s="233"/>
      <c r="AJ3" s="233"/>
      <c r="AK3" s="233"/>
      <c r="AL3" s="91" t="s">
        <v>424</v>
      </c>
      <c r="AM3" s="233"/>
      <c r="AN3" s="233"/>
      <c r="AO3" s="106" t="s">
        <v>220</v>
      </c>
      <c r="AP3" s="106" t="s">
        <v>221</v>
      </c>
      <c r="AQ3" s="106" t="s">
        <v>222</v>
      </c>
      <c r="AR3" s="233"/>
      <c r="AS3" s="233"/>
      <c r="AT3" s="106" t="s">
        <v>216</v>
      </c>
      <c r="AU3" s="113" t="s">
        <v>223</v>
      </c>
      <c r="AV3" s="113" t="s">
        <v>224</v>
      </c>
      <c r="AW3" s="113" t="s">
        <v>225</v>
      </c>
      <c r="AX3" s="233"/>
      <c r="AY3" s="233"/>
      <c r="AZ3" s="113" t="s">
        <v>216</v>
      </c>
      <c r="BA3" s="114" t="s">
        <v>227</v>
      </c>
      <c r="BB3" s="233"/>
      <c r="BC3" s="233"/>
      <c r="BD3" s="233"/>
      <c r="BE3" s="233"/>
      <c r="BF3" s="116" t="s">
        <v>419</v>
      </c>
      <c r="BG3" s="116" t="s">
        <v>343</v>
      </c>
      <c r="BH3" s="116" t="s">
        <v>344</v>
      </c>
      <c r="BI3" s="116" t="s">
        <v>345</v>
      </c>
      <c r="BJ3" s="116" t="s">
        <v>346</v>
      </c>
      <c r="BK3" s="116" t="s">
        <v>347</v>
      </c>
      <c r="BL3" s="116" t="s">
        <v>348</v>
      </c>
      <c r="BM3" s="116" t="s">
        <v>361</v>
      </c>
      <c r="BN3" s="116" t="s">
        <v>228</v>
      </c>
    </row>
    <row r="4" spans="1:66" x14ac:dyDescent="0.25">
      <c r="A4" s="86" t="s">
        <v>369</v>
      </c>
      <c r="B4" s="170"/>
      <c r="C4" s="170">
        <f t="shared" ref="C4:C35" si="0">IF(R4&lt;&gt;"",0.5*R4,0)</f>
        <v>0</v>
      </c>
      <c r="D4" s="170">
        <f>SUMIFS('Bilan GES'!T$6:T$55,'Bilan GES'!F$6:F$55,H4)</f>
        <v>0</v>
      </c>
      <c r="E4" s="233"/>
      <c r="F4" s="233"/>
      <c r="G4" s="233"/>
      <c r="H4" s="233" t="str">
        <f>A4&amp;" - "&amp;E4</f>
        <v xml:space="preserve">Unité de distribution n°1 - </v>
      </c>
      <c r="I4" s="233"/>
      <c r="J4" s="86" t="str">
        <f>IF(I4&lt;&gt;0,VLOOKUP(I4,Production!G$4:BC$53,49),"")</f>
        <v/>
      </c>
      <c r="K4" s="233"/>
      <c r="L4" s="233"/>
      <c r="M4" s="86">
        <f>IF(K4=0,0,0.001*(K4*(L4*(Sources!$C$68+Sources!$E$69)+Sources!$D$68+Sources!$F$69)+L4*Sources!$G$69+Sources!$H$69))</f>
        <v>0</v>
      </c>
      <c r="N4" s="233"/>
      <c r="O4" s="233"/>
      <c r="P4" s="233"/>
      <c r="Q4" s="233"/>
      <c r="R4" s="86" t="str">
        <f>IF(AND(P4&lt;&gt;"",Q4&lt;&gt;""),P4*Q4,"")</f>
        <v/>
      </c>
      <c r="S4" s="233"/>
      <c r="T4" s="233"/>
      <c r="U4" s="233"/>
      <c r="V4" s="233"/>
      <c r="W4" s="233"/>
      <c r="X4" s="233"/>
      <c r="Y4" s="233"/>
      <c r="Z4" s="234"/>
      <c r="AA4" s="233"/>
      <c r="AB4" s="233"/>
      <c r="AC4" s="233"/>
      <c r="AD4" s="233"/>
      <c r="AE4" s="86">
        <f t="shared" ref="AE4:AE35" si="1">IF((S4+T4)&gt;0,20*Surface+(6000+6000+850*IF((S4+T4)&gt;3,2,1))*(S4+T4)+1500*IF((S4+T4)&gt;3,2,1)+MROUND(IF((S4+T4)&gt;3,2,1)*(2861+1.0725*taille_cuve),100),0)</f>
        <v>0</v>
      </c>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86"/>
      <c r="BG4" s="86"/>
      <c r="BH4" s="86"/>
      <c r="BI4" s="86"/>
      <c r="BJ4" s="86"/>
      <c r="BK4" s="86"/>
      <c r="BL4" s="86"/>
      <c r="BM4" s="86"/>
      <c r="BN4" s="86"/>
    </row>
    <row r="5" spans="1:66" x14ac:dyDescent="0.25">
      <c r="A5" s="86" t="s">
        <v>370</v>
      </c>
      <c r="B5" s="170"/>
      <c r="C5" s="170">
        <f t="shared" si="0"/>
        <v>0</v>
      </c>
      <c r="D5" s="170">
        <f>SUMIFS('Bilan GES'!T$6:T$55,'Bilan GES'!F$6:F$55,H5)</f>
        <v>0</v>
      </c>
      <c r="E5" s="233"/>
      <c r="F5" s="233"/>
      <c r="G5" s="233"/>
      <c r="H5" s="233" t="str">
        <f t="shared" ref="H5:H53" si="2">A5&amp;" - "&amp;E5</f>
        <v xml:space="preserve">Unité de distribution n°2 - </v>
      </c>
      <c r="I5" s="233"/>
      <c r="J5" s="86" t="str">
        <f>IF(I5&lt;&gt;0,VLOOKUP(I5,Production!G$4:BC$53,49),"")</f>
        <v/>
      </c>
      <c r="K5" s="233"/>
      <c r="L5" s="233"/>
      <c r="M5" s="86">
        <f>IF(K5=0,0,0.001*(K5*(L5*(Sources!$C$68+Sources!$E$69)+Sources!$D$68+Sources!$F$69)+L5*Sources!$G$69+Sources!$H$69))</f>
        <v>0</v>
      </c>
      <c r="N5" s="233"/>
      <c r="O5" s="233"/>
      <c r="P5" s="233"/>
      <c r="Q5" s="233"/>
      <c r="R5" s="86" t="str">
        <f t="shared" ref="R5:R53" si="3">IF(AND(P5&lt;&gt;"",Q5&lt;&gt;""),P5*Q5,"")</f>
        <v/>
      </c>
      <c r="S5" s="233"/>
      <c r="T5" s="233"/>
      <c r="U5" s="233"/>
      <c r="V5" s="233"/>
      <c r="W5" s="233"/>
      <c r="X5" s="233"/>
      <c r="Y5" s="233"/>
      <c r="Z5" s="234"/>
      <c r="AA5" s="233"/>
      <c r="AB5" s="233"/>
      <c r="AC5" s="233"/>
      <c r="AD5" s="233"/>
      <c r="AE5" s="86">
        <f t="shared" si="1"/>
        <v>0</v>
      </c>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86"/>
      <c r="BG5" s="86"/>
      <c r="BH5" s="86"/>
      <c r="BI5" s="86"/>
      <c r="BJ5" s="86"/>
      <c r="BK5" s="86"/>
      <c r="BL5" s="86"/>
      <c r="BM5" s="86"/>
      <c r="BN5" s="86"/>
    </row>
    <row r="6" spans="1:66" x14ac:dyDescent="0.25">
      <c r="A6" s="86" t="s">
        <v>371</v>
      </c>
      <c r="B6" s="170"/>
      <c r="C6" s="170">
        <f t="shared" si="0"/>
        <v>0</v>
      </c>
      <c r="D6" s="170">
        <f>SUMIFS('Bilan GES'!T$6:T$55,'Bilan GES'!F$6:F$55,H6)</f>
        <v>0</v>
      </c>
      <c r="E6" s="233"/>
      <c r="F6" s="233"/>
      <c r="G6" s="233"/>
      <c r="H6" s="233" t="str">
        <f t="shared" si="2"/>
        <v xml:space="preserve">Unité de distribution n°3 - </v>
      </c>
      <c r="I6" s="233"/>
      <c r="J6" s="86" t="str">
        <f>IF(I6&lt;&gt;0,VLOOKUP(I6,Production!G$4:BC$53,49),"")</f>
        <v/>
      </c>
      <c r="K6" s="233"/>
      <c r="L6" s="233"/>
      <c r="M6" s="86">
        <f>IF(K6=0,0,0.001*(K6*(L6*(Sources!$C$68+Sources!$E$69)+Sources!$D$68+Sources!$F$69)+L6*Sources!$G$69+Sources!$H$69))</f>
        <v>0</v>
      </c>
      <c r="N6" s="233"/>
      <c r="O6" s="233"/>
      <c r="P6" s="233"/>
      <c r="Q6" s="233"/>
      <c r="R6" s="86" t="str">
        <f t="shared" si="3"/>
        <v/>
      </c>
      <c r="S6" s="233"/>
      <c r="T6" s="233"/>
      <c r="U6" s="233"/>
      <c r="V6" s="233"/>
      <c r="W6" s="233"/>
      <c r="X6" s="233"/>
      <c r="Y6" s="233"/>
      <c r="Z6" s="234"/>
      <c r="AA6" s="233"/>
      <c r="AB6" s="233"/>
      <c r="AC6" s="233"/>
      <c r="AD6" s="233"/>
      <c r="AE6" s="86">
        <f t="shared" si="1"/>
        <v>0</v>
      </c>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86"/>
      <c r="BG6" s="86"/>
      <c r="BH6" s="86"/>
      <c r="BI6" s="86"/>
      <c r="BJ6" s="86"/>
      <c r="BK6" s="86"/>
      <c r="BL6" s="86"/>
      <c r="BM6" s="86"/>
      <c r="BN6" s="86"/>
    </row>
    <row r="7" spans="1:66" x14ac:dyDescent="0.25">
      <c r="A7" s="86" t="s">
        <v>372</v>
      </c>
      <c r="B7" s="170"/>
      <c r="C7" s="170">
        <f t="shared" si="0"/>
        <v>0</v>
      </c>
      <c r="D7" s="170">
        <f>SUMIFS('Bilan GES'!T$6:T$55,'Bilan GES'!F$6:F$55,H7)</f>
        <v>0</v>
      </c>
      <c r="E7" s="233"/>
      <c r="F7" s="233"/>
      <c r="G7" s="233"/>
      <c r="H7" s="233" t="str">
        <f t="shared" si="2"/>
        <v xml:space="preserve">Unité de distribution n°4 - </v>
      </c>
      <c r="I7" s="233"/>
      <c r="J7" s="86" t="str">
        <f>IF(I7&lt;&gt;0,VLOOKUP(I7,Production!G$4:BC$53,49),"")</f>
        <v/>
      </c>
      <c r="K7" s="233"/>
      <c r="L7" s="233"/>
      <c r="M7" s="86">
        <f>IF(K7=0,0,0.001*(K7*(L7*(Sources!$C$68+Sources!$E$69)+Sources!$D$68+Sources!$F$69)+L7*Sources!$G$69+Sources!$H$69))</f>
        <v>0</v>
      </c>
      <c r="N7" s="233"/>
      <c r="O7" s="233"/>
      <c r="P7" s="233"/>
      <c r="Q7" s="233"/>
      <c r="R7" s="86" t="str">
        <f t="shared" si="3"/>
        <v/>
      </c>
      <c r="S7" s="233"/>
      <c r="T7" s="233"/>
      <c r="U7" s="233"/>
      <c r="V7" s="233"/>
      <c r="W7" s="233"/>
      <c r="X7" s="233"/>
      <c r="Y7" s="233"/>
      <c r="Z7" s="234"/>
      <c r="AA7" s="233"/>
      <c r="AB7" s="233"/>
      <c r="AC7" s="233"/>
      <c r="AD7" s="233"/>
      <c r="AE7" s="86">
        <f t="shared" si="1"/>
        <v>0</v>
      </c>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86"/>
      <c r="BG7" s="86"/>
      <c r="BH7" s="86"/>
      <c r="BI7" s="86"/>
      <c r="BJ7" s="86"/>
      <c r="BK7" s="86"/>
      <c r="BL7" s="86"/>
      <c r="BM7" s="86"/>
      <c r="BN7" s="86"/>
    </row>
    <row r="8" spans="1:66" x14ac:dyDescent="0.25">
      <c r="A8" s="86" t="s">
        <v>373</v>
      </c>
      <c r="B8" s="170"/>
      <c r="C8" s="170">
        <f t="shared" si="0"/>
        <v>0</v>
      </c>
      <c r="D8" s="170">
        <f>SUMIFS('Bilan GES'!T$6:T$55,'Bilan GES'!F$6:F$55,H8)</f>
        <v>0</v>
      </c>
      <c r="E8" s="233"/>
      <c r="F8" s="233"/>
      <c r="G8" s="233"/>
      <c r="H8" s="233" t="str">
        <f t="shared" si="2"/>
        <v xml:space="preserve">Unité de distribution n°5 - </v>
      </c>
      <c r="I8" s="233"/>
      <c r="J8" s="86" t="str">
        <f>IF(I8&lt;&gt;0,VLOOKUP(I8,Production!G$4:BC$53,49),"")</f>
        <v/>
      </c>
      <c r="K8" s="233"/>
      <c r="L8" s="233"/>
      <c r="M8" s="86">
        <f>IF(K8=0,0,0.001*(K8*(L8*(Sources!$C$68+Sources!$E$69)+Sources!$D$68+Sources!$F$69)+L8*Sources!$G$69+Sources!$H$69))</f>
        <v>0</v>
      </c>
      <c r="N8" s="233"/>
      <c r="O8" s="233"/>
      <c r="P8" s="233"/>
      <c r="Q8" s="233"/>
      <c r="R8" s="86" t="str">
        <f t="shared" si="3"/>
        <v/>
      </c>
      <c r="S8" s="233"/>
      <c r="T8" s="233"/>
      <c r="U8" s="233"/>
      <c r="V8" s="233"/>
      <c r="W8" s="233"/>
      <c r="X8" s="233"/>
      <c r="Y8" s="233"/>
      <c r="Z8" s="234"/>
      <c r="AA8" s="233"/>
      <c r="AB8" s="233"/>
      <c r="AC8" s="233"/>
      <c r="AD8" s="233"/>
      <c r="AE8" s="86">
        <f t="shared" si="1"/>
        <v>0</v>
      </c>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86"/>
      <c r="BG8" s="86"/>
      <c r="BH8" s="86"/>
      <c r="BI8" s="86"/>
      <c r="BJ8" s="86"/>
      <c r="BK8" s="86"/>
      <c r="BL8" s="86"/>
      <c r="BM8" s="86"/>
      <c r="BN8" s="86"/>
    </row>
    <row r="9" spans="1:66" x14ac:dyDescent="0.25">
      <c r="A9" s="86" t="s">
        <v>374</v>
      </c>
      <c r="B9" s="170"/>
      <c r="C9" s="170">
        <f t="shared" si="0"/>
        <v>0</v>
      </c>
      <c r="D9" s="170">
        <f>SUMIFS('Bilan GES'!T$6:T$55,'Bilan GES'!F$6:F$55,H9)</f>
        <v>0</v>
      </c>
      <c r="E9" s="233"/>
      <c r="F9" s="233"/>
      <c r="G9" s="233"/>
      <c r="H9" s="233" t="str">
        <f t="shared" si="2"/>
        <v xml:space="preserve">Unité de distribution n°6 - </v>
      </c>
      <c r="I9" s="233"/>
      <c r="J9" s="86" t="str">
        <f>IF(I9&lt;&gt;0,VLOOKUP(I9,Production!G$4:BC$53,49),"")</f>
        <v/>
      </c>
      <c r="K9" s="233"/>
      <c r="L9" s="233"/>
      <c r="M9" s="86">
        <f>IF(K9=0,0,0.001*(K9*(L9*(Sources!$C$68+Sources!$E$69)+Sources!$D$68+Sources!$F$69)+L9*Sources!$G$69+Sources!$H$69))</f>
        <v>0</v>
      </c>
      <c r="N9" s="233"/>
      <c r="O9" s="233"/>
      <c r="P9" s="233"/>
      <c r="Q9" s="233"/>
      <c r="R9" s="86" t="str">
        <f t="shared" si="3"/>
        <v/>
      </c>
      <c r="S9" s="233"/>
      <c r="T9" s="233"/>
      <c r="U9" s="233"/>
      <c r="V9" s="233"/>
      <c r="W9" s="233"/>
      <c r="X9" s="233"/>
      <c r="Y9" s="233"/>
      <c r="Z9" s="234"/>
      <c r="AA9" s="233"/>
      <c r="AB9" s="233"/>
      <c r="AC9" s="233"/>
      <c r="AD9" s="233"/>
      <c r="AE9" s="86">
        <f t="shared" si="1"/>
        <v>0</v>
      </c>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86"/>
      <c r="BG9" s="86"/>
      <c r="BH9" s="86"/>
      <c r="BI9" s="86"/>
      <c r="BJ9" s="86"/>
      <c r="BK9" s="86"/>
      <c r="BL9" s="86"/>
      <c r="BM9" s="86"/>
      <c r="BN9" s="86"/>
    </row>
    <row r="10" spans="1:66" x14ac:dyDescent="0.25">
      <c r="A10" s="86" t="s">
        <v>375</v>
      </c>
      <c r="B10" s="170"/>
      <c r="C10" s="170">
        <f t="shared" si="0"/>
        <v>0</v>
      </c>
      <c r="D10" s="170">
        <f>SUMIFS('Bilan GES'!T$6:T$55,'Bilan GES'!F$6:F$55,H10)</f>
        <v>0</v>
      </c>
      <c r="E10" s="233"/>
      <c r="F10" s="233"/>
      <c r="G10" s="233"/>
      <c r="H10" s="233" t="str">
        <f t="shared" si="2"/>
        <v xml:space="preserve">Unité de distribution n°7 - </v>
      </c>
      <c r="I10" s="233"/>
      <c r="J10" s="86" t="str">
        <f>IF(I10&lt;&gt;0,VLOOKUP(I10,Production!G$4:BC$53,49),"")</f>
        <v/>
      </c>
      <c r="K10" s="233"/>
      <c r="L10" s="233"/>
      <c r="M10" s="86">
        <f>IF(K10=0,0,0.001*(K10*(L10*(Sources!$C$68+Sources!$E$69)+Sources!$D$68+Sources!$F$69)+L10*Sources!$G$69+Sources!$H$69))</f>
        <v>0</v>
      </c>
      <c r="N10" s="233"/>
      <c r="O10" s="233"/>
      <c r="P10" s="233"/>
      <c r="Q10" s="233"/>
      <c r="R10" s="86" t="str">
        <f t="shared" si="3"/>
        <v/>
      </c>
      <c r="S10" s="233"/>
      <c r="T10" s="233"/>
      <c r="U10" s="233"/>
      <c r="V10" s="233"/>
      <c r="W10" s="233"/>
      <c r="X10" s="233"/>
      <c r="Y10" s="233"/>
      <c r="Z10" s="234"/>
      <c r="AA10" s="233"/>
      <c r="AB10" s="233"/>
      <c r="AC10" s="233"/>
      <c r="AD10" s="233"/>
      <c r="AE10" s="86">
        <f t="shared" si="1"/>
        <v>0</v>
      </c>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86"/>
      <c r="BG10" s="86"/>
      <c r="BH10" s="86"/>
      <c r="BI10" s="86"/>
      <c r="BJ10" s="86"/>
      <c r="BK10" s="86"/>
      <c r="BL10" s="86"/>
      <c r="BM10" s="86"/>
      <c r="BN10" s="86"/>
    </row>
    <row r="11" spans="1:66" x14ac:dyDescent="0.25">
      <c r="A11" s="86" t="s">
        <v>376</v>
      </c>
      <c r="B11" s="170"/>
      <c r="C11" s="170">
        <f t="shared" si="0"/>
        <v>0</v>
      </c>
      <c r="D11" s="170">
        <f>SUMIFS('Bilan GES'!T$6:T$55,'Bilan GES'!F$6:F$55,H11)</f>
        <v>0</v>
      </c>
      <c r="E11" s="233"/>
      <c r="F11" s="233"/>
      <c r="G11" s="233"/>
      <c r="H11" s="233" t="str">
        <f t="shared" si="2"/>
        <v xml:space="preserve">Unité de distribution n°8 - </v>
      </c>
      <c r="I11" s="233"/>
      <c r="J11" s="86" t="str">
        <f>IF(I11&lt;&gt;0,VLOOKUP(I11,Production!G$4:BC$53,49),"")</f>
        <v/>
      </c>
      <c r="K11" s="233"/>
      <c r="L11" s="233"/>
      <c r="M11" s="86">
        <f>IF(K11=0,0,0.001*(K11*(L11*(Sources!$C$68+Sources!$E$69)+Sources!$D$68+Sources!$F$69)+L11*Sources!$G$69+Sources!$H$69))</f>
        <v>0</v>
      </c>
      <c r="N11" s="233"/>
      <c r="O11" s="233"/>
      <c r="P11" s="233"/>
      <c r="Q11" s="233"/>
      <c r="R11" s="86" t="str">
        <f t="shared" si="3"/>
        <v/>
      </c>
      <c r="S11" s="233"/>
      <c r="T11" s="233"/>
      <c r="U11" s="233"/>
      <c r="V11" s="233"/>
      <c r="W11" s="233"/>
      <c r="X11" s="233"/>
      <c r="Y11" s="233"/>
      <c r="Z11" s="234"/>
      <c r="AA11" s="233"/>
      <c r="AB11" s="233"/>
      <c r="AC11" s="233"/>
      <c r="AD11" s="233"/>
      <c r="AE11" s="86">
        <f t="shared" si="1"/>
        <v>0</v>
      </c>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86"/>
      <c r="BG11" s="86"/>
      <c r="BH11" s="86"/>
      <c r="BI11" s="86"/>
      <c r="BJ11" s="86"/>
      <c r="BK11" s="86"/>
      <c r="BL11" s="86"/>
      <c r="BM11" s="86"/>
      <c r="BN11" s="86"/>
    </row>
    <row r="12" spans="1:66" x14ac:dyDescent="0.25">
      <c r="A12" s="86" t="s">
        <v>377</v>
      </c>
      <c r="B12" s="170"/>
      <c r="C12" s="170">
        <f t="shared" si="0"/>
        <v>0</v>
      </c>
      <c r="D12" s="170">
        <f>SUMIFS('Bilan GES'!T$6:T$55,'Bilan GES'!F$6:F$55,H12)</f>
        <v>0</v>
      </c>
      <c r="E12" s="233"/>
      <c r="F12" s="233"/>
      <c r="G12" s="233"/>
      <c r="H12" s="233" t="str">
        <f t="shared" si="2"/>
        <v xml:space="preserve">Unité de distribution n°9 - </v>
      </c>
      <c r="I12" s="233"/>
      <c r="J12" s="86" t="str">
        <f>IF(I12&lt;&gt;0,VLOOKUP(I12,Production!G$4:BC$53,49),"")</f>
        <v/>
      </c>
      <c r="K12" s="233"/>
      <c r="L12" s="233"/>
      <c r="M12" s="86">
        <f>IF(K12=0,0,0.001*(K12*(L12*(Sources!$C$68+Sources!$E$69)+Sources!$D$68+Sources!$F$69)+L12*Sources!$G$69+Sources!$H$69))</f>
        <v>0</v>
      </c>
      <c r="N12" s="233"/>
      <c r="O12" s="233"/>
      <c r="P12" s="233"/>
      <c r="Q12" s="233"/>
      <c r="R12" s="86" t="str">
        <f t="shared" si="3"/>
        <v/>
      </c>
      <c r="S12" s="233"/>
      <c r="T12" s="233"/>
      <c r="U12" s="233"/>
      <c r="V12" s="233"/>
      <c r="W12" s="233"/>
      <c r="X12" s="233"/>
      <c r="Y12" s="233"/>
      <c r="Z12" s="234"/>
      <c r="AA12" s="233"/>
      <c r="AB12" s="233"/>
      <c r="AC12" s="233"/>
      <c r="AD12" s="233"/>
      <c r="AE12" s="86">
        <f t="shared" si="1"/>
        <v>0</v>
      </c>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86"/>
      <c r="BG12" s="86"/>
      <c r="BH12" s="86"/>
      <c r="BI12" s="86"/>
      <c r="BJ12" s="86"/>
      <c r="BK12" s="86"/>
      <c r="BL12" s="86"/>
      <c r="BM12" s="86"/>
      <c r="BN12" s="86"/>
    </row>
    <row r="13" spans="1:66" x14ac:dyDescent="0.25">
      <c r="A13" s="86" t="s">
        <v>378</v>
      </c>
      <c r="B13" s="170"/>
      <c r="C13" s="170">
        <f t="shared" si="0"/>
        <v>0</v>
      </c>
      <c r="D13" s="170">
        <f>SUMIFS('Bilan GES'!T$6:T$55,'Bilan GES'!F$6:F$55,H13)</f>
        <v>0</v>
      </c>
      <c r="E13" s="233"/>
      <c r="F13" s="233"/>
      <c r="G13" s="233"/>
      <c r="H13" s="233" t="str">
        <f t="shared" si="2"/>
        <v xml:space="preserve">Unité de distribution n°10 - </v>
      </c>
      <c r="I13" s="233"/>
      <c r="J13" s="86" t="str">
        <f>IF(I13&lt;&gt;0,VLOOKUP(I13,Production!G$4:BC$53,49),"")</f>
        <v/>
      </c>
      <c r="K13" s="233"/>
      <c r="L13" s="233"/>
      <c r="M13" s="86">
        <f>IF(K13=0,0,0.001*(K13*(L13*(Sources!$C$68+Sources!$E$69)+Sources!$D$68+Sources!$F$69)+L13*Sources!$G$69+Sources!$H$69))</f>
        <v>0</v>
      </c>
      <c r="N13" s="233"/>
      <c r="O13" s="233"/>
      <c r="P13" s="233"/>
      <c r="Q13" s="233"/>
      <c r="R13" s="86" t="str">
        <f t="shared" si="3"/>
        <v/>
      </c>
      <c r="S13" s="233"/>
      <c r="T13" s="233"/>
      <c r="U13" s="233"/>
      <c r="V13" s="233"/>
      <c r="W13" s="233"/>
      <c r="X13" s="233"/>
      <c r="Y13" s="233"/>
      <c r="Z13" s="234"/>
      <c r="AA13" s="233"/>
      <c r="AB13" s="233"/>
      <c r="AC13" s="233"/>
      <c r="AD13" s="233"/>
      <c r="AE13" s="86">
        <f t="shared" si="1"/>
        <v>0</v>
      </c>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86"/>
      <c r="BG13" s="86"/>
      <c r="BH13" s="86"/>
      <c r="BI13" s="86"/>
      <c r="BJ13" s="86"/>
      <c r="BK13" s="86"/>
      <c r="BL13" s="86"/>
      <c r="BM13" s="86"/>
      <c r="BN13" s="86"/>
    </row>
    <row r="14" spans="1:66" x14ac:dyDescent="0.25">
      <c r="A14" s="86" t="s">
        <v>379</v>
      </c>
      <c r="B14" s="170"/>
      <c r="C14" s="170">
        <f t="shared" si="0"/>
        <v>0</v>
      </c>
      <c r="D14" s="170">
        <f>SUMIFS('Bilan GES'!T$6:T$55,'Bilan GES'!F$6:F$55,H14)</f>
        <v>0</v>
      </c>
      <c r="E14" s="233"/>
      <c r="F14" s="233"/>
      <c r="G14" s="233"/>
      <c r="H14" s="233" t="str">
        <f t="shared" si="2"/>
        <v xml:space="preserve">Unité de distribution n°11 - </v>
      </c>
      <c r="I14" s="233"/>
      <c r="J14" s="86" t="str">
        <f>IF(I14&lt;&gt;0,VLOOKUP(I14,Production!G$4:BC$53,49),"")</f>
        <v/>
      </c>
      <c r="K14" s="233"/>
      <c r="L14" s="233"/>
      <c r="M14" s="86">
        <f>IF(K14=0,0,0.001*(K14*(L14*(Sources!$C$68+Sources!$E$69)+Sources!$D$68+Sources!$F$69)+L14*Sources!$G$69+Sources!$H$69))</f>
        <v>0</v>
      </c>
      <c r="N14" s="233"/>
      <c r="O14" s="233"/>
      <c r="P14" s="233"/>
      <c r="Q14" s="233"/>
      <c r="R14" s="86" t="str">
        <f t="shared" si="3"/>
        <v/>
      </c>
      <c r="S14" s="233"/>
      <c r="T14" s="233"/>
      <c r="U14" s="233"/>
      <c r="V14" s="233"/>
      <c r="W14" s="233"/>
      <c r="X14" s="233"/>
      <c r="Y14" s="233"/>
      <c r="Z14" s="234"/>
      <c r="AA14" s="233"/>
      <c r="AB14" s="233"/>
      <c r="AC14" s="233"/>
      <c r="AD14" s="233"/>
      <c r="AE14" s="86">
        <f t="shared" si="1"/>
        <v>0</v>
      </c>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86"/>
      <c r="BG14" s="86"/>
      <c r="BH14" s="86"/>
      <c r="BI14" s="86"/>
      <c r="BJ14" s="86"/>
      <c r="BK14" s="86"/>
      <c r="BL14" s="86"/>
      <c r="BM14" s="86"/>
      <c r="BN14" s="86"/>
    </row>
    <row r="15" spans="1:66" x14ac:dyDescent="0.25">
      <c r="A15" s="86" t="s">
        <v>380</v>
      </c>
      <c r="B15" s="170"/>
      <c r="C15" s="170">
        <f t="shared" si="0"/>
        <v>0</v>
      </c>
      <c r="D15" s="170">
        <f>SUMIFS('Bilan GES'!T$6:T$55,'Bilan GES'!F$6:F$55,H15)</f>
        <v>0</v>
      </c>
      <c r="E15" s="233"/>
      <c r="F15" s="233"/>
      <c r="G15" s="233"/>
      <c r="H15" s="233" t="str">
        <f t="shared" si="2"/>
        <v xml:space="preserve">Unité de distribution n°12 - </v>
      </c>
      <c r="I15" s="233"/>
      <c r="J15" s="86" t="str">
        <f>IF(I15&lt;&gt;0,VLOOKUP(I15,Production!G$4:BC$53,49),"")</f>
        <v/>
      </c>
      <c r="K15" s="233"/>
      <c r="L15" s="233"/>
      <c r="M15" s="86">
        <f>IF(K15=0,0,0.001*(K15*(L15*(Sources!$C$68+Sources!$E$69)+Sources!$D$68+Sources!$F$69)+L15*Sources!$G$69+Sources!$H$69))</f>
        <v>0</v>
      </c>
      <c r="N15" s="233"/>
      <c r="O15" s="233"/>
      <c r="P15" s="233"/>
      <c r="Q15" s="233"/>
      <c r="R15" s="86" t="str">
        <f t="shared" si="3"/>
        <v/>
      </c>
      <c r="S15" s="233"/>
      <c r="T15" s="233"/>
      <c r="U15" s="233"/>
      <c r="V15" s="233"/>
      <c r="W15" s="233"/>
      <c r="X15" s="233"/>
      <c r="Y15" s="233"/>
      <c r="Z15" s="234"/>
      <c r="AA15" s="233"/>
      <c r="AB15" s="233"/>
      <c r="AC15" s="233"/>
      <c r="AD15" s="233"/>
      <c r="AE15" s="86">
        <f t="shared" si="1"/>
        <v>0</v>
      </c>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86"/>
      <c r="BG15" s="86"/>
      <c r="BH15" s="86"/>
      <c r="BI15" s="86"/>
      <c r="BJ15" s="86"/>
      <c r="BK15" s="86"/>
      <c r="BL15" s="86"/>
      <c r="BM15" s="86"/>
      <c r="BN15" s="86"/>
    </row>
    <row r="16" spans="1:66" x14ac:dyDescent="0.25">
      <c r="A16" s="86" t="s">
        <v>381</v>
      </c>
      <c r="B16" s="170"/>
      <c r="C16" s="170">
        <f t="shared" si="0"/>
        <v>0</v>
      </c>
      <c r="D16" s="170">
        <f>SUMIFS('Bilan GES'!T$6:T$55,'Bilan GES'!F$6:F$55,H16)</f>
        <v>0</v>
      </c>
      <c r="E16" s="233"/>
      <c r="F16" s="233"/>
      <c r="G16" s="233"/>
      <c r="H16" s="233" t="str">
        <f t="shared" si="2"/>
        <v xml:space="preserve">Unité de distribution n°13 - </v>
      </c>
      <c r="I16" s="233"/>
      <c r="J16" s="86" t="str">
        <f>IF(I16&lt;&gt;0,VLOOKUP(I16,Production!G$4:BC$53,49),"")</f>
        <v/>
      </c>
      <c r="K16" s="233"/>
      <c r="L16" s="233"/>
      <c r="M16" s="86">
        <f>IF(K16=0,0,0.001*(K16*(L16*(Sources!$C$68+Sources!$E$69)+Sources!$D$68+Sources!$F$69)+L16*Sources!$G$69+Sources!$H$69))</f>
        <v>0</v>
      </c>
      <c r="N16" s="233"/>
      <c r="O16" s="233"/>
      <c r="P16" s="233"/>
      <c r="Q16" s="233"/>
      <c r="R16" s="86" t="str">
        <f t="shared" si="3"/>
        <v/>
      </c>
      <c r="S16" s="233"/>
      <c r="T16" s="233"/>
      <c r="U16" s="233"/>
      <c r="V16" s="233"/>
      <c r="W16" s="233"/>
      <c r="X16" s="233"/>
      <c r="Y16" s="233"/>
      <c r="Z16" s="234"/>
      <c r="AA16" s="233"/>
      <c r="AB16" s="233"/>
      <c r="AC16" s="233"/>
      <c r="AD16" s="233"/>
      <c r="AE16" s="86">
        <f t="shared" si="1"/>
        <v>0</v>
      </c>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86"/>
      <c r="BG16" s="86"/>
      <c r="BH16" s="86"/>
      <c r="BI16" s="86"/>
      <c r="BJ16" s="86"/>
      <c r="BK16" s="86"/>
      <c r="BL16" s="86"/>
      <c r="BM16" s="86"/>
      <c r="BN16" s="86"/>
    </row>
    <row r="17" spans="1:66" x14ac:dyDescent="0.25">
      <c r="A17" s="86" t="s">
        <v>382</v>
      </c>
      <c r="B17" s="170"/>
      <c r="C17" s="170">
        <f t="shared" si="0"/>
        <v>0</v>
      </c>
      <c r="D17" s="170">
        <f>SUMIFS('Bilan GES'!T$6:T$55,'Bilan GES'!F$6:F$55,H17)</f>
        <v>0</v>
      </c>
      <c r="E17" s="233"/>
      <c r="F17" s="233"/>
      <c r="G17" s="233"/>
      <c r="H17" s="233" t="str">
        <f t="shared" si="2"/>
        <v xml:space="preserve">Unité de distribution n°14 - </v>
      </c>
      <c r="I17" s="233"/>
      <c r="J17" s="86" t="str">
        <f>IF(I17&lt;&gt;0,VLOOKUP(I17,Production!G$4:BC$53,49),"")</f>
        <v/>
      </c>
      <c r="K17" s="233"/>
      <c r="L17" s="233"/>
      <c r="M17" s="86">
        <f>IF(K17=0,0,0.001*(K17*(L17*(Sources!$C$68+Sources!$E$69)+Sources!$D$68+Sources!$F$69)+L17*Sources!$G$69+Sources!$H$69))</f>
        <v>0</v>
      </c>
      <c r="N17" s="233"/>
      <c r="O17" s="233"/>
      <c r="P17" s="233"/>
      <c r="Q17" s="233"/>
      <c r="R17" s="86" t="str">
        <f t="shared" si="3"/>
        <v/>
      </c>
      <c r="S17" s="233"/>
      <c r="T17" s="233"/>
      <c r="U17" s="233"/>
      <c r="V17" s="233"/>
      <c r="W17" s="233"/>
      <c r="X17" s="233"/>
      <c r="Y17" s="233"/>
      <c r="Z17" s="234"/>
      <c r="AA17" s="233"/>
      <c r="AB17" s="233"/>
      <c r="AC17" s="233"/>
      <c r="AD17" s="233"/>
      <c r="AE17" s="86">
        <f t="shared" si="1"/>
        <v>0</v>
      </c>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86"/>
      <c r="BG17" s="86"/>
      <c r="BH17" s="86"/>
      <c r="BI17" s="86"/>
      <c r="BJ17" s="86"/>
      <c r="BK17" s="86"/>
      <c r="BL17" s="86"/>
      <c r="BM17" s="86"/>
      <c r="BN17" s="86"/>
    </row>
    <row r="18" spans="1:66" x14ac:dyDescent="0.25">
      <c r="A18" s="86" t="s">
        <v>383</v>
      </c>
      <c r="B18" s="170"/>
      <c r="C18" s="170">
        <f t="shared" si="0"/>
        <v>0</v>
      </c>
      <c r="D18" s="170">
        <f>SUMIFS('Bilan GES'!T$6:T$55,'Bilan GES'!F$6:F$55,H18)</f>
        <v>0</v>
      </c>
      <c r="E18" s="233"/>
      <c r="F18" s="233"/>
      <c r="G18" s="233"/>
      <c r="H18" s="233" t="str">
        <f t="shared" si="2"/>
        <v xml:space="preserve">Unité de distribution n°15 - </v>
      </c>
      <c r="I18" s="233"/>
      <c r="J18" s="86" t="str">
        <f>IF(I18&lt;&gt;0,VLOOKUP(I18,Production!G$4:BC$53,49),"")</f>
        <v/>
      </c>
      <c r="K18" s="233"/>
      <c r="L18" s="233"/>
      <c r="M18" s="86">
        <f>IF(K18=0,0,0.001*(K18*(L18*(Sources!$C$68+Sources!$E$69)+Sources!$D$68+Sources!$F$69)+L18*Sources!$G$69+Sources!$H$69))</f>
        <v>0</v>
      </c>
      <c r="N18" s="233"/>
      <c r="O18" s="233"/>
      <c r="P18" s="233"/>
      <c r="Q18" s="233"/>
      <c r="R18" s="86" t="str">
        <f t="shared" si="3"/>
        <v/>
      </c>
      <c r="S18" s="233"/>
      <c r="T18" s="233"/>
      <c r="U18" s="233"/>
      <c r="V18" s="233"/>
      <c r="W18" s="233"/>
      <c r="X18" s="233"/>
      <c r="Y18" s="233"/>
      <c r="Z18" s="234"/>
      <c r="AA18" s="233"/>
      <c r="AB18" s="233"/>
      <c r="AC18" s="233"/>
      <c r="AD18" s="233"/>
      <c r="AE18" s="86">
        <f t="shared" si="1"/>
        <v>0</v>
      </c>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86"/>
      <c r="BG18" s="86"/>
      <c r="BH18" s="86"/>
      <c r="BI18" s="86"/>
      <c r="BJ18" s="86"/>
      <c r="BK18" s="86"/>
      <c r="BL18" s="86"/>
      <c r="BM18" s="86"/>
      <c r="BN18" s="86"/>
    </row>
    <row r="19" spans="1:66" x14ac:dyDescent="0.25">
      <c r="A19" s="86" t="s">
        <v>384</v>
      </c>
      <c r="B19" s="170"/>
      <c r="C19" s="170">
        <f t="shared" si="0"/>
        <v>0</v>
      </c>
      <c r="D19" s="170">
        <f>SUMIFS('Bilan GES'!T$6:T$55,'Bilan GES'!F$6:F$55,H19)</f>
        <v>0</v>
      </c>
      <c r="E19" s="233"/>
      <c r="F19" s="233"/>
      <c r="G19" s="233"/>
      <c r="H19" s="233" t="str">
        <f t="shared" si="2"/>
        <v xml:space="preserve">Unité de distribution n°16 - </v>
      </c>
      <c r="I19" s="233"/>
      <c r="J19" s="86" t="str">
        <f>IF(I19&lt;&gt;0,VLOOKUP(I19,Production!G$4:BC$53,49),"")</f>
        <v/>
      </c>
      <c r="K19" s="233"/>
      <c r="L19" s="233"/>
      <c r="M19" s="86">
        <f>IF(K19=0,0,0.001*(K19*(L19*(Sources!$C$68+Sources!$E$69)+Sources!$D$68+Sources!$F$69)+L19*Sources!$G$69+Sources!$H$69))</f>
        <v>0</v>
      </c>
      <c r="N19" s="233"/>
      <c r="O19" s="233"/>
      <c r="P19" s="233"/>
      <c r="Q19" s="233"/>
      <c r="R19" s="86" t="str">
        <f t="shared" si="3"/>
        <v/>
      </c>
      <c r="S19" s="233"/>
      <c r="T19" s="233"/>
      <c r="U19" s="233"/>
      <c r="V19" s="233"/>
      <c r="W19" s="233"/>
      <c r="X19" s="233"/>
      <c r="Y19" s="233"/>
      <c r="Z19" s="234"/>
      <c r="AA19" s="233"/>
      <c r="AB19" s="233"/>
      <c r="AC19" s="233"/>
      <c r="AD19" s="233"/>
      <c r="AE19" s="86">
        <f t="shared" si="1"/>
        <v>0</v>
      </c>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86"/>
      <c r="BG19" s="86"/>
      <c r="BH19" s="86"/>
      <c r="BI19" s="86"/>
      <c r="BJ19" s="86"/>
      <c r="BK19" s="86"/>
      <c r="BL19" s="86"/>
      <c r="BM19" s="86"/>
      <c r="BN19" s="86"/>
    </row>
    <row r="20" spans="1:66" x14ac:dyDescent="0.25">
      <c r="A20" s="86" t="s">
        <v>385</v>
      </c>
      <c r="B20" s="170"/>
      <c r="C20" s="170">
        <f t="shared" si="0"/>
        <v>0</v>
      </c>
      <c r="D20" s="170">
        <f>SUMIFS('Bilan GES'!T$6:T$55,'Bilan GES'!F$6:F$55,H20)</f>
        <v>0</v>
      </c>
      <c r="E20" s="233"/>
      <c r="F20" s="233"/>
      <c r="G20" s="233"/>
      <c r="H20" s="233" t="str">
        <f t="shared" si="2"/>
        <v xml:space="preserve">Unité de distribution n°17 - </v>
      </c>
      <c r="I20" s="233"/>
      <c r="J20" s="86" t="str">
        <f>IF(I20&lt;&gt;0,VLOOKUP(I20,Production!G$4:BC$53,49),"")</f>
        <v/>
      </c>
      <c r="K20" s="233"/>
      <c r="L20" s="233"/>
      <c r="M20" s="86">
        <f>IF(K20=0,0,0.001*(K20*(L20*(Sources!$C$68+Sources!$E$69)+Sources!$D$68+Sources!$F$69)+L20*Sources!$G$69+Sources!$H$69))</f>
        <v>0</v>
      </c>
      <c r="N20" s="233"/>
      <c r="O20" s="233"/>
      <c r="P20" s="233"/>
      <c r="Q20" s="233"/>
      <c r="R20" s="86" t="str">
        <f t="shared" si="3"/>
        <v/>
      </c>
      <c r="S20" s="233"/>
      <c r="T20" s="233"/>
      <c r="U20" s="233"/>
      <c r="V20" s="233"/>
      <c r="W20" s="233"/>
      <c r="X20" s="233"/>
      <c r="Y20" s="233"/>
      <c r="Z20" s="234"/>
      <c r="AA20" s="233"/>
      <c r="AB20" s="233"/>
      <c r="AC20" s="233"/>
      <c r="AD20" s="233"/>
      <c r="AE20" s="86">
        <f t="shared" si="1"/>
        <v>0</v>
      </c>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86"/>
      <c r="BG20" s="86"/>
      <c r="BH20" s="86"/>
      <c r="BI20" s="86"/>
      <c r="BJ20" s="86"/>
      <c r="BK20" s="86"/>
      <c r="BL20" s="86"/>
      <c r="BM20" s="86"/>
      <c r="BN20" s="86"/>
    </row>
    <row r="21" spans="1:66" x14ac:dyDescent="0.25">
      <c r="A21" s="86" t="s">
        <v>386</v>
      </c>
      <c r="B21" s="170"/>
      <c r="C21" s="170">
        <f t="shared" si="0"/>
        <v>0</v>
      </c>
      <c r="D21" s="170">
        <f>SUMIFS('Bilan GES'!T$6:T$55,'Bilan GES'!F$6:F$55,H21)</f>
        <v>0</v>
      </c>
      <c r="E21" s="233"/>
      <c r="F21" s="233"/>
      <c r="G21" s="233"/>
      <c r="H21" s="233" t="str">
        <f t="shared" si="2"/>
        <v xml:space="preserve">Unité de distribution n°18 - </v>
      </c>
      <c r="I21" s="233"/>
      <c r="J21" s="86" t="str">
        <f>IF(I21&lt;&gt;0,VLOOKUP(I21,Production!G$4:BC$53,49),"")</f>
        <v/>
      </c>
      <c r="K21" s="233"/>
      <c r="L21" s="233"/>
      <c r="M21" s="86">
        <f>IF(K21=0,0,0.001*(K21*(L21*(Sources!$C$68+Sources!$E$69)+Sources!$D$68+Sources!$F$69)+L21*Sources!$G$69+Sources!$H$69))</f>
        <v>0</v>
      </c>
      <c r="N21" s="233"/>
      <c r="O21" s="233"/>
      <c r="P21" s="233"/>
      <c r="Q21" s="233"/>
      <c r="R21" s="86" t="str">
        <f t="shared" si="3"/>
        <v/>
      </c>
      <c r="S21" s="233"/>
      <c r="T21" s="233"/>
      <c r="U21" s="233"/>
      <c r="V21" s="233"/>
      <c r="W21" s="233"/>
      <c r="X21" s="233"/>
      <c r="Y21" s="233"/>
      <c r="Z21" s="234"/>
      <c r="AA21" s="233"/>
      <c r="AB21" s="233"/>
      <c r="AC21" s="233"/>
      <c r="AD21" s="233"/>
      <c r="AE21" s="86">
        <f t="shared" si="1"/>
        <v>0</v>
      </c>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86"/>
      <c r="BG21" s="86"/>
      <c r="BH21" s="86"/>
      <c r="BI21" s="86"/>
      <c r="BJ21" s="86"/>
      <c r="BK21" s="86"/>
      <c r="BL21" s="86"/>
      <c r="BM21" s="86"/>
      <c r="BN21" s="86"/>
    </row>
    <row r="22" spans="1:66" x14ac:dyDescent="0.25">
      <c r="A22" s="86" t="s">
        <v>387</v>
      </c>
      <c r="B22" s="170"/>
      <c r="C22" s="170">
        <f t="shared" si="0"/>
        <v>0</v>
      </c>
      <c r="D22" s="170">
        <f>SUMIFS('Bilan GES'!T$6:T$55,'Bilan GES'!F$6:F$55,H22)</f>
        <v>0</v>
      </c>
      <c r="E22" s="233"/>
      <c r="F22" s="233"/>
      <c r="G22" s="233"/>
      <c r="H22" s="233" t="str">
        <f t="shared" si="2"/>
        <v xml:space="preserve">Unité de distribution n°19 - </v>
      </c>
      <c r="I22" s="233"/>
      <c r="J22" s="86" t="str">
        <f>IF(I22&lt;&gt;0,VLOOKUP(I22,Production!G$4:BC$53,49),"")</f>
        <v/>
      </c>
      <c r="K22" s="233"/>
      <c r="L22" s="233"/>
      <c r="M22" s="86">
        <f>IF(K22=0,0,0.001*(K22*(L22*(Sources!$C$68+Sources!$E$69)+Sources!$D$68+Sources!$F$69)+L22*Sources!$G$69+Sources!$H$69))</f>
        <v>0</v>
      </c>
      <c r="N22" s="233"/>
      <c r="O22" s="233"/>
      <c r="P22" s="233"/>
      <c r="Q22" s="233"/>
      <c r="R22" s="86" t="str">
        <f t="shared" si="3"/>
        <v/>
      </c>
      <c r="S22" s="233"/>
      <c r="T22" s="233"/>
      <c r="U22" s="233"/>
      <c r="V22" s="233"/>
      <c r="W22" s="233"/>
      <c r="X22" s="233"/>
      <c r="Y22" s="233"/>
      <c r="Z22" s="234"/>
      <c r="AA22" s="233"/>
      <c r="AB22" s="233"/>
      <c r="AC22" s="233"/>
      <c r="AD22" s="233"/>
      <c r="AE22" s="86">
        <f t="shared" si="1"/>
        <v>0</v>
      </c>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86"/>
      <c r="BG22" s="86"/>
      <c r="BH22" s="86"/>
      <c r="BI22" s="86"/>
      <c r="BJ22" s="86"/>
      <c r="BK22" s="86"/>
      <c r="BL22" s="86"/>
      <c r="BM22" s="86"/>
      <c r="BN22" s="86"/>
    </row>
    <row r="23" spans="1:66" x14ac:dyDescent="0.25">
      <c r="A23" s="86" t="s">
        <v>388</v>
      </c>
      <c r="B23" s="170"/>
      <c r="C23" s="170">
        <f t="shared" si="0"/>
        <v>0</v>
      </c>
      <c r="D23" s="170">
        <f>SUMIFS('Bilan GES'!T$6:T$55,'Bilan GES'!F$6:F$55,H23)</f>
        <v>0</v>
      </c>
      <c r="E23" s="233"/>
      <c r="F23" s="233"/>
      <c r="G23" s="233"/>
      <c r="H23" s="233" t="str">
        <f t="shared" si="2"/>
        <v xml:space="preserve">Unité de distribution n°20 - </v>
      </c>
      <c r="I23" s="233"/>
      <c r="J23" s="86" t="str">
        <f>IF(I23&lt;&gt;0,VLOOKUP(I23,Production!G$4:BC$53,49),"")</f>
        <v/>
      </c>
      <c r="K23" s="233"/>
      <c r="L23" s="233"/>
      <c r="M23" s="86">
        <f>IF(K23=0,0,0.001*(K23*(L23*(Sources!$C$68+Sources!$E$69)+Sources!$D$68+Sources!$F$69)+L23*Sources!$G$69+Sources!$H$69))</f>
        <v>0</v>
      </c>
      <c r="N23" s="233"/>
      <c r="O23" s="233"/>
      <c r="P23" s="233"/>
      <c r="Q23" s="233"/>
      <c r="R23" s="86" t="str">
        <f t="shared" si="3"/>
        <v/>
      </c>
      <c r="S23" s="233"/>
      <c r="T23" s="233"/>
      <c r="U23" s="233"/>
      <c r="V23" s="233"/>
      <c r="W23" s="233"/>
      <c r="X23" s="233"/>
      <c r="Y23" s="233"/>
      <c r="Z23" s="234"/>
      <c r="AA23" s="233"/>
      <c r="AB23" s="233"/>
      <c r="AC23" s="233"/>
      <c r="AD23" s="233"/>
      <c r="AE23" s="86">
        <f t="shared" si="1"/>
        <v>0</v>
      </c>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86"/>
      <c r="BG23" s="86"/>
      <c r="BH23" s="86"/>
      <c r="BI23" s="86"/>
      <c r="BJ23" s="86"/>
      <c r="BK23" s="86"/>
      <c r="BL23" s="86"/>
      <c r="BM23" s="86"/>
      <c r="BN23" s="86"/>
    </row>
    <row r="24" spans="1:66" x14ac:dyDescent="0.25">
      <c r="A24" s="86" t="s">
        <v>389</v>
      </c>
      <c r="B24" s="170"/>
      <c r="C24" s="170">
        <f t="shared" si="0"/>
        <v>0</v>
      </c>
      <c r="D24" s="170">
        <f>SUMIFS('Bilan GES'!T$6:T$55,'Bilan GES'!F$6:F$55,H24)</f>
        <v>0</v>
      </c>
      <c r="E24" s="233"/>
      <c r="F24" s="233"/>
      <c r="G24" s="233"/>
      <c r="H24" s="233" t="str">
        <f t="shared" si="2"/>
        <v xml:space="preserve">Unité de distribution n°21 - </v>
      </c>
      <c r="I24" s="233"/>
      <c r="J24" s="86" t="str">
        <f>IF(I24&lt;&gt;0,VLOOKUP(I24,Production!G$4:BC$53,49),"")</f>
        <v/>
      </c>
      <c r="K24" s="233"/>
      <c r="L24" s="233"/>
      <c r="M24" s="86">
        <f>IF(K24=0,0,0.001*(K24*(L24*(Sources!$C$68+Sources!$E$69)+Sources!$D$68+Sources!$F$69)+L24*Sources!$G$69+Sources!$H$69))</f>
        <v>0</v>
      </c>
      <c r="N24" s="233"/>
      <c r="O24" s="233"/>
      <c r="P24" s="233"/>
      <c r="Q24" s="233"/>
      <c r="R24" s="86" t="str">
        <f t="shared" si="3"/>
        <v/>
      </c>
      <c r="S24" s="233"/>
      <c r="T24" s="233"/>
      <c r="U24" s="233"/>
      <c r="V24" s="233"/>
      <c r="W24" s="233"/>
      <c r="X24" s="233"/>
      <c r="Y24" s="233"/>
      <c r="Z24" s="234"/>
      <c r="AA24" s="233"/>
      <c r="AB24" s="233"/>
      <c r="AC24" s="233"/>
      <c r="AD24" s="233"/>
      <c r="AE24" s="86">
        <f t="shared" si="1"/>
        <v>0</v>
      </c>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86"/>
      <c r="BG24" s="86"/>
      <c r="BH24" s="86"/>
      <c r="BI24" s="86"/>
      <c r="BJ24" s="86"/>
      <c r="BK24" s="86"/>
      <c r="BL24" s="86"/>
      <c r="BM24" s="86"/>
      <c r="BN24" s="86"/>
    </row>
    <row r="25" spans="1:66" x14ac:dyDescent="0.25">
      <c r="A25" s="86" t="s">
        <v>390</v>
      </c>
      <c r="B25" s="170"/>
      <c r="C25" s="170">
        <f t="shared" si="0"/>
        <v>0</v>
      </c>
      <c r="D25" s="170">
        <f>SUMIFS('Bilan GES'!T$6:T$55,'Bilan GES'!F$6:F$55,H25)</f>
        <v>0</v>
      </c>
      <c r="E25" s="233"/>
      <c r="F25" s="233"/>
      <c r="G25" s="233"/>
      <c r="H25" s="233" t="str">
        <f t="shared" si="2"/>
        <v xml:space="preserve">Unité de distribution n°22 - </v>
      </c>
      <c r="I25" s="233"/>
      <c r="J25" s="86" t="str">
        <f>IF(I25&lt;&gt;0,VLOOKUP(I25,Production!G$4:BC$53,49),"")</f>
        <v/>
      </c>
      <c r="K25" s="233"/>
      <c r="L25" s="233"/>
      <c r="M25" s="86">
        <f>IF(K25=0,0,0.001*(K25*(L25*(Sources!$C$68+Sources!$E$69)+Sources!$D$68+Sources!$F$69)+L25*Sources!$G$69+Sources!$H$69))</f>
        <v>0</v>
      </c>
      <c r="N25" s="233"/>
      <c r="O25" s="233"/>
      <c r="P25" s="233"/>
      <c r="Q25" s="233"/>
      <c r="R25" s="86" t="str">
        <f t="shared" si="3"/>
        <v/>
      </c>
      <c r="S25" s="233"/>
      <c r="T25" s="233"/>
      <c r="U25" s="233"/>
      <c r="V25" s="233"/>
      <c r="W25" s="233"/>
      <c r="X25" s="233"/>
      <c r="Y25" s="233"/>
      <c r="Z25" s="234"/>
      <c r="AA25" s="233"/>
      <c r="AB25" s="233"/>
      <c r="AC25" s="233"/>
      <c r="AD25" s="233"/>
      <c r="AE25" s="86">
        <f t="shared" si="1"/>
        <v>0</v>
      </c>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86"/>
      <c r="BG25" s="86"/>
      <c r="BH25" s="86"/>
      <c r="BI25" s="86"/>
      <c r="BJ25" s="86"/>
      <c r="BK25" s="86"/>
      <c r="BL25" s="86"/>
      <c r="BM25" s="86"/>
      <c r="BN25" s="86"/>
    </row>
    <row r="26" spans="1:66" x14ac:dyDescent="0.25">
      <c r="A26" s="86" t="s">
        <v>391</v>
      </c>
      <c r="B26" s="170"/>
      <c r="C26" s="170">
        <f t="shared" si="0"/>
        <v>0</v>
      </c>
      <c r="D26" s="170">
        <f>SUMIFS('Bilan GES'!T$6:T$55,'Bilan GES'!F$6:F$55,H26)</f>
        <v>0</v>
      </c>
      <c r="E26" s="233"/>
      <c r="F26" s="233"/>
      <c r="G26" s="233"/>
      <c r="H26" s="233" t="str">
        <f t="shared" si="2"/>
        <v xml:space="preserve">Unité de distribution n°23 - </v>
      </c>
      <c r="I26" s="233"/>
      <c r="J26" s="86" t="str">
        <f>IF(I26&lt;&gt;0,VLOOKUP(I26,Production!G$4:BC$53,49),"")</f>
        <v/>
      </c>
      <c r="K26" s="233"/>
      <c r="L26" s="233"/>
      <c r="M26" s="86">
        <f>IF(K26=0,0,0.001*(K26*(L26*(Sources!$C$68+Sources!$E$69)+Sources!$D$68+Sources!$F$69)+L26*Sources!$G$69+Sources!$H$69))</f>
        <v>0</v>
      </c>
      <c r="N26" s="233"/>
      <c r="O26" s="233"/>
      <c r="P26" s="233"/>
      <c r="Q26" s="233"/>
      <c r="R26" s="86" t="str">
        <f t="shared" si="3"/>
        <v/>
      </c>
      <c r="S26" s="233"/>
      <c r="T26" s="233"/>
      <c r="U26" s="233"/>
      <c r="V26" s="233"/>
      <c r="W26" s="233"/>
      <c r="X26" s="233"/>
      <c r="Y26" s="233"/>
      <c r="Z26" s="234"/>
      <c r="AA26" s="233"/>
      <c r="AB26" s="233"/>
      <c r="AC26" s="233"/>
      <c r="AD26" s="233"/>
      <c r="AE26" s="86">
        <f t="shared" si="1"/>
        <v>0</v>
      </c>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86"/>
      <c r="BG26" s="86"/>
      <c r="BH26" s="86"/>
      <c r="BI26" s="86"/>
      <c r="BJ26" s="86"/>
      <c r="BK26" s="86"/>
      <c r="BL26" s="86"/>
      <c r="BM26" s="86"/>
      <c r="BN26" s="86"/>
    </row>
    <row r="27" spans="1:66" x14ac:dyDescent="0.25">
      <c r="A27" s="86" t="s">
        <v>392</v>
      </c>
      <c r="B27" s="170"/>
      <c r="C27" s="170">
        <f t="shared" si="0"/>
        <v>0</v>
      </c>
      <c r="D27" s="170">
        <f>SUMIFS('Bilan GES'!T$6:T$55,'Bilan GES'!F$6:F$55,H27)</f>
        <v>0</v>
      </c>
      <c r="E27" s="233"/>
      <c r="F27" s="233"/>
      <c r="G27" s="233"/>
      <c r="H27" s="233" t="str">
        <f t="shared" si="2"/>
        <v xml:space="preserve">Unité de distribution n°24 - </v>
      </c>
      <c r="I27" s="233"/>
      <c r="J27" s="86" t="str">
        <f>IF(I27&lt;&gt;0,VLOOKUP(I27,Production!G$4:BC$53,49),"")</f>
        <v/>
      </c>
      <c r="K27" s="233"/>
      <c r="L27" s="233"/>
      <c r="M27" s="86">
        <f>IF(K27=0,0,0.001*(K27*(L27*(Sources!$C$68+Sources!$E$69)+Sources!$D$68+Sources!$F$69)+L27*Sources!$G$69+Sources!$H$69))</f>
        <v>0</v>
      </c>
      <c r="N27" s="233"/>
      <c r="O27" s="233"/>
      <c r="P27" s="233"/>
      <c r="Q27" s="233"/>
      <c r="R27" s="86" t="str">
        <f t="shared" si="3"/>
        <v/>
      </c>
      <c r="S27" s="233"/>
      <c r="T27" s="233"/>
      <c r="U27" s="233"/>
      <c r="V27" s="233"/>
      <c r="W27" s="233"/>
      <c r="X27" s="233"/>
      <c r="Y27" s="233"/>
      <c r="Z27" s="234"/>
      <c r="AA27" s="233"/>
      <c r="AB27" s="233"/>
      <c r="AC27" s="233"/>
      <c r="AD27" s="233"/>
      <c r="AE27" s="86">
        <f t="shared" si="1"/>
        <v>0</v>
      </c>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86"/>
      <c r="BG27" s="86"/>
      <c r="BH27" s="86"/>
      <c r="BI27" s="86"/>
      <c r="BJ27" s="86"/>
      <c r="BK27" s="86"/>
      <c r="BL27" s="86"/>
      <c r="BM27" s="86"/>
      <c r="BN27" s="86"/>
    </row>
    <row r="28" spans="1:66" x14ac:dyDescent="0.25">
      <c r="A28" s="86" t="s">
        <v>393</v>
      </c>
      <c r="B28" s="170"/>
      <c r="C28" s="170">
        <f t="shared" si="0"/>
        <v>0</v>
      </c>
      <c r="D28" s="170">
        <f>SUMIFS('Bilan GES'!T$6:T$55,'Bilan GES'!F$6:F$55,H28)</f>
        <v>0</v>
      </c>
      <c r="E28" s="233"/>
      <c r="F28" s="233"/>
      <c r="G28" s="233"/>
      <c r="H28" s="233" t="str">
        <f t="shared" si="2"/>
        <v xml:space="preserve">Unité de distribution n°25 - </v>
      </c>
      <c r="I28" s="233"/>
      <c r="J28" s="86" t="str">
        <f>IF(I28&lt;&gt;0,VLOOKUP(I28,Production!G$4:BC$53,49),"")</f>
        <v/>
      </c>
      <c r="K28" s="233"/>
      <c r="L28" s="233"/>
      <c r="M28" s="86">
        <f>IF(K28=0,0,0.001*(K28*(L28*(Sources!$C$68+Sources!$E$69)+Sources!$D$68+Sources!$F$69)+L28*Sources!$G$69+Sources!$H$69))</f>
        <v>0</v>
      </c>
      <c r="N28" s="233"/>
      <c r="O28" s="233"/>
      <c r="P28" s="233"/>
      <c r="Q28" s="233"/>
      <c r="R28" s="86" t="str">
        <f t="shared" si="3"/>
        <v/>
      </c>
      <c r="S28" s="233"/>
      <c r="T28" s="233"/>
      <c r="U28" s="233"/>
      <c r="V28" s="233"/>
      <c r="W28" s="233"/>
      <c r="X28" s="233"/>
      <c r="Y28" s="233"/>
      <c r="Z28" s="234"/>
      <c r="AA28" s="233"/>
      <c r="AB28" s="233"/>
      <c r="AC28" s="233"/>
      <c r="AD28" s="233"/>
      <c r="AE28" s="86">
        <f t="shared" si="1"/>
        <v>0</v>
      </c>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86"/>
      <c r="BG28" s="86"/>
      <c r="BH28" s="86"/>
      <c r="BI28" s="86"/>
      <c r="BJ28" s="86"/>
      <c r="BK28" s="86"/>
      <c r="BL28" s="86"/>
      <c r="BM28" s="86"/>
      <c r="BN28" s="86"/>
    </row>
    <row r="29" spans="1:66" x14ac:dyDescent="0.25">
      <c r="A29" s="86" t="s">
        <v>394</v>
      </c>
      <c r="B29" s="170"/>
      <c r="C29" s="170">
        <f t="shared" si="0"/>
        <v>0</v>
      </c>
      <c r="D29" s="170">
        <f>SUMIFS('Bilan GES'!T$6:T$55,'Bilan GES'!F$6:F$55,H29)</f>
        <v>0</v>
      </c>
      <c r="E29" s="233"/>
      <c r="F29" s="233"/>
      <c r="G29" s="233"/>
      <c r="H29" s="233" t="str">
        <f t="shared" si="2"/>
        <v xml:space="preserve">Unité de distribution n°26 - </v>
      </c>
      <c r="I29" s="233"/>
      <c r="J29" s="86" t="str">
        <f>IF(I29&lt;&gt;0,VLOOKUP(I29,Production!G$4:BC$53,49),"")</f>
        <v/>
      </c>
      <c r="K29" s="233"/>
      <c r="L29" s="233"/>
      <c r="M29" s="86">
        <f>IF(K29=0,0,0.001*(K29*(L29*(Sources!$C$68+Sources!$E$69)+Sources!$D$68+Sources!$F$69)+L29*Sources!$G$69+Sources!$H$69))</f>
        <v>0</v>
      </c>
      <c r="N29" s="233"/>
      <c r="O29" s="233"/>
      <c r="P29" s="233"/>
      <c r="Q29" s="233"/>
      <c r="R29" s="86" t="str">
        <f t="shared" si="3"/>
        <v/>
      </c>
      <c r="S29" s="233"/>
      <c r="T29" s="233"/>
      <c r="U29" s="233"/>
      <c r="V29" s="233"/>
      <c r="W29" s="233"/>
      <c r="X29" s="233"/>
      <c r="Y29" s="233"/>
      <c r="Z29" s="234"/>
      <c r="AA29" s="233"/>
      <c r="AB29" s="233"/>
      <c r="AC29" s="233"/>
      <c r="AD29" s="233"/>
      <c r="AE29" s="86">
        <f t="shared" si="1"/>
        <v>0</v>
      </c>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86"/>
      <c r="BG29" s="86"/>
      <c r="BH29" s="86"/>
      <c r="BI29" s="86"/>
      <c r="BJ29" s="86"/>
      <c r="BK29" s="86"/>
      <c r="BL29" s="86"/>
      <c r="BM29" s="86"/>
      <c r="BN29" s="86"/>
    </row>
    <row r="30" spans="1:66" x14ac:dyDescent="0.25">
      <c r="A30" s="86" t="s">
        <v>395</v>
      </c>
      <c r="B30" s="170"/>
      <c r="C30" s="170">
        <f t="shared" si="0"/>
        <v>0</v>
      </c>
      <c r="D30" s="170">
        <f>SUMIFS('Bilan GES'!T$6:T$55,'Bilan GES'!F$6:F$55,H30)</f>
        <v>0</v>
      </c>
      <c r="E30" s="233"/>
      <c r="F30" s="233"/>
      <c r="G30" s="233"/>
      <c r="H30" s="233" t="str">
        <f t="shared" si="2"/>
        <v xml:space="preserve">Unité de distribution n°27 - </v>
      </c>
      <c r="I30" s="233"/>
      <c r="J30" s="86" t="str">
        <f>IF(I30&lt;&gt;0,VLOOKUP(I30,Production!G$4:BC$53,49),"")</f>
        <v/>
      </c>
      <c r="K30" s="233"/>
      <c r="L30" s="233"/>
      <c r="M30" s="86">
        <f>IF(K30=0,0,0.001*(K30*(L30*(Sources!$C$68+Sources!$E$69)+Sources!$D$68+Sources!$F$69)+L30*Sources!$G$69+Sources!$H$69))</f>
        <v>0</v>
      </c>
      <c r="N30" s="233"/>
      <c r="O30" s="233"/>
      <c r="P30" s="233"/>
      <c r="Q30" s="233"/>
      <c r="R30" s="86" t="str">
        <f t="shared" si="3"/>
        <v/>
      </c>
      <c r="S30" s="233"/>
      <c r="T30" s="233"/>
      <c r="U30" s="233"/>
      <c r="V30" s="233"/>
      <c r="W30" s="233"/>
      <c r="X30" s="233"/>
      <c r="Y30" s="233"/>
      <c r="Z30" s="234"/>
      <c r="AA30" s="233"/>
      <c r="AB30" s="233"/>
      <c r="AC30" s="233"/>
      <c r="AD30" s="233"/>
      <c r="AE30" s="86">
        <f t="shared" si="1"/>
        <v>0</v>
      </c>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86"/>
      <c r="BG30" s="86"/>
      <c r="BH30" s="86"/>
      <c r="BI30" s="86"/>
      <c r="BJ30" s="86"/>
      <c r="BK30" s="86"/>
      <c r="BL30" s="86"/>
      <c r="BM30" s="86"/>
      <c r="BN30" s="86"/>
    </row>
    <row r="31" spans="1:66" x14ac:dyDescent="0.25">
      <c r="A31" s="86" t="s">
        <v>396</v>
      </c>
      <c r="B31" s="170"/>
      <c r="C31" s="170">
        <f t="shared" si="0"/>
        <v>0</v>
      </c>
      <c r="D31" s="170">
        <f>SUMIFS('Bilan GES'!T$6:T$55,'Bilan GES'!F$6:F$55,H31)</f>
        <v>0</v>
      </c>
      <c r="E31" s="233"/>
      <c r="F31" s="233"/>
      <c r="G31" s="233"/>
      <c r="H31" s="233" t="str">
        <f t="shared" si="2"/>
        <v xml:space="preserve">Unité de distribution n°28 - </v>
      </c>
      <c r="I31" s="233"/>
      <c r="J31" s="86" t="str">
        <f>IF(I31&lt;&gt;0,VLOOKUP(I31,Production!G$4:BC$53,49),"")</f>
        <v/>
      </c>
      <c r="K31" s="233"/>
      <c r="L31" s="233"/>
      <c r="M31" s="86">
        <f>IF(K31=0,0,0.001*(K31*(L31*(Sources!$C$68+Sources!$E$69)+Sources!$D$68+Sources!$F$69)+L31*Sources!$G$69+Sources!$H$69))</f>
        <v>0</v>
      </c>
      <c r="N31" s="233"/>
      <c r="O31" s="233"/>
      <c r="P31" s="233"/>
      <c r="Q31" s="233"/>
      <c r="R31" s="86" t="str">
        <f t="shared" si="3"/>
        <v/>
      </c>
      <c r="S31" s="233"/>
      <c r="T31" s="233"/>
      <c r="U31" s="233"/>
      <c r="V31" s="233"/>
      <c r="W31" s="233"/>
      <c r="X31" s="233"/>
      <c r="Y31" s="233"/>
      <c r="Z31" s="234"/>
      <c r="AA31" s="233"/>
      <c r="AB31" s="233"/>
      <c r="AC31" s="233"/>
      <c r="AD31" s="233"/>
      <c r="AE31" s="86">
        <f t="shared" si="1"/>
        <v>0</v>
      </c>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86"/>
      <c r="BG31" s="86"/>
      <c r="BH31" s="86"/>
      <c r="BI31" s="86"/>
      <c r="BJ31" s="86"/>
      <c r="BK31" s="86"/>
      <c r="BL31" s="86"/>
      <c r="BM31" s="86"/>
      <c r="BN31" s="86"/>
    </row>
    <row r="32" spans="1:66" x14ac:dyDescent="0.25">
      <c r="A32" s="86" t="s">
        <v>397</v>
      </c>
      <c r="B32" s="170"/>
      <c r="C32" s="170">
        <f t="shared" si="0"/>
        <v>0</v>
      </c>
      <c r="D32" s="170">
        <f>SUMIFS('Bilan GES'!T$6:T$55,'Bilan GES'!F$6:F$55,H32)</f>
        <v>0</v>
      </c>
      <c r="E32" s="233"/>
      <c r="F32" s="233"/>
      <c r="G32" s="233"/>
      <c r="H32" s="233" t="str">
        <f t="shared" si="2"/>
        <v xml:space="preserve">Unité de distribution n°29 - </v>
      </c>
      <c r="I32" s="233"/>
      <c r="J32" s="86" t="str">
        <f>IF(I32&lt;&gt;0,VLOOKUP(I32,Production!G$4:BC$53,49),"")</f>
        <v/>
      </c>
      <c r="K32" s="233"/>
      <c r="L32" s="233"/>
      <c r="M32" s="86">
        <f>IF(K32=0,0,0.001*(K32*(L32*(Sources!$C$68+Sources!$E$69)+Sources!$D$68+Sources!$F$69)+L32*Sources!$G$69+Sources!$H$69))</f>
        <v>0</v>
      </c>
      <c r="N32" s="233"/>
      <c r="O32" s="233"/>
      <c r="P32" s="233"/>
      <c r="Q32" s="233"/>
      <c r="R32" s="86" t="str">
        <f t="shared" si="3"/>
        <v/>
      </c>
      <c r="S32" s="233"/>
      <c r="T32" s="233"/>
      <c r="U32" s="233"/>
      <c r="V32" s="233"/>
      <c r="W32" s="233"/>
      <c r="X32" s="233"/>
      <c r="Y32" s="233"/>
      <c r="Z32" s="234"/>
      <c r="AA32" s="233"/>
      <c r="AB32" s="233"/>
      <c r="AC32" s="233"/>
      <c r="AD32" s="233"/>
      <c r="AE32" s="86">
        <f t="shared" si="1"/>
        <v>0</v>
      </c>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86"/>
      <c r="BG32" s="86"/>
      <c r="BH32" s="86"/>
      <c r="BI32" s="86"/>
      <c r="BJ32" s="86"/>
      <c r="BK32" s="86"/>
      <c r="BL32" s="86"/>
      <c r="BM32" s="86"/>
      <c r="BN32" s="86"/>
    </row>
    <row r="33" spans="1:66" x14ac:dyDescent="0.25">
      <c r="A33" s="86" t="s">
        <v>398</v>
      </c>
      <c r="B33" s="170"/>
      <c r="C33" s="170">
        <f t="shared" si="0"/>
        <v>0</v>
      </c>
      <c r="D33" s="170">
        <f>SUMIFS('Bilan GES'!T$6:T$55,'Bilan GES'!F$6:F$55,H33)</f>
        <v>0</v>
      </c>
      <c r="E33" s="233"/>
      <c r="F33" s="233"/>
      <c r="G33" s="233"/>
      <c r="H33" s="233" t="str">
        <f t="shared" si="2"/>
        <v xml:space="preserve">Unité de distribution n°30 - </v>
      </c>
      <c r="I33" s="233"/>
      <c r="J33" s="86" t="str">
        <f>IF(I33&lt;&gt;0,VLOOKUP(I33,Production!G$4:BC$53,49),"")</f>
        <v/>
      </c>
      <c r="K33" s="233"/>
      <c r="L33" s="233"/>
      <c r="M33" s="86">
        <f>IF(K33=0,0,0.001*(K33*(L33*(Sources!$C$68+Sources!$E$69)+Sources!$D$68+Sources!$F$69)+L33*Sources!$G$69+Sources!$H$69))</f>
        <v>0</v>
      </c>
      <c r="N33" s="233"/>
      <c r="O33" s="233"/>
      <c r="P33" s="233"/>
      <c r="Q33" s="233"/>
      <c r="R33" s="86" t="str">
        <f t="shared" si="3"/>
        <v/>
      </c>
      <c r="S33" s="233"/>
      <c r="T33" s="233"/>
      <c r="U33" s="233"/>
      <c r="V33" s="233"/>
      <c r="W33" s="233"/>
      <c r="X33" s="233"/>
      <c r="Y33" s="233"/>
      <c r="Z33" s="234"/>
      <c r="AA33" s="233"/>
      <c r="AB33" s="233"/>
      <c r="AC33" s="233"/>
      <c r="AD33" s="233"/>
      <c r="AE33" s="86">
        <f t="shared" si="1"/>
        <v>0</v>
      </c>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86"/>
      <c r="BG33" s="86"/>
      <c r="BH33" s="86"/>
      <c r="BI33" s="86"/>
      <c r="BJ33" s="86"/>
      <c r="BK33" s="86"/>
      <c r="BL33" s="86"/>
      <c r="BM33" s="86"/>
      <c r="BN33" s="86"/>
    </row>
    <row r="34" spans="1:66" x14ac:dyDescent="0.25">
      <c r="A34" s="86" t="s">
        <v>399</v>
      </c>
      <c r="B34" s="170"/>
      <c r="C34" s="170">
        <f t="shared" si="0"/>
        <v>0</v>
      </c>
      <c r="D34" s="170">
        <f>SUMIFS('Bilan GES'!T$6:T$55,'Bilan GES'!F$6:F$55,H34)</f>
        <v>0</v>
      </c>
      <c r="E34" s="233"/>
      <c r="F34" s="233"/>
      <c r="G34" s="233"/>
      <c r="H34" s="233" t="str">
        <f t="shared" si="2"/>
        <v xml:space="preserve">Unité de distribution n°31 - </v>
      </c>
      <c r="I34" s="233"/>
      <c r="J34" s="86" t="str">
        <f>IF(I34&lt;&gt;0,VLOOKUP(I34,Production!G$4:BC$53,49),"")</f>
        <v/>
      </c>
      <c r="K34" s="233"/>
      <c r="L34" s="233"/>
      <c r="M34" s="86">
        <f>IF(K34=0,0,0.001*(K34*(L34*(Sources!$C$68+Sources!$E$69)+Sources!$D$68+Sources!$F$69)+L34*Sources!$G$69+Sources!$H$69))</f>
        <v>0</v>
      </c>
      <c r="N34" s="233"/>
      <c r="O34" s="233"/>
      <c r="P34" s="233"/>
      <c r="Q34" s="233"/>
      <c r="R34" s="86" t="str">
        <f t="shared" si="3"/>
        <v/>
      </c>
      <c r="S34" s="233"/>
      <c r="T34" s="233"/>
      <c r="U34" s="233"/>
      <c r="V34" s="233"/>
      <c r="W34" s="233"/>
      <c r="X34" s="233"/>
      <c r="Y34" s="233"/>
      <c r="Z34" s="234"/>
      <c r="AA34" s="233"/>
      <c r="AB34" s="233"/>
      <c r="AC34" s="233"/>
      <c r="AD34" s="233"/>
      <c r="AE34" s="86">
        <f t="shared" si="1"/>
        <v>0</v>
      </c>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86"/>
      <c r="BG34" s="86"/>
      <c r="BH34" s="86"/>
      <c r="BI34" s="86"/>
      <c r="BJ34" s="86"/>
      <c r="BK34" s="86"/>
      <c r="BL34" s="86"/>
      <c r="BM34" s="86"/>
      <c r="BN34" s="86"/>
    </row>
    <row r="35" spans="1:66" x14ac:dyDescent="0.25">
      <c r="A35" s="86" t="s">
        <v>400</v>
      </c>
      <c r="B35" s="170"/>
      <c r="C35" s="170">
        <f t="shared" si="0"/>
        <v>0</v>
      </c>
      <c r="D35" s="170">
        <f>SUMIFS('Bilan GES'!T$6:T$55,'Bilan GES'!F$6:F$55,H35)</f>
        <v>0</v>
      </c>
      <c r="E35" s="233"/>
      <c r="F35" s="233"/>
      <c r="G35" s="233"/>
      <c r="H35" s="233" t="str">
        <f t="shared" si="2"/>
        <v xml:space="preserve">Unité de distribution n°32 - </v>
      </c>
      <c r="I35" s="233"/>
      <c r="J35" s="86" t="str">
        <f>IF(I35&lt;&gt;0,VLOOKUP(I35,Production!G$4:BC$53,49),"")</f>
        <v/>
      </c>
      <c r="K35" s="233"/>
      <c r="L35" s="233"/>
      <c r="M35" s="86">
        <f>IF(K35=0,0,0.001*(K35*(L35*(Sources!$C$68+Sources!$E$69)+Sources!$D$68+Sources!$F$69)+L35*Sources!$G$69+Sources!$H$69))</f>
        <v>0</v>
      </c>
      <c r="N35" s="233"/>
      <c r="O35" s="233"/>
      <c r="P35" s="233"/>
      <c r="Q35" s="233"/>
      <c r="R35" s="86" t="str">
        <f t="shared" si="3"/>
        <v/>
      </c>
      <c r="S35" s="233"/>
      <c r="T35" s="233"/>
      <c r="U35" s="233"/>
      <c r="V35" s="233"/>
      <c r="W35" s="233"/>
      <c r="X35" s="233"/>
      <c r="Y35" s="233"/>
      <c r="Z35" s="234"/>
      <c r="AA35" s="233"/>
      <c r="AB35" s="233"/>
      <c r="AC35" s="233"/>
      <c r="AD35" s="233"/>
      <c r="AE35" s="86">
        <f t="shared" si="1"/>
        <v>0</v>
      </c>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86"/>
      <c r="BG35" s="86"/>
      <c r="BH35" s="86"/>
      <c r="BI35" s="86"/>
      <c r="BJ35" s="86"/>
      <c r="BK35" s="86"/>
      <c r="BL35" s="86"/>
      <c r="BM35" s="86"/>
      <c r="BN35" s="86"/>
    </row>
    <row r="36" spans="1:66" x14ac:dyDescent="0.25">
      <c r="A36" s="86" t="s">
        <v>401</v>
      </c>
      <c r="B36" s="170"/>
      <c r="C36" s="170">
        <f t="shared" ref="C36:C53" si="4">IF(R36&lt;&gt;"",0.5*R36,0)</f>
        <v>0</v>
      </c>
      <c r="D36" s="170">
        <f>SUMIFS('Bilan GES'!T$6:T$55,'Bilan GES'!F$6:F$55,H36)</f>
        <v>0</v>
      </c>
      <c r="E36" s="233"/>
      <c r="F36" s="233"/>
      <c r="G36" s="233"/>
      <c r="H36" s="233" t="str">
        <f t="shared" si="2"/>
        <v xml:space="preserve">Unité de distribution n°33 - </v>
      </c>
      <c r="I36" s="233"/>
      <c r="J36" s="86" t="str">
        <f>IF(I36&lt;&gt;0,VLOOKUP(I36,Production!G$4:BC$53,49),"")</f>
        <v/>
      </c>
      <c r="K36" s="233"/>
      <c r="L36" s="233"/>
      <c r="M36" s="86">
        <f>IF(K36=0,0,0.001*(K36*(L36*(Sources!$C$68+Sources!$E$69)+Sources!$D$68+Sources!$F$69)+L36*Sources!$G$69+Sources!$H$69))</f>
        <v>0</v>
      </c>
      <c r="N36" s="233"/>
      <c r="O36" s="233"/>
      <c r="P36" s="233"/>
      <c r="Q36" s="233"/>
      <c r="R36" s="86" t="str">
        <f t="shared" si="3"/>
        <v/>
      </c>
      <c r="S36" s="233"/>
      <c r="T36" s="233"/>
      <c r="U36" s="233"/>
      <c r="V36" s="233"/>
      <c r="W36" s="233"/>
      <c r="X36" s="233"/>
      <c r="Y36" s="233"/>
      <c r="Z36" s="234"/>
      <c r="AA36" s="233"/>
      <c r="AB36" s="233"/>
      <c r="AC36" s="233"/>
      <c r="AD36" s="233"/>
      <c r="AE36" s="86">
        <f t="shared" ref="AE36:AE53" si="5">IF((S36+T36)&gt;0,20*Surface+(6000+6000+850*IF((S36+T36)&gt;3,2,1))*(S36+T36)+1500*IF((S36+T36)&gt;3,2,1)+MROUND(IF((S36+T36)&gt;3,2,1)*(2861+1.0725*taille_cuve),100),0)</f>
        <v>0</v>
      </c>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86"/>
      <c r="BG36" s="86"/>
      <c r="BH36" s="86"/>
      <c r="BI36" s="86"/>
      <c r="BJ36" s="86"/>
      <c r="BK36" s="86"/>
      <c r="BL36" s="86"/>
      <c r="BM36" s="86"/>
      <c r="BN36" s="86"/>
    </row>
    <row r="37" spans="1:66" x14ac:dyDescent="0.25">
      <c r="A37" s="86" t="s">
        <v>402</v>
      </c>
      <c r="B37" s="170"/>
      <c r="C37" s="170">
        <f t="shared" si="4"/>
        <v>0</v>
      </c>
      <c r="D37" s="170">
        <f>SUMIFS('Bilan GES'!T$6:T$55,'Bilan GES'!F$6:F$55,H37)</f>
        <v>0</v>
      </c>
      <c r="E37" s="233"/>
      <c r="F37" s="233"/>
      <c r="G37" s="233"/>
      <c r="H37" s="233" t="str">
        <f t="shared" si="2"/>
        <v xml:space="preserve">Unité de distribution n°34 - </v>
      </c>
      <c r="I37" s="233"/>
      <c r="J37" s="86" t="str">
        <f>IF(I37&lt;&gt;0,VLOOKUP(I37,Production!G$4:BC$53,49),"")</f>
        <v/>
      </c>
      <c r="K37" s="233"/>
      <c r="L37" s="233"/>
      <c r="M37" s="86">
        <f>IF(K37=0,0,0.001*(K37*(L37*(Sources!$C$68+Sources!$E$69)+Sources!$D$68+Sources!$F$69)+L37*Sources!$G$69+Sources!$H$69))</f>
        <v>0</v>
      </c>
      <c r="N37" s="233"/>
      <c r="O37" s="233"/>
      <c r="P37" s="233"/>
      <c r="Q37" s="233"/>
      <c r="R37" s="86" t="str">
        <f t="shared" si="3"/>
        <v/>
      </c>
      <c r="S37" s="233"/>
      <c r="T37" s="233"/>
      <c r="U37" s="233"/>
      <c r="V37" s="233"/>
      <c r="W37" s="233"/>
      <c r="X37" s="233"/>
      <c r="Y37" s="233"/>
      <c r="Z37" s="234"/>
      <c r="AA37" s="233"/>
      <c r="AB37" s="233"/>
      <c r="AC37" s="233"/>
      <c r="AD37" s="233"/>
      <c r="AE37" s="86">
        <f t="shared" si="5"/>
        <v>0</v>
      </c>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86"/>
      <c r="BG37" s="86"/>
      <c r="BH37" s="86"/>
      <c r="BI37" s="86"/>
      <c r="BJ37" s="86"/>
      <c r="BK37" s="86"/>
      <c r="BL37" s="86"/>
      <c r="BM37" s="86"/>
      <c r="BN37" s="86"/>
    </row>
    <row r="38" spans="1:66" x14ac:dyDescent="0.25">
      <c r="A38" s="86" t="s">
        <v>403</v>
      </c>
      <c r="B38" s="170"/>
      <c r="C38" s="170">
        <f t="shared" si="4"/>
        <v>0</v>
      </c>
      <c r="D38" s="170">
        <f>SUMIFS('Bilan GES'!T$6:T$55,'Bilan GES'!F$6:F$55,H38)</f>
        <v>0</v>
      </c>
      <c r="E38" s="233"/>
      <c r="F38" s="233"/>
      <c r="G38" s="233"/>
      <c r="H38" s="233" t="str">
        <f t="shared" si="2"/>
        <v xml:space="preserve">Unité de distribution n°35 - </v>
      </c>
      <c r="I38" s="233"/>
      <c r="J38" s="86" t="str">
        <f>IF(I38&lt;&gt;0,VLOOKUP(I38,Production!G$4:BC$53,49),"")</f>
        <v/>
      </c>
      <c r="K38" s="233"/>
      <c r="L38" s="233"/>
      <c r="M38" s="86">
        <f>IF(K38=0,0,0.001*(K38*(L38*(Sources!$C$68+Sources!$E$69)+Sources!$D$68+Sources!$F$69)+L38*Sources!$G$69+Sources!$H$69))</f>
        <v>0</v>
      </c>
      <c r="N38" s="233"/>
      <c r="O38" s="233"/>
      <c r="P38" s="233"/>
      <c r="Q38" s="233"/>
      <c r="R38" s="86" t="str">
        <f t="shared" si="3"/>
        <v/>
      </c>
      <c r="S38" s="233"/>
      <c r="T38" s="233"/>
      <c r="U38" s="233"/>
      <c r="V38" s="233"/>
      <c r="W38" s="233"/>
      <c r="X38" s="233"/>
      <c r="Y38" s="233"/>
      <c r="Z38" s="234"/>
      <c r="AA38" s="233"/>
      <c r="AB38" s="233"/>
      <c r="AC38" s="233"/>
      <c r="AD38" s="233"/>
      <c r="AE38" s="86">
        <f t="shared" si="5"/>
        <v>0</v>
      </c>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86"/>
      <c r="BG38" s="86"/>
      <c r="BH38" s="86"/>
      <c r="BI38" s="86"/>
      <c r="BJ38" s="86"/>
      <c r="BK38" s="86"/>
      <c r="BL38" s="86"/>
      <c r="BM38" s="86"/>
      <c r="BN38" s="86"/>
    </row>
    <row r="39" spans="1:66" x14ac:dyDescent="0.25">
      <c r="A39" s="86" t="s">
        <v>404</v>
      </c>
      <c r="B39" s="170"/>
      <c r="C39" s="170">
        <f t="shared" si="4"/>
        <v>0</v>
      </c>
      <c r="D39" s="170">
        <f>SUMIFS('Bilan GES'!T$6:T$55,'Bilan GES'!F$6:F$55,H39)</f>
        <v>0</v>
      </c>
      <c r="E39" s="233"/>
      <c r="F39" s="233"/>
      <c r="G39" s="233"/>
      <c r="H39" s="233" t="str">
        <f t="shared" si="2"/>
        <v xml:space="preserve">Unité de distribution n°36 - </v>
      </c>
      <c r="I39" s="233"/>
      <c r="J39" s="86" t="str">
        <f>IF(I39&lt;&gt;0,VLOOKUP(I39,Production!G$4:BC$53,49),"")</f>
        <v/>
      </c>
      <c r="K39" s="233"/>
      <c r="L39" s="233"/>
      <c r="M39" s="86">
        <f>IF(K39=0,0,0.001*(K39*(L39*(Sources!$C$68+Sources!$E$69)+Sources!$D$68+Sources!$F$69)+L39*Sources!$G$69+Sources!$H$69))</f>
        <v>0</v>
      </c>
      <c r="N39" s="233"/>
      <c r="O39" s="233"/>
      <c r="P39" s="233"/>
      <c r="Q39" s="233"/>
      <c r="R39" s="86" t="str">
        <f t="shared" si="3"/>
        <v/>
      </c>
      <c r="S39" s="233"/>
      <c r="T39" s="233"/>
      <c r="U39" s="233"/>
      <c r="V39" s="233"/>
      <c r="W39" s="233"/>
      <c r="X39" s="233"/>
      <c r="Y39" s="233"/>
      <c r="Z39" s="234"/>
      <c r="AA39" s="233"/>
      <c r="AB39" s="233"/>
      <c r="AC39" s="233"/>
      <c r="AD39" s="233"/>
      <c r="AE39" s="86">
        <f t="shared" si="5"/>
        <v>0</v>
      </c>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86"/>
      <c r="BG39" s="86"/>
      <c r="BH39" s="86"/>
      <c r="BI39" s="86"/>
      <c r="BJ39" s="86"/>
      <c r="BK39" s="86"/>
      <c r="BL39" s="86"/>
      <c r="BM39" s="86"/>
      <c r="BN39" s="86"/>
    </row>
    <row r="40" spans="1:66" x14ac:dyDescent="0.25">
      <c r="A40" s="86" t="s">
        <v>405</v>
      </c>
      <c r="B40" s="170"/>
      <c r="C40" s="170">
        <f t="shared" si="4"/>
        <v>0</v>
      </c>
      <c r="D40" s="170">
        <f>SUMIFS('Bilan GES'!T$6:T$55,'Bilan GES'!F$6:F$55,H40)</f>
        <v>0</v>
      </c>
      <c r="E40" s="233"/>
      <c r="F40" s="233"/>
      <c r="G40" s="233"/>
      <c r="H40" s="233" t="str">
        <f t="shared" si="2"/>
        <v xml:space="preserve">Unité de distribution n°37 - </v>
      </c>
      <c r="I40" s="233"/>
      <c r="J40" s="86" t="str">
        <f>IF(I40&lt;&gt;0,VLOOKUP(I40,Production!G$4:BC$53,49),"")</f>
        <v/>
      </c>
      <c r="K40" s="233"/>
      <c r="L40" s="233"/>
      <c r="M40" s="86">
        <f>IF(K40=0,0,0.001*(K40*(L40*(Sources!$C$68+Sources!$E$69)+Sources!$D$68+Sources!$F$69)+L40*Sources!$G$69+Sources!$H$69))</f>
        <v>0</v>
      </c>
      <c r="N40" s="233"/>
      <c r="O40" s="233"/>
      <c r="P40" s="233"/>
      <c r="Q40" s="233"/>
      <c r="R40" s="86" t="str">
        <f t="shared" si="3"/>
        <v/>
      </c>
      <c r="S40" s="233"/>
      <c r="T40" s="233"/>
      <c r="U40" s="233"/>
      <c r="V40" s="233"/>
      <c r="W40" s="233"/>
      <c r="X40" s="233"/>
      <c r="Y40" s="233"/>
      <c r="Z40" s="234"/>
      <c r="AA40" s="233"/>
      <c r="AB40" s="233"/>
      <c r="AC40" s="233"/>
      <c r="AD40" s="233"/>
      <c r="AE40" s="86">
        <f t="shared" si="5"/>
        <v>0</v>
      </c>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86"/>
      <c r="BG40" s="86"/>
      <c r="BH40" s="86"/>
      <c r="BI40" s="86"/>
      <c r="BJ40" s="86"/>
      <c r="BK40" s="86"/>
      <c r="BL40" s="86"/>
      <c r="BM40" s="86"/>
      <c r="BN40" s="86"/>
    </row>
    <row r="41" spans="1:66" x14ac:dyDescent="0.25">
      <c r="A41" s="86" t="s">
        <v>406</v>
      </c>
      <c r="B41" s="170"/>
      <c r="C41" s="170">
        <f t="shared" si="4"/>
        <v>0</v>
      </c>
      <c r="D41" s="170">
        <f>SUMIFS('Bilan GES'!T$6:T$55,'Bilan GES'!F$6:F$55,H41)</f>
        <v>0</v>
      </c>
      <c r="E41" s="233"/>
      <c r="F41" s="233"/>
      <c r="G41" s="233"/>
      <c r="H41" s="233" t="str">
        <f t="shared" si="2"/>
        <v xml:space="preserve">Unité de distribution n°38 - </v>
      </c>
      <c r="I41" s="233"/>
      <c r="J41" s="86" t="str">
        <f>IF(I41&lt;&gt;0,VLOOKUP(I41,Production!G$4:BC$53,49),"")</f>
        <v/>
      </c>
      <c r="K41" s="233"/>
      <c r="L41" s="233"/>
      <c r="M41" s="86">
        <f>IF(K41=0,0,0.001*(K41*(L41*(Sources!$C$68+Sources!$E$69)+Sources!$D$68+Sources!$F$69)+L41*Sources!$G$69+Sources!$H$69))</f>
        <v>0</v>
      </c>
      <c r="N41" s="233"/>
      <c r="O41" s="233"/>
      <c r="P41" s="233"/>
      <c r="Q41" s="233"/>
      <c r="R41" s="86" t="str">
        <f t="shared" si="3"/>
        <v/>
      </c>
      <c r="S41" s="233"/>
      <c r="T41" s="233"/>
      <c r="U41" s="233"/>
      <c r="V41" s="233"/>
      <c r="W41" s="233"/>
      <c r="X41" s="233"/>
      <c r="Y41" s="233"/>
      <c r="Z41" s="234"/>
      <c r="AA41" s="233"/>
      <c r="AB41" s="233"/>
      <c r="AC41" s="233"/>
      <c r="AD41" s="233"/>
      <c r="AE41" s="86">
        <f t="shared" si="5"/>
        <v>0</v>
      </c>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86"/>
      <c r="BG41" s="86"/>
      <c r="BH41" s="86"/>
      <c r="BI41" s="86"/>
      <c r="BJ41" s="86"/>
      <c r="BK41" s="86"/>
      <c r="BL41" s="86"/>
      <c r="BM41" s="86"/>
      <c r="BN41" s="86"/>
    </row>
    <row r="42" spans="1:66" x14ac:dyDescent="0.25">
      <c r="A42" s="86" t="s">
        <v>407</v>
      </c>
      <c r="B42" s="170"/>
      <c r="C42" s="170">
        <f t="shared" si="4"/>
        <v>0</v>
      </c>
      <c r="D42" s="170">
        <f>SUMIFS('Bilan GES'!T$6:T$55,'Bilan GES'!F$6:F$55,H42)</f>
        <v>0</v>
      </c>
      <c r="E42" s="233"/>
      <c r="F42" s="233"/>
      <c r="G42" s="233"/>
      <c r="H42" s="233" t="str">
        <f t="shared" si="2"/>
        <v xml:space="preserve">Unité de distribution n°39 - </v>
      </c>
      <c r="I42" s="233"/>
      <c r="J42" s="86" t="str">
        <f>IF(I42&lt;&gt;0,VLOOKUP(I42,Production!G$4:BC$53,49),"")</f>
        <v/>
      </c>
      <c r="K42" s="233"/>
      <c r="L42" s="233"/>
      <c r="M42" s="86">
        <f>IF(K42=0,0,0.001*(K42*(L42*(Sources!$C$68+Sources!$E$69)+Sources!$D$68+Sources!$F$69)+L42*Sources!$G$69+Sources!$H$69))</f>
        <v>0</v>
      </c>
      <c r="N42" s="233"/>
      <c r="O42" s="233"/>
      <c r="P42" s="233"/>
      <c r="Q42" s="233"/>
      <c r="R42" s="86" t="str">
        <f t="shared" si="3"/>
        <v/>
      </c>
      <c r="S42" s="233"/>
      <c r="T42" s="233"/>
      <c r="U42" s="233"/>
      <c r="V42" s="233"/>
      <c r="W42" s="233"/>
      <c r="X42" s="233"/>
      <c r="Y42" s="233"/>
      <c r="Z42" s="234"/>
      <c r="AA42" s="233"/>
      <c r="AB42" s="233"/>
      <c r="AC42" s="233"/>
      <c r="AD42" s="233"/>
      <c r="AE42" s="86">
        <f t="shared" si="5"/>
        <v>0</v>
      </c>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86"/>
      <c r="BG42" s="86"/>
      <c r="BH42" s="86"/>
      <c r="BI42" s="86"/>
      <c r="BJ42" s="86"/>
      <c r="BK42" s="86"/>
      <c r="BL42" s="86"/>
      <c r="BM42" s="86"/>
      <c r="BN42" s="86"/>
    </row>
    <row r="43" spans="1:66" x14ac:dyDescent="0.25">
      <c r="A43" s="86" t="s">
        <v>408</v>
      </c>
      <c r="B43" s="170"/>
      <c r="C43" s="170">
        <f t="shared" si="4"/>
        <v>0</v>
      </c>
      <c r="D43" s="170">
        <f>SUMIFS('Bilan GES'!T$6:T$55,'Bilan GES'!F$6:F$55,H43)</f>
        <v>0</v>
      </c>
      <c r="E43" s="233"/>
      <c r="F43" s="233"/>
      <c r="G43" s="233"/>
      <c r="H43" s="233" t="str">
        <f t="shared" si="2"/>
        <v xml:space="preserve">Unité de distribution n°40 - </v>
      </c>
      <c r="I43" s="233"/>
      <c r="J43" s="86" t="str">
        <f>IF(I43&lt;&gt;0,VLOOKUP(I43,Production!G$4:BC$53,49),"")</f>
        <v/>
      </c>
      <c r="K43" s="233"/>
      <c r="L43" s="233"/>
      <c r="M43" s="86">
        <f>IF(K43=0,0,0.001*(K43*(L43*(Sources!$C$68+Sources!$E$69)+Sources!$D$68+Sources!$F$69)+L43*Sources!$G$69+Sources!$H$69))</f>
        <v>0</v>
      </c>
      <c r="N43" s="233"/>
      <c r="O43" s="233"/>
      <c r="P43" s="233"/>
      <c r="Q43" s="233"/>
      <c r="R43" s="86" t="str">
        <f t="shared" si="3"/>
        <v/>
      </c>
      <c r="S43" s="233"/>
      <c r="T43" s="233"/>
      <c r="U43" s="233"/>
      <c r="V43" s="233"/>
      <c r="W43" s="233"/>
      <c r="X43" s="233"/>
      <c r="Y43" s="233"/>
      <c r="Z43" s="234"/>
      <c r="AA43" s="233"/>
      <c r="AB43" s="233"/>
      <c r="AC43" s="233"/>
      <c r="AD43" s="233"/>
      <c r="AE43" s="86">
        <f t="shared" si="5"/>
        <v>0</v>
      </c>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86"/>
      <c r="BG43" s="86"/>
      <c r="BH43" s="86"/>
      <c r="BI43" s="86"/>
      <c r="BJ43" s="86"/>
      <c r="BK43" s="86"/>
      <c r="BL43" s="86"/>
      <c r="BM43" s="86"/>
      <c r="BN43" s="86"/>
    </row>
    <row r="44" spans="1:66" ht="14.45" customHeight="1" x14ac:dyDescent="0.25">
      <c r="A44" s="86" t="s">
        <v>409</v>
      </c>
      <c r="B44" s="170"/>
      <c r="C44" s="170">
        <f t="shared" si="4"/>
        <v>0</v>
      </c>
      <c r="D44" s="170">
        <f>SUMIFS('Bilan GES'!T$6:T$55,'Bilan GES'!F$6:F$55,H44)</f>
        <v>0</v>
      </c>
      <c r="E44" s="233"/>
      <c r="F44" s="233"/>
      <c r="G44" s="233"/>
      <c r="H44" s="233" t="str">
        <f t="shared" si="2"/>
        <v xml:space="preserve">Unité de distribution n°41 - </v>
      </c>
      <c r="I44" s="233"/>
      <c r="J44" s="86" t="str">
        <f>IF(I44&lt;&gt;0,VLOOKUP(I44,Production!G$4:BC$53,49),"")</f>
        <v/>
      </c>
      <c r="K44" s="233"/>
      <c r="L44" s="233"/>
      <c r="M44" s="86">
        <f>IF(K44=0,0,0.001*(K44*(L44*(Sources!$C$68+Sources!$E$69)+Sources!$D$68+Sources!$F$69)+L44*Sources!$G$69+Sources!$H$69))</f>
        <v>0</v>
      </c>
      <c r="N44" s="233"/>
      <c r="O44" s="233"/>
      <c r="P44" s="233"/>
      <c r="Q44" s="233"/>
      <c r="R44" s="86" t="str">
        <f t="shared" si="3"/>
        <v/>
      </c>
      <c r="S44" s="233"/>
      <c r="T44" s="233"/>
      <c r="U44" s="233"/>
      <c r="V44" s="233"/>
      <c r="W44" s="233"/>
      <c r="X44" s="233"/>
      <c r="Y44" s="233"/>
      <c r="Z44" s="234"/>
      <c r="AA44" s="233"/>
      <c r="AB44" s="233"/>
      <c r="AC44" s="233"/>
      <c r="AD44" s="233"/>
      <c r="AE44" s="86">
        <f t="shared" si="5"/>
        <v>0</v>
      </c>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86"/>
      <c r="BG44" s="86"/>
      <c r="BH44" s="86"/>
      <c r="BI44" s="86"/>
      <c r="BJ44" s="86"/>
      <c r="BK44" s="86"/>
      <c r="BL44" s="86"/>
      <c r="BM44" s="86"/>
      <c r="BN44" s="86"/>
    </row>
    <row r="45" spans="1:66" x14ac:dyDescent="0.25">
      <c r="A45" s="86" t="s">
        <v>410</v>
      </c>
      <c r="B45" s="170"/>
      <c r="C45" s="170">
        <f t="shared" si="4"/>
        <v>0</v>
      </c>
      <c r="D45" s="170">
        <f>SUMIFS('Bilan GES'!T$6:T$55,'Bilan GES'!F$6:F$55,H45)</f>
        <v>0</v>
      </c>
      <c r="E45" s="233"/>
      <c r="F45" s="233"/>
      <c r="G45" s="233"/>
      <c r="H45" s="233" t="str">
        <f t="shared" si="2"/>
        <v xml:space="preserve">Unité de distribution n°42 - </v>
      </c>
      <c r="I45" s="233"/>
      <c r="J45" s="86" t="str">
        <f>IF(I45&lt;&gt;0,VLOOKUP(I45,Production!G$4:BC$53,49),"")</f>
        <v/>
      </c>
      <c r="K45" s="233"/>
      <c r="L45" s="233"/>
      <c r="M45" s="86">
        <f>IF(K45=0,0,0.001*(K45*(L45*(Sources!$C$68+Sources!$E$69)+Sources!$D$68+Sources!$F$69)+L45*Sources!$G$69+Sources!$H$69))</f>
        <v>0</v>
      </c>
      <c r="N45" s="233"/>
      <c r="O45" s="233"/>
      <c r="P45" s="233"/>
      <c r="Q45" s="233"/>
      <c r="R45" s="86" t="str">
        <f t="shared" si="3"/>
        <v/>
      </c>
      <c r="S45" s="233"/>
      <c r="T45" s="233"/>
      <c r="U45" s="233"/>
      <c r="V45" s="233"/>
      <c r="W45" s="233"/>
      <c r="X45" s="233"/>
      <c r="Y45" s="233"/>
      <c r="Z45" s="234"/>
      <c r="AA45" s="233"/>
      <c r="AB45" s="233"/>
      <c r="AC45" s="233"/>
      <c r="AD45" s="233"/>
      <c r="AE45" s="86">
        <f t="shared" si="5"/>
        <v>0</v>
      </c>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86"/>
      <c r="BG45" s="86"/>
      <c r="BH45" s="86"/>
      <c r="BI45" s="86"/>
      <c r="BJ45" s="86"/>
      <c r="BK45" s="86"/>
      <c r="BL45" s="86"/>
      <c r="BM45" s="86"/>
      <c r="BN45" s="86"/>
    </row>
    <row r="46" spans="1:66" x14ac:dyDescent="0.25">
      <c r="A46" s="86" t="s">
        <v>411</v>
      </c>
      <c r="B46" s="170"/>
      <c r="C46" s="170">
        <f t="shared" si="4"/>
        <v>0</v>
      </c>
      <c r="D46" s="170">
        <f>SUMIFS('Bilan GES'!T$6:T$55,'Bilan GES'!F$6:F$55,H46)</f>
        <v>0</v>
      </c>
      <c r="E46" s="233"/>
      <c r="F46" s="233"/>
      <c r="G46" s="233"/>
      <c r="H46" s="233" t="str">
        <f t="shared" si="2"/>
        <v xml:space="preserve">Unité de distribution n°43 - </v>
      </c>
      <c r="I46" s="233"/>
      <c r="J46" s="86" t="str">
        <f>IF(I46&lt;&gt;0,VLOOKUP(I46,Production!G$4:BC$53,49),"")</f>
        <v/>
      </c>
      <c r="K46" s="233"/>
      <c r="L46" s="233"/>
      <c r="M46" s="86">
        <f>IF(K46=0,0,0.001*(K46*(L46*(Sources!$C$68+Sources!$E$69)+Sources!$D$68+Sources!$F$69)+L46*Sources!$G$69+Sources!$H$69))</f>
        <v>0</v>
      </c>
      <c r="N46" s="233"/>
      <c r="O46" s="233"/>
      <c r="P46" s="233"/>
      <c r="Q46" s="233"/>
      <c r="R46" s="86" t="str">
        <f t="shared" si="3"/>
        <v/>
      </c>
      <c r="S46" s="233"/>
      <c r="T46" s="233"/>
      <c r="U46" s="233"/>
      <c r="V46" s="233"/>
      <c r="W46" s="233"/>
      <c r="X46" s="233"/>
      <c r="Y46" s="233"/>
      <c r="Z46" s="234"/>
      <c r="AA46" s="233"/>
      <c r="AB46" s="233"/>
      <c r="AC46" s="233"/>
      <c r="AD46" s="233"/>
      <c r="AE46" s="86">
        <f t="shared" si="5"/>
        <v>0</v>
      </c>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86"/>
      <c r="BG46" s="86"/>
      <c r="BH46" s="86"/>
      <c r="BI46" s="86"/>
      <c r="BJ46" s="86"/>
      <c r="BK46" s="86"/>
      <c r="BL46" s="86"/>
      <c r="BM46" s="86"/>
      <c r="BN46" s="86"/>
    </row>
    <row r="47" spans="1:66" ht="14.45" customHeight="1" x14ac:dyDescent="0.25">
      <c r="A47" s="86" t="s">
        <v>412</v>
      </c>
      <c r="B47" s="170"/>
      <c r="C47" s="170">
        <f t="shared" si="4"/>
        <v>0</v>
      </c>
      <c r="D47" s="170">
        <f>SUMIFS('Bilan GES'!T$6:T$55,'Bilan GES'!F$6:F$55,H47)</f>
        <v>0</v>
      </c>
      <c r="E47" s="233"/>
      <c r="F47" s="233"/>
      <c r="G47" s="233"/>
      <c r="H47" s="233" t="str">
        <f t="shared" si="2"/>
        <v xml:space="preserve">Unité de distribution n°44 - </v>
      </c>
      <c r="I47" s="233"/>
      <c r="J47" s="86" t="str">
        <f>IF(I47&lt;&gt;0,VLOOKUP(I47,Production!G$4:BC$53,49),"")</f>
        <v/>
      </c>
      <c r="K47" s="233"/>
      <c r="L47" s="233"/>
      <c r="M47" s="86">
        <f>IF(K47=0,0,0.001*(K47*(L47*(Sources!$C$68+Sources!$E$69)+Sources!$D$68+Sources!$F$69)+L47*Sources!$G$69+Sources!$H$69))</f>
        <v>0</v>
      </c>
      <c r="N47" s="233"/>
      <c r="O47" s="233"/>
      <c r="P47" s="233"/>
      <c r="Q47" s="233"/>
      <c r="R47" s="86" t="str">
        <f t="shared" si="3"/>
        <v/>
      </c>
      <c r="S47" s="233"/>
      <c r="T47" s="233"/>
      <c r="U47" s="233"/>
      <c r="V47" s="233"/>
      <c r="W47" s="233"/>
      <c r="X47" s="233"/>
      <c r="Y47" s="233"/>
      <c r="Z47" s="234"/>
      <c r="AA47" s="233"/>
      <c r="AB47" s="233"/>
      <c r="AC47" s="233"/>
      <c r="AD47" s="233"/>
      <c r="AE47" s="86">
        <f t="shared" si="5"/>
        <v>0</v>
      </c>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86"/>
      <c r="BG47" s="86"/>
      <c r="BH47" s="86"/>
      <c r="BI47" s="86"/>
      <c r="BJ47" s="86"/>
      <c r="BK47" s="86"/>
      <c r="BL47" s="86"/>
      <c r="BM47" s="86"/>
      <c r="BN47" s="86"/>
    </row>
    <row r="48" spans="1:66" x14ac:dyDescent="0.25">
      <c r="A48" s="86" t="s">
        <v>413</v>
      </c>
      <c r="B48" s="170"/>
      <c r="C48" s="170">
        <f t="shared" si="4"/>
        <v>0</v>
      </c>
      <c r="D48" s="170">
        <f>SUMIFS('Bilan GES'!T$6:T$55,'Bilan GES'!F$6:F$55,H48)</f>
        <v>0</v>
      </c>
      <c r="E48" s="233"/>
      <c r="F48" s="233"/>
      <c r="G48" s="233"/>
      <c r="H48" s="233" t="str">
        <f t="shared" si="2"/>
        <v xml:space="preserve">Unité de distribution n°45 - </v>
      </c>
      <c r="I48" s="233"/>
      <c r="J48" s="86" t="str">
        <f>IF(I48&lt;&gt;0,VLOOKUP(I48,Production!G$4:BC$53,49),"")</f>
        <v/>
      </c>
      <c r="K48" s="233"/>
      <c r="L48" s="233"/>
      <c r="M48" s="86">
        <f>IF(K48=0,0,0.001*(K48*(L48*(Sources!$C$68+Sources!$E$69)+Sources!$D$68+Sources!$F$69)+L48*Sources!$G$69+Sources!$H$69))</f>
        <v>0</v>
      </c>
      <c r="N48" s="233"/>
      <c r="O48" s="233"/>
      <c r="P48" s="233"/>
      <c r="Q48" s="233"/>
      <c r="R48" s="86" t="str">
        <f t="shared" si="3"/>
        <v/>
      </c>
      <c r="S48" s="233"/>
      <c r="T48" s="233"/>
      <c r="U48" s="233"/>
      <c r="V48" s="233"/>
      <c r="W48" s="233"/>
      <c r="X48" s="233"/>
      <c r="Y48" s="233"/>
      <c r="Z48" s="234"/>
      <c r="AA48" s="233"/>
      <c r="AB48" s="233"/>
      <c r="AC48" s="233"/>
      <c r="AD48" s="233"/>
      <c r="AE48" s="86">
        <f t="shared" si="5"/>
        <v>0</v>
      </c>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86"/>
      <c r="BG48" s="86"/>
      <c r="BH48" s="86"/>
      <c r="BI48" s="86"/>
      <c r="BJ48" s="86"/>
      <c r="BK48" s="86"/>
      <c r="BL48" s="86"/>
      <c r="BM48" s="86"/>
      <c r="BN48" s="86"/>
    </row>
    <row r="49" spans="1:66" x14ac:dyDescent="0.25">
      <c r="A49" s="86" t="s">
        <v>414</v>
      </c>
      <c r="B49" s="170"/>
      <c r="C49" s="170">
        <f t="shared" si="4"/>
        <v>0</v>
      </c>
      <c r="D49" s="170">
        <f>SUMIFS('Bilan GES'!T$6:T$55,'Bilan GES'!F$6:F$55,H49)</f>
        <v>0</v>
      </c>
      <c r="E49" s="233"/>
      <c r="F49" s="233"/>
      <c r="G49" s="233"/>
      <c r="H49" s="233" t="str">
        <f t="shared" si="2"/>
        <v xml:space="preserve">Unité de distribution n°46 - </v>
      </c>
      <c r="I49" s="233"/>
      <c r="J49" s="86" t="str">
        <f>IF(I49&lt;&gt;0,VLOOKUP(I49,Production!G$4:BC$53,49),"")</f>
        <v/>
      </c>
      <c r="K49" s="233"/>
      <c r="L49" s="233"/>
      <c r="M49" s="86">
        <f>IF(K49=0,0,0.001*(K49*(L49*(Sources!$C$68+Sources!$E$69)+Sources!$D$68+Sources!$F$69)+L49*Sources!$G$69+Sources!$H$69))</f>
        <v>0</v>
      </c>
      <c r="N49" s="233"/>
      <c r="O49" s="233"/>
      <c r="P49" s="233"/>
      <c r="Q49" s="233"/>
      <c r="R49" s="86" t="str">
        <f t="shared" si="3"/>
        <v/>
      </c>
      <c r="S49" s="233"/>
      <c r="T49" s="233"/>
      <c r="U49" s="233"/>
      <c r="V49" s="233"/>
      <c r="W49" s="233"/>
      <c r="X49" s="233"/>
      <c r="Y49" s="233"/>
      <c r="Z49" s="234"/>
      <c r="AA49" s="233"/>
      <c r="AB49" s="233"/>
      <c r="AC49" s="233"/>
      <c r="AD49" s="233"/>
      <c r="AE49" s="86">
        <f t="shared" si="5"/>
        <v>0</v>
      </c>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86"/>
      <c r="BG49" s="86"/>
      <c r="BH49" s="86"/>
      <c r="BI49" s="86"/>
      <c r="BJ49" s="86"/>
      <c r="BK49" s="86"/>
      <c r="BL49" s="86"/>
      <c r="BM49" s="86"/>
      <c r="BN49" s="86"/>
    </row>
    <row r="50" spans="1:66" x14ac:dyDescent="0.25">
      <c r="A50" s="86" t="s">
        <v>415</v>
      </c>
      <c r="B50" s="170"/>
      <c r="C50" s="170">
        <f t="shared" si="4"/>
        <v>0</v>
      </c>
      <c r="D50" s="170">
        <f>SUMIFS('Bilan GES'!T$6:T$55,'Bilan GES'!F$6:F$55,H50)</f>
        <v>0</v>
      </c>
      <c r="E50" s="233"/>
      <c r="F50" s="233"/>
      <c r="G50" s="233"/>
      <c r="H50" s="233" t="str">
        <f t="shared" si="2"/>
        <v xml:space="preserve">Unité de distribution n°47 - </v>
      </c>
      <c r="I50" s="233"/>
      <c r="J50" s="86" t="str">
        <f>IF(I50&lt;&gt;0,VLOOKUP(I50,Production!G$4:BC$53,49),"")</f>
        <v/>
      </c>
      <c r="K50" s="233"/>
      <c r="L50" s="233"/>
      <c r="M50" s="86">
        <f>IF(K50=0,0,0.001*(K50*(L50*(Sources!$C$68+Sources!$E$69)+Sources!$D$68+Sources!$F$69)+L50*Sources!$G$69+Sources!$H$69))</f>
        <v>0</v>
      </c>
      <c r="N50" s="233"/>
      <c r="O50" s="233"/>
      <c r="P50" s="233"/>
      <c r="Q50" s="233"/>
      <c r="R50" s="86" t="str">
        <f t="shared" si="3"/>
        <v/>
      </c>
      <c r="S50" s="233"/>
      <c r="T50" s="233"/>
      <c r="U50" s="233"/>
      <c r="V50" s="233"/>
      <c r="W50" s="233"/>
      <c r="X50" s="233"/>
      <c r="Y50" s="233"/>
      <c r="Z50" s="234"/>
      <c r="AA50" s="233"/>
      <c r="AB50" s="233"/>
      <c r="AC50" s="233"/>
      <c r="AD50" s="233"/>
      <c r="AE50" s="86">
        <f t="shared" si="5"/>
        <v>0</v>
      </c>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86"/>
      <c r="BG50" s="86"/>
      <c r="BH50" s="86"/>
      <c r="BI50" s="86"/>
      <c r="BJ50" s="86"/>
      <c r="BK50" s="86"/>
      <c r="BL50" s="86"/>
      <c r="BM50" s="86"/>
      <c r="BN50" s="86"/>
    </row>
    <row r="51" spans="1:66" ht="14.45" customHeight="1" x14ac:dyDescent="0.25">
      <c r="A51" s="86" t="s">
        <v>416</v>
      </c>
      <c r="B51" s="170"/>
      <c r="C51" s="170">
        <f t="shared" si="4"/>
        <v>0</v>
      </c>
      <c r="D51" s="170">
        <f>SUMIFS('Bilan GES'!T$6:T$55,'Bilan GES'!F$6:F$55,H51)</f>
        <v>0</v>
      </c>
      <c r="E51" s="233"/>
      <c r="F51" s="233"/>
      <c r="G51" s="233"/>
      <c r="H51" s="233" t="str">
        <f t="shared" si="2"/>
        <v xml:space="preserve">Unité de distribution n°48 - </v>
      </c>
      <c r="I51" s="233"/>
      <c r="J51" s="86" t="str">
        <f>IF(I51&lt;&gt;0,VLOOKUP(I51,Production!G$4:BC$53,49),"")</f>
        <v/>
      </c>
      <c r="K51" s="233"/>
      <c r="L51" s="233"/>
      <c r="M51" s="86">
        <f>IF(K51=0,0,0.001*(K51*(L51*(Sources!$C$68+Sources!$E$69)+Sources!$D$68+Sources!$F$69)+L51*Sources!$G$69+Sources!$H$69))</f>
        <v>0</v>
      </c>
      <c r="N51" s="233"/>
      <c r="O51" s="233"/>
      <c r="P51" s="233"/>
      <c r="Q51" s="233"/>
      <c r="R51" s="86" t="str">
        <f t="shared" si="3"/>
        <v/>
      </c>
      <c r="S51" s="233"/>
      <c r="T51" s="233"/>
      <c r="U51" s="233"/>
      <c r="V51" s="233"/>
      <c r="W51" s="233"/>
      <c r="X51" s="233"/>
      <c r="Y51" s="233"/>
      <c r="Z51" s="234"/>
      <c r="AA51" s="233"/>
      <c r="AB51" s="233"/>
      <c r="AC51" s="233"/>
      <c r="AD51" s="233"/>
      <c r="AE51" s="86">
        <f t="shared" si="5"/>
        <v>0</v>
      </c>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86"/>
      <c r="BG51" s="86"/>
      <c r="BH51" s="86"/>
      <c r="BI51" s="86"/>
      <c r="BJ51" s="86"/>
      <c r="BK51" s="86"/>
      <c r="BL51" s="86"/>
      <c r="BM51" s="86"/>
      <c r="BN51" s="86"/>
    </row>
    <row r="52" spans="1:66" x14ac:dyDescent="0.25">
      <c r="A52" s="86" t="s">
        <v>417</v>
      </c>
      <c r="B52" s="170"/>
      <c r="C52" s="170">
        <f t="shared" si="4"/>
        <v>0</v>
      </c>
      <c r="D52" s="170">
        <f>SUMIFS('Bilan GES'!T$6:T$55,'Bilan GES'!F$6:F$55,H52)</f>
        <v>0</v>
      </c>
      <c r="E52" s="233"/>
      <c r="F52" s="233"/>
      <c r="G52" s="233"/>
      <c r="H52" s="233" t="str">
        <f t="shared" si="2"/>
        <v xml:space="preserve">Unité de distribution n°49 - </v>
      </c>
      <c r="I52" s="233"/>
      <c r="J52" s="86" t="str">
        <f>IF(I52&lt;&gt;0,VLOOKUP(I52,Production!G$4:BC$53,49),"")</f>
        <v/>
      </c>
      <c r="K52" s="233"/>
      <c r="L52" s="233"/>
      <c r="M52" s="86">
        <f>IF(K52=0,0,0.001*(K52*(L52*(Sources!$C$68+Sources!$E$69)+Sources!$D$68+Sources!$F$69)+L52*Sources!$G$69+Sources!$H$69))</f>
        <v>0</v>
      </c>
      <c r="N52" s="233"/>
      <c r="O52" s="233"/>
      <c r="P52" s="233"/>
      <c r="Q52" s="233"/>
      <c r="R52" s="86" t="str">
        <f t="shared" si="3"/>
        <v/>
      </c>
      <c r="S52" s="233"/>
      <c r="T52" s="233"/>
      <c r="U52" s="233"/>
      <c r="V52" s="233"/>
      <c r="W52" s="233"/>
      <c r="X52" s="233"/>
      <c r="Y52" s="233"/>
      <c r="Z52" s="234"/>
      <c r="AA52" s="233"/>
      <c r="AB52" s="233"/>
      <c r="AC52" s="233"/>
      <c r="AD52" s="233"/>
      <c r="AE52" s="86">
        <f t="shared" si="5"/>
        <v>0</v>
      </c>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86"/>
      <c r="BG52" s="86"/>
      <c r="BH52" s="86"/>
      <c r="BI52" s="86"/>
      <c r="BJ52" s="86"/>
      <c r="BK52" s="86"/>
      <c r="BL52" s="86"/>
      <c r="BM52" s="86"/>
      <c r="BN52" s="86"/>
    </row>
    <row r="53" spans="1:66" x14ac:dyDescent="0.25">
      <c r="A53" s="86" t="s">
        <v>418</v>
      </c>
      <c r="B53" s="170"/>
      <c r="C53" s="170">
        <f t="shared" si="4"/>
        <v>0</v>
      </c>
      <c r="D53" s="170">
        <f>SUMIFS('Bilan GES'!T$6:T$55,'Bilan GES'!F$6:F$55,H53)</f>
        <v>0</v>
      </c>
      <c r="E53" s="233"/>
      <c r="F53" s="233"/>
      <c r="G53" s="233"/>
      <c r="H53" s="233" t="str">
        <f t="shared" si="2"/>
        <v xml:space="preserve">Unité de distribution n°50 - </v>
      </c>
      <c r="I53" s="233"/>
      <c r="J53" s="86" t="str">
        <f>IF(I53&lt;&gt;0,VLOOKUP(I53,Production!G$4:BC$53,49),"")</f>
        <v/>
      </c>
      <c r="K53" s="233"/>
      <c r="L53" s="233"/>
      <c r="M53" s="86">
        <f>IF(K53=0,0,0.001*(K53*(L53*(Sources!$C$68+Sources!$E$69)+Sources!$D$68+Sources!$F$69)+L53*Sources!$G$69+Sources!$H$69))</f>
        <v>0</v>
      </c>
      <c r="N53" s="233"/>
      <c r="O53" s="233"/>
      <c r="P53" s="233"/>
      <c r="Q53" s="233"/>
      <c r="R53" s="86" t="str">
        <f t="shared" si="3"/>
        <v/>
      </c>
      <c r="S53" s="233"/>
      <c r="T53" s="233"/>
      <c r="U53" s="233"/>
      <c r="V53" s="233"/>
      <c r="W53" s="233"/>
      <c r="X53" s="233"/>
      <c r="Y53" s="233"/>
      <c r="Z53" s="234"/>
      <c r="AA53" s="233"/>
      <c r="AB53" s="233"/>
      <c r="AC53" s="233"/>
      <c r="AD53" s="233"/>
      <c r="AE53" s="86">
        <f t="shared" si="5"/>
        <v>0</v>
      </c>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86"/>
      <c r="BG53" s="86"/>
      <c r="BH53" s="86"/>
      <c r="BI53" s="86"/>
      <c r="BJ53" s="86"/>
      <c r="BK53" s="86"/>
      <c r="BL53" s="86"/>
      <c r="BM53" s="86"/>
      <c r="BN53" s="86"/>
    </row>
  </sheetData>
  <sheetProtection algorithmName="SHA-512" hashValue="w8/EOyQggW3VQEMtttF/p+2F1GRRj+CI/HTDkjLsz+J04VBdQBozgyjaLrX9tnpyElZqT4iFokf+HxRtXYu37g==" saltValue="wzQkTcDkBx/MKLKOBqSoJQ==" spinCount="100000" sheet="1" objects="1" scenarios="1"/>
  <phoneticPr fontId="31" type="noConversion"/>
  <dataValidations count="4">
    <dataValidation type="list" allowBlank="1" showInputMessage="1" showErrorMessage="1" sqref="B4:B53" xr:uid="{7F866798-1D50-4CBE-BEB0-426F7B689D6F}">
      <formula1>"Oui, Non"</formula1>
    </dataValidation>
    <dataValidation type="list" allowBlank="1" showInputMessage="1" showErrorMessage="1" sqref="I4:I53" xr:uid="{BA8C9DB4-E0BA-4544-90F2-25D6FFF73563}">
      <formula1>Unité_de_production</formula1>
    </dataValidation>
    <dataValidation type="list" operator="greaterThan" allowBlank="1" showInputMessage="1" showErrorMessage="1" sqref="AA4:AA53" xr:uid="{5728A0F5-0E61-42A9-ADED-706552BE3587}">
      <formula1>Infra_existante</formula1>
    </dataValidation>
    <dataValidation type="list" allowBlank="1" showInputMessage="1" showErrorMessage="1" sqref="G4:G53" xr:uid="{0552A003-25F3-4C92-913E-D7128CAA93CB}">
      <formula1>Partenaires</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3DBE-10B4-4887-9840-3429026AC65B}">
  <sheetPr>
    <tabColor theme="7" tint="0.79998168889431442"/>
  </sheetPr>
  <dimension ref="A1:CR53"/>
  <sheetViews>
    <sheetView zoomScaleNormal="100" workbookViewId="0">
      <selection activeCell="CQ1" sqref="CQ1:CQ1048576"/>
    </sheetView>
  </sheetViews>
  <sheetFormatPr baseColWidth="10" defaultRowHeight="15" outlineLevelCol="1" x14ac:dyDescent="0.25"/>
  <cols>
    <col min="1" max="1" width="20.5703125" customWidth="1"/>
    <col min="2" max="5" width="19.28515625" hidden="1" customWidth="1" outlineLevel="1"/>
    <col min="6" max="6" width="21.7109375" hidden="1" customWidth="1" outlineLevel="1"/>
    <col min="7" max="7" width="20.5703125" hidden="1" customWidth="1" outlineLevel="1"/>
    <col min="8" max="8" width="29.7109375" customWidth="1" collapsed="1"/>
    <col min="9" max="10" width="26.28515625" customWidth="1"/>
    <col min="11" max="11" width="22" customWidth="1"/>
    <col min="12" max="13" width="28.7109375" customWidth="1"/>
    <col min="14" max="14" width="62.140625" customWidth="1"/>
    <col min="15" max="15" width="29.42578125" customWidth="1"/>
    <col min="16" max="16" width="34.42578125" customWidth="1"/>
    <col min="17" max="17" width="30.42578125" customWidth="1"/>
    <col min="18" max="18" width="23.28515625" customWidth="1"/>
    <col min="19" max="20" width="23.7109375" customWidth="1"/>
    <col min="21" max="22" width="20.5703125" customWidth="1"/>
    <col min="23" max="23" width="17.28515625" customWidth="1"/>
    <col min="24" max="24" width="26.42578125" customWidth="1"/>
    <col min="25" max="25" width="25.7109375" customWidth="1"/>
    <col min="26" max="26" width="20.85546875" customWidth="1"/>
    <col min="27" max="27" width="28.5703125" customWidth="1"/>
    <col min="28" max="28" width="25.28515625" customWidth="1"/>
    <col min="29" max="29" width="20.5703125" customWidth="1"/>
    <col min="30" max="30" width="24" customWidth="1"/>
    <col min="31" max="31" width="27.140625" customWidth="1"/>
    <col min="32" max="32" width="26.7109375" customWidth="1"/>
    <col min="33" max="33" width="22.7109375" customWidth="1"/>
    <col min="34" max="37" width="20.5703125" customWidth="1"/>
    <col min="38" max="38" width="12.5703125" customWidth="1"/>
    <col min="39" max="39" width="19.28515625" customWidth="1"/>
    <col min="40" max="40" width="24" customWidth="1"/>
    <col min="41" max="41" width="18.28515625" customWidth="1"/>
    <col min="42" max="42" width="19.85546875" customWidth="1"/>
    <col min="43" max="44" width="12.5703125" customWidth="1"/>
    <col min="45" max="46" width="17.42578125" customWidth="1"/>
    <col min="47" max="47" width="25.140625" customWidth="1"/>
    <col min="48" max="48" width="20.140625" customWidth="1"/>
    <col min="49" max="49" width="23.85546875" customWidth="1"/>
    <col min="50" max="50" width="29.42578125" customWidth="1"/>
    <col min="51" max="51" width="19.42578125" customWidth="1"/>
    <col min="52" max="52" width="27.42578125" customWidth="1"/>
    <col min="53" max="53" width="15.140625" customWidth="1"/>
    <col min="54" max="54" width="18.5703125" customWidth="1"/>
    <col min="55" max="56" width="14.42578125" customWidth="1"/>
    <col min="57" max="57" width="12.5703125" customWidth="1"/>
    <col min="58" max="60" width="22.7109375" customWidth="1"/>
    <col min="61" max="61" width="21.42578125" customWidth="1"/>
    <col min="62" max="62" width="19.140625" customWidth="1"/>
    <col min="63" max="64" width="12.5703125" customWidth="1"/>
    <col min="65" max="65" width="19.140625" customWidth="1"/>
    <col min="66" max="66" width="17.42578125" customWidth="1"/>
    <col min="67" max="67" width="21" customWidth="1"/>
    <col min="68" max="68" width="15.85546875" customWidth="1"/>
    <col min="69" max="69" width="16.42578125" customWidth="1"/>
    <col min="70" max="70" width="23.5703125" customWidth="1"/>
    <col min="71" max="71" width="28.28515625" customWidth="1"/>
    <col min="72" max="72" width="15.85546875" customWidth="1"/>
    <col min="73" max="73" width="16.42578125" customWidth="1"/>
    <col min="74" max="74" width="16.140625" customWidth="1"/>
    <col min="75" max="75" width="12.5703125" customWidth="1"/>
    <col min="76" max="76" width="13.7109375" customWidth="1"/>
    <col min="77" max="78" width="12.5703125" customWidth="1"/>
    <col min="79" max="79" width="20.85546875" customWidth="1"/>
    <col min="80" max="80" width="17.42578125" customWidth="1"/>
    <col min="81" max="81" width="18.140625" customWidth="1"/>
    <col min="82" max="83" width="17.42578125" customWidth="1"/>
    <col min="84" max="84" width="13.42578125" customWidth="1"/>
    <col min="85" max="85" width="18.85546875" customWidth="1"/>
    <col min="86" max="87" width="17.140625" customWidth="1"/>
    <col min="88" max="88" width="14.5703125" customWidth="1"/>
    <col min="89" max="89" width="19.7109375" customWidth="1"/>
    <col min="90" max="90" width="20" customWidth="1"/>
    <col min="91" max="91" width="17.85546875" customWidth="1"/>
    <col min="92" max="92" width="18.5703125" customWidth="1"/>
    <col min="93" max="93" width="12.5703125" customWidth="1"/>
    <col min="95" max="95" width="0" hidden="1" customWidth="1" outlineLevel="1"/>
    <col min="96" max="96" width="10.85546875" collapsed="1"/>
  </cols>
  <sheetData>
    <row r="1" spans="1:95" s="99" customFormat="1" x14ac:dyDescent="0.25">
      <c r="A1" s="96"/>
      <c r="B1" s="127" t="s">
        <v>504</v>
      </c>
      <c r="C1" s="119"/>
      <c r="D1" s="119"/>
      <c r="E1" s="119"/>
      <c r="F1" s="119"/>
      <c r="G1" s="119"/>
      <c r="H1" s="126" t="s">
        <v>488</v>
      </c>
      <c r="I1" s="126"/>
      <c r="J1" s="126"/>
      <c r="K1" s="126"/>
      <c r="L1" s="112"/>
      <c r="M1" s="112"/>
      <c r="N1" s="125" t="s">
        <v>495</v>
      </c>
      <c r="O1" s="96"/>
      <c r="P1" s="102"/>
      <c r="Q1" s="96"/>
      <c r="R1" s="96"/>
      <c r="S1" s="96"/>
      <c r="T1" s="96"/>
      <c r="U1" s="121" t="s">
        <v>496</v>
      </c>
      <c r="V1" s="121"/>
      <c r="W1" s="121"/>
      <c r="X1" s="121"/>
      <c r="Y1" s="121"/>
      <c r="Z1" s="122"/>
      <c r="AA1" s="122"/>
      <c r="AB1" s="122"/>
      <c r="AC1" s="122"/>
      <c r="AD1" s="122"/>
      <c r="AE1" s="122"/>
      <c r="AF1" s="122"/>
      <c r="AG1" s="122"/>
      <c r="AH1" s="122"/>
      <c r="AI1" s="98"/>
      <c r="AJ1" s="98"/>
      <c r="AK1" s="98"/>
      <c r="AL1" s="123" t="s">
        <v>494</v>
      </c>
      <c r="AM1" s="94"/>
      <c r="AN1" s="94"/>
      <c r="AO1" s="94"/>
      <c r="AP1" s="94"/>
      <c r="AQ1" s="94"/>
      <c r="AR1" s="94"/>
      <c r="AS1" s="94"/>
      <c r="AT1" s="94"/>
      <c r="AU1" s="94"/>
      <c r="AV1" s="94"/>
      <c r="AW1" s="94"/>
      <c r="AX1" s="94"/>
      <c r="AY1" s="123"/>
      <c r="AZ1" s="91"/>
      <c r="BA1" s="94"/>
      <c r="BB1" s="94"/>
      <c r="BC1" s="94"/>
      <c r="BD1" s="94"/>
      <c r="BE1" s="94"/>
      <c r="BF1" s="94"/>
      <c r="BG1" s="94"/>
      <c r="BH1" s="94"/>
      <c r="BI1" s="94"/>
      <c r="BJ1" s="94"/>
      <c r="BK1" s="94"/>
      <c r="BL1" s="94"/>
      <c r="BM1" s="94"/>
      <c r="BN1" s="120" t="s">
        <v>497</v>
      </c>
      <c r="BO1" s="120"/>
      <c r="BP1" s="120"/>
      <c r="BQ1" s="120"/>
      <c r="BR1" s="120"/>
      <c r="BS1" s="120"/>
      <c r="BT1" s="120"/>
      <c r="BU1" s="120"/>
      <c r="BV1" s="120"/>
      <c r="BW1" s="120"/>
      <c r="BX1" s="120"/>
      <c r="BY1" s="120"/>
      <c r="BZ1" s="120"/>
      <c r="CA1" s="100" t="s">
        <v>481</v>
      </c>
      <c r="CB1" s="100"/>
      <c r="CC1" s="100"/>
      <c r="CD1" s="100"/>
      <c r="CE1" s="100"/>
      <c r="CF1" s="100"/>
      <c r="CG1" s="100"/>
      <c r="CH1" s="100"/>
      <c r="CI1" s="100"/>
      <c r="CJ1" s="100"/>
      <c r="CK1" s="100"/>
      <c r="CL1" s="100"/>
      <c r="CM1" s="100"/>
      <c r="CN1" s="100"/>
      <c r="CO1" s="100"/>
    </row>
    <row r="2" spans="1:95" x14ac:dyDescent="0.25">
      <c r="A2" s="103"/>
      <c r="B2" s="103"/>
      <c r="C2" s="103"/>
      <c r="D2" s="103"/>
      <c r="E2" s="103"/>
      <c r="F2" s="103"/>
      <c r="G2" s="103"/>
      <c r="H2" s="4"/>
      <c r="I2" s="4"/>
      <c r="J2" s="4"/>
      <c r="K2" s="4"/>
      <c r="L2" s="4"/>
      <c r="M2" s="4"/>
      <c r="N2" s="104"/>
      <c r="O2" s="103"/>
      <c r="P2" s="4"/>
      <c r="Q2" s="103"/>
      <c r="R2" s="103"/>
      <c r="S2" s="103"/>
      <c r="T2" s="103"/>
      <c r="U2" s="103"/>
      <c r="V2" s="103"/>
      <c r="W2" s="77"/>
      <c r="X2" s="103"/>
      <c r="Y2" s="103"/>
      <c r="Z2" s="77"/>
      <c r="AA2" s="79"/>
      <c r="AB2" s="79"/>
      <c r="AC2" s="79"/>
      <c r="AD2" s="79"/>
      <c r="AE2" s="79"/>
      <c r="AF2" s="79"/>
      <c r="AG2" s="79"/>
      <c r="AH2" s="79"/>
      <c r="AI2" s="78"/>
      <c r="AJ2" s="79"/>
      <c r="AK2" s="79"/>
      <c r="AL2" s="77"/>
      <c r="AM2" s="77"/>
      <c r="AN2" s="77"/>
      <c r="AO2" s="88"/>
      <c r="AP2" s="87"/>
      <c r="AQ2" s="88"/>
      <c r="AR2" s="87"/>
      <c r="AS2" s="89"/>
      <c r="AT2" s="89"/>
      <c r="AU2" s="90"/>
      <c r="AV2" s="89"/>
      <c r="AW2" s="77"/>
      <c r="AX2" s="89"/>
      <c r="AY2" s="77"/>
      <c r="AZ2" s="77"/>
      <c r="BA2" s="87"/>
      <c r="BB2" s="87"/>
      <c r="BC2" s="77"/>
      <c r="BD2" s="77"/>
      <c r="BE2" s="77"/>
      <c r="BF2" s="77"/>
      <c r="BG2" s="77"/>
      <c r="BH2" s="77"/>
      <c r="BI2" s="87"/>
      <c r="BJ2" s="87"/>
      <c r="BK2" s="87"/>
      <c r="BL2" s="87"/>
      <c r="BM2" s="87"/>
      <c r="BN2" s="36"/>
      <c r="BO2" s="36"/>
      <c r="BP2" s="36"/>
      <c r="BQ2" s="92"/>
      <c r="BR2" s="36"/>
      <c r="BS2" s="36"/>
      <c r="BT2" s="36"/>
      <c r="BU2" s="92"/>
      <c r="BV2" s="93"/>
      <c r="BW2" s="93"/>
      <c r="BX2" s="93"/>
      <c r="BY2" s="93"/>
      <c r="BZ2" s="93"/>
      <c r="CO2" s="92"/>
    </row>
    <row r="3" spans="1:95" s="5" customFormat="1" ht="90" x14ac:dyDescent="0.25">
      <c r="A3" s="105" t="s">
        <v>125</v>
      </c>
      <c r="B3" s="119" t="s">
        <v>506</v>
      </c>
      <c r="C3" s="119" t="s">
        <v>503</v>
      </c>
      <c r="D3" s="119" t="s">
        <v>505</v>
      </c>
      <c r="E3" s="119" t="s">
        <v>509</v>
      </c>
      <c r="F3" s="119" t="s">
        <v>508</v>
      </c>
      <c r="G3" s="119" t="s">
        <v>507</v>
      </c>
      <c r="H3" s="112" t="s">
        <v>499</v>
      </c>
      <c r="I3" s="112" t="s">
        <v>489</v>
      </c>
      <c r="J3" s="112" t="s">
        <v>490</v>
      </c>
      <c r="K3" s="112" t="s">
        <v>487</v>
      </c>
      <c r="L3" s="112" t="s">
        <v>498</v>
      </c>
      <c r="M3" s="112" t="s">
        <v>778</v>
      </c>
      <c r="N3" s="105" t="s">
        <v>158</v>
      </c>
      <c r="O3" s="105" t="s">
        <v>459</v>
      </c>
      <c r="P3" s="96" t="s">
        <v>491</v>
      </c>
      <c r="Q3" s="105" t="s">
        <v>456</v>
      </c>
      <c r="R3" s="105" t="s">
        <v>458</v>
      </c>
      <c r="S3" s="105" t="s">
        <v>460</v>
      </c>
      <c r="T3" s="105" t="s">
        <v>457</v>
      </c>
      <c r="U3" s="101" t="s">
        <v>501</v>
      </c>
      <c r="V3" s="101" t="s">
        <v>635</v>
      </c>
      <c r="W3" s="101" t="s">
        <v>462</v>
      </c>
      <c r="X3" s="101" t="s">
        <v>636</v>
      </c>
      <c r="Y3" s="101" t="s">
        <v>485</v>
      </c>
      <c r="Z3" s="101" t="s">
        <v>486</v>
      </c>
      <c r="AA3" s="101" t="s">
        <v>822</v>
      </c>
      <c r="AB3" s="101" t="s">
        <v>129</v>
      </c>
      <c r="AC3" s="101" t="s">
        <v>463</v>
      </c>
      <c r="AD3" s="101" t="s">
        <v>464</v>
      </c>
      <c r="AE3" s="101" t="s">
        <v>821</v>
      </c>
      <c r="AF3" s="101" t="s">
        <v>820</v>
      </c>
      <c r="AG3" s="101" t="s">
        <v>819</v>
      </c>
      <c r="AH3" s="101" t="s">
        <v>159</v>
      </c>
      <c r="AI3" s="101" t="s">
        <v>492</v>
      </c>
      <c r="AJ3" s="101" t="s">
        <v>160</v>
      </c>
      <c r="AK3" s="101" t="s">
        <v>155</v>
      </c>
      <c r="AL3" s="91" t="s">
        <v>153</v>
      </c>
      <c r="AM3" s="91" t="s">
        <v>145</v>
      </c>
      <c r="AN3" s="91" t="s">
        <v>502</v>
      </c>
      <c r="AO3" s="91" t="s">
        <v>144</v>
      </c>
      <c r="AP3" s="91" t="s">
        <v>430</v>
      </c>
      <c r="AQ3" s="91" t="s">
        <v>639</v>
      </c>
      <c r="AR3" s="91" t="s">
        <v>472</v>
      </c>
      <c r="AS3" s="91" t="s">
        <v>563</v>
      </c>
      <c r="AT3" s="91" t="s">
        <v>629</v>
      </c>
      <c r="AU3" s="91" t="s">
        <v>562</v>
      </c>
      <c r="AV3" s="91" t="s">
        <v>565</v>
      </c>
      <c r="AW3" s="91" t="s">
        <v>674</v>
      </c>
      <c r="AX3" s="91" t="s">
        <v>675</v>
      </c>
      <c r="AY3" s="91" t="s">
        <v>156</v>
      </c>
      <c r="AZ3" s="94" t="s">
        <v>467</v>
      </c>
      <c r="BA3" s="91" t="s">
        <v>229</v>
      </c>
      <c r="BB3" s="91" t="s">
        <v>510</v>
      </c>
      <c r="BC3" s="91" t="s">
        <v>817</v>
      </c>
      <c r="BD3" s="91" t="s">
        <v>823</v>
      </c>
      <c r="BE3" s="91" t="s">
        <v>818</v>
      </c>
      <c r="BF3" s="91" t="s">
        <v>493</v>
      </c>
      <c r="BG3" s="91" t="s">
        <v>647</v>
      </c>
      <c r="BH3" s="91" t="s">
        <v>648</v>
      </c>
      <c r="BI3" s="91" t="s">
        <v>646</v>
      </c>
      <c r="BJ3" s="91" t="s">
        <v>473</v>
      </c>
      <c r="BK3" s="91" t="s">
        <v>150</v>
      </c>
      <c r="BL3" s="91" t="s">
        <v>151</v>
      </c>
      <c r="BM3" s="91" t="s">
        <v>471</v>
      </c>
      <c r="BN3" s="106" t="s">
        <v>482</v>
      </c>
      <c r="BO3" s="106" t="s">
        <v>551</v>
      </c>
      <c r="BP3" s="106" t="s">
        <v>512</v>
      </c>
      <c r="BQ3" s="106" t="s">
        <v>476</v>
      </c>
      <c r="BR3" s="106" t="s">
        <v>483</v>
      </c>
      <c r="BS3" s="106" t="s">
        <v>552</v>
      </c>
      <c r="BT3" s="106" t="s">
        <v>513</v>
      </c>
      <c r="BU3" s="106" t="s">
        <v>477</v>
      </c>
      <c r="BV3" s="107" t="s">
        <v>149</v>
      </c>
      <c r="BW3" s="107" t="s">
        <v>152</v>
      </c>
      <c r="BX3" s="106" t="s">
        <v>480</v>
      </c>
      <c r="BY3" s="106" t="s">
        <v>474</v>
      </c>
      <c r="BZ3" s="106" t="s">
        <v>475</v>
      </c>
      <c r="CA3" s="100" t="s">
        <v>479</v>
      </c>
      <c r="CB3" s="100" t="s">
        <v>478</v>
      </c>
      <c r="CC3" s="100" t="s">
        <v>622</v>
      </c>
      <c r="CD3" s="100" t="s">
        <v>633</v>
      </c>
      <c r="CE3" s="100" t="s">
        <v>634</v>
      </c>
      <c r="CF3" s="100" t="s">
        <v>470</v>
      </c>
      <c r="CG3" s="100" t="s">
        <v>621</v>
      </c>
      <c r="CH3" s="100" t="s">
        <v>468</v>
      </c>
      <c r="CI3" s="100" t="s">
        <v>641</v>
      </c>
      <c r="CJ3" s="100" t="s">
        <v>469</v>
      </c>
      <c r="CK3" s="100" t="s">
        <v>637</v>
      </c>
      <c r="CL3" s="100" t="s">
        <v>638</v>
      </c>
      <c r="CM3" s="100" t="s">
        <v>627</v>
      </c>
      <c r="CN3" s="100" t="s">
        <v>628</v>
      </c>
      <c r="CO3" s="100" t="s">
        <v>640</v>
      </c>
      <c r="CQ3" s="119" t="s">
        <v>826</v>
      </c>
    </row>
    <row r="4" spans="1:95" s="5" customFormat="1" x14ac:dyDescent="0.25">
      <c r="A4" s="86" t="s">
        <v>162</v>
      </c>
      <c r="B4" s="170"/>
      <c r="C4" s="170"/>
      <c r="D4" s="170"/>
      <c r="E4" s="170"/>
      <c r="F4" s="170"/>
      <c r="G4" s="170"/>
      <c r="H4" s="233"/>
      <c r="I4" s="233"/>
      <c r="J4" s="233"/>
      <c r="K4" s="233"/>
      <c r="L4" s="233"/>
      <c r="M4" s="86" t="str">
        <f t="shared" ref="M4:M53" si="0">IF(I4="Exploitant",H4,IF(I4="Commanditaire",L4,IF(I4="Autre",J4,"")))</f>
        <v/>
      </c>
      <c r="N4" s="233"/>
      <c r="O4" s="233"/>
      <c r="P4" s="233"/>
      <c r="Q4" s="233"/>
      <c r="R4" s="86">
        <f>IF(OR(N4="Transport de marchandises",AND(N4="Manipulation et transports de marchandises ou matériaux",Z4="km"),AND(N4="Interventions (dont urgence, service)",AA4&gt;0.1)),$Y4*$AA4*$AH4*$AF4,0)/1000</f>
        <v>0</v>
      </c>
      <c r="S4" s="86">
        <f>IF(OR(N4="Manipulation de marchandises ou matériaux",AND(N4="Manipulation et transports de marchandises ou matériaux",Z4="h")),$Y4*$AA4*$AH4,0)/1000</f>
        <v>0</v>
      </c>
      <c r="T4" s="86">
        <f>IF(OR(N4="Transport de voyageurs",AND(N4="Interventions (dont urgence, service)",AA4&lt;=0.1)),$Y4*$AB4*$AH4*$AF4,0)/1000</f>
        <v>0</v>
      </c>
      <c r="U4" s="233"/>
      <c r="V4" s="233"/>
      <c r="W4" s="233"/>
      <c r="X4" s="233"/>
      <c r="Y4" s="233"/>
      <c r="Z4" s="233"/>
      <c r="AA4" s="233"/>
      <c r="AB4" s="233"/>
      <c r="AC4" s="234"/>
      <c r="AD4" s="233"/>
      <c r="AE4" s="233"/>
      <c r="AF4" s="233"/>
      <c r="AG4" s="233"/>
      <c r="AH4" s="233"/>
      <c r="AI4" s="233"/>
      <c r="AJ4" s="86">
        <f>$AF4*$AH4</f>
        <v>0</v>
      </c>
      <c r="AK4" s="86">
        <f>AG4*AH4</f>
        <v>0</v>
      </c>
      <c r="AL4" s="233"/>
      <c r="AM4" s="233"/>
      <c r="AN4" s="233"/>
      <c r="AO4" s="233"/>
      <c r="AP4" s="238"/>
      <c r="AQ4" s="233"/>
      <c r="AR4" s="239"/>
      <c r="AS4" s="238"/>
      <c r="AT4" s="202">
        <f t="shared" ref="AT4:AT35" si="1">$AS4*$Y4</f>
        <v>0</v>
      </c>
      <c r="AU4" s="238"/>
      <c r="AV4" s="202">
        <f t="shared" ref="AV4:AV35" si="2">$AU4*$Y4</f>
        <v>0</v>
      </c>
      <c r="AW4" s="238"/>
      <c r="AX4" s="202">
        <f t="shared" ref="AX4:AX35" si="3">$AW4*$Y4</f>
        <v>0</v>
      </c>
      <c r="AY4" s="233"/>
      <c r="AZ4" s="233"/>
      <c r="BA4" s="233"/>
      <c r="BB4" s="233"/>
      <c r="BC4" s="197">
        <f>$AJ4*$AY4/100+$AK4*$AZ4</f>
        <v>0</v>
      </c>
      <c r="BD4" s="197">
        <f>Y4*BC4</f>
        <v>0</v>
      </c>
      <c r="BE4" s="86">
        <f>$AJ4*$BA4/100+$AK4*$BB4</f>
        <v>0</v>
      </c>
      <c r="BF4" s="236"/>
      <c r="BG4" s="236"/>
      <c r="BH4" s="237"/>
      <c r="BI4" s="233"/>
      <c r="BJ4" s="233"/>
      <c r="BK4" s="233"/>
      <c r="BL4" s="233"/>
      <c r="BM4" s="233"/>
      <c r="BN4" s="233"/>
      <c r="BO4" s="240"/>
      <c r="BP4" s="240"/>
      <c r="BQ4" s="81">
        <f t="shared" ref="BQ4:BQ35" si="4">($BO4*$AJ4/100)</f>
        <v>0</v>
      </c>
      <c r="BR4" s="240"/>
      <c r="BS4" s="240"/>
      <c r="BT4" s="240"/>
      <c r="BU4" s="81">
        <f t="shared" ref="BU4:BU35" si="5">(AK4*BA4)</f>
        <v>0</v>
      </c>
      <c r="BV4" s="241"/>
      <c r="BW4" s="242"/>
      <c r="BX4" s="240"/>
      <c r="BY4" s="240"/>
      <c r="BZ4" s="240"/>
      <c r="CA4" s="198">
        <f t="shared" ref="CA4:CA35" si="6">$AP4-$CO4-$AR4*$AP4</f>
        <v>0</v>
      </c>
      <c r="CB4" s="200">
        <f>$AI4*($BC4*$BI4+$BE4*$BJ4+$AJ4*$BK4+$BL4+$BM4)</f>
        <v>0</v>
      </c>
      <c r="CC4" s="200">
        <f t="shared" ref="CC4:CC35" si="7">($BC4*$BI4+$BE4*$BJ4)*$AI4</f>
        <v>0</v>
      </c>
      <c r="CD4" s="200">
        <f t="shared" ref="CD4:CD35" si="8">BV4-BW4*BV4</f>
        <v>0</v>
      </c>
      <c r="CE4" s="200">
        <f t="shared" ref="CE4:CE35" si="9">$AI4*($BP4*$BQ4+$BT4*$BU4+$BX4*IF(Z4="km",$AJ4,$AK4)+$BY4+$BZ4)</f>
        <v>0</v>
      </c>
      <c r="CF4" s="200">
        <f t="shared" ref="CF4:CF35" si="10">$AI4*($BP4*$BQ4+$BT4*$BU4)</f>
        <v>0</v>
      </c>
      <c r="CG4" s="199">
        <f>IF($CD4&gt;0,($CA4-$CD4)/$CD4,0)</f>
        <v>0</v>
      </c>
      <c r="CH4" s="199">
        <f t="shared" ref="CH4:CH35" si="11">IF($CD4&gt;0,(($CA4+$CO4)-$CD4)/$CD4,0)</f>
        <v>0</v>
      </c>
      <c r="CI4" s="199">
        <f>IF($CH4&gt;0,$CO4/(CH4*CD4),0)</f>
        <v>0</v>
      </c>
      <c r="CJ4" s="199">
        <f>IF($CE4&gt;0,($CB4-$CE4)/$CE4,0)</f>
        <v>0</v>
      </c>
      <c r="CK4" s="198">
        <f>IF($CN4&gt;0,($CA4+$CB4-$CD4-$CE4)/$CN4,0)</f>
        <v>0</v>
      </c>
      <c r="CL4" s="198">
        <f>IF($CN4&gt;0,($CA4+$CO4+$CB4-$CD4-$CE4)/$CN4,0)</f>
        <v>0</v>
      </c>
      <c r="CM4" s="81">
        <f t="shared" ref="CM4:CM35" si="12">Z4</f>
        <v>0</v>
      </c>
      <c r="CN4" s="201">
        <f>IF(AND($AJ4*$AK4=0,$AJ4=0),0,IF($AJ4=0,$AK4,$AJ4))*$AI4</f>
        <v>0</v>
      </c>
      <c r="CO4" s="198">
        <f>$AS4+$AU4+$AW4</f>
        <v>0</v>
      </c>
      <c r="CQ4" s="266">
        <f>IF(B4="Oui",1,0)</f>
        <v>0</v>
      </c>
    </row>
    <row r="5" spans="1:95" x14ac:dyDescent="0.25">
      <c r="A5" s="86" t="s">
        <v>163</v>
      </c>
      <c r="B5" s="170"/>
      <c r="C5" s="170"/>
      <c r="D5" s="170"/>
      <c r="E5" s="170"/>
      <c r="F5" s="170"/>
      <c r="G5" s="170"/>
      <c r="H5" s="233"/>
      <c r="I5" s="233"/>
      <c r="J5" s="233"/>
      <c r="K5" s="233"/>
      <c r="L5" s="233"/>
      <c r="M5" s="86" t="str">
        <f t="shared" si="0"/>
        <v/>
      </c>
      <c r="N5" s="233"/>
      <c r="O5" s="233"/>
      <c r="P5" s="233"/>
      <c r="Q5" s="233"/>
      <c r="R5" s="86">
        <f t="shared" ref="R5:R52" si="13">IF(OR(N5="Transport de marchandises",AND(N5="Manipulation et transports de marchandises ou matériaux",Z5="km"),AND(N5="Interventions (dont urgence, service)",AA5&gt;0.1)),$Y5*$AA5*$AH5*$AF5,0)/1000</f>
        <v>0</v>
      </c>
      <c r="S5" s="86">
        <f t="shared" ref="S5:S53" si="14">IF(OR(N5="Manipulation de marchandises ou matériaux",AND(N5="Manipulation et transports de marchandises ou matériaux",Z5="h")),$Y5*$AA5*$AH5,0)/1000</f>
        <v>0</v>
      </c>
      <c r="T5" s="86">
        <f t="shared" ref="T5:T53" si="15">IF(OR(N5="Transport de voyageurs",AND(N5="Interventions (dont urgence, service)",AA5&lt;=0.1)),$Y5*$AB5*$AH5*$AF5,0)/1000</f>
        <v>0</v>
      </c>
      <c r="U5" s="233"/>
      <c r="V5" s="233"/>
      <c r="W5" s="233"/>
      <c r="X5" s="233"/>
      <c r="Y5" s="233"/>
      <c r="Z5" s="233"/>
      <c r="AA5" s="233"/>
      <c r="AB5" s="233"/>
      <c r="AC5" s="234"/>
      <c r="AD5" s="233"/>
      <c r="AE5" s="233"/>
      <c r="AF5" s="233"/>
      <c r="AG5" s="233"/>
      <c r="AH5" s="233"/>
      <c r="AI5" s="233"/>
      <c r="AJ5" s="86">
        <f t="shared" ref="AJ5:AJ53" si="16">AF5*AH5</f>
        <v>0</v>
      </c>
      <c r="AK5" s="86">
        <f t="shared" ref="AK5:AK30" si="17">AH5*AF5</f>
        <v>0</v>
      </c>
      <c r="AL5" s="233"/>
      <c r="AM5" s="233"/>
      <c r="AN5" s="233"/>
      <c r="AO5" s="233"/>
      <c r="AP5" s="238"/>
      <c r="AQ5" s="233"/>
      <c r="AR5" s="239"/>
      <c r="AS5" s="238"/>
      <c r="AT5" s="202">
        <f t="shared" si="1"/>
        <v>0</v>
      </c>
      <c r="AU5" s="238"/>
      <c r="AV5" s="202">
        <f t="shared" si="2"/>
        <v>0</v>
      </c>
      <c r="AW5" s="238"/>
      <c r="AX5" s="202">
        <f t="shared" si="3"/>
        <v>0</v>
      </c>
      <c r="AY5" s="233"/>
      <c r="AZ5" s="233"/>
      <c r="BA5" s="233"/>
      <c r="BB5" s="233"/>
      <c r="BC5" s="197">
        <f t="shared" ref="BC5:BC53" si="18">$AJ5*$AY5/100+$AK5*$AZ5</f>
        <v>0</v>
      </c>
      <c r="BD5" s="197">
        <f t="shared" ref="BD5:BD53" si="19">Y5*BC5</f>
        <v>0</v>
      </c>
      <c r="BE5" s="86">
        <f t="shared" ref="BE5:BE53" si="20">$AJ5*$BA5/100+$AK5*$BB5</f>
        <v>0</v>
      </c>
      <c r="BF5" s="236"/>
      <c r="BG5" s="236"/>
      <c r="BH5" s="237"/>
      <c r="BI5" s="233"/>
      <c r="BJ5" s="233"/>
      <c r="BK5" s="233"/>
      <c r="BL5" s="233"/>
      <c r="BM5" s="233"/>
      <c r="BN5" s="233"/>
      <c r="BO5" s="240"/>
      <c r="BP5" s="240"/>
      <c r="BQ5" s="81">
        <f t="shared" si="4"/>
        <v>0</v>
      </c>
      <c r="BR5" s="240"/>
      <c r="BS5" s="240"/>
      <c r="BT5" s="240"/>
      <c r="BU5" s="81">
        <f t="shared" si="5"/>
        <v>0</v>
      </c>
      <c r="BV5" s="241"/>
      <c r="BW5" s="240"/>
      <c r="BX5" s="240"/>
      <c r="BY5" s="240"/>
      <c r="BZ5" s="240"/>
      <c r="CA5" s="198">
        <f t="shared" si="6"/>
        <v>0</v>
      </c>
      <c r="CB5" s="200">
        <f t="shared" ref="CB5:CB36" si="21">$AI5*($BC5*$BI5+$BE5*$BJ5)+$AJ5*$BK5+$AI5*($BL5+$BM5)</f>
        <v>0</v>
      </c>
      <c r="CC5" s="200">
        <f t="shared" si="7"/>
        <v>0</v>
      </c>
      <c r="CD5" s="200">
        <f t="shared" si="8"/>
        <v>0</v>
      </c>
      <c r="CE5" s="200">
        <f t="shared" si="9"/>
        <v>0</v>
      </c>
      <c r="CF5" s="200">
        <f t="shared" si="10"/>
        <v>0</v>
      </c>
      <c r="CG5" s="199">
        <f t="shared" ref="CG5:CG53" si="22">IF($CD5&gt;0,($CA5-$CD5)/$CD5,0)</f>
        <v>0</v>
      </c>
      <c r="CH5" s="199">
        <f t="shared" si="11"/>
        <v>0</v>
      </c>
      <c r="CI5" s="199">
        <f t="shared" ref="CI5:CI53" si="23">IF($CH5&gt;0,$CO5/(CH5*CD5),0)</f>
        <v>0</v>
      </c>
      <c r="CJ5" s="199">
        <f t="shared" ref="CJ5:CJ53" si="24">IF(CE5&gt;0,(CB5-CE5)/CE5,0)</f>
        <v>0</v>
      </c>
      <c r="CK5" s="198">
        <f t="shared" ref="CK5:CK53" si="25">IF($CN5&gt;0,($CA5+$CB5-$CD5-$CE5)/$CN5,0)</f>
        <v>0</v>
      </c>
      <c r="CL5" s="198">
        <f t="shared" ref="CL5:CL53" si="26">IF($CN5&gt;0,($CA5+$CO5+$CB5-$CD5-$CE5)/$CN5,0)</f>
        <v>0</v>
      </c>
      <c r="CM5" s="81">
        <f t="shared" si="12"/>
        <v>0</v>
      </c>
      <c r="CN5" s="201">
        <f t="shared" ref="CN5:CN53" si="27">IF(AND($AJ5*$AK5=0,$AJ5=0),0,IF($AJ5=0,$AK5,$AJ5))*$AI5</f>
        <v>0</v>
      </c>
      <c r="CO5" s="198">
        <f t="shared" ref="CO5:CO53" si="28">$AS5+$AU5+$AW5</f>
        <v>0</v>
      </c>
      <c r="CQ5" s="266">
        <f t="shared" ref="CQ5:CQ53" si="29">IF(B5="Oui",1,0)</f>
        <v>0</v>
      </c>
    </row>
    <row r="6" spans="1:95" x14ac:dyDescent="0.25">
      <c r="A6" s="86" t="s">
        <v>164</v>
      </c>
      <c r="B6" s="170"/>
      <c r="C6" s="170"/>
      <c r="D6" s="170"/>
      <c r="E6" s="170"/>
      <c r="F6" s="170"/>
      <c r="G6" s="170"/>
      <c r="H6" s="233"/>
      <c r="I6" s="233"/>
      <c r="J6" s="233"/>
      <c r="K6" s="233"/>
      <c r="L6" s="233"/>
      <c r="M6" s="86" t="str">
        <f t="shared" si="0"/>
        <v/>
      </c>
      <c r="N6" s="233"/>
      <c r="O6" s="233"/>
      <c r="P6" s="233"/>
      <c r="Q6" s="233"/>
      <c r="R6" s="86">
        <f t="shared" si="13"/>
        <v>0</v>
      </c>
      <c r="S6" s="86">
        <f t="shared" si="14"/>
        <v>0</v>
      </c>
      <c r="T6" s="86">
        <f t="shared" si="15"/>
        <v>0</v>
      </c>
      <c r="U6" s="233"/>
      <c r="V6" s="233"/>
      <c r="W6" s="233"/>
      <c r="X6" s="233"/>
      <c r="Y6" s="233"/>
      <c r="Z6" s="233"/>
      <c r="AA6" s="233"/>
      <c r="AB6" s="233"/>
      <c r="AC6" s="234"/>
      <c r="AD6" s="233"/>
      <c r="AE6" s="233"/>
      <c r="AF6" s="233"/>
      <c r="AG6" s="233"/>
      <c r="AH6" s="233"/>
      <c r="AI6" s="233"/>
      <c r="AJ6" s="86">
        <f t="shared" si="16"/>
        <v>0</v>
      </c>
      <c r="AK6" s="86">
        <f t="shared" si="17"/>
        <v>0</v>
      </c>
      <c r="AL6" s="233"/>
      <c r="AM6" s="233"/>
      <c r="AN6" s="233"/>
      <c r="AO6" s="233"/>
      <c r="AP6" s="238"/>
      <c r="AQ6" s="233"/>
      <c r="AR6" s="239"/>
      <c r="AS6" s="238"/>
      <c r="AT6" s="202">
        <f t="shared" si="1"/>
        <v>0</v>
      </c>
      <c r="AU6" s="238"/>
      <c r="AV6" s="202">
        <f t="shared" si="2"/>
        <v>0</v>
      </c>
      <c r="AW6" s="238"/>
      <c r="AX6" s="202">
        <f t="shared" si="3"/>
        <v>0</v>
      </c>
      <c r="AY6" s="233"/>
      <c r="AZ6" s="233"/>
      <c r="BA6" s="233"/>
      <c r="BB6" s="233"/>
      <c r="BC6" s="197">
        <f t="shared" si="18"/>
        <v>0</v>
      </c>
      <c r="BD6" s="197">
        <f t="shared" si="19"/>
        <v>0</v>
      </c>
      <c r="BE6" s="86">
        <f t="shared" si="20"/>
        <v>0</v>
      </c>
      <c r="BF6" s="236"/>
      <c r="BG6" s="236"/>
      <c r="BH6" s="237"/>
      <c r="BI6" s="233"/>
      <c r="BJ6" s="233"/>
      <c r="BK6" s="233"/>
      <c r="BL6" s="233"/>
      <c r="BM6" s="233"/>
      <c r="BN6" s="233"/>
      <c r="BO6" s="240"/>
      <c r="BP6" s="240"/>
      <c r="BQ6" s="81">
        <f t="shared" si="4"/>
        <v>0</v>
      </c>
      <c r="BR6" s="240"/>
      <c r="BS6" s="240"/>
      <c r="BT6" s="240"/>
      <c r="BU6" s="81">
        <f t="shared" si="5"/>
        <v>0</v>
      </c>
      <c r="BV6" s="241"/>
      <c r="BW6" s="240"/>
      <c r="BX6" s="240"/>
      <c r="BY6" s="240"/>
      <c r="BZ6" s="240"/>
      <c r="CA6" s="198">
        <f t="shared" si="6"/>
        <v>0</v>
      </c>
      <c r="CB6" s="200">
        <f t="shared" si="21"/>
        <v>0</v>
      </c>
      <c r="CC6" s="200">
        <f t="shared" si="7"/>
        <v>0</v>
      </c>
      <c r="CD6" s="200">
        <f t="shared" si="8"/>
        <v>0</v>
      </c>
      <c r="CE6" s="200">
        <f t="shared" si="9"/>
        <v>0</v>
      </c>
      <c r="CF6" s="200">
        <f t="shared" si="10"/>
        <v>0</v>
      </c>
      <c r="CG6" s="199">
        <f t="shared" si="22"/>
        <v>0</v>
      </c>
      <c r="CH6" s="199">
        <f t="shared" si="11"/>
        <v>0</v>
      </c>
      <c r="CI6" s="199">
        <f t="shared" si="23"/>
        <v>0</v>
      </c>
      <c r="CJ6" s="199">
        <f t="shared" si="24"/>
        <v>0</v>
      </c>
      <c r="CK6" s="198">
        <f t="shared" si="25"/>
        <v>0</v>
      </c>
      <c r="CL6" s="198">
        <f t="shared" si="26"/>
        <v>0</v>
      </c>
      <c r="CM6" s="81">
        <f t="shared" si="12"/>
        <v>0</v>
      </c>
      <c r="CN6" s="201">
        <f t="shared" si="27"/>
        <v>0</v>
      </c>
      <c r="CO6" s="198">
        <f t="shared" si="28"/>
        <v>0</v>
      </c>
      <c r="CQ6" s="266">
        <f t="shared" si="29"/>
        <v>0</v>
      </c>
    </row>
    <row r="7" spans="1:95" x14ac:dyDescent="0.25">
      <c r="A7" s="86" t="s">
        <v>165</v>
      </c>
      <c r="B7" s="170"/>
      <c r="C7" s="170"/>
      <c r="D7" s="170"/>
      <c r="E7" s="170"/>
      <c r="F7" s="170"/>
      <c r="G7" s="170"/>
      <c r="H7" s="233"/>
      <c r="I7" s="233"/>
      <c r="J7" s="233"/>
      <c r="K7" s="233"/>
      <c r="L7" s="233"/>
      <c r="M7" s="86" t="str">
        <f t="shared" si="0"/>
        <v/>
      </c>
      <c r="N7" s="233"/>
      <c r="O7" s="233"/>
      <c r="P7" s="233"/>
      <c r="Q7" s="233"/>
      <c r="R7" s="86">
        <f t="shared" si="13"/>
        <v>0</v>
      </c>
      <c r="S7" s="86">
        <f t="shared" si="14"/>
        <v>0</v>
      </c>
      <c r="T7" s="86">
        <f t="shared" si="15"/>
        <v>0</v>
      </c>
      <c r="U7" s="233"/>
      <c r="V7" s="233"/>
      <c r="W7" s="233"/>
      <c r="X7" s="233"/>
      <c r="Y7" s="233"/>
      <c r="Z7" s="233"/>
      <c r="AA7" s="233"/>
      <c r="AB7" s="233"/>
      <c r="AC7" s="234"/>
      <c r="AD7" s="233"/>
      <c r="AE7" s="233"/>
      <c r="AF7" s="233"/>
      <c r="AG7" s="233"/>
      <c r="AH7" s="233"/>
      <c r="AI7" s="233"/>
      <c r="AJ7" s="86">
        <f t="shared" si="16"/>
        <v>0</v>
      </c>
      <c r="AK7" s="86">
        <f t="shared" si="17"/>
        <v>0</v>
      </c>
      <c r="AL7" s="233"/>
      <c r="AM7" s="233"/>
      <c r="AN7" s="233"/>
      <c r="AO7" s="233"/>
      <c r="AP7" s="238"/>
      <c r="AQ7" s="233"/>
      <c r="AR7" s="239"/>
      <c r="AS7" s="238"/>
      <c r="AT7" s="202">
        <f t="shared" si="1"/>
        <v>0</v>
      </c>
      <c r="AU7" s="238"/>
      <c r="AV7" s="202">
        <f t="shared" si="2"/>
        <v>0</v>
      </c>
      <c r="AW7" s="238"/>
      <c r="AX7" s="202">
        <f t="shared" si="3"/>
        <v>0</v>
      </c>
      <c r="AY7" s="233"/>
      <c r="AZ7" s="233"/>
      <c r="BA7" s="233"/>
      <c r="BB7" s="233"/>
      <c r="BC7" s="197">
        <f t="shared" si="18"/>
        <v>0</v>
      </c>
      <c r="BD7" s="197">
        <f t="shared" si="19"/>
        <v>0</v>
      </c>
      <c r="BE7" s="86">
        <f t="shared" si="20"/>
        <v>0</v>
      </c>
      <c r="BF7" s="236"/>
      <c r="BG7" s="236"/>
      <c r="BH7" s="237"/>
      <c r="BI7" s="233"/>
      <c r="BJ7" s="233"/>
      <c r="BK7" s="233"/>
      <c r="BL7" s="233"/>
      <c r="BM7" s="233"/>
      <c r="BN7" s="233"/>
      <c r="BO7" s="240"/>
      <c r="BP7" s="240"/>
      <c r="BQ7" s="81">
        <f t="shared" si="4"/>
        <v>0</v>
      </c>
      <c r="BR7" s="240"/>
      <c r="BS7" s="240"/>
      <c r="BT7" s="240"/>
      <c r="BU7" s="81">
        <f t="shared" si="5"/>
        <v>0</v>
      </c>
      <c r="BV7" s="241"/>
      <c r="BW7" s="240"/>
      <c r="BX7" s="240"/>
      <c r="BY7" s="240"/>
      <c r="BZ7" s="240"/>
      <c r="CA7" s="198">
        <f t="shared" si="6"/>
        <v>0</v>
      </c>
      <c r="CB7" s="200">
        <f t="shared" si="21"/>
        <v>0</v>
      </c>
      <c r="CC7" s="200">
        <f t="shared" si="7"/>
        <v>0</v>
      </c>
      <c r="CD7" s="200">
        <f t="shared" si="8"/>
        <v>0</v>
      </c>
      <c r="CE7" s="200">
        <f t="shared" si="9"/>
        <v>0</v>
      </c>
      <c r="CF7" s="200">
        <f t="shared" si="10"/>
        <v>0</v>
      </c>
      <c r="CG7" s="199">
        <f t="shared" si="22"/>
        <v>0</v>
      </c>
      <c r="CH7" s="199">
        <f t="shared" si="11"/>
        <v>0</v>
      </c>
      <c r="CI7" s="199">
        <f t="shared" si="23"/>
        <v>0</v>
      </c>
      <c r="CJ7" s="199">
        <f t="shared" si="24"/>
        <v>0</v>
      </c>
      <c r="CK7" s="198">
        <f t="shared" si="25"/>
        <v>0</v>
      </c>
      <c r="CL7" s="198">
        <f t="shared" si="26"/>
        <v>0</v>
      </c>
      <c r="CM7" s="81">
        <f t="shared" si="12"/>
        <v>0</v>
      </c>
      <c r="CN7" s="201">
        <f t="shared" si="27"/>
        <v>0</v>
      </c>
      <c r="CO7" s="198">
        <f t="shared" si="28"/>
        <v>0</v>
      </c>
      <c r="CQ7" s="266">
        <f t="shared" si="29"/>
        <v>0</v>
      </c>
    </row>
    <row r="8" spans="1:95" x14ac:dyDescent="0.25">
      <c r="A8" s="86" t="s">
        <v>166</v>
      </c>
      <c r="B8" s="170"/>
      <c r="C8" s="170"/>
      <c r="D8" s="170"/>
      <c r="E8" s="170"/>
      <c r="F8" s="170"/>
      <c r="G8" s="170"/>
      <c r="H8" s="233"/>
      <c r="I8" s="233"/>
      <c r="J8" s="233"/>
      <c r="K8" s="233"/>
      <c r="L8" s="233"/>
      <c r="M8" s="86" t="str">
        <f t="shared" si="0"/>
        <v/>
      </c>
      <c r="N8" s="233"/>
      <c r="O8" s="233"/>
      <c r="P8" s="233"/>
      <c r="Q8" s="233"/>
      <c r="R8" s="86">
        <f t="shared" si="13"/>
        <v>0</v>
      </c>
      <c r="S8" s="86">
        <f t="shared" si="14"/>
        <v>0</v>
      </c>
      <c r="T8" s="86">
        <f t="shared" si="15"/>
        <v>0</v>
      </c>
      <c r="U8" s="233"/>
      <c r="V8" s="233"/>
      <c r="W8" s="233"/>
      <c r="X8" s="233"/>
      <c r="Y8" s="233"/>
      <c r="Z8" s="233"/>
      <c r="AA8" s="233"/>
      <c r="AB8" s="233"/>
      <c r="AC8" s="234"/>
      <c r="AD8" s="233"/>
      <c r="AE8" s="233"/>
      <c r="AF8" s="233"/>
      <c r="AG8" s="233"/>
      <c r="AH8" s="233"/>
      <c r="AI8" s="233"/>
      <c r="AJ8" s="86">
        <f t="shared" si="16"/>
        <v>0</v>
      </c>
      <c r="AK8" s="86">
        <f t="shared" si="17"/>
        <v>0</v>
      </c>
      <c r="AL8" s="233"/>
      <c r="AM8" s="233"/>
      <c r="AN8" s="233"/>
      <c r="AO8" s="233"/>
      <c r="AP8" s="238"/>
      <c r="AQ8" s="233"/>
      <c r="AR8" s="239"/>
      <c r="AS8" s="238"/>
      <c r="AT8" s="202">
        <f t="shared" si="1"/>
        <v>0</v>
      </c>
      <c r="AU8" s="238"/>
      <c r="AV8" s="202">
        <f t="shared" si="2"/>
        <v>0</v>
      </c>
      <c r="AW8" s="238"/>
      <c r="AX8" s="202">
        <f t="shared" si="3"/>
        <v>0</v>
      </c>
      <c r="AY8" s="233"/>
      <c r="AZ8" s="233"/>
      <c r="BA8" s="233"/>
      <c r="BB8" s="233"/>
      <c r="BC8" s="197">
        <f t="shared" si="18"/>
        <v>0</v>
      </c>
      <c r="BD8" s="197">
        <f t="shared" si="19"/>
        <v>0</v>
      </c>
      <c r="BE8" s="86">
        <f t="shared" si="20"/>
        <v>0</v>
      </c>
      <c r="BF8" s="236"/>
      <c r="BG8" s="236"/>
      <c r="BH8" s="237"/>
      <c r="BI8" s="233"/>
      <c r="BJ8" s="233"/>
      <c r="BK8" s="233"/>
      <c r="BL8" s="233"/>
      <c r="BM8" s="233"/>
      <c r="BN8" s="233"/>
      <c r="BO8" s="240"/>
      <c r="BP8" s="240"/>
      <c r="BQ8" s="81">
        <f t="shared" si="4"/>
        <v>0</v>
      </c>
      <c r="BR8" s="240"/>
      <c r="BS8" s="240"/>
      <c r="BT8" s="240"/>
      <c r="BU8" s="81">
        <f t="shared" si="5"/>
        <v>0</v>
      </c>
      <c r="BV8" s="241"/>
      <c r="BW8" s="240"/>
      <c r="BX8" s="240"/>
      <c r="BY8" s="240"/>
      <c r="BZ8" s="240"/>
      <c r="CA8" s="198">
        <f t="shared" si="6"/>
        <v>0</v>
      </c>
      <c r="CB8" s="200">
        <f t="shared" si="21"/>
        <v>0</v>
      </c>
      <c r="CC8" s="200">
        <f t="shared" si="7"/>
        <v>0</v>
      </c>
      <c r="CD8" s="200">
        <f t="shared" si="8"/>
        <v>0</v>
      </c>
      <c r="CE8" s="200">
        <f t="shared" si="9"/>
        <v>0</v>
      </c>
      <c r="CF8" s="200">
        <f t="shared" si="10"/>
        <v>0</v>
      </c>
      <c r="CG8" s="199">
        <f t="shared" si="22"/>
        <v>0</v>
      </c>
      <c r="CH8" s="199">
        <f t="shared" si="11"/>
        <v>0</v>
      </c>
      <c r="CI8" s="199">
        <f t="shared" si="23"/>
        <v>0</v>
      </c>
      <c r="CJ8" s="199">
        <f t="shared" si="24"/>
        <v>0</v>
      </c>
      <c r="CK8" s="198">
        <f t="shared" si="25"/>
        <v>0</v>
      </c>
      <c r="CL8" s="198">
        <f t="shared" si="26"/>
        <v>0</v>
      </c>
      <c r="CM8" s="81">
        <f t="shared" si="12"/>
        <v>0</v>
      </c>
      <c r="CN8" s="201">
        <f t="shared" si="27"/>
        <v>0</v>
      </c>
      <c r="CO8" s="198">
        <f t="shared" si="28"/>
        <v>0</v>
      </c>
      <c r="CQ8" s="266">
        <f t="shared" si="29"/>
        <v>0</v>
      </c>
    </row>
    <row r="9" spans="1:95" x14ac:dyDescent="0.25">
      <c r="A9" s="86" t="s">
        <v>167</v>
      </c>
      <c r="B9" s="170"/>
      <c r="C9" s="170"/>
      <c r="D9" s="170"/>
      <c r="E9" s="170"/>
      <c r="F9" s="170"/>
      <c r="G9" s="170"/>
      <c r="H9" s="233"/>
      <c r="I9" s="233"/>
      <c r="J9" s="233"/>
      <c r="K9" s="233"/>
      <c r="L9" s="233"/>
      <c r="M9" s="86" t="str">
        <f t="shared" si="0"/>
        <v/>
      </c>
      <c r="N9" s="233"/>
      <c r="O9" s="233"/>
      <c r="P9" s="233"/>
      <c r="Q9" s="233"/>
      <c r="R9" s="86">
        <f t="shared" si="13"/>
        <v>0</v>
      </c>
      <c r="S9" s="86">
        <f t="shared" si="14"/>
        <v>0</v>
      </c>
      <c r="T9" s="86">
        <f t="shared" si="15"/>
        <v>0</v>
      </c>
      <c r="U9" s="233"/>
      <c r="V9" s="233"/>
      <c r="W9" s="233"/>
      <c r="X9" s="233"/>
      <c r="Y9" s="233"/>
      <c r="Z9" s="233"/>
      <c r="AA9" s="233"/>
      <c r="AB9" s="233"/>
      <c r="AC9" s="234"/>
      <c r="AD9" s="233"/>
      <c r="AE9" s="233"/>
      <c r="AF9" s="233"/>
      <c r="AG9" s="233"/>
      <c r="AH9" s="233"/>
      <c r="AI9" s="233"/>
      <c r="AJ9" s="86">
        <f t="shared" si="16"/>
        <v>0</v>
      </c>
      <c r="AK9" s="86">
        <f t="shared" si="17"/>
        <v>0</v>
      </c>
      <c r="AL9" s="233"/>
      <c r="AM9" s="233"/>
      <c r="AN9" s="233"/>
      <c r="AO9" s="233"/>
      <c r="AP9" s="238"/>
      <c r="AQ9" s="233"/>
      <c r="AR9" s="239"/>
      <c r="AS9" s="238"/>
      <c r="AT9" s="202">
        <f t="shared" si="1"/>
        <v>0</v>
      </c>
      <c r="AU9" s="238"/>
      <c r="AV9" s="202">
        <f t="shared" si="2"/>
        <v>0</v>
      </c>
      <c r="AW9" s="238"/>
      <c r="AX9" s="202">
        <f t="shared" si="3"/>
        <v>0</v>
      </c>
      <c r="AY9" s="233"/>
      <c r="AZ9" s="233"/>
      <c r="BA9" s="233"/>
      <c r="BB9" s="233"/>
      <c r="BC9" s="197">
        <f t="shared" si="18"/>
        <v>0</v>
      </c>
      <c r="BD9" s="197">
        <f t="shared" si="19"/>
        <v>0</v>
      </c>
      <c r="BE9" s="86">
        <f t="shared" si="20"/>
        <v>0</v>
      </c>
      <c r="BF9" s="236"/>
      <c r="BG9" s="236"/>
      <c r="BH9" s="237"/>
      <c r="BI9" s="233"/>
      <c r="BJ9" s="233"/>
      <c r="BK9" s="233"/>
      <c r="BL9" s="233"/>
      <c r="BM9" s="233"/>
      <c r="BN9" s="233"/>
      <c r="BO9" s="240"/>
      <c r="BP9" s="240"/>
      <c r="BQ9" s="81">
        <f t="shared" si="4"/>
        <v>0</v>
      </c>
      <c r="BR9" s="240"/>
      <c r="BS9" s="240"/>
      <c r="BT9" s="240"/>
      <c r="BU9" s="81">
        <f t="shared" si="5"/>
        <v>0</v>
      </c>
      <c r="BV9" s="241"/>
      <c r="BW9" s="240"/>
      <c r="BX9" s="240"/>
      <c r="BY9" s="240"/>
      <c r="BZ9" s="240"/>
      <c r="CA9" s="198">
        <f t="shared" si="6"/>
        <v>0</v>
      </c>
      <c r="CB9" s="200">
        <f t="shared" si="21"/>
        <v>0</v>
      </c>
      <c r="CC9" s="200">
        <f t="shared" si="7"/>
        <v>0</v>
      </c>
      <c r="CD9" s="200">
        <f t="shared" si="8"/>
        <v>0</v>
      </c>
      <c r="CE9" s="200">
        <f t="shared" si="9"/>
        <v>0</v>
      </c>
      <c r="CF9" s="200">
        <f t="shared" si="10"/>
        <v>0</v>
      </c>
      <c r="CG9" s="199">
        <f t="shared" si="22"/>
        <v>0</v>
      </c>
      <c r="CH9" s="199">
        <f t="shared" si="11"/>
        <v>0</v>
      </c>
      <c r="CI9" s="199">
        <f t="shared" si="23"/>
        <v>0</v>
      </c>
      <c r="CJ9" s="199">
        <f t="shared" si="24"/>
        <v>0</v>
      </c>
      <c r="CK9" s="198">
        <f t="shared" si="25"/>
        <v>0</v>
      </c>
      <c r="CL9" s="198">
        <f t="shared" si="26"/>
        <v>0</v>
      </c>
      <c r="CM9" s="81">
        <f t="shared" si="12"/>
        <v>0</v>
      </c>
      <c r="CN9" s="201">
        <f t="shared" si="27"/>
        <v>0</v>
      </c>
      <c r="CO9" s="198">
        <f t="shared" si="28"/>
        <v>0</v>
      </c>
      <c r="CQ9" s="266">
        <f t="shared" si="29"/>
        <v>0</v>
      </c>
    </row>
    <row r="10" spans="1:95" x14ac:dyDescent="0.25">
      <c r="A10" s="86" t="s">
        <v>168</v>
      </c>
      <c r="B10" s="170"/>
      <c r="C10" s="170"/>
      <c r="D10" s="170"/>
      <c r="E10" s="170"/>
      <c r="F10" s="170"/>
      <c r="G10" s="170"/>
      <c r="H10" s="233"/>
      <c r="I10" s="233"/>
      <c r="J10" s="233"/>
      <c r="K10" s="233"/>
      <c r="L10" s="233"/>
      <c r="M10" s="86" t="str">
        <f t="shared" si="0"/>
        <v/>
      </c>
      <c r="N10" s="233"/>
      <c r="O10" s="233"/>
      <c r="P10" s="233"/>
      <c r="Q10" s="233"/>
      <c r="R10" s="86">
        <f t="shared" si="13"/>
        <v>0</v>
      </c>
      <c r="S10" s="86">
        <f t="shared" si="14"/>
        <v>0</v>
      </c>
      <c r="T10" s="86">
        <f t="shared" si="15"/>
        <v>0</v>
      </c>
      <c r="U10" s="233"/>
      <c r="V10" s="233"/>
      <c r="W10" s="233"/>
      <c r="X10" s="233"/>
      <c r="Y10" s="233"/>
      <c r="Z10" s="233"/>
      <c r="AA10" s="233"/>
      <c r="AB10" s="233"/>
      <c r="AC10" s="234"/>
      <c r="AD10" s="233"/>
      <c r="AE10" s="233"/>
      <c r="AF10" s="233"/>
      <c r="AG10" s="233"/>
      <c r="AH10" s="233"/>
      <c r="AI10" s="233"/>
      <c r="AJ10" s="86">
        <f t="shared" si="16"/>
        <v>0</v>
      </c>
      <c r="AK10" s="86">
        <f t="shared" si="17"/>
        <v>0</v>
      </c>
      <c r="AL10" s="233"/>
      <c r="AM10" s="233"/>
      <c r="AN10" s="233"/>
      <c r="AO10" s="233"/>
      <c r="AP10" s="238"/>
      <c r="AQ10" s="233"/>
      <c r="AR10" s="239"/>
      <c r="AS10" s="238"/>
      <c r="AT10" s="202">
        <f t="shared" si="1"/>
        <v>0</v>
      </c>
      <c r="AU10" s="238"/>
      <c r="AV10" s="202">
        <f t="shared" si="2"/>
        <v>0</v>
      </c>
      <c r="AW10" s="238"/>
      <c r="AX10" s="202">
        <f t="shared" si="3"/>
        <v>0</v>
      </c>
      <c r="AY10" s="233"/>
      <c r="AZ10" s="233"/>
      <c r="BA10" s="233"/>
      <c r="BB10" s="233"/>
      <c r="BC10" s="197">
        <f t="shared" si="18"/>
        <v>0</v>
      </c>
      <c r="BD10" s="197">
        <f t="shared" si="19"/>
        <v>0</v>
      </c>
      <c r="BE10" s="86">
        <f t="shared" si="20"/>
        <v>0</v>
      </c>
      <c r="BF10" s="236"/>
      <c r="BG10" s="236"/>
      <c r="BH10" s="237"/>
      <c r="BI10" s="233"/>
      <c r="BJ10" s="233"/>
      <c r="BK10" s="233"/>
      <c r="BL10" s="233"/>
      <c r="BM10" s="233"/>
      <c r="BN10" s="233"/>
      <c r="BO10" s="240"/>
      <c r="BP10" s="240"/>
      <c r="BQ10" s="81">
        <f t="shared" si="4"/>
        <v>0</v>
      </c>
      <c r="BR10" s="240"/>
      <c r="BS10" s="240"/>
      <c r="BT10" s="240"/>
      <c r="BU10" s="81">
        <f t="shared" si="5"/>
        <v>0</v>
      </c>
      <c r="BV10" s="241"/>
      <c r="BW10" s="240"/>
      <c r="BX10" s="240"/>
      <c r="BY10" s="240"/>
      <c r="BZ10" s="240"/>
      <c r="CA10" s="198">
        <f t="shared" si="6"/>
        <v>0</v>
      </c>
      <c r="CB10" s="200">
        <f t="shared" si="21"/>
        <v>0</v>
      </c>
      <c r="CC10" s="200">
        <f t="shared" si="7"/>
        <v>0</v>
      </c>
      <c r="CD10" s="200">
        <f t="shared" si="8"/>
        <v>0</v>
      </c>
      <c r="CE10" s="200">
        <f t="shared" si="9"/>
        <v>0</v>
      </c>
      <c r="CF10" s="200">
        <f t="shared" si="10"/>
        <v>0</v>
      </c>
      <c r="CG10" s="199">
        <f t="shared" si="22"/>
        <v>0</v>
      </c>
      <c r="CH10" s="199">
        <f t="shared" si="11"/>
        <v>0</v>
      </c>
      <c r="CI10" s="199">
        <f t="shared" si="23"/>
        <v>0</v>
      </c>
      <c r="CJ10" s="199">
        <f t="shared" si="24"/>
        <v>0</v>
      </c>
      <c r="CK10" s="198">
        <f t="shared" si="25"/>
        <v>0</v>
      </c>
      <c r="CL10" s="198">
        <f t="shared" si="26"/>
        <v>0</v>
      </c>
      <c r="CM10" s="81">
        <f t="shared" si="12"/>
        <v>0</v>
      </c>
      <c r="CN10" s="201">
        <f t="shared" si="27"/>
        <v>0</v>
      </c>
      <c r="CO10" s="198">
        <f t="shared" si="28"/>
        <v>0</v>
      </c>
      <c r="CQ10" s="266">
        <f t="shared" si="29"/>
        <v>0</v>
      </c>
    </row>
    <row r="11" spans="1:95" x14ac:dyDescent="0.25">
      <c r="A11" s="86" t="s">
        <v>169</v>
      </c>
      <c r="B11" s="170"/>
      <c r="C11" s="170"/>
      <c r="D11" s="170"/>
      <c r="E11" s="170"/>
      <c r="F11" s="170"/>
      <c r="G11" s="170"/>
      <c r="H11" s="233"/>
      <c r="I11" s="233"/>
      <c r="J11" s="233"/>
      <c r="K11" s="233"/>
      <c r="L11" s="233"/>
      <c r="M11" s="86" t="str">
        <f t="shared" si="0"/>
        <v/>
      </c>
      <c r="N11" s="233"/>
      <c r="O11" s="233"/>
      <c r="P11" s="233"/>
      <c r="Q11" s="233"/>
      <c r="R11" s="86">
        <f t="shared" si="13"/>
        <v>0</v>
      </c>
      <c r="S11" s="86">
        <f t="shared" si="14"/>
        <v>0</v>
      </c>
      <c r="T11" s="86">
        <f t="shared" si="15"/>
        <v>0</v>
      </c>
      <c r="U11" s="233"/>
      <c r="V11" s="233"/>
      <c r="W11" s="233"/>
      <c r="X11" s="233"/>
      <c r="Y11" s="233"/>
      <c r="Z11" s="233"/>
      <c r="AA11" s="233"/>
      <c r="AB11" s="233"/>
      <c r="AC11" s="234"/>
      <c r="AD11" s="233"/>
      <c r="AE11" s="233"/>
      <c r="AF11" s="233"/>
      <c r="AG11" s="233"/>
      <c r="AH11" s="233"/>
      <c r="AI11" s="233"/>
      <c r="AJ11" s="86">
        <f t="shared" si="16"/>
        <v>0</v>
      </c>
      <c r="AK11" s="86">
        <f t="shared" si="17"/>
        <v>0</v>
      </c>
      <c r="AL11" s="233"/>
      <c r="AM11" s="233"/>
      <c r="AN11" s="233"/>
      <c r="AO11" s="233"/>
      <c r="AP11" s="238"/>
      <c r="AQ11" s="233"/>
      <c r="AR11" s="239"/>
      <c r="AS11" s="238"/>
      <c r="AT11" s="202">
        <f t="shared" si="1"/>
        <v>0</v>
      </c>
      <c r="AU11" s="238"/>
      <c r="AV11" s="202">
        <f t="shared" si="2"/>
        <v>0</v>
      </c>
      <c r="AW11" s="238"/>
      <c r="AX11" s="202">
        <f t="shared" si="3"/>
        <v>0</v>
      </c>
      <c r="AY11" s="233"/>
      <c r="AZ11" s="233"/>
      <c r="BA11" s="233"/>
      <c r="BB11" s="233"/>
      <c r="BC11" s="197">
        <f t="shared" si="18"/>
        <v>0</v>
      </c>
      <c r="BD11" s="197">
        <f t="shared" si="19"/>
        <v>0</v>
      </c>
      <c r="BE11" s="86">
        <f t="shared" si="20"/>
        <v>0</v>
      </c>
      <c r="BF11" s="236"/>
      <c r="BG11" s="236"/>
      <c r="BH11" s="237"/>
      <c r="BI11" s="233"/>
      <c r="BJ11" s="233"/>
      <c r="BK11" s="233"/>
      <c r="BL11" s="233"/>
      <c r="BM11" s="233"/>
      <c r="BN11" s="233"/>
      <c r="BO11" s="240"/>
      <c r="BP11" s="240"/>
      <c r="BQ11" s="81">
        <f t="shared" si="4"/>
        <v>0</v>
      </c>
      <c r="BR11" s="240"/>
      <c r="BS11" s="240"/>
      <c r="BT11" s="240"/>
      <c r="BU11" s="81">
        <f t="shared" si="5"/>
        <v>0</v>
      </c>
      <c r="BV11" s="241"/>
      <c r="BW11" s="240"/>
      <c r="BX11" s="240"/>
      <c r="BY11" s="240"/>
      <c r="BZ11" s="240"/>
      <c r="CA11" s="198">
        <f t="shared" si="6"/>
        <v>0</v>
      </c>
      <c r="CB11" s="200">
        <f t="shared" si="21"/>
        <v>0</v>
      </c>
      <c r="CC11" s="200">
        <f t="shared" si="7"/>
        <v>0</v>
      </c>
      <c r="CD11" s="200">
        <f t="shared" si="8"/>
        <v>0</v>
      </c>
      <c r="CE11" s="200">
        <f t="shared" si="9"/>
        <v>0</v>
      </c>
      <c r="CF11" s="200">
        <f t="shared" si="10"/>
        <v>0</v>
      </c>
      <c r="CG11" s="199">
        <f t="shared" si="22"/>
        <v>0</v>
      </c>
      <c r="CH11" s="199">
        <f t="shared" si="11"/>
        <v>0</v>
      </c>
      <c r="CI11" s="199">
        <f t="shared" si="23"/>
        <v>0</v>
      </c>
      <c r="CJ11" s="199">
        <f t="shared" si="24"/>
        <v>0</v>
      </c>
      <c r="CK11" s="198">
        <f t="shared" si="25"/>
        <v>0</v>
      </c>
      <c r="CL11" s="198">
        <f t="shared" si="26"/>
        <v>0</v>
      </c>
      <c r="CM11" s="81">
        <f t="shared" si="12"/>
        <v>0</v>
      </c>
      <c r="CN11" s="201">
        <f t="shared" si="27"/>
        <v>0</v>
      </c>
      <c r="CO11" s="198">
        <f t="shared" si="28"/>
        <v>0</v>
      </c>
      <c r="CQ11" s="266">
        <f t="shared" si="29"/>
        <v>0</v>
      </c>
    </row>
    <row r="12" spans="1:95" x14ac:dyDescent="0.25">
      <c r="A12" s="86" t="s">
        <v>170</v>
      </c>
      <c r="B12" s="170"/>
      <c r="C12" s="170"/>
      <c r="D12" s="170"/>
      <c r="E12" s="170"/>
      <c r="F12" s="170"/>
      <c r="G12" s="170"/>
      <c r="H12" s="233"/>
      <c r="I12" s="233"/>
      <c r="J12" s="233"/>
      <c r="K12" s="233"/>
      <c r="L12" s="233"/>
      <c r="M12" s="86" t="str">
        <f t="shared" si="0"/>
        <v/>
      </c>
      <c r="N12" s="233"/>
      <c r="O12" s="233"/>
      <c r="P12" s="233"/>
      <c r="Q12" s="233"/>
      <c r="R12" s="86">
        <f t="shared" si="13"/>
        <v>0</v>
      </c>
      <c r="S12" s="86">
        <f t="shared" si="14"/>
        <v>0</v>
      </c>
      <c r="T12" s="86">
        <f t="shared" si="15"/>
        <v>0</v>
      </c>
      <c r="U12" s="233"/>
      <c r="V12" s="233"/>
      <c r="W12" s="233"/>
      <c r="X12" s="233"/>
      <c r="Y12" s="233"/>
      <c r="Z12" s="233"/>
      <c r="AA12" s="233"/>
      <c r="AB12" s="233"/>
      <c r="AC12" s="234"/>
      <c r="AD12" s="233"/>
      <c r="AE12" s="233"/>
      <c r="AF12" s="233"/>
      <c r="AG12" s="233"/>
      <c r="AH12" s="233"/>
      <c r="AI12" s="233"/>
      <c r="AJ12" s="86">
        <f t="shared" si="16"/>
        <v>0</v>
      </c>
      <c r="AK12" s="86">
        <f t="shared" si="17"/>
        <v>0</v>
      </c>
      <c r="AL12" s="233"/>
      <c r="AM12" s="233"/>
      <c r="AN12" s="233"/>
      <c r="AO12" s="233"/>
      <c r="AP12" s="238"/>
      <c r="AQ12" s="233"/>
      <c r="AR12" s="239"/>
      <c r="AS12" s="238"/>
      <c r="AT12" s="202">
        <f t="shared" si="1"/>
        <v>0</v>
      </c>
      <c r="AU12" s="238"/>
      <c r="AV12" s="202">
        <f t="shared" si="2"/>
        <v>0</v>
      </c>
      <c r="AW12" s="238"/>
      <c r="AX12" s="202">
        <f t="shared" si="3"/>
        <v>0</v>
      </c>
      <c r="AY12" s="233"/>
      <c r="AZ12" s="233"/>
      <c r="BA12" s="233"/>
      <c r="BB12" s="233"/>
      <c r="BC12" s="197">
        <f t="shared" si="18"/>
        <v>0</v>
      </c>
      <c r="BD12" s="197">
        <f t="shared" si="19"/>
        <v>0</v>
      </c>
      <c r="BE12" s="86">
        <f t="shared" si="20"/>
        <v>0</v>
      </c>
      <c r="BF12" s="236"/>
      <c r="BG12" s="236"/>
      <c r="BH12" s="237"/>
      <c r="BI12" s="233"/>
      <c r="BJ12" s="233"/>
      <c r="BK12" s="233"/>
      <c r="BL12" s="233"/>
      <c r="BM12" s="233"/>
      <c r="BN12" s="233"/>
      <c r="BO12" s="240"/>
      <c r="BP12" s="240"/>
      <c r="BQ12" s="81">
        <f t="shared" si="4"/>
        <v>0</v>
      </c>
      <c r="BR12" s="240"/>
      <c r="BS12" s="240"/>
      <c r="BT12" s="240"/>
      <c r="BU12" s="81">
        <f t="shared" si="5"/>
        <v>0</v>
      </c>
      <c r="BV12" s="241"/>
      <c r="BW12" s="240"/>
      <c r="BX12" s="240"/>
      <c r="BY12" s="240"/>
      <c r="BZ12" s="240"/>
      <c r="CA12" s="198">
        <f t="shared" si="6"/>
        <v>0</v>
      </c>
      <c r="CB12" s="200">
        <f t="shared" si="21"/>
        <v>0</v>
      </c>
      <c r="CC12" s="200">
        <f t="shared" si="7"/>
        <v>0</v>
      </c>
      <c r="CD12" s="200">
        <f t="shared" si="8"/>
        <v>0</v>
      </c>
      <c r="CE12" s="200">
        <f t="shared" si="9"/>
        <v>0</v>
      </c>
      <c r="CF12" s="200">
        <f t="shared" si="10"/>
        <v>0</v>
      </c>
      <c r="CG12" s="199">
        <f t="shared" si="22"/>
        <v>0</v>
      </c>
      <c r="CH12" s="199">
        <f t="shared" si="11"/>
        <v>0</v>
      </c>
      <c r="CI12" s="199">
        <f t="shared" si="23"/>
        <v>0</v>
      </c>
      <c r="CJ12" s="199">
        <f t="shared" si="24"/>
        <v>0</v>
      </c>
      <c r="CK12" s="198">
        <f t="shared" si="25"/>
        <v>0</v>
      </c>
      <c r="CL12" s="198">
        <f t="shared" si="26"/>
        <v>0</v>
      </c>
      <c r="CM12" s="81">
        <f t="shared" si="12"/>
        <v>0</v>
      </c>
      <c r="CN12" s="201">
        <f t="shared" si="27"/>
        <v>0</v>
      </c>
      <c r="CO12" s="198">
        <f t="shared" si="28"/>
        <v>0</v>
      </c>
      <c r="CQ12" s="266">
        <f t="shared" si="29"/>
        <v>0</v>
      </c>
    </row>
    <row r="13" spans="1:95" x14ac:dyDescent="0.25">
      <c r="A13" s="86" t="s">
        <v>171</v>
      </c>
      <c r="B13" s="170"/>
      <c r="C13" s="170"/>
      <c r="D13" s="170"/>
      <c r="E13" s="170"/>
      <c r="F13" s="170"/>
      <c r="G13" s="170"/>
      <c r="H13" s="233"/>
      <c r="I13" s="233"/>
      <c r="J13" s="233"/>
      <c r="K13" s="233"/>
      <c r="L13" s="233"/>
      <c r="M13" s="86" t="str">
        <f t="shared" si="0"/>
        <v/>
      </c>
      <c r="N13" s="233"/>
      <c r="O13" s="233"/>
      <c r="P13" s="233"/>
      <c r="Q13" s="233"/>
      <c r="R13" s="86">
        <f t="shared" si="13"/>
        <v>0</v>
      </c>
      <c r="S13" s="86">
        <f t="shared" si="14"/>
        <v>0</v>
      </c>
      <c r="T13" s="86">
        <f t="shared" si="15"/>
        <v>0</v>
      </c>
      <c r="U13" s="233"/>
      <c r="V13" s="233"/>
      <c r="W13" s="233"/>
      <c r="X13" s="233"/>
      <c r="Y13" s="233"/>
      <c r="Z13" s="233"/>
      <c r="AA13" s="233"/>
      <c r="AB13" s="233"/>
      <c r="AC13" s="234"/>
      <c r="AD13" s="233"/>
      <c r="AE13" s="233"/>
      <c r="AF13" s="233"/>
      <c r="AG13" s="233"/>
      <c r="AH13" s="233"/>
      <c r="AI13" s="233"/>
      <c r="AJ13" s="86">
        <f t="shared" si="16"/>
        <v>0</v>
      </c>
      <c r="AK13" s="86">
        <f t="shared" si="17"/>
        <v>0</v>
      </c>
      <c r="AL13" s="233"/>
      <c r="AM13" s="233"/>
      <c r="AN13" s="233"/>
      <c r="AO13" s="233"/>
      <c r="AP13" s="238"/>
      <c r="AQ13" s="233"/>
      <c r="AR13" s="239"/>
      <c r="AS13" s="238"/>
      <c r="AT13" s="202">
        <f t="shared" si="1"/>
        <v>0</v>
      </c>
      <c r="AU13" s="238"/>
      <c r="AV13" s="202">
        <f t="shared" si="2"/>
        <v>0</v>
      </c>
      <c r="AW13" s="238"/>
      <c r="AX13" s="202">
        <f t="shared" si="3"/>
        <v>0</v>
      </c>
      <c r="AY13" s="233"/>
      <c r="AZ13" s="233"/>
      <c r="BA13" s="233"/>
      <c r="BB13" s="233"/>
      <c r="BC13" s="197">
        <f t="shared" si="18"/>
        <v>0</v>
      </c>
      <c r="BD13" s="197">
        <f t="shared" si="19"/>
        <v>0</v>
      </c>
      <c r="BE13" s="86">
        <f t="shared" si="20"/>
        <v>0</v>
      </c>
      <c r="BF13" s="236"/>
      <c r="BG13" s="236"/>
      <c r="BH13" s="237"/>
      <c r="BI13" s="233"/>
      <c r="BJ13" s="233"/>
      <c r="BK13" s="233"/>
      <c r="BL13" s="233"/>
      <c r="BM13" s="233"/>
      <c r="BN13" s="233"/>
      <c r="BO13" s="240"/>
      <c r="BP13" s="240"/>
      <c r="BQ13" s="81">
        <f t="shared" si="4"/>
        <v>0</v>
      </c>
      <c r="BR13" s="240"/>
      <c r="BS13" s="240"/>
      <c r="BT13" s="240"/>
      <c r="BU13" s="81">
        <f t="shared" si="5"/>
        <v>0</v>
      </c>
      <c r="BV13" s="241"/>
      <c r="BW13" s="240"/>
      <c r="BX13" s="240"/>
      <c r="BY13" s="240"/>
      <c r="BZ13" s="240"/>
      <c r="CA13" s="198">
        <f t="shared" si="6"/>
        <v>0</v>
      </c>
      <c r="CB13" s="200">
        <f t="shared" si="21"/>
        <v>0</v>
      </c>
      <c r="CC13" s="200">
        <f t="shared" si="7"/>
        <v>0</v>
      </c>
      <c r="CD13" s="200">
        <f t="shared" si="8"/>
        <v>0</v>
      </c>
      <c r="CE13" s="200">
        <f t="shared" si="9"/>
        <v>0</v>
      </c>
      <c r="CF13" s="200">
        <f t="shared" si="10"/>
        <v>0</v>
      </c>
      <c r="CG13" s="199">
        <f t="shared" si="22"/>
        <v>0</v>
      </c>
      <c r="CH13" s="199">
        <f t="shared" si="11"/>
        <v>0</v>
      </c>
      <c r="CI13" s="199">
        <f t="shared" si="23"/>
        <v>0</v>
      </c>
      <c r="CJ13" s="199">
        <f t="shared" si="24"/>
        <v>0</v>
      </c>
      <c r="CK13" s="198">
        <f t="shared" si="25"/>
        <v>0</v>
      </c>
      <c r="CL13" s="198">
        <f t="shared" si="26"/>
        <v>0</v>
      </c>
      <c r="CM13" s="81">
        <f t="shared" si="12"/>
        <v>0</v>
      </c>
      <c r="CN13" s="201">
        <f t="shared" si="27"/>
        <v>0</v>
      </c>
      <c r="CO13" s="198">
        <f t="shared" si="28"/>
        <v>0</v>
      </c>
      <c r="CQ13" s="266">
        <f t="shared" si="29"/>
        <v>0</v>
      </c>
    </row>
    <row r="14" spans="1:95" x14ac:dyDescent="0.25">
      <c r="A14" s="86" t="s">
        <v>172</v>
      </c>
      <c r="B14" s="170"/>
      <c r="C14" s="170"/>
      <c r="D14" s="170"/>
      <c r="E14" s="170"/>
      <c r="F14" s="170"/>
      <c r="G14" s="170"/>
      <c r="H14" s="233"/>
      <c r="I14" s="233"/>
      <c r="J14" s="233"/>
      <c r="K14" s="233"/>
      <c r="L14" s="233"/>
      <c r="M14" s="86" t="str">
        <f t="shared" si="0"/>
        <v/>
      </c>
      <c r="N14" s="233"/>
      <c r="O14" s="233"/>
      <c r="P14" s="233"/>
      <c r="Q14" s="233"/>
      <c r="R14" s="86">
        <f t="shared" si="13"/>
        <v>0</v>
      </c>
      <c r="S14" s="86">
        <f t="shared" si="14"/>
        <v>0</v>
      </c>
      <c r="T14" s="86">
        <f t="shared" si="15"/>
        <v>0</v>
      </c>
      <c r="U14" s="233"/>
      <c r="V14" s="233"/>
      <c r="W14" s="233"/>
      <c r="X14" s="233"/>
      <c r="Y14" s="233"/>
      <c r="Z14" s="233"/>
      <c r="AA14" s="233"/>
      <c r="AB14" s="233"/>
      <c r="AC14" s="234"/>
      <c r="AD14" s="233"/>
      <c r="AE14" s="233"/>
      <c r="AF14" s="233"/>
      <c r="AG14" s="233"/>
      <c r="AH14" s="233"/>
      <c r="AI14" s="233"/>
      <c r="AJ14" s="86">
        <f t="shared" si="16"/>
        <v>0</v>
      </c>
      <c r="AK14" s="86">
        <f t="shared" si="17"/>
        <v>0</v>
      </c>
      <c r="AL14" s="233"/>
      <c r="AM14" s="233"/>
      <c r="AN14" s="233"/>
      <c r="AO14" s="233"/>
      <c r="AP14" s="238"/>
      <c r="AQ14" s="233"/>
      <c r="AR14" s="239"/>
      <c r="AS14" s="238"/>
      <c r="AT14" s="202">
        <f t="shared" si="1"/>
        <v>0</v>
      </c>
      <c r="AU14" s="238"/>
      <c r="AV14" s="202">
        <f t="shared" si="2"/>
        <v>0</v>
      </c>
      <c r="AW14" s="238"/>
      <c r="AX14" s="202">
        <f t="shared" si="3"/>
        <v>0</v>
      </c>
      <c r="AY14" s="233"/>
      <c r="AZ14" s="233"/>
      <c r="BA14" s="233"/>
      <c r="BB14" s="233"/>
      <c r="BC14" s="197">
        <f t="shared" si="18"/>
        <v>0</v>
      </c>
      <c r="BD14" s="197">
        <f t="shared" si="19"/>
        <v>0</v>
      </c>
      <c r="BE14" s="86">
        <f t="shared" si="20"/>
        <v>0</v>
      </c>
      <c r="BF14" s="236"/>
      <c r="BG14" s="236"/>
      <c r="BH14" s="237"/>
      <c r="BI14" s="233"/>
      <c r="BJ14" s="233"/>
      <c r="BK14" s="233"/>
      <c r="BL14" s="233"/>
      <c r="BM14" s="233"/>
      <c r="BN14" s="233"/>
      <c r="BO14" s="240"/>
      <c r="BP14" s="240"/>
      <c r="BQ14" s="81">
        <f t="shared" si="4"/>
        <v>0</v>
      </c>
      <c r="BR14" s="240"/>
      <c r="BS14" s="240"/>
      <c r="BT14" s="240"/>
      <c r="BU14" s="81">
        <f t="shared" si="5"/>
        <v>0</v>
      </c>
      <c r="BV14" s="241"/>
      <c r="BW14" s="240"/>
      <c r="BX14" s="240"/>
      <c r="BY14" s="240"/>
      <c r="BZ14" s="240"/>
      <c r="CA14" s="198">
        <f t="shared" si="6"/>
        <v>0</v>
      </c>
      <c r="CB14" s="200">
        <f t="shared" si="21"/>
        <v>0</v>
      </c>
      <c r="CC14" s="200">
        <f t="shared" si="7"/>
        <v>0</v>
      </c>
      <c r="CD14" s="200">
        <f t="shared" si="8"/>
        <v>0</v>
      </c>
      <c r="CE14" s="200">
        <f t="shared" si="9"/>
        <v>0</v>
      </c>
      <c r="CF14" s="200">
        <f t="shared" si="10"/>
        <v>0</v>
      </c>
      <c r="CG14" s="199">
        <f t="shared" si="22"/>
        <v>0</v>
      </c>
      <c r="CH14" s="199">
        <f t="shared" si="11"/>
        <v>0</v>
      </c>
      <c r="CI14" s="199">
        <f t="shared" si="23"/>
        <v>0</v>
      </c>
      <c r="CJ14" s="199">
        <f t="shared" si="24"/>
        <v>0</v>
      </c>
      <c r="CK14" s="198">
        <f t="shared" si="25"/>
        <v>0</v>
      </c>
      <c r="CL14" s="198">
        <f t="shared" si="26"/>
        <v>0</v>
      </c>
      <c r="CM14" s="81">
        <f t="shared" si="12"/>
        <v>0</v>
      </c>
      <c r="CN14" s="201">
        <f t="shared" si="27"/>
        <v>0</v>
      </c>
      <c r="CO14" s="198">
        <f t="shared" si="28"/>
        <v>0</v>
      </c>
      <c r="CQ14" s="266">
        <f t="shared" si="29"/>
        <v>0</v>
      </c>
    </row>
    <row r="15" spans="1:95" x14ac:dyDescent="0.25">
      <c r="A15" s="86" t="s">
        <v>173</v>
      </c>
      <c r="B15" s="170"/>
      <c r="C15" s="170"/>
      <c r="D15" s="170"/>
      <c r="E15" s="170"/>
      <c r="F15" s="170"/>
      <c r="G15" s="170"/>
      <c r="H15" s="233"/>
      <c r="I15" s="233"/>
      <c r="J15" s="233"/>
      <c r="K15" s="233"/>
      <c r="L15" s="233"/>
      <c r="M15" s="86" t="str">
        <f t="shared" si="0"/>
        <v/>
      </c>
      <c r="N15" s="233"/>
      <c r="O15" s="233"/>
      <c r="P15" s="233"/>
      <c r="Q15" s="233"/>
      <c r="R15" s="86">
        <f t="shared" si="13"/>
        <v>0</v>
      </c>
      <c r="S15" s="86">
        <f t="shared" si="14"/>
        <v>0</v>
      </c>
      <c r="T15" s="86">
        <f t="shared" si="15"/>
        <v>0</v>
      </c>
      <c r="U15" s="233"/>
      <c r="V15" s="233"/>
      <c r="W15" s="233"/>
      <c r="X15" s="233"/>
      <c r="Y15" s="233"/>
      <c r="Z15" s="233"/>
      <c r="AA15" s="233"/>
      <c r="AB15" s="233"/>
      <c r="AC15" s="234"/>
      <c r="AD15" s="233"/>
      <c r="AE15" s="233"/>
      <c r="AF15" s="233"/>
      <c r="AG15" s="233"/>
      <c r="AH15" s="233"/>
      <c r="AI15" s="233"/>
      <c r="AJ15" s="86">
        <f t="shared" si="16"/>
        <v>0</v>
      </c>
      <c r="AK15" s="86">
        <f t="shared" si="17"/>
        <v>0</v>
      </c>
      <c r="AL15" s="233"/>
      <c r="AM15" s="233"/>
      <c r="AN15" s="233"/>
      <c r="AO15" s="233"/>
      <c r="AP15" s="238"/>
      <c r="AQ15" s="233"/>
      <c r="AR15" s="239"/>
      <c r="AS15" s="238"/>
      <c r="AT15" s="202">
        <f t="shared" si="1"/>
        <v>0</v>
      </c>
      <c r="AU15" s="238"/>
      <c r="AV15" s="202">
        <f t="shared" si="2"/>
        <v>0</v>
      </c>
      <c r="AW15" s="238"/>
      <c r="AX15" s="202">
        <f t="shared" si="3"/>
        <v>0</v>
      </c>
      <c r="AY15" s="233"/>
      <c r="AZ15" s="233"/>
      <c r="BA15" s="233"/>
      <c r="BB15" s="233"/>
      <c r="BC15" s="197">
        <f t="shared" si="18"/>
        <v>0</v>
      </c>
      <c r="BD15" s="197">
        <f t="shared" si="19"/>
        <v>0</v>
      </c>
      <c r="BE15" s="86">
        <f t="shared" si="20"/>
        <v>0</v>
      </c>
      <c r="BF15" s="236"/>
      <c r="BG15" s="236"/>
      <c r="BH15" s="237"/>
      <c r="BI15" s="233"/>
      <c r="BJ15" s="233"/>
      <c r="BK15" s="233"/>
      <c r="BL15" s="233"/>
      <c r="BM15" s="233"/>
      <c r="BN15" s="233"/>
      <c r="BO15" s="240"/>
      <c r="BP15" s="240"/>
      <c r="BQ15" s="81">
        <f t="shared" si="4"/>
        <v>0</v>
      </c>
      <c r="BR15" s="240"/>
      <c r="BS15" s="240"/>
      <c r="BT15" s="240"/>
      <c r="BU15" s="81">
        <f t="shared" si="5"/>
        <v>0</v>
      </c>
      <c r="BV15" s="241"/>
      <c r="BW15" s="240"/>
      <c r="BX15" s="240"/>
      <c r="BY15" s="240"/>
      <c r="BZ15" s="240"/>
      <c r="CA15" s="198">
        <f t="shared" si="6"/>
        <v>0</v>
      </c>
      <c r="CB15" s="200">
        <f t="shared" si="21"/>
        <v>0</v>
      </c>
      <c r="CC15" s="200">
        <f t="shared" si="7"/>
        <v>0</v>
      </c>
      <c r="CD15" s="200">
        <f t="shared" si="8"/>
        <v>0</v>
      </c>
      <c r="CE15" s="200">
        <f t="shared" si="9"/>
        <v>0</v>
      </c>
      <c r="CF15" s="200">
        <f t="shared" si="10"/>
        <v>0</v>
      </c>
      <c r="CG15" s="199">
        <f t="shared" si="22"/>
        <v>0</v>
      </c>
      <c r="CH15" s="199">
        <f t="shared" si="11"/>
        <v>0</v>
      </c>
      <c r="CI15" s="199">
        <f t="shared" si="23"/>
        <v>0</v>
      </c>
      <c r="CJ15" s="199">
        <f t="shared" si="24"/>
        <v>0</v>
      </c>
      <c r="CK15" s="198">
        <f t="shared" si="25"/>
        <v>0</v>
      </c>
      <c r="CL15" s="198">
        <f t="shared" si="26"/>
        <v>0</v>
      </c>
      <c r="CM15" s="81">
        <f t="shared" si="12"/>
        <v>0</v>
      </c>
      <c r="CN15" s="201">
        <f t="shared" si="27"/>
        <v>0</v>
      </c>
      <c r="CO15" s="198">
        <f t="shared" si="28"/>
        <v>0</v>
      </c>
      <c r="CQ15" s="266">
        <f t="shared" si="29"/>
        <v>0</v>
      </c>
    </row>
    <row r="16" spans="1:95" x14ac:dyDescent="0.25">
      <c r="A16" s="86" t="s">
        <v>174</v>
      </c>
      <c r="B16" s="170"/>
      <c r="C16" s="170"/>
      <c r="D16" s="170"/>
      <c r="E16" s="170"/>
      <c r="F16" s="170"/>
      <c r="G16" s="170"/>
      <c r="H16" s="233"/>
      <c r="I16" s="233"/>
      <c r="J16" s="233"/>
      <c r="K16" s="233"/>
      <c r="L16" s="233"/>
      <c r="M16" s="86" t="str">
        <f t="shared" si="0"/>
        <v/>
      </c>
      <c r="N16" s="233"/>
      <c r="O16" s="233"/>
      <c r="P16" s="233"/>
      <c r="Q16" s="233"/>
      <c r="R16" s="86">
        <f t="shared" si="13"/>
        <v>0</v>
      </c>
      <c r="S16" s="86">
        <f t="shared" si="14"/>
        <v>0</v>
      </c>
      <c r="T16" s="86">
        <f t="shared" si="15"/>
        <v>0</v>
      </c>
      <c r="U16" s="233"/>
      <c r="V16" s="233"/>
      <c r="W16" s="233"/>
      <c r="X16" s="233"/>
      <c r="Y16" s="233"/>
      <c r="Z16" s="233"/>
      <c r="AA16" s="233"/>
      <c r="AB16" s="233"/>
      <c r="AC16" s="234"/>
      <c r="AD16" s="233"/>
      <c r="AE16" s="233"/>
      <c r="AF16" s="233"/>
      <c r="AG16" s="233"/>
      <c r="AH16" s="233"/>
      <c r="AI16" s="233"/>
      <c r="AJ16" s="86">
        <f t="shared" si="16"/>
        <v>0</v>
      </c>
      <c r="AK16" s="86">
        <f t="shared" si="17"/>
        <v>0</v>
      </c>
      <c r="AL16" s="233"/>
      <c r="AM16" s="233"/>
      <c r="AN16" s="233"/>
      <c r="AO16" s="233"/>
      <c r="AP16" s="238"/>
      <c r="AQ16" s="233"/>
      <c r="AR16" s="239"/>
      <c r="AS16" s="238"/>
      <c r="AT16" s="202">
        <f t="shared" si="1"/>
        <v>0</v>
      </c>
      <c r="AU16" s="238"/>
      <c r="AV16" s="202">
        <f t="shared" si="2"/>
        <v>0</v>
      </c>
      <c r="AW16" s="238"/>
      <c r="AX16" s="202">
        <f t="shared" si="3"/>
        <v>0</v>
      </c>
      <c r="AY16" s="233"/>
      <c r="AZ16" s="233"/>
      <c r="BA16" s="233"/>
      <c r="BB16" s="233"/>
      <c r="BC16" s="197">
        <f t="shared" si="18"/>
        <v>0</v>
      </c>
      <c r="BD16" s="197">
        <f t="shared" si="19"/>
        <v>0</v>
      </c>
      <c r="BE16" s="86">
        <f t="shared" si="20"/>
        <v>0</v>
      </c>
      <c r="BF16" s="236"/>
      <c r="BG16" s="236"/>
      <c r="BH16" s="237"/>
      <c r="BI16" s="233"/>
      <c r="BJ16" s="233"/>
      <c r="BK16" s="233"/>
      <c r="BL16" s="233"/>
      <c r="BM16" s="233"/>
      <c r="BN16" s="233"/>
      <c r="BO16" s="240"/>
      <c r="BP16" s="240"/>
      <c r="BQ16" s="81">
        <f t="shared" si="4"/>
        <v>0</v>
      </c>
      <c r="BR16" s="240"/>
      <c r="BS16" s="240"/>
      <c r="BT16" s="240"/>
      <c r="BU16" s="81">
        <f t="shared" si="5"/>
        <v>0</v>
      </c>
      <c r="BV16" s="241"/>
      <c r="BW16" s="240"/>
      <c r="BX16" s="240"/>
      <c r="BY16" s="240"/>
      <c r="BZ16" s="240"/>
      <c r="CA16" s="198">
        <f t="shared" si="6"/>
        <v>0</v>
      </c>
      <c r="CB16" s="200">
        <f t="shared" si="21"/>
        <v>0</v>
      </c>
      <c r="CC16" s="200">
        <f t="shared" si="7"/>
        <v>0</v>
      </c>
      <c r="CD16" s="200">
        <f t="shared" si="8"/>
        <v>0</v>
      </c>
      <c r="CE16" s="200">
        <f t="shared" si="9"/>
        <v>0</v>
      </c>
      <c r="CF16" s="200">
        <f t="shared" si="10"/>
        <v>0</v>
      </c>
      <c r="CG16" s="199">
        <f t="shared" si="22"/>
        <v>0</v>
      </c>
      <c r="CH16" s="199">
        <f t="shared" si="11"/>
        <v>0</v>
      </c>
      <c r="CI16" s="199">
        <f t="shared" si="23"/>
        <v>0</v>
      </c>
      <c r="CJ16" s="199">
        <f t="shared" si="24"/>
        <v>0</v>
      </c>
      <c r="CK16" s="198">
        <f t="shared" si="25"/>
        <v>0</v>
      </c>
      <c r="CL16" s="198">
        <f t="shared" si="26"/>
        <v>0</v>
      </c>
      <c r="CM16" s="81">
        <f t="shared" si="12"/>
        <v>0</v>
      </c>
      <c r="CN16" s="201">
        <f t="shared" si="27"/>
        <v>0</v>
      </c>
      <c r="CO16" s="198">
        <f t="shared" si="28"/>
        <v>0</v>
      </c>
      <c r="CQ16" s="266">
        <f t="shared" si="29"/>
        <v>0</v>
      </c>
    </row>
    <row r="17" spans="1:95" x14ac:dyDescent="0.25">
      <c r="A17" s="86" t="s">
        <v>175</v>
      </c>
      <c r="B17" s="170"/>
      <c r="C17" s="170"/>
      <c r="D17" s="170"/>
      <c r="E17" s="170"/>
      <c r="F17" s="170"/>
      <c r="G17" s="170"/>
      <c r="H17" s="233"/>
      <c r="I17" s="233"/>
      <c r="J17" s="233"/>
      <c r="K17" s="233"/>
      <c r="L17" s="233"/>
      <c r="M17" s="86" t="str">
        <f t="shared" si="0"/>
        <v/>
      </c>
      <c r="N17" s="233"/>
      <c r="O17" s="233"/>
      <c r="P17" s="233"/>
      <c r="Q17" s="233"/>
      <c r="R17" s="86">
        <f t="shared" si="13"/>
        <v>0</v>
      </c>
      <c r="S17" s="86">
        <f t="shared" si="14"/>
        <v>0</v>
      </c>
      <c r="T17" s="86">
        <f t="shared" si="15"/>
        <v>0</v>
      </c>
      <c r="U17" s="233"/>
      <c r="V17" s="233"/>
      <c r="W17" s="233"/>
      <c r="X17" s="233"/>
      <c r="Y17" s="233"/>
      <c r="Z17" s="233"/>
      <c r="AA17" s="233"/>
      <c r="AB17" s="233"/>
      <c r="AC17" s="234"/>
      <c r="AD17" s="233"/>
      <c r="AE17" s="233"/>
      <c r="AF17" s="233"/>
      <c r="AG17" s="233"/>
      <c r="AH17" s="233"/>
      <c r="AI17" s="233"/>
      <c r="AJ17" s="86">
        <f t="shared" si="16"/>
        <v>0</v>
      </c>
      <c r="AK17" s="86">
        <f t="shared" si="17"/>
        <v>0</v>
      </c>
      <c r="AL17" s="233"/>
      <c r="AM17" s="233"/>
      <c r="AN17" s="233"/>
      <c r="AO17" s="233"/>
      <c r="AP17" s="238"/>
      <c r="AQ17" s="233"/>
      <c r="AR17" s="239"/>
      <c r="AS17" s="238"/>
      <c r="AT17" s="202">
        <f t="shared" si="1"/>
        <v>0</v>
      </c>
      <c r="AU17" s="238"/>
      <c r="AV17" s="202">
        <f t="shared" si="2"/>
        <v>0</v>
      </c>
      <c r="AW17" s="238"/>
      <c r="AX17" s="202">
        <f t="shared" si="3"/>
        <v>0</v>
      </c>
      <c r="AY17" s="233"/>
      <c r="AZ17" s="233"/>
      <c r="BA17" s="233"/>
      <c r="BB17" s="233"/>
      <c r="BC17" s="197">
        <f t="shared" si="18"/>
        <v>0</v>
      </c>
      <c r="BD17" s="197">
        <f t="shared" si="19"/>
        <v>0</v>
      </c>
      <c r="BE17" s="86">
        <f t="shared" si="20"/>
        <v>0</v>
      </c>
      <c r="BF17" s="236"/>
      <c r="BG17" s="236"/>
      <c r="BH17" s="237"/>
      <c r="BI17" s="233"/>
      <c r="BJ17" s="233"/>
      <c r="BK17" s="233"/>
      <c r="BL17" s="233"/>
      <c r="BM17" s="233"/>
      <c r="BN17" s="233"/>
      <c r="BO17" s="240"/>
      <c r="BP17" s="240"/>
      <c r="BQ17" s="81">
        <f t="shared" si="4"/>
        <v>0</v>
      </c>
      <c r="BR17" s="240"/>
      <c r="BS17" s="240"/>
      <c r="BT17" s="240"/>
      <c r="BU17" s="81">
        <f t="shared" si="5"/>
        <v>0</v>
      </c>
      <c r="BV17" s="241"/>
      <c r="BW17" s="240"/>
      <c r="BX17" s="240"/>
      <c r="BY17" s="240"/>
      <c r="BZ17" s="240"/>
      <c r="CA17" s="198">
        <f t="shared" si="6"/>
        <v>0</v>
      </c>
      <c r="CB17" s="200">
        <f t="shared" si="21"/>
        <v>0</v>
      </c>
      <c r="CC17" s="200">
        <f t="shared" si="7"/>
        <v>0</v>
      </c>
      <c r="CD17" s="200">
        <f t="shared" si="8"/>
        <v>0</v>
      </c>
      <c r="CE17" s="200">
        <f t="shared" si="9"/>
        <v>0</v>
      </c>
      <c r="CF17" s="200">
        <f t="shared" si="10"/>
        <v>0</v>
      </c>
      <c r="CG17" s="199">
        <f t="shared" si="22"/>
        <v>0</v>
      </c>
      <c r="CH17" s="199">
        <f t="shared" si="11"/>
        <v>0</v>
      </c>
      <c r="CI17" s="199">
        <f t="shared" si="23"/>
        <v>0</v>
      </c>
      <c r="CJ17" s="199">
        <f t="shared" si="24"/>
        <v>0</v>
      </c>
      <c r="CK17" s="198">
        <f t="shared" si="25"/>
        <v>0</v>
      </c>
      <c r="CL17" s="198">
        <f t="shared" si="26"/>
        <v>0</v>
      </c>
      <c r="CM17" s="81">
        <f t="shared" si="12"/>
        <v>0</v>
      </c>
      <c r="CN17" s="201">
        <f t="shared" si="27"/>
        <v>0</v>
      </c>
      <c r="CO17" s="198">
        <f t="shared" si="28"/>
        <v>0</v>
      </c>
      <c r="CQ17" s="266">
        <f t="shared" si="29"/>
        <v>0</v>
      </c>
    </row>
    <row r="18" spans="1:95" x14ac:dyDescent="0.25">
      <c r="A18" s="86" t="s">
        <v>176</v>
      </c>
      <c r="B18" s="170"/>
      <c r="C18" s="170"/>
      <c r="D18" s="170"/>
      <c r="E18" s="170"/>
      <c r="F18" s="170"/>
      <c r="G18" s="170"/>
      <c r="H18" s="233"/>
      <c r="I18" s="233"/>
      <c r="J18" s="233"/>
      <c r="K18" s="233"/>
      <c r="L18" s="233"/>
      <c r="M18" s="86" t="str">
        <f t="shared" si="0"/>
        <v/>
      </c>
      <c r="N18" s="233"/>
      <c r="O18" s="233"/>
      <c r="P18" s="233"/>
      <c r="Q18" s="233"/>
      <c r="R18" s="86">
        <f t="shared" si="13"/>
        <v>0</v>
      </c>
      <c r="S18" s="86">
        <f t="shared" si="14"/>
        <v>0</v>
      </c>
      <c r="T18" s="86">
        <f t="shared" si="15"/>
        <v>0</v>
      </c>
      <c r="U18" s="233"/>
      <c r="V18" s="233"/>
      <c r="W18" s="233"/>
      <c r="X18" s="233"/>
      <c r="Y18" s="233"/>
      <c r="Z18" s="233"/>
      <c r="AA18" s="233"/>
      <c r="AB18" s="233"/>
      <c r="AC18" s="234"/>
      <c r="AD18" s="233"/>
      <c r="AE18" s="233"/>
      <c r="AF18" s="233"/>
      <c r="AG18" s="233"/>
      <c r="AH18" s="233"/>
      <c r="AI18" s="233"/>
      <c r="AJ18" s="86">
        <f t="shared" si="16"/>
        <v>0</v>
      </c>
      <c r="AK18" s="86">
        <f t="shared" si="17"/>
        <v>0</v>
      </c>
      <c r="AL18" s="233"/>
      <c r="AM18" s="233"/>
      <c r="AN18" s="233"/>
      <c r="AO18" s="233"/>
      <c r="AP18" s="238"/>
      <c r="AQ18" s="233"/>
      <c r="AR18" s="239"/>
      <c r="AS18" s="238"/>
      <c r="AT18" s="202">
        <f t="shared" si="1"/>
        <v>0</v>
      </c>
      <c r="AU18" s="238"/>
      <c r="AV18" s="202">
        <f t="shared" si="2"/>
        <v>0</v>
      </c>
      <c r="AW18" s="238"/>
      <c r="AX18" s="202">
        <f t="shared" si="3"/>
        <v>0</v>
      </c>
      <c r="AY18" s="233"/>
      <c r="AZ18" s="233"/>
      <c r="BA18" s="233"/>
      <c r="BB18" s="233"/>
      <c r="BC18" s="197">
        <f t="shared" si="18"/>
        <v>0</v>
      </c>
      <c r="BD18" s="197">
        <f t="shared" si="19"/>
        <v>0</v>
      </c>
      <c r="BE18" s="86">
        <f t="shared" si="20"/>
        <v>0</v>
      </c>
      <c r="BF18" s="236"/>
      <c r="BG18" s="236"/>
      <c r="BH18" s="237"/>
      <c r="BI18" s="233"/>
      <c r="BJ18" s="233"/>
      <c r="BK18" s="233"/>
      <c r="BL18" s="233"/>
      <c r="BM18" s="233"/>
      <c r="BN18" s="233"/>
      <c r="BO18" s="240"/>
      <c r="BP18" s="240"/>
      <c r="BQ18" s="81">
        <f t="shared" si="4"/>
        <v>0</v>
      </c>
      <c r="BR18" s="240"/>
      <c r="BS18" s="240"/>
      <c r="BT18" s="240"/>
      <c r="BU18" s="81">
        <f t="shared" si="5"/>
        <v>0</v>
      </c>
      <c r="BV18" s="241"/>
      <c r="BW18" s="240"/>
      <c r="BX18" s="240"/>
      <c r="BY18" s="240"/>
      <c r="BZ18" s="240"/>
      <c r="CA18" s="198">
        <f t="shared" si="6"/>
        <v>0</v>
      </c>
      <c r="CB18" s="200">
        <f t="shared" si="21"/>
        <v>0</v>
      </c>
      <c r="CC18" s="200">
        <f t="shared" si="7"/>
        <v>0</v>
      </c>
      <c r="CD18" s="200">
        <f t="shared" si="8"/>
        <v>0</v>
      </c>
      <c r="CE18" s="200">
        <f t="shared" si="9"/>
        <v>0</v>
      </c>
      <c r="CF18" s="200">
        <f t="shared" si="10"/>
        <v>0</v>
      </c>
      <c r="CG18" s="199">
        <f t="shared" si="22"/>
        <v>0</v>
      </c>
      <c r="CH18" s="199">
        <f t="shared" si="11"/>
        <v>0</v>
      </c>
      <c r="CI18" s="199">
        <f t="shared" si="23"/>
        <v>0</v>
      </c>
      <c r="CJ18" s="199">
        <f t="shared" si="24"/>
        <v>0</v>
      </c>
      <c r="CK18" s="198">
        <f t="shared" si="25"/>
        <v>0</v>
      </c>
      <c r="CL18" s="198">
        <f t="shared" si="26"/>
        <v>0</v>
      </c>
      <c r="CM18" s="81">
        <f t="shared" si="12"/>
        <v>0</v>
      </c>
      <c r="CN18" s="201">
        <f t="shared" si="27"/>
        <v>0</v>
      </c>
      <c r="CO18" s="198">
        <f t="shared" si="28"/>
        <v>0</v>
      </c>
      <c r="CQ18" s="266">
        <f t="shared" si="29"/>
        <v>0</v>
      </c>
    </row>
    <row r="19" spans="1:95" x14ac:dyDescent="0.25">
      <c r="A19" s="86" t="s">
        <v>177</v>
      </c>
      <c r="B19" s="170"/>
      <c r="C19" s="170"/>
      <c r="D19" s="170"/>
      <c r="E19" s="170"/>
      <c r="F19" s="170"/>
      <c r="G19" s="170"/>
      <c r="H19" s="233"/>
      <c r="I19" s="233"/>
      <c r="J19" s="233"/>
      <c r="K19" s="233"/>
      <c r="L19" s="233"/>
      <c r="M19" s="86" t="str">
        <f t="shared" si="0"/>
        <v/>
      </c>
      <c r="N19" s="233"/>
      <c r="O19" s="233"/>
      <c r="P19" s="233"/>
      <c r="Q19" s="233"/>
      <c r="R19" s="86">
        <f t="shared" si="13"/>
        <v>0</v>
      </c>
      <c r="S19" s="86">
        <f t="shared" si="14"/>
        <v>0</v>
      </c>
      <c r="T19" s="86">
        <f t="shared" si="15"/>
        <v>0</v>
      </c>
      <c r="U19" s="233"/>
      <c r="V19" s="233"/>
      <c r="W19" s="233"/>
      <c r="X19" s="233"/>
      <c r="Y19" s="233"/>
      <c r="Z19" s="233"/>
      <c r="AA19" s="233"/>
      <c r="AB19" s="233"/>
      <c r="AC19" s="234"/>
      <c r="AD19" s="233"/>
      <c r="AE19" s="233"/>
      <c r="AF19" s="233"/>
      <c r="AG19" s="233"/>
      <c r="AH19" s="233"/>
      <c r="AI19" s="233"/>
      <c r="AJ19" s="86">
        <f t="shared" si="16"/>
        <v>0</v>
      </c>
      <c r="AK19" s="86">
        <f t="shared" si="17"/>
        <v>0</v>
      </c>
      <c r="AL19" s="233"/>
      <c r="AM19" s="233"/>
      <c r="AN19" s="233"/>
      <c r="AO19" s="233"/>
      <c r="AP19" s="238"/>
      <c r="AQ19" s="233"/>
      <c r="AR19" s="239"/>
      <c r="AS19" s="238"/>
      <c r="AT19" s="202">
        <f t="shared" si="1"/>
        <v>0</v>
      </c>
      <c r="AU19" s="238"/>
      <c r="AV19" s="202">
        <f t="shared" si="2"/>
        <v>0</v>
      </c>
      <c r="AW19" s="238"/>
      <c r="AX19" s="202">
        <f t="shared" si="3"/>
        <v>0</v>
      </c>
      <c r="AY19" s="233"/>
      <c r="AZ19" s="233"/>
      <c r="BA19" s="233"/>
      <c r="BB19" s="233"/>
      <c r="BC19" s="197">
        <f t="shared" si="18"/>
        <v>0</v>
      </c>
      <c r="BD19" s="197">
        <f t="shared" si="19"/>
        <v>0</v>
      </c>
      <c r="BE19" s="86">
        <f t="shared" si="20"/>
        <v>0</v>
      </c>
      <c r="BF19" s="236"/>
      <c r="BG19" s="236"/>
      <c r="BH19" s="237"/>
      <c r="BI19" s="233"/>
      <c r="BJ19" s="233"/>
      <c r="BK19" s="233"/>
      <c r="BL19" s="233"/>
      <c r="BM19" s="233"/>
      <c r="BN19" s="233"/>
      <c r="BO19" s="240"/>
      <c r="BP19" s="240"/>
      <c r="BQ19" s="81">
        <f t="shared" si="4"/>
        <v>0</v>
      </c>
      <c r="BR19" s="240"/>
      <c r="BS19" s="240"/>
      <c r="BT19" s="240"/>
      <c r="BU19" s="81">
        <f t="shared" si="5"/>
        <v>0</v>
      </c>
      <c r="BV19" s="241"/>
      <c r="BW19" s="240"/>
      <c r="BX19" s="240"/>
      <c r="BY19" s="240"/>
      <c r="BZ19" s="240"/>
      <c r="CA19" s="198">
        <f t="shared" si="6"/>
        <v>0</v>
      </c>
      <c r="CB19" s="200">
        <f t="shared" si="21"/>
        <v>0</v>
      </c>
      <c r="CC19" s="200">
        <f t="shared" si="7"/>
        <v>0</v>
      </c>
      <c r="CD19" s="200">
        <f t="shared" si="8"/>
        <v>0</v>
      </c>
      <c r="CE19" s="200">
        <f t="shared" si="9"/>
        <v>0</v>
      </c>
      <c r="CF19" s="200">
        <f t="shared" si="10"/>
        <v>0</v>
      </c>
      <c r="CG19" s="199">
        <f t="shared" si="22"/>
        <v>0</v>
      </c>
      <c r="CH19" s="199">
        <f t="shared" si="11"/>
        <v>0</v>
      </c>
      <c r="CI19" s="199">
        <f t="shared" si="23"/>
        <v>0</v>
      </c>
      <c r="CJ19" s="199">
        <f t="shared" si="24"/>
        <v>0</v>
      </c>
      <c r="CK19" s="198">
        <f t="shared" si="25"/>
        <v>0</v>
      </c>
      <c r="CL19" s="198">
        <f t="shared" si="26"/>
        <v>0</v>
      </c>
      <c r="CM19" s="81">
        <f t="shared" si="12"/>
        <v>0</v>
      </c>
      <c r="CN19" s="201">
        <f t="shared" si="27"/>
        <v>0</v>
      </c>
      <c r="CO19" s="198">
        <f t="shared" si="28"/>
        <v>0</v>
      </c>
      <c r="CQ19" s="266">
        <f t="shared" si="29"/>
        <v>0</v>
      </c>
    </row>
    <row r="20" spans="1:95" x14ac:dyDescent="0.25">
      <c r="A20" s="86" t="s">
        <v>178</v>
      </c>
      <c r="B20" s="170"/>
      <c r="C20" s="170"/>
      <c r="D20" s="170"/>
      <c r="E20" s="170"/>
      <c r="F20" s="170"/>
      <c r="G20" s="170"/>
      <c r="H20" s="233"/>
      <c r="I20" s="233"/>
      <c r="J20" s="233"/>
      <c r="K20" s="233"/>
      <c r="L20" s="233"/>
      <c r="M20" s="86" t="str">
        <f t="shared" si="0"/>
        <v/>
      </c>
      <c r="N20" s="233"/>
      <c r="O20" s="233"/>
      <c r="P20" s="233"/>
      <c r="Q20" s="233"/>
      <c r="R20" s="86">
        <f t="shared" si="13"/>
        <v>0</v>
      </c>
      <c r="S20" s="86">
        <f t="shared" si="14"/>
        <v>0</v>
      </c>
      <c r="T20" s="86">
        <f t="shared" si="15"/>
        <v>0</v>
      </c>
      <c r="U20" s="233"/>
      <c r="V20" s="233"/>
      <c r="W20" s="233"/>
      <c r="X20" s="233"/>
      <c r="Y20" s="233"/>
      <c r="Z20" s="233"/>
      <c r="AA20" s="233"/>
      <c r="AB20" s="233"/>
      <c r="AC20" s="234"/>
      <c r="AD20" s="233"/>
      <c r="AE20" s="233"/>
      <c r="AF20" s="233"/>
      <c r="AG20" s="233"/>
      <c r="AH20" s="233"/>
      <c r="AI20" s="233"/>
      <c r="AJ20" s="86">
        <f t="shared" si="16"/>
        <v>0</v>
      </c>
      <c r="AK20" s="86">
        <f t="shared" si="17"/>
        <v>0</v>
      </c>
      <c r="AL20" s="233"/>
      <c r="AM20" s="233"/>
      <c r="AN20" s="233"/>
      <c r="AO20" s="233"/>
      <c r="AP20" s="238"/>
      <c r="AQ20" s="233"/>
      <c r="AR20" s="239"/>
      <c r="AS20" s="238"/>
      <c r="AT20" s="202">
        <f t="shared" si="1"/>
        <v>0</v>
      </c>
      <c r="AU20" s="238"/>
      <c r="AV20" s="202">
        <f t="shared" si="2"/>
        <v>0</v>
      </c>
      <c r="AW20" s="238"/>
      <c r="AX20" s="202">
        <f t="shared" si="3"/>
        <v>0</v>
      </c>
      <c r="AY20" s="233"/>
      <c r="AZ20" s="233"/>
      <c r="BA20" s="233"/>
      <c r="BB20" s="233"/>
      <c r="BC20" s="197">
        <f t="shared" si="18"/>
        <v>0</v>
      </c>
      <c r="BD20" s="197">
        <f t="shared" si="19"/>
        <v>0</v>
      </c>
      <c r="BE20" s="86">
        <f t="shared" si="20"/>
        <v>0</v>
      </c>
      <c r="BF20" s="236"/>
      <c r="BG20" s="236"/>
      <c r="BH20" s="237"/>
      <c r="BI20" s="233"/>
      <c r="BJ20" s="233"/>
      <c r="BK20" s="233"/>
      <c r="BL20" s="233"/>
      <c r="BM20" s="233"/>
      <c r="BN20" s="233"/>
      <c r="BO20" s="240"/>
      <c r="BP20" s="240"/>
      <c r="BQ20" s="81">
        <f t="shared" si="4"/>
        <v>0</v>
      </c>
      <c r="BR20" s="240"/>
      <c r="BS20" s="240"/>
      <c r="BT20" s="240"/>
      <c r="BU20" s="81">
        <f t="shared" si="5"/>
        <v>0</v>
      </c>
      <c r="BV20" s="241"/>
      <c r="BW20" s="240"/>
      <c r="BX20" s="240"/>
      <c r="BY20" s="240"/>
      <c r="BZ20" s="240"/>
      <c r="CA20" s="198">
        <f t="shared" si="6"/>
        <v>0</v>
      </c>
      <c r="CB20" s="200">
        <f t="shared" si="21"/>
        <v>0</v>
      </c>
      <c r="CC20" s="200">
        <f t="shared" si="7"/>
        <v>0</v>
      </c>
      <c r="CD20" s="200">
        <f t="shared" si="8"/>
        <v>0</v>
      </c>
      <c r="CE20" s="200">
        <f t="shared" si="9"/>
        <v>0</v>
      </c>
      <c r="CF20" s="200">
        <f t="shared" si="10"/>
        <v>0</v>
      </c>
      <c r="CG20" s="199">
        <f t="shared" si="22"/>
        <v>0</v>
      </c>
      <c r="CH20" s="199">
        <f t="shared" si="11"/>
        <v>0</v>
      </c>
      <c r="CI20" s="199">
        <f t="shared" si="23"/>
        <v>0</v>
      </c>
      <c r="CJ20" s="199">
        <f t="shared" si="24"/>
        <v>0</v>
      </c>
      <c r="CK20" s="198">
        <f t="shared" si="25"/>
        <v>0</v>
      </c>
      <c r="CL20" s="198">
        <f t="shared" si="26"/>
        <v>0</v>
      </c>
      <c r="CM20" s="81">
        <f t="shared" si="12"/>
        <v>0</v>
      </c>
      <c r="CN20" s="201">
        <f t="shared" si="27"/>
        <v>0</v>
      </c>
      <c r="CO20" s="198">
        <f t="shared" si="28"/>
        <v>0</v>
      </c>
      <c r="CQ20" s="266">
        <f t="shared" si="29"/>
        <v>0</v>
      </c>
    </row>
    <row r="21" spans="1:95" x14ac:dyDescent="0.25">
      <c r="A21" s="86" t="s">
        <v>179</v>
      </c>
      <c r="B21" s="170"/>
      <c r="C21" s="170"/>
      <c r="D21" s="170"/>
      <c r="E21" s="170"/>
      <c r="F21" s="170"/>
      <c r="G21" s="170"/>
      <c r="H21" s="233"/>
      <c r="I21" s="233"/>
      <c r="J21" s="233"/>
      <c r="K21" s="233"/>
      <c r="L21" s="233"/>
      <c r="M21" s="86" t="str">
        <f t="shared" si="0"/>
        <v/>
      </c>
      <c r="N21" s="233"/>
      <c r="O21" s="233"/>
      <c r="P21" s="233"/>
      <c r="Q21" s="233"/>
      <c r="R21" s="86">
        <f t="shared" si="13"/>
        <v>0</v>
      </c>
      <c r="S21" s="86">
        <f t="shared" si="14"/>
        <v>0</v>
      </c>
      <c r="T21" s="86">
        <f t="shared" si="15"/>
        <v>0</v>
      </c>
      <c r="U21" s="233"/>
      <c r="V21" s="233"/>
      <c r="W21" s="233"/>
      <c r="X21" s="233"/>
      <c r="Y21" s="233"/>
      <c r="Z21" s="233"/>
      <c r="AA21" s="233"/>
      <c r="AB21" s="233"/>
      <c r="AC21" s="234"/>
      <c r="AD21" s="233"/>
      <c r="AE21" s="233"/>
      <c r="AF21" s="233"/>
      <c r="AG21" s="233"/>
      <c r="AH21" s="233"/>
      <c r="AI21" s="233"/>
      <c r="AJ21" s="86">
        <f t="shared" si="16"/>
        <v>0</v>
      </c>
      <c r="AK21" s="86">
        <f t="shared" si="17"/>
        <v>0</v>
      </c>
      <c r="AL21" s="233"/>
      <c r="AM21" s="233"/>
      <c r="AN21" s="233"/>
      <c r="AO21" s="233"/>
      <c r="AP21" s="238"/>
      <c r="AQ21" s="233"/>
      <c r="AR21" s="239"/>
      <c r="AS21" s="238"/>
      <c r="AT21" s="202">
        <f t="shared" si="1"/>
        <v>0</v>
      </c>
      <c r="AU21" s="238"/>
      <c r="AV21" s="202">
        <f t="shared" si="2"/>
        <v>0</v>
      </c>
      <c r="AW21" s="238"/>
      <c r="AX21" s="202">
        <f t="shared" si="3"/>
        <v>0</v>
      </c>
      <c r="AY21" s="233"/>
      <c r="AZ21" s="233"/>
      <c r="BA21" s="233"/>
      <c r="BB21" s="233"/>
      <c r="BC21" s="197">
        <f t="shared" si="18"/>
        <v>0</v>
      </c>
      <c r="BD21" s="197">
        <f t="shared" si="19"/>
        <v>0</v>
      </c>
      <c r="BE21" s="86">
        <f t="shared" si="20"/>
        <v>0</v>
      </c>
      <c r="BF21" s="236"/>
      <c r="BG21" s="236"/>
      <c r="BH21" s="237"/>
      <c r="BI21" s="233"/>
      <c r="BJ21" s="233"/>
      <c r="BK21" s="233"/>
      <c r="BL21" s="233"/>
      <c r="BM21" s="233"/>
      <c r="BN21" s="233"/>
      <c r="BO21" s="240"/>
      <c r="BP21" s="240"/>
      <c r="BQ21" s="81">
        <f t="shared" si="4"/>
        <v>0</v>
      </c>
      <c r="BR21" s="240"/>
      <c r="BS21" s="240"/>
      <c r="BT21" s="240"/>
      <c r="BU21" s="81">
        <f t="shared" si="5"/>
        <v>0</v>
      </c>
      <c r="BV21" s="241"/>
      <c r="BW21" s="240"/>
      <c r="BX21" s="240"/>
      <c r="BY21" s="240"/>
      <c r="BZ21" s="240"/>
      <c r="CA21" s="198">
        <f t="shared" si="6"/>
        <v>0</v>
      </c>
      <c r="CB21" s="200">
        <f t="shared" si="21"/>
        <v>0</v>
      </c>
      <c r="CC21" s="200">
        <f t="shared" si="7"/>
        <v>0</v>
      </c>
      <c r="CD21" s="200">
        <f t="shared" si="8"/>
        <v>0</v>
      </c>
      <c r="CE21" s="200">
        <f t="shared" si="9"/>
        <v>0</v>
      </c>
      <c r="CF21" s="200">
        <f t="shared" si="10"/>
        <v>0</v>
      </c>
      <c r="CG21" s="199">
        <f t="shared" si="22"/>
        <v>0</v>
      </c>
      <c r="CH21" s="199">
        <f t="shared" si="11"/>
        <v>0</v>
      </c>
      <c r="CI21" s="199">
        <f t="shared" si="23"/>
        <v>0</v>
      </c>
      <c r="CJ21" s="199">
        <f t="shared" si="24"/>
        <v>0</v>
      </c>
      <c r="CK21" s="198">
        <f t="shared" si="25"/>
        <v>0</v>
      </c>
      <c r="CL21" s="198">
        <f t="shared" si="26"/>
        <v>0</v>
      </c>
      <c r="CM21" s="81">
        <f t="shared" si="12"/>
        <v>0</v>
      </c>
      <c r="CN21" s="201">
        <f t="shared" si="27"/>
        <v>0</v>
      </c>
      <c r="CO21" s="198">
        <f t="shared" si="28"/>
        <v>0</v>
      </c>
      <c r="CQ21" s="266">
        <f t="shared" si="29"/>
        <v>0</v>
      </c>
    </row>
    <row r="22" spans="1:95" x14ac:dyDescent="0.25">
      <c r="A22" s="86" t="s">
        <v>180</v>
      </c>
      <c r="B22" s="170"/>
      <c r="C22" s="170"/>
      <c r="D22" s="170"/>
      <c r="E22" s="170"/>
      <c r="F22" s="170"/>
      <c r="G22" s="170"/>
      <c r="H22" s="233"/>
      <c r="I22" s="233"/>
      <c r="J22" s="233"/>
      <c r="K22" s="233"/>
      <c r="L22" s="233"/>
      <c r="M22" s="86" t="str">
        <f t="shared" si="0"/>
        <v/>
      </c>
      <c r="N22" s="233"/>
      <c r="O22" s="233"/>
      <c r="P22" s="233"/>
      <c r="Q22" s="233"/>
      <c r="R22" s="86">
        <f t="shared" si="13"/>
        <v>0</v>
      </c>
      <c r="S22" s="86">
        <f t="shared" si="14"/>
        <v>0</v>
      </c>
      <c r="T22" s="86">
        <f t="shared" si="15"/>
        <v>0</v>
      </c>
      <c r="U22" s="233"/>
      <c r="V22" s="233"/>
      <c r="W22" s="233"/>
      <c r="X22" s="233"/>
      <c r="Y22" s="233"/>
      <c r="Z22" s="233"/>
      <c r="AA22" s="233"/>
      <c r="AB22" s="233"/>
      <c r="AC22" s="234"/>
      <c r="AD22" s="233"/>
      <c r="AE22" s="233"/>
      <c r="AF22" s="233"/>
      <c r="AG22" s="233"/>
      <c r="AH22" s="233"/>
      <c r="AI22" s="233"/>
      <c r="AJ22" s="86">
        <f t="shared" si="16"/>
        <v>0</v>
      </c>
      <c r="AK22" s="86">
        <f t="shared" si="17"/>
        <v>0</v>
      </c>
      <c r="AL22" s="233"/>
      <c r="AM22" s="233"/>
      <c r="AN22" s="233"/>
      <c r="AO22" s="233"/>
      <c r="AP22" s="238"/>
      <c r="AQ22" s="233"/>
      <c r="AR22" s="239"/>
      <c r="AS22" s="238"/>
      <c r="AT22" s="202">
        <f t="shared" si="1"/>
        <v>0</v>
      </c>
      <c r="AU22" s="238"/>
      <c r="AV22" s="202">
        <f t="shared" si="2"/>
        <v>0</v>
      </c>
      <c r="AW22" s="238"/>
      <c r="AX22" s="202">
        <f t="shared" si="3"/>
        <v>0</v>
      </c>
      <c r="AY22" s="233"/>
      <c r="AZ22" s="233"/>
      <c r="BA22" s="233"/>
      <c r="BB22" s="233"/>
      <c r="BC22" s="197">
        <f t="shared" si="18"/>
        <v>0</v>
      </c>
      <c r="BD22" s="197">
        <f t="shared" si="19"/>
        <v>0</v>
      </c>
      <c r="BE22" s="86">
        <f t="shared" si="20"/>
        <v>0</v>
      </c>
      <c r="BF22" s="236"/>
      <c r="BG22" s="236"/>
      <c r="BH22" s="237"/>
      <c r="BI22" s="233"/>
      <c r="BJ22" s="233"/>
      <c r="BK22" s="233"/>
      <c r="BL22" s="233"/>
      <c r="BM22" s="233"/>
      <c r="BN22" s="233"/>
      <c r="BO22" s="240"/>
      <c r="BP22" s="240"/>
      <c r="BQ22" s="81">
        <f t="shared" si="4"/>
        <v>0</v>
      </c>
      <c r="BR22" s="240"/>
      <c r="BS22" s="240"/>
      <c r="BT22" s="240"/>
      <c r="BU22" s="81">
        <f t="shared" si="5"/>
        <v>0</v>
      </c>
      <c r="BV22" s="241"/>
      <c r="BW22" s="240"/>
      <c r="BX22" s="240"/>
      <c r="BY22" s="240"/>
      <c r="BZ22" s="240"/>
      <c r="CA22" s="198">
        <f t="shared" si="6"/>
        <v>0</v>
      </c>
      <c r="CB22" s="200">
        <f t="shared" si="21"/>
        <v>0</v>
      </c>
      <c r="CC22" s="200">
        <f t="shared" si="7"/>
        <v>0</v>
      </c>
      <c r="CD22" s="200">
        <f t="shared" si="8"/>
        <v>0</v>
      </c>
      <c r="CE22" s="200">
        <f t="shared" si="9"/>
        <v>0</v>
      </c>
      <c r="CF22" s="200">
        <f t="shared" si="10"/>
        <v>0</v>
      </c>
      <c r="CG22" s="199">
        <f t="shared" si="22"/>
        <v>0</v>
      </c>
      <c r="CH22" s="199">
        <f t="shared" si="11"/>
        <v>0</v>
      </c>
      <c r="CI22" s="199">
        <f t="shared" si="23"/>
        <v>0</v>
      </c>
      <c r="CJ22" s="199">
        <f t="shared" si="24"/>
        <v>0</v>
      </c>
      <c r="CK22" s="198">
        <f t="shared" si="25"/>
        <v>0</v>
      </c>
      <c r="CL22" s="198">
        <f t="shared" si="26"/>
        <v>0</v>
      </c>
      <c r="CM22" s="81">
        <f t="shared" si="12"/>
        <v>0</v>
      </c>
      <c r="CN22" s="201">
        <f t="shared" si="27"/>
        <v>0</v>
      </c>
      <c r="CO22" s="198">
        <f t="shared" si="28"/>
        <v>0</v>
      </c>
      <c r="CQ22" s="266">
        <f t="shared" si="29"/>
        <v>0</v>
      </c>
    </row>
    <row r="23" spans="1:95" x14ac:dyDescent="0.25">
      <c r="A23" s="86" t="s">
        <v>181</v>
      </c>
      <c r="B23" s="170"/>
      <c r="C23" s="170"/>
      <c r="D23" s="170"/>
      <c r="E23" s="170"/>
      <c r="F23" s="170"/>
      <c r="G23" s="170"/>
      <c r="H23" s="233"/>
      <c r="I23" s="233"/>
      <c r="J23" s="233"/>
      <c r="K23" s="233"/>
      <c r="L23" s="233"/>
      <c r="M23" s="86" t="str">
        <f t="shared" si="0"/>
        <v/>
      </c>
      <c r="N23" s="233"/>
      <c r="O23" s="233"/>
      <c r="P23" s="233"/>
      <c r="Q23" s="233"/>
      <c r="R23" s="86">
        <f t="shared" si="13"/>
        <v>0</v>
      </c>
      <c r="S23" s="86">
        <f t="shared" si="14"/>
        <v>0</v>
      </c>
      <c r="T23" s="86">
        <f t="shared" si="15"/>
        <v>0</v>
      </c>
      <c r="U23" s="233"/>
      <c r="V23" s="233"/>
      <c r="W23" s="233"/>
      <c r="X23" s="233"/>
      <c r="Y23" s="233"/>
      <c r="Z23" s="233"/>
      <c r="AA23" s="233"/>
      <c r="AB23" s="233"/>
      <c r="AC23" s="234"/>
      <c r="AD23" s="233"/>
      <c r="AE23" s="233"/>
      <c r="AF23" s="233"/>
      <c r="AG23" s="233"/>
      <c r="AH23" s="233"/>
      <c r="AI23" s="233"/>
      <c r="AJ23" s="86">
        <f t="shared" si="16"/>
        <v>0</v>
      </c>
      <c r="AK23" s="86">
        <f t="shared" si="17"/>
        <v>0</v>
      </c>
      <c r="AL23" s="233"/>
      <c r="AM23" s="233"/>
      <c r="AN23" s="233"/>
      <c r="AO23" s="233"/>
      <c r="AP23" s="238"/>
      <c r="AQ23" s="233"/>
      <c r="AR23" s="239"/>
      <c r="AS23" s="238"/>
      <c r="AT23" s="202">
        <f t="shared" si="1"/>
        <v>0</v>
      </c>
      <c r="AU23" s="238"/>
      <c r="AV23" s="202">
        <f t="shared" si="2"/>
        <v>0</v>
      </c>
      <c r="AW23" s="238"/>
      <c r="AX23" s="202">
        <f t="shared" si="3"/>
        <v>0</v>
      </c>
      <c r="AY23" s="233"/>
      <c r="AZ23" s="233"/>
      <c r="BA23" s="233"/>
      <c r="BB23" s="233"/>
      <c r="BC23" s="197">
        <f t="shared" si="18"/>
        <v>0</v>
      </c>
      <c r="BD23" s="197">
        <f t="shared" si="19"/>
        <v>0</v>
      </c>
      <c r="BE23" s="86">
        <f t="shared" si="20"/>
        <v>0</v>
      </c>
      <c r="BF23" s="236"/>
      <c r="BG23" s="236"/>
      <c r="BH23" s="237"/>
      <c r="BI23" s="233"/>
      <c r="BJ23" s="233"/>
      <c r="BK23" s="233"/>
      <c r="BL23" s="233"/>
      <c r="BM23" s="233"/>
      <c r="BN23" s="233"/>
      <c r="BO23" s="240"/>
      <c r="BP23" s="240"/>
      <c r="BQ23" s="81">
        <f t="shared" si="4"/>
        <v>0</v>
      </c>
      <c r="BR23" s="240"/>
      <c r="BS23" s="240"/>
      <c r="BT23" s="240"/>
      <c r="BU23" s="81">
        <f t="shared" si="5"/>
        <v>0</v>
      </c>
      <c r="BV23" s="241"/>
      <c r="BW23" s="240"/>
      <c r="BX23" s="240"/>
      <c r="BY23" s="240"/>
      <c r="BZ23" s="240"/>
      <c r="CA23" s="198">
        <f t="shared" si="6"/>
        <v>0</v>
      </c>
      <c r="CB23" s="200">
        <f t="shared" si="21"/>
        <v>0</v>
      </c>
      <c r="CC23" s="200">
        <f t="shared" si="7"/>
        <v>0</v>
      </c>
      <c r="CD23" s="200">
        <f t="shared" si="8"/>
        <v>0</v>
      </c>
      <c r="CE23" s="200">
        <f t="shared" si="9"/>
        <v>0</v>
      </c>
      <c r="CF23" s="200">
        <f t="shared" si="10"/>
        <v>0</v>
      </c>
      <c r="CG23" s="199">
        <f t="shared" si="22"/>
        <v>0</v>
      </c>
      <c r="CH23" s="199">
        <f t="shared" si="11"/>
        <v>0</v>
      </c>
      <c r="CI23" s="199">
        <f t="shared" si="23"/>
        <v>0</v>
      </c>
      <c r="CJ23" s="199">
        <f t="shared" si="24"/>
        <v>0</v>
      </c>
      <c r="CK23" s="198">
        <f t="shared" si="25"/>
        <v>0</v>
      </c>
      <c r="CL23" s="198">
        <f t="shared" si="26"/>
        <v>0</v>
      </c>
      <c r="CM23" s="81">
        <f t="shared" si="12"/>
        <v>0</v>
      </c>
      <c r="CN23" s="201">
        <f t="shared" si="27"/>
        <v>0</v>
      </c>
      <c r="CO23" s="198">
        <f t="shared" si="28"/>
        <v>0</v>
      </c>
      <c r="CQ23" s="266">
        <f t="shared" si="29"/>
        <v>0</v>
      </c>
    </row>
    <row r="24" spans="1:95" x14ac:dyDescent="0.25">
      <c r="A24" s="86" t="s">
        <v>182</v>
      </c>
      <c r="B24" s="170"/>
      <c r="C24" s="170"/>
      <c r="D24" s="170"/>
      <c r="E24" s="170"/>
      <c r="F24" s="170"/>
      <c r="G24" s="170"/>
      <c r="H24" s="233"/>
      <c r="I24" s="233"/>
      <c r="J24" s="233"/>
      <c r="K24" s="233"/>
      <c r="L24" s="233"/>
      <c r="M24" s="86" t="str">
        <f t="shared" si="0"/>
        <v/>
      </c>
      <c r="N24" s="233"/>
      <c r="O24" s="233"/>
      <c r="P24" s="233"/>
      <c r="Q24" s="233"/>
      <c r="R24" s="86">
        <f t="shared" si="13"/>
        <v>0</v>
      </c>
      <c r="S24" s="86">
        <f t="shared" si="14"/>
        <v>0</v>
      </c>
      <c r="T24" s="86">
        <f t="shared" si="15"/>
        <v>0</v>
      </c>
      <c r="U24" s="233"/>
      <c r="V24" s="233"/>
      <c r="W24" s="233"/>
      <c r="X24" s="233"/>
      <c r="Y24" s="233"/>
      <c r="Z24" s="233"/>
      <c r="AA24" s="233"/>
      <c r="AB24" s="233"/>
      <c r="AC24" s="234"/>
      <c r="AD24" s="233"/>
      <c r="AE24" s="233"/>
      <c r="AF24" s="233"/>
      <c r="AG24" s="233"/>
      <c r="AH24" s="233"/>
      <c r="AI24" s="233"/>
      <c r="AJ24" s="86">
        <f t="shared" si="16"/>
        <v>0</v>
      </c>
      <c r="AK24" s="86">
        <f t="shared" si="17"/>
        <v>0</v>
      </c>
      <c r="AL24" s="233"/>
      <c r="AM24" s="233"/>
      <c r="AN24" s="233"/>
      <c r="AO24" s="233"/>
      <c r="AP24" s="238"/>
      <c r="AQ24" s="233"/>
      <c r="AR24" s="239"/>
      <c r="AS24" s="238"/>
      <c r="AT24" s="202">
        <f t="shared" si="1"/>
        <v>0</v>
      </c>
      <c r="AU24" s="238"/>
      <c r="AV24" s="202">
        <f t="shared" si="2"/>
        <v>0</v>
      </c>
      <c r="AW24" s="238"/>
      <c r="AX24" s="202">
        <f t="shared" si="3"/>
        <v>0</v>
      </c>
      <c r="AY24" s="233"/>
      <c r="AZ24" s="233"/>
      <c r="BA24" s="233"/>
      <c r="BB24" s="233"/>
      <c r="BC24" s="197">
        <f t="shared" si="18"/>
        <v>0</v>
      </c>
      <c r="BD24" s="197">
        <f t="shared" si="19"/>
        <v>0</v>
      </c>
      <c r="BE24" s="86">
        <f t="shared" si="20"/>
        <v>0</v>
      </c>
      <c r="BF24" s="236"/>
      <c r="BG24" s="236"/>
      <c r="BH24" s="237"/>
      <c r="BI24" s="233"/>
      <c r="BJ24" s="233"/>
      <c r="BK24" s="233"/>
      <c r="BL24" s="233"/>
      <c r="BM24" s="233"/>
      <c r="BN24" s="233"/>
      <c r="BO24" s="240"/>
      <c r="BP24" s="240"/>
      <c r="BQ24" s="81">
        <f t="shared" si="4"/>
        <v>0</v>
      </c>
      <c r="BR24" s="240"/>
      <c r="BS24" s="240"/>
      <c r="BT24" s="240"/>
      <c r="BU24" s="81">
        <f t="shared" si="5"/>
        <v>0</v>
      </c>
      <c r="BV24" s="241"/>
      <c r="BW24" s="240"/>
      <c r="BX24" s="240"/>
      <c r="BY24" s="240"/>
      <c r="BZ24" s="240"/>
      <c r="CA24" s="198">
        <f t="shared" si="6"/>
        <v>0</v>
      </c>
      <c r="CB24" s="200">
        <f t="shared" si="21"/>
        <v>0</v>
      </c>
      <c r="CC24" s="200">
        <f t="shared" si="7"/>
        <v>0</v>
      </c>
      <c r="CD24" s="200">
        <f t="shared" si="8"/>
        <v>0</v>
      </c>
      <c r="CE24" s="200">
        <f t="shared" si="9"/>
        <v>0</v>
      </c>
      <c r="CF24" s="200">
        <f t="shared" si="10"/>
        <v>0</v>
      </c>
      <c r="CG24" s="199">
        <f t="shared" si="22"/>
        <v>0</v>
      </c>
      <c r="CH24" s="199">
        <f t="shared" si="11"/>
        <v>0</v>
      </c>
      <c r="CI24" s="199">
        <f t="shared" si="23"/>
        <v>0</v>
      </c>
      <c r="CJ24" s="199">
        <f t="shared" si="24"/>
        <v>0</v>
      </c>
      <c r="CK24" s="198">
        <f t="shared" si="25"/>
        <v>0</v>
      </c>
      <c r="CL24" s="198">
        <f t="shared" si="26"/>
        <v>0</v>
      </c>
      <c r="CM24" s="81">
        <f t="shared" si="12"/>
        <v>0</v>
      </c>
      <c r="CN24" s="201">
        <f t="shared" si="27"/>
        <v>0</v>
      </c>
      <c r="CO24" s="198">
        <f t="shared" si="28"/>
        <v>0</v>
      </c>
      <c r="CQ24" s="266">
        <f t="shared" si="29"/>
        <v>0</v>
      </c>
    </row>
    <row r="25" spans="1:95" x14ac:dyDescent="0.25">
      <c r="A25" s="86" t="s">
        <v>183</v>
      </c>
      <c r="B25" s="170"/>
      <c r="C25" s="170"/>
      <c r="D25" s="170"/>
      <c r="E25" s="170"/>
      <c r="F25" s="170"/>
      <c r="G25" s="170"/>
      <c r="H25" s="233"/>
      <c r="I25" s="233"/>
      <c r="J25" s="233"/>
      <c r="K25" s="233"/>
      <c r="L25" s="233"/>
      <c r="M25" s="86" t="str">
        <f t="shared" si="0"/>
        <v/>
      </c>
      <c r="N25" s="233"/>
      <c r="O25" s="233"/>
      <c r="P25" s="233"/>
      <c r="Q25" s="233"/>
      <c r="R25" s="86">
        <f t="shared" si="13"/>
        <v>0</v>
      </c>
      <c r="S25" s="86">
        <f t="shared" si="14"/>
        <v>0</v>
      </c>
      <c r="T25" s="86">
        <f t="shared" si="15"/>
        <v>0</v>
      </c>
      <c r="U25" s="233"/>
      <c r="V25" s="233"/>
      <c r="W25" s="233"/>
      <c r="X25" s="233"/>
      <c r="Y25" s="233"/>
      <c r="Z25" s="233"/>
      <c r="AA25" s="233"/>
      <c r="AB25" s="233"/>
      <c r="AC25" s="234"/>
      <c r="AD25" s="233"/>
      <c r="AE25" s="233"/>
      <c r="AF25" s="233"/>
      <c r="AG25" s="233"/>
      <c r="AH25" s="233"/>
      <c r="AI25" s="233"/>
      <c r="AJ25" s="86">
        <f t="shared" si="16"/>
        <v>0</v>
      </c>
      <c r="AK25" s="86">
        <f t="shared" si="17"/>
        <v>0</v>
      </c>
      <c r="AL25" s="233"/>
      <c r="AM25" s="233"/>
      <c r="AN25" s="233"/>
      <c r="AO25" s="233"/>
      <c r="AP25" s="238"/>
      <c r="AQ25" s="233"/>
      <c r="AR25" s="239"/>
      <c r="AS25" s="238"/>
      <c r="AT25" s="202">
        <f t="shared" si="1"/>
        <v>0</v>
      </c>
      <c r="AU25" s="238"/>
      <c r="AV25" s="202">
        <f t="shared" si="2"/>
        <v>0</v>
      </c>
      <c r="AW25" s="238"/>
      <c r="AX25" s="202">
        <f t="shared" si="3"/>
        <v>0</v>
      </c>
      <c r="AY25" s="233"/>
      <c r="AZ25" s="233"/>
      <c r="BA25" s="233"/>
      <c r="BB25" s="233"/>
      <c r="BC25" s="197">
        <f t="shared" si="18"/>
        <v>0</v>
      </c>
      <c r="BD25" s="197">
        <f t="shared" si="19"/>
        <v>0</v>
      </c>
      <c r="BE25" s="86">
        <f t="shared" si="20"/>
        <v>0</v>
      </c>
      <c r="BF25" s="236"/>
      <c r="BG25" s="236"/>
      <c r="BH25" s="237"/>
      <c r="BI25" s="233"/>
      <c r="BJ25" s="233"/>
      <c r="BK25" s="233"/>
      <c r="BL25" s="233"/>
      <c r="BM25" s="233"/>
      <c r="BN25" s="233"/>
      <c r="BO25" s="240"/>
      <c r="BP25" s="240"/>
      <c r="BQ25" s="81">
        <f t="shared" si="4"/>
        <v>0</v>
      </c>
      <c r="BR25" s="240"/>
      <c r="BS25" s="240"/>
      <c r="BT25" s="240"/>
      <c r="BU25" s="81">
        <f t="shared" si="5"/>
        <v>0</v>
      </c>
      <c r="BV25" s="241"/>
      <c r="BW25" s="240"/>
      <c r="BX25" s="240"/>
      <c r="BY25" s="240"/>
      <c r="BZ25" s="240"/>
      <c r="CA25" s="198">
        <f t="shared" si="6"/>
        <v>0</v>
      </c>
      <c r="CB25" s="200">
        <f t="shared" si="21"/>
        <v>0</v>
      </c>
      <c r="CC25" s="200">
        <f t="shared" si="7"/>
        <v>0</v>
      </c>
      <c r="CD25" s="200">
        <f t="shared" si="8"/>
        <v>0</v>
      </c>
      <c r="CE25" s="200">
        <f t="shared" si="9"/>
        <v>0</v>
      </c>
      <c r="CF25" s="200">
        <f t="shared" si="10"/>
        <v>0</v>
      </c>
      <c r="CG25" s="199">
        <f t="shared" si="22"/>
        <v>0</v>
      </c>
      <c r="CH25" s="199">
        <f t="shared" si="11"/>
        <v>0</v>
      </c>
      <c r="CI25" s="199">
        <f t="shared" si="23"/>
        <v>0</v>
      </c>
      <c r="CJ25" s="199">
        <f t="shared" si="24"/>
        <v>0</v>
      </c>
      <c r="CK25" s="198">
        <f t="shared" si="25"/>
        <v>0</v>
      </c>
      <c r="CL25" s="198">
        <f t="shared" si="26"/>
        <v>0</v>
      </c>
      <c r="CM25" s="81">
        <f t="shared" si="12"/>
        <v>0</v>
      </c>
      <c r="CN25" s="201">
        <f t="shared" si="27"/>
        <v>0</v>
      </c>
      <c r="CO25" s="198">
        <f t="shared" si="28"/>
        <v>0</v>
      </c>
      <c r="CQ25" s="266">
        <f t="shared" si="29"/>
        <v>0</v>
      </c>
    </row>
    <row r="26" spans="1:95" x14ac:dyDescent="0.25">
      <c r="A26" s="86" t="s">
        <v>184</v>
      </c>
      <c r="B26" s="170"/>
      <c r="C26" s="170"/>
      <c r="D26" s="170"/>
      <c r="E26" s="170"/>
      <c r="F26" s="170"/>
      <c r="G26" s="170"/>
      <c r="H26" s="233"/>
      <c r="I26" s="233"/>
      <c r="J26" s="233"/>
      <c r="K26" s="233"/>
      <c r="L26" s="233"/>
      <c r="M26" s="86" t="str">
        <f t="shared" si="0"/>
        <v/>
      </c>
      <c r="N26" s="233"/>
      <c r="O26" s="233"/>
      <c r="P26" s="233"/>
      <c r="Q26" s="233"/>
      <c r="R26" s="86">
        <f t="shared" si="13"/>
        <v>0</v>
      </c>
      <c r="S26" s="86">
        <f t="shared" si="14"/>
        <v>0</v>
      </c>
      <c r="T26" s="86">
        <f t="shared" si="15"/>
        <v>0</v>
      </c>
      <c r="U26" s="233"/>
      <c r="V26" s="233"/>
      <c r="W26" s="233"/>
      <c r="X26" s="233"/>
      <c r="Y26" s="233"/>
      <c r="Z26" s="233"/>
      <c r="AA26" s="233"/>
      <c r="AB26" s="233"/>
      <c r="AC26" s="234"/>
      <c r="AD26" s="233"/>
      <c r="AE26" s="233"/>
      <c r="AF26" s="233"/>
      <c r="AG26" s="233"/>
      <c r="AH26" s="233"/>
      <c r="AI26" s="233"/>
      <c r="AJ26" s="86">
        <f t="shared" si="16"/>
        <v>0</v>
      </c>
      <c r="AK26" s="86">
        <f t="shared" si="17"/>
        <v>0</v>
      </c>
      <c r="AL26" s="233"/>
      <c r="AM26" s="233"/>
      <c r="AN26" s="233"/>
      <c r="AO26" s="233"/>
      <c r="AP26" s="238"/>
      <c r="AQ26" s="233"/>
      <c r="AR26" s="239"/>
      <c r="AS26" s="238"/>
      <c r="AT26" s="202">
        <f t="shared" si="1"/>
        <v>0</v>
      </c>
      <c r="AU26" s="238"/>
      <c r="AV26" s="202">
        <f t="shared" si="2"/>
        <v>0</v>
      </c>
      <c r="AW26" s="238"/>
      <c r="AX26" s="202">
        <f t="shared" si="3"/>
        <v>0</v>
      </c>
      <c r="AY26" s="233"/>
      <c r="AZ26" s="233"/>
      <c r="BA26" s="233"/>
      <c r="BB26" s="233"/>
      <c r="BC26" s="197">
        <f t="shared" si="18"/>
        <v>0</v>
      </c>
      <c r="BD26" s="197">
        <f t="shared" si="19"/>
        <v>0</v>
      </c>
      <c r="BE26" s="86">
        <f t="shared" si="20"/>
        <v>0</v>
      </c>
      <c r="BF26" s="236"/>
      <c r="BG26" s="236"/>
      <c r="BH26" s="237"/>
      <c r="BI26" s="233"/>
      <c r="BJ26" s="233"/>
      <c r="BK26" s="233"/>
      <c r="BL26" s="233"/>
      <c r="BM26" s="233"/>
      <c r="BN26" s="233"/>
      <c r="BO26" s="240"/>
      <c r="BP26" s="240"/>
      <c r="BQ26" s="81">
        <f t="shared" si="4"/>
        <v>0</v>
      </c>
      <c r="BR26" s="240"/>
      <c r="BS26" s="240"/>
      <c r="BT26" s="240"/>
      <c r="BU26" s="81">
        <f t="shared" si="5"/>
        <v>0</v>
      </c>
      <c r="BV26" s="241"/>
      <c r="BW26" s="240"/>
      <c r="BX26" s="240"/>
      <c r="BY26" s="240"/>
      <c r="BZ26" s="240"/>
      <c r="CA26" s="198">
        <f t="shared" si="6"/>
        <v>0</v>
      </c>
      <c r="CB26" s="200">
        <f t="shared" si="21"/>
        <v>0</v>
      </c>
      <c r="CC26" s="200">
        <f t="shared" si="7"/>
        <v>0</v>
      </c>
      <c r="CD26" s="200">
        <f t="shared" si="8"/>
        <v>0</v>
      </c>
      <c r="CE26" s="200">
        <f t="shared" si="9"/>
        <v>0</v>
      </c>
      <c r="CF26" s="200">
        <f t="shared" si="10"/>
        <v>0</v>
      </c>
      <c r="CG26" s="199">
        <f t="shared" si="22"/>
        <v>0</v>
      </c>
      <c r="CH26" s="199">
        <f t="shared" si="11"/>
        <v>0</v>
      </c>
      <c r="CI26" s="199">
        <f t="shared" si="23"/>
        <v>0</v>
      </c>
      <c r="CJ26" s="199">
        <f t="shared" si="24"/>
        <v>0</v>
      </c>
      <c r="CK26" s="198">
        <f t="shared" si="25"/>
        <v>0</v>
      </c>
      <c r="CL26" s="198">
        <f t="shared" si="26"/>
        <v>0</v>
      </c>
      <c r="CM26" s="81">
        <f t="shared" si="12"/>
        <v>0</v>
      </c>
      <c r="CN26" s="201">
        <f t="shared" si="27"/>
        <v>0</v>
      </c>
      <c r="CO26" s="198">
        <f t="shared" si="28"/>
        <v>0</v>
      </c>
      <c r="CQ26" s="266">
        <f t="shared" si="29"/>
        <v>0</v>
      </c>
    </row>
    <row r="27" spans="1:95" x14ac:dyDescent="0.25">
      <c r="A27" s="86" t="s">
        <v>185</v>
      </c>
      <c r="B27" s="170"/>
      <c r="C27" s="170"/>
      <c r="D27" s="170"/>
      <c r="E27" s="170"/>
      <c r="F27" s="170"/>
      <c r="G27" s="170"/>
      <c r="H27" s="233"/>
      <c r="I27" s="233"/>
      <c r="J27" s="233"/>
      <c r="K27" s="233"/>
      <c r="L27" s="233"/>
      <c r="M27" s="86" t="str">
        <f t="shared" si="0"/>
        <v/>
      </c>
      <c r="N27" s="233"/>
      <c r="O27" s="233"/>
      <c r="P27" s="233"/>
      <c r="Q27" s="233"/>
      <c r="R27" s="86">
        <f t="shared" si="13"/>
        <v>0</v>
      </c>
      <c r="S27" s="86">
        <f t="shared" si="14"/>
        <v>0</v>
      </c>
      <c r="T27" s="86">
        <f t="shared" si="15"/>
        <v>0</v>
      </c>
      <c r="U27" s="233"/>
      <c r="V27" s="233"/>
      <c r="W27" s="233"/>
      <c r="X27" s="233"/>
      <c r="Y27" s="233"/>
      <c r="Z27" s="233"/>
      <c r="AA27" s="233"/>
      <c r="AB27" s="233"/>
      <c r="AC27" s="234"/>
      <c r="AD27" s="233"/>
      <c r="AE27" s="233"/>
      <c r="AF27" s="233"/>
      <c r="AG27" s="233"/>
      <c r="AH27" s="233"/>
      <c r="AI27" s="233"/>
      <c r="AJ27" s="86">
        <f t="shared" si="16"/>
        <v>0</v>
      </c>
      <c r="AK27" s="86">
        <f t="shared" si="17"/>
        <v>0</v>
      </c>
      <c r="AL27" s="233"/>
      <c r="AM27" s="233"/>
      <c r="AN27" s="233"/>
      <c r="AO27" s="233"/>
      <c r="AP27" s="238"/>
      <c r="AQ27" s="233"/>
      <c r="AR27" s="239"/>
      <c r="AS27" s="238"/>
      <c r="AT27" s="202">
        <f t="shared" si="1"/>
        <v>0</v>
      </c>
      <c r="AU27" s="238"/>
      <c r="AV27" s="202">
        <f t="shared" si="2"/>
        <v>0</v>
      </c>
      <c r="AW27" s="238"/>
      <c r="AX27" s="202">
        <f t="shared" si="3"/>
        <v>0</v>
      </c>
      <c r="AY27" s="233"/>
      <c r="AZ27" s="233"/>
      <c r="BA27" s="233"/>
      <c r="BB27" s="233"/>
      <c r="BC27" s="197">
        <f t="shared" si="18"/>
        <v>0</v>
      </c>
      <c r="BD27" s="197">
        <f t="shared" si="19"/>
        <v>0</v>
      </c>
      <c r="BE27" s="86">
        <f t="shared" si="20"/>
        <v>0</v>
      </c>
      <c r="BF27" s="236"/>
      <c r="BG27" s="236"/>
      <c r="BH27" s="237"/>
      <c r="BI27" s="233"/>
      <c r="BJ27" s="233"/>
      <c r="BK27" s="233"/>
      <c r="BL27" s="233"/>
      <c r="BM27" s="233"/>
      <c r="BN27" s="233"/>
      <c r="BO27" s="240"/>
      <c r="BP27" s="240"/>
      <c r="BQ27" s="81">
        <f t="shared" si="4"/>
        <v>0</v>
      </c>
      <c r="BR27" s="240"/>
      <c r="BS27" s="240"/>
      <c r="BT27" s="240"/>
      <c r="BU27" s="81">
        <f t="shared" si="5"/>
        <v>0</v>
      </c>
      <c r="BV27" s="241"/>
      <c r="BW27" s="240"/>
      <c r="BX27" s="240"/>
      <c r="BY27" s="240"/>
      <c r="BZ27" s="240"/>
      <c r="CA27" s="198">
        <f t="shared" si="6"/>
        <v>0</v>
      </c>
      <c r="CB27" s="200">
        <f t="shared" si="21"/>
        <v>0</v>
      </c>
      <c r="CC27" s="200">
        <f t="shared" si="7"/>
        <v>0</v>
      </c>
      <c r="CD27" s="200">
        <f t="shared" si="8"/>
        <v>0</v>
      </c>
      <c r="CE27" s="200">
        <f t="shared" si="9"/>
        <v>0</v>
      </c>
      <c r="CF27" s="200">
        <f t="shared" si="10"/>
        <v>0</v>
      </c>
      <c r="CG27" s="199">
        <f t="shared" si="22"/>
        <v>0</v>
      </c>
      <c r="CH27" s="199">
        <f t="shared" si="11"/>
        <v>0</v>
      </c>
      <c r="CI27" s="199">
        <f t="shared" si="23"/>
        <v>0</v>
      </c>
      <c r="CJ27" s="199">
        <f t="shared" si="24"/>
        <v>0</v>
      </c>
      <c r="CK27" s="198">
        <f t="shared" si="25"/>
        <v>0</v>
      </c>
      <c r="CL27" s="198">
        <f t="shared" si="26"/>
        <v>0</v>
      </c>
      <c r="CM27" s="81">
        <f t="shared" si="12"/>
        <v>0</v>
      </c>
      <c r="CN27" s="201">
        <f t="shared" si="27"/>
        <v>0</v>
      </c>
      <c r="CO27" s="198">
        <f t="shared" si="28"/>
        <v>0</v>
      </c>
      <c r="CQ27" s="266">
        <f t="shared" si="29"/>
        <v>0</v>
      </c>
    </row>
    <row r="28" spans="1:95" x14ac:dyDescent="0.25">
      <c r="A28" s="86" t="s">
        <v>186</v>
      </c>
      <c r="B28" s="170"/>
      <c r="C28" s="170"/>
      <c r="D28" s="170"/>
      <c r="E28" s="170"/>
      <c r="F28" s="170"/>
      <c r="G28" s="170"/>
      <c r="H28" s="233"/>
      <c r="I28" s="233"/>
      <c r="J28" s="233"/>
      <c r="K28" s="233"/>
      <c r="L28" s="233"/>
      <c r="M28" s="86" t="str">
        <f t="shared" si="0"/>
        <v/>
      </c>
      <c r="N28" s="233"/>
      <c r="O28" s="233"/>
      <c r="P28" s="233"/>
      <c r="Q28" s="233"/>
      <c r="R28" s="86">
        <f t="shared" si="13"/>
        <v>0</v>
      </c>
      <c r="S28" s="86">
        <f t="shared" si="14"/>
        <v>0</v>
      </c>
      <c r="T28" s="86">
        <f t="shared" si="15"/>
        <v>0</v>
      </c>
      <c r="U28" s="233"/>
      <c r="V28" s="233"/>
      <c r="W28" s="233"/>
      <c r="X28" s="233"/>
      <c r="Y28" s="233"/>
      <c r="Z28" s="233"/>
      <c r="AA28" s="233"/>
      <c r="AB28" s="233"/>
      <c r="AC28" s="234"/>
      <c r="AD28" s="233"/>
      <c r="AE28" s="233"/>
      <c r="AF28" s="233"/>
      <c r="AG28" s="233"/>
      <c r="AH28" s="233"/>
      <c r="AI28" s="233"/>
      <c r="AJ28" s="86">
        <f t="shared" si="16"/>
        <v>0</v>
      </c>
      <c r="AK28" s="86">
        <f t="shared" si="17"/>
        <v>0</v>
      </c>
      <c r="AL28" s="233"/>
      <c r="AM28" s="233"/>
      <c r="AN28" s="233"/>
      <c r="AO28" s="233"/>
      <c r="AP28" s="238"/>
      <c r="AQ28" s="233"/>
      <c r="AR28" s="239"/>
      <c r="AS28" s="238"/>
      <c r="AT28" s="202">
        <f t="shared" si="1"/>
        <v>0</v>
      </c>
      <c r="AU28" s="238"/>
      <c r="AV28" s="202">
        <f t="shared" si="2"/>
        <v>0</v>
      </c>
      <c r="AW28" s="238"/>
      <c r="AX28" s="202">
        <f t="shared" si="3"/>
        <v>0</v>
      </c>
      <c r="AY28" s="233"/>
      <c r="AZ28" s="233"/>
      <c r="BA28" s="233"/>
      <c r="BB28" s="233"/>
      <c r="BC28" s="197">
        <f t="shared" si="18"/>
        <v>0</v>
      </c>
      <c r="BD28" s="197">
        <f t="shared" si="19"/>
        <v>0</v>
      </c>
      <c r="BE28" s="86">
        <f t="shared" si="20"/>
        <v>0</v>
      </c>
      <c r="BF28" s="236"/>
      <c r="BG28" s="236"/>
      <c r="BH28" s="237"/>
      <c r="BI28" s="233"/>
      <c r="BJ28" s="233"/>
      <c r="BK28" s="233"/>
      <c r="BL28" s="233"/>
      <c r="BM28" s="233"/>
      <c r="BN28" s="233"/>
      <c r="BO28" s="240"/>
      <c r="BP28" s="240"/>
      <c r="BQ28" s="81">
        <f t="shared" si="4"/>
        <v>0</v>
      </c>
      <c r="BR28" s="240"/>
      <c r="BS28" s="240"/>
      <c r="BT28" s="240"/>
      <c r="BU28" s="81">
        <f t="shared" si="5"/>
        <v>0</v>
      </c>
      <c r="BV28" s="241"/>
      <c r="BW28" s="240"/>
      <c r="BX28" s="240"/>
      <c r="BY28" s="240"/>
      <c r="BZ28" s="240"/>
      <c r="CA28" s="198">
        <f t="shared" si="6"/>
        <v>0</v>
      </c>
      <c r="CB28" s="200">
        <f t="shared" si="21"/>
        <v>0</v>
      </c>
      <c r="CC28" s="200">
        <f t="shared" si="7"/>
        <v>0</v>
      </c>
      <c r="CD28" s="200">
        <f t="shared" si="8"/>
        <v>0</v>
      </c>
      <c r="CE28" s="200">
        <f t="shared" si="9"/>
        <v>0</v>
      </c>
      <c r="CF28" s="200">
        <f t="shared" si="10"/>
        <v>0</v>
      </c>
      <c r="CG28" s="199">
        <f t="shared" si="22"/>
        <v>0</v>
      </c>
      <c r="CH28" s="199">
        <f t="shared" si="11"/>
        <v>0</v>
      </c>
      <c r="CI28" s="199">
        <f t="shared" si="23"/>
        <v>0</v>
      </c>
      <c r="CJ28" s="199">
        <f t="shared" si="24"/>
        <v>0</v>
      </c>
      <c r="CK28" s="198">
        <f t="shared" si="25"/>
        <v>0</v>
      </c>
      <c r="CL28" s="198">
        <f t="shared" si="26"/>
        <v>0</v>
      </c>
      <c r="CM28" s="81">
        <f t="shared" si="12"/>
        <v>0</v>
      </c>
      <c r="CN28" s="201">
        <f t="shared" si="27"/>
        <v>0</v>
      </c>
      <c r="CO28" s="198">
        <f t="shared" si="28"/>
        <v>0</v>
      </c>
      <c r="CQ28" s="266">
        <f t="shared" si="29"/>
        <v>0</v>
      </c>
    </row>
    <row r="29" spans="1:95" x14ac:dyDescent="0.25">
      <c r="A29" s="86" t="s">
        <v>187</v>
      </c>
      <c r="B29" s="170"/>
      <c r="C29" s="170"/>
      <c r="D29" s="170"/>
      <c r="E29" s="170"/>
      <c r="F29" s="170"/>
      <c r="G29" s="170"/>
      <c r="H29" s="233"/>
      <c r="I29" s="233"/>
      <c r="J29" s="233"/>
      <c r="K29" s="233"/>
      <c r="L29" s="233"/>
      <c r="M29" s="86" t="str">
        <f t="shared" si="0"/>
        <v/>
      </c>
      <c r="N29" s="233"/>
      <c r="O29" s="233"/>
      <c r="P29" s="233"/>
      <c r="Q29" s="233"/>
      <c r="R29" s="86">
        <f t="shared" si="13"/>
        <v>0</v>
      </c>
      <c r="S29" s="86">
        <f t="shared" si="14"/>
        <v>0</v>
      </c>
      <c r="T29" s="86">
        <f t="shared" si="15"/>
        <v>0</v>
      </c>
      <c r="U29" s="233"/>
      <c r="V29" s="233"/>
      <c r="W29" s="233"/>
      <c r="X29" s="233"/>
      <c r="Y29" s="233"/>
      <c r="Z29" s="233"/>
      <c r="AA29" s="233"/>
      <c r="AB29" s="233"/>
      <c r="AC29" s="234"/>
      <c r="AD29" s="233"/>
      <c r="AE29" s="233"/>
      <c r="AF29" s="233"/>
      <c r="AG29" s="233"/>
      <c r="AH29" s="233"/>
      <c r="AI29" s="233"/>
      <c r="AJ29" s="86">
        <f t="shared" si="16"/>
        <v>0</v>
      </c>
      <c r="AK29" s="86">
        <f t="shared" si="17"/>
        <v>0</v>
      </c>
      <c r="AL29" s="233"/>
      <c r="AM29" s="233"/>
      <c r="AN29" s="233"/>
      <c r="AO29" s="233"/>
      <c r="AP29" s="238"/>
      <c r="AQ29" s="233"/>
      <c r="AR29" s="239"/>
      <c r="AS29" s="238"/>
      <c r="AT29" s="202">
        <f t="shared" si="1"/>
        <v>0</v>
      </c>
      <c r="AU29" s="238"/>
      <c r="AV29" s="202">
        <f t="shared" si="2"/>
        <v>0</v>
      </c>
      <c r="AW29" s="238"/>
      <c r="AX29" s="202">
        <f t="shared" si="3"/>
        <v>0</v>
      </c>
      <c r="AY29" s="233"/>
      <c r="AZ29" s="233"/>
      <c r="BA29" s="233"/>
      <c r="BB29" s="233"/>
      <c r="BC29" s="197">
        <f t="shared" si="18"/>
        <v>0</v>
      </c>
      <c r="BD29" s="197">
        <f t="shared" si="19"/>
        <v>0</v>
      </c>
      <c r="BE29" s="86">
        <f t="shared" si="20"/>
        <v>0</v>
      </c>
      <c r="BF29" s="236"/>
      <c r="BG29" s="236"/>
      <c r="BH29" s="237"/>
      <c r="BI29" s="233"/>
      <c r="BJ29" s="233"/>
      <c r="BK29" s="233"/>
      <c r="BL29" s="233"/>
      <c r="BM29" s="233"/>
      <c r="BN29" s="233"/>
      <c r="BO29" s="240"/>
      <c r="BP29" s="240"/>
      <c r="BQ29" s="81">
        <f t="shared" si="4"/>
        <v>0</v>
      </c>
      <c r="BR29" s="240"/>
      <c r="BS29" s="240"/>
      <c r="BT29" s="240"/>
      <c r="BU29" s="81">
        <f t="shared" si="5"/>
        <v>0</v>
      </c>
      <c r="BV29" s="241"/>
      <c r="BW29" s="240"/>
      <c r="BX29" s="240"/>
      <c r="BY29" s="240"/>
      <c r="BZ29" s="240"/>
      <c r="CA29" s="198">
        <f t="shared" si="6"/>
        <v>0</v>
      </c>
      <c r="CB29" s="200">
        <f t="shared" si="21"/>
        <v>0</v>
      </c>
      <c r="CC29" s="200">
        <f t="shared" si="7"/>
        <v>0</v>
      </c>
      <c r="CD29" s="200">
        <f t="shared" si="8"/>
        <v>0</v>
      </c>
      <c r="CE29" s="200">
        <f t="shared" si="9"/>
        <v>0</v>
      </c>
      <c r="CF29" s="200">
        <f t="shared" si="10"/>
        <v>0</v>
      </c>
      <c r="CG29" s="199">
        <f t="shared" si="22"/>
        <v>0</v>
      </c>
      <c r="CH29" s="199">
        <f t="shared" si="11"/>
        <v>0</v>
      </c>
      <c r="CI29" s="199">
        <f t="shared" si="23"/>
        <v>0</v>
      </c>
      <c r="CJ29" s="199">
        <f t="shared" si="24"/>
        <v>0</v>
      </c>
      <c r="CK29" s="198">
        <f t="shared" si="25"/>
        <v>0</v>
      </c>
      <c r="CL29" s="198">
        <f t="shared" si="26"/>
        <v>0</v>
      </c>
      <c r="CM29" s="81">
        <f t="shared" si="12"/>
        <v>0</v>
      </c>
      <c r="CN29" s="201">
        <f t="shared" si="27"/>
        <v>0</v>
      </c>
      <c r="CO29" s="198">
        <f t="shared" si="28"/>
        <v>0</v>
      </c>
      <c r="CQ29" s="266">
        <f t="shared" si="29"/>
        <v>0</v>
      </c>
    </row>
    <row r="30" spans="1:95" x14ac:dyDescent="0.25">
      <c r="A30" s="86" t="s">
        <v>188</v>
      </c>
      <c r="B30" s="170"/>
      <c r="C30" s="170"/>
      <c r="D30" s="170"/>
      <c r="E30" s="170"/>
      <c r="F30" s="170"/>
      <c r="G30" s="170"/>
      <c r="H30" s="233"/>
      <c r="I30" s="233"/>
      <c r="J30" s="233"/>
      <c r="K30" s="233"/>
      <c r="L30" s="233"/>
      <c r="M30" s="86" t="str">
        <f t="shared" si="0"/>
        <v/>
      </c>
      <c r="N30" s="233"/>
      <c r="O30" s="233"/>
      <c r="P30" s="233"/>
      <c r="Q30" s="233"/>
      <c r="R30" s="86">
        <f t="shared" si="13"/>
        <v>0</v>
      </c>
      <c r="S30" s="86">
        <f t="shared" si="14"/>
        <v>0</v>
      </c>
      <c r="T30" s="86">
        <f t="shared" si="15"/>
        <v>0</v>
      </c>
      <c r="U30" s="233"/>
      <c r="V30" s="233"/>
      <c r="W30" s="233"/>
      <c r="X30" s="233"/>
      <c r="Y30" s="233"/>
      <c r="Z30" s="233"/>
      <c r="AA30" s="233"/>
      <c r="AB30" s="233"/>
      <c r="AC30" s="234"/>
      <c r="AD30" s="233"/>
      <c r="AE30" s="233"/>
      <c r="AF30" s="233"/>
      <c r="AG30" s="233"/>
      <c r="AH30" s="233"/>
      <c r="AI30" s="233"/>
      <c r="AJ30" s="86">
        <f t="shared" si="16"/>
        <v>0</v>
      </c>
      <c r="AK30" s="86">
        <f t="shared" si="17"/>
        <v>0</v>
      </c>
      <c r="AL30" s="233"/>
      <c r="AM30" s="233"/>
      <c r="AN30" s="233"/>
      <c r="AO30" s="233"/>
      <c r="AP30" s="238"/>
      <c r="AQ30" s="233"/>
      <c r="AR30" s="239"/>
      <c r="AS30" s="238"/>
      <c r="AT30" s="202">
        <f t="shared" si="1"/>
        <v>0</v>
      </c>
      <c r="AU30" s="238"/>
      <c r="AV30" s="202">
        <f t="shared" si="2"/>
        <v>0</v>
      </c>
      <c r="AW30" s="238"/>
      <c r="AX30" s="202">
        <f t="shared" si="3"/>
        <v>0</v>
      </c>
      <c r="AY30" s="233"/>
      <c r="AZ30" s="233"/>
      <c r="BA30" s="233"/>
      <c r="BB30" s="233"/>
      <c r="BC30" s="197">
        <f t="shared" si="18"/>
        <v>0</v>
      </c>
      <c r="BD30" s="197">
        <f t="shared" si="19"/>
        <v>0</v>
      </c>
      <c r="BE30" s="86">
        <f t="shared" si="20"/>
        <v>0</v>
      </c>
      <c r="BF30" s="236"/>
      <c r="BG30" s="236"/>
      <c r="BH30" s="237"/>
      <c r="BI30" s="233"/>
      <c r="BJ30" s="233"/>
      <c r="BK30" s="233"/>
      <c r="BL30" s="233"/>
      <c r="BM30" s="233"/>
      <c r="BN30" s="233"/>
      <c r="BO30" s="240"/>
      <c r="BP30" s="240"/>
      <c r="BQ30" s="81">
        <f t="shared" si="4"/>
        <v>0</v>
      </c>
      <c r="BR30" s="240"/>
      <c r="BS30" s="240"/>
      <c r="BT30" s="240"/>
      <c r="BU30" s="81">
        <f t="shared" si="5"/>
        <v>0</v>
      </c>
      <c r="BV30" s="241"/>
      <c r="BW30" s="240"/>
      <c r="BX30" s="240"/>
      <c r="BY30" s="240"/>
      <c r="BZ30" s="240"/>
      <c r="CA30" s="198">
        <f t="shared" si="6"/>
        <v>0</v>
      </c>
      <c r="CB30" s="200">
        <f t="shared" si="21"/>
        <v>0</v>
      </c>
      <c r="CC30" s="200">
        <f t="shared" si="7"/>
        <v>0</v>
      </c>
      <c r="CD30" s="200">
        <f t="shared" si="8"/>
        <v>0</v>
      </c>
      <c r="CE30" s="200">
        <f t="shared" si="9"/>
        <v>0</v>
      </c>
      <c r="CF30" s="200">
        <f t="shared" si="10"/>
        <v>0</v>
      </c>
      <c r="CG30" s="199">
        <f t="shared" si="22"/>
        <v>0</v>
      </c>
      <c r="CH30" s="199">
        <f t="shared" si="11"/>
        <v>0</v>
      </c>
      <c r="CI30" s="199">
        <f t="shared" si="23"/>
        <v>0</v>
      </c>
      <c r="CJ30" s="199">
        <f t="shared" si="24"/>
        <v>0</v>
      </c>
      <c r="CK30" s="198">
        <f t="shared" si="25"/>
        <v>0</v>
      </c>
      <c r="CL30" s="198">
        <f t="shared" si="26"/>
        <v>0</v>
      </c>
      <c r="CM30" s="81">
        <f t="shared" si="12"/>
        <v>0</v>
      </c>
      <c r="CN30" s="201">
        <f t="shared" si="27"/>
        <v>0</v>
      </c>
      <c r="CO30" s="198">
        <f t="shared" si="28"/>
        <v>0</v>
      </c>
      <c r="CQ30" s="266">
        <f t="shared" si="29"/>
        <v>0</v>
      </c>
    </row>
    <row r="31" spans="1:95" x14ac:dyDescent="0.25">
      <c r="A31" s="86" t="s">
        <v>189</v>
      </c>
      <c r="B31" s="170"/>
      <c r="C31" s="170"/>
      <c r="D31" s="170"/>
      <c r="E31" s="170"/>
      <c r="F31" s="170"/>
      <c r="G31" s="170"/>
      <c r="H31" s="233"/>
      <c r="I31" s="233"/>
      <c r="J31" s="233"/>
      <c r="K31" s="233"/>
      <c r="L31" s="233"/>
      <c r="M31" s="86" t="str">
        <f t="shared" si="0"/>
        <v/>
      </c>
      <c r="N31" s="233"/>
      <c r="O31" s="233"/>
      <c r="P31" s="233"/>
      <c r="Q31" s="233"/>
      <c r="R31" s="86">
        <f t="shared" si="13"/>
        <v>0</v>
      </c>
      <c r="S31" s="86">
        <f t="shared" si="14"/>
        <v>0</v>
      </c>
      <c r="T31" s="86">
        <f t="shared" si="15"/>
        <v>0</v>
      </c>
      <c r="U31" s="233"/>
      <c r="V31" s="233"/>
      <c r="W31" s="233"/>
      <c r="X31" s="233"/>
      <c r="Y31" s="233"/>
      <c r="Z31" s="233"/>
      <c r="AA31" s="233"/>
      <c r="AB31" s="233"/>
      <c r="AC31" s="234"/>
      <c r="AD31" s="233"/>
      <c r="AE31" s="233"/>
      <c r="AF31" s="233"/>
      <c r="AG31" s="233"/>
      <c r="AH31" s="233"/>
      <c r="AI31" s="233"/>
      <c r="AJ31" s="86">
        <f t="shared" si="16"/>
        <v>0</v>
      </c>
      <c r="AK31" s="86">
        <f t="shared" ref="AK31:AK53" si="30">AH31*AF31</f>
        <v>0</v>
      </c>
      <c r="AL31" s="233"/>
      <c r="AM31" s="233"/>
      <c r="AN31" s="233"/>
      <c r="AO31" s="233"/>
      <c r="AP31" s="238"/>
      <c r="AQ31" s="233"/>
      <c r="AR31" s="239"/>
      <c r="AS31" s="238"/>
      <c r="AT31" s="202">
        <f t="shared" si="1"/>
        <v>0</v>
      </c>
      <c r="AU31" s="238"/>
      <c r="AV31" s="202">
        <f t="shared" si="2"/>
        <v>0</v>
      </c>
      <c r="AW31" s="238"/>
      <c r="AX31" s="202">
        <f t="shared" si="3"/>
        <v>0</v>
      </c>
      <c r="AY31" s="233"/>
      <c r="AZ31" s="233"/>
      <c r="BA31" s="233"/>
      <c r="BB31" s="233"/>
      <c r="BC31" s="197">
        <f t="shared" si="18"/>
        <v>0</v>
      </c>
      <c r="BD31" s="197">
        <f t="shared" si="19"/>
        <v>0</v>
      </c>
      <c r="BE31" s="86">
        <f t="shared" si="20"/>
        <v>0</v>
      </c>
      <c r="BF31" s="236"/>
      <c r="BG31" s="236"/>
      <c r="BH31" s="237"/>
      <c r="BI31" s="233"/>
      <c r="BJ31" s="233"/>
      <c r="BK31" s="233"/>
      <c r="BL31" s="233"/>
      <c r="BM31" s="233"/>
      <c r="BN31" s="233"/>
      <c r="BO31" s="240"/>
      <c r="BP31" s="240"/>
      <c r="BQ31" s="81">
        <f t="shared" si="4"/>
        <v>0</v>
      </c>
      <c r="BR31" s="240"/>
      <c r="BS31" s="240"/>
      <c r="BT31" s="240"/>
      <c r="BU31" s="81">
        <f t="shared" si="5"/>
        <v>0</v>
      </c>
      <c r="BV31" s="241"/>
      <c r="BW31" s="240"/>
      <c r="BX31" s="240"/>
      <c r="BY31" s="240"/>
      <c r="BZ31" s="240"/>
      <c r="CA31" s="198">
        <f t="shared" si="6"/>
        <v>0</v>
      </c>
      <c r="CB31" s="200">
        <f t="shared" si="21"/>
        <v>0</v>
      </c>
      <c r="CC31" s="200">
        <f t="shared" si="7"/>
        <v>0</v>
      </c>
      <c r="CD31" s="200">
        <f t="shared" si="8"/>
        <v>0</v>
      </c>
      <c r="CE31" s="200">
        <f t="shared" si="9"/>
        <v>0</v>
      </c>
      <c r="CF31" s="200">
        <f t="shared" si="10"/>
        <v>0</v>
      </c>
      <c r="CG31" s="199">
        <f t="shared" si="22"/>
        <v>0</v>
      </c>
      <c r="CH31" s="199">
        <f t="shared" si="11"/>
        <v>0</v>
      </c>
      <c r="CI31" s="199">
        <f t="shared" si="23"/>
        <v>0</v>
      </c>
      <c r="CJ31" s="199">
        <f t="shared" si="24"/>
        <v>0</v>
      </c>
      <c r="CK31" s="198">
        <f t="shared" si="25"/>
        <v>0</v>
      </c>
      <c r="CL31" s="198">
        <f t="shared" si="26"/>
        <v>0</v>
      </c>
      <c r="CM31" s="81">
        <f t="shared" si="12"/>
        <v>0</v>
      </c>
      <c r="CN31" s="201">
        <f t="shared" si="27"/>
        <v>0</v>
      </c>
      <c r="CO31" s="198">
        <f t="shared" si="28"/>
        <v>0</v>
      </c>
      <c r="CQ31" s="266">
        <f t="shared" si="29"/>
        <v>0</v>
      </c>
    </row>
    <row r="32" spans="1:95" x14ac:dyDescent="0.25">
      <c r="A32" s="86" t="s">
        <v>190</v>
      </c>
      <c r="B32" s="170"/>
      <c r="C32" s="170"/>
      <c r="D32" s="170"/>
      <c r="E32" s="170"/>
      <c r="F32" s="170"/>
      <c r="G32" s="170"/>
      <c r="H32" s="233"/>
      <c r="I32" s="233"/>
      <c r="J32" s="233"/>
      <c r="K32" s="233"/>
      <c r="L32" s="233"/>
      <c r="M32" s="86" t="str">
        <f t="shared" si="0"/>
        <v/>
      </c>
      <c r="N32" s="233"/>
      <c r="O32" s="233"/>
      <c r="P32" s="233"/>
      <c r="Q32" s="233"/>
      <c r="R32" s="86">
        <f t="shared" si="13"/>
        <v>0</v>
      </c>
      <c r="S32" s="86">
        <f t="shared" si="14"/>
        <v>0</v>
      </c>
      <c r="T32" s="86">
        <f t="shared" si="15"/>
        <v>0</v>
      </c>
      <c r="U32" s="233"/>
      <c r="V32" s="233"/>
      <c r="W32" s="233"/>
      <c r="X32" s="233"/>
      <c r="Y32" s="233"/>
      <c r="Z32" s="233"/>
      <c r="AA32" s="233"/>
      <c r="AB32" s="233"/>
      <c r="AC32" s="234"/>
      <c r="AD32" s="233"/>
      <c r="AE32" s="233"/>
      <c r="AF32" s="233"/>
      <c r="AG32" s="233"/>
      <c r="AH32" s="233"/>
      <c r="AI32" s="233"/>
      <c r="AJ32" s="86">
        <f t="shared" si="16"/>
        <v>0</v>
      </c>
      <c r="AK32" s="86">
        <f t="shared" si="30"/>
        <v>0</v>
      </c>
      <c r="AL32" s="233"/>
      <c r="AM32" s="233"/>
      <c r="AN32" s="233"/>
      <c r="AO32" s="233"/>
      <c r="AP32" s="238"/>
      <c r="AQ32" s="233"/>
      <c r="AR32" s="239"/>
      <c r="AS32" s="238"/>
      <c r="AT32" s="202">
        <f t="shared" si="1"/>
        <v>0</v>
      </c>
      <c r="AU32" s="238"/>
      <c r="AV32" s="202">
        <f t="shared" si="2"/>
        <v>0</v>
      </c>
      <c r="AW32" s="238"/>
      <c r="AX32" s="202">
        <f t="shared" si="3"/>
        <v>0</v>
      </c>
      <c r="AY32" s="233"/>
      <c r="AZ32" s="233"/>
      <c r="BA32" s="233"/>
      <c r="BB32" s="233"/>
      <c r="BC32" s="197">
        <f t="shared" si="18"/>
        <v>0</v>
      </c>
      <c r="BD32" s="197">
        <f t="shared" si="19"/>
        <v>0</v>
      </c>
      <c r="BE32" s="86">
        <f t="shared" si="20"/>
        <v>0</v>
      </c>
      <c r="BF32" s="236"/>
      <c r="BG32" s="236"/>
      <c r="BH32" s="237"/>
      <c r="BI32" s="233"/>
      <c r="BJ32" s="233"/>
      <c r="BK32" s="233"/>
      <c r="BL32" s="233"/>
      <c r="BM32" s="233"/>
      <c r="BN32" s="233"/>
      <c r="BO32" s="240"/>
      <c r="BP32" s="240"/>
      <c r="BQ32" s="81">
        <f t="shared" si="4"/>
        <v>0</v>
      </c>
      <c r="BR32" s="240"/>
      <c r="BS32" s="240"/>
      <c r="BT32" s="240"/>
      <c r="BU32" s="81">
        <f t="shared" si="5"/>
        <v>0</v>
      </c>
      <c r="BV32" s="241"/>
      <c r="BW32" s="240"/>
      <c r="BX32" s="240"/>
      <c r="BY32" s="240"/>
      <c r="BZ32" s="240"/>
      <c r="CA32" s="198">
        <f t="shared" si="6"/>
        <v>0</v>
      </c>
      <c r="CB32" s="200">
        <f t="shared" si="21"/>
        <v>0</v>
      </c>
      <c r="CC32" s="200">
        <f t="shared" si="7"/>
        <v>0</v>
      </c>
      <c r="CD32" s="200">
        <f t="shared" si="8"/>
        <v>0</v>
      </c>
      <c r="CE32" s="200">
        <f t="shared" si="9"/>
        <v>0</v>
      </c>
      <c r="CF32" s="200">
        <f t="shared" si="10"/>
        <v>0</v>
      </c>
      <c r="CG32" s="199">
        <f t="shared" si="22"/>
        <v>0</v>
      </c>
      <c r="CH32" s="199">
        <f t="shared" si="11"/>
        <v>0</v>
      </c>
      <c r="CI32" s="199">
        <f t="shared" si="23"/>
        <v>0</v>
      </c>
      <c r="CJ32" s="199">
        <f t="shared" si="24"/>
        <v>0</v>
      </c>
      <c r="CK32" s="198">
        <f t="shared" si="25"/>
        <v>0</v>
      </c>
      <c r="CL32" s="198">
        <f t="shared" si="26"/>
        <v>0</v>
      </c>
      <c r="CM32" s="81">
        <f t="shared" si="12"/>
        <v>0</v>
      </c>
      <c r="CN32" s="201">
        <f t="shared" si="27"/>
        <v>0</v>
      </c>
      <c r="CO32" s="198">
        <f t="shared" si="28"/>
        <v>0</v>
      </c>
      <c r="CQ32" s="266">
        <f t="shared" si="29"/>
        <v>0</v>
      </c>
    </row>
    <row r="33" spans="1:95" x14ac:dyDescent="0.25">
      <c r="A33" s="86" t="s">
        <v>191</v>
      </c>
      <c r="B33" s="170"/>
      <c r="C33" s="170"/>
      <c r="D33" s="170"/>
      <c r="E33" s="170"/>
      <c r="F33" s="170"/>
      <c r="G33" s="170"/>
      <c r="H33" s="233"/>
      <c r="I33" s="233"/>
      <c r="J33" s="233"/>
      <c r="K33" s="233"/>
      <c r="L33" s="233"/>
      <c r="M33" s="86" t="str">
        <f t="shared" si="0"/>
        <v/>
      </c>
      <c r="N33" s="233"/>
      <c r="O33" s="233"/>
      <c r="P33" s="233"/>
      <c r="Q33" s="233"/>
      <c r="R33" s="86">
        <f t="shared" si="13"/>
        <v>0</v>
      </c>
      <c r="S33" s="86">
        <f t="shared" si="14"/>
        <v>0</v>
      </c>
      <c r="T33" s="86">
        <f t="shared" si="15"/>
        <v>0</v>
      </c>
      <c r="U33" s="233"/>
      <c r="V33" s="233"/>
      <c r="W33" s="233"/>
      <c r="X33" s="233"/>
      <c r="Y33" s="233"/>
      <c r="Z33" s="233"/>
      <c r="AA33" s="233"/>
      <c r="AB33" s="233"/>
      <c r="AC33" s="234"/>
      <c r="AD33" s="233"/>
      <c r="AE33" s="233"/>
      <c r="AF33" s="233"/>
      <c r="AG33" s="233"/>
      <c r="AH33" s="233"/>
      <c r="AI33" s="233"/>
      <c r="AJ33" s="86">
        <f t="shared" si="16"/>
        <v>0</v>
      </c>
      <c r="AK33" s="86">
        <f t="shared" si="30"/>
        <v>0</v>
      </c>
      <c r="AL33" s="233"/>
      <c r="AM33" s="233"/>
      <c r="AN33" s="233"/>
      <c r="AO33" s="233"/>
      <c r="AP33" s="238"/>
      <c r="AQ33" s="233"/>
      <c r="AR33" s="239"/>
      <c r="AS33" s="238"/>
      <c r="AT33" s="202">
        <f t="shared" si="1"/>
        <v>0</v>
      </c>
      <c r="AU33" s="238"/>
      <c r="AV33" s="202">
        <f t="shared" si="2"/>
        <v>0</v>
      </c>
      <c r="AW33" s="238"/>
      <c r="AX33" s="202">
        <f t="shared" si="3"/>
        <v>0</v>
      </c>
      <c r="AY33" s="233"/>
      <c r="AZ33" s="233"/>
      <c r="BA33" s="233"/>
      <c r="BB33" s="233"/>
      <c r="BC33" s="197">
        <f t="shared" si="18"/>
        <v>0</v>
      </c>
      <c r="BD33" s="197">
        <f t="shared" si="19"/>
        <v>0</v>
      </c>
      <c r="BE33" s="86">
        <f t="shared" si="20"/>
        <v>0</v>
      </c>
      <c r="BF33" s="236"/>
      <c r="BG33" s="236"/>
      <c r="BH33" s="237"/>
      <c r="BI33" s="233"/>
      <c r="BJ33" s="233"/>
      <c r="BK33" s="233"/>
      <c r="BL33" s="233"/>
      <c r="BM33" s="233"/>
      <c r="BN33" s="233"/>
      <c r="BO33" s="240"/>
      <c r="BP33" s="240"/>
      <c r="BQ33" s="81">
        <f t="shared" si="4"/>
        <v>0</v>
      </c>
      <c r="BR33" s="240"/>
      <c r="BS33" s="240"/>
      <c r="BT33" s="240"/>
      <c r="BU33" s="81">
        <f t="shared" si="5"/>
        <v>0</v>
      </c>
      <c r="BV33" s="241"/>
      <c r="BW33" s="240"/>
      <c r="BX33" s="240"/>
      <c r="BY33" s="240"/>
      <c r="BZ33" s="240"/>
      <c r="CA33" s="198">
        <f t="shared" si="6"/>
        <v>0</v>
      </c>
      <c r="CB33" s="200">
        <f t="shared" si="21"/>
        <v>0</v>
      </c>
      <c r="CC33" s="200">
        <f t="shared" si="7"/>
        <v>0</v>
      </c>
      <c r="CD33" s="200">
        <f t="shared" si="8"/>
        <v>0</v>
      </c>
      <c r="CE33" s="200">
        <f t="shared" si="9"/>
        <v>0</v>
      </c>
      <c r="CF33" s="200">
        <f t="shared" si="10"/>
        <v>0</v>
      </c>
      <c r="CG33" s="199">
        <f t="shared" si="22"/>
        <v>0</v>
      </c>
      <c r="CH33" s="199">
        <f t="shared" si="11"/>
        <v>0</v>
      </c>
      <c r="CI33" s="199">
        <f t="shared" si="23"/>
        <v>0</v>
      </c>
      <c r="CJ33" s="199">
        <f t="shared" si="24"/>
        <v>0</v>
      </c>
      <c r="CK33" s="198">
        <f t="shared" si="25"/>
        <v>0</v>
      </c>
      <c r="CL33" s="198">
        <f t="shared" si="26"/>
        <v>0</v>
      </c>
      <c r="CM33" s="81">
        <f t="shared" si="12"/>
        <v>0</v>
      </c>
      <c r="CN33" s="201">
        <f t="shared" si="27"/>
        <v>0</v>
      </c>
      <c r="CO33" s="198">
        <f t="shared" si="28"/>
        <v>0</v>
      </c>
      <c r="CQ33" s="266">
        <f t="shared" si="29"/>
        <v>0</v>
      </c>
    </row>
    <row r="34" spans="1:95" x14ac:dyDescent="0.25">
      <c r="A34" s="86" t="s">
        <v>192</v>
      </c>
      <c r="B34" s="170"/>
      <c r="C34" s="170"/>
      <c r="D34" s="170"/>
      <c r="E34" s="170"/>
      <c r="F34" s="170"/>
      <c r="G34" s="170"/>
      <c r="H34" s="233"/>
      <c r="I34" s="233"/>
      <c r="J34" s="233"/>
      <c r="K34" s="233"/>
      <c r="L34" s="233"/>
      <c r="M34" s="86" t="str">
        <f t="shared" si="0"/>
        <v/>
      </c>
      <c r="N34" s="233"/>
      <c r="O34" s="233"/>
      <c r="P34" s="233"/>
      <c r="Q34" s="233"/>
      <c r="R34" s="86">
        <f t="shared" si="13"/>
        <v>0</v>
      </c>
      <c r="S34" s="86">
        <f t="shared" si="14"/>
        <v>0</v>
      </c>
      <c r="T34" s="86">
        <f t="shared" si="15"/>
        <v>0</v>
      </c>
      <c r="U34" s="233"/>
      <c r="V34" s="233"/>
      <c r="W34" s="233"/>
      <c r="X34" s="233"/>
      <c r="Y34" s="233"/>
      <c r="Z34" s="233"/>
      <c r="AA34" s="233"/>
      <c r="AB34" s="233"/>
      <c r="AC34" s="234"/>
      <c r="AD34" s="233"/>
      <c r="AE34" s="233"/>
      <c r="AF34" s="233"/>
      <c r="AG34" s="233"/>
      <c r="AH34" s="233"/>
      <c r="AI34" s="233"/>
      <c r="AJ34" s="86">
        <f t="shared" si="16"/>
        <v>0</v>
      </c>
      <c r="AK34" s="86">
        <f t="shared" si="30"/>
        <v>0</v>
      </c>
      <c r="AL34" s="233"/>
      <c r="AM34" s="233"/>
      <c r="AN34" s="233"/>
      <c r="AO34" s="233"/>
      <c r="AP34" s="238"/>
      <c r="AQ34" s="233"/>
      <c r="AR34" s="239"/>
      <c r="AS34" s="238"/>
      <c r="AT34" s="202">
        <f t="shared" si="1"/>
        <v>0</v>
      </c>
      <c r="AU34" s="238"/>
      <c r="AV34" s="202">
        <f t="shared" si="2"/>
        <v>0</v>
      </c>
      <c r="AW34" s="238"/>
      <c r="AX34" s="202">
        <f t="shared" si="3"/>
        <v>0</v>
      </c>
      <c r="AY34" s="233"/>
      <c r="AZ34" s="233"/>
      <c r="BA34" s="233"/>
      <c r="BB34" s="233"/>
      <c r="BC34" s="197">
        <f t="shared" si="18"/>
        <v>0</v>
      </c>
      <c r="BD34" s="197">
        <f t="shared" si="19"/>
        <v>0</v>
      </c>
      <c r="BE34" s="86">
        <f t="shared" si="20"/>
        <v>0</v>
      </c>
      <c r="BF34" s="236"/>
      <c r="BG34" s="236"/>
      <c r="BH34" s="237"/>
      <c r="BI34" s="233"/>
      <c r="BJ34" s="233"/>
      <c r="BK34" s="233"/>
      <c r="BL34" s="233"/>
      <c r="BM34" s="233"/>
      <c r="BN34" s="233"/>
      <c r="BO34" s="240"/>
      <c r="BP34" s="240"/>
      <c r="BQ34" s="81">
        <f t="shared" si="4"/>
        <v>0</v>
      </c>
      <c r="BR34" s="240"/>
      <c r="BS34" s="240"/>
      <c r="BT34" s="240"/>
      <c r="BU34" s="81">
        <f t="shared" si="5"/>
        <v>0</v>
      </c>
      <c r="BV34" s="241"/>
      <c r="BW34" s="240"/>
      <c r="BX34" s="240"/>
      <c r="BY34" s="240"/>
      <c r="BZ34" s="240"/>
      <c r="CA34" s="198">
        <f t="shared" si="6"/>
        <v>0</v>
      </c>
      <c r="CB34" s="200">
        <f t="shared" si="21"/>
        <v>0</v>
      </c>
      <c r="CC34" s="200">
        <f t="shared" si="7"/>
        <v>0</v>
      </c>
      <c r="CD34" s="200">
        <f t="shared" si="8"/>
        <v>0</v>
      </c>
      <c r="CE34" s="200">
        <f t="shared" si="9"/>
        <v>0</v>
      </c>
      <c r="CF34" s="200">
        <f t="shared" si="10"/>
        <v>0</v>
      </c>
      <c r="CG34" s="199">
        <f t="shared" si="22"/>
        <v>0</v>
      </c>
      <c r="CH34" s="199">
        <f t="shared" si="11"/>
        <v>0</v>
      </c>
      <c r="CI34" s="199">
        <f t="shared" si="23"/>
        <v>0</v>
      </c>
      <c r="CJ34" s="199">
        <f t="shared" si="24"/>
        <v>0</v>
      </c>
      <c r="CK34" s="198">
        <f t="shared" si="25"/>
        <v>0</v>
      </c>
      <c r="CL34" s="198">
        <f t="shared" si="26"/>
        <v>0</v>
      </c>
      <c r="CM34" s="81">
        <f t="shared" si="12"/>
        <v>0</v>
      </c>
      <c r="CN34" s="201">
        <f t="shared" si="27"/>
        <v>0</v>
      </c>
      <c r="CO34" s="198">
        <f t="shared" si="28"/>
        <v>0</v>
      </c>
      <c r="CQ34" s="266">
        <f t="shared" si="29"/>
        <v>0</v>
      </c>
    </row>
    <row r="35" spans="1:95" x14ac:dyDescent="0.25">
      <c r="A35" s="86" t="s">
        <v>193</v>
      </c>
      <c r="B35" s="170"/>
      <c r="C35" s="170"/>
      <c r="D35" s="170"/>
      <c r="E35" s="170"/>
      <c r="F35" s="170"/>
      <c r="G35" s="170"/>
      <c r="H35" s="233"/>
      <c r="I35" s="233"/>
      <c r="J35" s="233"/>
      <c r="K35" s="233"/>
      <c r="L35" s="233"/>
      <c r="M35" s="86" t="str">
        <f t="shared" si="0"/>
        <v/>
      </c>
      <c r="N35" s="233"/>
      <c r="O35" s="233"/>
      <c r="P35" s="233"/>
      <c r="Q35" s="233"/>
      <c r="R35" s="86">
        <f t="shared" si="13"/>
        <v>0</v>
      </c>
      <c r="S35" s="86">
        <f t="shared" si="14"/>
        <v>0</v>
      </c>
      <c r="T35" s="86">
        <f t="shared" si="15"/>
        <v>0</v>
      </c>
      <c r="U35" s="233"/>
      <c r="V35" s="233"/>
      <c r="W35" s="233"/>
      <c r="X35" s="233"/>
      <c r="Y35" s="233"/>
      <c r="Z35" s="233"/>
      <c r="AA35" s="233"/>
      <c r="AB35" s="233"/>
      <c r="AC35" s="234"/>
      <c r="AD35" s="233"/>
      <c r="AE35" s="233"/>
      <c r="AF35" s="233"/>
      <c r="AG35" s="233"/>
      <c r="AH35" s="233"/>
      <c r="AI35" s="233"/>
      <c r="AJ35" s="86">
        <f t="shared" si="16"/>
        <v>0</v>
      </c>
      <c r="AK35" s="86">
        <f t="shared" si="30"/>
        <v>0</v>
      </c>
      <c r="AL35" s="233"/>
      <c r="AM35" s="233"/>
      <c r="AN35" s="233"/>
      <c r="AO35" s="233"/>
      <c r="AP35" s="238"/>
      <c r="AQ35" s="233"/>
      <c r="AR35" s="239"/>
      <c r="AS35" s="238"/>
      <c r="AT35" s="202">
        <f t="shared" si="1"/>
        <v>0</v>
      </c>
      <c r="AU35" s="238"/>
      <c r="AV35" s="202">
        <f t="shared" si="2"/>
        <v>0</v>
      </c>
      <c r="AW35" s="238"/>
      <c r="AX35" s="202">
        <f t="shared" si="3"/>
        <v>0</v>
      </c>
      <c r="AY35" s="233"/>
      <c r="AZ35" s="233"/>
      <c r="BA35" s="233"/>
      <c r="BB35" s="233"/>
      <c r="BC35" s="197">
        <f t="shared" si="18"/>
        <v>0</v>
      </c>
      <c r="BD35" s="197">
        <f t="shared" si="19"/>
        <v>0</v>
      </c>
      <c r="BE35" s="86">
        <f t="shared" si="20"/>
        <v>0</v>
      </c>
      <c r="BF35" s="236"/>
      <c r="BG35" s="236"/>
      <c r="BH35" s="237"/>
      <c r="BI35" s="233"/>
      <c r="BJ35" s="233"/>
      <c r="BK35" s="233"/>
      <c r="BL35" s="233"/>
      <c r="BM35" s="233"/>
      <c r="BN35" s="233"/>
      <c r="BO35" s="240"/>
      <c r="BP35" s="240"/>
      <c r="BQ35" s="81">
        <f t="shared" si="4"/>
        <v>0</v>
      </c>
      <c r="BR35" s="240"/>
      <c r="BS35" s="240"/>
      <c r="BT35" s="240"/>
      <c r="BU35" s="81">
        <f t="shared" si="5"/>
        <v>0</v>
      </c>
      <c r="BV35" s="241"/>
      <c r="BW35" s="240"/>
      <c r="BX35" s="240"/>
      <c r="BY35" s="240"/>
      <c r="BZ35" s="240"/>
      <c r="CA35" s="198">
        <f t="shared" si="6"/>
        <v>0</v>
      </c>
      <c r="CB35" s="200">
        <f t="shared" si="21"/>
        <v>0</v>
      </c>
      <c r="CC35" s="200">
        <f t="shared" si="7"/>
        <v>0</v>
      </c>
      <c r="CD35" s="200">
        <f t="shared" si="8"/>
        <v>0</v>
      </c>
      <c r="CE35" s="200">
        <f t="shared" si="9"/>
        <v>0</v>
      </c>
      <c r="CF35" s="200">
        <f t="shared" si="10"/>
        <v>0</v>
      </c>
      <c r="CG35" s="199">
        <f t="shared" si="22"/>
        <v>0</v>
      </c>
      <c r="CH35" s="199">
        <f t="shared" si="11"/>
        <v>0</v>
      </c>
      <c r="CI35" s="199">
        <f t="shared" si="23"/>
        <v>0</v>
      </c>
      <c r="CJ35" s="199">
        <f t="shared" si="24"/>
        <v>0</v>
      </c>
      <c r="CK35" s="198">
        <f t="shared" si="25"/>
        <v>0</v>
      </c>
      <c r="CL35" s="198">
        <f t="shared" si="26"/>
        <v>0</v>
      </c>
      <c r="CM35" s="81">
        <f t="shared" si="12"/>
        <v>0</v>
      </c>
      <c r="CN35" s="201">
        <f t="shared" si="27"/>
        <v>0</v>
      </c>
      <c r="CO35" s="198">
        <f t="shared" si="28"/>
        <v>0</v>
      </c>
      <c r="CQ35" s="266">
        <f t="shared" si="29"/>
        <v>0</v>
      </c>
    </row>
    <row r="36" spans="1:95" x14ac:dyDescent="0.25">
      <c r="A36" s="86" t="s">
        <v>194</v>
      </c>
      <c r="B36" s="170"/>
      <c r="C36" s="170"/>
      <c r="D36" s="170"/>
      <c r="E36" s="170"/>
      <c r="F36" s="170"/>
      <c r="G36" s="170"/>
      <c r="H36" s="233"/>
      <c r="I36" s="233"/>
      <c r="J36" s="233"/>
      <c r="K36" s="233"/>
      <c r="L36" s="233"/>
      <c r="M36" s="86" t="str">
        <f t="shared" si="0"/>
        <v/>
      </c>
      <c r="N36" s="233"/>
      <c r="O36" s="233"/>
      <c r="P36" s="233"/>
      <c r="Q36" s="233"/>
      <c r="R36" s="86">
        <f t="shared" si="13"/>
        <v>0</v>
      </c>
      <c r="S36" s="86">
        <f t="shared" si="14"/>
        <v>0</v>
      </c>
      <c r="T36" s="86">
        <f t="shared" si="15"/>
        <v>0</v>
      </c>
      <c r="U36" s="233"/>
      <c r="V36" s="233"/>
      <c r="W36" s="233"/>
      <c r="X36" s="233"/>
      <c r="Y36" s="233"/>
      <c r="Z36" s="233"/>
      <c r="AA36" s="233"/>
      <c r="AB36" s="233"/>
      <c r="AC36" s="234"/>
      <c r="AD36" s="233"/>
      <c r="AE36" s="233"/>
      <c r="AF36" s="233"/>
      <c r="AG36" s="233"/>
      <c r="AH36" s="233"/>
      <c r="AI36" s="233"/>
      <c r="AJ36" s="86">
        <f t="shared" si="16"/>
        <v>0</v>
      </c>
      <c r="AK36" s="86">
        <f t="shared" si="30"/>
        <v>0</v>
      </c>
      <c r="AL36" s="233"/>
      <c r="AM36" s="233"/>
      <c r="AN36" s="233"/>
      <c r="AO36" s="233"/>
      <c r="AP36" s="238"/>
      <c r="AQ36" s="233"/>
      <c r="AR36" s="239"/>
      <c r="AS36" s="238"/>
      <c r="AT36" s="202">
        <f t="shared" ref="AT36:AT53" si="31">$AS36*$Y36</f>
        <v>0</v>
      </c>
      <c r="AU36" s="238"/>
      <c r="AV36" s="202">
        <f t="shared" ref="AV36:AV53" si="32">$AU36*$Y36</f>
        <v>0</v>
      </c>
      <c r="AW36" s="238"/>
      <c r="AX36" s="202">
        <f t="shared" ref="AX36:AX53" si="33">$AW36*$Y36</f>
        <v>0</v>
      </c>
      <c r="AY36" s="233"/>
      <c r="AZ36" s="233"/>
      <c r="BA36" s="233"/>
      <c r="BB36" s="233"/>
      <c r="BC36" s="197">
        <f t="shared" si="18"/>
        <v>0</v>
      </c>
      <c r="BD36" s="197">
        <f t="shared" si="19"/>
        <v>0</v>
      </c>
      <c r="BE36" s="86">
        <f t="shared" si="20"/>
        <v>0</v>
      </c>
      <c r="BF36" s="236"/>
      <c r="BG36" s="236"/>
      <c r="BH36" s="237"/>
      <c r="BI36" s="233"/>
      <c r="BJ36" s="233"/>
      <c r="BK36" s="233"/>
      <c r="BL36" s="233"/>
      <c r="BM36" s="233"/>
      <c r="BN36" s="233"/>
      <c r="BO36" s="240"/>
      <c r="BP36" s="240"/>
      <c r="BQ36" s="81">
        <f t="shared" ref="BQ36:BQ53" si="34">($BO36*$AJ36/100)</f>
        <v>0</v>
      </c>
      <c r="BR36" s="240"/>
      <c r="BS36" s="240"/>
      <c r="BT36" s="240"/>
      <c r="BU36" s="81">
        <f t="shared" ref="BU36:BU53" si="35">(AK36*BA36)</f>
        <v>0</v>
      </c>
      <c r="BV36" s="241"/>
      <c r="BW36" s="240"/>
      <c r="BX36" s="240"/>
      <c r="BY36" s="240"/>
      <c r="BZ36" s="240"/>
      <c r="CA36" s="198">
        <f t="shared" ref="CA36:CA53" si="36">$AP36-$CO36-$AR36*$AP36</f>
        <v>0</v>
      </c>
      <c r="CB36" s="200">
        <f t="shared" si="21"/>
        <v>0</v>
      </c>
      <c r="CC36" s="200">
        <f t="shared" ref="CC36:CC53" si="37">($BC36*$BI36+$BE36*$BJ36)*$AI36</f>
        <v>0</v>
      </c>
      <c r="CD36" s="200">
        <f t="shared" ref="CD36:CD53" si="38">BV36-BW36*BV36</f>
        <v>0</v>
      </c>
      <c r="CE36" s="200">
        <f t="shared" ref="CE36:CE53" si="39">$AI36*($BP36*$BQ36+$BT36*$BU36+$BX36*IF(Z36="km",$AJ36,$AK36)+$BY36+$BZ36)</f>
        <v>0</v>
      </c>
      <c r="CF36" s="200">
        <f t="shared" ref="CF36:CF53" si="40">$AI36*($BP36*$BQ36+$BT36*$BU36)</f>
        <v>0</v>
      </c>
      <c r="CG36" s="199">
        <f t="shared" si="22"/>
        <v>0</v>
      </c>
      <c r="CH36" s="199">
        <f t="shared" ref="CH36:CH53" si="41">IF($CD36&gt;0,(($CA36+$CO36)-$CD36)/$CD36,0)</f>
        <v>0</v>
      </c>
      <c r="CI36" s="199">
        <f t="shared" si="23"/>
        <v>0</v>
      </c>
      <c r="CJ36" s="199">
        <f t="shared" si="24"/>
        <v>0</v>
      </c>
      <c r="CK36" s="198">
        <f t="shared" si="25"/>
        <v>0</v>
      </c>
      <c r="CL36" s="198">
        <f t="shared" si="26"/>
        <v>0</v>
      </c>
      <c r="CM36" s="81">
        <f t="shared" ref="CM36:CM53" si="42">Z36</f>
        <v>0</v>
      </c>
      <c r="CN36" s="201">
        <f t="shared" si="27"/>
        <v>0</v>
      </c>
      <c r="CO36" s="198">
        <f t="shared" si="28"/>
        <v>0</v>
      </c>
      <c r="CQ36" s="266">
        <f t="shared" si="29"/>
        <v>0</v>
      </c>
    </row>
    <row r="37" spans="1:95" x14ac:dyDescent="0.25">
      <c r="A37" s="86" t="s">
        <v>195</v>
      </c>
      <c r="B37" s="170"/>
      <c r="C37" s="170"/>
      <c r="D37" s="170"/>
      <c r="E37" s="170"/>
      <c r="F37" s="170"/>
      <c r="G37" s="170"/>
      <c r="H37" s="233"/>
      <c r="I37" s="233"/>
      <c r="J37" s="233"/>
      <c r="K37" s="233"/>
      <c r="L37" s="233"/>
      <c r="M37" s="86" t="str">
        <f t="shared" si="0"/>
        <v/>
      </c>
      <c r="N37" s="233"/>
      <c r="O37" s="233"/>
      <c r="P37" s="233"/>
      <c r="Q37" s="233"/>
      <c r="R37" s="86">
        <f t="shared" si="13"/>
        <v>0</v>
      </c>
      <c r="S37" s="86">
        <f t="shared" si="14"/>
        <v>0</v>
      </c>
      <c r="T37" s="86">
        <f t="shared" si="15"/>
        <v>0</v>
      </c>
      <c r="U37" s="233"/>
      <c r="V37" s="233"/>
      <c r="W37" s="233"/>
      <c r="X37" s="233"/>
      <c r="Y37" s="233"/>
      <c r="Z37" s="233"/>
      <c r="AA37" s="233"/>
      <c r="AB37" s="233"/>
      <c r="AC37" s="234"/>
      <c r="AD37" s="233"/>
      <c r="AE37" s="233"/>
      <c r="AF37" s="233"/>
      <c r="AG37" s="233"/>
      <c r="AH37" s="233"/>
      <c r="AI37" s="233"/>
      <c r="AJ37" s="86">
        <f t="shared" si="16"/>
        <v>0</v>
      </c>
      <c r="AK37" s="86">
        <f t="shared" si="30"/>
        <v>0</v>
      </c>
      <c r="AL37" s="233"/>
      <c r="AM37" s="233"/>
      <c r="AN37" s="233"/>
      <c r="AO37" s="233"/>
      <c r="AP37" s="238"/>
      <c r="AQ37" s="233"/>
      <c r="AR37" s="239"/>
      <c r="AS37" s="238"/>
      <c r="AT37" s="202">
        <f t="shared" si="31"/>
        <v>0</v>
      </c>
      <c r="AU37" s="238"/>
      <c r="AV37" s="202">
        <f t="shared" si="32"/>
        <v>0</v>
      </c>
      <c r="AW37" s="238"/>
      <c r="AX37" s="202">
        <f t="shared" si="33"/>
        <v>0</v>
      </c>
      <c r="AY37" s="233"/>
      <c r="AZ37" s="233"/>
      <c r="BA37" s="233"/>
      <c r="BB37" s="233"/>
      <c r="BC37" s="197">
        <f t="shared" si="18"/>
        <v>0</v>
      </c>
      <c r="BD37" s="197">
        <f t="shared" si="19"/>
        <v>0</v>
      </c>
      <c r="BE37" s="86">
        <f t="shared" si="20"/>
        <v>0</v>
      </c>
      <c r="BF37" s="236"/>
      <c r="BG37" s="236"/>
      <c r="BH37" s="237"/>
      <c r="BI37" s="233"/>
      <c r="BJ37" s="233"/>
      <c r="BK37" s="233"/>
      <c r="BL37" s="233"/>
      <c r="BM37" s="233"/>
      <c r="BN37" s="233"/>
      <c r="BO37" s="240"/>
      <c r="BP37" s="240"/>
      <c r="BQ37" s="81">
        <f t="shared" si="34"/>
        <v>0</v>
      </c>
      <c r="BR37" s="240"/>
      <c r="BS37" s="240"/>
      <c r="BT37" s="240"/>
      <c r="BU37" s="81">
        <f t="shared" si="35"/>
        <v>0</v>
      </c>
      <c r="BV37" s="241"/>
      <c r="BW37" s="240"/>
      <c r="BX37" s="240"/>
      <c r="BY37" s="240"/>
      <c r="BZ37" s="240"/>
      <c r="CA37" s="198">
        <f t="shared" si="36"/>
        <v>0</v>
      </c>
      <c r="CB37" s="200">
        <f t="shared" ref="CB37:CB53" si="43">$AI37*($BC37*$BI37+$BE37*$BJ37)+$AJ37*$BK37+$AI37*($BL37+$BM37)</f>
        <v>0</v>
      </c>
      <c r="CC37" s="200">
        <f t="shared" si="37"/>
        <v>0</v>
      </c>
      <c r="CD37" s="200">
        <f t="shared" si="38"/>
        <v>0</v>
      </c>
      <c r="CE37" s="200">
        <f t="shared" si="39"/>
        <v>0</v>
      </c>
      <c r="CF37" s="200">
        <f t="shared" si="40"/>
        <v>0</v>
      </c>
      <c r="CG37" s="199">
        <f t="shared" si="22"/>
        <v>0</v>
      </c>
      <c r="CH37" s="199">
        <f t="shared" si="41"/>
        <v>0</v>
      </c>
      <c r="CI37" s="199">
        <f t="shared" si="23"/>
        <v>0</v>
      </c>
      <c r="CJ37" s="199">
        <f t="shared" si="24"/>
        <v>0</v>
      </c>
      <c r="CK37" s="198">
        <f t="shared" si="25"/>
        <v>0</v>
      </c>
      <c r="CL37" s="198">
        <f t="shared" si="26"/>
        <v>0</v>
      </c>
      <c r="CM37" s="81">
        <f t="shared" si="42"/>
        <v>0</v>
      </c>
      <c r="CN37" s="201">
        <f t="shared" si="27"/>
        <v>0</v>
      </c>
      <c r="CO37" s="198">
        <f t="shared" si="28"/>
        <v>0</v>
      </c>
      <c r="CQ37" s="266">
        <f t="shared" si="29"/>
        <v>0</v>
      </c>
    </row>
    <row r="38" spans="1:95" x14ac:dyDescent="0.25">
      <c r="A38" s="86" t="s">
        <v>196</v>
      </c>
      <c r="B38" s="170"/>
      <c r="C38" s="170"/>
      <c r="D38" s="170"/>
      <c r="E38" s="170"/>
      <c r="F38" s="170"/>
      <c r="G38" s="170"/>
      <c r="H38" s="233"/>
      <c r="I38" s="233"/>
      <c r="J38" s="233"/>
      <c r="K38" s="233"/>
      <c r="L38" s="233"/>
      <c r="M38" s="86" t="str">
        <f t="shared" si="0"/>
        <v/>
      </c>
      <c r="N38" s="233"/>
      <c r="O38" s="233"/>
      <c r="P38" s="233"/>
      <c r="Q38" s="233"/>
      <c r="R38" s="86">
        <f t="shared" si="13"/>
        <v>0</v>
      </c>
      <c r="S38" s="86">
        <f t="shared" si="14"/>
        <v>0</v>
      </c>
      <c r="T38" s="86">
        <f t="shared" si="15"/>
        <v>0</v>
      </c>
      <c r="U38" s="233"/>
      <c r="V38" s="233"/>
      <c r="W38" s="233"/>
      <c r="X38" s="233"/>
      <c r="Y38" s="233"/>
      <c r="Z38" s="233"/>
      <c r="AA38" s="233"/>
      <c r="AB38" s="233"/>
      <c r="AC38" s="234"/>
      <c r="AD38" s="233"/>
      <c r="AE38" s="233"/>
      <c r="AF38" s="233"/>
      <c r="AG38" s="233"/>
      <c r="AH38" s="233"/>
      <c r="AI38" s="233"/>
      <c r="AJ38" s="86">
        <f t="shared" si="16"/>
        <v>0</v>
      </c>
      <c r="AK38" s="86">
        <f t="shared" si="30"/>
        <v>0</v>
      </c>
      <c r="AL38" s="233"/>
      <c r="AM38" s="233"/>
      <c r="AN38" s="233"/>
      <c r="AO38" s="233"/>
      <c r="AP38" s="238"/>
      <c r="AQ38" s="233"/>
      <c r="AR38" s="239"/>
      <c r="AS38" s="238"/>
      <c r="AT38" s="202">
        <f t="shared" si="31"/>
        <v>0</v>
      </c>
      <c r="AU38" s="238"/>
      <c r="AV38" s="202">
        <f t="shared" si="32"/>
        <v>0</v>
      </c>
      <c r="AW38" s="238"/>
      <c r="AX38" s="202">
        <f t="shared" si="33"/>
        <v>0</v>
      </c>
      <c r="AY38" s="233"/>
      <c r="AZ38" s="233"/>
      <c r="BA38" s="233"/>
      <c r="BB38" s="233"/>
      <c r="BC38" s="197">
        <f t="shared" si="18"/>
        <v>0</v>
      </c>
      <c r="BD38" s="197">
        <f t="shared" si="19"/>
        <v>0</v>
      </c>
      <c r="BE38" s="86">
        <f t="shared" si="20"/>
        <v>0</v>
      </c>
      <c r="BF38" s="236"/>
      <c r="BG38" s="236"/>
      <c r="BH38" s="237"/>
      <c r="BI38" s="233"/>
      <c r="BJ38" s="233"/>
      <c r="BK38" s="233"/>
      <c r="BL38" s="233"/>
      <c r="BM38" s="233"/>
      <c r="BN38" s="233"/>
      <c r="BO38" s="240"/>
      <c r="BP38" s="240"/>
      <c r="BQ38" s="81">
        <f t="shared" si="34"/>
        <v>0</v>
      </c>
      <c r="BR38" s="240"/>
      <c r="BS38" s="240"/>
      <c r="BT38" s="240"/>
      <c r="BU38" s="81">
        <f t="shared" si="35"/>
        <v>0</v>
      </c>
      <c r="BV38" s="241"/>
      <c r="BW38" s="240"/>
      <c r="BX38" s="240"/>
      <c r="BY38" s="240"/>
      <c r="BZ38" s="240"/>
      <c r="CA38" s="198">
        <f t="shared" si="36"/>
        <v>0</v>
      </c>
      <c r="CB38" s="200">
        <f t="shared" si="43"/>
        <v>0</v>
      </c>
      <c r="CC38" s="200">
        <f t="shared" si="37"/>
        <v>0</v>
      </c>
      <c r="CD38" s="200">
        <f t="shared" si="38"/>
        <v>0</v>
      </c>
      <c r="CE38" s="200">
        <f t="shared" si="39"/>
        <v>0</v>
      </c>
      <c r="CF38" s="200">
        <f t="shared" si="40"/>
        <v>0</v>
      </c>
      <c r="CG38" s="199">
        <f t="shared" si="22"/>
        <v>0</v>
      </c>
      <c r="CH38" s="199">
        <f t="shared" si="41"/>
        <v>0</v>
      </c>
      <c r="CI38" s="199">
        <f t="shared" si="23"/>
        <v>0</v>
      </c>
      <c r="CJ38" s="199">
        <f t="shared" si="24"/>
        <v>0</v>
      </c>
      <c r="CK38" s="198">
        <f t="shared" si="25"/>
        <v>0</v>
      </c>
      <c r="CL38" s="198">
        <f t="shared" si="26"/>
        <v>0</v>
      </c>
      <c r="CM38" s="81">
        <f t="shared" si="42"/>
        <v>0</v>
      </c>
      <c r="CN38" s="201">
        <f t="shared" si="27"/>
        <v>0</v>
      </c>
      <c r="CO38" s="198">
        <f t="shared" si="28"/>
        <v>0</v>
      </c>
      <c r="CQ38" s="266">
        <f t="shared" si="29"/>
        <v>0</v>
      </c>
    </row>
    <row r="39" spans="1:95" x14ac:dyDescent="0.25">
      <c r="A39" s="86" t="s">
        <v>197</v>
      </c>
      <c r="B39" s="170"/>
      <c r="C39" s="170"/>
      <c r="D39" s="170"/>
      <c r="E39" s="170"/>
      <c r="F39" s="170"/>
      <c r="G39" s="170"/>
      <c r="H39" s="233"/>
      <c r="I39" s="233"/>
      <c r="J39" s="233"/>
      <c r="K39" s="233"/>
      <c r="L39" s="233"/>
      <c r="M39" s="86" t="str">
        <f t="shared" si="0"/>
        <v/>
      </c>
      <c r="N39" s="233"/>
      <c r="O39" s="233"/>
      <c r="P39" s="233"/>
      <c r="Q39" s="233"/>
      <c r="R39" s="86">
        <f t="shared" si="13"/>
        <v>0</v>
      </c>
      <c r="S39" s="86">
        <f t="shared" si="14"/>
        <v>0</v>
      </c>
      <c r="T39" s="86">
        <f t="shared" si="15"/>
        <v>0</v>
      </c>
      <c r="U39" s="233"/>
      <c r="V39" s="233"/>
      <c r="W39" s="233"/>
      <c r="X39" s="233"/>
      <c r="Y39" s="233"/>
      <c r="Z39" s="233"/>
      <c r="AA39" s="233"/>
      <c r="AB39" s="233"/>
      <c r="AC39" s="234"/>
      <c r="AD39" s="233"/>
      <c r="AE39" s="233"/>
      <c r="AF39" s="233"/>
      <c r="AG39" s="233"/>
      <c r="AH39" s="233"/>
      <c r="AI39" s="233"/>
      <c r="AJ39" s="86">
        <f t="shared" si="16"/>
        <v>0</v>
      </c>
      <c r="AK39" s="86">
        <f t="shared" si="30"/>
        <v>0</v>
      </c>
      <c r="AL39" s="233"/>
      <c r="AM39" s="233"/>
      <c r="AN39" s="233"/>
      <c r="AO39" s="233"/>
      <c r="AP39" s="238"/>
      <c r="AQ39" s="233"/>
      <c r="AR39" s="239"/>
      <c r="AS39" s="238"/>
      <c r="AT39" s="202">
        <f t="shared" si="31"/>
        <v>0</v>
      </c>
      <c r="AU39" s="238"/>
      <c r="AV39" s="202">
        <f t="shared" si="32"/>
        <v>0</v>
      </c>
      <c r="AW39" s="238"/>
      <c r="AX39" s="202">
        <f t="shared" si="33"/>
        <v>0</v>
      </c>
      <c r="AY39" s="233"/>
      <c r="AZ39" s="233"/>
      <c r="BA39" s="233"/>
      <c r="BB39" s="233"/>
      <c r="BC39" s="197">
        <f t="shared" si="18"/>
        <v>0</v>
      </c>
      <c r="BD39" s="197">
        <f t="shared" si="19"/>
        <v>0</v>
      </c>
      <c r="BE39" s="86">
        <f t="shared" si="20"/>
        <v>0</v>
      </c>
      <c r="BF39" s="236"/>
      <c r="BG39" s="236"/>
      <c r="BH39" s="237"/>
      <c r="BI39" s="233"/>
      <c r="BJ39" s="233"/>
      <c r="BK39" s="233"/>
      <c r="BL39" s="233"/>
      <c r="BM39" s="233"/>
      <c r="BN39" s="233"/>
      <c r="BO39" s="240"/>
      <c r="BP39" s="240"/>
      <c r="BQ39" s="81">
        <f t="shared" si="34"/>
        <v>0</v>
      </c>
      <c r="BR39" s="240"/>
      <c r="BS39" s="240"/>
      <c r="BT39" s="240"/>
      <c r="BU39" s="81">
        <f t="shared" si="35"/>
        <v>0</v>
      </c>
      <c r="BV39" s="241"/>
      <c r="BW39" s="240"/>
      <c r="BX39" s="240"/>
      <c r="BY39" s="240"/>
      <c r="BZ39" s="240"/>
      <c r="CA39" s="198">
        <f t="shared" si="36"/>
        <v>0</v>
      </c>
      <c r="CB39" s="200">
        <f t="shared" si="43"/>
        <v>0</v>
      </c>
      <c r="CC39" s="200">
        <f t="shared" si="37"/>
        <v>0</v>
      </c>
      <c r="CD39" s="200">
        <f t="shared" si="38"/>
        <v>0</v>
      </c>
      <c r="CE39" s="200">
        <f t="shared" si="39"/>
        <v>0</v>
      </c>
      <c r="CF39" s="200">
        <f t="shared" si="40"/>
        <v>0</v>
      </c>
      <c r="CG39" s="199">
        <f t="shared" si="22"/>
        <v>0</v>
      </c>
      <c r="CH39" s="199">
        <f t="shared" si="41"/>
        <v>0</v>
      </c>
      <c r="CI39" s="199">
        <f t="shared" si="23"/>
        <v>0</v>
      </c>
      <c r="CJ39" s="199">
        <f t="shared" si="24"/>
        <v>0</v>
      </c>
      <c r="CK39" s="198">
        <f t="shared" si="25"/>
        <v>0</v>
      </c>
      <c r="CL39" s="198">
        <f t="shared" si="26"/>
        <v>0</v>
      </c>
      <c r="CM39" s="81">
        <f t="shared" si="42"/>
        <v>0</v>
      </c>
      <c r="CN39" s="201">
        <f t="shared" si="27"/>
        <v>0</v>
      </c>
      <c r="CO39" s="198">
        <f t="shared" si="28"/>
        <v>0</v>
      </c>
      <c r="CQ39" s="266">
        <f t="shared" si="29"/>
        <v>0</v>
      </c>
    </row>
    <row r="40" spans="1:95" x14ac:dyDescent="0.25">
      <c r="A40" s="86" t="s">
        <v>198</v>
      </c>
      <c r="B40" s="170"/>
      <c r="C40" s="170"/>
      <c r="D40" s="170"/>
      <c r="E40" s="170"/>
      <c r="F40" s="170"/>
      <c r="G40" s="170"/>
      <c r="H40" s="233"/>
      <c r="I40" s="233"/>
      <c r="J40" s="233"/>
      <c r="K40" s="233"/>
      <c r="L40" s="233"/>
      <c r="M40" s="86" t="str">
        <f t="shared" si="0"/>
        <v/>
      </c>
      <c r="N40" s="233"/>
      <c r="O40" s="233"/>
      <c r="P40" s="233"/>
      <c r="Q40" s="233"/>
      <c r="R40" s="86">
        <f t="shared" si="13"/>
        <v>0</v>
      </c>
      <c r="S40" s="86">
        <f t="shared" si="14"/>
        <v>0</v>
      </c>
      <c r="T40" s="86">
        <f t="shared" si="15"/>
        <v>0</v>
      </c>
      <c r="U40" s="233"/>
      <c r="V40" s="233"/>
      <c r="W40" s="233"/>
      <c r="X40" s="233"/>
      <c r="Y40" s="233"/>
      <c r="Z40" s="233"/>
      <c r="AA40" s="233"/>
      <c r="AB40" s="233"/>
      <c r="AC40" s="234"/>
      <c r="AD40" s="233"/>
      <c r="AE40" s="233"/>
      <c r="AF40" s="233"/>
      <c r="AG40" s="233"/>
      <c r="AH40" s="233"/>
      <c r="AI40" s="233"/>
      <c r="AJ40" s="86">
        <f t="shared" si="16"/>
        <v>0</v>
      </c>
      <c r="AK40" s="86">
        <f t="shared" si="30"/>
        <v>0</v>
      </c>
      <c r="AL40" s="233"/>
      <c r="AM40" s="233"/>
      <c r="AN40" s="233"/>
      <c r="AO40" s="233"/>
      <c r="AP40" s="238"/>
      <c r="AQ40" s="233"/>
      <c r="AR40" s="239"/>
      <c r="AS40" s="238"/>
      <c r="AT40" s="202">
        <f t="shared" si="31"/>
        <v>0</v>
      </c>
      <c r="AU40" s="238"/>
      <c r="AV40" s="202">
        <f t="shared" si="32"/>
        <v>0</v>
      </c>
      <c r="AW40" s="238"/>
      <c r="AX40" s="202">
        <f t="shared" si="33"/>
        <v>0</v>
      </c>
      <c r="AY40" s="233"/>
      <c r="AZ40" s="233"/>
      <c r="BA40" s="233"/>
      <c r="BB40" s="233"/>
      <c r="BC40" s="197">
        <f t="shared" si="18"/>
        <v>0</v>
      </c>
      <c r="BD40" s="197">
        <f t="shared" si="19"/>
        <v>0</v>
      </c>
      <c r="BE40" s="86">
        <f t="shared" si="20"/>
        <v>0</v>
      </c>
      <c r="BF40" s="236"/>
      <c r="BG40" s="236"/>
      <c r="BH40" s="237"/>
      <c r="BI40" s="233"/>
      <c r="BJ40" s="233"/>
      <c r="BK40" s="233"/>
      <c r="BL40" s="233"/>
      <c r="BM40" s="233"/>
      <c r="BN40" s="233"/>
      <c r="BO40" s="240"/>
      <c r="BP40" s="240"/>
      <c r="BQ40" s="81">
        <f t="shared" si="34"/>
        <v>0</v>
      </c>
      <c r="BR40" s="240"/>
      <c r="BS40" s="240"/>
      <c r="BT40" s="240"/>
      <c r="BU40" s="81">
        <f t="shared" si="35"/>
        <v>0</v>
      </c>
      <c r="BV40" s="241"/>
      <c r="BW40" s="240"/>
      <c r="BX40" s="240"/>
      <c r="BY40" s="240"/>
      <c r="BZ40" s="240"/>
      <c r="CA40" s="198">
        <f t="shared" si="36"/>
        <v>0</v>
      </c>
      <c r="CB40" s="200">
        <f t="shared" si="43"/>
        <v>0</v>
      </c>
      <c r="CC40" s="200">
        <f t="shared" si="37"/>
        <v>0</v>
      </c>
      <c r="CD40" s="200">
        <f t="shared" si="38"/>
        <v>0</v>
      </c>
      <c r="CE40" s="200">
        <f t="shared" si="39"/>
        <v>0</v>
      </c>
      <c r="CF40" s="200">
        <f t="shared" si="40"/>
        <v>0</v>
      </c>
      <c r="CG40" s="199">
        <f t="shared" si="22"/>
        <v>0</v>
      </c>
      <c r="CH40" s="199">
        <f t="shared" si="41"/>
        <v>0</v>
      </c>
      <c r="CI40" s="199">
        <f t="shared" si="23"/>
        <v>0</v>
      </c>
      <c r="CJ40" s="199">
        <f t="shared" si="24"/>
        <v>0</v>
      </c>
      <c r="CK40" s="198">
        <f t="shared" si="25"/>
        <v>0</v>
      </c>
      <c r="CL40" s="198">
        <f t="shared" si="26"/>
        <v>0</v>
      </c>
      <c r="CM40" s="81">
        <f t="shared" si="42"/>
        <v>0</v>
      </c>
      <c r="CN40" s="201">
        <f t="shared" si="27"/>
        <v>0</v>
      </c>
      <c r="CO40" s="198">
        <f t="shared" si="28"/>
        <v>0</v>
      </c>
      <c r="CQ40" s="266">
        <f t="shared" si="29"/>
        <v>0</v>
      </c>
    </row>
    <row r="41" spans="1:95" x14ac:dyDescent="0.25">
      <c r="A41" s="86" t="s">
        <v>199</v>
      </c>
      <c r="B41" s="170"/>
      <c r="C41" s="170"/>
      <c r="D41" s="170"/>
      <c r="E41" s="170"/>
      <c r="F41" s="170"/>
      <c r="G41" s="170"/>
      <c r="H41" s="233"/>
      <c r="I41" s="233"/>
      <c r="J41" s="233"/>
      <c r="K41" s="233"/>
      <c r="L41" s="233"/>
      <c r="M41" s="86" t="str">
        <f t="shared" si="0"/>
        <v/>
      </c>
      <c r="N41" s="233"/>
      <c r="O41" s="233"/>
      <c r="P41" s="233"/>
      <c r="Q41" s="233"/>
      <c r="R41" s="86">
        <f t="shared" si="13"/>
        <v>0</v>
      </c>
      <c r="S41" s="86">
        <f t="shared" si="14"/>
        <v>0</v>
      </c>
      <c r="T41" s="86">
        <f t="shared" si="15"/>
        <v>0</v>
      </c>
      <c r="U41" s="233"/>
      <c r="V41" s="233"/>
      <c r="W41" s="233"/>
      <c r="X41" s="233"/>
      <c r="Y41" s="233"/>
      <c r="Z41" s="233"/>
      <c r="AA41" s="233"/>
      <c r="AB41" s="233"/>
      <c r="AC41" s="234"/>
      <c r="AD41" s="233"/>
      <c r="AE41" s="233"/>
      <c r="AF41" s="233"/>
      <c r="AG41" s="233"/>
      <c r="AH41" s="233"/>
      <c r="AI41" s="233"/>
      <c r="AJ41" s="86">
        <f t="shared" si="16"/>
        <v>0</v>
      </c>
      <c r="AK41" s="86">
        <f t="shared" si="30"/>
        <v>0</v>
      </c>
      <c r="AL41" s="233"/>
      <c r="AM41" s="233"/>
      <c r="AN41" s="233"/>
      <c r="AO41" s="233"/>
      <c r="AP41" s="238"/>
      <c r="AQ41" s="233"/>
      <c r="AR41" s="239"/>
      <c r="AS41" s="238"/>
      <c r="AT41" s="202">
        <f t="shared" si="31"/>
        <v>0</v>
      </c>
      <c r="AU41" s="238"/>
      <c r="AV41" s="202">
        <f t="shared" si="32"/>
        <v>0</v>
      </c>
      <c r="AW41" s="238"/>
      <c r="AX41" s="202">
        <f t="shared" si="33"/>
        <v>0</v>
      </c>
      <c r="AY41" s="233"/>
      <c r="AZ41" s="233"/>
      <c r="BA41" s="233"/>
      <c r="BB41" s="233"/>
      <c r="BC41" s="197">
        <f t="shared" si="18"/>
        <v>0</v>
      </c>
      <c r="BD41" s="197">
        <f t="shared" si="19"/>
        <v>0</v>
      </c>
      <c r="BE41" s="86">
        <f t="shared" si="20"/>
        <v>0</v>
      </c>
      <c r="BF41" s="236"/>
      <c r="BG41" s="236"/>
      <c r="BH41" s="237"/>
      <c r="BI41" s="233"/>
      <c r="BJ41" s="233"/>
      <c r="BK41" s="233"/>
      <c r="BL41" s="233"/>
      <c r="BM41" s="233"/>
      <c r="BN41" s="233"/>
      <c r="BO41" s="240"/>
      <c r="BP41" s="240"/>
      <c r="BQ41" s="81">
        <f t="shared" si="34"/>
        <v>0</v>
      </c>
      <c r="BR41" s="240"/>
      <c r="BS41" s="240"/>
      <c r="BT41" s="240"/>
      <c r="BU41" s="81">
        <f t="shared" si="35"/>
        <v>0</v>
      </c>
      <c r="BV41" s="241"/>
      <c r="BW41" s="240"/>
      <c r="BX41" s="240"/>
      <c r="BY41" s="240"/>
      <c r="BZ41" s="240"/>
      <c r="CA41" s="198">
        <f t="shared" si="36"/>
        <v>0</v>
      </c>
      <c r="CB41" s="200">
        <f t="shared" si="43"/>
        <v>0</v>
      </c>
      <c r="CC41" s="200">
        <f t="shared" si="37"/>
        <v>0</v>
      </c>
      <c r="CD41" s="200">
        <f t="shared" si="38"/>
        <v>0</v>
      </c>
      <c r="CE41" s="200">
        <f t="shared" si="39"/>
        <v>0</v>
      </c>
      <c r="CF41" s="200">
        <f t="shared" si="40"/>
        <v>0</v>
      </c>
      <c r="CG41" s="199">
        <f t="shared" si="22"/>
        <v>0</v>
      </c>
      <c r="CH41" s="199">
        <f t="shared" si="41"/>
        <v>0</v>
      </c>
      <c r="CI41" s="199">
        <f t="shared" si="23"/>
        <v>0</v>
      </c>
      <c r="CJ41" s="199">
        <f t="shared" si="24"/>
        <v>0</v>
      </c>
      <c r="CK41" s="198">
        <f t="shared" si="25"/>
        <v>0</v>
      </c>
      <c r="CL41" s="198">
        <f t="shared" si="26"/>
        <v>0</v>
      </c>
      <c r="CM41" s="81">
        <f t="shared" si="42"/>
        <v>0</v>
      </c>
      <c r="CN41" s="201">
        <f t="shared" si="27"/>
        <v>0</v>
      </c>
      <c r="CO41" s="198">
        <f t="shared" si="28"/>
        <v>0</v>
      </c>
      <c r="CQ41" s="266">
        <f t="shared" si="29"/>
        <v>0</v>
      </c>
    </row>
    <row r="42" spans="1:95" x14ac:dyDescent="0.25">
      <c r="A42" s="86" t="s">
        <v>200</v>
      </c>
      <c r="B42" s="170"/>
      <c r="C42" s="170"/>
      <c r="D42" s="170"/>
      <c r="E42" s="170"/>
      <c r="F42" s="170"/>
      <c r="G42" s="170"/>
      <c r="H42" s="233"/>
      <c r="I42" s="233"/>
      <c r="J42" s="233"/>
      <c r="K42" s="233"/>
      <c r="L42" s="233"/>
      <c r="M42" s="86" t="str">
        <f t="shared" si="0"/>
        <v/>
      </c>
      <c r="N42" s="233"/>
      <c r="O42" s="233"/>
      <c r="P42" s="233"/>
      <c r="Q42" s="233"/>
      <c r="R42" s="86">
        <f t="shared" si="13"/>
        <v>0</v>
      </c>
      <c r="S42" s="86">
        <f t="shared" si="14"/>
        <v>0</v>
      </c>
      <c r="T42" s="86">
        <f t="shared" si="15"/>
        <v>0</v>
      </c>
      <c r="U42" s="233"/>
      <c r="V42" s="233"/>
      <c r="W42" s="233"/>
      <c r="X42" s="233"/>
      <c r="Y42" s="233"/>
      <c r="Z42" s="233"/>
      <c r="AA42" s="233"/>
      <c r="AB42" s="233"/>
      <c r="AC42" s="234"/>
      <c r="AD42" s="233"/>
      <c r="AE42" s="233"/>
      <c r="AF42" s="233"/>
      <c r="AG42" s="233"/>
      <c r="AH42" s="233"/>
      <c r="AI42" s="233"/>
      <c r="AJ42" s="86">
        <f t="shared" si="16"/>
        <v>0</v>
      </c>
      <c r="AK42" s="86">
        <f t="shared" si="30"/>
        <v>0</v>
      </c>
      <c r="AL42" s="233"/>
      <c r="AM42" s="233"/>
      <c r="AN42" s="233"/>
      <c r="AO42" s="233"/>
      <c r="AP42" s="238"/>
      <c r="AQ42" s="233"/>
      <c r="AR42" s="239"/>
      <c r="AS42" s="238"/>
      <c r="AT42" s="202">
        <f t="shared" si="31"/>
        <v>0</v>
      </c>
      <c r="AU42" s="238"/>
      <c r="AV42" s="202">
        <f t="shared" si="32"/>
        <v>0</v>
      </c>
      <c r="AW42" s="238"/>
      <c r="AX42" s="202">
        <f t="shared" si="33"/>
        <v>0</v>
      </c>
      <c r="AY42" s="233"/>
      <c r="AZ42" s="233"/>
      <c r="BA42" s="233"/>
      <c r="BB42" s="233"/>
      <c r="BC42" s="197">
        <f t="shared" si="18"/>
        <v>0</v>
      </c>
      <c r="BD42" s="197">
        <f t="shared" si="19"/>
        <v>0</v>
      </c>
      <c r="BE42" s="86">
        <f t="shared" si="20"/>
        <v>0</v>
      </c>
      <c r="BF42" s="236"/>
      <c r="BG42" s="236"/>
      <c r="BH42" s="237"/>
      <c r="BI42" s="233"/>
      <c r="BJ42" s="233"/>
      <c r="BK42" s="233"/>
      <c r="BL42" s="233"/>
      <c r="BM42" s="233"/>
      <c r="BN42" s="233"/>
      <c r="BO42" s="240"/>
      <c r="BP42" s="240"/>
      <c r="BQ42" s="81">
        <f t="shared" si="34"/>
        <v>0</v>
      </c>
      <c r="BR42" s="240"/>
      <c r="BS42" s="240"/>
      <c r="BT42" s="240"/>
      <c r="BU42" s="81">
        <f t="shared" si="35"/>
        <v>0</v>
      </c>
      <c r="BV42" s="241"/>
      <c r="BW42" s="240"/>
      <c r="BX42" s="240"/>
      <c r="BY42" s="240"/>
      <c r="BZ42" s="240"/>
      <c r="CA42" s="198">
        <f t="shared" si="36"/>
        <v>0</v>
      </c>
      <c r="CB42" s="200">
        <f t="shared" si="43"/>
        <v>0</v>
      </c>
      <c r="CC42" s="200">
        <f t="shared" si="37"/>
        <v>0</v>
      </c>
      <c r="CD42" s="200">
        <f t="shared" si="38"/>
        <v>0</v>
      </c>
      <c r="CE42" s="200">
        <f t="shared" si="39"/>
        <v>0</v>
      </c>
      <c r="CF42" s="200">
        <f t="shared" si="40"/>
        <v>0</v>
      </c>
      <c r="CG42" s="199">
        <f t="shared" si="22"/>
        <v>0</v>
      </c>
      <c r="CH42" s="199">
        <f t="shared" si="41"/>
        <v>0</v>
      </c>
      <c r="CI42" s="199">
        <f t="shared" si="23"/>
        <v>0</v>
      </c>
      <c r="CJ42" s="199">
        <f t="shared" si="24"/>
        <v>0</v>
      </c>
      <c r="CK42" s="198">
        <f t="shared" si="25"/>
        <v>0</v>
      </c>
      <c r="CL42" s="198">
        <f t="shared" si="26"/>
        <v>0</v>
      </c>
      <c r="CM42" s="81">
        <f t="shared" si="42"/>
        <v>0</v>
      </c>
      <c r="CN42" s="201">
        <f t="shared" si="27"/>
        <v>0</v>
      </c>
      <c r="CO42" s="198">
        <f t="shared" si="28"/>
        <v>0</v>
      </c>
      <c r="CQ42" s="266">
        <f t="shared" si="29"/>
        <v>0</v>
      </c>
    </row>
    <row r="43" spans="1:95" x14ac:dyDescent="0.25">
      <c r="A43" s="86" t="s">
        <v>201</v>
      </c>
      <c r="B43" s="170"/>
      <c r="C43" s="170"/>
      <c r="D43" s="170"/>
      <c r="E43" s="170"/>
      <c r="F43" s="170"/>
      <c r="G43" s="170"/>
      <c r="H43" s="233"/>
      <c r="I43" s="233"/>
      <c r="J43" s="233"/>
      <c r="K43" s="233"/>
      <c r="L43" s="233"/>
      <c r="M43" s="86" t="str">
        <f t="shared" si="0"/>
        <v/>
      </c>
      <c r="N43" s="233"/>
      <c r="O43" s="233"/>
      <c r="P43" s="233"/>
      <c r="Q43" s="233"/>
      <c r="R43" s="86">
        <f t="shared" si="13"/>
        <v>0</v>
      </c>
      <c r="S43" s="86">
        <f t="shared" si="14"/>
        <v>0</v>
      </c>
      <c r="T43" s="86">
        <f t="shared" si="15"/>
        <v>0</v>
      </c>
      <c r="U43" s="233"/>
      <c r="V43" s="233"/>
      <c r="W43" s="233"/>
      <c r="X43" s="233"/>
      <c r="Y43" s="233"/>
      <c r="Z43" s="233"/>
      <c r="AA43" s="233"/>
      <c r="AB43" s="233"/>
      <c r="AC43" s="234"/>
      <c r="AD43" s="233"/>
      <c r="AE43" s="233"/>
      <c r="AF43" s="233"/>
      <c r="AG43" s="233"/>
      <c r="AH43" s="233"/>
      <c r="AI43" s="233"/>
      <c r="AJ43" s="86">
        <f t="shared" si="16"/>
        <v>0</v>
      </c>
      <c r="AK43" s="86">
        <f t="shared" si="30"/>
        <v>0</v>
      </c>
      <c r="AL43" s="233"/>
      <c r="AM43" s="233"/>
      <c r="AN43" s="233"/>
      <c r="AO43" s="233"/>
      <c r="AP43" s="238"/>
      <c r="AQ43" s="233"/>
      <c r="AR43" s="239"/>
      <c r="AS43" s="238"/>
      <c r="AT43" s="202">
        <f t="shared" si="31"/>
        <v>0</v>
      </c>
      <c r="AU43" s="238"/>
      <c r="AV43" s="202">
        <f t="shared" si="32"/>
        <v>0</v>
      </c>
      <c r="AW43" s="238"/>
      <c r="AX43" s="202">
        <f t="shared" si="33"/>
        <v>0</v>
      </c>
      <c r="AY43" s="233"/>
      <c r="AZ43" s="233"/>
      <c r="BA43" s="233"/>
      <c r="BB43" s="233"/>
      <c r="BC43" s="197">
        <f t="shared" si="18"/>
        <v>0</v>
      </c>
      <c r="BD43" s="197">
        <f t="shared" si="19"/>
        <v>0</v>
      </c>
      <c r="BE43" s="86">
        <f t="shared" si="20"/>
        <v>0</v>
      </c>
      <c r="BF43" s="236"/>
      <c r="BG43" s="236"/>
      <c r="BH43" s="237"/>
      <c r="BI43" s="233"/>
      <c r="BJ43" s="233"/>
      <c r="BK43" s="233"/>
      <c r="BL43" s="233"/>
      <c r="BM43" s="233"/>
      <c r="BN43" s="233"/>
      <c r="BO43" s="240"/>
      <c r="BP43" s="240"/>
      <c r="BQ43" s="81">
        <f t="shared" si="34"/>
        <v>0</v>
      </c>
      <c r="BR43" s="240"/>
      <c r="BS43" s="240"/>
      <c r="BT43" s="240"/>
      <c r="BU43" s="81">
        <f t="shared" si="35"/>
        <v>0</v>
      </c>
      <c r="BV43" s="241"/>
      <c r="BW43" s="240"/>
      <c r="BX43" s="240"/>
      <c r="BY43" s="240"/>
      <c r="BZ43" s="240"/>
      <c r="CA43" s="198">
        <f t="shared" si="36"/>
        <v>0</v>
      </c>
      <c r="CB43" s="200">
        <f t="shared" si="43"/>
        <v>0</v>
      </c>
      <c r="CC43" s="200">
        <f t="shared" si="37"/>
        <v>0</v>
      </c>
      <c r="CD43" s="200">
        <f t="shared" si="38"/>
        <v>0</v>
      </c>
      <c r="CE43" s="200">
        <f t="shared" si="39"/>
        <v>0</v>
      </c>
      <c r="CF43" s="200">
        <f t="shared" si="40"/>
        <v>0</v>
      </c>
      <c r="CG43" s="199">
        <f t="shared" si="22"/>
        <v>0</v>
      </c>
      <c r="CH43" s="199">
        <f t="shared" si="41"/>
        <v>0</v>
      </c>
      <c r="CI43" s="199">
        <f t="shared" si="23"/>
        <v>0</v>
      </c>
      <c r="CJ43" s="199">
        <f t="shared" si="24"/>
        <v>0</v>
      </c>
      <c r="CK43" s="198">
        <f t="shared" si="25"/>
        <v>0</v>
      </c>
      <c r="CL43" s="198">
        <f t="shared" si="26"/>
        <v>0</v>
      </c>
      <c r="CM43" s="81">
        <f t="shared" si="42"/>
        <v>0</v>
      </c>
      <c r="CN43" s="201">
        <f t="shared" si="27"/>
        <v>0</v>
      </c>
      <c r="CO43" s="198">
        <f t="shared" si="28"/>
        <v>0</v>
      </c>
      <c r="CQ43" s="266">
        <f t="shared" si="29"/>
        <v>0</v>
      </c>
    </row>
    <row r="44" spans="1:95" x14ac:dyDescent="0.25">
      <c r="A44" s="86" t="s">
        <v>202</v>
      </c>
      <c r="B44" s="170"/>
      <c r="C44" s="170"/>
      <c r="D44" s="170"/>
      <c r="E44" s="170"/>
      <c r="F44" s="170"/>
      <c r="G44" s="170"/>
      <c r="H44" s="233"/>
      <c r="I44" s="233"/>
      <c r="J44" s="233"/>
      <c r="K44" s="233"/>
      <c r="L44" s="233"/>
      <c r="M44" s="86" t="str">
        <f t="shared" si="0"/>
        <v/>
      </c>
      <c r="N44" s="233"/>
      <c r="O44" s="233"/>
      <c r="P44" s="233"/>
      <c r="Q44" s="233"/>
      <c r="R44" s="86">
        <f t="shared" si="13"/>
        <v>0</v>
      </c>
      <c r="S44" s="86">
        <f t="shared" si="14"/>
        <v>0</v>
      </c>
      <c r="T44" s="86">
        <f t="shared" si="15"/>
        <v>0</v>
      </c>
      <c r="U44" s="233"/>
      <c r="V44" s="233"/>
      <c r="W44" s="233"/>
      <c r="X44" s="233"/>
      <c r="Y44" s="233"/>
      <c r="Z44" s="233"/>
      <c r="AA44" s="233"/>
      <c r="AB44" s="233"/>
      <c r="AC44" s="234"/>
      <c r="AD44" s="233"/>
      <c r="AE44" s="233"/>
      <c r="AF44" s="233"/>
      <c r="AG44" s="233"/>
      <c r="AH44" s="233"/>
      <c r="AI44" s="233"/>
      <c r="AJ44" s="86">
        <f t="shared" si="16"/>
        <v>0</v>
      </c>
      <c r="AK44" s="86">
        <f t="shared" si="30"/>
        <v>0</v>
      </c>
      <c r="AL44" s="233"/>
      <c r="AM44" s="233"/>
      <c r="AN44" s="233"/>
      <c r="AO44" s="233"/>
      <c r="AP44" s="238"/>
      <c r="AQ44" s="233"/>
      <c r="AR44" s="239"/>
      <c r="AS44" s="238"/>
      <c r="AT44" s="202">
        <f t="shared" si="31"/>
        <v>0</v>
      </c>
      <c r="AU44" s="238"/>
      <c r="AV44" s="202">
        <f t="shared" si="32"/>
        <v>0</v>
      </c>
      <c r="AW44" s="238"/>
      <c r="AX44" s="202">
        <f t="shared" si="33"/>
        <v>0</v>
      </c>
      <c r="AY44" s="233"/>
      <c r="AZ44" s="233"/>
      <c r="BA44" s="233"/>
      <c r="BB44" s="233"/>
      <c r="BC44" s="197">
        <f t="shared" si="18"/>
        <v>0</v>
      </c>
      <c r="BD44" s="197">
        <f t="shared" si="19"/>
        <v>0</v>
      </c>
      <c r="BE44" s="86">
        <f t="shared" si="20"/>
        <v>0</v>
      </c>
      <c r="BF44" s="236"/>
      <c r="BG44" s="236"/>
      <c r="BH44" s="237"/>
      <c r="BI44" s="233"/>
      <c r="BJ44" s="233"/>
      <c r="BK44" s="233"/>
      <c r="BL44" s="233"/>
      <c r="BM44" s="233"/>
      <c r="BN44" s="233"/>
      <c r="BO44" s="240"/>
      <c r="BP44" s="240"/>
      <c r="BQ44" s="81">
        <f t="shared" si="34"/>
        <v>0</v>
      </c>
      <c r="BR44" s="240"/>
      <c r="BS44" s="240"/>
      <c r="BT44" s="240"/>
      <c r="BU44" s="81">
        <f t="shared" si="35"/>
        <v>0</v>
      </c>
      <c r="BV44" s="241"/>
      <c r="BW44" s="240"/>
      <c r="BX44" s="240"/>
      <c r="BY44" s="240"/>
      <c r="BZ44" s="240"/>
      <c r="CA44" s="198">
        <f t="shared" si="36"/>
        <v>0</v>
      </c>
      <c r="CB44" s="200">
        <f t="shared" si="43"/>
        <v>0</v>
      </c>
      <c r="CC44" s="200">
        <f t="shared" si="37"/>
        <v>0</v>
      </c>
      <c r="CD44" s="200">
        <f t="shared" si="38"/>
        <v>0</v>
      </c>
      <c r="CE44" s="200">
        <f t="shared" si="39"/>
        <v>0</v>
      </c>
      <c r="CF44" s="200">
        <f t="shared" si="40"/>
        <v>0</v>
      </c>
      <c r="CG44" s="199">
        <f t="shared" si="22"/>
        <v>0</v>
      </c>
      <c r="CH44" s="199">
        <f t="shared" si="41"/>
        <v>0</v>
      </c>
      <c r="CI44" s="199">
        <f t="shared" si="23"/>
        <v>0</v>
      </c>
      <c r="CJ44" s="199">
        <f t="shared" si="24"/>
        <v>0</v>
      </c>
      <c r="CK44" s="198">
        <f t="shared" si="25"/>
        <v>0</v>
      </c>
      <c r="CL44" s="198">
        <f t="shared" si="26"/>
        <v>0</v>
      </c>
      <c r="CM44" s="81">
        <f t="shared" si="42"/>
        <v>0</v>
      </c>
      <c r="CN44" s="201">
        <f t="shared" si="27"/>
        <v>0</v>
      </c>
      <c r="CO44" s="198">
        <f t="shared" si="28"/>
        <v>0</v>
      </c>
      <c r="CQ44" s="266">
        <f t="shared" si="29"/>
        <v>0</v>
      </c>
    </row>
    <row r="45" spans="1:95" x14ac:dyDescent="0.25">
      <c r="A45" s="86" t="s">
        <v>203</v>
      </c>
      <c r="B45" s="170"/>
      <c r="C45" s="170"/>
      <c r="D45" s="170"/>
      <c r="E45" s="170"/>
      <c r="F45" s="170"/>
      <c r="G45" s="170"/>
      <c r="H45" s="233"/>
      <c r="I45" s="233"/>
      <c r="J45" s="233"/>
      <c r="K45" s="233"/>
      <c r="L45" s="233"/>
      <c r="M45" s="86" t="str">
        <f t="shared" si="0"/>
        <v/>
      </c>
      <c r="N45" s="233"/>
      <c r="O45" s="233"/>
      <c r="P45" s="233"/>
      <c r="Q45" s="233"/>
      <c r="R45" s="86">
        <f t="shared" si="13"/>
        <v>0</v>
      </c>
      <c r="S45" s="86">
        <f t="shared" si="14"/>
        <v>0</v>
      </c>
      <c r="T45" s="86">
        <f t="shared" si="15"/>
        <v>0</v>
      </c>
      <c r="U45" s="233"/>
      <c r="V45" s="233"/>
      <c r="W45" s="233"/>
      <c r="X45" s="233"/>
      <c r="Y45" s="233"/>
      <c r="Z45" s="233"/>
      <c r="AA45" s="233"/>
      <c r="AB45" s="233"/>
      <c r="AC45" s="234"/>
      <c r="AD45" s="233"/>
      <c r="AE45" s="233"/>
      <c r="AF45" s="233"/>
      <c r="AG45" s="233"/>
      <c r="AH45" s="233"/>
      <c r="AI45" s="233"/>
      <c r="AJ45" s="86">
        <f t="shared" si="16"/>
        <v>0</v>
      </c>
      <c r="AK45" s="86">
        <f t="shared" si="30"/>
        <v>0</v>
      </c>
      <c r="AL45" s="233"/>
      <c r="AM45" s="233"/>
      <c r="AN45" s="233"/>
      <c r="AO45" s="233"/>
      <c r="AP45" s="238"/>
      <c r="AQ45" s="233"/>
      <c r="AR45" s="239"/>
      <c r="AS45" s="238"/>
      <c r="AT45" s="202">
        <f t="shared" si="31"/>
        <v>0</v>
      </c>
      <c r="AU45" s="238"/>
      <c r="AV45" s="202">
        <f t="shared" si="32"/>
        <v>0</v>
      </c>
      <c r="AW45" s="238"/>
      <c r="AX45" s="202">
        <f t="shared" si="33"/>
        <v>0</v>
      </c>
      <c r="AY45" s="233"/>
      <c r="AZ45" s="233"/>
      <c r="BA45" s="233"/>
      <c r="BB45" s="233"/>
      <c r="BC45" s="197">
        <f t="shared" si="18"/>
        <v>0</v>
      </c>
      <c r="BD45" s="197">
        <f t="shared" si="19"/>
        <v>0</v>
      </c>
      <c r="BE45" s="86">
        <f t="shared" si="20"/>
        <v>0</v>
      </c>
      <c r="BF45" s="236"/>
      <c r="BG45" s="236"/>
      <c r="BH45" s="237"/>
      <c r="BI45" s="233"/>
      <c r="BJ45" s="233"/>
      <c r="BK45" s="233"/>
      <c r="BL45" s="233"/>
      <c r="BM45" s="233"/>
      <c r="BN45" s="233"/>
      <c r="BO45" s="240"/>
      <c r="BP45" s="240"/>
      <c r="BQ45" s="81">
        <f t="shared" si="34"/>
        <v>0</v>
      </c>
      <c r="BR45" s="240"/>
      <c r="BS45" s="240"/>
      <c r="BT45" s="240"/>
      <c r="BU45" s="81">
        <f t="shared" si="35"/>
        <v>0</v>
      </c>
      <c r="BV45" s="241"/>
      <c r="BW45" s="240"/>
      <c r="BX45" s="240"/>
      <c r="BY45" s="240"/>
      <c r="BZ45" s="240"/>
      <c r="CA45" s="198">
        <f t="shared" si="36"/>
        <v>0</v>
      </c>
      <c r="CB45" s="200">
        <f t="shared" si="43"/>
        <v>0</v>
      </c>
      <c r="CC45" s="200">
        <f t="shared" si="37"/>
        <v>0</v>
      </c>
      <c r="CD45" s="200">
        <f t="shared" si="38"/>
        <v>0</v>
      </c>
      <c r="CE45" s="200">
        <f t="shared" si="39"/>
        <v>0</v>
      </c>
      <c r="CF45" s="200">
        <f t="shared" si="40"/>
        <v>0</v>
      </c>
      <c r="CG45" s="199">
        <f t="shared" si="22"/>
        <v>0</v>
      </c>
      <c r="CH45" s="199">
        <f t="shared" si="41"/>
        <v>0</v>
      </c>
      <c r="CI45" s="199">
        <f t="shared" si="23"/>
        <v>0</v>
      </c>
      <c r="CJ45" s="199">
        <f t="shared" si="24"/>
        <v>0</v>
      </c>
      <c r="CK45" s="198">
        <f t="shared" si="25"/>
        <v>0</v>
      </c>
      <c r="CL45" s="198">
        <f t="shared" si="26"/>
        <v>0</v>
      </c>
      <c r="CM45" s="81">
        <f t="shared" si="42"/>
        <v>0</v>
      </c>
      <c r="CN45" s="201">
        <f t="shared" si="27"/>
        <v>0</v>
      </c>
      <c r="CO45" s="198">
        <f t="shared" si="28"/>
        <v>0</v>
      </c>
      <c r="CQ45" s="266">
        <f t="shared" si="29"/>
        <v>0</v>
      </c>
    </row>
    <row r="46" spans="1:95" x14ac:dyDescent="0.25">
      <c r="A46" s="86" t="s">
        <v>204</v>
      </c>
      <c r="B46" s="170"/>
      <c r="C46" s="170"/>
      <c r="D46" s="170"/>
      <c r="E46" s="170"/>
      <c r="F46" s="170"/>
      <c r="G46" s="170"/>
      <c r="H46" s="233"/>
      <c r="I46" s="233"/>
      <c r="J46" s="233"/>
      <c r="K46" s="233"/>
      <c r="L46" s="233"/>
      <c r="M46" s="86" t="str">
        <f t="shared" si="0"/>
        <v/>
      </c>
      <c r="N46" s="233"/>
      <c r="O46" s="233"/>
      <c r="P46" s="233"/>
      <c r="Q46" s="233"/>
      <c r="R46" s="86">
        <f t="shared" si="13"/>
        <v>0</v>
      </c>
      <c r="S46" s="86">
        <f t="shared" si="14"/>
        <v>0</v>
      </c>
      <c r="T46" s="86">
        <f t="shared" si="15"/>
        <v>0</v>
      </c>
      <c r="U46" s="233"/>
      <c r="V46" s="233"/>
      <c r="W46" s="233"/>
      <c r="X46" s="233"/>
      <c r="Y46" s="233"/>
      <c r="Z46" s="233"/>
      <c r="AA46" s="233"/>
      <c r="AB46" s="233"/>
      <c r="AC46" s="234"/>
      <c r="AD46" s="233"/>
      <c r="AE46" s="233"/>
      <c r="AF46" s="233"/>
      <c r="AG46" s="233"/>
      <c r="AH46" s="233"/>
      <c r="AI46" s="233"/>
      <c r="AJ46" s="86">
        <f t="shared" si="16"/>
        <v>0</v>
      </c>
      <c r="AK46" s="86">
        <f t="shared" si="30"/>
        <v>0</v>
      </c>
      <c r="AL46" s="233"/>
      <c r="AM46" s="233"/>
      <c r="AN46" s="233"/>
      <c r="AO46" s="233"/>
      <c r="AP46" s="238"/>
      <c r="AQ46" s="233"/>
      <c r="AR46" s="239"/>
      <c r="AS46" s="238"/>
      <c r="AT46" s="202">
        <f t="shared" si="31"/>
        <v>0</v>
      </c>
      <c r="AU46" s="238"/>
      <c r="AV46" s="202">
        <f t="shared" si="32"/>
        <v>0</v>
      </c>
      <c r="AW46" s="238"/>
      <c r="AX46" s="202">
        <f t="shared" si="33"/>
        <v>0</v>
      </c>
      <c r="AY46" s="233"/>
      <c r="AZ46" s="233"/>
      <c r="BA46" s="233"/>
      <c r="BB46" s="233"/>
      <c r="BC46" s="197">
        <f t="shared" si="18"/>
        <v>0</v>
      </c>
      <c r="BD46" s="197">
        <f t="shared" si="19"/>
        <v>0</v>
      </c>
      <c r="BE46" s="86">
        <f t="shared" si="20"/>
        <v>0</v>
      </c>
      <c r="BF46" s="236"/>
      <c r="BG46" s="236"/>
      <c r="BH46" s="237"/>
      <c r="BI46" s="233"/>
      <c r="BJ46" s="233"/>
      <c r="BK46" s="233"/>
      <c r="BL46" s="233"/>
      <c r="BM46" s="233"/>
      <c r="BN46" s="233"/>
      <c r="BO46" s="240"/>
      <c r="BP46" s="240"/>
      <c r="BQ46" s="81">
        <f t="shared" si="34"/>
        <v>0</v>
      </c>
      <c r="BR46" s="240"/>
      <c r="BS46" s="240"/>
      <c r="BT46" s="240"/>
      <c r="BU46" s="81">
        <f t="shared" si="35"/>
        <v>0</v>
      </c>
      <c r="BV46" s="241"/>
      <c r="BW46" s="240"/>
      <c r="BX46" s="240"/>
      <c r="BY46" s="240"/>
      <c r="BZ46" s="240"/>
      <c r="CA46" s="198">
        <f t="shared" si="36"/>
        <v>0</v>
      </c>
      <c r="CB46" s="200">
        <f t="shared" si="43"/>
        <v>0</v>
      </c>
      <c r="CC46" s="200">
        <f t="shared" si="37"/>
        <v>0</v>
      </c>
      <c r="CD46" s="200">
        <f t="shared" si="38"/>
        <v>0</v>
      </c>
      <c r="CE46" s="200">
        <f t="shared" si="39"/>
        <v>0</v>
      </c>
      <c r="CF46" s="200">
        <f t="shared" si="40"/>
        <v>0</v>
      </c>
      <c r="CG46" s="199">
        <f t="shared" si="22"/>
        <v>0</v>
      </c>
      <c r="CH46" s="199">
        <f t="shared" si="41"/>
        <v>0</v>
      </c>
      <c r="CI46" s="199">
        <f t="shared" si="23"/>
        <v>0</v>
      </c>
      <c r="CJ46" s="199">
        <f t="shared" si="24"/>
        <v>0</v>
      </c>
      <c r="CK46" s="198">
        <f t="shared" si="25"/>
        <v>0</v>
      </c>
      <c r="CL46" s="198">
        <f t="shared" si="26"/>
        <v>0</v>
      </c>
      <c r="CM46" s="81">
        <f t="shared" si="42"/>
        <v>0</v>
      </c>
      <c r="CN46" s="201">
        <f t="shared" si="27"/>
        <v>0</v>
      </c>
      <c r="CO46" s="198">
        <f t="shared" si="28"/>
        <v>0</v>
      </c>
      <c r="CQ46" s="266">
        <f t="shared" si="29"/>
        <v>0</v>
      </c>
    </row>
    <row r="47" spans="1:95" x14ac:dyDescent="0.25">
      <c r="A47" s="86" t="s">
        <v>205</v>
      </c>
      <c r="B47" s="170"/>
      <c r="C47" s="170"/>
      <c r="D47" s="170"/>
      <c r="E47" s="170"/>
      <c r="F47" s="170"/>
      <c r="G47" s="170"/>
      <c r="H47" s="233"/>
      <c r="I47" s="233"/>
      <c r="J47" s="233"/>
      <c r="K47" s="233"/>
      <c r="L47" s="233"/>
      <c r="M47" s="86" t="str">
        <f t="shared" si="0"/>
        <v/>
      </c>
      <c r="N47" s="233"/>
      <c r="O47" s="233"/>
      <c r="P47" s="233"/>
      <c r="Q47" s="233"/>
      <c r="R47" s="86">
        <f t="shared" si="13"/>
        <v>0</v>
      </c>
      <c r="S47" s="86">
        <f t="shared" si="14"/>
        <v>0</v>
      </c>
      <c r="T47" s="86">
        <f t="shared" si="15"/>
        <v>0</v>
      </c>
      <c r="U47" s="233"/>
      <c r="V47" s="233"/>
      <c r="W47" s="233"/>
      <c r="X47" s="233"/>
      <c r="Y47" s="233"/>
      <c r="Z47" s="233"/>
      <c r="AA47" s="233"/>
      <c r="AB47" s="233"/>
      <c r="AC47" s="234"/>
      <c r="AD47" s="233"/>
      <c r="AE47" s="233"/>
      <c r="AF47" s="233"/>
      <c r="AG47" s="233"/>
      <c r="AH47" s="233"/>
      <c r="AI47" s="233"/>
      <c r="AJ47" s="86">
        <f t="shared" si="16"/>
        <v>0</v>
      </c>
      <c r="AK47" s="86">
        <f t="shared" si="30"/>
        <v>0</v>
      </c>
      <c r="AL47" s="233"/>
      <c r="AM47" s="233"/>
      <c r="AN47" s="233"/>
      <c r="AO47" s="233"/>
      <c r="AP47" s="238"/>
      <c r="AQ47" s="233"/>
      <c r="AR47" s="239"/>
      <c r="AS47" s="238"/>
      <c r="AT47" s="202">
        <f t="shared" si="31"/>
        <v>0</v>
      </c>
      <c r="AU47" s="238"/>
      <c r="AV47" s="202">
        <f t="shared" si="32"/>
        <v>0</v>
      </c>
      <c r="AW47" s="238"/>
      <c r="AX47" s="202">
        <f t="shared" si="33"/>
        <v>0</v>
      </c>
      <c r="AY47" s="233"/>
      <c r="AZ47" s="233"/>
      <c r="BA47" s="233"/>
      <c r="BB47" s="233"/>
      <c r="BC47" s="197">
        <f t="shared" si="18"/>
        <v>0</v>
      </c>
      <c r="BD47" s="197">
        <f t="shared" si="19"/>
        <v>0</v>
      </c>
      <c r="BE47" s="86">
        <f t="shared" si="20"/>
        <v>0</v>
      </c>
      <c r="BF47" s="236"/>
      <c r="BG47" s="236"/>
      <c r="BH47" s="237"/>
      <c r="BI47" s="233"/>
      <c r="BJ47" s="233"/>
      <c r="BK47" s="233"/>
      <c r="BL47" s="233"/>
      <c r="BM47" s="233"/>
      <c r="BN47" s="233"/>
      <c r="BO47" s="240"/>
      <c r="BP47" s="240"/>
      <c r="BQ47" s="81">
        <f t="shared" si="34"/>
        <v>0</v>
      </c>
      <c r="BR47" s="240"/>
      <c r="BS47" s="240"/>
      <c r="BT47" s="240"/>
      <c r="BU47" s="81">
        <f t="shared" si="35"/>
        <v>0</v>
      </c>
      <c r="BV47" s="241"/>
      <c r="BW47" s="240"/>
      <c r="BX47" s="240"/>
      <c r="BY47" s="240"/>
      <c r="BZ47" s="240"/>
      <c r="CA47" s="198">
        <f t="shared" si="36"/>
        <v>0</v>
      </c>
      <c r="CB47" s="200">
        <f t="shared" si="43"/>
        <v>0</v>
      </c>
      <c r="CC47" s="200">
        <f t="shared" si="37"/>
        <v>0</v>
      </c>
      <c r="CD47" s="200">
        <f t="shared" si="38"/>
        <v>0</v>
      </c>
      <c r="CE47" s="200">
        <f t="shared" si="39"/>
        <v>0</v>
      </c>
      <c r="CF47" s="200">
        <f t="shared" si="40"/>
        <v>0</v>
      </c>
      <c r="CG47" s="199">
        <f t="shared" si="22"/>
        <v>0</v>
      </c>
      <c r="CH47" s="199">
        <f t="shared" si="41"/>
        <v>0</v>
      </c>
      <c r="CI47" s="199">
        <f t="shared" si="23"/>
        <v>0</v>
      </c>
      <c r="CJ47" s="199">
        <f t="shared" si="24"/>
        <v>0</v>
      </c>
      <c r="CK47" s="198">
        <f t="shared" si="25"/>
        <v>0</v>
      </c>
      <c r="CL47" s="198">
        <f t="shared" si="26"/>
        <v>0</v>
      </c>
      <c r="CM47" s="81">
        <f t="shared" si="42"/>
        <v>0</v>
      </c>
      <c r="CN47" s="201">
        <f t="shared" si="27"/>
        <v>0</v>
      </c>
      <c r="CO47" s="198">
        <f t="shared" si="28"/>
        <v>0</v>
      </c>
      <c r="CQ47" s="266">
        <f t="shared" si="29"/>
        <v>0</v>
      </c>
    </row>
    <row r="48" spans="1:95" x14ac:dyDescent="0.25">
      <c r="A48" s="86" t="s">
        <v>206</v>
      </c>
      <c r="B48" s="170"/>
      <c r="C48" s="170"/>
      <c r="D48" s="170"/>
      <c r="E48" s="170"/>
      <c r="F48" s="170"/>
      <c r="G48" s="170"/>
      <c r="H48" s="233"/>
      <c r="I48" s="233"/>
      <c r="J48" s="233"/>
      <c r="K48" s="233"/>
      <c r="L48" s="233"/>
      <c r="M48" s="86" t="str">
        <f t="shared" si="0"/>
        <v/>
      </c>
      <c r="N48" s="233"/>
      <c r="O48" s="233"/>
      <c r="P48" s="233"/>
      <c r="Q48" s="233"/>
      <c r="R48" s="86">
        <f t="shared" si="13"/>
        <v>0</v>
      </c>
      <c r="S48" s="86">
        <f t="shared" si="14"/>
        <v>0</v>
      </c>
      <c r="T48" s="86">
        <f t="shared" si="15"/>
        <v>0</v>
      </c>
      <c r="U48" s="233"/>
      <c r="V48" s="233"/>
      <c r="W48" s="233"/>
      <c r="X48" s="233"/>
      <c r="Y48" s="233"/>
      <c r="Z48" s="233"/>
      <c r="AA48" s="233"/>
      <c r="AB48" s="233"/>
      <c r="AC48" s="234"/>
      <c r="AD48" s="233"/>
      <c r="AE48" s="233"/>
      <c r="AF48" s="233"/>
      <c r="AG48" s="233"/>
      <c r="AH48" s="233"/>
      <c r="AI48" s="233"/>
      <c r="AJ48" s="86">
        <f t="shared" si="16"/>
        <v>0</v>
      </c>
      <c r="AK48" s="86">
        <f t="shared" si="30"/>
        <v>0</v>
      </c>
      <c r="AL48" s="233"/>
      <c r="AM48" s="233"/>
      <c r="AN48" s="233"/>
      <c r="AO48" s="233"/>
      <c r="AP48" s="238"/>
      <c r="AQ48" s="233"/>
      <c r="AR48" s="239"/>
      <c r="AS48" s="238"/>
      <c r="AT48" s="202">
        <f t="shared" si="31"/>
        <v>0</v>
      </c>
      <c r="AU48" s="238"/>
      <c r="AV48" s="202">
        <f t="shared" si="32"/>
        <v>0</v>
      </c>
      <c r="AW48" s="238"/>
      <c r="AX48" s="202">
        <f t="shared" si="33"/>
        <v>0</v>
      </c>
      <c r="AY48" s="233"/>
      <c r="AZ48" s="233"/>
      <c r="BA48" s="233"/>
      <c r="BB48" s="233"/>
      <c r="BC48" s="197">
        <f t="shared" si="18"/>
        <v>0</v>
      </c>
      <c r="BD48" s="197">
        <f t="shared" si="19"/>
        <v>0</v>
      </c>
      <c r="BE48" s="86">
        <f t="shared" si="20"/>
        <v>0</v>
      </c>
      <c r="BF48" s="236"/>
      <c r="BG48" s="236"/>
      <c r="BH48" s="237"/>
      <c r="BI48" s="233"/>
      <c r="BJ48" s="233"/>
      <c r="BK48" s="233"/>
      <c r="BL48" s="233"/>
      <c r="BM48" s="233"/>
      <c r="BN48" s="233"/>
      <c r="BO48" s="240"/>
      <c r="BP48" s="240"/>
      <c r="BQ48" s="81">
        <f t="shared" si="34"/>
        <v>0</v>
      </c>
      <c r="BR48" s="240"/>
      <c r="BS48" s="240"/>
      <c r="BT48" s="240"/>
      <c r="BU48" s="81">
        <f t="shared" si="35"/>
        <v>0</v>
      </c>
      <c r="BV48" s="241"/>
      <c r="BW48" s="240"/>
      <c r="BX48" s="240"/>
      <c r="BY48" s="240"/>
      <c r="BZ48" s="240"/>
      <c r="CA48" s="198">
        <f t="shared" si="36"/>
        <v>0</v>
      </c>
      <c r="CB48" s="200">
        <f t="shared" si="43"/>
        <v>0</v>
      </c>
      <c r="CC48" s="200">
        <f t="shared" si="37"/>
        <v>0</v>
      </c>
      <c r="CD48" s="200">
        <f t="shared" si="38"/>
        <v>0</v>
      </c>
      <c r="CE48" s="200">
        <f t="shared" si="39"/>
        <v>0</v>
      </c>
      <c r="CF48" s="200">
        <f t="shared" si="40"/>
        <v>0</v>
      </c>
      <c r="CG48" s="199">
        <f t="shared" si="22"/>
        <v>0</v>
      </c>
      <c r="CH48" s="199">
        <f t="shared" si="41"/>
        <v>0</v>
      </c>
      <c r="CI48" s="199">
        <f t="shared" si="23"/>
        <v>0</v>
      </c>
      <c r="CJ48" s="199">
        <f t="shared" si="24"/>
        <v>0</v>
      </c>
      <c r="CK48" s="198">
        <f t="shared" si="25"/>
        <v>0</v>
      </c>
      <c r="CL48" s="198">
        <f t="shared" si="26"/>
        <v>0</v>
      </c>
      <c r="CM48" s="81">
        <f t="shared" si="42"/>
        <v>0</v>
      </c>
      <c r="CN48" s="201">
        <f t="shared" si="27"/>
        <v>0</v>
      </c>
      <c r="CO48" s="198">
        <f t="shared" si="28"/>
        <v>0</v>
      </c>
      <c r="CQ48" s="266">
        <f t="shared" si="29"/>
        <v>0</v>
      </c>
    </row>
    <row r="49" spans="1:95" x14ac:dyDescent="0.25">
      <c r="A49" s="86" t="s">
        <v>207</v>
      </c>
      <c r="B49" s="170"/>
      <c r="C49" s="170"/>
      <c r="D49" s="170"/>
      <c r="E49" s="170"/>
      <c r="F49" s="170"/>
      <c r="G49" s="170"/>
      <c r="H49" s="233"/>
      <c r="I49" s="233"/>
      <c r="J49" s="233"/>
      <c r="K49" s="233"/>
      <c r="L49" s="233"/>
      <c r="M49" s="86" t="str">
        <f t="shared" si="0"/>
        <v/>
      </c>
      <c r="N49" s="233"/>
      <c r="O49" s="233"/>
      <c r="P49" s="233"/>
      <c r="Q49" s="233"/>
      <c r="R49" s="86">
        <f t="shared" si="13"/>
        <v>0</v>
      </c>
      <c r="S49" s="86">
        <f t="shared" si="14"/>
        <v>0</v>
      </c>
      <c r="T49" s="86">
        <f t="shared" si="15"/>
        <v>0</v>
      </c>
      <c r="U49" s="233"/>
      <c r="V49" s="233"/>
      <c r="W49" s="233"/>
      <c r="X49" s="233"/>
      <c r="Y49" s="233"/>
      <c r="Z49" s="233"/>
      <c r="AA49" s="233"/>
      <c r="AB49" s="233"/>
      <c r="AC49" s="234"/>
      <c r="AD49" s="233"/>
      <c r="AE49" s="233"/>
      <c r="AF49" s="233"/>
      <c r="AG49" s="233"/>
      <c r="AH49" s="233"/>
      <c r="AI49" s="233"/>
      <c r="AJ49" s="86">
        <f t="shared" si="16"/>
        <v>0</v>
      </c>
      <c r="AK49" s="86">
        <f t="shared" si="30"/>
        <v>0</v>
      </c>
      <c r="AL49" s="233"/>
      <c r="AM49" s="233"/>
      <c r="AN49" s="233"/>
      <c r="AO49" s="233"/>
      <c r="AP49" s="238"/>
      <c r="AQ49" s="233"/>
      <c r="AR49" s="239"/>
      <c r="AS49" s="238"/>
      <c r="AT49" s="202">
        <f t="shared" si="31"/>
        <v>0</v>
      </c>
      <c r="AU49" s="238"/>
      <c r="AV49" s="202">
        <f t="shared" si="32"/>
        <v>0</v>
      </c>
      <c r="AW49" s="238"/>
      <c r="AX49" s="202">
        <f t="shared" si="33"/>
        <v>0</v>
      </c>
      <c r="AY49" s="233"/>
      <c r="AZ49" s="233"/>
      <c r="BA49" s="233"/>
      <c r="BB49" s="233"/>
      <c r="BC49" s="197">
        <f t="shared" si="18"/>
        <v>0</v>
      </c>
      <c r="BD49" s="197">
        <f t="shared" si="19"/>
        <v>0</v>
      </c>
      <c r="BE49" s="86">
        <f t="shared" si="20"/>
        <v>0</v>
      </c>
      <c r="BF49" s="236"/>
      <c r="BG49" s="236"/>
      <c r="BH49" s="237"/>
      <c r="BI49" s="233"/>
      <c r="BJ49" s="233"/>
      <c r="BK49" s="233"/>
      <c r="BL49" s="233"/>
      <c r="BM49" s="233"/>
      <c r="BN49" s="233"/>
      <c r="BO49" s="240"/>
      <c r="BP49" s="240"/>
      <c r="BQ49" s="81">
        <f t="shared" si="34"/>
        <v>0</v>
      </c>
      <c r="BR49" s="240"/>
      <c r="BS49" s="240"/>
      <c r="BT49" s="240"/>
      <c r="BU49" s="81">
        <f t="shared" si="35"/>
        <v>0</v>
      </c>
      <c r="BV49" s="241"/>
      <c r="BW49" s="240"/>
      <c r="BX49" s="240"/>
      <c r="BY49" s="240"/>
      <c r="BZ49" s="240"/>
      <c r="CA49" s="198">
        <f t="shared" si="36"/>
        <v>0</v>
      </c>
      <c r="CB49" s="200">
        <f t="shared" si="43"/>
        <v>0</v>
      </c>
      <c r="CC49" s="200">
        <f t="shared" si="37"/>
        <v>0</v>
      </c>
      <c r="CD49" s="200">
        <f t="shared" si="38"/>
        <v>0</v>
      </c>
      <c r="CE49" s="200">
        <f t="shared" si="39"/>
        <v>0</v>
      </c>
      <c r="CF49" s="200">
        <f t="shared" si="40"/>
        <v>0</v>
      </c>
      <c r="CG49" s="199">
        <f t="shared" si="22"/>
        <v>0</v>
      </c>
      <c r="CH49" s="199">
        <f t="shared" si="41"/>
        <v>0</v>
      </c>
      <c r="CI49" s="199">
        <f t="shared" si="23"/>
        <v>0</v>
      </c>
      <c r="CJ49" s="199">
        <f t="shared" si="24"/>
        <v>0</v>
      </c>
      <c r="CK49" s="198">
        <f t="shared" si="25"/>
        <v>0</v>
      </c>
      <c r="CL49" s="198">
        <f t="shared" si="26"/>
        <v>0</v>
      </c>
      <c r="CM49" s="81">
        <f t="shared" si="42"/>
        <v>0</v>
      </c>
      <c r="CN49" s="201">
        <f t="shared" si="27"/>
        <v>0</v>
      </c>
      <c r="CO49" s="198">
        <f t="shared" si="28"/>
        <v>0</v>
      </c>
      <c r="CQ49" s="266">
        <f t="shared" si="29"/>
        <v>0</v>
      </c>
    </row>
    <row r="50" spans="1:95" x14ac:dyDescent="0.25">
      <c r="A50" s="86" t="s">
        <v>208</v>
      </c>
      <c r="B50" s="170"/>
      <c r="C50" s="170"/>
      <c r="D50" s="170"/>
      <c r="E50" s="170"/>
      <c r="F50" s="170"/>
      <c r="G50" s="170"/>
      <c r="H50" s="233"/>
      <c r="I50" s="233"/>
      <c r="J50" s="233"/>
      <c r="K50" s="233"/>
      <c r="L50" s="233"/>
      <c r="M50" s="86" t="str">
        <f t="shared" si="0"/>
        <v/>
      </c>
      <c r="N50" s="233"/>
      <c r="O50" s="233"/>
      <c r="P50" s="233"/>
      <c r="Q50" s="233"/>
      <c r="R50" s="86">
        <f t="shared" si="13"/>
        <v>0</v>
      </c>
      <c r="S50" s="86">
        <f t="shared" si="14"/>
        <v>0</v>
      </c>
      <c r="T50" s="86">
        <f t="shared" si="15"/>
        <v>0</v>
      </c>
      <c r="U50" s="233"/>
      <c r="V50" s="233"/>
      <c r="W50" s="233"/>
      <c r="X50" s="233"/>
      <c r="Y50" s="233"/>
      <c r="Z50" s="233"/>
      <c r="AA50" s="233"/>
      <c r="AB50" s="233"/>
      <c r="AC50" s="234"/>
      <c r="AD50" s="233"/>
      <c r="AE50" s="233"/>
      <c r="AF50" s="233"/>
      <c r="AG50" s="233"/>
      <c r="AH50" s="233"/>
      <c r="AI50" s="233"/>
      <c r="AJ50" s="86">
        <f t="shared" si="16"/>
        <v>0</v>
      </c>
      <c r="AK50" s="86">
        <f t="shared" si="30"/>
        <v>0</v>
      </c>
      <c r="AL50" s="233"/>
      <c r="AM50" s="233"/>
      <c r="AN50" s="233"/>
      <c r="AO50" s="233"/>
      <c r="AP50" s="238"/>
      <c r="AQ50" s="233"/>
      <c r="AR50" s="239"/>
      <c r="AS50" s="238"/>
      <c r="AT50" s="202">
        <f t="shared" si="31"/>
        <v>0</v>
      </c>
      <c r="AU50" s="238"/>
      <c r="AV50" s="202">
        <f t="shared" si="32"/>
        <v>0</v>
      </c>
      <c r="AW50" s="238"/>
      <c r="AX50" s="202">
        <f t="shared" si="33"/>
        <v>0</v>
      </c>
      <c r="AY50" s="233"/>
      <c r="AZ50" s="233"/>
      <c r="BA50" s="233"/>
      <c r="BB50" s="233"/>
      <c r="BC50" s="197">
        <f t="shared" si="18"/>
        <v>0</v>
      </c>
      <c r="BD50" s="197">
        <f t="shared" si="19"/>
        <v>0</v>
      </c>
      <c r="BE50" s="86">
        <f t="shared" si="20"/>
        <v>0</v>
      </c>
      <c r="BF50" s="236"/>
      <c r="BG50" s="236"/>
      <c r="BH50" s="237"/>
      <c r="BI50" s="233"/>
      <c r="BJ50" s="233"/>
      <c r="BK50" s="233"/>
      <c r="BL50" s="233"/>
      <c r="BM50" s="233"/>
      <c r="BN50" s="233"/>
      <c r="BO50" s="240"/>
      <c r="BP50" s="240"/>
      <c r="BQ50" s="81">
        <f t="shared" si="34"/>
        <v>0</v>
      </c>
      <c r="BR50" s="240"/>
      <c r="BS50" s="240"/>
      <c r="BT50" s="240"/>
      <c r="BU50" s="81">
        <f t="shared" si="35"/>
        <v>0</v>
      </c>
      <c r="BV50" s="241"/>
      <c r="BW50" s="240"/>
      <c r="BX50" s="240"/>
      <c r="BY50" s="240"/>
      <c r="BZ50" s="240"/>
      <c r="CA50" s="198">
        <f t="shared" si="36"/>
        <v>0</v>
      </c>
      <c r="CB50" s="200">
        <f t="shared" si="43"/>
        <v>0</v>
      </c>
      <c r="CC50" s="200">
        <f t="shared" si="37"/>
        <v>0</v>
      </c>
      <c r="CD50" s="200">
        <f t="shared" si="38"/>
        <v>0</v>
      </c>
      <c r="CE50" s="200">
        <f t="shared" si="39"/>
        <v>0</v>
      </c>
      <c r="CF50" s="200">
        <f t="shared" si="40"/>
        <v>0</v>
      </c>
      <c r="CG50" s="199">
        <f t="shared" si="22"/>
        <v>0</v>
      </c>
      <c r="CH50" s="199">
        <f t="shared" si="41"/>
        <v>0</v>
      </c>
      <c r="CI50" s="199">
        <f t="shared" si="23"/>
        <v>0</v>
      </c>
      <c r="CJ50" s="199">
        <f t="shared" si="24"/>
        <v>0</v>
      </c>
      <c r="CK50" s="198">
        <f t="shared" si="25"/>
        <v>0</v>
      </c>
      <c r="CL50" s="198">
        <f t="shared" si="26"/>
        <v>0</v>
      </c>
      <c r="CM50" s="81">
        <f t="shared" si="42"/>
        <v>0</v>
      </c>
      <c r="CN50" s="201">
        <f t="shared" si="27"/>
        <v>0</v>
      </c>
      <c r="CO50" s="198">
        <f t="shared" si="28"/>
        <v>0</v>
      </c>
      <c r="CQ50" s="266">
        <f t="shared" si="29"/>
        <v>0</v>
      </c>
    </row>
    <row r="51" spans="1:95" x14ac:dyDescent="0.25">
      <c r="A51" s="86" t="s">
        <v>209</v>
      </c>
      <c r="B51" s="170"/>
      <c r="C51" s="170"/>
      <c r="D51" s="170"/>
      <c r="E51" s="170"/>
      <c r="F51" s="170"/>
      <c r="G51" s="170"/>
      <c r="H51" s="233"/>
      <c r="I51" s="233"/>
      <c r="J51" s="233"/>
      <c r="K51" s="233"/>
      <c r="L51" s="233"/>
      <c r="M51" s="86" t="str">
        <f t="shared" si="0"/>
        <v/>
      </c>
      <c r="N51" s="233"/>
      <c r="O51" s="233"/>
      <c r="P51" s="233"/>
      <c r="Q51" s="233"/>
      <c r="R51" s="86">
        <f t="shared" si="13"/>
        <v>0</v>
      </c>
      <c r="S51" s="86">
        <f t="shared" si="14"/>
        <v>0</v>
      </c>
      <c r="T51" s="86">
        <f t="shared" si="15"/>
        <v>0</v>
      </c>
      <c r="U51" s="233"/>
      <c r="V51" s="233"/>
      <c r="W51" s="233"/>
      <c r="X51" s="233"/>
      <c r="Y51" s="233"/>
      <c r="Z51" s="233"/>
      <c r="AA51" s="233"/>
      <c r="AB51" s="233"/>
      <c r="AC51" s="234"/>
      <c r="AD51" s="233"/>
      <c r="AE51" s="233"/>
      <c r="AF51" s="233"/>
      <c r="AG51" s="233"/>
      <c r="AH51" s="233"/>
      <c r="AI51" s="233"/>
      <c r="AJ51" s="86">
        <f t="shared" si="16"/>
        <v>0</v>
      </c>
      <c r="AK51" s="86">
        <f t="shared" si="30"/>
        <v>0</v>
      </c>
      <c r="AL51" s="233"/>
      <c r="AM51" s="233"/>
      <c r="AN51" s="233"/>
      <c r="AO51" s="233"/>
      <c r="AP51" s="238"/>
      <c r="AQ51" s="233"/>
      <c r="AR51" s="239"/>
      <c r="AS51" s="238"/>
      <c r="AT51" s="202">
        <f t="shared" si="31"/>
        <v>0</v>
      </c>
      <c r="AU51" s="238"/>
      <c r="AV51" s="202">
        <f t="shared" si="32"/>
        <v>0</v>
      </c>
      <c r="AW51" s="238"/>
      <c r="AX51" s="202">
        <f t="shared" si="33"/>
        <v>0</v>
      </c>
      <c r="AY51" s="233"/>
      <c r="AZ51" s="233"/>
      <c r="BA51" s="233"/>
      <c r="BB51" s="233"/>
      <c r="BC51" s="197">
        <f t="shared" si="18"/>
        <v>0</v>
      </c>
      <c r="BD51" s="197">
        <f t="shared" si="19"/>
        <v>0</v>
      </c>
      <c r="BE51" s="86">
        <f t="shared" si="20"/>
        <v>0</v>
      </c>
      <c r="BF51" s="236"/>
      <c r="BG51" s="236"/>
      <c r="BH51" s="237"/>
      <c r="BI51" s="233"/>
      <c r="BJ51" s="233"/>
      <c r="BK51" s="233"/>
      <c r="BL51" s="233"/>
      <c r="BM51" s="233"/>
      <c r="BN51" s="233"/>
      <c r="BO51" s="240"/>
      <c r="BP51" s="240"/>
      <c r="BQ51" s="81">
        <f t="shared" si="34"/>
        <v>0</v>
      </c>
      <c r="BR51" s="240"/>
      <c r="BS51" s="240"/>
      <c r="BT51" s="240"/>
      <c r="BU51" s="81">
        <f t="shared" si="35"/>
        <v>0</v>
      </c>
      <c r="BV51" s="241"/>
      <c r="BW51" s="240"/>
      <c r="BX51" s="240"/>
      <c r="BY51" s="240"/>
      <c r="BZ51" s="240"/>
      <c r="CA51" s="198">
        <f t="shared" si="36"/>
        <v>0</v>
      </c>
      <c r="CB51" s="200">
        <f t="shared" si="43"/>
        <v>0</v>
      </c>
      <c r="CC51" s="200">
        <f t="shared" si="37"/>
        <v>0</v>
      </c>
      <c r="CD51" s="200">
        <f t="shared" si="38"/>
        <v>0</v>
      </c>
      <c r="CE51" s="200">
        <f t="shared" si="39"/>
        <v>0</v>
      </c>
      <c r="CF51" s="200">
        <f t="shared" si="40"/>
        <v>0</v>
      </c>
      <c r="CG51" s="199">
        <f t="shared" si="22"/>
        <v>0</v>
      </c>
      <c r="CH51" s="199">
        <f t="shared" si="41"/>
        <v>0</v>
      </c>
      <c r="CI51" s="199">
        <f t="shared" si="23"/>
        <v>0</v>
      </c>
      <c r="CJ51" s="199">
        <f t="shared" si="24"/>
        <v>0</v>
      </c>
      <c r="CK51" s="198">
        <f t="shared" si="25"/>
        <v>0</v>
      </c>
      <c r="CL51" s="198">
        <f t="shared" si="26"/>
        <v>0</v>
      </c>
      <c r="CM51" s="81">
        <f t="shared" si="42"/>
        <v>0</v>
      </c>
      <c r="CN51" s="201">
        <f t="shared" si="27"/>
        <v>0</v>
      </c>
      <c r="CO51" s="198">
        <f t="shared" si="28"/>
        <v>0</v>
      </c>
      <c r="CQ51" s="266">
        <f t="shared" si="29"/>
        <v>0</v>
      </c>
    </row>
    <row r="52" spans="1:95" x14ac:dyDescent="0.25">
      <c r="A52" s="86" t="s">
        <v>210</v>
      </c>
      <c r="B52" s="170"/>
      <c r="C52" s="170"/>
      <c r="D52" s="170"/>
      <c r="E52" s="170"/>
      <c r="F52" s="170"/>
      <c r="G52" s="170"/>
      <c r="H52" s="233"/>
      <c r="I52" s="233"/>
      <c r="J52" s="233"/>
      <c r="K52" s="233"/>
      <c r="L52" s="233"/>
      <c r="M52" s="86" t="str">
        <f t="shared" si="0"/>
        <v/>
      </c>
      <c r="N52" s="233"/>
      <c r="O52" s="233"/>
      <c r="P52" s="233"/>
      <c r="Q52" s="233"/>
      <c r="R52" s="86">
        <f t="shared" si="13"/>
        <v>0</v>
      </c>
      <c r="S52" s="86">
        <f t="shared" si="14"/>
        <v>0</v>
      </c>
      <c r="T52" s="86">
        <f t="shared" si="15"/>
        <v>0</v>
      </c>
      <c r="U52" s="233"/>
      <c r="V52" s="233"/>
      <c r="W52" s="233"/>
      <c r="X52" s="233"/>
      <c r="Y52" s="233"/>
      <c r="Z52" s="233"/>
      <c r="AA52" s="233"/>
      <c r="AB52" s="233"/>
      <c r="AC52" s="234"/>
      <c r="AD52" s="233"/>
      <c r="AE52" s="233"/>
      <c r="AF52" s="233"/>
      <c r="AG52" s="233"/>
      <c r="AH52" s="233"/>
      <c r="AI52" s="233"/>
      <c r="AJ52" s="86">
        <f t="shared" si="16"/>
        <v>0</v>
      </c>
      <c r="AK52" s="86">
        <f t="shared" si="30"/>
        <v>0</v>
      </c>
      <c r="AL52" s="233"/>
      <c r="AM52" s="233"/>
      <c r="AN52" s="233"/>
      <c r="AO52" s="233"/>
      <c r="AP52" s="238"/>
      <c r="AQ52" s="233"/>
      <c r="AR52" s="239"/>
      <c r="AS52" s="238"/>
      <c r="AT52" s="202">
        <f t="shared" si="31"/>
        <v>0</v>
      </c>
      <c r="AU52" s="238"/>
      <c r="AV52" s="202">
        <f t="shared" si="32"/>
        <v>0</v>
      </c>
      <c r="AW52" s="238"/>
      <c r="AX52" s="202">
        <f t="shared" si="33"/>
        <v>0</v>
      </c>
      <c r="AY52" s="233"/>
      <c r="AZ52" s="233"/>
      <c r="BA52" s="233"/>
      <c r="BB52" s="233"/>
      <c r="BC52" s="197">
        <f t="shared" si="18"/>
        <v>0</v>
      </c>
      <c r="BD52" s="197">
        <f t="shared" si="19"/>
        <v>0</v>
      </c>
      <c r="BE52" s="86">
        <f t="shared" si="20"/>
        <v>0</v>
      </c>
      <c r="BF52" s="236"/>
      <c r="BG52" s="236"/>
      <c r="BH52" s="237"/>
      <c r="BI52" s="233"/>
      <c r="BJ52" s="233"/>
      <c r="BK52" s="233"/>
      <c r="BL52" s="233"/>
      <c r="BM52" s="233"/>
      <c r="BN52" s="233"/>
      <c r="BO52" s="240"/>
      <c r="BP52" s="240"/>
      <c r="BQ52" s="81">
        <f t="shared" si="34"/>
        <v>0</v>
      </c>
      <c r="BR52" s="240"/>
      <c r="BS52" s="240"/>
      <c r="BT52" s="240"/>
      <c r="BU52" s="81">
        <f t="shared" si="35"/>
        <v>0</v>
      </c>
      <c r="BV52" s="241"/>
      <c r="BW52" s="240"/>
      <c r="BX52" s="240"/>
      <c r="BY52" s="240"/>
      <c r="BZ52" s="240"/>
      <c r="CA52" s="198">
        <f t="shared" si="36"/>
        <v>0</v>
      </c>
      <c r="CB52" s="200">
        <f t="shared" si="43"/>
        <v>0</v>
      </c>
      <c r="CC52" s="200">
        <f t="shared" si="37"/>
        <v>0</v>
      </c>
      <c r="CD52" s="200">
        <f t="shared" si="38"/>
        <v>0</v>
      </c>
      <c r="CE52" s="200">
        <f t="shared" si="39"/>
        <v>0</v>
      </c>
      <c r="CF52" s="200">
        <f t="shared" si="40"/>
        <v>0</v>
      </c>
      <c r="CG52" s="199">
        <f t="shared" si="22"/>
        <v>0</v>
      </c>
      <c r="CH52" s="199">
        <f t="shared" si="41"/>
        <v>0</v>
      </c>
      <c r="CI52" s="199">
        <f t="shared" si="23"/>
        <v>0</v>
      </c>
      <c r="CJ52" s="199">
        <f t="shared" si="24"/>
        <v>0</v>
      </c>
      <c r="CK52" s="198">
        <f t="shared" si="25"/>
        <v>0</v>
      </c>
      <c r="CL52" s="198">
        <f t="shared" si="26"/>
        <v>0</v>
      </c>
      <c r="CM52" s="81">
        <f t="shared" si="42"/>
        <v>0</v>
      </c>
      <c r="CN52" s="201">
        <f t="shared" si="27"/>
        <v>0</v>
      </c>
      <c r="CO52" s="198">
        <f t="shared" si="28"/>
        <v>0</v>
      </c>
      <c r="CQ52" s="266">
        <f t="shared" si="29"/>
        <v>0</v>
      </c>
    </row>
    <row r="53" spans="1:95" x14ac:dyDescent="0.25">
      <c r="A53" s="86" t="s">
        <v>211</v>
      </c>
      <c r="B53" s="170"/>
      <c r="C53" s="170"/>
      <c r="D53" s="170"/>
      <c r="E53" s="170"/>
      <c r="F53" s="170"/>
      <c r="G53" s="170"/>
      <c r="H53" s="233"/>
      <c r="I53" s="233"/>
      <c r="J53" s="233"/>
      <c r="K53" s="233"/>
      <c r="L53" s="233"/>
      <c r="M53" s="86" t="str">
        <f t="shared" si="0"/>
        <v/>
      </c>
      <c r="N53" s="233"/>
      <c r="O53" s="233"/>
      <c r="P53" s="233"/>
      <c r="Q53" s="233"/>
      <c r="R53" s="86">
        <f>IF(OR(N53="Transport de marchandises",AND(N53="Manipulation et transports de marchandises ou matériaux",Z53="km"),AND(N53="Interventions (dont urgence, service)",AA53&gt;0.1)),$Y53*$AA53*$AH53*$AF53,0)/1000</f>
        <v>0</v>
      </c>
      <c r="S53" s="86">
        <f t="shared" si="14"/>
        <v>0</v>
      </c>
      <c r="T53" s="86">
        <f t="shared" si="15"/>
        <v>0</v>
      </c>
      <c r="U53" s="233"/>
      <c r="V53" s="233"/>
      <c r="W53" s="233"/>
      <c r="X53" s="233"/>
      <c r="Y53" s="233"/>
      <c r="Z53" s="233"/>
      <c r="AA53" s="233"/>
      <c r="AB53" s="233"/>
      <c r="AC53" s="234"/>
      <c r="AD53" s="233"/>
      <c r="AE53" s="233"/>
      <c r="AF53" s="233"/>
      <c r="AG53" s="233"/>
      <c r="AH53" s="233"/>
      <c r="AI53" s="233"/>
      <c r="AJ53" s="86">
        <f t="shared" si="16"/>
        <v>0</v>
      </c>
      <c r="AK53" s="86">
        <f t="shared" si="30"/>
        <v>0</v>
      </c>
      <c r="AL53" s="233"/>
      <c r="AM53" s="233"/>
      <c r="AN53" s="233"/>
      <c r="AO53" s="233"/>
      <c r="AP53" s="238"/>
      <c r="AQ53" s="233"/>
      <c r="AR53" s="239"/>
      <c r="AS53" s="238"/>
      <c r="AT53" s="202">
        <f t="shared" si="31"/>
        <v>0</v>
      </c>
      <c r="AU53" s="238"/>
      <c r="AV53" s="202">
        <f t="shared" si="32"/>
        <v>0</v>
      </c>
      <c r="AW53" s="238"/>
      <c r="AX53" s="202">
        <f t="shared" si="33"/>
        <v>0</v>
      </c>
      <c r="AY53" s="233"/>
      <c r="AZ53" s="233"/>
      <c r="BA53" s="233"/>
      <c r="BB53" s="233"/>
      <c r="BC53" s="197">
        <f t="shared" si="18"/>
        <v>0</v>
      </c>
      <c r="BD53" s="197">
        <f t="shared" si="19"/>
        <v>0</v>
      </c>
      <c r="BE53" s="86">
        <f t="shared" si="20"/>
        <v>0</v>
      </c>
      <c r="BF53" s="236"/>
      <c r="BG53" s="236"/>
      <c r="BH53" s="237"/>
      <c r="BI53" s="233"/>
      <c r="BJ53" s="233"/>
      <c r="BK53" s="233"/>
      <c r="BL53" s="233"/>
      <c r="BM53" s="233"/>
      <c r="BN53" s="233"/>
      <c r="BO53" s="240"/>
      <c r="BP53" s="240"/>
      <c r="BQ53" s="81">
        <f t="shared" si="34"/>
        <v>0</v>
      </c>
      <c r="BR53" s="240"/>
      <c r="BS53" s="240"/>
      <c r="BT53" s="240"/>
      <c r="BU53" s="81">
        <f t="shared" si="35"/>
        <v>0</v>
      </c>
      <c r="BV53" s="241"/>
      <c r="BW53" s="240"/>
      <c r="BX53" s="240"/>
      <c r="BY53" s="240"/>
      <c r="BZ53" s="240"/>
      <c r="CA53" s="198">
        <f t="shared" si="36"/>
        <v>0</v>
      </c>
      <c r="CB53" s="200">
        <f t="shared" si="43"/>
        <v>0</v>
      </c>
      <c r="CC53" s="200">
        <f t="shared" si="37"/>
        <v>0</v>
      </c>
      <c r="CD53" s="200">
        <f t="shared" si="38"/>
        <v>0</v>
      </c>
      <c r="CE53" s="200">
        <f t="shared" si="39"/>
        <v>0</v>
      </c>
      <c r="CF53" s="200">
        <f t="shared" si="40"/>
        <v>0</v>
      </c>
      <c r="CG53" s="199">
        <f t="shared" si="22"/>
        <v>0</v>
      </c>
      <c r="CH53" s="199">
        <f t="shared" si="41"/>
        <v>0</v>
      </c>
      <c r="CI53" s="199">
        <f t="shared" si="23"/>
        <v>0</v>
      </c>
      <c r="CJ53" s="199">
        <f t="shared" si="24"/>
        <v>0</v>
      </c>
      <c r="CK53" s="198">
        <f t="shared" si="25"/>
        <v>0</v>
      </c>
      <c r="CL53" s="198">
        <f t="shared" si="26"/>
        <v>0</v>
      </c>
      <c r="CM53" s="81">
        <f t="shared" si="42"/>
        <v>0</v>
      </c>
      <c r="CN53" s="201">
        <f t="shared" si="27"/>
        <v>0</v>
      </c>
      <c r="CO53" s="198">
        <f t="shared" si="28"/>
        <v>0</v>
      </c>
      <c r="CQ53" s="266">
        <f t="shared" si="29"/>
        <v>0</v>
      </c>
    </row>
  </sheetData>
  <sheetProtection algorithmName="SHA-512" hashValue="MQRY+9bKMz28478A3fC/nqHCWQYnHClH86uVAMHaipn6pCmSFCxKiPdRd1PkoVAFzsFqiNdV4YCQ6qVOJhQDBw==" saltValue="U/4EYebuF7SjuPMVHLzVMA==" spinCount="100000" sheet="1" objects="1" scenarios="1"/>
  <phoneticPr fontId="31" type="noConversion"/>
  <conditionalFormatting sqref="CI4:CI53">
    <cfRule type="cellIs" dxfId="0" priority="1" operator="greaterThan">
      <formula>1</formula>
    </cfRule>
  </conditionalFormatting>
  <dataValidations count="11">
    <dataValidation type="list" allowBlank="1" showInputMessage="1" showErrorMessage="1" sqref="N4:N53" xr:uid="{DD5B565B-703F-4AF1-88F7-F053093DF5FE}">
      <formula1>Activite_Transport</formula1>
    </dataValidation>
    <dataValidation type="list" allowBlank="1" showInputMessage="1" showErrorMessage="1" sqref="U4:U53" xr:uid="{AA6881E8-A62F-4EED-BC7C-63E26464306D}">
      <formula1>Usage_Mobilité</formula1>
    </dataValidation>
    <dataValidation type="list" allowBlank="1" showInputMessage="1" showErrorMessage="1" sqref="Z4:Z53" xr:uid="{EA3B1BE3-616F-4700-9353-39868AA297F4}">
      <formula1>unite_fonctionnelle</formula1>
    </dataValidation>
    <dataValidation type="list" allowBlank="1" showInputMessage="1" showErrorMessage="1" sqref="AL4:AL53" xr:uid="{BDF73102-035C-4D64-96EC-5FDB5C6672DD}">
      <formula1>"oui,non"</formula1>
    </dataValidation>
    <dataValidation type="list" allowBlank="1" showInputMessage="1" showErrorMessage="1" sqref="BN4:BN53 BR4:BR53" xr:uid="{8274F74D-9F65-438E-9F4F-02E422524854}">
      <formula1>Carburant</formula1>
    </dataValidation>
    <dataValidation type="list" allowBlank="1" showInputMessage="1" showErrorMessage="1" sqref="AL4:AM53" xr:uid="{CB8E7C18-EC25-4E57-9441-C68A823870A3}">
      <formula1>détention</formula1>
    </dataValidation>
    <dataValidation type="list" allowBlank="1" showInputMessage="1" showErrorMessage="1" sqref="B4:B53" xr:uid="{0C7C9A04-B911-4DBB-82EC-9DD90F8B78C7}">
      <formula1>"Oui, Non"</formula1>
    </dataValidation>
    <dataValidation type="whole" allowBlank="1" showInputMessage="1" showErrorMessage="1" sqref="AQ4:AQ53" xr:uid="{768D29E3-61FD-4D98-8AD1-3F011A494EB4}">
      <formula1>36</formula1>
      <formula2>60</formula2>
    </dataValidation>
    <dataValidation type="list" allowBlank="1" showInputMessage="1" showErrorMessage="1" sqref="BF4:BF53" xr:uid="{30D53F62-764D-4531-9D25-CF929D37B208}">
      <formula1>Unité_de_distribution</formula1>
    </dataValidation>
    <dataValidation type="list" allowBlank="1" showInputMessage="1" showErrorMessage="1" sqref="I4:I53" xr:uid="{D4548033-0EB9-4438-8DDB-6DBE029F1148}">
      <formula1>"Commanditaire,Exploitant,Autre"</formula1>
    </dataValidation>
    <dataValidation type="list" allowBlank="1" showInputMessage="1" showErrorMessage="1" sqref="H4:H53 J4:J53 L4:L53" xr:uid="{5BFDE664-D229-4B1C-A5EF-72F82C63F59C}">
      <formula1>Partenaires</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6F14EB9-B678-40C6-ADEC-2C1411D6778E}">
          <x14:formula1>
            <xm:f>Sources!$K$74:$K$93</xm:f>
          </x14:formula1>
          <xm:sqref>Q4:Q53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theme="4" tint="0.79998168889431442"/>
  </sheetPr>
  <dimension ref="A1:U112"/>
  <sheetViews>
    <sheetView zoomScaleNormal="100" workbookViewId="0">
      <selection activeCell="U8" sqref="U8"/>
    </sheetView>
  </sheetViews>
  <sheetFormatPr baseColWidth="10" defaultColWidth="11.42578125" defaultRowHeight="15" outlineLevelRow="1" outlineLevelCol="1" x14ac:dyDescent="0.25"/>
  <cols>
    <col min="1" max="1" width="20.5703125" customWidth="1"/>
    <col min="2" max="2" width="29.5703125" customWidth="1"/>
    <col min="3" max="3" width="22.85546875" customWidth="1"/>
    <col min="4" max="4" width="16.140625" customWidth="1"/>
    <col min="5" max="5" width="21.5703125" customWidth="1"/>
    <col min="6" max="6" width="29.7109375" customWidth="1"/>
    <col min="7" max="7" width="19.85546875" customWidth="1"/>
    <col min="8" max="9" width="18.5703125" customWidth="1"/>
    <col min="10" max="10" width="20.85546875" customWidth="1"/>
    <col min="11" max="11" width="27.42578125" customWidth="1"/>
    <col min="12" max="12" width="15.42578125" customWidth="1"/>
    <col min="13" max="13" width="13.42578125" customWidth="1"/>
    <col min="17" max="17" width="20.85546875" bestFit="1" customWidth="1"/>
    <col min="18" max="18" width="15" hidden="1" customWidth="1" outlineLevel="1"/>
    <col min="19" max="19" width="29.140625" hidden="1" customWidth="1" outlineLevel="1"/>
    <col min="20" max="20" width="11.5703125" hidden="1" customWidth="1" outlineLevel="1"/>
    <col min="21" max="21" width="11.42578125" collapsed="1"/>
  </cols>
  <sheetData>
    <row r="1" spans="1:20" s="8" customFormat="1" ht="21" x14ac:dyDescent="0.35">
      <c r="A1" s="9" t="s">
        <v>18</v>
      </c>
      <c r="B1" s="7"/>
      <c r="C1" s="7"/>
      <c r="D1" s="7"/>
      <c r="E1" s="7"/>
      <c r="F1" s="7"/>
      <c r="G1" s="7"/>
      <c r="H1" s="7"/>
      <c r="I1" s="7"/>
      <c r="J1" s="7"/>
      <c r="K1" s="7"/>
      <c r="L1" s="7"/>
      <c r="M1" s="7"/>
      <c r="N1" s="7"/>
      <c r="O1" s="7"/>
      <c r="P1" s="7"/>
      <c r="Q1" s="7"/>
      <c r="R1" s="7"/>
      <c r="S1" s="7"/>
    </row>
    <row r="2" spans="1:20" x14ac:dyDescent="0.25">
      <c r="B2" s="4"/>
      <c r="H2" s="37"/>
      <c r="I2" s="37"/>
    </row>
    <row r="3" spans="1:20" s="156" customFormat="1" x14ac:dyDescent="0.25">
      <c r="A3" s="155" t="s">
        <v>47</v>
      </c>
    </row>
    <row r="4" spans="1:20" ht="3.75" customHeight="1" x14ac:dyDescent="0.25"/>
    <row r="5" spans="1:20" ht="41.25" customHeight="1" x14ac:dyDescent="0.25">
      <c r="A5" s="157" t="s">
        <v>116</v>
      </c>
      <c r="B5" s="249" t="s">
        <v>526</v>
      </c>
      <c r="C5" s="250" t="s">
        <v>501</v>
      </c>
      <c r="D5" s="250" t="s">
        <v>10</v>
      </c>
      <c r="E5" s="251" t="s">
        <v>527</v>
      </c>
      <c r="F5" s="252" t="s">
        <v>161</v>
      </c>
      <c r="G5" s="158" t="s">
        <v>553</v>
      </c>
      <c r="H5" s="158" t="s">
        <v>554</v>
      </c>
      <c r="I5" s="159" t="str">
        <f>'Usages mobilité'!BN3</f>
        <v>Carburant de référence pour le transport</v>
      </c>
      <c r="J5" s="159" t="s">
        <v>549</v>
      </c>
      <c r="K5" s="159" t="str">
        <f>'Usages mobilité'!BR3</f>
        <v>Carburant de référence pour la manipulation ou réfrigération de marchandises/matériaux</v>
      </c>
      <c r="L5" s="159" t="s">
        <v>550</v>
      </c>
      <c r="M5" s="159" t="s">
        <v>49</v>
      </c>
      <c r="N5" s="159" t="s">
        <v>36</v>
      </c>
      <c r="O5" s="158" t="s">
        <v>62</v>
      </c>
      <c r="P5" s="158" t="s">
        <v>122</v>
      </c>
      <c r="Q5" s="158" t="s">
        <v>555</v>
      </c>
      <c r="R5" s="168" t="s">
        <v>556</v>
      </c>
      <c r="S5" s="232" t="s">
        <v>643</v>
      </c>
      <c r="T5" s="232" t="s">
        <v>785</v>
      </c>
    </row>
    <row r="6" spans="1:20" s="5" customFormat="1" ht="15.6" customHeight="1" x14ac:dyDescent="0.25">
      <c r="A6" s="86" t="str">
        <f>'Usages mobilité'!A4</f>
        <v>Usage mobilité n°1</v>
      </c>
      <c r="B6" s="86" t="str">
        <f>IF('Usages mobilité'!H4&lt;&gt;0,'Usages mobilité'!H4,"")</f>
        <v/>
      </c>
      <c r="C6" s="253" t="str">
        <f>IF('Usages mobilité'!U4&lt;&gt;0,'Usages mobilité'!U4,"")</f>
        <v/>
      </c>
      <c r="D6" s="253" t="str">
        <f>IF('Usages mobilité'!V4&lt;&gt;0,'Usages mobilité'!V4,"")</f>
        <v/>
      </c>
      <c r="E6" s="149">
        <f>'Usages mobilité'!Y4</f>
        <v>0</v>
      </c>
      <c r="F6" s="149">
        <f>'Usages mobilité'!BF4</f>
        <v>0</v>
      </c>
      <c r="G6" s="149">
        <f>IF(F6&lt;&gt;0,VLOOKUP(F6,Distribution!H4:J53,3),0)</f>
        <v>0</v>
      </c>
      <c r="H6" s="149">
        <f>IF(F6&lt;&gt;0,VLOOKUP(F6,Distribution!H4:M53,6),0)</f>
        <v>0</v>
      </c>
      <c r="I6" s="149" t="str">
        <f>IF('Usages mobilité'!BN4&lt;&gt;0,'Usages mobilité'!BN4,"")</f>
        <v/>
      </c>
      <c r="J6" s="254">
        <f>IF($C6="",0,E6*'Usages mobilité'!BQ4)</f>
        <v>0</v>
      </c>
      <c r="K6" s="149" t="str">
        <f>IF('Usages mobilité'!BR4&lt;&gt;0,'Usages mobilité'!BR4,"")</f>
        <v/>
      </c>
      <c r="L6" s="254">
        <f>IF($C6="",0,E6*'Usages mobilité'!BU4)</f>
        <v>0</v>
      </c>
      <c r="M6" s="150">
        <f>IF($C6="",0,'Usages mobilité'!BD4)</f>
        <v>0</v>
      </c>
      <c r="N6" s="255">
        <f>IF($C6="",0,'Usages mobilité'!BE4*E6)</f>
        <v>0</v>
      </c>
      <c r="O6" s="171" t="str">
        <f>IF(OR(G6=0,H6=0,G6="",H6=""),"",((IF(I6&lt;&gt;"",J6*VLOOKUP(I6,Sources!C$53:D$57,2),0)+IF(K6&lt;&gt;"",L6*VLOOKUP(K6,Sources!C$53:D$57,2),0))-M6*(G6+H6)-N6*Sources!D$51)/1000)</f>
        <v/>
      </c>
      <c r="P6" s="256" t="str">
        <f>IF(OR(G6=0,H6=0,G6="",H6=""),"",(M6*(G6+H6)+N6*Sources!D$51)/1000)</f>
        <v/>
      </c>
      <c r="Q6" s="257" t="str" cm="1">
        <f t="array" ref="Q6">IF('Usages mobilité'!R4&gt;0,"TransportMarchandises", IF('Usages mobilité'!S4&gt;0,"ManipulationMarchandises",IF('Usages mobilité'!T4&gt;0,TransportVoyageurs,"")))</f>
        <v/>
      </c>
      <c r="R6" s="81" t="str">
        <f>IF('Usages mobilité'!B4="","",'Usages mobilité'!B4)</f>
        <v/>
      </c>
      <c r="S6" s="81">
        <f>IF(F6&lt;&gt;0,VLOOKUP(F6,Distribution!H4:I53,2),0)</f>
        <v>0</v>
      </c>
      <c r="T6" s="81">
        <f>IF(R6="Oui",M6,0)</f>
        <v>0</v>
      </c>
    </row>
    <row r="7" spans="1:20" s="5" customFormat="1" ht="15.6" customHeight="1" x14ac:dyDescent="0.25">
      <c r="A7" s="86" t="str">
        <f>'Usages mobilité'!A5</f>
        <v>Usage mobilité n°2</v>
      </c>
      <c r="B7" s="86" t="str">
        <f>IF('Usages mobilité'!H5&lt;&gt;0,'Usages mobilité'!H5,"")</f>
        <v/>
      </c>
      <c r="C7" s="253" t="str">
        <f>IF('Usages mobilité'!U5&lt;&gt;0,'Usages mobilité'!U5,"")</f>
        <v/>
      </c>
      <c r="D7" s="253" t="str">
        <f>IF('Usages mobilité'!V5&lt;&gt;0,'Usages mobilité'!V5,"")</f>
        <v/>
      </c>
      <c r="E7" s="149">
        <f>'Usages mobilité'!Y5</f>
        <v>0</v>
      </c>
      <c r="F7" s="149">
        <f>'Usages mobilité'!BF5</f>
        <v>0</v>
      </c>
      <c r="G7" s="149">
        <f>IF(F7&lt;&gt;0,VLOOKUP(F7,Distribution!H5:J54,3),0)</f>
        <v>0</v>
      </c>
      <c r="H7" s="149">
        <f>IF(F7&lt;&gt;0,VLOOKUP(F7,Distribution!H5:M54,6),0)</f>
        <v>0</v>
      </c>
      <c r="I7" s="149" t="str">
        <f>IF('Usages mobilité'!BN5&lt;&gt;0,'Usages mobilité'!BN5,"")</f>
        <v/>
      </c>
      <c r="J7" s="254">
        <f>IF($C7="",0,E7*'Usages mobilité'!BQ5)</f>
        <v>0</v>
      </c>
      <c r="K7" s="149" t="str">
        <f>IF('Usages mobilité'!BR5&lt;&gt;0,'Usages mobilité'!BR5,"")</f>
        <v/>
      </c>
      <c r="L7" s="254">
        <f>IF($C7="",0,E7*'Usages mobilité'!BU5)</f>
        <v>0</v>
      </c>
      <c r="M7" s="150">
        <f>IF($C7="",0,'Usages mobilité'!BD5)</f>
        <v>0</v>
      </c>
      <c r="N7" s="255">
        <f>IF($C7="",0,'Usages mobilité'!BE5*$E7)</f>
        <v>0</v>
      </c>
      <c r="O7" s="171" t="str">
        <f>IF(OR(G7=0,H7=0,G7="",H7=""),"",((IF(I7&lt;&gt;"",J7*VLOOKUP(I7,Sources!C$53:D$57,2),0)+IF(K7&lt;&gt;"",L7*VLOOKUP(K7,Sources!C$53:D$57,2),0))-M7*(G7+H7)-N7*Sources!D$51)/1000)</f>
        <v/>
      </c>
      <c r="P7" s="256" t="str">
        <f>IF(OR(G7=0,H7=0,G7="",H7=""),"",(M7*(G7+H7)+N7*Sources!D$51)/1000)</f>
        <v/>
      </c>
      <c r="Q7" s="257" t="str" cm="1">
        <f t="array" ref="Q7">IF('Usages mobilité'!R5&gt;0,"TransportMarchandises", IF('Usages mobilité'!S5&gt;0,"ManipulationMarchandises",IF('Usages mobilité'!T5&gt;0,TransportVoyageurs,"")))</f>
        <v/>
      </c>
      <c r="R7" s="81"/>
      <c r="S7" s="81">
        <f>IF(F7&lt;&gt;0,VLOOKUP(F7,Distribution!H5:I54,2),0)</f>
        <v>0</v>
      </c>
      <c r="T7" s="81">
        <f t="shared" ref="T7:T55" si="0">IF(R7="Oui",M7,0)</f>
        <v>0</v>
      </c>
    </row>
    <row r="8" spans="1:20" s="5" customFormat="1" ht="15.6" customHeight="1" x14ac:dyDescent="0.25">
      <c r="A8" s="86" t="str">
        <f>'Usages mobilité'!A6</f>
        <v>Usage mobilité n°3</v>
      </c>
      <c r="B8" s="86" t="str">
        <f>IF('Usages mobilité'!H6&lt;&gt;0,'Usages mobilité'!H6,"")</f>
        <v/>
      </c>
      <c r="C8" s="253" t="str">
        <f>IF('Usages mobilité'!U6&lt;&gt;0,'Usages mobilité'!U6,"")</f>
        <v/>
      </c>
      <c r="D8" s="253" t="str">
        <f>IF('Usages mobilité'!V6&lt;&gt;0,'Usages mobilité'!V6,"")</f>
        <v/>
      </c>
      <c r="E8" s="149">
        <f>'Usages mobilité'!Y6</f>
        <v>0</v>
      </c>
      <c r="F8" s="149">
        <f>'Usages mobilité'!BF6</f>
        <v>0</v>
      </c>
      <c r="G8" s="149">
        <f>IF(F8&lt;&gt;0,VLOOKUP(F8,Distribution!H6:J55,3),0)</f>
        <v>0</v>
      </c>
      <c r="H8" s="149">
        <f>IF(F8&lt;&gt;0,VLOOKUP(F8,Distribution!H6:M55,6),0)</f>
        <v>0</v>
      </c>
      <c r="I8" s="149" t="str">
        <f>IF('Usages mobilité'!BN6&lt;&gt;0,'Usages mobilité'!BN6,"")</f>
        <v/>
      </c>
      <c r="J8" s="254">
        <f>IF($C8="",0,E8*'Usages mobilité'!BQ6)</f>
        <v>0</v>
      </c>
      <c r="K8" s="149" t="str">
        <f>IF('Usages mobilité'!BR6&lt;&gt;0,'Usages mobilité'!BR6,"")</f>
        <v/>
      </c>
      <c r="L8" s="254">
        <f>IF($C8="",0,E8*'Usages mobilité'!BU6)</f>
        <v>0</v>
      </c>
      <c r="M8" s="150">
        <f>IF($C8="",0,'Usages mobilité'!BD6)</f>
        <v>0</v>
      </c>
      <c r="N8" s="255">
        <f>IF($C8="",0,'Usages mobilité'!BE6*$E8)</f>
        <v>0</v>
      </c>
      <c r="O8" s="171" t="str">
        <f>IF(OR(G8=0,H8=0,G8="",H8=""),"",((IF(I8&lt;&gt;"",J8*VLOOKUP(I8,Sources!C$53:D$57,2),0)+IF(K8&lt;&gt;"",L8*VLOOKUP(K8,Sources!C$53:D$57,2),0))-M8*(G8+H8)-N8*Sources!D$51)/1000)</f>
        <v/>
      </c>
      <c r="P8" s="256" t="str">
        <f>IF(OR(G8=0,H8=0,G8="",H8=""),"",(M8*(G8+H8)+N8*Sources!D$51)/1000)</f>
        <v/>
      </c>
      <c r="Q8" s="257" t="str" cm="1">
        <f t="array" ref="Q8">IF('Usages mobilité'!R6&gt;0,"TransportMarchandises", IF('Usages mobilité'!S6&gt;0,"ManipulationMarchandises",IF('Usages mobilité'!T6&gt;0,TransportVoyageurs,"")))</f>
        <v/>
      </c>
      <c r="R8" s="81"/>
      <c r="S8" s="81">
        <f>IF(F8&lt;&gt;0,VLOOKUP(F8,Distribution!H6:I55,2),0)</f>
        <v>0</v>
      </c>
      <c r="T8" s="81">
        <f t="shared" si="0"/>
        <v>0</v>
      </c>
    </row>
    <row r="9" spans="1:20" s="5" customFormat="1" ht="15.6" customHeight="1" x14ac:dyDescent="0.25">
      <c r="A9" s="86" t="str">
        <f>'Usages mobilité'!A7</f>
        <v>Usage mobilité n°4</v>
      </c>
      <c r="B9" s="86" t="str">
        <f>IF('Usages mobilité'!H7&lt;&gt;0,'Usages mobilité'!H7,"")</f>
        <v/>
      </c>
      <c r="C9" s="253" t="str">
        <f>IF('Usages mobilité'!U7&lt;&gt;0,'Usages mobilité'!U7,"")</f>
        <v/>
      </c>
      <c r="D9" s="253" t="str">
        <f>IF('Usages mobilité'!V7&lt;&gt;0,'Usages mobilité'!V7,"")</f>
        <v/>
      </c>
      <c r="E9" s="149">
        <f>'Usages mobilité'!Y7</f>
        <v>0</v>
      </c>
      <c r="F9" s="149">
        <f>'Usages mobilité'!BF7</f>
        <v>0</v>
      </c>
      <c r="G9" s="149">
        <f>IF(F9&lt;&gt;0,VLOOKUP(F9,Distribution!H7:J56,3),0)</f>
        <v>0</v>
      </c>
      <c r="H9" s="149">
        <f>IF(F9&lt;&gt;0,VLOOKUP(F9,Distribution!H7:M56,6),0)</f>
        <v>0</v>
      </c>
      <c r="I9" s="149" t="str">
        <f>IF('Usages mobilité'!BN7&lt;&gt;0,'Usages mobilité'!BN7,"")</f>
        <v/>
      </c>
      <c r="J9" s="254">
        <f>IF($C9="",0,E9*'Usages mobilité'!BQ7)</f>
        <v>0</v>
      </c>
      <c r="K9" s="149" t="str">
        <f>IF('Usages mobilité'!BR7&lt;&gt;0,'Usages mobilité'!BR7,"")</f>
        <v/>
      </c>
      <c r="L9" s="254">
        <f>IF($C9="",0,E9*'Usages mobilité'!BU7)</f>
        <v>0</v>
      </c>
      <c r="M9" s="150">
        <f>IF($C9="",0,'Usages mobilité'!BD7)</f>
        <v>0</v>
      </c>
      <c r="N9" s="255">
        <f>IF($C9="",0,'Usages mobilité'!BE7*$E9)</f>
        <v>0</v>
      </c>
      <c r="O9" s="171" t="str">
        <f>IF(OR(G9=0,H9=0,G9="",H9=""),"",((IF(I9&lt;&gt;"",J9*VLOOKUP(I9,Sources!C$53:D$57,2),0)+IF(K9&lt;&gt;"",L9*VLOOKUP(K9,Sources!C$53:D$57,2),0))-M9*(G9+H9)-N9*Sources!D$51)/1000)</f>
        <v/>
      </c>
      <c r="P9" s="256" t="str">
        <f>IF(OR(G9=0,H9=0,G9="",H9=""),"",(M9*(G9+H9)+N9*Sources!D$51)/1000)</f>
        <v/>
      </c>
      <c r="Q9" s="257" t="str" cm="1">
        <f t="array" ref="Q9">IF('Usages mobilité'!R7&gt;0,"TransportMarchandises", IF('Usages mobilité'!S7&gt;0,"ManipulationMarchandises",IF('Usages mobilité'!T7&gt;0,TransportVoyageurs,"")))</f>
        <v/>
      </c>
      <c r="R9" s="81"/>
      <c r="S9" s="81">
        <f>IF(F9&lt;&gt;0,VLOOKUP(F9,Distribution!H7:I56,2),0)</f>
        <v>0</v>
      </c>
      <c r="T9" s="81">
        <f t="shared" si="0"/>
        <v>0</v>
      </c>
    </row>
    <row r="10" spans="1:20" s="5" customFormat="1" ht="15.6" customHeight="1" x14ac:dyDescent="0.25">
      <c r="A10" s="86" t="str">
        <f>'Usages mobilité'!A8</f>
        <v>Usage mobilité n°5</v>
      </c>
      <c r="B10" s="86" t="str">
        <f>IF('Usages mobilité'!H8&lt;&gt;0,'Usages mobilité'!H8,"")</f>
        <v/>
      </c>
      <c r="C10" s="253" t="str">
        <f>IF('Usages mobilité'!U8&lt;&gt;0,'Usages mobilité'!U8,"")</f>
        <v/>
      </c>
      <c r="D10" s="253" t="str">
        <f>IF('Usages mobilité'!V8&lt;&gt;0,'Usages mobilité'!V8,"")</f>
        <v/>
      </c>
      <c r="E10" s="149">
        <f>'Usages mobilité'!Y8</f>
        <v>0</v>
      </c>
      <c r="F10" s="149">
        <f>'Usages mobilité'!BF8</f>
        <v>0</v>
      </c>
      <c r="G10" s="149">
        <f>IF(F10&lt;&gt;0,VLOOKUP(F10,Distribution!H8:J57,3),0)</f>
        <v>0</v>
      </c>
      <c r="H10" s="149">
        <f>IF(F10&lt;&gt;0,VLOOKUP(F10,Distribution!H8:M57,6),0)</f>
        <v>0</v>
      </c>
      <c r="I10" s="149" t="str">
        <f>IF('Usages mobilité'!BN8&lt;&gt;0,'Usages mobilité'!BN8,"")</f>
        <v/>
      </c>
      <c r="J10" s="254">
        <f>IF($C10="",0,E10*'Usages mobilité'!BQ8)</f>
        <v>0</v>
      </c>
      <c r="K10" s="149" t="str">
        <f>IF('Usages mobilité'!BR8&lt;&gt;0,'Usages mobilité'!BR8,"")</f>
        <v/>
      </c>
      <c r="L10" s="254">
        <f>IF($C10="",0,E10*'Usages mobilité'!BU8)</f>
        <v>0</v>
      </c>
      <c r="M10" s="150">
        <f>IF($C10="",0,'Usages mobilité'!BD8)</f>
        <v>0</v>
      </c>
      <c r="N10" s="255">
        <f>IF($C10="",0,'Usages mobilité'!BE8*$E10)</f>
        <v>0</v>
      </c>
      <c r="O10" s="171" t="str">
        <f>IF(OR(G10=0,H10=0,G10="",H10=""),"",((IF(I10&lt;&gt;"",J10*VLOOKUP(I10,Sources!C$53:D$57,2),0)+IF(K10&lt;&gt;"",L10*VLOOKUP(K10,Sources!C$53:D$57,2),0))-M10*(G10+H10)-N10*Sources!D$51)/1000)</f>
        <v/>
      </c>
      <c r="P10" s="256" t="str">
        <f>IF(OR(G10=0,H10=0,G10="",H10=""),"",(M10*(G10+H10)+N10*Sources!D$51)/1000)</f>
        <v/>
      </c>
      <c r="Q10" s="257" t="str" cm="1">
        <f t="array" ref="Q10">IF('Usages mobilité'!R8&gt;0,"TransportMarchandises", IF('Usages mobilité'!S8&gt;0,"ManipulationMarchandises",IF('Usages mobilité'!T8&gt;0,TransportVoyageurs,"")))</f>
        <v/>
      </c>
      <c r="R10" s="81"/>
      <c r="S10" s="81">
        <f>IF(F10&lt;&gt;0,VLOOKUP(F10,Distribution!H8:I57,2),0)</f>
        <v>0</v>
      </c>
      <c r="T10" s="81">
        <f t="shared" si="0"/>
        <v>0</v>
      </c>
    </row>
    <row r="11" spans="1:20" s="5" customFormat="1" ht="15.6" customHeight="1" x14ac:dyDescent="0.25">
      <c r="A11" s="86" t="str">
        <f>'Usages mobilité'!A9</f>
        <v>Usage mobilité n°6</v>
      </c>
      <c r="B11" s="86" t="str">
        <f>IF('Usages mobilité'!H9&lt;&gt;0,'Usages mobilité'!H9,"")</f>
        <v/>
      </c>
      <c r="C11" s="253" t="str">
        <f>IF('Usages mobilité'!U9&lt;&gt;0,'Usages mobilité'!U9,"")</f>
        <v/>
      </c>
      <c r="D11" s="253" t="str">
        <f>IF('Usages mobilité'!V9&lt;&gt;0,'Usages mobilité'!V9,"")</f>
        <v/>
      </c>
      <c r="E11" s="149">
        <f>'Usages mobilité'!Y9</f>
        <v>0</v>
      </c>
      <c r="F11" s="149">
        <f>'Usages mobilité'!BF9</f>
        <v>0</v>
      </c>
      <c r="G11" s="149">
        <f>IF(F11&lt;&gt;0,VLOOKUP(F11,Distribution!H9:J58,3),0)</f>
        <v>0</v>
      </c>
      <c r="H11" s="149">
        <f>IF(F11&lt;&gt;0,VLOOKUP(F11,Distribution!H9:M58,6),0)</f>
        <v>0</v>
      </c>
      <c r="I11" s="149" t="str">
        <f>IF('Usages mobilité'!BN9&lt;&gt;0,'Usages mobilité'!BN9,"")</f>
        <v/>
      </c>
      <c r="J11" s="254">
        <f>IF($C11="",0,E11*'Usages mobilité'!BQ9)</f>
        <v>0</v>
      </c>
      <c r="K11" s="149" t="str">
        <f>IF('Usages mobilité'!BR9&lt;&gt;0,'Usages mobilité'!BR9,"")</f>
        <v/>
      </c>
      <c r="L11" s="254">
        <f>IF($C11="",0,E11*'Usages mobilité'!BU9)</f>
        <v>0</v>
      </c>
      <c r="M11" s="150">
        <f>IF($C11="",0,'Usages mobilité'!BD9)</f>
        <v>0</v>
      </c>
      <c r="N11" s="255">
        <f>IF($C11="",0,'Usages mobilité'!BE9*$E11)</f>
        <v>0</v>
      </c>
      <c r="O11" s="171" t="str">
        <f>IF(OR(G11=0,H11=0,G11="",H11=""),"",((IF(I11&lt;&gt;"",J11*VLOOKUP(I11,Sources!C$53:D$57,2),0)+IF(K11&lt;&gt;"",L11*VLOOKUP(K11,Sources!C$53:D$57,2),0))-M11*(G11+H11)-N11*Sources!D$51)/1000)</f>
        <v/>
      </c>
      <c r="P11" s="256" t="str">
        <f>IF(OR(G11=0,H11=0,G11="",H11=""),"",(M11*(G11+H11)+N11*Sources!D$51)/1000)</f>
        <v/>
      </c>
      <c r="Q11" s="257" t="str" cm="1">
        <f t="array" ref="Q11">IF('Usages mobilité'!R9&gt;0,"TransportMarchandises", IF('Usages mobilité'!S9&gt;0,"ManipulationMarchandises",IF('Usages mobilité'!T9&gt;0,TransportVoyageurs,"")))</f>
        <v/>
      </c>
      <c r="R11" s="81"/>
      <c r="S11" s="81">
        <f>IF(F11&lt;&gt;0,VLOOKUP(F11,Distribution!H9:I58,2),0)</f>
        <v>0</v>
      </c>
      <c r="T11" s="81">
        <f t="shared" si="0"/>
        <v>0</v>
      </c>
    </row>
    <row r="12" spans="1:20" s="5" customFormat="1" ht="15.6" customHeight="1" x14ac:dyDescent="0.25">
      <c r="A12" s="86" t="str">
        <f>'Usages mobilité'!A10</f>
        <v>Usage mobilité n°7</v>
      </c>
      <c r="B12" s="86" t="str">
        <f>IF('Usages mobilité'!H10&lt;&gt;0,'Usages mobilité'!H10,"")</f>
        <v/>
      </c>
      <c r="C12" s="253" t="str">
        <f>IF('Usages mobilité'!U10&lt;&gt;0,'Usages mobilité'!U10,"")</f>
        <v/>
      </c>
      <c r="D12" s="253" t="str">
        <f>IF('Usages mobilité'!V10&lt;&gt;0,'Usages mobilité'!V10,"")</f>
        <v/>
      </c>
      <c r="E12" s="149">
        <f>'Usages mobilité'!Y10</f>
        <v>0</v>
      </c>
      <c r="F12" s="149">
        <f>'Usages mobilité'!BF10</f>
        <v>0</v>
      </c>
      <c r="G12" s="149">
        <f>IF(F12&lt;&gt;0,VLOOKUP(F12,Distribution!H10:J59,3),0)</f>
        <v>0</v>
      </c>
      <c r="H12" s="149">
        <f>IF(F12&lt;&gt;0,VLOOKUP(F12,Distribution!H10:M59,6),0)</f>
        <v>0</v>
      </c>
      <c r="I12" s="149" t="str">
        <f>IF('Usages mobilité'!BN10&lt;&gt;0,'Usages mobilité'!BN10,"")</f>
        <v/>
      </c>
      <c r="J12" s="254">
        <f>IF($C12="",0,E12*'Usages mobilité'!BQ10)</f>
        <v>0</v>
      </c>
      <c r="K12" s="149" t="str">
        <f>IF('Usages mobilité'!BR10&lt;&gt;0,'Usages mobilité'!BR10,"")</f>
        <v/>
      </c>
      <c r="L12" s="254">
        <f>IF($C12="",0,E12*'Usages mobilité'!BU10)</f>
        <v>0</v>
      </c>
      <c r="M12" s="150">
        <f>IF($C12="",0,'Usages mobilité'!BD10)</f>
        <v>0</v>
      </c>
      <c r="N12" s="255">
        <f>IF($C12="",0,'Usages mobilité'!BE10*$E12)</f>
        <v>0</v>
      </c>
      <c r="O12" s="171" t="str">
        <f>IF(OR(G12=0,H12=0,G12="",H12=""),"",((IF(I12&lt;&gt;"",J12*VLOOKUP(I12,Sources!C$53:D$57,2),0)+IF(K12&lt;&gt;"",L12*VLOOKUP(K12,Sources!C$53:D$57,2),0))-M12*(G12+H12)-N12*Sources!D$51)/1000)</f>
        <v/>
      </c>
      <c r="P12" s="256" t="str">
        <f>IF(OR(G12=0,H12=0,G12="",H12=""),"",(M12*(G12+H12)+N12*Sources!D$51)/1000)</f>
        <v/>
      </c>
      <c r="Q12" s="257" t="str" cm="1">
        <f t="array" ref="Q12">IF('Usages mobilité'!R10&gt;0,"TransportMarchandises", IF('Usages mobilité'!S10&gt;0,"ManipulationMarchandises",IF('Usages mobilité'!T10&gt;0,TransportVoyageurs,"")))</f>
        <v/>
      </c>
      <c r="R12" s="81"/>
      <c r="S12" s="81">
        <f>IF(F12&lt;&gt;0,VLOOKUP(F12,Distribution!H10:I59,2),0)</f>
        <v>0</v>
      </c>
      <c r="T12" s="81">
        <f t="shared" si="0"/>
        <v>0</v>
      </c>
    </row>
    <row r="13" spans="1:20" s="5" customFormat="1" ht="15.6" customHeight="1" x14ac:dyDescent="0.25">
      <c r="A13" s="86" t="str">
        <f>'Usages mobilité'!A11</f>
        <v>Usage mobilité n°8</v>
      </c>
      <c r="B13" s="86" t="str">
        <f>IF('Usages mobilité'!H11&lt;&gt;0,'Usages mobilité'!H11,"")</f>
        <v/>
      </c>
      <c r="C13" s="253" t="str">
        <f>IF('Usages mobilité'!U11&lt;&gt;0,'Usages mobilité'!U11,"")</f>
        <v/>
      </c>
      <c r="D13" s="253" t="str">
        <f>IF('Usages mobilité'!V11&lt;&gt;0,'Usages mobilité'!V11,"")</f>
        <v/>
      </c>
      <c r="E13" s="149">
        <f>'Usages mobilité'!Y11</f>
        <v>0</v>
      </c>
      <c r="F13" s="149">
        <f>'Usages mobilité'!BF11</f>
        <v>0</v>
      </c>
      <c r="G13" s="149">
        <f>IF(F13&lt;&gt;0,VLOOKUP(F13,Distribution!H11:J60,3),0)</f>
        <v>0</v>
      </c>
      <c r="H13" s="149">
        <f>IF(F13&lt;&gt;0,VLOOKUP(F13,Distribution!H11:M60,6),0)</f>
        <v>0</v>
      </c>
      <c r="I13" s="149" t="str">
        <f>IF('Usages mobilité'!BN11&lt;&gt;0,'Usages mobilité'!BN11,"")</f>
        <v/>
      </c>
      <c r="J13" s="254">
        <f>IF($C13="",0,E13*'Usages mobilité'!BQ11)</f>
        <v>0</v>
      </c>
      <c r="K13" s="149" t="str">
        <f>IF('Usages mobilité'!BR11&lt;&gt;0,'Usages mobilité'!BR11,"")</f>
        <v/>
      </c>
      <c r="L13" s="254">
        <f>IF($C13="",0,E13*'Usages mobilité'!BU11)</f>
        <v>0</v>
      </c>
      <c r="M13" s="150">
        <f>IF($C13="",0,'Usages mobilité'!BD11)</f>
        <v>0</v>
      </c>
      <c r="N13" s="255">
        <f>IF($C13="",0,'Usages mobilité'!BE11*$E13)</f>
        <v>0</v>
      </c>
      <c r="O13" s="171" t="str">
        <f>IF(OR(G13=0,H13=0,G13="",H13=""),"",((IF(I13&lt;&gt;"",J13*VLOOKUP(I13,Sources!C$53:D$57,2),0)+IF(K13&lt;&gt;"",L13*VLOOKUP(K13,Sources!C$53:D$57,2),0))-M13*(G13+H13)-N13*Sources!D$51)/1000)</f>
        <v/>
      </c>
      <c r="P13" s="256" t="str">
        <f>IF(OR(G13=0,H13=0,G13="",H13=""),"",(M13*(G13+H13)+N13*Sources!D$51)/1000)</f>
        <v/>
      </c>
      <c r="Q13" s="257" t="str" cm="1">
        <f t="array" ref="Q13">IF('Usages mobilité'!R11&gt;0,"TransportMarchandises", IF('Usages mobilité'!S11&gt;0,"ManipulationMarchandises",IF('Usages mobilité'!T11&gt;0,TransportVoyageurs,"")))</f>
        <v/>
      </c>
      <c r="R13" s="81"/>
      <c r="S13" s="81">
        <f>IF(F13&lt;&gt;0,VLOOKUP(F13,Distribution!H11:I60,2),0)</f>
        <v>0</v>
      </c>
      <c r="T13" s="81">
        <f t="shared" si="0"/>
        <v>0</v>
      </c>
    </row>
    <row r="14" spans="1:20" s="5" customFormat="1" ht="15.6" customHeight="1" x14ac:dyDescent="0.25">
      <c r="A14" s="86" t="str">
        <f>'Usages mobilité'!A12</f>
        <v>Usage mobilité n°9</v>
      </c>
      <c r="B14" s="86" t="str">
        <f>IF('Usages mobilité'!H12&lt;&gt;0,'Usages mobilité'!H12,"")</f>
        <v/>
      </c>
      <c r="C14" s="253" t="str">
        <f>IF('Usages mobilité'!U12&lt;&gt;0,'Usages mobilité'!U12,"")</f>
        <v/>
      </c>
      <c r="D14" s="253" t="str">
        <f>IF('Usages mobilité'!V12&lt;&gt;0,'Usages mobilité'!V12,"")</f>
        <v/>
      </c>
      <c r="E14" s="149">
        <f>'Usages mobilité'!Y12</f>
        <v>0</v>
      </c>
      <c r="F14" s="149">
        <f>'Usages mobilité'!BF12</f>
        <v>0</v>
      </c>
      <c r="G14" s="149">
        <f>IF(F14&lt;&gt;0,VLOOKUP(F14,Distribution!H12:J61,3),0)</f>
        <v>0</v>
      </c>
      <c r="H14" s="149">
        <f>IF(F14&lt;&gt;0,VLOOKUP(F14,Distribution!H12:M61,6),0)</f>
        <v>0</v>
      </c>
      <c r="I14" s="149" t="str">
        <f>IF('Usages mobilité'!BN12&lt;&gt;0,'Usages mobilité'!BN12,"")</f>
        <v/>
      </c>
      <c r="J14" s="254">
        <f>IF($C14="",0,E14*'Usages mobilité'!BQ12)</f>
        <v>0</v>
      </c>
      <c r="K14" s="149" t="str">
        <f>IF('Usages mobilité'!BR12&lt;&gt;0,'Usages mobilité'!BR12,"")</f>
        <v/>
      </c>
      <c r="L14" s="254">
        <f>IF($C14="",0,E14*'Usages mobilité'!BU12)</f>
        <v>0</v>
      </c>
      <c r="M14" s="150">
        <f>IF($C14="",0,'Usages mobilité'!BD12)</f>
        <v>0</v>
      </c>
      <c r="N14" s="255">
        <f>IF($C14="",0,'Usages mobilité'!BE12*$E14)</f>
        <v>0</v>
      </c>
      <c r="O14" s="171" t="str">
        <f>IF(OR(G14=0,H14=0,G14="",H14=""),"",((IF(I14&lt;&gt;"",J14*VLOOKUP(I14,Sources!C$53:D$57,2),0)+IF(K14&lt;&gt;"",L14*VLOOKUP(K14,Sources!C$53:D$57,2),0))-M14*(G14+H14)-N14*Sources!D$51)/1000)</f>
        <v/>
      </c>
      <c r="P14" s="256" t="str">
        <f>IF(OR(G14=0,H14=0,G14="",H14=""),"",(M14*(G14+H14)+N14*Sources!D$51)/1000)</f>
        <v/>
      </c>
      <c r="Q14" s="257" t="str" cm="1">
        <f t="array" ref="Q14">IF('Usages mobilité'!R12&gt;0,"TransportMarchandises", IF('Usages mobilité'!S12&gt;0,"ManipulationMarchandises",IF('Usages mobilité'!T12&gt;0,TransportVoyageurs,"")))</f>
        <v/>
      </c>
      <c r="R14" s="81"/>
      <c r="S14" s="81">
        <f>IF(F14&lt;&gt;0,VLOOKUP(F14,Distribution!H12:I61,2),0)</f>
        <v>0</v>
      </c>
      <c r="T14" s="81">
        <f t="shared" si="0"/>
        <v>0</v>
      </c>
    </row>
    <row r="15" spans="1:20" s="5" customFormat="1" ht="15.6" customHeight="1" x14ac:dyDescent="0.25">
      <c r="A15" s="86" t="str">
        <f>'Usages mobilité'!A13</f>
        <v>Usage mobilité n°10</v>
      </c>
      <c r="B15" s="86" t="str">
        <f>IF('Usages mobilité'!H13&lt;&gt;0,'Usages mobilité'!H13,"")</f>
        <v/>
      </c>
      <c r="C15" s="253" t="str">
        <f>IF('Usages mobilité'!U13&lt;&gt;0,'Usages mobilité'!U13,"")</f>
        <v/>
      </c>
      <c r="D15" s="253" t="str">
        <f>IF('Usages mobilité'!V13&lt;&gt;0,'Usages mobilité'!V13,"")</f>
        <v/>
      </c>
      <c r="E15" s="149">
        <f>'Usages mobilité'!Y13</f>
        <v>0</v>
      </c>
      <c r="F15" s="149">
        <f>'Usages mobilité'!BF13</f>
        <v>0</v>
      </c>
      <c r="G15" s="149">
        <f>IF(F15&lt;&gt;0,VLOOKUP(F15,Distribution!H13:J62,3),0)</f>
        <v>0</v>
      </c>
      <c r="H15" s="149">
        <f>IF(F15&lt;&gt;0,VLOOKUP(F15,Distribution!H13:M62,6),0)</f>
        <v>0</v>
      </c>
      <c r="I15" s="149" t="str">
        <f>IF('Usages mobilité'!BN13&lt;&gt;0,'Usages mobilité'!BN13,"")</f>
        <v/>
      </c>
      <c r="J15" s="254">
        <f>IF($C15="",0,E15*'Usages mobilité'!BQ13)</f>
        <v>0</v>
      </c>
      <c r="K15" s="149" t="str">
        <f>IF('Usages mobilité'!BR13&lt;&gt;0,'Usages mobilité'!BR13,"")</f>
        <v/>
      </c>
      <c r="L15" s="254">
        <f>IF($C15="",0,E15*'Usages mobilité'!BU13)</f>
        <v>0</v>
      </c>
      <c r="M15" s="150">
        <f>IF($C15="",0,'Usages mobilité'!BD13)</f>
        <v>0</v>
      </c>
      <c r="N15" s="255">
        <f>IF($C15="",0,'Usages mobilité'!BE13*$E15)</f>
        <v>0</v>
      </c>
      <c r="O15" s="171" t="str">
        <f>IF(OR(G15=0,H15=0,G15="",H15=""),"",((IF(I15&lt;&gt;"",J15*VLOOKUP(I15,Sources!C$53:D$57,2),0)+IF(K15&lt;&gt;"",L15*VLOOKUP(K15,Sources!C$53:D$57,2),0))-M15*(G15+H15)-N15*Sources!D$51)/1000)</f>
        <v/>
      </c>
      <c r="P15" s="256" t="str">
        <f>IF(OR(G15=0,H15=0,G15="",H15=""),"",(M15*(G15+H15)+N15*Sources!D$51)/1000)</f>
        <v/>
      </c>
      <c r="Q15" s="257" t="str" cm="1">
        <f t="array" ref="Q15">IF('Usages mobilité'!R13&gt;0,"TransportMarchandises", IF('Usages mobilité'!S13&gt;0,"ManipulationMarchandises",IF('Usages mobilité'!T13&gt;0,TransportVoyageurs,"")))</f>
        <v/>
      </c>
      <c r="R15" s="81"/>
      <c r="S15" s="81">
        <f>IF(F15&lt;&gt;0,VLOOKUP(F15,Distribution!H13:I62,2),0)</f>
        <v>0</v>
      </c>
      <c r="T15" s="81">
        <f t="shared" si="0"/>
        <v>0</v>
      </c>
    </row>
    <row r="16" spans="1:20" s="5" customFormat="1" ht="15.6" hidden="1" customHeight="1" outlineLevel="1" x14ac:dyDescent="0.25">
      <c r="A16" s="86" t="str">
        <f>'Usages mobilité'!A14</f>
        <v>Usage mobilité n°11</v>
      </c>
      <c r="B16" s="86" t="str">
        <f>IF('Usages mobilité'!H14&lt;&gt;0,'Usages mobilité'!H14,"")</f>
        <v/>
      </c>
      <c r="C16" s="253" t="str">
        <f>IF('Usages mobilité'!U14&lt;&gt;0,'Usages mobilité'!U14,"")</f>
        <v/>
      </c>
      <c r="D16" s="253" t="str">
        <f>IF('Usages mobilité'!V14&lt;&gt;0,'Usages mobilité'!V14,"")</f>
        <v/>
      </c>
      <c r="E16" s="149">
        <f>'Usages mobilité'!Y14</f>
        <v>0</v>
      </c>
      <c r="F16" s="149">
        <f>'Usages mobilité'!BF14</f>
        <v>0</v>
      </c>
      <c r="G16" s="149">
        <f>IF(F16&lt;&gt;0,VLOOKUP(F16,Distribution!H14:J63,3),0)</f>
        <v>0</v>
      </c>
      <c r="H16" s="149">
        <f>IF(F16&lt;&gt;0,VLOOKUP(F16,Distribution!H14:M63,6),0)</f>
        <v>0</v>
      </c>
      <c r="I16" s="149" t="str">
        <f>IF('Usages mobilité'!BN14&lt;&gt;0,'Usages mobilité'!BN14,"")</f>
        <v/>
      </c>
      <c r="J16" s="254">
        <f>IF($C16="",0,E16*'Usages mobilité'!BQ14)</f>
        <v>0</v>
      </c>
      <c r="K16" s="149" t="str">
        <f>IF('Usages mobilité'!BR14&lt;&gt;0,'Usages mobilité'!BR14,"")</f>
        <v/>
      </c>
      <c r="L16" s="254">
        <f>IF($C16="",0,E16*'Usages mobilité'!BU14)</f>
        <v>0</v>
      </c>
      <c r="M16" s="150">
        <f>IF($C16="",0,'Usages mobilité'!BD14)</f>
        <v>0</v>
      </c>
      <c r="N16" s="255">
        <f>IF($C16="",0,'Usages mobilité'!BE14*$E16)</f>
        <v>0</v>
      </c>
      <c r="O16" s="171" t="str">
        <f>IF(OR(G16=0,H16=0,G16="",H16=""),"",((IF(I16&lt;&gt;"",J16*VLOOKUP(I16,Sources!C$53:D$57,2),0)+IF(K16&lt;&gt;"",L16*VLOOKUP(K16,Sources!C$53:D$57,2),0))-M16*(G16+H16)-N16*Sources!D$51)/1000)</f>
        <v/>
      </c>
      <c r="P16" s="256" t="str">
        <f>IF(OR(G16=0,H16=0,G16="",H16=""),"",(M16*(G16+H16)+N16*Sources!D$51)/1000)</f>
        <v/>
      </c>
      <c r="Q16" s="257" t="str" cm="1">
        <f t="array" ref="Q16">IF('Usages mobilité'!R14&gt;0,"TransportMarchandises", IF('Usages mobilité'!S14&gt;0,"ManipulationMarchandises",IF('Usages mobilité'!T14&gt;0,TransportVoyageurs,"")))</f>
        <v/>
      </c>
      <c r="R16" s="81"/>
      <c r="S16" s="81">
        <f>IF(F16&lt;&gt;0,VLOOKUP(F16,Distribution!H14:I63,2),0)</f>
        <v>0</v>
      </c>
      <c r="T16" s="81">
        <f t="shared" si="0"/>
        <v>0</v>
      </c>
    </row>
    <row r="17" spans="1:20" s="5" customFormat="1" ht="15.6" hidden="1" customHeight="1" outlineLevel="1" x14ac:dyDescent="0.25">
      <c r="A17" s="86" t="str">
        <f>'Usages mobilité'!A15</f>
        <v>Usage mobilité n°12</v>
      </c>
      <c r="B17" s="86" t="str">
        <f>IF('Usages mobilité'!H15&lt;&gt;0,'Usages mobilité'!H15,"")</f>
        <v/>
      </c>
      <c r="C17" s="253" t="str">
        <f>IF('Usages mobilité'!U15&lt;&gt;0,'Usages mobilité'!U15,"")</f>
        <v/>
      </c>
      <c r="D17" s="253" t="str">
        <f>IF('Usages mobilité'!V15&lt;&gt;0,'Usages mobilité'!V15,"")</f>
        <v/>
      </c>
      <c r="E17" s="149">
        <f>'Usages mobilité'!Y15</f>
        <v>0</v>
      </c>
      <c r="F17" s="149">
        <f>'Usages mobilité'!BF15</f>
        <v>0</v>
      </c>
      <c r="G17" s="149">
        <f>IF(F17&lt;&gt;0,VLOOKUP(F17,Distribution!H15:J64,3),0)</f>
        <v>0</v>
      </c>
      <c r="H17" s="149">
        <f>IF(F17&lt;&gt;0,VLOOKUP(F17,Distribution!H15:M64,6),0)</f>
        <v>0</v>
      </c>
      <c r="I17" s="149" t="str">
        <f>IF('Usages mobilité'!BN15&lt;&gt;0,'Usages mobilité'!BN15,"")</f>
        <v/>
      </c>
      <c r="J17" s="254">
        <f>IF($C17="",0,E17*'Usages mobilité'!BQ15)</f>
        <v>0</v>
      </c>
      <c r="K17" s="149" t="str">
        <f>IF('Usages mobilité'!BR15&lt;&gt;0,'Usages mobilité'!BR15,"")</f>
        <v/>
      </c>
      <c r="L17" s="254">
        <f>IF($C17="",0,E17*'Usages mobilité'!BU15)</f>
        <v>0</v>
      </c>
      <c r="M17" s="150">
        <f>IF($C17="",0,'Usages mobilité'!BD15)</f>
        <v>0</v>
      </c>
      <c r="N17" s="255">
        <f>IF($C17="",0,'Usages mobilité'!BE15*$E17)</f>
        <v>0</v>
      </c>
      <c r="O17" s="171" t="str">
        <f>IF(OR(G17=0,H17=0,G17="",H17=""),"",((IF(I17&lt;&gt;"",J17*VLOOKUP(I17,Sources!C$53:D$57,2),0)+IF(K17&lt;&gt;"",L17*VLOOKUP(K17,Sources!C$53:D$57,2),0))-M17*(G17+H17)-N17*Sources!D$51)/1000)</f>
        <v/>
      </c>
      <c r="P17" s="256" t="str">
        <f>IF(OR(G17=0,H17=0,G17="",H17=""),"",(M17*(G17+H17)+N17*Sources!D$51)/1000)</f>
        <v/>
      </c>
      <c r="Q17" s="257" t="str" cm="1">
        <f t="array" ref="Q17">IF('Usages mobilité'!R15&gt;0,"TransportMarchandises", IF('Usages mobilité'!S15&gt;0,"ManipulationMarchandises",IF('Usages mobilité'!T15&gt;0,TransportVoyageurs,"")))</f>
        <v/>
      </c>
      <c r="R17" s="81"/>
      <c r="S17" s="81">
        <f>IF(F17&lt;&gt;0,VLOOKUP(F17,Distribution!H15:I64,2),0)</f>
        <v>0</v>
      </c>
      <c r="T17" s="81">
        <f t="shared" si="0"/>
        <v>0</v>
      </c>
    </row>
    <row r="18" spans="1:20" s="5" customFormat="1" ht="15.6" hidden="1" customHeight="1" outlineLevel="1" x14ac:dyDescent="0.25">
      <c r="A18" s="86" t="str">
        <f>'Usages mobilité'!A16</f>
        <v>Usage mobilité n°13</v>
      </c>
      <c r="B18" s="86" t="str">
        <f>IF('Usages mobilité'!H16&lt;&gt;0,'Usages mobilité'!H16,"")</f>
        <v/>
      </c>
      <c r="C18" s="253" t="str">
        <f>IF('Usages mobilité'!U16&lt;&gt;0,'Usages mobilité'!U16,"")</f>
        <v/>
      </c>
      <c r="D18" s="253" t="str">
        <f>IF('Usages mobilité'!V16&lt;&gt;0,'Usages mobilité'!V16,"")</f>
        <v/>
      </c>
      <c r="E18" s="149">
        <f>'Usages mobilité'!Y16</f>
        <v>0</v>
      </c>
      <c r="F18" s="149">
        <f>'Usages mobilité'!BF16</f>
        <v>0</v>
      </c>
      <c r="G18" s="149">
        <f>IF(F18&lt;&gt;0,VLOOKUP(F18,Distribution!H16:J65,3),0)</f>
        <v>0</v>
      </c>
      <c r="H18" s="149">
        <f>IF(F18&lt;&gt;0,VLOOKUP(F18,Distribution!H16:M65,6),0)</f>
        <v>0</v>
      </c>
      <c r="I18" s="149" t="str">
        <f>IF('Usages mobilité'!BN16&lt;&gt;0,'Usages mobilité'!BN16,"")</f>
        <v/>
      </c>
      <c r="J18" s="254">
        <f>IF($C18="",0,E18*'Usages mobilité'!BQ16)</f>
        <v>0</v>
      </c>
      <c r="K18" s="149" t="str">
        <f>IF('Usages mobilité'!BR16&lt;&gt;0,'Usages mobilité'!BR16,"")</f>
        <v/>
      </c>
      <c r="L18" s="254">
        <f>IF($C18="",0,E18*'Usages mobilité'!BU16)</f>
        <v>0</v>
      </c>
      <c r="M18" s="150">
        <f>IF($C18="",0,'Usages mobilité'!BD16)</f>
        <v>0</v>
      </c>
      <c r="N18" s="255">
        <f>IF($C18="",0,'Usages mobilité'!BE16*$E18)</f>
        <v>0</v>
      </c>
      <c r="O18" s="171" t="str">
        <f>IF(OR(G18=0,H18=0,G18="",H18=""),"",((IF(I18&lt;&gt;"",J18*VLOOKUP(I18,Sources!C$53:D$57,2),0)+IF(K18&lt;&gt;"",L18*VLOOKUP(K18,Sources!C$53:D$57,2),0))-M18*(G18+H18)-N18*Sources!D$51)/1000)</f>
        <v/>
      </c>
      <c r="P18" s="256" t="str">
        <f>IF(OR(G18=0,H18=0,G18="",H18=""),"",(M18*(G18+H18)+N18*Sources!D$51)/1000)</f>
        <v/>
      </c>
      <c r="Q18" s="257" t="str" cm="1">
        <f t="array" ref="Q18">IF('Usages mobilité'!R16&gt;0,"TransportMarchandises", IF('Usages mobilité'!S16&gt;0,"ManipulationMarchandises",IF('Usages mobilité'!T16&gt;0,TransportVoyageurs,"")))</f>
        <v/>
      </c>
      <c r="R18" s="81"/>
      <c r="S18" s="81">
        <f>IF(F18&lt;&gt;0,VLOOKUP(F18,Distribution!H16:I65,2),0)</f>
        <v>0</v>
      </c>
      <c r="T18" s="81">
        <f t="shared" si="0"/>
        <v>0</v>
      </c>
    </row>
    <row r="19" spans="1:20" s="5" customFormat="1" ht="15.6" hidden="1" customHeight="1" outlineLevel="1" x14ac:dyDescent="0.25">
      <c r="A19" s="86" t="str">
        <f>'Usages mobilité'!A17</f>
        <v>Usage mobilité n°14</v>
      </c>
      <c r="B19" s="86" t="str">
        <f>IF('Usages mobilité'!H17&lt;&gt;0,'Usages mobilité'!H17,"")</f>
        <v/>
      </c>
      <c r="C19" s="253" t="str">
        <f>IF('Usages mobilité'!U17&lt;&gt;0,'Usages mobilité'!U17,"")</f>
        <v/>
      </c>
      <c r="D19" s="253" t="str">
        <f>IF('Usages mobilité'!V17&lt;&gt;0,'Usages mobilité'!V17,"")</f>
        <v/>
      </c>
      <c r="E19" s="149">
        <f>'Usages mobilité'!Y17</f>
        <v>0</v>
      </c>
      <c r="F19" s="149">
        <f>'Usages mobilité'!BF17</f>
        <v>0</v>
      </c>
      <c r="G19" s="149">
        <f>IF(F19&lt;&gt;0,VLOOKUP(F19,Distribution!H17:J66,3),0)</f>
        <v>0</v>
      </c>
      <c r="H19" s="149">
        <f>IF(F19&lt;&gt;0,VLOOKUP(F19,Distribution!H17:M66,6),0)</f>
        <v>0</v>
      </c>
      <c r="I19" s="149" t="str">
        <f>IF('Usages mobilité'!BN17&lt;&gt;0,'Usages mobilité'!BN17,"")</f>
        <v/>
      </c>
      <c r="J19" s="254">
        <f>IF($C19="",0,E19*'Usages mobilité'!BQ17)</f>
        <v>0</v>
      </c>
      <c r="K19" s="149" t="str">
        <f>IF('Usages mobilité'!BR17&lt;&gt;0,'Usages mobilité'!BR17,"")</f>
        <v/>
      </c>
      <c r="L19" s="254">
        <f>IF($C19="",0,E19*'Usages mobilité'!BU17)</f>
        <v>0</v>
      </c>
      <c r="M19" s="150">
        <f>IF($C19="",0,'Usages mobilité'!BD17)</f>
        <v>0</v>
      </c>
      <c r="N19" s="255">
        <f>IF($C19="",0,'Usages mobilité'!BE17*$E19)</f>
        <v>0</v>
      </c>
      <c r="O19" s="171" t="str">
        <f>IF(OR(G19=0,H19=0,G19="",H19=""),"",((IF(I19&lt;&gt;"",J19*VLOOKUP(I19,Sources!C$53:D$57,2),0)+IF(K19&lt;&gt;"",L19*VLOOKUP(K19,Sources!C$53:D$57,2),0))-M19*(G19+H19)-N19*Sources!D$51)/1000)</f>
        <v/>
      </c>
      <c r="P19" s="256" t="str">
        <f>IF(OR(G19=0,H19=0,G19="",H19=""),"",(M19*(G19+H19)+N19*Sources!D$51)/1000)</f>
        <v/>
      </c>
      <c r="Q19" s="257" t="str" cm="1">
        <f t="array" ref="Q19">IF('Usages mobilité'!R17&gt;0,"TransportMarchandises", IF('Usages mobilité'!S17&gt;0,"ManipulationMarchandises",IF('Usages mobilité'!T17&gt;0,TransportVoyageurs,"")))</f>
        <v/>
      </c>
      <c r="R19" s="81"/>
      <c r="S19" s="81">
        <f>IF(F19&lt;&gt;0,VLOOKUP(F19,Distribution!H17:I66,2),0)</f>
        <v>0</v>
      </c>
      <c r="T19" s="81">
        <f t="shared" si="0"/>
        <v>0</v>
      </c>
    </row>
    <row r="20" spans="1:20" s="5" customFormat="1" ht="15.6" hidden="1" customHeight="1" outlineLevel="1" x14ac:dyDescent="0.25">
      <c r="A20" s="86" t="str">
        <f>'Usages mobilité'!A18</f>
        <v>Usage mobilité n°15</v>
      </c>
      <c r="B20" s="86" t="str">
        <f>IF('Usages mobilité'!H18&lt;&gt;0,'Usages mobilité'!H18,"")</f>
        <v/>
      </c>
      <c r="C20" s="253" t="str">
        <f>IF('Usages mobilité'!U18&lt;&gt;0,'Usages mobilité'!U18,"")</f>
        <v/>
      </c>
      <c r="D20" s="253" t="str">
        <f>IF('Usages mobilité'!V18&lt;&gt;0,'Usages mobilité'!V18,"")</f>
        <v/>
      </c>
      <c r="E20" s="149">
        <f>'Usages mobilité'!Y18</f>
        <v>0</v>
      </c>
      <c r="F20" s="149">
        <f>'Usages mobilité'!BF18</f>
        <v>0</v>
      </c>
      <c r="G20" s="149">
        <f>IF(F20&lt;&gt;0,VLOOKUP(F20,Distribution!H18:J67,3),0)</f>
        <v>0</v>
      </c>
      <c r="H20" s="149">
        <f>IF(F20&lt;&gt;0,VLOOKUP(F20,Distribution!H18:M67,6),0)</f>
        <v>0</v>
      </c>
      <c r="I20" s="149" t="str">
        <f>IF('Usages mobilité'!BN18&lt;&gt;0,'Usages mobilité'!BN18,"")</f>
        <v/>
      </c>
      <c r="J20" s="254">
        <f>IF($C20="",0,E20*'Usages mobilité'!BQ18)</f>
        <v>0</v>
      </c>
      <c r="K20" s="149" t="str">
        <f>IF('Usages mobilité'!BR18&lt;&gt;0,'Usages mobilité'!BR18,"")</f>
        <v/>
      </c>
      <c r="L20" s="254">
        <f>IF($C20="",0,E20*'Usages mobilité'!BU18)</f>
        <v>0</v>
      </c>
      <c r="M20" s="150">
        <f>IF($C20="",0,'Usages mobilité'!BD18)</f>
        <v>0</v>
      </c>
      <c r="N20" s="255">
        <f>IF($C20="",0,'Usages mobilité'!BE18*$E20)</f>
        <v>0</v>
      </c>
      <c r="O20" s="171" t="str">
        <f>IF(OR(G20=0,H20=0,G20="",H20=""),"",((IF(I20&lt;&gt;"",J20*VLOOKUP(I20,Sources!C$53:D$57,2),0)+IF(K20&lt;&gt;"",L20*VLOOKUP(K20,Sources!C$53:D$57,2),0))-M20*(G20+H20)-N20*Sources!D$51)/1000)</f>
        <v/>
      </c>
      <c r="P20" s="256" t="str">
        <f>IF(OR(G20=0,H20=0,G20="",H20=""),"",(M20*(G20+H20)+N20*Sources!D$51)/1000)</f>
        <v/>
      </c>
      <c r="Q20" s="257" t="str" cm="1">
        <f t="array" ref="Q20">IF('Usages mobilité'!R18&gt;0,"TransportMarchandises", IF('Usages mobilité'!S18&gt;0,"ManipulationMarchandises",IF('Usages mobilité'!T18&gt;0,TransportVoyageurs,"")))</f>
        <v/>
      </c>
      <c r="R20" s="81"/>
      <c r="S20" s="81">
        <f>IF(F20&lt;&gt;0,VLOOKUP(F20,Distribution!H18:I67,2),0)</f>
        <v>0</v>
      </c>
      <c r="T20" s="81">
        <f t="shared" si="0"/>
        <v>0</v>
      </c>
    </row>
    <row r="21" spans="1:20" s="5" customFormat="1" ht="15.6" hidden="1" customHeight="1" outlineLevel="1" x14ac:dyDescent="0.25">
      <c r="A21" s="86" t="str">
        <f>'Usages mobilité'!A19</f>
        <v>Usage mobilité n°16</v>
      </c>
      <c r="B21" s="86" t="str">
        <f>IF('Usages mobilité'!H19&lt;&gt;0,'Usages mobilité'!H19,"")</f>
        <v/>
      </c>
      <c r="C21" s="253" t="str">
        <f>IF('Usages mobilité'!U19&lt;&gt;0,'Usages mobilité'!U19,"")</f>
        <v/>
      </c>
      <c r="D21" s="253" t="str">
        <f>IF('Usages mobilité'!V19&lt;&gt;0,'Usages mobilité'!V19,"")</f>
        <v/>
      </c>
      <c r="E21" s="149">
        <f>'Usages mobilité'!Y19</f>
        <v>0</v>
      </c>
      <c r="F21" s="149">
        <f>'Usages mobilité'!BF19</f>
        <v>0</v>
      </c>
      <c r="G21" s="149">
        <f>IF(F21&lt;&gt;0,VLOOKUP(F21,Distribution!H19:J68,3),0)</f>
        <v>0</v>
      </c>
      <c r="H21" s="149">
        <f>IF(F21&lt;&gt;0,VLOOKUP(F21,Distribution!H19:M68,6),0)</f>
        <v>0</v>
      </c>
      <c r="I21" s="149" t="str">
        <f>IF('Usages mobilité'!BN19&lt;&gt;0,'Usages mobilité'!BN19,"")</f>
        <v/>
      </c>
      <c r="J21" s="254">
        <f>IF($C21="",0,E21*'Usages mobilité'!BQ19)</f>
        <v>0</v>
      </c>
      <c r="K21" s="149" t="str">
        <f>IF('Usages mobilité'!BR19&lt;&gt;0,'Usages mobilité'!BR19,"")</f>
        <v/>
      </c>
      <c r="L21" s="254">
        <f>IF($C21="",0,E21*'Usages mobilité'!BU19)</f>
        <v>0</v>
      </c>
      <c r="M21" s="150">
        <f>IF($C21="",0,'Usages mobilité'!BD19)</f>
        <v>0</v>
      </c>
      <c r="N21" s="255">
        <f>IF($C21="",0,'Usages mobilité'!BE19*$E21)</f>
        <v>0</v>
      </c>
      <c r="O21" s="171" t="str">
        <f>IF(OR(G21=0,H21=0,G21="",H21=""),"",((IF(I21&lt;&gt;"",J21*VLOOKUP(I21,Sources!C$53:D$57,2),0)+IF(K21&lt;&gt;"",L21*VLOOKUP(K21,Sources!C$53:D$57,2),0))-M21*(G21+H21)-N21*Sources!D$51)/1000)</f>
        <v/>
      </c>
      <c r="P21" s="256" t="str">
        <f>IF(OR(G21=0,H21=0,G21="",H21=""),"",(M21*(G21+H21)+N21*Sources!D$51)/1000)</f>
        <v/>
      </c>
      <c r="Q21" s="257" t="str" cm="1">
        <f t="array" ref="Q21">IF('Usages mobilité'!R19&gt;0,"TransportMarchandises", IF('Usages mobilité'!S19&gt;0,"ManipulationMarchandises",IF('Usages mobilité'!T19&gt;0,TransportVoyageurs,"")))</f>
        <v/>
      </c>
      <c r="R21" s="81"/>
      <c r="S21" s="81">
        <f>IF(F21&lt;&gt;0,VLOOKUP(F21,Distribution!H19:I68,2),0)</f>
        <v>0</v>
      </c>
      <c r="T21" s="81">
        <f t="shared" si="0"/>
        <v>0</v>
      </c>
    </row>
    <row r="22" spans="1:20" s="5" customFormat="1" ht="15.6" hidden="1" customHeight="1" outlineLevel="1" x14ac:dyDescent="0.25">
      <c r="A22" s="86" t="str">
        <f>'Usages mobilité'!A20</f>
        <v>Usage mobilité n°17</v>
      </c>
      <c r="B22" s="86" t="str">
        <f>IF('Usages mobilité'!H20&lt;&gt;0,'Usages mobilité'!H20,"")</f>
        <v/>
      </c>
      <c r="C22" s="253" t="str">
        <f>IF('Usages mobilité'!U20&lt;&gt;0,'Usages mobilité'!U20,"")</f>
        <v/>
      </c>
      <c r="D22" s="253" t="str">
        <f>IF('Usages mobilité'!V20&lt;&gt;0,'Usages mobilité'!V20,"")</f>
        <v/>
      </c>
      <c r="E22" s="149">
        <f>'Usages mobilité'!Y20</f>
        <v>0</v>
      </c>
      <c r="F22" s="149">
        <f>'Usages mobilité'!BF20</f>
        <v>0</v>
      </c>
      <c r="G22" s="149">
        <f>IF(F22&lt;&gt;0,VLOOKUP(F22,Distribution!H20:J69,3),0)</f>
        <v>0</v>
      </c>
      <c r="H22" s="149">
        <f>IF(F22&lt;&gt;0,VLOOKUP(F22,Distribution!H20:M69,6),0)</f>
        <v>0</v>
      </c>
      <c r="I22" s="149" t="str">
        <f>IF('Usages mobilité'!BN20&lt;&gt;0,'Usages mobilité'!BN20,"")</f>
        <v/>
      </c>
      <c r="J22" s="254">
        <f>IF($C22="",0,E22*'Usages mobilité'!BQ20)</f>
        <v>0</v>
      </c>
      <c r="K22" s="149" t="str">
        <f>IF('Usages mobilité'!BR20&lt;&gt;0,'Usages mobilité'!BR20,"")</f>
        <v/>
      </c>
      <c r="L22" s="254">
        <f>IF($C22="",0,E22*'Usages mobilité'!BU20)</f>
        <v>0</v>
      </c>
      <c r="M22" s="150">
        <f>IF($C22="",0,'Usages mobilité'!BD20)</f>
        <v>0</v>
      </c>
      <c r="N22" s="255">
        <f>IF($C22="",0,'Usages mobilité'!BE20*$E22)</f>
        <v>0</v>
      </c>
      <c r="O22" s="171" t="str">
        <f>IF(OR(G22=0,H22=0,G22="",H22=""),"",((IF(I22&lt;&gt;"",J22*VLOOKUP(I22,Sources!C$53:D$57,2),0)+IF(K22&lt;&gt;"",L22*VLOOKUP(K22,Sources!C$53:D$57,2),0))-M22*(G22+H22)-N22*Sources!D$51)/1000)</f>
        <v/>
      </c>
      <c r="P22" s="256" t="str">
        <f>IF(OR(G22=0,H22=0,G22="",H22=""),"",(M22*(G22+H22)+N22*Sources!D$51)/1000)</f>
        <v/>
      </c>
      <c r="Q22" s="257" t="str" cm="1">
        <f t="array" ref="Q22">IF('Usages mobilité'!R20&gt;0,"TransportMarchandises", IF('Usages mobilité'!S20&gt;0,"ManipulationMarchandises",IF('Usages mobilité'!T20&gt;0,TransportVoyageurs,"")))</f>
        <v/>
      </c>
      <c r="R22" s="81"/>
      <c r="S22" s="81">
        <f>IF(F22&lt;&gt;0,VLOOKUP(F22,Distribution!H20:I69,2),0)</f>
        <v>0</v>
      </c>
      <c r="T22" s="81">
        <f t="shared" si="0"/>
        <v>0</v>
      </c>
    </row>
    <row r="23" spans="1:20" s="5" customFormat="1" ht="15.6" hidden="1" customHeight="1" outlineLevel="1" x14ac:dyDescent="0.25">
      <c r="A23" s="86" t="str">
        <f>'Usages mobilité'!A21</f>
        <v>Usage mobilité n°18</v>
      </c>
      <c r="B23" s="86" t="str">
        <f>IF('Usages mobilité'!H21&lt;&gt;0,'Usages mobilité'!H21,"")</f>
        <v/>
      </c>
      <c r="C23" s="253" t="str">
        <f>IF('Usages mobilité'!U21&lt;&gt;0,'Usages mobilité'!U21,"")</f>
        <v/>
      </c>
      <c r="D23" s="253" t="str">
        <f>IF('Usages mobilité'!V21&lt;&gt;0,'Usages mobilité'!V21,"")</f>
        <v/>
      </c>
      <c r="E23" s="149">
        <f>'Usages mobilité'!Y21</f>
        <v>0</v>
      </c>
      <c r="F23" s="149">
        <f>'Usages mobilité'!BF21</f>
        <v>0</v>
      </c>
      <c r="G23" s="149">
        <f>IF(F23&lt;&gt;0,VLOOKUP(F23,Distribution!H21:J70,3),0)</f>
        <v>0</v>
      </c>
      <c r="H23" s="149">
        <f>IF(F23&lt;&gt;0,VLOOKUP(F23,Distribution!H21:M70,6),0)</f>
        <v>0</v>
      </c>
      <c r="I23" s="149" t="str">
        <f>IF('Usages mobilité'!BN21&lt;&gt;0,'Usages mobilité'!BN21,"")</f>
        <v/>
      </c>
      <c r="J23" s="254">
        <f>IF($C23="",0,E23*'Usages mobilité'!BQ21)</f>
        <v>0</v>
      </c>
      <c r="K23" s="149" t="str">
        <f>IF('Usages mobilité'!BR21&lt;&gt;0,'Usages mobilité'!BR21,"")</f>
        <v/>
      </c>
      <c r="L23" s="254">
        <f>IF($C23="",0,E23*'Usages mobilité'!BU21)</f>
        <v>0</v>
      </c>
      <c r="M23" s="150">
        <f>IF($C23="",0,'Usages mobilité'!BD21)</f>
        <v>0</v>
      </c>
      <c r="N23" s="255">
        <f>IF($C23="",0,'Usages mobilité'!BE21*$E23)</f>
        <v>0</v>
      </c>
      <c r="O23" s="171" t="str">
        <f>IF(OR(G23=0,H23=0,G23="",H23=""),"",((IF(I23&lt;&gt;"",J23*VLOOKUP(I23,Sources!C$53:D$57,2),0)+IF(K23&lt;&gt;"",L23*VLOOKUP(K23,Sources!C$53:D$57,2),0))-M23*(G23+H23)-N23*Sources!D$51)/1000)</f>
        <v/>
      </c>
      <c r="P23" s="256" t="str">
        <f>IF(OR(G23=0,H23=0,G23="",H23=""),"",(M23*(G23+H23)+N23*Sources!D$51)/1000)</f>
        <v/>
      </c>
      <c r="Q23" s="257" t="str" cm="1">
        <f t="array" ref="Q23">IF('Usages mobilité'!R21&gt;0,"TransportMarchandises", IF('Usages mobilité'!S21&gt;0,"ManipulationMarchandises",IF('Usages mobilité'!T21&gt;0,TransportVoyageurs,"")))</f>
        <v/>
      </c>
      <c r="R23" s="81"/>
      <c r="S23" s="81">
        <f>IF(F23&lt;&gt;0,VLOOKUP(F23,Distribution!H21:I70,2),0)</f>
        <v>0</v>
      </c>
      <c r="T23" s="81">
        <f t="shared" si="0"/>
        <v>0</v>
      </c>
    </row>
    <row r="24" spans="1:20" s="5" customFormat="1" ht="15.6" hidden="1" customHeight="1" outlineLevel="1" x14ac:dyDescent="0.25">
      <c r="A24" s="86" t="str">
        <f>'Usages mobilité'!A22</f>
        <v>Usage mobilité n°19</v>
      </c>
      <c r="B24" s="86" t="str">
        <f>IF('Usages mobilité'!H22&lt;&gt;0,'Usages mobilité'!H22,"")</f>
        <v/>
      </c>
      <c r="C24" s="253" t="str">
        <f>IF('Usages mobilité'!U22&lt;&gt;0,'Usages mobilité'!U22,"")</f>
        <v/>
      </c>
      <c r="D24" s="253" t="str">
        <f>IF('Usages mobilité'!V22&lt;&gt;0,'Usages mobilité'!V22,"")</f>
        <v/>
      </c>
      <c r="E24" s="149">
        <f>'Usages mobilité'!Y22</f>
        <v>0</v>
      </c>
      <c r="F24" s="149">
        <f>'Usages mobilité'!BF22</f>
        <v>0</v>
      </c>
      <c r="G24" s="149">
        <f>IF(F24&lt;&gt;0,VLOOKUP(F24,Distribution!H22:J71,3),0)</f>
        <v>0</v>
      </c>
      <c r="H24" s="149">
        <f>IF(F24&lt;&gt;0,VLOOKUP(F24,Distribution!H22:M71,6),0)</f>
        <v>0</v>
      </c>
      <c r="I24" s="149" t="str">
        <f>IF('Usages mobilité'!BN22&lt;&gt;0,'Usages mobilité'!BN22,"")</f>
        <v/>
      </c>
      <c r="J24" s="254">
        <f>IF($C24="",0,E24*'Usages mobilité'!BQ22)</f>
        <v>0</v>
      </c>
      <c r="K24" s="149" t="str">
        <f>IF('Usages mobilité'!BR22&lt;&gt;0,'Usages mobilité'!BR22,"")</f>
        <v/>
      </c>
      <c r="L24" s="254">
        <f>IF($C24="",0,E24*'Usages mobilité'!BU22)</f>
        <v>0</v>
      </c>
      <c r="M24" s="150">
        <f>IF($C24="",0,'Usages mobilité'!BD22)</f>
        <v>0</v>
      </c>
      <c r="N24" s="255">
        <f>IF($C24="",0,'Usages mobilité'!BE22*$E24)</f>
        <v>0</v>
      </c>
      <c r="O24" s="171" t="str">
        <f>IF(OR(G24=0,H24=0,G24="",H24=""),"",((IF(I24&lt;&gt;"",J24*VLOOKUP(I24,Sources!C$53:D$57,2),0)+IF(K24&lt;&gt;"",L24*VLOOKUP(K24,Sources!C$53:D$57,2),0))-M24*(G24+H24)-N24*Sources!D$51)/1000)</f>
        <v/>
      </c>
      <c r="P24" s="256" t="str">
        <f>IF(OR(G24=0,H24=0,G24="",H24=""),"",(M24*(G24+H24)+N24*Sources!D$51)/1000)</f>
        <v/>
      </c>
      <c r="Q24" s="257" t="str" cm="1">
        <f t="array" ref="Q24">IF('Usages mobilité'!R22&gt;0,"TransportMarchandises", IF('Usages mobilité'!S22&gt;0,"ManipulationMarchandises",IF('Usages mobilité'!T22&gt;0,TransportVoyageurs,"")))</f>
        <v/>
      </c>
      <c r="R24" s="81"/>
      <c r="S24" s="81">
        <f>IF(F24&lt;&gt;0,VLOOKUP(F24,Distribution!H22:I71,2),0)</f>
        <v>0</v>
      </c>
      <c r="T24" s="81">
        <f t="shared" si="0"/>
        <v>0</v>
      </c>
    </row>
    <row r="25" spans="1:20" s="5" customFormat="1" ht="15.6" hidden="1" customHeight="1" outlineLevel="1" x14ac:dyDescent="0.25">
      <c r="A25" s="86" t="str">
        <f>'Usages mobilité'!A23</f>
        <v>Usage mobilité n°20</v>
      </c>
      <c r="B25" s="86" t="str">
        <f>IF('Usages mobilité'!H23&lt;&gt;0,'Usages mobilité'!H23,"")</f>
        <v/>
      </c>
      <c r="C25" s="253" t="str">
        <f>IF('Usages mobilité'!U23&lt;&gt;0,'Usages mobilité'!U23,"")</f>
        <v/>
      </c>
      <c r="D25" s="253" t="str">
        <f>IF('Usages mobilité'!V23&lt;&gt;0,'Usages mobilité'!V23,"")</f>
        <v/>
      </c>
      <c r="E25" s="149">
        <f>'Usages mobilité'!Y23</f>
        <v>0</v>
      </c>
      <c r="F25" s="149">
        <f>'Usages mobilité'!BF23</f>
        <v>0</v>
      </c>
      <c r="G25" s="149">
        <f>IF(F25&lt;&gt;0,VLOOKUP(F25,Distribution!H23:J72,3),0)</f>
        <v>0</v>
      </c>
      <c r="H25" s="149">
        <f>IF(F25&lt;&gt;0,VLOOKUP(F25,Distribution!H23:M72,6),0)</f>
        <v>0</v>
      </c>
      <c r="I25" s="149" t="str">
        <f>IF('Usages mobilité'!BN23&lt;&gt;0,'Usages mobilité'!BN23,"")</f>
        <v/>
      </c>
      <c r="J25" s="254">
        <f>IF($C25="",0,E25*'Usages mobilité'!BQ23)</f>
        <v>0</v>
      </c>
      <c r="K25" s="149" t="str">
        <f>IF('Usages mobilité'!BR23&lt;&gt;0,'Usages mobilité'!BR23,"")</f>
        <v/>
      </c>
      <c r="L25" s="254">
        <f>IF($C25="",0,E25*'Usages mobilité'!BU23)</f>
        <v>0</v>
      </c>
      <c r="M25" s="150">
        <f>IF($C25="",0,'Usages mobilité'!BD23)</f>
        <v>0</v>
      </c>
      <c r="N25" s="255">
        <f>IF($C25="",0,'Usages mobilité'!BE23*$E25)</f>
        <v>0</v>
      </c>
      <c r="O25" s="171" t="str">
        <f>IF(OR(G25=0,H25=0,G25="",H25=""),"",((IF(I25&lt;&gt;"",J25*VLOOKUP(I25,Sources!C$53:D$57,2),0)+IF(K25&lt;&gt;"",L25*VLOOKUP(K25,Sources!C$53:D$57,2),0))-M25*(G25+H25)-N25*Sources!D$51)/1000)</f>
        <v/>
      </c>
      <c r="P25" s="256" t="str">
        <f>IF(OR(G25=0,H25=0,G25="",H25=""),"",(M25*(G25+H25)+N25*Sources!D$51)/1000)</f>
        <v/>
      </c>
      <c r="Q25" s="257" t="str" cm="1">
        <f t="array" ref="Q25">IF('Usages mobilité'!R23&gt;0,"TransportMarchandises", IF('Usages mobilité'!S23&gt;0,"ManipulationMarchandises",IF('Usages mobilité'!T23&gt;0,TransportVoyageurs,"")))</f>
        <v/>
      </c>
      <c r="R25" s="81"/>
      <c r="S25" s="81">
        <f>IF(F25&lt;&gt;0,VLOOKUP(F25,Distribution!H23:I72,2),0)</f>
        <v>0</v>
      </c>
      <c r="T25" s="81">
        <f t="shared" si="0"/>
        <v>0</v>
      </c>
    </row>
    <row r="26" spans="1:20" s="5" customFormat="1" ht="15.6" hidden="1" customHeight="1" outlineLevel="1" x14ac:dyDescent="0.25">
      <c r="A26" s="86" t="str">
        <f>'Usages mobilité'!A24</f>
        <v>Usage mobilité n°21</v>
      </c>
      <c r="B26" s="86" t="str">
        <f>IF('Usages mobilité'!H24&lt;&gt;0,'Usages mobilité'!H24,"")</f>
        <v/>
      </c>
      <c r="C26" s="253" t="str">
        <f>IF('Usages mobilité'!U24&lt;&gt;0,'Usages mobilité'!U24,"")</f>
        <v/>
      </c>
      <c r="D26" s="253" t="str">
        <f>IF('Usages mobilité'!V24&lt;&gt;0,'Usages mobilité'!V24,"")</f>
        <v/>
      </c>
      <c r="E26" s="149">
        <f>'Usages mobilité'!Y24</f>
        <v>0</v>
      </c>
      <c r="F26" s="149">
        <f>'Usages mobilité'!BF24</f>
        <v>0</v>
      </c>
      <c r="G26" s="149">
        <f>IF(F26&lt;&gt;0,VLOOKUP(F26,Distribution!H24:J73,3),0)</f>
        <v>0</v>
      </c>
      <c r="H26" s="149">
        <f>IF(F26&lt;&gt;0,VLOOKUP(F26,Distribution!H24:M73,6),0)</f>
        <v>0</v>
      </c>
      <c r="I26" s="149" t="str">
        <f>IF('Usages mobilité'!BN24&lt;&gt;0,'Usages mobilité'!BN24,"")</f>
        <v/>
      </c>
      <c r="J26" s="254">
        <f>IF($C26="",0,E26*'Usages mobilité'!BQ24)</f>
        <v>0</v>
      </c>
      <c r="K26" s="149" t="str">
        <f>IF('Usages mobilité'!BR24&lt;&gt;0,'Usages mobilité'!BR24,"")</f>
        <v/>
      </c>
      <c r="L26" s="254">
        <f>IF($C26="",0,E26*'Usages mobilité'!BU24)</f>
        <v>0</v>
      </c>
      <c r="M26" s="150">
        <f>IF($C26="",0,'Usages mobilité'!BD24)</f>
        <v>0</v>
      </c>
      <c r="N26" s="255">
        <f>IF($C26="",0,'Usages mobilité'!BE24*$E26)</f>
        <v>0</v>
      </c>
      <c r="O26" s="171" t="str">
        <f>IF(OR(G26=0,H26=0,G26="",H26=""),"",((IF(I26&lt;&gt;"",J26*VLOOKUP(I26,Sources!C$53:D$57,2),0)+IF(K26&lt;&gt;"",L26*VLOOKUP(K26,Sources!C$53:D$57,2),0))-M26*(G26+H26)-N26*Sources!D$51)/1000)</f>
        <v/>
      </c>
      <c r="P26" s="256" t="str">
        <f>IF(OR(G26=0,H26=0,G26="",H26=""),"",(M26*(G26+H26)+N26*Sources!D$51)/1000)</f>
        <v/>
      </c>
      <c r="Q26" s="257" t="str" cm="1">
        <f t="array" ref="Q26">IF('Usages mobilité'!R24&gt;0,"TransportMarchandises", IF('Usages mobilité'!S24&gt;0,"ManipulationMarchandises",IF('Usages mobilité'!T24&gt;0,TransportVoyageurs,"")))</f>
        <v/>
      </c>
      <c r="R26" s="81"/>
      <c r="S26" s="81">
        <f>IF(F26&lt;&gt;0,VLOOKUP(F26,Distribution!H24:I73,2),0)</f>
        <v>0</v>
      </c>
      <c r="T26" s="81">
        <f t="shared" si="0"/>
        <v>0</v>
      </c>
    </row>
    <row r="27" spans="1:20" s="5" customFormat="1" ht="15.6" hidden="1" customHeight="1" outlineLevel="1" x14ac:dyDescent="0.25">
      <c r="A27" s="86" t="str">
        <f>'Usages mobilité'!A25</f>
        <v>Usage mobilité n°22</v>
      </c>
      <c r="B27" s="86" t="str">
        <f>IF('Usages mobilité'!H25&lt;&gt;0,'Usages mobilité'!H25,"")</f>
        <v/>
      </c>
      <c r="C27" s="253" t="str">
        <f>IF('Usages mobilité'!U25&lt;&gt;0,'Usages mobilité'!U25,"")</f>
        <v/>
      </c>
      <c r="D27" s="253" t="str">
        <f>IF('Usages mobilité'!V25&lt;&gt;0,'Usages mobilité'!V25,"")</f>
        <v/>
      </c>
      <c r="E27" s="149">
        <f>'Usages mobilité'!Y25</f>
        <v>0</v>
      </c>
      <c r="F27" s="149">
        <f>'Usages mobilité'!BF25</f>
        <v>0</v>
      </c>
      <c r="G27" s="149">
        <f>IF(F27&lt;&gt;0,VLOOKUP(F27,Distribution!H25:J74,3),0)</f>
        <v>0</v>
      </c>
      <c r="H27" s="149">
        <f>IF(F27&lt;&gt;0,VLOOKUP(F27,Distribution!H25:M74,6),0)</f>
        <v>0</v>
      </c>
      <c r="I27" s="149" t="str">
        <f>IF('Usages mobilité'!BN25&lt;&gt;0,'Usages mobilité'!BN25,"")</f>
        <v/>
      </c>
      <c r="J27" s="254">
        <f>IF($C27="",0,E27*'Usages mobilité'!BQ25)</f>
        <v>0</v>
      </c>
      <c r="K27" s="149" t="str">
        <f>IF('Usages mobilité'!BR25&lt;&gt;0,'Usages mobilité'!BR25,"")</f>
        <v/>
      </c>
      <c r="L27" s="254">
        <f>IF($C27="",0,E27*'Usages mobilité'!BU25)</f>
        <v>0</v>
      </c>
      <c r="M27" s="150">
        <f>IF($C27="",0,'Usages mobilité'!BD25)</f>
        <v>0</v>
      </c>
      <c r="N27" s="255">
        <f>IF($C27="",0,'Usages mobilité'!BE25*$E27)</f>
        <v>0</v>
      </c>
      <c r="O27" s="171" t="str">
        <f>IF(OR(G27=0,H27=0,G27="",H27=""),"",((IF(I27&lt;&gt;"",J27*VLOOKUP(I27,Sources!C$53:D$57,2),0)+IF(K27&lt;&gt;"",L27*VLOOKUP(K27,Sources!C$53:D$57,2),0))-M27*(G27+H27)-N27*Sources!D$51)/1000)</f>
        <v/>
      </c>
      <c r="P27" s="256" t="str">
        <f>IF(OR(G27=0,H27=0,G27="",H27=""),"",(M27*(G27+H27)+N27*Sources!D$51)/1000)</f>
        <v/>
      </c>
      <c r="Q27" s="257" t="str" cm="1">
        <f t="array" ref="Q27">IF('Usages mobilité'!R25&gt;0,"TransportMarchandises", IF('Usages mobilité'!S25&gt;0,"ManipulationMarchandises",IF('Usages mobilité'!T25&gt;0,TransportVoyageurs,"")))</f>
        <v/>
      </c>
      <c r="R27" s="81"/>
      <c r="S27" s="81">
        <f>IF(F27&lt;&gt;0,VLOOKUP(F27,Distribution!H25:I74,2),0)</f>
        <v>0</v>
      </c>
      <c r="T27" s="81">
        <f t="shared" si="0"/>
        <v>0</v>
      </c>
    </row>
    <row r="28" spans="1:20" s="5" customFormat="1" ht="15.6" hidden="1" customHeight="1" outlineLevel="1" x14ac:dyDescent="0.25">
      <c r="A28" s="86" t="str">
        <f>'Usages mobilité'!A26</f>
        <v>Usage mobilité n°23</v>
      </c>
      <c r="B28" s="86" t="str">
        <f>IF('Usages mobilité'!H26&lt;&gt;0,'Usages mobilité'!H26,"")</f>
        <v/>
      </c>
      <c r="C28" s="253" t="str">
        <f>IF('Usages mobilité'!U26&lt;&gt;0,'Usages mobilité'!U26,"")</f>
        <v/>
      </c>
      <c r="D28" s="253" t="str">
        <f>IF('Usages mobilité'!V26&lt;&gt;0,'Usages mobilité'!V26,"")</f>
        <v/>
      </c>
      <c r="E28" s="149">
        <f>'Usages mobilité'!Y26</f>
        <v>0</v>
      </c>
      <c r="F28" s="149">
        <f>'Usages mobilité'!BF26</f>
        <v>0</v>
      </c>
      <c r="G28" s="149">
        <f>IF(F28&lt;&gt;0,VLOOKUP(F28,Distribution!H26:J75,3),0)</f>
        <v>0</v>
      </c>
      <c r="H28" s="149">
        <f>IF(F28&lt;&gt;0,VLOOKUP(F28,Distribution!H26:M75,6),0)</f>
        <v>0</v>
      </c>
      <c r="I28" s="149" t="str">
        <f>IF('Usages mobilité'!BN26&lt;&gt;0,'Usages mobilité'!BN26,"")</f>
        <v/>
      </c>
      <c r="J28" s="254">
        <f>IF($C28="",0,E28*'Usages mobilité'!BQ26)</f>
        <v>0</v>
      </c>
      <c r="K28" s="149" t="str">
        <f>IF('Usages mobilité'!BR26&lt;&gt;0,'Usages mobilité'!BR26,"")</f>
        <v/>
      </c>
      <c r="L28" s="254">
        <f>IF($C28="",0,E28*'Usages mobilité'!BU26)</f>
        <v>0</v>
      </c>
      <c r="M28" s="150">
        <f>IF($C28="",0,'Usages mobilité'!BD26)</f>
        <v>0</v>
      </c>
      <c r="N28" s="255">
        <f>IF($C28="",0,'Usages mobilité'!BE26*$E28)</f>
        <v>0</v>
      </c>
      <c r="O28" s="171" t="str">
        <f>IF(OR(G28=0,H28=0,G28="",H28=""),"",((IF(I28&lt;&gt;"",J28*VLOOKUP(I28,Sources!C$53:D$57,2),0)+IF(K28&lt;&gt;"",L28*VLOOKUP(K28,Sources!C$53:D$57,2),0))-M28*(G28+H28)-N28*Sources!D$51)/1000)</f>
        <v/>
      </c>
      <c r="P28" s="256" t="str">
        <f>IF(OR(G28=0,H28=0,G28="",H28=""),"",(M28*(G28+H28)+N28*Sources!D$51)/1000)</f>
        <v/>
      </c>
      <c r="Q28" s="257" t="str" cm="1">
        <f t="array" ref="Q28">IF('Usages mobilité'!R26&gt;0,"TransportMarchandises", IF('Usages mobilité'!S26&gt;0,"ManipulationMarchandises",IF('Usages mobilité'!T26&gt;0,TransportVoyageurs,"")))</f>
        <v/>
      </c>
      <c r="R28" s="81"/>
      <c r="S28" s="81">
        <f>IF(F28&lt;&gt;0,VLOOKUP(F28,Distribution!H26:I75,2),0)</f>
        <v>0</v>
      </c>
      <c r="T28" s="81">
        <f t="shared" si="0"/>
        <v>0</v>
      </c>
    </row>
    <row r="29" spans="1:20" s="5" customFormat="1" ht="15.6" hidden="1" customHeight="1" outlineLevel="1" x14ac:dyDescent="0.25">
      <c r="A29" s="86" t="str">
        <f>'Usages mobilité'!A27</f>
        <v>Usage mobilité n°24</v>
      </c>
      <c r="B29" s="86" t="str">
        <f>IF('Usages mobilité'!H27&lt;&gt;0,'Usages mobilité'!H27,"")</f>
        <v/>
      </c>
      <c r="C29" s="253" t="str">
        <f>IF('Usages mobilité'!U27&lt;&gt;0,'Usages mobilité'!U27,"")</f>
        <v/>
      </c>
      <c r="D29" s="253" t="str">
        <f>IF('Usages mobilité'!V27&lt;&gt;0,'Usages mobilité'!V27,"")</f>
        <v/>
      </c>
      <c r="E29" s="149">
        <f>'Usages mobilité'!Y27</f>
        <v>0</v>
      </c>
      <c r="F29" s="149">
        <f>'Usages mobilité'!BF27</f>
        <v>0</v>
      </c>
      <c r="G29" s="149">
        <f>IF(F29&lt;&gt;0,VLOOKUP(F29,Distribution!H27:J76,3),0)</f>
        <v>0</v>
      </c>
      <c r="H29" s="149">
        <f>IF(F29&lt;&gt;0,VLOOKUP(F29,Distribution!H27:M76,6),0)</f>
        <v>0</v>
      </c>
      <c r="I29" s="149" t="str">
        <f>IF('Usages mobilité'!BN27&lt;&gt;0,'Usages mobilité'!BN27,"")</f>
        <v/>
      </c>
      <c r="J29" s="254">
        <f>IF($C29="",0,E29*'Usages mobilité'!BQ27)</f>
        <v>0</v>
      </c>
      <c r="K29" s="149" t="str">
        <f>IF('Usages mobilité'!BR27&lt;&gt;0,'Usages mobilité'!BR27,"")</f>
        <v/>
      </c>
      <c r="L29" s="254">
        <f>IF($C29="",0,E29*'Usages mobilité'!BU27)</f>
        <v>0</v>
      </c>
      <c r="M29" s="150">
        <f>IF($C29="",0,'Usages mobilité'!BD27)</f>
        <v>0</v>
      </c>
      <c r="N29" s="255">
        <f>IF($C29="",0,'Usages mobilité'!BE27*$E29)</f>
        <v>0</v>
      </c>
      <c r="O29" s="171" t="str">
        <f>IF(OR(G29=0,H29=0,G29="",H29=""),"",((IF(I29&lt;&gt;"",J29*VLOOKUP(I29,Sources!C$53:D$57,2),0)+IF(K29&lt;&gt;"",L29*VLOOKUP(K29,Sources!C$53:D$57,2),0))-M29*(G29+H29)-N29*Sources!D$51)/1000)</f>
        <v/>
      </c>
      <c r="P29" s="256" t="str">
        <f>IF(OR(G29=0,H29=0,G29="",H29=""),"",(M29*(G29+H29)+N29*Sources!D$51)/1000)</f>
        <v/>
      </c>
      <c r="Q29" s="257" t="str" cm="1">
        <f t="array" ref="Q29">IF('Usages mobilité'!R27&gt;0,"TransportMarchandises", IF('Usages mobilité'!S27&gt;0,"ManipulationMarchandises",IF('Usages mobilité'!T27&gt;0,TransportVoyageurs,"")))</f>
        <v/>
      </c>
      <c r="R29" s="81"/>
      <c r="S29" s="81">
        <f>IF(F29&lt;&gt;0,VLOOKUP(F29,Distribution!H27:I76,2),0)</f>
        <v>0</v>
      </c>
      <c r="T29" s="81">
        <f t="shared" si="0"/>
        <v>0</v>
      </c>
    </row>
    <row r="30" spans="1:20" s="5" customFormat="1" ht="15.6" hidden="1" customHeight="1" outlineLevel="1" x14ac:dyDescent="0.25">
      <c r="A30" s="86" t="str">
        <f>'Usages mobilité'!A28</f>
        <v>Usage mobilité n°25</v>
      </c>
      <c r="B30" s="86" t="str">
        <f>IF('Usages mobilité'!H28&lt;&gt;0,'Usages mobilité'!H28,"")</f>
        <v/>
      </c>
      <c r="C30" s="253" t="str">
        <f>IF('Usages mobilité'!U28&lt;&gt;0,'Usages mobilité'!U28,"")</f>
        <v/>
      </c>
      <c r="D30" s="253" t="str">
        <f>IF('Usages mobilité'!V28&lt;&gt;0,'Usages mobilité'!V28,"")</f>
        <v/>
      </c>
      <c r="E30" s="149">
        <f>'Usages mobilité'!Y28</f>
        <v>0</v>
      </c>
      <c r="F30" s="149">
        <f>'Usages mobilité'!BF28</f>
        <v>0</v>
      </c>
      <c r="G30" s="149">
        <f>IF(F30&lt;&gt;0,VLOOKUP(F30,Distribution!H28:J77,3),0)</f>
        <v>0</v>
      </c>
      <c r="H30" s="149">
        <f>IF(F30&lt;&gt;0,VLOOKUP(F30,Distribution!H28:M77,6),0)</f>
        <v>0</v>
      </c>
      <c r="I30" s="149" t="str">
        <f>IF('Usages mobilité'!BN28&lt;&gt;0,'Usages mobilité'!BN28,"")</f>
        <v/>
      </c>
      <c r="J30" s="254">
        <f>IF($C30="",0,E30*'Usages mobilité'!BQ28)</f>
        <v>0</v>
      </c>
      <c r="K30" s="149" t="str">
        <f>IF('Usages mobilité'!BR28&lt;&gt;0,'Usages mobilité'!BR28,"")</f>
        <v/>
      </c>
      <c r="L30" s="254">
        <f>IF($C30="",0,E30*'Usages mobilité'!BU28)</f>
        <v>0</v>
      </c>
      <c r="M30" s="150">
        <f>IF($C30="",0,'Usages mobilité'!BD28)</f>
        <v>0</v>
      </c>
      <c r="N30" s="255">
        <f>IF($C30="",0,'Usages mobilité'!BE28*$E30)</f>
        <v>0</v>
      </c>
      <c r="O30" s="171" t="str">
        <f>IF(OR(G30=0,H30=0,G30="",H30=""),"",((IF(I30&lt;&gt;"",J30*VLOOKUP(I30,Sources!C$53:D$57,2),0)+IF(K30&lt;&gt;"",L30*VLOOKUP(K30,Sources!C$53:D$57,2),0))-M30*(G30+H30)-N30*Sources!D$51)/1000)</f>
        <v/>
      </c>
      <c r="P30" s="256" t="str">
        <f>IF(OR(G30=0,H30=0,G30="",H30=""),"",(M30*(G30+H30)+N30*Sources!D$51)/1000)</f>
        <v/>
      </c>
      <c r="Q30" s="257" t="str" cm="1">
        <f t="array" ref="Q30">IF('Usages mobilité'!R28&gt;0,"TransportMarchandises", IF('Usages mobilité'!S28&gt;0,"ManipulationMarchandises",IF('Usages mobilité'!T28&gt;0,TransportVoyageurs,"")))</f>
        <v/>
      </c>
      <c r="R30" s="81"/>
      <c r="S30" s="81">
        <f>IF(F30&lt;&gt;0,VLOOKUP(F30,Distribution!H28:I77,2),0)</f>
        <v>0</v>
      </c>
      <c r="T30" s="81">
        <f t="shared" si="0"/>
        <v>0</v>
      </c>
    </row>
    <row r="31" spans="1:20" s="5" customFormat="1" ht="15.6" hidden="1" customHeight="1" outlineLevel="1" x14ac:dyDescent="0.25">
      <c r="A31" s="86" t="str">
        <f>'Usages mobilité'!A29</f>
        <v>Usage mobilité n°26</v>
      </c>
      <c r="B31" s="86" t="str">
        <f>IF('Usages mobilité'!H29&lt;&gt;0,'Usages mobilité'!H29,"")</f>
        <v/>
      </c>
      <c r="C31" s="253" t="str">
        <f>IF('Usages mobilité'!U29&lt;&gt;0,'Usages mobilité'!U29,"")</f>
        <v/>
      </c>
      <c r="D31" s="253" t="str">
        <f>IF('Usages mobilité'!V29&lt;&gt;0,'Usages mobilité'!V29,"")</f>
        <v/>
      </c>
      <c r="E31" s="149">
        <f>'Usages mobilité'!Y29</f>
        <v>0</v>
      </c>
      <c r="F31" s="149">
        <f>'Usages mobilité'!BF29</f>
        <v>0</v>
      </c>
      <c r="G31" s="149">
        <f>IF(F31&lt;&gt;0,VLOOKUP(F31,Distribution!H29:J78,3),0)</f>
        <v>0</v>
      </c>
      <c r="H31" s="149">
        <f>IF(F31&lt;&gt;0,VLOOKUP(F31,Distribution!H29:M78,6),0)</f>
        <v>0</v>
      </c>
      <c r="I31" s="149" t="str">
        <f>IF('Usages mobilité'!BN29&lt;&gt;0,'Usages mobilité'!BN29,"")</f>
        <v/>
      </c>
      <c r="J31" s="254">
        <f>IF($C31="",0,E31*'Usages mobilité'!BQ29)</f>
        <v>0</v>
      </c>
      <c r="K31" s="149" t="str">
        <f>IF('Usages mobilité'!BR29&lt;&gt;0,'Usages mobilité'!BR29,"")</f>
        <v/>
      </c>
      <c r="L31" s="254">
        <f>IF($C31="",0,E31*'Usages mobilité'!BU29)</f>
        <v>0</v>
      </c>
      <c r="M31" s="150">
        <f>IF($C31="",0,'Usages mobilité'!BD29)</f>
        <v>0</v>
      </c>
      <c r="N31" s="255">
        <f>IF($C31="",0,'Usages mobilité'!BE29*$E31)</f>
        <v>0</v>
      </c>
      <c r="O31" s="171" t="str">
        <f>IF(OR(G31=0,H31=0,G31="",H31=""),"",((IF(I31&lt;&gt;"",J31*VLOOKUP(I31,Sources!C$53:D$57,2),0)+IF(K31&lt;&gt;"",L31*VLOOKUP(K31,Sources!C$53:D$57,2),0))-M31*(G31+H31)-N31*Sources!D$51)/1000)</f>
        <v/>
      </c>
      <c r="P31" s="256" t="str">
        <f>IF(OR(G31=0,H31=0,G31="",H31=""),"",(M31*(G31+H31)+N31*Sources!D$51)/1000)</f>
        <v/>
      </c>
      <c r="Q31" s="257" t="str" cm="1">
        <f t="array" ref="Q31">IF('Usages mobilité'!R29&gt;0,"TransportMarchandises", IF('Usages mobilité'!S29&gt;0,"ManipulationMarchandises",IF('Usages mobilité'!T29&gt;0,TransportVoyageurs,"")))</f>
        <v/>
      </c>
      <c r="R31" s="81"/>
      <c r="S31" s="81">
        <f>IF(F31&lt;&gt;0,VLOOKUP(F31,Distribution!H29:I78,2),0)</f>
        <v>0</v>
      </c>
      <c r="T31" s="81">
        <f t="shared" si="0"/>
        <v>0</v>
      </c>
    </row>
    <row r="32" spans="1:20" s="5" customFormat="1" ht="15.6" hidden="1" customHeight="1" outlineLevel="1" x14ac:dyDescent="0.25">
      <c r="A32" s="86" t="str">
        <f>'Usages mobilité'!A30</f>
        <v>Usage mobilité n°27</v>
      </c>
      <c r="B32" s="86" t="str">
        <f>IF('Usages mobilité'!H30&lt;&gt;0,'Usages mobilité'!H30,"")</f>
        <v/>
      </c>
      <c r="C32" s="253" t="str">
        <f>IF('Usages mobilité'!U30&lt;&gt;0,'Usages mobilité'!U30,"")</f>
        <v/>
      </c>
      <c r="D32" s="253" t="str">
        <f>IF('Usages mobilité'!V30&lt;&gt;0,'Usages mobilité'!V30,"")</f>
        <v/>
      </c>
      <c r="E32" s="149">
        <f>'Usages mobilité'!Y30</f>
        <v>0</v>
      </c>
      <c r="F32" s="149">
        <f>'Usages mobilité'!BF30</f>
        <v>0</v>
      </c>
      <c r="G32" s="149">
        <f>IF(F32&lt;&gt;0,VLOOKUP(F32,Distribution!H30:J79,3),0)</f>
        <v>0</v>
      </c>
      <c r="H32" s="149">
        <f>IF(F32&lt;&gt;0,VLOOKUP(F32,Distribution!H30:M79,6),0)</f>
        <v>0</v>
      </c>
      <c r="I32" s="149" t="str">
        <f>IF('Usages mobilité'!BN30&lt;&gt;0,'Usages mobilité'!BN30,"")</f>
        <v/>
      </c>
      <c r="J32" s="254">
        <f>IF($C32="",0,E32*'Usages mobilité'!BQ30)</f>
        <v>0</v>
      </c>
      <c r="K32" s="149" t="str">
        <f>IF('Usages mobilité'!BR30&lt;&gt;0,'Usages mobilité'!BR30,"")</f>
        <v/>
      </c>
      <c r="L32" s="254">
        <f>IF($C32="",0,E32*'Usages mobilité'!BU30)</f>
        <v>0</v>
      </c>
      <c r="M32" s="150">
        <f>IF($C32="",0,'Usages mobilité'!BD30)</f>
        <v>0</v>
      </c>
      <c r="N32" s="255">
        <f>IF($C32="",0,'Usages mobilité'!BE30*$E32)</f>
        <v>0</v>
      </c>
      <c r="O32" s="171" t="str">
        <f>IF(OR(G32=0,H32=0,G32="",H32=""),"",((IF(I32&lt;&gt;"",J32*VLOOKUP(I32,Sources!C$53:D$57,2),0)+IF(K32&lt;&gt;"",L32*VLOOKUP(K32,Sources!C$53:D$57,2),0))-M32*(G32+H32)-N32*Sources!D$51)/1000)</f>
        <v/>
      </c>
      <c r="P32" s="256" t="str">
        <f>IF(OR(G32=0,H32=0,G32="",H32=""),"",(M32*(G32+H32)+N32*Sources!D$51)/1000)</f>
        <v/>
      </c>
      <c r="Q32" s="257" t="str" cm="1">
        <f t="array" ref="Q32">IF('Usages mobilité'!R30&gt;0,"TransportMarchandises", IF('Usages mobilité'!S30&gt;0,"ManipulationMarchandises",IF('Usages mobilité'!T30&gt;0,TransportVoyageurs,"")))</f>
        <v/>
      </c>
      <c r="R32" s="81"/>
      <c r="S32" s="81">
        <f>IF(F32&lt;&gt;0,VLOOKUP(F32,Distribution!H30:I79,2),0)</f>
        <v>0</v>
      </c>
      <c r="T32" s="81">
        <f t="shared" si="0"/>
        <v>0</v>
      </c>
    </row>
    <row r="33" spans="1:20" s="5" customFormat="1" ht="15.6" hidden="1" customHeight="1" outlineLevel="1" x14ac:dyDescent="0.25">
      <c r="A33" s="86" t="str">
        <f>'Usages mobilité'!A31</f>
        <v>Usage mobilité n°28</v>
      </c>
      <c r="B33" s="86" t="str">
        <f>IF('Usages mobilité'!H31&lt;&gt;0,'Usages mobilité'!H31,"")</f>
        <v/>
      </c>
      <c r="C33" s="253" t="str">
        <f>IF('Usages mobilité'!U31&lt;&gt;0,'Usages mobilité'!U31,"")</f>
        <v/>
      </c>
      <c r="D33" s="253" t="str">
        <f>IF('Usages mobilité'!V31&lt;&gt;0,'Usages mobilité'!V31,"")</f>
        <v/>
      </c>
      <c r="E33" s="149">
        <f>'Usages mobilité'!Y31</f>
        <v>0</v>
      </c>
      <c r="F33" s="149">
        <f>'Usages mobilité'!BF31</f>
        <v>0</v>
      </c>
      <c r="G33" s="149">
        <f>IF(F33&lt;&gt;0,VLOOKUP(F33,Distribution!H31:J80,3),0)</f>
        <v>0</v>
      </c>
      <c r="H33" s="149">
        <f>IF(F33&lt;&gt;0,VLOOKUP(F33,Distribution!H31:M80,6),0)</f>
        <v>0</v>
      </c>
      <c r="I33" s="149" t="str">
        <f>IF('Usages mobilité'!BN31&lt;&gt;0,'Usages mobilité'!BN31,"")</f>
        <v/>
      </c>
      <c r="J33" s="254">
        <f>IF($C33="",0,E33*'Usages mobilité'!BQ31)</f>
        <v>0</v>
      </c>
      <c r="K33" s="149" t="str">
        <f>IF('Usages mobilité'!BR31&lt;&gt;0,'Usages mobilité'!BR31,"")</f>
        <v/>
      </c>
      <c r="L33" s="254">
        <f>IF($C33="",0,E33*'Usages mobilité'!BU31)</f>
        <v>0</v>
      </c>
      <c r="M33" s="150">
        <f>IF($C33="",0,'Usages mobilité'!BD31)</f>
        <v>0</v>
      </c>
      <c r="N33" s="255">
        <f>IF($C33="",0,'Usages mobilité'!BE31*$E33)</f>
        <v>0</v>
      </c>
      <c r="O33" s="171" t="str">
        <f>IF(OR(G33=0,H33=0,G33="",H33=""),"",((IF(I33&lt;&gt;"",J33*VLOOKUP(I33,Sources!C$53:D$57,2),0)+IF(K33&lt;&gt;"",L33*VLOOKUP(K33,Sources!C$53:D$57,2),0))-M33*(G33+H33)-N33*Sources!D$51)/1000)</f>
        <v/>
      </c>
      <c r="P33" s="256" t="str">
        <f>IF(OR(G33=0,H33=0,G33="",H33=""),"",(M33*(G33+H33)+N33*Sources!D$51)/1000)</f>
        <v/>
      </c>
      <c r="Q33" s="257" t="str" cm="1">
        <f t="array" ref="Q33">IF('Usages mobilité'!R31&gt;0,"TransportMarchandises", IF('Usages mobilité'!S31&gt;0,"ManipulationMarchandises",IF('Usages mobilité'!T31&gt;0,TransportVoyageurs,"")))</f>
        <v/>
      </c>
      <c r="R33" s="81"/>
      <c r="S33" s="81">
        <f>IF(F33&lt;&gt;0,VLOOKUP(F33,Distribution!H31:I80,2),0)</f>
        <v>0</v>
      </c>
      <c r="T33" s="81">
        <f t="shared" si="0"/>
        <v>0</v>
      </c>
    </row>
    <row r="34" spans="1:20" s="5" customFormat="1" ht="15.6" hidden="1" customHeight="1" outlineLevel="1" x14ac:dyDescent="0.25">
      <c r="A34" s="86" t="str">
        <f>'Usages mobilité'!A32</f>
        <v>Usage mobilité n°29</v>
      </c>
      <c r="B34" s="86" t="str">
        <f>IF('Usages mobilité'!H32&lt;&gt;0,'Usages mobilité'!H32,"")</f>
        <v/>
      </c>
      <c r="C34" s="253" t="str">
        <f>IF('Usages mobilité'!U32&lt;&gt;0,'Usages mobilité'!U32,"")</f>
        <v/>
      </c>
      <c r="D34" s="253" t="str">
        <f>IF('Usages mobilité'!V32&lt;&gt;0,'Usages mobilité'!V32,"")</f>
        <v/>
      </c>
      <c r="E34" s="149">
        <f>'Usages mobilité'!Y32</f>
        <v>0</v>
      </c>
      <c r="F34" s="149">
        <f>'Usages mobilité'!BF32</f>
        <v>0</v>
      </c>
      <c r="G34" s="149">
        <f>IF(F34&lt;&gt;0,VLOOKUP(F34,Distribution!H32:J81,3),0)</f>
        <v>0</v>
      </c>
      <c r="H34" s="149">
        <f>IF(F34&lt;&gt;0,VLOOKUP(F34,Distribution!H32:M81,6),0)</f>
        <v>0</v>
      </c>
      <c r="I34" s="149" t="str">
        <f>IF('Usages mobilité'!BN32&lt;&gt;0,'Usages mobilité'!BN32,"")</f>
        <v/>
      </c>
      <c r="J34" s="254">
        <f>IF($C34="",0,E34*'Usages mobilité'!BQ32)</f>
        <v>0</v>
      </c>
      <c r="K34" s="149" t="str">
        <f>IF('Usages mobilité'!BR32&lt;&gt;0,'Usages mobilité'!BR32,"")</f>
        <v/>
      </c>
      <c r="L34" s="254">
        <f>IF($C34="",0,E34*'Usages mobilité'!BU32)</f>
        <v>0</v>
      </c>
      <c r="M34" s="150">
        <f>IF($C34="",0,'Usages mobilité'!BD32)</f>
        <v>0</v>
      </c>
      <c r="N34" s="255">
        <f>IF($C34="",0,'Usages mobilité'!BE32*$E34)</f>
        <v>0</v>
      </c>
      <c r="O34" s="171" t="str">
        <f>IF(OR(G34=0,H34=0,G34="",H34=""),"",((IF(I34&lt;&gt;"",J34*VLOOKUP(I34,Sources!C$53:D$57,2),0)+IF(K34&lt;&gt;"",L34*VLOOKUP(K34,Sources!C$53:D$57,2),0))-M34*(G34+H34)-N34*Sources!D$51)/1000)</f>
        <v/>
      </c>
      <c r="P34" s="256" t="str">
        <f>IF(OR(G34=0,H34=0,G34="",H34=""),"",(M34*(G34+H34)+N34*Sources!D$51)/1000)</f>
        <v/>
      </c>
      <c r="Q34" s="257" t="str" cm="1">
        <f t="array" ref="Q34">IF('Usages mobilité'!R32&gt;0,"TransportMarchandises", IF('Usages mobilité'!S32&gt;0,"ManipulationMarchandises",IF('Usages mobilité'!T32&gt;0,TransportVoyageurs,"")))</f>
        <v/>
      </c>
      <c r="R34" s="81"/>
      <c r="S34" s="81">
        <f>IF(F34&lt;&gt;0,VLOOKUP(F34,Distribution!H32:I81,2),0)</f>
        <v>0</v>
      </c>
      <c r="T34" s="81">
        <f t="shared" si="0"/>
        <v>0</v>
      </c>
    </row>
    <row r="35" spans="1:20" s="5" customFormat="1" ht="15.6" hidden="1" customHeight="1" outlineLevel="1" x14ac:dyDescent="0.25">
      <c r="A35" s="86" t="str">
        <f>'Usages mobilité'!A33</f>
        <v>Usage mobilité n°30</v>
      </c>
      <c r="B35" s="86" t="str">
        <f>IF('Usages mobilité'!H33&lt;&gt;0,'Usages mobilité'!H33,"")</f>
        <v/>
      </c>
      <c r="C35" s="253" t="str">
        <f>IF('Usages mobilité'!U33&lt;&gt;0,'Usages mobilité'!U33,"")</f>
        <v/>
      </c>
      <c r="D35" s="253" t="str">
        <f>IF('Usages mobilité'!V33&lt;&gt;0,'Usages mobilité'!V33,"")</f>
        <v/>
      </c>
      <c r="E35" s="149">
        <f>'Usages mobilité'!Y33</f>
        <v>0</v>
      </c>
      <c r="F35" s="149">
        <f>'Usages mobilité'!BF33</f>
        <v>0</v>
      </c>
      <c r="G35" s="149">
        <f>IF(F35&lt;&gt;0,VLOOKUP(F35,Distribution!H33:J82,3),0)</f>
        <v>0</v>
      </c>
      <c r="H35" s="149">
        <f>IF(F35&lt;&gt;0,VLOOKUP(F35,Distribution!H33:M82,6),0)</f>
        <v>0</v>
      </c>
      <c r="I35" s="149" t="str">
        <f>IF('Usages mobilité'!BN33&lt;&gt;0,'Usages mobilité'!BN33,"")</f>
        <v/>
      </c>
      <c r="J35" s="254">
        <f>IF($C35="",0,E35*'Usages mobilité'!BQ33)</f>
        <v>0</v>
      </c>
      <c r="K35" s="149" t="str">
        <f>IF('Usages mobilité'!BR33&lt;&gt;0,'Usages mobilité'!BR33,"")</f>
        <v/>
      </c>
      <c r="L35" s="254">
        <f>IF($C35="",0,E35*'Usages mobilité'!BU33)</f>
        <v>0</v>
      </c>
      <c r="M35" s="150">
        <f>IF($C35="",0,'Usages mobilité'!BD33)</f>
        <v>0</v>
      </c>
      <c r="N35" s="255">
        <f>IF($C35="",0,'Usages mobilité'!BE33*$E35)</f>
        <v>0</v>
      </c>
      <c r="O35" s="171" t="str">
        <f>IF(OR(G35=0,H35=0,G35="",H35=""),"",((IF(I35&lt;&gt;"",J35*VLOOKUP(I35,Sources!C$53:D$57,2),0)+IF(K35&lt;&gt;"",L35*VLOOKUP(K35,Sources!C$53:D$57,2),0))-M35*(G35+H35)-N35*Sources!D$51)/1000)</f>
        <v/>
      </c>
      <c r="P35" s="256" t="str">
        <f>IF(OR(G35=0,H35=0,G35="",H35=""),"",(M35*(G35+H35)+N35*Sources!D$51)/1000)</f>
        <v/>
      </c>
      <c r="Q35" s="257" t="str" cm="1">
        <f t="array" ref="Q35">IF('Usages mobilité'!R33&gt;0,"TransportMarchandises", IF('Usages mobilité'!S33&gt;0,"ManipulationMarchandises",IF('Usages mobilité'!T33&gt;0,TransportVoyageurs,"")))</f>
        <v/>
      </c>
      <c r="R35" s="81"/>
      <c r="S35" s="81">
        <f>IF(F35&lt;&gt;0,VLOOKUP(F35,Distribution!H33:I82,2),0)</f>
        <v>0</v>
      </c>
      <c r="T35" s="81">
        <f t="shared" si="0"/>
        <v>0</v>
      </c>
    </row>
    <row r="36" spans="1:20" s="5" customFormat="1" ht="15.6" hidden="1" customHeight="1" outlineLevel="1" x14ac:dyDescent="0.25">
      <c r="A36" s="86" t="str">
        <f>'Usages mobilité'!A34</f>
        <v>Usage mobilité n°31</v>
      </c>
      <c r="B36" s="86" t="str">
        <f>IF('Usages mobilité'!H34&lt;&gt;0,'Usages mobilité'!H34,"")</f>
        <v/>
      </c>
      <c r="C36" s="253" t="str">
        <f>IF('Usages mobilité'!U34&lt;&gt;0,'Usages mobilité'!U34,"")</f>
        <v/>
      </c>
      <c r="D36" s="253" t="str">
        <f>IF('Usages mobilité'!V34&lt;&gt;0,'Usages mobilité'!V34,"")</f>
        <v/>
      </c>
      <c r="E36" s="149">
        <f>'Usages mobilité'!Y34</f>
        <v>0</v>
      </c>
      <c r="F36" s="149">
        <f>'Usages mobilité'!BF34</f>
        <v>0</v>
      </c>
      <c r="G36" s="149">
        <f>IF(F36&lt;&gt;0,VLOOKUP(F36,Distribution!H34:J83,3),0)</f>
        <v>0</v>
      </c>
      <c r="H36" s="149">
        <f>IF(F36&lt;&gt;0,VLOOKUP(F36,Distribution!H34:M83,6),0)</f>
        <v>0</v>
      </c>
      <c r="I36" s="149" t="str">
        <f>IF('Usages mobilité'!BN34&lt;&gt;0,'Usages mobilité'!BN34,"")</f>
        <v/>
      </c>
      <c r="J36" s="254">
        <f>IF($C36="",0,E36*'Usages mobilité'!BQ34)</f>
        <v>0</v>
      </c>
      <c r="K36" s="149" t="str">
        <f>IF('Usages mobilité'!BR34&lt;&gt;0,'Usages mobilité'!BR34,"")</f>
        <v/>
      </c>
      <c r="L36" s="254">
        <f>IF($C36="",0,E36*'Usages mobilité'!BU34)</f>
        <v>0</v>
      </c>
      <c r="M36" s="150">
        <f>IF($C36="",0,'Usages mobilité'!BD34)</f>
        <v>0</v>
      </c>
      <c r="N36" s="255">
        <f>IF($C36="",0,'Usages mobilité'!BE34*$E36)</f>
        <v>0</v>
      </c>
      <c r="O36" s="171" t="str">
        <f>IF(OR(G36=0,H36=0,G36="",H36=""),"",((IF(I36&lt;&gt;"",J36*VLOOKUP(I36,Sources!C$53:D$57,2),0)+IF(K36&lt;&gt;"",L36*VLOOKUP(K36,Sources!C$53:D$57,2),0))-M36*(G36+H36)-N36*Sources!D$51)/1000)</f>
        <v/>
      </c>
      <c r="P36" s="256" t="str">
        <f>IF(OR(G36=0,H36=0,G36="",H36=""),"",(M36*(G36+H36)+N36*Sources!D$51)/1000)</f>
        <v/>
      </c>
      <c r="Q36" s="257" t="str" cm="1">
        <f t="array" ref="Q36">IF('Usages mobilité'!R34&gt;0,"TransportMarchandises", IF('Usages mobilité'!S34&gt;0,"ManipulationMarchandises",IF('Usages mobilité'!T34&gt;0,TransportVoyageurs,"")))</f>
        <v/>
      </c>
      <c r="R36" s="81"/>
      <c r="S36" s="81">
        <f>IF(F36&lt;&gt;0,VLOOKUP(F36,Distribution!H34:I83,2),0)</f>
        <v>0</v>
      </c>
      <c r="T36" s="81">
        <f t="shared" si="0"/>
        <v>0</v>
      </c>
    </row>
    <row r="37" spans="1:20" s="5" customFormat="1" ht="15.6" hidden="1" customHeight="1" outlineLevel="1" x14ac:dyDescent="0.25">
      <c r="A37" s="86" t="str">
        <f>'Usages mobilité'!A35</f>
        <v>Usage mobilité n°32</v>
      </c>
      <c r="B37" s="86" t="str">
        <f>IF('Usages mobilité'!H35&lt;&gt;0,'Usages mobilité'!H35,"")</f>
        <v/>
      </c>
      <c r="C37" s="253" t="str">
        <f>IF('Usages mobilité'!U35&lt;&gt;0,'Usages mobilité'!U35,"")</f>
        <v/>
      </c>
      <c r="D37" s="253" t="str">
        <f>IF('Usages mobilité'!V35&lt;&gt;0,'Usages mobilité'!V35,"")</f>
        <v/>
      </c>
      <c r="E37" s="149">
        <f>'Usages mobilité'!Y35</f>
        <v>0</v>
      </c>
      <c r="F37" s="149">
        <f>'Usages mobilité'!BF35</f>
        <v>0</v>
      </c>
      <c r="G37" s="149">
        <f>IF(F37&lt;&gt;0,VLOOKUP(F37,Distribution!H35:J84,3),0)</f>
        <v>0</v>
      </c>
      <c r="H37" s="149">
        <f>IF(F37&lt;&gt;0,VLOOKUP(F37,Distribution!H35:M84,6),0)</f>
        <v>0</v>
      </c>
      <c r="I37" s="149" t="str">
        <f>IF('Usages mobilité'!BN35&lt;&gt;0,'Usages mobilité'!BN35,"")</f>
        <v/>
      </c>
      <c r="J37" s="254">
        <f>IF($C37="",0,E37*'Usages mobilité'!BQ35)</f>
        <v>0</v>
      </c>
      <c r="K37" s="149" t="str">
        <f>IF('Usages mobilité'!BR35&lt;&gt;0,'Usages mobilité'!BR35,"")</f>
        <v/>
      </c>
      <c r="L37" s="254">
        <f>IF($C37="",0,E37*'Usages mobilité'!BU35)</f>
        <v>0</v>
      </c>
      <c r="M37" s="150">
        <f>IF($C37="",0,'Usages mobilité'!BD35)</f>
        <v>0</v>
      </c>
      <c r="N37" s="255">
        <f>IF($C37="",0,'Usages mobilité'!BE35*$E37)</f>
        <v>0</v>
      </c>
      <c r="O37" s="171" t="str">
        <f>IF(OR(G37=0,H37=0,G37="",H37=""),"",((IF(I37&lt;&gt;"",J37*VLOOKUP(I37,Sources!C$53:D$57,2),0)+IF(K37&lt;&gt;"",L37*VLOOKUP(K37,Sources!C$53:D$57,2),0))-M37*(G37+H37)-N37*Sources!D$51)/1000)</f>
        <v/>
      </c>
      <c r="P37" s="256" t="str">
        <f>IF(OR(G37=0,H37=0,G37="",H37=""),"",(M37*(G37+H37)+N37*Sources!D$51)/1000)</f>
        <v/>
      </c>
      <c r="Q37" s="257" t="str" cm="1">
        <f t="array" ref="Q37">IF('Usages mobilité'!R35&gt;0,"TransportMarchandises", IF('Usages mobilité'!S35&gt;0,"ManipulationMarchandises",IF('Usages mobilité'!T35&gt;0,TransportVoyageurs,"")))</f>
        <v/>
      </c>
      <c r="R37" s="81"/>
      <c r="S37" s="81">
        <f>IF(F37&lt;&gt;0,VLOOKUP(F37,Distribution!H35:I84,2),0)</f>
        <v>0</v>
      </c>
      <c r="T37" s="81">
        <f t="shared" si="0"/>
        <v>0</v>
      </c>
    </row>
    <row r="38" spans="1:20" s="5" customFormat="1" ht="15.6" hidden="1" customHeight="1" outlineLevel="1" x14ac:dyDescent="0.25">
      <c r="A38" s="86" t="str">
        <f>'Usages mobilité'!A36</f>
        <v>Usage mobilité n°33</v>
      </c>
      <c r="B38" s="86" t="str">
        <f>IF('Usages mobilité'!H36&lt;&gt;0,'Usages mobilité'!H36,"")</f>
        <v/>
      </c>
      <c r="C38" s="253" t="str">
        <f>IF('Usages mobilité'!U36&lt;&gt;0,'Usages mobilité'!U36,"")</f>
        <v/>
      </c>
      <c r="D38" s="253" t="str">
        <f>IF('Usages mobilité'!V36&lt;&gt;0,'Usages mobilité'!V36,"")</f>
        <v/>
      </c>
      <c r="E38" s="149">
        <f>'Usages mobilité'!Y36</f>
        <v>0</v>
      </c>
      <c r="F38" s="149">
        <f>'Usages mobilité'!BF36</f>
        <v>0</v>
      </c>
      <c r="G38" s="149">
        <f>IF(F38&lt;&gt;0,VLOOKUP(F38,Distribution!H36:J85,3),0)</f>
        <v>0</v>
      </c>
      <c r="H38" s="149">
        <f>IF(F38&lt;&gt;0,VLOOKUP(F38,Distribution!H36:M85,6),0)</f>
        <v>0</v>
      </c>
      <c r="I38" s="149" t="str">
        <f>IF('Usages mobilité'!BN36&lt;&gt;0,'Usages mobilité'!BN36,"")</f>
        <v/>
      </c>
      <c r="J38" s="254">
        <f>IF($C38="",0,E38*'Usages mobilité'!BQ36)</f>
        <v>0</v>
      </c>
      <c r="K38" s="149" t="str">
        <f>IF('Usages mobilité'!BR36&lt;&gt;0,'Usages mobilité'!BR36,"")</f>
        <v/>
      </c>
      <c r="L38" s="254">
        <f>IF($C38="",0,E38*'Usages mobilité'!BU36)</f>
        <v>0</v>
      </c>
      <c r="M38" s="150">
        <f>IF($C38="",0,'Usages mobilité'!BD36)</f>
        <v>0</v>
      </c>
      <c r="N38" s="255">
        <f>IF($C38="",0,'Usages mobilité'!BE36*$E38)</f>
        <v>0</v>
      </c>
      <c r="O38" s="171" t="str">
        <f>IF(OR(G38=0,H38=0,G38="",H38=""),"",((IF(I38&lt;&gt;"",J38*VLOOKUP(I38,Sources!C$53:D$57,2),0)+IF(K38&lt;&gt;"",L38*VLOOKUP(K38,Sources!C$53:D$57,2),0))-M38*(G38+H38)-N38*Sources!D$51)/1000)</f>
        <v/>
      </c>
      <c r="P38" s="256" t="str">
        <f>IF(OR(G38=0,H38=0,G38="",H38=""),"",(M38*(G38+H38)+N38*Sources!D$51)/1000)</f>
        <v/>
      </c>
      <c r="Q38" s="257" t="str" cm="1">
        <f t="array" ref="Q38">IF('Usages mobilité'!R36&gt;0,"TransportMarchandises", IF('Usages mobilité'!S36&gt;0,"ManipulationMarchandises",IF('Usages mobilité'!T36&gt;0,TransportVoyageurs,"")))</f>
        <v/>
      </c>
      <c r="R38" s="81"/>
      <c r="S38" s="81">
        <f>IF(F38&lt;&gt;0,VLOOKUP(F38,Distribution!H36:I85,2),0)</f>
        <v>0</v>
      </c>
      <c r="T38" s="81">
        <f t="shared" si="0"/>
        <v>0</v>
      </c>
    </row>
    <row r="39" spans="1:20" s="5" customFormat="1" ht="15.6" hidden="1" customHeight="1" outlineLevel="1" x14ac:dyDescent="0.25">
      <c r="A39" s="86" t="str">
        <f>'Usages mobilité'!A37</f>
        <v>Usage mobilité n°34</v>
      </c>
      <c r="B39" s="86" t="str">
        <f>IF('Usages mobilité'!H37&lt;&gt;0,'Usages mobilité'!H37,"")</f>
        <v/>
      </c>
      <c r="C39" s="253" t="str">
        <f>IF('Usages mobilité'!U37&lt;&gt;0,'Usages mobilité'!U37,"")</f>
        <v/>
      </c>
      <c r="D39" s="253" t="str">
        <f>IF('Usages mobilité'!V37&lt;&gt;0,'Usages mobilité'!V37,"")</f>
        <v/>
      </c>
      <c r="E39" s="149">
        <f>'Usages mobilité'!Y37</f>
        <v>0</v>
      </c>
      <c r="F39" s="149">
        <f>'Usages mobilité'!BF37</f>
        <v>0</v>
      </c>
      <c r="G39" s="149">
        <f>IF(F39&lt;&gt;0,VLOOKUP(F39,Distribution!H37:J86,3),0)</f>
        <v>0</v>
      </c>
      <c r="H39" s="149">
        <f>IF(F39&lt;&gt;0,VLOOKUP(F39,Distribution!H37:M86,6),0)</f>
        <v>0</v>
      </c>
      <c r="I39" s="149" t="str">
        <f>IF('Usages mobilité'!BN37&lt;&gt;0,'Usages mobilité'!BN37,"")</f>
        <v/>
      </c>
      <c r="J39" s="254">
        <f>IF($C39="",0,E39*'Usages mobilité'!BQ37)</f>
        <v>0</v>
      </c>
      <c r="K39" s="149" t="str">
        <f>IF('Usages mobilité'!BR37&lt;&gt;0,'Usages mobilité'!BR37,"")</f>
        <v/>
      </c>
      <c r="L39" s="254">
        <f>IF($C39="",0,E39*'Usages mobilité'!BU37)</f>
        <v>0</v>
      </c>
      <c r="M39" s="150">
        <f>IF($C39="",0,'Usages mobilité'!BD37)</f>
        <v>0</v>
      </c>
      <c r="N39" s="255">
        <f>IF($C39="",0,'Usages mobilité'!BE37*$E39)</f>
        <v>0</v>
      </c>
      <c r="O39" s="171" t="str">
        <f>IF(OR(G39=0,H39=0,G39="",H39=""),"",((IF(I39&lt;&gt;"",J39*VLOOKUP(I39,Sources!C$53:D$57,2),0)+IF(K39&lt;&gt;"",L39*VLOOKUP(K39,Sources!C$53:D$57,2),0))-M39*(G39+H39)-N39*Sources!D$51)/1000)</f>
        <v/>
      </c>
      <c r="P39" s="256" t="str">
        <f>IF(OR(G39=0,H39=0,G39="",H39=""),"",(M39*(G39+H39)+N39*Sources!D$51)/1000)</f>
        <v/>
      </c>
      <c r="Q39" s="257" t="str" cm="1">
        <f t="array" ref="Q39">IF('Usages mobilité'!R37&gt;0,"TransportMarchandises", IF('Usages mobilité'!S37&gt;0,"ManipulationMarchandises",IF('Usages mobilité'!T37&gt;0,TransportVoyageurs,"")))</f>
        <v/>
      </c>
      <c r="R39" s="81"/>
      <c r="S39" s="81">
        <f>IF(F39&lt;&gt;0,VLOOKUP(F39,Distribution!H37:I86,2),0)</f>
        <v>0</v>
      </c>
      <c r="T39" s="81">
        <f t="shared" si="0"/>
        <v>0</v>
      </c>
    </row>
    <row r="40" spans="1:20" s="5" customFormat="1" ht="15.6" hidden="1" customHeight="1" outlineLevel="1" x14ac:dyDescent="0.25">
      <c r="A40" s="86" t="str">
        <f>'Usages mobilité'!A38</f>
        <v>Usage mobilité n°35</v>
      </c>
      <c r="B40" s="86" t="str">
        <f>IF('Usages mobilité'!H38&lt;&gt;0,'Usages mobilité'!H38,"")</f>
        <v/>
      </c>
      <c r="C40" s="253" t="str">
        <f>IF('Usages mobilité'!U38&lt;&gt;0,'Usages mobilité'!U38,"")</f>
        <v/>
      </c>
      <c r="D40" s="253" t="str">
        <f>IF('Usages mobilité'!V38&lt;&gt;0,'Usages mobilité'!V38,"")</f>
        <v/>
      </c>
      <c r="E40" s="149">
        <f>'Usages mobilité'!Y38</f>
        <v>0</v>
      </c>
      <c r="F40" s="149">
        <f>'Usages mobilité'!BF38</f>
        <v>0</v>
      </c>
      <c r="G40" s="149">
        <f>IF(F40&lt;&gt;0,VLOOKUP(F40,Distribution!H38:J87,3),0)</f>
        <v>0</v>
      </c>
      <c r="H40" s="149">
        <f>IF(F40&lt;&gt;0,VLOOKUP(F40,Distribution!H38:M87,6),0)</f>
        <v>0</v>
      </c>
      <c r="I40" s="149" t="str">
        <f>IF('Usages mobilité'!BN38&lt;&gt;0,'Usages mobilité'!BN38,"")</f>
        <v/>
      </c>
      <c r="J40" s="254">
        <f>IF($C40="",0,E40*'Usages mobilité'!BQ38)</f>
        <v>0</v>
      </c>
      <c r="K40" s="149" t="str">
        <f>IF('Usages mobilité'!BR38&lt;&gt;0,'Usages mobilité'!BR38,"")</f>
        <v/>
      </c>
      <c r="L40" s="254">
        <f>IF($C40="",0,E40*'Usages mobilité'!BU38)</f>
        <v>0</v>
      </c>
      <c r="M40" s="150">
        <f>IF($C40="",0,'Usages mobilité'!BD38)</f>
        <v>0</v>
      </c>
      <c r="N40" s="255">
        <f>IF($C40="",0,'Usages mobilité'!BE38*$E40)</f>
        <v>0</v>
      </c>
      <c r="O40" s="171" t="str">
        <f>IF(OR(G40=0,H40=0,G40="",H40=""),"",((IF(I40&lt;&gt;"",J40*VLOOKUP(I40,Sources!C$53:D$57,2),0)+IF(K40&lt;&gt;"",L40*VLOOKUP(K40,Sources!C$53:D$57,2),0))-M40*(G40+H40)-N40*Sources!D$51)/1000)</f>
        <v/>
      </c>
      <c r="P40" s="256" t="str">
        <f>IF(OR(G40=0,H40=0,G40="",H40=""),"",(M40*(G40+H40)+N40*Sources!D$51)/1000)</f>
        <v/>
      </c>
      <c r="Q40" s="257" t="str" cm="1">
        <f t="array" ref="Q40">IF('Usages mobilité'!R38&gt;0,"TransportMarchandises", IF('Usages mobilité'!S38&gt;0,"ManipulationMarchandises",IF('Usages mobilité'!T38&gt;0,TransportVoyageurs,"")))</f>
        <v/>
      </c>
      <c r="R40" s="81"/>
      <c r="S40" s="81">
        <f>IF(F40&lt;&gt;0,VLOOKUP(F40,Distribution!H38:I87,2),0)</f>
        <v>0</v>
      </c>
      <c r="T40" s="81">
        <f t="shared" si="0"/>
        <v>0</v>
      </c>
    </row>
    <row r="41" spans="1:20" s="5" customFormat="1" ht="15.6" hidden="1" customHeight="1" outlineLevel="1" x14ac:dyDescent="0.25">
      <c r="A41" s="86" t="str">
        <f>'Usages mobilité'!A39</f>
        <v>Usage mobilité n°36</v>
      </c>
      <c r="B41" s="86" t="str">
        <f>IF('Usages mobilité'!H39&lt;&gt;0,'Usages mobilité'!H39,"")</f>
        <v/>
      </c>
      <c r="C41" s="253" t="str">
        <f>IF('Usages mobilité'!U39&lt;&gt;0,'Usages mobilité'!U39,"")</f>
        <v/>
      </c>
      <c r="D41" s="253" t="str">
        <f>IF('Usages mobilité'!V39&lt;&gt;0,'Usages mobilité'!V39,"")</f>
        <v/>
      </c>
      <c r="E41" s="149">
        <f>'Usages mobilité'!Y39</f>
        <v>0</v>
      </c>
      <c r="F41" s="149">
        <f>'Usages mobilité'!BF39</f>
        <v>0</v>
      </c>
      <c r="G41" s="149">
        <f>IF(F41&lt;&gt;0,VLOOKUP(F41,Distribution!H39:J88,3),0)</f>
        <v>0</v>
      </c>
      <c r="H41" s="149">
        <f>IF(F41&lt;&gt;0,VLOOKUP(F41,Distribution!H39:M88,6),0)</f>
        <v>0</v>
      </c>
      <c r="I41" s="149" t="str">
        <f>IF('Usages mobilité'!BN39&lt;&gt;0,'Usages mobilité'!BN39,"")</f>
        <v/>
      </c>
      <c r="J41" s="254">
        <f>IF($C41="",0,E41*'Usages mobilité'!BQ39)</f>
        <v>0</v>
      </c>
      <c r="K41" s="149" t="str">
        <f>IF('Usages mobilité'!BR39&lt;&gt;0,'Usages mobilité'!BR39,"")</f>
        <v/>
      </c>
      <c r="L41" s="254">
        <f>IF($C41="",0,E41*'Usages mobilité'!BU39)</f>
        <v>0</v>
      </c>
      <c r="M41" s="150">
        <f>IF($C41="",0,'Usages mobilité'!BD39)</f>
        <v>0</v>
      </c>
      <c r="N41" s="255">
        <f>IF($C41="",0,'Usages mobilité'!BE39*$E41)</f>
        <v>0</v>
      </c>
      <c r="O41" s="171" t="str">
        <f>IF(OR(G41=0,H41=0,G41="",H41=""),"",((IF(I41&lt;&gt;"",J41*VLOOKUP(I41,Sources!C$53:D$57,2),0)+IF(K41&lt;&gt;"",L41*VLOOKUP(K41,Sources!C$53:D$57,2),0))-M41*(G41+H41)-N41*Sources!D$51)/1000)</f>
        <v/>
      </c>
      <c r="P41" s="256" t="str">
        <f>IF(OR(G41=0,H41=0,G41="",H41=""),"",(M41*(G41+H41)+N41*Sources!D$51)/1000)</f>
        <v/>
      </c>
      <c r="Q41" s="257" t="str" cm="1">
        <f t="array" ref="Q41">IF('Usages mobilité'!R39&gt;0,"TransportMarchandises", IF('Usages mobilité'!S39&gt;0,"ManipulationMarchandises",IF('Usages mobilité'!T39&gt;0,TransportVoyageurs,"")))</f>
        <v/>
      </c>
      <c r="R41" s="81"/>
      <c r="S41" s="81">
        <f>IF(F41&lt;&gt;0,VLOOKUP(F41,Distribution!H39:I88,2),0)</f>
        <v>0</v>
      </c>
      <c r="T41" s="81">
        <f t="shared" si="0"/>
        <v>0</v>
      </c>
    </row>
    <row r="42" spans="1:20" s="5" customFormat="1" ht="15.6" hidden="1" customHeight="1" outlineLevel="1" x14ac:dyDescent="0.25">
      <c r="A42" s="86" t="str">
        <f>'Usages mobilité'!A40</f>
        <v>Usage mobilité n°37</v>
      </c>
      <c r="B42" s="86" t="str">
        <f>IF('Usages mobilité'!H40&lt;&gt;0,'Usages mobilité'!H40,"")</f>
        <v/>
      </c>
      <c r="C42" s="253" t="str">
        <f>IF('Usages mobilité'!U40&lt;&gt;0,'Usages mobilité'!U40,"")</f>
        <v/>
      </c>
      <c r="D42" s="253" t="str">
        <f>IF('Usages mobilité'!V40&lt;&gt;0,'Usages mobilité'!V40,"")</f>
        <v/>
      </c>
      <c r="E42" s="149">
        <f>'Usages mobilité'!Y40</f>
        <v>0</v>
      </c>
      <c r="F42" s="149">
        <f>'Usages mobilité'!BF40</f>
        <v>0</v>
      </c>
      <c r="G42" s="149">
        <f>IF(F42&lt;&gt;0,VLOOKUP(F42,Distribution!H40:J89,3),0)</f>
        <v>0</v>
      </c>
      <c r="H42" s="149">
        <f>IF(F42&lt;&gt;0,VLOOKUP(F42,Distribution!H40:M89,6),0)</f>
        <v>0</v>
      </c>
      <c r="I42" s="149" t="str">
        <f>IF('Usages mobilité'!BN40&lt;&gt;0,'Usages mobilité'!BN40,"")</f>
        <v/>
      </c>
      <c r="J42" s="254">
        <f>IF($C42="",0,E42*'Usages mobilité'!BQ40)</f>
        <v>0</v>
      </c>
      <c r="K42" s="149" t="str">
        <f>IF('Usages mobilité'!BR40&lt;&gt;0,'Usages mobilité'!BR40,"")</f>
        <v/>
      </c>
      <c r="L42" s="254">
        <f>IF($C42="",0,E42*'Usages mobilité'!BU40)</f>
        <v>0</v>
      </c>
      <c r="M42" s="150">
        <f>IF($C42="",0,'Usages mobilité'!BD40)</f>
        <v>0</v>
      </c>
      <c r="N42" s="255">
        <f>IF($C42="",0,'Usages mobilité'!BE40*$E42)</f>
        <v>0</v>
      </c>
      <c r="O42" s="171" t="str">
        <f>IF(OR(G42=0,H42=0,G42="",H42=""),"",((IF(I42&lt;&gt;"",J42*VLOOKUP(I42,Sources!C$53:D$57,2),0)+IF(K42&lt;&gt;"",L42*VLOOKUP(K42,Sources!C$53:D$57,2),0))-M42*(G42+H42)-N42*Sources!D$51)/1000)</f>
        <v/>
      </c>
      <c r="P42" s="256" t="str">
        <f>IF(OR(G42=0,H42=0,G42="",H42=""),"",(M42*(G42+H42)+N42*Sources!D$51)/1000)</f>
        <v/>
      </c>
      <c r="Q42" s="257" t="str" cm="1">
        <f t="array" ref="Q42">IF('Usages mobilité'!R40&gt;0,"TransportMarchandises", IF('Usages mobilité'!S40&gt;0,"ManipulationMarchandises",IF('Usages mobilité'!T40&gt;0,TransportVoyageurs,"")))</f>
        <v/>
      </c>
      <c r="R42" s="81"/>
      <c r="S42" s="81">
        <f>IF(F42&lt;&gt;0,VLOOKUP(F42,Distribution!H40:I89,2),0)</f>
        <v>0</v>
      </c>
      <c r="T42" s="81">
        <f t="shared" si="0"/>
        <v>0</v>
      </c>
    </row>
    <row r="43" spans="1:20" s="5" customFormat="1" ht="15.6" hidden="1" customHeight="1" outlineLevel="1" x14ac:dyDescent="0.25">
      <c r="A43" s="86" t="str">
        <f>'Usages mobilité'!A41</f>
        <v>Usage mobilité n°38</v>
      </c>
      <c r="B43" s="86" t="str">
        <f>IF('Usages mobilité'!H41&lt;&gt;0,'Usages mobilité'!H41,"")</f>
        <v/>
      </c>
      <c r="C43" s="253" t="str">
        <f>IF('Usages mobilité'!U41&lt;&gt;0,'Usages mobilité'!U41,"")</f>
        <v/>
      </c>
      <c r="D43" s="253" t="str">
        <f>IF('Usages mobilité'!V41&lt;&gt;0,'Usages mobilité'!V41,"")</f>
        <v/>
      </c>
      <c r="E43" s="149">
        <f>'Usages mobilité'!Y41</f>
        <v>0</v>
      </c>
      <c r="F43" s="149">
        <f>'Usages mobilité'!BF41</f>
        <v>0</v>
      </c>
      <c r="G43" s="149">
        <f>IF(F43&lt;&gt;0,VLOOKUP(F43,Distribution!H41:J90,3),0)</f>
        <v>0</v>
      </c>
      <c r="H43" s="149">
        <f>IF(F43&lt;&gt;0,VLOOKUP(F43,Distribution!H41:M90,6),0)</f>
        <v>0</v>
      </c>
      <c r="I43" s="149" t="str">
        <f>IF('Usages mobilité'!BN41&lt;&gt;0,'Usages mobilité'!BN41,"")</f>
        <v/>
      </c>
      <c r="J43" s="254">
        <f>IF($C43="",0,E43*'Usages mobilité'!BQ41)</f>
        <v>0</v>
      </c>
      <c r="K43" s="149" t="str">
        <f>IF('Usages mobilité'!BR41&lt;&gt;0,'Usages mobilité'!BR41,"")</f>
        <v/>
      </c>
      <c r="L43" s="254">
        <f>IF($C43="",0,E43*'Usages mobilité'!BU41)</f>
        <v>0</v>
      </c>
      <c r="M43" s="150">
        <f>IF($C43="",0,'Usages mobilité'!BD41)</f>
        <v>0</v>
      </c>
      <c r="N43" s="255">
        <f>IF($C43="",0,'Usages mobilité'!BE41*$E43)</f>
        <v>0</v>
      </c>
      <c r="O43" s="171" t="str">
        <f>IF(OR(G43=0,H43=0,G43="",H43=""),"",((IF(I43&lt;&gt;"",J43*VLOOKUP(I43,Sources!C$53:D$57,2),0)+IF(K43&lt;&gt;"",L43*VLOOKUP(K43,Sources!C$53:D$57,2),0))-M43*(G43+H43)-N43*Sources!D$51)/1000)</f>
        <v/>
      </c>
      <c r="P43" s="256" t="str">
        <f>IF(OR(G43=0,H43=0,G43="",H43=""),"",(M43*(G43+H43)+N43*Sources!D$51)/1000)</f>
        <v/>
      </c>
      <c r="Q43" s="257" t="str" cm="1">
        <f t="array" ref="Q43">IF('Usages mobilité'!R41&gt;0,"TransportMarchandises", IF('Usages mobilité'!S41&gt;0,"ManipulationMarchandises",IF('Usages mobilité'!T41&gt;0,TransportVoyageurs,"")))</f>
        <v/>
      </c>
      <c r="R43" s="81"/>
      <c r="S43" s="81">
        <f>IF(F43&lt;&gt;0,VLOOKUP(F43,Distribution!H41:I90,2),0)</f>
        <v>0</v>
      </c>
      <c r="T43" s="81">
        <f t="shared" si="0"/>
        <v>0</v>
      </c>
    </row>
    <row r="44" spans="1:20" s="5" customFormat="1" ht="15.6" hidden="1" customHeight="1" outlineLevel="1" x14ac:dyDescent="0.25">
      <c r="A44" s="86" t="str">
        <f>'Usages mobilité'!A42</f>
        <v>Usage mobilité n°39</v>
      </c>
      <c r="B44" s="86" t="str">
        <f>IF('Usages mobilité'!H42&lt;&gt;0,'Usages mobilité'!H42,"")</f>
        <v/>
      </c>
      <c r="C44" s="253" t="str">
        <f>IF('Usages mobilité'!U42&lt;&gt;0,'Usages mobilité'!U42,"")</f>
        <v/>
      </c>
      <c r="D44" s="253" t="str">
        <f>IF('Usages mobilité'!V42&lt;&gt;0,'Usages mobilité'!V42,"")</f>
        <v/>
      </c>
      <c r="E44" s="149">
        <f>'Usages mobilité'!Y42</f>
        <v>0</v>
      </c>
      <c r="F44" s="149">
        <f>'Usages mobilité'!BF42</f>
        <v>0</v>
      </c>
      <c r="G44" s="149">
        <f>IF(F44&lt;&gt;0,VLOOKUP(F44,Distribution!H42:J91,3),0)</f>
        <v>0</v>
      </c>
      <c r="H44" s="149">
        <f>IF(F44&lt;&gt;0,VLOOKUP(F44,Distribution!H42:M91,6),0)</f>
        <v>0</v>
      </c>
      <c r="I44" s="149" t="str">
        <f>IF('Usages mobilité'!BN42&lt;&gt;0,'Usages mobilité'!BN42,"")</f>
        <v/>
      </c>
      <c r="J44" s="254">
        <f>IF($C44="",0,E44*'Usages mobilité'!BQ42)</f>
        <v>0</v>
      </c>
      <c r="K44" s="149" t="str">
        <f>IF('Usages mobilité'!BR42&lt;&gt;0,'Usages mobilité'!BR42,"")</f>
        <v/>
      </c>
      <c r="L44" s="254">
        <f>IF($C44="",0,E44*'Usages mobilité'!BU42)</f>
        <v>0</v>
      </c>
      <c r="M44" s="150">
        <f>IF($C44="",0,'Usages mobilité'!BD42)</f>
        <v>0</v>
      </c>
      <c r="N44" s="255">
        <f>IF($C44="",0,'Usages mobilité'!BE42*$E44)</f>
        <v>0</v>
      </c>
      <c r="O44" s="171" t="str">
        <f>IF(OR(G44=0,H44=0,G44="",H44=""),"",((IF(I44&lt;&gt;"",J44*VLOOKUP(I44,Sources!C$53:D$57,2),0)+IF(K44&lt;&gt;"",L44*VLOOKUP(K44,Sources!C$53:D$57,2),0))-M44*(G44+H44)-N44*Sources!D$51)/1000)</f>
        <v/>
      </c>
      <c r="P44" s="256" t="str">
        <f>IF(OR(G44=0,H44=0,G44="",H44=""),"",(M44*(G44+H44)+N44*Sources!D$51)/1000)</f>
        <v/>
      </c>
      <c r="Q44" s="257" t="str" cm="1">
        <f t="array" ref="Q44">IF('Usages mobilité'!R42&gt;0,"TransportMarchandises", IF('Usages mobilité'!S42&gt;0,"ManipulationMarchandises",IF('Usages mobilité'!T42&gt;0,TransportVoyageurs,"")))</f>
        <v/>
      </c>
      <c r="R44" s="81"/>
      <c r="S44" s="81">
        <f>IF(F44&lt;&gt;0,VLOOKUP(F44,Distribution!H42:I91,2),0)</f>
        <v>0</v>
      </c>
      <c r="T44" s="81">
        <f t="shared" si="0"/>
        <v>0</v>
      </c>
    </row>
    <row r="45" spans="1:20" s="5" customFormat="1" ht="15.6" hidden="1" customHeight="1" outlineLevel="1" x14ac:dyDescent="0.25">
      <c r="A45" s="86" t="str">
        <f>'Usages mobilité'!A43</f>
        <v>Usage mobilité n°40</v>
      </c>
      <c r="B45" s="86" t="str">
        <f>IF('Usages mobilité'!H43&lt;&gt;0,'Usages mobilité'!H43,"")</f>
        <v/>
      </c>
      <c r="C45" s="253" t="str">
        <f>IF('Usages mobilité'!U43&lt;&gt;0,'Usages mobilité'!U43,"")</f>
        <v/>
      </c>
      <c r="D45" s="253" t="str">
        <f>IF('Usages mobilité'!V43&lt;&gt;0,'Usages mobilité'!V43,"")</f>
        <v/>
      </c>
      <c r="E45" s="149">
        <f>'Usages mobilité'!Y43</f>
        <v>0</v>
      </c>
      <c r="F45" s="149">
        <f>'Usages mobilité'!BF43</f>
        <v>0</v>
      </c>
      <c r="G45" s="149">
        <f>IF(F45&lt;&gt;0,VLOOKUP(F45,Distribution!H43:J92,3),0)</f>
        <v>0</v>
      </c>
      <c r="H45" s="149">
        <f>IF(F45&lt;&gt;0,VLOOKUP(F45,Distribution!H43:M92,6),0)</f>
        <v>0</v>
      </c>
      <c r="I45" s="149" t="str">
        <f>IF('Usages mobilité'!BN43&lt;&gt;0,'Usages mobilité'!BN43,"")</f>
        <v/>
      </c>
      <c r="J45" s="254">
        <f>IF($C45="",0,E45*'Usages mobilité'!BQ43)</f>
        <v>0</v>
      </c>
      <c r="K45" s="149" t="str">
        <f>IF('Usages mobilité'!BR43&lt;&gt;0,'Usages mobilité'!BR43,"")</f>
        <v/>
      </c>
      <c r="L45" s="254">
        <f>IF($C45="",0,E45*'Usages mobilité'!BU43)</f>
        <v>0</v>
      </c>
      <c r="M45" s="150">
        <f>IF($C45="",0,'Usages mobilité'!BD43)</f>
        <v>0</v>
      </c>
      <c r="N45" s="255">
        <f>IF($C45="",0,'Usages mobilité'!BE43*$E45)</f>
        <v>0</v>
      </c>
      <c r="O45" s="171" t="str">
        <f>IF(OR(G45=0,H45=0,G45="",H45=""),"",((IF(I45&lt;&gt;"",J45*VLOOKUP(I45,Sources!C$53:D$57,2),0)+IF(K45&lt;&gt;"",L45*VLOOKUP(K45,Sources!C$53:D$57,2),0))-M45*(G45+H45)-N45*Sources!D$51)/1000)</f>
        <v/>
      </c>
      <c r="P45" s="256" t="str">
        <f>IF(OR(G45=0,H45=0,G45="",H45=""),"",(M45*(G45+H45)+N45*Sources!D$51)/1000)</f>
        <v/>
      </c>
      <c r="Q45" s="257" t="str" cm="1">
        <f t="array" ref="Q45">IF('Usages mobilité'!R43&gt;0,"TransportMarchandises", IF('Usages mobilité'!S43&gt;0,"ManipulationMarchandises",IF('Usages mobilité'!T43&gt;0,TransportVoyageurs,"")))</f>
        <v/>
      </c>
      <c r="R45" s="81"/>
      <c r="S45" s="81">
        <f>IF(F45&lt;&gt;0,VLOOKUP(F45,Distribution!H43:I92,2),0)</f>
        <v>0</v>
      </c>
      <c r="T45" s="81">
        <f t="shared" si="0"/>
        <v>0</v>
      </c>
    </row>
    <row r="46" spans="1:20" s="5" customFormat="1" ht="15.6" hidden="1" customHeight="1" outlineLevel="1" x14ac:dyDescent="0.25">
      <c r="A46" s="86" t="str">
        <f>'Usages mobilité'!A44</f>
        <v>Usage mobilité n°41</v>
      </c>
      <c r="B46" s="86" t="str">
        <f>IF('Usages mobilité'!H44&lt;&gt;0,'Usages mobilité'!H44,"")</f>
        <v/>
      </c>
      <c r="C46" s="253" t="str">
        <f>IF('Usages mobilité'!U44&lt;&gt;0,'Usages mobilité'!U44,"")</f>
        <v/>
      </c>
      <c r="D46" s="253" t="str">
        <f>IF('Usages mobilité'!V44&lt;&gt;0,'Usages mobilité'!V44,"")</f>
        <v/>
      </c>
      <c r="E46" s="149">
        <f>'Usages mobilité'!Y44</f>
        <v>0</v>
      </c>
      <c r="F46" s="149">
        <f>'Usages mobilité'!BF44</f>
        <v>0</v>
      </c>
      <c r="G46" s="149">
        <f>IF(F46&lt;&gt;0,VLOOKUP(F46,Distribution!H44:J93,3),0)</f>
        <v>0</v>
      </c>
      <c r="H46" s="149">
        <f>IF(F46&lt;&gt;0,VLOOKUP(F46,Distribution!H44:M93,6),0)</f>
        <v>0</v>
      </c>
      <c r="I46" s="149" t="str">
        <f>IF('Usages mobilité'!BN44&lt;&gt;0,'Usages mobilité'!BN44,"")</f>
        <v/>
      </c>
      <c r="J46" s="254">
        <f>IF($C46="",0,E46*'Usages mobilité'!BQ44)</f>
        <v>0</v>
      </c>
      <c r="K46" s="149" t="str">
        <f>IF('Usages mobilité'!BR44&lt;&gt;0,'Usages mobilité'!BR44,"")</f>
        <v/>
      </c>
      <c r="L46" s="254">
        <f>IF($C46="",0,E46*'Usages mobilité'!BU44)</f>
        <v>0</v>
      </c>
      <c r="M46" s="150">
        <f>IF($C46="",0,'Usages mobilité'!BD44)</f>
        <v>0</v>
      </c>
      <c r="N46" s="255">
        <f>IF($C46="",0,'Usages mobilité'!BE44*$E46)</f>
        <v>0</v>
      </c>
      <c r="O46" s="171" t="str">
        <f>IF(OR(G46=0,H46=0,G46="",H46=""),"",((IF(I46&lt;&gt;"",J46*VLOOKUP(I46,Sources!C$53:D$57,2),0)+IF(K46&lt;&gt;"",L46*VLOOKUP(K46,Sources!C$53:D$57,2),0))-M46*(G46+H46)-N46*Sources!D$51)/1000)</f>
        <v/>
      </c>
      <c r="P46" s="256" t="str">
        <f>IF(OR(G46=0,H46=0,G46="",H46=""),"",(M46*(G46+H46)+N46*Sources!D$51)/1000)</f>
        <v/>
      </c>
      <c r="Q46" s="257" t="str" cm="1">
        <f t="array" ref="Q46">IF('Usages mobilité'!R44&gt;0,"TransportMarchandises", IF('Usages mobilité'!S44&gt;0,"ManipulationMarchandises",IF('Usages mobilité'!T44&gt;0,TransportVoyageurs,"")))</f>
        <v/>
      </c>
      <c r="R46" s="81"/>
      <c r="S46" s="81">
        <f>IF(F46&lt;&gt;0,VLOOKUP(F46,Distribution!H44:I93,2),0)</f>
        <v>0</v>
      </c>
      <c r="T46" s="81">
        <f t="shared" si="0"/>
        <v>0</v>
      </c>
    </row>
    <row r="47" spans="1:20" s="5" customFormat="1" ht="15.6" hidden="1" customHeight="1" outlineLevel="1" x14ac:dyDescent="0.25">
      <c r="A47" s="86" t="str">
        <f>'Usages mobilité'!A45</f>
        <v>Usage mobilité n°42</v>
      </c>
      <c r="B47" s="86" t="str">
        <f>IF('Usages mobilité'!H45&lt;&gt;0,'Usages mobilité'!H45,"")</f>
        <v/>
      </c>
      <c r="C47" s="253" t="str">
        <f>IF('Usages mobilité'!U45&lt;&gt;0,'Usages mobilité'!U45,"")</f>
        <v/>
      </c>
      <c r="D47" s="253" t="str">
        <f>IF('Usages mobilité'!V45&lt;&gt;0,'Usages mobilité'!V45,"")</f>
        <v/>
      </c>
      <c r="E47" s="149">
        <f>'Usages mobilité'!Y45</f>
        <v>0</v>
      </c>
      <c r="F47" s="149">
        <f>'Usages mobilité'!BF45</f>
        <v>0</v>
      </c>
      <c r="G47" s="149">
        <f>IF(F47&lt;&gt;0,VLOOKUP(F47,Distribution!H45:J94,3),0)</f>
        <v>0</v>
      </c>
      <c r="H47" s="149">
        <f>IF(F47&lt;&gt;0,VLOOKUP(F47,Distribution!H45:M94,6),0)</f>
        <v>0</v>
      </c>
      <c r="I47" s="149" t="str">
        <f>IF('Usages mobilité'!BN45&lt;&gt;0,'Usages mobilité'!BN45,"")</f>
        <v/>
      </c>
      <c r="J47" s="254">
        <f>IF($C47="",0,E47*'Usages mobilité'!BQ45)</f>
        <v>0</v>
      </c>
      <c r="K47" s="149" t="str">
        <f>IF('Usages mobilité'!BR45&lt;&gt;0,'Usages mobilité'!BR45,"")</f>
        <v/>
      </c>
      <c r="L47" s="254">
        <f>IF($C47="",0,E47*'Usages mobilité'!BU45)</f>
        <v>0</v>
      </c>
      <c r="M47" s="150">
        <f>IF($C47="",0,'Usages mobilité'!BD45)</f>
        <v>0</v>
      </c>
      <c r="N47" s="255">
        <f>IF($C47="",0,'Usages mobilité'!BE45*$E47)</f>
        <v>0</v>
      </c>
      <c r="O47" s="171" t="str">
        <f>IF(OR(G47=0,H47=0,G47="",H47=""),"",((IF(I47&lt;&gt;"",J47*VLOOKUP(I47,Sources!C$53:D$57,2),0)+IF(K47&lt;&gt;"",L47*VLOOKUP(K47,Sources!C$53:D$57,2),0))-M47*(G47+H47)-N47*Sources!D$51)/1000)</f>
        <v/>
      </c>
      <c r="P47" s="256" t="str">
        <f>IF(OR(G47=0,H47=0,G47="",H47=""),"",(M47*(G47+H47)+N47*Sources!D$51)/1000)</f>
        <v/>
      </c>
      <c r="Q47" s="257" t="str" cm="1">
        <f t="array" ref="Q47">IF('Usages mobilité'!R45&gt;0,"TransportMarchandises", IF('Usages mobilité'!S45&gt;0,"ManipulationMarchandises",IF('Usages mobilité'!T45&gt;0,TransportVoyageurs,"")))</f>
        <v/>
      </c>
      <c r="R47" s="81"/>
      <c r="S47" s="81">
        <f>IF(F47&lt;&gt;0,VLOOKUP(F47,Distribution!H45:I94,2),0)</f>
        <v>0</v>
      </c>
      <c r="T47" s="81">
        <f t="shared" si="0"/>
        <v>0</v>
      </c>
    </row>
    <row r="48" spans="1:20" s="5" customFormat="1" ht="15.6" hidden="1" customHeight="1" outlineLevel="1" x14ac:dyDescent="0.25">
      <c r="A48" s="86" t="str">
        <f>'Usages mobilité'!A46</f>
        <v>Usage mobilité n°43</v>
      </c>
      <c r="B48" s="86" t="str">
        <f>IF('Usages mobilité'!H46&lt;&gt;0,'Usages mobilité'!H46,"")</f>
        <v/>
      </c>
      <c r="C48" s="253" t="str">
        <f>IF('Usages mobilité'!U46&lt;&gt;0,'Usages mobilité'!U46,"")</f>
        <v/>
      </c>
      <c r="D48" s="253" t="str">
        <f>IF('Usages mobilité'!V46&lt;&gt;0,'Usages mobilité'!V46,"")</f>
        <v/>
      </c>
      <c r="E48" s="149">
        <f>'Usages mobilité'!Y46</f>
        <v>0</v>
      </c>
      <c r="F48" s="149">
        <f>'Usages mobilité'!BF46</f>
        <v>0</v>
      </c>
      <c r="G48" s="149">
        <f>IF(F48&lt;&gt;0,VLOOKUP(F48,Distribution!H46:J95,3),0)</f>
        <v>0</v>
      </c>
      <c r="H48" s="149">
        <f>IF(F48&lt;&gt;0,VLOOKUP(F48,Distribution!H46:M95,6),0)</f>
        <v>0</v>
      </c>
      <c r="I48" s="149" t="str">
        <f>IF('Usages mobilité'!BN46&lt;&gt;0,'Usages mobilité'!BN46,"")</f>
        <v/>
      </c>
      <c r="J48" s="254">
        <f>IF($C48="",0,E48*'Usages mobilité'!BQ46)</f>
        <v>0</v>
      </c>
      <c r="K48" s="149" t="str">
        <f>IF('Usages mobilité'!BR46&lt;&gt;0,'Usages mobilité'!BR46,"")</f>
        <v/>
      </c>
      <c r="L48" s="254">
        <f>IF($C48="",0,E48*'Usages mobilité'!BU46)</f>
        <v>0</v>
      </c>
      <c r="M48" s="150">
        <f>IF($C48="",0,'Usages mobilité'!BD46)</f>
        <v>0</v>
      </c>
      <c r="N48" s="255">
        <f>IF($C48="",0,'Usages mobilité'!BE46*$E48)</f>
        <v>0</v>
      </c>
      <c r="O48" s="171" t="str">
        <f>IF(OR(G48=0,H48=0,G48="",H48=""),"",((IF(I48&lt;&gt;"",J48*VLOOKUP(I48,Sources!C$53:D$57,2),0)+IF(K48&lt;&gt;"",L48*VLOOKUP(K48,Sources!C$53:D$57,2),0))-M48*(G48+H48)-N48*Sources!D$51)/1000)</f>
        <v/>
      </c>
      <c r="P48" s="256" t="str">
        <f>IF(OR(G48=0,H48=0,G48="",H48=""),"",(M48*(G48+H48)+N48*Sources!D$51)/1000)</f>
        <v/>
      </c>
      <c r="Q48" s="257" t="str" cm="1">
        <f t="array" ref="Q48">IF('Usages mobilité'!R46&gt;0,"TransportMarchandises", IF('Usages mobilité'!S46&gt;0,"ManipulationMarchandises",IF('Usages mobilité'!T46&gt;0,TransportVoyageurs,"")))</f>
        <v/>
      </c>
      <c r="R48" s="81"/>
      <c r="S48" s="81">
        <f>IF(F48&lt;&gt;0,VLOOKUP(F48,Distribution!H46:I95,2),0)</f>
        <v>0</v>
      </c>
      <c r="T48" s="81">
        <f t="shared" si="0"/>
        <v>0</v>
      </c>
    </row>
    <row r="49" spans="1:20" s="5" customFormat="1" ht="15.6" hidden="1" customHeight="1" outlineLevel="1" x14ac:dyDescent="0.25">
      <c r="A49" s="86" t="str">
        <f>'Usages mobilité'!A47</f>
        <v>Usage mobilité n°44</v>
      </c>
      <c r="B49" s="86" t="str">
        <f>IF('Usages mobilité'!H47&lt;&gt;0,'Usages mobilité'!H47,"")</f>
        <v/>
      </c>
      <c r="C49" s="253" t="str">
        <f>IF('Usages mobilité'!U47&lt;&gt;0,'Usages mobilité'!U47,"")</f>
        <v/>
      </c>
      <c r="D49" s="253" t="str">
        <f>IF('Usages mobilité'!V47&lt;&gt;0,'Usages mobilité'!V47,"")</f>
        <v/>
      </c>
      <c r="E49" s="149">
        <f>'Usages mobilité'!Y47</f>
        <v>0</v>
      </c>
      <c r="F49" s="149">
        <f>'Usages mobilité'!BF47</f>
        <v>0</v>
      </c>
      <c r="G49" s="149">
        <f>IF(F49&lt;&gt;0,VLOOKUP(F49,Distribution!H47:J96,3),0)</f>
        <v>0</v>
      </c>
      <c r="H49" s="149">
        <f>IF(F49&lt;&gt;0,VLOOKUP(F49,Distribution!H47:M96,6),0)</f>
        <v>0</v>
      </c>
      <c r="I49" s="149" t="str">
        <f>IF('Usages mobilité'!BN47&lt;&gt;0,'Usages mobilité'!BN47,"")</f>
        <v/>
      </c>
      <c r="J49" s="254">
        <f>IF($C49="",0,E49*'Usages mobilité'!BQ47)</f>
        <v>0</v>
      </c>
      <c r="K49" s="149" t="str">
        <f>IF('Usages mobilité'!BR47&lt;&gt;0,'Usages mobilité'!BR47,"")</f>
        <v/>
      </c>
      <c r="L49" s="254">
        <f>IF($C49="",0,E49*'Usages mobilité'!BU47)</f>
        <v>0</v>
      </c>
      <c r="M49" s="150">
        <f>IF($C49="",0,'Usages mobilité'!BD47)</f>
        <v>0</v>
      </c>
      <c r="N49" s="255">
        <f>IF($C49="",0,'Usages mobilité'!BE47*$E49)</f>
        <v>0</v>
      </c>
      <c r="O49" s="171" t="str">
        <f>IF(OR(G49=0,H49=0,G49="",H49=""),"",((IF(I49&lt;&gt;"",J49*VLOOKUP(I49,Sources!C$53:D$57,2),0)+IF(K49&lt;&gt;"",L49*VLOOKUP(K49,Sources!C$53:D$57,2),0))-M49*(G49+H49)-N49*Sources!D$51)/1000)</f>
        <v/>
      </c>
      <c r="P49" s="256" t="str">
        <f>IF(OR(G49=0,H49=0,G49="",H49=""),"",(M49*(G49+H49)+N49*Sources!D$51)/1000)</f>
        <v/>
      </c>
      <c r="Q49" s="257" t="str" cm="1">
        <f t="array" ref="Q49">IF('Usages mobilité'!R47&gt;0,"TransportMarchandises", IF('Usages mobilité'!S47&gt;0,"ManipulationMarchandises",IF('Usages mobilité'!T47&gt;0,TransportVoyageurs,"")))</f>
        <v/>
      </c>
      <c r="R49" s="81"/>
      <c r="S49" s="81">
        <f>IF(F49&lt;&gt;0,VLOOKUP(F49,Distribution!H47:I96,2),0)</f>
        <v>0</v>
      </c>
      <c r="T49" s="81">
        <f t="shared" si="0"/>
        <v>0</v>
      </c>
    </row>
    <row r="50" spans="1:20" s="5" customFormat="1" ht="15.6" hidden="1" customHeight="1" outlineLevel="1" x14ac:dyDescent="0.25">
      <c r="A50" s="86" t="str">
        <f>'Usages mobilité'!A48</f>
        <v>Usage mobilité n°45</v>
      </c>
      <c r="B50" s="86" t="str">
        <f>IF('Usages mobilité'!H48&lt;&gt;0,'Usages mobilité'!H48,"")</f>
        <v/>
      </c>
      <c r="C50" s="253" t="str">
        <f>IF('Usages mobilité'!U48&lt;&gt;0,'Usages mobilité'!U48,"")</f>
        <v/>
      </c>
      <c r="D50" s="253" t="str">
        <f>IF('Usages mobilité'!V48&lt;&gt;0,'Usages mobilité'!V48,"")</f>
        <v/>
      </c>
      <c r="E50" s="149">
        <f>'Usages mobilité'!Y48</f>
        <v>0</v>
      </c>
      <c r="F50" s="149">
        <f>'Usages mobilité'!BF48</f>
        <v>0</v>
      </c>
      <c r="G50" s="149">
        <f>IF(F50&lt;&gt;0,VLOOKUP(F50,Distribution!H48:J97,3),0)</f>
        <v>0</v>
      </c>
      <c r="H50" s="149">
        <f>IF(F50&lt;&gt;0,VLOOKUP(F50,Distribution!H48:M97,6),0)</f>
        <v>0</v>
      </c>
      <c r="I50" s="149" t="str">
        <f>IF('Usages mobilité'!BN48&lt;&gt;0,'Usages mobilité'!BN48,"")</f>
        <v/>
      </c>
      <c r="J50" s="254">
        <f>IF($C50="",0,E50*'Usages mobilité'!BQ48)</f>
        <v>0</v>
      </c>
      <c r="K50" s="149" t="str">
        <f>IF('Usages mobilité'!BR48&lt;&gt;0,'Usages mobilité'!BR48,"")</f>
        <v/>
      </c>
      <c r="L50" s="254">
        <f>IF($C50="",0,E50*'Usages mobilité'!BU48)</f>
        <v>0</v>
      </c>
      <c r="M50" s="150">
        <f>IF($C50="",0,'Usages mobilité'!BD48)</f>
        <v>0</v>
      </c>
      <c r="N50" s="255">
        <f>IF($C50="",0,'Usages mobilité'!BE48*$E50)</f>
        <v>0</v>
      </c>
      <c r="O50" s="171" t="str">
        <f>IF(OR(G50=0,H50=0,G50="",H50=""),"",((IF(I50&lt;&gt;"",J50*VLOOKUP(I50,Sources!C$53:D$57,2),0)+IF(K50&lt;&gt;"",L50*VLOOKUP(K50,Sources!C$53:D$57,2),0))-M50*(G50+H50)-N50*Sources!D$51)/1000)</f>
        <v/>
      </c>
      <c r="P50" s="256" t="str">
        <f>IF(OR(G50=0,H50=0,G50="",H50=""),"",(M50*(G50+H50)+N50*Sources!D$51)/1000)</f>
        <v/>
      </c>
      <c r="Q50" s="257" t="str" cm="1">
        <f t="array" ref="Q50">IF('Usages mobilité'!R48&gt;0,"TransportMarchandises", IF('Usages mobilité'!S48&gt;0,"ManipulationMarchandises",IF('Usages mobilité'!T48&gt;0,TransportVoyageurs,"")))</f>
        <v/>
      </c>
      <c r="R50" s="81"/>
      <c r="S50" s="81">
        <f>IF(F50&lt;&gt;0,VLOOKUP(F50,Distribution!H48:I97,2),0)</f>
        <v>0</v>
      </c>
      <c r="T50" s="81">
        <f t="shared" si="0"/>
        <v>0</v>
      </c>
    </row>
    <row r="51" spans="1:20" s="5" customFormat="1" ht="15.6" hidden="1" customHeight="1" outlineLevel="1" x14ac:dyDescent="0.25">
      <c r="A51" s="86" t="str">
        <f>'Usages mobilité'!A49</f>
        <v>Usage mobilité n°46</v>
      </c>
      <c r="B51" s="86" t="str">
        <f>IF('Usages mobilité'!H49&lt;&gt;0,'Usages mobilité'!H49,"")</f>
        <v/>
      </c>
      <c r="C51" s="253" t="str">
        <f>IF('Usages mobilité'!U49&lt;&gt;0,'Usages mobilité'!U49,"")</f>
        <v/>
      </c>
      <c r="D51" s="253" t="str">
        <f>IF('Usages mobilité'!V49&lt;&gt;0,'Usages mobilité'!V49,"")</f>
        <v/>
      </c>
      <c r="E51" s="149">
        <f>'Usages mobilité'!Y49</f>
        <v>0</v>
      </c>
      <c r="F51" s="149">
        <f>'Usages mobilité'!BF49</f>
        <v>0</v>
      </c>
      <c r="G51" s="149">
        <f>IF(F51&lt;&gt;0,VLOOKUP(F51,Distribution!H49:J98,3),0)</f>
        <v>0</v>
      </c>
      <c r="H51" s="149">
        <f>IF(F51&lt;&gt;0,VLOOKUP(F51,Distribution!H49:M98,6),0)</f>
        <v>0</v>
      </c>
      <c r="I51" s="149" t="str">
        <f>IF('Usages mobilité'!BN49&lt;&gt;0,'Usages mobilité'!BN49,"")</f>
        <v/>
      </c>
      <c r="J51" s="254">
        <f>IF($C51="",0,E51*'Usages mobilité'!BQ49)</f>
        <v>0</v>
      </c>
      <c r="K51" s="149" t="str">
        <f>IF('Usages mobilité'!BR49&lt;&gt;0,'Usages mobilité'!BR49,"")</f>
        <v/>
      </c>
      <c r="L51" s="254">
        <f>IF($C51="",0,E51*'Usages mobilité'!BU49)</f>
        <v>0</v>
      </c>
      <c r="M51" s="150">
        <f>IF($C51="",0,'Usages mobilité'!BD49)</f>
        <v>0</v>
      </c>
      <c r="N51" s="255">
        <f>IF($C51="",0,'Usages mobilité'!BE49*$E51)</f>
        <v>0</v>
      </c>
      <c r="O51" s="171" t="str">
        <f>IF(OR(G51=0,H51=0,G51="",H51=""),"",((IF(I51&lt;&gt;"",J51*VLOOKUP(I51,Sources!C$53:D$57,2),0)+IF(K51&lt;&gt;"",L51*VLOOKUP(K51,Sources!C$53:D$57,2),0))-M51*(G51+H51)-N51*Sources!D$51)/1000)</f>
        <v/>
      </c>
      <c r="P51" s="256" t="str">
        <f>IF(OR(G51=0,H51=0,G51="",H51=""),"",(M51*(G51+H51)+N51*Sources!D$51)/1000)</f>
        <v/>
      </c>
      <c r="Q51" s="257" t="str" cm="1">
        <f t="array" ref="Q51">IF('Usages mobilité'!R49&gt;0,"TransportMarchandises", IF('Usages mobilité'!S49&gt;0,"ManipulationMarchandises",IF('Usages mobilité'!T49&gt;0,TransportVoyageurs,"")))</f>
        <v/>
      </c>
      <c r="R51" s="81"/>
      <c r="S51" s="81">
        <f>IF(F51&lt;&gt;0,VLOOKUP(F51,Distribution!H49:I98,2),0)</f>
        <v>0</v>
      </c>
      <c r="T51" s="81">
        <f t="shared" si="0"/>
        <v>0</v>
      </c>
    </row>
    <row r="52" spans="1:20" s="5" customFormat="1" ht="15.6" hidden="1" customHeight="1" outlineLevel="1" x14ac:dyDescent="0.25">
      <c r="A52" s="86" t="str">
        <f>'Usages mobilité'!A50</f>
        <v>Usage mobilité n°47</v>
      </c>
      <c r="B52" s="86" t="str">
        <f>IF('Usages mobilité'!H50&lt;&gt;0,'Usages mobilité'!H50,"")</f>
        <v/>
      </c>
      <c r="C52" s="253" t="str">
        <f>IF('Usages mobilité'!U50&lt;&gt;0,'Usages mobilité'!U50,"")</f>
        <v/>
      </c>
      <c r="D52" s="253" t="str">
        <f>IF('Usages mobilité'!V50&lt;&gt;0,'Usages mobilité'!V50,"")</f>
        <v/>
      </c>
      <c r="E52" s="149">
        <f>'Usages mobilité'!Y50</f>
        <v>0</v>
      </c>
      <c r="F52" s="149">
        <f>'Usages mobilité'!BF50</f>
        <v>0</v>
      </c>
      <c r="G52" s="149">
        <f>IF(F52&lt;&gt;0,VLOOKUP(F52,Distribution!H50:J99,3),0)</f>
        <v>0</v>
      </c>
      <c r="H52" s="149">
        <f>IF(F52&lt;&gt;0,VLOOKUP(F52,Distribution!H50:M99,6),0)</f>
        <v>0</v>
      </c>
      <c r="I52" s="149" t="str">
        <f>IF('Usages mobilité'!BN50&lt;&gt;0,'Usages mobilité'!BN50,"")</f>
        <v/>
      </c>
      <c r="J52" s="254">
        <f>IF($C52="",0,E52*'Usages mobilité'!BQ50)</f>
        <v>0</v>
      </c>
      <c r="K52" s="149" t="str">
        <f>IF('Usages mobilité'!BR50&lt;&gt;0,'Usages mobilité'!BR50,"")</f>
        <v/>
      </c>
      <c r="L52" s="254">
        <f>IF($C52="",0,E52*'Usages mobilité'!BU50)</f>
        <v>0</v>
      </c>
      <c r="M52" s="150">
        <f>IF($C52="",0,'Usages mobilité'!BD50)</f>
        <v>0</v>
      </c>
      <c r="N52" s="255">
        <f>IF($C52="",0,'Usages mobilité'!BE50*$E52)</f>
        <v>0</v>
      </c>
      <c r="O52" s="171" t="str">
        <f>IF(OR(G52=0,H52=0,G52="",H52=""),"",((IF(I52&lt;&gt;"",J52*VLOOKUP(I52,Sources!C$53:D$57,2),0)+IF(K52&lt;&gt;"",L52*VLOOKUP(K52,Sources!C$53:D$57,2),0))-M52*(G52+H52)-N52*Sources!D$51)/1000)</f>
        <v/>
      </c>
      <c r="P52" s="256" t="str">
        <f>IF(OR(G52=0,H52=0,G52="",H52=""),"",(M52*(G52+H52)+N52*Sources!D$51)/1000)</f>
        <v/>
      </c>
      <c r="Q52" s="257" t="str" cm="1">
        <f t="array" ref="Q52">IF('Usages mobilité'!R50&gt;0,"TransportMarchandises", IF('Usages mobilité'!S50&gt;0,"ManipulationMarchandises",IF('Usages mobilité'!T50&gt;0,TransportVoyageurs,"")))</f>
        <v/>
      </c>
      <c r="R52" s="81"/>
      <c r="S52" s="81">
        <f>IF(F52&lt;&gt;0,VLOOKUP(F52,Distribution!H50:I99,2),0)</f>
        <v>0</v>
      </c>
      <c r="T52" s="81">
        <f t="shared" si="0"/>
        <v>0</v>
      </c>
    </row>
    <row r="53" spans="1:20" s="5" customFormat="1" ht="15.6" hidden="1" customHeight="1" outlineLevel="1" x14ac:dyDescent="0.25">
      <c r="A53" s="86" t="str">
        <f>'Usages mobilité'!A51</f>
        <v>Usage mobilité n°48</v>
      </c>
      <c r="B53" s="86" t="str">
        <f>IF('Usages mobilité'!H51&lt;&gt;0,'Usages mobilité'!H51,"")</f>
        <v/>
      </c>
      <c r="C53" s="253" t="str">
        <f>IF('Usages mobilité'!U51&lt;&gt;0,'Usages mobilité'!U51,"")</f>
        <v/>
      </c>
      <c r="D53" s="253" t="str">
        <f>IF('Usages mobilité'!V51&lt;&gt;0,'Usages mobilité'!V51,"")</f>
        <v/>
      </c>
      <c r="E53" s="149">
        <f>'Usages mobilité'!Y51</f>
        <v>0</v>
      </c>
      <c r="F53" s="149">
        <f>'Usages mobilité'!BF51</f>
        <v>0</v>
      </c>
      <c r="G53" s="149">
        <f>IF(F53&lt;&gt;0,VLOOKUP(F53,Distribution!H51:J100,3),0)</f>
        <v>0</v>
      </c>
      <c r="H53" s="149">
        <f>IF(F53&lt;&gt;0,VLOOKUP(F53,Distribution!H51:M100,6),0)</f>
        <v>0</v>
      </c>
      <c r="I53" s="149" t="str">
        <f>IF('Usages mobilité'!BN51&lt;&gt;0,'Usages mobilité'!BN51,"")</f>
        <v/>
      </c>
      <c r="J53" s="254">
        <f>IF($C53="",0,E53*'Usages mobilité'!BQ51)</f>
        <v>0</v>
      </c>
      <c r="K53" s="149" t="str">
        <f>IF('Usages mobilité'!BR51&lt;&gt;0,'Usages mobilité'!BR51,"")</f>
        <v/>
      </c>
      <c r="L53" s="254">
        <f>IF($C53="",0,E53*'Usages mobilité'!BU51)</f>
        <v>0</v>
      </c>
      <c r="M53" s="150">
        <f>IF($C53="",0,'Usages mobilité'!BD51)</f>
        <v>0</v>
      </c>
      <c r="N53" s="255">
        <f>IF($C53="",0,'Usages mobilité'!BE51*$E53)</f>
        <v>0</v>
      </c>
      <c r="O53" s="171" t="str">
        <f>IF(OR(G53=0,H53=0,G53="",H53=""),"",((IF(I53&lt;&gt;"",J53*VLOOKUP(I53,Sources!C$53:D$57,2),0)+IF(K53&lt;&gt;"",L53*VLOOKUP(K53,Sources!C$53:D$57,2),0))-M53*(G53+H53)-N53*Sources!D$51)/1000)</f>
        <v/>
      </c>
      <c r="P53" s="256" t="str">
        <f>IF(OR(G53=0,H53=0,G53="",H53=""),"",(M53*(G53+H53)+N53*Sources!D$51)/1000)</f>
        <v/>
      </c>
      <c r="Q53" s="257" t="str" cm="1">
        <f t="array" ref="Q53">IF('Usages mobilité'!R51&gt;0,"TransportMarchandises", IF('Usages mobilité'!S51&gt;0,"ManipulationMarchandises",IF('Usages mobilité'!T51&gt;0,TransportVoyageurs,"")))</f>
        <v/>
      </c>
      <c r="R53" s="81"/>
      <c r="S53" s="81">
        <f>IF(F53&lt;&gt;0,VLOOKUP(F53,Distribution!H51:I100,2),0)</f>
        <v>0</v>
      </c>
      <c r="T53" s="81">
        <f t="shared" si="0"/>
        <v>0</v>
      </c>
    </row>
    <row r="54" spans="1:20" s="5" customFormat="1" ht="15.6" hidden="1" customHeight="1" outlineLevel="1" x14ac:dyDescent="0.25">
      <c r="A54" s="86" t="str">
        <f>'Usages mobilité'!A52</f>
        <v>Usage mobilité n°49</v>
      </c>
      <c r="B54" s="86" t="str">
        <f>IF('Usages mobilité'!H52&lt;&gt;0,'Usages mobilité'!H52,"")</f>
        <v/>
      </c>
      <c r="C54" s="253" t="str">
        <f>IF('Usages mobilité'!U52&lt;&gt;0,'Usages mobilité'!U52,"")</f>
        <v/>
      </c>
      <c r="D54" s="253" t="str">
        <f>IF('Usages mobilité'!V52&lt;&gt;0,'Usages mobilité'!V52,"")</f>
        <v/>
      </c>
      <c r="E54" s="149">
        <f>'Usages mobilité'!Y52</f>
        <v>0</v>
      </c>
      <c r="F54" s="149">
        <f>'Usages mobilité'!BF52</f>
        <v>0</v>
      </c>
      <c r="G54" s="149">
        <f>IF(F54&lt;&gt;0,VLOOKUP(F54,Distribution!H52:J101,3),0)</f>
        <v>0</v>
      </c>
      <c r="H54" s="149">
        <f>IF(F54&lt;&gt;0,VLOOKUP(F54,Distribution!H52:M101,6),0)</f>
        <v>0</v>
      </c>
      <c r="I54" s="149" t="str">
        <f>IF('Usages mobilité'!BN52&lt;&gt;0,'Usages mobilité'!BN52,"")</f>
        <v/>
      </c>
      <c r="J54" s="254">
        <f>IF($C54="",0,E54*'Usages mobilité'!BQ52)</f>
        <v>0</v>
      </c>
      <c r="K54" s="149" t="str">
        <f>IF('Usages mobilité'!BR52&lt;&gt;0,'Usages mobilité'!BR52,"")</f>
        <v/>
      </c>
      <c r="L54" s="254">
        <f>IF($C54="",0,E54*'Usages mobilité'!BU52)</f>
        <v>0</v>
      </c>
      <c r="M54" s="150">
        <f>IF($C54="",0,'Usages mobilité'!BD52)</f>
        <v>0</v>
      </c>
      <c r="N54" s="255">
        <f>IF($C54="",0,'Usages mobilité'!BE52*$E54)</f>
        <v>0</v>
      </c>
      <c r="O54" s="171" t="str">
        <f>IF(OR(G54=0,H54=0,G54="",H54=""),"",((IF(I54&lt;&gt;"",J54*VLOOKUP(I54,Sources!C$53:D$57,2),0)+IF(K54&lt;&gt;"",L54*VLOOKUP(K54,Sources!C$53:D$57,2),0))-M54*(G54+H54)-N54*Sources!D$51)/1000)</f>
        <v/>
      </c>
      <c r="P54" s="256" t="str">
        <f>IF(OR(G54=0,H54=0,G54="",H54=""),"",(M54*(G54+H54)+N54*Sources!D$51)/1000)</f>
        <v/>
      </c>
      <c r="Q54" s="257" t="str" cm="1">
        <f t="array" ref="Q54">IF('Usages mobilité'!R52&gt;0,"TransportMarchandises", IF('Usages mobilité'!S52&gt;0,"ManipulationMarchandises",IF('Usages mobilité'!T52&gt;0,TransportVoyageurs,"")))</f>
        <v/>
      </c>
      <c r="R54" s="81"/>
      <c r="S54" s="81">
        <f>IF(F54&lt;&gt;0,VLOOKUP(F54,Distribution!H52:I101,2),0)</f>
        <v>0</v>
      </c>
      <c r="T54" s="81">
        <f t="shared" si="0"/>
        <v>0</v>
      </c>
    </row>
    <row r="55" spans="1:20" s="5" customFormat="1" ht="15.6" hidden="1" customHeight="1" outlineLevel="1" x14ac:dyDescent="0.25">
      <c r="A55" s="86" t="str">
        <f>'Usages mobilité'!A53</f>
        <v>Usage mobilité n°50</v>
      </c>
      <c r="B55" s="86" t="str">
        <f>IF('Usages mobilité'!H53&lt;&gt;0,'Usages mobilité'!H53,"")</f>
        <v/>
      </c>
      <c r="C55" s="253" t="str">
        <f>IF('Usages mobilité'!U53&lt;&gt;0,'Usages mobilité'!U53,"")</f>
        <v/>
      </c>
      <c r="D55" s="253" t="str">
        <f>IF('Usages mobilité'!V53&lt;&gt;0,'Usages mobilité'!V53,"")</f>
        <v/>
      </c>
      <c r="E55" s="149">
        <f>'Usages mobilité'!Y53</f>
        <v>0</v>
      </c>
      <c r="F55" s="149">
        <f>'Usages mobilité'!BF53</f>
        <v>0</v>
      </c>
      <c r="G55" s="149">
        <f>IF(F55&lt;&gt;0,VLOOKUP(F55,Distribution!H53:J102,3),0)</f>
        <v>0</v>
      </c>
      <c r="H55" s="149">
        <f>IF(F55&lt;&gt;0,VLOOKUP(F55,Distribution!H53:M102,6),0)</f>
        <v>0</v>
      </c>
      <c r="I55" s="149" t="str">
        <f>IF('Usages mobilité'!BN53&lt;&gt;0,'Usages mobilité'!BN53,"")</f>
        <v/>
      </c>
      <c r="J55" s="254">
        <f>IF($C55="",0,E55*'Usages mobilité'!BQ53)</f>
        <v>0</v>
      </c>
      <c r="K55" s="149" t="str">
        <f>IF('Usages mobilité'!BR53&lt;&gt;0,'Usages mobilité'!BR53,"")</f>
        <v/>
      </c>
      <c r="L55" s="254">
        <f>IF($C55="",0,E55*'Usages mobilité'!BU53)</f>
        <v>0</v>
      </c>
      <c r="M55" s="150">
        <f>IF($C55="",0,'Usages mobilité'!BD53)</f>
        <v>0</v>
      </c>
      <c r="N55" s="255">
        <f>IF($C55="",0,'Usages mobilité'!BE53*$E55)</f>
        <v>0</v>
      </c>
      <c r="O55" s="171" t="str">
        <f>IF(OR(G55=0,H55=0,G55="",H55=""),"",((IF(I55&lt;&gt;"",J55*VLOOKUP(I55,Sources!C$53:D$57,2),0)+IF(K55&lt;&gt;"",L55*VLOOKUP(K55,Sources!C$53:D$57,2),0))-M55*(G55+H55)-N55*Sources!D$51)/1000)</f>
        <v/>
      </c>
      <c r="P55" s="256" t="str">
        <f>IF(OR(G55=0,H55=0,G55="",H55=""),"",(M55*(G55+H55)+N55*Sources!D$51)/1000)</f>
        <v/>
      </c>
      <c r="Q55" s="257" t="str" cm="1">
        <f t="array" ref="Q55">IF('Usages mobilité'!R53&gt;0,"TransportMarchandises", IF('Usages mobilité'!S53&gt;0,"ManipulationMarchandises",IF('Usages mobilité'!T53&gt;0,TransportVoyageurs,"")))</f>
        <v/>
      </c>
      <c r="R55" s="81"/>
      <c r="S55" s="81">
        <f>IF(F55&lt;&gt;0,VLOOKUP(F55,Distribution!H53:I102,2),0)</f>
        <v>0</v>
      </c>
      <c r="T55" s="81">
        <f t="shared" si="0"/>
        <v>0</v>
      </c>
    </row>
    <row r="56" spans="1:20" collapsed="1" x14ac:dyDescent="0.25">
      <c r="B56" s="272" t="s">
        <v>43</v>
      </c>
      <c r="C56" s="272"/>
      <c r="D56" s="272"/>
      <c r="E56" s="258"/>
      <c r="F56" s="259"/>
      <c r="G56" s="259"/>
      <c r="H56" s="259"/>
      <c r="I56" s="260"/>
      <c r="J56" s="162"/>
      <c r="K56" s="260"/>
      <c r="L56" s="162"/>
      <c r="M56" s="260"/>
      <c r="N56" s="260"/>
      <c r="O56" s="172">
        <f>SUM(O6:O55)</f>
        <v>0</v>
      </c>
      <c r="P56" s="261"/>
      <c r="Q56" s="261"/>
      <c r="R56" s="163"/>
    </row>
    <row r="57" spans="1:20" x14ac:dyDescent="0.25">
      <c r="B57" s="38"/>
      <c r="C57" s="38"/>
      <c r="D57" s="38"/>
      <c r="E57" s="38"/>
      <c r="F57" s="39"/>
      <c r="G57" s="39"/>
      <c r="H57" s="40"/>
      <c r="I57" s="41"/>
      <c r="J57" s="42"/>
      <c r="K57" s="43"/>
    </row>
    <row r="58" spans="1:20" s="156" customFormat="1" x14ac:dyDescent="0.25">
      <c r="A58" s="155" t="s">
        <v>38</v>
      </c>
    </row>
    <row r="59" spans="1:20" ht="3.75" customHeight="1" x14ac:dyDescent="0.25"/>
    <row r="60" spans="1:20" ht="37.5" customHeight="1" x14ac:dyDescent="0.25">
      <c r="A60" s="157" t="s">
        <v>116</v>
      </c>
      <c r="B60" s="160" t="s">
        <v>280</v>
      </c>
      <c r="C60" s="161" t="str">
        <f>'Usages industrie'!I3</f>
        <v>Secteur d'activité</v>
      </c>
      <c r="D60" s="159" t="s">
        <v>48</v>
      </c>
      <c r="E60" s="158" t="s">
        <v>531</v>
      </c>
      <c r="F60" s="158" t="s">
        <v>530</v>
      </c>
      <c r="G60" s="159" t="s">
        <v>50</v>
      </c>
      <c r="H60" s="159" t="s">
        <v>525</v>
      </c>
      <c r="I60" s="159" t="s">
        <v>49</v>
      </c>
      <c r="J60" s="159" t="s">
        <v>9</v>
      </c>
      <c r="R60" s="168" t="s">
        <v>556</v>
      </c>
      <c r="S60" s="232" t="s">
        <v>643</v>
      </c>
      <c r="T60" s="232" t="s">
        <v>785</v>
      </c>
    </row>
    <row r="61" spans="1:20" x14ac:dyDescent="0.25">
      <c r="A61" s="86" t="str">
        <f>'Usages industrie'!A4</f>
        <v>Usage industriel n°1</v>
      </c>
      <c r="B61" s="154" t="str">
        <f>IF('Usages industrie'!F4&lt;&gt;0,'Usages industrie'!F4,"")</f>
        <v/>
      </c>
      <c r="C61" s="149" t="str">
        <f>IF('Usages industrie'!I4&lt;&gt;0,'Usages industrie'!I4,"")</f>
        <v/>
      </c>
      <c r="D61" s="151" t="str">
        <f>'Usages industrie'!R4</f>
        <v/>
      </c>
      <c r="E61" s="151" t="str">
        <f>'Usages industrie'!L4</f>
        <v/>
      </c>
      <c r="F61" s="149">
        <f>'Usages industrie'!O4</f>
        <v>0</v>
      </c>
      <c r="G61" s="152">
        <f>'Usages industrie'!S4</f>
        <v>0</v>
      </c>
      <c r="H61" s="153">
        <f>'Usages industrie'!T4</f>
        <v>0</v>
      </c>
      <c r="I61" s="150">
        <f>'Usages industrie'!J4</f>
        <v>0</v>
      </c>
      <c r="J61" s="171" t="str">
        <f>IF(OR(E61=0,F61=0,E61="",F61=""),"",(H61*Sources!$D$46+G61*Sources!D$45-I61*(E61+F61))/1000)</f>
        <v/>
      </c>
      <c r="R61" s="81" t="str">
        <f>IF('Usages industrie'!B4="","",'Usages industrie'!B4)</f>
        <v/>
      </c>
      <c r="S61" s="81">
        <f>'Usages industrie'!K4</f>
        <v>0</v>
      </c>
      <c r="T61" s="81">
        <f>IF(R61="Oui",I61,0)</f>
        <v>0</v>
      </c>
    </row>
    <row r="62" spans="1:20" x14ac:dyDescent="0.25">
      <c r="A62" s="86" t="str">
        <f>'Usages industrie'!A5</f>
        <v>Usage industriel n°2</v>
      </c>
      <c r="B62" s="154" t="str">
        <f>IF('Usages industrie'!F5&lt;&gt;0,'Usages industrie'!F5,"")</f>
        <v/>
      </c>
      <c r="C62" s="149" t="str">
        <f>IF('Usages industrie'!I5&lt;&gt;0,'Usages industrie'!I5,"")</f>
        <v/>
      </c>
      <c r="D62" s="151" t="str">
        <f>'Usages industrie'!R5</f>
        <v/>
      </c>
      <c r="E62" s="151" t="str">
        <f>'Usages industrie'!L5</f>
        <v/>
      </c>
      <c r="F62" s="149">
        <f>'Usages industrie'!O5</f>
        <v>0</v>
      </c>
      <c r="G62" s="152">
        <f>'Usages industrie'!S5</f>
        <v>0</v>
      </c>
      <c r="H62" s="153">
        <f>'Usages industrie'!T5</f>
        <v>0</v>
      </c>
      <c r="I62" s="150">
        <f>'Usages industrie'!J5</f>
        <v>0</v>
      </c>
      <c r="J62" s="171" t="str">
        <f>IF(OR(E62=0,F62=0,E62="",F62=""),"",(H62*Sources!$D$46+G62*Sources!D$45-I62*(E62+F62))/1000)</f>
        <v/>
      </c>
      <c r="R62" s="81"/>
      <c r="S62" s="81">
        <f>'Usages industrie'!K5</f>
        <v>0</v>
      </c>
      <c r="T62" s="81">
        <f t="shared" ref="T62:T110" si="1">IF(R62="Oui",I62,0)</f>
        <v>0</v>
      </c>
    </row>
    <row r="63" spans="1:20" ht="14.45" customHeight="1" x14ac:dyDescent="0.25">
      <c r="A63" s="86" t="str">
        <f>'Usages industrie'!A6</f>
        <v>Usage industriel n°3</v>
      </c>
      <c r="B63" s="154" t="str">
        <f>IF('Usages industrie'!F6&lt;&gt;0,'Usages industrie'!F6,"")</f>
        <v/>
      </c>
      <c r="C63" s="149" t="str">
        <f>IF('Usages industrie'!I6&lt;&gt;0,'Usages industrie'!I6,"")</f>
        <v/>
      </c>
      <c r="D63" s="151" t="str">
        <f>'Usages industrie'!R6</f>
        <v/>
      </c>
      <c r="E63" s="151" t="str">
        <f>'Usages industrie'!L6</f>
        <v/>
      </c>
      <c r="F63" s="149">
        <f>'Usages industrie'!O6</f>
        <v>0</v>
      </c>
      <c r="G63" s="152">
        <f>'Usages industrie'!S6</f>
        <v>0</v>
      </c>
      <c r="H63" s="153">
        <f>'Usages industrie'!T6</f>
        <v>0</v>
      </c>
      <c r="I63" s="150">
        <f>'Usages industrie'!J6</f>
        <v>0</v>
      </c>
      <c r="J63" s="171" t="str">
        <f>IF(OR(E63=0,F63=0,E63="",F63=""),"",(H63*Sources!$D$46+G63*Sources!D$45-I63*(E63+F63))/1000)</f>
        <v/>
      </c>
      <c r="R63" s="81"/>
      <c r="S63" s="81">
        <f>'Usages industrie'!K6</f>
        <v>0</v>
      </c>
      <c r="T63" s="81">
        <f t="shared" si="1"/>
        <v>0</v>
      </c>
    </row>
    <row r="64" spans="1:20" x14ac:dyDescent="0.25">
      <c r="A64" s="86" t="str">
        <f>'Usages industrie'!A7</f>
        <v>Usage industriel n°4</v>
      </c>
      <c r="B64" s="154" t="str">
        <f>IF('Usages industrie'!F7&lt;&gt;0,'Usages industrie'!F7,"")</f>
        <v/>
      </c>
      <c r="C64" s="149" t="str">
        <f>IF('Usages industrie'!I7&lt;&gt;0,'Usages industrie'!I7,"")</f>
        <v/>
      </c>
      <c r="D64" s="151" t="str">
        <f>'Usages industrie'!R7</f>
        <v/>
      </c>
      <c r="E64" s="151" t="str">
        <f>'Usages industrie'!L7</f>
        <v/>
      </c>
      <c r="F64" s="149">
        <f>'Usages industrie'!O7</f>
        <v>0</v>
      </c>
      <c r="G64" s="152">
        <f>'Usages industrie'!S7</f>
        <v>0</v>
      </c>
      <c r="H64" s="153">
        <f>'Usages industrie'!T7</f>
        <v>0</v>
      </c>
      <c r="I64" s="150">
        <f>'Usages industrie'!J7</f>
        <v>0</v>
      </c>
      <c r="J64" s="171" t="str">
        <f>IF(OR(E64=0,F64=0,E64="",F64=""),"",(H64*Sources!$D$46+G64*Sources!D$45-I64*(E64+F64))/1000)</f>
        <v/>
      </c>
      <c r="R64" s="81"/>
      <c r="S64" s="81">
        <f>'Usages industrie'!K7</f>
        <v>0</v>
      </c>
      <c r="T64" s="81">
        <f t="shared" si="1"/>
        <v>0</v>
      </c>
    </row>
    <row r="65" spans="1:20" x14ac:dyDescent="0.25">
      <c r="A65" s="86" t="str">
        <f>'Usages industrie'!A8</f>
        <v>Usage industriel n°5</v>
      </c>
      <c r="B65" s="154" t="str">
        <f>IF('Usages industrie'!F8&lt;&gt;0,'Usages industrie'!F8,"")</f>
        <v/>
      </c>
      <c r="C65" s="149" t="str">
        <f>IF('Usages industrie'!I8&lt;&gt;0,'Usages industrie'!I8,"")</f>
        <v/>
      </c>
      <c r="D65" s="151" t="str">
        <f>'Usages industrie'!R8</f>
        <v/>
      </c>
      <c r="E65" s="151" t="str">
        <f>'Usages industrie'!L8</f>
        <v/>
      </c>
      <c r="F65" s="149">
        <f>'Usages industrie'!O8</f>
        <v>0</v>
      </c>
      <c r="G65" s="152">
        <f>'Usages industrie'!S8</f>
        <v>0</v>
      </c>
      <c r="H65" s="153">
        <f>'Usages industrie'!T8</f>
        <v>0</v>
      </c>
      <c r="I65" s="150">
        <f>'Usages industrie'!J8</f>
        <v>0</v>
      </c>
      <c r="J65" s="171" t="str">
        <f>IF(OR(E65=0,F65=0,E65="",F65=""),"",(H65*Sources!$D$46+G65*Sources!D$45-I65*(E65+F65))/1000)</f>
        <v/>
      </c>
      <c r="R65" s="81"/>
      <c r="S65" s="81">
        <f>'Usages industrie'!K8</f>
        <v>0</v>
      </c>
      <c r="T65" s="81">
        <f t="shared" si="1"/>
        <v>0</v>
      </c>
    </row>
    <row r="66" spans="1:20" x14ac:dyDescent="0.25">
      <c r="A66" s="86" t="str">
        <f>'Usages industrie'!A9</f>
        <v>Usage industriel n°6</v>
      </c>
      <c r="B66" s="154" t="str">
        <f>IF('Usages industrie'!F9&lt;&gt;0,'Usages industrie'!F9,"")</f>
        <v/>
      </c>
      <c r="C66" s="149" t="str">
        <f>IF('Usages industrie'!I9&lt;&gt;0,'Usages industrie'!I9,"")</f>
        <v/>
      </c>
      <c r="D66" s="151" t="str">
        <f>'Usages industrie'!R9</f>
        <v/>
      </c>
      <c r="E66" s="151" t="str">
        <f>'Usages industrie'!L9</f>
        <v/>
      </c>
      <c r="F66" s="149">
        <f>'Usages industrie'!O9</f>
        <v>0</v>
      </c>
      <c r="G66" s="152">
        <f>'Usages industrie'!S9</f>
        <v>0</v>
      </c>
      <c r="H66" s="153">
        <f>'Usages industrie'!T9</f>
        <v>0</v>
      </c>
      <c r="I66" s="150">
        <f>'Usages industrie'!J9</f>
        <v>0</v>
      </c>
      <c r="J66" s="171" t="str">
        <f>IF(OR(E66=0,F66=0,E66="",F66=""),"",(H66*Sources!$D$46+G66*Sources!D$45-I66*(E66+F66))/1000)</f>
        <v/>
      </c>
      <c r="R66" s="81"/>
      <c r="S66" s="81">
        <f>'Usages industrie'!K9</f>
        <v>0</v>
      </c>
      <c r="T66" s="81">
        <f t="shared" si="1"/>
        <v>0</v>
      </c>
    </row>
    <row r="67" spans="1:20" x14ac:dyDescent="0.25">
      <c r="A67" s="86" t="str">
        <f>'Usages industrie'!A10</f>
        <v>Usage industriel n°7</v>
      </c>
      <c r="B67" s="154" t="str">
        <f>IF('Usages industrie'!F10&lt;&gt;0,'Usages industrie'!F10,"")</f>
        <v/>
      </c>
      <c r="C67" s="149" t="str">
        <f>IF('Usages industrie'!I10&lt;&gt;0,'Usages industrie'!I10,"")</f>
        <v/>
      </c>
      <c r="D67" s="151" t="str">
        <f>'Usages industrie'!R10</f>
        <v/>
      </c>
      <c r="E67" s="151" t="str">
        <f>'Usages industrie'!L10</f>
        <v/>
      </c>
      <c r="F67" s="149">
        <f>'Usages industrie'!O10</f>
        <v>0</v>
      </c>
      <c r="G67" s="152">
        <f>'Usages industrie'!S10</f>
        <v>0</v>
      </c>
      <c r="H67" s="153">
        <f>'Usages industrie'!T10</f>
        <v>0</v>
      </c>
      <c r="I67" s="150">
        <f>'Usages industrie'!J10</f>
        <v>0</v>
      </c>
      <c r="J67" s="171" t="str">
        <f>IF(OR(E67=0,F67=0,E67="",F67=""),"",(H67*Sources!$D$46+G67*Sources!D$45-I67*(E67+F67))/1000)</f>
        <v/>
      </c>
      <c r="R67" s="81"/>
      <c r="S67" s="81">
        <f>'Usages industrie'!K10</f>
        <v>0</v>
      </c>
      <c r="T67" s="81">
        <f t="shared" si="1"/>
        <v>0</v>
      </c>
    </row>
    <row r="68" spans="1:20" x14ac:dyDescent="0.25">
      <c r="A68" s="86" t="str">
        <f>'Usages industrie'!A11</f>
        <v>Usage industriel n°8</v>
      </c>
      <c r="B68" s="154" t="str">
        <f>IF('Usages industrie'!F11&lt;&gt;0,'Usages industrie'!F11,"")</f>
        <v/>
      </c>
      <c r="C68" s="149" t="str">
        <f>IF('Usages industrie'!I11&lt;&gt;0,'Usages industrie'!I11,"")</f>
        <v/>
      </c>
      <c r="D68" s="151" t="str">
        <f>'Usages industrie'!R11</f>
        <v/>
      </c>
      <c r="E68" s="151" t="str">
        <f>'Usages industrie'!L11</f>
        <v/>
      </c>
      <c r="F68" s="149">
        <f>'Usages industrie'!O11</f>
        <v>0</v>
      </c>
      <c r="G68" s="152">
        <f>'Usages industrie'!S11</f>
        <v>0</v>
      </c>
      <c r="H68" s="153">
        <f>'Usages industrie'!T11</f>
        <v>0</v>
      </c>
      <c r="I68" s="150">
        <f>'Usages industrie'!J11</f>
        <v>0</v>
      </c>
      <c r="J68" s="171" t="str">
        <f>IF(OR(E68=0,F68=0,E68="",F68=""),"",(H68*Sources!$D$46+G68*Sources!D$45-I68*(E68+F68))/1000)</f>
        <v/>
      </c>
      <c r="R68" s="81"/>
      <c r="S68" s="81">
        <f>'Usages industrie'!K11</f>
        <v>0</v>
      </c>
      <c r="T68" s="81">
        <f t="shared" si="1"/>
        <v>0</v>
      </c>
    </row>
    <row r="69" spans="1:20" x14ac:dyDescent="0.25">
      <c r="A69" s="86" t="str">
        <f>'Usages industrie'!A12</f>
        <v>Usage industriel n°9</v>
      </c>
      <c r="B69" s="154" t="str">
        <f>IF('Usages industrie'!F12&lt;&gt;0,'Usages industrie'!F12,"")</f>
        <v/>
      </c>
      <c r="C69" s="149" t="str">
        <f>IF('Usages industrie'!I12&lt;&gt;0,'Usages industrie'!I12,"")</f>
        <v/>
      </c>
      <c r="D69" s="151" t="str">
        <f>'Usages industrie'!R12</f>
        <v/>
      </c>
      <c r="E69" s="151" t="str">
        <f>'Usages industrie'!L12</f>
        <v/>
      </c>
      <c r="F69" s="149">
        <f>'Usages industrie'!O12</f>
        <v>0</v>
      </c>
      <c r="G69" s="152">
        <f>'Usages industrie'!S12</f>
        <v>0</v>
      </c>
      <c r="H69" s="153">
        <f>'Usages industrie'!T12</f>
        <v>0</v>
      </c>
      <c r="I69" s="150">
        <f>'Usages industrie'!J12</f>
        <v>0</v>
      </c>
      <c r="J69" s="171" t="str">
        <f>IF(OR(E69=0,F69=0,E69="",F69=""),"",(H69*Sources!$D$46+G69*Sources!D$45-I69*(E69+F69))/1000)</f>
        <v/>
      </c>
      <c r="R69" s="81"/>
      <c r="S69" s="81">
        <f>'Usages industrie'!K12</f>
        <v>0</v>
      </c>
      <c r="T69" s="81">
        <f t="shared" si="1"/>
        <v>0</v>
      </c>
    </row>
    <row r="70" spans="1:20" x14ac:dyDescent="0.25">
      <c r="A70" s="86" t="str">
        <f>'Usages industrie'!A13</f>
        <v>Usage industriel n°10</v>
      </c>
      <c r="B70" s="154" t="str">
        <f>IF('Usages industrie'!F13&lt;&gt;0,'Usages industrie'!F13,"")</f>
        <v/>
      </c>
      <c r="C70" s="149" t="str">
        <f>IF('Usages industrie'!I13&lt;&gt;0,'Usages industrie'!I13,"")</f>
        <v/>
      </c>
      <c r="D70" s="151" t="str">
        <f>'Usages industrie'!R13</f>
        <v/>
      </c>
      <c r="E70" s="151" t="str">
        <f>'Usages industrie'!L13</f>
        <v/>
      </c>
      <c r="F70" s="149">
        <f>'Usages industrie'!O13</f>
        <v>0</v>
      </c>
      <c r="G70" s="152">
        <f>'Usages industrie'!S13</f>
        <v>0</v>
      </c>
      <c r="H70" s="153">
        <f>'Usages industrie'!T13</f>
        <v>0</v>
      </c>
      <c r="I70" s="150">
        <f>'Usages industrie'!J13</f>
        <v>0</v>
      </c>
      <c r="J70" s="171" t="str">
        <f>IF(OR(E70=0,F70=0,E70="",F70=""),"",(H70*Sources!$D$46+G70*Sources!D$45-I70*(E70+F70))/1000)</f>
        <v/>
      </c>
      <c r="R70" s="81"/>
      <c r="S70" s="81">
        <f>'Usages industrie'!K13</f>
        <v>0</v>
      </c>
      <c r="T70" s="81">
        <f t="shared" si="1"/>
        <v>0</v>
      </c>
    </row>
    <row r="71" spans="1:20" hidden="1" outlineLevel="1" x14ac:dyDescent="0.25">
      <c r="A71" s="86" t="str">
        <f>'Usages industrie'!A14</f>
        <v>Usage industriel n°11</v>
      </c>
      <c r="B71" s="154" t="str">
        <f>IF('Usages industrie'!F14&lt;&gt;0,'Usages industrie'!F14,"")</f>
        <v/>
      </c>
      <c r="C71" s="149" t="str">
        <f>IF('Usages industrie'!I14&lt;&gt;0,'Usages industrie'!I14,"")</f>
        <v/>
      </c>
      <c r="D71" s="151" t="str">
        <f>'Usages industrie'!R14</f>
        <v/>
      </c>
      <c r="E71" s="151" t="str">
        <f>'Usages industrie'!L14</f>
        <v/>
      </c>
      <c r="F71" s="149">
        <f>'Usages industrie'!O14</f>
        <v>0</v>
      </c>
      <c r="G71" s="152">
        <f>'Usages industrie'!S14</f>
        <v>0</v>
      </c>
      <c r="H71" s="153">
        <f>'Usages industrie'!T14</f>
        <v>0</v>
      </c>
      <c r="I71" s="150">
        <f>'Usages industrie'!J14</f>
        <v>0</v>
      </c>
      <c r="J71" s="171" t="str">
        <f>IF(OR(E71=0,F71=0,E71="",F71=""),"",(H71*Sources!$D$46+G71*Sources!D$45-I71*(E71+F71))/1000)</f>
        <v/>
      </c>
      <c r="R71" s="81"/>
      <c r="S71" s="81">
        <f>'Usages industrie'!K14</f>
        <v>0</v>
      </c>
      <c r="T71" s="81">
        <f t="shared" si="1"/>
        <v>0</v>
      </c>
    </row>
    <row r="72" spans="1:20" hidden="1" outlineLevel="1" x14ac:dyDescent="0.25">
      <c r="A72" s="86" t="str">
        <f>'Usages industrie'!A15</f>
        <v>Usage industriel n°12</v>
      </c>
      <c r="B72" s="154" t="str">
        <f>IF('Usages industrie'!F15&lt;&gt;0,'Usages industrie'!F15,"")</f>
        <v/>
      </c>
      <c r="C72" s="149" t="str">
        <f>IF('Usages industrie'!I15&lt;&gt;0,'Usages industrie'!I15,"")</f>
        <v/>
      </c>
      <c r="D72" s="151" t="str">
        <f>'Usages industrie'!R15</f>
        <v/>
      </c>
      <c r="E72" s="151" t="str">
        <f>'Usages industrie'!L15</f>
        <v/>
      </c>
      <c r="F72" s="149">
        <f>'Usages industrie'!O15</f>
        <v>0</v>
      </c>
      <c r="G72" s="152">
        <f>'Usages industrie'!S15</f>
        <v>0</v>
      </c>
      <c r="H72" s="153">
        <f>'Usages industrie'!T15</f>
        <v>0</v>
      </c>
      <c r="I72" s="150">
        <f>'Usages industrie'!J15</f>
        <v>0</v>
      </c>
      <c r="J72" s="171" t="str">
        <f>IF(OR(E72=0,F72=0,E72="",F72=""),"",(H72*Sources!$D$46+G72*Sources!D$45-I72*(E72+F72))/1000)</f>
        <v/>
      </c>
      <c r="R72" s="81"/>
      <c r="S72" s="81">
        <f>'Usages industrie'!K15</f>
        <v>0</v>
      </c>
      <c r="T72" s="81">
        <f t="shared" si="1"/>
        <v>0</v>
      </c>
    </row>
    <row r="73" spans="1:20" hidden="1" outlineLevel="1" x14ac:dyDescent="0.25">
      <c r="A73" s="86" t="str">
        <f>'Usages industrie'!A16</f>
        <v>Usage industriel n°13</v>
      </c>
      <c r="B73" s="154" t="str">
        <f>IF('Usages industrie'!F16&lt;&gt;0,'Usages industrie'!F16,"")</f>
        <v/>
      </c>
      <c r="C73" s="149" t="str">
        <f>IF('Usages industrie'!I16&lt;&gt;0,'Usages industrie'!I16,"")</f>
        <v/>
      </c>
      <c r="D73" s="151" t="str">
        <f>'Usages industrie'!R16</f>
        <v/>
      </c>
      <c r="E73" s="151" t="str">
        <f>'Usages industrie'!L16</f>
        <v/>
      </c>
      <c r="F73" s="149">
        <f>'Usages industrie'!O16</f>
        <v>0</v>
      </c>
      <c r="G73" s="152">
        <f>'Usages industrie'!S16</f>
        <v>0</v>
      </c>
      <c r="H73" s="153">
        <f>'Usages industrie'!T16</f>
        <v>0</v>
      </c>
      <c r="I73" s="150">
        <f>'Usages industrie'!J16</f>
        <v>0</v>
      </c>
      <c r="J73" s="171" t="str">
        <f>IF(OR(E73=0,F73=0,E73="",F73=""),"",(H73*Sources!$D$46+G73*Sources!D$45-I73*(E73+F73))/1000)</f>
        <v/>
      </c>
      <c r="R73" s="81"/>
      <c r="S73" s="81">
        <f>'Usages industrie'!K16</f>
        <v>0</v>
      </c>
      <c r="T73" s="81">
        <f t="shared" si="1"/>
        <v>0</v>
      </c>
    </row>
    <row r="74" spans="1:20" hidden="1" outlineLevel="1" x14ac:dyDescent="0.25">
      <c r="A74" s="86" t="str">
        <f>'Usages industrie'!A17</f>
        <v>Usage industriel n°14</v>
      </c>
      <c r="B74" s="154" t="str">
        <f>IF('Usages industrie'!F17&lt;&gt;0,'Usages industrie'!F17,"")</f>
        <v/>
      </c>
      <c r="C74" s="149" t="str">
        <f>IF('Usages industrie'!I17&lt;&gt;0,'Usages industrie'!I17,"")</f>
        <v/>
      </c>
      <c r="D74" s="151" t="str">
        <f>'Usages industrie'!R17</f>
        <v/>
      </c>
      <c r="E74" s="151" t="str">
        <f>'Usages industrie'!L17</f>
        <v/>
      </c>
      <c r="F74" s="149">
        <f>'Usages industrie'!O17</f>
        <v>0</v>
      </c>
      <c r="G74" s="152">
        <f>'Usages industrie'!S17</f>
        <v>0</v>
      </c>
      <c r="H74" s="153">
        <f>'Usages industrie'!T17</f>
        <v>0</v>
      </c>
      <c r="I74" s="150">
        <f>'Usages industrie'!J17</f>
        <v>0</v>
      </c>
      <c r="J74" s="171" t="str">
        <f>IF(OR(E74=0,F74=0,E74="",F74=""),"",(H74*Sources!$D$46+G74*Sources!D$45-I74*(E74+F74))/1000)</f>
        <v/>
      </c>
      <c r="R74" s="81"/>
      <c r="S74" s="81">
        <f>'Usages industrie'!K17</f>
        <v>0</v>
      </c>
      <c r="T74" s="81">
        <f t="shared" si="1"/>
        <v>0</v>
      </c>
    </row>
    <row r="75" spans="1:20" hidden="1" outlineLevel="1" x14ac:dyDescent="0.25">
      <c r="A75" s="86" t="str">
        <f>'Usages industrie'!A18</f>
        <v>Usage industriel n°15</v>
      </c>
      <c r="B75" s="154" t="str">
        <f>IF('Usages industrie'!F18&lt;&gt;0,'Usages industrie'!F18,"")</f>
        <v/>
      </c>
      <c r="C75" s="149" t="str">
        <f>IF('Usages industrie'!I18&lt;&gt;0,'Usages industrie'!I18,"")</f>
        <v/>
      </c>
      <c r="D75" s="151" t="str">
        <f>'Usages industrie'!R18</f>
        <v/>
      </c>
      <c r="E75" s="151" t="str">
        <f>'Usages industrie'!L18</f>
        <v/>
      </c>
      <c r="F75" s="149">
        <f>'Usages industrie'!O18</f>
        <v>0</v>
      </c>
      <c r="G75" s="152">
        <f>'Usages industrie'!S18</f>
        <v>0</v>
      </c>
      <c r="H75" s="153">
        <f>'Usages industrie'!T18</f>
        <v>0</v>
      </c>
      <c r="I75" s="150">
        <f>'Usages industrie'!J18</f>
        <v>0</v>
      </c>
      <c r="J75" s="171" t="str">
        <f>IF(OR(E75=0,F75=0,E75="",F75=""),"",(H75*Sources!$D$46+G75*Sources!D$45-I75*(E75+F75))/1000)</f>
        <v/>
      </c>
      <c r="R75" s="81"/>
      <c r="S75" s="81">
        <f>'Usages industrie'!K18</f>
        <v>0</v>
      </c>
      <c r="T75" s="81">
        <f t="shared" si="1"/>
        <v>0</v>
      </c>
    </row>
    <row r="76" spans="1:20" hidden="1" outlineLevel="1" x14ac:dyDescent="0.25">
      <c r="A76" s="86" t="str">
        <f>'Usages industrie'!A19</f>
        <v>Usage industriel n°16</v>
      </c>
      <c r="B76" s="154" t="str">
        <f>IF('Usages industrie'!F19&lt;&gt;0,'Usages industrie'!F19,"")</f>
        <v/>
      </c>
      <c r="C76" s="149" t="str">
        <f>IF('Usages industrie'!I19&lt;&gt;0,'Usages industrie'!I19,"")</f>
        <v/>
      </c>
      <c r="D76" s="151" t="str">
        <f>'Usages industrie'!R19</f>
        <v/>
      </c>
      <c r="E76" s="151" t="str">
        <f>'Usages industrie'!L19</f>
        <v/>
      </c>
      <c r="F76" s="149">
        <f>'Usages industrie'!O19</f>
        <v>0</v>
      </c>
      <c r="G76" s="152">
        <f>'Usages industrie'!S19</f>
        <v>0</v>
      </c>
      <c r="H76" s="153">
        <f>'Usages industrie'!T19</f>
        <v>0</v>
      </c>
      <c r="I76" s="150">
        <f>'Usages industrie'!J19</f>
        <v>0</v>
      </c>
      <c r="J76" s="171" t="str">
        <f>IF(OR(E76=0,F76=0,E76="",F76=""),"",(H76*Sources!$D$46+G76*Sources!D$45-I76*(E76+F76))/1000)</f>
        <v/>
      </c>
      <c r="R76" s="81"/>
      <c r="S76" s="81">
        <f>'Usages industrie'!K19</f>
        <v>0</v>
      </c>
      <c r="T76" s="81">
        <f t="shared" si="1"/>
        <v>0</v>
      </c>
    </row>
    <row r="77" spans="1:20" hidden="1" outlineLevel="1" x14ac:dyDescent="0.25">
      <c r="A77" s="86" t="str">
        <f>'Usages industrie'!A20</f>
        <v>Usage industriel n°17</v>
      </c>
      <c r="B77" s="154" t="str">
        <f>IF('Usages industrie'!F20&lt;&gt;0,'Usages industrie'!F20,"")</f>
        <v/>
      </c>
      <c r="C77" s="149" t="str">
        <f>IF('Usages industrie'!I20&lt;&gt;0,'Usages industrie'!I20,"")</f>
        <v/>
      </c>
      <c r="D77" s="151" t="str">
        <f>'Usages industrie'!R20</f>
        <v/>
      </c>
      <c r="E77" s="151" t="str">
        <f>'Usages industrie'!L20</f>
        <v/>
      </c>
      <c r="F77" s="149">
        <f>'Usages industrie'!O20</f>
        <v>0</v>
      </c>
      <c r="G77" s="152">
        <f>'Usages industrie'!S20</f>
        <v>0</v>
      </c>
      <c r="H77" s="153">
        <f>'Usages industrie'!T20</f>
        <v>0</v>
      </c>
      <c r="I77" s="150">
        <f>'Usages industrie'!J20</f>
        <v>0</v>
      </c>
      <c r="J77" s="171" t="str">
        <f>IF(OR(E77=0,F77=0,E77="",F77=""),"",(H77*Sources!$D$46+G77*Sources!D$45-I77*(E77+F77))/1000)</f>
        <v/>
      </c>
      <c r="R77" s="81"/>
      <c r="S77" s="81">
        <f>'Usages industrie'!K20</f>
        <v>0</v>
      </c>
      <c r="T77" s="81">
        <f t="shared" si="1"/>
        <v>0</v>
      </c>
    </row>
    <row r="78" spans="1:20" hidden="1" outlineLevel="1" x14ac:dyDescent="0.25">
      <c r="A78" s="86" t="str">
        <f>'Usages industrie'!A21</f>
        <v>Usage industriel n°18</v>
      </c>
      <c r="B78" s="154" t="str">
        <f>IF('Usages industrie'!F21&lt;&gt;0,'Usages industrie'!F21,"")</f>
        <v/>
      </c>
      <c r="C78" s="149" t="str">
        <f>IF('Usages industrie'!I21&lt;&gt;0,'Usages industrie'!I21,"")</f>
        <v/>
      </c>
      <c r="D78" s="151" t="str">
        <f>'Usages industrie'!R21</f>
        <v/>
      </c>
      <c r="E78" s="151" t="str">
        <f>'Usages industrie'!L21</f>
        <v/>
      </c>
      <c r="F78" s="149">
        <f>'Usages industrie'!O21</f>
        <v>0</v>
      </c>
      <c r="G78" s="152">
        <f>'Usages industrie'!S21</f>
        <v>0</v>
      </c>
      <c r="H78" s="153">
        <f>'Usages industrie'!T21</f>
        <v>0</v>
      </c>
      <c r="I78" s="150">
        <f>'Usages industrie'!J21</f>
        <v>0</v>
      </c>
      <c r="J78" s="171" t="str">
        <f>IF(OR(E78=0,F78=0,E78="",F78=""),"",(H78*Sources!$D$46+G78*Sources!D$45-I78*(E78+F78))/1000)</f>
        <v/>
      </c>
      <c r="R78" s="81"/>
      <c r="S78" s="81">
        <f>'Usages industrie'!K21</f>
        <v>0</v>
      </c>
      <c r="T78" s="81">
        <f t="shared" si="1"/>
        <v>0</v>
      </c>
    </row>
    <row r="79" spans="1:20" hidden="1" outlineLevel="1" x14ac:dyDescent="0.25">
      <c r="A79" s="86" t="str">
        <f>'Usages industrie'!A22</f>
        <v>Usage industriel n°19</v>
      </c>
      <c r="B79" s="154" t="str">
        <f>IF('Usages industrie'!F22&lt;&gt;0,'Usages industrie'!F22,"")</f>
        <v/>
      </c>
      <c r="C79" s="149" t="str">
        <f>IF('Usages industrie'!I22&lt;&gt;0,'Usages industrie'!I22,"")</f>
        <v/>
      </c>
      <c r="D79" s="151" t="str">
        <f>'Usages industrie'!R22</f>
        <v/>
      </c>
      <c r="E79" s="151" t="str">
        <f>'Usages industrie'!L22</f>
        <v/>
      </c>
      <c r="F79" s="149">
        <f>'Usages industrie'!O22</f>
        <v>0</v>
      </c>
      <c r="G79" s="152">
        <f>'Usages industrie'!S22</f>
        <v>0</v>
      </c>
      <c r="H79" s="153">
        <f>'Usages industrie'!T22</f>
        <v>0</v>
      </c>
      <c r="I79" s="150">
        <f>'Usages industrie'!J22</f>
        <v>0</v>
      </c>
      <c r="J79" s="171" t="str">
        <f>IF(OR(E79=0,F79=0,E79="",F79=""),"",(H79*Sources!$D$46+G79*Sources!D$45-I79*(E79+F79))/1000)</f>
        <v/>
      </c>
      <c r="R79" s="81"/>
      <c r="S79" s="81">
        <f>'Usages industrie'!K22</f>
        <v>0</v>
      </c>
      <c r="T79" s="81">
        <f t="shared" si="1"/>
        <v>0</v>
      </c>
    </row>
    <row r="80" spans="1:20" hidden="1" outlineLevel="1" x14ac:dyDescent="0.25">
      <c r="A80" s="86" t="str">
        <f>'Usages industrie'!A23</f>
        <v>Usage industriel n°20</v>
      </c>
      <c r="B80" s="154" t="str">
        <f>IF('Usages industrie'!F23&lt;&gt;0,'Usages industrie'!F23,"")</f>
        <v/>
      </c>
      <c r="C80" s="149" t="str">
        <f>IF('Usages industrie'!I23&lt;&gt;0,'Usages industrie'!I23,"")</f>
        <v/>
      </c>
      <c r="D80" s="151" t="str">
        <f>'Usages industrie'!R23</f>
        <v/>
      </c>
      <c r="E80" s="151" t="str">
        <f>'Usages industrie'!L23</f>
        <v/>
      </c>
      <c r="F80" s="149">
        <f>'Usages industrie'!O23</f>
        <v>0</v>
      </c>
      <c r="G80" s="152">
        <f>'Usages industrie'!S23</f>
        <v>0</v>
      </c>
      <c r="H80" s="153">
        <f>'Usages industrie'!T23</f>
        <v>0</v>
      </c>
      <c r="I80" s="150">
        <f>'Usages industrie'!J23</f>
        <v>0</v>
      </c>
      <c r="J80" s="171" t="str">
        <f>IF(OR(E80=0,F80=0,E80="",F80=""),"",(H80*Sources!$D$46+G80*Sources!D$45-I80*(E80+F80))/1000)</f>
        <v/>
      </c>
      <c r="R80" s="81"/>
      <c r="S80" s="81">
        <f>'Usages industrie'!K23</f>
        <v>0</v>
      </c>
      <c r="T80" s="81">
        <f t="shared" si="1"/>
        <v>0</v>
      </c>
    </row>
    <row r="81" spans="1:20" hidden="1" outlineLevel="1" x14ac:dyDescent="0.25">
      <c r="A81" s="86" t="str">
        <f>'Usages industrie'!A24</f>
        <v>Usage industriel n°21</v>
      </c>
      <c r="B81" s="154" t="str">
        <f>IF('Usages industrie'!F24&lt;&gt;0,'Usages industrie'!F24,"")</f>
        <v/>
      </c>
      <c r="C81" s="149" t="str">
        <f>IF('Usages industrie'!I24&lt;&gt;0,'Usages industrie'!I24,"")</f>
        <v/>
      </c>
      <c r="D81" s="151" t="str">
        <f>'Usages industrie'!R24</f>
        <v/>
      </c>
      <c r="E81" s="151" t="str">
        <f>'Usages industrie'!L24</f>
        <v/>
      </c>
      <c r="F81" s="149">
        <f>'Usages industrie'!O24</f>
        <v>0</v>
      </c>
      <c r="G81" s="152">
        <f>'Usages industrie'!S24</f>
        <v>0</v>
      </c>
      <c r="H81" s="153">
        <f>'Usages industrie'!T24</f>
        <v>0</v>
      </c>
      <c r="I81" s="150">
        <f>'Usages industrie'!J24</f>
        <v>0</v>
      </c>
      <c r="J81" s="171" t="str">
        <f>IF(OR(E81=0,F81=0,E81="",F81=""),"",(H81*Sources!$D$46+G81*Sources!D$45-I81*(E81+F81))/1000)</f>
        <v/>
      </c>
      <c r="R81" s="81"/>
      <c r="S81" s="81">
        <f>'Usages industrie'!K24</f>
        <v>0</v>
      </c>
      <c r="T81" s="81">
        <f t="shared" si="1"/>
        <v>0</v>
      </c>
    </row>
    <row r="82" spans="1:20" hidden="1" outlineLevel="1" x14ac:dyDescent="0.25">
      <c r="A82" s="86" t="str">
        <f>'Usages industrie'!A25</f>
        <v>Usage industriel n°22</v>
      </c>
      <c r="B82" s="154" t="str">
        <f>IF('Usages industrie'!F25&lt;&gt;0,'Usages industrie'!F25,"")</f>
        <v/>
      </c>
      <c r="C82" s="149" t="str">
        <f>IF('Usages industrie'!I25&lt;&gt;0,'Usages industrie'!I25,"")</f>
        <v/>
      </c>
      <c r="D82" s="151" t="str">
        <f>'Usages industrie'!R25</f>
        <v/>
      </c>
      <c r="E82" s="151" t="str">
        <f>'Usages industrie'!L25</f>
        <v/>
      </c>
      <c r="F82" s="149">
        <f>'Usages industrie'!O25</f>
        <v>0</v>
      </c>
      <c r="G82" s="152">
        <f>'Usages industrie'!S25</f>
        <v>0</v>
      </c>
      <c r="H82" s="153">
        <f>'Usages industrie'!T25</f>
        <v>0</v>
      </c>
      <c r="I82" s="150">
        <f>'Usages industrie'!J25</f>
        <v>0</v>
      </c>
      <c r="J82" s="171" t="str">
        <f>IF(OR(E82=0,F82=0,E82="",F82=""),"",(H82*Sources!$D$46+G82*Sources!D$45-I82*(E82+F82))/1000)</f>
        <v/>
      </c>
      <c r="R82" s="81"/>
      <c r="S82" s="81">
        <f>'Usages industrie'!K25</f>
        <v>0</v>
      </c>
      <c r="T82" s="81">
        <f t="shared" si="1"/>
        <v>0</v>
      </c>
    </row>
    <row r="83" spans="1:20" hidden="1" outlineLevel="1" x14ac:dyDescent="0.25">
      <c r="A83" s="86" t="str">
        <f>'Usages industrie'!A26</f>
        <v>Usage industriel n°23</v>
      </c>
      <c r="B83" s="154" t="str">
        <f>IF('Usages industrie'!F26&lt;&gt;0,'Usages industrie'!F26,"")</f>
        <v/>
      </c>
      <c r="C83" s="149" t="str">
        <f>IF('Usages industrie'!I26&lt;&gt;0,'Usages industrie'!I26,"")</f>
        <v/>
      </c>
      <c r="D83" s="151" t="str">
        <f>'Usages industrie'!R26</f>
        <v/>
      </c>
      <c r="E83" s="151" t="str">
        <f>'Usages industrie'!L26</f>
        <v/>
      </c>
      <c r="F83" s="149">
        <f>'Usages industrie'!O26</f>
        <v>0</v>
      </c>
      <c r="G83" s="152">
        <f>'Usages industrie'!S26</f>
        <v>0</v>
      </c>
      <c r="H83" s="153">
        <f>'Usages industrie'!T26</f>
        <v>0</v>
      </c>
      <c r="I83" s="150">
        <f>'Usages industrie'!J26</f>
        <v>0</v>
      </c>
      <c r="J83" s="171" t="str">
        <f>IF(OR(E83=0,F83=0,E83="",F83=""),"",(H83*Sources!$D$46+G83*Sources!D$45-I83*(E83+F83))/1000)</f>
        <v/>
      </c>
      <c r="R83" s="81"/>
      <c r="S83" s="81">
        <f>'Usages industrie'!K26</f>
        <v>0</v>
      </c>
      <c r="T83" s="81">
        <f t="shared" si="1"/>
        <v>0</v>
      </c>
    </row>
    <row r="84" spans="1:20" hidden="1" outlineLevel="1" x14ac:dyDescent="0.25">
      <c r="A84" s="86" t="str">
        <f>'Usages industrie'!A27</f>
        <v>Usage industriel n°24</v>
      </c>
      <c r="B84" s="154" t="str">
        <f>IF('Usages industrie'!F27&lt;&gt;0,'Usages industrie'!F27,"")</f>
        <v/>
      </c>
      <c r="C84" s="149" t="str">
        <f>IF('Usages industrie'!I27&lt;&gt;0,'Usages industrie'!I27,"")</f>
        <v/>
      </c>
      <c r="D84" s="151" t="str">
        <f>'Usages industrie'!R27</f>
        <v/>
      </c>
      <c r="E84" s="151" t="str">
        <f>'Usages industrie'!L27</f>
        <v/>
      </c>
      <c r="F84" s="149">
        <f>'Usages industrie'!O27</f>
        <v>0</v>
      </c>
      <c r="G84" s="152">
        <f>'Usages industrie'!S27</f>
        <v>0</v>
      </c>
      <c r="H84" s="153">
        <f>'Usages industrie'!T27</f>
        <v>0</v>
      </c>
      <c r="I84" s="150">
        <f>'Usages industrie'!J27</f>
        <v>0</v>
      </c>
      <c r="J84" s="171" t="str">
        <f>IF(OR(E84=0,F84=0,E84="",F84=""),"",(H84*Sources!$D$46+G84*Sources!D$45-I84*(E84+F84))/1000)</f>
        <v/>
      </c>
      <c r="R84" s="81"/>
      <c r="S84" s="81">
        <f>'Usages industrie'!K27</f>
        <v>0</v>
      </c>
      <c r="T84" s="81">
        <f t="shared" si="1"/>
        <v>0</v>
      </c>
    </row>
    <row r="85" spans="1:20" hidden="1" outlineLevel="1" x14ac:dyDescent="0.25">
      <c r="A85" s="86" t="str">
        <f>'Usages industrie'!A28</f>
        <v>Usage industriel n°25</v>
      </c>
      <c r="B85" s="154" t="str">
        <f>IF('Usages industrie'!F28&lt;&gt;0,'Usages industrie'!F28,"")</f>
        <v/>
      </c>
      <c r="C85" s="149" t="str">
        <f>IF('Usages industrie'!I28&lt;&gt;0,'Usages industrie'!I28,"")</f>
        <v/>
      </c>
      <c r="D85" s="151" t="str">
        <f>'Usages industrie'!R28</f>
        <v/>
      </c>
      <c r="E85" s="151" t="str">
        <f>'Usages industrie'!L28</f>
        <v/>
      </c>
      <c r="F85" s="149">
        <f>'Usages industrie'!O28</f>
        <v>0</v>
      </c>
      <c r="G85" s="152">
        <f>'Usages industrie'!S28</f>
        <v>0</v>
      </c>
      <c r="H85" s="153">
        <f>'Usages industrie'!T28</f>
        <v>0</v>
      </c>
      <c r="I85" s="150">
        <f>'Usages industrie'!J28</f>
        <v>0</v>
      </c>
      <c r="J85" s="171" t="str">
        <f>IF(OR(E85=0,F85=0,E85="",F85=""),"",(H85*Sources!$D$46+G85*Sources!D$45-I85*(E85+F85))/1000)</f>
        <v/>
      </c>
      <c r="R85" s="81"/>
      <c r="S85" s="81">
        <f>'Usages industrie'!K28</f>
        <v>0</v>
      </c>
      <c r="T85" s="81">
        <f t="shared" si="1"/>
        <v>0</v>
      </c>
    </row>
    <row r="86" spans="1:20" hidden="1" outlineLevel="1" x14ac:dyDescent="0.25">
      <c r="A86" s="86" t="str">
        <f>'Usages industrie'!A29</f>
        <v>Usage industriel n°26</v>
      </c>
      <c r="B86" s="154" t="str">
        <f>IF('Usages industrie'!F29&lt;&gt;0,'Usages industrie'!F29,"")</f>
        <v/>
      </c>
      <c r="C86" s="149" t="str">
        <f>IF('Usages industrie'!I29&lt;&gt;0,'Usages industrie'!I29,"")</f>
        <v/>
      </c>
      <c r="D86" s="151" t="str">
        <f>'Usages industrie'!R29</f>
        <v/>
      </c>
      <c r="E86" s="151" t="str">
        <f>'Usages industrie'!L29</f>
        <v/>
      </c>
      <c r="F86" s="149">
        <f>'Usages industrie'!O29</f>
        <v>0</v>
      </c>
      <c r="G86" s="152">
        <f>'Usages industrie'!S29</f>
        <v>0</v>
      </c>
      <c r="H86" s="153">
        <f>'Usages industrie'!T29</f>
        <v>0</v>
      </c>
      <c r="I86" s="150">
        <f>'Usages industrie'!J29</f>
        <v>0</v>
      </c>
      <c r="J86" s="171" t="str">
        <f>IF(OR(E86=0,F86=0,E86="",F86=""),"",(H86*Sources!$D$46+G86*Sources!D$45-I86*(E86+F86))/1000)</f>
        <v/>
      </c>
      <c r="R86" s="81"/>
      <c r="S86" s="81">
        <f>'Usages industrie'!K29</f>
        <v>0</v>
      </c>
      <c r="T86" s="81">
        <f t="shared" si="1"/>
        <v>0</v>
      </c>
    </row>
    <row r="87" spans="1:20" hidden="1" outlineLevel="1" x14ac:dyDescent="0.25">
      <c r="A87" s="86" t="str">
        <f>'Usages industrie'!A30</f>
        <v>Usage industriel n°27</v>
      </c>
      <c r="B87" s="154" t="str">
        <f>IF('Usages industrie'!F30&lt;&gt;0,'Usages industrie'!F30,"")</f>
        <v/>
      </c>
      <c r="C87" s="149" t="str">
        <f>IF('Usages industrie'!I30&lt;&gt;0,'Usages industrie'!I30,"")</f>
        <v/>
      </c>
      <c r="D87" s="151" t="str">
        <f>'Usages industrie'!R30</f>
        <v/>
      </c>
      <c r="E87" s="151" t="str">
        <f>'Usages industrie'!L30</f>
        <v/>
      </c>
      <c r="F87" s="149">
        <f>'Usages industrie'!O30</f>
        <v>0</v>
      </c>
      <c r="G87" s="152">
        <f>'Usages industrie'!S30</f>
        <v>0</v>
      </c>
      <c r="H87" s="153">
        <f>'Usages industrie'!T30</f>
        <v>0</v>
      </c>
      <c r="I87" s="150">
        <f>'Usages industrie'!J30</f>
        <v>0</v>
      </c>
      <c r="J87" s="171" t="str">
        <f>IF(OR(E87=0,F87=0,E87="",F87=""),"",(H87*Sources!$D$46+G87*Sources!D$45-I87*(E87+F87))/1000)</f>
        <v/>
      </c>
      <c r="R87" s="81"/>
      <c r="S87" s="81">
        <f>'Usages industrie'!K30</f>
        <v>0</v>
      </c>
      <c r="T87" s="81">
        <f t="shared" si="1"/>
        <v>0</v>
      </c>
    </row>
    <row r="88" spans="1:20" hidden="1" outlineLevel="1" x14ac:dyDescent="0.25">
      <c r="A88" s="86" t="str">
        <f>'Usages industrie'!A31</f>
        <v>Usage industriel n°28</v>
      </c>
      <c r="B88" s="154" t="str">
        <f>IF('Usages industrie'!F31&lt;&gt;0,'Usages industrie'!F31,"")</f>
        <v/>
      </c>
      <c r="C88" s="149" t="str">
        <f>IF('Usages industrie'!I31&lt;&gt;0,'Usages industrie'!I31,"")</f>
        <v/>
      </c>
      <c r="D88" s="151" t="str">
        <f>'Usages industrie'!R31</f>
        <v/>
      </c>
      <c r="E88" s="151" t="str">
        <f>'Usages industrie'!L31</f>
        <v/>
      </c>
      <c r="F88" s="149">
        <f>'Usages industrie'!O31</f>
        <v>0</v>
      </c>
      <c r="G88" s="152">
        <f>'Usages industrie'!S31</f>
        <v>0</v>
      </c>
      <c r="H88" s="153">
        <f>'Usages industrie'!T31</f>
        <v>0</v>
      </c>
      <c r="I88" s="150">
        <f>'Usages industrie'!J31</f>
        <v>0</v>
      </c>
      <c r="J88" s="171" t="str">
        <f>IF(OR(E88=0,F88=0,E88="",F88=""),"",(H88*Sources!$D$46+G88*Sources!D$45-I88*(E88+F88))/1000)</f>
        <v/>
      </c>
      <c r="R88" s="81"/>
      <c r="S88" s="81">
        <f>'Usages industrie'!K31</f>
        <v>0</v>
      </c>
      <c r="T88" s="81">
        <f t="shared" si="1"/>
        <v>0</v>
      </c>
    </row>
    <row r="89" spans="1:20" hidden="1" outlineLevel="1" x14ac:dyDescent="0.25">
      <c r="A89" s="86" t="str">
        <f>'Usages industrie'!A32</f>
        <v>Usage industriel n°29</v>
      </c>
      <c r="B89" s="154" t="str">
        <f>IF('Usages industrie'!F32&lt;&gt;0,'Usages industrie'!F32,"")</f>
        <v/>
      </c>
      <c r="C89" s="149" t="str">
        <f>IF('Usages industrie'!I32&lt;&gt;0,'Usages industrie'!I32,"")</f>
        <v/>
      </c>
      <c r="D89" s="151" t="str">
        <f>'Usages industrie'!R32</f>
        <v/>
      </c>
      <c r="E89" s="151" t="str">
        <f>'Usages industrie'!L32</f>
        <v/>
      </c>
      <c r="F89" s="149">
        <f>'Usages industrie'!O32</f>
        <v>0</v>
      </c>
      <c r="G89" s="152">
        <f>'Usages industrie'!S32</f>
        <v>0</v>
      </c>
      <c r="H89" s="153">
        <f>'Usages industrie'!T32</f>
        <v>0</v>
      </c>
      <c r="I89" s="150">
        <f>'Usages industrie'!J32</f>
        <v>0</v>
      </c>
      <c r="J89" s="171" t="str">
        <f>IF(OR(E89=0,F89=0,E89="",F89=""),"",(H89*Sources!$D$46+G89*Sources!D$45-I89*(E89+F89))/1000)</f>
        <v/>
      </c>
      <c r="R89" s="81"/>
      <c r="S89" s="81">
        <f>'Usages industrie'!K32</f>
        <v>0</v>
      </c>
      <c r="T89" s="81">
        <f t="shared" si="1"/>
        <v>0</v>
      </c>
    </row>
    <row r="90" spans="1:20" hidden="1" outlineLevel="1" x14ac:dyDescent="0.25">
      <c r="A90" s="86" t="str">
        <f>'Usages industrie'!A33</f>
        <v>Usage industriel n°30</v>
      </c>
      <c r="B90" s="154" t="str">
        <f>IF('Usages industrie'!F33&lt;&gt;0,'Usages industrie'!F33,"")</f>
        <v/>
      </c>
      <c r="C90" s="149" t="str">
        <f>IF('Usages industrie'!I33&lt;&gt;0,'Usages industrie'!I33,"")</f>
        <v/>
      </c>
      <c r="D90" s="151" t="str">
        <f>'Usages industrie'!R33</f>
        <v/>
      </c>
      <c r="E90" s="151" t="str">
        <f>'Usages industrie'!L33</f>
        <v/>
      </c>
      <c r="F90" s="149">
        <f>'Usages industrie'!O33</f>
        <v>0</v>
      </c>
      <c r="G90" s="152">
        <f>'Usages industrie'!S33</f>
        <v>0</v>
      </c>
      <c r="H90" s="153">
        <f>'Usages industrie'!T33</f>
        <v>0</v>
      </c>
      <c r="I90" s="150">
        <f>'Usages industrie'!J33</f>
        <v>0</v>
      </c>
      <c r="J90" s="171" t="str">
        <f>IF(OR(E90=0,F90=0,E90="",F90=""),"",(H90*Sources!$D$46+G90*Sources!D$45-I90*(E90+F90))/1000)</f>
        <v/>
      </c>
      <c r="R90" s="81"/>
      <c r="S90" s="81">
        <f>'Usages industrie'!K33</f>
        <v>0</v>
      </c>
      <c r="T90" s="81">
        <f t="shared" si="1"/>
        <v>0</v>
      </c>
    </row>
    <row r="91" spans="1:20" hidden="1" outlineLevel="1" x14ac:dyDescent="0.25">
      <c r="A91" s="86" t="str">
        <f>'Usages industrie'!A34</f>
        <v>Usage industriel n°31</v>
      </c>
      <c r="B91" s="154" t="str">
        <f>IF('Usages industrie'!F34&lt;&gt;0,'Usages industrie'!F34,"")</f>
        <v/>
      </c>
      <c r="C91" s="149" t="str">
        <f>IF('Usages industrie'!I34&lt;&gt;0,'Usages industrie'!I34,"")</f>
        <v/>
      </c>
      <c r="D91" s="151" t="str">
        <f>'Usages industrie'!R34</f>
        <v/>
      </c>
      <c r="E91" s="151" t="str">
        <f>'Usages industrie'!L34</f>
        <v/>
      </c>
      <c r="F91" s="149">
        <f>'Usages industrie'!O34</f>
        <v>0</v>
      </c>
      <c r="G91" s="152">
        <f>'Usages industrie'!S34</f>
        <v>0</v>
      </c>
      <c r="H91" s="153">
        <f>'Usages industrie'!T34</f>
        <v>0</v>
      </c>
      <c r="I91" s="150">
        <f>'Usages industrie'!J34</f>
        <v>0</v>
      </c>
      <c r="J91" s="171" t="str">
        <f>IF(OR(E91=0,F91=0,E91="",F91=""),"",(H91*Sources!$D$46+G91*Sources!D$45-I91*(E91+F91))/1000)</f>
        <v/>
      </c>
      <c r="R91" s="81"/>
      <c r="S91" s="81">
        <f>'Usages industrie'!K34</f>
        <v>0</v>
      </c>
      <c r="T91" s="81">
        <f t="shared" si="1"/>
        <v>0</v>
      </c>
    </row>
    <row r="92" spans="1:20" hidden="1" outlineLevel="1" x14ac:dyDescent="0.25">
      <c r="A92" s="86" t="str">
        <f>'Usages industrie'!A35</f>
        <v>Usage industriel n°32</v>
      </c>
      <c r="B92" s="154" t="str">
        <f>IF('Usages industrie'!F35&lt;&gt;0,'Usages industrie'!F35,"")</f>
        <v/>
      </c>
      <c r="C92" s="149" t="str">
        <f>IF('Usages industrie'!I35&lt;&gt;0,'Usages industrie'!I35,"")</f>
        <v/>
      </c>
      <c r="D92" s="151" t="str">
        <f>'Usages industrie'!R35</f>
        <v/>
      </c>
      <c r="E92" s="151" t="str">
        <f>'Usages industrie'!L35</f>
        <v/>
      </c>
      <c r="F92" s="149">
        <f>'Usages industrie'!O35</f>
        <v>0</v>
      </c>
      <c r="G92" s="152">
        <f>'Usages industrie'!S35</f>
        <v>0</v>
      </c>
      <c r="H92" s="153">
        <f>'Usages industrie'!T35</f>
        <v>0</v>
      </c>
      <c r="I92" s="150">
        <f>'Usages industrie'!J35</f>
        <v>0</v>
      </c>
      <c r="J92" s="171" t="str">
        <f>IF(OR(E92=0,F92=0,E92="",F92=""),"",(H92*Sources!$D$46+G92*Sources!D$45-I92*(E92+F92))/1000)</f>
        <v/>
      </c>
      <c r="R92" s="81"/>
      <c r="S92" s="81">
        <f>'Usages industrie'!K35</f>
        <v>0</v>
      </c>
      <c r="T92" s="81">
        <f t="shared" si="1"/>
        <v>0</v>
      </c>
    </row>
    <row r="93" spans="1:20" hidden="1" outlineLevel="1" x14ac:dyDescent="0.25">
      <c r="A93" s="86" t="str">
        <f>'Usages industrie'!A36</f>
        <v>Usage industriel n°33</v>
      </c>
      <c r="B93" s="154" t="str">
        <f>IF('Usages industrie'!F36&lt;&gt;0,'Usages industrie'!F36,"")</f>
        <v/>
      </c>
      <c r="C93" s="149" t="str">
        <f>IF('Usages industrie'!I36&lt;&gt;0,'Usages industrie'!I36,"")</f>
        <v/>
      </c>
      <c r="D93" s="151" t="str">
        <f>'Usages industrie'!R36</f>
        <v/>
      </c>
      <c r="E93" s="151" t="str">
        <f>'Usages industrie'!L36</f>
        <v/>
      </c>
      <c r="F93" s="149">
        <f>'Usages industrie'!O36</f>
        <v>0</v>
      </c>
      <c r="G93" s="152">
        <f>'Usages industrie'!S36</f>
        <v>0</v>
      </c>
      <c r="H93" s="153">
        <f>'Usages industrie'!T36</f>
        <v>0</v>
      </c>
      <c r="I93" s="150">
        <f>'Usages industrie'!J36</f>
        <v>0</v>
      </c>
      <c r="J93" s="171" t="str">
        <f>IF(OR(E93=0,F93=0,E93="",F93=""),"",(H93*Sources!$D$46+G93*Sources!D$45-I93*(E93+F93))/1000)</f>
        <v/>
      </c>
      <c r="R93" s="81"/>
      <c r="S93" s="81">
        <f>'Usages industrie'!K36</f>
        <v>0</v>
      </c>
      <c r="T93" s="81">
        <f t="shared" si="1"/>
        <v>0</v>
      </c>
    </row>
    <row r="94" spans="1:20" hidden="1" outlineLevel="1" x14ac:dyDescent="0.25">
      <c r="A94" s="86" t="str">
        <f>'Usages industrie'!A37</f>
        <v>Usage industriel n°34</v>
      </c>
      <c r="B94" s="154" t="str">
        <f>IF('Usages industrie'!F37&lt;&gt;0,'Usages industrie'!F37,"")</f>
        <v/>
      </c>
      <c r="C94" s="149" t="str">
        <f>IF('Usages industrie'!I37&lt;&gt;0,'Usages industrie'!I37,"")</f>
        <v/>
      </c>
      <c r="D94" s="151" t="str">
        <f>'Usages industrie'!R37</f>
        <v/>
      </c>
      <c r="E94" s="151" t="str">
        <f>'Usages industrie'!L37</f>
        <v/>
      </c>
      <c r="F94" s="149">
        <f>'Usages industrie'!O37</f>
        <v>0</v>
      </c>
      <c r="G94" s="152">
        <f>'Usages industrie'!S37</f>
        <v>0</v>
      </c>
      <c r="H94" s="153">
        <f>'Usages industrie'!T37</f>
        <v>0</v>
      </c>
      <c r="I94" s="150">
        <f>'Usages industrie'!J37</f>
        <v>0</v>
      </c>
      <c r="J94" s="171" t="str">
        <f>IF(OR(E94=0,F94=0,E94="",F94=""),"",(H94*Sources!$D$46+G94*Sources!D$45-I94*(E94+F94))/1000)</f>
        <v/>
      </c>
      <c r="R94" s="81"/>
      <c r="S94" s="81">
        <f>'Usages industrie'!K37</f>
        <v>0</v>
      </c>
      <c r="T94" s="81">
        <f t="shared" si="1"/>
        <v>0</v>
      </c>
    </row>
    <row r="95" spans="1:20" hidden="1" outlineLevel="1" x14ac:dyDescent="0.25">
      <c r="A95" s="86" t="str">
        <f>'Usages industrie'!A38</f>
        <v>Usage industriel n°35</v>
      </c>
      <c r="B95" s="154" t="str">
        <f>IF('Usages industrie'!F38&lt;&gt;0,'Usages industrie'!F38,"")</f>
        <v/>
      </c>
      <c r="C95" s="149" t="str">
        <f>IF('Usages industrie'!I38&lt;&gt;0,'Usages industrie'!I38,"")</f>
        <v/>
      </c>
      <c r="D95" s="151" t="str">
        <f>'Usages industrie'!R38</f>
        <v/>
      </c>
      <c r="E95" s="151" t="str">
        <f>'Usages industrie'!L38</f>
        <v/>
      </c>
      <c r="F95" s="149">
        <f>'Usages industrie'!O38</f>
        <v>0</v>
      </c>
      <c r="G95" s="152">
        <f>'Usages industrie'!S38</f>
        <v>0</v>
      </c>
      <c r="H95" s="153">
        <f>'Usages industrie'!T38</f>
        <v>0</v>
      </c>
      <c r="I95" s="150">
        <f>'Usages industrie'!J38</f>
        <v>0</v>
      </c>
      <c r="J95" s="171" t="str">
        <f>IF(OR(E95=0,F95=0,E95="",F95=""),"",(H95*Sources!$D$46+G95*Sources!D$45-I95*(E95+F95))/1000)</f>
        <v/>
      </c>
      <c r="R95" s="81"/>
      <c r="S95" s="81">
        <f>'Usages industrie'!K38</f>
        <v>0</v>
      </c>
      <c r="T95" s="81">
        <f t="shared" si="1"/>
        <v>0</v>
      </c>
    </row>
    <row r="96" spans="1:20" hidden="1" outlineLevel="1" x14ac:dyDescent="0.25">
      <c r="A96" s="86" t="str">
        <f>'Usages industrie'!A39</f>
        <v>Usage industriel n°36</v>
      </c>
      <c r="B96" s="154" t="str">
        <f>IF('Usages industrie'!F39&lt;&gt;0,'Usages industrie'!F39,"")</f>
        <v/>
      </c>
      <c r="C96" s="149" t="str">
        <f>IF('Usages industrie'!I39&lt;&gt;0,'Usages industrie'!I39,"")</f>
        <v/>
      </c>
      <c r="D96" s="151" t="str">
        <f>'Usages industrie'!R39</f>
        <v/>
      </c>
      <c r="E96" s="151" t="str">
        <f>'Usages industrie'!L39</f>
        <v/>
      </c>
      <c r="F96" s="149">
        <f>'Usages industrie'!O39</f>
        <v>0</v>
      </c>
      <c r="G96" s="152">
        <f>'Usages industrie'!S39</f>
        <v>0</v>
      </c>
      <c r="H96" s="153">
        <f>'Usages industrie'!T39</f>
        <v>0</v>
      </c>
      <c r="I96" s="150">
        <f>'Usages industrie'!J39</f>
        <v>0</v>
      </c>
      <c r="J96" s="171" t="str">
        <f>IF(OR(E96=0,F96=0,E96="",F96=""),"",(H96*Sources!$D$46+G96*Sources!D$45-I96*(E96+F96))/1000)</f>
        <v/>
      </c>
      <c r="R96" s="81"/>
      <c r="S96" s="81">
        <f>'Usages industrie'!K39</f>
        <v>0</v>
      </c>
      <c r="T96" s="81">
        <f t="shared" si="1"/>
        <v>0</v>
      </c>
    </row>
    <row r="97" spans="1:20" hidden="1" outlineLevel="1" x14ac:dyDescent="0.25">
      <c r="A97" s="86" t="str">
        <f>'Usages industrie'!A40</f>
        <v>Usage industriel n°37</v>
      </c>
      <c r="B97" s="154" t="str">
        <f>IF('Usages industrie'!F40&lt;&gt;0,'Usages industrie'!F40,"")</f>
        <v/>
      </c>
      <c r="C97" s="149" t="str">
        <f>IF('Usages industrie'!I40&lt;&gt;0,'Usages industrie'!I40,"")</f>
        <v/>
      </c>
      <c r="D97" s="151" t="str">
        <f>'Usages industrie'!R40</f>
        <v/>
      </c>
      <c r="E97" s="151" t="str">
        <f>'Usages industrie'!L40</f>
        <v/>
      </c>
      <c r="F97" s="149">
        <f>'Usages industrie'!O40</f>
        <v>0</v>
      </c>
      <c r="G97" s="152">
        <f>'Usages industrie'!S40</f>
        <v>0</v>
      </c>
      <c r="H97" s="153">
        <f>'Usages industrie'!T40</f>
        <v>0</v>
      </c>
      <c r="I97" s="150">
        <f>'Usages industrie'!J40</f>
        <v>0</v>
      </c>
      <c r="J97" s="171" t="str">
        <f>IF(OR(E97=0,F97=0,E97="",F97=""),"",(H97*Sources!$D$46+G97*Sources!D$45-I97*(E97+F97))/1000)</f>
        <v/>
      </c>
      <c r="R97" s="81"/>
      <c r="S97" s="81">
        <f>'Usages industrie'!K40</f>
        <v>0</v>
      </c>
      <c r="T97" s="81">
        <f t="shared" si="1"/>
        <v>0</v>
      </c>
    </row>
    <row r="98" spans="1:20" hidden="1" outlineLevel="1" x14ac:dyDescent="0.25">
      <c r="A98" s="86" t="str">
        <f>'Usages industrie'!A41</f>
        <v>Usage industriel n°38</v>
      </c>
      <c r="B98" s="154" t="str">
        <f>IF('Usages industrie'!F41&lt;&gt;0,'Usages industrie'!F41,"")</f>
        <v/>
      </c>
      <c r="C98" s="149" t="str">
        <f>IF('Usages industrie'!I41&lt;&gt;0,'Usages industrie'!I41,"")</f>
        <v/>
      </c>
      <c r="D98" s="151" t="str">
        <f>'Usages industrie'!R41</f>
        <v/>
      </c>
      <c r="E98" s="151" t="str">
        <f>'Usages industrie'!L41</f>
        <v/>
      </c>
      <c r="F98" s="149">
        <f>'Usages industrie'!O41</f>
        <v>0</v>
      </c>
      <c r="G98" s="152">
        <f>'Usages industrie'!S41</f>
        <v>0</v>
      </c>
      <c r="H98" s="153">
        <f>'Usages industrie'!T41</f>
        <v>0</v>
      </c>
      <c r="I98" s="150">
        <f>'Usages industrie'!J41</f>
        <v>0</v>
      </c>
      <c r="J98" s="171" t="str">
        <f>IF(OR(E98=0,F98=0,E98="",F98=""),"",(H98*Sources!$D$46+G98*Sources!D$45-I98*(E98+F98))/1000)</f>
        <v/>
      </c>
      <c r="R98" s="81"/>
      <c r="S98" s="81">
        <f>'Usages industrie'!K41</f>
        <v>0</v>
      </c>
      <c r="T98" s="81">
        <f t="shared" si="1"/>
        <v>0</v>
      </c>
    </row>
    <row r="99" spans="1:20" hidden="1" outlineLevel="1" x14ac:dyDescent="0.25">
      <c r="A99" s="86" t="str">
        <f>'Usages industrie'!A42</f>
        <v>Usage industriel n°39</v>
      </c>
      <c r="B99" s="154" t="str">
        <f>IF('Usages industrie'!F42&lt;&gt;0,'Usages industrie'!F42,"")</f>
        <v/>
      </c>
      <c r="C99" s="149" t="str">
        <f>IF('Usages industrie'!I42&lt;&gt;0,'Usages industrie'!I42,"")</f>
        <v/>
      </c>
      <c r="D99" s="151" t="str">
        <f>'Usages industrie'!R42</f>
        <v/>
      </c>
      <c r="E99" s="151" t="str">
        <f>'Usages industrie'!L42</f>
        <v/>
      </c>
      <c r="F99" s="149">
        <f>'Usages industrie'!O42</f>
        <v>0</v>
      </c>
      <c r="G99" s="152">
        <f>'Usages industrie'!S42</f>
        <v>0</v>
      </c>
      <c r="H99" s="153">
        <f>'Usages industrie'!T42</f>
        <v>0</v>
      </c>
      <c r="I99" s="150">
        <f>'Usages industrie'!J42</f>
        <v>0</v>
      </c>
      <c r="J99" s="171" t="str">
        <f>IF(OR(E99=0,F99=0,E99="",F99=""),"",(H99*Sources!$D$46+G99*Sources!D$45-I99*(E99+F99))/1000)</f>
        <v/>
      </c>
      <c r="R99" s="81"/>
      <c r="S99" s="81">
        <f>'Usages industrie'!K42</f>
        <v>0</v>
      </c>
      <c r="T99" s="81">
        <f t="shared" si="1"/>
        <v>0</v>
      </c>
    </row>
    <row r="100" spans="1:20" hidden="1" outlineLevel="1" x14ac:dyDescent="0.25">
      <c r="A100" s="86" t="str">
        <f>'Usages industrie'!A43</f>
        <v>Usage industriel n°40</v>
      </c>
      <c r="B100" s="154" t="str">
        <f>IF('Usages industrie'!F43&lt;&gt;0,'Usages industrie'!F43,"")</f>
        <v/>
      </c>
      <c r="C100" s="149" t="str">
        <f>IF('Usages industrie'!I43&lt;&gt;0,'Usages industrie'!I43,"")</f>
        <v/>
      </c>
      <c r="D100" s="151" t="str">
        <f>'Usages industrie'!R43</f>
        <v/>
      </c>
      <c r="E100" s="151" t="str">
        <f>'Usages industrie'!L43</f>
        <v/>
      </c>
      <c r="F100" s="149">
        <f>'Usages industrie'!O43</f>
        <v>0</v>
      </c>
      <c r="G100" s="152">
        <f>'Usages industrie'!S43</f>
        <v>0</v>
      </c>
      <c r="H100" s="153">
        <f>'Usages industrie'!T43</f>
        <v>0</v>
      </c>
      <c r="I100" s="150">
        <f>'Usages industrie'!J43</f>
        <v>0</v>
      </c>
      <c r="J100" s="171" t="str">
        <f>IF(OR(E100=0,F100=0,E100="",F100=""),"",(H100*Sources!$D$46+G100*Sources!D$45-I100*(E100+F100))/1000)</f>
        <v/>
      </c>
      <c r="R100" s="81"/>
      <c r="S100" s="81">
        <f>'Usages industrie'!K43</f>
        <v>0</v>
      </c>
      <c r="T100" s="81">
        <f t="shared" si="1"/>
        <v>0</v>
      </c>
    </row>
    <row r="101" spans="1:20" hidden="1" outlineLevel="1" x14ac:dyDescent="0.25">
      <c r="A101" s="86" t="str">
        <f>'Usages industrie'!A44</f>
        <v>Usage industriel n°41</v>
      </c>
      <c r="B101" s="154" t="str">
        <f>IF('Usages industrie'!F44&lt;&gt;0,'Usages industrie'!F44,"")</f>
        <v/>
      </c>
      <c r="C101" s="149" t="str">
        <f>IF('Usages industrie'!I44&lt;&gt;0,'Usages industrie'!I44,"")</f>
        <v/>
      </c>
      <c r="D101" s="151" t="str">
        <f>'Usages industrie'!R44</f>
        <v/>
      </c>
      <c r="E101" s="151" t="str">
        <f>'Usages industrie'!L44</f>
        <v/>
      </c>
      <c r="F101" s="149">
        <f>'Usages industrie'!O44</f>
        <v>0</v>
      </c>
      <c r="G101" s="152">
        <f>'Usages industrie'!S44</f>
        <v>0</v>
      </c>
      <c r="H101" s="153">
        <f>'Usages industrie'!T44</f>
        <v>0</v>
      </c>
      <c r="I101" s="150">
        <f>'Usages industrie'!J44</f>
        <v>0</v>
      </c>
      <c r="J101" s="171" t="str">
        <f>IF(OR(E101=0,F101=0,E101="",F101=""),"",(H101*Sources!$D$46+G101*Sources!D$45-I101*(E101+F101))/1000)</f>
        <v/>
      </c>
      <c r="R101" s="81"/>
      <c r="S101" s="81">
        <f>'Usages industrie'!K44</f>
        <v>0</v>
      </c>
      <c r="T101" s="81">
        <f t="shared" si="1"/>
        <v>0</v>
      </c>
    </row>
    <row r="102" spans="1:20" hidden="1" outlineLevel="1" x14ac:dyDescent="0.25">
      <c r="A102" s="86" t="str">
        <f>'Usages industrie'!A45</f>
        <v>Usage industriel n°42</v>
      </c>
      <c r="B102" s="154" t="str">
        <f>IF('Usages industrie'!F45&lt;&gt;0,'Usages industrie'!F45,"")</f>
        <v/>
      </c>
      <c r="C102" s="149" t="str">
        <f>IF('Usages industrie'!I45&lt;&gt;0,'Usages industrie'!I45,"")</f>
        <v/>
      </c>
      <c r="D102" s="151" t="str">
        <f>'Usages industrie'!R45</f>
        <v/>
      </c>
      <c r="E102" s="151" t="str">
        <f>'Usages industrie'!L45</f>
        <v/>
      </c>
      <c r="F102" s="149">
        <f>'Usages industrie'!O45</f>
        <v>0</v>
      </c>
      <c r="G102" s="152">
        <f>'Usages industrie'!S45</f>
        <v>0</v>
      </c>
      <c r="H102" s="153">
        <f>'Usages industrie'!T45</f>
        <v>0</v>
      </c>
      <c r="I102" s="150">
        <f>'Usages industrie'!J45</f>
        <v>0</v>
      </c>
      <c r="J102" s="171" t="str">
        <f>IF(OR(E102=0,F102=0,E102="",F102=""),"",(H102*Sources!$D$46+G102*Sources!D$45-I102*(E102+F102))/1000)</f>
        <v/>
      </c>
      <c r="R102" s="81"/>
      <c r="S102" s="81">
        <f>'Usages industrie'!K45</f>
        <v>0</v>
      </c>
      <c r="T102" s="81">
        <f t="shared" si="1"/>
        <v>0</v>
      </c>
    </row>
    <row r="103" spans="1:20" hidden="1" outlineLevel="1" x14ac:dyDescent="0.25">
      <c r="A103" s="86" t="str">
        <f>'Usages industrie'!A46</f>
        <v>Usage industriel n°43</v>
      </c>
      <c r="B103" s="154" t="str">
        <f>IF('Usages industrie'!F46&lt;&gt;0,'Usages industrie'!F46,"")</f>
        <v/>
      </c>
      <c r="C103" s="149" t="str">
        <f>IF('Usages industrie'!I46&lt;&gt;0,'Usages industrie'!I46,"")</f>
        <v/>
      </c>
      <c r="D103" s="151" t="str">
        <f>'Usages industrie'!R46</f>
        <v/>
      </c>
      <c r="E103" s="151" t="str">
        <f>'Usages industrie'!L46</f>
        <v/>
      </c>
      <c r="F103" s="149">
        <f>'Usages industrie'!O46</f>
        <v>0</v>
      </c>
      <c r="G103" s="152">
        <f>'Usages industrie'!S46</f>
        <v>0</v>
      </c>
      <c r="H103" s="153">
        <f>'Usages industrie'!T46</f>
        <v>0</v>
      </c>
      <c r="I103" s="150">
        <f>'Usages industrie'!J46</f>
        <v>0</v>
      </c>
      <c r="J103" s="171" t="str">
        <f>IF(OR(E103=0,F103=0,E103="",F103=""),"",(H103*Sources!$D$46+G103*Sources!D$45-I103*(E103+F103))/1000)</f>
        <v/>
      </c>
      <c r="R103" s="81"/>
      <c r="S103" s="81">
        <f>'Usages industrie'!K46</f>
        <v>0</v>
      </c>
      <c r="T103" s="81">
        <f t="shared" si="1"/>
        <v>0</v>
      </c>
    </row>
    <row r="104" spans="1:20" hidden="1" outlineLevel="1" x14ac:dyDescent="0.25">
      <c r="A104" s="86" t="str">
        <f>'Usages industrie'!A47</f>
        <v>Usage industriel n°44</v>
      </c>
      <c r="B104" s="154" t="str">
        <f>IF('Usages industrie'!F47&lt;&gt;0,'Usages industrie'!F47,"")</f>
        <v/>
      </c>
      <c r="C104" s="149" t="str">
        <f>IF('Usages industrie'!I47&lt;&gt;0,'Usages industrie'!I47,"")</f>
        <v/>
      </c>
      <c r="D104" s="151" t="str">
        <f>'Usages industrie'!R47</f>
        <v/>
      </c>
      <c r="E104" s="151" t="str">
        <f>'Usages industrie'!L47</f>
        <v/>
      </c>
      <c r="F104" s="149">
        <f>'Usages industrie'!O47</f>
        <v>0</v>
      </c>
      <c r="G104" s="152">
        <f>'Usages industrie'!S47</f>
        <v>0</v>
      </c>
      <c r="H104" s="153">
        <f>'Usages industrie'!T47</f>
        <v>0</v>
      </c>
      <c r="I104" s="150">
        <f>'Usages industrie'!J47</f>
        <v>0</v>
      </c>
      <c r="J104" s="171" t="str">
        <f>IF(OR(E104=0,F104=0,E104="",F104=""),"",(H104*Sources!$D$46+G104*Sources!D$45-I104*(E104+F104))/1000)</f>
        <v/>
      </c>
      <c r="R104" s="81"/>
      <c r="S104" s="81">
        <f>'Usages industrie'!K47</f>
        <v>0</v>
      </c>
      <c r="T104" s="81">
        <f t="shared" si="1"/>
        <v>0</v>
      </c>
    </row>
    <row r="105" spans="1:20" hidden="1" outlineLevel="1" x14ac:dyDescent="0.25">
      <c r="A105" s="86" t="str">
        <f>'Usages industrie'!A48</f>
        <v>Usage industriel n°45</v>
      </c>
      <c r="B105" s="154" t="str">
        <f>IF('Usages industrie'!F48&lt;&gt;0,'Usages industrie'!F48,"")</f>
        <v/>
      </c>
      <c r="C105" s="149" t="str">
        <f>IF('Usages industrie'!I48&lt;&gt;0,'Usages industrie'!I48,"")</f>
        <v/>
      </c>
      <c r="D105" s="151" t="str">
        <f>'Usages industrie'!R48</f>
        <v/>
      </c>
      <c r="E105" s="151" t="str">
        <f>'Usages industrie'!L48</f>
        <v/>
      </c>
      <c r="F105" s="149">
        <f>'Usages industrie'!O48</f>
        <v>0</v>
      </c>
      <c r="G105" s="152">
        <f>'Usages industrie'!S48</f>
        <v>0</v>
      </c>
      <c r="H105" s="153">
        <f>'Usages industrie'!T48</f>
        <v>0</v>
      </c>
      <c r="I105" s="150">
        <f>'Usages industrie'!J48</f>
        <v>0</v>
      </c>
      <c r="J105" s="171" t="str">
        <f>IF(OR(E105=0,F105=0,E105="",F105=""),"",(H105*Sources!$D$46+G105*Sources!D$45-I105*(E105+F105))/1000)</f>
        <v/>
      </c>
      <c r="R105" s="81"/>
      <c r="S105" s="81">
        <f>'Usages industrie'!K48</f>
        <v>0</v>
      </c>
      <c r="T105" s="81">
        <f t="shared" si="1"/>
        <v>0</v>
      </c>
    </row>
    <row r="106" spans="1:20" hidden="1" outlineLevel="1" x14ac:dyDescent="0.25">
      <c r="A106" s="86" t="str">
        <f>'Usages industrie'!A49</f>
        <v>Usage industriel n°46</v>
      </c>
      <c r="B106" s="154" t="str">
        <f>IF('Usages industrie'!F49&lt;&gt;0,'Usages industrie'!F49,"")</f>
        <v/>
      </c>
      <c r="C106" s="149" t="str">
        <f>IF('Usages industrie'!I49&lt;&gt;0,'Usages industrie'!I49,"")</f>
        <v/>
      </c>
      <c r="D106" s="151" t="str">
        <f>'Usages industrie'!R49</f>
        <v/>
      </c>
      <c r="E106" s="151" t="str">
        <f>'Usages industrie'!L49</f>
        <v/>
      </c>
      <c r="F106" s="149">
        <f>'Usages industrie'!O49</f>
        <v>0</v>
      </c>
      <c r="G106" s="152">
        <f>'Usages industrie'!S49</f>
        <v>0</v>
      </c>
      <c r="H106" s="153">
        <f>'Usages industrie'!T49</f>
        <v>0</v>
      </c>
      <c r="I106" s="150">
        <f>'Usages industrie'!J49</f>
        <v>0</v>
      </c>
      <c r="J106" s="171" t="str">
        <f>IF(OR(E106=0,F106=0,E106="",F106=""),"",(H106*Sources!$D$46+G106*Sources!D$45-I106*(E106+F106))/1000)</f>
        <v/>
      </c>
      <c r="R106" s="81"/>
      <c r="S106" s="81">
        <f>'Usages industrie'!K49</f>
        <v>0</v>
      </c>
      <c r="T106" s="81">
        <f t="shared" si="1"/>
        <v>0</v>
      </c>
    </row>
    <row r="107" spans="1:20" hidden="1" outlineLevel="1" x14ac:dyDescent="0.25">
      <c r="A107" s="86" t="str">
        <f>'Usages industrie'!A50</f>
        <v>Usage industriel n°47</v>
      </c>
      <c r="B107" s="154" t="str">
        <f>IF('Usages industrie'!F50&lt;&gt;0,'Usages industrie'!F50,"")</f>
        <v/>
      </c>
      <c r="C107" s="149" t="str">
        <f>IF('Usages industrie'!I50&lt;&gt;0,'Usages industrie'!I50,"")</f>
        <v/>
      </c>
      <c r="D107" s="151" t="str">
        <f>'Usages industrie'!R50</f>
        <v/>
      </c>
      <c r="E107" s="151" t="str">
        <f>'Usages industrie'!L50</f>
        <v/>
      </c>
      <c r="F107" s="149">
        <f>'Usages industrie'!O50</f>
        <v>0</v>
      </c>
      <c r="G107" s="152">
        <f>'Usages industrie'!S50</f>
        <v>0</v>
      </c>
      <c r="H107" s="153">
        <f>'Usages industrie'!T50</f>
        <v>0</v>
      </c>
      <c r="I107" s="150">
        <f>'Usages industrie'!J50</f>
        <v>0</v>
      </c>
      <c r="J107" s="171" t="str">
        <f>IF(OR(E107=0,F107=0,E107="",F107=""),"",(H107*Sources!$D$46+G107*Sources!D$45-I107*(E107+F107))/1000)</f>
        <v/>
      </c>
      <c r="R107" s="81"/>
      <c r="S107" s="81">
        <f>'Usages industrie'!K50</f>
        <v>0</v>
      </c>
      <c r="T107" s="81">
        <f t="shared" si="1"/>
        <v>0</v>
      </c>
    </row>
    <row r="108" spans="1:20" hidden="1" outlineLevel="1" x14ac:dyDescent="0.25">
      <c r="A108" s="86" t="str">
        <f>'Usages industrie'!A51</f>
        <v>Usage industriel n°48</v>
      </c>
      <c r="B108" s="154" t="str">
        <f>IF('Usages industrie'!F51&lt;&gt;0,'Usages industrie'!F51,"")</f>
        <v/>
      </c>
      <c r="C108" s="149" t="str">
        <f>IF('Usages industrie'!I51&lt;&gt;0,'Usages industrie'!I51,"")</f>
        <v/>
      </c>
      <c r="D108" s="151" t="str">
        <f>'Usages industrie'!R51</f>
        <v/>
      </c>
      <c r="E108" s="151" t="str">
        <f>'Usages industrie'!L51</f>
        <v/>
      </c>
      <c r="F108" s="149">
        <f>'Usages industrie'!O51</f>
        <v>0</v>
      </c>
      <c r="G108" s="152">
        <f>'Usages industrie'!S51</f>
        <v>0</v>
      </c>
      <c r="H108" s="153">
        <f>'Usages industrie'!T51</f>
        <v>0</v>
      </c>
      <c r="I108" s="150">
        <f>'Usages industrie'!J51</f>
        <v>0</v>
      </c>
      <c r="J108" s="171" t="str">
        <f>IF(OR(E108=0,F108=0,E108="",F108=""),"",(H108*Sources!$D$46+G108*Sources!D$45-I108*(E108+F108))/1000)</f>
        <v/>
      </c>
      <c r="R108" s="81"/>
      <c r="S108" s="81">
        <f>'Usages industrie'!K51</f>
        <v>0</v>
      </c>
      <c r="T108" s="81">
        <f t="shared" si="1"/>
        <v>0</v>
      </c>
    </row>
    <row r="109" spans="1:20" hidden="1" outlineLevel="1" x14ac:dyDescent="0.25">
      <c r="A109" s="86" t="str">
        <f>'Usages industrie'!A52</f>
        <v>Usage industriel n°49</v>
      </c>
      <c r="B109" s="154" t="str">
        <f>IF('Usages industrie'!F52&lt;&gt;0,'Usages industrie'!F52,"")</f>
        <v/>
      </c>
      <c r="C109" s="149" t="str">
        <f>IF('Usages industrie'!I52&lt;&gt;0,'Usages industrie'!I52,"")</f>
        <v/>
      </c>
      <c r="D109" s="151" t="str">
        <f>'Usages industrie'!R52</f>
        <v/>
      </c>
      <c r="E109" s="151" t="str">
        <f>'Usages industrie'!L52</f>
        <v/>
      </c>
      <c r="F109" s="149">
        <f>'Usages industrie'!O52</f>
        <v>0</v>
      </c>
      <c r="G109" s="152">
        <f>'Usages industrie'!S52</f>
        <v>0</v>
      </c>
      <c r="H109" s="153">
        <f>'Usages industrie'!T52</f>
        <v>0</v>
      </c>
      <c r="I109" s="150">
        <f>'Usages industrie'!J52</f>
        <v>0</v>
      </c>
      <c r="J109" s="171" t="str">
        <f>IF(OR(E109=0,F109=0,E109="",F109=""),"",(H109*Sources!$D$46+G109*Sources!D$45-I109*(E109+F109))/1000)</f>
        <v/>
      </c>
      <c r="R109" s="81"/>
      <c r="S109" s="81">
        <f>'Usages industrie'!K52</f>
        <v>0</v>
      </c>
      <c r="T109" s="81">
        <f t="shared" si="1"/>
        <v>0</v>
      </c>
    </row>
    <row r="110" spans="1:20" hidden="1" outlineLevel="1" x14ac:dyDescent="0.25">
      <c r="A110" s="86" t="str">
        <f>'Usages industrie'!A53</f>
        <v>Usage industriel n°50</v>
      </c>
      <c r="B110" s="154" t="str">
        <f>IF('Usages industrie'!F53&lt;&gt;0,'Usages industrie'!F53,"")</f>
        <v/>
      </c>
      <c r="C110" s="149" t="str">
        <f>IF('Usages industrie'!I53&lt;&gt;0,'Usages industrie'!I53,"")</f>
        <v/>
      </c>
      <c r="D110" s="151" t="str">
        <f>'Usages industrie'!R53</f>
        <v/>
      </c>
      <c r="E110" s="151" t="str">
        <f>'Usages industrie'!L53</f>
        <v/>
      </c>
      <c r="F110" s="149">
        <f>'Usages industrie'!O53</f>
        <v>0</v>
      </c>
      <c r="G110" s="152">
        <f>'Usages industrie'!S53</f>
        <v>0</v>
      </c>
      <c r="H110" s="153">
        <f>'Usages industrie'!T53</f>
        <v>0</v>
      </c>
      <c r="I110" s="150">
        <f>'Usages industrie'!J53</f>
        <v>0</v>
      </c>
      <c r="J110" s="171" t="str">
        <f>IF(OR(E110=0,F110=0,E110="",F110=""),"",(H110*Sources!$D$46+G110*Sources!D$45-I110*(E110+F110))/1000)</f>
        <v/>
      </c>
      <c r="R110" s="81"/>
      <c r="S110" s="81">
        <f>'Usages industrie'!K53</f>
        <v>0</v>
      </c>
      <c r="T110" s="81">
        <f t="shared" si="1"/>
        <v>0</v>
      </c>
    </row>
    <row r="111" spans="1:20" collapsed="1" x14ac:dyDescent="0.25">
      <c r="B111" s="164" t="s">
        <v>524</v>
      </c>
      <c r="C111" s="165"/>
      <c r="D111" s="165"/>
      <c r="E111" s="165"/>
      <c r="F111" s="166"/>
      <c r="G111" s="162">
        <f>SUM(G61:G110)</f>
        <v>0</v>
      </c>
      <c r="H111" s="167">
        <f>SUM(H61:H110)</f>
        <v>0</v>
      </c>
      <c r="I111" s="162">
        <f>SUM(I61:I110)</f>
        <v>0</v>
      </c>
      <c r="J111" s="172">
        <f>SUM(J61:J110)</f>
        <v>0</v>
      </c>
      <c r="R111" s="163"/>
    </row>
    <row r="112" spans="1:20" x14ac:dyDescent="0.25">
      <c r="F112" s="44"/>
    </row>
  </sheetData>
  <sheetProtection algorithmName="SHA-512" hashValue="+PjwverAUbi9DOM2m7eKgi8Kt2ctQQeT2aXQPJhzANxGPovTlChl1zcgjgnLLSHyG0B0UbDKq/t5wHqjzmdqkg==" saltValue="O9e2JqkU4yHPJIIFqww4AQ==" spinCount="100000" sheet="1" objects="1" scenarios="1" formatRows="0"/>
  <mergeCells count="1">
    <mergeCell ref="B56:D56"/>
  </mergeCells>
  <pageMargins left="0.7" right="0.7" top="0.75" bottom="0.75" header="0.3" footer="0.3"/>
  <pageSetup paperSize="9" orientation="portrait" r:id="rId1"/>
  <ignoredErrors>
    <ignoredError sqref="E6:E2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0A26A-C408-4DEE-81EB-115A91B1C9F9}">
  <sheetPr>
    <tabColor theme="7" tint="0.79998168889431442"/>
  </sheetPr>
  <dimension ref="A1:N40"/>
  <sheetViews>
    <sheetView zoomScaleNormal="100" workbookViewId="0">
      <selection activeCell="B3" sqref="B3:B6"/>
    </sheetView>
  </sheetViews>
  <sheetFormatPr baseColWidth="10" defaultRowHeight="15" outlineLevelCol="1" x14ac:dyDescent="0.25"/>
  <cols>
    <col min="1" max="1" width="79.42578125" customWidth="1"/>
    <col min="2" max="2" width="35.140625" customWidth="1"/>
    <col min="3" max="3" width="33.7109375" hidden="1" customWidth="1" outlineLevel="1"/>
    <col min="4" max="4" width="10.85546875" collapsed="1"/>
  </cols>
  <sheetData>
    <row r="1" spans="1:14" x14ac:dyDescent="0.25">
      <c r="A1" t="s">
        <v>118</v>
      </c>
      <c r="B1" t="s">
        <v>620</v>
      </c>
      <c r="C1" s="169" t="s">
        <v>556</v>
      </c>
    </row>
    <row r="2" spans="1:14" s="273" customFormat="1" ht="19.5" thickBot="1" x14ac:dyDescent="0.35">
      <c r="A2" s="273" t="s">
        <v>557</v>
      </c>
    </row>
    <row r="3" spans="1:14" x14ac:dyDescent="0.25">
      <c r="A3" s="176" t="s">
        <v>558</v>
      </c>
      <c r="B3" s="263">
        <f>'Bilan GES'!O56+'Bilan GES'!J111</f>
        <v>0</v>
      </c>
      <c r="C3" s="192">
        <f>SUMIFS('Bilan GES'!O6:O55,'Bilan GES'!R6:R55,"Oui")+SUMIFS('Bilan GES'!J61:J110,'Bilan GES'!R61:R110,"Oui")</f>
        <v>0</v>
      </c>
    </row>
    <row r="4" spans="1:14" x14ac:dyDescent="0.25">
      <c r="A4" s="177" t="s">
        <v>564</v>
      </c>
      <c r="B4" s="264">
        <f>SUM(Production!BD4:BD53)+SUM(Distribution!AB4:AB53)+SUM('Usages mobilité'!AT4:AT53)</f>
        <v>0</v>
      </c>
      <c r="C4" s="193">
        <f>SUMIFS(Production!BD4:BD53,Production!B4:B53,"Oui")+SUMIFS(Distribution!AB4:AB53,Distribution!B4:B53,"Oui")+SUMIFS('Usages mobilité'!AT4:AT53,'Usages mobilité'!B4:B53,"Oui")</f>
        <v>0</v>
      </c>
    </row>
    <row r="5" spans="1:14" x14ac:dyDescent="0.25">
      <c r="A5" s="177" t="s">
        <v>560</v>
      </c>
      <c r="B5" s="264">
        <f>SUM(Production!BE4:BE53)+SUM(Distribution!AC4:AC53)+SUM('Usages mobilité'!AV4:AV53)</f>
        <v>0</v>
      </c>
      <c r="C5" s="193">
        <f>SUMIFS(Production!BE4:BE53,Production!B4:B53,"Oui")+SUMIFS(Distribution!AC4:AC53,Distribution!B4:B53,"Oui")+SUMIFS('Usages mobilité'!AV4:AV53,'Usages mobilité'!B4:B53,"Oui")</f>
        <v>0</v>
      </c>
    </row>
    <row r="6" spans="1:14" ht="15.75" thickBot="1" x14ac:dyDescent="0.3">
      <c r="A6" s="178" t="s">
        <v>561</v>
      </c>
      <c r="B6" s="265">
        <f>SUM(Production!BF4:BF53)+SUM(Distribution!AD4:AD53)+SUM('Usages mobilité'!AX4:AX53)</f>
        <v>0</v>
      </c>
      <c r="C6" s="194">
        <f>SUMIFS(Production!BF4:BF53,Production!B4:B53,"Oui")+SUMIFS(Distribution!AD4:AD53,Distribution!B4:B53,"Oui")+SUMIFS('Usages mobilité'!AX4:AX53,'Usages mobilité'!B4:B53,"Oui")</f>
        <v>0</v>
      </c>
    </row>
    <row r="8" spans="1:14" x14ac:dyDescent="0.25">
      <c r="A8" t="s">
        <v>626</v>
      </c>
      <c r="B8" s="262" t="str">
        <f>IF(B3&gt;0,(B4+B5)/(B3*15),"")</f>
        <v/>
      </c>
      <c r="C8" s="138" t="str">
        <f>IF(C3&gt;0,(C4+C5)/(C3*15),"")</f>
        <v/>
      </c>
    </row>
    <row r="10" spans="1:14" s="273" customFormat="1" ht="19.5" thickBot="1" x14ac:dyDescent="0.35">
      <c r="A10" s="273" t="s">
        <v>111</v>
      </c>
    </row>
    <row r="11" spans="1:14" s="77" customFormat="1" ht="60" x14ac:dyDescent="0.25">
      <c r="A11" s="133" t="s">
        <v>532</v>
      </c>
      <c r="B11" s="203"/>
      <c r="C11" s="144"/>
    </row>
    <row r="12" spans="1:14" s="77" customFormat="1" x14ac:dyDescent="0.25">
      <c r="A12" s="134" t="s">
        <v>535</v>
      </c>
      <c r="B12" s="204"/>
      <c r="C12" s="145"/>
      <c r="D12" s="132"/>
      <c r="E12" s="132"/>
      <c r="F12" s="132"/>
      <c r="G12" s="132"/>
      <c r="H12" s="132"/>
      <c r="I12" s="132"/>
      <c r="J12" s="132"/>
      <c r="K12" s="132"/>
      <c r="L12" s="132"/>
      <c r="M12" s="132"/>
      <c r="N12" s="132"/>
    </row>
    <row r="13" spans="1:14" s="77" customFormat="1" ht="15.75" thickBot="1" x14ac:dyDescent="0.3">
      <c r="A13" s="135" t="s">
        <v>533</v>
      </c>
      <c r="B13" s="205"/>
      <c r="C13" s="146"/>
      <c r="D13" s="132"/>
      <c r="E13" s="132"/>
      <c r="F13" s="132"/>
      <c r="G13" s="132"/>
      <c r="H13" s="132"/>
      <c r="I13" s="132"/>
      <c r="J13" s="132"/>
      <c r="K13" s="132"/>
      <c r="L13" s="132"/>
      <c r="M13" s="132"/>
      <c r="N13" s="132"/>
    </row>
    <row r="14" spans="1:14" s="77" customFormat="1" ht="15.75" thickBot="1" x14ac:dyDescent="0.3">
      <c r="A14" s="131"/>
      <c r="B14" s="131"/>
      <c r="C14" s="131"/>
    </row>
    <row r="15" spans="1:14" s="77" customFormat="1" ht="45" x14ac:dyDescent="0.25">
      <c r="A15" s="133" t="s">
        <v>537</v>
      </c>
      <c r="B15" s="203"/>
      <c r="C15" s="144"/>
      <c r="D15" s="132"/>
      <c r="E15" s="132"/>
      <c r="F15" s="132"/>
      <c r="G15" s="132"/>
      <c r="H15" s="132"/>
      <c r="I15" s="132"/>
      <c r="J15" s="132"/>
      <c r="K15" s="132"/>
      <c r="L15" s="132"/>
      <c r="M15" s="132"/>
      <c r="N15" s="132"/>
    </row>
    <row r="16" spans="1:14" s="77" customFormat="1" x14ac:dyDescent="0.25">
      <c r="A16" s="134" t="s">
        <v>536</v>
      </c>
      <c r="B16" s="204"/>
      <c r="C16" s="145"/>
      <c r="D16" s="132"/>
      <c r="E16" s="132"/>
      <c r="F16" s="132"/>
      <c r="G16" s="132"/>
      <c r="H16" s="132"/>
      <c r="I16" s="132"/>
      <c r="J16" s="132"/>
      <c r="K16" s="132"/>
      <c r="L16" s="132"/>
      <c r="M16" s="132"/>
      <c r="N16" s="132"/>
    </row>
    <row r="17" spans="1:14" s="77" customFormat="1" ht="15.75" thickBot="1" x14ac:dyDescent="0.3">
      <c r="A17" s="135" t="s">
        <v>533</v>
      </c>
      <c r="B17" s="205"/>
      <c r="C17" s="146"/>
      <c r="D17" s="132"/>
      <c r="E17" s="132"/>
      <c r="F17" s="132"/>
      <c r="G17" s="132"/>
      <c r="H17" s="132"/>
      <c r="I17" s="132"/>
      <c r="J17" s="132"/>
      <c r="K17" s="132"/>
      <c r="L17" s="132"/>
      <c r="M17" s="132"/>
      <c r="N17" s="132"/>
    </row>
    <row r="18" spans="1:14" s="77" customFormat="1" x14ac:dyDescent="0.25">
      <c r="A18" s="132"/>
      <c r="B18" s="132"/>
      <c r="C18" s="132"/>
      <c r="D18" s="132"/>
      <c r="E18" s="132"/>
      <c r="F18" s="132"/>
      <c r="G18" s="132"/>
      <c r="H18" s="132"/>
      <c r="I18" s="132"/>
      <c r="J18" s="132"/>
      <c r="K18" s="132"/>
      <c r="L18" s="132"/>
      <c r="M18" s="132"/>
      <c r="N18" s="132"/>
    </row>
    <row r="19" spans="1:14" s="77" customFormat="1" x14ac:dyDescent="0.25">
      <c r="A19" s="131" t="s">
        <v>623</v>
      </c>
      <c r="B19" s="137">
        <f>IF(OR(IF(B13&lt;&gt;"",AND(B11="Oui",B12&lt;&gt;"",VLOOKUP(B13,Production!G$4:K$53,5)&lt;&gt;""),FALSE),IF(B17&lt;&gt;"",AND(B15="Oui",B16&lt;&gt;"",VLOOKUP(B17,Production!G$4:K$53,5)&lt;&gt;""),FALSE)),10,0)</f>
        <v>0</v>
      </c>
      <c r="C19" s="137">
        <f>IF(OR(IF(C13&lt;&gt;"",AND(C11="Oui",C12&lt;&gt;"",VLOOKUP(C13,Production!H$4:K$53,3)&lt;&gt;""),FALSE),IF(C17&lt;&gt;"",AND(C15="Oui",C16&lt;&gt;"",VLOOKUP(C17,Production!H$4:K$53,3)&lt;&gt;""),FALSE)),10,0)</f>
        <v>0</v>
      </c>
    </row>
    <row r="20" spans="1:14" s="77" customFormat="1" x14ac:dyDescent="0.25">
      <c r="A20" s="132"/>
      <c r="B20" s="132"/>
      <c r="C20" s="132"/>
      <c r="D20" s="132"/>
    </row>
    <row r="21" spans="1:14" s="273" customFormat="1" ht="19.5" thickBot="1" x14ac:dyDescent="0.35">
      <c r="A21" s="273" t="s">
        <v>112</v>
      </c>
    </row>
    <row r="22" spans="1:14" ht="30.75" thickBot="1" x14ac:dyDescent="0.3">
      <c r="A22" s="136" t="s">
        <v>538</v>
      </c>
      <c r="B22" s="206"/>
      <c r="C22" s="147"/>
    </row>
    <row r="23" spans="1:14" s="77" customFormat="1" ht="15.75" thickBot="1" x14ac:dyDescent="0.3">
      <c r="A23" s="131"/>
      <c r="B23" s="131"/>
      <c r="C23" s="131"/>
    </row>
    <row r="24" spans="1:14" s="77" customFormat="1" ht="30.75" thickBot="1" x14ac:dyDescent="0.3">
      <c r="A24" s="136" t="s">
        <v>539</v>
      </c>
      <c r="B24" s="207"/>
      <c r="C24" s="148"/>
    </row>
    <row r="25" spans="1:14" s="77" customFormat="1" x14ac:dyDescent="0.25">
      <c r="A25" s="131"/>
      <c r="B25" s="131"/>
      <c r="C25" s="131"/>
    </row>
    <row r="26" spans="1:14" x14ac:dyDescent="0.25">
      <c r="A26" t="s">
        <v>624</v>
      </c>
      <c r="B26" s="138">
        <f>IF(OR(B22="Oui",B24&gt;0.6),7,IF(B24&gt;=0.3,3.5,0))</f>
        <v>0</v>
      </c>
      <c r="C26" s="138">
        <f>IF(OR(C22="Oui",C24&gt;0.6),7,IF(C24&gt;=0.3,3.5,0))</f>
        <v>0</v>
      </c>
    </row>
    <row r="28" spans="1:14" s="273" customFormat="1" ht="19.5" thickBot="1" x14ac:dyDescent="0.35">
      <c r="A28" s="273" t="s">
        <v>540</v>
      </c>
    </row>
    <row r="29" spans="1:14" ht="45.75" thickBot="1" x14ac:dyDescent="0.3">
      <c r="A29" s="136" t="s">
        <v>541</v>
      </c>
      <c r="B29" s="206"/>
      <c r="C29" s="147"/>
    </row>
    <row r="31" spans="1:14" x14ac:dyDescent="0.25">
      <c r="A31" t="s">
        <v>625</v>
      </c>
      <c r="B31" s="138">
        <f>IF(B29="Oui",7,0)</f>
        <v>0</v>
      </c>
      <c r="C31" s="138">
        <f>IF(C29="Oui",7,0)</f>
        <v>0</v>
      </c>
    </row>
    <row r="33" spans="1:3" s="273" customFormat="1" ht="18.75" x14ac:dyDescent="0.3">
      <c r="A33" s="273" t="s">
        <v>113</v>
      </c>
    </row>
    <row r="35" spans="1:3" x14ac:dyDescent="0.25">
      <c r="A35" t="s">
        <v>542</v>
      </c>
      <c r="B35" s="138">
        <f>SUM('Usages mobilité'!R4:R53)</f>
        <v>0</v>
      </c>
      <c r="C35" s="138">
        <f>SUMIFS('Usages mobilité'!R4:R53,'Usages mobilité'!B4:B53,"Oui")</f>
        <v>0</v>
      </c>
    </row>
    <row r="36" spans="1:3" x14ac:dyDescent="0.25">
      <c r="A36" t="s">
        <v>543</v>
      </c>
      <c r="B36" s="138">
        <f>SUM('Usages mobilité'!S4:S53)</f>
        <v>0</v>
      </c>
      <c r="C36" s="138">
        <f>SUMIFS('Usages mobilité'!S4:S53,'Usages mobilité'!B4:B53,"Oui")</f>
        <v>0</v>
      </c>
    </row>
    <row r="37" spans="1:3" x14ac:dyDescent="0.25">
      <c r="A37" t="s">
        <v>544</v>
      </c>
      <c r="B37" s="138">
        <f>SUM('Usages mobilité'!T4:T53)</f>
        <v>0</v>
      </c>
      <c r="C37" s="138">
        <f>SUMIFS('Usages mobilité'!T4:T53,'Usages mobilité'!B4:B53,"Oui")</f>
        <v>0</v>
      </c>
    </row>
    <row r="38" spans="1:3" x14ac:dyDescent="0.25">
      <c r="A38" t="s">
        <v>119</v>
      </c>
      <c r="B38" s="173">
        <f>IF(B35=0,0,SUMIFS('Bilan GES'!$P6:$P55,'Bilan GES'!$Q6:$Q55,"TransportMarchandises")/B35)</f>
        <v>0</v>
      </c>
      <c r="C38" s="173">
        <f>IF(C35=0,0,SUMIFS('Bilan GES'!$P6:$P55,'Bilan GES'!$Q6:$Q55,"TransportMarchandises",'Bilan GES'!R6:R55,"Oui")/C35)</f>
        <v>0</v>
      </c>
    </row>
    <row r="39" spans="1:3" x14ac:dyDescent="0.25">
      <c r="A39" t="s">
        <v>120</v>
      </c>
      <c r="B39" s="138">
        <f>IF(B36=0,0,SUMIFS('Bilan GES'!$P6:$P55,'Bilan GES'!$Q6:$Q55,"ManipulationMarchandises")/B36)</f>
        <v>0</v>
      </c>
      <c r="C39" s="138">
        <f>IF(C36=0,0,SUMIFS('Bilan GES'!$P6:$P55,'Bilan GES'!$Q6:$Q55,"ManipulationMarchandises",'Bilan GES'!R6:R55,"Oui")/C36)</f>
        <v>0</v>
      </c>
    </row>
    <row r="40" spans="1:3" x14ac:dyDescent="0.25">
      <c r="A40" t="s">
        <v>121</v>
      </c>
      <c r="B40" s="138">
        <f>IF(B37=0,0,SUMIFS('Bilan GES'!$P6:$P55,'Bilan GES'!$Q6:$Q55,"TransportVoyageurs")/B37)</f>
        <v>0</v>
      </c>
      <c r="C40" s="138">
        <f>IF(C37=0,0,SUMIFS('Bilan GES'!$P6:$P55,'Bilan GES'!$Q6:$Q55,"TransportVoyageurs",'Bilan GES'!R6:R55,"Oui")/C37)</f>
        <v>0</v>
      </c>
    </row>
  </sheetData>
  <sheetProtection algorithmName="SHA-512" hashValue="GQJlNqAKbI4yo1jZ32c6BI2wgdzWwLJx0Ivx9qN0NKokS60sWAHr5xITw3btNe26wItOYCU4RrwUMaggAq6+GA==" saltValue="uz1eVix9P8jLVUFyBcfHcw==" spinCount="100000" sheet="1" objects="1" scenarios="1"/>
  <mergeCells count="5">
    <mergeCell ref="A10:XFD10"/>
    <mergeCell ref="A21:XFD21"/>
    <mergeCell ref="A28:XFD28"/>
    <mergeCell ref="A33:XFD33"/>
    <mergeCell ref="A2:XFD2"/>
  </mergeCells>
  <dataValidations count="2">
    <dataValidation type="list" allowBlank="1" showInputMessage="1" showErrorMessage="1" sqref="B11:C11 B22:C22 O23:O25 B29:C29 O12:O20 B15" xr:uid="{50F1E36A-ABD6-4C65-8CC7-D8D059AA9782}">
      <formula1>"Oui, Non"</formula1>
    </dataValidation>
    <dataValidation type="decimal" allowBlank="1" showInputMessage="1" showErrorMessage="1" sqref="B24:C24" xr:uid="{84F6D559-CECA-4B3C-BEEC-42ACC25DA783}">
      <formula1>0</formula1>
      <formula2>1</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7CBF670-DA16-4237-A096-583921934F3A}">
          <x14:formula1>
            <xm:f>Production!$G$4:$G$53</xm:f>
          </x14:formula1>
          <xm:sqref>B13:C13 C15:C18 B16:B18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7A0FA-E660-46F8-A74C-B46B8BD7C961}">
  <sheetPr>
    <tabColor theme="7" tint="0.79998168889431442"/>
  </sheetPr>
  <dimension ref="A1:R8334"/>
  <sheetViews>
    <sheetView topLeftCell="A6495" zoomScaleNormal="100" workbookViewId="0">
      <selection activeCell="B8343" sqref="B8343"/>
    </sheetView>
  </sheetViews>
  <sheetFormatPr baseColWidth="10" defaultRowHeight="15" outlineLevelRow="2" x14ac:dyDescent="0.25"/>
  <cols>
    <col min="1" max="1" width="33.85546875" customWidth="1"/>
    <col min="2" max="2" width="33.5703125" customWidth="1"/>
  </cols>
  <sheetData>
    <row r="1" spans="1:18" s="169" customFormat="1" x14ac:dyDescent="0.25">
      <c r="A1" s="169" t="s">
        <v>680</v>
      </c>
    </row>
    <row r="2" spans="1:18" hidden="1" outlineLevel="1" x14ac:dyDescent="0.25"/>
    <row r="3" spans="1:18" hidden="1" outlineLevel="1" x14ac:dyDescent="0.25">
      <c r="A3" s="217" t="s">
        <v>643</v>
      </c>
      <c r="B3" s="208"/>
    </row>
    <row r="4" spans="1:18" hidden="1" outlineLevel="1" x14ac:dyDescent="0.25">
      <c r="A4" s="218" t="s">
        <v>644</v>
      </c>
      <c r="B4" s="209"/>
    </row>
    <row r="5" spans="1:18" ht="15.75" hidden="1" outlineLevel="1" thickBot="1" x14ac:dyDescent="0.3">
      <c r="A5" s="219" t="s">
        <v>12</v>
      </c>
      <c r="B5" s="243"/>
    </row>
    <row r="6" spans="1:18" hidden="1" outlineLevel="1" x14ac:dyDescent="0.25"/>
    <row r="7" spans="1:18" hidden="1" outlineLevel="1" x14ac:dyDescent="0.25">
      <c r="A7" s="53" t="s">
        <v>14</v>
      </c>
      <c r="B7" s="53"/>
      <c r="C7" s="223">
        <v>0</v>
      </c>
      <c r="D7" s="223">
        <v>1</v>
      </c>
      <c r="E7" s="223">
        <v>2</v>
      </c>
      <c r="F7" s="223">
        <v>3</v>
      </c>
      <c r="G7" s="223">
        <v>4</v>
      </c>
      <c r="H7" s="223">
        <v>5</v>
      </c>
      <c r="I7" s="223">
        <v>6</v>
      </c>
      <c r="J7" s="223">
        <v>7</v>
      </c>
      <c r="K7" s="223">
        <v>8</v>
      </c>
      <c r="L7" s="223">
        <v>9</v>
      </c>
      <c r="M7" s="223">
        <v>10</v>
      </c>
      <c r="N7" s="223">
        <v>11</v>
      </c>
      <c r="O7" s="223">
        <v>12</v>
      </c>
      <c r="P7" s="223">
        <v>13</v>
      </c>
      <c r="Q7" s="223">
        <v>14</v>
      </c>
      <c r="R7" s="223">
        <v>15</v>
      </c>
    </row>
    <row r="8" spans="1:18" hidden="1" outlineLevel="1" x14ac:dyDescent="0.25"/>
    <row r="9" spans="1:18" hidden="1" outlineLevel="1" x14ac:dyDescent="0.25">
      <c r="A9" s="53" t="s">
        <v>59</v>
      </c>
      <c r="B9" s="53"/>
      <c r="C9" s="244"/>
      <c r="D9" s="244"/>
      <c r="E9" s="244"/>
      <c r="F9" s="244"/>
      <c r="G9" s="244"/>
      <c r="H9" s="244"/>
      <c r="I9" s="244"/>
      <c r="J9" s="244"/>
      <c r="K9" s="244"/>
      <c r="L9" s="244"/>
      <c r="M9" s="244"/>
      <c r="N9" s="244"/>
      <c r="O9" s="244"/>
      <c r="P9" s="244"/>
      <c r="Q9" s="244"/>
      <c r="R9" s="244"/>
    </row>
    <row r="10" spans="1:18" hidden="1" outlineLevel="1" x14ac:dyDescent="0.25">
      <c r="A10" s="53" t="s">
        <v>824</v>
      </c>
      <c r="B10" s="53"/>
      <c r="C10" s="244"/>
      <c r="D10" s="244"/>
      <c r="E10" s="244"/>
      <c r="F10" s="244"/>
      <c r="G10" s="244"/>
      <c r="H10" s="244"/>
      <c r="I10" s="244"/>
      <c r="J10" s="244"/>
      <c r="K10" s="244"/>
      <c r="L10" s="244"/>
      <c r="M10" s="244"/>
      <c r="N10" s="244"/>
      <c r="O10" s="244"/>
      <c r="P10" s="244"/>
      <c r="Q10" s="244"/>
      <c r="R10" s="244"/>
    </row>
    <row r="11" spans="1:18" hidden="1" outlineLevel="1" x14ac:dyDescent="0.25">
      <c r="A11" s="53" t="s">
        <v>825</v>
      </c>
      <c r="B11" s="53"/>
      <c r="C11" s="244"/>
      <c r="D11" s="244"/>
      <c r="E11" s="244"/>
      <c r="F11" s="244"/>
      <c r="G11" s="244"/>
      <c r="H11" s="244"/>
      <c r="I11" s="244"/>
      <c r="J11" s="244"/>
      <c r="K11" s="244"/>
      <c r="L11" s="244"/>
      <c r="M11" s="244"/>
      <c r="N11" s="244"/>
      <c r="O11" s="244"/>
      <c r="P11" s="244"/>
      <c r="Q11" s="244"/>
      <c r="R11" s="244"/>
    </row>
    <row r="12" spans="1:18" hidden="1" outlineLevel="1" x14ac:dyDescent="0.25"/>
    <row r="13" spans="1:18" hidden="1" outlineLevel="2" x14ac:dyDescent="0.25">
      <c r="A13" s="222" t="str">
        <f>'Usages industrie'!A4</f>
        <v>Usage industriel n°1</v>
      </c>
      <c r="B13" s="222" t="s">
        <v>41</v>
      </c>
      <c r="C13" s="222"/>
      <c r="D13" s="223">
        <f>IF(B$3&lt;&gt;"",IF(B$3='Usages industrie'!$K4,'Usages industrie'!J4,0),0)</f>
        <v>0</v>
      </c>
      <c r="E13" s="223">
        <f t="shared" ref="E13:R22" si="0">$D13</f>
        <v>0</v>
      </c>
      <c r="F13" s="223">
        <f t="shared" si="0"/>
        <v>0</v>
      </c>
      <c r="G13" s="223">
        <f t="shared" si="0"/>
        <v>0</v>
      </c>
      <c r="H13" s="223">
        <f t="shared" si="0"/>
        <v>0</v>
      </c>
      <c r="I13" s="223">
        <f t="shared" si="0"/>
        <v>0</v>
      </c>
      <c r="J13" s="223">
        <f t="shared" si="0"/>
        <v>0</v>
      </c>
      <c r="K13" s="223">
        <f t="shared" si="0"/>
        <v>0</v>
      </c>
      <c r="L13" s="223">
        <f t="shared" si="0"/>
        <v>0</v>
      </c>
      <c r="M13" s="223">
        <f t="shared" si="0"/>
        <v>0</v>
      </c>
      <c r="N13" s="223">
        <f t="shared" si="0"/>
        <v>0</v>
      </c>
      <c r="O13" s="223">
        <f t="shared" si="0"/>
        <v>0</v>
      </c>
      <c r="P13" s="223">
        <f t="shared" si="0"/>
        <v>0</v>
      </c>
      <c r="Q13" s="223">
        <f t="shared" si="0"/>
        <v>0</v>
      </c>
      <c r="R13" s="223">
        <f t="shared" si="0"/>
        <v>0</v>
      </c>
    </row>
    <row r="14" spans="1:18" hidden="1" outlineLevel="2" x14ac:dyDescent="0.25">
      <c r="A14" s="222" t="str">
        <f>'Usages industrie'!A5</f>
        <v>Usage industriel n°2</v>
      </c>
      <c r="B14" s="222" t="s">
        <v>41</v>
      </c>
      <c r="C14" s="222"/>
      <c r="D14" s="223">
        <f>IF(B$3&lt;&gt;"",IF(B$3='Usages industrie'!$K5,'Usages industrie'!J5,0),0)</f>
        <v>0</v>
      </c>
      <c r="E14" s="223">
        <f t="shared" si="0"/>
        <v>0</v>
      </c>
      <c r="F14" s="223">
        <f t="shared" si="0"/>
        <v>0</v>
      </c>
      <c r="G14" s="223">
        <f t="shared" si="0"/>
        <v>0</v>
      </c>
      <c r="H14" s="223">
        <f t="shared" si="0"/>
        <v>0</v>
      </c>
      <c r="I14" s="223">
        <f t="shared" si="0"/>
        <v>0</v>
      </c>
      <c r="J14" s="223">
        <f t="shared" si="0"/>
        <v>0</v>
      </c>
      <c r="K14" s="223">
        <f t="shared" si="0"/>
        <v>0</v>
      </c>
      <c r="L14" s="223">
        <f t="shared" si="0"/>
        <v>0</v>
      </c>
      <c r="M14" s="223">
        <f t="shared" si="0"/>
        <v>0</v>
      </c>
      <c r="N14" s="223">
        <f t="shared" si="0"/>
        <v>0</v>
      </c>
      <c r="O14" s="223">
        <f t="shared" si="0"/>
        <v>0</v>
      </c>
      <c r="P14" s="223">
        <f t="shared" si="0"/>
        <v>0</v>
      </c>
      <c r="Q14" s="223">
        <f t="shared" si="0"/>
        <v>0</v>
      </c>
      <c r="R14" s="223">
        <f t="shared" si="0"/>
        <v>0</v>
      </c>
    </row>
    <row r="15" spans="1:18" hidden="1" outlineLevel="2" x14ac:dyDescent="0.25">
      <c r="A15" s="222" t="str">
        <f>'Usages industrie'!A6</f>
        <v>Usage industriel n°3</v>
      </c>
      <c r="B15" s="222" t="s">
        <v>41</v>
      </c>
      <c r="C15" s="222"/>
      <c r="D15" s="223">
        <f>IF(B$3&lt;&gt;"",IF(B$3='Usages industrie'!$K6,'Usages industrie'!J6,0),0)</f>
        <v>0</v>
      </c>
      <c r="E15" s="223">
        <f t="shared" si="0"/>
        <v>0</v>
      </c>
      <c r="F15" s="223">
        <f t="shared" si="0"/>
        <v>0</v>
      </c>
      <c r="G15" s="223">
        <f t="shared" si="0"/>
        <v>0</v>
      </c>
      <c r="H15" s="223">
        <f t="shared" si="0"/>
        <v>0</v>
      </c>
      <c r="I15" s="223">
        <f t="shared" si="0"/>
        <v>0</v>
      </c>
      <c r="J15" s="223">
        <f t="shared" si="0"/>
        <v>0</v>
      </c>
      <c r="K15" s="223">
        <f t="shared" si="0"/>
        <v>0</v>
      </c>
      <c r="L15" s="223">
        <f t="shared" si="0"/>
        <v>0</v>
      </c>
      <c r="M15" s="223">
        <f t="shared" si="0"/>
        <v>0</v>
      </c>
      <c r="N15" s="223">
        <f t="shared" si="0"/>
        <v>0</v>
      </c>
      <c r="O15" s="223">
        <f t="shared" si="0"/>
        <v>0</v>
      </c>
      <c r="P15" s="223">
        <f t="shared" si="0"/>
        <v>0</v>
      </c>
      <c r="Q15" s="223">
        <f t="shared" si="0"/>
        <v>0</v>
      </c>
      <c r="R15" s="223">
        <f t="shared" si="0"/>
        <v>0</v>
      </c>
    </row>
    <row r="16" spans="1:18" hidden="1" outlineLevel="2" x14ac:dyDescent="0.25">
      <c r="A16" s="222" t="str">
        <f>'Usages industrie'!A7</f>
        <v>Usage industriel n°4</v>
      </c>
      <c r="B16" s="222" t="s">
        <v>41</v>
      </c>
      <c r="C16" s="222"/>
      <c r="D16" s="223">
        <f>IF(B$3&lt;&gt;"",IF(B$3='Usages industrie'!$K7,'Usages industrie'!J7,0),0)</f>
        <v>0</v>
      </c>
      <c r="E16" s="223">
        <f t="shared" si="0"/>
        <v>0</v>
      </c>
      <c r="F16" s="223">
        <f t="shared" si="0"/>
        <v>0</v>
      </c>
      <c r="G16" s="223">
        <f t="shared" si="0"/>
        <v>0</v>
      </c>
      <c r="H16" s="223">
        <f t="shared" si="0"/>
        <v>0</v>
      </c>
      <c r="I16" s="223">
        <f t="shared" si="0"/>
        <v>0</v>
      </c>
      <c r="J16" s="223">
        <f t="shared" si="0"/>
        <v>0</v>
      </c>
      <c r="K16" s="223">
        <f t="shared" si="0"/>
        <v>0</v>
      </c>
      <c r="L16" s="223">
        <f t="shared" si="0"/>
        <v>0</v>
      </c>
      <c r="M16" s="223">
        <f t="shared" si="0"/>
        <v>0</v>
      </c>
      <c r="N16" s="223">
        <f t="shared" si="0"/>
        <v>0</v>
      </c>
      <c r="O16" s="223">
        <f t="shared" si="0"/>
        <v>0</v>
      </c>
      <c r="P16" s="223">
        <f t="shared" si="0"/>
        <v>0</v>
      </c>
      <c r="Q16" s="223">
        <f t="shared" si="0"/>
        <v>0</v>
      </c>
      <c r="R16" s="223">
        <f t="shared" si="0"/>
        <v>0</v>
      </c>
    </row>
    <row r="17" spans="1:18" hidden="1" outlineLevel="2" x14ac:dyDescent="0.25">
      <c r="A17" s="222" t="str">
        <f>'Usages industrie'!A8</f>
        <v>Usage industriel n°5</v>
      </c>
      <c r="B17" s="222" t="s">
        <v>41</v>
      </c>
      <c r="C17" s="222"/>
      <c r="D17" s="223">
        <f>IF(B$3&lt;&gt;"",IF(B$3='Usages industrie'!$K8,'Usages industrie'!J8,0),0)</f>
        <v>0</v>
      </c>
      <c r="E17" s="223">
        <f t="shared" si="0"/>
        <v>0</v>
      </c>
      <c r="F17" s="223">
        <f t="shared" si="0"/>
        <v>0</v>
      </c>
      <c r="G17" s="223">
        <f t="shared" si="0"/>
        <v>0</v>
      </c>
      <c r="H17" s="223">
        <f t="shared" si="0"/>
        <v>0</v>
      </c>
      <c r="I17" s="223">
        <f t="shared" si="0"/>
        <v>0</v>
      </c>
      <c r="J17" s="223">
        <f t="shared" si="0"/>
        <v>0</v>
      </c>
      <c r="K17" s="223">
        <f t="shared" si="0"/>
        <v>0</v>
      </c>
      <c r="L17" s="223">
        <f t="shared" si="0"/>
        <v>0</v>
      </c>
      <c r="M17" s="223">
        <f t="shared" si="0"/>
        <v>0</v>
      </c>
      <c r="N17" s="223">
        <f t="shared" si="0"/>
        <v>0</v>
      </c>
      <c r="O17" s="223">
        <f t="shared" si="0"/>
        <v>0</v>
      </c>
      <c r="P17" s="223">
        <f t="shared" si="0"/>
        <v>0</v>
      </c>
      <c r="Q17" s="223">
        <f t="shared" si="0"/>
        <v>0</v>
      </c>
      <c r="R17" s="223">
        <f t="shared" si="0"/>
        <v>0</v>
      </c>
    </row>
    <row r="18" spans="1:18" hidden="1" outlineLevel="2" x14ac:dyDescent="0.25">
      <c r="A18" s="222" t="str">
        <f>'Usages industrie'!A9</f>
        <v>Usage industriel n°6</v>
      </c>
      <c r="B18" s="222" t="s">
        <v>41</v>
      </c>
      <c r="C18" s="222"/>
      <c r="D18" s="223">
        <f>IF(B$3&lt;&gt;"",IF(B$3='Usages industrie'!$K9,'Usages industrie'!J9,0),0)</f>
        <v>0</v>
      </c>
      <c r="E18" s="223">
        <f t="shared" si="0"/>
        <v>0</v>
      </c>
      <c r="F18" s="223">
        <f t="shared" si="0"/>
        <v>0</v>
      </c>
      <c r="G18" s="223">
        <f t="shared" si="0"/>
        <v>0</v>
      </c>
      <c r="H18" s="223">
        <f t="shared" si="0"/>
        <v>0</v>
      </c>
      <c r="I18" s="223">
        <f t="shared" si="0"/>
        <v>0</v>
      </c>
      <c r="J18" s="223">
        <f t="shared" si="0"/>
        <v>0</v>
      </c>
      <c r="K18" s="223">
        <f t="shared" si="0"/>
        <v>0</v>
      </c>
      <c r="L18" s="223">
        <f t="shared" si="0"/>
        <v>0</v>
      </c>
      <c r="M18" s="223">
        <f t="shared" si="0"/>
        <v>0</v>
      </c>
      <c r="N18" s="223">
        <f t="shared" si="0"/>
        <v>0</v>
      </c>
      <c r="O18" s="223">
        <f t="shared" si="0"/>
        <v>0</v>
      </c>
      <c r="P18" s="223">
        <f t="shared" si="0"/>
        <v>0</v>
      </c>
      <c r="Q18" s="223">
        <f t="shared" si="0"/>
        <v>0</v>
      </c>
      <c r="R18" s="223">
        <f t="shared" si="0"/>
        <v>0</v>
      </c>
    </row>
    <row r="19" spans="1:18" hidden="1" outlineLevel="2" x14ac:dyDescent="0.25">
      <c r="A19" s="222" t="str">
        <f>'Usages industrie'!A10</f>
        <v>Usage industriel n°7</v>
      </c>
      <c r="B19" s="222" t="s">
        <v>41</v>
      </c>
      <c r="C19" s="222"/>
      <c r="D19" s="223">
        <f>IF(B$3&lt;&gt;"",IF(B$3='Usages industrie'!$K10,'Usages industrie'!J10,0),0)</f>
        <v>0</v>
      </c>
      <c r="E19" s="223">
        <f t="shared" si="0"/>
        <v>0</v>
      </c>
      <c r="F19" s="223">
        <f t="shared" si="0"/>
        <v>0</v>
      </c>
      <c r="G19" s="223">
        <f t="shared" si="0"/>
        <v>0</v>
      </c>
      <c r="H19" s="223">
        <f t="shared" si="0"/>
        <v>0</v>
      </c>
      <c r="I19" s="223">
        <f t="shared" si="0"/>
        <v>0</v>
      </c>
      <c r="J19" s="223">
        <f t="shared" si="0"/>
        <v>0</v>
      </c>
      <c r="K19" s="223">
        <f t="shared" si="0"/>
        <v>0</v>
      </c>
      <c r="L19" s="223">
        <f t="shared" si="0"/>
        <v>0</v>
      </c>
      <c r="M19" s="223">
        <f t="shared" si="0"/>
        <v>0</v>
      </c>
      <c r="N19" s="223">
        <f t="shared" si="0"/>
        <v>0</v>
      </c>
      <c r="O19" s="223">
        <f t="shared" si="0"/>
        <v>0</v>
      </c>
      <c r="P19" s="223">
        <f t="shared" si="0"/>
        <v>0</v>
      </c>
      <c r="Q19" s="223">
        <f t="shared" si="0"/>
        <v>0</v>
      </c>
      <c r="R19" s="223">
        <f t="shared" si="0"/>
        <v>0</v>
      </c>
    </row>
    <row r="20" spans="1:18" hidden="1" outlineLevel="2" x14ac:dyDescent="0.25">
      <c r="A20" s="222" t="str">
        <f>'Usages industrie'!A11</f>
        <v>Usage industriel n°8</v>
      </c>
      <c r="B20" s="222" t="s">
        <v>41</v>
      </c>
      <c r="C20" s="222"/>
      <c r="D20" s="223">
        <f>IF(B$3&lt;&gt;"",IF(B$3='Usages industrie'!$K11,'Usages industrie'!J11,0),0)</f>
        <v>0</v>
      </c>
      <c r="E20" s="223">
        <f t="shared" si="0"/>
        <v>0</v>
      </c>
      <c r="F20" s="223">
        <f t="shared" si="0"/>
        <v>0</v>
      </c>
      <c r="G20" s="223">
        <f t="shared" si="0"/>
        <v>0</v>
      </c>
      <c r="H20" s="223">
        <f t="shared" si="0"/>
        <v>0</v>
      </c>
      <c r="I20" s="223">
        <f t="shared" si="0"/>
        <v>0</v>
      </c>
      <c r="J20" s="223">
        <f t="shared" si="0"/>
        <v>0</v>
      </c>
      <c r="K20" s="223">
        <f t="shared" si="0"/>
        <v>0</v>
      </c>
      <c r="L20" s="223">
        <f t="shared" si="0"/>
        <v>0</v>
      </c>
      <c r="M20" s="223">
        <f t="shared" si="0"/>
        <v>0</v>
      </c>
      <c r="N20" s="223">
        <f t="shared" si="0"/>
        <v>0</v>
      </c>
      <c r="O20" s="223">
        <f t="shared" si="0"/>
        <v>0</v>
      </c>
      <c r="P20" s="223">
        <f t="shared" si="0"/>
        <v>0</v>
      </c>
      <c r="Q20" s="223">
        <f t="shared" si="0"/>
        <v>0</v>
      </c>
      <c r="R20" s="223">
        <f t="shared" si="0"/>
        <v>0</v>
      </c>
    </row>
    <row r="21" spans="1:18" hidden="1" outlineLevel="2" x14ac:dyDescent="0.25">
      <c r="A21" s="222" t="str">
        <f>'Usages industrie'!A12</f>
        <v>Usage industriel n°9</v>
      </c>
      <c r="B21" s="222" t="s">
        <v>41</v>
      </c>
      <c r="C21" s="222"/>
      <c r="D21" s="223">
        <f>IF(B$3&lt;&gt;"",IF(B$3='Usages industrie'!$K12,'Usages industrie'!J12,0),0)</f>
        <v>0</v>
      </c>
      <c r="E21" s="223">
        <f t="shared" si="0"/>
        <v>0</v>
      </c>
      <c r="F21" s="223">
        <f t="shared" si="0"/>
        <v>0</v>
      </c>
      <c r="G21" s="223">
        <f t="shared" si="0"/>
        <v>0</v>
      </c>
      <c r="H21" s="223">
        <f t="shared" si="0"/>
        <v>0</v>
      </c>
      <c r="I21" s="223">
        <f t="shared" si="0"/>
        <v>0</v>
      </c>
      <c r="J21" s="223">
        <f t="shared" si="0"/>
        <v>0</v>
      </c>
      <c r="K21" s="223">
        <f t="shared" si="0"/>
        <v>0</v>
      </c>
      <c r="L21" s="223">
        <f t="shared" si="0"/>
        <v>0</v>
      </c>
      <c r="M21" s="223">
        <f t="shared" si="0"/>
        <v>0</v>
      </c>
      <c r="N21" s="223">
        <f t="shared" si="0"/>
        <v>0</v>
      </c>
      <c r="O21" s="223">
        <f t="shared" si="0"/>
        <v>0</v>
      </c>
      <c r="P21" s="223">
        <f t="shared" si="0"/>
        <v>0</v>
      </c>
      <c r="Q21" s="223">
        <f t="shared" si="0"/>
        <v>0</v>
      </c>
      <c r="R21" s="223">
        <f t="shared" si="0"/>
        <v>0</v>
      </c>
    </row>
    <row r="22" spans="1:18" hidden="1" outlineLevel="2" x14ac:dyDescent="0.25">
      <c r="A22" s="222" t="str">
        <f>'Usages industrie'!A13</f>
        <v>Usage industriel n°10</v>
      </c>
      <c r="B22" s="222" t="s">
        <v>41</v>
      </c>
      <c r="C22" s="222"/>
      <c r="D22" s="223">
        <f>IF(B$3&lt;&gt;"",IF(B$3='Usages industrie'!$K13,'Usages industrie'!J13,0),0)</f>
        <v>0</v>
      </c>
      <c r="E22" s="223">
        <f t="shared" si="0"/>
        <v>0</v>
      </c>
      <c r="F22" s="223">
        <f t="shared" si="0"/>
        <v>0</v>
      </c>
      <c r="G22" s="223">
        <f t="shared" si="0"/>
        <v>0</v>
      </c>
      <c r="H22" s="223">
        <f t="shared" si="0"/>
        <v>0</v>
      </c>
      <c r="I22" s="223">
        <f t="shared" si="0"/>
        <v>0</v>
      </c>
      <c r="J22" s="223">
        <f t="shared" si="0"/>
        <v>0</v>
      </c>
      <c r="K22" s="223">
        <f t="shared" si="0"/>
        <v>0</v>
      </c>
      <c r="L22" s="223">
        <f t="shared" si="0"/>
        <v>0</v>
      </c>
      <c r="M22" s="223">
        <f t="shared" si="0"/>
        <v>0</v>
      </c>
      <c r="N22" s="223">
        <f t="shared" si="0"/>
        <v>0</v>
      </c>
      <c r="O22" s="223">
        <f t="shared" si="0"/>
        <v>0</v>
      </c>
      <c r="P22" s="223">
        <f t="shared" si="0"/>
        <v>0</v>
      </c>
      <c r="Q22" s="223">
        <f t="shared" si="0"/>
        <v>0</v>
      </c>
      <c r="R22" s="223">
        <f t="shared" si="0"/>
        <v>0</v>
      </c>
    </row>
    <row r="23" spans="1:18" hidden="1" outlineLevel="2" x14ac:dyDescent="0.25">
      <c r="A23" s="222" t="str">
        <f>'Usages industrie'!A14</f>
        <v>Usage industriel n°11</v>
      </c>
      <c r="B23" s="222" t="s">
        <v>41</v>
      </c>
      <c r="C23" s="222"/>
      <c r="D23" s="223">
        <f>IF(B$3&lt;&gt;"",IF(B$3='Usages industrie'!$K14,'Usages industrie'!J14,0),0)</f>
        <v>0</v>
      </c>
      <c r="E23" s="223">
        <f t="shared" ref="E23:R32" si="1">$D23</f>
        <v>0</v>
      </c>
      <c r="F23" s="223">
        <f t="shared" si="1"/>
        <v>0</v>
      </c>
      <c r="G23" s="223">
        <f t="shared" si="1"/>
        <v>0</v>
      </c>
      <c r="H23" s="223">
        <f t="shared" si="1"/>
        <v>0</v>
      </c>
      <c r="I23" s="223">
        <f t="shared" si="1"/>
        <v>0</v>
      </c>
      <c r="J23" s="223">
        <f t="shared" si="1"/>
        <v>0</v>
      </c>
      <c r="K23" s="223">
        <f t="shared" si="1"/>
        <v>0</v>
      </c>
      <c r="L23" s="223">
        <f t="shared" si="1"/>
        <v>0</v>
      </c>
      <c r="M23" s="223">
        <f t="shared" si="1"/>
        <v>0</v>
      </c>
      <c r="N23" s="223">
        <f t="shared" si="1"/>
        <v>0</v>
      </c>
      <c r="O23" s="223">
        <f t="shared" si="1"/>
        <v>0</v>
      </c>
      <c r="P23" s="223">
        <f t="shared" si="1"/>
        <v>0</v>
      </c>
      <c r="Q23" s="223">
        <f t="shared" si="1"/>
        <v>0</v>
      </c>
      <c r="R23" s="223">
        <f t="shared" si="1"/>
        <v>0</v>
      </c>
    </row>
    <row r="24" spans="1:18" hidden="1" outlineLevel="2" x14ac:dyDescent="0.25">
      <c r="A24" s="222" t="str">
        <f>'Usages industrie'!A15</f>
        <v>Usage industriel n°12</v>
      </c>
      <c r="B24" s="222" t="s">
        <v>41</v>
      </c>
      <c r="C24" s="222"/>
      <c r="D24" s="223">
        <f>IF(B$3&lt;&gt;"",IF(B$3='Usages industrie'!$K15,'Usages industrie'!J15,0),0)</f>
        <v>0</v>
      </c>
      <c r="E24" s="223">
        <f t="shared" si="1"/>
        <v>0</v>
      </c>
      <c r="F24" s="223">
        <f t="shared" si="1"/>
        <v>0</v>
      </c>
      <c r="G24" s="223">
        <f t="shared" si="1"/>
        <v>0</v>
      </c>
      <c r="H24" s="223">
        <f t="shared" si="1"/>
        <v>0</v>
      </c>
      <c r="I24" s="223">
        <f t="shared" si="1"/>
        <v>0</v>
      </c>
      <c r="J24" s="223">
        <f t="shared" si="1"/>
        <v>0</v>
      </c>
      <c r="K24" s="223">
        <f t="shared" si="1"/>
        <v>0</v>
      </c>
      <c r="L24" s="223">
        <f t="shared" si="1"/>
        <v>0</v>
      </c>
      <c r="M24" s="223">
        <f t="shared" si="1"/>
        <v>0</v>
      </c>
      <c r="N24" s="223">
        <f t="shared" si="1"/>
        <v>0</v>
      </c>
      <c r="O24" s="223">
        <f t="shared" si="1"/>
        <v>0</v>
      </c>
      <c r="P24" s="223">
        <f t="shared" si="1"/>
        <v>0</v>
      </c>
      <c r="Q24" s="223">
        <f t="shared" si="1"/>
        <v>0</v>
      </c>
      <c r="R24" s="223">
        <f t="shared" si="1"/>
        <v>0</v>
      </c>
    </row>
    <row r="25" spans="1:18" hidden="1" outlineLevel="2" x14ac:dyDescent="0.25">
      <c r="A25" s="222" t="str">
        <f>'Usages industrie'!A16</f>
        <v>Usage industriel n°13</v>
      </c>
      <c r="B25" s="222" t="s">
        <v>41</v>
      </c>
      <c r="C25" s="222"/>
      <c r="D25" s="223">
        <f>IF(B$3&lt;&gt;"",IF(B$3='Usages industrie'!$K16,'Usages industrie'!J16,0),0)</f>
        <v>0</v>
      </c>
      <c r="E25" s="223">
        <f t="shared" si="1"/>
        <v>0</v>
      </c>
      <c r="F25" s="223">
        <f t="shared" si="1"/>
        <v>0</v>
      </c>
      <c r="G25" s="223">
        <f t="shared" si="1"/>
        <v>0</v>
      </c>
      <c r="H25" s="223">
        <f t="shared" si="1"/>
        <v>0</v>
      </c>
      <c r="I25" s="223">
        <f t="shared" si="1"/>
        <v>0</v>
      </c>
      <c r="J25" s="223">
        <f t="shared" si="1"/>
        <v>0</v>
      </c>
      <c r="K25" s="223">
        <f t="shared" si="1"/>
        <v>0</v>
      </c>
      <c r="L25" s="223">
        <f t="shared" si="1"/>
        <v>0</v>
      </c>
      <c r="M25" s="223">
        <f t="shared" si="1"/>
        <v>0</v>
      </c>
      <c r="N25" s="223">
        <f t="shared" si="1"/>
        <v>0</v>
      </c>
      <c r="O25" s="223">
        <f t="shared" si="1"/>
        <v>0</v>
      </c>
      <c r="P25" s="223">
        <f t="shared" si="1"/>
        <v>0</v>
      </c>
      <c r="Q25" s="223">
        <f t="shared" si="1"/>
        <v>0</v>
      </c>
      <c r="R25" s="223">
        <f t="shared" si="1"/>
        <v>0</v>
      </c>
    </row>
    <row r="26" spans="1:18" hidden="1" outlineLevel="2" x14ac:dyDescent="0.25">
      <c r="A26" s="222" t="str">
        <f>'Usages industrie'!A17</f>
        <v>Usage industriel n°14</v>
      </c>
      <c r="B26" s="222" t="s">
        <v>41</v>
      </c>
      <c r="C26" s="222"/>
      <c r="D26" s="223">
        <f>IF(B$3&lt;&gt;"",IF(B$3='Usages industrie'!$K17,'Usages industrie'!J17,0),0)</f>
        <v>0</v>
      </c>
      <c r="E26" s="223">
        <f t="shared" si="1"/>
        <v>0</v>
      </c>
      <c r="F26" s="223">
        <f t="shared" si="1"/>
        <v>0</v>
      </c>
      <c r="G26" s="223">
        <f t="shared" si="1"/>
        <v>0</v>
      </c>
      <c r="H26" s="223">
        <f t="shared" si="1"/>
        <v>0</v>
      </c>
      <c r="I26" s="223">
        <f t="shared" si="1"/>
        <v>0</v>
      </c>
      <c r="J26" s="223">
        <f t="shared" si="1"/>
        <v>0</v>
      </c>
      <c r="K26" s="223">
        <f t="shared" si="1"/>
        <v>0</v>
      </c>
      <c r="L26" s="223">
        <f t="shared" si="1"/>
        <v>0</v>
      </c>
      <c r="M26" s="223">
        <f t="shared" si="1"/>
        <v>0</v>
      </c>
      <c r="N26" s="223">
        <f t="shared" si="1"/>
        <v>0</v>
      </c>
      <c r="O26" s="223">
        <f t="shared" si="1"/>
        <v>0</v>
      </c>
      <c r="P26" s="223">
        <f t="shared" si="1"/>
        <v>0</v>
      </c>
      <c r="Q26" s="223">
        <f t="shared" si="1"/>
        <v>0</v>
      </c>
      <c r="R26" s="223">
        <f t="shared" si="1"/>
        <v>0</v>
      </c>
    </row>
    <row r="27" spans="1:18" hidden="1" outlineLevel="2" x14ac:dyDescent="0.25">
      <c r="A27" s="222" t="str">
        <f>'Usages industrie'!A18</f>
        <v>Usage industriel n°15</v>
      </c>
      <c r="B27" s="222" t="s">
        <v>41</v>
      </c>
      <c r="C27" s="222"/>
      <c r="D27" s="223">
        <f>IF(B$3&lt;&gt;"",IF(B$3='Usages industrie'!$K18,'Usages industrie'!J18,0),0)</f>
        <v>0</v>
      </c>
      <c r="E27" s="223">
        <f t="shared" si="1"/>
        <v>0</v>
      </c>
      <c r="F27" s="223">
        <f t="shared" si="1"/>
        <v>0</v>
      </c>
      <c r="G27" s="223">
        <f t="shared" si="1"/>
        <v>0</v>
      </c>
      <c r="H27" s="223">
        <f t="shared" si="1"/>
        <v>0</v>
      </c>
      <c r="I27" s="223">
        <f t="shared" si="1"/>
        <v>0</v>
      </c>
      <c r="J27" s="223">
        <f t="shared" si="1"/>
        <v>0</v>
      </c>
      <c r="K27" s="223">
        <f t="shared" si="1"/>
        <v>0</v>
      </c>
      <c r="L27" s="223">
        <f t="shared" si="1"/>
        <v>0</v>
      </c>
      <c r="M27" s="223">
        <f t="shared" si="1"/>
        <v>0</v>
      </c>
      <c r="N27" s="223">
        <f t="shared" si="1"/>
        <v>0</v>
      </c>
      <c r="O27" s="223">
        <f t="shared" si="1"/>
        <v>0</v>
      </c>
      <c r="P27" s="223">
        <f t="shared" si="1"/>
        <v>0</v>
      </c>
      <c r="Q27" s="223">
        <f t="shared" si="1"/>
        <v>0</v>
      </c>
      <c r="R27" s="223">
        <f t="shared" si="1"/>
        <v>0</v>
      </c>
    </row>
    <row r="28" spans="1:18" hidden="1" outlineLevel="2" x14ac:dyDescent="0.25">
      <c r="A28" s="222" t="str">
        <f>'Usages industrie'!A19</f>
        <v>Usage industriel n°16</v>
      </c>
      <c r="B28" s="222" t="s">
        <v>41</v>
      </c>
      <c r="C28" s="222"/>
      <c r="D28" s="223">
        <f>IF(B$3&lt;&gt;"",IF(B$3='Usages industrie'!$K19,'Usages industrie'!J19,0),0)</f>
        <v>0</v>
      </c>
      <c r="E28" s="223">
        <f t="shared" si="1"/>
        <v>0</v>
      </c>
      <c r="F28" s="223">
        <f t="shared" si="1"/>
        <v>0</v>
      </c>
      <c r="G28" s="223">
        <f t="shared" si="1"/>
        <v>0</v>
      </c>
      <c r="H28" s="223">
        <f t="shared" si="1"/>
        <v>0</v>
      </c>
      <c r="I28" s="223">
        <f t="shared" si="1"/>
        <v>0</v>
      </c>
      <c r="J28" s="223">
        <f t="shared" si="1"/>
        <v>0</v>
      </c>
      <c r="K28" s="223">
        <f t="shared" si="1"/>
        <v>0</v>
      </c>
      <c r="L28" s="223">
        <f t="shared" si="1"/>
        <v>0</v>
      </c>
      <c r="M28" s="223">
        <f t="shared" si="1"/>
        <v>0</v>
      </c>
      <c r="N28" s="223">
        <f t="shared" si="1"/>
        <v>0</v>
      </c>
      <c r="O28" s="223">
        <f t="shared" si="1"/>
        <v>0</v>
      </c>
      <c r="P28" s="223">
        <f t="shared" si="1"/>
        <v>0</v>
      </c>
      <c r="Q28" s="223">
        <f t="shared" si="1"/>
        <v>0</v>
      </c>
      <c r="R28" s="223">
        <f t="shared" si="1"/>
        <v>0</v>
      </c>
    </row>
    <row r="29" spans="1:18" hidden="1" outlineLevel="2" x14ac:dyDescent="0.25">
      <c r="A29" s="222" t="str">
        <f>'Usages industrie'!A20</f>
        <v>Usage industriel n°17</v>
      </c>
      <c r="B29" s="222" t="s">
        <v>41</v>
      </c>
      <c r="C29" s="222"/>
      <c r="D29" s="223">
        <f>IF(B$3&lt;&gt;"",IF(B$3='Usages industrie'!$K20,'Usages industrie'!J20,0),0)</f>
        <v>0</v>
      </c>
      <c r="E29" s="223">
        <f t="shared" si="1"/>
        <v>0</v>
      </c>
      <c r="F29" s="223">
        <f t="shared" si="1"/>
        <v>0</v>
      </c>
      <c r="G29" s="223">
        <f t="shared" si="1"/>
        <v>0</v>
      </c>
      <c r="H29" s="223">
        <f t="shared" si="1"/>
        <v>0</v>
      </c>
      <c r="I29" s="223">
        <f t="shared" si="1"/>
        <v>0</v>
      </c>
      <c r="J29" s="223">
        <f t="shared" si="1"/>
        <v>0</v>
      </c>
      <c r="K29" s="223">
        <f t="shared" si="1"/>
        <v>0</v>
      </c>
      <c r="L29" s="223">
        <f t="shared" si="1"/>
        <v>0</v>
      </c>
      <c r="M29" s="223">
        <f t="shared" si="1"/>
        <v>0</v>
      </c>
      <c r="N29" s="223">
        <f t="shared" si="1"/>
        <v>0</v>
      </c>
      <c r="O29" s="223">
        <f t="shared" si="1"/>
        <v>0</v>
      </c>
      <c r="P29" s="223">
        <f t="shared" si="1"/>
        <v>0</v>
      </c>
      <c r="Q29" s="223">
        <f t="shared" si="1"/>
        <v>0</v>
      </c>
      <c r="R29" s="223">
        <f t="shared" si="1"/>
        <v>0</v>
      </c>
    </row>
    <row r="30" spans="1:18" hidden="1" outlineLevel="2" x14ac:dyDescent="0.25">
      <c r="A30" s="222" t="str">
        <f>'Usages industrie'!A21</f>
        <v>Usage industriel n°18</v>
      </c>
      <c r="B30" s="222" t="s">
        <v>41</v>
      </c>
      <c r="C30" s="222"/>
      <c r="D30" s="223">
        <f>IF(B$3&lt;&gt;"",IF(B$3='Usages industrie'!$K21,'Usages industrie'!J21,0),0)</f>
        <v>0</v>
      </c>
      <c r="E30" s="223">
        <f t="shared" si="1"/>
        <v>0</v>
      </c>
      <c r="F30" s="223">
        <f t="shared" si="1"/>
        <v>0</v>
      </c>
      <c r="G30" s="223">
        <f t="shared" si="1"/>
        <v>0</v>
      </c>
      <c r="H30" s="223">
        <f t="shared" si="1"/>
        <v>0</v>
      </c>
      <c r="I30" s="223">
        <f t="shared" si="1"/>
        <v>0</v>
      </c>
      <c r="J30" s="223">
        <f t="shared" si="1"/>
        <v>0</v>
      </c>
      <c r="K30" s="223">
        <f t="shared" si="1"/>
        <v>0</v>
      </c>
      <c r="L30" s="223">
        <f t="shared" si="1"/>
        <v>0</v>
      </c>
      <c r="M30" s="223">
        <f t="shared" si="1"/>
        <v>0</v>
      </c>
      <c r="N30" s="223">
        <f t="shared" si="1"/>
        <v>0</v>
      </c>
      <c r="O30" s="223">
        <f t="shared" si="1"/>
        <v>0</v>
      </c>
      <c r="P30" s="223">
        <f t="shared" si="1"/>
        <v>0</v>
      </c>
      <c r="Q30" s="223">
        <f t="shared" si="1"/>
        <v>0</v>
      </c>
      <c r="R30" s="223">
        <f t="shared" si="1"/>
        <v>0</v>
      </c>
    </row>
    <row r="31" spans="1:18" hidden="1" outlineLevel="2" x14ac:dyDescent="0.25">
      <c r="A31" s="222" t="str">
        <f>'Usages industrie'!A22</f>
        <v>Usage industriel n°19</v>
      </c>
      <c r="B31" s="222" t="s">
        <v>41</v>
      </c>
      <c r="C31" s="222"/>
      <c r="D31" s="223">
        <f>IF(B$3&lt;&gt;"",IF(B$3='Usages industrie'!$K22,'Usages industrie'!J22,0),0)</f>
        <v>0</v>
      </c>
      <c r="E31" s="223">
        <f t="shared" si="1"/>
        <v>0</v>
      </c>
      <c r="F31" s="223">
        <f t="shared" si="1"/>
        <v>0</v>
      </c>
      <c r="G31" s="223">
        <f t="shared" si="1"/>
        <v>0</v>
      </c>
      <c r="H31" s="223">
        <f t="shared" si="1"/>
        <v>0</v>
      </c>
      <c r="I31" s="223">
        <f t="shared" si="1"/>
        <v>0</v>
      </c>
      <c r="J31" s="223">
        <f t="shared" si="1"/>
        <v>0</v>
      </c>
      <c r="K31" s="223">
        <f t="shared" si="1"/>
        <v>0</v>
      </c>
      <c r="L31" s="223">
        <f t="shared" si="1"/>
        <v>0</v>
      </c>
      <c r="M31" s="223">
        <f t="shared" si="1"/>
        <v>0</v>
      </c>
      <c r="N31" s="223">
        <f t="shared" si="1"/>
        <v>0</v>
      </c>
      <c r="O31" s="223">
        <f t="shared" si="1"/>
        <v>0</v>
      </c>
      <c r="P31" s="223">
        <f t="shared" si="1"/>
        <v>0</v>
      </c>
      <c r="Q31" s="223">
        <f t="shared" si="1"/>
        <v>0</v>
      </c>
      <c r="R31" s="223">
        <f t="shared" si="1"/>
        <v>0</v>
      </c>
    </row>
    <row r="32" spans="1:18" hidden="1" outlineLevel="2" x14ac:dyDescent="0.25">
      <c r="A32" s="222" t="str">
        <f>'Usages industrie'!A23</f>
        <v>Usage industriel n°20</v>
      </c>
      <c r="B32" s="222" t="s">
        <v>41</v>
      </c>
      <c r="C32" s="222"/>
      <c r="D32" s="223">
        <f>IF(B$3&lt;&gt;"",IF(B$3='Usages industrie'!$K23,'Usages industrie'!J23,0),0)</f>
        <v>0</v>
      </c>
      <c r="E32" s="223">
        <f t="shared" si="1"/>
        <v>0</v>
      </c>
      <c r="F32" s="223">
        <f t="shared" si="1"/>
        <v>0</v>
      </c>
      <c r="G32" s="223">
        <f t="shared" si="1"/>
        <v>0</v>
      </c>
      <c r="H32" s="223">
        <f t="shared" si="1"/>
        <v>0</v>
      </c>
      <c r="I32" s="223">
        <f t="shared" si="1"/>
        <v>0</v>
      </c>
      <c r="J32" s="223">
        <f t="shared" si="1"/>
        <v>0</v>
      </c>
      <c r="K32" s="223">
        <f t="shared" si="1"/>
        <v>0</v>
      </c>
      <c r="L32" s="223">
        <f t="shared" si="1"/>
        <v>0</v>
      </c>
      <c r="M32" s="223">
        <f t="shared" si="1"/>
        <v>0</v>
      </c>
      <c r="N32" s="223">
        <f t="shared" si="1"/>
        <v>0</v>
      </c>
      <c r="O32" s="223">
        <f t="shared" si="1"/>
        <v>0</v>
      </c>
      <c r="P32" s="223">
        <f t="shared" si="1"/>
        <v>0</v>
      </c>
      <c r="Q32" s="223">
        <f t="shared" si="1"/>
        <v>0</v>
      </c>
      <c r="R32" s="223">
        <f t="shared" si="1"/>
        <v>0</v>
      </c>
    </row>
    <row r="33" spans="1:18" hidden="1" outlineLevel="2" x14ac:dyDescent="0.25">
      <c r="A33" s="222" t="str">
        <f>'Usages industrie'!A24</f>
        <v>Usage industriel n°21</v>
      </c>
      <c r="B33" s="222" t="s">
        <v>41</v>
      </c>
      <c r="C33" s="222"/>
      <c r="D33" s="223">
        <f>IF(B$3&lt;&gt;"",IF(B$3='Usages industrie'!$K24,'Usages industrie'!J24,0),0)</f>
        <v>0</v>
      </c>
      <c r="E33" s="223">
        <f t="shared" ref="E33:R42" si="2">$D33</f>
        <v>0</v>
      </c>
      <c r="F33" s="223">
        <f t="shared" si="2"/>
        <v>0</v>
      </c>
      <c r="G33" s="223">
        <f t="shared" si="2"/>
        <v>0</v>
      </c>
      <c r="H33" s="223">
        <f t="shared" si="2"/>
        <v>0</v>
      </c>
      <c r="I33" s="223">
        <f t="shared" si="2"/>
        <v>0</v>
      </c>
      <c r="J33" s="223">
        <f t="shared" si="2"/>
        <v>0</v>
      </c>
      <c r="K33" s="223">
        <f t="shared" si="2"/>
        <v>0</v>
      </c>
      <c r="L33" s="223">
        <f t="shared" si="2"/>
        <v>0</v>
      </c>
      <c r="M33" s="223">
        <f t="shared" si="2"/>
        <v>0</v>
      </c>
      <c r="N33" s="223">
        <f t="shared" si="2"/>
        <v>0</v>
      </c>
      <c r="O33" s="223">
        <f t="shared" si="2"/>
        <v>0</v>
      </c>
      <c r="P33" s="223">
        <f t="shared" si="2"/>
        <v>0</v>
      </c>
      <c r="Q33" s="223">
        <f t="shared" si="2"/>
        <v>0</v>
      </c>
      <c r="R33" s="223">
        <f t="shared" si="2"/>
        <v>0</v>
      </c>
    </row>
    <row r="34" spans="1:18" hidden="1" outlineLevel="2" x14ac:dyDescent="0.25">
      <c r="A34" s="222" t="str">
        <f>'Usages industrie'!A25</f>
        <v>Usage industriel n°22</v>
      </c>
      <c r="B34" s="222" t="s">
        <v>41</v>
      </c>
      <c r="C34" s="222"/>
      <c r="D34" s="223">
        <f>IF(B$3&lt;&gt;"",IF(B$3='Usages industrie'!$K25,'Usages industrie'!J25,0),0)</f>
        <v>0</v>
      </c>
      <c r="E34" s="223">
        <f t="shared" si="2"/>
        <v>0</v>
      </c>
      <c r="F34" s="223">
        <f t="shared" si="2"/>
        <v>0</v>
      </c>
      <c r="G34" s="223">
        <f t="shared" si="2"/>
        <v>0</v>
      </c>
      <c r="H34" s="223">
        <f t="shared" si="2"/>
        <v>0</v>
      </c>
      <c r="I34" s="223">
        <f t="shared" si="2"/>
        <v>0</v>
      </c>
      <c r="J34" s="223">
        <f t="shared" si="2"/>
        <v>0</v>
      </c>
      <c r="K34" s="223">
        <f t="shared" si="2"/>
        <v>0</v>
      </c>
      <c r="L34" s="223">
        <f t="shared" si="2"/>
        <v>0</v>
      </c>
      <c r="M34" s="223">
        <f t="shared" si="2"/>
        <v>0</v>
      </c>
      <c r="N34" s="223">
        <f t="shared" si="2"/>
        <v>0</v>
      </c>
      <c r="O34" s="223">
        <f t="shared" si="2"/>
        <v>0</v>
      </c>
      <c r="P34" s="223">
        <f t="shared" si="2"/>
        <v>0</v>
      </c>
      <c r="Q34" s="223">
        <f t="shared" si="2"/>
        <v>0</v>
      </c>
      <c r="R34" s="223">
        <f t="shared" si="2"/>
        <v>0</v>
      </c>
    </row>
    <row r="35" spans="1:18" hidden="1" outlineLevel="2" x14ac:dyDescent="0.25">
      <c r="A35" s="222" t="str">
        <f>'Usages industrie'!A26</f>
        <v>Usage industriel n°23</v>
      </c>
      <c r="B35" s="222" t="s">
        <v>41</v>
      </c>
      <c r="C35" s="222"/>
      <c r="D35" s="223">
        <f>IF(B$3&lt;&gt;"",IF(B$3='Usages industrie'!$K26,'Usages industrie'!J26,0),0)</f>
        <v>0</v>
      </c>
      <c r="E35" s="223">
        <f t="shared" si="2"/>
        <v>0</v>
      </c>
      <c r="F35" s="223">
        <f t="shared" si="2"/>
        <v>0</v>
      </c>
      <c r="G35" s="223">
        <f t="shared" si="2"/>
        <v>0</v>
      </c>
      <c r="H35" s="223">
        <f t="shared" si="2"/>
        <v>0</v>
      </c>
      <c r="I35" s="223">
        <f t="shared" si="2"/>
        <v>0</v>
      </c>
      <c r="J35" s="223">
        <f t="shared" si="2"/>
        <v>0</v>
      </c>
      <c r="K35" s="223">
        <f t="shared" si="2"/>
        <v>0</v>
      </c>
      <c r="L35" s="223">
        <f t="shared" si="2"/>
        <v>0</v>
      </c>
      <c r="M35" s="223">
        <f t="shared" si="2"/>
        <v>0</v>
      </c>
      <c r="N35" s="223">
        <f t="shared" si="2"/>
        <v>0</v>
      </c>
      <c r="O35" s="223">
        <f t="shared" si="2"/>
        <v>0</v>
      </c>
      <c r="P35" s="223">
        <f t="shared" si="2"/>
        <v>0</v>
      </c>
      <c r="Q35" s="223">
        <f t="shared" si="2"/>
        <v>0</v>
      </c>
      <c r="R35" s="223">
        <f t="shared" si="2"/>
        <v>0</v>
      </c>
    </row>
    <row r="36" spans="1:18" hidden="1" outlineLevel="2" x14ac:dyDescent="0.25">
      <c r="A36" s="222" t="str">
        <f>'Usages industrie'!A27</f>
        <v>Usage industriel n°24</v>
      </c>
      <c r="B36" s="222" t="s">
        <v>41</v>
      </c>
      <c r="C36" s="222"/>
      <c r="D36" s="223">
        <f>IF(B$3&lt;&gt;"",IF(B$3='Usages industrie'!$K27,'Usages industrie'!J27,0),0)</f>
        <v>0</v>
      </c>
      <c r="E36" s="223">
        <f t="shared" si="2"/>
        <v>0</v>
      </c>
      <c r="F36" s="223">
        <f t="shared" si="2"/>
        <v>0</v>
      </c>
      <c r="G36" s="223">
        <f t="shared" si="2"/>
        <v>0</v>
      </c>
      <c r="H36" s="223">
        <f t="shared" si="2"/>
        <v>0</v>
      </c>
      <c r="I36" s="223">
        <f t="shared" si="2"/>
        <v>0</v>
      </c>
      <c r="J36" s="223">
        <f t="shared" si="2"/>
        <v>0</v>
      </c>
      <c r="K36" s="223">
        <f t="shared" si="2"/>
        <v>0</v>
      </c>
      <c r="L36" s="223">
        <f t="shared" si="2"/>
        <v>0</v>
      </c>
      <c r="M36" s="223">
        <f t="shared" si="2"/>
        <v>0</v>
      </c>
      <c r="N36" s="223">
        <f t="shared" si="2"/>
        <v>0</v>
      </c>
      <c r="O36" s="223">
        <f t="shared" si="2"/>
        <v>0</v>
      </c>
      <c r="P36" s="223">
        <f t="shared" si="2"/>
        <v>0</v>
      </c>
      <c r="Q36" s="223">
        <f t="shared" si="2"/>
        <v>0</v>
      </c>
      <c r="R36" s="223">
        <f t="shared" si="2"/>
        <v>0</v>
      </c>
    </row>
    <row r="37" spans="1:18" hidden="1" outlineLevel="2" x14ac:dyDescent="0.25">
      <c r="A37" s="222" t="str">
        <f>'Usages industrie'!A28</f>
        <v>Usage industriel n°25</v>
      </c>
      <c r="B37" s="222" t="s">
        <v>41</v>
      </c>
      <c r="C37" s="222"/>
      <c r="D37" s="223">
        <f>IF(B$3&lt;&gt;"",IF(B$3='Usages industrie'!$K28,'Usages industrie'!J28,0),0)</f>
        <v>0</v>
      </c>
      <c r="E37" s="223">
        <f t="shared" si="2"/>
        <v>0</v>
      </c>
      <c r="F37" s="223">
        <f t="shared" si="2"/>
        <v>0</v>
      </c>
      <c r="G37" s="223">
        <f t="shared" si="2"/>
        <v>0</v>
      </c>
      <c r="H37" s="223">
        <f t="shared" si="2"/>
        <v>0</v>
      </c>
      <c r="I37" s="223">
        <f t="shared" si="2"/>
        <v>0</v>
      </c>
      <c r="J37" s="223">
        <f t="shared" si="2"/>
        <v>0</v>
      </c>
      <c r="K37" s="223">
        <f t="shared" si="2"/>
        <v>0</v>
      </c>
      <c r="L37" s="223">
        <f t="shared" si="2"/>
        <v>0</v>
      </c>
      <c r="M37" s="223">
        <f t="shared" si="2"/>
        <v>0</v>
      </c>
      <c r="N37" s="223">
        <f t="shared" si="2"/>
        <v>0</v>
      </c>
      <c r="O37" s="223">
        <f t="shared" si="2"/>
        <v>0</v>
      </c>
      <c r="P37" s="223">
        <f t="shared" si="2"/>
        <v>0</v>
      </c>
      <c r="Q37" s="223">
        <f t="shared" si="2"/>
        <v>0</v>
      </c>
      <c r="R37" s="223">
        <f t="shared" si="2"/>
        <v>0</v>
      </c>
    </row>
    <row r="38" spans="1:18" hidden="1" outlineLevel="2" x14ac:dyDescent="0.25">
      <c r="A38" s="222" t="str">
        <f>'Usages industrie'!A29</f>
        <v>Usage industriel n°26</v>
      </c>
      <c r="B38" s="222" t="s">
        <v>41</v>
      </c>
      <c r="C38" s="222"/>
      <c r="D38" s="223">
        <f>IF(B$3&lt;&gt;"",IF(B$3='Usages industrie'!$K29,'Usages industrie'!J29,0),0)</f>
        <v>0</v>
      </c>
      <c r="E38" s="223">
        <f t="shared" si="2"/>
        <v>0</v>
      </c>
      <c r="F38" s="223">
        <f t="shared" si="2"/>
        <v>0</v>
      </c>
      <c r="G38" s="223">
        <f t="shared" si="2"/>
        <v>0</v>
      </c>
      <c r="H38" s="223">
        <f t="shared" si="2"/>
        <v>0</v>
      </c>
      <c r="I38" s="223">
        <f t="shared" si="2"/>
        <v>0</v>
      </c>
      <c r="J38" s="223">
        <f t="shared" si="2"/>
        <v>0</v>
      </c>
      <c r="K38" s="223">
        <f t="shared" si="2"/>
        <v>0</v>
      </c>
      <c r="L38" s="223">
        <f t="shared" si="2"/>
        <v>0</v>
      </c>
      <c r="M38" s="223">
        <f t="shared" si="2"/>
        <v>0</v>
      </c>
      <c r="N38" s="223">
        <f t="shared" si="2"/>
        <v>0</v>
      </c>
      <c r="O38" s="223">
        <f t="shared" si="2"/>
        <v>0</v>
      </c>
      <c r="P38" s="223">
        <f t="shared" si="2"/>
        <v>0</v>
      </c>
      <c r="Q38" s="223">
        <f t="shared" si="2"/>
        <v>0</v>
      </c>
      <c r="R38" s="223">
        <f t="shared" si="2"/>
        <v>0</v>
      </c>
    </row>
    <row r="39" spans="1:18" hidden="1" outlineLevel="2" x14ac:dyDescent="0.25">
      <c r="A39" s="222" t="str">
        <f>'Usages industrie'!A30</f>
        <v>Usage industriel n°27</v>
      </c>
      <c r="B39" s="222" t="s">
        <v>41</v>
      </c>
      <c r="C39" s="222"/>
      <c r="D39" s="223">
        <f>IF(B$3&lt;&gt;"",IF(B$3='Usages industrie'!$K30,'Usages industrie'!J30,0),0)</f>
        <v>0</v>
      </c>
      <c r="E39" s="223">
        <f t="shared" si="2"/>
        <v>0</v>
      </c>
      <c r="F39" s="223">
        <f t="shared" si="2"/>
        <v>0</v>
      </c>
      <c r="G39" s="223">
        <f t="shared" si="2"/>
        <v>0</v>
      </c>
      <c r="H39" s="223">
        <f t="shared" si="2"/>
        <v>0</v>
      </c>
      <c r="I39" s="223">
        <f t="shared" si="2"/>
        <v>0</v>
      </c>
      <c r="J39" s="223">
        <f t="shared" si="2"/>
        <v>0</v>
      </c>
      <c r="K39" s="223">
        <f t="shared" si="2"/>
        <v>0</v>
      </c>
      <c r="L39" s="223">
        <f t="shared" si="2"/>
        <v>0</v>
      </c>
      <c r="M39" s="223">
        <f t="shared" si="2"/>
        <v>0</v>
      </c>
      <c r="N39" s="223">
        <f t="shared" si="2"/>
        <v>0</v>
      </c>
      <c r="O39" s="223">
        <f t="shared" si="2"/>
        <v>0</v>
      </c>
      <c r="P39" s="223">
        <f t="shared" si="2"/>
        <v>0</v>
      </c>
      <c r="Q39" s="223">
        <f t="shared" si="2"/>
        <v>0</v>
      </c>
      <c r="R39" s="223">
        <f t="shared" si="2"/>
        <v>0</v>
      </c>
    </row>
    <row r="40" spans="1:18" hidden="1" outlineLevel="2" x14ac:dyDescent="0.25">
      <c r="A40" s="222" t="str">
        <f>'Usages industrie'!A31</f>
        <v>Usage industriel n°28</v>
      </c>
      <c r="B40" s="222" t="s">
        <v>41</v>
      </c>
      <c r="C40" s="222"/>
      <c r="D40" s="223">
        <f>IF(B$3&lt;&gt;"",IF(B$3='Usages industrie'!$K31,'Usages industrie'!J31,0),0)</f>
        <v>0</v>
      </c>
      <c r="E40" s="223">
        <f t="shared" si="2"/>
        <v>0</v>
      </c>
      <c r="F40" s="223">
        <f t="shared" si="2"/>
        <v>0</v>
      </c>
      <c r="G40" s="223">
        <f t="shared" si="2"/>
        <v>0</v>
      </c>
      <c r="H40" s="223">
        <f t="shared" si="2"/>
        <v>0</v>
      </c>
      <c r="I40" s="223">
        <f t="shared" si="2"/>
        <v>0</v>
      </c>
      <c r="J40" s="223">
        <f t="shared" si="2"/>
        <v>0</v>
      </c>
      <c r="K40" s="223">
        <f t="shared" si="2"/>
        <v>0</v>
      </c>
      <c r="L40" s="223">
        <f t="shared" si="2"/>
        <v>0</v>
      </c>
      <c r="M40" s="223">
        <f t="shared" si="2"/>
        <v>0</v>
      </c>
      <c r="N40" s="223">
        <f t="shared" si="2"/>
        <v>0</v>
      </c>
      <c r="O40" s="223">
        <f t="shared" si="2"/>
        <v>0</v>
      </c>
      <c r="P40" s="223">
        <f t="shared" si="2"/>
        <v>0</v>
      </c>
      <c r="Q40" s="223">
        <f t="shared" si="2"/>
        <v>0</v>
      </c>
      <c r="R40" s="223">
        <f t="shared" si="2"/>
        <v>0</v>
      </c>
    </row>
    <row r="41" spans="1:18" hidden="1" outlineLevel="2" x14ac:dyDescent="0.25">
      <c r="A41" s="222" t="str">
        <f>'Usages industrie'!A32</f>
        <v>Usage industriel n°29</v>
      </c>
      <c r="B41" s="222" t="s">
        <v>41</v>
      </c>
      <c r="C41" s="222"/>
      <c r="D41" s="223">
        <f>IF(B$3&lt;&gt;"",IF(B$3='Usages industrie'!$K32,'Usages industrie'!J32,0),0)</f>
        <v>0</v>
      </c>
      <c r="E41" s="223">
        <f t="shared" si="2"/>
        <v>0</v>
      </c>
      <c r="F41" s="223">
        <f t="shared" si="2"/>
        <v>0</v>
      </c>
      <c r="G41" s="223">
        <f t="shared" si="2"/>
        <v>0</v>
      </c>
      <c r="H41" s="223">
        <f t="shared" si="2"/>
        <v>0</v>
      </c>
      <c r="I41" s="223">
        <f t="shared" si="2"/>
        <v>0</v>
      </c>
      <c r="J41" s="223">
        <f t="shared" si="2"/>
        <v>0</v>
      </c>
      <c r="K41" s="223">
        <f t="shared" si="2"/>
        <v>0</v>
      </c>
      <c r="L41" s="223">
        <f t="shared" si="2"/>
        <v>0</v>
      </c>
      <c r="M41" s="223">
        <f t="shared" si="2"/>
        <v>0</v>
      </c>
      <c r="N41" s="223">
        <f t="shared" si="2"/>
        <v>0</v>
      </c>
      <c r="O41" s="223">
        <f t="shared" si="2"/>
        <v>0</v>
      </c>
      <c r="P41" s="223">
        <f t="shared" si="2"/>
        <v>0</v>
      </c>
      <c r="Q41" s="223">
        <f t="shared" si="2"/>
        <v>0</v>
      </c>
      <c r="R41" s="223">
        <f t="shared" si="2"/>
        <v>0</v>
      </c>
    </row>
    <row r="42" spans="1:18" hidden="1" outlineLevel="2" x14ac:dyDescent="0.25">
      <c r="A42" s="222" t="str">
        <f>'Usages industrie'!A33</f>
        <v>Usage industriel n°30</v>
      </c>
      <c r="B42" s="222" t="s">
        <v>41</v>
      </c>
      <c r="C42" s="222"/>
      <c r="D42" s="223">
        <f>IF(B$3&lt;&gt;"",IF(B$3='Usages industrie'!$K33,'Usages industrie'!J33,0),0)</f>
        <v>0</v>
      </c>
      <c r="E42" s="223">
        <f t="shared" si="2"/>
        <v>0</v>
      </c>
      <c r="F42" s="223">
        <f t="shared" si="2"/>
        <v>0</v>
      </c>
      <c r="G42" s="223">
        <f t="shared" si="2"/>
        <v>0</v>
      </c>
      <c r="H42" s="223">
        <f t="shared" si="2"/>
        <v>0</v>
      </c>
      <c r="I42" s="223">
        <f t="shared" si="2"/>
        <v>0</v>
      </c>
      <c r="J42" s="223">
        <f t="shared" si="2"/>
        <v>0</v>
      </c>
      <c r="K42" s="223">
        <f t="shared" si="2"/>
        <v>0</v>
      </c>
      <c r="L42" s="223">
        <f t="shared" si="2"/>
        <v>0</v>
      </c>
      <c r="M42" s="223">
        <f t="shared" si="2"/>
        <v>0</v>
      </c>
      <c r="N42" s="223">
        <f t="shared" si="2"/>
        <v>0</v>
      </c>
      <c r="O42" s="223">
        <f t="shared" si="2"/>
        <v>0</v>
      </c>
      <c r="P42" s="223">
        <f t="shared" si="2"/>
        <v>0</v>
      </c>
      <c r="Q42" s="223">
        <f t="shared" si="2"/>
        <v>0</v>
      </c>
      <c r="R42" s="223">
        <f t="shared" si="2"/>
        <v>0</v>
      </c>
    </row>
    <row r="43" spans="1:18" hidden="1" outlineLevel="2" x14ac:dyDescent="0.25">
      <c r="A43" s="222" t="str">
        <f>'Usages industrie'!A34</f>
        <v>Usage industriel n°31</v>
      </c>
      <c r="B43" s="222" t="s">
        <v>41</v>
      </c>
      <c r="C43" s="222"/>
      <c r="D43" s="223">
        <f>IF(B$3&lt;&gt;"",IF(B$3='Usages industrie'!$K34,'Usages industrie'!J34,0),0)</f>
        <v>0</v>
      </c>
      <c r="E43" s="223">
        <f t="shared" ref="E43:R52" si="3">$D43</f>
        <v>0</v>
      </c>
      <c r="F43" s="223">
        <f t="shared" si="3"/>
        <v>0</v>
      </c>
      <c r="G43" s="223">
        <f t="shared" si="3"/>
        <v>0</v>
      </c>
      <c r="H43" s="223">
        <f t="shared" si="3"/>
        <v>0</v>
      </c>
      <c r="I43" s="223">
        <f t="shared" si="3"/>
        <v>0</v>
      </c>
      <c r="J43" s="223">
        <f t="shared" si="3"/>
        <v>0</v>
      </c>
      <c r="K43" s="223">
        <f t="shared" si="3"/>
        <v>0</v>
      </c>
      <c r="L43" s="223">
        <f t="shared" si="3"/>
        <v>0</v>
      </c>
      <c r="M43" s="223">
        <f t="shared" si="3"/>
        <v>0</v>
      </c>
      <c r="N43" s="223">
        <f t="shared" si="3"/>
        <v>0</v>
      </c>
      <c r="O43" s="223">
        <f t="shared" si="3"/>
        <v>0</v>
      </c>
      <c r="P43" s="223">
        <f t="shared" si="3"/>
        <v>0</v>
      </c>
      <c r="Q43" s="223">
        <f t="shared" si="3"/>
        <v>0</v>
      </c>
      <c r="R43" s="223">
        <f t="shared" si="3"/>
        <v>0</v>
      </c>
    </row>
    <row r="44" spans="1:18" hidden="1" outlineLevel="2" x14ac:dyDescent="0.25">
      <c r="A44" s="222" t="str">
        <f>'Usages industrie'!A35</f>
        <v>Usage industriel n°32</v>
      </c>
      <c r="B44" s="222" t="s">
        <v>41</v>
      </c>
      <c r="C44" s="222"/>
      <c r="D44" s="223">
        <f>IF(B$3&lt;&gt;"",IF(B$3='Usages industrie'!$K35,'Usages industrie'!J35,0),0)</f>
        <v>0</v>
      </c>
      <c r="E44" s="223">
        <f t="shared" si="3"/>
        <v>0</v>
      </c>
      <c r="F44" s="223">
        <f t="shared" si="3"/>
        <v>0</v>
      </c>
      <c r="G44" s="223">
        <f t="shared" si="3"/>
        <v>0</v>
      </c>
      <c r="H44" s="223">
        <f t="shared" si="3"/>
        <v>0</v>
      </c>
      <c r="I44" s="223">
        <f t="shared" si="3"/>
        <v>0</v>
      </c>
      <c r="J44" s="223">
        <f t="shared" si="3"/>
        <v>0</v>
      </c>
      <c r="K44" s="223">
        <f t="shared" si="3"/>
        <v>0</v>
      </c>
      <c r="L44" s="223">
        <f t="shared" si="3"/>
        <v>0</v>
      </c>
      <c r="M44" s="223">
        <f t="shared" si="3"/>
        <v>0</v>
      </c>
      <c r="N44" s="223">
        <f t="shared" si="3"/>
        <v>0</v>
      </c>
      <c r="O44" s="223">
        <f t="shared" si="3"/>
        <v>0</v>
      </c>
      <c r="P44" s="223">
        <f t="shared" si="3"/>
        <v>0</v>
      </c>
      <c r="Q44" s="223">
        <f t="shared" si="3"/>
        <v>0</v>
      </c>
      <c r="R44" s="223">
        <f t="shared" si="3"/>
        <v>0</v>
      </c>
    </row>
    <row r="45" spans="1:18" hidden="1" outlineLevel="2" x14ac:dyDescent="0.25">
      <c r="A45" s="222" t="str">
        <f>'Usages industrie'!A36</f>
        <v>Usage industriel n°33</v>
      </c>
      <c r="B45" s="222" t="s">
        <v>41</v>
      </c>
      <c r="C45" s="222"/>
      <c r="D45" s="223">
        <f>IF(B$3&lt;&gt;"",IF(B$3='Usages industrie'!$K36,'Usages industrie'!J36,0),0)</f>
        <v>0</v>
      </c>
      <c r="E45" s="223">
        <f t="shared" si="3"/>
        <v>0</v>
      </c>
      <c r="F45" s="223">
        <f t="shared" si="3"/>
        <v>0</v>
      </c>
      <c r="G45" s="223">
        <f t="shared" si="3"/>
        <v>0</v>
      </c>
      <c r="H45" s="223">
        <f t="shared" si="3"/>
        <v>0</v>
      </c>
      <c r="I45" s="223">
        <f t="shared" si="3"/>
        <v>0</v>
      </c>
      <c r="J45" s="223">
        <f t="shared" si="3"/>
        <v>0</v>
      </c>
      <c r="K45" s="223">
        <f t="shared" si="3"/>
        <v>0</v>
      </c>
      <c r="L45" s="223">
        <f t="shared" si="3"/>
        <v>0</v>
      </c>
      <c r="M45" s="223">
        <f t="shared" si="3"/>
        <v>0</v>
      </c>
      <c r="N45" s="223">
        <f t="shared" si="3"/>
        <v>0</v>
      </c>
      <c r="O45" s="223">
        <f t="shared" si="3"/>
        <v>0</v>
      </c>
      <c r="P45" s="223">
        <f t="shared" si="3"/>
        <v>0</v>
      </c>
      <c r="Q45" s="223">
        <f t="shared" si="3"/>
        <v>0</v>
      </c>
      <c r="R45" s="223">
        <f t="shared" si="3"/>
        <v>0</v>
      </c>
    </row>
    <row r="46" spans="1:18" hidden="1" outlineLevel="2" x14ac:dyDescent="0.25">
      <c r="A46" s="222" t="str">
        <f>'Usages industrie'!A37</f>
        <v>Usage industriel n°34</v>
      </c>
      <c r="B46" s="222" t="s">
        <v>41</v>
      </c>
      <c r="C46" s="222"/>
      <c r="D46" s="223">
        <f>IF(B$3&lt;&gt;"",IF(B$3='Usages industrie'!$K37,'Usages industrie'!J37,0),0)</f>
        <v>0</v>
      </c>
      <c r="E46" s="223">
        <f t="shared" si="3"/>
        <v>0</v>
      </c>
      <c r="F46" s="223">
        <f t="shared" si="3"/>
        <v>0</v>
      </c>
      <c r="G46" s="223">
        <f t="shared" si="3"/>
        <v>0</v>
      </c>
      <c r="H46" s="223">
        <f t="shared" si="3"/>
        <v>0</v>
      </c>
      <c r="I46" s="223">
        <f t="shared" si="3"/>
        <v>0</v>
      </c>
      <c r="J46" s="223">
        <f t="shared" si="3"/>
        <v>0</v>
      </c>
      <c r="K46" s="223">
        <f t="shared" si="3"/>
        <v>0</v>
      </c>
      <c r="L46" s="223">
        <f t="shared" si="3"/>
        <v>0</v>
      </c>
      <c r="M46" s="223">
        <f t="shared" si="3"/>
        <v>0</v>
      </c>
      <c r="N46" s="223">
        <f t="shared" si="3"/>
        <v>0</v>
      </c>
      <c r="O46" s="223">
        <f t="shared" si="3"/>
        <v>0</v>
      </c>
      <c r="P46" s="223">
        <f t="shared" si="3"/>
        <v>0</v>
      </c>
      <c r="Q46" s="223">
        <f t="shared" si="3"/>
        <v>0</v>
      </c>
      <c r="R46" s="223">
        <f t="shared" si="3"/>
        <v>0</v>
      </c>
    </row>
    <row r="47" spans="1:18" hidden="1" outlineLevel="2" x14ac:dyDescent="0.25">
      <c r="A47" s="222" t="str">
        <f>'Usages industrie'!A38</f>
        <v>Usage industriel n°35</v>
      </c>
      <c r="B47" s="222" t="s">
        <v>41</v>
      </c>
      <c r="C47" s="222"/>
      <c r="D47" s="223">
        <f>IF(B$3&lt;&gt;"",IF(B$3='Usages industrie'!$K38,'Usages industrie'!J38,0),0)</f>
        <v>0</v>
      </c>
      <c r="E47" s="223">
        <f t="shared" si="3"/>
        <v>0</v>
      </c>
      <c r="F47" s="223">
        <f t="shared" si="3"/>
        <v>0</v>
      </c>
      <c r="G47" s="223">
        <f t="shared" si="3"/>
        <v>0</v>
      </c>
      <c r="H47" s="223">
        <f t="shared" si="3"/>
        <v>0</v>
      </c>
      <c r="I47" s="223">
        <f t="shared" si="3"/>
        <v>0</v>
      </c>
      <c r="J47" s="223">
        <f t="shared" si="3"/>
        <v>0</v>
      </c>
      <c r="K47" s="223">
        <f t="shared" si="3"/>
        <v>0</v>
      </c>
      <c r="L47" s="223">
        <f t="shared" si="3"/>
        <v>0</v>
      </c>
      <c r="M47" s="223">
        <f t="shared" si="3"/>
        <v>0</v>
      </c>
      <c r="N47" s="223">
        <f t="shared" si="3"/>
        <v>0</v>
      </c>
      <c r="O47" s="223">
        <f t="shared" si="3"/>
        <v>0</v>
      </c>
      <c r="P47" s="223">
        <f t="shared" si="3"/>
        <v>0</v>
      </c>
      <c r="Q47" s="223">
        <f t="shared" si="3"/>
        <v>0</v>
      </c>
      <c r="R47" s="223">
        <f t="shared" si="3"/>
        <v>0</v>
      </c>
    </row>
    <row r="48" spans="1:18" hidden="1" outlineLevel="2" x14ac:dyDescent="0.25">
      <c r="A48" s="222" t="str">
        <f>'Usages industrie'!A39</f>
        <v>Usage industriel n°36</v>
      </c>
      <c r="B48" s="222" t="s">
        <v>41</v>
      </c>
      <c r="C48" s="222"/>
      <c r="D48" s="223">
        <f>IF(B$3&lt;&gt;"",IF(B$3='Usages industrie'!$K39,'Usages industrie'!J39,0),0)</f>
        <v>0</v>
      </c>
      <c r="E48" s="223">
        <f t="shared" si="3"/>
        <v>0</v>
      </c>
      <c r="F48" s="223">
        <f t="shared" si="3"/>
        <v>0</v>
      </c>
      <c r="G48" s="223">
        <f t="shared" si="3"/>
        <v>0</v>
      </c>
      <c r="H48" s="223">
        <f t="shared" si="3"/>
        <v>0</v>
      </c>
      <c r="I48" s="223">
        <f t="shared" si="3"/>
        <v>0</v>
      </c>
      <c r="J48" s="223">
        <f t="shared" si="3"/>
        <v>0</v>
      </c>
      <c r="K48" s="223">
        <f t="shared" si="3"/>
        <v>0</v>
      </c>
      <c r="L48" s="223">
        <f t="shared" si="3"/>
        <v>0</v>
      </c>
      <c r="M48" s="223">
        <f t="shared" si="3"/>
        <v>0</v>
      </c>
      <c r="N48" s="223">
        <f t="shared" si="3"/>
        <v>0</v>
      </c>
      <c r="O48" s="223">
        <f t="shared" si="3"/>
        <v>0</v>
      </c>
      <c r="P48" s="223">
        <f t="shared" si="3"/>
        <v>0</v>
      </c>
      <c r="Q48" s="223">
        <f t="shared" si="3"/>
        <v>0</v>
      </c>
      <c r="R48" s="223">
        <f t="shared" si="3"/>
        <v>0</v>
      </c>
    </row>
    <row r="49" spans="1:18" hidden="1" outlineLevel="2" x14ac:dyDescent="0.25">
      <c r="A49" s="222" t="str">
        <f>'Usages industrie'!A40</f>
        <v>Usage industriel n°37</v>
      </c>
      <c r="B49" s="222" t="s">
        <v>41</v>
      </c>
      <c r="C49" s="222"/>
      <c r="D49" s="223">
        <f>IF(B$3&lt;&gt;"",IF(B$3='Usages industrie'!$K40,'Usages industrie'!J40,0),0)</f>
        <v>0</v>
      </c>
      <c r="E49" s="223">
        <f t="shared" si="3"/>
        <v>0</v>
      </c>
      <c r="F49" s="223">
        <f t="shared" si="3"/>
        <v>0</v>
      </c>
      <c r="G49" s="223">
        <f t="shared" si="3"/>
        <v>0</v>
      </c>
      <c r="H49" s="223">
        <f t="shared" si="3"/>
        <v>0</v>
      </c>
      <c r="I49" s="223">
        <f t="shared" si="3"/>
        <v>0</v>
      </c>
      <c r="J49" s="223">
        <f t="shared" si="3"/>
        <v>0</v>
      </c>
      <c r="K49" s="223">
        <f t="shared" si="3"/>
        <v>0</v>
      </c>
      <c r="L49" s="223">
        <f t="shared" si="3"/>
        <v>0</v>
      </c>
      <c r="M49" s="223">
        <f t="shared" si="3"/>
        <v>0</v>
      </c>
      <c r="N49" s="223">
        <f t="shared" si="3"/>
        <v>0</v>
      </c>
      <c r="O49" s="223">
        <f t="shared" si="3"/>
        <v>0</v>
      </c>
      <c r="P49" s="223">
        <f t="shared" si="3"/>
        <v>0</v>
      </c>
      <c r="Q49" s="223">
        <f t="shared" si="3"/>
        <v>0</v>
      </c>
      <c r="R49" s="223">
        <f t="shared" si="3"/>
        <v>0</v>
      </c>
    </row>
    <row r="50" spans="1:18" hidden="1" outlineLevel="2" x14ac:dyDescent="0.25">
      <c r="A50" s="222" t="str">
        <f>'Usages industrie'!A41</f>
        <v>Usage industriel n°38</v>
      </c>
      <c r="B50" s="222" t="s">
        <v>41</v>
      </c>
      <c r="C50" s="222"/>
      <c r="D50" s="223">
        <f>IF(B$3&lt;&gt;"",IF(B$3='Usages industrie'!$K41,'Usages industrie'!J41,0),0)</f>
        <v>0</v>
      </c>
      <c r="E50" s="223">
        <f t="shared" si="3"/>
        <v>0</v>
      </c>
      <c r="F50" s="223">
        <f t="shared" si="3"/>
        <v>0</v>
      </c>
      <c r="G50" s="223">
        <f t="shared" si="3"/>
        <v>0</v>
      </c>
      <c r="H50" s="223">
        <f t="shared" si="3"/>
        <v>0</v>
      </c>
      <c r="I50" s="223">
        <f t="shared" si="3"/>
        <v>0</v>
      </c>
      <c r="J50" s="223">
        <f t="shared" si="3"/>
        <v>0</v>
      </c>
      <c r="K50" s="223">
        <f t="shared" si="3"/>
        <v>0</v>
      </c>
      <c r="L50" s="223">
        <f t="shared" si="3"/>
        <v>0</v>
      </c>
      <c r="M50" s="223">
        <f t="shared" si="3"/>
        <v>0</v>
      </c>
      <c r="N50" s="223">
        <f t="shared" si="3"/>
        <v>0</v>
      </c>
      <c r="O50" s="223">
        <f t="shared" si="3"/>
        <v>0</v>
      </c>
      <c r="P50" s="223">
        <f t="shared" si="3"/>
        <v>0</v>
      </c>
      <c r="Q50" s="223">
        <f t="shared" si="3"/>
        <v>0</v>
      </c>
      <c r="R50" s="223">
        <f t="shared" si="3"/>
        <v>0</v>
      </c>
    </row>
    <row r="51" spans="1:18" hidden="1" outlineLevel="2" x14ac:dyDescent="0.25">
      <c r="A51" s="222" t="str">
        <f>'Usages industrie'!A42</f>
        <v>Usage industriel n°39</v>
      </c>
      <c r="B51" s="222" t="s">
        <v>41</v>
      </c>
      <c r="C51" s="222"/>
      <c r="D51" s="223">
        <f>IF(B$3&lt;&gt;"",IF(B$3='Usages industrie'!$K42,'Usages industrie'!J42,0),0)</f>
        <v>0</v>
      </c>
      <c r="E51" s="223">
        <f t="shared" si="3"/>
        <v>0</v>
      </c>
      <c r="F51" s="223">
        <f t="shared" si="3"/>
        <v>0</v>
      </c>
      <c r="G51" s="223">
        <f t="shared" si="3"/>
        <v>0</v>
      </c>
      <c r="H51" s="223">
        <f t="shared" si="3"/>
        <v>0</v>
      </c>
      <c r="I51" s="223">
        <f t="shared" si="3"/>
        <v>0</v>
      </c>
      <c r="J51" s="223">
        <f t="shared" si="3"/>
        <v>0</v>
      </c>
      <c r="K51" s="223">
        <f t="shared" si="3"/>
        <v>0</v>
      </c>
      <c r="L51" s="223">
        <f t="shared" si="3"/>
        <v>0</v>
      </c>
      <c r="M51" s="223">
        <f t="shared" si="3"/>
        <v>0</v>
      </c>
      <c r="N51" s="223">
        <f t="shared" si="3"/>
        <v>0</v>
      </c>
      <c r="O51" s="223">
        <f t="shared" si="3"/>
        <v>0</v>
      </c>
      <c r="P51" s="223">
        <f t="shared" si="3"/>
        <v>0</v>
      </c>
      <c r="Q51" s="223">
        <f t="shared" si="3"/>
        <v>0</v>
      </c>
      <c r="R51" s="223">
        <f t="shared" si="3"/>
        <v>0</v>
      </c>
    </row>
    <row r="52" spans="1:18" hidden="1" outlineLevel="2" x14ac:dyDescent="0.25">
      <c r="A52" s="222" t="str">
        <f>'Usages industrie'!A43</f>
        <v>Usage industriel n°40</v>
      </c>
      <c r="B52" s="222" t="s">
        <v>41</v>
      </c>
      <c r="C52" s="222"/>
      <c r="D52" s="223">
        <f>IF(B$3&lt;&gt;"",IF(B$3='Usages industrie'!$K43,'Usages industrie'!J43,0),0)</f>
        <v>0</v>
      </c>
      <c r="E52" s="223">
        <f t="shared" si="3"/>
        <v>0</v>
      </c>
      <c r="F52" s="223">
        <f t="shared" si="3"/>
        <v>0</v>
      </c>
      <c r="G52" s="223">
        <f t="shared" si="3"/>
        <v>0</v>
      </c>
      <c r="H52" s="223">
        <f t="shared" si="3"/>
        <v>0</v>
      </c>
      <c r="I52" s="223">
        <f t="shared" si="3"/>
        <v>0</v>
      </c>
      <c r="J52" s="223">
        <f t="shared" si="3"/>
        <v>0</v>
      </c>
      <c r="K52" s="223">
        <f t="shared" si="3"/>
        <v>0</v>
      </c>
      <c r="L52" s="223">
        <f t="shared" si="3"/>
        <v>0</v>
      </c>
      <c r="M52" s="223">
        <f t="shared" si="3"/>
        <v>0</v>
      </c>
      <c r="N52" s="223">
        <f t="shared" si="3"/>
        <v>0</v>
      </c>
      <c r="O52" s="223">
        <f t="shared" si="3"/>
        <v>0</v>
      </c>
      <c r="P52" s="223">
        <f t="shared" si="3"/>
        <v>0</v>
      </c>
      <c r="Q52" s="223">
        <f t="shared" si="3"/>
        <v>0</v>
      </c>
      <c r="R52" s="223">
        <f t="shared" si="3"/>
        <v>0</v>
      </c>
    </row>
    <row r="53" spans="1:18" hidden="1" outlineLevel="2" x14ac:dyDescent="0.25">
      <c r="A53" s="222" t="str">
        <f>'Usages industrie'!A44</f>
        <v>Usage industriel n°41</v>
      </c>
      <c r="B53" s="222" t="s">
        <v>41</v>
      </c>
      <c r="C53" s="222"/>
      <c r="D53" s="223">
        <f>IF(B$3&lt;&gt;"",IF(B$3='Usages industrie'!$K44,'Usages industrie'!J44,0),0)</f>
        <v>0</v>
      </c>
      <c r="E53" s="223">
        <f t="shared" ref="E53:R62" si="4">$D53</f>
        <v>0</v>
      </c>
      <c r="F53" s="223">
        <f t="shared" si="4"/>
        <v>0</v>
      </c>
      <c r="G53" s="223">
        <f t="shared" si="4"/>
        <v>0</v>
      </c>
      <c r="H53" s="223">
        <f t="shared" si="4"/>
        <v>0</v>
      </c>
      <c r="I53" s="223">
        <f t="shared" si="4"/>
        <v>0</v>
      </c>
      <c r="J53" s="223">
        <f t="shared" si="4"/>
        <v>0</v>
      </c>
      <c r="K53" s="223">
        <f t="shared" si="4"/>
        <v>0</v>
      </c>
      <c r="L53" s="223">
        <f t="shared" si="4"/>
        <v>0</v>
      </c>
      <c r="M53" s="223">
        <f t="shared" si="4"/>
        <v>0</v>
      </c>
      <c r="N53" s="223">
        <f t="shared" si="4"/>
        <v>0</v>
      </c>
      <c r="O53" s="223">
        <f t="shared" si="4"/>
        <v>0</v>
      </c>
      <c r="P53" s="223">
        <f t="shared" si="4"/>
        <v>0</v>
      </c>
      <c r="Q53" s="223">
        <f t="shared" si="4"/>
        <v>0</v>
      </c>
      <c r="R53" s="223">
        <f t="shared" si="4"/>
        <v>0</v>
      </c>
    </row>
    <row r="54" spans="1:18" hidden="1" outlineLevel="2" x14ac:dyDescent="0.25">
      <c r="A54" s="222" t="str">
        <f>'Usages industrie'!A45</f>
        <v>Usage industriel n°42</v>
      </c>
      <c r="B54" s="222" t="s">
        <v>41</v>
      </c>
      <c r="C54" s="222"/>
      <c r="D54" s="223">
        <f>IF(B$3&lt;&gt;"",IF(B$3='Usages industrie'!$K45,'Usages industrie'!J45,0),0)</f>
        <v>0</v>
      </c>
      <c r="E54" s="223">
        <f t="shared" si="4"/>
        <v>0</v>
      </c>
      <c r="F54" s="223">
        <f t="shared" si="4"/>
        <v>0</v>
      </c>
      <c r="G54" s="223">
        <f t="shared" si="4"/>
        <v>0</v>
      </c>
      <c r="H54" s="223">
        <f t="shared" si="4"/>
        <v>0</v>
      </c>
      <c r="I54" s="223">
        <f t="shared" si="4"/>
        <v>0</v>
      </c>
      <c r="J54" s="223">
        <f t="shared" si="4"/>
        <v>0</v>
      </c>
      <c r="K54" s="223">
        <f t="shared" si="4"/>
        <v>0</v>
      </c>
      <c r="L54" s="223">
        <f t="shared" si="4"/>
        <v>0</v>
      </c>
      <c r="M54" s="223">
        <f t="shared" si="4"/>
        <v>0</v>
      </c>
      <c r="N54" s="223">
        <f t="shared" si="4"/>
        <v>0</v>
      </c>
      <c r="O54" s="223">
        <f t="shared" si="4"/>
        <v>0</v>
      </c>
      <c r="P54" s="223">
        <f t="shared" si="4"/>
        <v>0</v>
      </c>
      <c r="Q54" s="223">
        <f t="shared" si="4"/>
        <v>0</v>
      </c>
      <c r="R54" s="223">
        <f t="shared" si="4"/>
        <v>0</v>
      </c>
    </row>
    <row r="55" spans="1:18" hidden="1" outlineLevel="2" x14ac:dyDescent="0.25">
      <c r="A55" s="222" t="str">
        <f>'Usages industrie'!A46</f>
        <v>Usage industriel n°43</v>
      </c>
      <c r="B55" s="222" t="s">
        <v>41</v>
      </c>
      <c r="C55" s="222"/>
      <c r="D55" s="223">
        <f>IF(B$3&lt;&gt;"",IF(B$3='Usages industrie'!$K46,'Usages industrie'!J46,0),0)</f>
        <v>0</v>
      </c>
      <c r="E55" s="223">
        <f t="shared" si="4"/>
        <v>0</v>
      </c>
      <c r="F55" s="223">
        <f t="shared" si="4"/>
        <v>0</v>
      </c>
      <c r="G55" s="223">
        <f t="shared" si="4"/>
        <v>0</v>
      </c>
      <c r="H55" s="223">
        <f t="shared" si="4"/>
        <v>0</v>
      </c>
      <c r="I55" s="223">
        <f t="shared" si="4"/>
        <v>0</v>
      </c>
      <c r="J55" s="223">
        <f t="shared" si="4"/>
        <v>0</v>
      </c>
      <c r="K55" s="223">
        <f t="shared" si="4"/>
        <v>0</v>
      </c>
      <c r="L55" s="223">
        <f t="shared" si="4"/>
        <v>0</v>
      </c>
      <c r="M55" s="223">
        <f t="shared" si="4"/>
        <v>0</v>
      </c>
      <c r="N55" s="223">
        <f t="shared" si="4"/>
        <v>0</v>
      </c>
      <c r="O55" s="223">
        <f t="shared" si="4"/>
        <v>0</v>
      </c>
      <c r="P55" s="223">
        <f t="shared" si="4"/>
        <v>0</v>
      </c>
      <c r="Q55" s="223">
        <f t="shared" si="4"/>
        <v>0</v>
      </c>
      <c r="R55" s="223">
        <f t="shared" si="4"/>
        <v>0</v>
      </c>
    </row>
    <row r="56" spans="1:18" hidden="1" outlineLevel="2" x14ac:dyDescent="0.25">
      <c r="A56" s="222" t="str">
        <f>'Usages industrie'!A47</f>
        <v>Usage industriel n°44</v>
      </c>
      <c r="B56" s="222" t="s">
        <v>41</v>
      </c>
      <c r="C56" s="222"/>
      <c r="D56" s="223">
        <f>IF(B$3&lt;&gt;"",IF(B$3='Usages industrie'!$K47,'Usages industrie'!J47,0),0)</f>
        <v>0</v>
      </c>
      <c r="E56" s="223">
        <f t="shared" si="4"/>
        <v>0</v>
      </c>
      <c r="F56" s="223">
        <f t="shared" si="4"/>
        <v>0</v>
      </c>
      <c r="G56" s="223">
        <f t="shared" si="4"/>
        <v>0</v>
      </c>
      <c r="H56" s="223">
        <f t="shared" si="4"/>
        <v>0</v>
      </c>
      <c r="I56" s="223">
        <f t="shared" si="4"/>
        <v>0</v>
      </c>
      <c r="J56" s="223">
        <f t="shared" si="4"/>
        <v>0</v>
      </c>
      <c r="K56" s="223">
        <f t="shared" si="4"/>
        <v>0</v>
      </c>
      <c r="L56" s="223">
        <f t="shared" si="4"/>
        <v>0</v>
      </c>
      <c r="M56" s="223">
        <f t="shared" si="4"/>
        <v>0</v>
      </c>
      <c r="N56" s="223">
        <f t="shared" si="4"/>
        <v>0</v>
      </c>
      <c r="O56" s="223">
        <f t="shared" si="4"/>
        <v>0</v>
      </c>
      <c r="P56" s="223">
        <f t="shared" si="4"/>
        <v>0</v>
      </c>
      <c r="Q56" s="223">
        <f t="shared" si="4"/>
        <v>0</v>
      </c>
      <c r="R56" s="223">
        <f t="shared" si="4"/>
        <v>0</v>
      </c>
    </row>
    <row r="57" spans="1:18" hidden="1" outlineLevel="2" x14ac:dyDescent="0.25">
      <c r="A57" s="222" t="str">
        <f>'Usages industrie'!A48</f>
        <v>Usage industriel n°45</v>
      </c>
      <c r="B57" s="222" t="s">
        <v>41</v>
      </c>
      <c r="C57" s="222"/>
      <c r="D57" s="223">
        <f>IF(B$3&lt;&gt;"",IF(B$3='Usages industrie'!$K48,'Usages industrie'!J48,0),0)</f>
        <v>0</v>
      </c>
      <c r="E57" s="223">
        <f t="shared" si="4"/>
        <v>0</v>
      </c>
      <c r="F57" s="223">
        <f t="shared" si="4"/>
        <v>0</v>
      </c>
      <c r="G57" s="223">
        <f t="shared" si="4"/>
        <v>0</v>
      </c>
      <c r="H57" s="223">
        <f t="shared" si="4"/>
        <v>0</v>
      </c>
      <c r="I57" s="223">
        <f t="shared" si="4"/>
        <v>0</v>
      </c>
      <c r="J57" s="223">
        <f t="shared" si="4"/>
        <v>0</v>
      </c>
      <c r="K57" s="223">
        <f t="shared" si="4"/>
        <v>0</v>
      </c>
      <c r="L57" s="223">
        <f t="shared" si="4"/>
        <v>0</v>
      </c>
      <c r="M57" s="223">
        <f t="shared" si="4"/>
        <v>0</v>
      </c>
      <c r="N57" s="223">
        <f t="shared" si="4"/>
        <v>0</v>
      </c>
      <c r="O57" s="223">
        <f t="shared" si="4"/>
        <v>0</v>
      </c>
      <c r="P57" s="223">
        <f t="shared" si="4"/>
        <v>0</v>
      </c>
      <c r="Q57" s="223">
        <f t="shared" si="4"/>
        <v>0</v>
      </c>
      <c r="R57" s="223">
        <f t="shared" si="4"/>
        <v>0</v>
      </c>
    </row>
    <row r="58" spans="1:18" hidden="1" outlineLevel="2" x14ac:dyDescent="0.25">
      <c r="A58" s="222" t="str">
        <f>'Usages industrie'!A49</f>
        <v>Usage industriel n°46</v>
      </c>
      <c r="B58" s="222" t="s">
        <v>41</v>
      </c>
      <c r="C58" s="222"/>
      <c r="D58" s="223">
        <f>IF(B$3&lt;&gt;"",IF(B$3='Usages industrie'!$K49,'Usages industrie'!J49,0),0)</f>
        <v>0</v>
      </c>
      <c r="E58" s="223">
        <f t="shared" si="4"/>
        <v>0</v>
      </c>
      <c r="F58" s="223">
        <f t="shared" si="4"/>
        <v>0</v>
      </c>
      <c r="G58" s="223">
        <f t="shared" si="4"/>
        <v>0</v>
      </c>
      <c r="H58" s="223">
        <f t="shared" si="4"/>
        <v>0</v>
      </c>
      <c r="I58" s="223">
        <f t="shared" si="4"/>
        <v>0</v>
      </c>
      <c r="J58" s="223">
        <f t="shared" si="4"/>
        <v>0</v>
      </c>
      <c r="K58" s="223">
        <f t="shared" si="4"/>
        <v>0</v>
      </c>
      <c r="L58" s="223">
        <f t="shared" si="4"/>
        <v>0</v>
      </c>
      <c r="M58" s="223">
        <f t="shared" si="4"/>
        <v>0</v>
      </c>
      <c r="N58" s="223">
        <f t="shared" si="4"/>
        <v>0</v>
      </c>
      <c r="O58" s="223">
        <f t="shared" si="4"/>
        <v>0</v>
      </c>
      <c r="P58" s="223">
        <f t="shared" si="4"/>
        <v>0</v>
      </c>
      <c r="Q58" s="223">
        <f t="shared" si="4"/>
        <v>0</v>
      </c>
      <c r="R58" s="223">
        <f t="shared" si="4"/>
        <v>0</v>
      </c>
    </row>
    <row r="59" spans="1:18" hidden="1" outlineLevel="2" x14ac:dyDescent="0.25">
      <c r="A59" s="222" t="str">
        <f>'Usages industrie'!A50</f>
        <v>Usage industriel n°47</v>
      </c>
      <c r="B59" s="222" t="s">
        <v>41</v>
      </c>
      <c r="C59" s="222"/>
      <c r="D59" s="223">
        <f>IF(B$3&lt;&gt;"",IF(B$3='Usages industrie'!$K50,'Usages industrie'!J50,0),0)</f>
        <v>0</v>
      </c>
      <c r="E59" s="223">
        <f t="shared" si="4"/>
        <v>0</v>
      </c>
      <c r="F59" s="223">
        <f t="shared" si="4"/>
        <v>0</v>
      </c>
      <c r="G59" s="223">
        <f t="shared" si="4"/>
        <v>0</v>
      </c>
      <c r="H59" s="223">
        <f t="shared" si="4"/>
        <v>0</v>
      </c>
      <c r="I59" s="223">
        <f t="shared" si="4"/>
        <v>0</v>
      </c>
      <c r="J59" s="223">
        <f t="shared" si="4"/>
        <v>0</v>
      </c>
      <c r="K59" s="223">
        <f t="shared" si="4"/>
        <v>0</v>
      </c>
      <c r="L59" s="223">
        <f t="shared" si="4"/>
        <v>0</v>
      </c>
      <c r="M59" s="223">
        <f t="shared" si="4"/>
        <v>0</v>
      </c>
      <c r="N59" s="223">
        <f t="shared" si="4"/>
        <v>0</v>
      </c>
      <c r="O59" s="223">
        <f t="shared" si="4"/>
        <v>0</v>
      </c>
      <c r="P59" s="223">
        <f t="shared" si="4"/>
        <v>0</v>
      </c>
      <c r="Q59" s="223">
        <f t="shared" si="4"/>
        <v>0</v>
      </c>
      <c r="R59" s="223">
        <f t="shared" si="4"/>
        <v>0</v>
      </c>
    </row>
    <row r="60" spans="1:18" hidden="1" outlineLevel="2" x14ac:dyDescent="0.25">
      <c r="A60" s="222" t="str">
        <f>'Usages industrie'!A51</f>
        <v>Usage industriel n°48</v>
      </c>
      <c r="B60" s="222" t="s">
        <v>41</v>
      </c>
      <c r="C60" s="222"/>
      <c r="D60" s="223">
        <f>IF(B$3&lt;&gt;"",IF(B$3='Usages industrie'!$K51,'Usages industrie'!J51,0),0)</f>
        <v>0</v>
      </c>
      <c r="E60" s="223">
        <f t="shared" si="4"/>
        <v>0</v>
      </c>
      <c r="F60" s="223">
        <f t="shared" si="4"/>
        <v>0</v>
      </c>
      <c r="G60" s="223">
        <f t="shared" si="4"/>
        <v>0</v>
      </c>
      <c r="H60" s="223">
        <f t="shared" si="4"/>
        <v>0</v>
      </c>
      <c r="I60" s="223">
        <f t="shared" si="4"/>
        <v>0</v>
      </c>
      <c r="J60" s="223">
        <f t="shared" si="4"/>
        <v>0</v>
      </c>
      <c r="K60" s="223">
        <f t="shared" si="4"/>
        <v>0</v>
      </c>
      <c r="L60" s="223">
        <f t="shared" si="4"/>
        <v>0</v>
      </c>
      <c r="M60" s="223">
        <f t="shared" si="4"/>
        <v>0</v>
      </c>
      <c r="N60" s="223">
        <f t="shared" si="4"/>
        <v>0</v>
      </c>
      <c r="O60" s="223">
        <f t="shared" si="4"/>
        <v>0</v>
      </c>
      <c r="P60" s="223">
        <f t="shared" si="4"/>
        <v>0</v>
      </c>
      <c r="Q60" s="223">
        <f t="shared" si="4"/>
        <v>0</v>
      </c>
      <c r="R60" s="223">
        <f t="shared" si="4"/>
        <v>0</v>
      </c>
    </row>
    <row r="61" spans="1:18" hidden="1" outlineLevel="2" x14ac:dyDescent="0.25">
      <c r="A61" s="222" t="str">
        <f>'Usages industrie'!A52</f>
        <v>Usage industriel n°49</v>
      </c>
      <c r="B61" s="222" t="s">
        <v>41</v>
      </c>
      <c r="C61" s="222"/>
      <c r="D61" s="223">
        <f>IF(B$3&lt;&gt;"",IF(B$3='Usages industrie'!$K52,'Usages industrie'!J52,0),0)</f>
        <v>0</v>
      </c>
      <c r="E61" s="223">
        <f t="shared" si="4"/>
        <v>0</v>
      </c>
      <c r="F61" s="223">
        <f t="shared" si="4"/>
        <v>0</v>
      </c>
      <c r="G61" s="223">
        <f t="shared" si="4"/>
        <v>0</v>
      </c>
      <c r="H61" s="223">
        <f t="shared" si="4"/>
        <v>0</v>
      </c>
      <c r="I61" s="223">
        <f t="shared" si="4"/>
        <v>0</v>
      </c>
      <c r="J61" s="223">
        <f t="shared" si="4"/>
        <v>0</v>
      </c>
      <c r="K61" s="223">
        <f t="shared" si="4"/>
        <v>0</v>
      </c>
      <c r="L61" s="223">
        <f t="shared" si="4"/>
        <v>0</v>
      </c>
      <c r="M61" s="223">
        <f t="shared" si="4"/>
        <v>0</v>
      </c>
      <c r="N61" s="223">
        <f t="shared" si="4"/>
        <v>0</v>
      </c>
      <c r="O61" s="223">
        <f t="shared" si="4"/>
        <v>0</v>
      </c>
      <c r="P61" s="223">
        <f t="shared" si="4"/>
        <v>0</v>
      </c>
      <c r="Q61" s="223">
        <f t="shared" si="4"/>
        <v>0</v>
      </c>
      <c r="R61" s="223">
        <f t="shared" si="4"/>
        <v>0</v>
      </c>
    </row>
    <row r="62" spans="1:18" hidden="1" outlineLevel="2" x14ac:dyDescent="0.25">
      <c r="A62" s="222" t="str">
        <f>'Usages industrie'!A53</f>
        <v>Usage industriel n°50</v>
      </c>
      <c r="B62" s="222" t="s">
        <v>41</v>
      </c>
      <c r="C62" s="222"/>
      <c r="D62" s="223">
        <f>IF(B$3&lt;&gt;"",IF(B$3='Usages industrie'!$K53,'Usages industrie'!J53,0),0)</f>
        <v>0</v>
      </c>
      <c r="E62" s="223">
        <f t="shared" si="4"/>
        <v>0</v>
      </c>
      <c r="F62" s="223">
        <f t="shared" si="4"/>
        <v>0</v>
      </c>
      <c r="G62" s="223">
        <f t="shared" si="4"/>
        <v>0</v>
      </c>
      <c r="H62" s="223">
        <f t="shared" si="4"/>
        <v>0</v>
      </c>
      <c r="I62" s="223">
        <f t="shared" si="4"/>
        <v>0</v>
      </c>
      <c r="J62" s="223">
        <f t="shared" si="4"/>
        <v>0</v>
      </c>
      <c r="K62" s="223">
        <f t="shared" si="4"/>
        <v>0</v>
      </c>
      <c r="L62" s="223">
        <f t="shared" si="4"/>
        <v>0</v>
      </c>
      <c r="M62" s="223">
        <f t="shared" si="4"/>
        <v>0</v>
      </c>
      <c r="N62" s="223">
        <f t="shared" si="4"/>
        <v>0</v>
      </c>
      <c r="O62" s="223">
        <f t="shared" si="4"/>
        <v>0</v>
      </c>
      <c r="P62" s="223">
        <f t="shared" si="4"/>
        <v>0</v>
      </c>
      <c r="Q62" s="223">
        <f t="shared" si="4"/>
        <v>0</v>
      </c>
      <c r="R62" s="223">
        <f t="shared" si="4"/>
        <v>0</v>
      </c>
    </row>
    <row r="63" spans="1:18" hidden="1" outlineLevel="1" collapsed="1" x14ac:dyDescent="0.25">
      <c r="A63" s="222" t="s">
        <v>649</v>
      </c>
      <c r="B63" s="222"/>
      <c r="C63" s="222"/>
      <c r="D63" s="223">
        <f t="shared" ref="D63:R63" si="5">SUM(D13:D62)</f>
        <v>0</v>
      </c>
      <c r="E63" s="223">
        <f t="shared" si="5"/>
        <v>0</v>
      </c>
      <c r="F63" s="223">
        <f t="shared" si="5"/>
        <v>0</v>
      </c>
      <c r="G63" s="223">
        <f t="shared" si="5"/>
        <v>0</v>
      </c>
      <c r="H63" s="223">
        <f t="shared" si="5"/>
        <v>0</v>
      </c>
      <c r="I63" s="223">
        <f t="shared" si="5"/>
        <v>0</v>
      </c>
      <c r="J63" s="223">
        <f t="shared" si="5"/>
        <v>0</v>
      </c>
      <c r="K63" s="223">
        <f t="shared" si="5"/>
        <v>0</v>
      </c>
      <c r="L63" s="223">
        <f t="shared" si="5"/>
        <v>0</v>
      </c>
      <c r="M63" s="223">
        <f t="shared" si="5"/>
        <v>0</v>
      </c>
      <c r="N63" s="223">
        <f t="shared" si="5"/>
        <v>0</v>
      </c>
      <c r="O63" s="223">
        <f t="shared" si="5"/>
        <v>0</v>
      </c>
      <c r="P63" s="223">
        <f t="shared" si="5"/>
        <v>0</v>
      </c>
      <c r="Q63" s="223">
        <f t="shared" si="5"/>
        <v>0</v>
      </c>
      <c r="R63" s="223">
        <f t="shared" si="5"/>
        <v>0</v>
      </c>
    </row>
    <row r="64" spans="1:18" hidden="1" outlineLevel="2" x14ac:dyDescent="0.25">
      <c r="A64" s="222" t="str">
        <f>'Usages industrie'!A4</f>
        <v>Usage industriel n°1</v>
      </c>
      <c r="B64" s="222" t="s">
        <v>645</v>
      </c>
      <c r="C64" s="222"/>
      <c r="D64" s="223">
        <f>D13*'Usages industrie'!$P4*(1+'Usages industrie'!$Q4)^(D$7-$D$7)/1000</f>
        <v>0</v>
      </c>
      <c r="E64" s="223">
        <f>E13*'Usages industrie'!$P4*(1+'Usages industrie'!$Q4)^(E$7-$D$7)/1000</f>
        <v>0</v>
      </c>
      <c r="F64" s="223">
        <f>F13*'Usages industrie'!$P4*(1+'Usages industrie'!$Q4)^(F$7-$D$7)/1000</f>
        <v>0</v>
      </c>
      <c r="G64" s="223">
        <f>G13*'Usages industrie'!$P4*(1+'Usages industrie'!$Q4)^(G$7-$D$7)/1000</f>
        <v>0</v>
      </c>
      <c r="H64" s="223">
        <f>H13*'Usages industrie'!$P4*(1+'Usages industrie'!$Q4)^(H$7-$D$7)/1000</f>
        <v>0</v>
      </c>
      <c r="I64" s="223">
        <f>I13*'Usages industrie'!$P4*(1+'Usages industrie'!$Q4)^(I$7-$D$7)/1000</f>
        <v>0</v>
      </c>
      <c r="J64" s="223">
        <f>J13*'Usages industrie'!$P4*(1+'Usages industrie'!$Q4)^(J$7-$D$7)/1000</f>
        <v>0</v>
      </c>
      <c r="K64" s="223">
        <f>K13*'Usages industrie'!$P4*(1+'Usages industrie'!$Q4)^(K$7-$D$7)/1000</f>
        <v>0</v>
      </c>
      <c r="L64" s="223">
        <f>L13*'Usages industrie'!$P4*(1+'Usages industrie'!$Q4)^(L$7-$D$7)/1000</f>
        <v>0</v>
      </c>
      <c r="M64" s="223">
        <f>M13*'Usages industrie'!$P4*(1+'Usages industrie'!$Q4)^(M$7-$D$7)/1000</f>
        <v>0</v>
      </c>
      <c r="N64" s="223">
        <f>N13*'Usages industrie'!$P4*(1+'Usages industrie'!$Q4)^(N$7-$D$7)/1000</f>
        <v>0</v>
      </c>
      <c r="O64" s="223">
        <f>O13*'Usages industrie'!$P4*(1+'Usages industrie'!$Q4)^(O$7-$D$7)/1000</f>
        <v>0</v>
      </c>
      <c r="P64" s="223">
        <f>P13*'Usages industrie'!$P4*(1+'Usages industrie'!$Q4)^(P$7-$D$7)/1000</f>
        <v>0</v>
      </c>
      <c r="Q64" s="223">
        <f>Q13*'Usages industrie'!$P4*(1+'Usages industrie'!$Q4)^(Q$7-$D$7)/1000</f>
        <v>0</v>
      </c>
      <c r="R64" s="223">
        <f>R13*'Usages industrie'!$P4*(1+'Usages industrie'!$Q4)^(R$7-$D$7)/1000</f>
        <v>0</v>
      </c>
    </row>
    <row r="65" spans="1:18" hidden="1" outlineLevel="2" x14ac:dyDescent="0.25">
      <c r="A65" s="222" t="str">
        <f>'Usages industrie'!A5</f>
        <v>Usage industriel n°2</v>
      </c>
      <c r="B65" s="222" t="s">
        <v>645</v>
      </c>
      <c r="C65" s="222"/>
      <c r="D65" s="223">
        <f>D14*'Usages industrie'!$P5*(1+'Usages industrie'!$Q5)^(D$7-$D$7)/1000</f>
        <v>0</v>
      </c>
      <c r="E65" s="223">
        <f>E14*'Usages industrie'!$P5*(1+'Usages industrie'!$Q5)^(E$7-$D$7)/1000</f>
        <v>0</v>
      </c>
      <c r="F65" s="223">
        <f>F14*'Usages industrie'!$P5*(1+'Usages industrie'!$Q5)^(F$7-$D$7)/1000</f>
        <v>0</v>
      </c>
      <c r="G65" s="223">
        <f>G14*'Usages industrie'!$P5*(1+'Usages industrie'!$Q5)^(G$7-$D$7)/1000</f>
        <v>0</v>
      </c>
      <c r="H65" s="223">
        <f>H14*'Usages industrie'!$P5*(1+'Usages industrie'!$Q5)^(H$7-$D$7)/1000</f>
        <v>0</v>
      </c>
      <c r="I65" s="223">
        <f>I14*'Usages industrie'!$P5*(1+'Usages industrie'!$Q5)^(I$7-$D$7)/1000</f>
        <v>0</v>
      </c>
      <c r="J65" s="223">
        <f>J14*'Usages industrie'!$P5*(1+'Usages industrie'!$Q5)^(J$7-$D$7)/1000</f>
        <v>0</v>
      </c>
      <c r="K65" s="223">
        <f>K14*'Usages industrie'!$P5*(1+'Usages industrie'!$Q5)^(K$7-$D$7)/1000</f>
        <v>0</v>
      </c>
      <c r="L65" s="223">
        <f>L14*'Usages industrie'!$P5*(1+'Usages industrie'!$Q5)^(L$7-$D$7)/1000</f>
        <v>0</v>
      </c>
      <c r="M65" s="223">
        <f>M14*'Usages industrie'!$P5*(1+'Usages industrie'!$Q5)^(M$7-$D$7)/1000</f>
        <v>0</v>
      </c>
      <c r="N65" s="223">
        <f>N14*'Usages industrie'!$P5*(1+'Usages industrie'!$Q5)^(N$7-$D$7)/1000</f>
        <v>0</v>
      </c>
      <c r="O65" s="223">
        <f>O14*'Usages industrie'!$P5*(1+'Usages industrie'!$Q5)^(O$7-$D$7)/1000</f>
        <v>0</v>
      </c>
      <c r="P65" s="223">
        <f>P14*'Usages industrie'!$P5*(1+'Usages industrie'!$Q5)^(P$7-$D$7)/1000</f>
        <v>0</v>
      </c>
      <c r="Q65" s="223">
        <f>Q14*'Usages industrie'!$P5*(1+'Usages industrie'!$Q5)^(Q$7-$D$7)/1000</f>
        <v>0</v>
      </c>
      <c r="R65" s="223">
        <f>R14*'Usages industrie'!$P5*(1+'Usages industrie'!$Q5)^(R$7-$D$7)/1000</f>
        <v>0</v>
      </c>
    </row>
    <row r="66" spans="1:18" hidden="1" outlineLevel="2" x14ac:dyDescent="0.25">
      <c r="A66" s="222" t="str">
        <f>'Usages industrie'!A6</f>
        <v>Usage industriel n°3</v>
      </c>
      <c r="B66" s="222" t="s">
        <v>645</v>
      </c>
      <c r="C66" s="222"/>
      <c r="D66" s="223">
        <f>D15*'Usages industrie'!$P6*(1+'Usages industrie'!$Q6)^(D$7-$D$7)/1000</f>
        <v>0</v>
      </c>
      <c r="E66" s="223">
        <f>E15*'Usages industrie'!$P6*(1+'Usages industrie'!$Q6)^(E$7-$D$7)/1000</f>
        <v>0</v>
      </c>
      <c r="F66" s="223">
        <f>F15*'Usages industrie'!$P6*(1+'Usages industrie'!$Q6)^(F$7-$D$7)/1000</f>
        <v>0</v>
      </c>
      <c r="G66" s="223">
        <f>G15*'Usages industrie'!$P6*(1+'Usages industrie'!$Q6)^(G$7-$D$7)/1000</f>
        <v>0</v>
      </c>
      <c r="H66" s="223">
        <f>H15*'Usages industrie'!$P6*(1+'Usages industrie'!$Q6)^(H$7-$D$7)/1000</f>
        <v>0</v>
      </c>
      <c r="I66" s="223">
        <f>I15*'Usages industrie'!$P6*(1+'Usages industrie'!$Q6)^(I$7-$D$7)/1000</f>
        <v>0</v>
      </c>
      <c r="J66" s="223">
        <f>J15*'Usages industrie'!$P6*(1+'Usages industrie'!$Q6)^(J$7-$D$7)/1000</f>
        <v>0</v>
      </c>
      <c r="K66" s="223">
        <f>K15*'Usages industrie'!$P6*(1+'Usages industrie'!$Q6)^(K$7-$D$7)/1000</f>
        <v>0</v>
      </c>
      <c r="L66" s="223">
        <f>L15*'Usages industrie'!$P6*(1+'Usages industrie'!$Q6)^(L$7-$D$7)/1000</f>
        <v>0</v>
      </c>
      <c r="M66" s="223">
        <f>M15*'Usages industrie'!$P6*(1+'Usages industrie'!$Q6)^(M$7-$D$7)/1000</f>
        <v>0</v>
      </c>
      <c r="N66" s="223">
        <f>N15*'Usages industrie'!$P6*(1+'Usages industrie'!$Q6)^(N$7-$D$7)/1000</f>
        <v>0</v>
      </c>
      <c r="O66" s="223">
        <f>O15*'Usages industrie'!$P6*(1+'Usages industrie'!$Q6)^(O$7-$D$7)/1000</f>
        <v>0</v>
      </c>
      <c r="P66" s="223">
        <f>P15*'Usages industrie'!$P6*(1+'Usages industrie'!$Q6)^(P$7-$D$7)/1000</f>
        <v>0</v>
      </c>
      <c r="Q66" s="223">
        <f>Q15*'Usages industrie'!$P6*(1+'Usages industrie'!$Q6)^(Q$7-$D$7)/1000</f>
        <v>0</v>
      </c>
      <c r="R66" s="223">
        <f>R15*'Usages industrie'!$P6*(1+'Usages industrie'!$Q6)^(R$7-$D$7)/1000</f>
        <v>0</v>
      </c>
    </row>
    <row r="67" spans="1:18" hidden="1" outlineLevel="2" x14ac:dyDescent="0.25">
      <c r="A67" s="222" t="str">
        <f>'Usages industrie'!A7</f>
        <v>Usage industriel n°4</v>
      </c>
      <c r="B67" s="222" t="s">
        <v>645</v>
      </c>
      <c r="C67" s="222"/>
      <c r="D67" s="223">
        <f>D16*'Usages industrie'!$P7*(1+'Usages industrie'!$Q7)^(D$7-$D$7)/1000</f>
        <v>0</v>
      </c>
      <c r="E67" s="223">
        <f>E16*'Usages industrie'!$P7*(1+'Usages industrie'!$Q7)^(E$7-$D$7)/1000</f>
        <v>0</v>
      </c>
      <c r="F67" s="223">
        <f>F16*'Usages industrie'!$P7*(1+'Usages industrie'!$Q7)^(F$7-$D$7)/1000</f>
        <v>0</v>
      </c>
      <c r="G67" s="223">
        <f>G16*'Usages industrie'!$P7*(1+'Usages industrie'!$Q7)^(G$7-$D$7)/1000</f>
        <v>0</v>
      </c>
      <c r="H67" s="223">
        <f>H16*'Usages industrie'!$P7*(1+'Usages industrie'!$Q7)^(H$7-$D$7)/1000</f>
        <v>0</v>
      </c>
      <c r="I67" s="223">
        <f>I16*'Usages industrie'!$P7*(1+'Usages industrie'!$Q7)^(I$7-$D$7)/1000</f>
        <v>0</v>
      </c>
      <c r="J67" s="223">
        <f>J16*'Usages industrie'!$P7*(1+'Usages industrie'!$Q7)^(J$7-$D$7)/1000</f>
        <v>0</v>
      </c>
      <c r="K67" s="223">
        <f>K16*'Usages industrie'!$P7*(1+'Usages industrie'!$Q7)^(K$7-$D$7)/1000</f>
        <v>0</v>
      </c>
      <c r="L67" s="223">
        <f>L16*'Usages industrie'!$P7*(1+'Usages industrie'!$Q7)^(L$7-$D$7)/1000</f>
        <v>0</v>
      </c>
      <c r="M67" s="223">
        <f>M16*'Usages industrie'!$P7*(1+'Usages industrie'!$Q7)^(M$7-$D$7)/1000</f>
        <v>0</v>
      </c>
      <c r="N67" s="223">
        <f>N16*'Usages industrie'!$P7*(1+'Usages industrie'!$Q7)^(N$7-$D$7)/1000</f>
        <v>0</v>
      </c>
      <c r="O67" s="223">
        <f>O16*'Usages industrie'!$P7*(1+'Usages industrie'!$Q7)^(O$7-$D$7)/1000</f>
        <v>0</v>
      </c>
      <c r="P67" s="223">
        <f>P16*'Usages industrie'!$P7*(1+'Usages industrie'!$Q7)^(P$7-$D$7)/1000</f>
        <v>0</v>
      </c>
      <c r="Q67" s="223">
        <f>Q16*'Usages industrie'!$P7*(1+'Usages industrie'!$Q7)^(Q$7-$D$7)/1000</f>
        <v>0</v>
      </c>
      <c r="R67" s="223">
        <f>R16*'Usages industrie'!$P7*(1+'Usages industrie'!$Q7)^(R$7-$D$7)/1000</f>
        <v>0</v>
      </c>
    </row>
    <row r="68" spans="1:18" hidden="1" outlineLevel="2" x14ac:dyDescent="0.25">
      <c r="A68" s="222" t="str">
        <f>'Usages industrie'!A8</f>
        <v>Usage industriel n°5</v>
      </c>
      <c r="B68" s="222" t="s">
        <v>645</v>
      </c>
      <c r="C68" s="222"/>
      <c r="D68" s="223">
        <f>D17*'Usages industrie'!$P8*(1+'Usages industrie'!$Q8)^(D$7-$D$7)/1000</f>
        <v>0</v>
      </c>
      <c r="E68" s="223">
        <f>E17*'Usages industrie'!$P8*(1+'Usages industrie'!$Q8)^(E$7-$D$7)/1000</f>
        <v>0</v>
      </c>
      <c r="F68" s="223">
        <f>F17*'Usages industrie'!$P8*(1+'Usages industrie'!$Q8)^(F$7-$D$7)/1000</f>
        <v>0</v>
      </c>
      <c r="G68" s="223">
        <f>G17*'Usages industrie'!$P8*(1+'Usages industrie'!$Q8)^(G$7-$D$7)/1000</f>
        <v>0</v>
      </c>
      <c r="H68" s="223">
        <f>H17*'Usages industrie'!$P8*(1+'Usages industrie'!$Q8)^(H$7-$D$7)/1000</f>
        <v>0</v>
      </c>
      <c r="I68" s="223">
        <f>I17*'Usages industrie'!$P8*(1+'Usages industrie'!$Q8)^(I$7-$D$7)/1000</f>
        <v>0</v>
      </c>
      <c r="J68" s="223">
        <f>J17*'Usages industrie'!$P8*(1+'Usages industrie'!$Q8)^(J$7-$D$7)/1000</f>
        <v>0</v>
      </c>
      <c r="K68" s="223">
        <f>K17*'Usages industrie'!$P8*(1+'Usages industrie'!$Q8)^(K$7-$D$7)/1000</f>
        <v>0</v>
      </c>
      <c r="L68" s="223">
        <f>L17*'Usages industrie'!$P8*(1+'Usages industrie'!$Q8)^(L$7-$D$7)/1000</f>
        <v>0</v>
      </c>
      <c r="M68" s="223">
        <f>M17*'Usages industrie'!$P8*(1+'Usages industrie'!$Q8)^(M$7-$D$7)/1000</f>
        <v>0</v>
      </c>
      <c r="N68" s="223">
        <f>N17*'Usages industrie'!$P8*(1+'Usages industrie'!$Q8)^(N$7-$D$7)/1000</f>
        <v>0</v>
      </c>
      <c r="O68" s="223">
        <f>O17*'Usages industrie'!$P8*(1+'Usages industrie'!$Q8)^(O$7-$D$7)/1000</f>
        <v>0</v>
      </c>
      <c r="P68" s="223">
        <f>P17*'Usages industrie'!$P8*(1+'Usages industrie'!$Q8)^(P$7-$D$7)/1000</f>
        <v>0</v>
      </c>
      <c r="Q68" s="223">
        <f>Q17*'Usages industrie'!$P8*(1+'Usages industrie'!$Q8)^(Q$7-$D$7)/1000</f>
        <v>0</v>
      </c>
      <c r="R68" s="223">
        <f>R17*'Usages industrie'!$P8*(1+'Usages industrie'!$Q8)^(R$7-$D$7)/1000</f>
        <v>0</v>
      </c>
    </row>
    <row r="69" spans="1:18" hidden="1" outlineLevel="2" x14ac:dyDescent="0.25">
      <c r="A69" s="222" t="str">
        <f>'Usages industrie'!A9</f>
        <v>Usage industriel n°6</v>
      </c>
      <c r="B69" s="222" t="s">
        <v>645</v>
      </c>
      <c r="C69" s="222"/>
      <c r="D69" s="223">
        <f>D18*'Usages industrie'!$P9*(1+'Usages industrie'!$Q9)^(D$7-$D$7)/1000</f>
        <v>0</v>
      </c>
      <c r="E69" s="223">
        <f>E18*'Usages industrie'!$P9*(1+'Usages industrie'!$Q9)^(E$7-$D$7)/1000</f>
        <v>0</v>
      </c>
      <c r="F69" s="223">
        <f>F18*'Usages industrie'!$P9*(1+'Usages industrie'!$Q9)^(F$7-$D$7)/1000</f>
        <v>0</v>
      </c>
      <c r="G69" s="223">
        <f>G18*'Usages industrie'!$P9*(1+'Usages industrie'!$Q9)^(G$7-$D$7)/1000</f>
        <v>0</v>
      </c>
      <c r="H69" s="223">
        <f>H18*'Usages industrie'!$P9*(1+'Usages industrie'!$Q9)^(H$7-$D$7)/1000</f>
        <v>0</v>
      </c>
      <c r="I69" s="223">
        <f>I18*'Usages industrie'!$P9*(1+'Usages industrie'!$Q9)^(I$7-$D$7)/1000</f>
        <v>0</v>
      </c>
      <c r="J69" s="223">
        <f>J18*'Usages industrie'!$P9*(1+'Usages industrie'!$Q9)^(J$7-$D$7)/1000</f>
        <v>0</v>
      </c>
      <c r="K69" s="223">
        <f>K18*'Usages industrie'!$P9*(1+'Usages industrie'!$Q9)^(K$7-$D$7)/1000</f>
        <v>0</v>
      </c>
      <c r="L69" s="223">
        <f>L18*'Usages industrie'!$P9*(1+'Usages industrie'!$Q9)^(L$7-$D$7)/1000</f>
        <v>0</v>
      </c>
      <c r="M69" s="223">
        <f>M18*'Usages industrie'!$P9*(1+'Usages industrie'!$Q9)^(M$7-$D$7)/1000</f>
        <v>0</v>
      </c>
      <c r="N69" s="223">
        <f>N18*'Usages industrie'!$P9*(1+'Usages industrie'!$Q9)^(N$7-$D$7)/1000</f>
        <v>0</v>
      </c>
      <c r="O69" s="223">
        <f>O18*'Usages industrie'!$P9*(1+'Usages industrie'!$Q9)^(O$7-$D$7)/1000</f>
        <v>0</v>
      </c>
      <c r="P69" s="223">
        <f>P18*'Usages industrie'!$P9*(1+'Usages industrie'!$Q9)^(P$7-$D$7)/1000</f>
        <v>0</v>
      </c>
      <c r="Q69" s="223">
        <f>Q18*'Usages industrie'!$P9*(1+'Usages industrie'!$Q9)^(Q$7-$D$7)/1000</f>
        <v>0</v>
      </c>
      <c r="R69" s="223">
        <f>R18*'Usages industrie'!$P9*(1+'Usages industrie'!$Q9)^(R$7-$D$7)/1000</f>
        <v>0</v>
      </c>
    </row>
    <row r="70" spans="1:18" hidden="1" outlineLevel="2" x14ac:dyDescent="0.25">
      <c r="A70" s="222" t="str">
        <f>'Usages industrie'!A10</f>
        <v>Usage industriel n°7</v>
      </c>
      <c r="B70" s="222" t="s">
        <v>645</v>
      </c>
      <c r="C70" s="222"/>
      <c r="D70" s="223">
        <f>D19*'Usages industrie'!$P10*(1+'Usages industrie'!$Q10)^(D$7-$D$7)/1000</f>
        <v>0</v>
      </c>
      <c r="E70" s="223">
        <f>E19*'Usages industrie'!$P10*(1+'Usages industrie'!$Q10)^(E$7-$D$7)/1000</f>
        <v>0</v>
      </c>
      <c r="F70" s="223">
        <f>F19*'Usages industrie'!$P10*(1+'Usages industrie'!$Q10)^(F$7-$D$7)/1000</f>
        <v>0</v>
      </c>
      <c r="G70" s="223">
        <f>G19*'Usages industrie'!$P10*(1+'Usages industrie'!$Q10)^(G$7-$D$7)/1000</f>
        <v>0</v>
      </c>
      <c r="H70" s="223">
        <f>H19*'Usages industrie'!$P10*(1+'Usages industrie'!$Q10)^(H$7-$D$7)/1000</f>
        <v>0</v>
      </c>
      <c r="I70" s="223">
        <f>I19*'Usages industrie'!$P10*(1+'Usages industrie'!$Q10)^(I$7-$D$7)/1000</f>
        <v>0</v>
      </c>
      <c r="J70" s="223">
        <f>J19*'Usages industrie'!$P10*(1+'Usages industrie'!$Q10)^(J$7-$D$7)/1000</f>
        <v>0</v>
      </c>
      <c r="K70" s="223">
        <f>K19*'Usages industrie'!$P10*(1+'Usages industrie'!$Q10)^(K$7-$D$7)/1000</f>
        <v>0</v>
      </c>
      <c r="L70" s="223">
        <f>L19*'Usages industrie'!$P10*(1+'Usages industrie'!$Q10)^(L$7-$D$7)/1000</f>
        <v>0</v>
      </c>
      <c r="M70" s="223">
        <f>M19*'Usages industrie'!$P10*(1+'Usages industrie'!$Q10)^(M$7-$D$7)/1000</f>
        <v>0</v>
      </c>
      <c r="N70" s="223">
        <f>N19*'Usages industrie'!$P10*(1+'Usages industrie'!$Q10)^(N$7-$D$7)/1000</f>
        <v>0</v>
      </c>
      <c r="O70" s="223">
        <f>O19*'Usages industrie'!$P10*(1+'Usages industrie'!$Q10)^(O$7-$D$7)/1000</f>
        <v>0</v>
      </c>
      <c r="P70" s="223">
        <f>P19*'Usages industrie'!$P10*(1+'Usages industrie'!$Q10)^(P$7-$D$7)/1000</f>
        <v>0</v>
      </c>
      <c r="Q70" s="223">
        <f>Q19*'Usages industrie'!$P10*(1+'Usages industrie'!$Q10)^(Q$7-$D$7)/1000</f>
        <v>0</v>
      </c>
      <c r="R70" s="223">
        <f>R19*'Usages industrie'!$P10*(1+'Usages industrie'!$Q10)^(R$7-$D$7)/1000</f>
        <v>0</v>
      </c>
    </row>
    <row r="71" spans="1:18" hidden="1" outlineLevel="2" x14ac:dyDescent="0.25">
      <c r="A71" s="222" t="str">
        <f>'Usages industrie'!A11</f>
        <v>Usage industriel n°8</v>
      </c>
      <c r="B71" s="222" t="s">
        <v>645</v>
      </c>
      <c r="C71" s="222"/>
      <c r="D71" s="223">
        <f>D20*'Usages industrie'!$P11*(1+'Usages industrie'!$Q11)^(D$7-$D$7)/1000</f>
        <v>0</v>
      </c>
      <c r="E71" s="223">
        <f>E20*'Usages industrie'!$P11*(1+'Usages industrie'!$Q11)^(E$7-$D$7)/1000</f>
        <v>0</v>
      </c>
      <c r="F71" s="223">
        <f>F20*'Usages industrie'!$P11*(1+'Usages industrie'!$Q11)^(F$7-$D$7)/1000</f>
        <v>0</v>
      </c>
      <c r="G71" s="223">
        <f>G20*'Usages industrie'!$P11*(1+'Usages industrie'!$Q11)^(G$7-$D$7)/1000</f>
        <v>0</v>
      </c>
      <c r="H71" s="223">
        <f>H20*'Usages industrie'!$P11*(1+'Usages industrie'!$Q11)^(H$7-$D$7)/1000</f>
        <v>0</v>
      </c>
      <c r="I71" s="223">
        <f>I20*'Usages industrie'!$P11*(1+'Usages industrie'!$Q11)^(I$7-$D$7)/1000</f>
        <v>0</v>
      </c>
      <c r="J71" s="223">
        <f>J20*'Usages industrie'!$P11*(1+'Usages industrie'!$Q11)^(J$7-$D$7)/1000</f>
        <v>0</v>
      </c>
      <c r="K71" s="223">
        <f>K20*'Usages industrie'!$P11*(1+'Usages industrie'!$Q11)^(K$7-$D$7)/1000</f>
        <v>0</v>
      </c>
      <c r="L71" s="223">
        <f>L20*'Usages industrie'!$P11*(1+'Usages industrie'!$Q11)^(L$7-$D$7)/1000</f>
        <v>0</v>
      </c>
      <c r="M71" s="223">
        <f>M20*'Usages industrie'!$P11*(1+'Usages industrie'!$Q11)^(M$7-$D$7)/1000</f>
        <v>0</v>
      </c>
      <c r="N71" s="223">
        <f>N20*'Usages industrie'!$P11*(1+'Usages industrie'!$Q11)^(N$7-$D$7)/1000</f>
        <v>0</v>
      </c>
      <c r="O71" s="223">
        <f>O20*'Usages industrie'!$P11*(1+'Usages industrie'!$Q11)^(O$7-$D$7)/1000</f>
        <v>0</v>
      </c>
      <c r="P71" s="223">
        <f>P20*'Usages industrie'!$P11*(1+'Usages industrie'!$Q11)^(P$7-$D$7)/1000</f>
        <v>0</v>
      </c>
      <c r="Q71" s="223">
        <f>Q20*'Usages industrie'!$P11*(1+'Usages industrie'!$Q11)^(Q$7-$D$7)/1000</f>
        <v>0</v>
      </c>
      <c r="R71" s="223">
        <f>R20*'Usages industrie'!$P11*(1+'Usages industrie'!$Q11)^(R$7-$D$7)/1000</f>
        <v>0</v>
      </c>
    </row>
    <row r="72" spans="1:18" hidden="1" outlineLevel="2" x14ac:dyDescent="0.25">
      <c r="A72" s="222" t="str">
        <f>'Usages industrie'!A12</f>
        <v>Usage industriel n°9</v>
      </c>
      <c r="B72" s="222" t="s">
        <v>645</v>
      </c>
      <c r="C72" s="222"/>
      <c r="D72" s="223">
        <f>D21*'Usages industrie'!$P12*(1+'Usages industrie'!$Q12)^(D$7-$D$7)/1000</f>
        <v>0</v>
      </c>
      <c r="E72" s="223">
        <f>E21*'Usages industrie'!$P12*(1+'Usages industrie'!$Q12)^(E$7-$D$7)/1000</f>
        <v>0</v>
      </c>
      <c r="F72" s="223">
        <f>F21*'Usages industrie'!$P12*(1+'Usages industrie'!$Q12)^(F$7-$D$7)/1000</f>
        <v>0</v>
      </c>
      <c r="G72" s="223">
        <f>G21*'Usages industrie'!$P12*(1+'Usages industrie'!$Q12)^(G$7-$D$7)/1000</f>
        <v>0</v>
      </c>
      <c r="H72" s="223">
        <f>H21*'Usages industrie'!$P12*(1+'Usages industrie'!$Q12)^(H$7-$D$7)/1000</f>
        <v>0</v>
      </c>
      <c r="I72" s="223">
        <f>I21*'Usages industrie'!$P12*(1+'Usages industrie'!$Q12)^(I$7-$D$7)/1000</f>
        <v>0</v>
      </c>
      <c r="J72" s="223">
        <f>J21*'Usages industrie'!$P12*(1+'Usages industrie'!$Q12)^(J$7-$D$7)/1000</f>
        <v>0</v>
      </c>
      <c r="K72" s="223">
        <f>K21*'Usages industrie'!$P12*(1+'Usages industrie'!$Q12)^(K$7-$D$7)/1000</f>
        <v>0</v>
      </c>
      <c r="L72" s="223">
        <f>L21*'Usages industrie'!$P12*(1+'Usages industrie'!$Q12)^(L$7-$D$7)/1000</f>
        <v>0</v>
      </c>
      <c r="M72" s="223">
        <f>M21*'Usages industrie'!$P12*(1+'Usages industrie'!$Q12)^(M$7-$D$7)/1000</f>
        <v>0</v>
      </c>
      <c r="N72" s="223">
        <f>N21*'Usages industrie'!$P12*(1+'Usages industrie'!$Q12)^(N$7-$D$7)/1000</f>
        <v>0</v>
      </c>
      <c r="O72" s="223">
        <f>O21*'Usages industrie'!$P12*(1+'Usages industrie'!$Q12)^(O$7-$D$7)/1000</f>
        <v>0</v>
      </c>
      <c r="P72" s="223">
        <f>P21*'Usages industrie'!$P12*(1+'Usages industrie'!$Q12)^(P$7-$D$7)/1000</f>
        <v>0</v>
      </c>
      <c r="Q72" s="223">
        <f>Q21*'Usages industrie'!$P12*(1+'Usages industrie'!$Q12)^(Q$7-$D$7)/1000</f>
        <v>0</v>
      </c>
      <c r="R72" s="223">
        <f>R21*'Usages industrie'!$P12*(1+'Usages industrie'!$Q12)^(R$7-$D$7)/1000</f>
        <v>0</v>
      </c>
    </row>
    <row r="73" spans="1:18" hidden="1" outlineLevel="2" x14ac:dyDescent="0.25">
      <c r="A73" s="222" t="str">
        <f>'Usages industrie'!A13</f>
        <v>Usage industriel n°10</v>
      </c>
      <c r="B73" s="222" t="s">
        <v>645</v>
      </c>
      <c r="C73" s="222"/>
      <c r="D73" s="223">
        <f>D22*'Usages industrie'!$P13*(1+'Usages industrie'!$Q13)^(D$7-$D$7)/1000</f>
        <v>0</v>
      </c>
      <c r="E73" s="223">
        <f>E22*'Usages industrie'!$P13*(1+'Usages industrie'!$Q13)^(E$7-$D$7)/1000</f>
        <v>0</v>
      </c>
      <c r="F73" s="223">
        <f>F22*'Usages industrie'!$P13*(1+'Usages industrie'!$Q13)^(F$7-$D$7)/1000</f>
        <v>0</v>
      </c>
      <c r="G73" s="223">
        <f>G22*'Usages industrie'!$P13*(1+'Usages industrie'!$Q13)^(G$7-$D$7)/1000</f>
        <v>0</v>
      </c>
      <c r="H73" s="223">
        <f>H22*'Usages industrie'!$P13*(1+'Usages industrie'!$Q13)^(H$7-$D$7)/1000</f>
        <v>0</v>
      </c>
      <c r="I73" s="223">
        <f>I22*'Usages industrie'!$P13*(1+'Usages industrie'!$Q13)^(I$7-$D$7)/1000</f>
        <v>0</v>
      </c>
      <c r="J73" s="223">
        <f>J22*'Usages industrie'!$P13*(1+'Usages industrie'!$Q13)^(J$7-$D$7)/1000</f>
        <v>0</v>
      </c>
      <c r="K73" s="223">
        <f>K22*'Usages industrie'!$P13*(1+'Usages industrie'!$Q13)^(K$7-$D$7)/1000</f>
        <v>0</v>
      </c>
      <c r="L73" s="223">
        <f>L22*'Usages industrie'!$P13*(1+'Usages industrie'!$Q13)^(L$7-$D$7)/1000</f>
        <v>0</v>
      </c>
      <c r="M73" s="223">
        <f>M22*'Usages industrie'!$P13*(1+'Usages industrie'!$Q13)^(M$7-$D$7)/1000</f>
        <v>0</v>
      </c>
      <c r="N73" s="223">
        <f>N22*'Usages industrie'!$P13*(1+'Usages industrie'!$Q13)^(N$7-$D$7)/1000</f>
        <v>0</v>
      </c>
      <c r="O73" s="223">
        <f>O22*'Usages industrie'!$P13*(1+'Usages industrie'!$Q13)^(O$7-$D$7)/1000</f>
        <v>0</v>
      </c>
      <c r="P73" s="223">
        <f>P22*'Usages industrie'!$P13*(1+'Usages industrie'!$Q13)^(P$7-$D$7)/1000</f>
        <v>0</v>
      </c>
      <c r="Q73" s="223">
        <f>Q22*'Usages industrie'!$P13*(1+'Usages industrie'!$Q13)^(Q$7-$D$7)/1000</f>
        <v>0</v>
      </c>
      <c r="R73" s="223">
        <f>R22*'Usages industrie'!$P13*(1+'Usages industrie'!$Q13)^(R$7-$D$7)/1000</f>
        <v>0</v>
      </c>
    </row>
    <row r="74" spans="1:18" hidden="1" outlineLevel="2" x14ac:dyDescent="0.25">
      <c r="A74" s="222" t="str">
        <f>'Usages industrie'!A14</f>
        <v>Usage industriel n°11</v>
      </c>
      <c r="B74" s="222" t="s">
        <v>645</v>
      </c>
      <c r="C74" s="222"/>
      <c r="D74" s="223">
        <f>D23*'Usages industrie'!$P14*(1+'Usages industrie'!$Q14)^(D$7-$D$7)/1000</f>
        <v>0</v>
      </c>
      <c r="E74" s="223">
        <f>E23*'Usages industrie'!$P14*(1+'Usages industrie'!$Q14)^(E$7-$D$7)/1000</f>
        <v>0</v>
      </c>
      <c r="F74" s="223">
        <f>F23*'Usages industrie'!$P14*(1+'Usages industrie'!$Q14)^(F$7-$D$7)/1000</f>
        <v>0</v>
      </c>
      <c r="G74" s="223">
        <f>G23*'Usages industrie'!$P14*(1+'Usages industrie'!$Q14)^(G$7-$D$7)/1000</f>
        <v>0</v>
      </c>
      <c r="H74" s="223">
        <f>H23*'Usages industrie'!$P14*(1+'Usages industrie'!$Q14)^(H$7-$D$7)/1000</f>
        <v>0</v>
      </c>
      <c r="I74" s="223">
        <f>I23*'Usages industrie'!$P14*(1+'Usages industrie'!$Q14)^(I$7-$D$7)/1000</f>
        <v>0</v>
      </c>
      <c r="J74" s="223">
        <f>J23*'Usages industrie'!$P14*(1+'Usages industrie'!$Q14)^(J$7-$D$7)/1000</f>
        <v>0</v>
      </c>
      <c r="K74" s="223">
        <f>K23*'Usages industrie'!$P14*(1+'Usages industrie'!$Q14)^(K$7-$D$7)/1000</f>
        <v>0</v>
      </c>
      <c r="L74" s="223">
        <f>L23*'Usages industrie'!$P14*(1+'Usages industrie'!$Q14)^(L$7-$D$7)/1000</f>
        <v>0</v>
      </c>
      <c r="M74" s="223">
        <f>M23*'Usages industrie'!$P14*(1+'Usages industrie'!$Q14)^(M$7-$D$7)/1000</f>
        <v>0</v>
      </c>
      <c r="N74" s="223">
        <f>N23*'Usages industrie'!$P14*(1+'Usages industrie'!$Q14)^(N$7-$D$7)/1000</f>
        <v>0</v>
      </c>
      <c r="O74" s="223">
        <f>O23*'Usages industrie'!$P14*(1+'Usages industrie'!$Q14)^(O$7-$D$7)/1000</f>
        <v>0</v>
      </c>
      <c r="P74" s="223">
        <f>P23*'Usages industrie'!$P14*(1+'Usages industrie'!$Q14)^(P$7-$D$7)/1000</f>
        <v>0</v>
      </c>
      <c r="Q74" s="223">
        <f>Q23*'Usages industrie'!$P14*(1+'Usages industrie'!$Q14)^(Q$7-$D$7)/1000</f>
        <v>0</v>
      </c>
      <c r="R74" s="223">
        <f>R23*'Usages industrie'!$P14*(1+'Usages industrie'!$Q14)^(R$7-$D$7)/1000</f>
        <v>0</v>
      </c>
    </row>
    <row r="75" spans="1:18" hidden="1" outlineLevel="2" x14ac:dyDescent="0.25">
      <c r="A75" s="222" t="str">
        <f>'Usages industrie'!A15</f>
        <v>Usage industriel n°12</v>
      </c>
      <c r="B75" s="222" t="s">
        <v>645</v>
      </c>
      <c r="C75" s="222"/>
      <c r="D75" s="223">
        <f>D24*'Usages industrie'!$P15*(1+'Usages industrie'!$Q15)^(D$7-$D$7)/1000</f>
        <v>0</v>
      </c>
      <c r="E75" s="223">
        <f>E24*'Usages industrie'!$P15*(1+'Usages industrie'!$Q15)^(E$7-$D$7)/1000</f>
        <v>0</v>
      </c>
      <c r="F75" s="223">
        <f>F24*'Usages industrie'!$P15*(1+'Usages industrie'!$Q15)^(F$7-$D$7)/1000</f>
        <v>0</v>
      </c>
      <c r="G75" s="223">
        <f>G24*'Usages industrie'!$P15*(1+'Usages industrie'!$Q15)^(G$7-$D$7)/1000</f>
        <v>0</v>
      </c>
      <c r="H75" s="223">
        <f>H24*'Usages industrie'!$P15*(1+'Usages industrie'!$Q15)^(H$7-$D$7)/1000</f>
        <v>0</v>
      </c>
      <c r="I75" s="223">
        <f>I24*'Usages industrie'!$P15*(1+'Usages industrie'!$Q15)^(I$7-$D$7)/1000</f>
        <v>0</v>
      </c>
      <c r="J75" s="223">
        <f>J24*'Usages industrie'!$P15*(1+'Usages industrie'!$Q15)^(J$7-$D$7)/1000</f>
        <v>0</v>
      </c>
      <c r="K75" s="223">
        <f>K24*'Usages industrie'!$P15*(1+'Usages industrie'!$Q15)^(K$7-$D$7)/1000</f>
        <v>0</v>
      </c>
      <c r="L75" s="223">
        <f>L24*'Usages industrie'!$P15*(1+'Usages industrie'!$Q15)^(L$7-$D$7)/1000</f>
        <v>0</v>
      </c>
      <c r="M75" s="223">
        <f>M24*'Usages industrie'!$P15*(1+'Usages industrie'!$Q15)^(M$7-$D$7)/1000</f>
        <v>0</v>
      </c>
      <c r="N75" s="223">
        <f>N24*'Usages industrie'!$P15*(1+'Usages industrie'!$Q15)^(N$7-$D$7)/1000</f>
        <v>0</v>
      </c>
      <c r="O75" s="223">
        <f>O24*'Usages industrie'!$P15*(1+'Usages industrie'!$Q15)^(O$7-$D$7)/1000</f>
        <v>0</v>
      </c>
      <c r="P75" s="223">
        <f>P24*'Usages industrie'!$P15*(1+'Usages industrie'!$Q15)^(P$7-$D$7)/1000</f>
        <v>0</v>
      </c>
      <c r="Q75" s="223">
        <f>Q24*'Usages industrie'!$P15*(1+'Usages industrie'!$Q15)^(Q$7-$D$7)/1000</f>
        <v>0</v>
      </c>
      <c r="R75" s="223">
        <f>R24*'Usages industrie'!$P15*(1+'Usages industrie'!$Q15)^(R$7-$D$7)/1000</f>
        <v>0</v>
      </c>
    </row>
    <row r="76" spans="1:18" hidden="1" outlineLevel="2" x14ac:dyDescent="0.25">
      <c r="A76" s="222" t="str">
        <f>'Usages industrie'!A16</f>
        <v>Usage industriel n°13</v>
      </c>
      <c r="B76" s="222" t="s">
        <v>645</v>
      </c>
      <c r="C76" s="222"/>
      <c r="D76" s="223">
        <f>D25*'Usages industrie'!$P16*(1+'Usages industrie'!$Q16)^(D$7-$D$7)/1000</f>
        <v>0</v>
      </c>
      <c r="E76" s="223">
        <f>E25*'Usages industrie'!$P16*(1+'Usages industrie'!$Q16)^(E$7-$D$7)/1000</f>
        <v>0</v>
      </c>
      <c r="F76" s="223">
        <f>F25*'Usages industrie'!$P16*(1+'Usages industrie'!$Q16)^(F$7-$D$7)/1000</f>
        <v>0</v>
      </c>
      <c r="G76" s="223">
        <f>G25*'Usages industrie'!$P16*(1+'Usages industrie'!$Q16)^(G$7-$D$7)/1000</f>
        <v>0</v>
      </c>
      <c r="H76" s="223">
        <f>H25*'Usages industrie'!$P16*(1+'Usages industrie'!$Q16)^(H$7-$D$7)/1000</f>
        <v>0</v>
      </c>
      <c r="I76" s="223">
        <f>I25*'Usages industrie'!$P16*(1+'Usages industrie'!$Q16)^(I$7-$D$7)/1000</f>
        <v>0</v>
      </c>
      <c r="J76" s="223">
        <f>J25*'Usages industrie'!$P16*(1+'Usages industrie'!$Q16)^(J$7-$D$7)/1000</f>
        <v>0</v>
      </c>
      <c r="K76" s="223">
        <f>K25*'Usages industrie'!$P16*(1+'Usages industrie'!$Q16)^(K$7-$D$7)/1000</f>
        <v>0</v>
      </c>
      <c r="L76" s="223">
        <f>L25*'Usages industrie'!$P16*(1+'Usages industrie'!$Q16)^(L$7-$D$7)/1000</f>
        <v>0</v>
      </c>
      <c r="M76" s="223">
        <f>M25*'Usages industrie'!$P16*(1+'Usages industrie'!$Q16)^(M$7-$D$7)/1000</f>
        <v>0</v>
      </c>
      <c r="N76" s="223">
        <f>N25*'Usages industrie'!$P16*(1+'Usages industrie'!$Q16)^(N$7-$D$7)/1000</f>
        <v>0</v>
      </c>
      <c r="O76" s="223">
        <f>O25*'Usages industrie'!$P16*(1+'Usages industrie'!$Q16)^(O$7-$D$7)/1000</f>
        <v>0</v>
      </c>
      <c r="P76" s="223">
        <f>P25*'Usages industrie'!$P16*(1+'Usages industrie'!$Q16)^(P$7-$D$7)/1000</f>
        <v>0</v>
      </c>
      <c r="Q76" s="223">
        <f>Q25*'Usages industrie'!$P16*(1+'Usages industrie'!$Q16)^(Q$7-$D$7)/1000</f>
        <v>0</v>
      </c>
      <c r="R76" s="223">
        <f>R25*'Usages industrie'!$P16*(1+'Usages industrie'!$Q16)^(R$7-$D$7)/1000</f>
        <v>0</v>
      </c>
    </row>
    <row r="77" spans="1:18" hidden="1" outlineLevel="2" x14ac:dyDescent="0.25">
      <c r="A77" s="222" t="str">
        <f>'Usages industrie'!A17</f>
        <v>Usage industriel n°14</v>
      </c>
      <c r="B77" s="222" t="s">
        <v>645</v>
      </c>
      <c r="C77" s="222"/>
      <c r="D77" s="223">
        <f>D26*'Usages industrie'!$P17*(1+'Usages industrie'!$Q17)^(D$7-$D$7)/1000</f>
        <v>0</v>
      </c>
      <c r="E77" s="223">
        <f>E26*'Usages industrie'!$P17*(1+'Usages industrie'!$Q17)^(E$7-$D$7)/1000</f>
        <v>0</v>
      </c>
      <c r="F77" s="223">
        <f>F26*'Usages industrie'!$P17*(1+'Usages industrie'!$Q17)^(F$7-$D$7)/1000</f>
        <v>0</v>
      </c>
      <c r="G77" s="223">
        <f>G26*'Usages industrie'!$P17*(1+'Usages industrie'!$Q17)^(G$7-$D$7)/1000</f>
        <v>0</v>
      </c>
      <c r="H77" s="223">
        <f>H26*'Usages industrie'!$P17*(1+'Usages industrie'!$Q17)^(H$7-$D$7)/1000</f>
        <v>0</v>
      </c>
      <c r="I77" s="223">
        <f>I26*'Usages industrie'!$P17*(1+'Usages industrie'!$Q17)^(I$7-$D$7)/1000</f>
        <v>0</v>
      </c>
      <c r="J77" s="223">
        <f>J26*'Usages industrie'!$P17*(1+'Usages industrie'!$Q17)^(J$7-$D$7)/1000</f>
        <v>0</v>
      </c>
      <c r="K77" s="223">
        <f>K26*'Usages industrie'!$P17*(1+'Usages industrie'!$Q17)^(K$7-$D$7)/1000</f>
        <v>0</v>
      </c>
      <c r="L77" s="223">
        <f>L26*'Usages industrie'!$P17*(1+'Usages industrie'!$Q17)^(L$7-$D$7)/1000</f>
        <v>0</v>
      </c>
      <c r="M77" s="223">
        <f>M26*'Usages industrie'!$P17*(1+'Usages industrie'!$Q17)^(M$7-$D$7)/1000</f>
        <v>0</v>
      </c>
      <c r="N77" s="223">
        <f>N26*'Usages industrie'!$P17*(1+'Usages industrie'!$Q17)^(N$7-$D$7)/1000</f>
        <v>0</v>
      </c>
      <c r="O77" s="223">
        <f>O26*'Usages industrie'!$P17*(1+'Usages industrie'!$Q17)^(O$7-$D$7)/1000</f>
        <v>0</v>
      </c>
      <c r="P77" s="223">
        <f>P26*'Usages industrie'!$P17*(1+'Usages industrie'!$Q17)^(P$7-$D$7)/1000</f>
        <v>0</v>
      </c>
      <c r="Q77" s="223">
        <f>Q26*'Usages industrie'!$P17*(1+'Usages industrie'!$Q17)^(Q$7-$D$7)/1000</f>
        <v>0</v>
      </c>
      <c r="R77" s="223">
        <f>R26*'Usages industrie'!$P17*(1+'Usages industrie'!$Q17)^(R$7-$D$7)/1000</f>
        <v>0</v>
      </c>
    </row>
    <row r="78" spans="1:18" hidden="1" outlineLevel="2" x14ac:dyDescent="0.25">
      <c r="A78" s="222" t="str">
        <f>'Usages industrie'!A18</f>
        <v>Usage industriel n°15</v>
      </c>
      <c r="B78" s="222" t="s">
        <v>645</v>
      </c>
      <c r="C78" s="222"/>
      <c r="D78" s="223">
        <f>D27*'Usages industrie'!$P18*(1+'Usages industrie'!$Q18)^(D$7-$D$7)/1000</f>
        <v>0</v>
      </c>
      <c r="E78" s="223">
        <f>E27*'Usages industrie'!$P18*(1+'Usages industrie'!$Q18)^(E$7-$D$7)/1000</f>
        <v>0</v>
      </c>
      <c r="F78" s="223">
        <f>F27*'Usages industrie'!$P18*(1+'Usages industrie'!$Q18)^(F$7-$D$7)/1000</f>
        <v>0</v>
      </c>
      <c r="G78" s="223">
        <f>G27*'Usages industrie'!$P18*(1+'Usages industrie'!$Q18)^(G$7-$D$7)/1000</f>
        <v>0</v>
      </c>
      <c r="H78" s="223">
        <f>H27*'Usages industrie'!$P18*(1+'Usages industrie'!$Q18)^(H$7-$D$7)/1000</f>
        <v>0</v>
      </c>
      <c r="I78" s="223">
        <f>I27*'Usages industrie'!$P18*(1+'Usages industrie'!$Q18)^(I$7-$D$7)/1000</f>
        <v>0</v>
      </c>
      <c r="J78" s="223">
        <f>J27*'Usages industrie'!$P18*(1+'Usages industrie'!$Q18)^(J$7-$D$7)/1000</f>
        <v>0</v>
      </c>
      <c r="K78" s="223">
        <f>K27*'Usages industrie'!$P18*(1+'Usages industrie'!$Q18)^(K$7-$D$7)/1000</f>
        <v>0</v>
      </c>
      <c r="L78" s="223">
        <f>L27*'Usages industrie'!$P18*(1+'Usages industrie'!$Q18)^(L$7-$D$7)/1000</f>
        <v>0</v>
      </c>
      <c r="M78" s="223">
        <f>M27*'Usages industrie'!$P18*(1+'Usages industrie'!$Q18)^(M$7-$D$7)/1000</f>
        <v>0</v>
      </c>
      <c r="N78" s="223">
        <f>N27*'Usages industrie'!$P18*(1+'Usages industrie'!$Q18)^(N$7-$D$7)/1000</f>
        <v>0</v>
      </c>
      <c r="O78" s="223">
        <f>O27*'Usages industrie'!$P18*(1+'Usages industrie'!$Q18)^(O$7-$D$7)/1000</f>
        <v>0</v>
      </c>
      <c r="P78" s="223">
        <f>P27*'Usages industrie'!$P18*(1+'Usages industrie'!$Q18)^(P$7-$D$7)/1000</f>
        <v>0</v>
      </c>
      <c r="Q78" s="223">
        <f>Q27*'Usages industrie'!$P18*(1+'Usages industrie'!$Q18)^(Q$7-$D$7)/1000</f>
        <v>0</v>
      </c>
      <c r="R78" s="223">
        <f>R27*'Usages industrie'!$P18*(1+'Usages industrie'!$Q18)^(R$7-$D$7)/1000</f>
        <v>0</v>
      </c>
    </row>
    <row r="79" spans="1:18" hidden="1" outlineLevel="2" x14ac:dyDescent="0.25">
      <c r="A79" s="222" t="str">
        <f>'Usages industrie'!A19</f>
        <v>Usage industriel n°16</v>
      </c>
      <c r="B79" s="222" t="s">
        <v>645</v>
      </c>
      <c r="C79" s="222"/>
      <c r="D79" s="223">
        <f>D28*'Usages industrie'!$P19*(1+'Usages industrie'!$Q19)^(D$7-$D$7)/1000</f>
        <v>0</v>
      </c>
      <c r="E79" s="223">
        <f>E28*'Usages industrie'!$P19*(1+'Usages industrie'!$Q19)^(E$7-$D$7)/1000</f>
        <v>0</v>
      </c>
      <c r="F79" s="223">
        <f>F28*'Usages industrie'!$P19*(1+'Usages industrie'!$Q19)^(F$7-$D$7)/1000</f>
        <v>0</v>
      </c>
      <c r="G79" s="223">
        <f>G28*'Usages industrie'!$P19*(1+'Usages industrie'!$Q19)^(G$7-$D$7)/1000</f>
        <v>0</v>
      </c>
      <c r="H79" s="223">
        <f>H28*'Usages industrie'!$P19*(1+'Usages industrie'!$Q19)^(H$7-$D$7)/1000</f>
        <v>0</v>
      </c>
      <c r="I79" s="223">
        <f>I28*'Usages industrie'!$P19*(1+'Usages industrie'!$Q19)^(I$7-$D$7)/1000</f>
        <v>0</v>
      </c>
      <c r="J79" s="223">
        <f>J28*'Usages industrie'!$P19*(1+'Usages industrie'!$Q19)^(J$7-$D$7)/1000</f>
        <v>0</v>
      </c>
      <c r="K79" s="223">
        <f>K28*'Usages industrie'!$P19*(1+'Usages industrie'!$Q19)^(K$7-$D$7)/1000</f>
        <v>0</v>
      </c>
      <c r="L79" s="223">
        <f>L28*'Usages industrie'!$P19*(1+'Usages industrie'!$Q19)^(L$7-$D$7)/1000</f>
        <v>0</v>
      </c>
      <c r="M79" s="223">
        <f>M28*'Usages industrie'!$P19*(1+'Usages industrie'!$Q19)^(M$7-$D$7)/1000</f>
        <v>0</v>
      </c>
      <c r="N79" s="223">
        <f>N28*'Usages industrie'!$P19*(1+'Usages industrie'!$Q19)^(N$7-$D$7)/1000</f>
        <v>0</v>
      </c>
      <c r="O79" s="223">
        <f>O28*'Usages industrie'!$P19*(1+'Usages industrie'!$Q19)^(O$7-$D$7)/1000</f>
        <v>0</v>
      </c>
      <c r="P79" s="223">
        <f>P28*'Usages industrie'!$P19*(1+'Usages industrie'!$Q19)^(P$7-$D$7)/1000</f>
        <v>0</v>
      </c>
      <c r="Q79" s="223">
        <f>Q28*'Usages industrie'!$P19*(1+'Usages industrie'!$Q19)^(Q$7-$D$7)/1000</f>
        <v>0</v>
      </c>
      <c r="R79" s="223">
        <f>R28*'Usages industrie'!$P19*(1+'Usages industrie'!$Q19)^(R$7-$D$7)/1000</f>
        <v>0</v>
      </c>
    </row>
    <row r="80" spans="1:18" hidden="1" outlineLevel="2" x14ac:dyDescent="0.25">
      <c r="A80" s="222" t="str">
        <f>'Usages industrie'!A20</f>
        <v>Usage industriel n°17</v>
      </c>
      <c r="B80" s="222" t="s">
        <v>645</v>
      </c>
      <c r="C80" s="222"/>
      <c r="D80" s="223">
        <f>D29*'Usages industrie'!$P20*(1+'Usages industrie'!$Q20)^(D$7-$D$7)/1000</f>
        <v>0</v>
      </c>
      <c r="E80" s="223">
        <f>E29*'Usages industrie'!$P20*(1+'Usages industrie'!$Q20)^(E$7-$D$7)/1000</f>
        <v>0</v>
      </c>
      <c r="F80" s="223">
        <f>F29*'Usages industrie'!$P20*(1+'Usages industrie'!$Q20)^(F$7-$D$7)/1000</f>
        <v>0</v>
      </c>
      <c r="G80" s="223">
        <f>G29*'Usages industrie'!$P20*(1+'Usages industrie'!$Q20)^(G$7-$D$7)/1000</f>
        <v>0</v>
      </c>
      <c r="H80" s="223">
        <f>H29*'Usages industrie'!$P20*(1+'Usages industrie'!$Q20)^(H$7-$D$7)/1000</f>
        <v>0</v>
      </c>
      <c r="I80" s="223">
        <f>I29*'Usages industrie'!$P20*(1+'Usages industrie'!$Q20)^(I$7-$D$7)/1000</f>
        <v>0</v>
      </c>
      <c r="J80" s="223">
        <f>J29*'Usages industrie'!$P20*(1+'Usages industrie'!$Q20)^(J$7-$D$7)/1000</f>
        <v>0</v>
      </c>
      <c r="K80" s="223">
        <f>K29*'Usages industrie'!$P20*(1+'Usages industrie'!$Q20)^(K$7-$D$7)/1000</f>
        <v>0</v>
      </c>
      <c r="L80" s="223">
        <f>L29*'Usages industrie'!$P20*(1+'Usages industrie'!$Q20)^(L$7-$D$7)/1000</f>
        <v>0</v>
      </c>
      <c r="M80" s="223">
        <f>M29*'Usages industrie'!$P20*(1+'Usages industrie'!$Q20)^(M$7-$D$7)/1000</f>
        <v>0</v>
      </c>
      <c r="N80" s="223">
        <f>N29*'Usages industrie'!$P20*(1+'Usages industrie'!$Q20)^(N$7-$D$7)/1000</f>
        <v>0</v>
      </c>
      <c r="O80" s="223">
        <f>O29*'Usages industrie'!$P20*(1+'Usages industrie'!$Q20)^(O$7-$D$7)/1000</f>
        <v>0</v>
      </c>
      <c r="P80" s="223">
        <f>P29*'Usages industrie'!$P20*(1+'Usages industrie'!$Q20)^(P$7-$D$7)/1000</f>
        <v>0</v>
      </c>
      <c r="Q80" s="223">
        <f>Q29*'Usages industrie'!$P20*(1+'Usages industrie'!$Q20)^(Q$7-$D$7)/1000</f>
        <v>0</v>
      </c>
      <c r="R80" s="223">
        <f>R29*'Usages industrie'!$P20*(1+'Usages industrie'!$Q20)^(R$7-$D$7)/1000</f>
        <v>0</v>
      </c>
    </row>
    <row r="81" spans="1:18" hidden="1" outlineLevel="2" x14ac:dyDescent="0.25">
      <c r="A81" s="222" t="str">
        <f>'Usages industrie'!A21</f>
        <v>Usage industriel n°18</v>
      </c>
      <c r="B81" s="222" t="s">
        <v>645</v>
      </c>
      <c r="C81" s="222"/>
      <c r="D81" s="223">
        <f>D30*'Usages industrie'!$P21*(1+'Usages industrie'!$Q21)^(D$7-$D$7)/1000</f>
        <v>0</v>
      </c>
      <c r="E81" s="223">
        <f>E30*'Usages industrie'!$P21*(1+'Usages industrie'!$Q21)^(E$7-$D$7)/1000</f>
        <v>0</v>
      </c>
      <c r="F81" s="223">
        <f>F30*'Usages industrie'!$P21*(1+'Usages industrie'!$Q21)^(F$7-$D$7)/1000</f>
        <v>0</v>
      </c>
      <c r="G81" s="223">
        <f>G30*'Usages industrie'!$P21*(1+'Usages industrie'!$Q21)^(G$7-$D$7)/1000</f>
        <v>0</v>
      </c>
      <c r="H81" s="223">
        <f>H30*'Usages industrie'!$P21*(1+'Usages industrie'!$Q21)^(H$7-$D$7)/1000</f>
        <v>0</v>
      </c>
      <c r="I81" s="223">
        <f>I30*'Usages industrie'!$P21*(1+'Usages industrie'!$Q21)^(I$7-$D$7)/1000</f>
        <v>0</v>
      </c>
      <c r="J81" s="223">
        <f>J30*'Usages industrie'!$P21*(1+'Usages industrie'!$Q21)^(J$7-$D$7)/1000</f>
        <v>0</v>
      </c>
      <c r="K81" s="223">
        <f>K30*'Usages industrie'!$P21*(1+'Usages industrie'!$Q21)^(K$7-$D$7)/1000</f>
        <v>0</v>
      </c>
      <c r="L81" s="223">
        <f>L30*'Usages industrie'!$P21*(1+'Usages industrie'!$Q21)^(L$7-$D$7)/1000</f>
        <v>0</v>
      </c>
      <c r="M81" s="223">
        <f>M30*'Usages industrie'!$P21*(1+'Usages industrie'!$Q21)^(M$7-$D$7)/1000</f>
        <v>0</v>
      </c>
      <c r="N81" s="223">
        <f>N30*'Usages industrie'!$P21*(1+'Usages industrie'!$Q21)^(N$7-$D$7)/1000</f>
        <v>0</v>
      </c>
      <c r="O81" s="223">
        <f>O30*'Usages industrie'!$P21*(1+'Usages industrie'!$Q21)^(O$7-$D$7)/1000</f>
        <v>0</v>
      </c>
      <c r="P81" s="223">
        <f>P30*'Usages industrie'!$P21*(1+'Usages industrie'!$Q21)^(P$7-$D$7)/1000</f>
        <v>0</v>
      </c>
      <c r="Q81" s="223">
        <f>Q30*'Usages industrie'!$P21*(1+'Usages industrie'!$Q21)^(Q$7-$D$7)/1000</f>
        <v>0</v>
      </c>
      <c r="R81" s="223">
        <f>R30*'Usages industrie'!$P21*(1+'Usages industrie'!$Q21)^(R$7-$D$7)/1000</f>
        <v>0</v>
      </c>
    </row>
    <row r="82" spans="1:18" hidden="1" outlineLevel="2" x14ac:dyDescent="0.25">
      <c r="A82" s="222" t="str">
        <f>'Usages industrie'!A22</f>
        <v>Usage industriel n°19</v>
      </c>
      <c r="B82" s="222" t="s">
        <v>645</v>
      </c>
      <c r="C82" s="222"/>
      <c r="D82" s="223">
        <f>D31*'Usages industrie'!$P22*(1+'Usages industrie'!$Q22)^(D$7-$D$7)/1000</f>
        <v>0</v>
      </c>
      <c r="E82" s="223">
        <f>E31*'Usages industrie'!$P22*(1+'Usages industrie'!$Q22)^(E$7-$D$7)/1000</f>
        <v>0</v>
      </c>
      <c r="F82" s="223">
        <f>F31*'Usages industrie'!$P22*(1+'Usages industrie'!$Q22)^(F$7-$D$7)/1000</f>
        <v>0</v>
      </c>
      <c r="G82" s="223">
        <f>G31*'Usages industrie'!$P22*(1+'Usages industrie'!$Q22)^(G$7-$D$7)/1000</f>
        <v>0</v>
      </c>
      <c r="H82" s="223">
        <f>H31*'Usages industrie'!$P22*(1+'Usages industrie'!$Q22)^(H$7-$D$7)/1000</f>
        <v>0</v>
      </c>
      <c r="I82" s="223">
        <f>I31*'Usages industrie'!$P22*(1+'Usages industrie'!$Q22)^(I$7-$D$7)/1000</f>
        <v>0</v>
      </c>
      <c r="J82" s="223">
        <f>J31*'Usages industrie'!$P22*(1+'Usages industrie'!$Q22)^(J$7-$D$7)/1000</f>
        <v>0</v>
      </c>
      <c r="K82" s="223">
        <f>K31*'Usages industrie'!$P22*(1+'Usages industrie'!$Q22)^(K$7-$D$7)/1000</f>
        <v>0</v>
      </c>
      <c r="L82" s="223">
        <f>L31*'Usages industrie'!$P22*(1+'Usages industrie'!$Q22)^(L$7-$D$7)/1000</f>
        <v>0</v>
      </c>
      <c r="M82" s="223">
        <f>M31*'Usages industrie'!$P22*(1+'Usages industrie'!$Q22)^(M$7-$D$7)/1000</f>
        <v>0</v>
      </c>
      <c r="N82" s="223">
        <f>N31*'Usages industrie'!$P22*(1+'Usages industrie'!$Q22)^(N$7-$D$7)/1000</f>
        <v>0</v>
      </c>
      <c r="O82" s="223">
        <f>O31*'Usages industrie'!$P22*(1+'Usages industrie'!$Q22)^(O$7-$D$7)/1000</f>
        <v>0</v>
      </c>
      <c r="P82" s="223">
        <f>P31*'Usages industrie'!$P22*(1+'Usages industrie'!$Q22)^(P$7-$D$7)/1000</f>
        <v>0</v>
      </c>
      <c r="Q82" s="223">
        <f>Q31*'Usages industrie'!$P22*(1+'Usages industrie'!$Q22)^(Q$7-$D$7)/1000</f>
        <v>0</v>
      </c>
      <c r="R82" s="223">
        <f>R31*'Usages industrie'!$P22*(1+'Usages industrie'!$Q22)^(R$7-$D$7)/1000</f>
        <v>0</v>
      </c>
    </row>
    <row r="83" spans="1:18" hidden="1" outlineLevel="2" x14ac:dyDescent="0.25">
      <c r="A83" s="222" t="str">
        <f>'Usages industrie'!A23</f>
        <v>Usage industriel n°20</v>
      </c>
      <c r="B83" s="222" t="s">
        <v>645</v>
      </c>
      <c r="C83" s="222"/>
      <c r="D83" s="223">
        <f>D32*'Usages industrie'!$P23*(1+'Usages industrie'!$Q23)^(D$7-$D$7)/1000</f>
        <v>0</v>
      </c>
      <c r="E83" s="223">
        <f>E32*'Usages industrie'!$P23*(1+'Usages industrie'!$Q23)^(E$7-$D$7)/1000</f>
        <v>0</v>
      </c>
      <c r="F83" s="223">
        <f>F32*'Usages industrie'!$P23*(1+'Usages industrie'!$Q23)^(F$7-$D$7)/1000</f>
        <v>0</v>
      </c>
      <c r="G83" s="223">
        <f>G32*'Usages industrie'!$P23*(1+'Usages industrie'!$Q23)^(G$7-$D$7)/1000</f>
        <v>0</v>
      </c>
      <c r="H83" s="223">
        <f>H32*'Usages industrie'!$P23*(1+'Usages industrie'!$Q23)^(H$7-$D$7)/1000</f>
        <v>0</v>
      </c>
      <c r="I83" s="223">
        <f>I32*'Usages industrie'!$P23*(1+'Usages industrie'!$Q23)^(I$7-$D$7)/1000</f>
        <v>0</v>
      </c>
      <c r="J83" s="223">
        <f>J32*'Usages industrie'!$P23*(1+'Usages industrie'!$Q23)^(J$7-$D$7)/1000</f>
        <v>0</v>
      </c>
      <c r="K83" s="223">
        <f>K32*'Usages industrie'!$P23*(1+'Usages industrie'!$Q23)^(K$7-$D$7)/1000</f>
        <v>0</v>
      </c>
      <c r="L83" s="223">
        <f>L32*'Usages industrie'!$P23*(1+'Usages industrie'!$Q23)^(L$7-$D$7)/1000</f>
        <v>0</v>
      </c>
      <c r="M83" s="223">
        <f>M32*'Usages industrie'!$P23*(1+'Usages industrie'!$Q23)^(M$7-$D$7)/1000</f>
        <v>0</v>
      </c>
      <c r="N83" s="223">
        <f>N32*'Usages industrie'!$P23*(1+'Usages industrie'!$Q23)^(N$7-$D$7)/1000</f>
        <v>0</v>
      </c>
      <c r="O83" s="223">
        <f>O32*'Usages industrie'!$P23*(1+'Usages industrie'!$Q23)^(O$7-$D$7)/1000</f>
        <v>0</v>
      </c>
      <c r="P83" s="223">
        <f>P32*'Usages industrie'!$P23*(1+'Usages industrie'!$Q23)^(P$7-$D$7)/1000</f>
        <v>0</v>
      </c>
      <c r="Q83" s="223">
        <f>Q32*'Usages industrie'!$P23*(1+'Usages industrie'!$Q23)^(Q$7-$D$7)/1000</f>
        <v>0</v>
      </c>
      <c r="R83" s="223">
        <f>R32*'Usages industrie'!$P23*(1+'Usages industrie'!$Q23)^(R$7-$D$7)/1000</f>
        <v>0</v>
      </c>
    </row>
    <row r="84" spans="1:18" hidden="1" outlineLevel="2" x14ac:dyDescent="0.25">
      <c r="A84" s="222" t="str">
        <f>'Usages industrie'!A24</f>
        <v>Usage industriel n°21</v>
      </c>
      <c r="B84" s="222" t="s">
        <v>645</v>
      </c>
      <c r="C84" s="222"/>
      <c r="D84" s="223">
        <f>D33*'Usages industrie'!$P24*(1+'Usages industrie'!$Q24)^(D$7-$D$7)/1000</f>
        <v>0</v>
      </c>
      <c r="E84" s="223">
        <f>E33*'Usages industrie'!$P24*(1+'Usages industrie'!$Q24)^(E$7-$D$7)/1000</f>
        <v>0</v>
      </c>
      <c r="F84" s="223">
        <f>F33*'Usages industrie'!$P24*(1+'Usages industrie'!$Q24)^(F$7-$D$7)/1000</f>
        <v>0</v>
      </c>
      <c r="G84" s="223">
        <f>G33*'Usages industrie'!$P24*(1+'Usages industrie'!$Q24)^(G$7-$D$7)/1000</f>
        <v>0</v>
      </c>
      <c r="H84" s="223">
        <f>H33*'Usages industrie'!$P24*(1+'Usages industrie'!$Q24)^(H$7-$D$7)/1000</f>
        <v>0</v>
      </c>
      <c r="I84" s="223">
        <f>I33*'Usages industrie'!$P24*(1+'Usages industrie'!$Q24)^(I$7-$D$7)/1000</f>
        <v>0</v>
      </c>
      <c r="J84" s="223">
        <f>J33*'Usages industrie'!$P24*(1+'Usages industrie'!$Q24)^(J$7-$D$7)/1000</f>
        <v>0</v>
      </c>
      <c r="K84" s="223">
        <f>K33*'Usages industrie'!$P24*(1+'Usages industrie'!$Q24)^(K$7-$D$7)/1000</f>
        <v>0</v>
      </c>
      <c r="L84" s="223">
        <f>L33*'Usages industrie'!$P24*(1+'Usages industrie'!$Q24)^(L$7-$D$7)/1000</f>
        <v>0</v>
      </c>
      <c r="M84" s="223">
        <f>M33*'Usages industrie'!$P24*(1+'Usages industrie'!$Q24)^(M$7-$D$7)/1000</f>
        <v>0</v>
      </c>
      <c r="N84" s="223">
        <f>N33*'Usages industrie'!$P24*(1+'Usages industrie'!$Q24)^(N$7-$D$7)/1000</f>
        <v>0</v>
      </c>
      <c r="O84" s="223">
        <f>O33*'Usages industrie'!$P24*(1+'Usages industrie'!$Q24)^(O$7-$D$7)/1000</f>
        <v>0</v>
      </c>
      <c r="P84" s="223">
        <f>P33*'Usages industrie'!$P24*(1+'Usages industrie'!$Q24)^(P$7-$D$7)/1000</f>
        <v>0</v>
      </c>
      <c r="Q84" s="223">
        <f>Q33*'Usages industrie'!$P24*(1+'Usages industrie'!$Q24)^(Q$7-$D$7)/1000</f>
        <v>0</v>
      </c>
      <c r="R84" s="223">
        <f>R33*'Usages industrie'!$P24*(1+'Usages industrie'!$Q24)^(R$7-$D$7)/1000</f>
        <v>0</v>
      </c>
    </row>
    <row r="85" spans="1:18" hidden="1" outlineLevel="2" x14ac:dyDescent="0.25">
      <c r="A85" s="222" t="str">
        <f>'Usages industrie'!A25</f>
        <v>Usage industriel n°22</v>
      </c>
      <c r="B85" s="222" t="s">
        <v>645</v>
      </c>
      <c r="C85" s="222"/>
      <c r="D85" s="223">
        <f>D34*'Usages industrie'!$P25*(1+'Usages industrie'!$Q25)^(D$7-$D$7)/1000</f>
        <v>0</v>
      </c>
      <c r="E85" s="223">
        <f>E34*'Usages industrie'!$P25*(1+'Usages industrie'!$Q25)^(E$7-$D$7)/1000</f>
        <v>0</v>
      </c>
      <c r="F85" s="223">
        <f>F34*'Usages industrie'!$P25*(1+'Usages industrie'!$Q25)^(F$7-$D$7)/1000</f>
        <v>0</v>
      </c>
      <c r="G85" s="223">
        <f>G34*'Usages industrie'!$P25*(1+'Usages industrie'!$Q25)^(G$7-$D$7)/1000</f>
        <v>0</v>
      </c>
      <c r="H85" s="223">
        <f>H34*'Usages industrie'!$P25*(1+'Usages industrie'!$Q25)^(H$7-$D$7)/1000</f>
        <v>0</v>
      </c>
      <c r="I85" s="223">
        <f>I34*'Usages industrie'!$P25*(1+'Usages industrie'!$Q25)^(I$7-$D$7)/1000</f>
        <v>0</v>
      </c>
      <c r="J85" s="223">
        <f>J34*'Usages industrie'!$P25*(1+'Usages industrie'!$Q25)^(J$7-$D$7)/1000</f>
        <v>0</v>
      </c>
      <c r="K85" s="223">
        <f>K34*'Usages industrie'!$P25*(1+'Usages industrie'!$Q25)^(K$7-$D$7)/1000</f>
        <v>0</v>
      </c>
      <c r="L85" s="223">
        <f>L34*'Usages industrie'!$P25*(1+'Usages industrie'!$Q25)^(L$7-$D$7)/1000</f>
        <v>0</v>
      </c>
      <c r="M85" s="223">
        <f>M34*'Usages industrie'!$P25*(1+'Usages industrie'!$Q25)^(M$7-$D$7)/1000</f>
        <v>0</v>
      </c>
      <c r="N85" s="223">
        <f>N34*'Usages industrie'!$P25*(1+'Usages industrie'!$Q25)^(N$7-$D$7)/1000</f>
        <v>0</v>
      </c>
      <c r="O85" s="223">
        <f>O34*'Usages industrie'!$P25*(1+'Usages industrie'!$Q25)^(O$7-$D$7)/1000</f>
        <v>0</v>
      </c>
      <c r="P85" s="223">
        <f>P34*'Usages industrie'!$P25*(1+'Usages industrie'!$Q25)^(P$7-$D$7)/1000</f>
        <v>0</v>
      </c>
      <c r="Q85" s="223">
        <f>Q34*'Usages industrie'!$P25*(1+'Usages industrie'!$Q25)^(Q$7-$D$7)/1000</f>
        <v>0</v>
      </c>
      <c r="R85" s="223">
        <f>R34*'Usages industrie'!$P25*(1+'Usages industrie'!$Q25)^(R$7-$D$7)/1000</f>
        <v>0</v>
      </c>
    </row>
    <row r="86" spans="1:18" hidden="1" outlineLevel="2" x14ac:dyDescent="0.25">
      <c r="A86" s="222" t="str">
        <f>'Usages industrie'!A26</f>
        <v>Usage industriel n°23</v>
      </c>
      <c r="B86" s="222" t="s">
        <v>645</v>
      </c>
      <c r="C86" s="222"/>
      <c r="D86" s="223">
        <f>D35*'Usages industrie'!$P26*(1+'Usages industrie'!$Q26)^(D$7-$D$7)/1000</f>
        <v>0</v>
      </c>
      <c r="E86" s="223">
        <f>E35*'Usages industrie'!$P26*(1+'Usages industrie'!$Q26)^(E$7-$D$7)/1000</f>
        <v>0</v>
      </c>
      <c r="F86" s="223">
        <f>F35*'Usages industrie'!$P26*(1+'Usages industrie'!$Q26)^(F$7-$D$7)/1000</f>
        <v>0</v>
      </c>
      <c r="G86" s="223">
        <f>G35*'Usages industrie'!$P26*(1+'Usages industrie'!$Q26)^(G$7-$D$7)/1000</f>
        <v>0</v>
      </c>
      <c r="H86" s="223">
        <f>H35*'Usages industrie'!$P26*(1+'Usages industrie'!$Q26)^(H$7-$D$7)/1000</f>
        <v>0</v>
      </c>
      <c r="I86" s="223">
        <f>I35*'Usages industrie'!$P26*(1+'Usages industrie'!$Q26)^(I$7-$D$7)/1000</f>
        <v>0</v>
      </c>
      <c r="J86" s="223">
        <f>J35*'Usages industrie'!$P26*(1+'Usages industrie'!$Q26)^(J$7-$D$7)/1000</f>
        <v>0</v>
      </c>
      <c r="K86" s="223">
        <f>K35*'Usages industrie'!$P26*(1+'Usages industrie'!$Q26)^(K$7-$D$7)/1000</f>
        <v>0</v>
      </c>
      <c r="L86" s="223">
        <f>L35*'Usages industrie'!$P26*(1+'Usages industrie'!$Q26)^(L$7-$D$7)/1000</f>
        <v>0</v>
      </c>
      <c r="M86" s="223">
        <f>M35*'Usages industrie'!$P26*(1+'Usages industrie'!$Q26)^(M$7-$D$7)/1000</f>
        <v>0</v>
      </c>
      <c r="N86" s="223">
        <f>N35*'Usages industrie'!$P26*(1+'Usages industrie'!$Q26)^(N$7-$D$7)/1000</f>
        <v>0</v>
      </c>
      <c r="O86" s="223">
        <f>O35*'Usages industrie'!$P26*(1+'Usages industrie'!$Q26)^(O$7-$D$7)/1000</f>
        <v>0</v>
      </c>
      <c r="P86" s="223">
        <f>P35*'Usages industrie'!$P26*(1+'Usages industrie'!$Q26)^(P$7-$D$7)/1000</f>
        <v>0</v>
      </c>
      <c r="Q86" s="223">
        <f>Q35*'Usages industrie'!$P26*(1+'Usages industrie'!$Q26)^(Q$7-$D$7)/1000</f>
        <v>0</v>
      </c>
      <c r="R86" s="223">
        <f>R35*'Usages industrie'!$P26*(1+'Usages industrie'!$Q26)^(R$7-$D$7)/1000</f>
        <v>0</v>
      </c>
    </row>
    <row r="87" spans="1:18" hidden="1" outlineLevel="2" x14ac:dyDescent="0.25">
      <c r="A87" s="222" t="str">
        <f>'Usages industrie'!A27</f>
        <v>Usage industriel n°24</v>
      </c>
      <c r="B87" s="222" t="s">
        <v>645</v>
      </c>
      <c r="C87" s="222"/>
      <c r="D87" s="223">
        <f>D36*'Usages industrie'!$P27*(1+'Usages industrie'!$Q27)^(D$7-$D$7)/1000</f>
        <v>0</v>
      </c>
      <c r="E87" s="223">
        <f>E36*'Usages industrie'!$P27*(1+'Usages industrie'!$Q27)^(E$7-$D$7)/1000</f>
        <v>0</v>
      </c>
      <c r="F87" s="223">
        <f>F36*'Usages industrie'!$P27*(1+'Usages industrie'!$Q27)^(F$7-$D$7)/1000</f>
        <v>0</v>
      </c>
      <c r="G87" s="223">
        <f>G36*'Usages industrie'!$P27*(1+'Usages industrie'!$Q27)^(G$7-$D$7)/1000</f>
        <v>0</v>
      </c>
      <c r="H87" s="223">
        <f>H36*'Usages industrie'!$P27*(1+'Usages industrie'!$Q27)^(H$7-$D$7)/1000</f>
        <v>0</v>
      </c>
      <c r="I87" s="223">
        <f>I36*'Usages industrie'!$P27*(1+'Usages industrie'!$Q27)^(I$7-$D$7)/1000</f>
        <v>0</v>
      </c>
      <c r="J87" s="223">
        <f>J36*'Usages industrie'!$P27*(1+'Usages industrie'!$Q27)^(J$7-$D$7)/1000</f>
        <v>0</v>
      </c>
      <c r="K87" s="223">
        <f>K36*'Usages industrie'!$P27*(1+'Usages industrie'!$Q27)^(K$7-$D$7)/1000</f>
        <v>0</v>
      </c>
      <c r="L87" s="223">
        <f>L36*'Usages industrie'!$P27*(1+'Usages industrie'!$Q27)^(L$7-$D$7)/1000</f>
        <v>0</v>
      </c>
      <c r="M87" s="223">
        <f>M36*'Usages industrie'!$P27*(1+'Usages industrie'!$Q27)^(M$7-$D$7)/1000</f>
        <v>0</v>
      </c>
      <c r="N87" s="223">
        <f>N36*'Usages industrie'!$P27*(1+'Usages industrie'!$Q27)^(N$7-$D$7)/1000</f>
        <v>0</v>
      </c>
      <c r="O87" s="223">
        <f>O36*'Usages industrie'!$P27*(1+'Usages industrie'!$Q27)^(O$7-$D$7)/1000</f>
        <v>0</v>
      </c>
      <c r="P87" s="223">
        <f>P36*'Usages industrie'!$P27*(1+'Usages industrie'!$Q27)^(P$7-$D$7)/1000</f>
        <v>0</v>
      </c>
      <c r="Q87" s="223">
        <f>Q36*'Usages industrie'!$P27*(1+'Usages industrie'!$Q27)^(Q$7-$D$7)/1000</f>
        <v>0</v>
      </c>
      <c r="R87" s="223">
        <f>R36*'Usages industrie'!$P27*(1+'Usages industrie'!$Q27)^(R$7-$D$7)/1000</f>
        <v>0</v>
      </c>
    </row>
    <row r="88" spans="1:18" hidden="1" outlineLevel="2" x14ac:dyDescent="0.25">
      <c r="A88" s="222" t="str">
        <f>'Usages industrie'!A28</f>
        <v>Usage industriel n°25</v>
      </c>
      <c r="B88" s="222" t="s">
        <v>645</v>
      </c>
      <c r="C88" s="222"/>
      <c r="D88" s="223">
        <f>D37*'Usages industrie'!$P28*(1+'Usages industrie'!$Q28)^(D$7-$D$7)/1000</f>
        <v>0</v>
      </c>
      <c r="E88" s="223">
        <f>E37*'Usages industrie'!$P28*(1+'Usages industrie'!$Q28)^(E$7-$D$7)/1000</f>
        <v>0</v>
      </c>
      <c r="F88" s="223">
        <f>F37*'Usages industrie'!$P28*(1+'Usages industrie'!$Q28)^(F$7-$D$7)/1000</f>
        <v>0</v>
      </c>
      <c r="G88" s="223">
        <f>G37*'Usages industrie'!$P28*(1+'Usages industrie'!$Q28)^(G$7-$D$7)/1000</f>
        <v>0</v>
      </c>
      <c r="H88" s="223">
        <f>H37*'Usages industrie'!$P28*(1+'Usages industrie'!$Q28)^(H$7-$D$7)/1000</f>
        <v>0</v>
      </c>
      <c r="I88" s="223">
        <f>I37*'Usages industrie'!$P28*(1+'Usages industrie'!$Q28)^(I$7-$D$7)/1000</f>
        <v>0</v>
      </c>
      <c r="J88" s="223">
        <f>J37*'Usages industrie'!$P28*(1+'Usages industrie'!$Q28)^(J$7-$D$7)/1000</f>
        <v>0</v>
      </c>
      <c r="K88" s="223">
        <f>K37*'Usages industrie'!$P28*(1+'Usages industrie'!$Q28)^(K$7-$D$7)/1000</f>
        <v>0</v>
      </c>
      <c r="L88" s="223">
        <f>L37*'Usages industrie'!$P28*(1+'Usages industrie'!$Q28)^(L$7-$D$7)/1000</f>
        <v>0</v>
      </c>
      <c r="M88" s="223">
        <f>M37*'Usages industrie'!$P28*(1+'Usages industrie'!$Q28)^(M$7-$D$7)/1000</f>
        <v>0</v>
      </c>
      <c r="N88" s="223">
        <f>N37*'Usages industrie'!$P28*(1+'Usages industrie'!$Q28)^(N$7-$D$7)/1000</f>
        <v>0</v>
      </c>
      <c r="O88" s="223">
        <f>O37*'Usages industrie'!$P28*(1+'Usages industrie'!$Q28)^(O$7-$D$7)/1000</f>
        <v>0</v>
      </c>
      <c r="P88" s="223">
        <f>P37*'Usages industrie'!$P28*(1+'Usages industrie'!$Q28)^(P$7-$D$7)/1000</f>
        <v>0</v>
      </c>
      <c r="Q88" s="223">
        <f>Q37*'Usages industrie'!$P28*(1+'Usages industrie'!$Q28)^(Q$7-$D$7)/1000</f>
        <v>0</v>
      </c>
      <c r="R88" s="223">
        <f>R37*'Usages industrie'!$P28*(1+'Usages industrie'!$Q28)^(R$7-$D$7)/1000</f>
        <v>0</v>
      </c>
    </row>
    <row r="89" spans="1:18" hidden="1" outlineLevel="2" x14ac:dyDescent="0.25">
      <c r="A89" s="222" t="str">
        <f>'Usages industrie'!A29</f>
        <v>Usage industriel n°26</v>
      </c>
      <c r="B89" s="222" t="s">
        <v>645</v>
      </c>
      <c r="C89" s="222"/>
      <c r="D89" s="223">
        <f>D38*'Usages industrie'!$P29*(1+'Usages industrie'!$Q29)^(D$7-$D$7)/1000</f>
        <v>0</v>
      </c>
      <c r="E89" s="223">
        <f>E38*'Usages industrie'!$P29*(1+'Usages industrie'!$Q29)^(E$7-$D$7)/1000</f>
        <v>0</v>
      </c>
      <c r="F89" s="223">
        <f>F38*'Usages industrie'!$P29*(1+'Usages industrie'!$Q29)^(F$7-$D$7)/1000</f>
        <v>0</v>
      </c>
      <c r="G89" s="223">
        <f>G38*'Usages industrie'!$P29*(1+'Usages industrie'!$Q29)^(G$7-$D$7)/1000</f>
        <v>0</v>
      </c>
      <c r="H89" s="223">
        <f>H38*'Usages industrie'!$P29*(1+'Usages industrie'!$Q29)^(H$7-$D$7)/1000</f>
        <v>0</v>
      </c>
      <c r="I89" s="223">
        <f>I38*'Usages industrie'!$P29*(1+'Usages industrie'!$Q29)^(I$7-$D$7)/1000</f>
        <v>0</v>
      </c>
      <c r="J89" s="223">
        <f>J38*'Usages industrie'!$P29*(1+'Usages industrie'!$Q29)^(J$7-$D$7)/1000</f>
        <v>0</v>
      </c>
      <c r="K89" s="223">
        <f>K38*'Usages industrie'!$P29*(1+'Usages industrie'!$Q29)^(K$7-$D$7)/1000</f>
        <v>0</v>
      </c>
      <c r="L89" s="223">
        <f>L38*'Usages industrie'!$P29*(1+'Usages industrie'!$Q29)^(L$7-$D$7)/1000</f>
        <v>0</v>
      </c>
      <c r="M89" s="223">
        <f>M38*'Usages industrie'!$P29*(1+'Usages industrie'!$Q29)^(M$7-$D$7)/1000</f>
        <v>0</v>
      </c>
      <c r="N89" s="223">
        <f>N38*'Usages industrie'!$P29*(1+'Usages industrie'!$Q29)^(N$7-$D$7)/1000</f>
        <v>0</v>
      </c>
      <c r="O89" s="223">
        <f>O38*'Usages industrie'!$P29*(1+'Usages industrie'!$Q29)^(O$7-$D$7)/1000</f>
        <v>0</v>
      </c>
      <c r="P89" s="223">
        <f>P38*'Usages industrie'!$P29*(1+'Usages industrie'!$Q29)^(P$7-$D$7)/1000</f>
        <v>0</v>
      </c>
      <c r="Q89" s="223">
        <f>Q38*'Usages industrie'!$P29*(1+'Usages industrie'!$Q29)^(Q$7-$D$7)/1000</f>
        <v>0</v>
      </c>
      <c r="R89" s="223">
        <f>R38*'Usages industrie'!$P29*(1+'Usages industrie'!$Q29)^(R$7-$D$7)/1000</f>
        <v>0</v>
      </c>
    </row>
    <row r="90" spans="1:18" hidden="1" outlineLevel="2" x14ac:dyDescent="0.25">
      <c r="A90" s="222" t="str">
        <f>'Usages industrie'!A30</f>
        <v>Usage industriel n°27</v>
      </c>
      <c r="B90" s="222" t="s">
        <v>645</v>
      </c>
      <c r="C90" s="222"/>
      <c r="D90" s="223">
        <f>D39*'Usages industrie'!$P30*(1+'Usages industrie'!$Q30)^(D$7-$D$7)/1000</f>
        <v>0</v>
      </c>
      <c r="E90" s="223">
        <f>E39*'Usages industrie'!$P30*(1+'Usages industrie'!$Q30)^(E$7-$D$7)/1000</f>
        <v>0</v>
      </c>
      <c r="F90" s="223">
        <f>F39*'Usages industrie'!$P30*(1+'Usages industrie'!$Q30)^(F$7-$D$7)/1000</f>
        <v>0</v>
      </c>
      <c r="G90" s="223">
        <f>G39*'Usages industrie'!$P30*(1+'Usages industrie'!$Q30)^(G$7-$D$7)/1000</f>
        <v>0</v>
      </c>
      <c r="H90" s="223">
        <f>H39*'Usages industrie'!$P30*(1+'Usages industrie'!$Q30)^(H$7-$D$7)/1000</f>
        <v>0</v>
      </c>
      <c r="I90" s="223">
        <f>I39*'Usages industrie'!$P30*(1+'Usages industrie'!$Q30)^(I$7-$D$7)/1000</f>
        <v>0</v>
      </c>
      <c r="J90" s="223">
        <f>J39*'Usages industrie'!$P30*(1+'Usages industrie'!$Q30)^(J$7-$D$7)/1000</f>
        <v>0</v>
      </c>
      <c r="K90" s="223">
        <f>K39*'Usages industrie'!$P30*(1+'Usages industrie'!$Q30)^(K$7-$D$7)/1000</f>
        <v>0</v>
      </c>
      <c r="L90" s="223">
        <f>L39*'Usages industrie'!$P30*(1+'Usages industrie'!$Q30)^(L$7-$D$7)/1000</f>
        <v>0</v>
      </c>
      <c r="M90" s="223">
        <f>M39*'Usages industrie'!$P30*(1+'Usages industrie'!$Q30)^(M$7-$D$7)/1000</f>
        <v>0</v>
      </c>
      <c r="N90" s="223">
        <f>N39*'Usages industrie'!$P30*(1+'Usages industrie'!$Q30)^(N$7-$D$7)/1000</f>
        <v>0</v>
      </c>
      <c r="O90" s="223">
        <f>O39*'Usages industrie'!$P30*(1+'Usages industrie'!$Q30)^(O$7-$D$7)/1000</f>
        <v>0</v>
      </c>
      <c r="P90" s="223">
        <f>P39*'Usages industrie'!$P30*(1+'Usages industrie'!$Q30)^(P$7-$D$7)/1000</f>
        <v>0</v>
      </c>
      <c r="Q90" s="223">
        <f>Q39*'Usages industrie'!$P30*(1+'Usages industrie'!$Q30)^(Q$7-$D$7)/1000</f>
        <v>0</v>
      </c>
      <c r="R90" s="223">
        <f>R39*'Usages industrie'!$P30*(1+'Usages industrie'!$Q30)^(R$7-$D$7)/1000</f>
        <v>0</v>
      </c>
    </row>
    <row r="91" spans="1:18" hidden="1" outlineLevel="2" x14ac:dyDescent="0.25">
      <c r="A91" s="222" t="str">
        <f>'Usages industrie'!A31</f>
        <v>Usage industriel n°28</v>
      </c>
      <c r="B91" s="222" t="s">
        <v>645</v>
      </c>
      <c r="C91" s="222"/>
      <c r="D91" s="223">
        <f>D40*'Usages industrie'!$P31*(1+'Usages industrie'!$Q31)^(D$7-$D$7)/1000</f>
        <v>0</v>
      </c>
      <c r="E91" s="223">
        <f>E40*'Usages industrie'!$P31*(1+'Usages industrie'!$Q31)^(E$7-$D$7)/1000</f>
        <v>0</v>
      </c>
      <c r="F91" s="223">
        <f>F40*'Usages industrie'!$P31*(1+'Usages industrie'!$Q31)^(F$7-$D$7)/1000</f>
        <v>0</v>
      </c>
      <c r="G91" s="223">
        <f>G40*'Usages industrie'!$P31*(1+'Usages industrie'!$Q31)^(G$7-$D$7)/1000</f>
        <v>0</v>
      </c>
      <c r="H91" s="223">
        <f>H40*'Usages industrie'!$P31*(1+'Usages industrie'!$Q31)^(H$7-$D$7)/1000</f>
        <v>0</v>
      </c>
      <c r="I91" s="223">
        <f>I40*'Usages industrie'!$P31*(1+'Usages industrie'!$Q31)^(I$7-$D$7)/1000</f>
        <v>0</v>
      </c>
      <c r="J91" s="223">
        <f>J40*'Usages industrie'!$P31*(1+'Usages industrie'!$Q31)^(J$7-$D$7)/1000</f>
        <v>0</v>
      </c>
      <c r="K91" s="223">
        <f>K40*'Usages industrie'!$P31*(1+'Usages industrie'!$Q31)^(K$7-$D$7)/1000</f>
        <v>0</v>
      </c>
      <c r="L91" s="223">
        <f>L40*'Usages industrie'!$P31*(1+'Usages industrie'!$Q31)^(L$7-$D$7)/1000</f>
        <v>0</v>
      </c>
      <c r="M91" s="223">
        <f>M40*'Usages industrie'!$P31*(1+'Usages industrie'!$Q31)^(M$7-$D$7)/1000</f>
        <v>0</v>
      </c>
      <c r="N91" s="223">
        <f>N40*'Usages industrie'!$P31*(1+'Usages industrie'!$Q31)^(N$7-$D$7)/1000</f>
        <v>0</v>
      </c>
      <c r="O91" s="223">
        <f>O40*'Usages industrie'!$P31*(1+'Usages industrie'!$Q31)^(O$7-$D$7)/1000</f>
        <v>0</v>
      </c>
      <c r="P91" s="223">
        <f>P40*'Usages industrie'!$P31*(1+'Usages industrie'!$Q31)^(P$7-$D$7)/1000</f>
        <v>0</v>
      </c>
      <c r="Q91" s="223">
        <f>Q40*'Usages industrie'!$P31*(1+'Usages industrie'!$Q31)^(Q$7-$D$7)/1000</f>
        <v>0</v>
      </c>
      <c r="R91" s="223">
        <f>R40*'Usages industrie'!$P31*(1+'Usages industrie'!$Q31)^(R$7-$D$7)/1000</f>
        <v>0</v>
      </c>
    </row>
    <row r="92" spans="1:18" hidden="1" outlineLevel="2" x14ac:dyDescent="0.25">
      <c r="A92" s="222" t="str">
        <f>'Usages industrie'!A32</f>
        <v>Usage industriel n°29</v>
      </c>
      <c r="B92" s="222" t="s">
        <v>645</v>
      </c>
      <c r="C92" s="222"/>
      <c r="D92" s="223">
        <f>D41*'Usages industrie'!$P32*(1+'Usages industrie'!$Q32)^(D$7-$D$7)/1000</f>
        <v>0</v>
      </c>
      <c r="E92" s="223">
        <f>E41*'Usages industrie'!$P32*(1+'Usages industrie'!$Q32)^(E$7-$D$7)/1000</f>
        <v>0</v>
      </c>
      <c r="F92" s="223">
        <f>F41*'Usages industrie'!$P32*(1+'Usages industrie'!$Q32)^(F$7-$D$7)/1000</f>
        <v>0</v>
      </c>
      <c r="G92" s="223">
        <f>G41*'Usages industrie'!$P32*(1+'Usages industrie'!$Q32)^(G$7-$D$7)/1000</f>
        <v>0</v>
      </c>
      <c r="H92" s="223">
        <f>H41*'Usages industrie'!$P32*(1+'Usages industrie'!$Q32)^(H$7-$D$7)/1000</f>
        <v>0</v>
      </c>
      <c r="I92" s="223">
        <f>I41*'Usages industrie'!$P32*(1+'Usages industrie'!$Q32)^(I$7-$D$7)/1000</f>
        <v>0</v>
      </c>
      <c r="J92" s="223">
        <f>J41*'Usages industrie'!$P32*(1+'Usages industrie'!$Q32)^(J$7-$D$7)/1000</f>
        <v>0</v>
      </c>
      <c r="K92" s="223">
        <f>K41*'Usages industrie'!$P32*(1+'Usages industrie'!$Q32)^(K$7-$D$7)/1000</f>
        <v>0</v>
      </c>
      <c r="L92" s="223">
        <f>L41*'Usages industrie'!$P32*(1+'Usages industrie'!$Q32)^(L$7-$D$7)/1000</f>
        <v>0</v>
      </c>
      <c r="M92" s="223">
        <f>M41*'Usages industrie'!$P32*(1+'Usages industrie'!$Q32)^(M$7-$D$7)/1000</f>
        <v>0</v>
      </c>
      <c r="N92" s="223">
        <f>N41*'Usages industrie'!$P32*(1+'Usages industrie'!$Q32)^(N$7-$D$7)/1000</f>
        <v>0</v>
      </c>
      <c r="O92" s="223">
        <f>O41*'Usages industrie'!$P32*(1+'Usages industrie'!$Q32)^(O$7-$D$7)/1000</f>
        <v>0</v>
      </c>
      <c r="P92" s="223">
        <f>P41*'Usages industrie'!$P32*(1+'Usages industrie'!$Q32)^(P$7-$D$7)/1000</f>
        <v>0</v>
      </c>
      <c r="Q92" s="223">
        <f>Q41*'Usages industrie'!$P32*(1+'Usages industrie'!$Q32)^(Q$7-$D$7)/1000</f>
        <v>0</v>
      </c>
      <c r="R92" s="223">
        <f>R41*'Usages industrie'!$P32*(1+'Usages industrie'!$Q32)^(R$7-$D$7)/1000</f>
        <v>0</v>
      </c>
    </row>
    <row r="93" spans="1:18" hidden="1" outlineLevel="2" x14ac:dyDescent="0.25">
      <c r="A93" s="222" t="str">
        <f>'Usages industrie'!A33</f>
        <v>Usage industriel n°30</v>
      </c>
      <c r="B93" s="222" t="s">
        <v>645</v>
      </c>
      <c r="C93" s="222"/>
      <c r="D93" s="223">
        <f>D42*'Usages industrie'!$P33*(1+'Usages industrie'!$Q33)^(D$7-$D$7)/1000</f>
        <v>0</v>
      </c>
      <c r="E93" s="223">
        <f>E42*'Usages industrie'!$P33*(1+'Usages industrie'!$Q33)^(E$7-$D$7)/1000</f>
        <v>0</v>
      </c>
      <c r="F93" s="223">
        <f>F42*'Usages industrie'!$P33*(1+'Usages industrie'!$Q33)^(F$7-$D$7)/1000</f>
        <v>0</v>
      </c>
      <c r="G93" s="223">
        <f>G42*'Usages industrie'!$P33*(1+'Usages industrie'!$Q33)^(G$7-$D$7)/1000</f>
        <v>0</v>
      </c>
      <c r="H93" s="223">
        <f>H42*'Usages industrie'!$P33*(1+'Usages industrie'!$Q33)^(H$7-$D$7)/1000</f>
        <v>0</v>
      </c>
      <c r="I93" s="223">
        <f>I42*'Usages industrie'!$P33*(1+'Usages industrie'!$Q33)^(I$7-$D$7)/1000</f>
        <v>0</v>
      </c>
      <c r="J93" s="223">
        <f>J42*'Usages industrie'!$P33*(1+'Usages industrie'!$Q33)^(J$7-$D$7)/1000</f>
        <v>0</v>
      </c>
      <c r="K93" s="223">
        <f>K42*'Usages industrie'!$P33*(1+'Usages industrie'!$Q33)^(K$7-$D$7)/1000</f>
        <v>0</v>
      </c>
      <c r="L93" s="223">
        <f>L42*'Usages industrie'!$P33*(1+'Usages industrie'!$Q33)^(L$7-$D$7)/1000</f>
        <v>0</v>
      </c>
      <c r="M93" s="223">
        <f>M42*'Usages industrie'!$P33*(1+'Usages industrie'!$Q33)^(M$7-$D$7)/1000</f>
        <v>0</v>
      </c>
      <c r="N93" s="223">
        <f>N42*'Usages industrie'!$P33*(1+'Usages industrie'!$Q33)^(N$7-$D$7)/1000</f>
        <v>0</v>
      </c>
      <c r="O93" s="223">
        <f>O42*'Usages industrie'!$P33*(1+'Usages industrie'!$Q33)^(O$7-$D$7)/1000</f>
        <v>0</v>
      </c>
      <c r="P93" s="223">
        <f>P42*'Usages industrie'!$P33*(1+'Usages industrie'!$Q33)^(P$7-$D$7)/1000</f>
        <v>0</v>
      </c>
      <c r="Q93" s="223">
        <f>Q42*'Usages industrie'!$P33*(1+'Usages industrie'!$Q33)^(Q$7-$D$7)/1000</f>
        <v>0</v>
      </c>
      <c r="R93" s="223">
        <f>R42*'Usages industrie'!$P33*(1+'Usages industrie'!$Q33)^(R$7-$D$7)/1000</f>
        <v>0</v>
      </c>
    </row>
    <row r="94" spans="1:18" hidden="1" outlineLevel="2" x14ac:dyDescent="0.25">
      <c r="A94" s="222" t="str">
        <f>'Usages industrie'!A34</f>
        <v>Usage industriel n°31</v>
      </c>
      <c r="B94" s="222" t="s">
        <v>645</v>
      </c>
      <c r="C94" s="222"/>
      <c r="D94" s="223">
        <f>D43*'Usages industrie'!$P34*(1+'Usages industrie'!$Q34)^(D$7-$D$7)/1000</f>
        <v>0</v>
      </c>
      <c r="E94" s="223">
        <f>E43*'Usages industrie'!$P34*(1+'Usages industrie'!$Q34)^(E$7-$D$7)/1000</f>
        <v>0</v>
      </c>
      <c r="F94" s="223">
        <f>F43*'Usages industrie'!$P34*(1+'Usages industrie'!$Q34)^(F$7-$D$7)/1000</f>
        <v>0</v>
      </c>
      <c r="G94" s="223">
        <f>G43*'Usages industrie'!$P34*(1+'Usages industrie'!$Q34)^(G$7-$D$7)/1000</f>
        <v>0</v>
      </c>
      <c r="H94" s="223">
        <f>H43*'Usages industrie'!$P34*(1+'Usages industrie'!$Q34)^(H$7-$D$7)/1000</f>
        <v>0</v>
      </c>
      <c r="I94" s="223">
        <f>I43*'Usages industrie'!$P34*(1+'Usages industrie'!$Q34)^(I$7-$D$7)/1000</f>
        <v>0</v>
      </c>
      <c r="J94" s="223">
        <f>J43*'Usages industrie'!$P34*(1+'Usages industrie'!$Q34)^(J$7-$D$7)/1000</f>
        <v>0</v>
      </c>
      <c r="K94" s="223">
        <f>K43*'Usages industrie'!$P34*(1+'Usages industrie'!$Q34)^(K$7-$D$7)/1000</f>
        <v>0</v>
      </c>
      <c r="L94" s="223">
        <f>L43*'Usages industrie'!$P34*(1+'Usages industrie'!$Q34)^(L$7-$D$7)/1000</f>
        <v>0</v>
      </c>
      <c r="M94" s="223">
        <f>M43*'Usages industrie'!$P34*(1+'Usages industrie'!$Q34)^(M$7-$D$7)/1000</f>
        <v>0</v>
      </c>
      <c r="N94" s="223">
        <f>N43*'Usages industrie'!$P34*(1+'Usages industrie'!$Q34)^(N$7-$D$7)/1000</f>
        <v>0</v>
      </c>
      <c r="O94" s="223">
        <f>O43*'Usages industrie'!$P34*(1+'Usages industrie'!$Q34)^(O$7-$D$7)/1000</f>
        <v>0</v>
      </c>
      <c r="P94" s="223">
        <f>P43*'Usages industrie'!$P34*(1+'Usages industrie'!$Q34)^(P$7-$D$7)/1000</f>
        <v>0</v>
      </c>
      <c r="Q94" s="223">
        <f>Q43*'Usages industrie'!$P34*(1+'Usages industrie'!$Q34)^(Q$7-$D$7)/1000</f>
        <v>0</v>
      </c>
      <c r="R94" s="223">
        <f>R43*'Usages industrie'!$P34*(1+'Usages industrie'!$Q34)^(R$7-$D$7)/1000</f>
        <v>0</v>
      </c>
    </row>
    <row r="95" spans="1:18" hidden="1" outlineLevel="2" x14ac:dyDescent="0.25">
      <c r="A95" s="222" t="str">
        <f>'Usages industrie'!A35</f>
        <v>Usage industriel n°32</v>
      </c>
      <c r="B95" s="222" t="s">
        <v>645</v>
      </c>
      <c r="C95" s="222"/>
      <c r="D95" s="223">
        <f>D44*'Usages industrie'!$P35*(1+'Usages industrie'!$Q35)^(D$7-$D$7)/1000</f>
        <v>0</v>
      </c>
      <c r="E95" s="223">
        <f>E44*'Usages industrie'!$P35*(1+'Usages industrie'!$Q35)^(E$7-$D$7)/1000</f>
        <v>0</v>
      </c>
      <c r="F95" s="223">
        <f>F44*'Usages industrie'!$P35*(1+'Usages industrie'!$Q35)^(F$7-$D$7)/1000</f>
        <v>0</v>
      </c>
      <c r="G95" s="223">
        <f>G44*'Usages industrie'!$P35*(1+'Usages industrie'!$Q35)^(G$7-$D$7)/1000</f>
        <v>0</v>
      </c>
      <c r="H95" s="223">
        <f>H44*'Usages industrie'!$P35*(1+'Usages industrie'!$Q35)^(H$7-$D$7)/1000</f>
        <v>0</v>
      </c>
      <c r="I95" s="223">
        <f>I44*'Usages industrie'!$P35*(1+'Usages industrie'!$Q35)^(I$7-$D$7)/1000</f>
        <v>0</v>
      </c>
      <c r="J95" s="223">
        <f>J44*'Usages industrie'!$P35*(1+'Usages industrie'!$Q35)^(J$7-$D$7)/1000</f>
        <v>0</v>
      </c>
      <c r="K95" s="223">
        <f>K44*'Usages industrie'!$P35*(1+'Usages industrie'!$Q35)^(K$7-$D$7)/1000</f>
        <v>0</v>
      </c>
      <c r="L95" s="223">
        <f>L44*'Usages industrie'!$P35*(1+'Usages industrie'!$Q35)^(L$7-$D$7)/1000</f>
        <v>0</v>
      </c>
      <c r="M95" s="223">
        <f>M44*'Usages industrie'!$P35*(1+'Usages industrie'!$Q35)^(M$7-$D$7)/1000</f>
        <v>0</v>
      </c>
      <c r="N95" s="223">
        <f>N44*'Usages industrie'!$P35*(1+'Usages industrie'!$Q35)^(N$7-$D$7)/1000</f>
        <v>0</v>
      </c>
      <c r="O95" s="223">
        <f>O44*'Usages industrie'!$P35*(1+'Usages industrie'!$Q35)^(O$7-$D$7)/1000</f>
        <v>0</v>
      </c>
      <c r="P95" s="223">
        <f>P44*'Usages industrie'!$P35*(1+'Usages industrie'!$Q35)^(P$7-$D$7)/1000</f>
        <v>0</v>
      </c>
      <c r="Q95" s="223">
        <f>Q44*'Usages industrie'!$P35*(1+'Usages industrie'!$Q35)^(Q$7-$D$7)/1000</f>
        <v>0</v>
      </c>
      <c r="R95" s="223">
        <f>R44*'Usages industrie'!$P35*(1+'Usages industrie'!$Q35)^(R$7-$D$7)/1000</f>
        <v>0</v>
      </c>
    </row>
    <row r="96" spans="1:18" hidden="1" outlineLevel="2" x14ac:dyDescent="0.25">
      <c r="A96" s="222" t="str">
        <f>'Usages industrie'!A36</f>
        <v>Usage industriel n°33</v>
      </c>
      <c r="B96" s="222" t="s">
        <v>645</v>
      </c>
      <c r="C96" s="222"/>
      <c r="D96" s="223">
        <f>D45*'Usages industrie'!$P36*(1+'Usages industrie'!$Q36)^(D$7-$D$7)/1000</f>
        <v>0</v>
      </c>
      <c r="E96" s="223">
        <f>E45*'Usages industrie'!$P36*(1+'Usages industrie'!$Q36)^(E$7-$D$7)/1000</f>
        <v>0</v>
      </c>
      <c r="F96" s="223">
        <f>F45*'Usages industrie'!$P36*(1+'Usages industrie'!$Q36)^(F$7-$D$7)/1000</f>
        <v>0</v>
      </c>
      <c r="G96" s="223">
        <f>G45*'Usages industrie'!$P36*(1+'Usages industrie'!$Q36)^(G$7-$D$7)/1000</f>
        <v>0</v>
      </c>
      <c r="H96" s="223">
        <f>H45*'Usages industrie'!$P36*(1+'Usages industrie'!$Q36)^(H$7-$D$7)/1000</f>
        <v>0</v>
      </c>
      <c r="I96" s="223">
        <f>I45*'Usages industrie'!$P36*(1+'Usages industrie'!$Q36)^(I$7-$D$7)/1000</f>
        <v>0</v>
      </c>
      <c r="J96" s="223">
        <f>J45*'Usages industrie'!$P36*(1+'Usages industrie'!$Q36)^(J$7-$D$7)/1000</f>
        <v>0</v>
      </c>
      <c r="K96" s="223">
        <f>K45*'Usages industrie'!$P36*(1+'Usages industrie'!$Q36)^(K$7-$D$7)/1000</f>
        <v>0</v>
      </c>
      <c r="L96" s="223">
        <f>L45*'Usages industrie'!$P36*(1+'Usages industrie'!$Q36)^(L$7-$D$7)/1000</f>
        <v>0</v>
      </c>
      <c r="M96" s="223">
        <f>M45*'Usages industrie'!$P36*(1+'Usages industrie'!$Q36)^(M$7-$D$7)/1000</f>
        <v>0</v>
      </c>
      <c r="N96" s="223">
        <f>N45*'Usages industrie'!$P36*(1+'Usages industrie'!$Q36)^(N$7-$D$7)/1000</f>
        <v>0</v>
      </c>
      <c r="O96" s="223">
        <f>O45*'Usages industrie'!$P36*(1+'Usages industrie'!$Q36)^(O$7-$D$7)/1000</f>
        <v>0</v>
      </c>
      <c r="P96" s="223">
        <f>P45*'Usages industrie'!$P36*(1+'Usages industrie'!$Q36)^(P$7-$D$7)/1000</f>
        <v>0</v>
      </c>
      <c r="Q96" s="223">
        <f>Q45*'Usages industrie'!$P36*(1+'Usages industrie'!$Q36)^(Q$7-$D$7)/1000</f>
        <v>0</v>
      </c>
      <c r="R96" s="223">
        <f>R45*'Usages industrie'!$P36*(1+'Usages industrie'!$Q36)^(R$7-$D$7)/1000</f>
        <v>0</v>
      </c>
    </row>
    <row r="97" spans="1:18" hidden="1" outlineLevel="2" x14ac:dyDescent="0.25">
      <c r="A97" s="222" t="str">
        <f>'Usages industrie'!A37</f>
        <v>Usage industriel n°34</v>
      </c>
      <c r="B97" s="222" t="s">
        <v>645</v>
      </c>
      <c r="C97" s="222"/>
      <c r="D97" s="223">
        <f>D46*'Usages industrie'!$P37*(1+'Usages industrie'!$Q37)^(D$7-$D$7)/1000</f>
        <v>0</v>
      </c>
      <c r="E97" s="223">
        <f>E46*'Usages industrie'!$P37*(1+'Usages industrie'!$Q37)^(E$7-$D$7)/1000</f>
        <v>0</v>
      </c>
      <c r="F97" s="223">
        <f>F46*'Usages industrie'!$P37*(1+'Usages industrie'!$Q37)^(F$7-$D$7)/1000</f>
        <v>0</v>
      </c>
      <c r="G97" s="223">
        <f>G46*'Usages industrie'!$P37*(1+'Usages industrie'!$Q37)^(G$7-$D$7)/1000</f>
        <v>0</v>
      </c>
      <c r="H97" s="223">
        <f>H46*'Usages industrie'!$P37*(1+'Usages industrie'!$Q37)^(H$7-$D$7)/1000</f>
        <v>0</v>
      </c>
      <c r="I97" s="223">
        <f>I46*'Usages industrie'!$P37*(1+'Usages industrie'!$Q37)^(I$7-$D$7)/1000</f>
        <v>0</v>
      </c>
      <c r="J97" s="223">
        <f>J46*'Usages industrie'!$P37*(1+'Usages industrie'!$Q37)^(J$7-$D$7)/1000</f>
        <v>0</v>
      </c>
      <c r="K97" s="223">
        <f>K46*'Usages industrie'!$P37*(1+'Usages industrie'!$Q37)^(K$7-$D$7)/1000</f>
        <v>0</v>
      </c>
      <c r="L97" s="223">
        <f>L46*'Usages industrie'!$P37*(1+'Usages industrie'!$Q37)^(L$7-$D$7)/1000</f>
        <v>0</v>
      </c>
      <c r="M97" s="223">
        <f>M46*'Usages industrie'!$P37*(1+'Usages industrie'!$Q37)^(M$7-$D$7)/1000</f>
        <v>0</v>
      </c>
      <c r="N97" s="223">
        <f>N46*'Usages industrie'!$P37*(1+'Usages industrie'!$Q37)^(N$7-$D$7)/1000</f>
        <v>0</v>
      </c>
      <c r="O97" s="223">
        <f>O46*'Usages industrie'!$P37*(1+'Usages industrie'!$Q37)^(O$7-$D$7)/1000</f>
        <v>0</v>
      </c>
      <c r="P97" s="223">
        <f>P46*'Usages industrie'!$P37*(1+'Usages industrie'!$Q37)^(P$7-$D$7)/1000</f>
        <v>0</v>
      </c>
      <c r="Q97" s="223">
        <f>Q46*'Usages industrie'!$P37*(1+'Usages industrie'!$Q37)^(Q$7-$D$7)/1000</f>
        <v>0</v>
      </c>
      <c r="R97" s="223">
        <f>R46*'Usages industrie'!$P37*(1+'Usages industrie'!$Q37)^(R$7-$D$7)/1000</f>
        <v>0</v>
      </c>
    </row>
    <row r="98" spans="1:18" hidden="1" outlineLevel="2" x14ac:dyDescent="0.25">
      <c r="A98" s="222" t="str">
        <f>'Usages industrie'!A38</f>
        <v>Usage industriel n°35</v>
      </c>
      <c r="B98" s="222" t="s">
        <v>645</v>
      </c>
      <c r="C98" s="222"/>
      <c r="D98" s="223">
        <f>D47*'Usages industrie'!$P38*(1+'Usages industrie'!$Q38)^(D$7-$D$7)/1000</f>
        <v>0</v>
      </c>
      <c r="E98" s="223">
        <f>E47*'Usages industrie'!$P38*(1+'Usages industrie'!$Q38)^(E$7-$D$7)/1000</f>
        <v>0</v>
      </c>
      <c r="F98" s="223">
        <f>F47*'Usages industrie'!$P38*(1+'Usages industrie'!$Q38)^(F$7-$D$7)/1000</f>
        <v>0</v>
      </c>
      <c r="G98" s="223">
        <f>G47*'Usages industrie'!$P38*(1+'Usages industrie'!$Q38)^(G$7-$D$7)/1000</f>
        <v>0</v>
      </c>
      <c r="H98" s="223">
        <f>H47*'Usages industrie'!$P38*(1+'Usages industrie'!$Q38)^(H$7-$D$7)/1000</f>
        <v>0</v>
      </c>
      <c r="I98" s="223">
        <f>I47*'Usages industrie'!$P38*(1+'Usages industrie'!$Q38)^(I$7-$D$7)/1000</f>
        <v>0</v>
      </c>
      <c r="J98" s="223">
        <f>J47*'Usages industrie'!$P38*(1+'Usages industrie'!$Q38)^(J$7-$D$7)/1000</f>
        <v>0</v>
      </c>
      <c r="K98" s="223">
        <f>K47*'Usages industrie'!$P38*(1+'Usages industrie'!$Q38)^(K$7-$D$7)/1000</f>
        <v>0</v>
      </c>
      <c r="L98" s="223">
        <f>L47*'Usages industrie'!$P38*(1+'Usages industrie'!$Q38)^(L$7-$D$7)/1000</f>
        <v>0</v>
      </c>
      <c r="M98" s="223">
        <f>M47*'Usages industrie'!$P38*(1+'Usages industrie'!$Q38)^(M$7-$D$7)/1000</f>
        <v>0</v>
      </c>
      <c r="N98" s="223">
        <f>N47*'Usages industrie'!$P38*(1+'Usages industrie'!$Q38)^(N$7-$D$7)/1000</f>
        <v>0</v>
      </c>
      <c r="O98" s="223">
        <f>O47*'Usages industrie'!$P38*(1+'Usages industrie'!$Q38)^(O$7-$D$7)/1000</f>
        <v>0</v>
      </c>
      <c r="P98" s="223">
        <f>P47*'Usages industrie'!$P38*(1+'Usages industrie'!$Q38)^(P$7-$D$7)/1000</f>
        <v>0</v>
      </c>
      <c r="Q98" s="223">
        <f>Q47*'Usages industrie'!$P38*(1+'Usages industrie'!$Q38)^(Q$7-$D$7)/1000</f>
        <v>0</v>
      </c>
      <c r="R98" s="223">
        <f>R47*'Usages industrie'!$P38*(1+'Usages industrie'!$Q38)^(R$7-$D$7)/1000</f>
        <v>0</v>
      </c>
    </row>
    <row r="99" spans="1:18" hidden="1" outlineLevel="2" x14ac:dyDescent="0.25">
      <c r="A99" s="222" t="str">
        <f>'Usages industrie'!A39</f>
        <v>Usage industriel n°36</v>
      </c>
      <c r="B99" s="222" t="s">
        <v>645</v>
      </c>
      <c r="C99" s="222"/>
      <c r="D99" s="223">
        <f>D48*'Usages industrie'!$P39*(1+'Usages industrie'!$Q39)^(D$7-$D$7)/1000</f>
        <v>0</v>
      </c>
      <c r="E99" s="223">
        <f>E48*'Usages industrie'!$P39*(1+'Usages industrie'!$Q39)^(E$7-$D$7)/1000</f>
        <v>0</v>
      </c>
      <c r="F99" s="223">
        <f>F48*'Usages industrie'!$P39*(1+'Usages industrie'!$Q39)^(F$7-$D$7)/1000</f>
        <v>0</v>
      </c>
      <c r="G99" s="223">
        <f>G48*'Usages industrie'!$P39*(1+'Usages industrie'!$Q39)^(G$7-$D$7)/1000</f>
        <v>0</v>
      </c>
      <c r="H99" s="223">
        <f>H48*'Usages industrie'!$P39*(1+'Usages industrie'!$Q39)^(H$7-$D$7)/1000</f>
        <v>0</v>
      </c>
      <c r="I99" s="223">
        <f>I48*'Usages industrie'!$P39*(1+'Usages industrie'!$Q39)^(I$7-$D$7)/1000</f>
        <v>0</v>
      </c>
      <c r="J99" s="223">
        <f>J48*'Usages industrie'!$P39*(1+'Usages industrie'!$Q39)^(J$7-$D$7)/1000</f>
        <v>0</v>
      </c>
      <c r="K99" s="223">
        <f>K48*'Usages industrie'!$P39*(1+'Usages industrie'!$Q39)^(K$7-$D$7)/1000</f>
        <v>0</v>
      </c>
      <c r="L99" s="223">
        <f>L48*'Usages industrie'!$P39*(1+'Usages industrie'!$Q39)^(L$7-$D$7)/1000</f>
        <v>0</v>
      </c>
      <c r="M99" s="223">
        <f>M48*'Usages industrie'!$P39*(1+'Usages industrie'!$Q39)^(M$7-$D$7)/1000</f>
        <v>0</v>
      </c>
      <c r="N99" s="223">
        <f>N48*'Usages industrie'!$P39*(1+'Usages industrie'!$Q39)^(N$7-$D$7)/1000</f>
        <v>0</v>
      </c>
      <c r="O99" s="223">
        <f>O48*'Usages industrie'!$P39*(1+'Usages industrie'!$Q39)^(O$7-$D$7)/1000</f>
        <v>0</v>
      </c>
      <c r="P99" s="223">
        <f>P48*'Usages industrie'!$P39*(1+'Usages industrie'!$Q39)^(P$7-$D$7)/1000</f>
        <v>0</v>
      </c>
      <c r="Q99" s="223">
        <f>Q48*'Usages industrie'!$P39*(1+'Usages industrie'!$Q39)^(Q$7-$D$7)/1000</f>
        <v>0</v>
      </c>
      <c r="R99" s="223">
        <f>R48*'Usages industrie'!$P39*(1+'Usages industrie'!$Q39)^(R$7-$D$7)/1000</f>
        <v>0</v>
      </c>
    </row>
    <row r="100" spans="1:18" hidden="1" outlineLevel="2" x14ac:dyDescent="0.25">
      <c r="A100" s="222" t="str">
        <f>'Usages industrie'!A40</f>
        <v>Usage industriel n°37</v>
      </c>
      <c r="B100" s="222" t="s">
        <v>645</v>
      </c>
      <c r="C100" s="222"/>
      <c r="D100" s="223">
        <f>D49*'Usages industrie'!$P40*(1+'Usages industrie'!$Q40)^(D$7-$D$7)/1000</f>
        <v>0</v>
      </c>
      <c r="E100" s="223">
        <f>E49*'Usages industrie'!$P40*(1+'Usages industrie'!$Q40)^(E$7-$D$7)/1000</f>
        <v>0</v>
      </c>
      <c r="F100" s="223">
        <f>F49*'Usages industrie'!$P40*(1+'Usages industrie'!$Q40)^(F$7-$D$7)/1000</f>
        <v>0</v>
      </c>
      <c r="G100" s="223">
        <f>G49*'Usages industrie'!$P40*(1+'Usages industrie'!$Q40)^(G$7-$D$7)/1000</f>
        <v>0</v>
      </c>
      <c r="H100" s="223">
        <f>H49*'Usages industrie'!$P40*(1+'Usages industrie'!$Q40)^(H$7-$D$7)/1000</f>
        <v>0</v>
      </c>
      <c r="I100" s="223">
        <f>I49*'Usages industrie'!$P40*(1+'Usages industrie'!$Q40)^(I$7-$D$7)/1000</f>
        <v>0</v>
      </c>
      <c r="J100" s="223">
        <f>J49*'Usages industrie'!$P40*(1+'Usages industrie'!$Q40)^(J$7-$D$7)/1000</f>
        <v>0</v>
      </c>
      <c r="K100" s="223">
        <f>K49*'Usages industrie'!$P40*(1+'Usages industrie'!$Q40)^(K$7-$D$7)/1000</f>
        <v>0</v>
      </c>
      <c r="L100" s="223">
        <f>L49*'Usages industrie'!$P40*(1+'Usages industrie'!$Q40)^(L$7-$D$7)/1000</f>
        <v>0</v>
      </c>
      <c r="M100" s="223">
        <f>M49*'Usages industrie'!$P40*(1+'Usages industrie'!$Q40)^(M$7-$D$7)/1000</f>
        <v>0</v>
      </c>
      <c r="N100" s="223">
        <f>N49*'Usages industrie'!$P40*(1+'Usages industrie'!$Q40)^(N$7-$D$7)/1000</f>
        <v>0</v>
      </c>
      <c r="O100" s="223">
        <f>O49*'Usages industrie'!$P40*(1+'Usages industrie'!$Q40)^(O$7-$D$7)/1000</f>
        <v>0</v>
      </c>
      <c r="P100" s="223">
        <f>P49*'Usages industrie'!$P40*(1+'Usages industrie'!$Q40)^(P$7-$D$7)/1000</f>
        <v>0</v>
      </c>
      <c r="Q100" s="223">
        <f>Q49*'Usages industrie'!$P40*(1+'Usages industrie'!$Q40)^(Q$7-$D$7)/1000</f>
        <v>0</v>
      </c>
      <c r="R100" s="223">
        <f>R49*'Usages industrie'!$P40*(1+'Usages industrie'!$Q40)^(R$7-$D$7)/1000</f>
        <v>0</v>
      </c>
    </row>
    <row r="101" spans="1:18" hidden="1" outlineLevel="2" x14ac:dyDescent="0.25">
      <c r="A101" s="222" t="str">
        <f>'Usages industrie'!A41</f>
        <v>Usage industriel n°38</v>
      </c>
      <c r="B101" s="222" t="s">
        <v>645</v>
      </c>
      <c r="C101" s="222"/>
      <c r="D101" s="223">
        <f>D50*'Usages industrie'!$P41*(1+'Usages industrie'!$Q41)^(D$7-$D$7)/1000</f>
        <v>0</v>
      </c>
      <c r="E101" s="223">
        <f>E50*'Usages industrie'!$P41*(1+'Usages industrie'!$Q41)^(E$7-$D$7)/1000</f>
        <v>0</v>
      </c>
      <c r="F101" s="223">
        <f>F50*'Usages industrie'!$P41*(1+'Usages industrie'!$Q41)^(F$7-$D$7)/1000</f>
        <v>0</v>
      </c>
      <c r="G101" s="223">
        <f>G50*'Usages industrie'!$P41*(1+'Usages industrie'!$Q41)^(G$7-$D$7)/1000</f>
        <v>0</v>
      </c>
      <c r="H101" s="223">
        <f>H50*'Usages industrie'!$P41*(1+'Usages industrie'!$Q41)^(H$7-$D$7)/1000</f>
        <v>0</v>
      </c>
      <c r="I101" s="223">
        <f>I50*'Usages industrie'!$P41*(1+'Usages industrie'!$Q41)^(I$7-$D$7)/1000</f>
        <v>0</v>
      </c>
      <c r="J101" s="223">
        <f>J50*'Usages industrie'!$P41*(1+'Usages industrie'!$Q41)^(J$7-$D$7)/1000</f>
        <v>0</v>
      </c>
      <c r="K101" s="223">
        <f>K50*'Usages industrie'!$P41*(1+'Usages industrie'!$Q41)^(K$7-$D$7)/1000</f>
        <v>0</v>
      </c>
      <c r="L101" s="223">
        <f>L50*'Usages industrie'!$P41*(1+'Usages industrie'!$Q41)^(L$7-$D$7)/1000</f>
        <v>0</v>
      </c>
      <c r="M101" s="223">
        <f>M50*'Usages industrie'!$P41*(1+'Usages industrie'!$Q41)^(M$7-$D$7)/1000</f>
        <v>0</v>
      </c>
      <c r="N101" s="223">
        <f>N50*'Usages industrie'!$P41*(1+'Usages industrie'!$Q41)^(N$7-$D$7)/1000</f>
        <v>0</v>
      </c>
      <c r="O101" s="223">
        <f>O50*'Usages industrie'!$P41*(1+'Usages industrie'!$Q41)^(O$7-$D$7)/1000</f>
        <v>0</v>
      </c>
      <c r="P101" s="223">
        <f>P50*'Usages industrie'!$P41*(1+'Usages industrie'!$Q41)^(P$7-$D$7)/1000</f>
        <v>0</v>
      </c>
      <c r="Q101" s="223">
        <f>Q50*'Usages industrie'!$P41*(1+'Usages industrie'!$Q41)^(Q$7-$D$7)/1000</f>
        <v>0</v>
      </c>
      <c r="R101" s="223">
        <f>R50*'Usages industrie'!$P41*(1+'Usages industrie'!$Q41)^(R$7-$D$7)/1000</f>
        <v>0</v>
      </c>
    </row>
    <row r="102" spans="1:18" hidden="1" outlineLevel="2" x14ac:dyDescent="0.25">
      <c r="A102" s="222" t="str">
        <f>'Usages industrie'!A42</f>
        <v>Usage industriel n°39</v>
      </c>
      <c r="B102" s="222" t="s">
        <v>645</v>
      </c>
      <c r="C102" s="222"/>
      <c r="D102" s="223">
        <f>D51*'Usages industrie'!$P42*(1+'Usages industrie'!$Q42)^(D$7-$D$7)/1000</f>
        <v>0</v>
      </c>
      <c r="E102" s="223">
        <f>E51*'Usages industrie'!$P42*(1+'Usages industrie'!$Q42)^(E$7-$D$7)/1000</f>
        <v>0</v>
      </c>
      <c r="F102" s="223">
        <f>F51*'Usages industrie'!$P42*(1+'Usages industrie'!$Q42)^(F$7-$D$7)/1000</f>
        <v>0</v>
      </c>
      <c r="G102" s="223">
        <f>G51*'Usages industrie'!$P42*(1+'Usages industrie'!$Q42)^(G$7-$D$7)/1000</f>
        <v>0</v>
      </c>
      <c r="H102" s="223">
        <f>H51*'Usages industrie'!$P42*(1+'Usages industrie'!$Q42)^(H$7-$D$7)/1000</f>
        <v>0</v>
      </c>
      <c r="I102" s="223">
        <f>I51*'Usages industrie'!$P42*(1+'Usages industrie'!$Q42)^(I$7-$D$7)/1000</f>
        <v>0</v>
      </c>
      <c r="J102" s="223">
        <f>J51*'Usages industrie'!$P42*(1+'Usages industrie'!$Q42)^(J$7-$D$7)/1000</f>
        <v>0</v>
      </c>
      <c r="K102" s="223">
        <f>K51*'Usages industrie'!$P42*(1+'Usages industrie'!$Q42)^(K$7-$D$7)/1000</f>
        <v>0</v>
      </c>
      <c r="L102" s="223">
        <f>L51*'Usages industrie'!$P42*(1+'Usages industrie'!$Q42)^(L$7-$D$7)/1000</f>
        <v>0</v>
      </c>
      <c r="M102" s="223">
        <f>M51*'Usages industrie'!$P42*(1+'Usages industrie'!$Q42)^(M$7-$D$7)/1000</f>
        <v>0</v>
      </c>
      <c r="N102" s="223">
        <f>N51*'Usages industrie'!$P42*(1+'Usages industrie'!$Q42)^(N$7-$D$7)/1000</f>
        <v>0</v>
      </c>
      <c r="O102" s="223">
        <f>O51*'Usages industrie'!$P42*(1+'Usages industrie'!$Q42)^(O$7-$D$7)/1000</f>
        <v>0</v>
      </c>
      <c r="P102" s="223">
        <f>P51*'Usages industrie'!$P42*(1+'Usages industrie'!$Q42)^(P$7-$D$7)/1000</f>
        <v>0</v>
      </c>
      <c r="Q102" s="223">
        <f>Q51*'Usages industrie'!$P42*(1+'Usages industrie'!$Q42)^(Q$7-$D$7)/1000</f>
        <v>0</v>
      </c>
      <c r="R102" s="223">
        <f>R51*'Usages industrie'!$P42*(1+'Usages industrie'!$Q42)^(R$7-$D$7)/1000</f>
        <v>0</v>
      </c>
    </row>
    <row r="103" spans="1:18" hidden="1" outlineLevel="2" x14ac:dyDescent="0.25">
      <c r="A103" s="222" t="str">
        <f>'Usages industrie'!A43</f>
        <v>Usage industriel n°40</v>
      </c>
      <c r="B103" s="222" t="s">
        <v>645</v>
      </c>
      <c r="C103" s="222"/>
      <c r="D103" s="223">
        <f>D52*'Usages industrie'!$P43*(1+'Usages industrie'!$Q43)^(D$7-$D$7)/1000</f>
        <v>0</v>
      </c>
      <c r="E103" s="223">
        <f>E52*'Usages industrie'!$P43*(1+'Usages industrie'!$Q43)^(E$7-$D$7)/1000</f>
        <v>0</v>
      </c>
      <c r="F103" s="223">
        <f>F52*'Usages industrie'!$P43*(1+'Usages industrie'!$Q43)^(F$7-$D$7)/1000</f>
        <v>0</v>
      </c>
      <c r="G103" s="223">
        <f>G52*'Usages industrie'!$P43*(1+'Usages industrie'!$Q43)^(G$7-$D$7)/1000</f>
        <v>0</v>
      </c>
      <c r="H103" s="223">
        <f>H52*'Usages industrie'!$P43*(1+'Usages industrie'!$Q43)^(H$7-$D$7)/1000</f>
        <v>0</v>
      </c>
      <c r="I103" s="223">
        <f>I52*'Usages industrie'!$P43*(1+'Usages industrie'!$Q43)^(I$7-$D$7)/1000</f>
        <v>0</v>
      </c>
      <c r="J103" s="223">
        <f>J52*'Usages industrie'!$P43*(1+'Usages industrie'!$Q43)^(J$7-$D$7)/1000</f>
        <v>0</v>
      </c>
      <c r="K103" s="223">
        <f>K52*'Usages industrie'!$P43*(1+'Usages industrie'!$Q43)^(K$7-$D$7)/1000</f>
        <v>0</v>
      </c>
      <c r="L103" s="223">
        <f>L52*'Usages industrie'!$P43*(1+'Usages industrie'!$Q43)^(L$7-$D$7)/1000</f>
        <v>0</v>
      </c>
      <c r="M103" s="223">
        <f>M52*'Usages industrie'!$P43*(1+'Usages industrie'!$Q43)^(M$7-$D$7)/1000</f>
        <v>0</v>
      </c>
      <c r="N103" s="223">
        <f>N52*'Usages industrie'!$P43*(1+'Usages industrie'!$Q43)^(N$7-$D$7)/1000</f>
        <v>0</v>
      </c>
      <c r="O103" s="223">
        <f>O52*'Usages industrie'!$P43*(1+'Usages industrie'!$Q43)^(O$7-$D$7)/1000</f>
        <v>0</v>
      </c>
      <c r="P103" s="223">
        <f>P52*'Usages industrie'!$P43*(1+'Usages industrie'!$Q43)^(P$7-$D$7)/1000</f>
        <v>0</v>
      </c>
      <c r="Q103" s="223">
        <f>Q52*'Usages industrie'!$P43*(1+'Usages industrie'!$Q43)^(Q$7-$D$7)/1000</f>
        <v>0</v>
      </c>
      <c r="R103" s="223">
        <f>R52*'Usages industrie'!$P43*(1+'Usages industrie'!$Q43)^(R$7-$D$7)/1000</f>
        <v>0</v>
      </c>
    </row>
    <row r="104" spans="1:18" hidden="1" outlineLevel="2" x14ac:dyDescent="0.25">
      <c r="A104" s="222" t="str">
        <f>'Usages industrie'!A44</f>
        <v>Usage industriel n°41</v>
      </c>
      <c r="B104" s="222" t="s">
        <v>645</v>
      </c>
      <c r="C104" s="222"/>
      <c r="D104" s="223">
        <f>D53*'Usages industrie'!$P44*(1+'Usages industrie'!$Q44)^(D$7-$D$7)/1000</f>
        <v>0</v>
      </c>
      <c r="E104" s="223">
        <f>E53*'Usages industrie'!$P44*(1+'Usages industrie'!$Q44)^(E$7-$D$7)/1000</f>
        <v>0</v>
      </c>
      <c r="F104" s="223">
        <f>F53*'Usages industrie'!$P44*(1+'Usages industrie'!$Q44)^(F$7-$D$7)/1000</f>
        <v>0</v>
      </c>
      <c r="G104" s="223">
        <f>G53*'Usages industrie'!$P44*(1+'Usages industrie'!$Q44)^(G$7-$D$7)/1000</f>
        <v>0</v>
      </c>
      <c r="H104" s="223">
        <f>H53*'Usages industrie'!$P44*(1+'Usages industrie'!$Q44)^(H$7-$D$7)/1000</f>
        <v>0</v>
      </c>
      <c r="I104" s="223">
        <f>I53*'Usages industrie'!$P44*(1+'Usages industrie'!$Q44)^(I$7-$D$7)/1000</f>
        <v>0</v>
      </c>
      <c r="J104" s="223">
        <f>J53*'Usages industrie'!$P44*(1+'Usages industrie'!$Q44)^(J$7-$D$7)/1000</f>
        <v>0</v>
      </c>
      <c r="K104" s="223">
        <f>K53*'Usages industrie'!$P44*(1+'Usages industrie'!$Q44)^(K$7-$D$7)/1000</f>
        <v>0</v>
      </c>
      <c r="L104" s="223">
        <f>L53*'Usages industrie'!$P44*(1+'Usages industrie'!$Q44)^(L$7-$D$7)/1000</f>
        <v>0</v>
      </c>
      <c r="M104" s="223">
        <f>M53*'Usages industrie'!$P44*(1+'Usages industrie'!$Q44)^(M$7-$D$7)/1000</f>
        <v>0</v>
      </c>
      <c r="N104" s="223">
        <f>N53*'Usages industrie'!$P44*(1+'Usages industrie'!$Q44)^(N$7-$D$7)/1000</f>
        <v>0</v>
      </c>
      <c r="O104" s="223">
        <f>O53*'Usages industrie'!$P44*(1+'Usages industrie'!$Q44)^(O$7-$D$7)/1000</f>
        <v>0</v>
      </c>
      <c r="P104" s="223">
        <f>P53*'Usages industrie'!$P44*(1+'Usages industrie'!$Q44)^(P$7-$D$7)/1000</f>
        <v>0</v>
      </c>
      <c r="Q104" s="223">
        <f>Q53*'Usages industrie'!$P44*(1+'Usages industrie'!$Q44)^(Q$7-$D$7)/1000</f>
        <v>0</v>
      </c>
      <c r="R104" s="223">
        <f>R53*'Usages industrie'!$P44*(1+'Usages industrie'!$Q44)^(R$7-$D$7)/1000</f>
        <v>0</v>
      </c>
    </row>
    <row r="105" spans="1:18" hidden="1" outlineLevel="2" x14ac:dyDescent="0.25">
      <c r="A105" s="222" t="str">
        <f>'Usages industrie'!A45</f>
        <v>Usage industriel n°42</v>
      </c>
      <c r="B105" s="222" t="s">
        <v>645</v>
      </c>
      <c r="C105" s="222"/>
      <c r="D105" s="223">
        <f>D54*'Usages industrie'!$P45*(1+'Usages industrie'!$Q45)^(D$7-$D$7)/1000</f>
        <v>0</v>
      </c>
      <c r="E105" s="223">
        <f>E54*'Usages industrie'!$P45*(1+'Usages industrie'!$Q45)^(E$7-$D$7)/1000</f>
        <v>0</v>
      </c>
      <c r="F105" s="223">
        <f>F54*'Usages industrie'!$P45*(1+'Usages industrie'!$Q45)^(F$7-$D$7)/1000</f>
        <v>0</v>
      </c>
      <c r="G105" s="223">
        <f>G54*'Usages industrie'!$P45*(1+'Usages industrie'!$Q45)^(G$7-$D$7)/1000</f>
        <v>0</v>
      </c>
      <c r="H105" s="223">
        <f>H54*'Usages industrie'!$P45*(1+'Usages industrie'!$Q45)^(H$7-$D$7)/1000</f>
        <v>0</v>
      </c>
      <c r="I105" s="223">
        <f>I54*'Usages industrie'!$P45*(1+'Usages industrie'!$Q45)^(I$7-$D$7)/1000</f>
        <v>0</v>
      </c>
      <c r="J105" s="223">
        <f>J54*'Usages industrie'!$P45*(1+'Usages industrie'!$Q45)^(J$7-$D$7)/1000</f>
        <v>0</v>
      </c>
      <c r="K105" s="223">
        <f>K54*'Usages industrie'!$P45*(1+'Usages industrie'!$Q45)^(K$7-$D$7)/1000</f>
        <v>0</v>
      </c>
      <c r="L105" s="223">
        <f>L54*'Usages industrie'!$P45*(1+'Usages industrie'!$Q45)^(L$7-$D$7)/1000</f>
        <v>0</v>
      </c>
      <c r="M105" s="223">
        <f>M54*'Usages industrie'!$P45*(1+'Usages industrie'!$Q45)^(M$7-$D$7)/1000</f>
        <v>0</v>
      </c>
      <c r="N105" s="223">
        <f>N54*'Usages industrie'!$P45*(1+'Usages industrie'!$Q45)^(N$7-$D$7)/1000</f>
        <v>0</v>
      </c>
      <c r="O105" s="223">
        <f>O54*'Usages industrie'!$P45*(1+'Usages industrie'!$Q45)^(O$7-$D$7)/1000</f>
        <v>0</v>
      </c>
      <c r="P105" s="223">
        <f>P54*'Usages industrie'!$P45*(1+'Usages industrie'!$Q45)^(P$7-$D$7)/1000</f>
        <v>0</v>
      </c>
      <c r="Q105" s="223">
        <f>Q54*'Usages industrie'!$P45*(1+'Usages industrie'!$Q45)^(Q$7-$D$7)/1000</f>
        <v>0</v>
      </c>
      <c r="R105" s="223">
        <f>R54*'Usages industrie'!$P45*(1+'Usages industrie'!$Q45)^(R$7-$D$7)/1000</f>
        <v>0</v>
      </c>
    </row>
    <row r="106" spans="1:18" hidden="1" outlineLevel="2" x14ac:dyDescent="0.25">
      <c r="A106" s="222" t="str">
        <f>'Usages industrie'!A46</f>
        <v>Usage industriel n°43</v>
      </c>
      <c r="B106" s="222" t="s">
        <v>645</v>
      </c>
      <c r="C106" s="222"/>
      <c r="D106" s="223">
        <f>D55*'Usages industrie'!$P46*(1+'Usages industrie'!$Q46)^(D$7-$D$7)/1000</f>
        <v>0</v>
      </c>
      <c r="E106" s="223">
        <f>E55*'Usages industrie'!$P46*(1+'Usages industrie'!$Q46)^(E$7-$D$7)/1000</f>
        <v>0</v>
      </c>
      <c r="F106" s="223">
        <f>F55*'Usages industrie'!$P46*(1+'Usages industrie'!$Q46)^(F$7-$D$7)/1000</f>
        <v>0</v>
      </c>
      <c r="G106" s="223">
        <f>G55*'Usages industrie'!$P46*(1+'Usages industrie'!$Q46)^(G$7-$D$7)/1000</f>
        <v>0</v>
      </c>
      <c r="H106" s="223">
        <f>H55*'Usages industrie'!$P46*(1+'Usages industrie'!$Q46)^(H$7-$D$7)/1000</f>
        <v>0</v>
      </c>
      <c r="I106" s="223">
        <f>I55*'Usages industrie'!$P46*(1+'Usages industrie'!$Q46)^(I$7-$D$7)/1000</f>
        <v>0</v>
      </c>
      <c r="J106" s="223">
        <f>J55*'Usages industrie'!$P46*(1+'Usages industrie'!$Q46)^(J$7-$D$7)/1000</f>
        <v>0</v>
      </c>
      <c r="K106" s="223">
        <f>K55*'Usages industrie'!$P46*(1+'Usages industrie'!$Q46)^(K$7-$D$7)/1000</f>
        <v>0</v>
      </c>
      <c r="L106" s="223">
        <f>L55*'Usages industrie'!$P46*(1+'Usages industrie'!$Q46)^(L$7-$D$7)/1000</f>
        <v>0</v>
      </c>
      <c r="M106" s="223">
        <f>M55*'Usages industrie'!$P46*(1+'Usages industrie'!$Q46)^(M$7-$D$7)/1000</f>
        <v>0</v>
      </c>
      <c r="N106" s="223">
        <f>N55*'Usages industrie'!$P46*(1+'Usages industrie'!$Q46)^(N$7-$D$7)/1000</f>
        <v>0</v>
      </c>
      <c r="O106" s="223">
        <f>O55*'Usages industrie'!$P46*(1+'Usages industrie'!$Q46)^(O$7-$D$7)/1000</f>
        <v>0</v>
      </c>
      <c r="P106" s="223">
        <f>P55*'Usages industrie'!$P46*(1+'Usages industrie'!$Q46)^(P$7-$D$7)/1000</f>
        <v>0</v>
      </c>
      <c r="Q106" s="223">
        <f>Q55*'Usages industrie'!$P46*(1+'Usages industrie'!$Q46)^(Q$7-$D$7)/1000</f>
        <v>0</v>
      </c>
      <c r="R106" s="223">
        <f>R55*'Usages industrie'!$P46*(1+'Usages industrie'!$Q46)^(R$7-$D$7)/1000</f>
        <v>0</v>
      </c>
    </row>
    <row r="107" spans="1:18" hidden="1" outlineLevel="2" x14ac:dyDescent="0.25">
      <c r="A107" s="222" t="str">
        <f>'Usages industrie'!A47</f>
        <v>Usage industriel n°44</v>
      </c>
      <c r="B107" s="222" t="s">
        <v>645</v>
      </c>
      <c r="C107" s="222"/>
      <c r="D107" s="223">
        <f>D56*'Usages industrie'!$P47*(1+'Usages industrie'!$Q47)^(D$7-$D$7)/1000</f>
        <v>0</v>
      </c>
      <c r="E107" s="223">
        <f>E56*'Usages industrie'!$P47*(1+'Usages industrie'!$Q47)^(E$7-$D$7)/1000</f>
        <v>0</v>
      </c>
      <c r="F107" s="223">
        <f>F56*'Usages industrie'!$P47*(1+'Usages industrie'!$Q47)^(F$7-$D$7)/1000</f>
        <v>0</v>
      </c>
      <c r="G107" s="223">
        <f>G56*'Usages industrie'!$P47*(1+'Usages industrie'!$Q47)^(G$7-$D$7)/1000</f>
        <v>0</v>
      </c>
      <c r="H107" s="223">
        <f>H56*'Usages industrie'!$P47*(1+'Usages industrie'!$Q47)^(H$7-$D$7)/1000</f>
        <v>0</v>
      </c>
      <c r="I107" s="223">
        <f>I56*'Usages industrie'!$P47*(1+'Usages industrie'!$Q47)^(I$7-$D$7)/1000</f>
        <v>0</v>
      </c>
      <c r="J107" s="223">
        <f>J56*'Usages industrie'!$P47*(1+'Usages industrie'!$Q47)^(J$7-$D$7)/1000</f>
        <v>0</v>
      </c>
      <c r="K107" s="223">
        <f>K56*'Usages industrie'!$P47*(1+'Usages industrie'!$Q47)^(K$7-$D$7)/1000</f>
        <v>0</v>
      </c>
      <c r="L107" s="223">
        <f>L56*'Usages industrie'!$P47*(1+'Usages industrie'!$Q47)^(L$7-$D$7)/1000</f>
        <v>0</v>
      </c>
      <c r="M107" s="223">
        <f>M56*'Usages industrie'!$P47*(1+'Usages industrie'!$Q47)^(M$7-$D$7)/1000</f>
        <v>0</v>
      </c>
      <c r="N107" s="223">
        <f>N56*'Usages industrie'!$P47*(1+'Usages industrie'!$Q47)^(N$7-$D$7)/1000</f>
        <v>0</v>
      </c>
      <c r="O107" s="223">
        <f>O56*'Usages industrie'!$P47*(1+'Usages industrie'!$Q47)^(O$7-$D$7)/1000</f>
        <v>0</v>
      </c>
      <c r="P107" s="223">
        <f>P56*'Usages industrie'!$P47*(1+'Usages industrie'!$Q47)^(P$7-$D$7)/1000</f>
        <v>0</v>
      </c>
      <c r="Q107" s="223">
        <f>Q56*'Usages industrie'!$P47*(1+'Usages industrie'!$Q47)^(Q$7-$D$7)/1000</f>
        <v>0</v>
      </c>
      <c r="R107" s="223">
        <f>R56*'Usages industrie'!$P47*(1+'Usages industrie'!$Q47)^(R$7-$D$7)/1000</f>
        <v>0</v>
      </c>
    </row>
    <row r="108" spans="1:18" hidden="1" outlineLevel="2" x14ac:dyDescent="0.25">
      <c r="A108" s="222" t="str">
        <f>'Usages industrie'!A48</f>
        <v>Usage industriel n°45</v>
      </c>
      <c r="B108" s="222" t="s">
        <v>645</v>
      </c>
      <c r="C108" s="222"/>
      <c r="D108" s="223">
        <f>D57*'Usages industrie'!$P48*(1+'Usages industrie'!$Q48)^(D$7-$D$7)/1000</f>
        <v>0</v>
      </c>
      <c r="E108" s="223">
        <f>E57*'Usages industrie'!$P48*(1+'Usages industrie'!$Q48)^(E$7-$D$7)/1000</f>
        <v>0</v>
      </c>
      <c r="F108" s="223">
        <f>F57*'Usages industrie'!$P48*(1+'Usages industrie'!$Q48)^(F$7-$D$7)/1000</f>
        <v>0</v>
      </c>
      <c r="G108" s="223">
        <f>G57*'Usages industrie'!$P48*(1+'Usages industrie'!$Q48)^(G$7-$D$7)/1000</f>
        <v>0</v>
      </c>
      <c r="H108" s="223">
        <f>H57*'Usages industrie'!$P48*(1+'Usages industrie'!$Q48)^(H$7-$D$7)/1000</f>
        <v>0</v>
      </c>
      <c r="I108" s="223">
        <f>I57*'Usages industrie'!$P48*(1+'Usages industrie'!$Q48)^(I$7-$D$7)/1000</f>
        <v>0</v>
      </c>
      <c r="J108" s="223">
        <f>J57*'Usages industrie'!$P48*(1+'Usages industrie'!$Q48)^(J$7-$D$7)/1000</f>
        <v>0</v>
      </c>
      <c r="K108" s="223">
        <f>K57*'Usages industrie'!$P48*(1+'Usages industrie'!$Q48)^(K$7-$D$7)/1000</f>
        <v>0</v>
      </c>
      <c r="L108" s="223">
        <f>L57*'Usages industrie'!$P48*(1+'Usages industrie'!$Q48)^(L$7-$D$7)/1000</f>
        <v>0</v>
      </c>
      <c r="M108" s="223">
        <f>M57*'Usages industrie'!$P48*(1+'Usages industrie'!$Q48)^(M$7-$D$7)/1000</f>
        <v>0</v>
      </c>
      <c r="N108" s="223">
        <f>N57*'Usages industrie'!$P48*(1+'Usages industrie'!$Q48)^(N$7-$D$7)/1000</f>
        <v>0</v>
      </c>
      <c r="O108" s="223">
        <f>O57*'Usages industrie'!$P48*(1+'Usages industrie'!$Q48)^(O$7-$D$7)/1000</f>
        <v>0</v>
      </c>
      <c r="P108" s="223">
        <f>P57*'Usages industrie'!$P48*(1+'Usages industrie'!$Q48)^(P$7-$D$7)/1000</f>
        <v>0</v>
      </c>
      <c r="Q108" s="223">
        <f>Q57*'Usages industrie'!$P48*(1+'Usages industrie'!$Q48)^(Q$7-$D$7)/1000</f>
        <v>0</v>
      </c>
      <c r="R108" s="223">
        <f>R57*'Usages industrie'!$P48*(1+'Usages industrie'!$Q48)^(R$7-$D$7)/1000</f>
        <v>0</v>
      </c>
    </row>
    <row r="109" spans="1:18" hidden="1" outlineLevel="2" x14ac:dyDescent="0.25">
      <c r="A109" s="222" t="str">
        <f>'Usages industrie'!A49</f>
        <v>Usage industriel n°46</v>
      </c>
      <c r="B109" s="222" t="s">
        <v>645</v>
      </c>
      <c r="C109" s="222"/>
      <c r="D109" s="223">
        <f>D58*'Usages industrie'!$P49*(1+'Usages industrie'!$Q49)^(D$7-$D$7)/1000</f>
        <v>0</v>
      </c>
      <c r="E109" s="223">
        <f>E58*'Usages industrie'!$P49*(1+'Usages industrie'!$Q49)^(E$7-$D$7)/1000</f>
        <v>0</v>
      </c>
      <c r="F109" s="223">
        <f>F58*'Usages industrie'!$P49*(1+'Usages industrie'!$Q49)^(F$7-$D$7)/1000</f>
        <v>0</v>
      </c>
      <c r="G109" s="223">
        <f>G58*'Usages industrie'!$P49*(1+'Usages industrie'!$Q49)^(G$7-$D$7)/1000</f>
        <v>0</v>
      </c>
      <c r="H109" s="223">
        <f>H58*'Usages industrie'!$P49*(1+'Usages industrie'!$Q49)^(H$7-$D$7)/1000</f>
        <v>0</v>
      </c>
      <c r="I109" s="223">
        <f>I58*'Usages industrie'!$P49*(1+'Usages industrie'!$Q49)^(I$7-$D$7)/1000</f>
        <v>0</v>
      </c>
      <c r="J109" s="223">
        <f>J58*'Usages industrie'!$P49*(1+'Usages industrie'!$Q49)^(J$7-$D$7)/1000</f>
        <v>0</v>
      </c>
      <c r="K109" s="223">
        <f>K58*'Usages industrie'!$P49*(1+'Usages industrie'!$Q49)^(K$7-$D$7)/1000</f>
        <v>0</v>
      </c>
      <c r="L109" s="223">
        <f>L58*'Usages industrie'!$P49*(1+'Usages industrie'!$Q49)^(L$7-$D$7)/1000</f>
        <v>0</v>
      </c>
      <c r="M109" s="223">
        <f>M58*'Usages industrie'!$P49*(1+'Usages industrie'!$Q49)^(M$7-$D$7)/1000</f>
        <v>0</v>
      </c>
      <c r="N109" s="223">
        <f>N58*'Usages industrie'!$P49*(1+'Usages industrie'!$Q49)^(N$7-$D$7)/1000</f>
        <v>0</v>
      </c>
      <c r="O109" s="223">
        <f>O58*'Usages industrie'!$P49*(1+'Usages industrie'!$Q49)^(O$7-$D$7)/1000</f>
        <v>0</v>
      </c>
      <c r="P109" s="223">
        <f>P58*'Usages industrie'!$P49*(1+'Usages industrie'!$Q49)^(P$7-$D$7)/1000</f>
        <v>0</v>
      </c>
      <c r="Q109" s="223">
        <f>Q58*'Usages industrie'!$P49*(1+'Usages industrie'!$Q49)^(Q$7-$D$7)/1000</f>
        <v>0</v>
      </c>
      <c r="R109" s="223">
        <f>R58*'Usages industrie'!$P49*(1+'Usages industrie'!$Q49)^(R$7-$D$7)/1000</f>
        <v>0</v>
      </c>
    </row>
    <row r="110" spans="1:18" hidden="1" outlineLevel="2" x14ac:dyDescent="0.25">
      <c r="A110" s="222" t="str">
        <f>'Usages industrie'!A50</f>
        <v>Usage industriel n°47</v>
      </c>
      <c r="B110" s="222" t="s">
        <v>645</v>
      </c>
      <c r="C110" s="222"/>
      <c r="D110" s="223">
        <f>D59*'Usages industrie'!$P50*(1+'Usages industrie'!$Q50)^(D$7-$D$7)/1000</f>
        <v>0</v>
      </c>
      <c r="E110" s="223">
        <f>E59*'Usages industrie'!$P50*(1+'Usages industrie'!$Q50)^(E$7-$D$7)/1000</f>
        <v>0</v>
      </c>
      <c r="F110" s="223">
        <f>F59*'Usages industrie'!$P50*(1+'Usages industrie'!$Q50)^(F$7-$D$7)/1000</f>
        <v>0</v>
      </c>
      <c r="G110" s="223">
        <f>G59*'Usages industrie'!$P50*(1+'Usages industrie'!$Q50)^(G$7-$D$7)/1000</f>
        <v>0</v>
      </c>
      <c r="H110" s="223">
        <f>H59*'Usages industrie'!$P50*(1+'Usages industrie'!$Q50)^(H$7-$D$7)/1000</f>
        <v>0</v>
      </c>
      <c r="I110" s="223">
        <f>I59*'Usages industrie'!$P50*(1+'Usages industrie'!$Q50)^(I$7-$D$7)/1000</f>
        <v>0</v>
      </c>
      <c r="J110" s="223">
        <f>J59*'Usages industrie'!$P50*(1+'Usages industrie'!$Q50)^(J$7-$D$7)/1000</f>
        <v>0</v>
      </c>
      <c r="K110" s="223">
        <f>K59*'Usages industrie'!$P50*(1+'Usages industrie'!$Q50)^(K$7-$D$7)/1000</f>
        <v>0</v>
      </c>
      <c r="L110" s="223">
        <f>L59*'Usages industrie'!$P50*(1+'Usages industrie'!$Q50)^(L$7-$D$7)/1000</f>
        <v>0</v>
      </c>
      <c r="M110" s="223">
        <f>M59*'Usages industrie'!$P50*(1+'Usages industrie'!$Q50)^(M$7-$D$7)/1000</f>
        <v>0</v>
      </c>
      <c r="N110" s="223">
        <f>N59*'Usages industrie'!$P50*(1+'Usages industrie'!$Q50)^(N$7-$D$7)/1000</f>
        <v>0</v>
      </c>
      <c r="O110" s="223">
        <f>O59*'Usages industrie'!$P50*(1+'Usages industrie'!$Q50)^(O$7-$D$7)/1000</f>
        <v>0</v>
      </c>
      <c r="P110" s="223">
        <f>P59*'Usages industrie'!$P50*(1+'Usages industrie'!$Q50)^(P$7-$D$7)/1000</f>
        <v>0</v>
      </c>
      <c r="Q110" s="223">
        <f>Q59*'Usages industrie'!$P50*(1+'Usages industrie'!$Q50)^(Q$7-$D$7)/1000</f>
        <v>0</v>
      </c>
      <c r="R110" s="223">
        <f>R59*'Usages industrie'!$P50*(1+'Usages industrie'!$Q50)^(R$7-$D$7)/1000</f>
        <v>0</v>
      </c>
    </row>
    <row r="111" spans="1:18" hidden="1" outlineLevel="2" x14ac:dyDescent="0.25">
      <c r="A111" s="222" t="str">
        <f>'Usages industrie'!A51</f>
        <v>Usage industriel n°48</v>
      </c>
      <c r="B111" s="222" t="s">
        <v>645</v>
      </c>
      <c r="C111" s="222"/>
      <c r="D111" s="223">
        <f>D60*'Usages industrie'!$P51*(1+'Usages industrie'!$Q51)^(D$7-$D$7)/1000</f>
        <v>0</v>
      </c>
      <c r="E111" s="223">
        <f>E60*'Usages industrie'!$P51*(1+'Usages industrie'!$Q51)^(E$7-$D$7)/1000</f>
        <v>0</v>
      </c>
      <c r="F111" s="223">
        <f>F60*'Usages industrie'!$P51*(1+'Usages industrie'!$Q51)^(F$7-$D$7)/1000</f>
        <v>0</v>
      </c>
      <c r="G111" s="223">
        <f>G60*'Usages industrie'!$P51*(1+'Usages industrie'!$Q51)^(G$7-$D$7)/1000</f>
        <v>0</v>
      </c>
      <c r="H111" s="223">
        <f>H60*'Usages industrie'!$P51*(1+'Usages industrie'!$Q51)^(H$7-$D$7)/1000</f>
        <v>0</v>
      </c>
      <c r="I111" s="223">
        <f>I60*'Usages industrie'!$P51*(1+'Usages industrie'!$Q51)^(I$7-$D$7)/1000</f>
        <v>0</v>
      </c>
      <c r="J111" s="223">
        <f>J60*'Usages industrie'!$P51*(1+'Usages industrie'!$Q51)^(J$7-$D$7)/1000</f>
        <v>0</v>
      </c>
      <c r="K111" s="223">
        <f>K60*'Usages industrie'!$P51*(1+'Usages industrie'!$Q51)^(K$7-$D$7)/1000</f>
        <v>0</v>
      </c>
      <c r="L111" s="223">
        <f>L60*'Usages industrie'!$P51*(1+'Usages industrie'!$Q51)^(L$7-$D$7)/1000</f>
        <v>0</v>
      </c>
      <c r="M111" s="223">
        <f>M60*'Usages industrie'!$P51*(1+'Usages industrie'!$Q51)^(M$7-$D$7)/1000</f>
        <v>0</v>
      </c>
      <c r="N111" s="223">
        <f>N60*'Usages industrie'!$P51*(1+'Usages industrie'!$Q51)^(N$7-$D$7)/1000</f>
        <v>0</v>
      </c>
      <c r="O111" s="223">
        <f>O60*'Usages industrie'!$P51*(1+'Usages industrie'!$Q51)^(O$7-$D$7)/1000</f>
        <v>0</v>
      </c>
      <c r="P111" s="223">
        <f>P60*'Usages industrie'!$P51*(1+'Usages industrie'!$Q51)^(P$7-$D$7)/1000</f>
        <v>0</v>
      </c>
      <c r="Q111" s="223">
        <f>Q60*'Usages industrie'!$P51*(1+'Usages industrie'!$Q51)^(Q$7-$D$7)/1000</f>
        <v>0</v>
      </c>
      <c r="R111" s="223">
        <f>R60*'Usages industrie'!$P51*(1+'Usages industrie'!$Q51)^(R$7-$D$7)/1000</f>
        <v>0</v>
      </c>
    </row>
    <row r="112" spans="1:18" hidden="1" outlineLevel="2" x14ac:dyDescent="0.25">
      <c r="A112" s="222" t="str">
        <f>'Usages industrie'!A52</f>
        <v>Usage industriel n°49</v>
      </c>
      <c r="B112" s="222" t="s">
        <v>645</v>
      </c>
      <c r="C112" s="222"/>
      <c r="D112" s="223">
        <f>D61*'Usages industrie'!$P52*(1+'Usages industrie'!$Q52)^(D$7-$D$7)/1000</f>
        <v>0</v>
      </c>
      <c r="E112" s="223">
        <f>E61*'Usages industrie'!$P52*(1+'Usages industrie'!$Q52)^(E$7-$D$7)/1000</f>
        <v>0</v>
      </c>
      <c r="F112" s="223">
        <f>F61*'Usages industrie'!$P52*(1+'Usages industrie'!$Q52)^(F$7-$D$7)/1000</f>
        <v>0</v>
      </c>
      <c r="G112" s="223">
        <f>G61*'Usages industrie'!$P52*(1+'Usages industrie'!$Q52)^(G$7-$D$7)/1000</f>
        <v>0</v>
      </c>
      <c r="H112" s="223">
        <f>H61*'Usages industrie'!$P52*(1+'Usages industrie'!$Q52)^(H$7-$D$7)/1000</f>
        <v>0</v>
      </c>
      <c r="I112" s="223">
        <f>I61*'Usages industrie'!$P52*(1+'Usages industrie'!$Q52)^(I$7-$D$7)/1000</f>
        <v>0</v>
      </c>
      <c r="J112" s="223">
        <f>J61*'Usages industrie'!$P52*(1+'Usages industrie'!$Q52)^(J$7-$D$7)/1000</f>
        <v>0</v>
      </c>
      <c r="K112" s="223">
        <f>K61*'Usages industrie'!$P52*(1+'Usages industrie'!$Q52)^(K$7-$D$7)/1000</f>
        <v>0</v>
      </c>
      <c r="L112" s="223">
        <f>L61*'Usages industrie'!$P52*(1+'Usages industrie'!$Q52)^(L$7-$D$7)/1000</f>
        <v>0</v>
      </c>
      <c r="M112" s="223">
        <f>M61*'Usages industrie'!$P52*(1+'Usages industrie'!$Q52)^(M$7-$D$7)/1000</f>
        <v>0</v>
      </c>
      <c r="N112" s="223">
        <f>N61*'Usages industrie'!$P52*(1+'Usages industrie'!$Q52)^(N$7-$D$7)/1000</f>
        <v>0</v>
      </c>
      <c r="O112" s="223">
        <f>O61*'Usages industrie'!$P52*(1+'Usages industrie'!$Q52)^(O$7-$D$7)/1000</f>
        <v>0</v>
      </c>
      <c r="P112" s="223">
        <f>P61*'Usages industrie'!$P52*(1+'Usages industrie'!$Q52)^(P$7-$D$7)/1000</f>
        <v>0</v>
      </c>
      <c r="Q112" s="223">
        <f>Q61*'Usages industrie'!$P52*(1+'Usages industrie'!$Q52)^(Q$7-$D$7)/1000</f>
        <v>0</v>
      </c>
      <c r="R112" s="223">
        <f>R61*'Usages industrie'!$P52*(1+'Usages industrie'!$Q52)^(R$7-$D$7)/1000</f>
        <v>0</v>
      </c>
    </row>
    <row r="113" spans="1:18" hidden="1" outlineLevel="2" x14ac:dyDescent="0.25">
      <c r="A113" s="222" t="str">
        <f>'Usages industrie'!A53</f>
        <v>Usage industriel n°50</v>
      </c>
      <c r="B113" s="222" t="s">
        <v>645</v>
      </c>
      <c r="C113" s="222"/>
      <c r="D113" s="223">
        <f>D62*'Usages industrie'!$P53*(1+'Usages industrie'!$Q53)^(D$7-$D$7)/1000</f>
        <v>0</v>
      </c>
      <c r="E113" s="223">
        <f>E62*'Usages industrie'!$P53*(1+'Usages industrie'!$Q53)^(E$7-$D$7)/1000</f>
        <v>0</v>
      </c>
      <c r="F113" s="223">
        <f>F62*'Usages industrie'!$P53*(1+'Usages industrie'!$Q53)^(F$7-$D$7)/1000</f>
        <v>0</v>
      </c>
      <c r="G113" s="223">
        <f>G62*'Usages industrie'!$P53*(1+'Usages industrie'!$Q53)^(G$7-$D$7)/1000</f>
        <v>0</v>
      </c>
      <c r="H113" s="223">
        <f>H62*'Usages industrie'!$P53*(1+'Usages industrie'!$Q53)^(H$7-$D$7)/1000</f>
        <v>0</v>
      </c>
      <c r="I113" s="223">
        <f>I62*'Usages industrie'!$P53*(1+'Usages industrie'!$Q53)^(I$7-$D$7)/1000</f>
        <v>0</v>
      </c>
      <c r="J113" s="223">
        <f>J62*'Usages industrie'!$P53*(1+'Usages industrie'!$Q53)^(J$7-$D$7)/1000</f>
        <v>0</v>
      </c>
      <c r="K113" s="223">
        <f>K62*'Usages industrie'!$P53*(1+'Usages industrie'!$Q53)^(K$7-$D$7)/1000</f>
        <v>0</v>
      </c>
      <c r="L113" s="223">
        <f>L62*'Usages industrie'!$P53*(1+'Usages industrie'!$Q53)^(L$7-$D$7)/1000</f>
        <v>0</v>
      </c>
      <c r="M113" s="223">
        <f>M62*'Usages industrie'!$P53*(1+'Usages industrie'!$Q53)^(M$7-$D$7)/1000</f>
        <v>0</v>
      </c>
      <c r="N113" s="223">
        <f>N62*'Usages industrie'!$P53*(1+'Usages industrie'!$Q53)^(N$7-$D$7)/1000</f>
        <v>0</v>
      </c>
      <c r="O113" s="223">
        <f>O62*'Usages industrie'!$P53*(1+'Usages industrie'!$Q53)^(O$7-$D$7)/1000</f>
        <v>0</v>
      </c>
      <c r="P113" s="223">
        <f>P62*'Usages industrie'!$P53*(1+'Usages industrie'!$Q53)^(P$7-$D$7)/1000</f>
        <v>0</v>
      </c>
      <c r="Q113" s="223">
        <f>Q62*'Usages industrie'!$P53*(1+'Usages industrie'!$Q53)^(Q$7-$D$7)/1000</f>
        <v>0</v>
      </c>
      <c r="R113" s="223">
        <f>R62*'Usages industrie'!$P53*(1+'Usages industrie'!$Q53)^(R$7-$D$7)/1000</f>
        <v>0</v>
      </c>
    </row>
    <row r="114" spans="1:18" hidden="1" outlineLevel="1" collapsed="1" x14ac:dyDescent="0.25">
      <c r="A114" s="222" t="s">
        <v>655</v>
      </c>
      <c r="B114" s="222"/>
      <c r="C114" s="222"/>
      <c r="D114" s="223">
        <f t="shared" ref="D114:R114" si="6">SUM(D64:D113)</f>
        <v>0</v>
      </c>
      <c r="E114" s="223">
        <f t="shared" si="6"/>
        <v>0</v>
      </c>
      <c r="F114" s="223">
        <f t="shared" si="6"/>
        <v>0</v>
      </c>
      <c r="G114" s="223">
        <f t="shared" si="6"/>
        <v>0</v>
      </c>
      <c r="H114" s="223">
        <f t="shared" si="6"/>
        <v>0</v>
      </c>
      <c r="I114" s="223">
        <f t="shared" si="6"/>
        <v>0</v>
      </c>
      <c r="J114" s="223">
        <f t="shared" si="6"/>
        <v>0</v>
      </c>
      <c r="K114" s="223">
        <f t="shared" si="6"/>
        <v>0</v>
      </c>
      <c r="L114" s="223">
        <f t="shared" si="6"/>
        <v>0</v>
      </c>
      <c r="M114" s="223">
        <f t="shared" si="6"/>
        <v>0</v>
      </c>
      <c r="N114" s="223">
        <f t="shared" si="6"/>
        <v>0</v>
      </c>
      <c r="O114" s="223">
        <f t="shared" si="6"/>
        <v>0</v>
      </c>
      <c r="P114" s="223">
        <f t="shared" si="6"/>
        <v>0</v>
      </c>
      <c r="Q114" s="223">
        <f t="shared" si="6"/>
        <v>0</v>
      </c>
      <c r="R114" s="223">
        <f t="shared" si="6"/>
        <v>0</v>
      </c>
    </row>
    <row r="115" spans="1:18" hidden="1" outlineLevel="1" x14ac:dyDescent="0.25">
      <c r="A115" s="53" t="s">
        <v>651</v>
      </c>
      <c r="B115" s="53"/>
      <c r="C115" s="245"/>
      <c r="D115" s="244"/>
      <c r="E115" s="244"/>
      <c r="F115" s="244"/>
      <c r="G115" s="244"/>
      <c r="H115" s="244"/>
      <c r="I115" s="244"/>
      <c r="J115" s="244"/>
      <c r="K115" s="244"/>
      <c r="L115" s="244"/>
      <c r="M115" s="244"/>
      <c r="N115" s="244"/>
      <c r="O115" s="244"/>
      <c r="P115" s="244"/>
      <c r="Q115" s="244"/>
      <c r="R115" s="244"/>
    </row>
    <row r="116" spans="1:18" hidden="1" outlineLevel="1" x14ac:dyDescent="0.25">
      <c r="A116" s="53" t="s">
        <v>656</v>
      </c>
      <c r="B116" s="53"/>
      <c r="C116" s="245"/>
      <c r="D116" s="244"/>
      <c r="E116" s="244"/>
      <c r="F116" s="244"/>
      <c r="G116" s="244"/>
      <c r="H116" s="244"/>
      <c r="I116" s="244"/>
      <c r="J116" s="244"/>
      <c r="K116" s="244"/>
      <c r="L116" s="244"/>
      <c r="M116" s="244"/>
      <c r="N116" s="244"/>
      <c r="O116" s="244"/>
      <c r="P116" s="244"/>
      <c r="Q116" s="244"/>
      <c r="R116" s="244"/>
    </row>
    <row r="117" spans="1:18" hidden="1" outlineLevel="2" x14ac:dyDescent="0.25">
      <c r="A117" s="222" t="str">
        <f>'Usages mobilité'!A4</f>
        <v>Usage mobilité n°1</v>
      </c>
      <c r="B117" s="222" t="s">
        <v>41</v>
      </c>
      <c r="C117" s="222"/>
      <c r="D117" s="223">
        <f>IF(B$4&lt;&gt;"",IF(B$4='Usages mobilité'!BF4,'Usages mobilité'!BD4,0),0)</f>
        <v>0</v>
      </c>
      <c r="E117" s="223">
        <f t="shared" ref="E117:R126" si="7">$D117</f>
        <v>0</v>
      </c>
      <c r="F117" s="223">
        <f t="shared" si="7"/>
        <v>0</v>
      </c>
      <c r="G117" s="223">
        <f t="shared" si="7"/>
        <v>0</v>
      </c>
      <c r="H117" s="223">
        <f t="shared" si="7"/>
        <v>0</v>
      </c>
      <c r="I117" s="223">
        <f t="shared" si="7"/>
        <v>0</v>
      </c>
      <c r="J117" s="223">
        <f t="shared" si="7"/>
        <v>0</v>
      </c>
      <c r="K117" s="223">
        <f t="shared" si="7"/>
        <v>0</v>
      </c>
      <c r="L117" s="223">
        <f t="shared" si="7"/>
        <v>0</v>
      </c>
      <c r="M117" s="223">
        <f t="shared" si="7"/>
        <v>0</v>
      </c>
      <c r="N117" s="223">
        <f t="shared" si="7"/>
        <v>0</v>
      </c>
      <c r="O117" s="223">
        <f t="shared" si="7"/>
        <v>0</v>
      </c>
      <c r="P117" s="223">
        <f t="shared" si="7"/>
        <v>0</v>
      </c>
      <c r="Q117" s="223">
        <f t="shared" si="7"/>
        <v>0</v>
      </c>
      <c r="R117" s="223">
        <f t="shared" si="7"/>
        <v>0</v>
      </c>
    </row>
    <row r="118" spans="1:18" hidden="1" outlineLevel="2" x14ac:dyDescent="0.25">
      <c r="A118" s="222" t="str">
        <f>'Usages mobilité'!A5</f>
        <v>Usage mobilité n°2</v>
      </c>
      <c r="B118" s="222" t="s">
        <v>41</v>
      </c>
      <c r="C118" s="222"/>
      <c r="D118" s="223">
        <f>IF(B$4&lt;&gt;"",IF(B$4='Usages mobilité'!BF5,'Usages mobilité'!BD5,0),0)</f>
        <v>0</v>
      </c>
      <c r="E118" s="223">
        <f t="shared" si="7"/>
        <v>0</v>
      </c>
      <c r="F118" s="223">
        <f t="shared" si="7"/>
        <v>0</v>
      </c>
      <c r="G118" s="223">
        <f t="shared" si="7"/>
        <v>0</v>
      </c>
      <c r="H118" s="223">
        <f t="shared" si="7"/>
        <v>0</v>
      </c>
      <c r="I118" s="223">
        <f t="shared" si="7"/>
        <v>0</v>
      </c>
      <c r="J118" s="223">
        <f t="shared" si="7"/>
        <v>0</v>
      </c>
      <c r="K118" s="223">
        <f t="shared" si="7"/>
        <v>0</v>
      </c>
      <c r="L118" s="223">
        <f t="shared" si="7"/>
        <v>0</v>
      </c>
      <c r="M118" s="223">
        <f t="shared" si="7"/>
        <v>0</v>
      </c>
      <c r="N118" s="223">
        <f t="shared" si="7"/>
        <v>0</v>
      </c>
      <c r="O118" s="223">
        <f t="shared" si="7"/>
        <v>0</v>
      </c>
      <c r="P118" s="223">
        <f t="shared" si="7"/>
        <v>0</v>
      </c>
      <c r="Q118" s="223">
        <f t="shared" si="7"/>
        <v>0</v>
      </c>
      <c r="R118" s="223">
        <f t="shared" si="7"/>
        <v>0</v>
      </c>
    </row>
    <row r="119" spans="1:18" hidden="1" outlineLevel="2" x14ac:dyDescent="0.25">
      <c r="A119" s="222" t="str">
        <f>'Usages mobilité'!A6</f>
        <v>Usage mobilité n°3</v>
      </c>
      <c r="B119" s="222" t="s">
        <v>41</v>
      </c>
      <c r="C119" s="222"/>
      <c r="D119" s="223">
        <f>IF(B$4&lt;&gt;"",IF(B$4='Usages mobilité'!BF6,'Usages mobilité'!BD6,0),0)</f>
        <v>0</v>
      </c>
      <c r="E119" s="223">
        <f t="shared" si="7"/>
        <v>0</v>
      </c>
      <c r="F119" s="223">
        <f t="shared" si="7"/>
        <v>0</v>
      </c>
      <c r="G119" s="223">
        <f t="shared" si="7"/>
        <v>0</v>
      </c>
      <c r="H119" s="223">
        <f t="shared" si="7"/>
        <v>0</v>
      </c>
      <c r="I119" s="223">
        <f t="shared" si="7"/>
        <v>0</v>
      </c>
      <c r="J119" s="223">
        <f t="shared" si="7"/>
        <v>0</v>
      </c>
      <c r="K119" s="223">
        <f t="shared" si="7"/>
        <v>0</v>
      </c>
      <c r="L119" s="223">
        <f t="shared" si="7"/>
        <v>0</v>
      </c>
      <c r="M119" s="223">
        <f t="shared" si="7"/>
        <v>0</v>
      </c>
      <c r="N119" s="223">
        <f t="shared" si="7"/>
        <v>0</v>
      </c>
      <c r="O119" s="223">
        <f t="shared" si="7"/>
        <v>0</v>
      </c>
      <c r="P119" s="223">
        <f t="shared" si="7"/>
        <v>0</v>
      </c>
      <c r="Q119" s="223">
        <f t="shared" si="7"/>
        <v>0</v>
      </c>
      <c r="R119" s="223">
        <f t="shared" si="7"/>
        <v>0</v>
      </c>
    </row>
    <row r="120" spans="1:18" hidden="1" outlineLevel="2" x14ac:dyDescent="0.25">
      <c r="A120" s="222" t="str">
        <f>'Usages mobilité'!A7</f>
        <v>Usage mobilité n°4</v>
      </c>
      <c r="B120" s="222" t="s">
        <v>41</v>
      </c>
      <c r="C120" s="222"/>
      <c r="D120" s="223">
        <f>IF(B$4&lt;&gt;"",IF(B$4='Usages mobilité'!BF7,'Usages mobilité'!BD7,0),0)</f>
        <v>0</v>
      </c>
      <c r="E120" s="223">
        <f t="shared" si="7"/>
        <v>0</v>
      </c>
      <c r="F120" s="223">
        <f t="shared" si="7"/>
        <v>0</v>
      </c>
      <c r="G120" s="223">
        <f t="shared" si="7"/>
        <v>0</v>
      </c>
      <c r="H120" s="223">
        <f t="shared" si="7"/>
        <v>0</v>
      </c>
      <c r="I120" s="223">
        <f t="shared" si="7"/>
        <v>0</v>
      </c>
      <c r="J120" s="223">
        <f t="shared" si="7"/>
        <v>0</v>
      </c>
      <c r="K120" s="223">
        <f t="shared" si="7"/>
        <v>0</v>
      </c>
      <c r="L120" s="223">
        <f t="shared" si="7"/>
        <v>0</v>
      </c>
      <c r="M120" s="223">
        <f t="shared" si="7"/>
        <v>0</v>
      </c>
      <c r="N120" s="223">
        <f t="shared" si="7"/>
        <v>0</v>
      </c>
      <c r="O120" s="223">
        <f t="shared" si="7"/>
        <v>0</v>
      </c>
      <c r="P120" s="223">
        <f t="shared" si="7"/>
        <v>0</v>
      </c>
      <c r="Q120" s="223">
        <f t="shared" si="7"/>
        <v>0</v>
      </c>
      <c r="R120" s="223">
        <f t="shared" si="7"/>
        <v>0</v>
      </c>
    </row>
    <row r="121" spans="1:18" hidden="1" outlineLevel="2" x14ac:dyDescent="0.25">
      <c r="A121" s="222" t="str">
        <f>'Usages mobilité'!A8</f>
        <v>Usage mobilité n°5</v>
      </c>
      <c r="B121" s="222" t="s">
        <v>41</v>
      </c>
      <c r="C121" s="222"/>
      <c r="D121" s="223">
        <f>IF(B$4&lt;&gt;"",IF(B$4='Usages mobilité'!BF8,'Usages mobilité'!BD8,0),0)</f>
        <v>0</v>
      </c>
      <c r="E121" s="223">
        <f t="shared" si="7"/>
        <v>0</v>
      </c>
      <c r="F121" s="223">
        <f t="shared" si="7"/>
        <v>0</v>
      </c>
      <c r="G121" s="223">
        <f t="shared" si="7"/>
        <v>0</v>
      </c>
      <c r="H121" s="223">
        <f t="shared" si="7"/>
        <v>0</v>
      </c>
      <c r="I121" s="223">
        <f t="shared" si="7"/>
        <v>0</v>
      </c>
      <c r="J121" s="223">
        <f t="shared" si="7"/>
        <v>0</v>
      </c>
      <c r="K121" s="223">
        <f t="shared" si="7"/>
        <v>0</v>
      </c>
      <c r="L121" s="223">
        <f t="shared" si="7"/>
        <v>0</v>
      </c>
      <c r="M121" s="223">
        <f t="shared" si="7"/>
        <v>0</v>
      </c>
      <c r="N121" s="223">
        <f t="shared" si="7"/>
        <v>0</v>
      </c>
      <c r="O121" s="223">
        <f t="shared" si="7"/>
        <v>0</v>
      </c>
      <c r="P121" s="223">
        <f t="shared" si="7"/>
        <v>0</v>
      </c>
      <c r="Q121" s="223">
        <f t="shared" si="7"/>
        <v>0</v>
      </c>
      <c r="R121" s="223">
        <f t="shared" si="7"/>
        <v>0</v>
      </c>
    </row>
    <row r="122" spans="1:18" hidden="1" outlineLevel="2" x14ac:dyDescent="0.25">
      <c r="A122" s="222" t="str">
        <f>'Usages mobilité'!A9</f>
        <v>Usage mobilité n°6</v>
      </c>
      <c r="B122" s="222" t="s">
        <v>41</v>
      </c>
      <c r="C122" s="222"/>
      <c r="D122" s="223">
        <f>IF(B$4&lt;&gt;"",IF(B$4='Usages mobilité'!BF9,'Usages mobilité'!BD9,0),0)</f>
        <v>0</v>
      </c>
      <c r="E122" s="223">
        <f t="shared" si="7"/>
        <v>0</v>
      </c>
      <c r="F122" s="223">
        <f t="shared" si="7"/>
        <v>0</v>
      </c>
      <c r="G122" s="223">
        <f t="shared" si="7"/>
        <v>0</v>
      </c>
      <c r="H122" s="223">
        <f t="shared" si="7"/>
        <v>0</v>
      </c>
      <c r="I122" s="223">
        <f t="shared" si="7"/>
        <v>0</v>
      </c>
      <c r="J122" s="223">
        <f t="shared" si="7"/>
        <v>0</v>
      </c>
      <c r="K122" s="223">
        <f t="shared" si="7"/>
        <v>0</v>
      </c>
      <c r="L122" s="223">
        <f t="shared" si="7"/>
        <v>0</v>
      </c>
      <c r="M122" s="223">
        <f t="shared" si="7"/>
        <v>0</v>
      </c>
      <c r="N122" s="223">
        <f t="shared" si="7"/>
        <v>0</v>
      </c>
      <c r="O122" s="223">
        <f t="shared" si="7"/>
        <v>0</v>
      </c>
      <c r="P122" s="223">
        <f t="shared" si="7"/>
        <v>0</v>
      </c>
      <c r="Q122" s="223">
        <f t="shared" si="7"/>
        <v>0</v>
      </c>
      <c r="R122" s="223">
        <f t="shared" si="7"/>
        <v>0</v>
      </c>
    </row>
    <row r="123" spans="1:18" hidden="1" outlineLevel="2" x14ac:dyDescent="0.25">
      <c r="A123" s="222" t="str">
        <f>'Usages mobilité'!A10</f>
        <v>Usage mobilité n°7</v>
      </c>
      <c r="B123" s="222" t="s">
        <v>41</v>
      </c>
      <c r="C123" s="222"/>
      <c r="D123" s="223">
        <f>IF(B$4&lt;&gt;"",IF(B$4='Usages mobilité'!BF10,'Usages mobilité'!BD10,0),0)</f>
        <v>0</v>
      </c>
      <c r="E123" s="223">
        <f t="shared" si="7"/>
        <v>0</v>
      </c>
      <c r="F123" s="223">
        <f t="shared" si="7"/>
        <v>0</v>
      </c>
      <c r="G123" s="223">
        <f t="shared" si="7"/>
        <v>0</v>
      </c>
      <c r="H123" s="223">
        <f t="shared" si="7"/>
        <v>0</v>
      </c>
      <c r="I123" s="223">
        <f t="shared" si="7"/>
        <v>0</v>
      </c>
      <c r="J123" s="223">
        <f t="shared" si="7"/>
        <v>0</v>
      </c>
      <c r="K123" s="223">
        <f t="shared" si="7"/>
        <v>0</v>
      </c>
      <c r="L123" s="223">
        <f t="shared" si="7"/>
        <v>0</v>
      </c>
      <c r="M123" s="223">
        <f t="shared" si="7"/>
        <v>0</v>
      </c>
      <c r="N123" s="223">
        <f t="shared" si="7"/>
        <v>0</v>
      </c>
      <c r="O123" s="223">
        <f t="shared" si="7"/>
        <v>0</v>
      </c>
      <c r="P123" s="223">
        <f t="shared" si="7"/>
        <v>0</v>
      </c>
      <c r="Q123" s="223">
        <f t="shared" si="7"/>
        <v>0</v>
      </c>
      <c r="R123" s="223">
        <f t="shared" si="7"/>
        <v>0</v>
      </c>
    </row>
    <row r="124" spans="1:18" hidden="1" outlineLevel="2" x14ac:dyDescent="0.25">
      <c r="A124" s="222" t="str">
        <f>'Usages mobilité'!A11</f>
        <v>Usage mobilité n°8</v>
      </c>
      <c r="B124" s="222" t="s">
        <v>41</v>
      </c>
      <c r="C124" s="222"/>
      <c r="D124" s="223">
        <f>IF(B$4&lt;&gt;"",IF(B$4='Usages mobilité'!BF11,'Usages mobilité'!BD11,0),0)</f>
        <v>0</v>
      </c>
      <c r="E124" s="223">
        <f t="shared" si="7"/>
        <v>0</v>
      </c>
      <c r="F124" s="223">
        <f t="shared" si="7"/>
        <v>0</v>
      </c>
      <c r="G124" s="223">
        <f t="shared" si="7"/>
        <v>0</v>
      </c>
      <c r="H124" s="223">
        <f t="shared" si="7"/>
        <v>0</v>
      </c>
      <c r="I124" s="223">
        <f t="shared" si="7"/>
        <v>0</v>
      </c>
      <c r="J124" s="223">
        <f t="shared" si="7"/>
        <v>0</v>
      </c>
      <c r="K124" s="223">
        <f t="shared" si="7"/>
        <v>0</v>
      </c>
      <c r="L124" s="223">
        <f t="shared" si="7"/>
        <v>0</v>
      </c>
      <c r="M124" s="223">
        <f t="shared" si="7"/>
        <v>0</v>
      </c>
      <c r="N124" s="223">
        <f t="shared" si="7"/>
        <v>0</v>
      </c>
      <c r="O124" s="223">
        <f t="shared" si="7"/>
        <v>0</v>
      </c>
      <c r="P124" s="223">
        <f t="shared" si="7"/>
        <v>0</v>
      </c>
      <c r="Q124" s="223">
        <f t="shared" si="7"/>
        <v>0</v>
      </c>
      <c r="R124" s="223">
        <f t="shared" si="7"/>
        <v>0</v>
      </c>
    </row>
    <row r="125" spans="1:18" hidden="1" outlineLevel="2" x14ac:dyDescent="0.25">
      <c r="A125" s="222" t="str">
        <f>'Usages mobilité'!A12</f>
        <v>Usage mobilité n°9</v>
      </c>
      <c r="B125" s="222" t="s">
        <v>41</v>
      </c>
      <c r="C125" s="222"/>
      <c r="D125" s="223">
        <f>IF(B$4&lt;&gt;"",IF(B$4='Usages mobilité'!BF12,'Usages mobilité'!BD12,0),0)</f>
        <v>0</v>
      </c>
      <c r="E125" s="223">
        <f t="shared" si="7"/>
        <v>0</v>
      </c>
      <c r="F125" s="223">
        <f t="shared" si="7"/>
        <v>0</v>
      </c>
      <c r="G125" s="223">
        <f t="shared" si="7"/>
        <v>0</v>
      </c>
      <c r="H125" s="223">
        <f t="shared" si="7"/>
        <v>0</v>
      </c>
      <c r="I125" s="223">
        <f t="shared" si="7"/>
        <v>0</v>
      </c>
      <c r="J125" s="223">
        <f t="shared" si="7"/>
        <v>0</v>
      </c>
      <c r="K125" s="223">
        <f t="shared" si="7"/>
        <v>0</v>
      </c>
      <c r="L125" s="223">
        <f t="shared" si="7"/>
        <v>0</v>
      </c>
      <c r="M125" s="223">
        <f t="shared" si="7"/>
        <v>0</v>
      </c>
      <c r="N125" s="223">
        <f t="shared" si="7"/>
        <v>0</v>
      </c>
      <c r="O125" s="223">
        <f t="shared" si="7"/>
        <v>0</v>
      </c>
      <c r="P125" s="223">
        <f t="shared" si="7"/>
        <v>0</v>
      </c>
      <c r="Q125" s="223">
        <f t="shared" si="7"/>
        <v>0</v>
      </c>
      <c r="R125" s="223">
        <f t="shared" si="7"/>
        <v>0</v>
      </c>
    </row>
    <row r="126" spans="1:18" hidden="1" outlineLevel="2" x14ac:dyDescent="0.25">
      <c r="A126" s="222" t="str">
        <f>'Usages mobilité'!A13</f>
        <v>Usage mobilité n°10</v>
      </c>
      <c r="B126" s="222" t="s">
        <v>41</v>
      </c>
      <c r="C126" s="222"/>
      <c r="D126" s="223">
        <f>IF(B$4&lt;&gt;"",IF(B$4='Usages mobilité'!BF13,'Usages mobilité'!BD13,0),0)</f>
        <v>0</v>
      </c>
      <c r="E126" s="223">
        <f t="shared" si="7"/>
        <v>0</v>
      </c>
      <c r="F126" s="223">
        <f t="shared" si="7"/>
        <v>0</v>
      </c>
      <c r="G126" s="223">
        <f t="shared" si="7"/>
        <v>0</v>
      </c>
      <c r="H126" s="223">
        <f t="shared" si="7"/>
        <v>0</v>
      </c>
      <c r="I126" s="223">
        <f t="shared" si="7"/>
        <v>0</v>
      </c>
      <c r="J126" s="223">
        <f t="shared" si="7"/>
        <v>0</v>
      </c>
      <c r="K126" s="223">
        <f t="shared" si="7"/>
        <v>0</v>
      </c>
      <c r="L126" s="223">
        <f t="shared" si="7"/>
        <v>0</v>
      </c>
      <c r="M126" s="223">
        <f t="shared" si="7"/>
        <v>0</v>
      </c>
      <c r="N126" s="223">
        <f t="shared" si="7"/>
        <v>0</v>
      </c>
      <c r="O126" s="223">
        <f t="shared" si="7"/>
        <v>0</v>
      </c>
      <c r="P126" s="223">
        <f t="shared" si="7"/>
        <v>0</v>
      </c>
      <c r="Q126" s="223">
        <f t="shared" si="7"/>
        <v>0</v>
      </c>
      <c r="R126" s="223">
        <f t="shared" si="7"/>
        <v>0</v>
      </c>
    </row>
    <row r="127" spans="1:18" hidden="1" outlineLevel="2" x14ac:dyDescent="0.25">
      <c r="A127" s="222" t="str">
        <f>'Usages mobilité'!A14</f>
        <v>Usage mobilité n°11</v>
      </c>
      <c r="B127" s="222" t="s">
        <v>41</v>
      </c>
      <c r="C127" s="222"/>
      <c r="D127" s="223">
        <f>IF(B$4&lt;&gt;"",IF(B$4='Usages mobilité'!BF14,'Usages mobilité'!BD14,0),0)</f>
        <v>0</v>
      </c>
      <c r="E127" s="223">
        <f t="shared" ref="E127:R136" si="8">$D127</f>
        <v>0</v>
      </c>
      <c r="F127" s="223">
        <f t="shared" si="8"/>
        <v>0</v>
      </c>
      <c r="G127" s="223">
        <f t="shared" si="8"/>
        <v>0</v>
      </c>
      <c r="H127" s="223">
        <f t="shared" si="8"/>
        <v>0</v>
      </c>
      <c r="I127" s="223">
        <f t="shared" si="8"/>
        <v>0</v>
      </c>
      <c r="J127" s="223">
        <f t="shared" si="8"/>
        <v>0</v>
      </c>
      <c r="K127" s="223">
        <f t="shared" si="8"/>
        <v>0</v>
      </c>
      <c r="L127" s="223">
        <f t="shared" si="8"/>
        <v>0</v>
      </c>
      <c r="M127" s="223">
        <f t="shared" si="8"/>
        <v>0</v>
      </c>
      <c r="N127" s="223">
        <f t="shared" si="8"/>
        <v>0</v>
      </c>
      <c r="O127" s="223">
        <f t="shared" si="8"/>
        <v>0</v>
      </c>
      <c r="P127" s="223">
        <f t="shared" si="8"/>
        <v>0</v>
      </c>
      <c r="Q127" s="223">
        <f t="shared" si="8"/>
        <v>0</v>
      </c>
      <c r="R127" s="223">
        <f t="shared" si="8"/>
        <v>0</v>
      </c>
    </row>
    <row r="128" spans="1:18" hidden="1" outlineLevel="2" x14ac:dyDescent="0.25">
      <c r="A128" s="222" t="str">
        <f>'Usages mobilité'!A15</f>
        <v>Usage mobilité n°12</v>
      </c>
      <c r="B128" s="222" t="s">
        <v>41</v>
      </c>
      <c r="C128" s="222"/>
      <c r="D128" s="223">
        <f>IF(B$4&lt;&gt;"",IF(B$4='Usages mobilité'!BF15,'Usages mobilité'!BD15,0),0)</f>
        <v>0</v>
      </c>
      <c r="E128" s="223">
        <f t="shared" si="8"/>
        <v>0</v>
      </c>
      <c r="F128" s="223">
        <f t="shared" si="8"/>
        <v>0</v>
      </c>
      <c r="G128" s="223">
        <f t="shared" si="8"/>
        <v>0</v>
      </c>
      <c r="H128" s="223">
        <f t="shared" si="8"/>
        <v>0</v>
      </c>
      <c r="I128" s="223">
        <f t="shared" si="8"/>
        <v>0</v>
      </c>
      <c r="J128" s="223">
        <f t="shared" si="8"/>
        <v>0</v>
      </c>
      <c r="K128" s="223">
        <f t="shared" si="8"/>
        <v>0</v>
      </c>
      <c r="L128" s="223">
        <f t="shared" si="8"/>
        <v>0</v>
      </c>
      <c r="M128" s="223">
        <f t="shared" si="8"/>
        <v>0</v>
      </c>
      <c r="N128" s="223">
        <f t="shared" si="8"/>
        <v>0</v>
      </c>
      <c r="O128" s="223">
        <f t="shared" si="8"/>
        <v>0</v>
      </c>
      <c r="P128" s="223">
        <f t="shared" si="8"/>
        <v>0</v>
      </c>
      <c r="Q128" s="223">
        <f t="shared" si="8"/>
        <v>0</v>
      </c>
      <c r="R128" s="223">
        <f t="shared" si="8"/>
        <v>0</v>
      </c>
    </row>
    <row r="129" spans="1:18" hidden="1" outlineLevel="2" x14ac:dyDescent="0.25">
      <c r="A129" s="222" t="str">
        <f>'Usages mobilité'!A16</f>
        <v>Usage mobilité n°13</v>
      </c>
      <c r="B129" s="222" t="s">
        <v>41</v>
      </c>
      <c r="C129" s="222"/>
      <c r="D129" s="223">
        <f>IF(B$4&lt;&gt;"",IF(B$4='Usages mobilité'!BF16,'Usages mobilité'!BD16,0),0)</f>
        <v>0</v>
      </c>
      <c r="E129" s="223">
        <f t="shared" si="8"/>
        <v>0</v>
      </c>
      <c r="F129" s="223">
        <f t="shared" si="8"/>
        <v>0</v>
      </c>
      <c r="G129" s="223">
        <f t="shared" si="8"/>
        <v>0</v>
      </c>
      <c r="H129" s="223">
        <f t="shared" si="8"/>
        <v>0</v>
      </c>
      <c r="I129" s="223">
        <f t="shared" si="8"/>
        <v>0</v>
      </c>
      <c r="J129" s="223">
        <f t="shared" si="8"/>
        <v>0</v>
      </c>
      <c r="K129" s="223">
        <f t="shared" si="8"/>
        <v>0</v>
      </c>
      <c r="L129" s="223">
        <f t="shared" si="8"/>
        <v>0</v>
      </c>
      <c r="M129" s="223">
        <f t="shared" si="8"/>
        <v>0</v>
      </c>
      <c r="N129" s="223">
        <f t="shared" si="8"/>
        <v>0</v>
      </c>
      <c r="O129" s="223">
        <f t="shared" si="8"/>
        <v>0</v>
      </c>
      <c r="P129" s="223">
        <f t="shared" si="8"/>
        <v>0</v>
      </c>
      <c r="Q129" s="223">
        <f t="shared" si="8"/>
        <v>0</v>
      </c>
      <c r="R129" s="223">
        <f t="shared" si="8"/>
        <v>0</v>
      </c>
    </row>
    <row r="130" spans="1:18" hidden="1" outlineLevel="2" x14ac:dyDescent="0.25">
      <c r="A130" s="222" t="str">
        <f>'Usages mobilité'!A17</f>
        <v>Usage mobilité n°14</v>
      </c>
      <c r="B130" s="222" t="s">
        <v>41</v>
      </c>
      <c r="C130" s="222"/>
      <c r="D130" s="223">
        <f>IF(B$4&lt;&gt;"",IF(B$4='Usages mobilité'!BF17,'Usages mobilité'!BD17,0),0)</f>
        <v>0</v>
      </c>
      <c r="E130" s="223">
        <f t="shared" si="8"/>
        <v>0</v>
      </c>
      <c r="F130" s="223">
        <f t="shared" si="8"/>
        <v>0</v>
      </c>
      <c r="G130" s="223">
        <f t="shared" si="8"/>
        <v>0</v>
      </c>
      <c r="H130" s="223">
        <f t="shared" si="8"/>
        <v>0</v>
      </c>
      <c r="I130" s="223">
        <f t="shared" si="8"/>
        <v>0</v>
      </c>
      <c r="J130" s="223">
        <f t="shared" si="8"/>
        <v>0</v>
      </c>
      <c r="K130" s="223">
        <f t="shared" si="8"/>
        <v>0</v>
      </c>
      <c r="L130" s="223">
        <f t="shared" si="8"/>
        <v>0</v>
      </c>
      <c r="M130" s="223">
        <f t="shared" si="8"/>
        <v>0</v>
      </c>
      <c r="N130" s="223">
        <f t="shared" si="8"/>
        <v>0</v>
      </c>
      <c r="O130" s="223">
        <f t="shared" si="8"/>
        <v>0</v>
      </c>
      <c r="P130" s="223">
        <f t="shared" si="8"/>
        <v>0</v>
      </c>
      <c r="Q130" s="223">
        <f t="shared" si="8"/>
        <v>0</v>
      </c>
      <c r="R130" s="223">
        <f t="shared" si="8"/>
        <v>0</v>
      </c>
    </row>
    <row r="131" spans="1:18" hidden="1" outlineLevel="2" x14ac:dyDescent="0.25">
      <c r="A131" s="222" t="str">
        <f>'Usages mobilité'!A18</f>
        <v>Usage mobilité n°15</v>
      </c>
      <c r="B131" s="222" t="s">
        <v>41</v>
      </c>
      <c r="C131" s="222"/>
      <c r="D131" s="223">
        <f>IF(B$4&lt;&gt;"",IF(B$4='Usages mobilité'!BF18,'Usages mobilité'!BD18,0),0)</f>
        <v>0</v>
      </c>
      <c r="E131" s="223">
        <f t="shared" si="8"/>
        <v>0</v>
      </c>
      <c r="F131" s="223">
        <f t="shared" si="8"/>
        <v>0</v>
      </c>
      <c r="G131" s="223">
        <f t="shared" si="8"/>
        <v>0</v>
      </c>
      <c r="H131" s="223">
        <f t="shared" si="8"/>
        <v>0</v>
      </c>
      <c r="I131" s="223">
        <f t="shared" si="8"/>
        <v>0</v>
      </c>
      <c r="J131" s="223">
        <f t="shared" si="8"/>
        <v>0</v>
      </c>
      <c r="K131" s="223">
        <f t="shared" si="8"/>
        <v>0</v>
      </c>
      <c r="L131" s="223">
        <f t="shared" si="8"/>
        <v>0</v>
      </c>
      <c r="M131" s="223">
        <f t="shared" si="8"/>
        <v>0</v>
      </c>
      <c r="N131" s="223">
        <f t="shared" si="8"/>
        <v>0</v>
      </c>
      <c r="O131" s="223">
        <f t="shared" si="8"/>
        <v>0</v>
      </c>
      <c r="P131" s="223">
        <f t="shared" si="8"/>
        <v>0</v>
      </c>
      <c r="Q131" s="223">
        <f t="shared" si="8"/>
        <v>0</v>
      </c>
      <c r="R131" s="223">
        <f t="shared" si="8"/>
        <v>0</v>
      </c>
    </row>
    <row r="132" spans="1:18" hidden="1" outlineLevel="2" x14ac:dyDescent="0.25">
      <c r="A132" s="222" t="str">
        <f>'Usages mobilité'!A19</f>
        <v>Usage mobilité n°16</v>
      </c>
      <c r="B132" s="222" t="s">
        <v>41</v>
      </c>
      <c r="C132" s="222"/>
      <c r="D132" s="223">
        <f>IF(B$4&lt;&gt;"",IF(B$4='Usages mobilité'!BF19,'Usages mobilité'!BD19,0),0)</f>
        <v>0</v>
      </c>
      <c r="E132" s="223">
        <f t="shared" si="8"/>
        <v>0</v>
      </c>
      <c r="F132" s="223">
        <f t="shared" si="8"/>
        <v>0</v>
      </c>
      <c r="G132" s="223">
        <f t="shared" si="8"/>
        <v>0</v>
      </c>
      <c r="H132" s="223">
        <f t="shared" si="8"/>
        <v>0</v>
      </c>
      <c r="I132" s="223">
        <f t="shared" si="8"/>
        <v>0</v>
      </c>
      <c r="J132" s="223">
        <f t="shared" si="8"/>
        <v>0</v>
      </c>
      <c r="K132" s="223">
        <f t="shared" si="8"/>
        <v>0</v>
      </c>
      <c r="L132" s="223">
        <f t="shared" si="8"/>
        <v>0</v>
      </c>
      <c r="M132" s="223">
        <f t="shared" si="8"/>
        <v>0</v>
      </c>
      <c r="N132" s="223">
        <f t="shared" si="8"/>
        <v>0</v>
      </c>
      <c r="O132" s="223">
        <f t="shared" si="8"/>
        <v>0</v>
      </c>
      <c r="P132" s="223">
        <f t="shared" si="8"/>
        <v>0</v>
      </c>
      <c r="Q132" s="223">
        <f t="shared" si="8"/>
        <v>0</v>
      </c>
      <c r="R132" s="223">
        <f t="shared" si="8"/>
        <v>0</v>
      </c>
    </row>
    <row r="133" spans="1:18" hidden="1" outlineLevel="2" x14ac:dyDescent="0.25">
      <c r="A133" s="222" t="str">
        <f>'Usages mobilité'!A20</f>
        <v>Usage mobilité n°17</v>
      </c>
      <c r="B133" s="222" t="s">
        <v>41</v>
      </c>
      <c r="C133" s="222"/>
      <c r="D133" s="223">
        <f>IF(B$4&lt;&gt;"",IF(B$4='Usages mobilité'!BF20,'Usages mobilité'!BD20,0),0)</f>
        <v>0</v>
      </c>
      <c r="E133" s="223">
        <f t="shared" si="8"/>
        <v>0</v>
      </c>
      <c r="F133" s="223">
        <f t="shared" si="8"/>
        <v>0</v>
      </c>
      <c r="G133" s="223">
        <f t="shared" si="8"/>
        <v>0</v>
      </c>
      <c r="H133" s="223">
        <f t="shared" si="8"/>
        <v>0</v>
      </c>
      <c r="I133" s="223">
        <f t="shared" si="8"/>
        <v>0</v>
      </c>
      <c r="J133" s="223">
        <f t="shared" si="8"/>
        <v>0</v>
      </c>
      <c r="K133" s="223">
        <f t="shared" si="8"/>
        <v>0</v>
      </c>
      <c r="L133" s="223">
        <f t="shared" si="8"/>
        <v>0</v>
      </c>
      <c r="M133" s="223">
        <f t="shared" si="8"/>
        <v>0</v>
      </c>
      <c r="N133" s="223">
        <f t="shared" si="8"/>
        <v>0</v>
      </c>
      <c r="O133" s="223">
        <f t="shared" si="8"/>
        <v>0</v>
      </c>
      <c r="P133" s="223">
        <f t="shared" si="8"/>
        <v>0</v>
      </c>
      <c r="Q133" s="223">
        <f t="shared" si="8"/>
        <v>0</v>
      </c>
      <c r="R133" s="223">
        <f t="shared" si="8"/>
        <v>0</v>
      </c>
    </row>
    <row r="134" spans="1:18" hidden="1" outlineLevel="2" x14ac:dyDescent="0.25">
      <c r="A134" s="222" t="str">
        <f>'Usages mobilité'!A21</f>
        <v>Usage mobilité n°18</v>
      </c>
      <c r="B134" s="222" t="s">
        <v>41</v>
      </c>
      <c r="C134" s="222"/>
      <c r="D134" s="223">
        <f>IF(B$4&lt;&gt;"",IF(B$4='Usages mobilité'!BF21,'Usages mobilité'!BD21,0),0)</f>
        <v>0</v>
      </c>
      <c r="E134" s="223">
        <f t="shared" si="8"/>
        <v>0</v>
      </c>
      <c r="F134" s="223">
        <f t="shared" si="8"/>
        <v>0</v>
      </c>
      <c r="G134" s="223">
        <f t="shared" si="8"/>
        <v>0</v>
      </c>
      <c r="H134" s="223">
        <f t="shared" si="8"/>
        <v>0</v>
      </c>
      <c r="I134" s="223">
        <f t="shared" si="8"/>
        <v>0</v>
      </c>
      <c r="J134" s="223">
        <f t="shared" si="8"/>
        <v>0</v>
      </c>
      <c r="K134" s="223">
        <f t="shared" si="8"/>
        <v>0</v>
      </c>
      <c r="L134" s="223">
        <f t="shared" si="8"/>
        <v>0</v>
      </c>
      <c r="M134" s="223">
        <f t="shared" si="8"/>
        <v>0</v>
      </c>
      <c r="N134" s="223">
        <f t="shared" si="8"/>
        <v>0</v>
      </c>
      <c r="O134" s="223">
        <f t="shared" si="8"/>
        <v>0</v>
      </c>
      <c r="P134" s="223">
        <f t="shared" si="8"/>
        <v>0</v>
      </c>
      <c r="Q134" s="223">
        <f t="shared" si="8"/>
        <v>0</v>
      </c>
      <c r="R134" s="223">
        <f t="shared" si="8"/>
        <v>0</v>
      </c>
    </row>
    <row r="135" spans="1:18" hidden="1" outlineLevel="2" x14ac:dyDescent="0.25">
      <c r="A135" s="222" t="str">
        <f>'Usages mobilité'!A22</f>
        <v>Usage mobilité n°19</v>
      </c>
      <c r="B135" s="222" t="s">
        <v>41</v>
      </c>
      <c r="C135" s="222"/>
      <c r="D135" s="223">
        <f>IF(B$4&lt;&gt;"",IF(B$4='Usages mobilité'!BF22,'Usages mobilité'!BD22,0),0)</f>
        <v>0</v>
      </c>
      <c r="E135" s="223">
        <f t="shared" si="8"/>
        <v>0</v>
      </c>
      <c r="F135" s="223">
        <f t="shared" si="8"/>
        <v>0</v>
      </c>
      <c r="G135" s="223">
        <f t="shared" si="8"/>
        <v>0</v>
      </c>
      <c r="H135" s="223">
        <f t="shared" si="8"/>
        <v>0</v>
      </c>
      <c r="I135" s="223">
        <f t="shared" si="8"/>
        <v>0</v>
      </c>
      <c r="J135" s="223">
        <f t="shared" si="8"/>
        <v>0</v>
      </c>
      <c r="K135" s="223">
        <f t="shared" si="8"/>
        <v>0</v>
      </c>
      <c r="L135" s="223">
        <f t="shared" si="8"/>
        <v>0</v>
      </c>
      <c r="M135" s="223">
        <f t="shared" si="8"/>
        <v>0</v>
      </c>
      <c r="N135" s="223">
        <f t="shared" si="8"/>
        <v>0</v>
      </c>
      <c r="O135" s="223">
        <f t="shared" si="8"/>
        <v>0</v>
      </c>
      <c r="P135" s="223">
        <f t="shared" si="8"/>
        <v>0</v>
      </c>
      <c r="Q135" s="223">
        <f t="shared" si="8"/>
        <v>0</v>
      </c>
      <c r="R135" s="223">
        <f t="shared" si="8"/>
        <v>0</v>
      </c>
    </row>
    <row r="136" spans="1:18" hidden="1" outlineLevel="2" x14ac:dyDescent="0.25">
      <c r="A136" s="222" t="str">
        <f>'Usages mobilité'!A23</f>
        <v>Usage mobilité n°20</v>
      </c>
      <c r="B136" s="222" t="s">
        <v>41</v>
      </c>
      <c r="C136" s="222"/>
      <c r="D136" s="223">
        <f>IF(B$4&lt;&gt;"",IF(B$4='Usages mobilité'!BF23,'Usages mobilité'!BD23,0),0)</f>
        <v>0</v>
      </c>
      <c r="E136" s="223">
        <f t="shared" si="8"/>
        <v>0</v>
      </c>
      <c r="F136" s="223">
        <f t="shared" si="8"/>
        <v>0</v>
      </c>
      <c r="G136" s="223">
        <f t="shared" si="8"/>
        <v>0</v>
      </c>
      <c r="H136" s="223">
        <f t="shared" si="8"/>
        <v>0</v>
      </c>
      <c r="I136" s="223">
        <f t="shared" si="8"/>
        <v>0</v>
      </c>
      <c r="J136" s="223">
        <f t="shared" si="8"/>
        <v>0</v>
      </c>
      <c r="K136" s="223">
        <f t="shared" si="8"/>
        <v>0</v>
      </c>
      <c r="L136" s="223">
        <f t="shared" si="8"/>
        <v>0</v>
      </c>
      <c r="M136" s="223">
        <f t="shared" si="8"/>
        <v>0</v>
      </c>
      <c r="N136" s="223">
        <f t="shared" si="8"/>
        <v>0</v>
      </c>
      <c r="O136" s="223">
        <f t="shared" si="8"/>
        <v>0</v>
      </c>
      <c r="P136" s="223">
        <f t="shared" si="8"/>
        <v>0</v>
      </c>
      <c r="Q136" s="223">
        <f t="shared" si="8"/>
        <v>0</v>
      </c>
      <c r="R136" s="223">
        <f t="shared" si="8"/>
        <v>0</v>
      </c>
    </row>
    <row r="137" spans="1:18" hidden="1" outlineLevel="2" x14ac:dyDescent="0.25">
      <c r="A137" s="222" t="str">
        <f>'Usages mobilité'!A24</f>
        <v>Usage mobilité n°21</v>
      </c>
      <c r="B137" s="222" t="s">
        <v>41</v>
      </c>
      <c r="C137" s="222"/>
      <c r="D137" s="223">
        <f>IF(B$4&lt;&gt;"",IF(B$4='Usages mobilité'!BF24,'Usages mobilité'!BD24,0),0)</f>
        <v>0</v>
      </c>
      <c r="E137" s="223">
        <f t="shared" ref="E137:R146" si="9">$D137</f>
        <v>0</v>
      </c>
      <c r="F137" s="223">
        <f t="shared" si="9"/>
        <v>0</v>
      </c>
      <c r="G137" s="223">
        <f t="shared" si="9"/>
        <v>0</v>
      </c>
      <c r="H137" s="223">
        <f t="shared" si="9"/>
        <v>0</v>
      </c>
      <c r="I137" s="223">
        <f t="shared" si="9"/>
        <v>0</v>
      </c>
      <c r="J137" s="223">
        <f t="shared" si="9"/>
        <v>0</v>
      </c>
      <c r="K137" s="223">
        <f t="shared" si="9"/>
        <v>0</v>
      </c>
      <c r="L137" s="223">
        <f t="shared" si="9"/>
        <v>0</v>
      </c>
      <c r="M137" s="223">
        <f t="shared" si="9"/>
        <v>0</v>
      </c>
      <c r="N137" s="223">
        <f t="shared" si="9"/>
        <v>0</v>
      </c>
      <c r="O137" s="223">
        <f t="shared" si="9"/>
        <v>0</v>
      </c>
      <c r="P137" s="223">
        <f t="shared" si="9"/>
        <v>0</v>
      </c>
      <c r="Q137" s="223">
        <f t="shared" si="9"/>
        <v>0</v>
      </c>
      <c r="R137" s="223">
        <f t="shared" si="9"/>
        <v>0</v>
      </c>
    </row>
    <row r="138" spans="1:18" hidden="1" outlineLevel="2" x14ac:dyDescent="0.25">
      <c r="A138" s="222" t="str">
        <f>'Usages mobilité'!A25</f>
        <v>Usage mobilité n°22</v>
      </c>
      <c r="B138" s="222" t="s">
        <v>41</v>
      </c>
      <c r="C138" s="222"/>
      <c r="D138" s="223">
        <f>IF(B$4&lt;&gt;"",IF(B$4='Usages mobilité'!BF25,'Usages mobilité'!BD25,0),0)</f>
        <v>0</v>
      </c>
      <c r="E138" s="223">
        <f t="shared" si="9"/>
        <v>0</v>
      </c>
      <c r="F138" s="223">
        <f t="shared" si="9"/>
        <v>0</v>
      </c>
      <c r="G138" s="223">
        <f t="shared" si="9"/>
        <v>0</v>
      </c>
      <c r="H138" s="223">
        <f t="shared" si="9"/>
        <v>0</v>
      </c>
      <c r="I138" s="223">
        <f t="shared" si="9"/>
        <v>0</v>
      </c>
      <c r="J138" s="223">
        <f t="shared" si="9"/>
        <v>0</v>
      </c>
      <c r="K138" s="223">
        <f t="shared" si="9"/>
        <v>0</v>
      </c>
      <c r="L138" s="223">
        <f t="shared" si="9"/>
        <v>0</v>
      </c>
      <c r="M138" s="223">
        <f t="shared" si="9"/>
        <v>0</v>
      </c>
      <c r="N138" s="223">
        <f t="shared" si="9"/>
        <v>0</v>
      </c>
      <c r="O138" s="223">
        <f t="shared" si="9"/>
        <v>0</v>
      </c>
      <c r="P138" s="223">
        <f t="shared" si="9"/>
        <v>0</v>
      </c>
      <c r="Q138" s="223">
        <f t="shared" si="9"/>
        <v>0</v>
      </c>
      <c r="R138" s="223">
        <f t="shared" si="9"/>
        <v>0</v>
      </c>
    </row>
    <row r="139" spans="1:18" hidden="1" outlineLevel="2" x14ac:dyDescent="0.25">
      <c r="A139" s="222" t="str">
        <f>'Usages mobilité'!A26</f>
        <v>Usage mobilité n°23</v>
      </c>
      <c r="B139" s="222" t="s">
        <v>41</v>
      </c>
      <c r="C139" s="222"/>
      <c r="D139" s="223">
        <f>IF(B$4&lt;&gt;"",IF(B$4='Usages mobilité'!BF26,'Usages mobilité'!BD26,0),0)</f>
        <v>0</v>
      </c>
      <c r="E139" s="223">
        <f t="shared" si="9"/>
        <v>0</v>
      </c>
      <c r="F139" s="223">
        <f t="shared" si="9"/>
        <v>0</v>
      </c>
      <c r="G139" s="223">
        <f t="shared" si="9"/>
        <v>0</v>
      </c>
      <c r="H139" s="223">
        <f t="shared" si="9"/>
        <v>0</v>
      </c>
      <c r="I139" s="223">
        <f t="shared" si="9"/>
        <v>0</v>
      </c>
      <c r="J139" s="223">
        <f t="shared" si="9"/>
        <v>0</v>
      </c>
      <c r="K139" s="223">
        <f t="shared" si="9"/>
        <v>0</v>
      </c>
      <c r="L139" s="223">
        <f t="shared" si="9"/>
        <v>0</v>
      </c>
      <c r="M139" s="223">
        <f t="shared" si="9"/>
        <v>0</v>
      </c>
      <c r="N139" s="223">
        <f t="shared" si="9"/>
        <v>0</v>
      </c>
      <c r="O139" s="223">
        <f t="shared" si="9"/>
        <v>0</v>
      </c>
      <c r="P139" s="223">
        <f t="shared" si="9"/>
        <v>0</v>
      </c>
      <c r="Q139" s="223">
        <f t="shared" si="9"/>
        <v>0</v>
      </c>
      <c r="R139" s="223">
        <f t="shared" si="9"/>
        <v>0</v>
      </c>
    </row>
    <row r="140" spans="1:18" hidden="1" outlineLevel="2" x14ac:dyDescent="0.25">
      <c r="A140" s="222" t="str">
        <f>'Usages mobilité'!A27</f>
        <v>Usage mobilité n°24</v>
      </c>
      <c r="B140" s="222" t="s">
        <v>41</v>
      </c>
      <c r="C140" s="222"/>
      <c r="D140" s="223">
        <f>IF(B$4&lt;&gt;"",IF(B$4='Usages mobilité'!BF27,'Usages mobilité'!BD27,0),0)</f>
        <v>0</v>
      </c>
      <c r="E140" s="223">
        <f t="shared" si="9"/>
        <v>0</v>
      </c>
      <c r="F140" s="223">
        <f t="shared" si="9"/>
        <v>0</v>
      </c>
      <c r="G140" s="223">
        <f t="shared" si="9"/>
        <v>0</v>
      </c>
      <c r="H140" s="223">
        <f t="shared" si="9"/>
        <v>0</v>
      </c>
      <c r="I140" s="223">
        <f t="shared" si="9"/>
        <v>0</v>
      </c>
      <c r="J140" s="223">
        <f t="shared" si="9"/>
        <v>0</v>
      </c>
      <c r="K140" s="223">
        <f t="shared" si="9"/>
        <v>0</v>
      </c>
      <c r="L140" s="223">
        <f t="shared" si="9"/>
        <v>0</v>
      </c>
      <c r="M140" s="223">
        <f t="shared" si="9"/>
        <v>0</v>
      </c>
      <c r="N140" s="223">
        <f t="shared" si="9"/>
        <v>0</v>
      </c>
      <c r="O140" s="223">
        <f t="shared" si="9"/>
        <v>0</v>
      </c>
      <c r="P140" s="223">
        <f t="shared" si="9"/>
        <v>0</v>
      </c>
      <c r="Q140" s="223">
        <f t="shared" si="9"/>
        <v>0</v>
      </c>
      <c r="R140" s="223">
        <f t="shared" si="9"/>
        <v>0</v>
      </c>
    </row>
    <row r="141" spans="1:18" hidden="1" outlineLevel="2" x14ac:dyDescent="0.25">
      <c r="A141" s="222" t="str">
        <f>'Usages mobilité'!A28</f>
        <v>Usage mobilité n°25</v>
      </c>
      <c r="B141" s="222" t="s">
        <v>41</v>
      </c>
      <c r="C141" s="222"/>
      <c r="D141" s="223">
        <f>IF(B$4&lt;&gt;"",IF(B$4='Usages mobilité'!BF28,'Usages mobilité'!BD28,0),0)</f>
        <v>0</v>
      </c>
      <c r="E141" s="223">
        <f t="shared" si="9"/>
        <v>0</v>
      </c>
      <c r="F141" s="223">
        <f t="shared" si="9"/>
        <v>0</v>
      </c>
      <c r="G141" s="223">
        <f t="shared" si="9"/>
        <v>0</v>
      </c>
      <c r="H141" s="223">
        <f t="shared" si="9"/>
        <v>0</v>
      </c>
      <c r="I141" s="223">
        <f t="shared" si="9"/>
        <v>0</v>
      </c>
      <c r="J141" s="223">
        <f t="shared" si="9"/>
        <v>0</v>
      </c>
      <c r="K141" s="223">
        <f t="shared" si="9"/>
        <v>0</v>
      </c>
      <c r="L141" s="223">
        <f t="shared" si="9"/>
        <v>0</v>
      </c>
      <c r="M141" s="223">
        <f t="shared" si="9"/>
        <v>0</v>
      </c>
      <c r="N141" s="223">
        <f t="shared" si="9"/>
        <v>0</v>
      </c>
      <c r="O141" s="223">
        <f t="shared" si="9"/>
        <v>0</v>
      </c>
      <c r="P141" s="223">
        <f t="shared" si="9"/>
        <v>0</v>
      </c>
      <c r="Q141" s="223">
        <f t="shared" si="9"/>
        <v>0</v>
      </c>
      <c r="R141" s="223">
        <f t="shared" si="9"/>
        <v>0</v>
      </c>
    </row>
    <row r="142" spans="1:18" hidden="1" outlineLevel="2" x14ac:dyDescent="0.25">
      <c r="A142" s="222" t="str">
        <f>'Usages mobilité'!A29</f>
        <v>Usage mobilité n°26</v>
      </c>
      <c r="B142" s="222" t="s">
        <v>41</v>
      </c>
      <c r="C142" s="222"/>
      <c r="D142" s="223">
        <f>IF(B$4&lt;&gt;"",IF(B$4='Usages mobilité'!BF29,'Usages mobilité'!BD29,0),0)</f>
        <v>0</v>
      </c>
      <c r="E142" s="223">
        <f t="shared" si="9"/>
        <v>0</v>
      </c>
      <c r="F142" s="223">
        <f t="shared" si="9"/>
        <v>0</v>
      </c>
      <c r="G142" s="223">
        <f t="shared" si="9"/>
        <v>0</v>
      </c>
      <c r="H142" s="223">
        <f t="shared" si="9"/>
        <v>0</v>
      </c>
      <c r="I142" s="223">
        <f t="shared" si="9"/>
        <v>0</v>
      </c>
      <c r="J142" s="223">
        <f t="shared" si="9"/>
        <v>0</v>
      </c>
      <c r="K142" s="223">
        <f t="shared" si="9"/>
        <v>0</v>
      </c>
      <c r="L142" s="223">
        <f t="shared" si="9"/>
        <v>0</v>
      </c>
      <c r="M142" s="223">
        <f t="shared" si="9"/>
        <v>0</v>
      </c>
      <c r="N142" s="223">
        <f t="shared" si="9"/>
        <v>0</v>
      </c>
      <c r="O142" s="223">
        <f t="shared" si="9"/>
        <v>0</v>
      </c>
      <c r="P142" s="223">
        <f t="shared" si="9"/>
        <v>0</v>
      </c>
      <c r="Q142" s="223">
        <f t="shared" si="9"/>
        <v>0</v>
      </c>
      <c r="R142" s="223">
        <f t="shared" si="9"/>
        <v>0</v>
      </c>
    </row>
    <row r="143" spans="1:18" hidden="1" outlineLevel="2" x14ac:dyDescent="0.25">
      <c r="A143" s="222" t="str">
        <f>'Usages mobilité'!A30</f>
        <v>Usage mobilité n°27</v>
      </c>
      <c r="B143" s="222" t="s">
        <v>41</v>
      </c>
      <c r="C143" s="222"/>
      <c r="D143" s="223">
        <f>IF(B$4&lt;&gt;"",IF(B$4='Usages mobilité'!BF30,'Usages mobilité'!BD30,0),0)</f>
        <v>0</v>
      </c>
      <c r="E143" s="223">
        <f t="shared" si="9"/>
        <v>0</v>
      </c>
      <c r="F143" s="223">
        <f t="shared" si="9"/>
        <v>0</v>
      </c>
      <c r="G143" s="223">
        <f t="shared" si="9"/>
        <v>0</v>
      </c>
      <c r="H143" s="223">
        <f t="shared" si="9"/>
        <v>0</v>
      </c>
      <c r="I143" s="223">
        <f t="shared" si="9"/>
        <v>0</v>
      </c>
      <c r="J143" s="223">
        <f t="shared" si="9"/>
        <v>0</v>
      </c>
      <c r="K143" s="223">
        <f t="shared" si="9"/>
        <v>0</v>
      </c>
      <c r="L143" s="223">
        <f t="shared" si="9"/>
        <v>0</v>
      </c>
      <c r="M143" s="223">
        <f t="shared" si="9"/>
        <v>0</v>
      </c>
      <c r="N143" s="223">
        <f t="shared" si="9"/>
        <v>0</v>
      </c>
      <c r="O143" s="223">
        <f t="shared" si="9"/>
        <v>0</v>
      </c>
      <c r="P143" s="223">
        <f t="shared" si="9"/>
        <v>0</v>
      </c>
      <c r="Q143" s="223">
        <f t="shared" si="9"/>
        <v>0</v>
      </c>
      <c r="R143" s="223">
        <f t="shared" si="9"/>
        <v>0</v>
      </c>
    </row>
    <row r="144" spans="1:18" hidden="1" outlineLevel="2" x14ac:dyDescent="0.25">
      <c r="A144" s="222" t="str">
        <f>'Usages mobilité'!A31</f>
        <v>Usage mobilité n°28</v>
      </c>
      <c r="B144" s="222" t="s">
        <v>41</v>
      </c>
      <c r="C144" s="222"/>
      <c r="D144" s="223">
        <f>IF(B$4&lt;&gt;"",IF(B$4='Usages mobilité'!BF31,'Usages mobilité'!BD31,0),0)</f>
        <v>0</v>
      </c>
      <c r="E144" s="223">
        <f t="shared" si="9"/>
        <v>0</v>
      </c>
      <c r="F144" s="223">
        <f t="shared" si="9"/>
        <v>0</v>
      </c>
      <c r="G144" s="223">
        <f t="shared" si="9"/>
        <v>0</v>
      </c>
      <c r="H144" s="223">
        <f t="shared" si="9"/>
        <v>0</v>
      </c>
      <c r="I144" s="223">
        <f t="shared" si="9"/>
        <v>0</v>
      </c>
      <c r="J144" s="223">
        <f t="shared" si="9"/>
        <v>0</v>
      </c>
      <c r="K144" s="223">
        <f t="shared" si="9"/>
        <v>0</v>
      </c>
      <c r="L144" s="223">
        <f t="shared" si="9"/>
        <v>0</v>
      </c>
      <c r="M144" s="223">
        <f t="shared" si="9"/>
        <v>0</v>
      </c>
      <c r="N144" s="223">
        <f t="shared" si="9"/>
        <v>0</v>
      </c>
      <c r="O144" s="223">
        <f t="shared" si="9"/>
        <v>0</v>
      </c>
      <c r="P144" s="223">
        <f t="shared" si="9"/>
        <v>0</v>
      </c>
      <c r="Q144" s="223">
        <f t="shared" si="9"/>
        <v>0</v>
      </c>
      <c r="R144" s="223">
        <f t="shared" si="9"/>
        <v>0</v>
      </c>
    </row>
    <row r="145" spans="1:18" hidden="1" outlineLevel="2" x14ac:dyDescent="0.25">
      <c r="A145" s="222" t="str">
        <f>'Usages mobilité'!A32</f>
        <v>Usage mobilité n°29</v>
      </c>
      <c r="B145" s="222" t="s">
        <v>41</v>
      </c>
      <c r="C145" s="222"/>
      <c r="D145" s="223">
        <f>IF(B$4&lt;&gt;"",IF(B$4='Usages mobilité'!BF32,'Usages mobilité'!BD32,0),0)</f>
        <v>0</v>
      </c>
      <c r="E145" s="223">
        <f t="shared" si="9"/>
        <v>0</v>
      </c>
      <c r="F145" s="223">
        <f t="shared" si="9"/>
        <v>0</v>
      </c>
      <c r="G145" s="223">
        <f t="shared" si="9"/>
        <v>0</v>
      </c>
      <c r="H145" s="223">
        <f t="shared" si="9"/>
        <v>0</v>
      </c>
      <c r="I145" s="223">
        <f t="shared" si="9"/>
        <v>0</v>
      </c>
      <c r="J145" s="223">
        <f t="shared" si="9"/>
        <v>0</v>
      </c>
      <c r="K145" s="223">
        <f t="shared" si="9"/>
        <v>0</v>
      </c>
      <c r="L145" s="223">
        <f t="shared" si="9"/>
        <v>0</v>
      </c>
      <c r="M145" s="223">
        <f t="shared" si="9"/>
        <v>0</v>
      </c>
      <c r="N145" s="223">
        <f t="shared" si="9"/>
        <v>0</v>
      </c>
      <c r="O145" s="223">
        <f t="shared" si="9"/>
        <v>0</v>
      </c>
      <c r="P145" s="223">
        <f t="shared" si="9"/>
        <v>0</v>
      </c>
      <c r="Q145" s="223">
        <f t="shared" si="9"/>
        <v>0</v>
      </c>
      <c r="R145" s="223">
        <f t="shared" si="9"/>
        <v>0</v>
      </c>
    </row>
    <row r="146" spans="1:18" hidden="1" outlineLevel="2" x14ac:dyDescent="0.25">
      <c r="A146" s="222" t="str">
        <f>'Usages mobilité'!A33</f>
        <v>Usage mobilité n°30</v>
      </c>
      <c r="B146" s="222" t="s">
        <v>41</v>
      </c>
      <c r="C146" s="222"/>
      <c r="D146" s="223">
        <f>IF(B$4&lt;&gt;"",IF(B$4='Usages mobilité'!BF33,'Usages mobilité'!BD33,0),0)</f>
        <v>0</v>
      </c>
      <c r="E146" s="223">
        <f t="shared" si="9"/>
        <v>0</v>
      </c>
      <c r="F146" s="223">
        <f t="shared" si="9"/>
        <v>0</v>
      </c>
      <c r="G146" s="223">
        <f t="shared" si="9"/>
        <v>0</v>
      </c>
      <c r="H146" s="223">
        <f t="shared" si="9"/>
        <v>0</v>
      </c>
      <c r="I146" s="223">
        <f t="shared" si="9"/>
        <v>0</v>
      </c>
      <c r="J146" s="223">
        <f t="shared" si="9"/>
        <v>0</v>
      </c>
      <c r="K146" s="223">
        <f t="shared" si="9"/>
        <v>0</v>
      </c>
      <c r="L146" s="223">
        <f t="shared" si="9"/>
        <v>0</v>
      </c>
      <c r="M146" s="223">
        <f t="shared" si="9"/>
        <v>0</v>
      </c>
      <c r="N146" s="223">
        <f t="shared" si="9"/>
        <v>0</v>
      </c>
      <c r="O146" s="223">
        <f t="shared" si="9"/>
        <v>0</v>
      </c>
      <c r="P146" s="223">
        <f t="shared" si="9"/>
        <v>0</v>
      </c>
      <c r="Q146" s="223">
        <f t="shared" si="9"/>
        <v>0</v>
      </c>
      <c r="R146" s="223">
        <f t="shared" si="9"/>
        <v>0</v>
      </c>
    </row>
    <row r="147" spans="1:18" hidden="1" outlineLevel="2" x14ac:dyDescent="0.25">
      <c r="A147" s="222" t="str">
        <f>'Usages mobilité'!A34</f>
        <v>Usage mobilité n°31</v>
      </c>
      <c r="B147" s="222" t="s">
        <v>41</v>
      </c>
      <c r="C147" s="222"/>
      <c r="D147" s="223">
        <f>IF(B$4&lt;&gt;"",IF(B$4='Usages mobilité'!BF34,'Usages mobilité'!BD34,0),0)</f>
        <v>0</v>
      </c>
      <c r="E147" s="223">
        <f t="shared" ref="E147:R156" si="10">$D147</f>
        <v>0</v>
      </c>
      <c r="F147" s="223">
        <f t="shared" si="10"/>
        <v>0</v>
      </c>
      <c r="G147" s="223">
        <f t="shared" si="10"/>
        <v>0</v>
      </c>
      <c r="H147" s="223">
        <f t="shared" si="10"/>
        <v>0</v>
      </c>
      <c r="I147" s="223">
        <f t="shared" si="10"/>
        <v>0</v>
      </c>
      <c r="J147" s="223">
        <f t="shared" si="10"/>
        <v>0</v>
      </c>
      <c r="K147" s="223">
        <f t="shared" si="10"/>
        <v>0</v>
      </c>
      <c r="L147" s="223">
        <f t="shared" si="10"/>
        <v>0</v>
      </c>
      <c r="M147" s="223">
        <f t="shared" si="10"/>
        <v>0</v>
      </c>
      <c r="N147" s="223">
        <f t="shared" si="10"/>
        <v>0</v>
      </c>
      <c r="O147" s="223">
        <f t="shared" si="10"/>
        <v>0</v>
      </c>
      <c r="P147" s="223">
        <f t="shared" si="10"/>
        <v>0</v>
      </c>
      <c r="Q147" s="223">
        <f t="shared" si="10"/>
        <v>0</v>
      </c>
      <c r="R147" s="223">
        <f t="shared" si="10"/>
        <v>0</v>
      </c>
    </row>
    <row r="148" spans="1:18" hidden="1" outlineLevel="2" x14ac:dyDescent="0.25">
      <c r="A148" s="222" t="str">
        <f>'Usages mobilité'!A35</f>
        <v>Usage mobilité n°32</v>
      </c>
      <c r="B148" s="222" t="s">
        <v>41</v>
      </c>
      <c r="C148" s="222"/>
      <c r="D148" s="223">
        <f>IF(B$4&lt;&gt;"",IF(B$4='Usages mobilité'!BF35,'Usages mobilité'!BD35,0),0)</f>
        <v>0</v>
      </c>
      <c r="E148" s="223">
        <f t="shared" si="10"/>
        <v>0</v>
      </c>
      <c r="F148" s="223">
        <f t="shared" si="10"/>
        <v>0</v>
      </c>
      <c r="G148" s="223">
        <f t="shared" si="10"/>
        <v>0</v>
      </c>
      <c r="H148" s="223">
        <f t="shared" si="10"/>
        <v>0</v>
      </c>
      <c r="I148" s="223">
        <f t="shared" si="10"/>
        <v>0</v>
      </c>
      <c r="J148" s="223">
        <f t="shared" si="10"/>
        <v>0</v>
      </c>
      <c r="K148" s="223">
        <f t="shared" si="10"/>
        <v>0</v>
      </c>
      <c r="L148" s="223">
        <f t="shared" si="10"/>
        <v>0</v>
      </c>
      <c r="M148" s="223">
        <f t="shared" si="10"/>
        <v>0</v>
      </c>
      <c r="N148" s="223">
        <f t="shared" si="10"/>
        <v>0</v>
      </c>
      <c r="O148" s="223">
        <f t="shared" si="10"/>
        <v>0</v>
      </c>
      <c r="P148" s="223">
        <f t="shared" si="10"/>
        <v>0</v>
      </c>
      <c r="Q148" s="223">
        <f t="shared" si="10"/>
        <v>0</v>
      </c>
      <c r="R148" s="223">
        <f t="shared" si="10"/>
        <v>0</v>
      </c>
    </row>
    <row r="149" spans="1:18" hidden="1" outlineLevel="2" x14ac:dyDescent="0.25">
      <c r="A149" s="222" t="str">
        <f>'Usages mobilité'!A36</f>
        <v>Usage mobilité n°33</v>
      </c>
      <c r="B149" s="222" t="s">
        <v>41</v>
      </c>
      <c r="C149" s="222"/>
      <c r="D149" s="223">
        <f>IF(B$4&lt;&gt;"",IF(B$4='Usages mobilité'!BF36,'Usages mobilité'!BD36,0),0)</f>
        <v>0</v>
      </c>
      <c r="E149" s="223">
        <f t="shared" si="10"/>
        <v>0</v>
      </c>
      <c r="F149" s="223">
        <f t="shared" si="10"/>
        <v>0</v>
      </c>
      <c r="G149" s="223">
        <f t="shared" si="10"/>
        <v>0</v>
      </c>
      <c r="H149" s="223">
        <f t="shared" si="10"/>
        <v>0</v>
      </c>
      <c r="I149" s="223">
        <f t="shared" si="10"/>
        <v>0</v>
      </c>
      <c r="J149" s="223">
        <f t="shared" si="10"/>
        <v>0</v>
      </c>
      <c r="K149" s="223">
        <f t="shared" si="10"/>
        <v>0</v>
      </c>
      <c r="L149" s="223">
        <f t="shared" si="10"/>
        <v>0</v>
      </c>
      <c r="M149" s="223">
        <f t="shared" si="10"/>
        <v>0</v>
      </c>
      <c r="N149" s="223">
        <f t="shared" si="10"/>
        <v>0</v>
      </c>
      <c r="O149" s="223">
        <f t="shared" si="10"/>
        <v>0</v>
      </c>
      <c r="P149" s="223">
        <f t="shared" si="10"/>
        <v>0</v>
      </c>
      <c r="Q149" s="223">
        <f t="shared" si="10"/>
        <v>0</v>
      </c>
      <c r="R149" s="223">
        <f t="shared" si="10"/>
        <v>0</v>
      </c>
    </row>
    <row r="150" spans="1:18" hidden="1" outlineLevel="2" x14ac:dyDescent="0.25">
      <c r="A150" s="222" t="str">
        <f>'Usages mobilité'!A37</f>
        <v>Usage mobilité n°34</v>
      </c>
      <c r="B150" s="222" t="s">
        <v>41</v>
      </c>
      <c r="C150" s="222"/>
      <c r="D150" s="223">
        <f>IF(B$4&lt;&gt;"",IF(B$4='Usages mobilité'!BF37,'Usages mobilité'!BD37,0),0)</f>
        <v>0</v>
      </c>
      <c r="E150" s="223">
        <f t="shared" si="10"/>
        <v>0</v>
      </c>
      <c r="F150" s="223">
        <f t="shared" si="10"/>
        <v>0</v>
      </c>
      <c r="G150" s="223">
        <f t="shared" si="10"/>
        <v>0</v>
      </c>
      <c r="H150" s="223">
        <f t="shared" si="10"/>
        <v>0</v>
      </c>
      <c r="I150" s="223">
        <f t="shared" si="10"/>
        <v>0</v>
      </c>
      <c r="J150" s="223">
        <f t="shared" si="10"/>
        <v>0</v>
      </c>
      <c r="K150" s="223">
        <f t="shared" si="10"/>
        <v>0</v>
      </c>
      <c r="L150" s="223">
        <f t="shared" si="10"/>
        <v>0</v>
      </c>
      <c r="M150" s="223">
        <f t="shared" si="10"/>
        <v>0</v>
      </c>
      <c r="N150" s="223">
        <f t="shared" si="10"/>
        <v>0</v>
      </c>
      <c r="O150" s="223">
        <f t="shared" si="10"/>
        <v>0</v>
      </c>
      <c r="P150" s="223">
        <f t="shared" si="10"/>
        <v>0</v>
      </c>
      <c r="Q150" s="223">
        <f t="shared" si="10"/>
        <v>0</v>
      </c>
      <c r="R150" s="223">
        <f t="shared" si="10"/>
        <v>0</v>
      </c>
    </row>
    <row r="151" spans="1:18" hidden="1" outlineLevel="2" x14ac:dyDescent="0.25">
      <c r="A151" s="222" t="str">
        <f>'Usages mobilité'!A38</f>
        <v>Usage mobilité n°35</v>
      </c>
      <c r="B151" s="222" t="s">
        <v>41</v>
      </c>
      <c r="C151" s="222"/>
      <c r="D151" s="223">
        <f>IF(B$4&lt;&gt;"",IF(B$4='Usages mobilité'!BF38,'Usages mobilité'!BD38,0),0)</f>
        <v>0</v>
      </c>
      <c r="E151" s="223">
        <f t="shared" si="10"/>
        <v>0</v>
      </c>
      <c r="F151" s="223">
        <f t="shared" si="10"/>
        <v>0</v>
      </c>
      <c r="G151" s="223">
        <f t="shared" si="10"/>
        <v>0</v>
      </c>
      <c r="H151" s="223">
        <f t="shared" si="10"/>
        <v>0</v>
      </c>
      <c r="I151" s="223">
        <f t="shared" si="10"/>
        <v>0</v>
      </c>
      <c r="J151" s="223">
        <f t="shared" si="10"/>
        <v>0</v>
      </c>
      <c r="K151" s="223">
        <f t="shared" si="10"/>
        <v>0</v>
      </c>
      <c r="L151" s="223">
        <f t="shared" si="10"/>
        <v>0</v>
      </c>
      <c r="M151" s="223">
        <f t="shared" si="10"/>
        <v>0</v>
      </c>
      <c r="N151" s="223">
        <f t="shared" si="10"/>
        <v>0</v>
      </c>
      <c r="O151" s="223">
        <f t="shared" si="10"/>
        <v>0</v>
      </c>
      <c r="P151" s="223">
        <f t="shared" si="10"/>
        <v>0</v>
      </c>
      <c r="Q151" s="223">
        <f t="shared" si="10"/>
        <v>0</v>
      </c>
      <c r="R151" s="223">
        <f t="shared" si="10"/>
        <v>0</v>
      </c>
    </row>
    <row r="152" spans="1:18" hidden="1" outlineLevel="2" x14ac:dyDescent="0.25">
      <c r="A152" s="222" t="str">
        <f>'Usages mobilité'!A39</f>
        <v>Usage mobilité n°36</v>
      </c>
      <c r="B152" s="222" t="s">
        <v>41</v>
      </c>
      <c r="C152" s="222"/>
      <c r="D152" s="223">
        <f>IF(B$4&lt;&gt;"",IF(B$4='Usages mobilité'!BF39,'Usages mobilité'!BD39,0),0)</f>
        <v>0</v>
      </c>
      <c r="E152" s="223">
        <f t="shared" si="10"/>
        <v>0</v>
      </c>
      <c r="F152" s="223">
        <f t="shared" si="10"/>
        <v>0</v>
      </c>
      <c r="G152" s="223">
        <f t="shared" si="10"/>
        <v>0</v>
      </c>
      <c r="H152" s="223">
        <f t="shared" si="10"/>
        <v>0</v>
      </c>
      <c r="I152" s="223">
        <f t="shared" si="10"/>
        <v>0</v>
      </c>
      <c r="J152" s="223">
        <f t="shared" si="10"/>
        <v>0</v>
      </c>
      <c r="K152" s="223">
        <f t="shared" si="10"/>
        <v>0</v>
      </c>
      <c r="L152" s="223">
        <f t="shared" si="10"/>
        <v>0</v>
      </c>
      <c r="M152" s="223">
        <f t="shared" si="10"/>
        <v>0</v>
      </c>
      <c r="N152" s="223">
        <f t="shared" si="10"/>
        <v>0</v>
      </c>
      <c r="O152" s="223">
        <f t="shared" si="10"/>
        <v>0</v>
      </c>
      <c r="P152" s="223">
        <f t="shared" si="10"/>
        <v>0</v>
      </c>
      <c r="Q152" s="223">
        <f t="shared" si="10"/>
        <v>0</v>
      </c>
      <c r="R152" s="223">
        <f t="shared" si="10"/>
        <v>0</v>
      </c>
    </row>
    <row r="153" spans="1:18" hidden="1" outlineLevel="2" x14ac:dyDescent="0.25">
      <c r="A153" s="222" t="str">
        <f>'Usages mobilité'!A40</f>
        <v>Usage mobilité n°37</v>
      </c>
      <c r="B153" s="222" t="s">
        <v>41</v>
      </c>
      <c r="C153" s="222"/>
      <c r="D153" s="223">
        <f>IF(B$4&lt;&gt;"",IF(B$4='Usages mobilité'!BF40,'Usages mobilité'!BD40,0),0)</f>
        <v>0</v>
      </c>
      <c r="E153" s="223">
        <f t="shared" si="10"/>
        <v>0</v>
      </c>
      <c r="F153" s="223">
        <f t="shared" si="10"/>
        <v>0</v>
      </c>
      <c r="G153" s="223">
        <f t="shared" si="10"/>
        <v>0</v>
      </c>
      <c r="H153" s="223">
        <f t="shared" si="10"/>
        <v>0</v>
      </c>
      <c r="I153" s="223">
        <f t="shared" si="10"/>
        <v>0</v>
      </c>
      <c r="J153" s="223">
        <f t="shared" si="10"/>
        <v>0</v>
      </c>
      <c r="K153" s="223">
        <f t="shared" si="10"/>
        <v>0</v>
      </c>
      <c r="L153" s="223">
        <f t="shared" si="10"/>
        <v>0</v>
      </c>
      <c r="M153" s="223">
        <f t="shared" si="10"/>
        <v>0</v>
      </c>
      <c r="N153" s="223">
        <f t="shared" si="10"/>
        <v>0</v>
      </c>
      <c r="O153" s="223">
        <f t="shared" si="10"/>
        <v>0</v>
      </c>
      <c r="P153" s="223">
        <f t="shared" si="10"/>
        <v>0</v>
      </c>
      <c r="Q153" s="223">
        <f t="shared" si="10"/>
        <v>0</v>
      </c>
      <c r="R153" s="223">
        <f t="shared" si="10"/>
        <v>0</v>
      </c>
    </row>
    <row r="154" spans="1:18" hidden="1" outlineLevel="2" x14ac:dyDescent="0.25">
      <c r="A154" s="222" t="str">
        <f>'Usages mobilité'!A41</f>
        <v>Usage mobilité n°38</v>
      </c>
      <c r="B154" s="222" t="s">
        <v>41</v>
      </c>
      <c r="C154" s="222"/>
      <c r="D154" s="223">
        <f>IF(B$4&lt;&gt;"",IF(B$4='Usages mobilité'!BF41,'Usages mobilité'!BD41,0),0)</f>
        <v>0</v>
      </c>
      <c r="E154" s="223">
        <f t="shared" si="10"/>
        <v>0</v>
      </c>
      <c r="F154" s="223">
        <f t="shared" si="10"/>
        <v>0</v>
      </c>
      <c r="G154" s="223">
        <f t="shared" si="10"/>
        <v>0</v>
      </c>
      <c r="H154" s="223">
        <f t="shared" si="10"/>
        <v>0</v>
      </c>
      <c r="I154" s="223">
        <f t="shared" si="10"/>
        <v>0</v>
      </c>
      <c r="J154" s="223">
        <f t="shared" si="10"/>
        <v>0</v>
      </c>
      <c r="K154" s="223">
        <f t="shared" si="10"/>
        <v>0</v>
      </c>
      <c r="L154" s="223">
        <f t="shared" si="10"/>
        <v>0</v>
      </c>
      <c r="M154" s="223">
        <f t="shared" si="10"/>
        <v>0</v>
      </c>
      <c r="N154" s="223">
        <f t="shared" si="10"/>
        <v>0</v>
      </c>
      <c r="O154" s="223">
        <f t="shared" si="10"/>
        <v>0</v>
      </c>
      <c r="P154" s="223">
        <f t="shared" si="10"/>
        <v>0</v>
      </c>
      <c r="Q154" s="223">
        <f t="shared" si="10"/>
        <v>0</v>
      </c>
      <c r="R154" s="223">
        <f t="shared" si="10"/>
        <v>0</v>
      </c>
    </row>
    <row r="155" spans="1:18" hidden="1" outlineLevel="2" x14ac:dyDescent="0.25">
      <c r="A155" s="222" t="str">
        <f>'Usages mobilité'!A42</f>
        <v>Usage mobilité n°39</v>
      </c>
      <c r="B155" s="222" t="s">
        <v>41</v>
      </c>
      <c r="C155" s="222"/>
      <c r="D155" s="223">
        <f>IF(B$4&lt;&gt;"",IF(B$4='Usages mobilité'!BF42,'Usages mobilité'!BD42,0),0)</f>
        <v>0</v>
      </c>
      <c r="E155" s="223">
        <f t="shared" si="10"/>
        <v>0</v>
      </c>
      <c r="F155" s="223">
        <f t="shared" si="10"/>
        <v>0</v>
      </c>
      <c r="G155" s="223">
        <f t="shared" si="10"/>
        <v>0</v>
      </c>
      <c r="H155" s="223">
        <f t="shared" si="10"/>
        <v>0</v>
      </c>
      <c r="I155" s="223">
        <f t="shared" si="10"/>
        <v>0</v>
      </c>
      <c r="J155" s="223">
        <f t="shared" si="10"/>
        <v>0</v>
      </c>
      <c r="K155" s="223">
        <f t="shared" si="10"/>
        <v>0</v>
      </c>
      <c r="L155" s="223">
        <f t="shared" si="10"/>
        <v>0</v>
      </c>
      <c r="M155" s="223">
        <f t="shared" si="10"/>
        <v>0</v>
      </c>
      <c r="N155" s="223">
        <f t="shared" si="10"/>
        <v>0</v>
      </c>
      <c r="O155" s="223">
        <f t="shared" si="10"/>
        <v>0</v>
      </c>
      <c r="P155" s="223">
        <f t="shared" si="10"/>
        <v>0</v>
      </c>
      <c r="Q155" s="223">
        <f t="shared" si="10"/>
        <v>0</v>
      </c>
      <c r="R155" s="223">
        <f t="shared" si="10"/>
        <v>0</v>
      </c>
    </row>
    <row r="156" spans="1:18" hidden="1" outlineLevel="2" x14ac:dyDescent="0.25">
      <c r="A156" s="222" t="str">
        <f>'Usages mobilité'!A43</f>
        <v>Usage mobilité n°40</v>
      </c>
      <c r="B156" s="222" t="s">
        <v>41</v>
      </c>
      <c r="C156" s="222"/>
      <c r="D156" s="223">
        <f>IF(B$4&lt;&gt;"",IF(B$4='Usages mobilité'!BF43,'Usages mobilité'!BD43,0),0)</f>
        <v>0</v>
      </c>
      <c r="E156" s="223">
        <f t="shared" si="10"/>
        <v>0</v>
      </c>
      <c r="F156" s="223">
        <f t="shared" si="10"/>
        <v>0</v>
      </c>
      <c r="G156" s="223">
        <f t="shared" si="10"/>
        <v>0</v>
      </c>
      <c r="H156" s="223">
        <f t="shared" si="10"/>
        <v>0</v>
      </c>
      <c r="I156" s="223">
        <f t="shared" si="10"/>
        <v>0</v>
      </c>
      <c r="J156" s="223">
        <f t="shared" si="10"/>
        <v>0</v>
      </c>
      <c r="K156" s="223">
        <f t="shared" si="10"/>
        <v>0</v>
      </c>
      <c r="L156" s="223">
        <f t="shared" si="10"/>
        <v>0</v>
      </c>
      <c r="M156" s="223">
        <f t="shared" si="10"/>
        <v>0</v>
      </c>
      <c r="N156" s="223">
        <f t="shared" si="10"/>
        <v>0</v>
      </c>
      <c r="O156" s="223">
        <f t="shared" si="10"/>
        <v>0</v>
      </c>
      <c r="P156" s="223">
        <f t="shared" si="10"/>
        <v>0</v>
      </c>
      <c r="Q156" s="223">
        <f t="shared" si="10"/>
        <v>0</v>
      </c>
      <c r="R156" s="223">
        <f t="shared" si="10"/>
        <v>0</v>
      </c>
    </row>
    <row r="157" spans="1:18" hidden="1" outlineLevel="2" x14ac:dyDescent="0.25">
      <c r="A157" s="222" t="str">
        <f>'Usages mobilité'!A44</f>
        <v>Usage mobilité n°41</v>
      </c>
      <c r="B157" s="222" t="s">
        <v>41</v>
      </c>
      <c r="C157" s="222"/>
      <c r="D157" s="223">
        <f>IF(B$4&lt;&gt;"",IF(B$4='Usages mobilité'!BF44,'Usages mobilité'!BD44,0),0)</f>
        <v>0</v>
      </c>
      <c r="E157" s="223">
        <f t="shared" ref="E157:R166" si="11">$D157</f>
        <v>0</v>
      </c>
      <c r="F157" s="223">
        <f t="shared" si="11"/>
        <v>0</v>
      </c>
      <c r="G157" s="223">
        <f t="shared" si="11"/>
        <v>0</v>
      </c>
      <c r="H157" s="223">
        <f t="shared" si="11"/>
        <v>0</v>
      </c>
      <c r="I157" s="223">
        <f t="shared" si="11"/>
        <v>0</v>
      </c>
      <c r="J157" s="223">
        <f t="shared" si="11"/>
        <v>0</v>
      </c>
      <c r="K157" s="223">
        <f t="shared" si="11"/>
        <v>0</v>
      </c>
      <c r="L157" s="223">
        <f t="shared" si="11"/>
        <v>0</v>
      </c>
      <c r="M157" s="223">
        <f t="shared" si="11"/>
        <v>0</v>
      </c>
      <c r="N157" s="223">
        <f t="shared" si="11"/>
        <v>0</v>
      </c>
      <c r="O157" s="223">
        <f t="shared" si="11"/>
        <v>0</v>
      </c>
      <c r="P157" s="223">
        <f t="shared" si="11"/>
        <v>0</v>
      </c>
      <c r="Q157" s="223">
        <f t="shared" si="11"/>
        <v>0</v>
      </c>
      <c r="R157" s="223">
        <f t="shared" si="11"/>
        <v>0</v>
      </c>
    </row>
    <row r="158" spans="1:18" hidden="1" outlineLevel="2" x14ac:dyDescent="0.25">
      <c r="A158" s="222" t="str">
        <f>'Usages mobilité'!A45</f>
        <v>Usage mobilité n°42</v>
      </c>
      <c r="B158" s="222" t="s">
        <v>41</v>
      </c>
      <c r="C158" s="222"/>
      <c r="D158" s="223">
        <f>IF(B$4&lt;&gt;"",IF(B$4='Usages mobilité'!BF45,'Usages mobilité'!BD45,0),0)</f>
        <v>0</v>
      </c>
      <c r="E158" s="223">
        <f t="shared" si="11"/>
        <v>0</v>
      </c>
      <c r="F158" s="223">
        <f t="shared" si="11"/>
        <v>0</v>
      </c>
      <c r="G158" s="223">
        <f t="shared" si="11"/>
        <v>0</v>
      </c>
      <c r="H158" s="223">
        <f t="shared" si="11"/>
        <v>0</v>
      </c>
      <c r="I158" s="223">
        <f t="shared" si="11"/>
        <v>0</v>
      </c>
      <c r="J158" s="223">
        <f t="shared" si="11"/>
        <v>0</v>
      </c>
      <c r="K158" s="223">
        <f t="shared" si="11"/>
        <v>0</v>
      </c>
      <c r="L158" s="223">
        <f t="shared" si="11"/>
        <v>0</v>
      </c>
      <c r="M158" s="223">
        <f t="shared" si="11"/>
        <v>0</v>
      </c>
      <c r="N158" s="223">
        <f t="shared" si="11"/>
        <v>0</v>
      </c>
      <c r="O158" s="223">
        <f t="shared" si="11"/>
        <v>0</v>
      </c>
      <c r="P158" s="223">
        <f t="shared" si="11"/>
        <v>0</v>
      </c>
      <c r="Q158" s="223">
        <f t="shared" si="11"/>
        <v>0</v>
      </c>
      <c r="R158" s="223">
        <f t="shared" si="11"/>
        <v>0</v>
      </c>
    </row>
    <row r="159" spans="1:18" hidden="1" outlineLevel="2" x14ac:dyDescent="0.25">
      <c r="A159" s="222" t="str">
        <f>'Usages mobilité'!A46</f>
        <v>Usage mobilité n°43</v>
      </c>
      <c r="B159" s="222" t="s">
        <v>41</v>
      </c>
      <c r="C159" s="222"/>
      <c r="D159" s="223">
        <f>IF(B$4&lt;&gt;"",IF(B$4='Usages mobilité'!BF46,'Usages mobilité'!BD46,0),0)</f>
        <v>0</v>
      </c>
      <c r="E159" s="223">
        <f t="shared" si="11"/>
        <v>0</v>
      </c>
      <c r="F159" s="223">
        <f t="shared" si="11"/>
        <v>0</v>
      </c>
      <c r="G159" s="223">
        <f t="shared" si="11"/>
        <v>0</v>
      </c>
      <c r="H159" s="223">
        <f t="shared" si="11"/>
        <v>0</v>
      </c>
      <c r="I159" s="223">
        <f t="shared" si="11"/>
        <v>0</v>
      </c>
      <c r="J159" s="223">
        <f t="shared" si="11"/>
        <v>0</v>
      </c>
      <c r="K159" s="223">
        <f t="shared" si="11"/>
        <v>0</v>
      </c>
      <c r="L159" s="223">
        <f t="shared" si="11"/>
        <v>0</v>
      </c>
      <c r="M159" s="223">
        <f t="shared" si="11"/>
        <v>0</v>
      </c>
      <c r="N159" s="223">
        <f t="shared" si="11"/>
        <v>0</v>
      </c>
      <c r="O159" s="223">
        <f t="shared" si="11"/>
        <v>0</v>
      </c>
      <c r="P159" s="223">
        <f t="shared" si="11"/>
        <v>0</v>
      </c>
      <c r="Q159" s="223">
        <f t="shared" si="11"/>
        <v>0</v>
      </c>
      <c r="R159" s="223">
        <f t="shared" si="11"/>
        <v>0</v>
      </c>
    </row>
    <row r="160" spans="1:18" hidden="1" outlineLevel="2" x14ac:dyDescent="0.25">
      <c r="A160" s="222" t="str">
        <f>'Usages mobilité'!A47</f>
        <v>Usage mobilité n°44</v>
      </c>
      <c r="B160" s="222" t="s">
        <v>41</v>
      </c>
      <c r="C160" s="222"/>
      <c r="D160" s="223">
        <f>IF(B$4&lt;&gt;"",IF(B$4='Usages mobilité'!BF47,'Usages mobilité'!BD47,0),0)</f>
        <v>0</v>
      </c>
      <c r="E160" s="223">
        <f t="shared" si="11"/>
        <v>0</v>
      </c>
      <c r="F160" s="223">
        <f t="shared" si="11"/>
        <v>0</v>
      </c>
      <c r="G160" s="223">
        <f t="shared" si="11"/>
        <v>0</v>
      </c>
      <c r="H160" s="223">
        <f t="shared" si="11"/>
        <v>0</v>
      </c>
      <c r="I160" s="223">
        <f t="shared" si="11"/>
        <v>0</v>
      </c>
      <c r="J160" s="223">
        <f t="shared" si="11"/>
        <v>0</v>
      </c>
      <c r="K160" s="223">
        <f t="shared" si="11"/>
        <v>0</v>
      </c>
      <c r="L160" s="223">
        <f t="shared" si="11"/>
        <v>0</v>
      </c>
      <c r="M160" s="223">
        <f t="shared" si="11"/>
        <v>0</v>
      </c>
      <c r="N160" s="223">
        <f t="shared" si="11"/>
        <v>0</v>
      </c>
      <c r="O160" s="223">
        <f t="shared" si="11"/>
        <v>0</v>
      </c>
      <c r="P160" s="223">
        <f t="shared" si="11"/>
        <v>0</v>
      </c>
      <c r="Q160" s="223">
        <f t="shared" si="11"/>
        <v>0</v>
      </c>
      <c r="R160" s="223">
        <f t="shared" si="11"/>
        <v>0</v>
      </c>
    </row>
    <row r="161" spans="1:18" hidden="1" outlineLevel="2" x14ac:dyDescent="0.25">
      <c r="A161" s="222" t="str">
        <f>'Usages mobilité'!A48</f>
        <v>Usage mobilité n°45</v>
      </c>
      <c r="B161" s="222" t="s">
        <v>41</v>
      </c>
      <c r="C161" s="222"/>
      <c r="D161" s="223">
        <f>IF(B$4&lt;&gt;"",IF(B$4='Usages mobilité'!BF48,'Usages mobilité'!BD48,0),0)</f>
        <v>0</v>
      </c>
      <c r="E161" s="223">
        <f t="shared" si="11"/>
        <v>0</v>
      </c>
      <c r="F161" s="223">
        <f t="shared" si="11"/>
        <v>0</v>
      </c>
      <c r="G161" s="223">
        <f t="shared" si="11"/>
        <v>0</v>
      </c>
      <c r="H161" s="223">
        <f t="shared" si="11"/>
        <v>0</v>
      </c>
      <c r="I161" s="223">
        <f t="shared" si="11"/>
        <v>0</v>
      </c>
      <c r="J161" s="223">
        <f t="shared" si="11"/>
        <v>0</v>
      </c>
      <c r="K161" s="223">
        <f t="shared" si="11"/>
        <v>0</v>
      </c>
      <c r="L161" s="223">
        <f t="shared" si="11"/>
        <v>0</v>
      </c>
      <c r="M161" s="223">
        <f t="shared" si="11"/>
        <v>0</v>
      </c>
      <c r="N161" s="223">
        <f t="shared" si="11"/>
        <v>0</v>
      </c>
      <c r="O161" s="223">
        <f t="shared" si="11"/>
        <v>0</v>
      </c>
      <c r="P161" s="223">
        <f t="shared" si="11"/>
        <v>0</v>
      </c>
      <c r="Q161" s="223">
        <f t="shared" si="11"/>
        <v>0</v>
      </c>
      <c r="R161" s="223">
        <f t="shared" si="11"/>
        <v>0</v>
      </c>
    </row>
    <row r="162" spans="1:18" hidden="1" outlineLevel="2" x14ac:dyDescent="0.25">
      <c r="A162" s="222" t="str">
        <f>'Usages mobilité'!A49</f>
        <v>Usage mobilité n°46</v>
      </c>
      <c r="B162" s="222" t="s">
        <v>41</v>
      </c>
      <c r="C162" s="222"/>
      <c r="D162" s="223">
        <f>IF(B$4&lt;&gt;"",IF(B$4='Usages mobilité'!BF49,'Usages mobilité'!BD49,0),0)</f>
        <v>0</v>
      </c>
      <c r="E162" s="223">
        <f t="shared" si="11"/>
        <v>0</v>
      </c>
      <c r="F162" s="223">
        <f t="shared" si="11"/>
        <v>0</v>
      </c>
      <c r="G162" s="223">
        <f t="shared" si="11"/>
        <v>0</v>
      </c>
      <c r="H162" s="223">
        <f t="shared" si="11"/>
        <v>0</v>
      </c>
      <c r="I162" s="223">
        <f t="shared" si="11"/>
        <v>0</v>
      </c>
      <c r="J162" s="223">
        <f t="shared" si="11"/>
        <v>0</v>
      </c>
      <c r="K162" s="223">
        <f t="shared" si="11"/>
        <v>0</v>
      </c>
      <c r="L162" s="223">
        <f t="shared" si="11"/>
        <v>0</v>
      </c>
      <c r="M162" s="223">
        <f t="shared" si="11"/>
        <v>0</v>
      </c>
      <c r="N162" s="223">
        <f t="shared" si="11"/>
        <v>0</v>
      </c>
      <c r="O162" s="223">
        <f t="shared" si="11"/>
        <v>0</v>
      </c>
      <c r="P162" s="223">
        <f t="shared" si="11"/>
        <v>0</v>
      </c>
      <c r="Q162" s="223">
        <f t="shared" si="11"/>
        <v>0</v>
      </c>
      <c r="R162" s="223">
        <f t="shared" si="11"/>
        <v>0</v>
      </c>
    </row>
    <row r="163" spans="1:18" hidden="1" outlineLevel="2" x14ac:dyDescent="0.25">
      <c r="A163" s="222" t="str">
        <f>'Usages mobilité'!A50</f>
        <v>Usage mobilité n°47</v>
      </c>
      <c r="B163" s="222" t="s">
        <v>41</v>
      </c>
      <c r="C163" s="222"/>
      <c r="D163" s="223">
        <f>IF(B$4&lt;&gt;"",IF(B$4='Usages mobilité'!BF50,'Usages mobilité'!BD50,0),0)</f>
        <v>0</v>
      </c>
      <c r="E163" s="223">
        <f t="shared" si="11"/>
        <v>0</v>
      </c>
      <c r="F163" s="223">
        <f t="shared" si="11"/>
        <v>0</v>
      </c>
      <c r="G163" s="223">
        <f t="shared" si="11"/>
        <v>0</v>
      </c>
      <c r="H163" s="223">
        <f t="shared" si="11"/>
        <v>0</v>
      </c>
      <c r="I163" s="223">
        <f t="shared" si="11"/>
        <v>0</v>
      </c>
      <c r="J163" s="223">
        <f t="shared" si="11"/>
        <v>0</v>
      </c>
      <c r="K163" s="223">
        <f t="shared" si="11"/>
        <v>0</v>
      </c>
      <c r="L163" s="223">
        <f t="shared" si="11"/>
        <v>0</v>
      </c>
      <c r="M163" s="223">
        <f t="shared" si="11"/>
        <v>0</v>
      </c>
      <c r="N163" s="223">
        <f t="shared" si="11"/>
        <v>0</v>
      </c>
      <c r="O163" s="223">
        <f t="shared" si="11"/>
        <v>0</v>
      </c>
      <c r="P163" s="223">
        <f t="shared" si="11"/>
        <v>0</v>
      </c>
      <c r="Q163" s="223">
        <f t="shared" si="11"/>
        <v>0</v>
      </c>
      <c r="R163" s="223">
        <f t="shared" si="11"/>
        <v>0</v>
      </c>
    </row>
    <row r="164" spans="1:18" hidden="1" outlineLevel="2" x14ac:dyDescent="0.25">
      <c r="A164" s="222" t="str">
        <f>'Usages mobilité'!A51</f>
        <v>Usage mobilité n°48</v>
      </c>
      <c r="B164" s="222" t="s">
        <v>41</v>
      </c>
      <c r="C164" s="222"/>
      <c r="D164" s="223">
        <f>IF(B$4&lt;&gt;"",IF(B$4='Usages mobilité'!BF51,'Usages mobilité'!BD51,0),0)</f>
        <v>0</v>
      </c>
      <c r="E164" s="223">
        <f t="shared" si="11"/>
        <v>0</v>
      </c>
      <c r="F164" s="223">
        <f t="shared" si="11"/>
        <v>0</v>
      </c>
      <c r="G164" s="223">
        <f t="shared" si="11"/>
        <v>0</v>
      </c>
      <c r="H164" s="223">
        <f t="shared" si="11"/>
        <v>0</v>
      </c>
      <c r="I164" s="223">
        <f t="shared" si="11"/>
        <v>0</v>
      </c>
      <c r="J164" s="223">
        <f t="shared" si="11"/>
        <v>0</v>
      </c>
      <c r="K164" s="223">
        <f t="shared" si="11"/>
        <v>0</v>
      </c>
      <c r="L164" s="223">
        <f t="shared" si="11"/>
        <v>0</v>
      </c>
      <c r="M164" s="223">
        <f t="shared" si="11"/>
        <v>0</v>
      </c>
      <c r="N164" s="223">
        <f t="shared" si="11"/>
        <v>0</v>
      </c>
      <c r="O164" s="223">
        <f t="shared" si="11"/>
        <v>0</v>
      </c>
      <c r="P164" s="223">
        <f t="shared" si="11"/>
        <v>0</v>
      </c>
      <c r="Q164" s="223">
        <f t="shared" si="11"/>
        <v>0</v>
      </c>
      <c r="R164" s="223">
        <f t="shared" si="11"/>
        <v>0</v>
      </c>
    </row>
    <row r="165" spans="1:18" hidden="1" outlineLevel="2" x14ac:dyDescent="0.25">
      <c r="A165" s="222" t="str">
        <f>'Usages mobilité'!A52</f>
        <v>Usage mobilité n°49</v>
      </c>
      <c r="B165" s="222" t="s">
        <v>41</v>
      </c>
      <c r="C165" s="222"/>
      <c r="D165" s="223">
        <f>IF(B$4&lt;&gt;"",IF(B$4='Usages mobilité'!BF52,'Usages mobilité'!BD52,0),0)</f>
        <v>0</v>
      </c>
      <c r="E165" s="223">
        <f t="shared" si="11"/>
        <v>0</v>
      </c>
      <c r="F165" s="223">
        <f t="shared" si="11"/>
        <v>0</v>
      </c>
      <c r="G165" s="223">
        <f t="shared" si="11"/>
        <v>0</v>
      </c>
      <c r="H165" s="223">
        <f t="shared" si="11"/>
        <v>0</v>
      </c>
      <c r="I165" s="223">
        <f t="shared" si="11"/>
        <v>0</v>
      </c>
      <c r="J165" s="223">
        <f t="shared" si="11"/>
        <v>0</v>
      </c>
      <c r="K165" s="223">
        <f t="shared" si="11"/>
        <v>0</v>
      </c>
      <c r="L165" s="223">
        <f t="shared" si="11"/>
        <v>0</v>
      </c>
      <c r="M165" s="223">
        <f t="shared" si="11"/>
        <v>0</v>
      </c>
      <c r="N165" s="223">
        <f t="shared" si="11"/>
        <v>0</v>
      </c>
      <c r="O165" s="223">
        <f t="shared" si="11"/>
        <v>0</v>
      </c>
      <c r="P165" s="223">
        <f t="shared" si="11"/>
        <v>0</v>
      </c>
      <c r="Q165" s="223">
        <f t="shared" si="11"/>
        <v>0</v>
      </c>
      <c r="R165" s="223">
        <f t="shared" si="11"/>
        <v>0</v>
      </c>
    </row>
    <row r="166" spans="1:18" hidden="1" outlineLevel="2" x14ac:dyDescent="0.25">
      <c r="A166" s="222" t="str">
        <f>'Usages mobilité'!A53</f>
        <v>Usage mobilité n°50</v>
      </c>
      <c r="B166" s="222" t="s">
        <v>41</v>
      </c>
      <c r="C166" s="222"/>
      <c r="D166" s="223">
        <f>IF(B$4&lt;&gt;"",IF(B$4='Usages mobilité'!BF53,'Usages mobilité'!BD53,0),0)</f>
        <v>0</v>
      </c>
      <c r="E166" s="223">
        <f t="shared" si="11"/>
        <v>0</v>
      </c>
      <c r="F166" s="223">
        <f t="shared" si="11"/>
        <v>0</v>
      </c>
      <c r="G166" s="223">
        <f t="shared" si="11"/>
        <v>0</v>
      </c>
      <c r="H166" s="223">
        <f t="shared" si="11"/>
        <v>0</v>
      </c>
      <c r="I166" s="223">
        <f t="shared" si="11"/>
        <v>0</v>
      </c>
      <c r="J166" s="223">
        <f t="shared" si="11"/>
        <v>0</v>
      </c>
      <c r="K166" s="223">
        <f t="shared" si="11"/>
        <v>0</v>
      </c>
      <c r="L166" s="223">
        <f t="shared" si="11"/>
        <v>0</v>
      </c>
      <c r="M166" s="223">
        <f t="shared" si="11"/>
        <v>0</v>
      </c>
      <c r="N166" s="223">
        <f t="shared" si="11"/>
        <v>0</v>
      </c>
      <c r="O166" s="223">
        <f t="shared" si="11"/>
        <v>0</v>
      </c>
      <c r="P166" s="223">
        <f t="shared" si="11"/>
        <v>0</v>
      </c>
      <c r="Q166" s="223">
        <f t="shared" si="11"/>
        <v>0</v>
      </c>
      <c r="R166" s="223">
        <f t="shared" si="11"/>
        <v>0</v>
      </c>
    </row>
    <row r="167" spans="1:18" hidden="1" outlineLevel="1" collapsed="1" x14ac:dyDescent="0.25">
      <c r="A167" s="222" t="s">
        <v>650</v>
      </c>
      <c r="B167" s="222"/>
      <c r="C167" s="222"/>
      <c r="D167" s="223">
        <f t="shared" ref="D167:R167" si="12">SUM(D117:D166)</f>
        <v>0</v>
      </c>
      <c r="E167" s="223">
        <f t="shared" si="12"/>
        <v>0</v>
      </c>
      <c r="F167" s="223">
        <f t="shared" si="12"/>
        <v>0</v>
      </c>
      <c r="G167" s="223">
        <f t="shared" si="12"/>
        <v>0</v>
      </c>
      <c r="H167" s="223">
        <f t="shared" si="12"/>
        <v>0</v>
      </c>
      <c r="I167" s="223">
        <f t="shared" si="12"/>
        <v>0</v>
      </c>
      <c r="J167" s="223">
        <f t="shared" si="12"/>
        <v>0</v>
      </c>
      <c r="K167" s="223">
        <f t="shared" si="12"/>
        <v>0</v>
      </c>
      <c r="L167" s="223">
        <f t="shared" si="12"/>
        <v>0</v>
      </c>
      <c r="M167" s="223">
        <f t="shared" si="12"/>
        <v>0</v>
      </c>
      <c r="N167" s="223">
        <f t="shared" si="12"/>
        <v>0</v>
      </c>
      <c r="O167" s="223">
        <f t="shared" si="12"/>
        <v>0</v>
      </c>
      <c r="P167" s="223">
        <f t="shared" si="12"/>
        <v>0</v>
      </c>
      <c r="Q167" s="223">
        <f t="shared" si="12"/>
        <v>0</v>
      </c>
      <c r="R167" s="223">
        <f t="shared" si="12"/>
        <v>0</v>
      </c>
    </row>
    <row r="168" spans="1:18" hidden="1" outlineLevel="2" x14ac:dyDescent="0.25">
      <c r="A168" s="222" t="str">
        <f>'Usages mobilité'!A4</f>
        <v>Usage mobilité n°1</v>
      </c>
      <c r="B168" s="222" t="s">
        <v>645</v>
      </c>
      <c r="C168" s="222"/>
      <c r="D168" s="223">
        <f>D117*'Usages mobilité'!$BG4*(1+'Usages mobilité'!$BH4)^(D$7-$D$7)/1000</f>
        <v>0</v>
      </c>
      <c r="E168" s="223">
        <f>E117*'Usages mobilité'!$BG4*(1+'Usages mobilité'!$BH4)^(E$7-$D$7)/1000</f>
        <v>0</v>
      </c>
      <c r="F168" s="223">
        <f>F117*'Usages mobilité'!$BG4*(1+'Usages mobilité'!$BH4)^(F$7-$D$7)/1000</f>
        <v>0</v>
      </c>
      <c r="G168" s="223">
        <f>G117*'Usages mobilité'!$BG4*(1+'Usages mobilité'!$BH4)^(G$7-$D$7)/1000</f>
        <v>0</v>
      </c>
      <c r="H168" s="223">
        <f>H117*'Usages mobilité'!$BG4*(1+'Usages mobilité'!$BH4)^(H$7-$D$7)/1000</f>
        <v>0</v>
      </c>
      <c r="I168" s="223">
        <f>I117*'Usages mobilité'!$BG4*(1+'Usages mobilité'!$BH4)^(I$7-$D$7)/1000</f>
        <v>0</v>
      </c>
      <c r="J168" s="223">
        <f>J117*'Usages mobilité'!$BG4*(1+'Usages mobilité'!$BH4)^(J$7-$D$7)/1000</f>
        <v>0</v>
      </c>
      <c r="K168" s="223">
        <f>K117*'Usages mobilité'!$BG4*(1+'Usages mobilité'!$BH4)^(K$7-$D$7)/1000</f>
        <v>0</v>
      </c>
      <c r="L168" s="223">
        <f>L117*'Usages mobilité'!$BG4*(1+'Usages mobilité'!$BH4)^(L$7-$D$7)/1000</f>
        <v>0</v>
      </c>
      <c r="M168" s="223">
        <f>M117*'Usages mobilité'!$BG4*(1+'Usages mobilité'!$BH4)^(M$7-$D$7)/1000</f>
        <v>0</v>
      </c>
      <c r="N168" s="223">
        <f>N117*'Usages mobilité'!$BG4*(1+'Usages mobilité'!$BH4)^(N$7-$D$7)/1000</f>
        <v>0</v>
      </c>
      <c r="O168" s="223">
        <f>O117*'Usages mobilité'!$BG4*(1+'Usages mobilité'!$BH4)^(O$7-$D$7)/1000</f>
        <v>0</v>
      </c>
      <c r="P168" s="223">
        <f>P117*'Usages mobilité'!$BG4*(1+'Usages mobilité'!$BH4)^(P$7-$D$7)/1000</f>
        <v>0</v>
      </c>
      <c r="Q168" s="223">
        <f>Q117*'Usages mobilité'!$BG4*(1+'Usages mobilité'!$BH4)^(Q$7-$D$7)/1000</f>
        <v>0</v>
      </c>
      <c r="R168" s="223">
        <f>R117*'Usages mobilité'!$BG4*(1+'Usages mobilité'!$BH4)^(R$7-$D$7)/1000</f>
        <v>0</v>
      </c>
    </row>
    <row r="169" spans="1:18" hidden="1" outlineLevel="2" x14ac:dyDescent="0.25">
      <c r="A169" s="222" t="str">
        <f>'Usages mobilité'!A5</f>
        <v>Usage mobilité n°2</v>
      </c>
      <c r="B169" s="222" t="s">
        <v>645</v>
      </c>
      <c r="C169" s="222"/>
      <c r="D169" s="223">
        <f>D118*'Usages mobilité'!$BG5*(1+'Usages mobilité'!$BH5)^(D$7-$D$7)/1000</f>
        <v>0</v>
      </c>
      <c r="E169" s="223">
        <f>E118*'Usages mobilité'!$BG5*(1+'Usages mobilité'!$BH5)^(E$7-$D$7)/1000</f>
        <v>0</v>
      </c>
      <c r="F169" s="223">
        <f>F118*'Usages mobilité'!$BG5*(1+'Usages mobilité'!$BH5)^(F$7-$D$7)/1000</f>
        <v>0</v>
      </c>
      <c r="G169" s="223">
        <f>G118*'Usages mobilité'!$BG5*(1+'Usages mobilité'!$BH5)^(G$7-$D$7)/1000</f>
        <v>0</v>
      </c>
      <c r="H169" s="223">
        <f>H118*'Usages mobilité'!$BG5*(1+'Usages mobilité'!$BH5)^(H$7-$D$7)/1000</f>
        <v>0</v>
      </c>
      <c r="I169" s="223">
        <f>I118*'Usages mobilité'!$BG5*(1+'Usages mobilité'!$BH5)^(I$7-$D$7)/1000</f>
        <v>0</v>
      </c>
      <c r="J169" s="223">
        <f>J118*'Usages mobilité'!$BG5*(1+'Usages mobilité'!$BH5)^(J$7-$D$7)/1000</f>
        <v>0</v>
      </c>
      <c r="K169" s="223">
        <f>K118*'Usages mobilité'!$BG5*(1+'Usages mobilité'!$BH5)^(K$7-$D$7)/1000</f>
        <v>0</v>
      </c>
      <c r="L169" s="223">
        <f>L118*'Usages mobilité'!$BG5*(1+'Usages mobilité'!$BH5)^(L$7-$D$7)/1000</f>
        <v>0</v>
      </c>
      <c r="M169" s="223">
        <f>M118*'Usages mobilité'!$BG5*(1+'Usages mobilité'!$BH5)^(M$7-$D$7)/1000</f>
        <v>0</v>
      </c>
      <c r="N169" s="223">
        <f>N118*'Usages mobilité'!$BG5*(1+'Usages mobilité'!$BH5)^(N$7-$D$7)/1000</f>
        <v>0</v>
      </c>
      <c r="O169" s="223">
        <f>O118*'Usages mobilité'!$BG5*(1+'Usages mobilité'!$BH5)^(O$7-$D$7)/1000</f>
        <v>0</v>
      </c>
      <c r="P169" s="223">
        <f>P118*'Usages mobilité'!$BG5*(1+'Usages mobilité'!$BH5)^(P$7-$D$7)/1000</f>
        <v>0</v>
      </c>
      <c r="Q169" s="223">
        <f>Q118*'Usages mobilité'!$BG5*(1+'Usages mobilité'!$BH5)^(Q$7-$D$7)/1000</f>
        <v>0</v>
      </c>
      <c r="R169" s="223">
        <f>R118*'Usages mobilité'!$BG5*(1+'Usages mobilité'!$BH5)^(R$7-$D$7)/1000</f>
        <v>0</v>
      </c>
    </row>
    <row r="170" spans="1:18" hidden="1" outlineLevel="2" x14ac:dyDescent="0.25">
      <c r="A170" s="222" t="str">
        <f>'Usages mobilité'!A6</f>
        <v>Usage mobilité n°3</v>
      </c>
      <c r="B170" s="222" t="s">
        <v>645</v>
      </c>
      <c r="C170" s="222"/>
      <c r="D170" s="223">
        <f>D119*'Usages mobilité'!$BG6*(1+'Usages mobilité'!$BH6)^(D$7-$D$7)/1000</f>
        <v>0</v>
      </c>
      <c r="E170" s="223">
        <f>E119*'Usages mobilité'!$BG6*(1+'Usages mobilité'!$BH6)^(E$7-$D$7)/1000</f>
        <v>0</v>
      </c>
      <c r="F170" s="223">
        <f>F119*'Usages mobilité'!$BG6*(1+'Usages mobilité'!$BH6)^(F$7-$D$7)/1000</f>
        <v>0</v>
      </c>
      <c r="G170" s="223">
        <f>G119*'Usages mobilité'!$BG6*(1+'Usages mobilité'!$BH6)^(G$7-$D$7)/1000</f>
        <v>0</v>
      </c>
      <c r="H170" s="223">
        <f>H119*'Usages mobilité'!$BG6*(1+'Usages mobilité'!$BH6)^(H$7-$D$7)/1000</f>
        <v>0</v>
      </c>
      <c r="I170" s="223">
        <f>I119*'Usages mobilité'!$BG6*(1+'Usages mobilité'!$BH6)^(I$7-$D$7)/1000</f>
        <v>0</v>
      </c>
      <c r="J170" s="223">
        <f>J119*'Usages mobilité'!$BG6*(1+'Usages mobilité'!$BH6)^(J$7-$D$7)/1000</f>
        <v>0</v>
      </c>
      <c r="K170" s="223">
        <f>K119*'Usages mobilité'!$BG6*(1+'Usages mobilité'!$BH6)^(K$7-$D$7)/1000</f>
        <v>0</v>
      </c>
      <c r="L170" s="223">
        <f>L119*'Usages mobilité'!$BG6*(1+'Usages mobilité'!$BH6)^(L$7-$D$7)/1000</f>
        <v>0</v>
      </c>
      <c r="M170" s="223">
        <f>M119*'Usages mobilité'!$BG6*(1+'Usages mobilité'!$BH6)^(M$7-$D$7)/1000</f>
        <v>0</v>
      </c>
      <c r="N170" s="223">
        <f>N119*'Usages mobilité'!$BG6*(1+'Usages mobilité'!$BH6)^(N$7-$D$7)/1000</f>
        <v>0</v>
      </c>
      <c r="O170" s="223">
        <f>O119*'Usages mobilité'!$BG6*(1+'Usages mobilité'!$BH6)^(O$7-$D$7)/1000</f>
        <v>0</v>
      </c>
      <c r="P170" s="223">
        <f>P119*'Usages mobilité'!$BG6*(1+'Usages mobilité'!$BH6)^(P$7-$D$7)/1000</f>
        <v>0</v>
      </c>
      <c r="Q170" s="223">
        <f>Q119*'Usages mobilité'!$BG6*(1+'Usages mobilité'!$BH6)^(Q$7-$D$7)/1000</f>
        <v>0</v>
      </c>
      <c r="R170" s="223">
        <f>R119*'Usages mobilité'!$BG6*(1+'Usages mobilité'!$BH6)^(R$7-$D$7)/1000</f>
        <v>0</v>
      </c>
    </row>
    <row r="171" spans="1:18" hidden="1" outlineLevel="2" x14ac:dyDescent="0.25">
      <c r="A171" s="222" t="str">
        <f>'Usages mobilité'!A7</f>
        <v>Usage mobilité n°4</v>
      </c>
      <c r="B171" s="222" t="s">
        <v>645</v>
      </c>
      <c r="C171" s="222"/>
      <c r="D171" s="223">
        <f>D120*'Usages mobilité'!$BG7*(1+'Usages mobilité'!$BH7)^(D$7-$D$7)/1000</f>
        <v>0</v>
      </c>
      <c r="E171" s="223">
        <f>E120*'Usages mobilité'!$BG7*(1+'Usages mobilité'!$BH7)^(E$7-$D$7)/1000</f>
        <v>0</v>
      </c>
      <c r="F171" s="223">
        <f>F120*'Usages mobilité'!$BG7*(1+'Usages mobilité'!$BH7)^(F$7-$D$7)/1000</f>
        <v>0</v>
      </c>
      <c r="G171" s="223">
        <f>G120*'Usages mobilité'!$BG7*(1+'Usages mobilité'!$BH7)^(G$7-$D$7)/1000</f>
        <v>0</v>
      </c>
      <c r="H171" s="223">
        <f>H120*'Usages mobilité'!$BG7*(1+'Usages mobilité'!$BH7)^(H$7-$D$7)/1000</f>
        <v>0</v>
      </c>
      <c r="I171" s="223">
        <f>I120*'Usages mobilité'!$BG7*(1+'Usages mobilité'!$BH7)^(I$7-$D$7)/1000</f>
        <v>0</v>
      </c>
      <c r="J171" s="223">
        <f>J120*'Usages mobilité'!$BG7*(1+'Usages mobilité'!$BH7)^(J$7-$D$7)/1000</f>
        <v>0</v>
      </c>
      <c r="K171" s="223">
        <f>K120*'Usages mobilité'!$BG7*(1+'Usages mobilité'!$BH7)^(K$7-$D$7)/1000</f>
        <v>0</v>
      </c>
      <c r="L171" s="223">
        <f>L120*'Usages mobilité'!$BG7*(1+'Usages mobilité'!$BH7)^(L$7-$D$7)/1000</f>
        <v>0</v>
      </c>
      <c r="M171" s="223">
        <f>M120*'Usages mobilité'!$BG7*(1+'Usages mobilité'!$BH7)^(M$7-$D$7)/1000</f>
        <v>0</v>
      </c>
      <c r="N171" s="223">
        <f>N120*'Usages mobilité'!$BG7*(1+'Usages mobilité'!$BH7)^(N$7-$D$7)/1000</f>
        <v>0</v>
      </c>
      <c r="O171" s="223">
        <f>O120*'Usages mobilité'!$BG7*(1+'Usages mobilité'!$BH7)^(O$7-$D$7)/1000</f>
        <v>0</v>
      </c>
      <c r="P171" s="223">
        <f>P120*'Usages mobilité'!$BG7*(1+'Usages mobilité'!$BH7)^(P$7-$D$7)/1000</f>
        <v>0</v>
      </c>
      <c r="Q171" s="223">
        <f>Q120*'Usages mobilité'!$BG7*(1+'Usages mobilité'!$BH7)^(Q$7-$D$7)/1000</f>
        <v>0</v>
      </c>
      <c r="R171" s="223">
        <f>R120*'Usages mobilité'!$BG7*(1+'Usages mobilité'!$BH7)^(R$7-$D$7)/1000</f>
        <v>0</v>
      </c>
    </row>
    <row r="172" spans="1:18" hidden="1" outlineLevel="2" x14ac:dyDescent="0.25">
      <c r="A172" s="222" t="str">
        <f>'Usages mobilité'!A8</f>
        <v>Usage mobilité n°5</v>
      </c>
      <c r="B172" s="222" t="s">
        <v>645</v>
      </c>
      <c r="C172" s="222"/>
      <c r="D172" s="223">
        <f>D121*'Usages mobilité'!$BG8*(1+'Usages mobilité'!$BH8)^(D$7-$D$7)/1000</f>
        <v>0</v>
      </c>
      <c r="E172" s="223">
        <f>E121*'Usages mobilité'!$BG8*(1+'Usages mobilité'!$BH8)^(E$7-$D$7)/1000</f>
        <v>0</v>
      </c>
      <c r="F172" s="223">
        <f>F121*'Usages mobilité'!$BG8*(1+'Usages mobilité'!$BH8)^(F$7-$D$7)/1000</f>
        <v>0</v>
      </c>
      <c r="G172" s="223">
        <f>G121*'Usages mobilité'!$BG8*(1+'Usages mobilité'!$BH8)^(G$7-$D$7)/1000</f>
        <v>0</v>
      </c>
      <c r="H172" s="223">
        <f>H121*'Usages mobilité'!$BG8*(1+'Usages mobilité'!$BH8)^(H$7-$D$7)/1000</f>
        <v>0</v>
      </c>
      <c r="I172" s="223">
        <f>I121*'Usages mobilité'!$BG8*(1+'Usages mobilité'!$BH8)^(I$7-$D$7)/1000</f>
        <v>0</v>
      </c>
      <c r="J172" s="223">
        <f>J121*'Usages mobilité'!$BG8*(1+'Usages mobilité'!$BH8)^(J$7-$D$7)/1000</f>
        <v>0</v>
      </c>
      <c r="K172" s="223">
        <f>K121*'Usages mobilité'!$BG8*(1+'Usages mobilité'!$BH8)^(K$7-$D$7)/1000</f>
        <v>0</v>
      </c>
      <c r="L172" s="223">
        <f>L121*'Usages mobilité'!$BG8*(1+'Usages mobilité'!$BH8)^(L$7-$D$7)/1000</f>
        <v>0</v>
      </c>
      <c r="M172" s="223">
        <f>M121*'Usages mobilité'!$BG8*(1+'Usages mobilité'!$BH8)^(M$7-$D$7)/1000</f>
        <v>0</v>
      </c>
      <c r="N172" s="223">
        <f>N121*'Usages mobilité'!$BG8*(1+'Usages mobilité'!$BH8)^(N$7-$D$7)/1000</f>
        <v>0</v>
      </c>
      <c r="O172" s="223">
        <f>O121*'Usages mobilité'!$BG8*(1+'Usages mobilité'!$BH8)^(O$7-$D$7)/1000</f>
        <v>0</v>
      </c>
      <c r="P172" s="223">
        <f>P121*'Usages mobilité'!$BG8*(1+'Usages mobilité'!$BH8)^(P$7-$D$7)/1000</f>
        <v>0</v>
      </c>
      <c r="Q172" s="223">
        <f>Q121*'Usages mobilité'!$BG8*(1+'Usages mobilité'!$BH8)^(Q$7-$D$7)/1000</f>
        <v>0</v>
      </c>
      <c r="R172" s="223">
        <f>R121*'Usages mobilité'!$BG8*(1+'Usages mobilité'!$BH8)^(R$7-$D$7)/1000</f>
        <v>0</v>
      </c>
    </row>
    <row r="173" spans="1:18" hidden="1" outlineLevel="2" x14ac:dyDescent="0.25">
      <c r="A173" s="222" t="str">
        <f>'Usages mobilité'!A9</f>
        <v>Usage mobilité n°6</v>
      </c>
      <c r="B173" s="222" t="s">
        <v>645</v>
      </c>
      <c r="C173" s="222"/>
      <c r="D173" s="223">
        <f>D122*'Usages mobilité'!$BG9*(1+'Usages mobilité'!$BH9)^(D$7-$D$7)/1000</f>
        <v>0</v>
      </c>
      <c r="E173" s="223">
        <f>E122*'Usages mobilité'!$BG9*(1+'Usages mobilité'!$BH9)^(E$7-$D$7)/1000</f>
        <v>0</v>
      </c>
      <c r="F173" s="223">
        <f>F122*'Usages mobilité'!$BG9*(1+'Usages mobilité'!$BH9)^(F$7-$D$7)/1000</f>
        <v>0</v>
      </c>
      <c r="G173" s="223">
        <f>G122*'Usages mobilité'!$BG9*(1+'Usages mobilité'!$BH9)^(G$7-$D$7)/1000</f>
        <v>0</v>
      </c>
      <c r="H173" s="223">
        <f>H122*'Usages mobilité'!$BG9*(1+'Usages mobilité'!$BH9)^(H$7-$D$7)/1000</f>
        <v>0</v>
      </c>
      <c r="I173" s="223">
        <f>I122*'Usages mobilité'!$BG9*(1+'Usages mobilité'!$BH9)^(I$7-$D$7)/1000</f>
        <v>0</v>
      </c>
      <c r="J173" s="223">
        <f>J122*'Usages mobilité'!$BG9*(1+'Usages mobilité'!$BH9)^(J$7-$D$7)/1000</f>
        <v>0</v>
      </c>
      <c r="K173" s="223">
        <f>K122*'Usages mobilité'!$BG9*(1+'Usages mobilité'!$BH9)^(K$7-$D$7)/1000</f>
        <v>0</v>
      </c>
      <c r="L173" s="223">
        <f>L122*'Usages mobilité'!$BG9*(1+'Usages mobilité'!$BH9)^(L$7-$D$7)/1000</f>
        <v>0</v>
      </c>
      <c r="M173" s="223">
        <f>M122*'Usages mobilité'!$BG9*(1+'Usages mobilité'!$BH9)^(M$7-$D$7)/1000</f>
        <v>0</v>
      </c>
      <c r="N173" s="223">
        <f>N122*'Usages mobilité'!$BG9*(1+'Usages mobilité'!$BH9)^(N$7-$D$7)/1000</f>
        <v>0</v>
      </c>
      <c r="O173" s="223">
        <f>O122*'Usages mobilité'!$BG9*(1+'Usages mobilité'!$BH9)^(O$7-$D$7)/1000</f>
        <v>0</v>
      </c>
      <c r="P173" s="223">
        <f>P122*'Usages mobilité'!$BG9*(1+'Usages mobilité'!$BH9)^(P$7-$D$7)/1000</f>
        <v>0</v>
      </c>
      <c r="Q173" s="223">
        <f>Q122*'Usages mobilité'!$BG9*(1+'Usages mobilité'!$BH9)^(Q$7-$D$7)/1000</f>
        <v>0</v>
      </c>
      <c r="R173" s="223">
        <f>R122*'Usages mobilité'!$BG9*(1+'Usages mobilité'!$BH9)^(R$7-$D$7)/1000</f>
        <v>0</v>
      </c>
    </row>
    <row r="174" spans="1:18" hidden="1" outlineLevel="2" x14ac:dyDescent="0.25">
      <c r="A174" s="222" t="str">
        <f>'Usages mobilité'!A10</f>
        <v>Usage mobilité n°7</v>
      </c>
      <c r="B174" s="222" t="s">
        <v>645</v>
      </c>
      <c r="C174" s="222"/>
      <c r="D174" s="223">
        <f>D123*'Usages mobilité'!$BG10*(1+'Usages mobilité'!$BH10)^(D$7-$D$7)/1000</f>
        <v>0</v>
      </c>
      <c r="E174" s="223">
        <f>E123*'Usages mobilité'!$BG10*(1+'Usages mobilité'!$BH10)^(E$7-$D$7)/1000</f>
        <v>0</v>
      </c>
      <c r="F174" s="223">
        <f>F123*'Usages mobilité'!$BG10*(1+'Usages mobilité'!$BH10)^(F$7-$D$7)/1000</f>
        <v>0</v>
      </c>
      <c r="G174" s="223">
        <f>G123*'Usages mobilité'!$BG10*(1+'Usages mobilité'!$BH10)^(G$7-$D$7)/1000</f>
        <v>0</v>
      </c>
      <c r="H174" s="223">
        <f>H123*'Usages mobilité'!$BG10*(1+'Usages mobilité'!$BH10)^(H$7-$D$7)/1000</f>
        <v>0</v>
      </c>
      <c r="I174" s="223">
        <f>I123*'Usages mobilité'!$BG10*(1+'Usages mobilité'!$BH10)^(I$7-$D$7)/1000</f>
        <v>0</v>
      </c>
      <c r="J174" s="223">
        <f>J123*'Usages mobilité'!$BG10*(1+'Usages mobilité'!$BH10)^(J$7-$D$7)/1000</f>
        <v>0</v>
      </c>
      <c r="K174" s="223">
        <f>K123*'Usages mobilité'!$BG10*(1+'Usages mobilité'!$BH10)^(K$7-$D$7)/1000</f>
        <v>0</v>
      </c>
      <c r="L174" s="223">
        <f>L123*'Usages mobilité'!$BG10*(1+'Usages mobilité'!$BH10)^(L$7-$D$7)/1000</f>
        <v>0</v>
      </c>
      <c r="M174" s="223">
        <f>M123*'Usages mobilité'!$BG10*(1+'Usages mobilité'!$BH10)^(M$7-$D$7)/1000</f>
        <v>0</v>
      </c>
      <c r="N174" s="223">
        <f>N123*'Usages mobilité'!$BG10*(1+'Usages mobilité'!$BH10)^(N$7-$D$7)/1000</f>
        <v>0</v>
      </c>
      <c r="O174" s="223">
        <f>O123*'Usages mobilité'!$BG10*(1+'Usages mobilité'!$BH10)^(O$7-$D$7)/1000</f>
        <v>0</v>
      </c>
      <c r="P174" s="223">
        <f>P123*'Usages mobilité'!$BG10*(1+'Usages mobilité'!$BH10)^(P$7-$D$7)/1000</f>
        <v>0</v>
      </c>
      <c r="Q174" s="223">
        <f>Q123*'Usages mobilité'!$BG10*(1+'Usages mobilité'!$BH10)^(Q$7-$D$7)/1000</f>
        <v>0</v>
      </c>
      <c r="R174" s="223">
        <f>R123*'Usages mobilité'!$BG10*(1+'Usages mobilité'!$BH10)^(R$7-$D$7)/1000</f>
        <v>0</v>
      </c>
    </row>
    <row r="175" spans="1:18" hidden="1" outlineLevel="2" x14ac:dyDescent="0.25">
      <c r="A175" s="222" t="str">
        <f>'Usages mobilité'!A11</f>
        <v>Usage mobilité n°8</v>
      </c>
      <c r="B175" s="222" t="s">
        <v>645</v>
      </c>
      <c r="C175" s="222"/>
      <c r="D175" s="223">
        <f>D124*'Usages mobilité'!$BG11*(1+'Usages mobilité'!$BH11)^(D$7-$D$7)/1000</f>
        <v>0</v>
      </c>
      <c r="E175" s="223">
        <f>E124*'Usages mobilité'!$BG11*(1+'Usages mobilité'!$BH11)^(E$7-$D$7)/1000</f>
        <v>0</v>
      </c>
      <c r="F175" s="223">
        <f>F124*'Usages mobilité'!$BG11*(1+'Usages mobilité'!$BH11)^(F$7-$D$7)/1000</f>
        <v>0</v>
      </c>
      <c r="G175" s="223">
        <f>G124*'Usages mobilité'!$BG11*(1+'Usages mobilité'!$BH11)^(G$7-$D$7)/1000</f>
        <v>0</v>
      </c>
      <c r="H175" s="223">
        <f>H124*'Usages mobilité'!$BG11*(1+'Usages mobilité'!$BH11)^(H$7-$D$7)/1000</f>
        <v>0</v>
      </c>
      <c r="I175" s="223">
        <f>I124*'Usages mobilité'!$BG11*(1+'Usages mobilité'!$BH11)^(I$7-$D$7)/1000</f>
        <v>0</v>
      </c>
      <c r="J175" s="223">
        <f>J124*'Usages mobilité'!$BG11*(1+'Usages mobilité'!$BH11)^(J$7-$D$7)/1000</f>
        <v>0</v>
      </c>
      <c r="K175" s="223">
        <f>K124*'Usages mobilité'!$BG11*(1+'Usages mobilité'!$BH11)^(K$7-$D$7)/1000</f>
        <v>0</v>
      </c>
      <c r="L175" s="223">
        <f>L124*'Usages mobilité'!$BG11*(1+'Usages mobilité'!$BH11)^(L$7-$D$7)/1000</f>
        <v>0</v>
      </c>
      <c r="M175" s="223">
        <f>M124*'Usages mobilité'!$BG11*(1+'Usages mobilité'!$BH11)^(M$7-$D$7)/1000</f>
        <v>0</v>
      </c>
      <c r="N175" s="223">
        <f>N124*'Usages mobilité'!$BG11*(1+'Usages mobilité'!$BH11)^(N$7-$D$7)/1000</f>
        <v>0</v>
      </c>
      <c r="O175" s="223">
        <f>O124*'Usages mobilité'!$BG11*(1+'Usages mobilité'!$BH11)^(O$7-$D$7)/1000</f>
        <v>0</v>
      </c>
      <c r="P175" s="223">
        <f>P124*'Usages mobilité'!$BG11*(1+'Usages mobilité'!$BH11)^(P$7-$D$7)/1000</f>
        <v>0</v>
      </c>
      <c r="Q175" s="223">
        <f>Q124*'Usages mobilité'!$BG11*(1+'Usages mobilité'!$BH11)^(Q$7-$D$7)/1000</f>
        <v>0</v>
      </c>
      <c r="R175" s="223">
        <f>R124*'Usages mobilité'!$BG11*(1+'Usages mobilité'!$BH11)^(R$7-$D$7)/1000</f>
        <v>0</v>
      </c>
    </row>
    <row r="176" spans="1:18" hidden="1" outlineLevel="2" x14ac:dyDescent="0.25">
      <c r="A176" s="222" t="str">
        <f>'Usages mobilité'!A12</f>
        <v>Usage mobilité n°9</v>
      </c>
      <c r="B176" s="222" t="s">
        <v>645</v>
      </c>
      <c r="C176" s="222"/>
      <c r="D176" s="223">
        <f>D125*'Usages mobilité'!$BG12*(1+'Usages mobilité'!$BH12)^(D$7-$D$7)/1000</f>
        <v>0</v>
      </c>
      <c r="E176" s="223">
        <f>E125*'Usages mobilité'!$BG12*(1+'Usages mobilité'!$BH12)^(E$7-$D$7)/1000</f>
        <v>0</v>
      </c>
      <c r="F176" s="223">
        <f>F125*'Usages mobilité'!$BG12*(1+'Usages mobilité'!$BH12)^(F$7-$D$7)/1000</f>
        <v>0</v>
      </c>
      <c r="G176" s="223">
        <f>G125*'Usages mobilité'!$BG12*(1+'Usages mobilité'!$BH12)^(G$7-$D$7)/1000</f>
        <v>0</v>
      </c>
      <c r="H176" s="223">
        <f>H125*'Usages mobilité'!$BG12*(1+'Usages mobilité'!$BH12)^(H$7-$D$7)/1000</f>
        <v>0</v>
      </c>
      <c r="I176" s="223">
        <f>I125*'Usages mobilité'!$BG12*(1+'Usages mobilité'!$BH12)^(I$7-$D$7)/1000</f>
        <v>0</v>
      </c>
      <c r="J176" s="223">
        <f>J125*'Usages mobilité'!$BG12*(1+'Usages mobilité'!$BH12)^(J$7-$D$7)/1000</f>
        <v>0</v>
      </c>
      <c r="K176" s="223">
        <f>K125*'Usages mobilité'!$BG12*(1+'Usages mobilité'!$BH12)^(K$7-$D$7)/1000</f>
        <v>0</v>
      </c>
      <c r="L176" s="223">
        <f>L125*'Usages mobilité'!$BG12*(1+'Usages mobilité'!$BH12)^(L$7-$D$7)/1000</f>
        <v>0</v>
      </c>
      <c r="M176" s="223">
        <f>M125*'Usages mobilité'!$BG12*(1+'Usages mobilité'!$BH12)^(M$7-$D$7)/1000</f>
        <v>0</v>
      </c>
      <c r="N176" s="223">
        <f>N125*'Usages mobilité'!$BG12*(1+'Usages mobilité'!$BH12)^(N$7-$D$7)/1000</f>
        <v>0</v>
      </c>
      <c r="O176" s="223">
        <f>O125*'Usages mobilité'!$BG12*(1+'Usages mobilité'!$BH12)^(O$7-$D$7)/1000</f>
        <v>0</v>
      </c>
      <c r="P176" s="223">
        <f>P125*'Usages mobilité'!$BG12*(1+'Usages mobilité'!$BH12)^(P$7-$D$7)/1000</f>
        <v>0</v>
      </c>
      <c r="Q176" s="223">
        <f>Q125*'Usages mobilité'!$BG12*(1+'Usages mobilité'!$BH12)^(Q$7-$D$7)/1000</f>
        <v>0</v>
      </c>
      <c r="R176" s="223">
        <f>R125*'Usages mobilité'!$BG12*(1+'Usages mobilité'!$BH12)^(R$7-$D$7)/1000</f>
        <v>0</v>
      </c>
    </row>
    <row r="177" spans="1:18" hidden="1" outlineLevel="2" x14ac:dyDescent="0.25">
      <c r="A177" s="222" t="str">
        <f>'Usages mobilité'!A13</f>
        <v>Usage mobilité n°10</v>
      </c>
      <c r="B177" s="222" t="s">
        <v>645</v>
      </c>
      <c r="C177" s="222"/>
      <c r="D177" s="223">
        <f>D126*'Usages mobilité'!$BG13*(1+'Usages mobilité'!$BH13)^(D$7-$D$7)/1000</f>
        <v>0</v>
      </c>
      <c r="E177" s="223">
        <f>E126*'Usages mobilité'!$BG13*(1+'Usages mobilité'!$BH13)^(E$7-$D$7)/1000</f>
        <v>0</v>
      </c>
      <c r="F177" s="223">
        <f>F126*'Usages mobilité'!$BG13*(1+'Usages mobilité'!$BH13)^(F$7-$D$7)/1000</f>
        <v>0</v>
      </c>
      <c r="G177" s="223">
        <f>G126*'Usages mobilité'!$BG13*(1+'Usages mobilité'!$BH13)^(G$7-$D$7)/1000</f>
        <v>0</v>
      </c>
      <c r="H177" s="223">
        <f>H126*'Usages mobilité'!$BG13*(1+'Usages mobilité'!$BH13)^(H$7-$D$7)/1000</f>
        <v>0</v>
      </c>
      <c r="I177" s="223">
        <f>I126*'Usages mobilité'!$BG13*(1+'Usages mobilité'!$BH13)^(I$7-$D$7)/1000</f>
        <v>0</v>
      </c>
      <c r="J177" s="223">
        <f>J126*'Usages mobilité'!$BG13*(1+'Usages mobilité'!$BH13)^(J$7-$D$7)/1000</f>
        <v>0</v>
      </c>
      <c r="K177" s="223">
        <f>K126*'Usages mobilité'!$BG13*(1+'Usages mobilité'!$BH13)^(K$7-$D$7)/1000</f>
        <v>0</v>
      </c>
      <c r="L177" s="223">
        <f>L126*'Usages mobilité'!$BG13*(1+'Usages mobilité'!$BH13)^(L$7-$D$7)/1000</f>
        <v>0</v>
      </c>
      <c r="M177" s="223">
        <f>M126*'Usages mobilité'!$BG13*(1+'Usages mobilité'!$BH13)^(M$7-$D$7)/1000</f>
        <v>0</v>
      </c>
      <c r="N177" s="223">
        <f>N126*'Usages mobilité'!$BG13*(1+'Usages mobilité'!$BH13)^(N$7-$D$7)/1000</f>
        <v>0</v>
      </c>
      <c r="O177" s="223">
        <f>O126*'Usages mobilité'!$BG13*(1+'Usages mobilité'!$BH13)^(O$7-$D$7)/1000</f>
        <v>0</v>
      </c>
      <c r="P177" s="223">
        <f>P126*'Usages mobilité'!$BG13*(1+'Usages mobilité'!$BH13)^(P$7-$D$7)/1000</f>
        <v>0</v>
      </c>
      <c r="Q177" s="223">
        <f>Q126*'Usages mobilité'!$BG13*(1+'Usages mobilité'!$BH13)^(Q$7-$D$7)/1000</f>
        <v>0</v>
      </c>
      <c r="R177" s="223">
        <f>R126*'Usages mobilité'!$BG13*(1+'Usages mobilité'!$BH13)^(R$7-$D$7)/1000</f>
        <v>0</v>
      </c>
    </row>
    <row r="178" spans="1:18" hidden="1" outlineLevel="2" x14ac:dyDescent="0.25">
      <c r="A178" s="222" t="str">
        <f>'Usages mobilité'!A14</f>
        <v>Usage mobilité n°11</v>
      </c>
      <c r="B178" s="222" t="s">
        <v>645</v>
      </c>
      <c r="C178" s="222"/>
      <c r="D178" s="223">
        <f>D127*'Usages mobilité'!$BG14*(1+'Usages mobilité'!$BH14)^(D$7-$D$7)/1000</f>
        <v>0</v>
      </c>
      <c r="E178" s="223">
        <f>E127*'Usages mobilité'!$BG14*(1+'Usages mobilité'!$BH14)^(E$7-$D$7)/1000</f>
        <v>0</v>
      </c>
      <c r="F178" s="223">
        <f>F127*'Usages mobilité'!$BG14*(1+'Usages mobilité'!$BH14)^(F$7-$D$7)/1000</f>
        <v>0</v>
      </c>
      <c r="G178" s="223">
        <f>G127*'Usages mobilité'!$BG14*(1+'Usages mobilité'!$BH14)^(G$7-$D$7)/1000</f>
        <v>0</v>
      </c>
      <c r="H178" s="223">
        <f>H127*'Usages mobilité'!$BG14*(1+'Usages mobilité'!$BH14)^(H$7-$D$7)/1000</f>
        <v>0</v>
      </c>
      <c r="I178" s="223">
        <f>I127*'Usages mobilité'!$BG14*(1+'Usages mobilité'!$BH14)^(I$7-$D$7)/1000</f>
        <v>0</v>
      </c>
      <c r="J178" s="223">
        <f>J127*'Usages mobilité'!$BG14*(1+'Usages mobilité'!$BH14)^(J$7-$D$7)/1000</f>
        <v>0</v>
      </c>
      <c r="K178" s="223">
        <f>K127*'Usages mobilité'!$BG14*(1+'Usages mobilité'!$BH14)^(K$7-$D$7)/1000</f>
        <v>0</v>
      </c>
      <c r="L178" s="223">
        <f>L127*'Usages mobilité'!$BG14*(1+'Usages mobilité'!$BH14)^(L$7-$D$7)/1000</f>
        <v>0</v>
      </c>
      <c r="M178" s="223">
        <f>M127*'Usages mobilité'!$BG14*(1+'Usages mobilité'!$BH14)^(M$7-$D$7)/1000</f>
        <v>0</v>
      </c>
      <c r="N178" s="223">
        <f>N127*'Usages mobilité'!$BG14*(1+'Usages mobilité'!$BH14)^(N$7-$D$7)/1000</f>
        <v>0</v>
      </c>
      <c r="O178" s="223">
        <f>O127*'Usages mobilité'!$BG14*(1+'Usages mobilité'!$BH14)^(O$7-$D$7)/1000</f>
        <v>0</v>
      </c>
      <c r="P178" s="223">
        <f>P127*'Usages mobilité'!$BG14*(1+'Usages mobilité'!$BH14)^(P$7-$D$7)/1000</f>
        <v>0</v>
      </c>
      <c r="Q178" s="223">
        <f>Q127*'Usages mobilité'!$BG14*(1+'Usages mobilité'!$BH14)^(Q$7-$D$7)/1000</f>
        <v>0</v>
      </c>
      <c r="R178" s="223">
        <f>R127*'Usages mobilité'!$BG14*(1+'Usages mobilité'!$BH14)^(R$7-$D$7)/1000</f>
        <v>0</v>
      </c>
    </row>
    <row r="179" spans="1:18" hidden="1" outlineLevel="2" x14ac:dyDescent="0.25">
      <c r="A179" s="222" t="str">
        <f>'Usages mobilité'!A15</f>
        <v>Usage mobilité n°12</v>
      </c>
      <c r="B179" s="222" t="s">
        <v>645</v>
      </c>
      <c r="C179" s="222"/>
      <c r="D179" s="223">
        <f>D128*'Usages mobilité'!$BG15*(1+'Usages mobilité'!$BH15)^(D$7-$D$7)/1000</f>
        <v>0</v>
      </c>
      <c r="E179" s="223">
        <f>E128*'Usages mobilité'!$BG15*(1+'Usages mobilité'!$BH15)^(E$7-$D$7)/1000</f>
        <v>0</v>
      </c>
      <c r="F179" s="223">
        <f>F128*'Usages mobilité'!$BG15*(1+'Usages mobilité'!$BH15)^(F$7-$D$7)/1000</f>
        <v>0</v>
      </c>
      <c r="G179" s="223">
        <f>G128*'Usages mobilité'!$BG15*(1+'Usages mobilité'!$BH15)^(G$7-$D$7)/1000</f>
        <v>0</v>
      </c>
      <c r="H179" s="223">
        <f>H128*'Usages mobilité'!$BG15*(1+'Usages mobilité'!$BH15)^(H$7-$D$7)/1000</f>
        <v>0</v>
      </c>
      <c r="I179" s="223">
        <f>I128*'Usages mobilité'!$BG15*(1+'Usages mobilité'!$BH15)^(I$7-$D$7)/1000</f>
        <v>0</v>
      </c>
      <c r="J179" s="223">
        <f>J128*'Usages mobilité'!$BG15*(1+'Usages mobilité'!$BH15)^(J$7-$D$7)/1000</f>
        <v>0</v>
      </c>
      <c r="K179" s="223">
        <f>K128*'Usages mobilité'!$BG15*(1+'Usages mobilité'!$BH15)^(K$7-$D$7)/1000</f>
        <v>0</v>
      </c>
      <c r="L179" s="223">
        <f>L128*'Usages mobilité'!$BG15*(1+'Usages mobilité'!$BH15)^(L$7-$D$7)/1000</f>
        <v>0</v>
      </c>
      <c r="M179" s="223">
        <f>M128*'Usages mobilité'!$BG15*(1+'Usages mobilité'!$BH15)^(M$7-$D$7)/1000</f>
        <v>0</v>
      </c>
      <c r="N179" s="223">
        <f>N128*'Usages mobilité'!$BG15*(1+'Usages mobilité'!$BH15)^(N$7-$D$7)/1000</f>
        <v>0</v>
      </c>
      <c r="O179" s="223">
        <f>O128*'Usages mobilité'!$BG15*(1+'Usages mobilité'!$BH15)^(O$7-$D$7)/1000</f>
        <v>0</v>
      </c>
      <c r="P179" s="223">
        <f>P128*'Usages mobilité'!$BG15*(1+'Usages mobilité'!$BH15)^(P$7-$D$7)/1000</f>
        <v>0</v>
      </c>
      <c r="Q179" s="223">
        <f>Q128*'Usages mobilité'!$BG15*(1+'Usages mobilité'!$BH15)^(Q$7-$D$7)/1000</f>
        <v>0</v>
      </c>
      <c r="R179" s="223">
        <f>R128*'Usages mobilité'!$BG15*(1+'Usages mobilité'!$BH15)^(R$7-$D$7)/1000</f>
        <v>0</v>
      </c>
    </row>
    <row r="180" spans="1:18" hidden="1" outlineLevel="2" x14ac:dyDescent="0.25">
      <c r="A180" s="222" t="str">
        <f>'Usages mobilité'!A16</f>
        <v>Usage mobilité n°13</v>
      </c>
      <c r="B180" s="222" t="s">
        <v>645</v>
      </c>
      <c r="C180" s="222"/>
      <c r="D180" s="223">
        <f>D129*'Usages mobilité'!$BG16*(1+'Usages mobilité'!$BH16)^(D$7-$D$7)/1000</f>
        <v>0</v>
      </c>
      <c r="E180" s="223">
        <f>E129*'Usages mobilité'!$BG16*(1+'Usages mobilité'!$BH16)^(E$7-$D$7)/1000</f>
        <v>0</v>
      </c>
      <c r="F180" s="223">
        <f>F129*'Usages mobilité'!$BG16*(1+'Usages mobilité'!$BH16)^(F$7-$D$7)/1000</f>
        <v>0</v>
      </c>
      <c r="G180" s="223">
        <f>G129*'Usages mobilité'!$BG16*(1+'Usages mobilité'!$BH16)^(G$7-$D$7)/1000</f>
        <v>0</v>
      </c>
      <c r="H180" s="223">
        <f>H129*'Usages mobilité'!$BG16*(1+'Usages mobilité'!$BH16)^(H$7-$D$7)/1000</f>
        <v>0</v>
      </c>
      <c r="I180" s="223">
        <f>I129*'Usages mobilité'!$BG16*(1+'Usages mobilité'!$BH16)^(I$7-$D$7)/1000</f>
        <v>0</v>
      </c>
      <c r="J180" s="223">
        <f>J129*'Usages mobilité'!$BG16*(1+'Usages mobilité'!$BH16)^(J$7-$D$7)/1000</f>
        <v>0</v>
      </c>
      <c r="K180" s="223">
        <f>K129*'Usages mobilité'!$BG16*(1+'Usages mobilité'!$BH16)^(K$7-$D$7)/1000</f>
        <v>0</v>
      </c>
      <c r="L180" s="223">
        <f>L129*'Usages mobilité'!$BG16*(1+'Usages mobilité'!$BH16)^(L$7-$D$7)/1000</f>
        <v>0</v>
      </c>
      <c r="M180" s="223">
        <f>M129*'Usages mobilité'!$BG16*(1+'Usages mobilité'!$BH16)^(M$7-$D$7)/1000</f>
        <v>0</v>
      </c>
      <c r="N180" s="223">
        <f>N129*'Usages mobilité'!$BG16*(1+'Usages mobilité'!$BH16)^(N$7-$D$7)/1000</f>
        <v>0</v>
      </c>
      <c r="O180" s="223">
        <f>O129*'Usages mobilité'!$BG16*(1+'Usages mobilité'!$BH16)^(O$7-$D$7)/1000</f>
        <v>0</v>
      </c>
      <c r="P180" s="223">
        <f>P129*'Usages mobilité'!$BG16*(1+'Usages mobilité'!$BH16)^(P$7-$D$7)/1000</f>
        <v>0</v>
      </c>
      <c r="Q180" s="223">
        <f>Q129*'Usages mobilité'!$BG16*(1+'Usages mobilité'!$BH16)^(Q$7-$D$7)/1000</f>
        <v>0</v>
      </c>
      <c r="R180" s="223">
        <f>R129*'Usages mobilité'!$BG16*(1+'Usages mobilité'!$BH16)^(R$7-$D$7)/1000</f>
        <v>0</v>
      </c>
    </row>
    <row r="181" spans="1:18" hidden="1" outlineLevel="2" x14ac:dyDescent="0.25">
      <c r="A181" s="222" t="str">
        <f>'Usages mobilité'!A17</f>
        <v>Usage mobilité n°14</v>
      </c>
      <c r="B181" s="222" t="s">
        <v>645</v>
      </c>
      <c r="C181" s="222"/>
      <c r="D181" s="223">
        <f>D130*'Usages mobilité'!$BG17*(1+'Usages mobilité'!$BH17)^(D$7-$D$7)/1000</f>
        <v>0</v>
      </c>
      <c r="E181" s="223">
        <f>E130*'Usages mobilité'!$BG17*(1+'Usages mobilité'!$BH17)^(E$7-$D$7)/1000</f>
        <v>0</v>
      </c>
      <c r="F181" s="223">
        <f>F130*'Usages mobilité'!$BG17*(1+'Usages mobilité'!$BH17)^(F$7-$D$7)/1000</f>
        <v>0</v>
      </c>
      <c r="G181" s="223">
        <f>G130*'Usages mobilité'!$BG17*(1+'Usages mobilité'!$BH17)^(G$7-$D$7)/1000</f>
        <v>0</v>
      </c>
      <c r="H181" s="223">
        <f>H130*'Usages mobilité'!$BG17*(1+'Usages mobilité'!$BH17)^(H$7-$D$7)/1000</f>
        <v>0</v>
      </c>
      <c r="I181" s="223">
        <f>I130*'Usages mobilité'!$BG17*(1+'Usages mobilité'!$BH17)^(I$7-$D$7)/1000</f>
        <v>0</v>
      </c>
      <c r="J181" s="223">
        <f>J130*'Usages mobilité'!$BG17*(1+'Usages mobilité'!$BH17)^(J$7-$D$7)/1000</f>
        <v>0</v>
      </c>
      <c r="K181" s="223">
        <f>K130*'Usages mobilité'!$BG17*(1+'Usages mobilité'!$BH17)^(K$7-$D$7)/1000</f>
        <v>0</v>
      </c>
      <c r="L181" s="223">
        <f>L130*'Usages mobilité'!$BG17*(1+'Usages mobilité'!$BH17)^(L$7-$D$7)/1000</f>
        <v>0</v>
      </c>
      <c r="M181" s="223">
        <f>M130*'Usages mobilité'!$BG17*(1+'Usages mobilité'!$BH17)^(M$7-$D$7)/1000</f>
        <v>0</v>
      </c>
      <c r="N181" s="223">
        <f>N130*'Usages mobilité'!$BG17*(1+'Usages mobilité'!$BH17)^(N$7-$D$7)/1000</f>
        <v>0</v>
      </c>
      <c r="O181" s="223">
        <f>O130*'Usages mobilité'!$BG17*(1+'Usages mobilité'!$BH17)^(O$7-$D$7)/1000</f>
        <v>0</v>
      </c>
      <c r="P181" s="223">
        <f>P130*'Usages mobilité'!$BG17*(1+'Usages mobilité'!$BH17)^(P$7-$D$7)/1000</f>
        <v>0</v>
      </c>
      <c r="Q181" s="223">
        <f>Q130*'Usages mobilité'!$BG17*(1+'Usages mobilité'!$BH17)^(Q$7-$D$7)/1000</f>
        <v>0</v>
      </c>
      <c r="R181" s="223">
        <f>R130*'Usages mobilité'!$BG17*(1+'Usages mobilité'!$BH17)^(R$7-$D$7)/1000</f>
        <v>0</v>
      </c>
    </row>
    <row r="182" spans="1:18" hidden="1" outlineLevel="2" x14ac:dyDescent="0.25">
      <c r="A182" s="222" t="str">
        <f>'Usages mobilité'!A18</f>
        <v>Usage mobilité n°15</v>
      </c>
      <c r="B182" s="222" t="s">
        <v>645</v>
      </c>
      <c r="C182" s="222"/>
      <c r="D182" s="223">
        <f>D131*'Usages mobilité'!$BG18*(1+'Usages mobilité'!$BH18)^(D$7-$D$7)/1000</f>
        <v>0</v>
      </c>
      <c r="E182" s="223">
        <f>E131*'Usages mobilité'!$BG18*(1+'Usages mobilité'!$BH18)^(E$7-$D$7)/1000</f>
        <v>0</v>
      </c>
      <c r="F182" s="223">
        <f>F131*'Usages mobilité'!$BG18*(1+'Usages mobilité'!$BH18)^(F$7-$D$7)/1000</f>
        <v>0</v>
      </c>
      <c r="G182" s="223">
        <f>G131*'Usages mobilité'!$BG18*(1+'Usages mobilité'!$BH18)^(G$7-$D$7)/1000</f>
        <v>0</v>
      </c>
      <c r="H182" s="223">
        <f>H131*'Usages mobilité'!$BG18*(1+'Usages mobilité'!$BH18)^(H$7-$D$7)/1000</f>
        <v>0</v>
      </c>
      <c r="I182" s="223">
        <f>I131*'Usages mobilité'!$BG18*(1+'Usages mobilité'!$BH18)^(I$7-$D$7)/1000</f>
        <v>0</v>
      </c>
      <c r="J182" s="223">
        <f>J131*'Usages mobilité'!$BG18*(1+'Usages mobilité'!$BH18)^(J$7-$D$7)/1000</f>
        <v>0</v>
      </c>
      <c r="K182" s="223">
        <f>K131*'Usages mobilité'!$BG18*(1+'Usages mobilité'!$BH18)^(K$7-$D$7)/1000</f>
        <v>0</v>
      </c>
      <c r="L182" s="223">
        <f>L131*'Usages mobilité'!$BG18*(1+'Usages mobilité'!$BH18)^(L$7-$D$7)/1000</f>
        <v>0</v>
      </c>
      <c r="M182" s="223">
        <f>M131*'Usages mobilité'!$BG18*(1+'Usages mobilité'!$BH18)^(M$7-$D$7)/1000</f>
        <v>0</v>
      </c>
      <c r="N182" s="223">
        <f>N131*'Usages mobilité'!$BG18*(1+'Usages mobilité'!$BH18)^(N$7-$D$7)/1000</f>
        <v>0</v>
      </c>
      <c r="O182" s="223">
        <f>O131*'Usages mobilité'!$BG18*(1+'Usages mobilité'!$BH18)^(O$7-$D$7)/1000</f>
        <v>0</v>
      </c>
      <c r="P182" s="223">
        <f>P131*'Usages mobilité'!$BG18*(1+'Usages mobilité'!$BH18)^(P$7-$D$7)/1000</f>
        <v>0</v>
      </c>
      <c r="Q182" s="223">
        <f>Q131*'Usages mobilité'!$BG18*(1+'Usages mobilité'!$BH18)^(Q$7-$D$7)/1000</f>
        <v>0</v>
      </c>
      <c r="R182" s="223">
        <f>R131*'Usages mobilité'!$BG18*(1+'Usages mobilité'!$BH18)^(R$7-$D$7)/1000</f>
        <v>0</v>
      </c>
    </row>
    <row r="183" spans="1:18" hidden="1" outlineLevel="2" x14ac:dyDescent="0.25">
      <c r="A183" s="222" t="str">
        <f>'Usages mobilité'!A19</f>
        <v>Usage mobilité n°16</v>
      </c>
      <c r="B183" s="222" t="s">
        <v>645</v>
      </c>
      <c r="C183" s="222"/>
      <c r="D183" s="223">
        <f>D132*'Usages mobilité'!$BG19*(1+'Usages mobilité'!$BH19)^(D$7-$D$7)/1000</f>
        <v>0</v>
      </c>
      <c r="E183" s="223">
        <f>E132*'Usages mobilité'!$BG19*(1+'Usages mobilité'!$BH19)^(E$7-$D$7)/1000</f>
        <v>0</v>
      </c>
      <c r="F183" s="223">
        <f>F132*'Usages mobilité'!$BG19*(1+'Usages mobilité'!$BH19)^(F$7-$D$7)/1000</f>
        <v>0</v>
      </c>
      <c r="G183" s="223">
        <f>G132*'Usages mobilité'!$BG19*(1+'Usages mobilité'!$BH19)^(G$7-$D$7)/1000</f>
        <v>0</v>
      </c>
      <c r="H183" s="223">
        <f>H132*'Usages mobilité'!$BG19*(1+'Usages mobilité'!$BH19)^(H$7-$D$7)/1000</f>
        <v>0</v>
      </c>
      <c r="I183" s="223">
        <f>I132*'Usages mobilité'!$BG19*(1+'Usages mobilité'!$BH19)^(I$7-$D$7)/1000</f>
        <v>0</v>
      </c>
      <c r="J183" s="223">
        <f>J132*'Usages mobilité'!$BG19*(1+'Usages mobilité'!$BH19)^(J$7-$D$7)/1000</f>
        <v>0</v>
      </c>
      <c r="K183" s="223">
        <f>K132*'Usages mobilité'!$BG19*(1+'Usages mobilité'!$BH19)^(K$7-$D$7)/1000</f>
        <v>0</v>
      </c>
      <c r="L183" s="223">
        <f>L132*'Usages mobilité'!$BG19*(1+'Usages mobilité'!$BH19)^(L$7-$D$7)/1000</f>
        <v>0</v>
      </c>
      <c r="M183" s="223">
        <f>M132*'Usages mobilité'!$BG19*(1+'Usages mobilité'!$BH19)^(M$7-$D$7)/1000</f>
        <v>0</v>
      </c>
      <c r="N183" s="223">
        <f>N132*'Usages mobilité'!$BG19*(1+'Usages mobilité'!$BH19)^(N$7-$D$7)/1000</f>
        <v>0</v>
      </c>
      <c r="O183" s="223">
        <f>O132*'Usages mobilité'!$BG19*(1+'Usages mobilité'!$BH19)^(O$7-$D$7)/1000</f>
        <v>0</v>
      </c>
      <c r="P183" s="223">
        <f>P132*'Usages mobilité'!$BG19*(1+'Usages mobilité'!$BH19)^(P$7-$D$7)/1000</f>
        <v>0</v>
      </c>
      <c r="Q183" s="223">
        <f>Q132*'Usages mobilité'!$BG19*(1+'Usages mobilité'!$BH19)^(Q$7-$D$7)/1000</f>
        <v>0</v>
      </c>
      <c r="R183" s="223">
        <f>R132*'Usages mobilité'!$BG19*(1+'Usages mobilité'!$BH19)^(R$7-$D$7)/1000</f>
        <v>0</v>
      </c>
    </row>
    <row r="184" spans="1:18" hidden="1" outlineLevel="2" x14ac:dyDescent="0.25">
      <c r="A184" s="222" t="str">
        <f>'Usages mobilité'!A20</f>
        <v>Usage mobilité n°17</v>
      </c>
      <c r="B184" s="222" t="s">
        <v>645</v>
      </c>
      <c r="C184" s="222"/>
      <c r="D184" s="223">
        <f>D133*'Usages mobilité'!$BG20*(1+'Usages mobilité'!$BH20)^(D$7-$D$7)/1000</f>
        <v>0</v>
      </c>
      <c r="E184" s="223">
        <f>E133*'Usages mobilité'!$BG20*(1+'Usages mobilité'!$BH20)^(E$7-$D$7)/1000</f>
        <v>0</v>
      </c>
      <c r="F184" s="223">
        <f>F133*'Usages mobilité'!$BG20*(1+'Usages mobilité'!$BH20)^(F$7-$D$7)/1000</f>
        <v>0</v>
      </c>
      <c r="G184" s="223">
        <f>G133*'Usages mobilité'!$BG20*(1+'Usages mobilité'!$BH20)^(G$7-$D$7)/1000</f>
        <v>0</v>
      </c>
      <c r="H184" s="223">
        <f>H133*'Usages mobilité'!$BG20*(1+'Usages mobilité'!$BH20)^(H$7-$D$7)/1000</f>
        <v>0</v>
      </c>
      <c r="I184" s="223">
        <f>I133*'Usages mobilité'!$BG20*(1+'Usages mobilité'!$BH20)^(I$7-$D$7)/1000</f>
        <v>0</v>
      </c>
      <c r="J184" s="223">
        <f>J133*'Usages mobilité'!$BG20*(1+'Usages mobilité'!$BH20)^(J$7-$D$7)/1000</f>
        <v>0</v>
      </c>
      <c r="K184" s="223">
        <f>K133*'Usages mobilité'!$BG20*(1+'Usages mobilité'!$BH20)^(K$7-$D$7)/1000</f>
        <v>0</v>
      </c>
      <c r="L184" s="223">
        <f>L133*'Usages mobilité'!$BG20*(1+'Usages mobilité'!$BH20)^(L$7-$D$7)/1000</f>
        <v>0</v>
      </c>
      <c r="M184" s="223">
        <f>M133*'Usages mobilité'!$BG20*(1+'Usages mobilité'!$BH20)^(M$7-$D$7)/1000</f>
        <v>0</v>
      </c>
      <c r="N184" s="223">
        <f>N133*'Usages mobilité'!$BG20*(1+'Usages mobilité'!$BH20)^(N$7-$D$7)/1000</f>
        <v>0</v>
      </c>
      <c r="O184" s="223">
        <f>O133*'Usages mobilité'!$BG20*(1+'Usages mobilité'!$BH20)^(O$7-$D$7)/1000</f>
        <v>0</v>
      </c>
      <c r="P184" s="223">
        <f>P133*'Usages mobilité'!$BG20*(1+'Usages mobilité'!$BH20)^(P$7-$D$7)/1000</f>
        <v>0</v>
      </c>
      <c r="Q184" s="223">
        <f>Q133*'Usages mobilité'!$BG20*(1+'Usages mobilité'!$BH20)^(Q$7-$D$7)/1000</f>
        <v>0</v>
      </c>
      <c r="R184" s="223">
        <f>R133*'Usages mobilité'!$BG20*(1+'Usages mobilité'!$BH20)^(R$7-$D$7)/1000</f>
        <v>0</v>
      </c>
    </row>
    <row r="185" spans="1:18" hidden="1" outlineLevel="2" x14ac:dyDescent="0.25">
      <c r="A185" s="222" t="str">
        <f>'Usages mobilité'!A21</f>
        <v>Usage mobilité n°18</v>
      </c>
      <c r="B185" s="222" t="s">
        <v>645</v>
      </c>
      <c r="C185" s="222"/>
      <c r="D185" s="223">
        <f>D134*'Usages mobilité'!$BG21*(1+'Usages mobilité'!$BH21)^(D$7-$D$7)/1000</f>
        <v>0</v>
      </c>
      <c r="E185" s="223">
        <f>E134*'Usages mobilité'!$BG21*(1+'Usages mobilité'!$BH21)^(E$7-$D$7)/1000</f>
        <v>0</v>
      </c>
      <c r="F185" s="223">
        <f>F134*'Usages mobilité'!$BG21*(1+'Usages mobilité'!$BH21)^(F$7-$D$7)/1000</f>
        <v>0</v>
      </c>
      <c r="G185" s="223">
        <f>G134*'Usages mobilité'!$BG21*(1+'Usages mobilité'!$BH21)^(G$7-$D$7)/1000</f>
        <v>0</v>
      </c>
      <c r="H185" s="223">
        <f>H134*'Usages mobilité'!$BG21*(1+'Usages mobilité'!$BH21)^(H$7-$D$7)/1000</f>
        <v>0</v>
      </c>
      <c r="I185" s="223">
        <f>I134*'Usages mobilité'!$BG21*(1+'Usages mobilité'!$BH21)^(I$7-$D$7)/1000</f>
        <v>0</v>
      </c>
      <c r="J185" s="223">
        <f>J134*'Usages mobilité'!$BG21*(1+'Usages mobilité'!$BH21)^(J$7-$D$7)/1000</f>
        <v>0</v>
      </c>
      <c r="K185" s="223">
        <f>K134*'Usages mobilité'!$BG21*(1+'Usages mobilité'!$BH21)^(K$7-$D$7)/1000</f>
        <v>0</v>
      </c>
      <c r="L185" s="223">
        <f>L134*'Usages mobilité'!$BG21*(1+'Usages mobilité'!$BH21)^(L$7-$D$7)/1000</f>
        <v>0</v>
      </c>
      <c r="M185" s="223">
        <f>M134*'Usages mobilité'!$BG21*(1+'Usages mobilité'!$BH21)^(M$7-$D$7)/1000</f>
        <v>0</v>
      </c>
      <c r="N185" s="223">
        <f>N134*'Usages mobilité'!$BG21*(1+'Usages mobilité'!$BH21)^(N$7-$D$7)/1000</f>
        <v>0</v>
      </c>
      <c r="O185" s="223">
        <f>O134*'Usages mobilité'!$BG21*(1+'Usages mobilité'!$BH21)^(O$7-$D$7)/1000</f>
        <v>0</v>
      </c>
      <c r="P185" s="223">
        <f>P134*'Usages mobilité'!$BG21*(1+'Usages mobilité'!$BH21)^(P$7-$D$7)/1000</f>
        <v>0</v>
      </c>
      <c r="Q185" s="223">
        <f>Q134*'Usages mobilité'!$BG21*(1+'Usages mobilité'!$BH21)^(Q$7-$D$7)/1000</f>
        <v>0</v>
      </c>
      <c r="R185" s="223">
        <f>R134*'Usages mobilité'!$BG21*(1+'Usages mobilité'!$BH21)^(R$7-$D$7)/1000</f>
        <v>0</v>
      </c>
    </row>
    <row r="186" spans="1:18" hidden="1" outlineLevel="2" x14ac:dyDescent="0.25">
      <c r="A186" s="222" t="str">
        <f>'Usages mobilité'!A22</f>
        <v>Usage mobilité n°19</v>
      </c>
      <c r="B186" s="222" t="s">
        <v>645</v>
      </c>
      <c r="C186" s="222"/>
      <c r="D186" s="223">
        <f>D135*'Usages mobilité'!$BG22*(1+'Usages mobilité'!$BH22)^(D$7-$D$7)/1000</f>
        <v>0</v>
      </c>
      <c r="E186" s="223">
        <f>E135*'Usages mobilité'!$BG22*(1+'Usages mobilité'!$BH22)^(E$7-$D$7)/1000</f>
        <v>0</v>
      </c>
      <c r="F186" s="223">
        <f>F135*'Usages mobilité'!$BG22*(1+'Usages mobilité'!$BH22)^(F$7-$D$7)/1000</f>
        <v>0</v>
      </c>
      <c r="G186" s="223">
        <f>G135*'Usages mobilité'!$BG22*(1+'Usages mobilité'!$BH22)^(G$7-$D$7)/1000</f>
        <v>0</v>
      </c>
      <c r="H186" s="223">
        <f>H135*'Usages mobilité'!$BG22*(1+'Usages mobilité'!$BH22)^(H$7-$D$7)/1000</f>
        <v>0</v>
      </c>
      <c r="I186" s="223">
        <f>I135*'Usages mobilité'!$BG22*(1+'Usages mobilité'!$BH22)^(I$7-$D$7)/1000</f>
        <v>0</v>
      </c>
      <c r="J186" s="223">
        <f>J135*'Usages mobilité'!$BG22*(1+'Usages mobilité'!$BH22)^(J$7-$D$7)/1000</f>
        <v>0</v>
      </c>
      <c r="K186" s="223">
        <f>K135*'Usages mobilité'!$BG22*(1+'Usages mobilité'!$BH22)^(K$7-$D$7)/1000</f>
        <v>0</v>
      </c>
      <c r="L186" s="223">
        <f>L135*'Usages mobilité'!$BG22*(1+'Usages mobilité'!$BH22)^(L$7-$D$7)/1000</f>
        <v>0</v>
      </c>
      <c r="M186" s="223">
        <f>M135*'Usages mobilité'!$BG22*(1+'Usages mobilité'!$BH22)^(M$7-$D$7)/1000</f>
        <v>0</v>
      </c>
      <c r="N186" s="223">
        <f>N135*'Usages mobilité'!$BG22*(1+'Usages mobilité'!$BH22)^(N$7-$D$7)/1000</f>
        <v>0</v>
      </c>
      <c r="O186" s="223">
        <f>O135*'Usages mobilité'!$BG22*(1+'Usages mobilité'!$BH22)^(O$7-$D$7)/1000</f>
        <v>0</v>
      </c>
      <c r="P186" s="223">
        <f>P135*'Usages mobilité'!$BG22*(1+'Usages mobilité'!$BH22)^(P$7-$D$7)/1000</f>
        <v>0</v>
      </c>
      <c r="Q186" s="223">
        <f>Q135*'Usages mobilité'!$BG22*(1+'Usages mobilité'!$BH22)^(Q$7-$D$7)/1000</f>
        <v>0</v>
      </c>
      <c r="R186" s="223">
        <f>R135*'Usages mobilité'!$BG22*(1+'Usages mobilité'!$BH22)^(R$7-$D$7)/1000</f>
        <v>0</v>
      </c>
    </row>
    <row r="187" spans="1:18" hidden="1" outlineLevel="2" x14ac:dyDescent="0.25">
      <c r="A187" s="222" t="str">
        <f>'Usages mobilité'!A23</f>
        <v>Usage mobilité n°20</v>
      </c>
      <c r="B187" s="222" t="s">
        <v>645</v>
      </c>
      <c r="C187" s="222"/>
      <c r="D187" s="223">
        <f>D136*'Usages mobilité'!$BG23*(1+'Usages mobilité'!$BH23)^(D$7-$D$7)/1000</f>
        <v>0</v>
      </c>
      <c r="E187" s="223">
        <f>E136*'Usages mobilité'!$BG23*(1+'Usages mobilité'!$BH23)^(E$7-$D$7)/1000</f>
        <v>0</v>
      </c>
      <c r="F187" s="223">
        <f>F136*'Usages mobilité'!$BG23*(1+'Usages mobilité'!$BH23)^(F$7-$D$7)/1000</f>
        <v>0</v>
      </c>
      <c r="G187" s="223">
        <f>G136*'Usages mobilité'!$BG23*(1+'Usages mobilité'!$BH23)^(G$7-$D$7)/1000</f>
        <v>0</v>
      </c>
      <c r="H187" s="223">
        <f>H136*'Usages mobilité'!$BG23*(1+'Usages mobilité'!$BH23)^(H$7-$D$7)/1000</f>
        <v>0</v>
      </c>
      <c r="I187" s="223">
        <f>I136*'Usages mobilité'!$BG23*(1+'Usages mobilité'!$BH23)^(I$7-$D$7)/1000</f>
        <v>0</v>
      </c>
      <c r="J187" s="223">
        <f>J136*'Usages mobilité'!$BG23*(1+'Usages mobilité'!$BH23)^(J$7-$D$7)/1000</f>
        <v>0</v>
      </c>
      <c r="K187" s="223">
        <f>K136*'Usages mobilité'!$BG23*(1+'Usages mobilité'!$BH23)^(K$7-$D$7)/1000</f>
        <v>0</v>
      </c>
      <c r="L187" s="223">
        <f>L136*'Usages mobilité'!$BG23*(1+'Usages mobilité'!$BH23)^(L$7-$D$7)/1000</f>
        <v>0</v>
      </c>
      <c r="M187" s="223">
        <f>M136*'Usages mobilité'!$BG23*(1+'Usages mobilité'!$BH23)^(M$7-$D$7)/1000</f>
        <v>0</v>
      </c>
      <c r="N187" s="223">
        <f>N136*'Usages mobilité'!$BG23*(1+'Usages mobilité'!$BH23)^(N$7-$D$7)/1000</f>
        <v>0</v>
      </c>
      <c r="O187" s="223">
        <f>O136*'Usages mobilité'!$BG23*(1+'Usages mobilité'!$BH23)^(O$7-$D$7)/1000</f>
        <v>0</v>
      </c>
      <c r="P187" s="223">
        <f>P136*'Usages mobilité'!$BG23*(1+'Usages mobilité'!$BH23)^(P$7-$D$7)/1000</f>
        <v>0</v>
      </c>
      <c r="Q187" s="223">
        <f>Q136*'Usages mobilité'!$BG23*(1+'Usages mobilité'!$BH23)^(Q$7-$D$7)/1000</f>
        <v>0</v>
      </c>
      <c r="R187" s="223">
        <f>R136*'Usages mobilité'!$BG23*(1+'Usages mobilité'!$BH23)^(R$7-$D$7)/1000</f>
        <v>0</v>
      </c>
    </row>
    <row r="188" spans="1:18" hidden="1" outlineLevel="2" x14ac:dyDescent="0.25">
      <c r="A188" s="222" t="str">
        <f>'Usages mobilité'!A24</f>
        <v>Usage mobilité n°21</v>
      </c>
      <c r="B188" s="222" t="s">
        <v>645</v>
      </c>
      <c r="C188" s="222"/>
      <c r="D188" s="223">
        <f>D137*'Usages mobilité'!$BG24*(1+'Usages mobilité'!$BH24)^(D$7-$D$7)/1000</f>
        <v>0</v>
      </c>
      <c r="E188" s="223">
        <f>E137*'Usages mobilité'!$BG24*(1+'Usages mobilité'!$BH24)^(E$7-$D$7)/1000</f>
        <v>0</v>
      </c>
      <c r="F188" s="223">
        <f>F137*'Usages mobilité'!$BG24*(1+'Usages mobilité'!$BH24)^(F$7-$D$7)/1000</f>
        <v>0</v>
      </c>
      <c r="G188" s="223">
        <f>G137*'Usages mobilité'!$BG24*(1+'Usages mobilité'!$BH24)^(G$7-$D$7)/1000</f>
        <v>0</v>
      </c>
      <c r="H188" s="223">
        <f>H137*'Usages mobilité'!$BG24*(1+'Usages mobilité'!$BH24)^(H$7-$D$7)/1000</f>
        <v>0</v>
      </c>
      <c r="I188" s="223">
        <f>I137*'Usages mobilité'!$BG24*(1+'Usages mobilité'!$BH24)^(I$7-$D$7)/1000</f>
        <v>0</v>
      </c>
      <c r="J188" s="223">
        <f>J137*'Usages mobilité'!$BG24*(1+'Usages mobilité'!$BH24)^(J$7-$D$7)/1000</f>
        <v>0</v>
      </c>
      <c r="K188" s="223">
        <f>K137*'Usages mobilité'!$BG24*(1+'Usages mobilité'!$BH24)^(K$7-$D$7)/1000</f>
        <v>0</v>
      </c>
      <c r="L188" s="223">
        <f>L137*'Usages mobilité'!$BG24*(1+'Usages mobilité'!$BH24)^(L$7-$D$7)/1000</f>
        <v>0</v>
      </c>
      <c r="M188" s="223">
        <f>M137*'Usages mobilité'!$BG24*(1+'Usages mobilité'!$BH24)^(M$7-$D$7)/1000</f>
        <v>0</v>
      </c>
      <c r="N188" s="223">
        <f>N137*'Usages mobilité'!$BG24*(1+'Usages mobilité'!$BH24)^(N$7-$D$7)/1000</f>
        <v>0</v>
      </c>
      <c r="O188" s="223">
        <f>O137*'Usages mobilité'!$BG24*(1+'Usages mobilité'!$BH24)^(O$7-$D$7)/1000</f>
        <v>0</v>
      </c>
      <c r="P188" s="223">
        <f>P137*'Usages mobilité'!$BG24*(1+'Usages mobilité'!$BH24)^(P$7-$D$7)/1000</f>
        <v>0</v>
      </c>
      <c r="Q188" s="223">
        <f>Q137*'Usages mobilité'!$BG24*(1+'Usages mobilité'!$BH24)^(Q$7-$D$7)/1000</f>
        <v>0</v>
      </c>
      <c r="R188" s="223">
        <f>R137*'Usages mobilité'!$BG24*(1+'Usages mobilité'!$BH24)^(R$7-$D$7)/1000</f>
        <v>0</v>
      </c>
    </row>
    <row r="189" spans="1:18" hidden="1" outlineLevel="2" x14ac:dyDescent="0.25">
      <c r="A189" s="222" t="str">
        <f>'Usages mobilité'!A25</f>
        <v>Usage mobilité n°22</v>
      </c>
      <c r="B189" s="222" t="s">
        <v>645</v>
      </c>
      <c r="C189" s="222"/>
      <c r="D189" s="223">
        <f>D138*'Usages mobilité'!$BG25*(1+'Usages mobilité'!$BH25)^(D$7-$D$7)/1000</f>
        <v>0</v>
      </c>
      <c r="E189" s="223">
        <f>E138*'Usages mobilité'!$BG25*(1+'Usages mobilité'!$BH25)^(E$7-$D$7)/1000</f>
        <v>0</v>
      </c>
      <c r="F189" s="223">
        <f>F138*'Usages mobilité'!$BG25*(1+'Usages mobilité'!$BH25)^(F$7-$D$7)/1000</f>
        <v>0</v>
      </c>
      <c r="G189" s="223">
        <f>G138*'Usages mobilité'!$BG25*(1+'Usages mobilité'!$BH25)^(G$7-$D$7)/1000</f>
        <v>0</v>
      </c>
      <c r="H189" s="223">
        <f>H138*'Usages mobilité'!$BG25*(1+'Usages mobilité'!$BH25)^(H$7-$D$7)/1000</f>
        <v>0</v>
      </c>
      <c r="I189" s="223">
        <f>I138*'Usages mobilité'!$BG25*(1+'Usages mobilité'!$BH25)^(I$7-$D$7)/1000</f>
        <v>0</v>
      </c>
      <c r="J189" s="223">
        <f>J138*'Usages mobilité'!$BG25*(1+'Usages mobilité'!$BH25)^(J$7-$D$7)/1000</f>
        <v>0</v>
      </c>
      <c r="K189" s="223">
        <f>K138*'Usages mobilité'!$BG25*(1+'Usages mobilité'!$BH25)^(K$7-$D$7)/1000</f>
        <v>0</v>
      </c>
      <c r="L189" s="223">
        <f>L138*'Usages mobilité'!$BG25*(1+'Usages mobilité'!$BH25)^(L$7-$D$7)/1000</f>
        <v>0</v>
      </c>
      <c r="M189" s="223">
        <f>M138*'Usages mobilité'!$BG25*(1+'Usages mobilité'!$BH25)^(M$7-$D$7)/1000</f>
        <v>0</v>
      </c>
      <c r="N189" s="223">
        <f>N138*'Usages mobilité'!$BG25*(1+'Usages mobilité'!$BH25)^(N$7-$D$7)/1000</f>
        <v>0</v>
      </c>
      <c r="O189" s="223">
        <f>O138*'Usages mobilité'!$BG25*(1+'Usages mobilité'!$BH25)^(O$7-$D$7)/1000</f>
        <v>0</v>
      </c>
      <c r="P189" s="223">
        <f>P138*'Usages mobilité'!$BG25*(1+'Usages mobilité'!$BH25)^(P$7-$D$7)/1000</f>
        <v>0</v>
      </c>
      <c r="Q189" s="223">
        <f>Q138*'Usages mobilité'!$BG25*(1+'Usages mobilité'!$BH25)^(Q$7-$D$7)/1000</f>
        <v>0</v>
      </c>
      <c r="R189" s="223">
        <f>R138*'Usages mobilité'!$BG25*(1+'Usages mobilité'!$BH25)^(R$7-$D$7)/1000</f>
        <v>0</v>
      </c>
    </row>
    <row r="190" spans="1:18" hidden="1" outlineLevel="2" x14ac:dyDescent="0.25">
      <c r="A190" s="222" t="str">
        <f>'Usages mobilité'!A26</f>
        <v>Usage mobilité n°23</v>
      </c>
      <c r="B190" s="222" t="s">
        <v>645</v>
      </c>
      <c r="C190" s="222"/>
      <c r="D190" s="223">
        <f>D139*'Usages mobilité'!$BG26*(1+'Usages mobilité'!$BH26)^(D$7-$D$7)/1000</f>
        <v>0</v>
      </c>
      <c r="E190" s="223">
        <f>E139*'Usages mobilité'!$BG26*(1+'Usages mobilité'!$BH26)^(E$7-$D$7)/1000</f>
        <v>0</v>
      </c>
      <c r="F190" s="223">
        <f>F139*'Usages mobilité'!$BG26*(1+'Usages mobilité'!$BH26)^(F$7-$D$7)/1000</f>
        <v>0</v>
      </c>
      <c r="G190" s="223">
        <f>G139*'Usages mobilité'!$BG26*(1+'Usages mobilité'!$BH26)^(G$7-$D$7)/1000</f>
        <v>0</v>
      </c>
      <c r="H190" s="223">
        <f>H139*'Usages mobilité'!$BG26*(1+'Usages mobilité'!$BH26)^(H$7-$D$7)/1000</f>
        <v>0</v>
      </c>
      <c r="I190" s="223">
        <f>I139*'Usages mobilité'!$BG26*(1+'Usages mobilité'!$BH26)^(I$7-$D$7)/1000</f>
        <v>0</v>
      </c>
      <c r="J190" s="223">
        <f>J139*'Usages mobilité'!$BG26*(1+'Usages mobilité'!$BH26)^(J$7-$D$7)/1000</f>
        <v>0</v>
      </c>
      <c r="K190" s="223">
        <f>K139*'Usages mobilité'!$BG26*(1+'Usages mobilité'!$BH26)^(K$7-$D$7)/1000</f>
        <v>0</v>
      </c>
      <c r="L190" s="223">
        <f>L139*'Usages mobilité'!$BG26*(1+'Usages mobilité'!$BH26)^(L$7-$D$7)/1000</f>
        <v>0</v>
      </c>
      <c r="M190" s="223">
        <f>M139*'Usages mobilité'!$BG26*(1+'Usages mobilité'!$BH26)^(M$7-$D$7)/1000</f>
        <v>0</v>
      </c>
      <c r="N190" s="223">
        <f>N139*'Usages mobilité'!$BG26*(1+'Usages mobilité'!$BH26)^(N$7-$D$7)/1000</f>
        <v>0</v>
      </c>
      <c r="O190" s="223">
        <f>O139*'Usages mobilité'!$BG26*(1+'Usages mobilité'!$BH26)^(O$7-$D$7)/1000</f>
        <v>0</v>
      </c>
      <c r="P190" s="223">
        <f>P139*'Usages mobilité'!$BG26*(1+'Usages mobilité'!$BH26)^(P$7-$D$7)/1000</f>
        <v>0</v>
      </c>
      <c r="Q190" s="223">
        <f>Q139*'Usages mobilité'!$BG26*(1+'Usages mobilité'!$BH26)^(Q$7-$D$7)/1000</f>
        <v>0</v>
      </c>
      <c r="R190" s="223">
        <f>R139*'Usages mobilité'!$BG26*(1+'Usages mobilité'!$BH26)^(R$7-$D$7)/1000</f>
        <v>0</v>
      </c>
    </row>
    <row r="191" spans="1:18" hidden="1" outlineLevel="2" x14ac:dyDescent="0.25">
      <c r="A191" s="222" t="str">
        <f>'Usages mobilité'!A27</f>
        <v>Usage mobilité n°24</v>
      </c>
      <c r="B191" s="222" t="s">
        <v>645</v>
      </c>
      <c r="C191" s="222"/>
      <c r="D191" s="223">
        <f>D140*'Usages mobilité'!$BG27*(1+'Usages mobilité'!$BH27)^(D$7-$D$7)/1000</f>
        <v>0</v>
      </c>
      <c r="E191" s="223">
        <f>E140*'Usages mobilité'!$BG27*(1+'Usages mobilité'!$BH27)^(E$7-$D$7)/1000</f>
        <v>0</v>
      </c>
      <c r="F191" s="223">
        <f>F140*'Usages mobilité'!$BG27*(1+'Usages mobilité'!$BH27)^(F$7-$D$7)/1000</f>
        <v>0</v>
      </c>
      <c r="G191" s="223">
        <f>G140*'Usages mobilité'!$BG27*(1+'Usages mobilité'!$BH27)^(G$7-$D$7)/1000</f>
        <v>0</v>
      </c>
      <c r="H191" s="223">
        <f>H140*'Usages mobilité'!$BG27*(1+'Usages mobilité'!$BH27)^(H$7-$D$7)/1000</f>
        <v>0</v>
      </c>
      <c r="I191" s="223">
        <f>I140*'Usages mobilité'!$BG27*(1+'Usages mobilité'!$BH27)^(I$7-$D$7)/1000</f>
        <v>0</v>
      </c>
      <c r="J191" s="223">
        <f>J140*'Usages mobilité'!$BG27*(1+'Usages mobilité'!$BH27)^(J$7-$D$7)/1000</f>
        <v>0</v>
      </c>
      <c r="K191" s="223">
        <f>K140*'Usages mobilité'!$BG27*(1+'Usages mobilité'!$BH27)^(K$7-$D$7)/1000</f>
        <v>0</v>
      </c>
      <c r="L191" s="223">
        <f>L140*'Usages mobilité'!$BG27*(1+'Usages mobilité'!$BH27)^(L$7-$D$7)/1000</f>
        <v>0</v>
      </c>
      <c r="M191" s="223">
        <f>M140*'Usages mobilité'!$BG27*(1+'Usages mobilité'!$BH27)^(M$7-$D$7)/1000</f>
        <v>0</v>
      </c>
      <c r="N191" s="223">
        <f>N140*'Usages mobilité'!$BG27*(1+'Usages mobilité'!$BH27)^(N$7-$D$7)/1000</f>
        <v>0</v>
      </c>
      <c r="O191" s="223">
        <f>O140*'Usages mobilité'!$BG27*(1+'Usages mobilité'!$BH27)^(O$7-$D$7)/1000</f>
        <v>0</v>
      </c>
      <c r="P191" s="223">
        <f>P140*'Usages mobilité'!$BG27*(1+'Usages mobilité'!$BH27)^(P$7-$D$7)/1000</f>
        <v>0</v>
      </c>
      <c r="Q191" s="223">
        <f>Q140*'Usages mobilité'!$BG27*(1+'Usages mobilité'!$BH27)^(Q$7-$D$7)/1000</f>
        <v>0</v>
      </c>
      <c r="R191" s="223">
        <f>R140*'Usages mobilité'!$BG27*(1+'Usages mobilité'!$BH27)^(R$7-$D$7)/1000</f>
        <v>0</v>
      </c>
    </row>
    <row r="192" spans="1:18" hidden="1" outlineLevel="2" x14ac:dyDescent="0.25">
      <c r="A192" s="222" t="str">
        <f>'Usages mobilité'!A28</f>
        <v>Usage mobilité n°25</v>
      </c>
      <c r="B192" s="222" t="s">
        <v>645</v>
      </c>
      <c r="C192" s="222"/>
      <c r="D192" s="223">
        <f>D141*'Usages mobilité'!$BG28*(1+'Usages mobilité'!$BH28)^(D$7-$D$7)/1000</f>
        <v>0</v>
      </c>
      <c r="E192" s="223">
        <f>E141*'Usages mobilité'!$BG28*(1+'Usages mobilité'!$BH28)^(E$7-$D$7)/1000</f>
        <v>0</v>
      </c>
      <c r="F192" s="223">
        <f>F141*'Usages mobilité'!$BG28*(1+'Usages mobilité'!$BH28)^(F$7-$D$7)/1000</f>
        <v>0</v>
      </c>
      <c r="G192" s="223">
        <f>G141*'Usages mobilité'!$BG28*(1+'Usages mobilité'!$BH28)^(G$7-$D$7)/1000</f>
        <v>0</v>
      </c>
      <c r="H192" s="223">
        <f>H141*'Usages mobilité'!$BG28*(1+'Usages mobilité'!$BH28)^(H$7-$D$7)/1000</f>
        <v>0</v>
      </c>
      <c r="I192" s="223">
        <f>I141*'Usages mobilité'!$BG28*(1+'Usages mobilité'!$BH28)^(I$7-$D$7)/1000</f>
        <v>0</v>
      </c>
      <c r="J192" s="223">
        <f>J141*'Usages mobilité'!$BG28*(1+'Usages mobilité'!$BH28)^(J$7-$D$7)/1000</f>
        <v>0</v>
      </c>
      <c r="K192" s="223">
        <f>K141*'Usages mobilité'!$BG28*(1+'Usages mobilité'!$BH28)^(K$7-$D$7)/1000</f>
        <v>0</v>
      </c>
      <c r="L192" s="223">
        <f>L141*'Usages mobilité'!$BG28*(1+'Usages mobilité'!$BH28)^(L$7-$D$7)/1000</f>
        <v>0</v>
      </c>
      <c r="M192" s="223">
        <f>M141*'Usages mobilité'!$BG28*(1+'Usages mobilité'!$BH28)^(M$7-$D$7)/1000</f>
        <v>0</v>
      </c>
      <c r="N192" s="223">
        <f>N141*'Usages mobilité'!$BG28*(1+'Usages mobilité'!$BH28)^(N$7-$D$7)/1000</f>
        <v>0</v>
      </c>
      <c r="O192" s="223">
        <f>O141*'Usages mobilité'!$BG28*(1+'Usages mobilité'!$BH28)^(O$7-$D$7)/1000</f>
        <v>0</v>
      </c>
      <c r="P192" s="223">
        <f>P141*'Usages mobilité'!$BG28*(1+'Usages mobilité'!$BH28)^(P$7-$D$7)/1000</f>
        <v>0</v>
      </c>
      <c r="Q192" s="223">
        <f>Q141*'Usages mobilité'!$BG28*(1+'Usages mobilité'!$BH28)^(Q$7-$D$7)/1000</f>
        <v>0</v>
      </c>
      <c r="R192" s="223">
        <f>R141*'Usages mobilité'!$BG28*(1+'Usages mobilité'!$BH28)^(R$7-$D$7)/1000</f>
        <v>0</v>
      </c>
    </row>
    <row r="193" spans="1:18" hidden="1" outlineLevel="2" x14ac:dyDescent="0.25">
      <c r="A193" s="222" t="str">
        <f>'Usages mobilité'!A29</f>
        <v>Usage mobilité n°26</v>
      </c>
      <c r="B193" s="222" t="s">
        <v>645</v>
      </c>
      <c r="C193" s="222"/>
      <c r="D193" s="223">
        <f>D142*'Usages mobilité'!$BG29*(1+'Usages mobilité'!$BH29)^(D$7-$D$7)/1000</f>
        <v>0</v>
      </c>
      <c r="E193" s="223">
        <f>E142*'Usages mobilité'!$BG29*(1+'Usages mobilité'!$BH29)^(E$7-$D$7)/1000</f>
        <v>0</v>
      </c>
      <c r="F193" s="223">
        <f>F142*'Usages mobilité'!$BG29*(1+'Usages mobilité'!$BH29)^(F$7-$D$7)/1000</f>
        <v>0</v>
      </c>
      <c r="G193" s="223">
        <f>G142*'Usages mobilité'!$BG29*(1+'Usages mobilité'!$BH29)^(G$7-$D$7)/1000</f>
        <v>0</v>
      </c>
      <c r="H193" s="223">
        <f>H142*'Usages mobilité'!$BG29*(1+'Usages mobilité'!$BH29)^(H$7-$D$7)/1000</f>
        <v>0</v>
      </c>
      <c r="I193" s="223">
        <f>I142*'Usages mobilité'!$BG29*(1+'Usages mobilité'!$BH29)^(I$7-$D$7)/1000</f>
        <v>0</v>
      </c>
      <c r="J193" s="223">
        <f>J142*'Usages mobilité'!$BG29*(1+'Usages mobilité'!$BH29)^(J$7-$D$7)/1000</f>
        <v>0</v>
      </c>
      <c r="K193" s="223">
        <f>K142*'Usages mobilité'!$BG29*(1+'Usages mobilité'!$BH29)^(K$7-$D$7)/1000</f>
        <v>0</v>
      </c>
      <c r="L193" s="223">
        <f>L142*'Usages mobilité'!$BG29*(1+'Usages mobilité'!$BH29)^(L$7-$D$7)/1000</f>
        <v>0</v>
      </c>
      <c r="M193" s="223">
        <f>M142*'Usages mobilité'!$BG29*(1+'Usages mobilité'!$BH29)^(M$7-$D$7)/1000</f>
        <v>0</v>
      </c>
      <c r="N193" s="223">
        <f>N142*'Usages mobilité'!$BG29*(1+'Usages mobilité'!$BH29)^(N$7-$D$7)/1000</f>
        <v>0</v>
      </c>
      <c r="O193" s="223">
        <f>O142*'Usages mobilité'!$BG29*(1+'Usages mobilité'!$BH29)^(O$7-$D$7)/1000</f>
        <v>0</v>
      </c>
      <c r="P193" s="223">
        <f>P142*'Usages mobilité'!$BG29*(1+'Usages mobilité'!$BH29)^(P$7-$D$7)/1000</f>
        <v>0</v>
      </c>
      <c r="Q193" s="223">
        <f>Q142*'Usages mobilité'!$BG29*(1+'Usages mobilité'!$BH29)^(Q$7-$D$7)/1000</f>
        <v>0</v>
      </c>
      <c r="R193" s="223">
        <f>R142*'Usages mobilité'!$BG29*(1+'Usages mobilité'!$BH29)^(R$7-$D$7)/1000</f>
        <v>0</v>
      </c>
    </row>
    <row r="194" spans="1:18" hidden="1" outlineLevel="2" x14ac:dyDescent="0.25">
      <c r="A194" s="222" t="str">
        <f>'Usages mobilité'!A30</f>
        <v>Usage mobilité n°27</v>
      </c>
      <c r="B194" s="222" t="s">
        <v>645</v>
      </c>
      <c r="C194" s="222"/>
      <c r="D194" s="223">
        <f>D143*'Usages mobilité'!$BG30*(1+'Usages mobilité'!$BH30)^(D$7-$D$7)/1000</f>
        <v>0</v>
      </c>
      <c r="E194" s="223">
        <f>E143*'Usages mobilité'!$BG30*(1+'Usages mobilité'!$BH30)^(E$7-$D$7)/1000</f>
        <v>0</v>
      </c>
      <c r="F194" s="223">
        <f>F143*'Usages mobilité'!$BG30*(1+'Usages mobilité'!$BH30)^(F$7-$D$7)/1000</f>
        <v>0</v>
      </c>
      <c r="G194" s="223">
        <f>G143*'Usages mobilité'!$BG30*(1+'Usages mobilité'!$BH30)^(G$7-$D$7)/1000</f>
        <v>0</v>
      </c>
      <c r="H194" s="223">
        <f>H143*'Usages mobilité'!$BG30*(1+'Usages mobilité'!$BH30)^(H$7-$D$7)/1000</f>
        <v>0</v>
      </c>
      <c r="I194" s="223">
        <f>I143*'Usages mobilité'!$BG30*(1+'Usages mobilité'!$BH30)^(I$7-$D$7)/1000</f>
        <v>0</v>
      </c>
      <c r="J194" s="223">
        <f>J143*'Usages mobilité'!$BG30*(1+'Usages mobilité'!$BH30)^(J$7-$D$7)/1000</f>
        <v>0</v>
      </c>
      <c r="K194" s="223">
        <f>K143*'Usages mobilité'!$BG30*(1+'Usages mobilité'!$BH30)^(K$7-$D$7)/1000</f>
        <v>0</v>
      </c>
      <c r="L194" s="223">
        <f>L143*'Usages mobilité'!$BG30*(1+'Usages mobilité'!$BH30)^(L$7-$D$7)/1000</f>
        <v>0</v>
      </c>
      <c r="M194" s="223">
        <f>M143*'Usages mobilité'!$BG30*(1+'Usages mobilité'!$BH30)^(M$7-$D$7)/1000</f>
        <v>0</v>
      </c>
      <c r="N194" s="223">
        <f>N143*'Usages mobilité'!$BG30*(1+'Usages mobilité'!$BH30)^(N$7-$D$7)/1000</f>
        <v>0</v>
      </c>
      <c r="O194" s="223">
        <f>O143*'Usages mobilité'!$BG30*(1+'Usages mobilité'!$BH30)^(O$7-$D$7)/1000</f>
        <v>0</v>
      </c>
      <c r="P194" s="223">
        <f>P143*'Usages mobilité'!$BG30*(1+'Usages mobilité'!$BH30)^(P$7-$D$7)/1000</f>
        <v>0</v>
      </c>
      <c r="Q194" s="223">
        <f>Q143*'Usages mobilité'!$BG30*(1+'Usages mobilité'!$BH30)^(Q$7-$D$7)/1000</f>
        <v>0</v>
      </c>
      <c r="R194" s="223">
        <f>R143*'Usages mobilité'!$BG30*(1+'Usages mobilité'!$BH30)^(R$7-$D$7)/1000</f>
        <v>0</v>
      </c>
    </row>
    <row r="195" spans="1:18" hidden="1" outlineLevel="2" x14ac:dyDescent="0.25">
      <c r="A195" s="222" t="str">
        <f>'Usages mobilité'!A31</f>
        <v>Usage mobilité n°28</v>
      </c>
      <c r="B195" s="222" t="s">
        <v>645</v>
      </c>
      <c r="C195" s="222"/>
      <c r="D195" s="223">
        <f>D144*'Usages mobilité'!$BG31*(1+'Usages mobilité'!$BH31)^(D$7-$D$7)/1000</f>
        <v>0</v>
      </c>
      <c r="E195" s="223">
        <f>E144*'Usages mobilité'!$BG31*(1+'Usages mobilité'!$BH31)^(E$7-$D$7)/1000</f>
        <v>0</v>
      </c>
      <c r="F195" s="223">
        <f>F144*'Usages mobilité'!$BG31*(1+'Usages mobilité'!$BH31)^(F$7-$D$7)/1000</f>
        <v>0</v>
      </c>
      <c r="G195" s="223">
        <f>G144*'Usages mobilité'!$BG31*(1+'Usages mobilité'!$BH31)^(G$7-$D$7)/1000</f>
        <v>0</v>
      </c>
      <c r="H195" s="223">
        <f>H144*'Usages mobilité'!$BG31*(1+'Usages mobilité'!$BH31)^(H$7-$D$7)/1000</f>
        <v>0</v>
      </c>
      <c r="I195" s="223">
        <f>I144*'Usages mobilité'!$BG31*(1+'Usages mobilité'!$BH31)^(I$7-$D$7)/1000</f>
        <v>0</v>
      </c>
      <c r="J195" s="223">
        <f>J144*'Usages mobilité'!$BG31*(1+'Usages mobilité'!$BH31)^(J$7-$D$7)/1000</f>
        <v>0</v>
      </c>
      <c r="K195" s="223">
        <f>K144*'Usages mobilité'!$BG31*(1+'Usages mobilité'!$BH31)^(K$7-$D$7)/1000</f>
        <v>0</v>
      </c>
      <c r="L195" s="223">
        <f>L144*'Usages mobilité'!$BG31*(1+'Usages mobilité'!$BH31)^(L$7-$D$7)/1000</f>
        <v>0</v>
      </c>
      <c r="M195" s="223">
        <f>M144*'Usages mobilité'!$BG31*(1+'Usages mobilité'!$BH31)^(M$7-$D$7)/1000</f>
        <v>0</v>
      </c>
      <c r="N195" s="223">
        <f>N144*'Usages mobilité'!$BG31*(1+'Usages mobilité'!$BH31)^(N$7-$D$7)/1000</f>
        <v>0</v>
      </c>
      <c r="O195" s="223">
        <f>O144*'Usages mobilité'!$BG31*(1+'Usages mobilité'!$BH31)^(O$7-$D$7)/1000</f>
        <v>0</v>
      </c>
      <c r="P195" s="223">
        <f>P144*'Usages mobilité'!$BG31*(1+'Usages mobilité'!$BH31)^(P$7-$D$7)/1000</f>
        <v>0</v>
      </c>
      <c r="Q195" s="223">
        <f>Q144*'Usages mobilité'!$BG31*(1+'Usages mobilité'!$BH31)^(Q$7-$D$7)/1000</f>
        <v>0</v>
      </c>
      <c r="R195" s="223">
        <f>R144*'Usages mobilité'!$BG31*(1+'Usages mobilité'!$BH31)^(R$7-$D$7)/1000</f>
        <v>0</v>
      </c>
    </row>
    <row r="196" spans="1:18" hidden="1" outlineLevel="2" x14ac:dyDescent="0.25">
      <c r="A196" s="222" t="str">
        <f>'Usages mobilité'!A32</f>
        <v>Usage mobilité n°29</v>
      </c>
      <c r="B196" s="222" t="s">
        <v>645</v>
      </c>
      <c r="C196" s="222"/>
      <c r="D196" s="223">
        <f>D145*'Usages mobilité'!$BG32*(1+'Usages mobilité'!$BH32)^(D$7-$D$7)/1000</f>
        <v>0</v>
      </c>
      <c r="E196" s="223">
        <f>E145*'Usages mobilité'!$BG32*(1+'Usages mobilité'!$BH32)^(E$7-$D$7)/1000</f>
        <v>0</v>
      </c>
      <c r="F196" s="223">
        <f>F145*'Usages mobilité'!$BG32*(1+'Usages mobilité'!$BH32)^(F$7-$D$7)/1000</f>
        <v>0</v>
      </c>
      <c r="G196" s="223">
        <f>G145*'Usages mobilité'!$BG32*(1+'Usages mobilité'!$BH32)^(G$7-$D$7)/1000</f>
        <v>0</v>
      </c>
      <c r="H196" s="223">
        <f>H145*'Usages mobilité'!$BG32*(1+'Usages mobilité'!$BH32)^(H$7-$D$7)/1000</f>
        <v>0</v>
      </c>
      <c r="I196" s="223">
        <f>I145*'Usages mobilité'!$BG32*(1+'Usages mobilité'!$BH32)^(I$7-$D$7)/1000</f>
        <v>0</v>
      </c>
      <c r="J196" s="223">
        <f>J145*'Usages mobilité'!$BG32*(1+'Usages mobilité'!$BH32)^(J$7-$D$7)/1000</f>
        <v>0</v>
      </c>
      <c r="K196" s="223">
        <f>K145*'Usages mobilité'!$BG32*(1+'Usages mobilité'!$BH32)^(K$7-$D$7)/1000</f>
        <v>0</v>
      </c>
      <c r="L196" s="223">
        <f>L145*'Usages mobilité'!$BG32*(1+'Usages mobilité'!$BH32)^(L$7-$D$7)/1000</f>
        <v>0</v>
      </c>
      <c r="M196" s="223">
        <f>M145*'Usages mobilité'!$BG32*(1+'Usages mobilité'!$BH32)^(M$7-$D$7)/1000</f>
        <v>0</v>
      </c>
      <c r="N196" s="223">
        <f>N145*'Usages mobilité'!$BG32*(1+'Usages mobilité'!$BH32)^(N$7-$D$7)/1000</f>
        <v>0</v>
      </c>
      <c r="O196" s="223">
        <f>O145*'Usages mobilité'!$BG32*(1+'Usages mobilité'!$BH32)^(O$7-$D$7)/1000</f>
        <v>0</v>
      </c>
      <c r="P196" s="223">
        <f>P145*'Usages mobilité'!$BG32*(1+'Usages mobilité'!$BH32)^(P$7-$D$7)/1000</f>
        <v>0</v>
      </c>
      <c r="Q196" s="223">
        <f>Q145*'Usages mobilité'!$BG32*(1+'Usages mobilité'!$BH32)^(Q$7-$D$7)/1000</f>
        <v>0</v>
      </c>
      <c r="R196" s="223">
        <f>R145*'Usages mobilité'!$BG32*(1+'Usages mobilité'!$BH32)^(R$7-$D$7)/1000</f>
        <v>0</v>
      </c>
    </row>
    <row r="197" spans="1:18" hidden="1" outlineLevel="2" x14ac:dyDescent="0.25">
      <c r="A197" s="222" t="str">
        <f>'Usages mobilité'!A33</f>
        <v>Usage mobilité n°30</v>
      </c>
      <c r="B197" s="222" t="s">
        <v>645</v>
      </c>
      <c r="C197" s="222"/>
      <c r="D197" s="223">
        <f>D146*'Usages mobilité'!$BG33*(1+'Usages mobilité'!$BH33)^(D$7-$D$7)/1000</f>
        <v>0</v>
      </c>
      <c r="E197" s="223">
        <f>E146*'Usages mobilité'!$BG33*(1+'Usages mobilité'!$BH33)^(E$7-$D$7)/1000</f>
        <v>0</v>
      </c>
      <c r="F197" s="223">
        <f>F146*'Usages mobilité'!$BG33*(1+'Usages mobilité'!$BH33)^(F$7-$D$7)/1000</f>
        <v>0</v>
      </c>
      <c r="G197" s="223">
        <f>G146*'Usages mobilité'!$BG33*(1+'Usages mobilité'!$BH33)^(G$7-$D$7)/1000</f>
        <v>0</v>
      </c>
      <c r="H197" s="223">
        <f>H146*'Usages mobilité'!$BG33*(1+'Usages mobilité'!$BH33)^(H$7-$D$7)/1000</f>
        <v>0</v>
      </c>
      <c r="I197" s="223">
        <f>I146*'Usages mobilité'!$BG33*(1+'Usages mobilité'!$BH33)^(I$7-$D$7)/1000</f>
        <v>0</v>
      </c>
      <c r="J197" s="223">
        <f>J146*'Usages mobilité'!$BG33*(1+'Usages mobilité'!$BH33)^(J$7-$D$7)/1000</f>
        <v>0</v>
      </c>
      <c r="K197" s="223">
        <f>K146*'Usages mobilité'!$BG33*(1+'Usages mobilité'!$BH33)^(K$7-$D$7)/1000</f>
        <v>0</v>
      </c>
      <c r="L197" s="223">
        <f>L146*'Usages mobilité'!$BG33*(1+'Usages mobilité'!$BH33)^(L$7-$D$7)/1000</f>
        <v>0</v>
      </c>
      <c r="M197" s="223">
        <f>M146*'Usages mobilité'!$BG33*(1+'Usages mobilité'!$BH33)^(M$7-$D$7)/1000</f>
        <v>0</v>
      </c>
      <c r="N197" s="223">
        <f>N146*'Usages mobilité'!$BG33*(1+'Usages mobilité'!$BH33)^(N$7-$D$7)/1000</f>
        <v>0</v>
      </c>
      <c r="O197" s="223">
        <f>O146*'Usages mobilité'!$BG33*(1+'Usages mobilité'!$BH33)^(O$7-$D$7)/1000</f>
        <v>0</v>
      </c>
      <c r="P197" s="223">
        <f>P146*'Usages mobilité'!$BG33*(1+'Usages mobilité'!$BH33)^(P$7-$D$7)/1000</f>
        <v>0</v>
      </c>
      <c r="Q197" s="223">
        <f>Q146*'Usages mobilité'!$BG33*(1+'Usages mobilité'!$BH33)^(Q$7-$D$7)/1000</f>
        <v>0</v>
      </c>
      <c r="R197" s="223">
        <f>R146*'Usages mobilité'!$BG33*(1+'Usages mobilité'!$BH33)^(R$7-$D$7)/1000</f>
        <v>0</v>
      </c>
    </row>
    <row r="198" spans="1:18" hidden="1" outlineLevel="2" x14ac:dyDescent="0.25">
      <c r="A198" s="222" t="str">
        <f>'Usages mobilité'!A34</f>
        <v>Usage mobilité n°31</v>
      </c>
      <c r="B198" s="222" t="s">
        <v>645</v>
      </c>
      <c r="C198" s="222"/>
      <c r="D198" s="223">
        <f>D147*'Usages mobilité'!$BG34*(1+'Usages mobilité'!$BH34)^(D$7-$D$7)/1000</f>
        <v>0</v>
      </c>
      <c r="E198" s="223">
        <f>E147*'Usages mobilité'!$BG34*(1+'Usages mobilité'!$BH34)^(E$7-$D$7)/1000</f>
        <v>0</v>
      </c>
      <c r="F198" s="223">
        <f>F147*'Usages mobilité'!$BG34*(1+'Usages mobilité'!$BH34)^(F$7-$D$7)/1000</f>
        <v>0</v>
      </c>
      <c r="G198" s="223">
        <f>G147*'Usages mobilité'!$BG34*(1+'Usages mobilité'!$BH34)^(G$7-$D$7)/1000</f>
        <v>0</v>
      </c>
      <c r="H198" s="223">
        <f>H147*'Usages mobilité'!$BG34*(1+'Usages mobilité'!$BH34)^(H$7-$D$7)/1000</f>
        <v>0</v>
      </c>
      <c r="I198" s="223">
        <f>I147*'Usages mobilité'!$BG34*(1+'Usages mobilité'!$BH34)^(I$7-$D$7)/1000</f>
        <v>0</v>
      </c>
      <c r="J198" s="223">
        <f>J147*'Usages mobilité'!$BG34*(1+'Usages mobilité'!$BH34)^(J$7-$D$7)/1000</f>
        <v>0</v>
      </c>
      <c r="K198" s="223">
        <f>K147*'Usages mobilité'!$BG34*(1+'Usages mobilité'!$BH34)^(K$7-$D$7)/1000</f>
        <v>0</v>
      </c>
      <c r="L198" s="223">
        <f>L147*'Usages mobilité'!$BG34*(1+'Usages mobilité'!$BH34)^(L$7-$D$7)/1000</f>
        <v>0</v>
      </c>
      <c r="M198" s="223">
        <f>M147*'Usages mobilité'!$BG34*(1+'Usages mobilité'!$BH34)^(M$7-$D$7)/1000</f>
        <v>0</v>
      </c>
      <c r="N198" s="223">
        <f>N147*'Usages mobilité'!$BG34*(1+'Usages mobilité'!$BH34)^(N$7-$D$7)/1000</f>
        <v>0</v>
      </c>
      <c r="O198" s="223">
        <f>O147*'Usages mobilité'!$BG34*(1+'Usages mobilité'!$BH34)^(O$7-$D$7)/1000</f>
        <v>0</v>
      </c>
      <c r="P198" s="223">
        <f>P147*'Usages mobilité'!$BG34*(1+'Usages mobilité'!$BH34)^(P$7-$D$7)/1000</f>
        <v>0</v>
      </c>
      <c r="Q198" s="223">
        <f>Q147*'Usages mobilité'!$BG34*(1+'Usages mobilité'!$BH34)^(Q$7-$D$7)/1000</f>
        <v>0</v>
      </c>
      <c r="R198" s="223">
        <f>R147*'Usages mobilité'!$BG34*(1+'Usages mobilité'!$BH34)^(R$7-$D$7)/1000</f>
        <v>0</v>
      </c>
    </row>
    <row r="199" spans="1:18" hidden="1" outlineLevel="2" x14ac:dyDescent="0.25">
      <c r="A199" s="222" t="str">
        <f>'Usages mobilité'!A35</f>
        <v>Usage mobilité n°32</v>
      </c>
      <c r="B199" s="222" t="s">
        <v>645</v>
      </c>
      <c r="C199" s="222"/>
      <c r="D199" s="223">
        <f>D148*'Usages mobilité'!$BG35*(1+'Usages mobilité'!$BH35)^(D$7-$D$7)/1000</f>
        <v>0</v>
      </c>
      <c r="E199" s="223">
        <f>E148*'Usages mobilité'!$BG35*(1+'Usages mobilité'!$BH35)^(E$7-$D$7)/1000</f>
        <v>0</v>
      </c>
      <c r="F199" s="223">
        <f>F148*'Usages mobilité'!$BG35*(1+'Usages mobilité'!$BH35)^(F$7-$D$7)/1000</f>
        <v>0</v>
      </c>
      <c r="G199" s="223">
        <f>G148*'Usages mobilité'!$BG35*(1+'Usages mobilité'!$BH35)^(G$7-$D$7)/1000</f>
        <v>0</v>
      </c>
      <c r="H199" s="223">
        <f>H148*'Usages mobilité'!$BG35*(1+'Usages mobilité'!$BH35)^(H$7-$D$7)/1000</f>
        <v>0</v>
      </c>
      <c r="I199" s="223">
        <f>I148*'Usages mobilité'!$BG35*(1+'Usages mobilité'!$BH35)^(I$7-$D$7)/1000</f>
        <v>0</v>
      </c>
      <c r="J199" s="223">
        <f>J148*'Usages mobilité'!$BG35*(1+'Usages mobilité'!$BH35)^(J$7-$D$7)/1000</f>
        <v>0</v>
      </c>
      <c r="K199" s="223">
        <f>K148*'Usages mobilité'!$BG35*(1+'Usages mobilité'!$BH35)^(K$7-$D$7)/1000</f>
        <v>0</v>
      </c>
      <c r="L199" s="223">
        <f>L148*'Usages mobilité'!$BG35*(1+'Usages mobilité'!$BH35)^(L$7-$D$7)/1000</f>
        <v>0</v>
      </c>
      <c r="M199" s="223">
        <f>M148*'Usages mobilité'!$BG35*(1+'Usages mobilité'!$BH35)^(M$7-$D$7)/1000</f>
        <v>0</v>
      </c>
      <c r="N199" s="223">
        <f>N148*'Usages mobilité'!$BG35*(1+'Usages mobilité'!$BH35)^(N$7-$D$7)/1000</f>
        <v>0</v>
      </c>
      <c r="O199" s="223">
        <f>O148*'Usages mobilité'!$BG35*(1+'Usages mobilité'!$BH35)^(O$7-$D$7)/1000</f>
        <v>0</v>
      </c>
      <c r="P199" s="223">
        <f>P148*'Usages mobilité'!$BG35*(1+'Usages mobilité'!$BH35)^(P$7-$D$7)/1000</f>
        <v>0</v>
      </c>
      <c r="Q199" s="223">
        <f>Q148*'Usages mobilité'!$BG35*(1+'Usages mobilité'!$BH35)^(Q$7-$D$7)/1000</f>
        <v>0</v>
      </c>
      <c r="R199" s="223">
        <f>R148*'Usages mobilité'!$BG35*(1+'Usages mobilité'!$BH35)^(R$7-$D$7)/1000</f>
        <v>0</v>
      </c>
    </row>
    <row r="200" spans="1:18" hidden="1" outlineLevel="2" x14ac:dyDescent="0.25">
      <c r="A200" s="222" t="str">
        <f>'Usages mobilité'!A36</f>
        <v>Usage mobilité n°33</v>
      </c>
      <c r="B200" s="222" t="s">
        <v>645</v>
      </c>
      <c r="C200" s="222"/>
      <c r="D200" s="223">
        <f>D149*'Usages mobilité'!$BG36*(1+'Usages mobilité'!$BH36)^(D$7-$D$7)/1000</f>
        <v>0</v>
      </c>
      <c r="E200" s="223">
        <f>E149*'Usages mobilité'!$BG36*(1+'Usages mobilité'!$BH36)^(E$7-$D$7)/1000</f>
        <v>0</v>
      </c>
      <c r="F200" s="223">
        <f>F149*'Usages mobilité'!$BG36*(1+'Usages mobilité'!$BH36)^(F$7-$D$7)/1000</f>
        <v>0</v>
      </c>
      <c r="G200" s="223">
        <f>G149*'Usages mobilité'!$BG36*(1+'Usages mobilité'!$BH36)^(G$7-$D$7)/1000</f>
        <v>0</v>
      </c>
      <c r="H200" s="223">
        <f>H149*'Usages mobilité'!$BG36*(1+'Usages mobilité'!$BH36)^(H$7-$D$7)/1000</f>
        <v>0</v>
      </c>
      <c r="I200" s="223">
        <f>I149*'Usages mobilité'!$BG36*(1+'Usages mobilité'!$BH36)^(I$7-$D$7)/1000</f>
        <v>0</v>
      </c>
      <c r="J200" s="223">
        <f>J149*'Usages mobilité'!$BG36*(1+'Usages mobilité'!$BH36)^(J$7-$D$7)/1000</f>
        <v>0</v>
      </c>
      <c r="K200" s="223">
        <f>K149*'Usages mobilité'!$BG36*(1+'Usages mobilité'!$BH36)^(K$7-$D$7)/1000</f>
        <v>0</v>
      </c>
      <c r="L200" s="223">
        <f>L149*'Usages mobilité'!$BG36*(1+'Usages mobilité'!$BH36)^(L$7-$D$7)/1000</f>
        <v>0</v>
      </c>
      <c r="M200" s="223">
        <f>M149*'Usages mobilité'!$BG36*(1+'Usages mobilité'!$BH36)^(M$7-$D$7)/1000</f>
        <v>0</v>
      </c>
      <c r="N200" s="223">
        <f>N149*'Usages mobilité'!$BG36*(1+'Usages mobilité'!$BH36)^(N$7-$D$7)/1000</f>
        <v>0</v>
      </c>
      <c r="O200" s="223">
        <f>O149*'Usages mobilité'!$BG36*(1+'Usages mobilité'!$BH36)^(O$7-$D$7)/1000</f>
        <v>0</v>
      </c>
      <c r="P200" s="223">
        <f>P149*'Usages mobilité'!$BG36*(1+'Usages mobilité'!$BH36)^(P$7-$D$7)/1000</f>
        <v>0</v>
      </c>
      <c r="Q200" s="223">
        <f>Q149*'Usages mobilité'!$BG36*(1+'Usages mobilité'!$BH36)^(Q$7-$D$7)/1000</f>
        <v>0</v>
      </c>
      <c r="R200" s="223">
        <f>R149*'Usages mobilité'!$BG36*(1+'Usages mobilité'!$BH36)^(R$7-$D$7)/1000</f>
        <v>0</v>
      </c>
    </row>
    <row r="201" spans="1:18" hidden="1" outlineLevel="2" x14ac:dyDescent="0.25">
      <c r="A201" s="222" t="str">
        <f>'Usages mobilité'!A37</f>
        <v>Usage mobilité n°34</v>
      </c>
      <c r="B201" s="222" t="s">
        <v>645</v>
      </c>
      <c r="C201" s="222"/>
      <c r="D201" s="223">
        <f>D150*'Usages mobilité'!$BG37*(1+'Usages mobilité'!$BH37)^(D$7-$D$7)/1000</f>
        <v>0</v>
      </c>
      <c r="E201" s="223">
        <f>E150*'Usages mobilité'!$BG37*(1+'Usages mobilité'!$BH37)^(E$7-$D$7)/1000</f>
        <v>0</v>
      </c>
      <c r="F201" s="223">
        <f>F150*'Usages mobilité'!$BG37*(1+'Usages mobilité'!$BH37)^(F$7-$D$7)/1000</f>
        <v>0</v>
      </c>
      <c r="G201" s="223">
        <f>G150*'Usages mobilité'!$BG37*(1+'Usages mobilité'!$BH37)^(G$7-$D$7)/1000</f>
        <v>0</v>
      </c>
      <c r="H201" s="223">
        <f>H150*'Usages mobilité'!$BG37*(1+'Usages mobilité'!$BH37)^(H$7-$D$7)/1000</f>
        <v>0</v>
      </c>
      <c r="I201" s="223">
        <f>I150*'Usages mobilité'!$BG37*(1+'Usages mobilité'!$BH37)^(I$7-$D$7)/1000</f>
        <v>0</v>
      </c>
      <c r="J201" s="223">
        <f>J150*'Usages mobilité'!$BG37*(1+'Usages mobilité'!$BH37)^(J$7-$D$7)/1000</f>
        <v>0</v>
      </c>
      <c r="K201" s="223">
        <f>K150*'Usages mobilité'!$BG37*(1+'Usages mobilité'!$BH37)^(K$7-$D$7)/1000</f>
        <v>0</v>
      </c>
      <c r="L201" s="223">
        <f>L150*'Usages mobilité'!$BG37*(1+'Usages mobilité'!$BH37)^(L$7-$D$7)/1000</f>
        <v>0</v>
      </c>
      <c r="M201" s="223">
        <f>M150*'Usages mobilité'!$BG37*(1+'Usages mobilité'!$BH37)^(M$7-$D$7)/1000</f>
        <v>0</v>
      </c>
      <c r="N201" s="223">
        <f>N150*'Usages mobilité'!$BG37*(1+'Usages mobilité'!$BH37)^(N$7-$D$7)/1000</f>
        <v>0</v>
      </c>
      <c r="O201" s="223">
        <f>O150*'Usages mobilité'!$BG37*(1+'Usages mobilité'!$BH37)^(O$7-$D$7)/1000</f>
        <v>0</v>
      </c>
      <c r="P201" s="223">
        <f>P150*'Usages mobilité'!$BG37*(1+'Usages mobilité'!$BH37)^(P$7-$D$7)/1000</f>
        <v>0</v>
      </c>
      <c r="Q201" s="223">
        <f>Q150*'Usages mobilité'!$BG37*(1+'Usages mobilité'!$BH37)^(Q$7-$D$7)/1000</f>
        <v>0</v>
      </c>
      <c r="R201" s="223">
        <f>R150*'Usages mobilité'!$BG37*(1+'Usages mobilité'!$BH37)^(R$7-$D$7)/1000</f>
        <v>0</v>
      </c>
    </row>
    <row r="202" spans="1:18" hidden="1" outlineLevel="2" x14ac:dyDescent="0.25">
      <c r="A202" s="222" t="str">
        <f>'Usages mobilité'!A38</f>
        <v>Usage mobilité n°35</v>
      </c>
      <c r="B202" s="222" t="s">
        <v>645</v>
      </c>
      <c r="C202" s="222"/>
      <c r="D202" s="223">
        <f>D151*'Usages mobilité'!$BG38*(1+'Usages mobilité'!$BH38)^(D$7-$D$7)/1000</f>
        <v>0</v>
      </c>
      <c r="E202" s="223">
        <f>E151*'Usages mobilité'!$BG38*(1+'Usages mobilité'!$BH38)^(E$7-$D$7)/1000</f>
        <v>0</v>
      </c>
      <c r="F202" s="223">
        <f>F151*'Usages mobilité'!$BG38*(1+'Usages mobilité'!$BH38)^(F$7-$D$7)/1000</f>
        <v>0</v>
      </c>
      <c r="G202" s="223">
        <f>G151*'Usages mobilité'!$BG38*(1+'Usages mobilité'!$BH38)^(G$7-$D$7)/1000</f>
        <v>0</v>
      </c>
      <c r="H202" s="223">
        <f>H151*'Usages mobilité'!$BG38*(1+'Usages mobilité'!$BH38)^(H$7-$D$7)/1000</f>
        <v>0</v>
      </c>
      <c r="I202" s="223">
        <f>I151*'Usages mobilité'!$BG38*(1+'Usages mobilité'!$BH38)^(I$7-$D$7)/1000</f>
        <v>0</v>
      </c>
      <c r="J202" s="223">
        <f>J151*'Usages mobilité'!$BG38*(1+'Usages mobilité'!$BH38)^(J$7-$D$7)/1000</f>
        <v>0</v>
      </c>
      <c r="K202" s="223">
        <f>K151*'Usages mobilité'!$BG38*(1+'Usages mobilité'!$BH38)^(K$7-$D$7)/1000</f>
        <v>0</v>
      </c>
      <c r="L202" s="223">
        <f>L151*'Usages mobilité'!$BG38*(1+'Usages mobilité'!$BH38)^(L$7-$D$7)/1000</f>
        <v>0</v>
      </c>
      <c r="M202" s="223">
        <f>M151*'Usages mobilité'!$BG38*(1+'Usages mobilité'!$BH38)^(M$7-$D$7)/1000</f>
        <v>0</v>
      </c>
      <c r="N202" s="223">
        <f>N151*'Usages mobilité'!$BG38*(1+'Usages mobilité'!$BH38)^(N$7-$D$7)/1000</f>
        <v>0</v>
      </c>
      <c r="O202" s="223">
        <f>O151*'Usages mobilité'!$BG38*(1+'Usages mobilité'!$BH38)^(O$7-$D$7)/1000</f>
        <v>0</v>
      </c>
      <c r="P202" s="223">
        <f>P151*'Usages mobilité'!$BG38*(1+'Usages mobilité'!$BH38)^(P$7-$D$7)/1000</f>
        <v>0</v>
      </c>
      <c r="Q202" s="223">
        <f>Q151*'Usages mobilité'!$BG38*(1+'Usages mobilité'!$BH38)^(Q$7-$D$7)/1000</f>
        <v>0</v>
      </c>
      <c r="R202" s="223">
        <f>R151*'Usages mobilité'!$BG38*(1+'Usages mobilité'!$BH38)^(R$7-$D$7)/1000</f>
        <v>0</v>
      </c>
    </row>
    <row r="203" spans="1:18" hidden="1" outlineLevel="2" x14ac:dyDescent="0.25">
      <c r="A203" s="222" t="str">
        <f>'Usages mobilité'!A39</f>
        <v>Usage mobilité n°36</v>
      </c>
      <c r="B203" s="222" t="s">
        <v>645</v>
      </c>
      <c r="C203" s="222"/>
      <c r="D203" s="223">
        <f>D152*'Usages mobilité'!$BG39*(1+'Usages mobilité'!$BH39)^(D$7-$D$7)/1000</f>
        <v>0</v>
      </c>
      <c r="E203" s="223">
        <f>E152*'Usages mobilité'!$BG39*(1+'Usages mobilité'!$BH39)^(E$7-$D$7)/1000</f>
        <v>0</v>
      </c>
      <c r="F203" s="223">
        <f>F152*'Usages mobilité'!$BG39*(1+'Usages mobilité'!$BH39)^(F$7-$D$7)/1000</f>
        <v>0</v>
      </c>
      <c r="G203" s="223">
        <f>G152*'Usages mobilité'!$BG39*(1+'Usages mobilité'!$BH39)^(G$7-$D$7)/1000</f>
        <v>0</v>
      </c>
      <c r="H203" s="223">
        <f>H152*'Usages mobilité'!$BG39*(1+'Usages mobilité'!$BH39)^(H$7-$D$7)/1000</f>
        <v>0</v>
      </c>
      <c r="I203" s="223">
        <f>I152*'Usages mobilité'!$BG39*(1+'Usages mobilité'!$BH39)^(I$7-$D$7)/1000</f>
        <v>0</v>
      </c>
      <c r="J203" s="223">
        <f>J152*'Usages mobilité'!$BG39*(1+'Usages mobilité'!$BH39)^(J$7-$D$7)/1000</f>
        <v>0</v>
      </c>
      <c r="K203" s="223">
        <f>K152*'Usages mobilité'!$BG39*(1+'Usages mobilité'!$BH39)^(K$7-$D$7)/1000</f>
        <v>0</v>
      </c>
      <c r="L203" s="223">
        <f>L152*'Usages mobilité'!$BG39*(1+'Usages mobilité'!$BH39)^(L$7-$D$7)/1000</f>
        <v>0</v>
      </c>
      <c r="M203" s="223">
        <f>M152*'Usages mobilité'!$BG39*(1+'Usages mobilité'!$BH39)^(M$7-$D$7)/1000</f>
        <v>0</v>
      </c>
      <c r="N203" s="223">
        <f>N152*'Usages mobilité'!$BG39*(1+'Usages mobilité'!$BH39)^(N$7-$D$7)/1000</f>
        <v>0</v>
      </c>
      <c r="O203" s="223">
        <f>O152*'Usages mobilité'!$BG39*(1+'Usages mobilité'!$BH39)^(O$7-$D$7)/1000</f>
        <v>0</v>
      </c>
      <c r="P203" s="223">
        <f>P152*'Usages mobilité'!$BG39*(1+'Usages mobilité'!$BH39)^(P$7-$D$7)/1000</f>
        <v>0</v>
      </c>
      <c r="Q203" s="223">
        <f>Q152*'Usages mobilité'!$BG39*(1+'Usages mobilité'!$BH39)^(Q$7-$D$7)/1000</f>
        <v>0</v>
      </c>
      <c r="R203" s="223">
        <f>R152*'Usages mobilité'!$BG39*(1+'Usages mobilité'!$BH39)^(R$7-$D$7)/1000</f>
        <v>0</v>
      </c>
    </row>
    <row r="204" spans="1:18" hidden="1" outlineLevel="2" x14ac:dyDescent="0.25">
      <c r="A204" s="222" t="str">
        <f>'Usages mobilité'!A40</f>
        <v>Usage mobilité n°37</v>
      </c>
      <c r="B204" s="222" t="s">
        <v>645</v>
      </c>
      <c r="C204" s="222"/>
      <c r="D204" s="223">
        <f>D153*'Usages mobilité'!$BG40*(1+'Usages mobilité'!$BH40)^(D$7-$D$7)/1000</f>
        <v>0</v>
      </c>
      <c r="E204" s="223">
        <f>E153*'Usages mobilité'!$BG40*(1+'Usages mobilité'!$BH40)^(E$7-$D$7)/1000</f>
        <v>0</v>
      </c>
      <c r="F204" s="223">
        <f>F153*'Usages mobilité'!$BG40*(1+'Usages mobilité'!$BH40)^(F$7-$D$7)/1000</f>
        <v>0</v>
      </c>
      <c r="G204" s="223">
        <f>G153*'Usages mobilité'!$BG40*(1+'Usages mobilité'!$BH40)^(G$7-$D$7)/1000</f>
        <v>0</v>
      </c>
      <c r="H204" s="223">
        <f>H153*'Usages mobilité'!$BG40*(1+'Usages mobilité'!$BH40)^(H$7-$D$7)/1000</f>
        <v>0</v>
      </c>
      <c r="I204" s="223">
        <f>I153*'Usages mobilité'!$BG40*(1+'Usages mobilité'!$BH40)^(I$7-$D$7)/1000</f>
        <v>0</v>
      </c>
      <c r="J204" s="223">
        <f>J153*'Usages mobilité'!$BG40*(1+'Usages mobilité'!$BH40)^(J$7-$D$7)/1000</f>
        <v>0</v>
      </c>
      <c r="K204" s="223">
        <f>K153*'Usages mobilité'!$BG40*(1+'Usages mobilité'!$BH40)^(K$7-$D$7)/1000</f>
        <v>0</v>
      </c>
      <c r="L204" s="223">
        <f>L153*'Usages mobilité'!$BG40*(1+'Usages mobilité'!$BH40)^(L$7-$D$7)/1000</f>
        <v>0</v>
      </c>
      <c r="M204" s="223">
        <f>M153*'Usages mobilité'!$BG40*(1+'Usages mobilité'!$BH40)^(M$7-$D$7)/1000</f>
        <v>0</v>
      </c>
      <c r="N204" s="223">
        <f>N153*'Usages mobilité'!$BG40*(1+'Usages mobilité'!$BH40)^(N$7-$D$7)/1000</f>
        <v>0</v>
      </c>
      <c r="O204" s="223">
        <f>O153*'Usages mobilité'!$BG40*(1+'Usages mobilité'!$BH40)^(O$7-$D$7)/1000</f>
        <v>0</v>
      </c>
      <c r="P204" s="223">
        <f>P153*'Usages mobilité'!$BG40*(1+'Usages mobilité'!$BH40)^(P$7-$D$7)/1000</f>
        <v>0</v>
      </c>
      <c r="Q204" s="223">
        <f>Q153*'Usages mobilité'!$BG40*(1+'Usages mobilité'!$BH40)^(Q$7-$D$7)/1000</f>
        <v>0</v>
      </c>
      <c r="R204" s="223">
        <f>R153*'Usages mobilité'!$BG40*(1+'Usages mobilité'!$BH40)^(R$7-$D$7)/1000</f>
        <v>0</v>
      </c>
    </row>
    <row r="205" spans="1:18" hidden="1" outlineLevel="2" x14ac:dyDescent="0.25">
      <c r="A205" s="222" t="str">
        <f>'Usages mobilité'!A41</f>
        <v>Usage mobilité n°38</v>
      </c>
      <c r="B205" s="222" t="s">
        <v>645</v>
      </c>
      <c r="C205" s="222"/>
      <c r="D205" s="223">
        <f>D154*'Usages mobilité'!$BG41*(1+'Usages mobilité'!$BH41)^(D$7-$D$7)/1000</f>
        <v>0</v>
      </c>
      <c r="E205" s="223">
        <f>E154*'Usages mobilité'!$BG41*(1+'Usages mobilité'!$BH41)^(E$7-$D$7)/1000</f>
        <v>0</v>
      </c>
      <c r="F205" s="223">
        <f>F154*'Usages mobilité'!$BG41*(1+'Usages mobilité'!$BH41)^(F$7-$D$7)/1000</f>
        <v>0</v>
      </c>
      <c r="G205" s="223">
        <f>G154*'Usages mobilité'!$BG41*(1+'Usages mobilité'!$BH41)^(G$7-$D$7)/1000</f>
        <v>0</v>
      </c>
      <c r="H205" s="223">
        <f>H154*'Usages mobilité'!$BG41*(1+'Usages mobilité'!$BH41)^(H$7-$D$7)/1000</f>
        <v>0</v>
      </c>
      <c r="I205" s="223">
        <f>I154*'Usages mobilité'!$BG41*(1+'Usages mobilité'!$BH41)^(I$7-$D$7)/1000</f>
        <v>0</v>
      </c>
      <c r="J205" s="223">
        <f>J154*'Usages mobilité'!$BG41*(1+'Usages mobilité'!$BH41)^(J$7-$D$7)/1000</f>
        <v>0</v>
      </c>
      <c r="K205" s="223">
        <f>K154*'Usages mobilité'!$BG41*(1+'Usages mobilité'!$BH41)^(K$7-$D$7)/1000</f>
        <v>0</v>
      </c>
      <c r="L205" s="223">
        <f>L154*'Usages mobilité'!$BG41*(1+'Usages mobilité'!$BH41)^(L$7-$D$7)/1000</f>
        <v>0</v>
      </c>
      <c r="M205" s="223">
        <f>M154*'Usages mobilité'!$BG41*(1+'Usages mobilité'!$BH41)^(M$7-$D$7)/1000</f>
        <v>0</v>
      </c>
      <c r="N205" s="223">
        <f>N154*'Usages mobilité'!$BG41*(1+'Usages mobilité'!$BH41)^(N$7-$D$7)/1000</f>
        <v>0</v>
      </c>
      <c r="O205" s="223">
        <f>O154*'Usages mobilité'!$BG41*(1+'Usages mobilité'!$BH41)^(O$7-$D$7)/1000</f>
        <v>0</v>
      </c>
      <c r="P205" s="223">
        <f>P154*'Usages mobilité'!$BG41*(1+'Usages mobilité'!$BH41)^(P$7-$D$7)/1000</f>
        <v>0</v>
      </c>
      <c r="Q205" s="223">
        <f>Q154*'Usages mobilité'!$BG41*(1+'Usages mobilité'!$BH41)^(Q$7-$D$7)/1000</f>
        <v>0</v>
      </c>
      <c r="R205" s="223">
        <f>R154*'Usages mobilité'!$BG41*(1+'Usages mobilité'!$BH41)^(R$7-$D$7)/1000</f>
        <v>0</v>
      </c>
    </row>
    <row r="206" spans="1:18" hidden="1" outlineLevel="2" x14ac:dyDescent="0.25">
      <c r="A206" s="222" t="str">
        <f>'Usages mobilité'!A42</f>
        <v>Usage mobilité n°39</v>
      </c>
      <c r="B206" s="222" t="s">
        <v>645</v>
      </c>
      <c r="C206" s="222"/>
      <c r="D206" s="223">
        <f>D155*'Usages mobilité'!$BG42*(1+'Usages mobilité'!$BH42)^(D$7-$D$7)/1000</f>
        <v>0</v>
      </c>
      <c r="E206" s="223">
        <f>E155*'Usages mobilité'!$BG42*(1+'Usages mobilité'!$BH42)^(E$7-$D$7)/1000</f>
        <v>0</v>
      </c>
      <c r="F206" s="223">
        <f>F155*'Usages mobilité'!$BG42*(1+'Usages mobilité'!$BH42)^(F$7-$D$7)/1000</f>
        <v>0</v>
      </c>
      <c r="G206" s="223">
        <f>G155*'Usages mobilité'!$BG42*(1+'Usages mobilité'!$BH42)^(G$7-$D$7)/1000</f>
        <v>0</v>
      </c>
      <c r="H206" s="223">
        <f>H155*'Usages mobilité'!$BG42*(1+'Usages mobilité'!$BH42)^(H$7-$D$7)/1000</f>
        <v>0</v>
      </c>
      <c r="I206" s="223">
        <f>I155*'Usages mobilité'!$BG42*(1+'Usages mobilité'!$BH42)^(I$7-$D$7)/1000</f>
        <v>0</v>
      </c>
      <c r="J206" s="223">
        <f>J155*'Usages mobilité'!$BG42*(1+'Usages mobilité'!$BH42)^(J$7-$D$7)/1000</f>
        <v>0</v>
      </c>
      <c r="K206" s="223">
        <f>K155*'Usages mobilité'!$BG42*(1+'Usages mobilité'!$BH42)^(K$7-$D$7)/1000</f>
        <v>0</v>
      </c>
      <c r="L206" s="223">
        <f>L155*'Usages mobilité'!$BG42*(1+'Usages mobilité'!$BH42)^(L$7-$D$7)/1000</f>
        <v>0</v>
      </c>
      <c r="M206" s="223">
        <f>M155*'Usages mobilité'!$BG42*(1+'Usages mobilité'!$BH42)^(M$7-$D$7)/1000</f>
        <v>0</v>
      </c>
      <c r="N206" s="223">
        <f>N155*'Usages mobilité'!$BG42*(1+'Usages mobilité'!$BH42)^(N$7-$D$7)/1000</f>
        <v>0</v>
      </c>
      <c r="O206" s="223">
        <f>O155*'Usages mobilité'!$BG42*(1+'Usages mobilité'!$BH42)^(O$7-$D$7)/1000</f>
        <v>0</v>
      </c>
      <c r="P206" s="223">
        <f>P155*'Usages mobilité'!$BG42*(1+'Usages mobilité'!$BH42)^(P$7-$D$7)/1000</f>
        <v>0</v>
      </c>
      <c r="Q206" s="223">
        <f>Q155*'Usages mobilité'!$BG42*(1+'Usages mobilité'!$BH42)^(Q$7-$D$7)/1000</f>
        <v>0</v>
      </c>
      <c r="R206" s="223">
        <f>R155*'Usages mobilité'!$BG42*(1+'Usages mobilité'!$BH42)^(R$7-$D$7)/1000</f>
        <v>0</v>
      </c>
    </row>
    <row r="207" spans="1:18" hidden="1" outlineLevel="2" x14ac:dyDescent="0.25">
      <c r="A207" s="222" t="str">
        <f>'Usages mobilité'!A43</f>
        <v>Usage mobilité n°40</v>
      </c>
      <c r="B207" s="222" t="s">
        <v>645</v>
      </c>
      <c r="C207" s="222"/>
      <c r="D207" s="223">
        <f>D156*'Usages mobilité'!$BG43*(1+'Usages mobilité'!$BH43)^(D$7-$D$7)/1000</f>
        <v>0</v>
      </c>
      <c r="E207" s="223">
        <f>E156*'Usages mobilité'!$BG43*(1+'Usages mobilité'!$BH43)^(E$7-$D$7)/1000</f>
        <v>0</v>
      </c>
      <c r="F207" s="223">
        <f>F156*'Usages mobilité'!$BG43*(1+'Usages mobilité'!$BH43)^(F$7-$D$7)/1000</f>
        <v>0</v>
      </c>
      <c r="G207" s="223">
        <f>G156*'Usages mobilité'!$BG43*(1+'Usages mobilité'!$BH43)^(G$7-$D$7)/1000</f>
        <v>0</v>
      </c>
      <c r="H207" s="223">
        <f>H156*'Usages mobilité'!$BG43*(1+'Usages mobilité'!$BH43)^(H$7-$D$7)/1000</f>
        <v>0</v>
      </c>
      <c r="I207" s="223">
        <f>I156*'Usages mobilité'!$BG43*(1+'Usages mobilité'!$BH43)^(I$7-$D$7)/1000</f>
        <v>0</v>
      </c>
      <c r="J207" s="223">
        <f>J156*'Usages mobilité'!$BG43*(1+'Usages mobilité'!$BH43)^(J$7-$D$7)/1000</f>
        <v>0</v>
      </c>
      <c r="K207" s="223">
        <f>K156*'Usages mobilité'!$BG43*(1+'Usages mobilité'!$BH43)^(K$7-$D$7)/1000</f>
        <v>0</v>
      </c>
      <c r="L207" s="223">
        <f>L156*'Usages mobilité'!$BG43*(1+'Usages mobilité'!$BH43)^(L$7-$D$7)/1000</f>
        <v>0</v>
      </c>
      <c r="M207" s="223">
        <f>M156*'Usages mobilité'!$BG43*(1+'Usages mobilité'!$BH43)^(M$7-$D$7)/1000</f>
        <v>0</v>
      </c>
      <c r="N207" s="223">
        <f>N156*'Usages mobilité'!$BG43*(1+'Usages mobilité'!$BH43)^(N$7-$D$7)/1000</f>
        <v>0</v>
      </c>
      <c r="O207" s="223">
        <f>O156*'Usages mobilité'!$BG43*(1+'Usages mobilité'!$BH43)^(O$7-$D$7)/1000</f>
        <v>0</v>
      </c>
      <c r="P207" s="223">
        <f>P156*'Usages mobilité'!$BG43*(1+'Usages mobilité'!$BH43)^(P$7-$D$7)/1000</f>
        <v>0</v>
      </c>
      <c r="Q207" s="223">
        <f>Q156*'Usages mobilité'!$BG43*(1+'Usages mobilité'!$BH43)^(Q$7-$D$7)/1000</f>
        <v>0</v>
      </c>
      <c r="R207" s="223">
        <f>R156*'Usages mobilité'!$BG43*(1+'Usages mobilité'!$BH43)^(R$7-$D$7)/1000</f>
        <v>0</v>
      </c>
    </row>
    <row r="208" spans="1:18" hidden="1" outlineLevel="2" x14ac:dyDescent="0.25">
      <c r="A208" s="222" t="str">
        <f>'Usages mobilité'!A44</f>
        <v>Usage mobilité n°41</v>
      </c>
      <c r="B208" s="222" t="s">
        <v>645</v>
      </c>
      <c r="C208" s="222"/>
      <c r="D208" s="223">
        <f>D157*'Usages mobilité'!$BG44*(1+'Usages mobilité'!$BH44)^(D$7-$D$7)/1000</f>
        <v>0</v>
      </c>
      <c r="E208" s="223">
        <f>E157*'Usages mobilité'!$BG44*(1+'Usages mobilité'!$BH44)^(E$7-$D$7)/1000</f>
        <v>0</v>
      </c>
      <c r="F208" s="223">
        <f>F157*'Usages mobilité'!$BG44*(1+'Usages mobilité'!$BH44)^(F$7-$D$7)/1000</f>
        <v>0</v>
      </c>
      <c r="G208" s="223">
        <f>G157*'Usages mobilité'!$BG44*(1+'Usages mobilité'!$BH44)^(G$7-$D$7)/1000</f>
        <v>0</v>
      </c>
      <c r="H208" s="223">
        <f>H157*'Usages mobilité'!$BG44*(1+'Usages mobilité'!$BH44)^(H$7-$D$7)/1000</f>
        <v>0</v>
      </c>
      <c r="I208" s="223">
        <f>I157*'Usages mobilité'!$BG44*(1+'Usages mobilité'!$BH44)^(I$7-$D$7)/1000</f>
        <v>0</v>
      </c>
      <c r="J208" s="223">
        <f>J157*'Usages mobilité'!$BG44*(1+'Usages mobilité'!$BH44)^(J$7-$D$7)/1000</f>
        <v>0</v>
      </c>
      <c r="K208" s="223">
        <f>K157*'Usages mobilité'!$BG44*(1+'Usages mobilité'!$BH44)^(K$7-$D$7)/1000</f>
        <v>0</v>
      </c>
      <c r="L208" s="223">
        <f>L157*'Usages mobilité'!$BG44*(1+'Usages mobilité'!$BH44)^(L$7-$D$7)/1000</f>
        <v>0</v>
      </c>
      <c r="M208" s="223">
        <f>M157*'Usages mobilité'!$BG44*(1+'Usages mobilité'!$BH44)^(M$7-$D$7)/1000</f>
        <v>0</v>
      </c>
      <c r="N208" s="223">
        <f>N157*'Usages mobilité'!$BG44*(1+'Usages mobilité'!$BH44)^(N$7-$D$7)/1000</f>
        <v>0</v>
      </c>
      <c r="O208" s="223">
        <f>O157*'Usages mobilité'!$BG44*(1+'Usages mobilité'!$BH44)^(O$7-$D$7)/1000</f>
        <v>0</v>
      </c>
      <c r="P208" s="223">
        <f>P157*'Usages mobilité'!$BG44*(1+'Usages mobilité'!$BH44)^(P$7-$D$7)/1000</f>
        <v>0</v>
      </c>
      <c r="Q208" s="223">
        <f>Q157*'Usages mobilité'!$BG44*(1+'Usages mobilité'!$BH44)^(Q$7-$D$7)/1000</f>
        <v>0</v>
      </c>
      <c r="R208" s="223">
        <f>R157*'Usages mobilité'!$BG44*(1+'Usages mobilité'!$BH44)^(R$7-$D$7)/1000</f>
        <v>0</v>
      </c>
    </row>
    <row r="209" spans="1:18" hidden="1" outlineLevel="2" x14ac:dyDescent="0.25">
      <c r="A209" s="222" t="str">
        <f>'Usages mobilité'!A45</f>
        <v>Usage mobilité n°42</v>
      </c>
      <c r="B209" s="222" t="s">
        <v>645</v>
      </c>
      <c r="C209" s="222"/>
      <c r="D209" s="223">
        <f>D158*'Usages mobilité'!$BG45*(1+'Usages mobilité'!$BH45)^(D$7-$D$7)/1000</f>
        <v>0</v>
      </c>
      <c r="E209" s="223">
        <f>E158*'Usages mobilité'!$BG45*(1+'Usages mobilité'!$BH45)^(E$7-$D$7)/1000</f>
        <v>0</v>
      </c>
      <c r="F209" s="223">
        <f>F158*'Usages mobilité'!$BG45*(1+'Usages mobilité'!$BH45)^(F$7-$D$7)/1000</f>
        <v>0</v>
      </c>
      <c r="G209" s="223">
        <f>G158*'Usages mobilité'!$BG45*(1+'Usages mobilité'!$BH45)^(G$7-$D$7)/1000</f>
        <v>0</v>
      </c>
      <c r="H209" s="223">
        <f>H158*'Usages mobilité'!$BG45*(1+'Usages mobilité'!$BH45)^(H$7-$D$7)/1000</f>
        <v>0</v>
      </c>
      <c r="I209" s="223">
        <f>I158*'Usages mobilité'!$BG45*(1+'Usages mobilité'!$BH45)^(I$7-$D$7)/1000</f>
        <v>0</v>
      </c>
      <c r="J209" s="223">
        <f>J158*'Usages mobilité'!$BG45*(1+'Usages mobilité'!$BH45)^(J$7-$D$7)/1000</f>
        <v>0</v>
      </c>
      <c r="K209" s="223">
        <f>K158*'Usages mobilité'!$BG45*(1+'Usages mobilité'!$BH45)^(K$7-$D$7)/1000</f>
        <v>0</v>
      </c>
      <c r="L209" s="223">
        <f>L158*'Usages mobilité'!$BG45*(1+'Usages mobilité'!$BH45)^(L$7-$D$7)/1000</f>
        <v>0</v>
      </c>
      <c r="M209" s="223">
        <f>M158*'Usages mobilité'!$BG45*(1+'Usages mobilité'!$BH45)^(M$7-$D$7)/1000</f>
        <v>0</v>
      </c>
      <c r="N209" s="223">
        <f>N158*'Usages mobilité'!$BG45*(1+'Usages mobilité'!$BH45)^(N$7-$D$7)/1000</f>
        <v>0</v>
      </c>
      <c r="O209" s="223">
        <f>O158*'Usages mobilité'!$BG45*(1+'Usages mobilité'!$BH45)^(O$7-$D$7)/1000</f>
        <v>0</v>
      </c>
      <c r="P209" s="223">
        <f>P158*'Usages mobilité'!$BG45*(1+'Usages mobilité'!$BH45)^(P$7-$D$7)/1000</f>
        <v>0</v>
      </c>
      <c r="Q209" s="223">
        <f>Q158*'Usages mobilité'!$BG45*(1+'Usages mobilité'!$BH45)^(Q$7-$D$7)/1000</f>
        <v>0</v>
      </c>
      <c r="R209" s="223">
        <f>R158*'Usages mobilité'!$BG45*(1+'Usages mobilité'!$BH45)^(R$7-$D$7)/1000</f>
        <v>0</v>
      </c>
    </row>
    <row r="210" spans="1:18" hidden="1" outlineLevel="2" x14ac:dyDescent="0.25">
      <c r="A210" s="222" t="str">
        <f>'Usages mobilité'!A46</f>
        <v>Usage mobilité n°43</v>
      </c>
      <c r="B210" s="222" t="s">
        <v>645</v>
      </c>
      <c r="C210" s="222"/>
      <c r="D210" s="223">
        <f>D159*'Usages mobilité'!$BG46*(1+'Usages mobilité'!$BH46)^(D$7-$D$7)/1000</f>
        <v>0</v>
      </c>
      <c r="E210" s="223">
        <f>E159*'Usages mobilité'!$BG46*(1+'Usages mobilité'!$BH46)^(E$7-$D$7)/1000</f>
        <v>0</v>
      </c>
      <c r="F210" s="223">
        <f>F159*'Usages mobilité'!$BG46*(1+'Usages mobilité'!$BH46)^(F$7-$D$7)/1000</f>
        <v>0</v>
      </c>
      <c r="G210" s="223">
        <f>G159*'Usages mobilité'!$BG46*(1+'Usages mobilité'!$BH46)^(G$7-$D$7)/1000</f>
        <v>0</v>
      </c>
      <c r="H210" s="223">
        <f>H159*'Usages mobilité'!$BG46*(1+'Usages mobilité'!$BH46)^(H$7-$D$7)/1000</f>
        <v>0</v>
      </c>
      <c r="I210" s="223">
        <f>I159*'Usages mobilité'!$BG46*(1+'Usages mobilité'!$BH46)^(I$7-$D$7)/1000</f>
        <v>0</v>
      </c>
      <c r="J210" s="223">
        <f>J159*'Usages mobilité'!$BG46*(1+'Usages mobilité'!$BH46)^(J$7-$D$7)/1000</f>
        <v>0</v>
      </c>
      <c r="K210" s="223">
        <f>K159*'Usages mobilité'!$BG46*(1+'Usages mobilité'!$BH46)^(K$7-$D$7)/1000</f>
        <v>0</v>
      </c>
      <c r="L210" s="223">
        <f>L159*'Usages mobilité'!$BG46*(1+'Usages mobilité'!$BH46)^(L$7-$D$7)/1000</f>
        <v>0</v>
      </c>
      <c r="M210" s="223">
        <f>M159*'Usages mobilité'!$BG46*(1+'Usages mobilité'!$BH46)^(M$7-$D$7)/1000</f>
        <v>0</v>
      </c>
      <c r="N210" s="223">
        <f>N159*'Usages mobilité'!$BG46*(1+'Usages mobilité'!$BH46)^(N$7-$D$7)/1000</f>
        <v>0</v>
      </c>
      <c r="O210" s="223">
        <f>O159*'Usages mobilité'!$BG46*(1+'Usages mobilité'!$BH46)^(O$7-$D$7)/1000</f>
        <v>0</v>
      </c>
      <c r="P210" s="223">
        <f>P159*'Usages mobilité'!$BG46*(1+'Usages mobilité'!$BH46)^(P$7-$D$7)/1000</f>
        <v>0</v>
      </c>
      <c r="Q210" s="223">
        <f>Q159*'Usages mobilité'!$BG46*(1+'Usages mobilité'!$BH46)^(Q$7-$D$7)/1000</f>
        <v>0</v>
      </c>
      <c r="R210" s="223">
        <f>R159*'Usages mobilité'!$BG46*(1+'Usages mobilité'!$BH46)^(R$7-$D$7)/1000</f>
        <v>0</v>
      </c>
    </row>
    <row r="211" spans="1:18" hidden="1" outlineLevel="2" x14ac:dyDescent="0.25">
      <c r="A211" s="222" t="str">
        <f>'Usages mobilité'!A47</f>
        <v>Usage mobilité n°44</v>
      </c>
      <c r="B211" s="222" t="s">
        <v>645</v>
      </c>
      <c r="C211" s="222"/>
      <c r="D211" s="223">
        <f>D160*'Usages mobilité'!$BG47*(1+'Usages mobilité'!$BH47)^(D$7-$D$7)/1000</f>
        <v>0</v>
      </c>
      <c r="E211" s="223">
        <f>E160*'Usages mobilité'!$BG47*(1+'Usages mobilité'!$BH47)^(E$7-$D$7)/1000</f>
        <v>0</v>
      </c>
      <c r="F211" s="223">
        <f>F160*'Usages mobilité'!$BG47*(1+'Usages mobilité'!$BH47)^(F$7-$D$7)/1000</f>
        <v>0</v>
      </c>
      <c r="G211" s="223">
        <f>G160*'Usages mobilité'!$BG47*(1+'Usages mobilité'!$BH47)^(G$7-$D$7)/1000</f>
        <v>0</v>
      </c>
      <c r="H211" s="223">
        <f>H160*'Usages mobilité'!$BG47*(1+'Usages mobilité'!$BH47)^(H$7-$D$7)/1000</f>
        <v>0</v>
      </c>
      <c r="I211" s="223">
        <f>I160*'Usages mobilité'!$BG47*(1+'Usages mobilité'!$BH47)^(I$7-$D$7)/1000</f>
        <v>0</v>
      </c>
      <c r="J211" s="223">
        <f>J160*'Usages mobilité'!$BG47*(1+'Usages mobilité'!$BH47)^(J$7-$D$7)/1000</f>
        <v>0</v>
      </c>
      <c r="K211" s="223">
        <f>K160*'Usages mobilité'!$BG47*(1+'Usages mobilité'!$BH47)^(K$7-$D$7)/1000</f>
        <v>0</v>
      </c>
      <c r="L211" s="223">
        <f>L160*'Usages mobilité'!$BG47*(1+'Usages mobilité'!$BH47)^(L$7-$D$7)/1000</f>
        <v>0</v>
      </c>
      <c r="M211" s="223">
        <f>M160*'Usages mobilité'!$BG47*(1+'Usages mobilité'!$BH47)^(M$7-$D$7)/1000</f>
        <v>0</v>
      </c>
      <c r="N211" s="223">
        <f>N160*'Usages mobilité'!$BG47*(1+'Usages mobilité'!$BH47)^(N$7-$D$7)/1000</f>
        <v>0</v>
      </c>
      <c r="O211" s="223">
        <f>O160*'Usages mobilité'!$BG47*(1+'Usages mobilité'!$BH47)^(O$7-$D$7)/1000</f>
        <v>0</v>
      </c>
      <c r="P211" s="223">
        <f>P160*'Usages mobilité'!$BG47*(1+'Usages mobilité'!$BH47)^(P$7-$D$7)/1000</f>
        <v>0</v>
      </c>
      <c r="Q211" s="223">
        <f>Q160*'Usages mobilité'!$BG47*(1+'Usages mobilité'!$BH47)^(Q$7-$D$7)/1000</f>
        <v>0</v>
      </c>
      <c r="R211" s="223">
        <f>R160*'Usages mobilité'!$BG47*(1+'Usages mobilité'!$BH47)^(R$7-$D$7)/1000</f>
        <v>0</v>
      </c>
    </row>
    <row r="212" spans="1:18" hidden="1" outlineLevel="2" x14ac:dyDescent="0.25">
      <c r="A212" s="222" t="str">
        <f>'Usages mobilité'!A48</f>
        <v>Usage mobilité n°45</v>
      </c>
      <c r="B212" s="222" t="s">
        <v>645</v>
      </c>
      <c r="C212" s="222"/>
      <c r="D212" s="223">
        <f>D161*'Usages mobilité'!$BG48*(1+'Usages mobilité'!$BH48)^(D$7-$D$7)/1000</f>
        <v>0</v>
      </c>
      <c r="E212" s="223">
        <f>E161*'Usages mobilité'!$BG48*(1+'Usages mobilité'!$BH48)^(E$7-$D$7)/1000</f>
        <v>0</v>
      </c>
      <c r="F212" s="223">
        <f>F161*'Usages mobilité'!$BG48*(1+'Usages mobilité'!$BH48)^(F$7-$D$7)/1000</f>
        <v>0</v>
      </c>
      <c r="G212" s="223">
        <f>G161*'Usages mobilité'!$BG48*(1+'Usages mobilité'!$BH48)^(G$7-$D$7)/1000</f>
        <v>0</v>
      </c>
      <c r="H212" s="223">
        <f>H161*'Usages mobilité'!$BG48*(1+'Usages mobilité'!$BH48)^(H$7-$D$7)/1000</f>
        <v>0</v>
      </c>
      <c r="I212" s="223">
        <f>I161*'Usages mobilité'!$BG48*(1+'Usages mobilité'!$BH48)^(I$7-$D$7)/1000</f>
        <v>0</v>
      </c>
      <c r="J212" s="223">
        <f>J161*'Usages mobilité'!$BG48*(1+'Usages mobilité'!$BH48)^(J$7-$D$7)/1000</f>
        <v>0</v>
      </c>
      <c r="K212" s="223">
        <f>K161*'Usages mobilité'!$BG48*(1+'Usages mobilité'!$BH48)^(K$7-$D$7)/1000</f>
        <v>0</v>
      </c>
      <c r="L212" s="223">
        <f>L161*'Usages mobilité'!$BG48*(1+'Usages mobilité'!$BH48)^(L$7-$D$7)/1000</f>
        <v>0</v>
      </c>
      <c r="M212" s="223">
        <f>M161*'Usages mobilité'!$BG48*(1+'Usages mobilité'!$BH48)^(M$7-$D$7)/1000</f>
        <v>0</v>
      </c>
      <c r="N212" s="223">
        <f>N161*'Usages mobilité'!$BG48*(1+'Usages mobilité'!$BH48)^(N$7-$D$7)/1000</f>
        <v>0</v>
      </c>
      <c r="O212" s="223">
        <f>O161*'Usages mobilité'!$BG48*(1+'Usages mobilité'!$BH48)^(O$7-$D$7)/1000</f>
        <v>0</v>
      </c>
      <c r="P212" s="223">
        <f>P161*'Usages mobilité'!$BG48*(1+'Usages mobilité'!$BH48)^(P$7-$D$7)/1000</f>
        <v>0</v>
      </c>
      <c r="Q212" s="223">
        <f>Q161*'Usages mobilité'!$BG48*(1+'Usages mobilité'!$BH48)^(Q$7-$D$7)/1000</f>
        <v>0</v>
      </c>
      <c r="R212" s="223">
        <f>R161*'Usages mobilité'!$BG48*(1+'Usages mobilité'!$BH48)^(R$7-$D$7)/1000</f>
        <v>0</v>
      </c>
    </row>
    <row r="213" spans="1:18" hidden="1" outlineLevel="2" x14ac:dyDescent="0.25">
      <c r="A213" s="222" t="str">
        <f>'Usages mobilité'!A49</f>
        <v>Usage mobilité n°46</v>
      </c>
      <c r="B213" s="222" t="s">
        <v>645</v>
      </c>
      <c r="C213" s="222"/>
      <c r="D213" s="223">
        <f>D162*'Usages mobilité'!$BG49*(1+'Usages mobilité'!$BH49)^(D$7-$D$7)/1000</f>
        <v>0</v>
      </c>
      <c r="E213" s="223">
        <f>E162*'Usages mobilité'!$BG49*(1+'Usages mobilité'!$BH49)^(E$7-$D$7)/1000</f>
        <v>0</v>
      </c>
      <c r="F213" s="223">
        <f>F162*'Usages mobilité'!$BG49*(1+'Usages mobilité'!$BH49)^(F$7-$D$7)/1000</f>
        <v>0</v>
      </c>
      <c r="G213" s="223">
        <f>G162*'Usages mobilité'!$BG49*(1+'Usages mobilité'!$BH49)^(G$7-$D$7)/1000</f>
        <v>0</v>
      </c>
      <c r="H213" s="223">
        <f>H162*'Usages mobilité'!$BG49*(1+'Usages mobilité'!$BH49)^(H$7-$D$7)/1000</f>
        <v>0</v>
      </c>
      <c r="I213" s="223">
        <f>I162*'Usages mobilité'!$BG49*(1+'Usages mobilité'!$BH49)^(I$7-$D$7)/1000</f>
        <v>0</v>
      </c>
      <c r="J213" s="223">
        <f>J162*'Usages mobilité'!$BG49*(1+'Usages mobilité'!$BH49)^(J$7-$D$7)/1000</f>
        <v>0</v>
      </c>
      <c r="K213" s="223">
        <f>K162*'Usages mobilité'!$BG49*(1+'Usages mobilité'!$BH49)^(K$7-$D$7)/1000</f>
        <v>0</v>
      </c>
      <c r="L213" s="223">
        <f>L162*'Usages mobilité'!$BG49*(1+'Usages mobilité'!$BH49)^(L$7-$D$7)/1000</f>
        <v>0</v>
      </c>
      <c r="M213" s="223">
        <f>M162*'Usages mobilité'!$BG49*(1+'Usages mobilité'!$BH49)^(M$7-$D$7)/1000</f>
        <v>0</v>
      </c>
      <c r="N213" s="223">
        <f>N162*'Usages mobilité'!$BG49*(1+'Usages mobilité'!$BH49)^(N$7-$D$7)/1000</f>
        <v>0</v>
      </c>
      <c r="O213" s="223">
        <f>O162*'Usages mobilité'!$BG49*(1+'Usages mobilité'!$BH49)^(O$7-$D$7)/1000</f>
        <v>0</v>
      </c>
      <c r="P213" s="223">
        <f>P162*'Usages mobilité'!$BG49*(1+'Usages mobilité'!$BH49)^(P$7-$D$7)/1000</f>
        <v>0</v>
      </c>
      <c r="Q213" s="223">
        <f>Q162*'Usages mobilité'!$BG49*(1+'Usages mobilité'!$BH49)^(Q$7-$D$7)/1000</f>
        <v>0</v>
      </c>
      <c r="R213" s="223">
        <f>R162*'Usages mobilité'!$BG49*(1+'Usages mobilité'!$BH49)^(R$7-$D$7)/1000</f>
        <v>0</v>
      </c>
    </row>
    <row r="214" spans="1:18" hidden="1" outlineLevel="2" x14ac:dyDescent="0.25">
      <c r="A214" s="222" t="str">
        <f>'Usages mobilité'!A50</f>
        <v>Usage mobilité n°47</v>
      </c>
      <c r="B214" s="222" t="s">
        <v>645</v>
      </c>
      <c r="C214" s="222"/>
      <c r="D214" s="223">
        <f>D163*'Usages mobilité'!$BG50*(1+'Usages mobilité'!$BH50)^(D$7-$D$7)/1000</f>
        <v>0</v>
      </c>
      <c r="E214" s="223">
        <f>E163*'Usages mobilité'!$BG50*(1+'Usages mobilité'!$BH50)^(E$7-$D$7)/1000</f>
        <v>0</v>
      </c>
      <c r="F214" s="223">
        <f>F163*'Usages mobilité'!$BG50*(1+'Usages mobilité'!$BH50)^(F$7-$D$7)/1000</f>
        <v>0</v>
      </c>
      <c r="G214" s="223">
        <f>G163*'Usages mobilité'!$BG50*(1+'Usages mobilité'!$BH50)^(G$7-$D$7)/1000</f>
        <v>0</v>
      </c>
      <c r="H214" s="223">
        <f>H163*'Usages mobilité'!$BG50*(1+'Usages mobilité'!$BH50)^(H$7-$D$7)/1000</f>
        <v>0</v>
      </c>
      <c r="I214" s="223">
        <f>I163*'Usages mobilité'!$BG50*(1+'Usages mobilité'!$BH50)^(I$7-$D$7)/1000</f>
        <v>0</v>
      </c>
      <c r="J214" s="223">
        <f>J163*'Usages mobilité'!$BG50*(1+'Usages mobilité'!$BH50)^(J$7-$D$7)/1000</f>
        <v>0</v>
      </c>
      <c r="K214" s="223">
        <f>K163*'Usages mobilité'!$BG50*(1+'Usages mobilité'!$BH50)^(K$7-$D$7)/1000</f>
        <v>0</v>
      </c>
      <c r="L214" s="223">
        <f>L163*'Usages mobilité'!$BG50*(1+'Usages mobilité'!$BH50)^(L$7-$D$7)/1000</f>
        <v>0</v>
      </c>
      <c r="M214" s="223">
        <f>M163*'Usages mobilité'!$BG50*(1+'Usages mobilité'!$BH50)^(M$7-$D$7)/1000</f>
        <v>0</v>
      </c>
      <c r="N214" s="223">
        <f>N163*'Usages mobilité'!$BG50*(1+'Usages mobilité'!$BH50)^(N$7-$D$7)/1000</f>
        <v>0</v>
      </c>
      <c r="O214" s="223">
        <f>O163*'Usages mobilité'!$BG50*(1+'Usages mobilité'!$BH50)^(O$7-$D$7)/1000</f>
        <v>0</v>
      </c>
      <c r="P214" s="223">
        <f>P163*'Usages mobilité'!$BG50*(1+'Usages mobilité'!$BH50)^(P$7-$D$7)/1000</f>
        <v>0</v>
      </c>
      <c r="Q214" s="223">
        <f>Q163*'Usages mobilité'!$BG50*(1+'Usages mobilité'!$BH50)^(Q$7-$D$7)/1000</f>
        <v>0</v>
      </c>
      <c r="R214" s="223">
        <f>R163*'Usages mobilité'!$BG50*(1+'Usages mobilité'!$BH50)^(R$7-$D$7)/1000</f>
        <v>0</v>
      </c>
    </row>
    <row r="215" spans="1:18" hidden="1" outlineLevel="2" x14ac:dyDescent="0.25">
      <c r="A215" s="222" t="str">
        <f>'Usages mobilité'!A51</f>
        <v>Usage mobilité n°48</v>
      </c>
      <c r="B215" s="222" t="s">
        <v>645</v>
      </c>
      <c r="C215" s="222"/>
      <c r="D215" s="223">
        <f>D164*'Usages mobilité'!$BG51*(1+'Usages mobilité'!$BH51)^(D$7-$D$7)/1000</f>
        <v>0</v>
      </c>
      <c r="E215" s="223">
        <f>E164*'Usages mobilité'!$BG51*(1+'Usages mobilité'!$BH51)^(E$7-$D$7)/1000</f>
        <v>0</v>
      </c>
      <c r="F215" s="223">
        <f>F164*'Usages mobilité'!$BG51*(1+'Usages mobilité'!$BH51)^(F$7-$D$7)/1000</f>
        <v>0</v>
      </c>
      <c r="G215" s="223">
        <f>G164*'Usages mobilité'!$BG51*(1+'Usages mobilité'!$BH51)^(G$7-$D$7)/1000</f>
        <v>0</v>
      </c>
      <c r="H215" s="223">
        <f>H164*'Usages mobilité'!$BG51*(1+'Usages mobilité'!$BH51)^(H$7-$D$7)/1000</f>
        <v>0</v>
      </c>
      <c r="I215" s="223">
        <f>I164*'Usages mobilité'!$BG51*(1+'Usages mobilité'!$BH51)^(I$7-$D$7)/1000</f>
        <v>0</v>
      </c>
      <c r="J215" s="223">
        <f>J164*'Usages mobilité'!$BG51*(1+'Usages mobilité'!$BH51)^(J$7-$D$7)/1000</f>
        <v>0</v>
      </c>
      <c r="K215" s="223">
        <f>K164*'Usages mobilité'!$BG51*(1+'Usages mobilité'!$BH51)^(K$7-$D$7)/1000</f>
        <v>0</v>
      </c>
      <c r="L215" s="223">
        <f>L164*'Usages mobilité'!$BG51*(1+'Usages mobilité'!$BH51)^(L$7-$D$7)/1000</f>
        <v>0</v>
      </c>
      <c r="M215" s="223">
        <f>M164*'Usages mobilité'!$BG51*(1+'Usages mobilité'!$BH51)^(M$7-$D$7)/1000</f>
        <v>0</v>
      </c>
      <c r="N215" s="223">
        <f>N164*'Usages mobilité'!$BG51*(1+'Usages mobilité'!$BH51)^(N$7-$D$7)/1000</f>
        <v>0</v>
      </c>
      <c r="O215" s="223">
        <f>O164*'Usages mobilité'!$BG51*(1+'Usages mobilité'!$BH51)^(O$7-$D$7)/1000</f>
        <v>0</v>
      </c>
      <c r="P215" s="223">
        <f>P164*'Usages mobilité'!$BG51*(1+'Usages mobilité'!$BH51)^(P$7-$D$7)/1000</f>
        <v>0</v>
      </c>
      <c r="Q215" s="223">
        <f>Q164*'Usages mobilité'!$BG51*(1+'Usages mobilité'!$BH51)^(Q$7-$D$7)/1000</f>
        <v>0</v>
      </c>
      <c r="R215" s="223">
        <f>R164*'Usages mobilité'!$BG51*(1+'Usages mobilité'!$BH51)^(R$7-$D$7)/1000</f>
        <v>0</v>
      </c>
    </row>
    <row r="216" spans="1:18" hidden="1" outlineLevel="2" x14ac:dyDescent="0.25">
      <c r="A216" s="222" t="str">
        <f>'Usages mobilité'!A52</f>
        <v>Usage mobilité n°49</v>
      </c>
      <c r="B216" s="222" t="s">
        <v>645</v>
      </c>
      <c r="C216" s="222"/>
      <c r="D216" s="223">
        <f>D165*'Usages mobilité'!$BG52*(1+'Usages mobilité'!$BH52)^(D$7-$D$7)/1000</f>
        <v>0</v>
      </c>
      <c r="E216" s="223">
        <f>E165*'Usages mobilité'!$BG52*(1+'Usages mobilité'!$BH52)^(E$7-$D$7)/1000</f>
        <v>0</v>
      </c>
      <c r="F216" s="223">
        <f>F165*'Usages mobilité'!$BG52*(1+'Usages mobilité'!$BH52)^(F$7-$D$7)/1000</f>
        <v>0</v>
      </c>
      <c r="G216" s="223">
        <f>G165*'Usages mobilité'!$BG52*(1+'Usages mobilité'!$BH52)^(G$7-$D$7)/1000</f>
        <v>0</v>
      </c>
      <c r="H216" s="223">
        <f>H165*'Usages mobilité'!$BG52*(1+'Usages mobilité'!$BH52)^(H$7-$D$7)/1000</f>
        <v>0</v>
      </c>
      <c r="I216" s="223">
        <f>I165*'Usages mobilité'!$BG52*(1+'Usages mobilité'!$BH52)^(I$7-$D$7)/1000</f>
        <v>0</v>
      </c>
      <c r="J216" s="223">
        <f>J165*'Usages mobilité'!$BG52*(1+'Usages mobilité'!$BH52)^(J$7-$D$7)/1000</f>
        <v>0</v>
      </c>
      <c r="K216" s="223">
        <f>K165*'Usages mobilité'!$BG52*(1+'Usages mobilité'!$BH52)^(K$7-$D$7)/1000</f>
        <v>0</v>
      </c>
      <c r="L216" s="223">
        <f>L165*'Usages mobilité'!$BG52*(1+'Usages mobilité'!$BH52)^(L$7-$D$7)/1000</f>
        <v>0</v>
      </c>
      <c r="M216" s="223">
        <f>M165*'Usages mobilité'!$BG52*(1+'Usages mobilité'!$BH52)^(M$7-$D$7)/1000</f>
        <v>0</v>
      </c>
      <c r="N216" s="223">
        <f>N165*'Usages mobilité'!$BG52*(1+'Usages mobilité'!$BH52)^(N$7-$D$7)/1000</f>
        <v>0</v>
      </c>
      <c r="O216" s="223">
        <f>O165*'Usages mobilité'!$BG52*(1+'Usages mobilité'!$BH52)^(O$7-$D$7)/1000</f>
        <v>0</v>
      </c>
      <c r="P216" s="223">
        <f>P165*'Usages mobilité'!$BG52*(1+'Usages mobilité'!$BH52)^(P$7-$D$7)/1000</f>
        <v>0</v>
      </c>
      <c r="Q216" s="223">
        <f>Q165*'Usages mobilité'!$BG52*(1+'Usages mobilité'!$BH52)^(Q$7-$D$7)/1000</f>
        <v>0</v>
      </c>
      <c r="R216" s="223">
        <f>R165*'Usages mobilité'!$BG52*(1+'Usages mobilité'!$BH52)^(R$7-$D$7)/1000</f>
        <v>0</v>
      </c>
    </row>
    <row r="217" spans="1:18" hidden="1" outlineLevel="2" x14ac:dyDescent="0.25">
      <c r="A217" s="222" t="str">
        <f>'Usages mobilité'!A53</f>
        <v>Usage mobilité n°50</v>
      </c>
      <c r="B217" s="222" t="s">
        <v>645</v>
      </c>
      <c r="C217" s="222"/>
      <c r="D217" s="223">
        <f>D166*'Usages mobilité'!$BG53*(1+'Usages mobilité'!$BH53)^(D$7-$D$7)/1000</f>
        <v>0</v>
      </c>
      <c r="E217" s="223">
        <f>E166*'Usages mobilité'!$BG53*(1+'Usages mobilité'!$BH53)^(E$7-$D$7)/1000</f>
        <v>0</v>
      </c>
      <c r="F217" s="223">
        <f>F166*'Usages mobilité'!$BG53*(1+'Usages mobilité'!$BH53)^(F$7-$D$7)/1000</f>
        <v>0</v>
      </c>
      <c r="G217" s="223">
        <f>G166*'Usages mobilité'!$BG53*(1+'Usages mobilité'!$BH53)^(G$7-$D$7)/1000</f>
        <v>0</v>
      </c>
      <c r="H217" s="223">
        <f>H166*'Usages mobilité'!$BG53*(1+'Usages mobilité'!$BH53)^(H$7-$D$7)/1000</f>
        <v>0</v>
      </c>
      <c r="I217" s="223">
        <f>I166*'Usages mobilité'!$BG53*(1+'Usages mobilité'!$BH53)^(I$7-$D$7)/1000</f>
        <v>0</v>
      </c>
      <c r="J217" s="223">
        <f>J166*'Usages mobilité'!$BG53*(1+'Usages mobilité'!$BH53)^(J$7-$D$7)/1000</f>
        <v>0</v>
      </c>
      <c r="K217" s="223">
        <f>K166*'Usages mobilité'!$BG53*(1+'Usages mobilité'!$BH53)^(K$7-$D$7)/1000</f>
        <v>0</v>
      </c>
      <c r="L217" s="223">
        <f>L166*'Usages mobilité'!$BG53*(1+'Usages mobilité'!$BH53)^(L$7-$D$7)/1000</f>
        <v>0</v>
      </c>
      <c r="M217" s="223">
        <f>M166*'Usages mobilité'!$BG53*(1+'Usages mobilité'!$BH53)^(M$7-$D$7)/1000</f>
        <v>0</v>
      </c>
      <c r="N217" s="223">
        <f>N166*'Usages mobilité'!$BG53*(1+'Usages mobilité'!$BH53)^(N$7-$D$7)/1000</f>
        <v>0</v>
      </c>
      <c r="O217" s="223">
        <f>O166*'Usages mobilité'!$BG53*(1+'Usages mobilité'!$BH53)^(O$7-$D$7)/1000</f>
        <v>0</v>
      </c>
      <c r="P217" s="223">
        <f>P166*'Usages mobilité'!$BG53*(1+'Usages mobilité'!$BH53)^(P$7-$D$7)/1000</f>
        <v>0</v>
      </c>
      <c r="Q217" s="223">
        <f>Q166*'Usages mobilité'!$BG53*(1+'Usages mobilité'!$BH53)^(Q$7-$D$7)/1000</f>
        <v>0</v>
      </c>
      <c r="R217" s="223">
        <f>R166*'Usages mobilité'!$BG53*(1+'Usages mobilité'!$BH53)^(R$7-$D$7)/1000</f>
        <v>0</v>
      </c>
    </row>
    <row r="218" spans="1:18" hidden="1" outlineLevel="1" collapsed="1" x14ac:dyDescent="0.25">
      <c r="A218" s="222" t="s">
        <v>657</v>
      </c>
      <c r="B218" s="222"/>
      <c r="C218" s="222"/>
      <c r="D218" s="223">
        <f t="shared" ref="D218:R218" si="13">SUM(D168:D217)</f>
        <v>0</v>
      </c>
      <c r="E218" s="223">
        <f t="shared" si="13"/>
        <v>0</v>
      </c>
      <c r="F218" s="223">
        <f t="shared" si="13"/>
        <v>0</v>
      </c>
      <c r="G218" s="223">
        <f t="shared" si="13"/>
        <v>0</v>
      </c>
      <c r="H218" s="223">
        <f t="shared" si="13"/>
        <v>0</v>
      </c>
      <c r="I218" s="223">
        <f t="shared" si="13"/>
        <v>0</v>
      </c>
      <c r="J218" s="223">
        <f t="shared" si="13"/>
        <v>0</v>
      </c>
      <c r="K218" s="223">
        <f t="shared" si="13"/>
        <v>0</v>
      </c>
      <c r="L218" s="223">
        <f t="shared" si="13"/>
        <v>0</v>
      </c>
      <c r="M218" s="223">
        <f t="shared" si="13"/>
        <v>0</v>
      </c>
      <c r="N218" s="223">
        <f t="shared" si="13"/>
        <v>0</v>
      </c>
      <c r="O218" s="223">
        <f t="shared" si="13"/>
        <v>0</v>
      </c>
      <c r="P218" s="223">
        <f t="shared" si="13"/>
        <v>0</v>
      </c>
      <c r="Q218" s="223">
        <f t="shared" si="13"/>
        <v>0</v>
      </c>
      <c r="R218" s="223">
        <f t="shared" si="13"/>
        <v>0</v>
      </c>
    </row>
    <row r="219" spans="1:18" hidden="1" outlineLevel="1" x14ac:dyDescent="0.25">
      <c r="A219" s="53" t="s">
        <v>652</v>
      </c>
      <c r="B219" s="53"/>
      <c r="C219" s="53"/>
      <c r="D219" s="244"/>
      <c r="E219" s="244"/>
      <c r="F219" s="244"/>
      <c r="G219" s="244"/>
      <c r="H219" s="244"/>
      <c r="I219" s="244"/>
      <c r="J219" s="244"/>
      <c r="K219" s="244"/>
      <c r="L219" s="244"/>
      <c r="M219" s="244"/>
      <c r="N219" s="244"/>
      <c r="O219" s="244"/>
      <c r="P219" s="244"/>
      <c r="Q219" s="244"/>
      <c r="R219" s="244"/>
    </row>
    <row r="220" spans="1:18" hidden="1" outlineLevel="1" x14ac:dyDescent="0.25">
      <c r="A220" s="53" t="s">
        <v>658</v>
      </c>
      <c r="B220" s="53"/>
      <c r="C220" s="53"/>
      <c r="D220" s="244"/>
      <c r="E220" s="244"/>
      <c r="F220" s="244"/>
      <c r="G220" s="244"/>
      <c r="H220" s="244"/>
      <c r="I220" s="244"/>
      <c r="J220" s="244"/>
      <c r="K220" s="244"/>
      <c r="L220" s="244"/>
      <c r="M220" s="244"/>
      <c r="N220" s="244"/>
      <c r="O220" s="244"/>
      <c r="P220" s="244"/>
      <c r="Q220" s="244"/>
      <c r="R220" s="244"/>
    </row>
    <row r="221" spans="1:18" hidden="1" outlineLevel="1" x14ac:dyDescent="0.25">
      <c r="A221" s="224" t="s">
        <v>40</v>
      </c>
      <c r="B221" s="222"/>
      <c r="C221" s="222"/>
      <c r="D221" s="223">
        <f t="shared" ref="D221:R221" si="14">D114+D116+D218+D220</f>
        <v>0</v>
      </c>
      <c r="E221" s="223">
        <f t="shared" si="14"/>
        <v>0</v>
      </c>
      <c r="F221" s="223">
        <f t="shared" si="14"/>
        <v>0</v>
      </c>
      <c r="G221" s="223">
        <f t="shared" si="14"/>
        <v>0</v>
      </c>
      <c r="H221" s="223">
        <f t="shared" si="14"/>
        <v>0</v>
      </c>
      <c r="I221" s="223">
        <f t="shared" si="14"/>
        <v>0</v>
      </c>
      <c r="J221" s="223">
        <f t="shared" si="14"/>
        <v>0</v>
      </c>
      <c r="K221" s="223">
        <f t="shared" si="14"/>
        <v>0</v>
      </c>
      <c r="L221" s="223">
        <f t="shared" si="14"/>
        <v>0</v>
      </c>
      <c r="M221" s="223">
        <f t="shared" si="14"/>
        <v>0</v>
      </c>
      <c r="N221" s="223">
        <f t="shared" si="14"/>
        <v>0</v>
      </c>
      <c r="O221" s="223">
        <f t="shared" si="14"/>
        <v>0</v>
      </c>
      <c r="P221" s="223">
        <f t="shared" si="14"/>
        <v>0</v>
      </c>
      <c r="Q221" s="223">
        <f t="shared" si="14"/>
        <v>0</v>
      </c>
      <c r="R221" s="223">
        <f t="shared" si="14"/>
        <v>0</v>
      </c>
    </row>
    <row r="222" spans="1:18" s="33" customFormat="1" hidden="1" outlineLevel="1" x14ac:dyDescent="0.25"/>
    <row r="223" spans="1:18" hidden="1" outlineLevel="1" x14ac:dyDescent="0.25">
      <c r="A223" s="274" t="s">
        <v>0</v>
      </c>
      <c r="B223" s="225" t="s">
        <v>16</v>
      </c>
      <c r="C223" s="53"/>
      <c r="D223" s="244">
        <v>10000</v>
      </c>
      <c r="E223" s="244">
        <v>10000</v>
      </c>
      <c r="F223" s="244">
        <v>10000</v>
      </c>
      <c r="G223" s="244"/>
      <c r="H223" s="244"/>
      <c r="I223" s="244"/>
      <c r="J223" s="244"/>
      <c r="K223" s="244"/>
      <c r="L223" s="244"/>
      <c r="M223" s="244"/>
      <c r="N223" s="244"/>
      <c r="O223" s="244"/>
      <c r="P223" s="244"/>
      <c r="Q223" s="244"/>
      <c r="R223" s="244"/>
    </row>
    <row r="224" spans="1:18" hidden="1" outlineLevel="1" x14ac:dyDescent="0.25">
      <c r="A224" s="274"/>
      <c r="B224" s="226" t="s">
        <v>42</v>
      </c>
      <c r="C224" s="222"/>
      <c r="D224" s="223">
        <f>IF(AND($B3&lt;&gt;"",$B4&lt;&gt;""),D223*(VLOOKUP($B3,Production!$G4:$P53,10)*(1+VLOOKUP($B3,Production!$G4:$Q53,11))^(D7-$D7))/1000,0)</f>
        <v>0</v>
      </c>
      <c r="E224" s="223">
        <f>IF(AND($B3&lt;&gt;"",$B4&lt;&gt;""),E223*(VLOOKUP($B3,Production!$G4:$P53,10)*(1+VLOOKUP($B3,Production!$G4:$Q53,11))^(E7-$D7))/1000,0)</f>
        <v>0</v>
      </c>
      <c r="F224" s="223">
        <f>IF(AND($B3&lt;&gt;"",$B4&lt;&gt;""),F223*(VLOOKUP($B3,Production!$G4:$P53,10)*(1+VLOOKUP($B3,Production!$G4:$Q53,11))^(F7-$D7))/1000,0)</f>
        <v>0</v>
      </c>
      <c r="G224" s="223">
        <f>IF(AND($B3&lt;&gt;"",$B4&lt;&gt;""),G223*(VLOOKUP($B3,Production!$G4:$P53,10)*(1+VLOOKUP($B3,Production!$G4:$Q53,11))^(G7-$D7))/1000,0)</f>
        <v>0</v>
      </c>
      <c r="H224" s="223">
        <f>IF(AND($B3&lt;&gt;"",$B4&lt;&gt;""),H223*(VLOOKUP($B3,Production!$G4:$P53,10)*(1+VLOOKUP($B3,Production!$G4:$Q53,11))^(H7-$D7))/1000,0)</f>
        <v>0</v>
      </c>
      <c r="I224" s="223">
        <f>IF(AND($B3&lt;&gt;"",$B4&lt;&gt;""),I223*(VLOOKUP($B3,Production!$G4:$P53,10)*(1+VLOOKUP($B3,Production!$G4:$Q53,11))^(I7-$D7))/1000,0)</f>
        <v>0</v>
      </c>
      <c r="J224" s="223">
        <f>IF(AND($B3&lt;&gt;"",$B4&lt;&gt;""),J223*(VLOOKUP($B3,Production!$G4:$P53,10)*(1+VLOOKUP($B3,Production!$G4:$Q53,11))^(J7-$D7))/1000,0)</f>
        <v>0</v>
      </c>
      <c r="K224" s="223">
        <f>IF(AND($B3&lt;&gt;"",$B4&lt;&gt;""),K223*(VLOOKUP($B3,Production!$G4:$P53,10)*(1+VLOOKUP($B3,Production!$G4:$Q53,11))^(K7-$D7))/1000,0)</f>
        <v>0</v>
      </c>
      <c r="L224" s="223">
        <f>IF(AND($B3&lt;&gt;"",$B4&lt;&gt;""),L223*(VLOOKUP($B3,Production!$G4:$P53,10)*(1+VLOOKUP($B3,Production!$G4:$Q53,11))^(L7-$D7))/1000,0)</f>
        <v>0</v>
      </c>
      <c r="M224" s="223">
        <f>IF(AND($B3&lt;&gt;"",$B4&lt;&gt;""),M223*(VLOOKUP($B3,Production!$G4:$P53,10)*(1+VLOOKUP($B3,Production!$G4:$Q53,11))^(M7-$D7))/1000,0)</f>
        <v>0</v>
      </c>
      <c r="N224" s="223">
        <f>IF(AND($B3&lt;&gt;"",$B4&lt;&gt;""),N223*(VLOOKUP($B3,Production!$G4:$P53,10)*(1+VLOOKUP($B3,Production!$G4:$Q53,11))^(N7-$D7))/1000,0)</f>
        <v>0</v>
      </c>
      <c r="O224" s="223">
        <f>IF(AND($B3&lt;&gt;"",$B4&lt;&gt;""),O223*(VLOOKUP($B3,Production!$G4:$P53,10)*(1+VLOOKUP($B3,Production!$G4:$Q53,11))^(O7-$D7))/1000,0)</f>
        <v>0</v>
      </c>
      <c r="P224" s="223">
        <f>IF(AND($B3&lt;&gt;"",$B4&lt;&gt;""),P223*(VLOOKUP($B3,Production!$G4:$P53,10)*(1+VLOOKUP($B3,Production!$G4:$Q53,11))^(P7-$D7))/1000,0)</f>
        <v>0</v>
      </c>
      <c r="Q224" s="223">
        <f>IF(AND($B3&lt;&gt;"",$B4&lt;&gt;""),Q223*(VLOOKUP($B3,Production!$G4:$P53,10)*(1+VLOOKUP($B3,Production!$G4:$Q53,11))^(Q7-$D7))/1000,0)</f>
        <v>0</v>
      </c>
      <c r="R224" s="223">
        <f>IF(AND($B3&lt;&gt;"",$B4&lt;&gt;""),R223*(VLOOKUP($B3,Production!$G4:$P53,10)*(1+VLOOKUP($B3,Production!$G4:$Q53,11))^(R7-$D7))/1000,0)</f>
        <v>0</v>
      </c>
    </row>
    <row r="225" spans="1:18" hidden="1" outlineLevel="1" x14ac:dyDescent="0.25">
      <c r="A225" s="274" t="s">
        <v>13</v>
      </c>
      <c r="B225" s="225" t="s">
        <v>17</v>
      </c>
      <c r="C225" s="53"/>
      <c r="D225" s="244"/>
      <c r="E225" s="244"/>
      <c r="F225" s="244"/>
      <c r="G225" s="244"/>
      <c r="H225" s="244"/>
      <c r="I225" s="244"/>
      <c r="J225" s="244"/>
      <c r="K225" s="244"/>
      <c r="L225" s="244"/>
      <c r="M225" s="244"/>
      <c r="N225" s="244"/>
      <c r="O225" s="244"/>
      <c r="P225" s="244"/>
      <c r="Q225" s="244"/>
      <c r="R225" s="244"/>
    </row>
    <row r="226" spans="1:18" hidden="1" outlineLevel="1" x14ac:dyDescent="0.25">
      <c r="A226" s="274"/>
      <c r="B226" s="226" t="s">
        <v>42</v>
      </c>
      <c r="C226" s="222"/>
      <c r="D226" s="223">
        <f>IF($B3&lt;&gt;"",D225*(VLOOKUP($B3,Production!$G4:$R53,12)*(1+VLOOKUP($B3,Production!$G4:$S53,13))^(D7-$D7))/1000,0)</f>
        <v>0</v>
      </c>
      <c r="E226" s="223">
        <f>IF($B3&lt;&gt;"",E225*(VLOOKUP($B3,Production!$G4:$R53,12)*(1+VLOOKUP($B3,Production!$G4:$S53,13))^(E7-$D7))/1000,0)</f>
        <v>0</v>
      </c>
      <c r="F226" s="223">
        <f>IF($B3&lt;&gt;"",F225*(VLOOKUP($B3,Production!$G4:$R53,12)*(1+VLOOKUP($B3,Production!$G4:$S53,13))^(F7-$D7))/1000,0)</f>
        <v>0</v>
      </c>
      <c r="G226" s="223">
        <f>IF($B3&lt;&gt;"",G225*(VLOOKUP($B3,Production!$G4:$R53,12)*(1+VLOOKUP($B3,Production!$G4:$S53,13))^(G7-$D7))/1000,0)</f>
        <v>0</v>
      </c>
      <c r="H226" s="223">
        <f>IF($B3&lt;&gt;"",H225*(VLOOKUP($B3,Production!$G4:$R53,12)*(1+VLOOKUP($B3,Production!$G4:$S53,13))^(H7-$D7))/1000,0)</f>
        <v>0</v>
      </c>
      <c r="I226" s="223">
        <f>IF($B3&lt;&gt;"",I225*(VLOOKUP($B3,Production!$G4:$R53,12)*(1+VLOOKUP($B3,Production!$G4:$S53,13))^(I7-$D7))/1000,0)</f>
        <v>0</v>
      </c>
      <c r="J226" s="223">
        <f>IF($B3&lt;&gt;"",J225*(VLOOKUP($B3,Production!$G4:$R53,12)*(1+VLOOKUP($B3,Production!$G4:$S53,13))^(J7-$D7))/1000,0)</f>
        <v>0</v>
      </c>
      <c r="K226" s="223">
        <f>IF($B3&lt;&gt;"",K225*(VLOOKUP($B3,Production!$G4:$R53,12)*(1+VLOOKUP($B3,Production!$G4:$S53,13))^(K7-$D7))/1000,0)</f>
        <v>0</v>
      </c>
      <c r="L226" s="223">
        <f>IF($B3&lt;&gt;"",L225*(VLOOKUP($B3,Production!$G4:$R53,12)*(1+VLOOKUP($B3,Production!$G4:$S53,13))^(L7-$D7))/1000,0)</f>
        <v>0</v>
      </c>
      <c r="M226" s="223">
        <f>IF($B3&lt;&gt;"",M225*(VLOOKUP($B3,Production!$G4:$R53,12)*(1+VLOOKUP($B3,Production!$G4:$S53,13))^(M7-$D7))/1000,0)</f>
        <v>0</v>
      </c>
      <c r="N226" s="223">
        <f>IF($B3&lt;&gt;"",N225*(VLOOKUP($B3,Production!$G4:$R53,12)*(1+VLOOKUP($B3,Production!$G4:$S53,13))^(N7-$D7))/1000,0)</f>
        <v>0</v>
      </c>
      <c r="O226" s="223">
        <f>IF($B3&lt;&gt;"",O225*(VLOOKUP($B3,Production!$G4:$R53,12)*(1+VLOOKUP($B3,Production!$G4:$S53,13))^(O7-$D7))/1000,0)</f>
        <v>0</v>
      </c>
      <c r="P226" s="223">
        <f>IF($B3&lt;&gt;"",P225*(VLOOKUP($B3,Production!$G4:$R53,12)*(1+VLOOKUP($B3,Production!$G4:$S53,13))^(P7-$D7))/1000,0)</f>
        <v>0</v>
      </c>
      <c r="Q226" s="223">
        <f>IF($B3&lt;&gt;"",Q225*(VLOOKUP($B3,Production!$G4:$R53,12)*(1+VLOOKUP($B3,Production!$G4:$S53,13))^(Q7-$D7))/1000,0)</f>
        <v>0</v>
      </c>
      <c r="R226" s="223">
        <f>IF($B3&lt;&gt;"",R225*(VLOOKUP($B3,Production!$G4:$R53,12)*(1+VLOOKUP($B3,Production!$G4:$S53,13))^(R7-$D7))/1000,0)</f>
        <v>0</v>
      </c>
    </row>
    <row r="227" spans="1:18" hidden="1" outlineLevel="1" x14ac:dyDescent="0.25">
      <c r="A227" s="225" t="s">
        <v>56</v>
      </c>
      <c r="B227" s="225"/>
      <c r="C227" s="53"/>
      <c r="D227" s="244"/>
      <c r="E227" s="244"/>
      <c r="F227" s="244"/>
      <c r="G227" s="244"/>
      <c r="H227" s="244"/>
      <c r="I227" s="244"/>
      <c r="J227" s="244"/>
      <c r="K227" s="244"/>
      <c r="L227" s="244"/>
      <c r="M227" s="244"/>
      <c r="N227" s="244"/>
      <c r="O227" s="244"/>
      <c r="P227" s="244"/>
      <c r="Q227" s="244"/>
      <c r="R227" s="244"/>
    </row>
    <row r="228" spans="1:18" hidden="1" outlineLevel="1" x14ac:dyDescent="0.25">
      <c r="A228" s="225" t="s">
        <v>57</v>
      </c>
      <c r="B228" s="225"/>
      <c r="C228" s="53"/>
      <c r="D228" s="244"/>
      <c r="E228" s="244"/>
      <c r="F228" s="244"/>
      <c r="G228" s="244"/>
      <c r="H228" s="244"/>
      <c r="I228" s="244"/>
      <c r="J228" s="244"/>
      <c r="K228" s="244"/>
      <c r="L228" s="244"/>
      <c r="M228" s="244"/>
      <c r="N228" s="244"/>
      <c r="O228" s="244"/>
      <c r="P228" s="244"/>
      <c r="Q228" s="244"/>
      <c r="R228" s="244"/>
    </row>
    <row r="229" spans="1:18" hidden="1" outlineLevel="1" x14ac:dyDescent="0.25">
      <c r="A229" s="224" t="s">
        <v>659</v>
      </c>
      <c r="B229" s="222"/>
      <c r="C229" s="222"/>
      <c r="D229" s="223">
        <f t="shared" ref="D229:R229" si="15">D224+D226+D227+D228</f>
        <v>0</v>
      </c>
      <c r="E229" s="223">
        <f t="shared" si="15"/>
        <v>0</v>
      </c>
      <c r="F229" s="223">
        <f t="shared" si="15"/>
        <v>0</v>
      </c>
      <c r="G229" s="223">
        <f t="shared" si="15"/>
        <v>0</v>
      </c>
      <c r="H229" s="223">
        <f t="shared" si="15"/>
        <v>0</v>
      </c>
      <c r="I229" s="223">
        <f t="shared" si="15"/>
        <v>0</v>
      </c>
      <c r="J229" s="223">
        <f t="shared" si="15"/>
        <v>0</v>
      </c>
      <c r="K229" s="223">
        <f t="shared" si="15"/>
        <v>0</v>
      </c>
      <c r="L229" s="223">
        <f t="shared" si="15"/>
        <v>0</v>
      </c>
      <c r="M229" s="223">
        <f t="shared" si="15"/>
        <v>0</v>
      </c>
      <c r="N229" s="223">
        <f t="shared" si="15"/>
        <v>0</v>
      </c>
      <c r="O229" s="223">
        <f t="shared" si="15"/>
        <v>0</v>
      </c>
      <c r="P229" s="223">
        <f t="shared" si="15"/>
        <v>0</v>
      </c>
      <c r="Q229" s="223">
        <f t="shared" si="15"/>
        <v>0</v>
      </c>
      <c r="R229" s="223">
        <f t="shared" si="15"/>
        <v>0</v>
      </c>
    </row>
    <row r="230" spans="1:18" s="33" customFormat="1" hidden="1" outlineLevel="1" x14ac:dyDescent="0.25"/>
    <row r="231" spans="1:18" hidden="1" outlineLevel="1" x14ac:dyDescent="0.25">
      <c r="A231" s="222" t="s">
        <v>663</v>
      </c>
      <c r="B231" s="222"/>
      <c r="C231" s="222"/>
      <c r="D231" s="223">
        <f t="shared" ref="D231:R231" si="16">D221-D229</f>
        <v>0</v>
      </c>
      <c r="E231" s="223">
        <f t="shared" si="16"/>
        <v>0</v>
      </c>
      <c r="F231" s="223">
        <f t="shared" si="16"/>
        <v>0</v>
      </c>
      <c r="G231" s="223">
        <f t="shared" si="16"/>
        <v>0</v>
      </c>
      <c r="H231" s="223">
        <f t="shared" si="16"/>
        <v>0</v>
      </c>
      <c r="I231" s="223">
        <f t="shared" si="16"/>
        <v>0</v>
      </c>
      <c r="J231" s="223">
        <f t="shared" si="16"/>
        <v>0</v>
      </c>
      <c r="K231" s="223">
        <f t="shared" si="16"/>
        <v>0</v>
      </c>
      <c r="L231" s="223">
        <f t="shared" si="16"/>
        <v>0</v>
      </c>
      <c r="M231" s="223">
        <f t="shared" si="16"/>
        <v>0</v>
      </c>
      <c r="N231" s="223">
        <f t="shared" si="16"/>
        <v>0</v>
      </c>
      <c r="O231" s="223">
        <f t="shared" si="16"/>
        <v>0</v>
      </c>
      <c r="P231" s="223">
        <f t="shared" si="16"/>
        <v>0</v>
      </c>
      <c r="Q231" s="223">
        <f t="shared" si="16"/>
        <v>0</v>
      </c>
      <c r="R231" s="223">
        <f t="shared" si="16"/>
        <v>0</v>
      </c>
    </row>
    <row r="232" spans="1:18" hidden="1" outlineLevel="1" x14ac:dyDescent="0.25"/>
    <row r="233" spans="1:18" hidden="1" outlineLevel="1" x14ac:dyDescent="0.25">
      <c r="A233" s="53" t="s">
        <v>664</v>
      </c>
      <c r="B233" s="53"/>
      <c r="C233" s="53"/>
      <c r="D233" s="244"/>
      <c r="E233" s="244"/>
      <c r="F233" s="244"/>
      <c r="G233" s="244"/>
      <c r="H233" s="244"/>
      <c r="I233" s="244"/>
      <c r="J233" s="244"/>
      <c r="K233" s="244"/>
      <c r="L233" s="244"/>
      <c r="M233" s="244"/>
      <c r="N233" s="244"/>
      <c r="O233" s="244"/>
      <c r="P233" s="244"/>
      <c r="Q233" s="244"/>
      <c r="R233" s="244"/>
    </row>
    <row r="234" spans="1:18" hidden="1" outlineLevel="1" x14ac:dyDescent="0.25"/>
    <row r="235" spans="1:18" hidden="1" outlineLevel="1" x14ac:dyDescent="0.25">
      <c r="A235" s="222" t="s">
        <v>665</v>
      </c>
      <c r="B235" s="222"/>
      <c r="C235" s="222"/>
      <c r="D235" s="223">
        <f t="shared" ref="D235:R235" si="17">D231-D233</f>
        <v>0</v>
      </c>
      <c r="E235" s="223">
        <f t="shared" si="17"/>
        <v>0</v>
      </c>
      <c r="F235" s="223">
        <f t="shared" si="17"/>
        <v>0</v>
      </c>
      <c r="G235" s="223">
        <f t="shared" si="17"/>
        <v>0</v>
      </c>
      <c r="H235" s="223">
        <f t="shared" si="17"/>
        <v>0</v>
      </c>
      <c r="I235" s="223">
        <f t="shared" si="17"/>
        <v>0</v>
      </c>
      <c r="J235" s="223">
        <f t="shared" si="17"/>
        <v>0</v>
      </c>
      <c r="K235" s="223">
        <f t="shared" si="17"/>
        <v>0</v>
      </c>
      <c r="L235" s="223">
        <f t="shared" si="17"/>
        <v>0</v>
      </c>
      <c r="M235" s="223">
        <f t="shared" si="17"/>
        <v>0</v>
      </c>
      <c r="N235" s="223">
        <f t="shared" si="17"/>
        <v>0</v>
      </c>
      <c r="O235" s="223">
        <f t="shared" si="17"/>
        <v>0</v>
      </c>
      <c r="P235" s="223">
        <f t="shared" si="17"/>
        <v>0</v>
      </c>
      <c r="Q235" s="223">
        <f t="shared" si="17"/>
        <v>0</v>
      </c>
      <c r="R235" s="223">
        <f t="shared" si="17"/>
        <v>0</v>
      </c>
    </row>
    <row r="236" spans="1:18" hidden="1" outlineLevel="1" x14ac:dyDescent="0.25">
      <c r="A236" s="222" t="s">
        <v>666</v>
      </c>
      <c r="B236" s="222"/>
      <c r="C236" s="222"/>
      <c r="D236" s="223">
        <f t="shared" ref="D236:R236" si="18">$B5*D235</f>
        <v>0</v>
      </c>
      <c r="E236" s="223">
        <f t="shared" si="18"/>
        <v>0</v>
      </c>
      <c r="F236" s="223">
        <f t="shared" si="18"/>
        <v>0</v>
      </c>
      <c r="G236" s="223">
        <f t="shared" si="18"/>
        <v>0</v>
      </c>
      <c r="H236" s="223">
        <f t="shared" si="18"/>
        <v>0</v>
      </c>
      <c r="I236" s="223">
        <f t="shared" si="18"/>
        <v>0</v>
      </c>
      <c r="J236" s="223">
        <f t="shared" si="18"/>
        <v>0</v>
      </c>
      <c r="K236" s="223">
        <f t="shared" si="18"/>
        <v>0</v>
      </c>
      <c r="L236" s="223">
        <f t="shared" si="18"/>
        <v>0</v>
      </c>
      <c r="M236" s="223">
        <f t="shared" si="18"/>
        <v>0</v>
      </c>
      <c r="N236" s="223">
        <f t="shared" si="18"/>
        <v>0</v>
      </c>
      <c r="O236" s="223">
        <f t="shared" si="18"/>
        <v>0</v>
      </c>
      <c r="P236" s="223">
        <f t="shared" si="18"/>
        <v>0</v>
      </c>
      <c r="Q236" s="223">
        <f t="shared" si="18"/>
        <v>0</v>
      </c>
      <c r="R236" s="223">
        <f t="shared" si="18"/>
        <v>0</v>
      </c>
    </row>
    <row r="237" spans="1:18" hidden="1" outlineLevel="1" x14ac:dyDescent="0.25"/>
    <row r="238" spans="1:18" hidden="1" outlineLevel="1" x14ac:dyDescent="0.25">
      <c r="A238" s="224" t="s">
        <v>667</v>
      </c>
      <c r="B238" s="222"/>
      <c r="C238" s="222"/>
      <c r="D238" s="223">
        <f t="shared" ref="D238:R238" si="19">D235-D236</f>
        <v>0</v>
      </c>
      <c r="E238" s="223">
        <f t="shared" si="19"/>
        <v>0</v>
      </c>
      <c r="F238" s="223">
        <f t="shared" si="19"/>
        <v>0</v>
      </c>
      <c r="G238" s="223">
        <f t="shared" si="19"/>
        <v>0</v>
      </c>
      <c r="H238" s="223">
        <f t="shared" si="19"/>
        <v>0</v>
      </c>
      <c r="I238" s="223">
        <f t="shared" si="19"/>
        <v>0</v>
      </c>
      <c r="J238" s="223">
        <f t="shared" si="19"/>
        <v>0</v>
      </c>
      <c r="K238" s="223">
        <f t="shared" si="19"/>
        <v>0</v>
      </c>
      <c r="L238" s="223">
        <f t="shared" si="19"/>
        <v>0</v>
      </c>
      <c r="M238" s="223">
        <f t="shared" si="19"/>
        <v>0</v>
      </c>
      <c r="N238" s="223">
        <f t="shared" si="19"/>
        <v>0</v>
      </c>
      <c r="O238" s="223">
        <f t="shared" si="19"/>
        <v>0</v>
      </c>
      <c r="P238" s="223">
        <f t="shared" si="19"/>
        <v>0</v>
      </c>
      <c r="Q238" s="223">
        <f t="shared" si="19"/>
        <v>0</v>
      </c>
      <c r="R238" s="223">
        <f t="shared" si="19"/>
        <v>0</v>
      </c>
    </row>
    <row r="239" spans="1:18" hidden="1" outlineLevel="1" x14ac:dyDescent="0.25"/>
    <row r="240" spans="1:18" hidden="1" outlineLevel="1" x14ac:dyDescent="0.25">
      <c r="A240" s="224" t="s">
        <v>668</v>
      </c>
      <c r="B240" s="222"/>
      <c r="C240" s="222"/>
      <c r="D240" s="227" t="e">
        <f>IRR(D238:R238)</f>
        <v>#NUM!</v>
      </c>
    </row>
    <row r="241" spans="1:18" collapsed="1" x14ac:dyDescent="0.25"/>
    <row r="243" spans="1:18" s="169" customFormat="1" x14ac:dyDescent="0.25">
      <c r="A243" s="169" t="s">
        <v>681</v>
      </c>
    </row>
    <row r="244" spans="1:18" hidden="1" outlineLevel="1" x14ac:dyDescent="0.25"/>
    <row r="245" spans="1:18" hidden="1" outlineLevel="1" x14ac:dyDescent="0.25">
      <c r="A245" s="217" t="s">
        <v>643</v>
      </c>
      <c r="B245" s="208"/>
    </row>
    <row r="246" spans="1:18" ht="15.75" hidden="1" outlineLevel="1" thickBot="1" x14ac:dyDescent="0.3">
      <c r="A246" s="219" t="s">
        <v>12</v>
      </c>
      <c r="B246" s="243"/>
    </row>
    <row r="247" spans="1:18" hidden="1" outlineLevel="1" x14ac:dyDescent="0.25"/>
    <row r="248" spans="1:18" hidden="1" outlineLevel="1" x14ac:dyDescent="0.25">
      <c r="A248" s="53" t="s">
        <v>14</v>
      </c>
      <c r="B248" s="53"/>
      <c r="C248" s="223">
        <v>0</v>
      </c>
      <c r="D248" s="223">
        <v>1</v>
      </c>
      <c r="E248" s="223">
        <v>2</v>
      </c>
      <c r="F248" s="223">
        <v>3</v>
      </c>
      <c r="G248" s="223">
        <v>4</v>
      </c>
      <c r="H248" s="223">
        <v>5</v>
      </c>
      <c r="I248" s="223">
        <v>6</v>
      </c>
      <c r="J248" s="223">
        <v>7</v>
      </c>
      <c r="K248" s="223">
        <v>8</v>
      </c>
      <c r="L248" s="223">
        <v>9</v>
      </c>
      <c r="M248" s="223">
        <v>10</v>
      </c>
      <c r="N248" s="223">
        <v>11</v>
      </c>
      <c r="O248" s="223">
        <v>12</v>
      </c>
      <c r="P248" s="223">
        <v>13</v>
      </c>
      <c r="Q248" s="223">
        <v>14</v>
      </c>
      <c r="R248" s="223">
        <v>15</v>
      </c>
    </row>
    <row r="249" spans="1:18" hidden="1" outlineLevel="1" x14ac:dyDescent="0.25"/>
    <row r="250" spans="1:18" hidden="1" outlineLevel="1" x14ac:dyDescent="0.25">
      <c r="A250" s="53" t="s">
        <v>59</v>
      </c>
      <c r="B250" s="53"/>
      <c r="C250" s="244"/>
      <c r="D250" s="244"/>
      <c r="E250" s="244"/>
      <c r="F250" s="244"/>
      <c r="G250" s="244"/>
      <c r="H250" s="244"/>
      <c r="I250" s="244"/>
      <c r="J250" s="244"/>
      <c r="K250" s="244"/>
      <c r="L250" s="244"/>
      <c r="M250" s="244"/>
      <c r="N250" s="244"/>
      <c r="O250" s="244"/>
      <c r="P250" s="244"/>
      <c r="Q250" s="244"/>
      <c r="R250" s="244"/>
    </row>
    <row r="251" spans="1:18" hidden="1" outlineLevel="1" x14ac:dyDescent="0.25">
      <c r="A251" s="53" t="s">
        <v>824</v>
      </c>
      <c r="B251" s="53"/>
      <c r="C251" s="244"/>
      <c r="D251" s="244"/>
      <c r="E251" s="244"/>
      <c r="F251" s="244"/>
      <c r="G251" s="244"/>
      <c r="H251" s="244"/>
      <c r="I251" s="244"/>
      <c r="J251" s="244"/>
      <c r="K251" s="244"/>
      <c r="L251" s="244"/>
      <c r="M251" s="244"/>
      <c r="N251" s="244"/>
      <c r="O251" s="244"/>
      <c r="P251" s="244"/>
      <c r="Q251" s="244"/>
      <c r="R251" s="244"/>
    </row>
    <row r="252" spans="1:18" hidden="1" outlineLevel="1" x14ac:dyDescent="0.25">
      <c r="A252" s="53" t="s">
        <v>825</v>
      </c>
      <c r="B252" s="53"/>
      <c r="C252" s="244"/>
      <c r="D252" s="244"/>
      <c r="E252" s="244"/>
      <c r="F252" s="244"/>
      <c r="G252" s="244"/>
      <c r="H252" s="244"/>
      <c r="I252" s="244"/>
      <c r="J252" s="244"/>
      <c r="K252" s="244"/>
      <c r="L252" s="244"/>
      <c r="M252" s="244"/>
      <c r="N252" s="244"/>
      <c r="O252" s="244"/>
      <c r="P252" s="244"/>
      <c r="Q252" s="244"/>
      <c r="R252" s="244"/>
    </row>
    <row r="253" spans="1:18" hidden="1" outlineLevel="1" x14ac:dyDescent="0.25"/>
    <row r="254" spans="1:18" hidden="1" outlineLevel="2" x14ac:dyDescent="0.25">
      <c r="A254" s="222" t="str">
        <f>'Usages industrie'!A4</f>
        <v>Usage industriel n°1</v>
      </c>
      <c r="B254" s="222" t="s">
        <v>41</v>
      </c>
      <c r="C254" s="222"/>
      <c r="D254" s="223">
        <f>IF(B$245&lt;&gt;"",IF(B$245='Usages industrie'!$K4,'Usages industrie'!J4,0),0)</f>
        <v>0</v>
      </c>
      <c r="E254" s="223">
        <f t="shared" ref="E254:R263" si="20">$D254</f>
        <v>0</v>
      </c>
      <c r="F254" s="223">
        <f t="shared" si="20"/>
        <v>0</v>
      </c>
      <c r="G254" s="223">
        <f t="shared" si="20"/>
        <v>0</v>
      </c>
      <c r="H254" s="223">
        <f t="shared" si="20"/>
        <v>0</v>
      </c>
      <c r="I254" s="223">
        <f t="shared" si="20"/>
        <v>0</v>
      </c>
      <c r="J254" s="223">
        <f t="shared" si="20"/>
        <v>0</v>
      </c>
      <c r="K254" s="223">
        <f t="shared" si="20"/>
        <v>0</v>
      </c>
      <c r="L254" s="223">
        <f t="shared" si="20"/>
        <v>0</v>
      </c>
      <c r="M254" s="223">
        <f t="shared" si="20"/>
        <v>0</v>
      </c>
      <c r="N254" s="223">
        <f t="shared" si="20"/>
        <v>0</v>
      </c>
      <c r="O254" s="223">
        <f t="shared" si="20"/>
        <v>0</v>
      </c>
      <c r="P254" s="223">
        <f t="shared" si="20"/>
        <v>0</v>
      </c>
      <c r="Q254" s="223">
        <f t="shared" si="20"/>
        <v>0</v>
      </c>
      <c r="R254" s="223">
        <f t="shared" si="20"/>
        <v>0</v>
      </c>
    </row>
    <row r="255" spans="1:18" hidden="1" outlineLevel="2" x14ac:dyDescent="0.25">
      <c r="A255" s="222" t="str">
        <f>'Usages industrie'!A5</f>
        <v>Usage industriel n°2</v>
      </c>
      <c r="B255" s="222" t="s">
        <v>41</v>
      </c>
      <c r="C255" s="222"/>
      <c r="D255" s="223">
        <f>IF(B$245&lt;&gt;"",IF(B$245='Usages industrie'!$K5,'Usages industrie'!J5,0),0)</f>
        <v>0</v>
      </c>
      <c r="E255" s="223">
        <f t="shared" si="20"/>
        <v>0</v>
      </c>
      <c r="F255" s="223">
        <f t="shared" si="20"/>
        <v>0</v>
      </c>
      <c r="G255" s="223">
        <f t="shared" si="20"/>
        <v>0</v>
      </c>
      <c r="H255" s="223">
        <f t="shared" si="20"/>
        <v>0</v>
      </c>
      <c r="I255" s="223">
        <f t="shared" si="20"/>
        <v>0</v>
      </c>
      <c r="J255" s="223">
        <f t="shared" si="20"/>
        <v>0</v>
      </c>
      <c r="K255" s="223">
        <f t="shared" si="20"/>
        <v>0</v>
      </c>
      <c r="L255" s="223">
        <f t="shared" si="20"/>
        <v>0</v>
      </c>
      <c r="M255" s="223">
        <f t="shared" si="20"/>
        <v>0</v>
      </c>
      <c r="N255" s="223">
        <f t="shared" si="20"/>
        <v>0</v>
      </c>
      <c r="O255" s="223">
        <f t="shared" si="20"/>
        <v>0</v>
      </c>
      <c r="P255" s="223">
        <f t="shared" si="20"/>
        <v>0</v>
      </c>
      <c r="Q255" s="223">
        <f t="shared" si="20"/>
        <v>0</v>
      </c>
      <c r="R255" s="223">
        <f t="shared" si="20"/>
        <v>0</v>
      </c>
    </row>
    <row r="256" spans="1:18" hidden="1" outlineLevel="2" x14ac:dyDescent="0.25">
      <c r="A256" s="222" t="str">
        <f>'Usages industrie'!A6</f>
        <v>Usage industriel n°3</v>
      </c>
      <c r="B256" s="222" t="s">
        <v>41</v>
      </c>
      <c r="C256" s="222"/>
      <c r="D256" s="223">
        <f>IF(B$245&lt;&gt;"",IF(B$245='Usages industrie'!$K6,'Usages industrie'!J6,0),0)</f>
        <v>0</v>
      </c>
      <c r="E256" s="223">
        <f t="shared" si="20"/>
        <v>0</v>
      </c>
      <c r="F256" s="223">
        <f t="shared" si="20"/>
        <v>0</v>
      </c>
      <c r="G256" s="223">
        <f t="shared" si="20"/>
        <v>0</v>
      </c>
      <c r="H256" s="223">
        <f t="shared" si="20"/>
        <v>0</v>
      </c>
      <c r="I256" s="223">
        <f t="shared" si="20"/>
        <v>0</v>
      </c>
      <c r="J256" s="223">
        <f t="shared" si="20"/>
        <v>0</v>
      </c>
      <c r="K256" s="223">
        <f t="shared" si="20"/>
        <v>0</v>
      </c>
      <c r="L256" s="223">
        <f t="shared" si="20"/>
        <v>0</v>
      </c>
      <c r="M256" s="223">
        <f t="shared" si="20"/>
        <v>0</v>
      </c>
      <c r="N256" s="223">
        <f t="shared" si="20"/>
        <v>0</v>
      </c>
      <c r="O256" s="223">
        <f t="shared" si="20"/>
        <v>0</v>
      </c>
      <c r="P256" s="223">
        <f t="shared" si="20"/>
        <v>0</v>
      </c>
      <c r="Q256" s="223">
        <f t="shared" si="20"/>
        <v>0</v>
      </c>
      <c r="R256" s="223">
        <f t="shared" si="20"/>
        <v>0</v>
      </c>
    </row>
    <row r="257" spans="1:18" hidden="1" outlineLevel="2" x14ac:dyDescent="0.25">
      <c r="A257" s="222" t="str">
        <f>'Usages industrie'!A7</f>
        <v>Usage industriel n°4</v>
      </c>
      <c r="B257" s="222" t="s">
        <v>41</v>
      </c>
      <c r="C257" s="222"/>
      <c r="D257" s="223">
        <f>IF(B$245&lt;&gt;"",IF(B$245='Usages industrie'!$K7,'Usages industrie'!J7,0),0)</f>
        <v>0</v>
      </c>
      <c r="E257" s="223">
        <f t="shared" si="20"/>
        <v>0</v>
      </c>
      <c r="F257" s="223">
        <f t="shared" si="20"/>
        <v>0</v>
      </c>
      <c r="G257" s="223">
        <f t="shared" si="20"/>
        <v>0</v>
      </c>
      <c r="H257" s="223">
        <f t="shared" si="20"/>
        <v>0</v>
      </c>
      <c r="I257" s="223">
        <f t="shared" si="20"/>
        <v>0</v>
      </c>
      <c r="J257" s="223">
        <f t="shared" si="20"/>
        <v>0</v>
      </c>
      <c r="K257" s="223">
        <f t="shared" si="20"/>
        <v>0</v>
      </c>
      <c r="L257" s="223">
        <f t="shared" si="20"/>
        <v>0</v>
      </c>
      <c r="M257" s="223">
        <f t="shared" si="20"/>
        <v>0</v>
      </c>
      <c r="N257" s="223">
        <f t="shared" si="20"/>
        <v>0</v>
      </c>
      <c r="O257" s="223">
        <f t="shared" si="20"/>
        <v>0</v>
      </c>
      <c r="P257" s="223">
        <f t="shared" si="20"/>
        <v>0</v>
      </c>
      <c r="Q257" s="223">
        <f t="shared" si="20"/>
        <v>0</v>
      </c>
      <c r="R257" s="223">
        <f t="shared" si="20"/>
        <v>0</v>
      </c>
    </row>
    <row r="258" spans="1:18" hidden="1" outlineLevel="2" x14ac:dyDescent="0.25">
      <c r="A258" s="222" t="str">
        <f>'Usages industrie'!A8</f>
        <v>Usage industriel n°5</v>
      </c>
      <c r="B258" s="222" t="s">
        <v>41</v>
      </c>
      <c r="C258" s="222"/>
      <c r="D258" s="223">
        <f>IF(B$245&lt;&gt;"",IF(B$245='Usages industrie'!$K8,'Usages industrie'!J8,0),0)</f>
        <v>0</v>
      </c>
      <c r="E258" s="223">
        <f t="shared" si="20"/>
        <v>0</v>
      </c>
      <c r="F258" s="223">
        <f t="shared" si="20"/>
        <v>0</v>
      </c>
      <c r="G258" s="223">
        <f t="shared" si="20"/>
        <v>0</v>
      </c>
      <c r="H258" s="223">
        <f t="shared" si="20"/>
        <v>0</v>
      </c>
      <c r="I258" s="223">
        <f t="shared" si="20"/>
        <v>0</v>
      </c>
      <c r="J258" s="223">
        <f t="shared" si="20"/>
        <v>0</v>
      </c>
      <c r="K258" s="223">
        <f t="shared" si="20"/>
        <v>0</v>
      </c>
      <c r="L258" s="223">
        <f t="shared" si="20"/>
        <v>0</v>
      </c>
      <c r="M258" s="223">
        <f t="shared" si="20"/>
        <v>0</v>
      </c>
      <c r="N258" s="223">
        <f t="shared" si="20"/>
        <v>0</v>
      </c>
      <c r="O258" s="223">
        <f t="shared" si="20"/>
        <v>0</v>
      </c>
      <c r="P258" s="223">
        <f t="shared" si="20"/>
        <v>0</v>
      </c>
      <c r="Q258" s="223">
        <f t="shared" si="20"/>
        <v>0</v>
      </c>
      <c r="R258" s="223">
        <f t="shared" si="20"/>
        <v>0</v>
      </c>
    </row>
    <row r="259" spans="1:18" hidden="1" outlineLevel="2" x14ac:dyDescent="0.25">
      <c r="A259" s="222" t="str">
        <f>'Usages industrie'!A9</f>
        <v>Usage industriel n°6</v>
      </c>
      <c r="B259" s="222" t="s">
        <v>41</v>
      </c>
      <c r="C259" s="222"/>
      <c r="D259" s="223">
        <f>IF(B$245&lt;&gt;"",IF(B$245='Usages industrie'!$K9,'Usages industrie'!J9,0),0)</f>
        <v>0</v>
      </c>
      <c r="E259" s="223">
        <f t="shared" si="20"/>
        <v>0</v>
      </c>
      <c r="F259" s="223">
        <f t="shared" si="20"/>
        <v>0</v>
      </c>
      <c r="G259" s="223">
        <f t="shared" si="20"/>
        <v>0</v>
      </c>
      <c r="H259" s="223">
        <f t="shared" si="20"/>
        <v>0</v>
      </c>
      <c r="I259" s="223">
        <f t="shared" si="20"/>
        <v>0</v>
      </c>
      <c r="J259" s="223">
        <f t="shared" si="20"/>
        <v>0</v>
      </c>
      <c r="K259" s="223">
        <f t="shared" si="20"/>
        <v>0</v>
      </c>
      <c r="L259" s="223">
        <f t="shared" si="20"/>
        <v>0</v>
      </c>
      <c r="M259" s="223">
        <f t="shared" si="20"/>
        <v>0</v>
      </c>
      <c r="N259" s="223">
        <f t="shared" si="20"/>
        <v>0</v>
      </c>
      <c r="O259" s="223">
        <f t="shared" si="20"/>
        <v>0</v>
      </c>
      <c r="P259" s="223">
        <f t="shared" si="20"/>
        <v>0</v>
      </c>
      <c r="Q259" s="223">
        <f t="shared" si="20"/>
        <v>0</v>
      </c>
      <c r="R259" s="223">
        <f t="shared" si="20"/>
        <v>0</v>
      </c>
    </row>
    <row r="260" spans="1:18" hidden="1" outlineLevel="2" x14ac:dyDescent="0.25">
      <c r="A260" s="222" t="str">
        <f>'Usages industrie'!A10</f>
        <v>Usage industriel n°7</v>
      </c>
      <c r="B260" s="222" t="s">
        <v>41</v>
      </c>
      <c r="C260" s="222"/>
      <c r="D260" s="223">
        <f>IF(B$245&lt;&gt;"",IF(B$245='Usages industrie'!$K10,'Usages industrie'!J10,0),0)</f>
        <v>0</v>
      </c>
      <c r="E260" s="223">
        <f t="shared" si="20"/>
        <v>0</v>
      </c>
      <c r="F260" s="223">
        <f t="shared" si="20"/>
        <v>0</v>
      </c>
      <c r="G260" s="223">
        <f t="shared" si="20"/>
        <v>0</v>
      </c>
      <c r="H260" s="223">
        <f t="shared" si="20"/>
        <v>0</v>
      </c>
      <c r="I260" s="223">
        <f t="shared" si="20"/>
        <v>0</v>
      </c>
      <c r="J260" s="223">
        <f t="shared" si="20"/>
        <v>0</v>
      </c>
      <c r="K260" s="223">
        <f t="shared" si="20"/>
        <v>0</v>
      </c>
      <c r="L260" s="223">
        <f t="shared" si="20"/>
        <v>0</v>
      </c>
      <c r="M260" s="223">
        <f t="shared" si="20"/>
        <v>0</v>
      </c>
      <c r="N260" s="223">
        <f t="shared" si="20"/>
        <v>0</v>
      </c>
      <c r="O260" s="223">
        <f t="shared" si="20"/>
        <v>0</v>
      </c>
      <c r="P260" s="223">
        <f t="shared" si="20"/>
        <v>0</v>
      </c>
      <c r="Q260" s="223">
        <f t="shared" si="20"/>
        <v>0</v>
      </c>
      <c r="R260" s="223">
        <f t="shared" si="20"/>
        <v>0</v>
      </c>
    </row>
    <row r="261" spans="1:18" hidden="1" outlineLevel="2" x14ac:dyDescent="0.25">
      <c r="A261" s="222" t="str">
        <f>'Usages industrie'!A11</f>
        <v>Usage industriel n°8</v>
      </c>
      <c r="B261" s="222" t="s">
        <v>41</v>
      </c>
      <c r="C261" s="222"/>
      <c r="D261" s="223">
        <f>IF(B$245&lt;&gt;"",IF(B$245='Usages industrie'!$K11,'Usages industrie'!J11,0),0)</f>
        <v>0</v>
      </c>
      <c r="E261" s="223">
        <f t="shared" si="20"/>
        <v>0</v>
      </c>
      <c r="F261" s="223">
        <f t="shared" si="20"/>
        <v>0</v>
      </c>
      <c r="G261" s="223">
        <f t="shared" si="20"/>
        <v>0</v>
      </c>
      <c r="H261" s="223">
        <f t="shared" si="20"/>
        <v>0</v>
      </c>
      <c r="I261" s="223">
        <f t="shared" si="20"/>
        <v>0</v>
      </c>
      <c r="J261" s="223">
        <f t="shared" si="20"/>
        <v>0</v>
      </c>
      <c r="K261" s="223">
        <f t="shared" si="20"/>
        <v>0</v>
      </c>
      <c r="L261" s="223">
        <f t="shared" si="20"/>
        <v>0</v>
      </c>
      <c r="M261" s="223">
        <f t="shared" si="20"/>
        <v>0</v>
      </c>
      <c r="N261" s="223">
        <f t="shared" si="20"/>
        <v>0</v>
      </c>
      <c r="O261" s="223">
        <f t="shared" si="20"/>
        <v>0</v>
      </c>
      <c r="P261" s="223">
        <f t="shared" si="20"/>
        <v>0</v>
      </c>
      <c r="Q261" s="223">
        <f t="shared" si="20"/>
        <v>0</v>
      </c>
      <c r="R261" s="223">
        <f t="shared" si="20"/>
        <v>0</v>
      </c>
    </row>
    <row r="262" spans="1:18" hidden="1" outlineLevel="2" x14ac:dyDescent="0.25">
      <c r="A262" s="222" t="str">
        <f>'Usages industrie'!A12</f>
        <v>Usage industriel n°9</v>
      </c>
      <c r="B262" s="222" t="s">
        <v>41</v>
      </c>
      <c r="C262" s="222"/>
      <c r="D262" s="223">
        <f>IF(B$245&lt;&gt;"",IF(B$245='Usages industrie'!$K12,'Usages industrie'!J12,0),0)</f>
        <v>0</v>
      </c>
      <c r="E262" s="223">
        <f t="shared" si="20"/>
        <v>0</v>
      </c>
      <c r="F262" s="223">
        <f t="shared" si="20"/>
        <v>0</v>
      </c>
      <c r="G262" s="223">
        <f t="shared" si="20"/>
        <v>0</v>
      </c>
      <c r="H262" s="223">
        <f t="shared" si="20"/>
        <v>0</v>
      </c>
      <c r="I262" s="223">
        <f t="shared" si="20"/>
        <v>0</v>
      </c>
      <c r="J262" s="223">
        <f t="shared" si="20"/>
        <v>0</v>
      </c>
      <c r="K262" s="223">
        <f t="shared" si="20"/>
        <v>0</v>
      </c>
      <c r="L262" s="223">
        <f t="shared" si="20"/>
        <v>0</v>
      </c>
      <c r="M262" s="223">
        <f t="shared" si="20"/>
        <v>0</v>
      </c>
      <c r="N262" s="223">
        <f t="shared" si="20"/>
        <v>0</v>
      </c>
      <c r="O262" s="223">
        <f t="shared" si="20"/>
        <v>0</v>
      </c>
      <c r="P262" s="223">
        <f t="shared" si="20"/>
        <v>0</v>
      </c>
      <c r="Q262" s="223">
        <f t="shared" si="20"/>
        <v>0</v>
      </c>
      <c r="R262" s="223">
        <f t="shared" si="20"/>
        <v>0</v>
      </c>
    </row>
    <row r="263" spans="1:18" hidden="1" outlineLevel="2" x14ac:dyDescent="0.25">
      <c r="A263" s="222" t="str">
        <f>'Usages industrie'!A13</f>
        <v>Usage industriel n°10</v>
      </c>
      <c r="B263" s="222" t="s">
        <v>41</v>
      </c>
      <c r="C263" s="222"/>
      <c r="D263" s="223">
        <f>IF(B$245&lt;&gt;"",IF(B$245='Usages industrie'!$K13,'Usages industrie'!J13,0),0)</f>
        <v>0</v>
      </c>
      <c r="E263" s="223">
        <f t="shared" si="20"/>
        <v>0</v>
      </c>
      <c r="F263" s="223">
        <f t="shared" si="20"/>
        <v>0</v>
      </c>
      <c r="G263" s="223">
        <f t="shared" si="20"/>
        <v>0</v>
      </c>
      <c r="H263" s="223">
        <f t="shared" si="20"/>
        <v>0</v>
      </c>
      <c r="I263" s="223">
        <f t="shared" si="20"/>
        <v>0</v>
      </c>
      <c r="J263" s="223">
        <f t="shared" si="20"/>
        <v>0</v>
      </c>
      <c r="K263" s="223">
        <f t="shared" si="20"/>
        <v>0</v>
      </c>
      <c r="L263" s="223">
        <f t="shared" si="20"/>
        <v>0</v>
      </c>
      <c r="M263" s="223">
        <f t="shared" si="20"/>
        <v>0</v>
      </c>
      <c r="N263" s="223">
        <f t="shared" si="20"/>
        <v>0</v>
      </c>
      <c r="O263" s="223">
        <f t="shared" si="20"/>
        <v>0</v>
      </c>
      <c r="P263" s="223">
        <f t="shared" si="20"/>
        <v>0</v>
      </c>
      <c r="Q263" s="223">
        <f t="shared" si="20"/>
        <v>0</v>
      </c>
      <c r="R263" s="223">
        <f t="shared" si="20"/>
        <v>0</v>
      </c>
    </row>
    <row r="264" spans="1:18" hidden="1" outlineLevel="2" x14ac:dyDescent="0.25">
      <c r="A264" s="222" t="str">
        <f>'Usages industrie'!A14</f>
        <v>Usage industriel n°11</v>
      </c>
      <c r="B264" s="222" t="s">
        <v>41</v>
      </c>
      <c r="C264" s="222"/>
      <c r="D264" s="223">
        <f>IF(B$245&lt;&gt;"",IF(B$245='Usages industrie'!$K14,'Usages industrie'!J14,0),0)</f>
        <v>0</v>
      </c>
      <c r="E264" s="223">
        <f t="shared" ref="E264:R273" si="21">$D264</f>
        <v>0</v>
      </c>
      <c r="F264" s="223">
        <f t="shared" si="21"/>
        <v>0</v>
      </c>
      <c r="G264" s="223">
        <f t="shared" si="21"/>
        <v>0</v>
      </c>
      <c r="H264" s="223">
        <f t="shared" si="21"/>
        <v>0</v>
      </c>
      <c r="I264" s="223">
        <f t="shared" si="21"/>
        <v>0</v>
      </c>
      <c r="J264" s="223">
        <f t="shared" si="21"/>
        <v>0</v>
      </c>
      <c r="K264" s="223">
        <f t="shared" si="21"/>
        <v>0</v>
      </c>
      <c r="L264" s="223">
        <f t="shared" si="21"/>
        <v>0</v>
      </c>
      <c r="M264" s="223">
        <f t="shared" si="21"/>
        <v>0</v>
      </c>
      <c r="N264" s="223">
        <f t="shared" si="21"/>
        <v>0</v>
      </c>
      <c r="O264" s="223">
        <f t="shared" si="21"/>
        <v>0</v>
      </c>
      <c r="P264" s="223">
        <f t="shared" si="21"/>
        <v>0</v>
      </c>
      <c r="Q264" s="223">
        <f t="shared" si="21"/>
        <v>0</v>
      </c>
      <c r="R264" s="223">
        <f t="shared" si="21"/>
        <v>0</v>
      </c>
    </row>
    <row r="265" spans="1:18" hidden="1" outlineLevel="2" x14ac:dyDescent="0.25">
      <c r="A265" s="222" t="str">
        <f>'Usages industrie'!A15</f>
        <v>Usage industriel n°12</v>
      </c>
      <c r="B265" s="222" t="s">
        <v>41</v>
      </c>
      <c r="C265" s="222"/>
      <c r="D265" s="223">
        <f>IF(B$245&lt;&gt;"",IF(B$245='Usages industrie'!$K15,'Usages industrie'!J15,0),0)</f>
        <v>0</v>
      </c>
      <c r="E265" s="223">
        <f t="shared" si="21"/>
        <v>0</v>
      </c>
      <c r="F265" s="223">
        <f t="shared" si="21"/>
        <v>0</v>
      </c>
      <c r="G265" s="223">
        <f t="shared" si="21"/>
        <v>0</v>
      </c>
      <c r="H265" s="223">
        <f t="shared" si="21"/>
        <v>0</v>
      </c>
      <c r="I265" s="223">
        <f t="shared" si="21"/>
        <v>0</v>
      </c>
      <c r="J265" s="223">
        <f t="shared" si="21"/>
        <v>0</v>
      </c>
      <c r="K265" s="223">
        <f t="shared" si="21"/>
        <v>0</v>
      </c>
      <c r="L265" s="223">
        <f t="shared" si="21"/>
        <v>0</v>
      </c>
      <c r="M265" s="223">
        <f t="shared" si="21"/>
        <v>0</v>
      </c>
      <c r="N265" s="223">
        <f t="shared" si="21"/>
        <v>0</v>
      </c>
      <c r="O265" s="223">
        <f t="shared" si="21"/>
        <v>0</v>
      </c>
      <c r="P265" s="223">
        <f t="shared" si="21"/>
        <v>0</v>
      </c>
      <c r="Q265" s="223">
        <f t="shared" si="21"/>
        <v>0</v>
      </c>
      <c r="R265" s="223">
        <f t="shared" si="21"/>
        <v>0</v>
      </c>
    </row>
    <row r="266" spans="1:18" hidden="1" outlineLevel="2" x14ac:dyDescent="0.25">
      <c r="A266" s="222" t="str">
        <f>'Usages industrie'!A16</f>
        <v>Usage industriel n°13</v>
      </c>
      <c r="B266" s="222" t="s">
        <v>41</v>
      </c>
      <c r="C266" s="222"/>
      <c r="D266" s="223">
        <f>IF(B$245&lt;&gt;"",IF(B$245='Usages industrie'!$K16,'Usages industrie'!J16,0),0)</f>
        <v>0</v>
      </c>
      <c r="E266" s="223">
        <f t="shared" si="21"/>
        <v>0</v>
      </c>
      <c r="F266" s="223">
        <f t="shared" si="21"/>
        <v>0</v>
      </c>
      <c r="G266" s="223">
        <f t="shared" si="21"/>
        <v>0</v>
      </c>
      <c r="H266" s="223">
        <f t="shared" si="21"/>
        <v>0</v>
      </c>
      <c r="I266" s="223">
        <f t="shared" si="21"/>
        <v>0</v>
      </c>
      <c r="J266" s="223">
        <f t="shared" si="21"/>
        <v>0</v>
      </c>
      <c r="K266" s="223">
        <f t="shared" si="21"/>
        <v>0</v>
      </c>
      <c r="L266" s="223">
        <f t="shared" si="21"/>
        <v>0</v>
      </c>
      <c r="M266" s="223">
        <f t="shared" si="21"/>
        <v>0</v>
      </c>
      <c r="N266" s="223">
        <f t="shared" si="21"/>
        <v>0</v>
      </c>
      <c r="O266" s="223">
        <f t="shared" si="21"/>
        <v>0</v>
      </c>
      <c r="P266" s="223">
        <f t="shared" si="21"/>
        <v>0</v>
      </c>
      <c r="Q266" s="223">
        <f t="shared" si="21"/>
        <v>0</v>
      </c>
      <c r="R266" s="223">
        <f t="shared" si="21"/>
        <v>0</v>
      </c>
    </row>
    <row r="267" spans="1:18" hidden="1" outlineLevel="2" x14ac:dyDescent="0.25">
      <c r="A267" s="222" t="str">
        <f>'Usages industrie'!A17</f>
        <v>Usage industriel n°14</v>
      </c>
      <c r="B267" s="222" t="s">
        <v>41</v>
      </c>
      <c r="C267" s="222"/>
      <c r="D267" s="223">
        <f>IF(B$245&lt;&gt;"",IF(B$245='Usages industrie'!$K17,'Usages industrie'!J17,0),0)</f>
        <v>0</v>
      </c>
      <c r="E267" s="223">
        <f t="shared" si="21"/>
        <v>0</v>
      </c>
      <c r="F267" s="223">
        <f t="shared" si="21"/>
        <v>0</v>
      </c>
      <c r="G267" s="223">
        <f t="shared" si="21"/>
        <v>0</v>
      </c>
      <c r="H267" s="223">
        <f t="shared" si="21"/>
        <v>0</v>
      </c>
      <c r="I267" s="223">
        <f t="shared" si="21"/>
        <v>0</v>
      </c>
      <c r="J267" s="223">
        <f t="shared" si="21"/>
        <v>0</v>
      </c>
      <c r="K267" s="223">
        <f t="shared" si="21"/>
        <v>0</v>
      </c>
      <c r="L267" s="223">
        <f t="shared" si="21"/>
        <v>0</v>
      </c>
      <c r="M267" s="223">
        <f t="shared" si="21"/>
        <v>0</v>
      </c>
      <c r="N267" s="223">
        <f t="shared" si="21"/>
        <v>0</v>
      </c>
      <c r="O267" s="223">
        <f t="shared" si="21"/>
        <v>0</v>
      </c>
      <c r="P267" s="223">
        <f t="shared" si="21"/>
        <v>0</v>
      </c>
      <c r="Q267" s="223">
        <f t="shared" si="21"/>
        <v>0</v>
      </c>
      <c r="R267" s="223">
        <f t="shared" si="21"/>
        <v>0</v>
      </c>
    </row>
    <row r="268" spans="1:18" hidden="1" outlineLevel="2" x14ac:dyDescent="0.25">
      <c r="A268" s="222" t="str">
        <f>'Usages industrie'!A18</f>
        <v>Usage industriel n°15</v>
      </c>
      <c r="B268" s="222" t="s">
        <v>41</v>
      </c>
      <c r="C268" s="222"/>
      <c r="D268" s="223">
        <f>IF(B$245&lt;&gt;"",IF(B$245='Usages industrie'!$K18,'Usages industrie'!J18,0),0)</f>
        <v>0</v>
      </c>
      <c r="E268" s="223">
        <f t="shared" si="21"/>
        <v>0</v>
      </c>
      <c r="F268" s="223">
        <f t="shared" si="21"/>
        <v>0</v>
      </c>
      <c r="G268" s="223">
        <f t="shared" si="21"/>
        <v>0</v>
      </c>
      <c r="H268" s="223">
        <f t="shared" si="21"/>
        <v>0</v>
      </c>
      <c r="I268" s="223">
        <f t="shared" si="21"/>
        <v>0</v>
      </c>
      <c r="J268" s="223">
        <f t="shared" si="21"/>
        <v>0</v>
      </c>
      <c r="K268" s="223">
        <f t="shared" si="21"/>
        <v>0</v>
      </c>
      <c r="L268" s="223">
        <f t="shared" si="21"/>
        <v>0</v>
      </c>
      <c r="M268" s="223">
        <f t="shared" si="21"/>
        <v>0</v>
      </c>
      <c r="N268" s="223">
        <f t="shared" si="21"/>
        <v>0</v>
      </c>
      <c r="O268" s="223">
        <f t="shared" si="21"/>
        <v>0</v>
      </c>
      <c r="P268" s="223">
        <f t="shared" si="21"/>
        <v>0</v>
      </c>
      <c r="Q268" s="223">
        <f t="shared" si="21"/>
        <v>0</v>
      </c>
      <c r="R268" s="223">
        <f t="shared" si="21"/>
        <v>0</v>
      </c>
    </row>
    <row r="269" spans="1:18" hidden="1" outlineLevel="2" x14ac:dyDescent="0.25">
      <c r="A269" s="222" t="str">
        <f>'Usages industrie'!A19</f>
        <v>Usage industriel n°16</v>
      </c>
      <c r="B269" s="222" t="s">
        <v>41</v>
      </c>
      <c r="C269" s="222"/>
      <c r="D269" s="223">
        <f>IF(B$245&lt;&gt;"",IF(B$245='Usages industrie'!$K19,'Usages industrie'!J19,0),0)</f>
        <v>0</v>
      </c>
      <c r="E269" s="223">
        <f t="shared" si="21"/>
        <v>0</v>
      </c>
      <c r="F269" s="223">
        <f t="shared" si="21"/>
        <v>0</v>
      </c>
      <c r="G269" s="223">
        <f t="shared" si="21"/>
        <v>0</v>
      </c>
      <c r="H269" s="223">
        <f t="shared" si="21"/>
        <v>0</v>
      </c>
      <c r="I269" s="223">
        <f t="shared" si="21"/>
        <v>0</v>
      </c>
      <c r="J269" s="223">
        <f t="shared" si="21"/>
        <v>0</v>
      </c>
      <c r="K269" s="223">
        <f t="shared" si="21"/>
        <v>0</v>
      </c>
      <c r="L269" s="223">
        <f t="shared" si="21"/>
        <v>0</v>
      </c>
      <c r="M269" s="223">
        <f t="shared" si="21"/>
        <v>0</v>
      </c>
      <c r="N269" s="223">
        <f t="shared" si="21"/>
        <v>0</v>
      </c>
      <c r="O269" s="223">
        <f t="shared" si="21"/>
        <v>0</v>
      </c>
      <c r="P269" s="223">
        <f t="shared" si="21"/>
        <v>0</v>
      </c>
      <c r="Q269" s="223">
        <f t="shared" si="21"/>
        <v>0</v>
      </c>
      <c r="R269" s="223">
        <f t="shared" si="21"/>
        <v>0</v>
      </c>
    </row>
    <row r="270" spans="1:18" hidden="1" outlineLevel="2" x14ac:dyDescent="0.25">
      <c r="A270" s="222" t="str">
        <f>'Usages industrie'!A20</f>
        <v>Usage industriel n°17</v>
      </c>
      <c r="B270" s="222" t="s">
        <v>41</v>
      </c>
      <c r="C270" s="222"/>
      <c r="D270" s="223">
        <f>IF(B$245&lt;&gt;"",IF(B$245='Usages industrie'!$K20,'Usages industrie'!J20,0),0)</f>
        <v>0</v>
      </c>
      <c r="E270" s="223">
        <f t="shared" si="21"/>
        <v>0</v>
      </c>
      <c r="F270" s="223">
        <f t="shared" si="21"/>
        <v>0</v>
      </c>
      <c r="G270" s="223">
        <f t="shared" si="21"/>
        <v>0</v>
      </c>
      <c r="H270" s="223">
        <f t="shared" si="21"/>
        <v>0</v>
      </c>
      <c r="I270" s="223">
        <f t="shared" si="21"/>
        <v>0</v>
      </c>
      <c r="J270" s="223">
        <f t="shared" si="21"/>
        <v>0</v>
      </c>
      <c r="K270" s="223">
        <f t="shared" si="21"/>
        <v>0</v>
      </c>
      <c r="L270" s="223">
        <f t="shared" si="21"/>
        <v>0</v>
      </c>
      <c r="M270" s="223">
        <f t="shared" si="21"/>
        <v>0</v>
      </c>
      <c r="N270" s="223">
        <f t="shared" si="21"/>
        <v>0</v>
      </c>
      <c r="O270" s="223">
        <f t="shared" si="21"/>
        <v>0</v>
      </c>
      <c r="P270" s="223">
        <f t="shared" si="21"/>
        <v>0</v>
      </c>
      <c r="Q270" s="223">
        <f t="shared" si="21"/>
        <v>0</v>
      </c>
      <c r="R270" s="223">
        <f t="shared" si="21"/>
        <v>0</v>
      </c>
    </row>
    <row r="271" spans="1:18" hidden="1" outlineLevel="2" x14ac:dyDescent="0.25">
      <c r="A271" s="222" t="str">
        <f>'Usages industrie'!A21</f>
        <v>Usage industriel n°18</v>
      </c>
      <c r="B271" s="222" t="s">
        <v>41</v>
      </c>
      <c r="C271" s="222"/>
      <c r="D271" s="223">
        <f>IF(B$245&lt;&gt;"",IF(B$245='Usages industrie'!$K21,'Usages industrie'!J21,0),0)</f>
        <v>0</v>
      </c>
      <c r="E271" s="223">
        <f t="shared" si="21"/>
        <v>0</v>
      </c>
      <c r="F271" s="223">
        <f t="shared" si="21"/>
        <v>0</v>
      </c>
      <c r="G271" s="223">
        <f t="shared" si="21"/>
        <v>0</v>
      </c>
      <c r="H271" s="223">
        <f t="shared" si="21"/>
        <v>0</v>
      </c>
      <c r="I271" s="223">
        <f t="shared" si="21"/>
        <v>0</v>
      </c>
      <c r="J271" s="223">
        <f t="shared" si="21"/>
        <v>0</v>
      </c>
      <c r="K271" s="223">
        <f t="shared" si="21"/>
        <v>0</v>
      </c>
      <c r="L271" s="223">
        <f t="shared" si="21"/>
        <v>0</v>
      </c>
      <c r="M271" s="223">
        <f t="shared" si="21"/>
        <v>0</v>
      </c>
      <c r="N271" s="223">
        <f t="shared" si="21"/>
        <v>0</v>
      </c>
      <c r="O271" s="223">
        <f t="shared" si="21"/>
        <v>0</v>
      </c>
      <c r="P271" s="223">
        <f t="shared" si="21"/>
        <v>0</v>
      </c>
      <c r="Q271" s="223">
        <f t="shared" si="21"/>
        <v>0</v>
      </c>
      <c r="R271" s="223">
        <f t="shared" si="21"/>
        <v>0</v>
      </c>
    </row>
    <row r="272" spans="1:18" hidden="1" outlineLevel="2" x14ac:dyDescent="0.25">
      <c r="A272" s="222" t="str">
        <f>'Usages industrie'!A22</f>
        <v>Usage industriel n°19</v>
      </c>
      <c r="B272" s="222" t="s">
        <v>41</v>
      </c>
      <c r="C272" s="222"/>
      <c r="D272" s="223">
        <f>IF(B$245&lt;&gt;"",IF(B$245='Usages industrie'!$K22,'Usages industrie'!J22,0),0)</f>
        <v>0</v>
      </c>
      <c r="E272" s="223">
        <f t="shared" si="21"/>
        <v>0</v>
      </c>
      <c r="F272" s="223">
        <f t="shared" si="21"/>
        <v>0</v>
      </c>
      <c r="G272" s="223">
        <f t="shared" si="21"/>
        <v>0</v>
      </c>
      <c r="H272" s="223">
        <f t="shared" si="21"/>
        <v>0</v>
      </c>
      <c r="I272" s="223">
        <f t="shared" si="21"/>
        <v>0</v>
      </c>
      <c r="J272" s="223">
        <f t="shared" si="21"/>
        <v>0</v>
      </c>
      <c r="K272" s="223">
        <f t="shared" si="21"/>
        <v>0</v>
      </c>
      <c r="L272" s="223">
        <f t="shared" si="21"/>
        <v>0</v>
      </c>
      <c r="M272" s="223">
        <f t="shared" si="21"/>
        <v>0</v>
      </c>
      <c r="N272" s="223">
        <f t="shared" si="21"/>
        <v>0</v>
      </c>
      <c r="O272" s="223">
        <f t="shared" si="21"/>
        <v>0</v>
      </c>
      <c r="P272" s="223">
        <f t="shared" si="21"/>
        <v>0</v>
      </c>
      <c r="Q272" s="223">
        <f t="shared" si="21"/>
        <v>0</v>
      </c>
      <c r="R272" s="223">
        <f t="shared" si="21"/>
        <v>0</v>
      </c>
    </row>
    <row r="273" spans="1:18" hidden="1" outlineLevel="2" x14ac:dyDescent="0.25">
      <c r="A273" s="222" t="str">
        <f>'Usages industrie'!A23</f>
        <v>Usage industriel n°20</v>
      </c>
      <c r="B273" s="222" t="s">
        <v>41</v>
      </c>
      <c r="C273" s="222"/>
      <c r="D273" s="223">
        <f>IF(B$245&lt;&gt;"",IF(B$245='Usages industrie'!$K23,'Usages industrie'!J23,0),0)</f>
        <v>0</v>
      </c>
      <c r="E273" s="223">
        <f t="shared" si="21"/>
        <v>0</v>
      </c>
      <c r="F273" s="223">
        <f t="shared" si="21"/>
        <v>0</v>
      </c>
      <c r="G273" s="223">
        <f t="shared" si="21"/>
        <v>0</v>
      </c>
      <c r="H273" s="223">
        <f t="shared" si="21"/>
        <v>0</v>
      </c>
      <c r="I273" s="223">
        <f t="shared" si="21"/>
        <v>0</v>
      </c>
      <c r="J273" s="223">
        <f t="shared" si="21"/>
        <v>0</v>
      </c>
      <c r="K273" s="223">
        <f t="shared" si="21"/>
        <v>0</v>
      </c>
      <c r="L273" s="223">
        <f t="shared" si="21"/>
        <v>0</v>
      </c>
      <c r="M273" s="223">
        <f t="shared" si="21"/>
        <v>0</v>
      </c>
      <c r="N273" s="223">
        <f t="shared" si="21"/>
        <v>0</v>
      </c>
      <c r="O273" s="223">
        <f t="shared" si="21"/>
        <v>0</v>
      </c>
      <c r="P273" s="223">
        <f t="shared" si="21"/>
        <v>0</v>
      </c>
      <c r="Q273" s="223">
        <f t="shared" si="21"/>
        <v>0</v>
      </c>
      <c r="R273" s="223">
        <f t="shared" si="21"/>
        <v>0</v>
      </c>
    </row>
    <row r="274" spans="1:18" hidden="1" outlineLevel="2" x14ac:dyDescent="0.25">
      <c r="A274" s="222" t="str">
        <f>'Usages industrie'!A24</f>
        <v>Usage industriel n°21</v>
      </c>
      <c r="B274" s="222" t="s">
        <v>41</v>
      </c>
      <c r="C274" s="222"/>
      <c r="D274" s="223">
        <f>IF(B$245&lt;&gt;"",IF(B$245='Usages industrie'!$K24,'Usages industrie'!J24,0),0)</f>
        <v>0</v>
      </c>
      <c r="E274" s="223">
        <f t="shared" ref="E274:R283" si="22">$D274</f>
        <v>0</v>
      </c>
      <c r="F274" s="223">
        <f t="shared" si="22"/>
        <v>0</v>
      </c>
      <c r="G274" s="223">
        <f t="shared" si="22"/>
        <v>0</v>
      </c>
      <c r="H274" s="223">
        <f t="shared" si="22"/>
        <v>0</v>
      </c>
      <c r="I274" s="223">
        <f t="shared" si="22"/>
        <v>0</v>
      </c>
      <c r="J274" s="223">
        <f t="shared" si="22"/>
        <v>0</v>
      </c>
      <c r="K274" s="223">
        <f t="shared" si="22"/>
        <v>0</v>
      </c>
      <c r="L274" s="223">
        <f t="shared" si="22"/>
        <v>0</v>
      </c>
      <c r="M274" s="223">
        <f t="shared" si="22"/>
        <v>0</v>
      </c>
      <c r="N274" s="223">
        <f t="shared" si="22"/>
        <v>0</v>
      </c>
      <c r="O274" s="223">
        <f t="shared" si="22"/>
        <v>0</v>
      </c>
      <c r="P274" s="223">
        <f t="shared" si="22"/>
        <v>0</v>
      </c>
      <c r="Q274" s="223">
        <f t="shared" si="22"/>
        <v>0</v>
      </c>
      <c r="R274" s="223">
        <f t="shared" si="22"/>
        <v>0</v>
      </c>
    </row>
    <row r="275" spans="1:18" hidden="1" outlineLevel="2" x14ac:dyDescent="0.25">
      <c r="A275" s="222" t="str">
        <f>'Usages industrie'!A25</f>
        <v>Usage industriel n°22</v>
      </c>
      <c r="B275" s="222" t="s">
        <v>41</v>
      </c>
      <c r="C275" s="222"/>
      <c r="D275" s="223">
        <f>IF(B$245&lt;&gt;"",IF(B$245='Usages industrie'!$K25,'Usages industrie'!J25,0),0)</f>
        <v>0</v>
      </c>
      <c r="E275" s="223">
        <f t="shared" si="22"/>
        <v>0</v>
      </c>
      <c r="F275" s="223">
        <f t="shared" si="22"/>
        <v>0</v>
      </c>
      <c r="G275" s="223">
        <f t="shared" si="22"/>
        <v>0</v>
      </c>
      <c r="H275" s="223">
        <f t="shared" si="22"/>
        <v>0</v>
      </c>
      <c r="I275" s="223">
        <f t="shared" si="22"/>
        <v>0</v>
      </c>
      <c r="J275" s="223">
        <f t="shared" si="22"/>
        <v>0</v>
      </c>
      <c r="K275" s="223">
        <f t="shared" si="22"/>
        <v>0</v>
      </c>
      <c r="L275" s="223">
        <f t="shared" si="22"/>
        <v>0</v>
      </c>
      <c r="M275" s="223">
        <f t="shared" si="22"/>
        <v>0</v>
      </c>
      <c r="N275" s="223">
        <f t="shared" si="22"/>
        <v>0</v>
      </c>
      <c r="O275" s="223">
        <f t="shared" si="22"/>
        <v>0</v>
      </c>
      <c r="P275" s="223">
        <f t="shared" si="22"/>
        <v>0</v>
      </c>
      <c r="Q275" s="223">
        <f t="shared" si="22"/>
        <v>0</v>
      </c>
      <c r="R275" s="223">
        <f t="shared" si="22"/>
        <v>0</v>
      </c>
    </row>
    <row r="276" spans="1:18" hidden="1" outlineLevel="2" x14ac:dyDescent="0.25">
      <c r="A276" s="222" t="str">
        <f>'Usages industrie'!A26</f>
        <v>Usage industriel n°23</v>
      </c>
      <c r="B276" s="222" t="s">
        <v>41</v>
      </c>
      <c r="C276" s="222"/>
      <c r="D276" s="223">
        <f>IF(B$245&lt;&gt;"",IF(B$245='Usages industrie'!$K26,'Usages industrie'!J26,0),0)</f>
        <v>0</v>
      </c>
      <c r="E276" s="223">
        <f t="shared" si="22"/>
        <v>0</v>
      </c>
      <c r="F276" s="223">
        <f t="shared" si="22"/>
        <v>0</v>
      </c>
      <c r="G276" s="223">
        <f t="shared" si="22"/>
        <v>0</v>
      </c>
      <c r="H276" s="223">
        <f t="shared" si="22"/>
        <v>0</v>
      </c>
      <c r="I276" s="223">
        <f t="shared" si="22"/>
        <v>0</v>
      </c>
      <c r="J276" s="223">
        <f t="shared" si="22"/>
        <v>0</v>
      </c>
      <c r="K276" s="223">
        <f t="shared" si="22"/>
        <v>0</v>
      </c>
      <c r="L276" s="223">
        <f t="shared" si="22"/>
        <v>0</v>
      </c>
      <c r="M276" s="223">
        <f t="shared" si="22"/>
        <v>0</v>
      </c>
      <c r="N276" s="223">
        <f t="shared" si="22"/>
        <v>0</v>
      </c>
      <c r="O276" s="223">
        <f t="shared" si="22"/>
        <v>0</v>
      </c>
      <c r="P276" s="223">
        <f t="shared" si="22"/>
        <v>0</v>
      </c>
      <c r="Q276" s="223">
        <f t="shared" si="22"/>
        <v>0</v>
      </c>
      <c r="R276" s="223">
        <f t="shared" si="22"/>
        <v>0</v>
      </c>
    </row>
    <row r="277" spans="1:18" hidden="1" outlineLevel="2" x14ac:dyDescent="0.25">
      <c r="A277" s="222" t="str">
        <f>'Usages industrie'!A27</f>
        <v>Usage industriel n°24</v>
      </c>
      <c r="B277" s="222" t="s">
        <v>41</v>
      </c>
      <c r="C277" s="222"/>
      <c r="D277" s="223">
        <f>IF(B$245&lt;&gt;"",IF(B$245='Usages industrie'!$K27,'Usages industrie'!J27,0),0)</f>
        <v>0</v>
      </c>
      <c r="E277" s="223">
        <f t="shared" si="22"/>
        <v>0</v>
      </c>
      <c r="F277" s="223">
        <f t="shared" si="22"/>
        <v>0</v>
      </c>
      <c r="G277" s="223">
        <f t="shared" si="22"/>
        <v>0</v>
      </c>
      <c r="H277" s="223">
        <f t="shared" si="22"/>
        <v>0</v>
      </c>
      <c r="I277" s="223">
        <f t="shared" si="22"/>
        <v>0</v>
      </c>
      <c r="J277" s="223">
        <f t="shared" si="22"/>
        <v>0</v>
      </c>
      <c r="K277" s="223">
        <f t="shared" si="22"/>
        <v>0</v>
      </c>
      <c r="L277" s="223">
        <f t="shared" si="22"/>
        <v>0</v>
      </c>
      <c r="M277" s="223">
        <f t="shared" si="22"/>
        <v>0</v>
      </c>
      <c r="N277" s="223">
        <f t="shared" si="22"/>
        <v>0</v>
      </c>
      <c r="O277" s="223">
        <f t="shared" si="22"/>
        <v>0</v>
      </c>
      <c r="P277" s="223">
        <f t="shared" si="22"/>
        <v>0</v>
      </c>
      <c r="Q277" s="223">
        <f t="shared" si="22"/>
        <v>0</v>
      </c>
      <c r="R277" s="223">
        <f t="shared" si="22"/>
        <v>0</v>
      </c>
    </row>
    <row r="278" spans="1:18" hidden="1" outlineLevel="2" x14ac:dyDescent="0.25">
      <c r="A278" s="222" t="str">
        <f>'Usages industrie'!A28</f>
        <v>Usage industriel n°25</v>
      </c>
      <c r="B278" s="222" t="s">
        <v>41</v>
      </c>
      <c r="C278" s="222"/>
      <c r="D278" s="223">
        <f>IF(B$245&lt;&gt;"",IF(B$245='Usages industrie'!$K28,'Usages industrie'!J28,0),0)</f>
        <v>0</v>
      </c>
      <c r="E278" s="223">
        <f t="shared" si="22"/>
        <v>0</v>
      </c>
      <c r="F278" s="223">
        <f t="shared" si="22"/>
        <v>0</v>
      </c>
      <c r="G278" s="223">
        <f t="shared" si="22"/>
        <v>0</v>
      </c>
      <c r="H278" s="223">
        <f t="shared" si="22"/>
        <v>0</v>
      </c>
      <c r="I278" s="223">
        <f t="shared" si="22"/>
        <v>0</v>
      </c>
      <c r="J278" s="223">
        <f t="shared" si="22"/>
        <v>0</v>
      </c>
      <c r="K278" s="223">
        <f t="shared" si="22"/>
        <v>0</v>
      </c>
      <c r="L278" s="223">
        <f t="shared" si="22"/>
        <v>0</v>
      </c>
      <c r="M278" s="223">
        <f t="shared" si="22"/>
        <v>0</v>
      </c>
      <c r="N278" s="223">
        <f t="shared" si="22"/>
        <v>0</v>
      </c>
      <c r="O278" s="223">
        <f t="shared" si="22"/>
        <v>0</v>
      </c>
      <c r="P278" s="223">
        <f t="shared" si="22"/>
        <v>0</v>
      </c>
      <c r="Q278" s="223">
        <f t="shared" si="22"/>
        <v>0</v>
      </c>
      <c r="R278" s="223">
        <f t="shared" si="22"/>
        <v>0</v>
      </c>
    </row>
    <row r="279" spans="1:18" hidden="1" outlineLevel="2" x14ac:dyDescent="0.25">
      <c r="A279" s="222" t="str">
        <f>'Usages industrie'!A29</f>
        <v>Usage industriel n°26</v>
      </c>
      <c r="B279" s="222" t="s">
        <v>41</v>
      </c>
      <c r="C279" s="222"/>
      <c r="D279" s="223">
        <f>IF(B$245&lt;&gt;"",IF(B$245='Usages industrie'!$K29,'Usages industrie'!J29,0),0)</f>
        <v>0</v>
      </c>
      <c r="E279" s="223">
        <f t="shared" si="22"/>
        <v>0</v>
      </c>
      <c r="F279" s="223">
        <f t="shared" si="22"/>
        <v>0</v>
      </c>
      <c r="G279" s="223">
        <f t="shared" si="22"/>
        <v>0</v>
      </c>
      <c r="H279" s="223">
        <f t="shared" si="22"/>
        <v>0</v>
      </c>
      <c r="I279" s="223">
        <f t="shared" si="22"/>
        <v>0</v>
      </c>
      <c r="J279" s="223">
        <f t="shared" si="22"/>
        <v>0</v>
      </c>
      <c r="K279" s="223">
        <f t="shared" si="22"/>
        <v>0</v>
      </c>
      <c r="L279" s="223">
        <f t="shared" si="22"/>
        <v>0</v>
      </c>
      <c r="M279" s="223">
        <f t="shared" si="22"/>
        <v>0</v>
      </c>
      <c r="N279" s="223">
        <f t="shared" si="22"/>
        <v>0</v>
      </c>
      <c r="O279" s="223">
        <f t="shared" si="22"/>
        <v>0</v>
      </c>
      <c r="P279" s="223">
        <f t="shared" si="22"/>
        <v>0</v>
      </c>
      <c r="Q279" s="223">
        <f t="shared" si="22"/>
        <v>0</v>
      </c>
      <c r="R279" s="223">
        <f t="shared" si="22"/>
        <v>0</v>
      </c>
    </row>
    <row r="280" spans="1:18" hidden="1" outlineLevel="2" x14ac:dyDescent="0.25">
      <c r="A280" s="222" t="str">
        <f>'Usages industrie'!A30</f>
        <v>Usage industriel n°27</v>
      </c>
      <c r="B280" s="222" t="s">
        <v>41</v>
      </c>
      <c r="C280" s="222"/>
      <c r="D280" s="223">
        <f>IF(B$245&lt;&gt;"",IF(B$245='Usages industrie'!$K30,'Usages industrie'!J30,0),0)</f>
        <v>0</v>
      </c>
      <c r="E280" s="223">
        <f t="shared" si="22"/>
        <v>0</v>
      </c>
      <c r="F280" s="223">
        <f t="shared" si="22"/>
        <v>0</v>
      </c>
      <c r="G280" s="223">
        <f t="shared" si="22"/>
        <v>0</v>
      </c>
      <c r="H280" s="223">
        <f t="shared" si="22"/>
        <v>0</v>
      </c>
      <c r="I280" s="223">
        <f t="shared" si="22"/>
        <v>0</v>
      </c>
      <c r="J280" s="223">
        <f t="shared" si="22"/>
        <v>0</v>
      </c>
      <c r="K280" s="223">
        <f t="shared" si="22"/>
        <v>0</v>
      </c>
      <c r="L280" s="223">
        <f t="shared" si="22"/>
        <v>0</v>
      </c>
      <c r="M280" s="223">
        <f t="shared" si="22"/>
        <v>0</v>
      </c>
      <c r="N280" s="223">
        <f t="shared" si="22"/>
        <v>0</v>
      </c>
      <c r="O280" s="223">
        <f t="shared" si="22"/>
        <v>0</v>
      </c>
      <c r="P280" s="223">
        <f t="shared" si="22"/>
        <v>0</v>
      </c>
      <c r="Q280" s="223">
        <f t="shared" si="22"/>
        <v>0</v>
      </c>
      <c r="R280" s="223">
        <f t="shared" si="22"/>
        <v>0</v>
      </c>
    </row>
    <row r="281" spans="1:18" hidden="1" outlineLevel="2" x14ac:dyDescent="0.25">
      <c r="A281" s="222" t="str">
        <f>'Usages industrie'!A31</f>
        <v>Usage industriel n°28</v>
      </c>
      <c r="B281" s="222" t="s">
        <v>41</v>
      </c>
      <c r="C281" s="222"/>
      <c r="D281" s="223">
        <f>IF(B$245&lt;&gt;"",IF(B$245='Usages industrie'!$K31,'Usages industrie'!J31,0),0)</f>
        <v>0</v>
      </c>
      <c r="E281" s="223">
        <f t="shared" si="22"/>
        <v>0</v>
      </c>
      <c r="F281" s="223">
        <f t="shared" si="22"/>
        <v>0</v>
      </c>
      <c r="G281" s="223">
        <f t="shared" si="22"/>
        <v>0</v>
      </c>
      <c r="H281" s="223">
        <f t="shared" si="22"/>
        <v>0</v>
      </c>
      <c r="I281" s="223">
        <f t="shared" si="22"/>
        <v>0</v>
      </c>
      <c r="J281" s="223">
        <f t="shared" si="22"/>
        <v>0</v>
      </c>
      <c r="K281" s="223">
        <f t="shared" si="22"/>
        <v>0</v>
      </c>
      <c r="L281" s="223">
        <f t="shared" si="22"/>
        <v>0</v>
      </c>
      <c r="M281" s="223">
        <f t="shared" si="22"/>
        <v>0</v>
      </c>
      <c r="N281" s="223">
        <f t="shared" si="22"/>
        <v>0</v>
      </c>
      <c r="O281" s="223">
        <f t="shared" si="22"/>
        <v>0</v>
      </c>
      <c r="P281" s="223">
        <f t="shared" si="22"/>
        <v>0</v>
      </c>
      <c r="Q281" s="223">
        <f t="shared" si="22"/>
        <v>0</v>
      </c>
      <c r="R281" s="223">
        <f t="shared" si="22"/>
        <v>0</v>
      </c>
    </row>
    <row r="282" spans="1:18" hidden="1" outlineLevel="2" x14ac:dyDescent="0.25">
      <c r="A282" s="222" t="str">
        <f>'Usages industrie'!A32</f>
        <v>Usage industriel n°29</v>
      </c>
      <c r="B282" s="222" t="s">
        <v>41</v>
      </c>
      <c r="C282" s="222"/>
      <c r="D282" s="223">
        <f>IF(B$245&lt;&gt;"",IF(B$245='Usages industrie'!$K32,'Usages industrie'!J32,0),0)</f>
        <v>0</v>
      </c>
      <c r="E282" s="223">
        <f t="shared" si="22"/>
        <v>0</v>
      </c>
      <c r="F282" s="223">
        <f t="shared" si="22"/>
        <v>0</v>
      </c>
      <c r="G282" s="223">
        <f t="shared" si="22"/>
        <v>0</v>
      </c>
      <c r="H282" s="223">
        <f t="shared" si="22"/>
        <v>0</v>
      </c>
      <c r="I282" s="223">
        <f t="shared" si="22"/>
        <v>0</v>
      </c>
      <c r="J282" s="223">
        <f t="shared" si="22"/>
        <v>0</v>
      </c>
      <c r="K282" s="223">
        <f t="shared" si="22"/>
        <v>0</v>
      </c>
      <c r="L282" s="223">
        <f t="shared" si="22"/>
        <v>0</v>
      </c>
      <c r="M282" s="223">
        <f t="shared" si="22"/>
        <v>0</v>
      </c>
      <c r="N282" s="223">
        <f t="shared" si="22"/>
        <v>0</v>
      </c>
      <c r="O282" s="223">
        <f t="shared" si="22"/>
        <v>0</v>
      </c>
      <c r="P282" s="223">
        <f t="shared" si="22"/>
        <v>0</v>
      </c>
      <c r="Q282" s="223">
        <f t="shared" si="22"/>
        <v>0</v>
      </c>
      <c r="R282" s="223">
        <f t="shared" si="22"/>
        <v>0</v>
      </c>
    </row>
    <row r="283" spans="1:18" hidden="1" outlineLevel="2" x14ac:dyDescent="0.25">
      <c r="A283" s="222" t="str">
        <f>'Usages industrie'!A33</f>
        <v>Usage industriel n°30</v>
      </c>
      <c r="B283" s="222" t="s">
        <v>41</v>
      </c>
      <c r="C283" s="222"/>
      <c r="D283" s="223">
        <f>IF(B$245&lt;&gt;"",IF(B$245='Usages industrie'!$K33,'Usages industrie'!J33,0),0)</f>
        <v>0</v>
      </c>
      <c r="E283" s="223">
        <f t="shared" si="22"/>
        <v>0</v>
      </c>
      <c r="F283" s="223">
        <f t="shared" si="22"/>
        <v>0</v>
      </c>
      <c r="G283" s="223">
        <f t="shared" si="22"/>
        <v>0</v>
      </c>
      <c r="H283" s="223">
        <f t="shared" si="22"/>
        <v>0</v>
      </c>
      <c r="I283" s="223">
        <f t="shared" si="22"/>
        <v>0</v>
      </c>
      <c r="J283" s="223">
        <f t="shared" si="22"/>
        <v>0</v>
      </c>
      <c r="K283" s="223">
        <f t="shared" si="22"/>
        <v>0</v>
      </c>
      <c r="L283" s="223">
        <f t="shared" si="22"/>
        <v>0</v>
      </c>
      <c r="M283" s="223">
        <f t="shared" si="22"/>
        <v>0</v>
      </c>
      <c r="N283" s="223">
        <f t="shared" si="22"/>
        <v>0</v>
      </c>
      <c r="O283" s="223">
        <f t="shared" si="22"/>
        <v>0</v>
      </c>
      <c r="P283" s="223">
        <f t="shared" si="22"/>
        <v>0</v>
      </c>
      <c r="Q283" s="223">
        <f t="shared" si="22"/>
        <v>0</v>
      </c>
      <c r="R283" s="223">
        <f t="shared" si="22"/>
        <v>0</v>
      </c>
    </row>
    <row r="284" spans="1:18" hidden="1" outlineLevel="2" x14ac:dyDescent="0.25">
      <c r="A284" s="222" t="str">
        <f>'Usages industrie'!A34</f>
        <v>Usage industriel n°31</v>
      </c>
      <c r="B284" s="222" t="s">
        <v>41</v>
      </c>
      <c r="C284" s="222"/>
      <c r="D284" s="223">
        <f>IF(B$245&lt;&gt;"",IF(B$245='Usages industrie'!$K34,'Usages industrie'!J34,0),0)</f>
        <v>0</v>
      </c>
      <c r="E284" s="223">
        <f t="shared" ref="E284:R293" si="23">$D284</f>
        <v>0</v>
      </c>
      <c r="F284" s="223">
        <f t="shared" si="23"/>
        <v>0</v>
      </c>
      <c r="G284" s="223">
        <f t="shared" si="23"/>
        <v>0</v>
      </c>
      <c r="H284" s="223">
        <f t="shared" si="23"/>
        <v>0</v>
      </c>
      <c r="I284" s="223">
        <f t="shared" si="23"/>
        <v>0</v>
      </c>
      <c r="J284" s="223">
        <f t="shared" si="23"/>
        <v>0</v>
      </c>
      <c r="K284" s="223">
        <f t="shared" si="23"/>
        <v>0</v>
      </c>
      <c r="L284" s="223">
        <f t="shared" si="23"/>
        <v>0</v>
      </c>
      <c r="M284" s="223">
        <f t="shared" si="23"/>
        <v>0</v>
      </c>
      <c r="N284" s="223">
        <f t="shared" si="23"/>
        <v>0</v>
      </c>
      <c r="O284" s="223">
        <f t="shared" si="23"/>
        <v>0</v>
      </c>
      <c r="P284" s="223">
        <f t="shared" si="23"/>
        <v>0</v>
      </c>
      <c r="Q284" s="223">
        <f t="shared" si="23"/>
        <v>0</v>
      </c>
      <c r="R284" s="223">
        <f t="shared" si="23"/>
        <v>0</v>
      </c>
    </row>
    <row r="285" spans="1:18" hidden="1" outlineLevel="2" x14ac:dyDescent="0.25">
      <c r="A285" s="222" t="str">
        <f>'Usages industrie'!A35</f>
        <v>Usage industriel n°32</v>
      </c>
      <c r="B285" s="222" t="s">
        <v>41</v>
      </c>
      <c r="C285" s="222"/>
      <c r="D285" s="223">
        <f>IF(B$245&lt;&gt;"",IF(B$245='Usages industrie'!$K35,'Usages industrie'!J35,0),0)</f>
        <v>0</v>
      </c>
      <c r="E285" s="223">
        <f t="shared" si="23"/>
        <v>0</v>
      </c>
      <c r="F285" s="223">
        <f t="shared" si="23"/>
        <v>0</v>
      </c>
      <c r="G285" s="223">
        <f t="shared" si="23"/>
        <v>0</v>
      </c>
      <c r="H285" s="223">
        <f t="shared" si="23"/>
        <v>0</v>
      </c>
      <c r="I285" s="223">
        <f t="shared" si="23"/>
        <v>0</v>
      </c>
      <c r="J285" s="223">
        <f t="shared" si="23"/>
        <v>0</v>
      </c>
      <c r="K285" s="223">
        <f t="shared" si="23"/>
        <v>0</v>
      </c>
      <c r="L285" s="223">
        <f t="shared" si="23"/>
        <v>0</v>
      </c>
      <c r="M285" s="223">
        <f t="shared" si="23"/>
        <v>0</v>
      </c>
      <c r="N285" s="223">
        <f t="shared" si="23"/>
        <v>0</v>
      </c>
      <c r="O285" s="223">
        <f t="shared" si="23"/>
        <v>0</v>
      </c>
      <c r="P285" s="223">
        <f t="shared" si="23"/>
        <v>0</v>
      </c>
      <c r="Q285" s="223">
        <f t="shared" si="23"/>
        <v>0</v>
      </c>
      <c r="R285" s="223">
        <f t="shared" si="23"/>
        <v>0</v>
      </c>
    </row>
    <row r="286" spans="1:18" hidden="1" outlineLevel="2" x14ac:dyDescent="0.25">
      <c r="A286" s="222" t="str">
        <f>'Usages industrie'!A36</f>
        <v>Usage industriel n°33</v>
      </c>
      <c r="B286" s="222" t="s">
        <v>41</v>
      </c>
      <c r="C286" s="222"/>
      <c r="D286" s="223">
        <f>IF(B$245&lt;&gt;"",IF(B$245='Usages industrie'!$K36,'Usages industrie'!J36,0),0)</f>
        <v>0</v>
      </c>
      <c r="E286" s="223">
        <f t="shared" si="23"/>
        <v>0</v>
      </c>
      <c r="F286" s="223">
        <f t="shared" si="23"/>
        <v>0</v>
      </c>
      <c r="G286" s="223">
        <f t="shared" si="23"/>
        <v>0</v>
      </c>
      <c r="H286" s="223">
        <f t="shared" si="23"/>
        <v>0</v>
      </c>
      <c r="I286" s="223">
        <f t="shared" si="23"/>
        <v>0</v>
      </c>
      <c r="J286" s="223">
        <f t="shared" si="23"/>
        <v>0</v>
      </c>
      <c r="K286" s="223">
        <f t="shared" si="23"/>
        <v>0</v>
      </c>
      <c r="L286" s="223">
        <f t="shared" si="23"/>
        <v>0</v>
      </c>
      <c r="M286" s="223">
        <f t="shared" si="23"/>
        <v>0</v>
      </c>
      <c r="N286" s="223">
        <f t="shared" si="23"/>
        <v>0</v>
      </c>
      <c r="O286" s="223">
        <f t="shared" si="23"/>
        <v>0</v>
      </c>
      <c r="P286" s="223">
        <f t="shared" si="23"/>
        <v>0</v>
      </c>
      <c r="Q286" s="223">
        <f t="shared" si="23"/>
        <v>0</v>
      </c>
      <c r="R286" s="223">
        <f t="shared" si="23"/>
        <v>0</v>
      </c>
    </row>
    <row r="287" spans="1:18" hidden="1" outlineLevel="2" x14ac:dyDescent="0.25">
      <c r="A287" s="222" t="str">
        <f>'Usages industrie'!A37</f>
        <v>Usage industriel n°34</v>
      </c>
      <c r="B287" s="222" t="s">
        <v>41</v>
      </c>
      <c r="C287" s="222"/>
      <c r="D287" s="223">
        <f>IF(B$245&lt;&gt;"",IF(B$245='Usages industrie'!$K37,'Usages industrie'!J37,0),0)</f>
        <v>0</v>
      </c>
      <c r="E287" s="223">
        <f t="shared" si="23"/>
        <v>0</v>
      </c>
      <c r="F287" s="223">
        <f t="shared" si="23"/>
        <v>0</v>
      </c>
      <c r="G287" s="223">
        <f t="shared" si="23"/>
        <v>0</v>
      </c>
      <c r="H287" s="223">
        <f t="shared" si="23"/>
        <v>0</v>
      </c>
      <c r="I287" s="223">
        <f t="shared" si="23"/>
        <v>0</v>
      </c>
      <c r="J287" s="223">
        <f t="shared" si="23"/>
        <v>0</v>
      </c>
      <c r="K287" s="223">
        <f t="shared" si="23"/>
        <v>0</v>
      </c>
      <c r="L287" s="223">
        <f t="shared" si="23"/>
        <v>0</v>
      </c>
      <c r="M287" s="223">
        <f t="shared" si="23"/>
        <v>0</v>
      </c>
      <c r="N287" s="223">
        <f t="shared" si="23"/>
        <v>0</v>
      </c>
      <c r="O287" s="223">
        <f t="shared" si="23"/>
        <v>0</v>
      </c>
      <c r="P287" s="223">
        <f t="shared" si="23"/>
        <v>0</v>
      </c>
      <c r="Q287" s="223">
        <f t="shared" si="23"/>
        <v>0</v>
      </c>
      <c r="R287" s="223">
        <f t="shared" si="23"/>
        <v>0</v>
      </c>
    </row>
    <row r="288" spans="1:18" hidden="1" outlineLevel="2" x14ac:dyDescent="0.25">
      <c r="A288" s="222" t="str">
        <f>'Usages industrie'!A38</f>
        <v>Usage industriel n°35</v>
      </c>
      <c r="B288" s="222" t="s">
        <v>41</v>
      </c>
      <c r="C288" s="222"/>
      <c r="D288" s="223">
        <f>IF(B$245&lt;&gt;"",IF(B$245='Usages industrie'!$K38,'Usages industrie'!J38,0),0)</f>
        <v>0</v>
      </c>
      <c r="E288" s="223">
        <f t="shared" si="23"/>
        <v>0</v>
      </c>
      <c r="F288" s="223">
        <f t="shared" si="23"/>
        <v>0</v>
      </c>
      <c r="G288" s="223">
        <f t="shared" si="23"/>
        <v>0</v>
      </c>
      <c r="H288" s="223">
        <f t="shared" si="23"/>
        <v>0</v>
      </c>
      <c r="I288" s="223">
        <f t="shared" si="23"/>
        <v>0</v>
      </c>
      <c r="J288" s="223">
        <f t="shared" si="23"/>
        <v>0</v>
      </c>
      <c r="K288" s="223">
        <f t="shared" si="23"/>
        <v>0</v>
      </c>
      <c r="L288" s="223">
        <f t="shared" si="23"/>
        <v>0</v>
      </c>
      <c r="M288" s="223">
        <f t="shared" si="23"/>
        <v>0</v>
      </c>
      <c r="N288" s="223">
        <f t="shared" si="23"/>
        <v>0</v>
      </c>
      <c r="O288" s="223">
        <f t="shared" si="23"/>
        <v>0</v>
      </c>
      <c r="P288" s="223">
        <f t="shared" si="23"/>
        <v>0</v>
      </c>
      <c r="Q288" s="223">
        <f t="shared" si="23"/>
        <v>0</v>
      </c>
      <c r="R288" s="223">
        <f t="shared" si="23"/>
        <v>0</v>
      </c>
    </row>
    <row r="289" spans="1:18" hidden="1" outlineLevel="2" x14ac:dyDescent="0.25">
      <c r="A289" s="222" t="str">
        <f>'Usages industrie'!A39</f>
        <v>Usage industriel n°36</v>
      </c>
      <c r="B289" s="222" t="s">
        <v>41</v>
      </c>
      <c r="C289" s="222"/>
      <c r="D289" s="223">
        <f>IF(B$245&lt;&gt;"",IF(B$245='Usages industrie'!$K39,'Usages industrie'!J39,0),0)</f>
        <v>0</v>
      </c>
      <c r="E289" s="223">
        <f t="shared" si="23"/>
        <v>0</v>
      </c>
      <c r="F289" s="223">
        <f t="shared" si="23"/>
        <v>0</v>
      </c>
      <c r="G289" s="223">
        <f t="shared" si="23"/>
        <v>0</v>
      </c>
      <c r="H289" s="223">
        <f t="shared" si="23"/>
        <v>0</v>
      </c>
      <c r="I289" s="223">
        <f t="shared" si="23"/>
        <v>0</v>
      </c>
      <c r="J289" s="223">
        <f t="shared" si="23"/>
        <v>0</v>
      </c>
      <c r="K289" s="223">
        <f t="shared" si="23"/>
        <v>0</v>
      </c>
      <c r="L289" s="223">
        <f t="shared" si="23"/>
        <v>0</v>
      </c>
      <c r="M289" s="223">
        <f t="shared" si="23"/>
        <v>0</v>
      </c>
      <c r="N289" s="223">
        <f t="shared" si="23"/>
        <v>0</v>
      </c>
      <c r="O289" s="223">
        <f t="shared" si="23"/>
        <v>0</v>
      </c>
      <c r="P289" s="223">
        <f t="shared" si="23"/>
        <v>0</v>
      </c>
      <c r="Q289" s="223">
        <f t="shared" si="23"/>
        <v>0</v>
      </c>
      <c r="R289" s="223">
        <f t="shared" si="23"/>
        <v>0</v>
      </c>
    </row>
    <row r="290" spans="1:18" hidden="1" outlineLevel="2" x14ac:dyDescent="0.25">
      <c r="A290" s="222" t="str">
        <f>'Usages industrie'!A40</f>
        <v>Usage industriel n°37</v>
      </c>
      <c r="B290" s="222" t="s">
        <v>41</v>
      </c>
      <c r="C290" s="222"/>
      <c r="D290" s="223">
        <f>IF(B$245&lt;&gt;"",IF(B$245='Usages industrie'!$K40,'Usages industrie'!J40,0),0)</f>
        <v>0</v>
      </c>
      <c r="E290" s="223">
        <f t="shared" si="23"/>
        <v>0</v>
      </c>
      <c r="F290" s="223">
        <f t="shared" si="23"/>
        <v>0</v>
      </c>
      <c r="G290" s="223">
        <f t="shared" si="23"/>
        <v>0</v>
      </c>
      <c r="H290" s="223">
        <f t="shared" si="23"/>
        <v>0</v>
      </c>
      <c r="I290" s="223">
        <f t="shared" si="23"/>
        <v>0</v>
      </c>
      <c r="J290" s="223">
        <f t="shared" si="23"/>
        <v>0</v>
      </c>
      <c r="K290" s="223">
        <f t="shared" si="23"/>
        <v>0</v>
      </c>
      <c r="L290" s="223">
        <f t="shared" si="23"/>
        <v>0</v>
      </c>
      <c r="M290" s="223">
        <f t="shared" si="23"/>
        <v>0</v>
      </c>
      <c r="N290" s="223">
        <f t="shared" si="23"/>
        <v>0</v>
      </c>
      <c r="O290" s="223">
        <f t="shared" si="23"/>
        <v>0</v>
      </c>
      <c r="P290" s="223">
        <f t="shared" si="23"/>
        <v>0</v>
      </c>
      <c r="Q290" s="223">
        <f t="shared" si="23"/>
        <v>0</v>
      </c>
      <c r="R290" s="223">
        <f t="shared" si="23"/>
        <v>0</v>
      </c>
    </row>
    <row r="291" spans="1:18" hidden="1" outlineLevel="2" x14ac:dyDescent="0.25">
      <c r="A291" s="222" t="str">
        <f>'Usages industrie'!A41</f>
        <v>Usage industriel n°38</v>
      </c>
      <c r="B291" s="222" t="s">
        <v>41</v>
      </c>
      <c r="C291" s="222"/>
      <c r="D291" s="223">
        <f>IF(B$245&lt;&gt;"",IF(B$245='Usages industrie'!$K41,'Usages industrie'!J41,0),0)</f>
        <v>0</v>
      </c>
      <c r="E291" s="223">
        <f t="shared" si="23"/>
        <v>0</v>
      </c>
      <c r="F291" s="223">
        <f t="shared" si="23"/>
        <v>0</v>
      </c>
      <c r="G291" s="223">
        <f t="shared" si="23"/>
        <v>0</v>
      </c>
      <c r="H291" s="223">
        <f t="shared" si="23"/>
        <v>0</v>
      </c>
      <c r="I291" s="223">
        <f t="shared" si="23"/>
        <v>0</v>
      </c>
      <c r="J291" s="223">
        <f t="shared" si="23"/>
        <v>0</v>
      </c>
      <c r="K291" s="223">
        <f t="shared" si="23"/>
        <v>0</v>
      </c>
      <c r="L291" s="223">
        <f t="shared" si="23"/>
        <v>0</v>
      </c>
      <c r="M291" s="223">
        <f t="shared" si="23"/>
        <v>0</v>
      </c>
      <c r="N291" s="223">
        <f t="shared" si="23"/>
        <v>0</v>
      </c>
      <c r="O291" s="223">
        <f t="shared" si="23"/>
        <v>0</v>
      </c>
      <c r="P291" s="223">
        <f t="shared" si="23"/>
        <v>0</v>
      </c>
      <c r="Q291" s="223">
        <f t="shared" si="23"/>
        <v>0</v>
      </c>
      <c r="R291" s="223">
        <f t="shared" si="23"/>
        <v>0</v>
      </c>
    </row>
    <row r="292" spans="1:18" hidden="1" outlineLevel="2" x14ac:dyDescent="0.25">
      <c r="A292" s="222" t="str">
        <f>'Usages industrie'!A42</f>
        <v>Usage industriel n°39</v>
      </c>
      <c r="B292" s="222" t="s">
        <v>41</v>
      </c>
      <c r="C292" s="222"/>
      <c r="D292" s="223">
        <f>IF(B$245&lt;&gt;"",IF(B$245='Usages industrie'!$K42,'Usages industrie'!J42,0),0)</f>
        <v>0</v>
      </c>
      <c r="E292" s="223">
        <f t="shared" si="23"/>
        <v>0</v>
      </c>
      <c r="F292" s="223">
        <f t="shared" si="23"/>
        <v>0</v>
      </c>
      <c r="G292" s="223">
        <f t="shared" si="23"/>
        <v>0</v>
      </c>
      <c r="H292" s="223">
        <f t="shared" si="23"/>
        <v>0</v>
      </c>
      <c r="I292" s="223">
        <f t="shared" si="23"/>
        <v>0</v>
      </c>
      <c r="J292" s="223">
        <f t="shared" si="23"/>
        <v>0</v>
      </c>
      <c r="K292" s="223">
        <f t="shared" si="23"/>
        <v>0</v>
      </c>
      <c r="L292" s="223">
        <f t="shared" si="23"/>
        <v>0</v>
      </c>
      <c r="M292" s="223">
        <f t="shared" si="23"/>
        <v>0</v>
      </c>
      <c r="N292" s="223">
        <f t="shared" si="23"/>
        <v>0</v>
      </c>
      <c r="O292" s="223">
        <f t="shared" si="23"/>
        <v>0</v>
      </c>
      <c r="P292" s="223">
        <f t="shared" si="23"/>
        <v>0</v>
      </c>
      <c r="Q292" s="223">
        <f t="shared" si="23"/>
        <v>0</v>
      </c>
      <c r="R292" s="223">
        <f t="shared" si="23"/>
        <v>0</v>
      </c>
    </row>
    <row r="293" spans="1:18" hidden="1" outlineLevel="2" x14ac:dyDescent="0.25">
      <c r="A293" s="222" t="str">
        <f>'Usages industrie'!A43</f>
        <v>Usage industriel n°40</v>
      </c>
      <c r="B293" s="222" t="s">
        <v>41</v>
      </c>
      <c r="C293" s="222"/>
      <c r="D293" s="223">
        <f>IF(B$245&lt;&gt;"",IF(B$245='Usages industrie'!$K43,'Usages industrie'!J43,0),0)</f>
        <v>0</v>
      </c>
      <c r="E293" s="223">
        <f t="shared" si="23"/>
        <v>0</v>
      </c>
      <c r="F293" s="223">
        <f t="shared" si="23"/>
        <v>0</v>
      </c>
      <c r="G293" s="223">
        <f t="shared" si="23"/>
        <v>0</v>
      </c>
      <c r="H293" s="223">
        <f t="shared" si="23"/>
        <v>0</v>
      </c>
      <c r="I293" s="223">
        <f t="shared" si="23"/>
        <v>0</v>
      </c>
      <c r="J293" s="223">
        <f t="shared" si="23"/>
        <v>0</v>
      </c>
      <c r="K293" s="223">
        <f t="shared" si="23"/>
        <v>0</v>
      </c>
      <c r="L293" s="223">
        <f t="shared" si="23"/>
        <v>0</v>
      </c>
      <c r="M293" s="223">
        <f t="shared" si="23"/>
        <v>0</v>
      </c>
      <c r="N293" s="223">
        <f t="shared" si="23"/>
        <v>0</v>
      </c>
      <c r="O293" s="223">
        <f t="shared" si="23"/>
        <v>0</v>
      </c>
      <c r="P293" s="223">
        <f t="shared" si="23"/>
        <v>0</v>
      </c>
      <c r="Q293" s="223">
        <f t="shared" si="23"/>
        <v>0</v>
      </c>
      <c r="R293" s="223">
        <f t="shared" si="23"/>
        <v>0</v>
      </c>
    </row>
    <row r="294" spans="1:18" hidden="1" outlineLevel="2" x14ac:dyDescent="0.25">
      <c r="A294" s="222" t="str">
        <f>'Usages industrie'!A44</f>
        <v>Usage industriel n°41</v>
      </c>
      <c r="B294" s="222" t="s">
        <v>41</v>
      </c>
      <c r="C294" s="222"/>
      <c r="D294" s="223">
        <f>IF(B$245&lt;&gt;"",IF(B$245='Usages industrie'!$K44,'Usages industrie'!J44,0),0)</f>
        <v>0</v>
      </c>
      <c r="E294" s="223">
        <f t="shared" ref="E294:R303" si="24">$D294</f>
        <v>0</v>
      </c>
      <c r="F294" s="223">
        <f t="shared" si="24"/>
        <v>0</v>
      </c>
      <c r="G294" s="223">
        <f t="shared" si="24"/>
        <v>0</v>
      </c>
      <c r="H294" s="223">
        <f t="shared" si="24"/>
        <v>0</v>
      </c>
      <c r="I294" s="223">
        <f t="shared" si="24"/>
        <v>0</v>
      </c>
      <c r="J294" s="223">
        <f t="shared" si="24"/>
        <v>0</v>
      </c>
      <c r="K294" s="223">
        <f t="shared" si="24"/>
        <v>0</v>
      </c>
      <c r="L294" s="223">
        <f t="shared" si="24"/>
        <v>0</v>
      </c>
      <c r="M294" s="223">
        <f t="shared" si="24"/>
        <v>0</v>
      </c>
      <c r="N294" s="223">
        <f t="shared" si="24"/>
        <v>0</v>
      </c>
      <c r="O294" s="223">
        <f t="shared" si="24"/>
        <v>0</v>
      </c>
      <c r="P294" s="223">
        <f t="shared" si="24"/>
        <v>0</v>
      </c>
      <c r="Q294" s="223">
        <f t="shared" si="24"/>
        <v>0</v>
      </c>
      <c r="R294" s="223">
        <f t="shared" si="24"/>
        <v>0</v>
      </c>
    </row>
    <row r="295" spans="1:18" hidden="1" outlineLevel="2" x14ac:dyDescent="0.25">
      <c r="A295" s="222" t="str">
        <f>'Usages industrie'!A45</f>
        <v>Usage industriel n°42</v>
      </c>
      <c r="B295" s="222" t="s">
        <v>41</v>
      </c>
      <c r="C295" s="222"/>
      <c r="D295" s="223">
        <f>IF(B$245&lt;&gt;"",IF(B$245='Usages industrie'!$K45,'Usages industrie'!J45,0),0)</f>
        <v>0</v>
      </c>
      <c r="E295" s="223">
        <f t="shared" si="24"/>
        <v>0</v>
      </c>
      <c r="F295" s="223">
        <f t="shared" si="24"/>
        <v>0</v>
      </c>
      <c r="G295" s="223">
        <f t="shared" si="24"/>
        <v>0</v>
      </c>
      <c r="H295" s="223">
        <f t="shared" si="24"/>
        <v>0</v>
      </c>
      <c r="I295" s="223">
        <f t="shared" si="24"/>
        <v>0</v>
      </c>
      <c r="J295" s="223">
        <f t="shared" si="24"/>
        <v>0</v>
      </c>
      <c r="K295" s="223">
        <f t="shared" si="24"/>
        <v>0</v>
      </c>
      <c r="L295" s="223">
        <f t="shared" si="24"/>
        <v>0</v>
      </c>
      <c r="M295" s="223">
        <f t="shared" si="24"/>
        <v>0</v>
      </c>
      <c r="N295" s="223">
        <f t="shared" si="24"/>
        <v>0</v>
      </c>
      <c r="O295" s="223">
        <f t="shared" si="24"/>
        <v>0</v>
      </c>
      <c r="P295" s="223">
        <f t="shared" si="24"/>
        <v>0</v>
      </c>
      <c r="Q295" s="223">
        <f t="shared" si="24"/>
        <v>0</v>
      </c>
      <c r="R295" s="223">
        <f t="shared" si="24"/>
        <v>0</v>
      </c>
    </row>
    <row r="296" spans="1:18" hidden="1" outlineLevel="2" x14ac:dyDescent="0.25">
      <c r="A296" s="222" t="str">
        <f>'Usages industrie'!A46</f>
        <v>Usage industriel n°43</v>
      </c>
      <c r="B296" s="222" t="s">
        <v>41</v>
      </c>
      <c r="C296" s="222"/>
      <c r="D296" s="223">
        <f>IF(B$245&lt;&gt;"",IF(B$245='Usages industrie'!$K46,'Usages industrie'!J46,0),0)</f>
        <v>0</v>
      </c>
      <c r="E296" s="223">
        <f t="shared" si="24"/>
        <v>0</v>
      </c>
      <c r="F296" s="223">
        <f t="shared" si="24"/>
        <v>0</v>
      </c>
      <c r="G296" s="223">
        <f t="shared" si="24"/>
        <v>0</v>
      </c>
      <c r="H296" s="223">
        <f t="shared" si="24"/>
        <v>0</v>
      </c>
      <c r="I296" s="223">
        <f t="shared" si="24"/>
        <v>0</v>
      </c>
      <c r="J296" s="223">
        <f t="shared" si="24"/>
        <v>0</v>
      </c>
      <c r="K296" s="223">
        <f t="shared" si="24"/>
        <v>0</v>
      </c>
      <c r="L296" s="223">
        <f t="shared" si="24"/>
        <v>0</v>
      </c>
      <c r="M296" s="223">
        <f t="shared" si="24"/>
        <v>0</v>
      </c>
      <c r="N296" s="223">
        <f t="shared" si="24"/>
        <v>0</v>
      </c>
      <c r="O296" s="223">
        <f t="shared" si="24"/>
        <v>0</v>
      </c>
      <c r="P296" s="223">
        <f t="shared" si="24"/>
        <v>0</v>
      </c>
      <c r="Q296" s="223">
        <f t="shared" si="24"/>
        <v>0</v>
      </c>
      <c r="R296" s="223">
        <f t="shared" si="24"/>
        <v>0</v>
      </c>
    </row>
    <row r="297" spans="1:18" hidden="1" outlineLevel="2" x14ac:dyDescent="0.25">
      <c r="A297" s="222" t="str">
        <f>'Usages industrie'!A47</f>
        <v>Usage industriel n°44</v>
      </c>
      <c r="B297" s="222" t="s">
        <v>41</v>
      </c>
      <c r="C297" s="222"/>
      <c r="D297" s="223">
        <f>IF(B$245&lt;&gt;"",IF(B$245='Usages industrie'!$K47,'Usages industrie'!J47,0),0)</f>
        <v>0</v>
      </c>
      <c r="E297" s="223">
        <f t="shared" si="24"/>
        <v>0</v>
      </c>
      <c r="F297" s="223">
        <f t="shared" si="24"/>
        <v>0</v>
      </c>
      <c r="G297" s="223">
        <f t="shared" si="24"/>
        <v>0</v>
      </c>
      <c r="H297" s="223">
        <f t="shared" si="24"/>
        <v>0</v>
      </c>
      <c r="I297" s="223">
        <f t="shared" si="24"/>
        <v>0</v>
      </c>
      <c r="J297" s="223">
        <f t="shared" si="24"/>
        <v>0</v>
      </c>
      <c r="K297" s="223">
        <f t="shared" si="24"/>
        <v>0</v>
      </c>
      <c r="L297" s="223">
        <f t="shared" si="24"/>
        <v>0</v>
      </c>
      <c r="M297" s="223">
        <f t="shared" si="24"/>
        <v>0</v>
      </c>
      <c r="N297" s="223">
        <f t="shared" si="24"/>
        <v>0</v>
      </c>
      <c r="O297" s="223">
        <f t="shared" si="24"/>
        <v>0</v>
      </c>
      <c r="P297" s="223">
        <f t="shared" si="24"/>
        <v>0</v>
      </c>
      <c r="Q297" s="223">
        <f t="shared" si="24"/>
        <v>0</v>
      </c>
      <c r="R297" s="223">
        <f t="shared" si="24"/>
        <v>0</v>
      </c>
    </row>
    <row r="298" spans="1:18" hidden="1" outlineLevel="2" x14ac:dyDescent="0.25">
      <c r="A298" s="222" t="str">
        <f>'Usages industrie'!A48</f>
        <v>Usage industriel n°45</v>
      </c>
      <c r="B298" s="222" t="s">
        <v>41</v>
      </c>
      <c r="C298" s="222"/>
      <c r="D298" s="223">
        <f>IF(B$245&lt;&gt;"",IF(B$245='Usages industrie'!$K48,'Usages industrie'!J48,0),0)</f>
        <v>0</v>
      </c>
      <c r="E298" s="223">
        <f t="shared" si="24"/>
        <v>0</v>
      </c>
      <c r="F298" s="223">
        <f t="shared" si="24"/>
        <v>0</v>
      </c>
      <c r="G298" s="223">
        <f t="shared" si="24"/>
        <v>0</v>
      </c>
      <c r="H298" s="223">
        <f t="shared" si="24"/>
        <v>0</v>
      </c>
      <c r="I298" s="223">
        <f t="shared" si="24"/>
        <v>0</v>
      </c>
      <c r="J298" s="223">
        <f t="shared" si="24"/>
        <v>0</v>
      </c>
      <c r="K298" s="223">
        <f t="shared" si="24"/>
        <v>0</v>
      </c>
      <c r="L298" s="223">
        <f t="shared" si="24"/>
        <v>0</v>
      </c>
      <c r="M298" s="223">
        <f t="shared" si="24"/>
        <v>0</v>
      </c>
      <c r="N298" s="223">
        <f t="shared" si="24"/>
        <v>0</v>
      </c>
      <c r="O298" s="223">
        <f t="shared" si="24"/>
        <v>0</v>
      </c>
      <c r="P298" s="223">
        <f t="shared" si="24"/>
        <v>0</v>
      </c>
      <c r="Q298" s="223">
        <f t="shared" si="24"/>
        <v>0</v>
      </c>
      <c r="R298" s="223">
        <f t="shared" si="24"/>
        <v>0</v>
      </c>
    </row>
    <row r="299" spans="1:18" hidden="1" outlineLevel="2" x14ac:dyDescent="0.25">
      <c r="A299" s="222" t="str">
        <f>'Usages industrie'!A49</f>
        <v>Usage industriel n°46</v>
      </c>
      <c r="B299" s="222" t="s">
        <v>41</v>
      </c>
      <c r="C299" s="222"/>
      <c r="D299" s="223">
        <f>IF(B$245&lt;&gt;"",IF(B$245='Usages industrie'!$K49,'Usages industrie'!J49,0),0)</f>
        <v>0</v>
      </c>
      <c r="E299" s="223">
        <f t="shared" si="24"/>
        <v>0</v>
      </c>
      <c r="F299" s="223">
        <f t="shared" si="24"/>
        <v>0</v>
      </c>
      <c r="G299" s="223">
        <f t="shared" si="24"/>
        <v>0</v>
      </c>
      <c r="H299" s="223">
        <f t="shared" si="24"/>
        <v>0</v>
      </c>
      <c r="I299" s="223">
        <f t="shared" si="24"/>
        <v>0</v>
      </c>
      <c r="J299" s="223">
        <f t="shared" si="24"/>
        <v>0</v>
      </c>
      <c r="K299" s="223">
        <f t="shared" si="24"/>
        <v>0</v>
      </c>
      <c r="L299" s="223">
        <f t="shared" si="24"/>
        <v>0</v>
      </c>
      <c r="M299" s="223">
        <f t="shared" si="24"/>
        <v>0</v>
      </c>
      <c r="N299" s="223">
        <f t="shared" si="24"/>
        <v>0</v>
      </c>
      <c r="O299" s="223">
        <f t="shared" si="24"/>
        <v>0</v>
      </c>
      <c r="P299" s="223">
        <f t="shared" si="24"/>
        <v>0</v>
      </c>
      <c r="Q299" s="223">
        <f t="shared" si="24"/>
        <v>0</v>
      </c>
      <c r="R299" s="223">
        <f t="shared" si="24"/>
        <v>0</v>
      </c>
    </row>
    <row r="300" spans="1:18" hidden="1" outlineLevel="2" x14ac:dyDescent="0.25">
      <c r="A300" s="222" t="str">
        <f>'Usages industrie'!A50</f>
        <v>Usage industriel n°47</v>
      </c>
      <c r="B300" s="222" t="s">
        <v>41</v>
      </c>
      <c r="C300" s="222"/>
      <c r="D300" s="223">
        <f>IF(B$245&lt;&gt;"",IF(B$245='Usages industrie'!$K50,'Usages industrie'!J50,0),0)</f>
        <v>0</v>
      </c>
      <c r="E300" s="223">
        <f t="shared" si="24"/>
        <v>0</v>
      </c>
      <c r="F300" s="223">
        <f t="shared" si="24"/>
        <v>0</v>
      </c>
      <c r="G300" s="223">
        <f t="shared" si="24"/>
        <v>0</v>
      </c>
      <c r="H300" s="223">
        <f t="shared" si="24"/>
        <v>0</v>
      </c>
      <c r="I300" s="223">
        <f t="shared" si="24"/>
        <v>0</v>
      </c>
      <c r="J300" s="223">
        <f t="shared" si="24"/>
        <v>0</v>
      </c>
      <c r="K300" s="223">
        <f t="shared" si="24"/>
        <v>0</v>
      </c>
      <c r="L300" s="223">
        <f t="shared" si="24"/>
        <v>0</v>
      </c>
      <c r="M300" s="223">
        <f t="shared" si="24"/>
        <v>0</v>
      </c>
      <c r="N300" s="223">
        <f t="shared" si="24"/>
        <v>0</v>
      </c>
      <c r="O300" s="223">
        <f t="shared" si="24"/>
        <v>0</v>
      </c>
      <c r="P300" s="223">
        <f t="shared" si="24"/>
        <v>0</v>
      </c>
      <c r="Q300" s="223">
        <f t="shared" si="24"/>
        <v>0</v>
      </c>
      <c r="R300" s="223">
        <f t="shared" si="24"/>
        <v>0</v>
      </c>
    </row>
    <row r="301" spans="1:18" hidden="1" outlineLevel="2" x14ac:dyDescent="0.25">
      <c r="A301" s="222" t="str">
        <f>'Usages industrie'!A51</f>
        <v>Usage industriel n°48</v>
      </c>
      <c r="B301" s="222" t="s">
        <v>41</v>
      </c>
      <c r="C301" s="222"/>
      <c r="D301" s="223">
        <f>IF(B$245&lt;&gt;"",IF(B$245='Usages industrie'!$K51,'Usages industrie'!J51,0),0)</f>
        <v>0</v>
      </c>
      <c r="E301" s="223">
        <f t="shared" si="24"/>
        <v>0</v>
      </c>
      <c r="F301" s="223">
        <f t="shared" si="24"/>
        <v>0</v>
      </c>
      <c r="G301" s="223">
        <f t="shared" si="24"/>
        <v>0</v>
      </c>
      <c r="H301" s="223">
        <f t="shared" si="24"/>
        <v>0</v>
      </c>
      <c r="I301" s="223">
        <f t="shared" si="24"/>
        <v>0</v>
      </c>
      <c r="J301" s="223">
        <f t="shared" si="24"/>
        <v>0</v>
      </c>
      <c r="K301" s="223">
        <f t="shared" si="24"/>
        <v>0</v>
      </c>
      <c r="L301" s="223">
        <f t="shared" si="24"/>
        <v>0</v>
      </c>
      <c r="M301" s="223">
        <f t="shared" si="24"/>
        <v>0</v>
      </c>
      <c r="N301" s="223">
        <f t="shared" si="24"/>
        <v>0</v>
      </c>
      <c r="O301" s="223">
        <f t="shared" si="24"/>
        <v>0</v>
      </c>
      <c r="P301" s="223">
        <f t="shared" si="24"/>
        <v>0</v>
      </c>
      <c r="Q301" s="223">
        <f t="shared" si="24"/>
        <v>0</v>
      </c>
      <c r="R301" s="223">
        <f t="shared" si="24"/>
        <v>0</v>
      </c>
    </row>
    <row r="302" spans="1:18" hidden="1" outlineLevel="2" x14ac:dyDescent="0.25">
      <c r="A302" s="222" t="str">
        <f>'Usages industrie'!A52</f>
        <v>Usage industriel n°49</v>
      </c>
      <c r="B302" s="222" t="s">
        <v>41</v>
      </c>
      <c r="C302" s="222"/>
      <c r="D302" s="223">
        <f>IF(B$245&lt;&gt;"",IF(B$245='Usages industrie'!$K52,'Usages industrie'!J52,0),0)</f>
        <v>0</v>
      </c>
      <c r="E302" s="223">
        <f t="shared" si="24"/>
        <v>0</v>
      </c>
      <c r="F302" s="223">
        <f t="shared" si="24"/>
        <v>0</v>
      </c>
      <c r="G302" s="223">
        <f t="shared" si="24"/>
        <v>0</v>
      </c>
      <c r="H302" s="223">
        <f t="shared" si="24"/>
        <v>0</v>
      </c>
      <c r="I302" s="223">
        <f t="shared" si="24"/>
        <v>0</v>
      </c>
      <c r="J302" s="223">
        <f t="shared" si="24"/>
        <v>0</v>
      </c>
      <c r="K302" s="223">
        <f t="shared" si="24"/>
        <v>0</v>
      </c>
      <c r="L302" s="223">
        <f t="shared" si="24"/>
        <v>0</v>
      </c>
      <c r="M302" s="223">
        <f t="shared" si="24"/>
        <v>0</v>
      </c>
      <c r="N302" s="223">
        <f t="shared" si="24"/>
        <v>0</v>
      </c>
      <c r="O302" s="223">
        <f t="shared" si="24"/>
        <v>0</v>
      </c>
      <c r="P302" s="223">
        <f t="shared" si="24"/>
        <v>0</v>
      </c>
      <c r="Q302" s="223">
        <f t="shared" si="24"/>
        <v>0</v>
      </c>
      <c r="R302" s="223">
        <f t="shared" si="24"/>
        <v>0</v>
      </c>
    </row>
    <row r="303" spans="1:18" hidden="1" outlineLevel="2" x14ac:dyDescent="0.25">
      <c r="A303" s="222" t="str">
        <f>'Usages industrie'!A53</f>
        <v>Usage industriel n°50</v>
      </c>
      <c r="B303" s="222" t="s">
        <v>41</v>
      </c>
      <c r="C303" s="222"/>
      <c r="D303" s="223">
        <f>IF(B$245&lt;&gt;"",IF(B$245='Usages industrie'!$K53,'Usages industrie'!J53,0),0)</f>
        <v>0</v>
      </c>
      <c r="E303" s="223">
        <f t="shared" si="24"/>
        <v>0</v>
      </c>
      <c r="F303" s="223">
        <f t="shared" si="24"/>
        <v>0</v>
      </c>
      <c r="G303" s="223">
        <f t="shared" si="24"/>
        <v>0</v>
      </c>
      <c r="H303" s="223">
        <f t="shared" si="24"/>
        <v>0</v>
      </c>
      <c r="I303" s="223">
        <f t="shared" si="24"/>
        <v>0</v>
      </c>
      <c r="J303" s="223">
        <f t="shared" si="24"/>
        <v>0</v>
      </c>
      <c r="K303" s="223">
        <f t="shared" si="24"/>
        <v>0</v>
      </c>
      <c r="L303" s="223">
        <f t="shared" si="24"/>
        <v>0</v>
      </c>
      <c r="M303" s="223">
        <f t="shared" si="24"/>
        <v>0</v>
      </c>
      <c r="N303" s="223">
        <f t="shared" si="24"/>
        <v>0</v>
      </c>
      <c r="O303" s="223">
        <f t="shared" si="24"/>
        <v>0</v>
      </c>
      <c r="P303" s="223">
        <f t="shared" si="24"/>
        <v>0</v>
      </c>
      <c r="Q303" s="223">
        <f t="shared" si="24"/>
        <v>0</v>
      </c>
      <c r="R303" s="223">
        <f t="shared" si="24"/>
        <v>0</v>
      </c>
    </row>
    <row r="304" spans="1:18" hidden="1" outlineLevel="1" collapsed="1" x14ac:dyDescent="0.25">
      <c r="A304" s="222" t="s">
        <v>649</v>
      </c>
      <c r="B304" s="222"/>
      <c r="C304" s="222"/>
      <c r="D304" s="223">
        <f t="shared" ref="D304:R304" si="25">SUM(D254:D303)</f>
        <v>0</v>
      </c>
      <c r="E304" s="223">
        <f t="shared" si="25"/>
        <v>0</v>
      </c>
      <c r="F304" s="223">
        <f t="shared" si="25"/>
        <v>0</v>
      </c>
      <c r="G304" s="223">
        <f t="shared" si="25"/>
        <v>0</v>
      </c>
      <c r="H304" s="223">
        <f t="shared" si="25"/>
        <v>0</v>
      </c>
      <c r="I304" s="223">
        <f t="shared" si="25"/>
        <v>0</v>
      </c>
      <c r="J304" s="223">
        <f t="shared" si="25"/>
        <v>0</v>
      </c>
      <c r="K304" s="223">
        <f t="shared" si="25"/>
        <v>0</v>
      </c>
      <c r="L304" s="223">
        <f t="shared" si="25"/>
        <v>0</v>
      </c>
      <c r="M304" s="223">
        <f t="shared" si="25"/>
        <v>0</v>
      </c>
      <c r="N304" s="223">
        <f t="shared" si="25"/>
        <v>0</v>
      </c>
      <c r="O304" s="223">
        <f t="shared" si="25"/>
        <v>0</v>
      </c>
      <c r="P304" s="223">
        <f t="shared" si="25"/>
        <v>0</v>
      </c>
      <c r="Q304" s="223">
        <f t="shared" si="25"/>
        <v>0</v>
      </c>
      <c r="R304" s="223">
        <f t="shared" si="25"/>
        <v>0</v>
      </c>
    </row>
    <row r="305" spans="1:18" hidden="1" outlineLevel="2" x14ac:dyDescent="0.25">
      <c r="A305" s="222" t="str">
        <f>'Usages industrie'!A4</f>
        <v>Usage industriel n°1</v>
      </c>
      <c r="B305" s="222" t="s">
        <v>645</v>
      </c>
      <c r="C305" s="222"/>
      <c r="D305" s="223">
        <f>D254*'Usages industrie'!$P4*(1+'Usages industrie'!$Q4)^(D$248-$D$248)/1000</f>
        <v>0</v>
      </c>
      <c r="E305" s="223">
        <f>E254*'Usages industrie'!$P4*(1+'Usages industrie'!$Q4)^(E$248-$D$248)/1000</f>
        <v>0</v>
      </c>
      <c r="F305" s="223">
        <f>F254*'Usages industrie'!$P4*(1+'Usages industrie'!$Q4)^(F$248-$D$248)/1000</f>
        <v>0</v>
      </c>
      <c r="G305" s="223">
        <f>G254*'Usages industrie'!$P4*(1+'Usages industrie'!$Q4)^(G$248-$D$248)/1000</f>
        <v>0</v>
      </c>
      <c r="H305" s="223">
        <f>H254*'Usages industrie'!$P4*(1+'Usages industrie'!$Q4)^(H$248-$D$248)/1000</f>
        <v>0</v>
      </c>
      <c r="I305" s="223">
        <f>I254*'Usages industrie'!$P4*(1+'Usages industrie'!$Q4)^(I$248-$D$248)/1000</f>
        <v>0</v>
      </c>
      <c r="J305" s="223">
        <f>J254*'Usages industrie'!$P4*(1+'Usages industrie'!$Q4)^(J$248-$D$248)/1000</f>
        <v>0</v>
      </c>
      <c r="K305" s="223">
        <f>K254*'Usages industrie'!$P4*(1+'Usages industrie'!$Q4)^(K$248-$D$248)/1000</f>
        <v>0</v>
      </c>
      <c r="L305" s="223">
        <f>L254*'Usages industrie'!$P4*(1+'Usages industrie'!$Q4)^(L$248-$D$248)/1000</f>
        <v>0</v>
      </c>
      <c r="M305" s="223">
        <f>M254*'Usages industrie'!$P4*(1+'Usages industrie'!$Q4)^(M$248-$D$248)/1000</f>
        <v>0</v>
      </c>
      <c r="N305" s="223">
        <f>N254*'Usages industrie'!$P4*(1+'Usages industrie'!$Q4)^(N$248-$D$248)/1000</f>
        <v>0</v>
      </c>
      <c r="O305" s="223">
        <f>O254*'Usages industrie'!$P4*(1+'Usages industrie'!$Q4)^(O$248-$D$248)/1000</f>
        <v>0</v>
      </c>
      <c r="P305" s="223">
        <f>P254*'Usages industrie'!$P4*(1+'Usages industrie'!$Q4)^(P$248-$D$248)/1000</f>
        <v>0</v>
      </c>
      <c r="Q305" s="223">
        <f>Q254*'Usages industrie'!$P4*(1+'Usages industrie'!$Q4)^(Q$248-$D$248)/1000</f>
        <v>0</v>
      </c>
      <c r="R305" s="223">
        <f>R254*'Usages industrie'!$P4*(1+'Usages industrie'!$Q4)^(R$248-$D$248)/1000</f>
        <v>0</v>
      </c>
    </row>
    <row r="306" spans="1:18" hidden="1" outlineLevel="2" x14ac:dyDescent="0.25">
      <c r="A306" s="222" t="str">
        <f>'Usages industrie'!A5</f>
        <v>Usage industriel n°2</v>
      </c>
      <c r="B306" s="222" t="s">
        <v>645</v>
      </c>
      <c r="C306" s="222"/>
      <c r="D306" s="223">
        <f>D255*'Usages industrie'!$P5*(1+'Usages industrie'!$Q5)^(D$248-$D$248)/1000</f>
        <v>0</v>
      </c>
      <c r="E306" s="223">
        <f>E255*'Usages industrie'!$P5*(1+'Usages industrie'!$Q5)^(E$248-$D$248)/1000</f>
        <v>0</v>
      </c>
      <c r="F306" s="223">
        <f>F255*'Usages industrie'!$P5*(1+'Usages industrie'!$Q5)^(F$248-$D$248)/1000</f>
        <v>0</v>
      </c>
      <c r="G306" s="223">
        <f>G255*'Usages industrie'!$P5*(1+'Usages industrie'!$Q5)^(G$248-$D$248)/1000</f>
        <v>0</v>
      </c>
      <c r="H306" s="223">
        <f>H255*'Usages industrie'!$P5*(1+'Usages industrie'!$Q5)^(H$248-$D$248)/1000</f>
        <v>0</v>
      </c>
      <c r="I306" s="223">
        <f>I255*'Usages industrie'!$P5*(1+'Usages industrie'!$Q5)^(I$248-$D$248)/1000</f>
        <v>0</v>
      </c>
      <c r="J306" s="223">
        <f>J255*'Usages industrie'!$P5*(1+'Usages industrie'!$Q5)^(J$248-$D$248)/1000</f>
        <v>0</v>
      </c>
      <c r="K306" s="223">
        <f>K255*'Usages industrie'!$P5*(1+'Usages industrie'!$Q5)^(K$248-$D$248)/1000</f>
        <v>0</v>
      </c>
      <c r="L306" s="223">
        <f>L255*'Usages industrie'!$P5*(1+'Usages industrie'!$Q5)^(L$248-$D$248)/1000</f>
        <v>0</v>
      </c>
      <c r="M306" s="223">
        <f>M255*'Usages industrie'!$P5*(1+'Usages industrie'!$Q5)^(M$248-$D$248)/1000</f>
        <v>0</v>
      </c>
      <c r="N306" s="223">
        <f>N255*'Usages industrie'!$P5*(1+'Usages industrie'!$Q5)^(N$248-$D$248)/1000</f>
        <v>0</v>
      </c>
      <c r="O306" s="223">
        <f>O255*'Usages industrie'!$P5*(1+'Usages industrie'!$Q5)^(O$248-$D$248)/1000</f>
        <v>0</v>
      </c>
      <c r="P306" s="223">
        <f>P255*'Usages industrie'!$P5*(1+'Usages industrie'!$Q5)^(P$248-$D$248)/1000</f>
        <v>0</v>
      </c>
      <c r="Q306" s="223">
        <f>Q255*'Usages industrie'!$P5*(1+'Usages industrie'!$Q5)^(Q$248-$D$248)/1000</f>
        <v>0</v>
      </c>
      <c r="R306" s="223">
        <f>R255*'Usages industrie'!$P5*(1+'Usages industrie'!$Q5)^(R$248-$D$248)/1000</f>
        <v>0</v>
      </c>
    </row>
    <row r="307" spans="1:18" hidden="1" outlineLevel="2" x14ac:dyDescent="0.25">
      <c r="A307" s="222" t="str">
        <f>'Usages industrie'!A6</f>
        <v>Usage industriel n°3</v>
      </c>
      <c r="B307" s="222" t="s">
        <v>645</v>
      </c>
      <c r="C307" s="222"/>
      <c r="D307" s="223">
        <f>D256*'Usages industrie'!$P6*(1+'Usages industrie'!$Q6)^(D$248-$D$248)/1000</f>
        <v>0</v>
      </c>
      <c r="E307" s="223">
        <f>E256*'Usages industrie'!$P6*(1+'Usages industrie'!$Q6)^(E$248-$D$248)/1000</f>
        <v>0</v>
      </c>
      <c r="F307" s="223">
        <f>F256*'Usages industrie'!$P6*(1+'Usages industrie'!$Q6)^(F$248-$D$248)/1000</f>
        <v>0</v>
      </c>
      <c r="G307" s="223">
        <f>G256*'Usages industrie'!$P6*(1+'Usages industrie'!$Q6)^(G$248-$D$248)/1000</f>
        <v>0</v>
      </c>
      <c r="H307" s="223">
        <f>H256*'Usages industrie'!$P6*(1+'Usages industrie'!$Q6)^(H$248-$D$248)/1000</f>
        <v>0</v>
      </c>
      <c r="I307" s="223">
        <f>I256*'Usages industrie'!$P6*(1+'Usages industrie'!$Q6)^(I$248-$D$248)/1000</f>
        <v>0</v>
      </c>
      <c r="J307" s="223">
        <f>J256*'Usages industrie'!$P6*(1+'Usages industrie'!$Q6)^(J$248-$D$248)/1000</f>
        <v>0</v>
      </c>
      <c r="K307" s="223">
        <f>K256*'Usages industrie'!$P6*(1+'Usages industrie'!$Q6)^(K$248-$D$248)/1000</f>
        <v>0</v>
      </c>
      <c r="L307" s="223">
        <f>L256*'Usages industrie'!$P6*(1+'Usages industrie'!$Q6)^(L$248-$D$248)/1000</f>
        <v>0</v>
      </c>
      <c r="M307" s="223">
        <f>M256*'Usages industrie'!$P6*(1+'Usages industrie'!$Q6)^(M$248-$D$248)/1000</f>
        <v>0</v>
      </c>
      <c r="N307" s="223">
        <f>N256*'Usages industrie'!$P6*(1+'Usages industrie'!$Q6)^(N$248-$D$248)/1000</f>
        <v>0</v>
      </c>
      <c r="O307" s="223">
        <f>O256*'Usages industrie'!$P6*(1+'Usages industrie'!$Q6)^(O$248-$D$248)/1000</f>
        <v>0</v>
      </c>
      <c r="P307" s="223">
        <f>P256*'Usages industrie'!$P6*(1+'Usages industrie'!$Q6)^(P$248-$D$248)/1000</f>
        <v>0</v>
      </c>
      <c r="Q307" s="223">
        <f>Q256*'Usages industrie'!$P6*(1+'Usages industrie'!$Q6)^(Q$248-$D$248)/1000</f>
        <v>0</v>
      </c>
      <c r="R307" s="223">
        <f>R256*'Usages industrie'!$P6*(1+'Usages industrie'!$Q6)^(R$248-$D$248)/1000</f>
        <v>0</v>
      </c>
    </row>
    <row r="308" spans="1:18" hidden="1" outlineLevel="2" x14ac:dyDescent="0.25">
      <c r="A308" s="222" t="str">
        <f>'Usages industrie'!A7</f>
        <v>Usage industriel n°4</v>
      </c>
      <c r="B308" s="222" t="s">
        <v>645</v>
      </c>
      <c r="C308" s="222"/>
      <c r="D308" s="223">
        <f>D257*'Usages industrie'!$P7*(1+'Usages industrie'!$Q7)^(D$248-$D$248)/1000</f>
        <v>0</v>
      </c>
      <c r="E308" s="223">
        <f>E257*'Usages industrie'!$P7*(1+'Usages industrie'!$Q7)^(E$248-$D$248)/1000</f>
        <v>0</v>
      </c>
      <c r="F308" s="223">
        <f>F257*'Usages industrie'!$P7*(1+'Usages industrie'!$Q7)^(F$248-$D$248)/1000</f>
        <v>0</v>
      </c>
      <c r="G308" s="223">
        <f>G257*'Usages industrie'!$P7*(1+'Usages industrie'!$Q7)^(G$248-$D$248)/1000</f>
        <v>0</v>
      </c>
      <c r="H308" s="223">
        <f>H257*'Usages industrie'!$P7*(1+'Usages industrie'!$Q7)^(H$248-$D$248)/1000</f>
        <v>0</v>
      </c>
      <c r="I308" s="223">
        <f>I257*'Usages industrie'!$P7*(1+'Usages industrie'!$Q7)^(I$248-$D$248)/1000</f>
        <v>0</v>
      </c>
      <c r="J308" s="223">
        <f>J257*'Usages industrie'!$P7*(1+'Usages industrie'!$Q7)^(J$248-$D$248)/1000</f>
        <v>0</v>
      </c>
      <c r="K308" s="223">
        <f>K257*'Usages industrie'!$P7*(1+'Usages industrie'!$Q7)^(K$248-$D$248)/1000</f>
        <v>0</v>
      </c>
      <c r="L308" s="223">
        <f>L257*'Usages industrie'!$P7*(1+'Usages industrie'!$Q7)^(L$248-$D$248)/1000</f>
        <v>0</v>
      </c>
      <c r="M308" s="223">
        <f>M257*'Usages industrie'!$P7*(1+'Usages industrie'!$Q7)^(M$248-$D$248)/1000</f>
        <v>0</v>
      </c>
      <c r="N308" s="223">
        <f>N257*'Usages industrie'!$P7*(1+'Usages industrie'!$Q7)^(N$248-$D$248)/1000</f>
        <v>0</v>
      </c>
      <c r="O308" s="223">
        <f>O257*'Usages industrie'!$P7*(1+'Usages industrie'!$Q7)^(O$248-$D$248)/1000</f>
        <v>0</v>
      </c>
      <c r="P308" s="223">
        <f>P257*'Usages industrie'!$P7*(1+'Usages industrie'!$Q7)^(P$248-$D$248)/1000</f>
        <v>0</v>
      </c>
      <c r="Q308" s="223">
        <f>Q257*'Usages industrie'!$P7*(1+'Usages industrie'!$Q7)^(Q$248-$D$248)/1000</f>
        <v>0</v>
      </c>
      <c r="R308" s="223">
        <f>R257*'Usages industrie'!$P7*(1+'Usages industrie'!$Q7)^(R$248-$D$248)/1000</f>
        <v>0</v>
      </c>
    </row>
    <row r="309" spans="1:18" hidden="1" outlineLevel="2" x14ac:dyDescent="0.25">
      <c r="A309" s="222" t="str">
        <f>'Usages industrie'!A8</f>
        <v>Usage industriel n°5</v>
      </c>
      <c r="B309" s="222" t="s">
        <v>645</v>
      </c>
      <c r="C309" s="222"/>
      <c r="D309" s="223">
        <f>D258*'Usages industrie'!$P8*(1+'Usages industrie'!$Q8)^(D$248-$D$248)/1000</f>
        <v>0</v>
      </c>
      <c r="E309" s="223">
        <f>E258*'Usages industrie'!$P8*(1+'Usages industrie'!$Q8)^(E$248-$D$248)/1000</f>
        <v>0</v>
      </c>
      <c r="F309" s="223">
        <f>F258*'Usages industrie'!$P8*(1+'Usages industrie'!$Q8)^(F$248-$D$248)/1000</f>
        <v>0</v>
      </c>
      <c r="G309" s="223">
        <f>G258*'Usages industrie'!$P8*(1+'Usages industrie'!$Q8)^(G$248-$D$248)/1000</f>
        <v>0</v>
      </c>
      <c r="H309" s="223">
        <f>H258*'Usages industrie'!$P8*(1+'Usages industrie'!$Q8)^(H$248-$D$248)/1000</f>
        <v>0</v>
      </c>
      <c r="I309" s="223">
        <f>I258*'Usages industrie'!$P8*(1+'Usages industrie'!$Q8)^(I$248-$D$248)/1000</f>
        <v>0</v>
      </c>
      <c r="J309" s="223">
        <f>J258*'Usages industrie'!$P8*(1+'Usages industrie'!$Q8)^(J$248-$D$248)/1000</f>
        <v>0</v>
      </c>
      <c r="K309" s="223">
        <f>K258*'Usages industrie'!$P8*(1+'Usages industrie'!$Q8)^(K$248-$D$248)/1000</f>
        <v>0</v>
      </c>
      <c r="L309" s="223">
        <f>L258*'Usages industrie'!$P8*(1+'Usages industrie'!$Q8)^(L$248-$D$248)/1000</f>
        <v>0</v>
      </c>
      <c r="M309" s="223">
        <f>M258*'Usages industrie'!$P8*(1+'Usages industrie'!$Q8)^(M$248-$D$248)/1000</f>
        <v>0</v>
      </c>
      <c r="N309" s="223">
        <f>N258*'Usages industrie'!$P8*(1+'Usages industrie'!$Q8)^(N$248-$D$248)/1000</f>
        <v>0</v>
      </c>
      <c r="O309" s="223">
        <f>O258*'Usages industrie'!$P8*(1+'Usages industrie'!$Q8)^(O$248-$D$248)/1000</f>
        <v>0</v>
      </c>
      <c r="P309" s="223">
        <f>P258*'Usages industrie'!$P8*(1+'Usages industrie'!$Q8)^(P$248-$D$248)/1000</f>
        <v>0</v>
      </c>
      <c r="Q309" s="223">
        <f>Q258*'Usages industrie'!$P8*(1+'Usages industrie'!$Q8)^(Q$248-$D$248)/1000</f>
        <v>0</v>
      </c>
      <c r="R309" s="223">
        <f>R258*'Usages industrie'!$P8*(1+'Usages industrie'!$Q8)^(R$248-$D$248)/1000</f>
        <v>0</v>
      </c>
    </row>
    <row r="310" spans="1:18" hidden="1" outlineLevel="2" x14ac:dyDescent="0.25">
      <c r="A310" s="222" t="str">
        <f>'Usages industrie'!A9</f>
        <v>Usage industriel n°6</v>
      </c>
      <c r="B310" s="222" t="s">
        <v>645</v>
      </c>
      <c r="C310" s="222"/>
      <c r="D310" s="223">
        <f>D259*'Usages industrie'!$P9*(1+'Usages industrie'!$Q9)^(D$248-$D$248)/1000</f>
        <v>0</v>
      </c>
      <c r="E310" s="223">
        <f>E259*'Usages industrie'!$P9*(1+'Usages industrie'!$Q9)^(E$248-$D$248)/1000</f>
        <v>0</v>
      </c>
      <c r="F310" s="223">
        <f>F259*'Usages industrie'!$P9*(1+'Usages industrie'!$Q9)^(F$248-$D$248)/1000</f>
        <v>0</v>
      </c>
      <c r="G310" s="223">
        <f>G259*'Usages industrie'!$P9*(1+'Usages industrie'!$Q9)^(G$248-$D$248)/1000</f>
        <v>0</v>
      </c>
      <c r="H310" s="223">
        <f>H259*'Usages industrie'!$P9*(1+'Usages industrie'!$Q9)^(H$248-$D$248)/1000</f>
        <v>0</v>
      </c>
      <c r="I310" s="223">
        <f>I259*'Usages industrie'!$P9*(1+'Usages industrie'!$Q9)^(I$248-$D$248)/1000</f>
        <v>0</v>
      </c>
      <c r="J310" s="223">
        <f>J259*'Usages industrie'!$P9*(1+'Usages industrie'!$Q9)^(J$248-$D$248)/1000</f>
        <v>0</v>
      </c>
      <c r="K310" s="223">
        <f>K259*'Usages industrie'!$P9*(1+'Usages industrie'!$Q9)^(K$248-$D$248)/1000</f>
        <v>0</v>
      </c>
      <c r="L310" s="223">
        <f>L259*'Usages industrie'!$P9*(1+'Usages industrie'!$Q9)^(L$248-$D$248)/1000</f>
        <v>0</v>
      </c>
      <c r="M310" s="223">
        <f>M259*'Usages industrie'!$P9*(1+'Usages industrie'!$Q9)^(M$248-$D$248)/1000</f>
        <v>0</v>
      </c>
      <c r="N310" s="223">
        <f>N259*'Usages industrie'!$P9*(1+'Usages industrie'!$Q9)^(N$248-$D$248)/1000</f>
        <v>0</v>
      </c>
      <c r="O310" s="223">
        <f>O259*'Usages industrie'!$P9*(1+'Usages industrie'!$Q9)^(O$248-$D$248)/1000</f>
        <v>0</v>
      </c>
      <c r="P310" s="223">
        <f>P259*'Usages industrie'!$P9*(1+'Usages industrie'!$Q9)^(P$248-$D$248)/1000</f>
        <v>0</v>
      </c>
      <c r="Q310" s="223">
        <f>Q259*'Usages industrie'!$P9*(1+'Usages industrie'!$Q9)^(Q$248-$D$248)/1000</f>
        <v>0</v>
      </c>
      <c r="R310" s="223">
        <f>R259*'Usages industrie'!$P9*(1+'Usages industrie'!$Q9)^(R$248-$D$248)/1000</f>
        <v>0</v>
      </c>
    </row>
    <row r="311" spans="1:18" hidden="1" outlineLevel="2" x14ac:dyDescent="0.25">
      <c r="A311" s="222" t="str">
        <f>'Usages industrie'!A10</f>
        <v>Usage industriel n°7</v>
      </c>
      <c r="B311" s="222" t="s">
        <v>645</v>
      </c>
      <c r="C311" s="222"/>
      <c r="D311" s="223">
        <f>D260*'Usages industrie'!$P10*(1+'Usages industrie'!$Q10)^(D$248-$D$248)/1000</f>
        <v>0</v>
      </c>
      <c r="E311" s="223">
        <f>E260*'Usages industrie'!$P10*(1+'Usages industrie'!$Q10)^(E$248-$D$248)/1000</f>
        <v>0</v>
      </c>
      <c r="F311" s="223">
        <f>F260*'Usages industrie'!$P10*(1+'Usages industrie'!$Q10)^(F$248-$D$248)/1000</f>
        <v>0</v>
      </c>
      <c r="G311" s="223">
        <f>G260*'Usages industrie'!$P10*(1+'Usages industrie'!$Q10)^(G$248-$D$248)/1000</f>
        <v>0</v>
      </c>
      <c r="H311" s="223">
        <f>H260*'Usages industrie'!$P10*(1+'Usages industrie'!$Q10)^(H$248-$D$248)/1000</f>
        <v>0</v>
      </c>
      <c r="I311" s="223">
        <f>I260*'Usages industrie'!$P10*(1+'Usages industrie'!$Q10)^(I$248-$D$248)/1000</f>
        <v>0</v>
      </c>
      <c r="J311" s="223">
        <f>J260*'Usages industrie'!$P10*(1+'Usages industrie'!$Q10)^(J$248-$D$248)/1000</f>
        <v>0</v>
      </c>
      <c r="K311" s="223">
        <f>K260*'Usages industrie'!$P10*(1+'Usages industrie'!$Q10)^(K$248-$D$248)/1000</f>
        <v>0</v>
      </c>
      <c r="L311" s="223">
        <f>L260*'Usages industrie'!$P10*(1+'Usages industrie'!$Q10)^(L$248-$D$248)/1000</f>
        <v>0</v>
      </c>
      <c r="M311" s="223">
        <f>M260*'Usages industrie'!$P10*(1+'Usages industrie'!$Q10)^(M$248-$D$248)/1000</f>
        <v>0</v>
      </c>
      <c r="N311" s="223">
        <f>N260*'Usages industrie'!$P10*(1+'Usages industrie'!$Q10)^(N$248-$D$248)/1000</f>
        <v>0</v>
      </c>
      <c r="O311" s="223">
        <f>O260*'Usages industrie'!$P10*(1+'Usages industrie'!$Q10)^(O$248-$D$248)/1000</f>
        <v>0</v>
      </c>
      <c r="P311" s="223">
        <f>P260*'Usages industrie'!$P10*(1+'Usages industrie'!$Q10)^(P$248-$D$248)/1000</f>
        <v>0</v>
      </c>
      <c r="Q311" s="223">
        <f>Q260*'Usages industrie'!$P10*(1+'Usages industrie'!$Q10)^(Q$248-$D$248)/1000</f>
        <v>0</v>
      </c>
      <c r="R311" s="223">
        <f>R260*'Usages industrie'!$P10*(1+'Usages industrie'!$Q10)^(R$248-$D$248)/1000</f>
        <v>0</v>
      </c>
    </row>
    <row r="312" spans="1:18" hidden="1" outlineLevel="2" x14ac:dyDescent="0.25">
      <c r="A312" s="222" t="str">
        <f>'Usages industrie'!A11</f>
        <v>Usage industriel n°8</v>
      </c>
      <c r="B312" s="222" t="s">
        <v>645</v>
      </c>
      <c r="C312" s="222"/>
      <c r="D312" s="223">
        <f>D261*'Usages industrie'!$P11*(1+'Usages industrie'!$Q11)^(D$248-$D$248)/1000</f>
        <v>0</v>
      </c>
      <c r="E312" s="223">
        <f>E261*'Usages industrie'!$P11*(1+'Usages industrie'!$Q11)^(E$248-$D$248)/1000</f>
        <v>0</v>
      </c>
      <c r="F312" s="223">
        <f>F261*'Usages industrie'!$P11*(1+'Usages industrie'!$Q11)^(F$248-$D$248)/1000</f>
        <v>0</v>
      </c>
      <c r="G312" s="223">
        <f>G261*'Usages industrie'!$P11*(1+'Usages industrie'!$Q11)^(G$248-$D$248)/1000</f>
        <v>0</v>
      </c>
      <c r="H312" s="223">
        <f>H261*'Usages industrie'!$P11*(1+'Usages industrie'!$Q11)^(H$248-$D$248)/1000</f>
        <v>0</v>
      </c>
      <c r="I312" s="223">
        <f>I261*'Usages industrie'!$P11*(1+'Usages industrie'!$Q11)^(I$248-$D$248)/1000</f>
        <v>0</v>
      </c>
      <c r="J312" s="223">
        <f>J261*'Usages industrie'!$P11*(1+'Usages industrie'!$Q11)^(J$248-$D$248)/1000</f>
        <v>0</v>
      </c>
      <c r="K312" s="223">
        <f>K261*'Usages industrie'!$P11*(1+'Usages industrie'!$Q11)^(K$248-$D$248)/1000</f>
        <v>0</v>
      </c>
      <c r="L312" s="223">
        <f>L261*'Usages industrie'!$P11*(1+'Usages industrie'!$Q11)^(L$248-$D$248)/1000</f>
        <v>0</v>
      </c>
      <c r="M312" s="223">
        <f>M261*'Usages industrie'!$P11*(1+'Usages industrie'!$Q11)^(M$248-$D$248)/1000</f>
        <v>0</v>
      </c>
      <c r="N312" s="223">
        <f>N261*'Usages industrie'!$P11*(1+'Usages industrie'!$Q11)^(N$248-$D$248)/1000</f>
        <v>0</v>
      </c>
      <c r="O312" s="223">
        <f>O261*'Usages industrie'!$P11*(1+'Usages industrie'!$Q11)^(O$248-$D$248)/1000</f>
        <v>0</v>
      </c>
      <c r="P312" s="223">
        <f>P261*'Usages industrie'!$P11*(1+'Usages industrie'!$Q11)^(P$248-$D$248)/1000</f>
        <v>0</v>
      </c>
      <c r="Q312" s="223">
        <f>Q261*'Usages industrie'!$P11*(1+'Usages industrie'!$Q11)^(Q$248-$D$248)/1000</f>
        <v>0</v>
      </c>
      <c r="R312" s="223">
        <f>R261*'Usages industrie'!$P11*(1+'Usages industrie'!$Q11)^(R$248-$D$248)/1000</f>
        <v>0</v>
      </c>
    </row>
    <row r="313" spans="1:18" hidden="1" outlineLevel="2" x14ac:dyDescent="0.25">
      <c r="A313" s="222" t="str">
        <f>'Usages industrie'!A12</f>
        <v>Usage industriel n°9</v>
      </c>
      <c r="B313" s="222" t="s">
        <v>645</v>
      </c>
      <c r="C313" s="222"/>
      <c r="D313" s="223">
        <f>D262*'Usages industrie'!$P12*(1+'Usages industrie'!$Q12)^(D$248-$D$248)/1000</f>
        <v>0</v>
      </c>
      <c r="E313" s="223">
        <f>E262*'Usages industrie'!$P12*(1+'Usages industrie'!$Q12)^(E$248-$D$248)/1000</f>
        <v>0</v>
      </c>
      <c r="F313" s="223">
        <f>F262*'Usages industrie'!$P12*(1+'Usages industrie'!$Q12)^(F$248-$D$248)/1000</f>
        <v>0</v>
      </c>
      <c r="G313" s="223">
        <f>G262*'Usages industrie'!$P12*(1+'Usages industrie'!$Q12)^(G$248-$D$248)/1000</f>
        <v>0</v>
      </c>
      <c r="H313" s="223">
        <f>H262*'Usages industrie'!$P12*(1+'Usages industrie'!$Q12)^(H$248-$D$248)/1000</f>
        <v>0</v>
      </c>
      <c r="I313" s="223">
        <f>I262*'Usages industrie'!$P12*(1+'Usages industrie'!$Q12)^(I$248-$D$248)/1000</f>
        <v>0</v>
      </c>
      <c r="J313" s="223">
        <f>J262*'Usages industrie'!$P12*(1+'Usages industrie'!$Q12)^(J$248-$D$248)/1000</f>
        <v>0</v>
      </c>
      <c r="K313" s="223">
        <f>K262*'Usages industrie'!$P12*(1+'Usages industrie'!$Q12)^(K$248-$D$248)/1000</f>
        <v>0</v>
      </c>
      <c r="L313" s="223">
        <f>L262*'Usages industrie'!$P12*(1+'Usages industrie'!$Q12)^(L$248-$D$248)/1000</f>
        <v>0</v>
      </c>
      <c r="M313" s="223">
        <f>M262*'Usages industrie'!$P12*(1+'Usages industrie'!$Q12)^(M$248-$D$248)/1000</f>
        <v>0</v>
      </c>
      <c r="N313" s="223">
        <f>N262*'Usages industrie'!$P12*(1+'Usages industrie'!$Q12)^(N$248-$D$248)/1000</f>
        <v>0</v>
      </c>
      <c r="O313" s="223">
        <f>O262*'Usages industrie'!$P12*(1+'Usages industrie'!$Q12)^(O$248-$D$248)/1000</f>
        <v>0</v>
      </c>
      <c r="P313" s="223">
        <f>P262*'Usages industrie'!$P12*(1+'Usages industrie'!$Q12)^(P$248-$D$248)/1000</f>
        <v>0</v>
      </c>
      <c r="Q313" s="223">
        <f>Q262*'Usages industrie'!$P12*(1+'Usages industrie'!$Q12)^(Q$248-$D$248)/1000</f>
        <v>0</v>
      </c>
      <c r="R313" s="223">
        <f>R262*'Usages industrie'!$P12*(1+'Usages industrie'!$Q12)^(R$248-$D$248)/1000</f>
        <v>0</v>
      </c>
    </row>
    <row r="314" spans="1:18" hidden="1" outlineLevel="2" x14ac:dyDescent="0.25">
      <c r="A314" s="222" t="str">
        <f>'Usages industrie'!A13</f>
        <v>Usage industriel n°10</v>
      </c>
      <c r="B314" s="222" t="s">
        <v>645</v>
      </c>
      <c r="C314" s="222"/>
      <c r="D314" s="223">
        <f>D263*'Usages industrie'!$P13*(1+'Usages industrie'!$Q13)^(D$248-$D$248)/1000</f>
        <v>0</v>
      </c>
      <c r="E314" s="223">
        <f>E263*'Usages industrie'!$P13*(1+'Usages industrie'!$Q13)^(E$248-$D$248)/1000</f>
        <v>0</v>
      </c>
      <c r="F314" s="223">
        <f>F263*'Usages industrie'!$P13*(1+'Usages industrie'!$Q13)^(F$248-$D$248)/1000</f>
        <v>0</v>
      </c>
      <c r="G314" s="223">
        <f>G263*'Usages industrie'!$P13*(1+'Usages industrie'!$Q13)^(G$248-$D$248)/1000</f>
        <v>0</v>
      </c>
      <c r="H314" s="223">
        <f>H263*'Usages industrie'!$P13*(1+'Usages industrie'!$Q13)^(H$248-$D$248)/1000</f>
        <v>0</v>
      </c>
      <c r="I314" s="223">
        <f>I263*'Usages industrie'!$P13*(1+'Usages industrie'!$Q13)^(I$248-$D$248)/1000</f>
        <v>0</v>
      </c>
      <c r="J314" s="223">
        <f>J263*'Usages industrie'!$P13*(1+'Usages industrie'!$Q13)^(J$248-$D$248)/1000</f>
        <v>0</v>
      </c>
      <c r="K314" s="223">
        <f>K263*'Usages industrie'!$P13*(1+'Usages industrie'!$Q13)^(K$248-$D$248)/1000</f>
        <v>0</v>
      </c>
      <c r="L314" s="223">
        <f>L263*'Usages industrie'!$P13*(1+'Usages industrie'!$Q13)^(L$248-$D$248)/1000</f>
        <v>0</v>
      </c>
      <c r="M314" s="223">
        <f>M263*'Usages industrie'!$P13*(1+'Usages industrie'!$Q13)^(M$248-$D$248)/1000</f>
        <v>0</v>
      </c>
      <c r="N314" s="223">
        <f>N263*'Usages industrie'!$P13*(1+'Usages industrie'!$Q13)^(N$248-$D$248)/1000</f>
        <v>0</v>
      </c>
      <c r="O314" s="223">
        <f>O263*'Usages industrie'!$P13*(1+'Usages industrie'!$Q13)^(O$248-$D$248)/1000</f>
        <v>0</v>
      </c>
      <c r="P314" s="223">
        <f>P263*'Usages industrie'!$P13*(1+'Usages industrie'!$Q13)^(P$248-$D$248)/1000</f>
        <v>0</v>
      </c>
      <c r="Q314" s="223">
        <f>Q263*'Usages industrie'!$P13*(1+'Usages industrie'!$Q13)^(Q$248-$D$248)/1000</f>
        <v>0</v>
      </c>
      <c r="R314" s="223">
        <f>R263*'Usages industrie'!$P13*(1+'Usages industrie'!$Q13)^(R$248-$D$248)/1000</f>
        <v>0</v>
      </c>
    </row>
    <row r="315" spans="1:18" hidden="1" outlineLevel="2" x14ac:dyDescent="0.25">
      <c r="A315" s="222" t="str">
        <f>'Usages industrie'!A14</f>
        <v>Usage industriel n°11</v>
      </c>
      <c r="B315" s="222" t="s">
        <v>645</v>
      </c>
      <c r="C315" s="222"/>
      <c r="D315" s="223">
        <f>D264*'Usages industrie'!$P14*(1+'Usages industrie'!$Q14)^(D$248-$D$248)/1000</f>
        <v>0</v>
      </c>
      <c r="E315" s="223">
        <f>E264*'Usages industrie'!$P14*(1+'Usages industrie'!$Q14)^(E$248-$D$248)/1000</f>
        <v>0</v>
      </c>
      <c r="F315" s="223">
        <f>F264*'Usages industrie'!$P14*(1+'Usages industrie'!$Q14)^(F$248-$D$248)/1000</f>
        <v>0</v>
      </c>
      <c r="G315" s="223">
        <f>G264*'Usages industrie'!$P14*(1+'Usages industrie'!$Q14)^(G$248-$D$248)/1000</f>
        <v>0</v>
      </c>
      <c r="H315" s="223">
        <f>H264*'Usages industrie'!$P14*(1+'Usages industrie'!$Q14)^(H$248-$D$248)/1000</f>
        <v>0</v>
      </c>
      <c r="I315" s="223">
        <f>I264*'Usages industrie'!$P14*(1+'Usages industrie'!$Q14)^(I$248-$D$248)/1000</f>
        <v>0</v>
      </c>
      <c r="J315" s="223">
        <f>J264*'Usages industrie'!$P14*(1+'Usages industrie'!$Q14)^(J$248-$D$248)/1000</f>
        <v>0</v>
      </c>
      <c r="K315" s="223">
        <f>K264*'Usages industrie'!$P14*(1+'Usages industrie'!$Q14)^(K$248-$D$248)/1000</f>
        <v>0</v>
      </c>
      <c r="L315" s="223">
        <f>L264*'Usages industrie'!$P14*(1+'Usages industrie'!$Q14)^(L$248-$D$248)/1000</f>
        <v>0</v>
      </c>
      <c r="M315" s="223">
        <f>M264*'Usages industrie'!$P14*(1+'Usages industrie'!$Q14)^(M$248-$D$248)/1000</f>
        <v>0</v>
      </c>
      <c r="N315" s="223">
        <f>N264*'Usages industrie'!$P14*(1+'Usages industrie'!$Q14)^(N$248-$D$248)/1000</f>
        <v>0</v>
      </c>
      <c r="O315" s="223">
        <f>O264*'Usages industrie'!$P14*(1+'Usages industrie'!$Q14)^(O$248-$D$248)/1000</f>
        <v>0</v>
      </c>
      <c r="P315" s="223">
        <f>P264*'Usages industrie'!$P14*(1+'Usages industrie'!$Q14)^(P$248-$D$248)/1000</f>
        <v>0</v>
      </c>
      <c r="Q315" s="223">
        <f>Q264*'Usages industrie'!$P14*(1+'Usages industrie'!$Q14)^(Q$248-$D$248)/1000</f>
        <v>0</v>
      </c>
      <c r="R315" s="223">
        <f>R264*'Usages industrie'!$P14*(1+'Usages industrie'!$Q14)^(R$248-$D$248)/1000</f>
        <v>0</v>
      </c>
    </row>
    <row r="316" spans="1:18" hidden="1" outlineLevel="2" x14ac:dyDescent="0.25">
      <c r="A316" s="222" t="str">
        <f>'Usages industrie'!A15</f>
        <v>Usage industriel n°12</v>
      </c>
      <c r="B316" s="222" t="s">
        <v>645</v>
      </c>
      <c r="C316" s="222"/>
      <c r="D316" s="223">
        <f>D265*'Usages industrie'!$P15*(1+'Usages industrie'!$Q15)^(D$248-$D$248)/1000</f>
        <v>0</v>
      </c>
      <c r="E316" s="223">
        <f>E265*'Usages industrie'!$P15*(1+'Usages industrie'!$Q15)^(E$248-$D$248)/1000</f>
        <v>0</v>
      </c>
      <c r="F316" s="223">
        <f>F265*'Usages industrie'!$P15*(1+'Usages industrie'!$Q15)^(F$248-$D$248)/1000</f>
        <v>0</v>
      </c>
      <c r="G316" s="223">
        <f>G265*'Usages industrie'!$P15*(1+'Usages industrie'!$Q15)^(G$248-$D$248)/1000</f>
        <v>0</v>
      </c>
      <c r="H316" s="223">
        <f>H265*'Usages industrie'!$P15*(1+'Usages industrie'!$Q15)^(H$248-$D$248)/1000</f>
        <v>0</v>
      </c>
      <c r="I316" s="223">
        <f>I265*'Usages industrie'!$P15*(1+'Usages industrie'!$Q15)^(I$248-$D$248)/1000</f>
        <v>0</v>
      </c>
      <c r="J316" s="223">
        <f>J265*'Usages industrie'!$P15*(1+'Usages industrie'!$Q15)^(J$248-$D$248)/1000</f>
        <v>0</v>
      </c>
      <c r="K316" s="223">
        <f>K265*'Usages industrie'!$P15*(1+'Usages industrie'!$Q15)^(K$248-$D$248)/1000</f>
        <v>0</v>
      </c>
      <c r="L316" s="223">
        <f>L265*'Usages industrie'!$P15*(1+'Usages industrie'!$Q15)^(L$248-$D$248)/1000</f>
        <v>0</v>
      </c>
      <c r="M316" s="223">
        <f>M265*'Usages industrie'!$P15*(1+'Usages industrie'!$Q15)^(M$248-$D$248)/1000</f>
        <v>0</v>
      </c>
      <c r="N316" s="223">
        <f>N265*'Usages industrie'!$P15*(1+'Usages industrie'!$Q15)^(N$248-$D$248)/1000</f>
        <v>0</v>
      </c>
      <c r="O316" s="223">
        <f>O265*'Usages industrie'!$P15*(1+'Usages industrie'!$Q15)^(O$248-$D$248)/1000</f>
        <v>0</v>
      </c>
      <c r="P316" s="223">
        <f>P265*'Usages industrie'!$P15*(1+'Usages industrie'!$Q15)^(P$248-$D$248)/1000</f>
        <v>0</v>
      </c>
      <c r="Q316" s="223">
        <f>Q265*'Usages industrie'!$P15*(1+'Usages industrie'!$Q15)^(Q$248-$D$248)/1000</f>
        <v>0</v>
      </c>
      <c r="R316" s="223">
        <f>R265*'Usages industrie'!$P15*(1+'Usages industrie'!$Q15)^(R$248-$D$248)/1000</f>
        <v>0</v>
      </c>
    </row>
    <row r="317" spans="1:18" hidden="1" outlineLevel="2" x14ac:dyDescent="0.25">
      <c r="A317" s="222" t="str">
        <f>'Usages industrie'!A16</f>
        <v>Usage industriel n°13</v>
      </c>
      <c r="B317" s="222" t="s">
        <v>645</v>
      </c>
      <c r="C317" s="222"/>
      <c r="D317" s="223">
        <f>D266*'Usages industrie'!$P16*(1+'Usages industrie'!$Q16)^(D$248-$D$248)/1000</f>
        <v>0</v>
      </c>
      <c r="E317" s="223">
        <f>E266*'Usages industrie'!$P16*(1+'Usages industrie'!$Q16)^(E$248-$D$248)/1000</f>
        <v>0</v>
      </c>
      <c r="F317" s="223">
        <f>F266*'Usages industrie'!$P16*(1+'Usages industrie'!$Q16)^(F$248-$D$248)/1000</f>
        <v>0</v>
      </c>
      <c r="G317" s="223">
        <f>G266*'Usages industrie'!$P16*(1+'Usages industrie'!$Q16)^(G$248-$D$248)/1000</f>
        <v>0</v>
      </c>
      <c r="H317" s="223">
        <f>H266*'Usages industrie'!$P16*(1+'Usages industrie'!$Q16)^(H$248-$D$248)/1000</f>
        <v>0</v>
      </c>
      <c r="I317" s="223">
        <f>I266*'Usages industrie'!$P16*(1+'Usages industrie'!$Q16)^(I$248-$D$248)/1000</f>
        <v>0</v>
      </c>
      <c r="J317" s="223">
        <f>J266*'Usages industrie'!$P16*(1+'Usages industrie'!$Q16)^(J$248-$D$248)/1000</f>
        <v>0</v>
      </c>
      <c r="K317" s="223">
        <f>K266*'Usages industrie'!$P16*(1+'Usages industrie'!$Q16)^(K$248-$D$248)/1000</f>
        <v>0</v>
      </c>
      <c r="L317" s="223">
        <f>L266*'Usages industrie'!$P16*(1+'Usages industrie'!$Q16)^(L$248-$D$248)/1000</f>
        <v>0</v>
      </c>
      <c r="M317" s="223">
        <f>M266*'Usages industrie'!$P16*(1+'Usages industrie'!$Q16)^(M$248-$D$248)/1000</f>
        <v>0</v>
      </c>
      <c r="N317" s="223">
        <f>N266*'Usages industrie'!$P16*(1+'Usages industrie'!$Q16)^(N$248-$D$248)/1000</f>
        <v>0</v>
      </c>
      <c r="O317" s="223">
        <f>O266*'Usages industrie'!$P16*(1+'Usages industrie'!$Q16)^(O$248-$D$248)/1000</f>
        <v>0</v>
      </c>
      <c r="P317" s="223">
        <f>P266*'Usages industrie'!$P16*(1+'Usages industrie'!$Q16)^(P$248-$D$248)/1000</f>
        <v>0</v>
      </c>
      <c r="Q317" s="223">
        <f>Q266*'Usages industrie'!$P16*(1+'Usages industrie'!$Q16)^(Q$248-$D$248)/1000</f>
        <v>0</v>
      </c>
      <c r="R317" s="223">
        <f>R266*'Usages industrie'!$P16*(1+'Usages industrie'!$Q16)^(R$248-$D$248)/1000</f>
        <v>0</v>
      </c>
    </row>
    <row r="318" spans="1:18" hidden="1" outlineLevel="2" x14ac:dyDescent="0.25">
      <c r="A318" s="222" t="str">
        <f>'Usages industrie'!A17</f>
        <v>Usage industriel n°14</v>
      </c>
      <c r="B318" s="222" t="s">
        <v>645</v>
      </c>
      <c r="C318" s="222"/>
      <c r="D318" s="223">
        <f>D267*'Usages industrie'!$P17*(1+'Usages industrie'!$Q17)^(D$248-$D$248)/1000</f>
        <v>0</v>
      </c>
      <c r="E318" s="223">
        <f>E267*'Usages industrie'!$P17*(1+'Usages industrie'!$Q17)^(E$248-$D$248)/1000</f>
        <v>0</v>
      </c>
      <c r="F318" s="223">
        <f>F267*'Usages industrie'!$P17*(1+'Usages industrie'!$Q17)^(F$248-$D$248)/1000</f>
        <v>0</v>
      </c>
      <c r="G318" s="223">
        <f>G267*'Usages industrie'!$P17*(1+'Usages industrie'!$Q17)^(G$248-$D$248)/1000</f>
        <v>0</v>
      </c>
      <c r="H318" s="223">
        <f>H267*'Usages industrie'!$P17*(1+'Usages industrie'!$Q17)^(H$248-$D$248)/1000</f>
        <v>0</v>
      </c>
      <c r="I318" s="223">
        <f>I267*'Usages industrie'!$P17*(1+'Usages industrie'!$Q17)^(I$248-$D$248)/1000</f>
        <v>0</v>
      </c>
      <c r="J318" s="223">
        <f>J267*'Usages industrie'!$P17*(1+'Usages industrie'!$Q17)^(J$248-$D$248)/1000</f>
        <v>0</v>
      </c>
      <c r="K318" s="223">
        <f>K267*'Usages industrie'!$P17*(1+'Usages industrie'!$Q17)^(K$248-$D$248)/1000</f>
        <v>0</v>
      </c>
      <c r="L318" s="223">
        <f>L267*'Usages industrie'!$P17*(1+'Usages industrie'!$Q17)^(L$248-$D$248)/1000</f>
        <v>0</v>
      </c>
      <c r="M318" s="223">
        <f>M267*'Usages industrie'!$P17*(1+'Usages industrie'!$Q17)^(M$248-$D$248)/1000</f>
        <v>0</v>
      </c>
      <c r="N318" s="223">
        <f>N267*'Usages industrie'!$P17*(1+'Usages industrie'!$Q17)^(N$248-$D$248)/1000</f>
        <v>0</v>
      </c>
      <c r="O318" s="223">
        <f>O267*'Usages industrie'!$P17*(1+'Usages industrie'!$Q17)^(O$248-$D$248)/1000</f>
        <v>0</v>
      </c>
      <c r="P318" s="223">
        <f>P267*'Usages industrie'!$P17*(1+'Usages industrie'!$Q17)^(P$248-$D$248)/1000</f>
        <v>0</v>
      </c>
      <c r="Q318" s="223">
        <f>Q267*'Usages industrie'!$P17*(1+'Usages industrie'!$Q17)^(Q$248-$D$248)/1000</f>
        <v>0</v>
      </c>
      <c r="R318" s="223">
        <f>R267*'Usages industrie'!$P17*(1+'Usages industrie'!$Q17)^(R$248-$D$248)/1000</f>
        <v>0</v>
      </c>
    </row>
    <row r="319" spans="1:18" hidden="1" outlineLevel="2" x14ac:dyDescent="0.25">
      <c r="A319" s="222" t="str">
        <f>'Usages industrie'!A18</f>
        <v>Usage industriel n°15</v>
      </c>
      <c r="B319" s="222" t="s">
        <v>645</v>
      </c>
      <c r="C319" s="222"/>
      <c r="D319" s="223">
        <f>D268*'Usages industrie'!$P18*(1+'Usages industrie'!$Q18)^(D$248-$D$248)/1000</f>
        <v>0</v>
      </c>
      <c r="E319" s="223">
        <f>E268*'Usages industrie'!$P18*(1+'Usages industrie'!$Q18)^(E$248-$D$248)/1000</f>
        <v>0</v>
      </c>
      <c r="F319" s="223">
        <f>F268*'Usages industrie'!$P18*(1+'Usages industrie'!$Q18)^(F$248-$D$248)/1000</f>
        <v>0</v>
      </c>
      <c r="G319" s="223">
        <f>G268*'Usages industrie'!$P18*(1+'Usages industrie'!$Q18)^(G$248-$D$248)/1000</f>
        <v>0</v>
      </c>
      <c r="H319" s="223">
        <f>H268*'Usages industrie'!$P18*(1+'Usages industrie'!$Q18)^(H$248-$D$248)/1000</f>
        <v>0</v>
      </c>
      <c r="I319" s="223">
        <f>I268*'Usages industrie'!$P18*(1+'Usages industrie'!$Q18)^(I$248-$D$248)/1000</f>
        <v>0</v>
      </c>
      <c r="J319" s="223">
        <f>J268*'Usages industrie'!$P18*(1+'Usages industrie'!$Q18)^(J$248-$D$248)/1000</f>
        <v>0</v>
      </c>
      <c r="K319" s="223">
        <f>K268*'Usages industrie'!$P18*(1+'Usages industrie'!$Q18)^(K$248-$D$248)/1000</f>
        <v>0</v>
      </c>
      <c r="L319" s="223">
        <f>L268*'Usages industrie'!$P18*(1+'Usages industrie'!$Q18)^(L$248-$D$248)/1000</f>
        <v>0</v>
      </c>
      <c r="M319" s="223">
        <f>M268*'Usages industrie'!$P18*(1+'Usages industrie'!$Q18)^(M$248-$D$248)/1000</f>
        <v>0</v>
      </c>
      <c r="N319" s="223">
        <f>N268*'Usages industrie'!$P18*(1+'Usages industrie'!$Q18)^(N$248-$D$248)/1000</f>
        <v>0</v>
      </c>
      <c r="O319" s="223">
        <f>O268*'Usages industrie'!$P18*(1+'Usages industrie'!$Q18)^(O$248-$D$248)/1000</f>
        <v>0</v>
      </c>
      <c r="P319" s="223">
        <f>P268*'Usages industrie'!$P18*(1+'Usages industrie'!$Q18)^(P$248-$D$248)/1000</f>
        <v>0</v>
      </c>
      <c r="Q319" s="223">
        <f>Q268*'Usages industrie'!$P18*(1+'Usages industrie'!$Q18)^(Q$248-$D$248)/1000</f>
        <v>0</v>
      </c>
      <c r="R319" s="223">
        <f>R268*'Usages industrie'!$P18*(1+'Usages industrie'!$Q18)^(R$248-$D$248)/1000</f>
        <v>0</v>
      </c>
    </row>
    <row r="320" spans="1:18" hidden="1" outlineLevel="2" x14ac:dyDescent="0.25">
      <c r="A320" s="222" t="str">
        <f>'Usages industrie'!A19</f>
        <v>Usage industriel n°16</v>
      </c>
      <c r="B320" s="222" t="s">
        <v>645</v>
      </c>
      <c r="C320" s="222"/>
      <c r="D320" s="223">
        <f>D269*'Usages industrie'!$P19*(1+'Usages industrie'!$Q19)^(D$248-$D$248)/1000</f>
        <v>0</v>
      </c>
      <c r="E320" s="223">
        <f>E269*'Usages industrie'!$P19*(1+'Usages industrie'!$Q19)^(E$248-$D$248)/1000</f>
        <v>0</v>
      </c>
      <c r="F320" s="223">
        <f>F269*'Usages industrie'!$P19*(1+'Usages industrie'!$Q19)^(F$248-$D$248)/1000</f>
        <v>0</v>
      </c>
      <c r="G320" s="223">
        <f>G269*'Usages industrie'!$P19*(1+'Usages industrie'!$Q19)^(G$248-$D$248)/1000</f>
        <v>0</v>
      </c>
      <c r="H320" s="223">
        <f>H269*'Usages industrie'!$P19*(1+'Usages industrie'!$Q19)^(H$248-$D$248)/1000</f>
        <v>0</v>
      </c>
      <c r="I320" s="223">
        <f>I269*'Usages industrie'!$P19*(1+'Usages industrie'!$Q19)^(I$248-$D$248)/1000</f>
        <v>0</v>
      </c>
      <c r="J320" s="223">
        <f>J269*'Usages industrie'!$P19*(1+'Usages industrie'!$Q19)^(J$248-$D$248)/1000</f>
        <v>0</v>
      </c>
      <c r="K320" s="223">
        <f>K269*'Usages industrie'!$P19*(1+'Usages industrie'!$Q19)^(K$248-$D$248)/1000</f>
        <v>0</v>
      </c>
      <c r="L320" s="223">
        <f>L269*'Usages industrie'!$P19*(1+'Usages industrie'!$Q19)^(L$248-$D$248)/1000</f>
        <v>0</v>
      </c>
      <c r="M320" s="223">
        <f>M269*'Usages industrie'!$P19*(1+'Usages industrie'!$Q19)^(M$248-$D$248)/1000</f>
        <v>0</v>
      </c>
      <c r="N320" s="223">
        <f>N269*'Usages industrie'!$P19*(1+'Usages industrie'!$Q19)^(N$248-$D$248)/1000</f>
        <v>0</v>
      </c>
      <c r="O320" s="223">
        <f>O269*'Usages industrie'!$P19*(1+'Usages industrie'!$Q19)^(O$248-$D$248)/1000</f>
        <v>0</v>
      </c>
      <c r="P320" s="223">
        <f>P269*'Usages industrie'!$P19*(1+'Usages industrie'!$Q19)^(P$248-$D$248)/1000</f>
        <v>0</v>
      </c>
      <c r="Q320" s="223">
        <f>Q269*'Usages industrie'!$P19*(1+'Usages industrie'!$Q19)^(Q$248-$D$248)/1000</f>
        <v>0</v>
      </c>
      <c r="R320" s="223">
        <f>R269*'Usages industrie'!$P19*(1+'Usages industrie'!$Q19)^(R$248-$D$248)/1000</f>
        <v>0</v>
      </c>
    </row>
    <row r="321" spans="1:18" hidden="1" outlineLevel="2" x14ac:dyDescent="0.25">
      <c r="A321" s="222" t="str">
        <f>'Usages industrie'!A20</f>
        <v>Usage industriel n°17</v>
      </c>
      <c r="B321" s="222" t="s">
        <v>645</v>
      </c>
      <c r="C321" s="222"/>
      <c r="D321" s="223">
        <f>D270*'Usages industrie'!$P20*(1+'Usages industrie'!$Q20)^(D$248-$D$248)/1000</f>
        <v>0</v>
      </c>
      <c r="E321" s="223">
        <f>E270*'Usages industrie'!$P20*(1+'Usages industrie'!$Q20)^(E$248-$D$248)/1000</f>
        <v>0</v>
      </c>
      <c r="F321" s="223">
        <f>F270*'Usages industrie'!$P20*(1+'Usages industrie'!$Q20)^(F$248-$D$248)/1000</f>
        <v>0</v>
      </c>
      <c r="G321" s="223">
        <f>G270*'Usages industrie'!$P20*(1+'Usages industrie'!$Q20)^(G$248-$D$248)/1000</f>
        <v>0</v>
      </c>
      <c r="H321" s="223">
        <f>H270*'Usages industrie'!$P20*(1+'Usages industrie'!$Q20)^(H$248-$D$248)/1000</f>
        <v>0</v>
      </c>
      <c r="I321" s="223">
        <f>I270*'Usages industrie'!$P20*(1+'Usages industrie'!$Q20)^(I$248-$D$248)/1000</f>
        <v>0</v>
      </c>
      <c r="J321" s="223">
        <f>J270*'Usages industrie'!$P20*(1+'Usages industrie'!$Q20)^(J$248-$D$248)/1000</f>
        <v>0</v>
      </c>
      <c r="K321" s="223">
        <f>K270*'Usages industrie'!$P20*(1+'Usages industrie'!$Q20)^(K$248-$D$248)/1000</f>
        <v>0</v>
      </c>
      <c r="L321" s="223">
        <f>L270*'Usages industrie'!$P20*(1+'Usages industrie'!$Q20)^(L$248-$D$248)/1000</f>
        <v>0</v>
      </c>
      <c r="M321" s="223">
        <f>M270*'Usages industrie'!$P20*(1+'Usages industrie'!$Q20)^(M$248-$D$248)/1000</f>
        <v>0</v>
      </c>
      <c r="N321" s="223">
        <f>N270*'Usages industrie'!$P20*(1+'Usages industrie'!$Q20)^(N$248-$D$248)/1000</f>
        <v>0</v>
      </c>
      <c r="O321" s="223">
        <f>O270*'Usages industrie'!$P20*(1+'Usages industrie'!$Q20)^(O$248-$D$248)/1000</f>
        <v>0</v>
      </c>
      <c r="P321" s="223">
        <f>P270*'Usages industrie'!$P20*(1+'Usages industrie'!$Q20)^(P$248-$D$248)/1000</f>
        <v>0</v>
      </c>
      <c r="Q321" s="223">
        <f>Q270*'Usages industrie'!$P20*(1+'Usages industrie'!$Q20)^(Q$248-$D$248)/1000</f>
        <v>0</v>
      </c>
      <c r="R321" s="223">
        <f>R270*'Usages industrie'!$P20*(1+'Usages industrie'!$Q20)^(R$248-$D$248)/1000</f>
        <v>0</v>
      </c>
    </row>
    <row r="322" spans="1:18" hidden="1" outlineLevel="2" x14ac:dyDescent="0.25">
      <c r="A322" s="222" t="str">
        <f>'Usages industrie'!A21</f>
        <v>Usage industriel n°18</v>
      </c>
      <c r="B322" s="222" t="s">
        <v>645</v>
      </c>
      <c r="C322" s="222"/>
      <c r="D322" s="223">
        <f>D271*'Usages industrie'!$P21*(1+'Usages industrie'!$Q21)^(D$248-$D$248)/1000</f>
        <v>0</v>
      </c>
      <c r="E322" s="223">
        <f>E271*'Usages industrie'!$P21*(1+'Usages industrie'!$Q21)^(E$248-$D$248)/1000</f>
        <v>0</v>
      </c>
      <c r="F322" s="223">
        <f>F271*'Usages industrie'!$P21*(1+'Usages industrie'!$Q21)^(F$248-$D$248)/1000</f>
        <v>0</v>
      </c>
      <c r="G322" s="223">
        <f>G271*'Usages industrie'!$P21*(1+'Usages industrie'!$Q21)^(G$248-$D$248)/1000</f>
        <v>0</v>
      </c>
      <c r="H322" s="223">
        <f>H271*'Usages industrie'!$P21*(1+'Usages industrie'!$Q21)^(H$248-$D$248)/1000</f>
        <v>0</v>
      </c>
      <c r="I322" s="223">
        <f>I271*'Usages industrie'!$P21*(1+'Usages industrie'!$Q21)^(I$248-$D$248)/1000</f>
        <v>0</v>
      </c>
      <c r="J322" s="223">
        <f>J271*'Usages industrie'!$P21*(1+'Usages industrie'!$Q21)^(J$248-$D$248)/1000</f>
        <v>0</v>
      </c>
      <c r="K322" s="223">
        <f>K271*'Usages industrie'!$P21*(1+'Usages industrie'!$Q21)^(K$248-$D$248)/1000</f>
        <v>0</v>
      </c>
      <c r="L322" s="223">
        <f>L271*'Usages industrie'!$P21*(1+'Usages industrie'!$Q21)^(L$248-$D$248)/1000</f>
        <v>0</v>
      </c>
      <c r="M322" s="223">
        <f>M271*'Usages industrie'!$P21*(1+'Usages industrie'!$Q21)^(M$248-$D$248)/1000</f>
        <v>0</v>
      </c>
      <c r="N322" s="223">
        <f>N271*'Usages industrie'!$P21*(1+'Usages industrie'!$Q21)^(N$248-$D$248)/1000</f>
        <v>0</v>
      </c>
      <c r="O322" s="223">
        <f>O271*'Usages industrie'!$P21*(1+'Usages industrie'!$Q21)^(O$248-$D$248)/1000</f>
        <v>0</v>
      </c>
      <c r="P322" s="223">
        <f>P271*'Usages industrie'!$P21*(1+'Usages industrie'!$Q21)^(P$248-$D$248)/1000</f>
        <v>0</v>
      </c>
      <c r="Q322" s="223">
        <f>Q271*'Usages industrie'!$P21*(1+'Usages industrie'!$Q21)^(Q$248-$D$248)/1000</f>
        <v>0</v>
      </c>
      <c r="R322" s="223">
        <f>R271*'Usages industrie'!$P21*(1+'Usages industrie'!$Q21)^(R$248-$D$248)/1000</f>
        <v>0</v>
      </c>
    </row>
    <row r="323" spans="1:18" hidden="1" outlineLevel="2" x14ac:dyDescent="0.25">
      <c r="A323" s="222" t="str">
        <f>'Usages industrie'!A22</f>
        <v>Usage industriel n°19</v>
      </c>
      <c r="B323" s="222" t="s">
        <v>645</v>
      </c>
      <c r="C323" s="222"/>
      <c r="D323" s="223">
        <f>D272*'Usages industrie'!$P22*(1+'Usages industrie'!$Q22)^(D$248-$D$248)/1000</f>
        <v>0</v>
      </c>
      <c r="E323" s="223">
        <f>E272*'Usages industrie'!$P22*(1+'Usages industrie'!$Q22)^(E$248-$D$248)/1000</f>
        <v>0</v>
      </c>
      <c r="F323" s="223">
        <f>F272*'Usages industrie'!$P22*(1+'Usages industrie'!$Q22)^(F$248-$D$248)/1000</f>
        <v>0</v>
      </c>
      <c r="G323" s="223">
        <f>G272*'Usages industrie'!$P22*(1+'Usages industrie'!$Q22)^(G$248-$D$248)/1000</f>
        <v>0</v>
      </c>
      <c r="H323" s="223">
        <f>H272*'Usages industrie'!$P22*(1+'Usages industrie'!$Q22)^(H$248-$D$248)/1000</f>
        <v>0</v>
      </c>
      <c r="I323" s="223">
        <f>I272*'Usages industrie'!$P22*(1+'Usages industrie'!$Q22)^(I$248-$D$248)/1000</f>
        <v>0</v>
      </c>
      <c r="J323" s="223">
        <f>J272*'Usages industrie'!$P22*(1+'Usages industrie'!$Q22)^(J$248-$D$248)/1000</f>
        <v>0</v>
      </c>
      <c r="K323" s="223">
        <f>K272*'Usages industrie'!$P22*(1+'Usages industrie'!$Q22)^(K$248-$D$248)/1000</f>
        <v>0</v>
      </c>
      <c r="L323" s="223">
        <f>L272*'Usages industrie'!$P22*(1+'Usages industrie'!$Q22)^(L$248-$D$248)/1000</f>
        <v>0</v>
      </c>
      <c r="M323" s="223">
        <f>M272*'Usages industrie'!$P22*(1+'Usages industrie'!$Q22)^(M$248-$D$248)/1000</f>
        <v>0</v>
      </c>
      <c r="N323" s="223">
        <f>N272*'Usages industrie'!$P22*(1+'Usages industrie'!$Q22)^(N$248-$D$248)/1000</f>
        <v>0</v>
      </c>
      <c r="O323" s="223">
        <f>O272*'Usages industrie'!$P22*(1+'Usages industrie'!$Q22)^(O$248-$D$248)/1000</f>
        <v>0</v>
      </c>
      <c r="P323" s="223">
        <f>P272*'Usages industrie'!$P22*(1+'Usages industrie'!$Q22)^(P$248-$D$248)/1000</f>
        <v>0</v>
      </c>
      <c r="Q323" s="223">
        <f>Q272*'Usages industrie'!$P22*(1+'Usages industrie'!$Q22)^(Q$248-$D$248)/1000</f>
        <v>0</v>
      </c>
      <c r="R323" s="223">
        <f>R272*'Usages industrie'!$P22*(1+'Usages industrie'!$Q22)^(R$248-$D$248)/1000</f>
        <v>0</v>
      </c>
    </row>
    <row r="324" spans="1:18" hidden="1" outlineLevel="2" x14ac:dyDescent="0.25">
      <c r="A324" s="222" t="str">
        <f>'Usages industrie'!A23</f>
        <v>Usage industriel n°20</v>
      </c>
      <c r="B324" s="222" t="s">
        <v>645</v>
      </c>
      <c r="C324" s="222"/>
      <c r="D324" s="223">
        <f>D273*'Usages industrie'!$P23*(1+'Usages industrie'!$Q23)^(D$248-$D$248)/1000</f>
        <v>0</v>
      </c>
      <c r="E324" s="223">
        <f>E273*'Usages industrie'!$P23*(1+'Usages industrie'!$Q23)^(E$248-$D$248)/1000</f>
        <v>0</v>
      </c>
      <c r="F324" s="223">
        <f>F273*'Usages industrie'!$P23*(1+'Usages industrie'!$Q23)^(F$248-$D$248)/1000</f>
        <v>0</v>
      </c>
      <c r="G324" s="223">
        <f>G273*'Usages industrie'!$P23*(1+'Usages industrie'!$Q23)^(G$248-$D$248)/1000</f>
        <v>0</v>
      </c>
      <c r="H324" s="223">
        <f>H273*'Usages industrie'!$P23*(1+'Usages industrie'!$Q23)^(H$248-$D$248)/1000</f>
        <v>0</v>
      </c>
      <c r="I324" s="223">
        <f>I273*'Usages industrie'!$P23*(1+'Usages industrie'!$Q23)^(I$248-$D$248)/1000</f>
        <v>0</v>
      </c>
      <c r="J324" s="223">
        <f>J273*'Usages industrie'!$P23*(1+'Usages industrie'!$Q23)^(J$248-$D$248)/1000</f>
        <v>0</v>
      </c>
      <c r="K324" s="223">
        <f>K273*'Usages industrie'!$P23*(1+'Usages industrie'!$Q23)^(K$248-$D$248)/1000</f>
        <v>0</v>
      </c>
      <c r="L324" s="223">
        <f>L273*'Usages industrie'!$P23*(1+'Usages industrie'!$Q23)^(L$248-$D$248)/1000</f>
        <v>0</v>
      </c>
      <c r="M324" s="223">
        <f>M273*'Usages industrie'!$P23*(1+'Usages industrie'!$Q23)^(M$248-$D$248)/1000</f>
        <v>0</v>
      </c>
      <c r="N324" s="223">
        <f>N273*'Usages industrie'!$P23*(1+'Usages industrie'!$Q23)^(N$248-$D$248)/1000</f>
        <v>0</v>
      </c>
      <c r="O324" s="223">
        <f>O273*'Usages industrie'!$P23*(1+'Usages industrie'!$Q23)^(O$248-$D$248)/1000</f>
        <v>0</v>
      </c>
      <c r="P324" s="223">
        <f>P273*'Usages industrie'!$P23*(1+'Usages industrie'!$Q23)^(P$248-$D$248)/1000</f>
        <v>0</v>
      </c>
      <c r="Q324" s="223">
        <f>Q273*'Usages industrie'!$P23*(1+'Usages industrie'!$Q23)^(Q$248-$D$248)/1000</f>
        <v>0</v>
      </c>
      <c r="R324" s="223">
        <f>R273*'Usages industrie'!$P23*(1+'Usages industrie'!$Q23)^(R$248-$D$248)/1000</f>
        <v>0</v>
      </c>
    </row>
    <row r="325" spans="1:18" hidden="1" outlineLevel="2" x14ac:dyDescent="0.25">
      <c r="A325" s="222" t="str">
        <f>'Usages industrie'!A24</f>
        <v>Usage industriel n°21</v>
      </c>
      <c r="B325" s="222" t="s">
        <v>645</v>
      </c>
      <c r="C325" s="222"/>
      <c r="D325" s="223">
        <f>D274*'Usages industrie'!$P24*(1+'Usages industrie'!$Q24)^(D$248-$D$248)/1000</f>
        <v>0</v>
      </c>
      <c r="E325" s="223">
        <f>E274*'Usages industrie'!$P24*(1+'Usages industrie'!$Q24)^(E$248-$D$248)/1000</f>
        <v>0</v>
      </c>
      <c r="F325" s="223">
        <f>F274*'Usages industrie'!$P24*(1+'Usages industrie'!$Q24)^(F$248-$D$248)/1000</f>
        <v>0</v>
      </c>
      <c r="G325" s="223">
        <f>G274*'Usages industrie'!$P24*(1+'Usages industrie'!$Q24)^(G$248-$D$248)/1000</f>
        <v>0</v>
      </c>
      <c r="H325" s="223">
        <f>H274*'Usages industrie'!$P24*(1+'Usages industrie'!$Q24)^(H$248-$D$248)/1000</f>
        <v>0</v>
      </c>
      <c r="I325" s="223">
        <f>I274*'Usages industrie'!$P24*(1+'Usages industrie'!$Q24)^(I$248-$D$248)/1000</f>
        <v>0</v>
      </c>
      <c r="J325" s="223">
        <f>J274*'Usages industrie'!$P24*(1+'Usages industrie'!$Q24)^(J$248-$D$248)/1000</f>
        <v>0</v>
      </c>
      <c r="K325" s="223">
        <f>K274*'Usages industrie'!$P24*(1+'Usages industrie'!$Q24)^(K$248-$D$248)/1000</f>
        <v>0</v>
      </c>
      <c r="L325" s="223">
        <f>L274*'Usages industrie'!$P24*(1+'Usages industrie'!$Q24)^(L$248-$D$248)/1000</f>
        <v>0</v>
      </c>
      <c r="M325" s="223">
        <f>M274*'Usages industrie'!$P24*(1+'Usages industrie'!$Q24)^(M$248-$D$248)/1000</f>
        <v>0</v>
      </c>
      <c r="N325" s="223">
        <f>N274*'Usages industrie'!$P24*(1+'Usages industrie'!$Q24)^(N$248-$D$248)/1000</f>
        <v>0</v>
      </c>
      <c r="O325" s="223">
        <f>O274*'Usages industrie'!$P24*(1+'Usages industrie'!$Q24)^(O$248-$D$248)/1000</f>
        <v>0</v>
      </c>
      <c r="P325" s="223">
        <f>P274*'Usages industrie'!$P24*(1+'Usages industrie'!$Q24)^(P$248-$D$248)/1000</f>
        <v>0</v>
      </c>
      <c r="Q325" s="223">
        <f>Q274*'Usages industrie'!$P24*(1+'Usages industrie'!$Q24)^(Q$248-$D$248)/1000</f>
        <v>0</v>
      </c>
      <c r="R325" s="223">
        <f>R274*'Usages industrie'!$P24*(1+'Usages industrie'!$Q24)^(R$248-$D$248)/1000</f>
        <v>0</v>
      </c>
    </row>
    <row r="326" spans="1:18" hidden="1" outlineLevel="2" x14ac:dyDescent="0.25">
      <c r="A326" s="222" t="str">
        <f>'Usages industrie'!A25</f>
        <v>Usage industriel n°22</v>
      </c>
      <c r="B326" s="222" t="s">
        <v>645</v>
      </c>
      <c r="C326" s="222"/>
      <c r="D326" s="223">
        <f>D275*'Usages industrie'!$P25*(1+'Usages industrie'!$Q25)^(D$248-$D$248)/1000</f>
        <v>0</v>
      </c>
      <c r="E326" s="223">
        <f>E275*'Usages industrie'!$P25*(1+'Usages industrie'!$Q25)^(E$248-$D$248)/1000</f>
        <v>0</v>
      </c>
      <c r="F326" s="223">
        <f>F275*'Usages industrie'!$P25*(1+'Usages industrie'!$Q25)^(F$248-$D$248)/1000</f>
        <v>0</v>
      </c>
      <c r="G326" s="223">
        <f>G275*'Usages industrie'!$P25*(1+'Usages industrie'!$Q25)^(G$248-$D$248)/1000</f>
        <v>0</v>
      </c>
      <c r="H326" s="223">
        <f>H275*'Usages industrie'!$P25*(1+'Usages industrie'!$Q25)^(H$248-$D$248)/1000</f>
        <v>0</v>
      </c>
      <c r="I326" s="223">
        <f>I275*'Usages industrie'!$P25*(1+'Usages industrie'!$Q25)^(I$248-$D$248)/1000</f>
        <v>0</v>
      </c>
      <c r="J326" s="223">
        <f>J275*'Usages industrie'!$P25*(1+'Usages industrie'!$Q25)^(J$248-$D$248)/1000</f>
        <v>0</v>
      </c>
      <c r="K326" s="223">
        <f>K275*'Usages industrie'!$P25*(1+'Usages industrie'!$Q25)^(K$248-$D$248)/1000</f>
        <v>0</v>
      </c>
      <c r="L326" s="223">
        <f>L275*'Usages industrie'!$P25*(1+'Usages industrie'!$Q25)^(L$248-$D$248)/1000</f>
        <v>0</v>
      </c>
      <c r="M326" s="223">
        <f>M275*'Usages industrie'!$P25*(1+'Usages industrie'!$Q25)^(M$248-$D$248)/1000</f>
        <v>0</v>
      </c>
      <c r="N326" s="223">
        <f>N275*'Usages industrie'!$P25*(1+'Usages industrie'!$Q25)^(N$248-$D$248)/1000</f>
        <v>0</v>
      </c>
      <c r="O326" s="223">
        <f>O275*'Usages industrie'!$P25*(1+'Usages industrie'!$Q25)^(O$248-$D$248)/1000</f>
        <v>0</v>
      </c>
      <c r="P326" s="223">
        <f>P275*'Usages industrie'!$P25*(1+'Usages industrie'!$Q25)^(P$248-$D$248)/1000</f>
        <v>0</v>
      </c>
      <c r="Q326" s="223">
        <f>Q275*'Usages industrie'!$P25*(1+'Usages industrie'!$Q25)^(Q$248-$D$248)/1000</f>
        <v>0</v>
      </c>
      <c r="R326" s="223">
        <f>R275*'Usages industrie'!$P25*(1+'Usages industrie'!$Q25)^(R$248-$D$248)/1000</f>
        <v>0</v>
      </c>
    </row>
    <row r="327" spans="1:18" hidden="1" outlineLevel="2" x14ac:dyDescent="0.25">
      <c r="A327" s="222" t="str">
        <f>'Usages industrie'!A26</f>
        <v>Usage industriel n°23</v>
      </c>
      <c r="B327" s="222" t="s">
        <v>645</v>
      </c>
      <c r="C327" s="222"/>
      <c r="D327" s="223">
        <f>D276*'Usages industrie'!$P26*(1+'Usages industrie'!$Q26)^(D$248-$D$248)/1000</f>
        <v>0</v>
      </c>
      <c r="E327" s="223">
        <f>E276*'Usages industrie'!$P26*(1+'Usages industrie'!$Q26)^(E$248-$D$248)/1000</f>
        <v>0</v>
      </c>
      <c r="F327" s="223">
        <f>F276*'Usages industrie'!$P26*(1+'Usages industrie'!$Q26)^(F$248-$D$248)/1000</f>
        <v>0</v>
      </c>
      <c r="G327" s="223">
        <f>G276*'Usages industrie'!$P26*(1+'Usages industrie'!$Q26)^(G$248-$D$248)/1000</f>
        <v>0</v>
      </c>
      <c r="H327" s="223">
        <f>H276*'Usages industrie'!$P26*(1+'Usages industrie'!$Q26)^(H$248-$D$248)/1000</f>
        <v>0</v>
      </c>
      <c r="I327" s="223">
        <f>I276*'Usages industrie'!$P26*(1+'Usages industrie'!$Q26)^(I$248-$D$248)/1000</f>
        <v>0</v>
      </c>
      <c r="J327" s="223">
        <f>J276*'Usages industrie'!$P26*(1+'Usages industrie'!$Q26)^(J$248-$D$248)/1000</f>
        <v>0</v>
      </c>
      <c r="K327" s="223">
        <f>K276*'Usages industrie'!$P26*(1+'Usages industrie'!$Q26)^(K$248-$D$248)/1000</f>
        <v>0</v>
      </c>
      <c r="L327" s="223">
        <f>L276*'Usages industrie'!$P26*(1+'Usages industrie'!$Q26)^(L$248-$D$248)/1000</f>
        <v>0</v>
      </c>
      <c r="M327" s="223">
        <f>M276*'Usages industrie'!$P26*(1+'Usages industrie'!$Q26)^(M$248-$D$248)/1000</f>
        <v>0</v>
      </c>
      <c r="N327" s="223">
        <f>N276*'Usages industrie'!$P26*(1+'Usages industrie'!$Q26)^(N$248-$D$248)/1000</f>
        <v>0</v>
      </c>
      <c r="O327" s="223">
        <f>O276*'Usages industrie'!$P26*(1+'Usages industrie'!$Q26)^(O$248-$D$248)/1000</f>
        <v>0</v>
      </c>
      <c r="P327" s="223">
        <f>P276*'Usages industrie'!$P26*(1+'Usages industrie'!$Q26)^(P$248-$D$248)/1000</f>
        <v>0</v>
      </c>
      <c r="Q327" s="223">
        <f>Q276*'Usages industrie'!$P26*(1+'Usages industrie'!$Q26)^(Q$248-$D$248)/1000</f>
        <v>0</v>
      </c>
      <c r="R327" s="223">
        <f>R276*'Usages industrie'!$P26*(1+'Usages industrie'!$Q26)^(R$248-$D$248)/1000</f>
        <v>0</v>
      </c>
    </row>
    <row r="328" spans="1:18" hidden="1" outlineLevel="2" x14ac:dyDescent="0.25">
      <c r="A328" s="222" t="str">
        <f>'Usages industrie'!A27</f>
        <v>Usage industriel n°24</v>
      </c>
      <c r="B328" s="222" t="s">
        <v>645</v>
      </c>
      <c r="C328" s="222"/>
      <c r="D328" s="223">
        <f>D277*'Usages industrie'!$P27*(1+'Usages industrie'!$Q27)^(D$248-$D$248)/1000</f>
        <v>0</v>
      </c>
      <c r="E328" s="223">
        <f>E277*'Usages industrie'!$P27*(1+'Usages industrie'!$Q27)^(E$248-$D$248)/1000</f>
        <v>0</v>
      </c>
      <c r="F328" s="223">
        <f>F277*'Usages industrie'!$P27*(1+'Usages industrie'!$Q27)^(F$248-$D$248)/1000</f>
        <v>0</v>
      </c>
      <c r="G328" s="223">
        <f>G277*'Usages industrie'!$P27*(1+'Usages industrie'!$Q27)^(G$248-$D$248)/1000</f>
        <v>0</v>
      </c>
      <c r="H328" s="223">
        <f>H277*'Usages industrie'!$P27*(1+'Usages industrie'!$Q27)^(H$248-$D$248)/1000</f>
        <v>0</v>
      </c>
      <c r="I328" s="223">
        <f>I277*'Usages industrie'!$P27*(1+'Usages industrie'!$Q27)^(I$248-$D$248)/1000</f>
        <v>0</v>
      </c>
      <c r="J328" s="223">
        <f>J277*'Usages industrie'!$P27*(1+'Usages industrie'!$Q27)^(J$248-$D$248)/1000</f>
        <v>0</v>
      </c>
      <c r="K328" s="223">
        <f>K277*'Usages industrie'!$P27*(1+'Usages industrie'!$Q27)^(K$248-$D$248)/1000</f>
        <v>0</v>
      </c>
      <c r="L328" s="223">
        <f>L277*'Usages industrie'!$P27*(1+'Usages industrie'!$Q27)^(L$248-$D$248)/1000</f>
        <v>0</v>
      </c>
      <c r="M328" s="223">
        <f>M277*'Usages industrie'!$P27*(1+'Usages industrie'!$Q27)^(M$248-$D$248)/1000</f>
        <v>0</v>
      </c>
      <c r="N328" s="223">
        <f>N277*'Usages industrie'!$P27*(1+'Usages industrie'!$Q27)^(N$248-$D$248)/1000</f>
        <v>0</v>
      </c>
      <c r="O328" s="223">
        <f>O277*'Usages industrie'!$P27*(1+'Usages industrie'!$Q27)^(O$248-$D$248)/1000</f>
        <v>0</v>
      </c>
      <c r="P328" s="223">
        <f>P277*'Usages industrie'!$P27*(1+'Usages industrie'!$Q27)^(P$248-$D$248)/1000</f>
        <v>0</v>
      </c>
      <c r="Q328" s="223">
        <f>Q277*'Usages industrie'!$P27*(1+'Usages industrie'!$Q27)^(Q$248-$D$248)/1000</f>
        <v>0</v>
      </c>
      <c r="R328" s="223">
        <f>R277*'Usages industrie'!$P27*(1+'Usages industrie'!$Q27)^(R$248-$D$248)/1000</f>
        <v>0</v>
      </c>
    </row>
    <row r="329" spans="1:18" hidden="1" outlineLevel="2" x14ac:dyDescent="0.25">
      <c r="A329" s="222" t="str">
        <f>'Usages industrie'!A28</f>
        <v>Usage industriel n°25</v>
      </c>
      <c r="B329" s="222" t="s">
        <v>645</v>
      </c>
      <c r="C329" s="222"/>
      <c r="D329" s="223">
        <f>D278*'Usages industrie'!$P28*(1+'Usages industrie'!$Q28)^(D$248-$D$248)/1000</f>
        <v>0</v>
      </c>
      <c r="E329" s="223">
        <f>E278*'Usages industrie'!$P28*(1+'Usages industrie'!$Q28)^(E$248-$D$248)/1000</f>
        <v>0</v>
      </c>
      <c r="F329" s="223">
        <f>F278*'Usages industrie'!$P28*(1+'Usages industrie'!$Q28)^(F$248-$D$248)/1000</f>
        <v>0</v>
      </c>
      <c r="G329" s="223">
        <f>G278*'Usages industrie'!$P28*(1+'Usages industrie'!$Q28)^(G$248-$D$248)/1000</f>
        <v>0</v>
      </c>
      <c r="H329" s="223">
        <f>H278*'Usages industrie'!$P28*(1+'Usages industrie'!$Q28)^(H$248-$D$248)/1000</f>
        <v>0</v>
      </c>
      <c r="I329" s="223">
        <f>I278*'Usages industrie'!$P28*(1+'Usages industrie'!$Q28)^(I$248-$D$248)/1000</f>
        <v>0</v>
      </c>
      <c r="J329" s="223">
        <f>J278*'Usages industrie'!$P28*(1+'Usages industrie'!$Q28)^(J$248-$D$248)/1000</f>
        <v>0</v>
      </c>
      <c r="K329" s="223">
        <f>K278*'Usages industrie'!$P28*(1+'Usages industrie'!$Q28)^(K$248-$D$248)/1000</f>
        <v>0</v>
      </c>
      <c r="L329" s="223">
        <f>L278*'Usages industrie'!$P28*(1+'Usages industrie'!$Q28)^(L$248-$D$248)/1000</f>
        <v>0</v>
      </c>
      <c r="M329" s="223">
        <f>M278*'Usages industrie'!$P28*(1+'Usages industrie'!$Q28)^(M$248-$D$248)/1000</f>
        <v>0</v>
      </c>
      <c r="N329" s="223">
        <f>N278*'Usages industrie'!$P28*(1+'Usages industrie'!$Q28)^(N$248-$D$248)/1000</f>
        <v>0</v>
      </c>
      <c r="O329" s="223">
        <f>O278*'Usages industrie'!$P28*(1+'Usages industrie'!$Q28)^(O$248-$D$248)/1000</f>
        <v>0</v>
      </c>
      <c r="P329" s="223">
        <f>P278*'Usages industrie'!$P28*(1+'Usages industrie'!$Q28)^(P$248-$D$248)/1000</f>
        <v>0</v>
      </c>
      <c r="Q329" s="223">
        <f>Q278*'Usages industrie'!$P28*(1+'Usages industrie'!$Q28)^(Q$248-$D$248)/1000</f>
        <v>0</v>
      </c>
      <c r="R329" s="223">
        <f>R278*'Usages industrie'!$P28*(1+'Usages industrie'!$Q28)^(R$248-$D$248)/1000</f>
        <v>0</v>
      </c>
    </row>
    <row r="330" spans="1:18" hidden="1" outlineLevel="2" x14ac:dyDescent="0.25">
      <c r="A330" s="222" t="str">
        <f>'Usages industrie'!A29</f>
        <v>Usage industriel n°26</v>
      </c>
      <c r="B330" s="222" t="s">
        <v>645</v>
      </c>
      <c r="C330" s="222"/>
      <c r="D330" s="223">
        <f>D279*'Usages industrie'!$P29*(1+'Usages industrie'!$Q29)^(D$248-$D$248)/1000</f>
        <v>0</v>
      </c>
      <c r="E330" s="223">
        <f>E279*'Usages industrie'!$P29*(1+'Usages industrie'!$Q29)^(E$248-$D$248)/1000</f>
        <v>0</v>
      </c>
      <c r="F330" s="223">
        <f>F279*'Usages industrie'!$P29*(1+'Usages industrie'!$Q29)^(F$248-$D$248)/1000</f>
        <v>0</v>
      </c>
      <c r="G330" s="223">
        <f>G279*'Usages industrie'!$P29*(1+'Usages industrie'!$Q29)^(G$248-$D$248)/1000</f>
        <v>0</v>
      </c>
      <c r="H330" s="223">
        <f>H279*'Usages industrie'!$P29*(1+'Usages industrie'!$Q29)^(H$248-$D$248)/1000</f>
        <v>0</v>
      </c>
      <c r="I330" s="223">
        <f>I279*'Usages industrie'!$P29*(1+'Usages industrie'!$Q29)^(I$248-$D$248)/1000</f>
        <v>0</v>
      </c>
      <c r="J330" s="223">
        <f>J279*'Usages industrie'!$P29*(1+'Usages industrie'!$Q29)^(J$248-$D$248)/1000</f>
        <v>0</v>
      </c>
      <c r="K330" s="223">
        <f>K279*'Usages industrie'!$P29*(1+'Usages industrie'!$Q29)^(K$248-$D$248)/1000</f>
        <v>0</v>
      </c>
      <c r="L330" s="223">
        <f>L279*'Usages industrie'!$P29*(1+'Usages industrie'!$Q29)^(L$248-$D$248)/1000</f>
        <v>0</v>
      </c>
      <c r="M330" s="223">
        <f>M279*'Usages industrie'!$P29*(1+'Usages industrie'!$Q29)^(M$248-$D$248)/1000</f>
        <v>0</v>
      </c>
      <c r="N330" s="223">
        <f>N279*'Usages industrie'!$P29*(1+'Usages industrie'!$Q29)^(N$248-$D$248)/1000</f>
        <v>0</v>
      </c>
      <c r="O330" s="223">
        <f>O279*'Usages industrie'!$P29*(1+'Usages industrie'!$Q29)^(O$248-$D$248)/1000</f>
        <v>0</v>
      </c>
      <c r="P330" s="223">
        <f>P279*'Usages industrie'!$P29*(1+'Usages industrie'!$Q29)^(P$248-$D$248)/1000</f>
        <v>0</v>
      </c>
      <c r="Q330" s="223">
        <f>Q279*'Usages industrie'!$P29*(1+'Usages industrie'!$Q29)^(Q$248-$D$248)/1000</f>
        <v>0</v>
      </c>
      <c r="R330" s="223">
        <f>R279*'Usages industrie'!$P29*(1+'Usages industrie'!$Q29)^(R$248-$D$248)/1000</f>
        <v>0</v>
      </c>
    </row>
    <row r="331" spans="1:18" hidden="1" outlineLevel="2" x14ac:dyDescent="0.25">
      <c r="A331" s="222" t="str">
        <f>'Usages industrie'!A30</f>
        <v>Usage industriel n°27</v>
      </c>
      <c r="B331" s="222" t="s">
        <v>645</v>
      </c>
      <c r="C331" s="222"/>
      <c r="D331" s="223">
        <f>D280*'Usages industrie'!$P30*(1+'Usages industrie'!$Q30)^(D$248-$D$248)/1000</f>
        <v>0</v>
      </c>
      <c r="E331" s="223">
        <f>E280*'Usages industrie'!$P30*(1+'Usages industrie'!$Q30)^(E$248-$D$248)/1000</f>
        <v>0</v>
      </c>
      <c r="F331" s="223">
        <f>F280*'Usages industrie'!$P30*(1+'Usages industrie'!$Q30)^(F$248-$D$248)/1000</f>
        <v>0</v>
      </c>
      <c r="G331" s="223">
        <f>G280*'Usages industrie'!$P30*(1+'Usages industrie'!$Q30)^(G$248-$D$248)/1000</f>
        <v>0</v>
      </c>
      <c r="H331" s="223">
        <f>H280*'Usages industrie'!$P30*(1+'Usages industrie'!$Q30)^(H$248-$D$248)/1000</f>
        <v>0</v>
      </c>
      <c r="I331" s="223">
        <f>I280*'Usages industrie'!$P30*(1+'Usages industrie'!$Q30)^(I$248-$D$248)/1000</f>
        <v>0</v>
      </c>
      <c r="J331" s="223">
        <f>J280*'Usages industrie'!$P30*(1+'Usages industrie'!$Q30)^(J$248-$D$248)/1000</f>
        <v>0</v>
      </c>
      <c r="K331" s="223">
        <f>K280*'Usages industrie'!$P30*(1+'Usages industrie'!$Q30)^(K$248-$D$248)/1000</f>
        <v>0</v>
      </c>
      <c r="L331" s="223">
        <f>L280*'Usages industrie'!$P30*(1+'Usages industrie'!$Q30)^(L$248-$D$248)/1000</f>
        <v>0</v>
      </c>
      <c r="M331" s="223">
        <f>M280*'Usages industrie'!$P30*(1+'Usages industrie'!$Q30)^(M$248-$D$248)/1000</f>
        <v>0</v>
      </c>
      <c r="N331" s="223">
        <f>N280*'Usages industrie'!$P30*(1+'Usages industrie'!$Q30)^(N$248-$D$248)/1000</f>
        <v>0</v>
      </c>
      <c r="O331" s="223">
        <f>O280*'Usages industrie'!$P30*(1+'Usages industrie'!$Q30)^(O$248-$D$248)/1000</f>
        <v>0</v>
      </c>
      <c r="P331" s="223">
        <f>P280*'Usages industrie'!$P30*(1+'Usages industrie'!$Q30)^(P$248-$D$248)/1000</f>
        <v>0</v>
      </c>
      <c r="Q331" s="223">
        <f>Q280*'Usages industrie'!$P30*(1+'Usages industrie'!$Q30)^(Q$248-$D$248)/1000</f>
        <v>0</v>
      </c>
      <c r="R331" s="223">
        <f>R280*'Usages industrie'!$P30*(1+'Usages industrie'!$Q30)^(R$248-$D$248)/1000</f>
        <v>0</v>
      </c>
    </row>
    <row r="332" spans="1:18" hidden="1" outlineLevel="2" x14ac:dyDescent="0.25">
      <c r="A332" s="222" t="str">
        <f>'Usages industrie'!A31</f>
        <v>Usage industriel n°28</v>
      </c>
      <c r="B332" s="222" t="s">
        <v>645</v>
      </c>
      <c r="C332" s="222"/>
      <c r="D332" s="223">
        <f>D281*'Usages industrie'!$P31*(1+'Usages industrie'!$Q31)^(D$248-$D$248)/1000</f>
        <v>0</v>
      </c>
      <c r="E332" s="223">
        <f>E281*'Usages industrie'!$P31*(1+'Usages industrie'!$Q31)^(E$248-$D$248)/1000</f>
        <v>0</v>
      </c>
      <c r="F332" s="223">
        <f>F281*'Usages industrie'!$P31*(1+'Usages industrie'!$Q31)^(F$248-$D$248)/1000</f>
        <v>0</v>
      </c>
      <c r="G332" s="223">
        <f>G281*'Usages industrie'!$P31*(1+'Usages industrie'!$Q31)^(G$248-$D$248)/1000</f>
        <v>0</v>
      </c>
      <c r="H332" s="223">
        <f>H281*'Usages industrie'!$P31*(1+'Usages industrie'!$Q31)^(H$248-$D$248)/1000</f>
        <v>0</v>
      </c>
      <c r="I332" s="223">
        <f>I281*'Usages industrie'!$P31*(1+'Usages industrie'!$Q31)^(I$248-$D$248)/1000</f>
        <v>0</v>
      </c>
      <c r="J332" s="223">
        <f>J281*'Usages industrie'!$P31*(1+'Usages industrie'!$Q31)^(J$248-$D$248)/1000</f>
        <v>0</v>
      </c>
      <c r="K332" s="223">
        <f>K281*'Usages industrie'!$P31*(1+'Usages industrie'!$Q31)^(K$248-$D$248)/1000</f>
        <v>0</v>
      </c>
      <c r="L332" s="223">
        <f>L281*'Usages industrie'!$P31*(1+'Usages industrie'!$Q31)^(L$248-$D$248)/1000</f>
        <v>0</v>
      </c>
      <c r="M332" s="223">
        <f>M281*'Usages industrie'!$P31*(1+'Usages industrie'!$Q31)^(M$248-$D$248)/1000</f>
        <v>0</v>
      </c>
      <c r="N332" s="223">
        <f>N281*'Usages industrie'!$P31*(1+'Usages industrie'!$Q31)^(N$248-$D$248)/1000</f>
        <v>0</v>
      </c>
      <c r="O332" s="223">
        <f>O281*'Usages industrie'!$P31*(1+'Usages industrie'!$Q31)^(O$248-$D$248)/1000</f>
        <v>0</v>
      </c>
      <c r="P332" s="223">
        <f>P281*'Usages industrie'!$P31*(1+'Usages industrie'!$Q31)^(P$248-$D$248)/1000</f>
        <v>0</v>
      </c>
      <c r="Q332" s="223">
        <f>Q281*'Usages industrie'!$P31*(1+'Usages industrie'!$Q31)^(Q$248-$D$248)/1000</f>
        <v>0</v>
      </c>
      <c r="R332" s="223">
        <f>R281*'Usages industrie'!$P31*(1+'Usages industrie'!$Q31)^(R$248-$D$248)/1000</f>
        <v>0</v>
      </c>
    </row>
    <row r="333" spans="1:18" hidden="1" outlineLevel="2" x14ac:dyDescent="0.25">
      <c r="A333" s="222" t="str">
        <f>'Usages industrie'!A32</f>
        <v>Usage industriel n°29</v>
      </c>
      <c r="B333" s="222" t="s">
        <v>645</v>
      </c>
      <c r="C333" s="222"/>
      <c r="D333" s="223">
        <f>D282*'Usages industrie'!$P32*(1+'Usages industrie'!$Q32)^(D$248-$D$248)/1000</f>
        <v>0</v>
      </c>
      <c r="E333" s="223">
        <f>E282*'Usages industrie'!$P32*(1+'Usages industrie'!$Q32)^(E$248-$D$248)/1000</f>
        <v>0</v>
      </c>
      <c r="F333" s="223">
        <f>F282*'Usages industrie'!$P32*(1+'Usages industrie'!$Q32)^(F$248-$D$248)/1000</f>
        <v>0</v>
      </c>
      <c r="G333" s="223">
        <f>G282*'Usages industrie'!$P32*(1+'Usages industrie'!$Q32)^(G$248-$D$248)/1000</f>
        <v>0</v>
      </c>
      <c r="H333" s="223">
        <f>H282*'Usages industrie'!$P32*(1+'Usages industrie'!$Q32)^(H$248-$D$248)/1000</f>
        <v>0</v>
      </c>
      <c r="I333" s="223">
        <f>I282*'Usages industrie'!$P32*(1+'Usages industrie'!$Q32)^(I$248-$D$248)/1000</f>
        <v>0</v>
      </c>
      <c r="J333" s="223">
        <f>J282*'Usages industrie'!$P32*(1+'Usages industrie'!$Q32)^(J$248-$D$248)/1000</f>
        <v>0</v>
      </c>
      <c r="K333" s="223">
        <f>K282*'Usages industrie'!$P32*(1+'Usages industrie'!$Q32)^(K$248-$D$248)/1000</f>
        <v>0</v>
      </c>
      <c r="L333" s="223">
        <f>L282*'Usages industrie'!$P32*(1+'Usages industrie'!$Q32)^(L$248-$D$248)/1000</f>
        <v>0</v>
      </c>
      <c r="M333" s="223">
        <f>M282*'Usages industrie'!$P32*(1+'Usages industrie'!$Q32)^(M$248-$D$248)/1000</f>
        <v>0</v>
      </c>
      <c r="N333" s="223">
        <f>N282*'Usages industrie'!$P32*(1+'Usages industrie'!$Q32)^(N$248-$D$248)/1000</f>
        <v>0</v>
      </c>
      <c r="O333" s="223">
        <f>O282*'Usages industrie'!$P32*(1+'Usages industrie'!$Q32)^(O$248-$D$248)/1000</f>
        <v>0</v>
      </c>
      <c r="P333" s="223">
        <f>P282*'Usages industrie'!$P32*(1+'Usages industrie'!$Q32)^(P$248-$D$248)/1000</f>
        <v>0</v>
      </c>
      <c r="Q333" s="223">
        <f>Q282*'Usages industrie'!$P32*(1+'Usages industrie'!$Q32)^(Q$248-$D$248)/1000</f>
        <v>0</v>
      </c>
      <c r="R333" s="223">
        <f>R282*'Usages industrie'!$P32*(1+'Usages industrie'!$Q32)^(R$248-$D$248)/1000</f>
        <v>0</v>
      </c>
    </row>
    <row r="334" spans="1:18" hidden="1" outlineLevel="2" x14ac:dyDescent="0.25">
      <c r="A334" s="222" t="str">
        <f>'Usages industrie'!A33</f>
        <v>Usage industriel n°30</v>
      </c>
      <c r="B334" s="222" t="s">
        <v>645</v>
      </c>
      <c r="C334" s="222"/>
      <c r="D334" s="223">
        <f>D283*'Usages industrie'!$P33*(1+'Usages industrie'!$Q33)^(D$248-$D$248)/1000</f>
        <v>0</v>
      </c>
      <c r="E334" s="223">
        <f>E283*'Usages industrie'!$P33*(1+'Usages industrie'!$Q33)^(E$248-$D$248)/1000</f>
        <v>0</v>
      </c>
      <c r="F334" s="223">
        <f>F283*'Usages industrie'!$P33*(1+'Usages industrie'!$Q33)^(F$248-$D$248)/1000</f>
        <v>0</v>
      </c>
      <c r="G334" s="223">
        <f>G283*'Usages industrie'!$P33*(1+'Usages industrie'!$Q33)^(G$248-$D$248)/1000</f>
        <v>0</v>
      </c>
      <c r="H334" s="223">
        <f>H283*'Usages industrie'!$P33*(1+'Usages industrie'!$Q33)^(H$248-$D$248)/1000</f>
        <v>0</v>
      </c>
      <c r="I334" s="223">
        <f>I283*'Usages industrie'!$P33*(1+'Usages industrie'!$Q33)^(I$248-$D$248)/1000</f>
        <v>0</v>
      </c>
      <c r="J334" s="223">
        <f>J283*'Usages industrie'!$P33*(1+'Usages industrie'!$Q33)^(J$248-$D$248)/1000</f>
        <v>0</v>
      </c>
      <c r="K334" s="223">
        <f>K283*'Usages industrie'!$P33*(1+'Usages industrie'!$Q33)^(K$248-$D$248)/1000</f>
        <v>0</v>
      </c>
      <c r="L334" s="223">
        <f>L283*'Usages industrie'!$P33*(1+'Usages industrie'!$Q33)^(L$248-$D$248)/1000</f>
        <v>0</v>
      </c>
      <c r="M334" s="223">
        <f>M283*'Usages industrie'!$P33*(1+'Usages industrie'!$Q33)^(M$248-$D$248)/1000</f>
        <v>0</v>
      </c>
      <c r="N334" s="223">
        <f>N283*'Usages industrie'!$P33*(1+'Usages industrie'!$Q33)^(N$248-$D$248)/1000</f>
        <v>0</v>
      </c>
      <c r="O334" s="223">
        <f>O283*'Usages industrie'!$P33*(1+'Usages industrie'!$Q33)^(O$248-$D$248)/1000</f>
        <v>0</v>
      </c>
      <c r="P334" s="223">
        <f>P283*'Usages industrie'!$P33*(1+'Usages industrie'!$Q33)^(P$248-$D$248)/1000</f>
        <v>0</v>
      </c>
      <c r="Q334" s="223">
        <f>Q283*'Usages industrie'!$P33*(1+'Usages industrie'!$Q33)^(Q$248-$D$248)/1000</f>
        <v>0</v>
      </c>
      <c r="R334" s="223">
        <f>R283*'Usages industrie'!$P33*(1+'Usages industrie'!$Q33)^(R$248-$D$248)/1000</f>
        <v>0</v>
      </c>
    </row>
    <row r="335" spans="1:18" hidden="1" outlineLevel="2" x14ac:dyDescent="0.25">
      <c r="A335" s="222" t="str">
        <f>'Usages industrie'!A34</f>
        <v>Usage industriel n°31</v>
      </c>
      <c r="B335" s="222" t="s">
        <v>645</v>
      </c>
      <c r="C335" s="222"/>
      <c r="D335" s="223">
        <f>D284*'Usages industrie'!$P34*(1+'Usages industrie'!$Q34)^(D$248-$D$248)/1000</f>
        <v>0</v>
      </c>
      <c r="E335" s="223">
        <f>E284*'Usages industrie'!$P34*(1+'Usages industrie'!$Q34)^(E$248-$D$248)/1000</f>
        <v>0</v>
      </c>
      <c r="F335" s="223">
        <f>F284*'Usages industrie'!$P34*(1+'Usages industrie'!$Q34)^(F$248-$D$248)/1000</f>
        <v>0</v>
      </c>
      <c r="G335" s="223">
        <f>G284*'Usages industrie'!$P34*(1+'Usages industrie'!$Q34)^(G$248-$D$248)/1000</f>
        <v>0</v>
      </c>
      <c r="H335" s="223">
        <f>H284*'Usages industrie'!$P34*(1+'Usages industrie'!$Q34)^(H$248-$D$248)/1000</f>
        <v>0</v>
      </c>
      <c r="I335" s="223">
        <f>I284*'Usages industrie'!$P34*(1+'Usages industrie'!$Q34)^(I$248-$D$248)/1000</f>
        <v>0</v>
      </c>
      <c r="J335" s="223">
        <f>J284*'Usages industrie'!$P34*(1+'Usages industrie'!$Q34)^(J$248-$D$248)/1000</f>
        <v>0</v>
      </c>
      <c r="K335" s="223">
        <f>K284*'Usages industrie'!$P34*(1+'Usages industrie'!$Q34)^(K$248-$D$248)/1000</f>
        <v>0</v>
      </c>
      <c r="L335" s="223">
        <f>L284*'Usages industrie'!$P34*(1+'Usages industrie'!$Q34)^(L$248-$D$248)/1000</f>
        <v>0</v>
      </c>
      <c r="M335" s="223">
        <f>M284*'Usages industrie'!$P34*(1+'Usages industrie'!$Q34)^(M$248-$D$248)/1000</f>
        <v>0</v>
      </c>
      <c r="N335" s="223">
        <f>N284*'Usages industrie'!$P34*(1+'Usages industrie'!$Q34)^(N$248-$D$248)/1000</f>
        <v>0</v>
      </c>
      <c r="O335" s="223">
        <f>O284*'Usages industrie'!$P34*(1+'Usages industrie'!$Q34)^(O$248-$D$248)/1000</f>
        <v>0</v>
      </c>
      <c r="P335" s="223">
        <f>P284*'Usages industrie'!$P34*(1+'Usages industrie'!$Q34)^(P$248-$D$248)/1000</f>
        <v>0</v>
      </c>
      <c r="Q335" s="223">
        <f>Q284*'Usages industrie'!$P34*(1+'Usages industrie'!$Q34)^(Q$248-$D$248)/1000</f>
        <v>0</v>
      </c>
      <c r="R335" s="223">
        <f>R284*'Usages industrie'!$P34*(1+'Usages industrie'!$Q34)^(R$248-$D$248)/1000</f>
        <v>0</v>
      </c>
    </row>
    <row r="336" spans="1:18" hidden="1" outlineLevel="2" x14ac:dyDescent="0.25">
      <c r="A336" s="222" t="str">
        <f>'Usages industrie'!A35</f>
        <v>Usage industriel n°32</v>
      </c>
      <c r="B336" s="222" t="s">
        <v>645</v>
      </c>
      <c r="C336" s="222"/>
      <c r="D336" s="223">
        <f>D285*'Usages industrie'!$P35*(1+'Usages industrie'!$Q35)^(D$248-$D$248)/1000</f>
        <v>0</v>
      </c>
      <c r="E336" s="223">
        <f>E285*'Usages industrie'!$P35*(1+'Usages industrie'!$Q35)^(E$248-$D$248)/1000</f>
        <v>0</v>
      </c>
      <c r="F336" s="223">
        <f>F285*'Usages industrie'!$P35*(1+'Usages industrie'!$Q35)^(F$248-$D$248)/1000</f>
        <v>0</v>
      </c>
      <c r="G336" s="223">
        <f>G285*'Usages industrie'!$P35*(1+'Usages industrie'!$Q35)^(G$248-$D$248)/1000</f>
        <v>0</v>
      </c>
      <c r="H336" s="223">
        <f>H285*'Usages industrie'!$P35*(1+'Usages industrie'!$Q35)^(H$248-$D$248)/1000</f>
        <v>0</v>
      </c>
      <c r="I336" s="223">
        <f>I285*'Usages industrie'!$P35*(1+'Usages industrie'!$Q35)^(I$248-$D$248)/1000</f>
        <v>0</v>
      </c>
      <c r="J336" s="223">
        <f>J285*'Usages industrie'!$P35*(1+'Usages industrie'!$Q35)^(J$248-$D$248)/1000</f>
        <v>0</v>
      </c>
      <c r="K336" s="223">
        <f>K285*'Usages industrie'!$P35*(1+'Usages industrie'!$Q35)^(K$248-$D$248)/1000</f>
        <v>0</v>
      </c>
      <c r="L336" s="223">
        <f>L285*'Usages industrie'!$P35*(1+'Usages industrie'!$Q35)^(L$248-$D$248)/1000</f>
        <v>0</v>
      </c>
      <c r="M336" s="223">
        <f>M285*'Usages industrie'!$P35*(1+'Usages industrie'!$Q35)^(M$248-$D$248)/1000</f>
        <v>0</v>
      </c>
      <c r="N336" s="223">
        <f>N285*'Usages industrie'!$P35*(1+'Usages industrie'!$Q35)^(N$248-$D$248)/1000</f>
        <v>0</v>
      </c>
      <c r="O336" s="223">
        <f>O285*'Usages industrie'!$P35*(1+'Usages industrie'!$Q35)^(O$248-$D$248)/1000</f>
        <v>0</v>
      </c>
      <c r="P336" s="223">
        <f>P285*'Usages industrie'!$P35*(1+'Usages industrie'!$Q35)^(P$248-$D$248)/1000</f>
        <v>0</v>
      </c>
      <c r="Q336" s="223">
        <f>Q285*'Usages industrie'!$P35*(1+'Usages industrie'!$Q35)^(Q$248-$D$248)/1000</f>
        <v>0</v>
      </c>
      <c r="R336" s="223">
        <f>R285*'Usages industrie'!$P35*(1+'Usages industrie'!$Q35)^(R$248-$D$248)/1000</f>
        <v>0</v>
      </c>
    </row>
    <row r="337" spans="1:18" hidden="1" outlineLevel="2" x14ac:dyDescent="0.25">
      <c r="A337" s="222" t="str">
        <f>'Usages industrie'!A36</f>
        <v>Usage industriel n°33</v>
      </c>
      <c r="B337" s="222" t="s">
        <v>645</v>
      </c>
      <c r="C337" s="222"/>
      <c r="D337" s="223">
        <f>D286*'Usages industrie'!$P36*(1+'Usages industrie'!$Q36)^(D$248-$D$248)/1000</f>
        <v>0</v>
      </c>
      <c r="E337" s="223">
        <f>E286*'Usages industrie'!$P36*(1+'Usages industrie'!$Q36)^(E$248-$D$248)/1000</f>
        <v>0</v>
      </c>
      <c r="F337" s="223">
        <f>F286*'Usages industrie'!$P36*(1+'Usages industrie'!$Q36)^(F$248-$D$248)/1000</f>
        <v>0</v>
      </c>
      <c r="G337" s="223">
        <f>G286*'Usages industrie'!$P36*(1+'Usages industrie'!$Q36)^(G$248-$D$248)/1000</f>
        <v>0</v>
      </c>
      <c r="H337" s="223">
        <f>H286*'Usages industrie'!$P36*(1+'Usages industrie'!$Q36)^(H$248-$D$248)/1000</f>
        <v>0</v>
      </c>
      <c r="I337" s="223">
        <f>I286*'Usages industrie'!$P36*(1+'Usages industrie'!$Q36)^(I$248-$D$248)/1000</f>
        <v>0</v>
      </c>
      <c r="J337" s="223">
        <f>J286*'Usages industrie'!$P36*(1+'Usages industrie'!$Q36)^(J$248-$D$248)/1000</f>
        <v>0</v>
      </c>
      <c r="K337" s="223">
        <f>K286*'Usages industrie'!$P36*(1+'Usages industrie'!$Q36)^(K$248-$D$248)/1000</f>
        <v>0</v>
      </c>
      <c r="L337" s="223">
        <f>L286*'Usages industrie'!$P36*(1+'Usages industrie'!$Q36)^(L$248-$D$248)/1000</f>
        <v>0</v>
      </c>
      <c r="M337" s="223">
        <f>M286*'Usages industrie'!$P36*(1+'Usages industrie'!$Q36)^(M$248-$D$248)/1000</f>
        <v>0</v>
      </c>
      <c r="N337" s="223">
        <f>N286*'Usages industrie'!$P36*(1+'Usages industrie'!$Q36)^(N$248-$D$248)/1000</f>
        <v>0</v>
      </c>
      <c r="O337" s="223">
        <f>O286*'Usages industrie'!$P36*(1+'Usages industrie'!$Q36)^(O$248-$D$248)/1000</f>
        <v>0</v>
      </c>
      <c r="P337" s="223">
        <f>P286*'Usages industrie'!$P36*(1+'Usages industrie'!$Q36)^(P$248-$D$248)/1000</f>
        <v>0</v>
      </c>
      <c r="Q337" s="223">
        <f>Q286*'Usages industrie'!$P36*(1+'Usages industrie'!$Q36)^(Q$248-$D$248)/1000</f>
        <v>0</v>
      </c>
      <c r="R337" s="223">
        <f>R286*'Usages industrie'!$P36*(1+'Usages industrie'!$Q36)^(R$248-$D$248)/1000</f>
        <v>0</v>
      </c>
    </row>
    <row r="338" spans="1:18" hidden="1" outlineLevel="2" x14ac:dyDescent="0.25">
      <c r="A338" s="222" t="str">
        <f>'Usages industrie'!A37</f>
        <v>Usage industriel n°34</v>
      </c>
      <c r="B338" s="222" t="s">
        <v>645</v>
      </c>
      <c r="C338" s="222"/>
      <c r="D338" s="223">
        <f>D287*'Usages industrie'!$P37*(1+'Usages industrie'!$Q37)^(D$248-$D$248)/1000</f>
        <v>0</v>
      </c>
      <c r="E338" s="223">
        <f>E287*'Usages industrie'!$P37*(1+'Usages industrie'!$Q37)^(E$248-$D$248)/1000</f>
        <v>0</v>
      </c>
      <c r="F338" s="223">
        <f>F287*'Usages industrie'!$P37*(1+'Usages industrie'!$Q37)^(F$248-$D$248)/1000</f>
        <v>0</v>
      </c>
      <c r="G338" s="223">
        <f>G287*'Usages industrie'!$P37*(1+'Usages industrie'!$Q37)^(G$248-$D$248)/1000</f>
        <v>0</v>
      </c>
      <c r="H338" s="223">
        <f>H287*'Usages industrie'!$P37*(1+'Usages industrie'!$Q37)^(H$248-$D$248)/1000</f>
        <v>0</v>
      </c>
      <c r="I338" s="223">
        <f>I287*'Usages industrie'!$P37*(1+'Usages industrie'!$Q37)^(I$248-$D$248)/1000</f>
        <v>0</v>
      </c>
      <c r="J338" s="223">
        <f>J287*'Usages industrie'!$P37*(1+'Usages industrie'!$Q37)^(J$248-$D$248)/1000</f>
        <v>0</v>
      </c>
      <c r="K338" s="223">
        <f>K287*'Usages industrie'!$P37*(1+'Usages industrie'!$Q37)^(K$248-$D$248)/1000</f>
        <v>0</v>
      </c>
      <c r="L338" s="223">
        <f>L287*'Usages industrie'!$P37*(1+'Usages industrie'!$Q37)^(L$248-$D$248)/1000</f>
        <v>0</v>
      </c>
      <c r="M338" s="223">
        <f>M287*'Usages industrie'!$P37*(1+'Usages industrie'!$Q37)^(M$248-$D$248)/1000</f>
        <v>0</v>
      </c>
      <c r="N338" s="223">
        <f>N287*'Usages industrie'!$P37*(1+'Usages industrie'!$Q37)^(N$248-$D$248)/1000</f>
        <v>0</v>
      </c>
      <c r="O338" s="223">
        <f>O287*'Usages industrie'!$P37*(1+'Usages industrie'!$Q37)^(O$248-$D$248)/1000</f>
        <v>0</v>
      </c>
      <c r="P338" s="223">
        <f>P287*'Usages industrie'!$P37*(1+'Usages industrie'!$Q37)^(P$248-$D$248)/1000</f>
        <v>0</v>
      </c>
      <c r="Q338" s="223">
        <f>Q287*'Usages industrie'!$P37*(1+'Usages industrie'!$Q37)^(Q$248-$D$248)/1000</f>
        <v>0</v>
      </c>
      <c r="R338" s="223">
        <f>R287*'Usages industrie'!$P37*(1+'Usages industrie'!$Q37)^(R$248-$D$248)/1000</f>
        <v>0</v>
      </c>
    </row>
    <row r="339" spans="1:18" hidden="1" outlineLevel="2" x14ac:dyDescent="0.25">
      <c r="A339" s="222" t="str">
        <f>'Usages industrie'!A38</f>
        <v>Usage industriel n°35</v>
      </c>
      <c r="B339" s="222" t="s">
        <v>645</v>
      </c>
      <c r="C339" s="222"/>
      <c r="D339" s="223">
        <f>D288*'Usages industrie'!$P38*(1+'Usages industrie'!$Q38)^(D$248-$D$248)/1000</f>
        <v>0</v>
      </c>
      <c r="E339" s="223">
        <f>E288*'Usages industrie'!$P38*(1+'Usages industrie'!$Q38)^(E$248-$D$248)/1000</f>
        <v>0</v>
      </c>
      <c r="F339" s="223">
        <f>F288*'Usages industrie'!$P38*(1+'Usages industrie'!$Q38)^(F$248-$D$248)/1000</f>
        <v>0</v>
      </c>
      <c r="G339" s="223">
        <f>G288*'Usages industrie'!$P38*(1+'Usages industrie'!$Q38)^(G$248-$D$248)/1000</f>
        <v>0</v>
      </c>
      <c r="H339" s="223">
        <f>H288*'Usages industrie'!$P38*(1+'Usages industrie'!$Q38)^(H$248-$D$248)/1000</f>
        <v>0</v>
      </c>
      <c r="I339" s="223">
        <f>I288*'Usages industrie'!$P38*(1+'Usages industrie'!$Q38)^(I$248-$D$248)/1000</f>
        <v>0</v>
      </c>
      <c r="J339" s="223">
        <f>J288*'Usages industrie'!$P38*(1+'Usages industrie'!$Q38)^(J$248-$D$248)/1000</f>
        <v>0</v>
      </c>
      <c r="K339" s="223">
        <f>K288*'Usages industrie'!$P38*(1+'Usages industrie'!$Q38)^(K$248-$D$248)/1000</f>
        <v>0</v>
      </c>
      <c r="L339" s="223">
        <f>L288*'Usages industrie'!$P38*(1+'Usages industrie'!$Q38)^(L$248-$D$248)/1000</f>
        <v>0</v>
      </c>
      <c r="M339" s="223">
        <f>M288*'Usages industrie'!$P38*(1+'Usages industrie'!$Q38)^(M$248-$D$248)/1000</f>
        <v>0</v>
      </c>
      <c r="N339" s="223">
        <f>N288*'Usages industrie'!$P38*(1+'Usages industrie'!$Q38)^(N$248-$D$248)/1000</f>
        <v>0</v>
      </c>
      <c r="O339" s="223">
        <f>O288*'Usages industrie'!$P38*(1+'Usages industrie'!$Q38)^(O$248-$D$248)/1000</f>
        <v>0</v>
      </c>
      <c r="P339" s="223">
        <f>P288*'Usages industrie'!$P38*(1+'Usages industrie'!$Q38)^(P$248-$D$248)/1000</f>
        <v>0</v>
      </c>
      <c r="Q339" s="223">
        <f>Q288*'Usages industrie'!$P38*(1+'Usages industrie'!$Q38)^(Q$248-$D$248)/1000</f>
        <v>0</v>
      </c>
      <c r="R339" s="223">
        <f>R288*'Usages industrie'!$P38*(1+'Usages industrie'!$Q38)^(R$248-$D$248)/1000</f>
        <v>0</v>
      </c>
    </row>
    <row r="340" spans="1:18" hidden="1" outlineLevel="2" x14ac:dyDescent="0.25">
      <c r="A340" s="222" t="str">
        <f>'Usages industrie'!A39</f>
        <v>Usage industriel n°36</v>
      </c>
      <c r="B340" s="222" t="s">
        <v>645</v>
      </c>
      <c r="C340" s="222"/>
      <c r="D340" s="223">
        <f>D289*'Usages industrie'!$P39*(1+'Usages industrie'!$Q39)^(D$248-$D$248)/1000</f>
        <v>0</v>
      </c>
      <c r="E340" s="223">
        <f>E289*'Usages industrie'!$P39*(1+'Usages industrie'!$Q39)^(E$248-$D$248)/1000</f>
        <v>0</v>
      </c>
      <c r="F340" s="223">
        <f>F289*'Usages industrie'!$P39*(1+'Usages industrie'!$Q39)^(F$248-$D$248)/1000</f>
        <v>0</v>
      </c>
      <c r="G340" s="223">
        <f>G289*'Usages industrie'!$P39*(1+'Usages industrie'!$Q39)^(G$248-$D$248)/1000</f>
        <v>0</v>
      </c>
      <c r="H340" s="223">
        <f>H289*'Usages industrie'!$P39*(1+'Usages industrie'!$Q39)^(H$248-$D$248)/1000</f>
        <v>0</v>
      </c>
      <c r="I340" s="223">
        <f>I289*'Usages industrie'!$P39*(1+'Usages industrie'!$Q39)^(I$248-$D$248)/1000</f>
        <v>0</v>
      </c>
      <c r="J340" s="223">
        <f>J289*'Usages industrie'!$P39*(1+'Usages industrie'!$Q39)^(J$248-$D$248)/1000</f>
        <v>0</v>
      </c>
      <c r="K340" s="223">
        <f>K289*'Usages industrie'!$P39*(1+'Usages industrie'!$Q39)^(K$248-$D$248)/1000</f>
        <v>0</v>
      </c>
      <c r="L340" s="223">
        <f>L289*'Usages industrie'!$P39*(1+'Usages industrie'!$Q39)^(L$248-$D$248)/1000</f>
        <v>0</v>
      </c>
      <c r="M340" s="223">
        <f>M289*'Usages industrie'!$P39*(1+'Usages industrie'!$Q39)^(M$248-$D$248)/1000</f>
        <v>0</v>
      </c>
      <c r="N340" s="223">
        <f>N289*'Usages industrie'!$P39*(1+'Usages industrie'!$Q39)^(N$248-$D$248)/1000</f>
        <v>0</v>
      </c>
      <c r="O340" s="223">
        <f>O289*'Usages industrie'!$P39*(1+'Usages industrie'!$Q39)^(O$248-$D$248)/1000</f>
        <v>0</v>
      </c>
      <c r="P340" s="223">
        <f>P289*'Usages industrie'!$P39*(1+'Usages industrie'!$Q39)^(P$248-$D$248)/1000</f>
        <v>0</v>
      </c>
      <c r="Q340" s="223">
        <f>Q289*'Usages industrie'!$P39*(1+'Usages industrie'!$Q39)^(Q$248-$D$248)/1000</f>
        <v>0</v>
      </c>
      <c r="R340" s="223">
        <f>R289*'Usages industrie'!$P39*(1+'Usages industrie'!$Q39)^(R$248-$D$248)/1000</f>
        <v>0</v>
      </c>
    </row>
    <row r="341" spans="1:18" hidden="1" outlineLevel="2" x14ac:dyDescent="0.25">
      <c r="A341" s="222" t="str">
        <f>'Usages industrie'!A40</f>
        <v>Usage industriel n°37</v>
      </c>
      <c r="B341" s="222" t="s">
        <v>645</v>
      </c>
      <c r="C341" s="222"/>
      <c r="D341" s="223">
        <f>D290*'Usages industrie'!$P40*(1+'Usages industrie'!$Q40)^(D$248-$D$248)/1000</f>
        <v>0</v>
      </c>
      <c r="E341" s="223">
        <f>E290*'Usages industrie'!$P40*(1+'Usages industrie'!$Q40)^(E$248-$D$248)/1000</f>
        <v>0</v>
      </c>
      <c r="F341" s="223">
        <f>F290*'Usages industrie'!$P40*(1+'Usages industrie'!$Q40)^(F$248-$D$248)/1000</f>
        <v>0</v>
      </c>
      <c r="G341" s="223">
        <f>G290*'Usages industrie'!$P40*(1+'Usages industrie'!$Q40)^(G$248-$D$248)/1000</f>
        <v>0</v>
      </c>
      <c r="H341" s="223">
        <f>H290*'Usages industrie'!$P40*(1+'Usages industrie'!$Q40)^(H$248-$D$248)/1000</f>
        <v>0</v>
      </c>
      <c r="I341" s="223">
        <f>I290*'Usages industrie'!$P40*(1+'Usages industrie'!$Q40)^(I$248-$D$248)/1000</f>
        <v>0</v>
      </c>
      <c r="J341" s="223">
        <f>J290*'Usages industrie'!$P40*(1+'Usages industrie'!$Q40)^(J$248-$D$248)/1000</f>
        <v>0</v>
      </c>
      <c r="K341" s="223">
        <f>K290*'Usages industrie'!$P40*(1+'Usages industrie'!$Q40)^(K$248-$D$248)/1000</f>
        <v>0</v>
      </c>
      <c r="L341" s="223">
        <f>L290*'Usages industrie'!$P40*(1+'Usages industrie'!$Q40)^(L$248-$D$248)/1000</f>
        <v>0</v>
      </c>
      <c r="M341" s="223">
        <f>M290*'Usages industrie'!$P40*(1+'Usages industrie'!$Q40)^(M$248-$D$248)/1000</f>
        <v>0</v>
      </c>
      <c r="N341" s="223">
        <f>N290*'Usages industrie'!$P40*(1+'Usages industrie'!$Q40)^(N$248-$D$248)/1000</f>
        <v>0</v>
      </c>
      <c r="O341" s="223">
        <f>O290*'Usages industrie'!$P40*(1+'Usages industrie'!$Q40)^(O$248-$D$248)/1000</f>
        <v>0</v>
      </c>
      <c r="P341" s="223">
        <f>P290*'Usages industrie'!$P40*(1+'Usages industrie'!$Q40)^(P$248-$D$248)/1000</f>
        <v>0</v>
      </c>
      <c r="Q341" s="223">
        <f>Q290*'Usages industrie'!$P40*(1+'Usages industrie'!$Q40)^(Q$248-$D$248)/1000</f>
        <v>0</v>
      </c>
      <c r="R341" s="223">
        <f>R290*'Usages industrie'!$P40*(1+'Usages industrie'!$Q40)^(R$248-$D$248)/1000</f>
        <v>0</v>
      </c>
    </row>
    <row r="342" spans="1:18" hidden="1" outlineLevel="2" x14ac:dyDescent="0.25">
      <c r="A342" s="222" t="str">
        <f>'Usages industrie'!A41</f>
        <v>Usage industriel n°38</v>
      </c>
      <c r="B342" s="222" t="s">
        <v>645</v>
      </c>
      <c r="C342" s="222"/>
      <c r="D342" s="223">
        <f>D291*'Usages industrie'!$P41*(1+'Usages industrie'!$Q41)^(D$248-$D$248)/1000</f>
        <v>0</v>
      </c>
      <c r="E342" s="223">
        <f>E291*'Usages industrie'!$P41*(1+'Usages industrie'!$Q41)^(E$248-$D$248)/1000</f>
        <v>0</v>
      </c>
      <c r="F342" s="223">
        <f>F291*'Usages industrie'!$P41*(1+'Usages industrie'!$Q41)^(F$248-$D$248)/1000</f>
        <v>0</v>
      </c>
      <c r="G342" s="223">
        <f>G291*'Usages industrie'!$P41*(1+'Usages industrie'!$Q41)^(G$248-$D$248)/1000</f>
        <v>0</v>
      </c>
      <c r="H342" s="223">
        <f>H291*'Usages industrie'!$P41*(1+'Usages industrie'!$Q41)^(H$248-$D$248)/1000</f>
        <v>0</v>
      </c>
      <c r="I342" s="223">
        <f>I291*'Usages industrie'!$P41*(1+'Usages industrie'!$Q41)^(I$248-$D$248)/1000</f>
        <v>0</v>
      </c>
      <c r="J342" s="223">
        <f>J291*'Usages industrie'!$P41*(1+'Usages industrie'!$Q41)^(J$248-$D$248)/1000</f>
        <v>0</v>
      </c>
      <c r="K342" s="223">
        <f>K291*'Usages industrie'!$P41*(1+'Usages industrie'!$Q41)^(K$248-$D$248)/1000</f>
        <v>0</v>
      </c>
      <c r="L342" s="223">
        <f>L291*'Usages industrie'!$P41*(1+'Usages industrie'!$Q41)^(L$248-$D$248)/1000</f>
        <v>0</v>
      </c>
      <c r="M342" s="223">
        <f>M291*'Usages industrie'!$P41*(1+'Usages industrie'!$Q41)^(M$248-$D$248)/1000</f>
        <v>0</v>
      </c>
      <c r="N342" s="223">
        <f>N291*'Usages industrie'!$P41*(1+'Usages industrie'!$Q41)^(N$248-$D$248)/1000</f>
        <v>0</v>
      </c>
      <c r="O342" s="223">
        <f>O291*'Usages industrie'!$P41*(1+'Usages industrie'!$Q41)^(O$248-$D$248)/1000</f>
        <v>0</v>
      </c>
      <c r="P342" s="223">
        <f>P291*'Usages industrie'!$P41*(1+'Usages industrie'!$Q41)^(P$248-$D$248)/1000</f>
        <v>0</v>
      </c>
      <c r="Q342" s="223">
        <f>Q291*'Usages industrie'!$P41*(1+'Usages industrie'!$Q41)^(Q$248-$D$248)/1000</f>
        <v>0</v>
      </c>
      <c r="R342" s="223">
        <f>R291*'Usages industrie'!$P41*(1+'Usages industrie'!$Q41)^(R$248-$D$248)/1000</f>
        <v>0</v>
      </c>
    </row>
    <row r="343" spans="1:18" hidden="1" outlineLevel="2" x14ac:dyDescent="0.25">
      <c r="A343" s="222" t="str">
        <f>'Usages industrie'!A42</f>
        <v>Usage industriel n°39</v>
      </c>
      <c r="B343" s="222" t="s">
        <v>645</v>
      </c>
      <c r="C343" s="222"/>
      <c r="D343" s="223">
        <f>D292*'Usages industrie'!$P42*(1+'Usages industrie'!$Q42)^(D$248-$D$248)/1000</f>
        <v>0</v>
      </c>
      <c r="E343" s="223">
        <f>E292*'Usages industrie'!$P42*(1+'Usages industrie'!$Q42)^(E$248-$D$248)/1000</f>
        <v>0</v>
      </c>
      <c r="F343" s="223">
        <f>F292*'Usages industrie'!$P42*(1+'Usages industrie'!$Q42)^(F$248-$D$248)/1000</f>
        <v>0</v>
      </c>
      <c r="G343" s="223">
        <f>G292*'Usages industrie'!$P42*(1+'Usages industrie'!$Q42)^(G$248-$D$248)/1000</f>
        <v>0</v>
      </c>
      <c r="H343" s="223">
        <f>H292*'Usages industrie'!$P42*(1+'Usages industrie'!$Q42)^(H$248-$D$248)/1000</f>
        <v>0</v>
      </c>
      <c r="I343" s="223">
        <f>I292*'Usages industrie'!$P42*(1+'Usages industrie'!$Q42)^(I$248-$D$248)/1000</f>
        <v>0</v>
      </c>
      <c r="J343" s="223">
        <f>J292*'Usages industrie'!$P42*(1+'Usages industrie'!$Q42)^(J$248-$D$248)/1000</f>
        <v>0</v>
      </c>
      <c r="K343" s="223">
        <f>K292*'Usages industrie'!$P42*(1+'Usages industrie'!$Q42)^(K$248-$D$248)/1000</f>
        <v>0</v>
      </c>
      <c r="L343" s="223">
        <f>L292*'Usages industrie'!$P42*(1+'Usages industrie'!$Q42)^(L$248-$D$248)/1000</f>
        <v>0</v>
      </c>
      <c r="M343" s="223">
        <f>M292*'Usages industrie'!$P42*(1+'Usages industrie'!$Q42)^(M$248-$D$248)/1000</f>
        <v>0</v>
      </c>
      <c r="N343" s="223">
        <f>N292*'Usages industrie'!$P42*(1+'Usages industrie'!$Q42)^(N$248-$D$248)/1000</f>
        <v>0</v>
      </c>
      <c r="O343" s="223">
        <f>O292*'Usages industrie'!$P42*(1+'Usages industrie'!$Q42)^(O$248-$D$248)/1000</f>
        <v>0</v>
      </c>
      <c r="P343" s="223">
        <f>P292*'Usages industrie'!$P42*(1+'Usages industrie'!$Q42)^(P$248-$D$248)/1000</f>
        <v>0</v>
      </c>
      <c r="Q343" s="223">
        <f>Q292*'Usages industrie'!$P42*(1+'Usages industrie'!$Q42)^(Q$248-$D$248)/1000</f>
        <v>0</v>
      </c>
      <c r="R343" s="223">
        <f>R292*'Usages industrie'!$P42*(1+'Usages industrie'!$Q42)^(R$248-$D$248)/1000</f>
        <v>0</v>
      </c>
    </row>
    <row r="344" spans="1:18" hidden="1" outlineLevel="2" x14ac:dyDescent="0.25">
      <c r="A344" s="222" t="str">
        <f>'Usages industrie'!A43</f>
        <v>Usage industriel n°40</v>
      </c>
      <c r="B344" s="222" t="s">
        <v>645</v>
      </c>
      <c r="C344" s="222"/>
      <c r="D344" s="223">
        <f>D293*'Usages industrie'!$P43*(1+'Usages industrie'!$Q43)^(D$248-$D$248)/1000</f>
        <v>0</v>
      </c>
      <c r="E344" s="223">
        <f>E293*'Usages industrie'!$P43*(1+'Usages industrie'!$Q43)^(E$248-$D$248)/1000</f>
        <v>0</v>
      </c>
      <c r="F344" s="223">
        <f>F293*'Usages industrie'!$P43*(1+'Usages industrie'!$Q43)^(F$248-$D$248)/1000</f>
        <v>0</v>
      </c>
      <c r="G344" s="223">
        <f>G293*'Usages industrie'!$P43*(1+'Usages industrie'!$Q43)^(G$248-$D$248)/1000</f>
        <v>0</v>
      </c>
      <c r="H344" s="223">
        <f>H293*'Usages industrie'!$P43*(1+'Usages industrie'!$Q43)^(H$248-$D$248)/1000</f>
        <v>0</v>
      </c>
      <c r="I344" s="223">
        <f>I293*'Usages industrie'!$P43*(1+'Usages industrie'!$Q43)^(I$248-$D$248)/1000</f>
        <v>0</v>
      </c>
      <c r="J344" s="223">
        <f>J293*'Usages industrie'!$P43*(1+'Usages industrie'!$Q43)^(J$248-$D$248)/1000</f>
        <v>0</v>
      </c>
      <c r="K344" s="223">
        <f>K293*'Usages industrie'!$P43*(1+'Usages industrie'!$Q43)^(K$248-$D$248)/1000</f>
        <v>0</v>
      </c>
      <c r="L344" s="223">
        <f>L293*'Usages industrie'!$P43*(1+'Usages industrie'!$Q43)^(L$248-$D$248)/1000</f>
        <v>0</v>
      </c>
      <c r="M344" s="223">
        <f>M293*'Usages industrie'!$P43*(1+'Usages industrie'!$Q43)^(M$248-$D$248)/1000</f>
        <v>0</v>
      </c>
      <c r="N344" s="223">
        <f>N293*'Usages industrie'!$P43*(1+'Usages industrie'!$Q43)^(N$248-$D$248)/1000</f>
        <v>0</v>
      </c>
      <c r="O344" s="223">
        <f>O293*'Usages industrie'!$P43*(1+'Usages industrie'!$Q43)^(O$248-$D$248)/1000</f>
        <v>0</v>
      </c>
      <c r="P344" s="223">
        <f>P293*'Usages industrie'!$P43*(1+'Usages industrie'!$Q43)^(P$248-$D$248)/1000</f>
        <v>0</v>
      </c>
      <c r="Q344" s="223">
        <f>Q293*'Usages industrie'!$P43*(1+'Usages industrie'!$Q43)^(Q$248-$D$248)/1000</f>
        <v>0</v>
      </c>
      <c r="R344" s="223">
        <f>R293*'Usages industrie'!$P43*(1+'Usages industrie'!$Q43)^(R$248-$D$248)/1000</f>
        <v>0</v>
      </c>
    </row>
    <row r="345" spans="1:18" hidden="1" outlineLevel="2" x14ac:dyDescent="0.25">
      <c r="A345" s="222" t="str">
        <f>'Usages industrie'!A44</f>
        <v>Usage industriel n°41</v>
      </c>
      <c r="B345" s="222" t="s">
        <v>645</v>
      </c>
      <c r="C345" s="222"/>
      <c r="D345" s="223">
        <f>D294*'Usages industrie'!$P44*(1+'Usages industrie'!$Q44)^(D$248-$D$248)/1000</f>
        <v>0</v>
      </c>
      <c r="E345" s="223">
        <f>E294*'Usages industrie'!$P44*(1+'Usages industrie'!$Q44)^(E$248-$D$248)/1000</f>
        <v>0</v>
      </c>
      <c r="F345" s="223">
        <f>F294*'Usages industrie'!$P44*(1+'Usages industrie'!$Q44)^(F$248-$D$248)/1000</f>
        <v>0</v>
      </c>
      <c r="G345" s="223">
        <f>G294*'Usages industrie'!$P44*(1+'Usages industrie'!$Q44)^(G$248-$D$248)/1000</f>
        <v>0</v>
      </c>
      <c r="H345" s="223">
        <f>H294*'Usages industrie'!$P44*(1+'Usages industrie'!$Q44)^(H$248-$D$248)/1000</f>
        <v>0</v>
      </c>
      <c r="I345" s="223">
        <f>I294*'Usages industrie'!$P44*(1+'Usages industrie'!$Q44)^(I$248-$D$248)/1000</f>
        <v>0</v>
      </c>
      <c r="J345" s="223">
        <f>J294*'Usages industrie'!$P44*(1+'Usages industrie'!$Q44)^(J$248-$D$248)/1000</f>
        <v>0</v>
      </c>
      <c r="K345" s="223">
        <f>K294*'Usages industrie'!$P44*(1+'Usages industrie'!$Q44)^(K$248-$D$248)/1000</f>
        <v>0</v>
      </c>
      <c r="L345" s="223">
        <f>L294*'Usages industrie'!$P44*(1+'Usages industrie'!$Q44)^(L$248-$D$248)/1000</f>
        <v>0</v>
      </c>
      <c r="M345" s="223">
        <f>M294*'Usages industrie'!$P44*(1+'Usages industrie'!$Q44)^(M$248-$D$248)/1000</f>
        <v>0</v>
      </c>
      <c r="N345" s="223">
        <f>N294*'Usages industrie'!$P44*(1+'Usages industrie'!$Q44)^(N$248-$D$248)/1000</f>
        <v>0</v>
      </c>
      <c r="O345" s="223">
        <f>O294*'Usages industrie'!$P44*(1+'Usages industrie'!$Q44)^(O$248-$D$248)/1000</f>
        <v>0</v>
      </c>
      <c r="P345" s="223">
        <f>P294*'Usages industrie'!$P44*(1+'Usages industrie'!$Q44)^(P$248-$D$248)/1000</f>
        <v>0</v>
      </c>
      <c r="Q345" s="223">
        <f>Q294*'Usages industrie'!$P44*(1+'Usages industrie'!$Q44)^(Q$248-$D$248)/1000</f>
        <v>0</v>
      </c>
      <c r="R345" s="223">
        <f>R294*'Usages industrie'!$P44*(1+'Usages industrie'!$Q44)^(R$248-$D$248)/1000</f>
        <v>0</v>
      </c>
    </row>
    <row r="346" spans="1:18" hidden="1" outlineLevel="2" x14ac:dyDescent="0.25">
      <c r="A346" s="222" t="str">
        <f>'Usages industrie'!A45</f>
        <v>Usage industriel n°42</v>
      </c>
      <c r="B346" s="222" t="s">
        <v>645</v>
      </c>
      <c r="C346" s="222"/>
      <c r="D346" s="223">
        <f>D295*'Usages industrie'!$P45*(1+'Usages industrie'!$Q45)^(D$248-$D$248)/1000</f>
        <v>0</v>
      </c>
      <c r="E346" s="223">
        <f>E295*'Usages industrie'!$P45*(1+'Usages industrie'!$Q45)^(E$248-$D$248)/1000</f>
        <v>0</v>
      </c>
      <c r="F346" s="223">
        <f>F295*'Usages industrie'!$P45*(1+'Usages industrie'!$Q45)^(F$248-$D$248)/1000</f>
        <v>0</v>
      </c>
      <c r="G346" s="223">
        <f>G295*'Usages industrie'!$P45*(1+'Usages industrie'!$Q45)^(G$248-$D$248)/1000</f>
        <v>0</v>
      </c>
      <c r="H346" s="223">
        <f>H295*'Usages industrie'!$P45*(1+'Usages industrie'!$Q45)^(H$248-$D$248)/1000</f>
        <v>0</v>
      </c>
      <c r="I346" s="223">
        <f>I295*'Usages industrie'!$P45*(1+'Usages industrie'!$Q45)^(I$248-$D$248)/1000</f>
        <v>0</v>
      </c>
      <c r="J346" s="223">
        <f>J295*'Usages industrie'!$P45*(1+'Usages industrie'!$Q45)^(J$248-$D$248)/1000</f>
        <v>0</v>
      </c>
      <c r="K346" s="223">
        <f>K295*'Usages industrie'!$P45*(1+'Usages industrie'!$Q45)^(K$248-$D$248)/1000</f>
        <v>0</v>
      </c>
      <c r="L346" s="223">
        <f>L295*'Usages industrie'!$P45*(1+'Usages industrie'!$Q45)^(L$248-$D$248)/1000</f>
        <v>0</v>
      </c>
      <c r="M346" s="223">
        <f>M295*'Usages industrie'!$P45*(1+'Usages industrie'!$Q45)^(M$248-$D$248)/1000</f>
        <v>0</v>
      </c>
      <c r="N346" s="223">
        <f>N295*'Usages industrie'!$P45*(1+'Usages industrie'!$Q45)^(N$248-$D$248)/1000</f>
        <v>0</v>
      </c>
      <c r="O346" s="223">
        <f>O295*'Usages industrie'!$P45*(1+'Usages industrie'!$Q45)^(O$248-$D$248)/1000</f>
        <v>0</v>
      </c>
      <c r="P346" s="223">
        <f>P295*'Usages industrie'!$P45*(1+'Usages industrie'!$Q45)^(P$248-$D$248)/1000</f>
        <v>0</v>
      </c>
      <c r="Q346" s="223">
        <f>Q295*'Usages industrie'!$P45*(1+'Usages industrie'!$Q45)^(Q$248-$D$248)/1000</f>
        <v>0</v>
      </c>
      <c r="R346" s="223">
        <f>R295*'Usages industrie'!$P45*(1+'Usages industrie'!$Q45)^(R$248-$D$248)/1000</f>
        <v>0</v>
      </c>
    </row>
    <row r="347" spans="1:18" hidden="1" outlineLevel="2" x14ac:dyDescent="0.25">
      <c r="A347" s="222" t="str">
        <f>'Usages industrie'!A46</f>
        <v>Usage industriel n°43</v>
      </c>
      <c r="B347" s="222" t="s">
        <v>645</v>
      </c>
      <c r="C347" s="222"/>
      <c r="D347" s="223">
        <f>D296*'Usages industrie'!$P46*(1+'Usages industrie'!$Q46)^(D$248-$D$248)/1000</f>
        <v>0</v>
      </c>
      <c r="E347" s="223">
        <f>E296*'Usages industrie'!$P46*(1+'Usages industrie'!$Q46)^(E$248-$D$248)/1000</f>
        <v>0</v>
      </c>
      <c r="F347" s="223">
        <f>F296*'Usages industrie'!$P46*(1+'Usages industrie'!$Q46)^(F$248-$D$248)/1000</f>
        <v>0</v>
      </c>
      <c r="G347" s="223">
        <f>G296*'Usages industrie'!$P46*(1+'Usages industrie'!$Q46)^(G$248-$D$248)/1000</f>
        <v>0</v>
      </c>
      <c r="H347" s="223">
        <f>H296*'Usages industrie'!$P46*(1+'Usages industrie'!$Q46)^(H$248-$D$248)/1000</f>
        <v>0</v>
      </c>
      <c r="I347" s="223">
        <f>I296*'Usages industrie'!$P46*(1+'Usages industrie'!$Q46)^(I$248-$D$248)/1000</f>
        <v>0</v>
      </c>
      <c r="J347" s="223">
        <f>J296*'Usages industrie'!$P46*(1+'Usages industrie'!$Q46)^(J$248-$D$248)/1000</f>
        <v>0</v>
      </c>
      <c r="K347" s="223">
        <f>K296*'Usages industrie'!$P46*(1+'Usages industrie'!$Q46)^(K$248-$D$248)/1000</f>
        <v>0</v>
      </c>
      <c r="L347" s="223">
        <f>L296*'Usages industrie'!$P46*(1+'Usages industrie'!$Q46)^(L$248-$D$248)/1000</f>
        <v>0</v>
      </c>
      <c r="M347" s="223">
        <f>M296*'Usages industrie'!$P46*(1+'Usages industrie'!$Q46)^(M$248-$D$248)/1000</f>
        <v>0</v>
      </c>
      <c r="N347" s="223">
        <f>N296*'Usages industrie'!$P46*(1+'Usages industrie'!$Q46)^(N$248-$D$248)/1000</f>
        <v>0</v>
      </c>
      <c r="O347" s="223">
        <f>O296*'Usages industrie'!$P46*(1+'Usages industrie'!$Q46)^(O$248-$D$248)/1000</f>
        <v>0</v>
      </c>
      <c r="P347" s="223">
        <f>P296*'Usages industrie'!$P46*(1+'Usages industrie'!$Q46)^(P$248-$D$248)/1000</f>
        <v>0</v>
      </c>
      <c r="Q347" s="223">
        <f>Q296*'Usages industrie'!$P46*(1+'Usages industrie'!$Q46)^(Q$248-$D$248)/1000</f>
        <v>0</v>
      </c>
      <c r="R347" s="223">
        <f>R296*'Usages industrie'!$P46*(1+'Usages industrie'!$Q46)^(R$248-$D$248)/1000</f>
        <v>0</v>
      </c>
    </row>
    <row r="348" spans="1:18" hidden="1" outlineLevel="2" x14ac:dyDescent="0.25">
      <c r="A348" s="222" t="str">
        <f>'Usages industrie'!A47</f>
        <v>Usage industriel n°44</v>
      </c>
      <c r="B348" s="222" t="s">
        <v>645</v>
      </c>
      <c r="C348" s="222"/>
      <c r="D348" s="223">
        <f>D297*'Usages industrie'!$P47*(1+'Usages industrie'!$Q47)^(D$248-$D$248)/1000</f>
        <v>0</v>
      </c>
      <c r="E348" s="223">
        <f>E297*'Usages industrie'!$P47*(1+'Usages industrie'!$Q47)^(E$248-$D$248)/1000</f>
        <v>0</v>
      </c>
      <c r="F348" s="223">
        <f>F297*'Usages industrie'!$P47*(1+'Usages industrie'!$Q47)^(F$248-$D$248)/1000</f>
        <v>0</v>
      </c>
      <c r="G348" s="223">
        <f>G297*'Usages industrie'!$P47*(1+'Usages industrie'!$Q47)^(G$248-$D$248)/1000</f>
        <v>0</v>
      </c>
      <c r="H348" s="223">
        <f>H297*'Usages industrie'!$P47*(1+'Usages industrie'!$Q47)^(H$248-$D$248)/1000</f>
        <v>0</v>
      </c>
      <c r="I348" s="223">
        <f>I297*'Usages industrie'!$P47*(1+'Usages industrie'!$Q47)^(I$248-$D$248)/1000</f>
        <v>0</v>
      </c>
      <c r="J348" s="223">
        <f>J297*'Usages industrie'!$P47*(1+'Usages industrie'!$Q47)^(J$248-$D$248)/1000</f>
        <v>0</v>
      </c>
      <c r="K348" s="223">
        <f>K297*'Usages industrie'!$P47*(1+'Usages industrie'!$Q47)^(K$248-$D$248)/1000</f>
        <v>0</v>
      </c>
      <c r="L348" s="223">
        <f>L297*'Usages industrie'!$P47*(1+'Usages industrie'!$Q47)^(L$248-$D$248)/1000</f>
        <v>0</v>
      </c>
      <c r="M348" s="223">
        <f>M297*'Usages industrie'!$P47*(1+'Usages industrie'!$Q47)^(M$248-$D$248)/1000</f>
        <v>0</v>
      </c>
      <c r="N348" s="223">
        <f>N297*'Usages industrie'!$P47*(1+'Usages industrie'!$Q47)^(N$248-$D$248)/1000</f>
        <v>0</v>
      </c>
      <c r="O348" s="223">
        <f>O297*'Usages industrie'!$P47*(1+'Usages industrie'!$Q47)^(O$248-$D$248)/1000</f>
        <v>0</v>
      </c>
      <c r="P348" s="223">
        <f>P297*'Usages industrie'!$P47*(1+'Usages industrie'!$Q47)^(P$248-$D$248)/1000</f>
        <v>0</v>
      </c>
      <c r="Q348" s="223">
        <f>Q297*'Usages industrie'!$P47*(1+'Usages industrie'!$Q47)^(Q$248-$D$248)/1000</f>
        <v>0</v>
      </c>
      <c r="R348" s="223">
        <f>R297*'Usages industrie'!$P47*(1+'Usages industrie'!$Q47)^(R$248-$D$248)/1000</f>
        <v>0</v>
      </c>
    </row>
    <row r="349" spans="1:18" hidden="1" outlineLevel="2" x14ac:dyDescent="0.25">
      <c r="A349" s="222" t="str">
        <f>'Usages industrie'!A48</f>
        <v>Usage industriel n°45</v>
      </c>
      <c r="B349" s="222" t="s">
        <v>645</v>
      </c>
      <c r="C349" s="222"/>
      <c r="D349" s="223">
        <f>D298*'Usages industrie'!$P48*(1+'Usages industrie'!$Q48)^(D$248-$D$248)/1000</f>
        <v>0</v>
      </c>
      <c r="E349" s="223">
        <f>E298*'Usages industrie'!$P48*(1+'Usages industrie'!$Q48)^(E$248-$D$248)/1000</f>
        <v>0</v>
      </c>
      <c r="F349" s="223">
        <f>F298*'Usages industrie'!$P48*(1+'Usages industrie'!$Q48)^(F$248-$D$248)/1000</f>
        <v>0</v>
      </c>
      <c r="G349" s="223">
        <f>G298*'Usages industrie'!$P48*(1+'Usages industrie'!$Q48)^(G$248-$D$248)/1000</f>
        <v>0</v>
      </c>
      <c r="H349" s="223">
        <f>H298*'Usages industrie'!$P48*(1+'Usages industrie'!$Q48)^(H$248-$D$248)/1000</f>
        <v>0</v>
      </c>
      <c r="I349" s="223">
        <f>I298*'Usages industrie'!$P48*(1+'Usages industrie'!$Q48)^(I$248-$D$248)/1000</f>
        <v>0</v>
      </c>
      <c r="J349" s="223">
        <f>J298*'Usages industrie'!$P48*(1+'Usages industrie'!$Q48)^(J$248-$D$248)/1000</f>
        <v>0</v>
      </c>
      <c r="K349" s="223">
        <f>K298*'Usages industrie'!$P48*(1+'Usages industrie'!$Q48)^(K$248-$D$248)/1000</f>
        <v>0</v>
      </c>
      <c r="L349" s="223">
        <f>L298*'Usages industrie'!$P48*(1+'Usages industrie'!$Q48)^(L$248-$D$248)/1000</f>
        <v>0</v>
      </c>
      <c r="M349" s="223">
        <f>M298*'Usages industrie'!$P48*(1+'Usages industrie'!$Q48)^(M$248-$D$248)/1000</f>
        <v>0</v>
      </c>
      <c r="N349" s="223">
        <f>N298*'Usages industrie'!$P48*(1+'Usages industrie'!$Q48)^(N$248-$D$248)/1000</f>
        <v>0</v>
      </c>
      <c r="O349" s="223">
        <f>O298*'Usages industrie'!$P48*(1+'Usages industrie'!$Q48)^(O$248-$D$248)/1000</f>
        <v>0</v>
      </c>
      <c r="P349" s="223">
        <f>P298*'Usages industrie'!$P48*(1+'Usages industrie'!$Q48)^(P$248-$D$248)/1000</f>
        <v>0</v>
      </c>
      <c r="Q349" s="223">
        <f>Q298*'Usages industrie'!$P48*(1+'Usages industrie'!$Q48)^(Q$248-$D$248)/1000</f>
        <v>0</v>
      </c>
      <c r="R349" s="223">
        <f>R298*'Usages industrie'!$P48*(1+'Usages industrie'!$Q48)^(R$248-$D$248)/1000</f>
        <v>0</v>
      </c>
    </row>
    <row r="350" spans="1:18" hidden="1" outlineLevel="2" x14ac:dyDescent="0.25">
      <c r="A350" s="222" t="str">
        <f>'Usages industrie'!A49</f>
        <v>Usage industriel n°46</v>
      </c>
      <c r="B350" s="222" t="s">
        <v>645</v>
      </c>
      <c r="C350" s="222"/>
      <c r="D350" s="223">
        <f>D299*'Usages industrie'!$P49*(1+'Usages industrie'!$Q49)^(D$248-$D$248)/1000</f>
        <v>0</v>
      </c>
      <c r="E350" s="223">
        <f>E299*'Usages industrie'!$P49*(1+'Usages industrie'!$Q49)^(E$248-$D$248)/1000</f>
        <v>0</v>
      </c>
      <c r="F350" s="223">
        <f>F299*'Usages industrie'!$P49*(1+'Usages industrie'!$Q49)^(F$248-$D$248)/1000</f>
        <v>0</v>
      </c>
      <c r="G350" s="223">
        <f>G299*'Usages industrie'!$P49*(1+'Usages industrie'!$Q49)^(G$248-$D$248)/1000</f>
        <v>0</v>
      </c>
      <c r="H350" s="223">
        <f>H299*'Usages industrie'!$P49*(1+'Usages industrie'!$Q49)^(H$248-$D$248)/1000</f>
        <v>0</v>
      </c>
      <c r="I350" s="223">
        <f>I299*'Usages industrie'!$P49*(1+'Usages industrie'!$Q49)^(I$248-$D$248)/1000</f>
        <v>0</v>
      </c>
      <c r="J350" s="223">
        <f>J299*'Usages industrie'!$P49*(1+'Usages industrie'!$Q49)^(J$248-$D$248)/1000</f>
        <v>0</v>
      </c>
      <c r="K350" s="223">
        <f>K299*'Usages industrie'!$P49*(1+'Usages industrie'!$Q49)^(K$248-$D$248)/1000</f>
        <v>0</v>
      </c>
      <c r="L350" s="223">
        <f>L299*'Usages industrie'!$P49*(1+'Usages industrie'!$Q49)^(L$248-$D$248)/1000</f>
        <v>0</v>
      </c>
      <c r="M350" s="223">
        <f>M299*'Usages industrie'!$P49*(1+'Usages industrie'!$Q49)^(M$248-$D$248)/1000</f>
        <v>0</v>
      </c>
      <c r="N350" s="223">
        <f>N299*'Usages industrie'!$P49*(1+'Usages industrie'!$Q49)^(N$248-$D$248)/1000</f>
        <v>0</v>
      </c>
      <c r="O350" s="223">
        <f>O299*'Usages industrie'!$P49*(1+'Usages industrie'!$Q49)^(O$248-$D$248)/1000</f>
        <v>0</v>
      </c>
      <c r="P350" s="223">
        <f>P299*'Usages industrie'!$P49*(1+'Usages industrie'!$Q49)^(P$248-$D$248)/1000</f>
        <v>0</v>
      </c>
      <c r="Q350" s="223">
        <f>Q299*'Usages industrie'!$P49*(1+'Usages industrie'!$Q49)^(Q$248-$D$248)/1000</f>
        <v>0</v>
      </c>
      <c r="R350" s="223">
        <f>R299*'Usages industrie'!$P49*(1+'Usages industrie'!$Q49)^(R$248-$D$248)/1000</f>
        <v>0</v>
      </c>
    </row>
    <row r="351" spans="1:18" hidden="1" outlineLevel="2" x14ac:dyDescent="0.25">
      <c r="A351" s="222" t="str">
        <f>'Usages industrie'!A50</f>
        <v>Usage industriel n°47</v>
      </c>
      <c r="B351" s="222" t="s">
        <v>645</v>
      </c>
      <c r="C351" s="222"/>
      <c r="D351" s="223">
        <f>D300*'Usages industrie'!$P50*(1+'Usages industrie'!$Q50)^(D$248-$D$248)/1000</f>
        <v>0</v>
      </c>
      <c r="E351" s="223">
        <f>E300*'Usages industrie'!$P50*(1+'Usages industrie'!$Q50)^(E$248-$D$248)/1000</f>
        <v>0</v>
      </c>
      <c r="F351" s="223">
        <f>F300*'Usages industrie'!$P50*(1+'Usages industrie'!$Q50)^(F$248-$D$248)/1000</f>
        <v>0</v>
      </c>
      <c r="G351" s="223">
        <f>G300*'Usages industrie'!$P50*(1+'Usages industrie'!$Q50)^(G$248-$D$248)/1000</f>
        <v>0</v>
      </c>
      <c r="H351" s="223">
        <f>H300*'Usages industrie'!$P50*(1+'Usages industrie'!$Q50)^(H$248-$D$248)/1000</f>
        <v>0</v>
      </c>
      <c r="I351" s="223">
        <f>I300*'Usages industrie'!$P50*(1+'Usages industrie'!$Q50)^(I$248-$D$248)/1000</f>
        <v>0</v>
      </c>
      <c r="J351" s="223">
        <f>J300*'Usages industrie'!$P50*(1+'Usages industrie'!$Q50)^(J$248-$D$248)/1000</f>
        <v>0</v>
      </c>
      <c r="K351" s="223">
        <f>K300*'Usages industrie'!$P50*(1+'Usages industrie'!$Q50)^(K$248-$D$248)/1000</f>
        <v>0</v>
      </c>
      <c r="L351" s="223">
        <f>L300*'Usages industrie'!$P50*(1+'Usages industrie'!$Q50)^(L$248-$D$248)/1000</f>
        <v>0</v>
      </c>
      <c r="M351" s="223">
        <f>M300*'Usages industrie'!$P50*(1+'Usages industrie'!$Q50)^(M$248-$D$248)/1000</f>
        <v>0</v>
      </c>
      <c r="N351" s="223">
        <f>N300*'Usages industrie'!$P50*(1+'Usages industrie'!$Q50)^(N$248-$D$248)/1000</f>
        <v>0</v>
      </c>
      <c r="O351" s="223">
        <f>O300*'Usages industrie'!$P50*(1+'Usages industrie'!$Q50)^(O$248-$D$248)/1000</f>
        <v>0</v>
      </c>
      <c r="P351" s="223">
        <f>P300*'Usages industrie'!$P50*(1+'Usages industrie'!$Q50)^(P$248-$D$248)/1000</f>
        <v>0</v>
      </c>
      <c r="Q351" s="223">
        <f>Q300*'Usages industrie'!$P50*(1+'Usages industrie'!$Q50)^(Q$248-$D$248)/1000</f>
        <v>0</v>
      </c>
      <c r="R351" s="223">
        <f>R300*'Usages industrie'!$P50*(1+'Usages industrie'!$Q50)^(R$248-$D$248)/1000</f>
        <v>0</v>
      </c>
    </row>
    <row r="352" spans="1:18" hidden="1" outlineLevel="2" x14ac:dyDescent="0.25">
      <c r="A352" s="222" t="str">
        <f>'Usages industrie'!A51</f>
        <v>Usage industriel n°48</v>
      </c>
      <c r="B352" s="222" t="s">
        <v>645</v>
      </c>
      <c r="C352" s="222"/>
      <c r="D352" s="223">
        <f>D301*'Usages industrie'!$P51*(1+'Usages industrie'!$Q51)^(D$248-$D$248)/1000</f>
        <v>0</v>
      </c>
      <c r="E352" s="223">
        <f>E301*'Usages industrie'!$P51*(1+'Usages industrie'!$Q51)^(E$248-$D$248)/1000</f>
        <v>0</v>
      </c>
      <c r="F352" s="223">
        <f>F301*'Usages industrie'!$P51*(1+'Usages industrie'!$Q51)^(F$248-$D$248)/1000</f>
        <v>0</v>
      </c>
      <c r="G352" s="223">
        <f>G301*'Usages industrie'!$P51*(1+'Usages industrie'!$Q51)^(G$248-$D$248)/1000</f>
        <v>0</v>
      </c>
      <c r="H352" s="223">
        <f>H301*'Usages industrie'!$P51*(1+'Usages industrie'!$Q51)^(H$248-$D$248)/1000</f>
        <v>0</v>
      </c>
      <c r="I352" s="223">
        <f>I301*'Usages industrie'!$P51*(1+'Usages industrie'!$Q51)^(I$248-$D$248)/1000</f>
        <v>0</v>
      </c>
      <c r="J352" s="223">
        <f>J301*'Usages industrie'!$P51*(1+'Usages industrie'!$Q51)^(J$248-$D$248)/1000</f>
        <v>0</v>
      </c>
      <c r="K352" s="223">
        <f>K301*'Usages industrie'!$P51*(1+'Usages industrie'!$Q51)^(K$248-$D$248)/1000</f>
        <v>0</v>
      </c>
      <c r="L352" s="223">
        <f>L301*'Usages industrie'!$P51*(1+'Usages industrie'!$Q51)^(L$248-$D$248)/1000</f>
        <v>0</v>
      </c>
      <c r="M352" s="223">
        <f>M301*'Usages industrie'!$P51*(1+'Usages industrie'!$Q51)^(M$248-$D$248)/1000</f>
        <v>0</v>
      </c>
      <c r="N352" s="223">
        <f>N301*'Usages industrie'!$P51*(1+'Usages industrie'!$Q51)^(N$248-$D$248)/1000</f>
        <v>0</v>
      </c>
      <c r="O352" s="223">
        <f>O301*'Usages industrie'!$P51*(1+'Usages industrie'!$Q51)^(O$248-$D$248)/1000</f>
        <v>0</v>
      </c>
      <c r="P352" s="223">
        <f>P301*'Usages industrie'!$P51*(1+'Usages industrie'!$Q51)^(P$248-$D$248)/1000</f>
        <v>0</v>
      </c>
      <c r="Q352" s="223">
        <f>Q301*'Usages industrie'!$P51*(1+'Usages industrie'!$Q51)^(Q$248-$D$248)/1000</f>
        <v>0</v>
      </c>
      <c r="R352" s="223">
        <f>R301*'Usages industrie'!$P51*(1+'Usages industrie'!$Q51)^(R$248-$D$248)/1000</f>
        <v>0</v>
      </c>
    </row>
    <row r="353" spans="1:18" hidden="1" outlineLevel="2" x14ac:dyDescent="0.25">
      <c r="A353" s="222" t="str">
        <f>'Usages industrie'!A52</f>
        <v>Usage industriel n°49</v>
      </c>
      <c r="B353" s="222" t="s">
        <v>645</v>
      </c>
      <c r="C353" s="222"/>
      <c r="D353" s="223">
        <f>D302*'Usages industrie'!$P52*(1+'Usages industrie'!$Q52)^(D$248-$D$248)/1000</f>
        <v>0</v>
      </c>
      <c r="E353" s="223">
        <f>E302*'Usages industrie'!$P52*(1+'Usages industrie'!$Q52)^(E$248-$D$248)/1000</f>
        <v>0</v>
      </c>
      <c r="F353" s="223">
        <f>F302*'Usages industrie'!$P52*(1+'Usages industrie'!$Q52)^(F$248-$D$248)/1000</f>
        <v>0</v>
      </c>
      <c r="G353" s="223">
        <f>G302*'Usages industrie'!$P52*(1+'Usages industrie'!$Q52)^(G$248-$D$248)/1000</f>
        <v>0</v>
      </c>
      <c r="H353" s="223">
        <f>H302*'Usages industrie'!$P52*(1+'Usages industrie'!$Q52)^(H$248-$D$248)/1000</f>
        <v>0</v>
      </c>
      <c r="I353" s="223">
        <f>I302*'Usages industrie'!$P52*(1+'Usages industrie'!$Q52)^(I$248-$D$248)/1000</f>
        <v>0</v>
      </c>
      <c r="J353" s="223">
        <f>J302*'Usages industrie'!$P52*(1+'Usages industrie'!$Q52)^(J$248-$D$248)/1000</f>
        <v>0</v>
      </c>
      <c r="K353" s="223">
        <f>K302*'Usages industrie'!$P52*(1+'Usages industrie'!$Q52)^(K$248-$D$248)/1000</f>
        <v>0</v>
      </c>
      <c r="L353" s="223">
        <f>L302*'Usages industrie'!$P52*(1+'Usages industrie'!$Q52)^(L$248-$D$248)/1000</f>
        <v>0</v>
      </c>
      <c r="M353" s="223">
        <f>M302*'Usages industrie'!$P52*(1+'Usages industrie'!$Q52)^(M$248-$D$248)/1000</f>
        <v>0</v>
      </c>
      <c r="N353" s="223">
        <f>N302*'Usages industrie'!$P52*(1+'Usages industrie'!$Q52)^(N$248-$D$248)/1000</f>
        <v>0</v>
      </c>
      <c r="O353" s="223">
        <f>O302*'Usages industrie'!$P52*(1+'Usages industrie'!$Q52)^(O$248-$D$248)/1000</f>
        <v>0</v>
      </c>
      <c r="P353" s="223">
        <f>P302*'Usages industrie'!$P52*(1+'Usages industrie'!$Q52)^(P$248-$D$248)/1000</f>
        <v>0</v>
      </c>
      <c r="Q353" s="223">
        <f>Q302*'Usages industrie'!$P52*(1+'Usages industrie'!$Q52)^(Q$248-$D$248)/1000</f>
        <v>0</v>
      </c>
      <c r="R353" s="223">
        <f>R302*'Usages industrie'!$P52*(1+'Usages industrie'!$Q52)^(R$248-$D$248)/1000</f>
        <v>0</v>
      </c>
    </row>
    <row r="354" spans="1:18" hidden="1" outlineLevel="2" x14ac:dyDescent="0.25">
      <c r="A354" s="222" t="str">
        <f>'Usages industrie'!A53</f>
        <v>Usage industriel n°50</v>
      </c>
      <c r="B354" s="222" t="s">
        <v>645</v>
      </c>
      <c r="C354" s="222"/>
      <c r="D354" s="223">
        <f>D303*'Usages industrie'!$P53*(1+'Usages industrie'!$Q53)^(D$248-$D$248)/1000</f>
        <v>0</v>
      </c>
      <c r="E354" s="223">
        <f>E303*'Usages industrie'!$P53*(1+'Usages industrie'!$Q53)^(E$248-$D$248)/1000</f>
        <v>0</v>
      </c>
      <c r="F354" s="223">
        <f>F303*'Usages industrie'!$P53*(1+'Usages industrie'!$Q53)^(F$248-$D$248)/1000</f>
        <v>0</v>
      </c>
      <c r="G354" s="223">
        <f>G303*'Usages industrie'!$P53*(1+'Usages industrie'!$Q53)^(G$248-$D$248)/1000</f>
        <v>0</v>
      </c>
      <c r="H354" s="223">
        <f>H303*'Usages industrie'!$P53*(1+'Usages industrie'!$Q53)^(H$248-$D$248)/1000</f>
        <v>0</v>
      </c>
      <c r="I354" s="223">
        <f>I303*'Usages industrie'!$P53*(1+'Usages industrie'!$Q53)^(I$248-$D$248)/1000</f>
        <v>0</v>
      </c>
      <c r="J354" s="223">
        <f>J303*'Usages industrie'!$P53*(1+'Usages industrie'!$Q53)^(J$248-$D$248)/1000</f>
        <v>0</v>
      </c>
      <c r="K354" s="223">
        <f>K303*'Usages industrie'!$P53*(1+'Usages industrie'!$Q53)^(K$248-$D$248)/1000</f>
        <v>0</v>
      </c>
      <c r="L354" s="223">
        <f>L303*'Usages industrie'!$P53*(1+'Usages industrie'!$Q53)^(L$248-$D$248)/1000</f>
        <v>0</v>
      </c>
      <c r="M354" s="223">
        <f>M303*'Usages industrie'!$P53*(1+'Usages industrie'!$Q53)^(M$248-$D$248)/1000</f>
        <v>0</v>
      </c>
      <c r="N354" s="223">
        <f>N303*'Usages industrie'!$P53*(1+'Usages industrie'!$Q53)^(N$248-$D$248)/1000</f>
        <v>0</v>
      </c>
      <c r="O354" s="223">
        <f>O303*'Usages industrie'!$P53*(1+'Usages industrie'!$Q53)^(O$248-$D$248)/1000</f>
        <v>0</v>
      </c>
      <c r="P354" s="223">
        <f>P303*'Usages industrie'!$P53*(1+'Usages industrie'!$Q53)^(P$248-$D$248)/1000</f>
        <v>0</v>
      </c>
      <c r="Q354" s="223">
        <f>Q303*'Usages industrie'!$P53*(1+'Usages industrie'!$Q53)^(Q$248-$D$248)/1000</f>
        <v>0</v>
      </c>
      <c r="R354" s="223">
        <f>R303*'Usages industrie'!$P53*(1+'Usages industrie'!$Q53)^(R$248-$D$248)/1000</f>
        <v>0</v>
      </c>
    </row>
    <row r="355" spans="1:18" hidden="1" outlineLevel="1" collapsed="1" x14ac:dyDescent="0.25">
      <c r="A355" s="222" t="s">
        <v>655</v>
      </c>
      <c r="B355" s="222"/>
      <c r="C355" s="222"/>
      <c r="D355" s="223">
        <f t="shared" ref="D355:R355" si="26">SUM(D305:D354)</f>
        <v>0</v>
      </c>
      <c r="E355" s="223">
        <f t="shared" si="26"/>
        <v>0</v>
      </c>
      <c r="F355" s="223">
        <f t="shared" si="26"/>
        <v>0</v>
      </c>
      <c r="G355" s="223">
        <f t="shared" si="26"/>
        <v>0</v>
      </c>
      <c r="H355" s="223">
        <f t="shared" si="26"/>
        <v>0</v>
      </c>
      <c r="I355" s="223">
        <f t="shared" si="26"/>
        <v>0</v>
      </c>
      <c r="J355" s="223">
        <f t="shared" si="26"/>
        <v>0</v>
      </c>
      <c r="K355" s="223">
        <f t="shared" si="26"/>
        <v>0</v>
      </c>
      <c r="L355" s="223">
        <f t="shared" si="26"/>
        <v>0</v>
      </c>
      <c r="M355" s="223">
        <f t="shared" si="26"/>
        <v>0</v>
      </c>
      <c r="N355" s="223">
        <f t="shared" si="26"/>
        <v>0</v>
      </c>
      <c r="O355" s="223">
        <f t="shared" si="26"/>
        <v>0</v>
      </c>
      <c r="P355" s="223">
        <f t="shared" si="26"/>
        <v>0</v>
      </c>
      <c r="Q355" s="223">
        <f t="shared" si="26"/>
        <v>0</v>
      </c>
      <c r="R355" s="223">
        <f t="shared" si="26"/>
        <v>0</v>
      </c>
    </row>
    <row r="356" spans="1:18" hidden="1" outlineLevel="1" x14ac:dyDescent="0.25">
      <c r="A356" s="53" t="s">
        <v>651</v>
      </c>
      <c r="B356" s="53"/>
      <c r="C356" s="53"/>
      <c r="D356" s="244"/>
      <c r="E356" s="244"/>
      <c r="F356" s="244"/>
      <c r="G356" s="244"/>
      <c r="H356" s="244"/>
      <c r="I356" s="244"/>
      <c r="J356" s="244"/>
      <c r="K356" s="244"/>
      <c r="L356" s="244"/>
      <c r="M356" s="244"/>
      <c r="N356" s="244"/>
      <c r="O356" s="244"/>
      <c r="P356" s="244"/>
      <c r="Q356" s="244"/>
      <c r="R356" s="244"/>
    </row>
    <row r="357" spans="1:18" hidden="1" outlineLevel="1" x14ac:dyDescent="0.25">
      <c r="A357" s="53" t="s">
        <v>656</v>
      </c>
      <c r="B357" s="53"/>
      <c r="C357" s="53"/>
      <c r="D357" s="244"/>
      <c r="E357" s="244"/>
      <c r="F357" s="244"/>
      <c r="G357" s="244"/>
      <c r="H357" s="244"/>
      <c r="I357" s="244"/>
      <c r="J357" s="244"/>
      <c r="K357" s="244"/>
      <c r="L357" s="244"/>
      <c r="M357" s="244"/>
      <c r="N357" s="244"/>
      <c r="O357" s="244"/>
      <c r="P357" s="244"/>
      <c r="Q357" s="244"/>
      <c r="R357" s="244"/>
    </row>
    <row r="358" spans="1:18" hidden="1" outlineLevel="1" x14ac:dyDescent="0.25">
      <c r="A358" s="53" t="s">
        <v>650</v>
      </c>
      <c r="B358" s="53"/>
      <c r="C358" s="53"/>
      <c r="D358" s="244"/>
      <c r="E358" s="244"/>
      <c r="F358" s="244"/>
      <c r="G358" s="244"/>
      <c r="H358" s="244"/>
      <c r="I358" s="244"/>
      <c r="J358" s="244"/>
      <c r="K358" s="244"/>
      <c r="L358" s="244"/>
      <c r="M358" s="244"/>
      <c r="N358" s="244"/>
      <c r="O358" s="244"/>
      <c r="P358" s="244"/>
      <c r="Q358" s="244"/>
      <c r="R358" s="244"/>
    </row>
    <row r="359" spans="1:18" hidden="1" outlineLevel="1" x14ac:dyDescent="0.25">
      <c r="A359" s="53" t="s">
        <v>657</v>
      </c>
      <c r="B359" s="53"/>
      <c r="C359" s="53"/>
      <c r="D359" s="244"/>
      <c r="E359" s="244"/>
      <c r="F359" s="244"/>
      <c r="G359" s="244"/>
      <c r="H359" s="244"/>
      <c r="I359" s="244"/>
      <c r="J359" s="244"/>
      <c r="K359" s="244"/>
      <c r="L359" s="244"/>
      <c r="M359" s="244"/>
      <c r="N359" s="244"/>
      <c r="O359" s="244"/>
      <c r="P359" s="244"/>
      <c r="Q359" s="244"/>
      <c r="R359" s="244"/>
    </row>
    <row r="360" spans="1:18" hidden="1" outlineLevel="1" x14ac:dyDescent="0.25">
      <c r="A360" s="53" t="s">
        <v>652</v>
      </c>
      <c r="B360" s="53"/>
      <c r="C360" s="53"/>
      <c r="D360" s="244"/>
      <c r="E360" s="244"/>
      <c r="F360" s="244"/>
      <c r="G360" s="244"/>
      <c r="H360" s="244"/>
      <c r="I360" s="244"/>
      <c r="J360" s="244"/>
      <c r="K360" s="244"/>
      <c r="L360" s="244"/>
      <c r="M360" s="244"/>
      <c r="N360" s="244"/>
      <c r="O360" s="244"/>
      <c r="P360" s="244"/>
      <c r="Q360" s="244"/>
      <c r="R360" s="244"/>
    </row>
    <row r="361" spans="1:18" hidden="1" outlineLevel="1" x14ac:dyDescent="0.25">
      <c r="A361" s="53" t="s">
        <v>658</v>
      </c>
      <c r="B361" s="53"/>
      <c r="C361" s="53"/>
      <c r="D361" s="244"/>
      <c r="E361" s="244"/>
      <c r="F361" s="244"/>
      <c r="G361" s="244"/>
      <c r="H361" s="244"/>
      <c r="I361" s="244"/>
      <c r="J361" s="244"/>
      <c r="K361" s="244"/>
      <c r="L361" s="244"/>
      <c r="M361" s="244"/>
      <c r="N361" s="244"/>
      <c r="O361" s="244"/>
      <c r="P361" s="244"/>
      <c r="Q361" s="244"/>
      <c r="R361" s="244"/>
    </row>
    <row r="362" spans="1:18" hidden="1" outlineLevel="1" x14ac:dyDescent="0.25">
      <c r="A362" s="224" t="s">
        <v>40</v>
      </c>
      <c r="B362" s="224"/>
      <c r="C362" s="222"/>
      <c r="D362" s="223">
        <f t="shared" ref="D362:R362" si="27">D355+D357+D359+D361</f>
        <v>0</v>
      </c>
      <c r="E362" s="223">
        <f t="shared" si="27"/>
        <v>0</v>
      </c>
      <c r="F362" s="223">
        <f t="shared" si="27"/>
        <v>0</v>
      </c>
      <c r="G362" s="223">
        <f t="shared" si="27"/>
        <v>0</v>
      </c>
      <c r="H362" s="223">
        <f t="shared" si="27"/>
        <v>0</v>
      </c>
      <c r="I362" s="223">
        <f t="shared" si="27"/>
        <v>0</v>
      </c>
      <c r="J362" s="223">
        <f t="shared" si="27"/>
        <v>0</v>
      </c>
      <c r="K362" s="223">
        <f t="shared" si="27"/>
        <v>0</v>
      </c>
      <c r="L362" s="223">
        <f t="shared" si="27"/>
        <v>0</v>
      </c>
      <c r="M362" s="223">
        <f t="shared" si="27"/>
        <v>0</v>
      </c>
      <c r="N362" s="223">
        <f t="shared" si="27"/>
        <v>0</v>
      </c>
      <c r="O362" s="223">
        <f t="shared" si="27"/>
        <v>0</v>
      </c>
      <c r="P362" s="223">
        <f t="shared" si="27"/>
        <v>0</v>
      </c>
      <c r="Q362" s="223">
        <f t="shared" si="27"/>
        <v>0</v>
      </c>
      <c r="R362" s="223">
        <f t="shared" si="27"/>
        <v>0</v>
      </c>
    </row>
    <row r="363" spans="1:18" hidden="1" outlineLevel="1" x14ac:dyDescent="0.25"/>
    <row r="364" spans="1:18" hidden="1" outlineLevel="1" x14ac:dyDescent="0.25">
      <c r="A364" s="274" t="s">
        <v>0</v>
      </c>
      <c r="B364" s="225" t="s">
        <v>16</v>
      </c>
      <c r="C364" s="53"/>
      <c r="D364" s="244">
        <v>10000</v>
      </c>
      <c r="E364" s="244">
        <v>10000</v>
      </c>
      <c r="F364" s="244"/>
      <c r="G364" s="244"/>
      <c r="H364" s="244"/>
      <c r="I364" s="244"/>
      <c r="J364" s="244"/>
      <c r="K364" s="244"/>
      <c r="L364" s="244"/>
      <c r="M364" s="244"/>
      <c r="N364" s="244"/>
      <c r="O364" s="244"/>
      <c r="P364" s="244"/>
      <c r="Q364" s="244"/>
      <c r="R364" s="244"/>
    </row>
    <row r="365" spans="1:18" hidden="1" outlineLevel="1" x14ac:dyDescent="0.25">
      <c r="A365" s="274"/>
      <c r="B365" s="226" t="s">
        <v>42</v>
      </c>
      <c r="C365" s="222"/>
      <c r="D365" s="223">
        <f>IF($B245&lt;&gt;"",D364*(VLOOKUP($B245,Production!$G4:$P53,10)*(1+VLOOKUP($B245,Production!$G4:$Q53,11))^(D248-$D248))/1000,0)</f>
        <v>0</v>
      </c>
      <c r="E365" s="223">
        <f>IF($B245&lt;&gt;"",E364*(VLOOKUP($B245,Production!$G4:$P53,10)*(1+VLOOKUP($B245,Production!$G4:$Q53,11))^(E248-$D248))/1000,0)</f>
        <v>0</v>
      </c>
      <c r="F365" s="223">
        <f>IF($B245&lt;&gt;"",F364*(VLOOKUP($B245,Production!$G4:$P53,10)*(1+VLOOKUP($B245,Production!$G4:$Q53,11))^(F248-$D248))/1000,0)</f>
        <v>0</v>
      </c>
      <c r="G365" s="223">
        <f>IF($B245&lt;&gt;"",G364*(VLOOKUP($B245,Production!$G4:$P53,10)*(1+VLOOKUP($B245,Production!$G4:$Q53,11))^(G248-$D248))/1000,0)</f>
        <v>0</v>
      </c>
      <c r="H365" s="223">
        <f>IF($B245&lt;&gt;"",H364*(VLOOKUP($B245,Production!$G4:$P53,10)*(1+VLOOKUP($B245,Production!$G4:$Q53,11))^(H248-$D248))/1000,0)</f>
        <v>0</v>
      </c>
      <c r="I365" s="223">
        <f>IF($B245&lt;&gt;"",I364*(VLOOKUP($B245,Production!$G4:$P53,10)*(1+VLOOKUP($B245,Production!$G4:$Q53,11))^(I248-$D248))/1000,0)</f>
        <v>0</v>
      </c>
      <c r="J365" s="223">
        <f>IF($B245&lt;&gt;"",J364*(VLOOKUP($B245,Production!$G4:$P53,10)*(1+VLOOKUP($B245,Production!$G4:$Q53,11))^(J248-$D248))/1000,0)</f>
        <v>0</v>
      </c>
      <c r="K365" s="223">
        <f>IF($B245&lt;&gt;"",K364*(VLOOKUP($B245,Production!$G4:$P53,10)*(1+VLOOKUP($B245,Production!$G4:$Q53,11))^(K248-$D248))/1000,0)</f>
        <v>0</v>
      </c>
      <c r="L365" s="223">
        <f>IF($B245&lt;&gt;"",L364*(VLOOKUP($B245,Production!$G4:$P53,10)*(1+VLOOKUP($B245,Production!$G4:$Q53,11))^(L248-$D248))/1000,0)</f>
        <v>0</v>
      </c>
      <c r="M365" s="223">
        <f>IF($B245&lt;&gt;"",M364*(VLOOKUP($B245,Production!$G4:$P53,10)*(1+VLOOKUP($B245,Production!$G4:$Q53,11))^(M248-$D248))/1000,0)</f>
        <v>0</v>
      </c>
      <c r="N365" s="223">
        <f>IF($B245&lt;&gt;"",N364*(VLOOKUP($B245,Production!$G4:$P53,10)*(1+VLOOKUP($B245,Production!$G4:$Q53,11))^(N248-$D248))/1000,0)</f>
        <v>0</v>
      </c>
      <c r="O365" s="223">
        <f>IF($B245&lt;&gt;"",O364*(VLOOKUP($B245,Production!$G4:$P53,10)*(1+VLOOKUP($B245,Production!$G4:$Q53,11))^(O248-$D248))/1000,0)</f>
        <v>0</v>
      </c>
      <c r="P365" s="223">
        <f>IF($B245&lt;&gt;"",P364*(VLOOKUP($B245,Production!$G4:$P53,10)*(1+VLOOKUP($B245,Production!$G4:$Q53,11))^(P248-$D248))/1000,0)</f>
        <v>0</v>
      </c>
      <c r="Q365" s="223">
        <f>IF($B245&lt;&gt;"",Q364*(VLOOKUP($B245,Production!$G4:$P53,10)*(1+VLOOKUP($B245,Production!$G4:$Q53,11))^(Q248-$D248))/1000,0)</f>
        <v>0</v>
      </c>
      <c r="R365" s="223">
        <f>IF($B245&lt;&gt;"",R364*(VLOOKUP($B245,Production!$G4:$P53,10)*(1+VLOOKUP($B245,Production!$G4:$Q53,11))^(R248-$D248))/1000,0)</f>
        <v>0</v>
      </c>
    </row>
    <row r="366" spans="1:18" hidden="1" outlineLevel="1" x14ac:dyDescent="0.25">
      <c r="A366" s="274" t="s">
        <v>13</v>
      </c>
      <c r="B366" s="225" t="s">
        <v>17</v>
      </c>
      <c r="C366" s="53"/>
      <c r="D366" s="244">
        <v>10000</v>
      </c>
      <c r="E366" s="244">
        <v>10000</v>
      </c>
      <c r="F366" s="244"/>
      <c r="G366" s="244"/>
      <c r="H366" s="244"/>
      <c r="I366" s="244"/>
      <c r="J366" s="244"/>
      <c r="K366" s="244"/>
      <c r="L366" s="244"/>
      <c r="M366" s="244"/>
      <c r="N366" s="244"/>
      <c r="O366" s="244"/>
      <c r="P366" s="244"/>
      <c r="Q366" s="244"/>
      <c r="R366" s="244"/>
    </row>
    <row r="367" spans="1:18" hidden="1" outlineLevel="1" x14ac:dyDescent="0.25">
      <c r="A367" s="274"/>
      <c r="B367" s="226" t="s">
        <v>42</v>
      </c>
      <c r="C367" s="222"/>
      <c r="D367" s="223">
        <f>IF($B245&lt;&gt;"",D366*(VLOOKUP($B245,Production!$G4:$R53,10)*(1+VLOOKUP($B245,Production!$G4:$S53,11))^(D248-$D248))/1000,0)</f>
        <v>0</v>
      </c>
      <c r="E367" s="223">
        <f>IF($B245&lt;&gt;"",E366*(VLOOKUP($B245,Production!$G4:$R53,10)*(1+VLOOKUP($B245,Production!$G4:$S53,11))^(E248-$D248))/1000,0)</f>
        <v>0</v>
      </c>
      <c r="F367" s="223">
        <f>IF($B245&lt;&gt;"",F366*(VLOOKUP($B245,Production!$G4:$R53,10)*(1+VLOOKUP($B245,Production!$G4:$S53,11))^(F248-$D248))/1000,0)</f>
        <v>0</v>
      </c>
      <c r="G367" s="223">
        <f>IF($B245&lt;&gt;"",G366*(VLOOKUP($B245,Production!$G4:$R53,10)*(1+VLOOKUP($B245,Production!$G4:$S53,11))^(G248-$D248))/1000,0)</f>
        <v>0</v>
      </c>
      <c r="H367" s="223">
        <f>IF($B245&lt;&gt;"",H366*(VLOOKUP($B245,Production!$G4:$R53,10)*(1+VLOOKUP($B245,Production!$G4:$S53,11))^(H248-$D248))/1000,0)</f>
        <v>0</v>
      </c>
      <c r="I367" s="223">
        <f>IF($B245&lt;&gt;"",I366*(VLOOKUP($B245,Production!$G4:$R53,10)*(1+VLOOKUP($B245,Production!$G4:$S53,11))^(I248-$D248))/1000,0)</f>
        <v>0</v>
      </c>
      <c r="J367" s="223">
        <f>IF($B245&lt;&gt;"",J366*(VLOOKUP($B245,Production!$G4:$R53,10)*(1+VLOOKUP($B245,Production!$G4:$S53,11))^(J248-$D248))/1000,0)</f>
        <v>0</v>
      </c>
      <c r="K367" s="223">
        <f>IF($B245&lt;&gt;"",K366*(VLOOKUP($B245,Production!$G4:$R53,10)*(1+VLOOKUP($B245,Production!$G4:$S53,11))^(K248-$D248))/1000,0)</f>
        <v>0</v>
      </c>
      <c r="L367" s="223">
        <f>IF($B245&lt;&gt;"",L366*(VLOOKUP($B245,Production!$G4:$R53,10)*(1+VLOOKUP($B245,Production!$G4:$S53,11))^(L248-$D248))/1000,0)</f>
        <v>0</v>
      </c>
      <c r="M367" s="223">
        <f>IF($B245&lt;&gt;"",M366*(VLOOKUP($B245,Production!$G4:$R53,10)*(1+VLOOKUP($B245,Production!$G4:$S53,11))^(M248-$D248))/1000,0)</f>
        <v>0</v>
      </c>
      <c r="N367" s="223">
        <f>IF($B245&lt;&gt;"",N366*(VLOOKUP($B245,Production!$G4:$R53,10)*(1+VLOOKUP($B245,Production!$G4:$S53,11))^(N248-$D248))/1000,0)</f>
        <v>0</v>
      </c>
      <c r="O367" s="223">
        <f>IF($B245&lt;&gt;"",O366*(VLOOKUP($B245,Production!$G4:$R53,10)*(1+VLOOKUP($B245,Production!$G4:$S53,11))^(O248-$D248))/1000,0)</f>
        <v>0</v>
      </c>
      <c r="P367" s="223">
        <f>IF($B245&lt;&gt;"",P366*(VLOOKUP($B245,Production!$G4:$R53,10)*(1+VLOOKUP($B245,Production!$G4:$S53,11))^(P248-$D248))/1000,0)</f>
        <v>0</v>
      </c>
      <c r="Q367" s="223">
        <f>IF($B245&lt;&gt;"",Q366*(VLOOKUP($B245,Production!$G4:$R53,10)*(1+VLOOKUP($B245,Production!$G4:$S53,11))^(Q248-$D248))/1000,0)</f>
        <v>0</v>
      </c>
      <c r="R367" s="223">
        <f>IF($B245&lt;&gt;"",R366*(VLOOKUP($B245,Production!$G4:$R53,10)*(1+VLOOKUP($B245,Production!$G4:$S53,11))^(R248-$D248))/1000,0)</f>
        <v>0</v>
      </c>
    </row>
    <row r="368" spans="1:18" hidden="1" outlineLevel="1" x14ac:dyDescent="0.25">
      <c r="A368" s="225" t="s">
        <v>56</v>
      </c>
      <c r="B368" s="225"/>
      <c r="C368" s="53"/>
      <c r="D368" s="244"/>
      <c r="E368" s="244"/>
      <c r="F368" s="244"/>
      <c r="G368" s="244"/>
      <c r="H368" s="244"/>
      <c r="I368" s="244"/>
      <c r="J368" s="244"/>
      <c r="K368" s="244"/>
      <c r="L368" s="244"/>
      <c r="M368" s="244"/>
      <c r="N368" s="244"/>
      <c r="O368" s="244"/>
      <c r="P368" s="244"/>
      <c r="Q368" s="244"/>
      <c r="R368" s="244"/>
    </row>
    <row r="369" spans="1:18" hidden="1" outlineLevel="1" x14ac:dyDescent="0.25">
      <c r="A369" s="225" t="s">
        <v>57</v>
      </c>
      <c r="B369" s="225"/>
      <c r="C369" s="53"/>
      <c r="D369" s="244"/>
      <c r="E369" s="244"/>
      <c r="F369" s="244"/>
      <c r="G369" s="244"/>
      <c r="H369" s="244"/>
      <c r="I369" s="244"/>
      <c r="J369" s="244"/>
      <c r="K369" s="244"/>
      <c r="L369" s="244"/>
      <c r="M369" s="244"/>
      <c r="N369" s="244"/>
      <c r="O369" s="244"/>
      <c r="P369" s="244"/>
      <c r="Q369" s="244"/>
      <c r="R369" s="244"/>
    </row>
    <row r="370" spans="1:18" hidden="1" outlineLevel="1" x14ac:dyDescent="0.25">
      <c r="A370" s="224" t="s">
        <v>659</v>
      </c>
      <c r="B370" s="222"/>
      <c r="C370" s="222"/>
      <c r="D370" s="223">
        <f t="shared" ref="D370:R370" si="28">D365+D367+D368+D369</f>
        <v>0</v>
      </c>
      <c r="E370" s="223">
        <f t="shared" si="28"/>
        <v>0</v>
      </c>
      <c r="F370" s="223">
        <f t="shared" si="28"/>
        <v>0</v>
      </c>
      <c r="G370" s="223">
        <f t="shared" si="28"/>
        <v>0</v>
      </c>
      <c r="H370" s="223">
        <f t="shared" si="28"/>
        <v>0</v>
      </c>
      <c r="I370" s="223">
        <f t="shared" si="28"/>
        <v>0</v>
      </c>
      <c r="J370" s="223">
        <f t="shared" si="28"/>
        <v>0</v>
      </c>
      <c r="K370" s="223">
        <f t="shared" si="28"/>
        <v>0</v>
      </c>
      <c r="L370" s="223">
        <f t="shared" si="28"/>
        <v>0</v>
      </c>
      <c r="M370" s="223">
        <f t="shared" si="28"/>
        <v>0</v>
      </c>
      <c r="N370" s="223">
        <f t="shared" si="28"/>
        <v>0</v>
      </c>
      <c r="O370" s="223">
        <f t="shared" si="28"/>
        <v>0</v>
      </c>
      <c r="P370" s="223">
        <f t="shared" si="28"/>
        <v>0</v>
      </c>
      <c r="Q370" s="223">
        <f t="shared" si="28"/>
        <v>0</v>
      </c>
      <c r="R370" s="223">
        <f t="shared" si="28"/>
        <v>0</v>
      </c>
    </row>
    <row r="371" spans="1:18" hidden="1" outlineLevel="1" x14ac:dyDescent="0.25"/>
    <row r="372" spans="1:18" hidden="1" outlineLevel="1" x14ac:dyDescent="0.25">
      <c r="A372" s="222" t="s">
        <v>663</v>
      </c>
      <c r="B372" s="222"/>
      <c r="C372" s="222"/>
      <c r="D372" s="223">
        <f t="shared" ref="D372:R372" si="29">D362-D370</f>
        <v>0</v>
      </c>
      <c r="E372" s="223">
        <f t="shared" si="29"/>
        <v>0</v>
      </c>
      <c r="F372" s="223">
        <f t="shared" si="29"/>
        <v>0</v>
      </c>
      <c r="G372" s="223">
        <f t="shared" si="29"/>
        <v>0</v>
      </c>
      <c r="H372" s="223">
        <f t="shared" si="29"/>
        <v>0</v>
      </c>
      <c r="I372" s="223">
        <f t="shared" si="29"/>
        <v>0</v>
      </c>
      <c r="J372" s="223">
        <f t="shared" si="29"/>
        <v>0</v>
      </c>
      <c r="K372" s="223">
        <f t="shared" si="29"/>
        <v>0</v>
      </c>
      <c r="L372" s="223">
        <f t="shared" si="29"/>
        <v>0</v>
      </c>
      <c r="M372" s="223">
        <f t="shared" si="29"/>
        <v>0</v>
      </c>
      <c r="N372" s="223">
        <f t="shared" si="29"/>
        <v>0</v>
      </c>
      <c r="O372" s="223">
        <f t="shared" si="29"/>
        <v>0</v>
      </c>
      <c r="P372" s="223">
        <f t="shared" si="29"/>
        <v>0</v>
      </c>
      <c r="Q372" s="223">
        <f t="shared" si="29"/>
        <v>0</v>
      </c>
      <c r="R372" s="223">
        <f t="shared" si="29"/>
        <v>0</v>
      </c>
    </row>
    <row r="373" spans="1:18" hidden="1" outlineLevel="1" x14ac:dyDescent="0.25"/>
    <row r="374" spans="1:18" hidden="1" outlineLevel="1" x14ac:dyDescent="0.25">
      <c r="A374" s="53" t="s">
        <v>664</v>
      </c>
      <c r="B374" s="53"/>
      <c r="C374" s="53"/>
      <c r="D374" s="244"/>
      <c r="E374" s="244"/>
      <c r="F374" s="244"/>
      <c r="G374" s="244"/>
      <c r="H374" s="244"/>
      <c r="I374" s="244"/>
      <c r="J374" s="244"/>
      <c r="K374" s="244"/>
      <c r="L374" s="244"/>
      <c r="M374" s="244"/>
      <c r="N374" s="244"/>
      <c r="O374" s="244"/>
      <c r="P374" s="244"/>
      <c r="Q374" s="244"/>
      <c r="R374" s="244"/>
    </row>
    <row r="375" spans="1:18" hidden="1" outlineLevel="1" x14ac:dyDescent="0.25"/>
    <row r="376" spans="1:18" hidden="1" outlineLevel="1" x14ac:dyDescent="0.25">
      <c r="A376" s="222" t="s">
        <v>665</v>
      </c>
      <c r="B376" s="222"/>
      <c r="C376" s="222"/>
      <c r="D376" s="223">
        <f t="shared" ref="D376:R376" si="30">D372-D374</f>
        <v>0</v>
      </c>
      <c r="E376" s="223">
        <f t="shared" si="30"/>
        <v>0</v>
      </c>
      <c r="F376" s="223">
        <f t="shared" si="30"/>
        <v>0</v>
      </c>
      <c r="G376" s="223">
        <f t="shared" si="30"/>
        <v>0</v>
      </c>
      <c r="H376" s="223">
        <f t="shared" si="30"/>
        <v>0</v>
      </c>
      <c r="I376" s="223">
        <f t="shared" si="30"/>
        <v>0</v>
      </c>
      <c r="J376" s="223">
        <f t="shared" si="30"/>
        <v>0</v>
      </c>
      <c r="K376" s="223">
        <f t="shared" si="30"/>
        <v>0</v>
      </c>
      <c r="L376" s="223">
        <f t="shared" si="30"/>
        <v>0</v>
      </c>
      <c r="M376" s="223">
        <f t="shared" si="30"/>
        <v>0</v>
      </c>
      <c r="N376" s="223">
        <f t="shared" si="30"/>
        <v>0</v>
      </c>
      <c r="O376" s="223">
        <f t="shared" si="30"/>
        <v>0</v>
      </c>
      <c r="P376" s="223">
        <f t="shared" si="30"/>
        <v>0</v>
      </c>
      <c r="Q376" s="223">
        <f t="shared" si="30"/>
        <v>0</v>
      </c>
      <c r="R376" s="223">
        <f t="shared" si="30"/>
        <v>0</v>
      </c>
    </row>
    <row r="377" spans="1:18" hidden="1" outlineLevel="1" x14ac:dyDescent="0.25">
      <c r="A377" s="222" t="s">
        <v>666</v>
      </c>
      <c r="B377" s="222"/>
      <c r="C377" s="222"/>
      <c r="D377" s="223">
        <f t="shared" ref="D377:R377" si="31">$B246*D376</f>
        <v>0</v>
      </c>
      <c r="E377" s="223">
        <f t="shared" si="31"/>
        <v>0</v>
      </c>
      <c r="F377" s="223">
        <f t="shared" si="31"/>
        <v>0</v>
      </c>
      <c r="G377" s="223">
        <f t="shared" si="31"/>
        <v>0</v>
      </c>
      <c r="H377" s="223">
        <f t="shared" si="31"/>
        <v>0</v>
      </c>
      <c r="I377" s="223">
        <f t="shared" si="31"/>
        <v>0</v>
      </c>
      <c r="J377" s="223">
        <f t="shared" si="31"/>
        <v>0</v>
      </c>
      <c r="K377" s="223">
        <f t="shared" si="31"/>
        <v>0</v>
      </c>
      <c r="L377" s="223">
        <f t="shared" si="31"/>
        <v>0</v>
      </c>
      <c r="M377" s="223">
        <f t="shared" si="31"/>
        <v>0</v>
      </c>
      <c r="N377" s="223">
        <f t="shared" si="31"/>
        <v>0</v>
      </c>
      <c r="O377" s="223">
        <f t="shared" si="31"/>
        <v>0</v>
      </c>
      <c r="P377" s="223">
        <f t="shared" si="31"/>
        <v>0</v>
      </c>
      <c r="Q377" s="223">
        <f t="shared" si="31"/>
        <v>0</v>
      </c>
      <c r="R377" s="223">
        <f t="shared" si="31"/>
        <v>0</v>
      </c>
    </row>
    <row r="378" spans="1:18" hidden="1" outlineLevel="1" x14ac:dyDescent="0.25"/>
    <row r="379" spans="1:18" hidden="1" outlineLevel="1" x14ac:dyDescent="0.25">
      <c r="A379" s="222" t="s">
        <v>667</v>
      </c>
      <c r="B379" s="222"/>
      <c r="C379" s="222"/>
      <c r="D379" s="223">
        <f t="shared" ref="D379:R379" si="32">D376-D377</f>
        <v>0</v>
      </c>
      <c r="E379" s="223">
        <f t="shared" si="32"/>
        <v>0</v>
      </c>
      <c r="F379" s="223">
        <f t="shared" si="32"/>
        <v>0</v>
      </c>
      <c r="G379" s="223">
        <f t="shared" si="32"/>
        <v>0</v>
      </c>
      <c r="H379" s="223">
        <f t="shared" si="32"/>
        <v>0</v>
      </c>
      <c r="I379" s="223">
        <f t="shared" si="32"/>
        <v>0</v>
      </c>
      <c r="J379" s="223">
        <f t="shared" si="32"/>
        <v>0</v>
      </c>
      <c r="K379" s="223">
        <f t="shared" si="32"/>
        <v>0</v>
      </c>
      <c r="L379" s="223">
        <f t="shared" si="32"/>
        <v>0</v>
      </c>
      <c r="M379" s="223">
        <f t="shared" si="32"/>
        <v>0</v>
      </c>
      <c r="N379" s="223">
        <f t="shared" si="32"/>
        <v>0</v>
      </c>
      <c r="O379" s="223">
        <f t="shared" si="32"/>
        <v>0</v>
      </c>
      <c r="P379" s="223">
        <f t="shared" si="32"/>
        <v>0</v>
      </c>
      <c r="Q379" s="223">
        <f t="shared" si="32"/>
        <v>0</v>
      </c>
      <c r="R379" s="223">
        <f t="shared" si="32"/>
        <v>0</v>
      </c>
    </row>
    <row r="380" spans="1:18" hidden="1" outlineLevel="1" x14ac:dyDescent="0.25"/>
    <row r="381" spans="1:18" hidden="1" outlineLevel="1" x14ac:dyDescent="0.25">
      <c r="A381" s="221" t="s">
        <v>668</v>
      </c>
      <c r="B381" s="221"/>
      <c r="C381" s="220"/>
      <c r="D381" s="215" t="e">
        <f>IRR(D379:R379)</f>
        <v>#NUM!</v>
      </c>
    </row>
    <row r="382" spans="1:18" collapsed="1" x14ac:dyDescent="0.25"/>
    <row r="384" spans="1:18" s="169" customFormat="1" x14ac:dyDescent="0.25">
      <c r="A384" s="169" t="s">
        <v>682</v>
      </c>
    </row>
    <row r="385" spans="1:18" hidden="1" outlineLevel="1" x14ac:dyDescent="0.25"/>
    <row r="386" spans="1:18" hidden="1" outlineLevel="1" x14ac:dyDescent="0.25">
      <c r="A386" s="217" t="s">
        <v>644</v>
      </c>
      <c r="B386" s="208"/>
    </row>
    <row r="387" spans="1:18" ht="15.75" hidden="1" outlineLevel="1" thickBot="1" x14ac:dyDescent="0.3">
      <c r="A387" s="219" t="s">
        <v>12</v>
      </c>
      <c r="B387" s="243"/>
    </row>
    <row r="388" spans="1:18" hidden="1" outlineLevel="1" x14ac:dyDescent="0.25"/>
    <row r="389" spans="1:18" hidden="1" outlineLevel="1" x14ac:dyDescent="0.25">
      <c r="A389" s="53" t="s">
        <v>14</v>
      </c>
      <c r="B389" s="53"/>
      <c r="C389" s="223">
        <v>0</v>
      </c>
      <c r="D389" s="223">
        <v>1</v>
      </c>
      <c r="E389" s="223">
        <v>2</v>
      </c>
      <c r="F389" s="223">
        <v>3</v>
      </c>
      <c r="G389" s="223">
        <v>4</v>
      </c>
      <c r="H389" s="223">
        <v>5</v>
      </c>
      <c r="I389" s="223">
        <v>6</v>
      </c>
      <c r="J389" s="223">
        <v>7</v>
      </c>
      <c r="K389" s="223">
        <v>8</v>
      </c>
      <c r="L389" s="223">
        <v>9</v>
      </c>
      <c r="M389" s="223">
        <v>10</v>
      </c>
      <c r="N389" s="223">
        <v>11</v>
      </c>
      <c r="O389" s="223">
        <v>12</v>
      </c>
      <c r="P389" s="223">
        <v>13</v>
      </c>
      <c r="Q389" s="223">
        <v>14</v>
      </c>
      <c r="R389" s="223">
        <v>15</v>
      </c>
    </row>
    <row r="390" spans="1:18" hidden="1" outlineLevel="1" x14ac:dyDescent="0.25"/>
    <row r="391" spans="1:18" hidden="1" outlineLevel="1" x14ac:dyDescent="0.25">
      <c r="A391" s="53" t="s">
        <v>59</v>
      </c>
      <c r="B391" s="53"/>
      <c r="C391" s="244"/>
      <c r="D391" s="244"/>
      <c r="E391" s="244"/>
      <c r="F391" s="244"/>
      <c r="G391" s="244"/>
      <c r="H391" s="244"/>
      <c r="I391" s="244"/>
      <c r="J391" s="244"/>
      <c r="K391" s="244"/>
      <c r="L391" s="244"/>
      <c r="M391" s="244"/>
      <c r="N391" s="244"/>
      <c r="O391" s="244"/>
      <c r="P391" s="244"/>
      <c r="Q391" s="244"/>
      <c r="R391" s="244"/>
    </row>
    <row r="392" spans="1:18" hidden="1" outlineLevel="1" x14ac:dyDescent="0.25">
      <c r="A392" s="53" t="s">
        <v>824</v>
      </c>
      <c r="B392" s="53"/>
      <c r="C392" s="244"/>
      <c r="D392" s="244"/>
      <c r="E392" s="244"/>
      <c r="F392" s="244"/>
      <c r="G392" s="244"/>
      <c r="H392" s="244"/>
      <c r="I392" s="244"/>
      <c r="J392" s="244"/>
      <c r="K392" s="244"/>
      <c r="L392" s="244"/>
      <c r="M392" s="244"/>
      <c r="N392" s="244"/>
      <c r="O392" s="244"/>
      <c r="P392" s="244"/>
      <c r="Q392" s="244"/>
      <c r="R392" s="244"/>
    </row>
    <row r="393" spans="1:18" hidden="1" outlineLevel="1" x14ac:dyDescent="0.25">
      <c r="A393" s="53" t="s">
        <v>825</v>
      </c>
      <c r="B393" s="53"/>
      <c r="C393" s="244"/>
      <c r="D393" s="244"/>
      <c r="E393" s="244"/>
      <c r="F393" s="244"/>
      <c r="G393" s="244"/>
      <c r="H393" s="244"/>
      <c r="I393" s="244"/>
      <c r="J393" s="244"/>
      <c r="K393" s="244"/>
      <c r="L393" s="244"/>
      <c r="M393" s="244"/>
      <c r="N393" s="244"/>
      <c r="O393" s="244"/>
      <c r="P393" s="244"/>
      <c r="Q393" s="244"/>
      <c r="R393" s="244"/>
    </row>
    <row r="394" spans="1:18" hidden="1" outlineLevel="1" x14ac:dyDescent="0.25"/>
    <row r="395" spans="1:18" hidden="1" outlineLevel="2" x14ac:dyDescent="0.25">
      <c r="A395" s="222" t="str">
        <f>'Usages mobilité'!A4</f>
        <v>Usage mobilité n°1</v>
      </c>
      <c r="B395" s="222" t="s">
        <v>41</v>
      </c>
      <c r="C395" s="222"/>
      <c r="D395" s="223">
        <f>IF(B$386&lt;&gt;"",IF(B$386='Usages mobilité'!BF4,'Usages mobilité'!BD4,0),0)</f>
        <v>0</v>
      </c>
      <c r="E395" s="223">
        <f t="shared" ref="E395:R404" si="33">$D395</f>
        <v>0</v>
      </c>
      <c r="F395" s="223">
        <f t="shared" si="33"/>
        <v>0</v>
      </c>
      <c r="G395" s="223">
        <f t="shared" si="33"/>
        <v>0</v>
      </c>
      <c r="H395" s="223">
        <f t="shared" si="33"/>
        <v>0</v>
      </c>
      <c r="I395" s="223">
        <f t="shared" si="33"/>
        <v>0</v>
      </c>
      <c r="J395" s="223">
        <f t="shared" si="33"/>
        <v>0</v>
      </c>
      <c r="K395" s="223">
        <f t="shared" si="33"/>
        <v>0</v>
      </c>
      <c r="L395" s="223">
        <f t="shared" si="33"/>
        <v>0</v>
      </c>
      <c r="M395" s="223">
        <f t="shared" si="33"/>
        <v>0</v>
      </c>
      <c r="N395" s="223">
        <f t="shared" si="33"/>
        <v>0</v>
      </c>
      <c r="O395" s="223">
        <f t="shared" si="33"/>
        <v>0</v>
      </c>
      <c r="P395" s="223">
        <f t="shared" si="33"/>
        <v>0</v>
      </c>
      <c r="Q395" s="223">
        <f t="shared" si="33"/>
        <v>0</v>
      </c>
      <c r="R395" s="223">
        <f t="shared" si="33"/>
        <v>0</v>
      </c>
    </row>
    <row r="396" spans="1:18" hidden="1" outlineLevel="2" x14ac:dyDescent="0.25">
      <c r="A396" s="222" t="str">
        <f>'Usages mobilité'!A5</f>
        <v>Usage mobilité n°2</v>
      </c>
      <c r="B396" s="222" t="s">
        <v>41</v>
      </c>
      <c r="C396" s="222"/>
      <c r="D396" s="223">
        <f>IF(B$386&lt;&gt;"",IF(B$386='Usages mobilité'!BF5,'Usages mobilité'!BD5,0),0)</f>
        <v>0</v>
      </c>
      <c r="E396" s="223">
        <f t="shared" si="33"/>
        <v>0</v>
      </c>
      <c r="F396" s="223">
        <f t="shared" si="33"/>
        <v>0</v>
      </c>
      <c r="G396" s="223">
        <f t="shared" si="33"/>
        <v>0</v>
      </c>
      <c r="H396" s="223">
        <f t="shared" si="33"/>
        <v>0</v>
      </c>
      <c r="I396" s="223">
        <f t="shared" si="33"/>
        <v>0</v>
      </c>
      <c r="J396" s="223">
        <f t="shared" si="33"/>
        <v>0</v>
      </c>
      <c r="K396" s="223">
        <f t="shared" si="33"/>
        <v>0</v>
      </c>
      <c r="L396" s="223">
        <f t="shared" si="33"/>
        <v>0</v>
      </c>
      <c r="M396" s="223">
        <f t="shared" si="33"/>
        <v>0</v>
      </c>
      <c r="N396" s="223">
        <f t="shared" si="33"/>
        <v>0</v>
      </c>
      <c r="O396" s="223">
        <f t="shared" si="33"/>
        <v>0</v>
      </c>
      <c r="P396" s="223">
        <f t="shared" si="33"/>
        <v>0</v>
      </c>
      <c r="Q396" s="223">
        <f t="shared" si="33"/>
        <v>0</v>
      </c>
      <c r="R396" s="223">
        <f t="shared" si="33"/>
        <v>0</v>
      </c>
    </row>
    <row r="397" spans="1:18" hidden="1" outlineLevel="2" x14ac:dyDescent="0.25">
      <c r="A397" s="222" t="str">
        <f>'Usages mobilité'!A6</f>
        <v>Usage mobilité n°3</v>
      </c>
      <c r="B397" s="222" t="s">
        <v>41</v>
      </c>
      <c r="C397" s="222"/>
      <c r="D397" s="223">
        <f>IF(B$386&lt;&gt;"",IF(B$386='Usages mobilité'!BF6,'Usages mobilité'!BD6,0),0)</f>
        <v>0</v>
      </c>
      <c r="E397" s="223">
        <f t="shared" si="33"/>
        <v>0</v>
      </c>
      <c r="F397" s="223">
        <f t="shared" si="33"/>
        <v>0</v>
      </c>
      <c r="G397" s="223">
        <f t="shared" si="33"/>
        <v>0</v>
      </c>
      <c r="H397" s="223">
        <f t="shared" si="33"/>
        <v>0</v>
      </c>
      <c r="I397" s="223">
        <f t="shared" si="33"/>
        <v>0</v>
      </c>
      <c r="J397" s="223">
        <f t="shared" si="33"/>
        <v>0</v>
      </c>
      <c r="K397" s="223">
        <f t="shared" si="33"/>
        <v>0</v>
      </c>
      <c r="L397" s="223">
        <f t="shared" si="33"/>
        <v>0</v>
      </c>
      <c r="M397" s="223">
        <f t="shared" si="33"/>
        <v>0</v>
      </c>
      <c r="N397" s="223">
        <f t="shared" si="33"/>
        <v>0</v>
      </c>
      <c r="O397" s="223">
        <f t="shared" si="33"/>
        <v>0</v>
      </c>
      <c r="P397" s="223">
        <f t="shared" si="33"/>
        <v>0</v>
      </c>
      <c r="Q397" s="223">
        <f t="shared" si="33"/>
        <v>0</v>
      </c>
      <c r="R397" s="223">
        <f t="shared" si="33"/>
        <v>0</v>
      </c>
    </row>
    <row r="398" spans="1:18" hidden="1" outlineLevel="2" x14ac:dyDescent="0.25">
      <c r="A398" s="222" t="str">
        <f>'Usages mobilité'!A7</f>
        <v>Usage mobilité n°4</v>
      </c>
      <c r="B398" s="222" t="s">
        <v>41</v>
      </c>
      <c r="C398" s="222"/>
      <c r="D398" s="223">
        <f>IF(B$386&lt;&gt;"",IF(B$386='Usages mobilité'!BF7,'Usages mobilité'!BD7,0),0)</f>
        <v>0</v>
      </c>
      <c r="E398" s="223">
        <f t="shared" si="33"/>
        <v>0</v>
      </c>
      <c r="F398" s="223">
        <f t="shared" si="33"/>
        <v>0</v>
      </c>
      <c r="G398" s="223">
        <f t="shared" si="33"/>
        <v>0</v>
      </c>
      <c r="H398" s="223">
        <f t="shared" si="33"/>
        <v>0</v>
      </c>
      <c r="I398" s="223">
        <f t="shared" si="33"/>
        <v>0</v>
      </c>
      <c r="J398" s="223">
        <f t="shared" si="33"/>
        <v>0</v>
      </c>
      <c r="K398" s="223">
        <f t="shared" si="33"/>
        <v>0</v>
      </c>
      <c r="L398" s="223">
        <f t="shared" si="33"/>
        <v>0</v>
      </c>
      <c r="M398" s="223">
        <f t="shared" si="33"/>
        <v>0</v>
      </c>
      <c r="N398" s="223">
        <f t="shared" si="33"/>
        <v>0</v>
      </c>
      <c r="O398" s="223">
        <f t="shared" si="33"/>
        <v>0</v>
      </c>
      <c r="P398" s="223">
        <f t="shared" si="33"/>
        <v>0</v>
      </c>
      <c r="Q398" s="223">
        <f t="shared" si="33"/>
        <v>0</v>
      </c>
      <c r="R398" s="223">
        <f t="shared" si="33"/>
        <v>0</v>
      </c>
    </row>
    <row r="399" spans="1:18" hidden="1" outlineLevel="2" x14ac:dyDescent="0.25">
      <c r="A399" s="222" t="str">
        <f>'Usages mobilité'!A8</f>
        <v>Usage mobilité n°5</v>
      </c>
      <c r="B399" s="222" t="s">
        <v>41</v>
      </c>
      <c r="C399" s="222"/>
      <c r="D399" s="223">
        <f>IF(B$386&lt;&gt;"",IF(B$386='Usages mobilité'!BF8,'Usages mobilité'!BD8,0),0)</f>
        <v>0</v>
      </c>
      <c r="E399" s="223">
        <f t="shared" si="33"/>
        <v>0</v>
      </c>
      <c r="F399" s="223">
        <f t="shared" si="33"/>
        <v>0</v>
      </c>
      <c r="G399" s="223">
        <f t="shared" si="33"/>
        <v>0</v>
      </c>
      <c r="H399" s="223">
        <f t="shared" si="33"/>
        <v>0</v>
      </c>
      <c r="I399" s="223">
        <f t="shared" si="33"/>
        <v>0</v>
      </c>
      <c r="J399" s="223">
        <f t="shared" si="33"/>
        <v>0</v>
      </c>
      <c r="K399" s="223">
        <f t="shared" si="33"/>
        <v>0</v>
      </c>
      <c r="L399" s="223">
        <f t="shared" si="33"/>
        <v>0</v>
      </c>
      <c r="M399" s="223">
        <f t="shared" si="33"/>
        <v>0</v>
      </c>
      <c r="N399" s="223">
        <f t="shared" si="33"/>
        <v>0</v>
      </c>
      <c r="O399" s="223">
        <f t="shared" si="33"/>
        <v>0</v>
      </c>
      <c r="P399" s="223">
        <f t="shared" si="33"/>
        <v>0</v>
      </c>
      <c r="Q399" s="223">
        <f t="shared" si="33"/>
        <v>0</v>
      </c>
      <c r="R399" s="223">
        <f t="shared" si="33"/>
        <v>0</v>
      </c>
    </row>
    <row r="400" spans="1:18" hidden="1" outlineLevel="2" x14ac:dyDescent="0.25">
      <c r="A400" s="222" t="str">
        <f>'Usages mobilité'!A9</f>
        <v>Usage mobilité n°6</v>
      </c>
      <c r="B400" s="222" t="s">
        <v>41</v>
      </c>
      <c r="C400" s="222"/>
      <c r="D400" s="223">
        <f>IF(B$386&lt;&gt;"",IF(B$386='Usages mobilité'!BF9,'Usages mobilité'!BD9,0),0)</f>
        <v>0</v>
      </c>
      <c r="E400" s="223">
        <f t="shared" si="33"/>
        <v>0</v>
      </c>
      <c r="F400" s="223">
        <f t="shared" si="33"/>
        <v>0</v>
      </c>
      <c r="G400" s="223">
        <f t="shared" si="33"/>
        <v>0</v>
      </c>
      <c r="H400" s="223">
        <f t="shared" si="33"/>
        <v>0</v>
      </c>
      <c r="I400" s="223">
        <f t="shared" si="33"/>
        <v>0</v>
      </c>
      <c r="J400" s="223">
        <f t="shared" si="33"/>
        <v>0</v>
      </c>
      <c r="K400" s="223">
        <f t="shared" si="33"/>
        <v>0</v>
      </c>
      <c r="L400" s="223">
        <f t="shared" si="33"/>
        <v>0</v>
      </c>
      <c r="M400" s="223">
        <f t="shared" si="33"/>
        <v>0</v>
      </c>
      <c r="N400" s="223">
        <f t="shared" si="33"/>
        <v>0</v>
      </c>
      <c r="O400" s="223">
        <f t="shared" si="33"/>
        <v>0</v>
      </c>
      <c r="P400" s="223">
        <f t="shared" si="33"/>
        <v>0</v>
      </c>
      <c r="Q400" s="223">
        <f t="shared" si="33"/>
        <v>0</v>
      </c>
      <c r="R400" s="223">
        <f t="shared" si="33"/>
        <v>0</v>
      </c>
    </row>
    <row r="401" spans="1:18" hidden="1" outlineLevel="2" x14ac:dyDescent="0.25">
      <c r="A401" s="222" t="str">
        <f>'Usages mobilité'!A10</f>
        <v>Usage mobilité n°7</v>
      </c>
      <c r="B401" s="222" t="s">
        <v>41</v>
      </c>
      <c r="C401" s="222"/>
      <c r="D401" s="223">
        <f>IF(B$386&lt;&gt;"",IF(B$386='Usages mobilité'!BF10,'Usages mobilité'!BD10,0),0)</f>
        <v>0</v>
      </c>
      <c r="E401" s="223">
        <f t="shared" si="33"/>
        <v>0</v>
      </c>
      <c r="F401" s="223">
        <f t="shared" si="33"/>
        <v>0</v>
      </c>
      <c r="G401" s="223">
        <f t="shared" si="33"/>
        <v>0</v>
      </c>
      <c r="H401" s="223">
        <f t="shared" si="33"/>
        <v>0</v>
      </c>
      <c r="I401" s="223">
        <f t="shared" si="33"/>
        <v>0</v>
      </c>
      <c r="J401" s="223">
        <f t="shared" si="33"/>
        <v>0</v>
      </c>
      <c r="K401" s="223">
        <f t="shared" si="33"/>
        <v>0</v>
      </c>
      <c r="L401" s="223">
        <f t="shared" si="33"/>
        <v>0</v>
      </c>
      <c r="M401" s="223">
        <f t="shared" si="33"/>
        <v>0</v>
      </c>
      <c r="N401" s="223">
        <f t="shared" si="33"/>
        <v>0</v>
      </c>
      <c r="O401" s="223">
        <f t="shared" si="33"/>
        <v>0</v>
      </c>
      <c r="P401" s="223">
        <f t="shared" si="33"/>
        <v>0</v>
      </c>
      <c r="Q401" s="223">
        <f t="shared" si="33"/>
        <v>0</v>
      </c>
      <c r="R401" s="223">
        <f t="shared" si="33"/>
        <v>0</v>
      </c>
    </row>
    <row r="402" spans="1:18" hidden="1" outlineLevel="2" x14ac:dyDescent="0.25">
      <c r="A402" s="222" t="str">
        <f>'Usages mobilité'!A11</f>
        <v>Usage mobilité n°8</v>
      </c>
      <c r="B402" s="222" t="s">
        <v>41</v>
      </c>
      <c r="C402" s="222"/>
      <c r="D402" s="223">
        <f>IF(B$386&lt;&gt;"",IF(B$386='Usages mobilité'!BF11,'Usages mobilité'!BD11,0),0)</f>
        <v>0</v>
      </c>
      <c r="E402" s="223">
        <f t="shared" si="33"/>
        <v>0</v>
      </c>
      <c r="F402" s="223">
        <f t="shared" si="33"/>
        <v>0</v>
      </c>
      <c r="G402" s="223">
        <f t="shared" si="33"/>
        <v>0</v>
      </c>
      <c r="H402" s="223">
        <f t="shared" si="33"/>
        <v>0</v>
      </c>
      <c r="I402" s="223">
        <f t="shared" si="33"/>
        <v>0</v>
      </c>
      <c r="J402" s="223">
        <f t="shared" si="33"/>
        <v>0</v>
      </c>
      <c r="K402" s="223">
        <f t="shared" si="33"/>
        <v>0</v>
      </c>
      <c r="L402" s="223">
        <f t="shared" si="33"/>
        <v>0</v>
      </c>
      <c r="M402" s="223">
        <f t="shared" si="33"/>
        <v>0</v>
      </c>
      <c r="N402" s="223">
        <f t="shared" si="33"/>
        <v>0</v>
      </c>
      <c r="O402" s="223">
        <f t="shared" si="33"/>
        <v>0</v>
      </c>
      <c r="P402" s="223">
        <f t="shared" si="33"/>
        <v>0</v>
      </c>
      <c r="Q402" s="223">
        <f t="shared" si="33"/>
        <v>0</v>
      </c>
      <c r="R402" s="223">
        <f t="shared" si="33"/>
        <v>0</v>
      </c>
    </row>
    <row r="403" spans="1:18" hidden="1" outlineLevel="2" x14ac:dyDescent="0.25">
      <c r="A403" s="222" t="str">
        <f>'Usages mobilité'!A12</f>
        <v>Usage mobilité n°9</v>
      </c>
      <c r="B403" s="222" t="s">
        <v>41</v>
      </c>
      <c r="C403" s="222"/>
      <c r="D403" s="223">
        <f>IF(B$386&lt;&gt;"",IF(B$386='Usages mobilité'!BF12,'Usages mobilité'!BD12,0),0)</f>
        <v>0</v>
      </c>
      <c r="E403" s="223">
        <f t="shared" si="33"/>
        <v>0</v>
      </c>
      <c r="F403" s="223">
        <f t="shared" si="33"/>
        <v>0</v>
      </c>
      <c r="G403" s="223">
        <f t="shared" si="33"/>
        <v>0</v>
      </c>
      <c r="H403" s="223">
        <f t="shared" si="33"/>
        <v>0</v>
      </c>
      <c r="I403" s="223">
        <f t="shared" si="33"/>
        <v>0</v>
      </c>
      <c r="J403" s="223">
        <f t="shared" si="33"/>
        <v>0</v>
      </c>
      <c r="K403" s="223">
        <f t="shared" si="33"/>
        <v>0</v>
      </c>
      <c r="L403" s="223">
        <f t="shared" si="33"/>
        <v>0</v>
      </c>
      <c r="M403" s="223">
        <f t="shared" si="33"/>
        <v>0</v>
      </c>
      <c r="N403" s="223">
        <f t="shared" si="33"/>
        <v>0</v>
      </c>
      <c r="O403" s="223">
        <f t="shared" si="33"/>
        <v>0</v>
      </c>
      <c r="P403" s="223">
        <f t="shared" si="33"/>
        <v>0</v>
      </c>
      <c r="Q403" s="223">
        <f t="shared" si="33"/>
        <v>0</v>
      </c>
      <c r="R403" s="223">
        <f t="shared" si="33"/>
        <v>0</v>
      </c>
    </row>
    <row r="404" spans="1:18" hidden="1" outlineLevel="2" x14ac:dyDescent="0.25">
      <c r="A404" s="222" t="str">
        <f>'Usages mobilité'!A13</f>
        <v>Usage mobilité n°10</v>
      </c>
      <c r="B404" s="222" t="s">
        <v>41</v>
      </c>
      <c r="C404" s="222"/>
      <c r="D404" s="223">
        <f>IF(B$386&lt;&gt;"",IF(B$386='Usages mobilité'!BF13,'Usages mobilité'!BD13,0),0)</f>
        <v>0</v>
      </c>
      <c r="E404" s="223">
        <f t="shared" si="33"/>
        <v>0</v>
      </c>
      <c r="F404" s="223">
        <f t="shared" si="33"/>
        <v>0</v>
      </c>
      <c r="G404" s="223">
        <f t="shared" si="33"/>
        <v>0</v>
      </c>
      <c r="H404" s="223">
        <f t="shared" si="33"/>
        <v>0</v>
      </c>
      <c r="I404" s="223">
        <f t="shared" si="33"/>
        <v>0</v>
      </c>
      <c r="J404" s="223">
        <f t="shared" si="33"/>
        <v>0</v>
      </c>
      <c r="K404" s="223">
        <f t="shared" si="33"/>
        <v>0</v>
      </c>
      <c r="L404" s="223">
        <f t="shared" si="33"/>
        <v>0</v>
      </c>
      <c r="M404" s="223">
        <f t="shared" si="33"/>
        <v>0</v>
      </c>
      <c r="N404" s="223">
        <f t="shared" si="33"/>
        <v>0</v>
      </c>
      <c r="O404" s="223">
        <f t="shared" si="33"/>
        <v>0</v>
      </c>
      <c r="P404" s="223">
        <f t="shared" si="33"/>
        <v>0</v>
      </c>
      <c r="Q404" s="223">
        <f t="shared" si="33"/>
        <v>0</v>
      </c>
      <c r="R404" s="223">
        <f t="shared" si="33"/>
        <v>0</v>
      </c>
    </row>
    <row r="405" spans="1:18" hidden="1" outlineLevel="2" x14ac:dyDescent="0.25">
      <c r="A405" s="222" t="str">
        <f>'Usages mobilité'!A14</f>
        <v>Usage mobilité n°11</v>
      </c>
      <c r="B405" s="222" t="s">
        <v>41</v>
      </c>
      <c r="C405" s="222"/>
      <c r="D405" s="223">
        <f>IF(B$386&lt;&gt;"",IF(B$386='Usages mobilité'!BF14,'Usages mobilité'!BD14,0),0)</f>
        <v>0</v>
      </c>
      <c r="E405" s="223">
        <f t="shared" ref="E405:R414" si="34">$D405</f>
        <v>0</v>
      </c>
      <c r="F405" s="223">
        <f t="shared" si="34"/>
        <v>0</v>
      </c>
      <c r="G405" s="223">
        <f t="shared" si="34"/>
        <v>0</v>
      </c>
      <c r="H405" s="223">
        <f t="shared" si="34"/>
        <v>0</v>
      </c>
      <c r="I405" s="223">
        <f t="shared" si="34"/>
        <v>0</v>
      </c>
      <c r="J405" s="223">
        <f t="shared" si="34"/>
        <v>0</v>
      </c>
      <c r="K405" s="223">
        <f t="shared" si="34"/>
        <v>0</v>
      </c>
      <c r="L405" s="223">
        <f t="shared" si="34"/>
        <v>0</v>
      </c>
      <c r="M405" s="223">
        <f t="shared" si="34"/>
        <v>0</v>
      </c>
      <c r="N405" s="223">
        <f t="shared" si="34"/>
        <v>0</v>
      </c>
      <c r="O405" s="223">
        <f t="shared" si="34"/>
        <v>0</v>
      </c>
      <c r="P405" s="223">
        <f t="shared" si="34"/>
        <v>0</v>
      </c>
      <c r="Q405" s="223">
        <f t="shared" si="34"/>
        <v>0</v>
      </c>
      <c r="R405" s="223">
        <f t="shared" si="34"/>
        <v>0</v>
      </c>
    </row>
    <row r="406" spans="1:18" hidden="1" outlineLevel="2" x14ac:dyDescent="0.25">
      <c r="A406" s="222" t="str">
        <f>'Usages mobilité'!A15</f>
        <v>Usage mobilité n°12</v>
      </c>
      <c r="B406" s="222" t="s">
        <v>41</v>
      </c>
      <c r="C406" s="222"/>
      <c r="D406" s="223">
        <f>IF(B$386&lt;&gt;"",IF(B$386='Usages mobilité'!BF15,'Usages mobilité'!BD15,0),0)</f>
        <v>0</v>
      </c>
      <c r="E406" s="223">
        <f t="shared" si="34"/>
        <v>0</v>
      </c>
      <c r="F406" s="223">
        <f t="shared" si="34"/>
        <v>0</v>
      </c>
      <c r="G406" s="223">
        <f t="shared" si="34"/>
        <v>0</v>
      </c>
      <c r="H406" s="223">
        <f t="shared" si="34"/>
        <v>0</v>
      </c>
      <c r="I406" s="223">
        <f t="shared" si="34"/>
        <v>0</v>
      </c>
      <c r="J406" s="223">
        <f t="shared" si="34"/>
        <v>0</v>
      </c>
      <c r="K406" s="223">
        <f t="shared" si="34"/>
        <v>0</v>
      </c>
      <c r="L406" s="223">
        <f t="shared" si="34"/>
        <v>0</v>
      </c>
      <c r="M406" s="223">
        <f t="shared" si="34"/>
        <v>0</v>
      </c>
      <c r="N406" s="223">
        <f t="shared" si="34"/>
        <v>0</v>
      </c>
      <c r="O406" s="223">
        <f t="shared" si="34"/>
        <v>0</v>
      </c>
      <c r="P406" s="223">
        <f t="shared" si="34"/>
        <v>0</v>
      </c>
      <c r="Q406" s="223">
        <f t="shared" si="34"/>
        <v>0</v>
      </c>
      <c r="R406" s="223">
        <f t="shared" si="34"/>
        <v>0</v>
      </c>
    </row>
    <row r="407" spans="1:18" hidden="1" outlineLevel="2" x14ac:dyDescent="0.25">
      <c r="A407" s="222" t="str">
        <f>'Usages mobilité'!A16</f>
        <v>Usage mobilité n°13</v>
      </c>
      <c r="B407" s="222" t="s">
        <v>41</v>
      </c>
      <c r="C407" s="222"/>
      <c r="D407" s="223">
        <f>IF(B$386&lt;&gt;"",IF(B$386='Usages mobilité'!BF16,'Usages mobilité'!BD16,0),0)</f>
        <v>0</v>
      </c>
      <c r="E407" s="223">
        <f t="shared" si="34"/>
        <v>0</v>
      </c>
      <c r="F407" s="223">
        <f t="shared" si="34"/>
        <v>0</v>
      </c>
      <c r="G407" s="223">
        <f t="shared" si="34"/>
        <v>0</v>
      </c>
      <c r="H407" s="223">
        <f t="shared" si="34"/>
        <v>0</v>
      </c>
      <c r="I407" s="223">
        <f t="shared" si="34"/>
        <v>0</v>
      </c>
      <c r="J407" s="223">
        <f t="shared" si="34"/>
        <v>0</v>
      </c>
      <c r="K407" s="223">
        <f t="shared" si="34"/>
        <v>0</v>
      </c>
      <c r="L407" s="223">
        <f t="shared" si="34"/>
        <v>0</v>
      </c>
      <c r="M407" s="223">
        <f t="shared" si="34"/>
        <v>0</v>
      </c>
      <c r="N407" s="223">
        <f t="shared" si="34"/>
        <v>0</v>
      </c>
      <c r="O407" s="223">
        <f t="shared" si="34"/>
        <v>0</v>
      </c>
      <c r="P407" s="223">
        <f t="shared" si="34"/>
        <v>0</v>
      </c>
      <c r="Q407" s="223">
        <f t="shared" si="34"/>
        <v>0</v>
      </c>
      <c r="R407" s="223">
        <f t="shared" si="34"/>
        <v>0</v>
      </c>
    </row>
    <row r="408" spans="1:18" hidden="1" outlineLevel="2" x14ac:dyDescent="0.25">
      <c r="A408" s="222" t="str">
        <f>'Usages mobilité'!A17</f>
        <v>Usage mobilité n°14</v>
      </c>
      <c r="B408" s="222" t="s">
        <v>41</v>
      </c>
      <c r="C408" s="222"/>
      <c r="D408" s="223">
        <f>IF(B$386&lt;&gt;"",IF(B$386='Usages mobilité'!BF17,'Usages mobilité'!BD17,0),0)</f>
        <v>0</v>
      </c>
      <c r="E408" s="223">
        <f t="shared" si="34"/>
        <v>0</v>
      </c>
      <c r="F408" s="223">
        <f t="shared" si="34"/>
        <v>0</v>
      </c>
      <c r="G408" s="223">
        <f t="shared" si="34"/>
        <v>0</v>
      </c>
      <c r="H408" s="223">
        <f t="shared" si="34"/>
        <v>0</v>
      </c>
      <c r="I408" s="223">
        <f t="shared" si="34"/>
        <v>0</v>
      </c>
      <c r="J408" s="223">
        <f t="shared" si="34"/>
        <v>0</v>
      </c>
      <c r="K408" s="223">
        <f t="shared" si="34"/>
        <v>0</v>
      </c>
      <c r="L408" s="223">
        <f t="shared" si="34"/>
        <v>0</v>
      </c>
      <c r="M408" s="223">
        <f t="shared" si="34"/>
        <v>0</v>
      </c>
      <c r="N408" s="223">
        <f t="shared" si="34"/>
        <v>0</v>
      </c>
      <c r="O408" s="223">
        <f t="shared" si="34"/>
        <v>0</v>
      </c>
      <c r="P408" s="223">
        <f t="shared" si="34"/>
        <v>0</v>
      </c>
      <c r="Q408" s="223">
        <f t="shared" si="34"/>
        <v>0</v>
      </c>
      <c r="R408" s="223">
        <f t="shared" si="34"/>
        <v>0</v>
      </c>
    </row>
    <row r="409" spans="1:18" hidden="1" outlineLevel="2" x14ac:dyDescent="0.25">
      <c r="A409" s="222" t="str">
        <f>'Usages mobilité'!A18</f>
        <v>Usage mobilité n°15</v>
      </c>
      <c r="B409" s="222" t="s">
        <v>41</v>
      </c>
      <c r="C409" s="222"/>
      <c r="D409" s="223">
        <f>IF(B$386&lt;&gt;"",IF(B$386='Usages mobilité'!BF18,'Usages mobilité'!BD18,0),0)</f>
        <v>0</v>
      </c>
      <c r="E409" s="223">
        <f t="shared" si="34"/>
        <v>0</v>
      </c>
      <c r="F409" s="223">
        <f t="shared" si="34"/>
        <v>0</v>
      </c>
      <c r="G409" s="223">
        <f t="shared" si="34"/>
        <v>0</v>
      </c>
      <c r="H409" s="223">
        <f t="shared" si="34"/>
        <v>0</v>
      </c>
      <c r="I409" s="223">
        <f t="shared" si="34"/>
        <v>0</v>
      </c>
      <c r="J409" s="223">
        <f t="shared" si="34"/>
        <v>0</v>
      </c>
      <c r="K409" s="223">
        <f t="shared" si="34"/>
        <v>0</v>
      </c>
      <c r="L409" s="223">
        <f t="shared" si="34"/>
        <v>0</v>
      </c>
      <c r="M409" s="223">
        <f t="shared" si="34"/>
        <v>0</v>
      </c>
      <c r="N409" s="223">
        <f t="shared" si="34"/>
        <v>0</v>
      </c>
      <c r="O409" s="223">
        <f t="shared" si="34"/>
        <v>0</v>
      </c>
      <c r="P409" s="223">
        <f t="shared" si="34"/>
        <v>0</v>
      </c>
      <c r="Q409" s="223">
        <f t="shared" si="34"/>
        <v>0</v>
      </c>
      <c r="R409" s="223">
        <f t="shared" si="34"/>
        <v>0</v>
      </c>
    </row>
    <row r="410" spans="1:18" hidden="1" outlineLevel="2" x14ac:dyDescent="0.25">
      <c r="A410" s="222" t="str">
        <f>'Usages mobilité'!A19</f>
        <v>Usage mobilité n°16</v>
      </c>
      <c r="B410" s="222" t="s">
        <v>41</v>
      </c>
      <c r="C410" s="222"/>
      <c r="D410" s="223">
        <f>IF(B$386&lt;&gt;"",IF(B$386='Usages mobilité'!BF19,'Usages mobilité'!BD19,0),0)</f>
        <v>0</v>
      </c>
      <c r="E410" s="223">
        <f t="shared" si="34"/>
        <v>0</v>
      </c>
      <c r="F410" s="223">
        <f t="shared" si="34"/>
        <v>0</v>
      </c>
      <c r="G410" s="223">
        <f t="shared" si="34"/>
        <v>0</v>
      </c>
      <c r="H410" s="223">
        <f t="shared" si="34"/>
        <v>0</v>
      </c>
      <c r="I410" s="223">
        <f t="shared" si="34"/>
        <v>0</v>
      </c>
      <c r="J410" s="223">
        <f t="shared" si="34"/>
        <v>0</v>
      </c>
      <c r="K410" s="223">
        <f t="shared" si="34"/>
        <v>0</v>
      </c>
      <c r="L410" s="223">
        <f t="shared" si="34"/>
        <v>0</v>
      </c>
      <c r="M410" s="223">
        <f t="shared" si="34"/>
        <v>0</v>
      </c>
      <c r="N410" s="223">
        <f t="shared" si="34"/>
        <v>0</v>
      </c>
      <c r="O410" s="223">
        <f t="shared" si="34"/>
        <v>0</v>
      </c>
      <c r="P410" s="223">
        <f t="shared" si="34"/>
        <v>0</v>
      </c>
      <c r="Q410" s="223">
        <f t="shared" si="34"/>
        <v>0</v>
      </c>
      <c r="R410" s="223">
        <f t="shared" si="34"/>
        <v>0</v>
      </c>
    </row>
    <row r="411" spans="1:18" hidden="1" outlineLevel="2" x14ac:dyDescent="0.25">
      <c r="A411" s="222" t="str">
        <f>'Usages mobilité'!A20</f>
        <v>Usage mobilité n°17</v>
      </c>
      <c r="B411" s="222" t="s">
        <v>41</v>
      </c>
      <c r="C411" s="222"/>
      <c r="D411" s="223">
        <f>IF(B$386&lt;&gt;"",IF(B$386='Usages mobilité'!BF20,'Usages mobilité'!BD20,0),0)</f>
        <v>0</v>
      </c>
      <c r="E411" s="223">
        <f t="shared" si="34"/>
        <v>0</v>
      </c>
      <c r="F411" s="223">
        <f t="shared" si="34"/>
        <v>0</v>
      </c>
      <c r="G411" s="223">
        <f t="shared" si="34"/>
        <v>0</v>
      </c>
      <c r="H411" s="223">
        <f t="shared" si="34"/>
        <v>0</v>
      </c>
      <c r="I411" s="223">
        <f t="shared" si="34"/>
        <v>0</v>
      </c>
      <c r="J411" s="223">
        <f t="shared" si="34"/>
        <v>0</v>
      </c>
      <c r="K411" s="223">
        <f t="shared" si="34"/>
        <v>0</v>
      </c>
      <c r="L411" s="223">
        <f t="shared" si="34"/>
        <v>0</v>
      </c>
      <c r="M411" s="223">
        <f t="shared" si="34"/>
        <v>0</v>
      </c>
      <c r="N411" s="223">
        <f t="shared" si="34"/>
        <v>0</v>
      </c>
      <c r="O411" s="223">
        <f t="shared" si="34"/>
        <v>0</v>
      </c>
      <c r="P411" s="223">
        <f t="shared" si="34"/>
        <v>0</v>
      </c>
      <c r="Q411" s="223">
        <f t="shared" si="34"/>
        <v>0</v>
      </c>
      <c r="R411" s="223">
        <f t="shared" si="34"/>
        <v>0</v>
      </c>
    </row>
    <row r="412" spans="1:18" hidden="1" outlineLevel="2" x14ac:dyDescent="0.25">
      <c r="A412" s="222" t="str">
        <f>'Usages mobilité'!A21</f>
        <v>Usage mobilité n°18</v>
      </c>
      <c r="B412" s="222" t="s">
        <v>41</v>
      </c>
      <c r="C412" s="222"/>
      <c r="D412" s="223">
        <f>IF(B$386&lt;&gt;"",IF(B$386='Usages mobilité'!BF21,'Usages mobilité'!BD21,0),0)</f>
        <v>0</v>
      </c>
      <c r="E412" s="223">
        <f t="shared" si="34"/>
        <v>0</v>
      </c>
      <c r="F412" s="223">
        <f t="shared" si="34"/>
        <v>0</v>
      </c>
      <c r="G412" s="223">
        <f t="shared" si="34"/>
        <v>0</v>
      </c>
      <c r="H412" s="223">
        <f t="shared" si="34"/>
        <v>0</v>
      </c>
      <c r="I412" s="223">
        <f t="shared" si="34"/>
        <v>0</v>
      </c>
      <c r="J412" s="223">
        <f t="shared" si="34"/>
        <v>0</v>
      </c>
      <c r="K412" s="223">
        <f t="shared" si="34"/>
        <v>0</v>
      </c>
      <c r="L412" s="223">
        <f t="shared" si="34"/>
        <v>0</v>
      </c>
      <c r="M412" s="223">
        <f t="shared" si="34"/>
        <v>0</v>
      </c>
      <c r="N412" s="223">
        <f t="shared" si="34"/>
        <v>0</v>
      </c>
      <c r="O412" s="223">
        <f t="shared" si="34"/>
        <v>0</v>
      </c>
      <c r="P412" s="223">
        <f t="shared" si="34"/>
        <v>0</v>
      </c>
      <c r="Q412" s="223">
        <f t="shared" si="34"/>
        <v>0</v>
      </c>
      <c r="R412" s="223">
        <f t="shared" si="34"/>
        <v>0</v>
      </c>
    </row>
    <row r="413" spans="1:18" hidden="1" outlineLevel="2" x14ac:dyDescent="0.25">
      <c r="A413" s="222" t="str">
        <f>'Usages mobilité'!A22</f>
        <v>Usage mobilité n°19</v>
      </c>
      <c r="B413" s="222" t="s">
        <v>41</v>
      </c>
      <c r="C413" s="222"/>
      <c r="D413" s="223">
        <f>IF(B$386&lt;&gt;"",IF(B$386='Usages mobilité'!BF22,'Usages mobilité'!BD22,0),0)</f>
        <v>0</v>
      </c>
      <c r="E413" s="223">
        <f t="shared" si="34"/>
        <v>0</v>
      </c>
      <c r="F413" s="223">
        <f t="shared" si="34"/>
        <v>0</v>
      </c>
      <c r="G413" s="223">
        <f t="shared" si="34"/>
        <v>0</v>
      </c>
      <c r="H413" s="223">
        <f t="shared" si="34"/>
        <v>0</v>
      </c>
      <c r="I413" s="223">
        <f t="shared" si="34"/>
        <v>0</v>
      </c>
      <c r="J413" s="223">
        <f t="shared" si="34"/>
        <v>0</v>
      </c>
      <c r="K413" s="223">
        <f t="shared" si="34"/>
        <v>0</v>
      </c>
      <c r="L413" s="223">
        <f t="shared" si="34"/>
        <v>0</v>
      </c>
      <c r="M413" s="223">
        <f t="shared" si="34"/>
        <v>0</v>
      </c>
      <c r="N413" s="223">
        <f t="shared" si="34"/>
        <v>0</v>
      </c>
      <c r="O413" s="223">
        <f t="shared" si="34"/>
        <v>0</v>
      </c>
      <c r="P413" s="223">
        <f t="shared" si="34"/>
        <v>0</v>
      </c>
      <c r="Q413" s="223">
        <f t="shared" si="34"/>
        <v>0</v>
      </c>
      <c r="R413" s="223">
        <f t="shared" si="34"/>
        <v>0</v>
      </c>
    </row>
    <row r="414" spans="1:18" hidden="1" outlineLevel="2" x14ac:dyDescent="0.25">
      <c r="A414" s="222" t="str">
        <f>'Usages mobilité'!A23</f>
        <v>Usage mobilité n°20</v>
      </c>
      <c r="B414" s="222" t="s">
        <v>41</v>
      </c>
      <c r="C414" s="222"/>
      <c r="D414" s="223">
        <f>IF(B$386&lt;&gt;"",IF(B$386='Usages mobilité'!BF23,'Usages mobilité'!BD23,0),0)</f>
        <v>0</v>
      </c>
      <c r="E414" s="223">
        <f t="shared" si="34"/>
        <v>0</v>
      </c>
      <c r="F414" s="223">
        <f t="shared" si="34"/>
        <v>0</v>
      </c>
      <c r="G414" s="223">
        <f t="shared" si="34"/>
        <v>0</v>
      </c>
      <c r="H414" s="223">
        <f t="shared" si="34"/>
        <v>0</v>
      </c>
      <c r="I414" s="223">
        <f t="shared" si="34"/>
        <v>0</v>
      </c>
      <c r="J414" s="223">
        <f t="shared" si="34"/>
        <v>0</v>
      </c>
      <c r="K414" s="223">
        <f t="shared" si="34"/>
        <v>0</v>
      </c>
      <c r="L414" s="223">
        <f t="shared" si="34"/>
        <v>0</v>
      </c>
      <c r="M414" s="223">
        <f t="shared" si="34"/>
        <v>0</v>
      </c>
      <c r="N414" s="223">
        <f t="shared" si="34"/>
        <v>0</v>
      </c>
      <c r="O414" s="223">
        <f t="shared" si="34"/>
        <v>0</v>
      </c>
      <c r="P414" s="223">
        <f t="shared" si="34"/>
        <v>0</v>
      </c>
      <c r="Q414" s="223">
        <f t="shared" si="34"/>
        <v>0</v>
      </c>
      <c r="R414" s="223">
        <f t="shared" si="34"/>
        <v>0</v>
      </c>
    </row>
    <row r="415" spans="1:18" hidden="1" outlineLevel="2" x14ac:dyDescent="0.25">
      <c r="A415" s="222" t="str">
        <f>'Usages mobilité'!A24</f>
        <v>Usage mobilité n°21</v>
      </c>
      <c r="B415" s="222" t="s">
        <v>41</v>
      </c>
      <c r="C415" s="222"/>
      <c r="D415" s="223">
        <f>IF(B$386&lt;&gt;"",IF(B$386='Usages mobilité'!BF24,'Usages mobilité'!BD24,0),0)</f>
        <v>0</v>
      </c>
      <c r="E415" s="223">
        <f t="shared" ref="E415:R424" si="35">$D415</f>
        <v>0</v>
      </c>
      <c r="F415" s="223">
        <f t="shared" si="35"/>
        <v>0</v>
      </c>
      <c r="G415" s="223">
        <f t="shared" si="35"/>
        <v>0</v>
      </c>
      <c r="H415" s="223">
        <f t="shared" si="35"/>
        <v>0</v>
      </c>
      <c r="I415" s="223">
        <f t="shared" si="35"/>
        <v>0</v>
      </c>
      <c r="J415" s="223">
        <f t="shared" si="35"/>
        <v>0</v>
      </c>
      <c r="K415" s="223">
        <f t="shared" si="35"/>
        <v>0</v>
      </c>
      <c r="L415" s="223">
        <f t="shared" si="35"/>
        <v>0</v>
      </c>
      <c r="M415" s="223">
        <f t="shared" si="35"/>
        <v>0</v>
      </c>
      <c r="N415" s="223">
        <f t="shared" si="35"/>
        <v>0</v>
      </c>
      <c r="O415" s="223">
        <f t="shared" si="35"/>
        <v>0</v>
      </c>
      <c r="P415" s="223">
        <f t="shared" si="35"/>
        <v>0</v>
      </c>
      <c r="Q415" s="223">
        <f t="shared" si="35"/>
        <v>0</v>
      </c>
      <c r="R415" s="223">
        <f t="shared" si="35"/>
        <v>0</v>
      </c>
    </row>
    <row r="416" spans="1:18" hidden="1" outlineLevel="2" x14ac:dyDescent="0.25">
      <c r="A416" s="222" t="str">
        <f>'Usages mobilité'!A25</f>
        <v>Usage mobilité n°22</v>
      </c>
      <c r="B416" s="222" t="s">
        <v>41</v>
      </c>
      <c r="C416" s="222"/>
      <c r="D416" s="223">
        <f>IF(B$386&lt;&gt;"",IF(B$386='Usages mobilité'!BF25,'Usages mobilité'!BD25,0),0)</f>
        <v>0</v>
      </c>
      <c r="E416" s="223">
        <f t="shared" si="35"/>
        <v>0</v>
      </c>
      <c r="F416" s="223">
        <f t="shared" si="35"/>
        <v>0</v>
      </c>
      <c r="G416" s="223">
        <f t="shared" si="35"/>
        <v>0</v>
      </c>
      <c r="H416" s="223">
        <f t="shared" si="35"/>
        <v>0</v>
      </c>
      <c r="I416" s="223">
        <f t="shared" si="35"/>
        <v>0</v>
      </c>
      <c r="J416" s="223">
        <f t="shared" si="35"/>
        <v>0</v>
      </c>
      <c r="K416" s="223">
        <f t="shared" si="35"/>
        <v>0</v>
      </c>
      <c r="L416" s="223">
        <f t="shared" si="35"/>
        <v>0</v>
      </c>
      <c r="M416" s="223">
        <f t="shared" si="35"/>
        <v>0</v>
      </c>
      <c r="N416" s="223">
        <f t="shared" si="35"/>
        <v>0</v>
      </c>
      <c r="O416" s="223">
        <f t="shared" si="35"/>
        <v>0</v>
      </c>
      <c r="P416" s="223">
        <f t="shared" si="35"/>
        <v>0</v>
      </c>
      <c r="Q416" s="223">
        <f t="shared" si="35"/>
        <v>0</v>
      </c>
      <c r="R416" s="223">
        <f t="shared" si="35"/>
        <v>0</v>
      </c>
    </row>
    <row r="417" spans="1:18" hidden="1" outlineLevel="2" x14ac:dyDescent="0.25">
      <c r="A417" s="222" t="str">
        <f>'Usages mobilité'!A26</f>
        <v>Usage mobilité n°23</v>
      </c>
      <c r="B417" s="222" t="s">
        <v>41</v>
      </c>
      <c r="C417" s="222"/>
      <c r="D417" s="223">
        <f>IF(B$386&lt;&gt;"",IF(B$386='Usages mobilité'!BF26,'Usages mobilité'!BD26,0),0)</f>
        <v>0</v>
      </c>
      <c r="E417" s="223">
        <f t="shared" si="35"/>
        <v>0</v>
      </c>
      <c r="F417" s="223">
        <f t="shared" si="35"/>
        <v>0</v>
      </c>
      <c r="G417" s="223">
        <f t="shared" si="35"/>
        <v>0</v>
      </c>
      <c r="H417" s="223">
        <f t="shared" si="35"/>
        <v>0</v>
      </c>
      <c r="I417" s="223">
        <f t="shared" si="35"/>
        <v>0</v>
      </c>
      <c r="J417" s="223">
        <f t="shared" si="35"/>
        <v>0</v>
      </c>
      <c r="K417" s="223">
        <f t="shared" si="35"/>
        <v>0</v>
      </c>
      <c r="L417" s="223">
        <f t="shared" si="35"/>
        <v>0</v>
      </c>
      <c r="M417" s="223">
        <f t="shared" si="35"/>
        <v>0</v>
      </c>
      <c r="N417" s="223">
        <f t="shared" si="35"/>
        <v>0</v>
      </c>
      <c r="O417" s="223">
        <f t="shared" si="35"/>
        <v>0</v>
      </c>
      <c r="P417" s="223">
        <f t="shared" si="35"/>
        <v>0</v>
      </c>
      <c r="Q417" s="223">
        <f t="shared" si="35"/>
        <v>0</v>
      </c>
      <c r="R417" s="223">
        <f t="shared" si="35"/>
        <v>0</v>
      </c>
    </row>
    <row r="418" spans="1:18" hidden="1" outlineLevel="2" x14ac:dyDescent="0.25">
      <c r="A418" s="222" t="str">
        <f>'Usages mobilité'!A27</f>
        <v>Usage mobilité n°24</v>
      </c>
      <c r="B418" s="222" t="s">
        <v>41</v>
      </c>
      <c r="C418" s="222"/>
      <c r="D418" s="223">
        <f>IF(B$386&lt;&gt;"",IF(B$386='Usages mobilité'!BF27,'Usages mobilité'!BD27,0),0)</f>
        <v>0</v>
      </c>
      <c r="E418" s="223">
        <f t="shared" si="35"/>
        <v>0</v>
      </c>
      <c r="F418" s="223">
        <f t="shared" si="35"/>
        <v>0</v>
      </c>
      <c r="G418" s="223">
        <f t="shared" si="35"/>
        <v>0</v>
      </c>
      <c r="H418" s="223">
        <f t="shared" si="35"/>
        <v>0</v>
      </c>
      <c r="I418" s="223">
        <f t="shared" si="35"/>
        <v>0</v>
      </c>
      <c r="J418" s="223">
        <f t="shared" si="35"/>
        <v>0</v>
      </c>
      <c r="K418" s="223">
        <f t="shared" si="35"/>
        <v>0</v>
      </c>
      <c r="L418" s="223">
        <f t="shared" si="35"/>
        <v>0</v>
      </c>
      <c r="M418" s="223">
        <f t="shared" si="35"/>
        <v>0</v>
      </c>
      <c r="N418" s="223">
        <f t="shared" si="35"/>
        <v>0</v>
      </c>
      <c r="O418" s="223">
        <f t="shared" si="35"/>
        <v>0</v>
      </c>
      <c r="P418" s="223">
        <f t="shared" si="35"/>
        <v>0</v>
      </c>
      <c r="Q418" s="223">
        <f t="shared" si="35"/>
        <v>0</v>
      </c>
      <c r="R418" s="223">
        <f t="shared" si="35"/>
        <v>0</v>
      </c>
    </row>
    <row r="419" spans="1:18" hidden="1" outlineLevel="2" x14ac:dyDescent="0.25">
      <c r="A419" s="222" t="str">
        <f>'Usages mobilité'!A28</f>
        <v>Usage mobilité n°25</v>
      </c>
      <c r="B419" s="222" t="s">
        <v>41</v>
      </c>
      <c r="C419" s="222"/>
      <c r="D419" s="223">
        <f>IF(B$386&lt;&gt;"",IF(B$386='Usages mobilité'!BF28,'Usages mobilité'!BD28,0),0)</f>
        <v>0</v>
      </c>
      <c r="E419" s="223">
        <f t="shared" si="35"/>
        <v>0</v>
      </c>
      <c r="F419" s="223">
        <f t="shared" si="35"/>
        <v>0</v>
      </c>
      <c r="G419" s="223">
        <f t="shared" si="35"/>
        <v>0</v>
      </c>
      <c r="H419" s="223">
        <f t="shared" si="35"/>
        <v>0</v>
      </c>
      <c r="I419" s="223">
        <f t="shared" si="35"/>
        <v>0</v>
      </c>
      <c r="J419" s="223">
        <f t="shared" si="35"/>
        <v>0</v>
      </c>
      <c r="K419" s="223">
        <f t="shared" si="35"/>
        <v>0</v>
      </c>
      <c r="L419" s="223">
        <f t="shared" si="35"/>
        <v>0</v>
      </c>
      <c r="M419" s="223">
        <f t="shared" si="35"/>
        <v>0</v>
      </c>
      <c r="N419" s="223">
        <f t="shared" si="35"/>
        <v>0</v>
      </c>
      <c r="O419" s="223">
        <f t="shared" si="35"/>
        <v>0</v>
      </c>
      <c r="P419" s="223">
        <f t="shared" si="35"/>
        <v>0</v>
      </c>
      <c r="Q419" s="223">
        <f t="shared" si="35"/>
        <v>0</v>
      </c>
      <c r="R419" s="223">
        <f t="shared" si="35"/>
        <v>0</v>
      </c>
    </row>
    <row r="420" spans="1:18" hidden="1" outlineLevel="2" x14ac:dyDescent="0.25">
      <c r="A420" s="222" t="str">
        <f>'Usages mobilité'!A29</f>
        <v>Usage mobilité n°26</v>
      </c>
      <c r="B420" s="222" t="s">
        <v>41</v>
      </c>
      <c r="C420" s="222"/>
      <c r="D420" s="223">
        <f>IF(B$386&lt;&gt;"",IF(B$386='Usages mobilité'!BF29,'Usages mobilité'!BD29,0),0)</f>
        <v>0</v>
      </c>
      <c r="E420" s="223">
        <f t="shared" si="35"/>
        <v>0</v>
      </c>
      <c r="F420" s="223">
        <f t="shared" si="35"/>
        <v>0</v>
      </c>
      <c r="G420" s="223">
        <f t="shared" si="35"/>
        <v>0</v>
      </c>
      <c r="H420" s="223">
        <f t="shared" si="35"/>
        <v>0</v>
      </c>
      <c r="I420" s="223">
        <f t="shared" si="35"/>
        <v>0</v>
      </c>
      <c r="J420" s="223">
        <f t="shared" si="35"/>
        <v>0</v>
      </c>
      <c r="K420" s="223">
        <f t="shared" si="35"/>
        <v>0</v>
      </c>
      <c r="L420" s="223">
        <f t="shared" si="35"/>
        <v>0</v>
      </c>
      <c r="M420" s="223">
        <f t="shared" si="35"/>
        <v>0</v>
      </c>
      <c r="N420" s="223">
        <f t="shared" si="35"/>
        <v>0</v>
      </c>
      <c r="O420" s="223">
        <f t="shared" si="35"/>
        <v>0</v>
      </c>
      <c r="P420" s="223">
        <f t="shared" si="35"/>
        <v>0</v>
      </c>
      <c r="Q420" s="223">
        <f t="shared" si="35"/>
        <v>0</v>
      </c>
      <c r="R420" s="223">
        <f t="shared" si="35"/>
        <v>0</v>
      </c>
    </row>
    <row r="421" spans="1:18" hidden="1" outlineLevel="2" x14ac:dyDescent="0.25">
      <c r="A421" s="222" t="str">
        <f>'Usages mobilité'!A30</f>
        <v>Usage mobilité n°27</v>
      </c>
      <c r="B421" s="222" t="s">
        <v>41</v>
      </c>
      <c r="C421" s="222"/>
      <c r="D421" s="223">
        <f>IF(B$386&lt;&gt;"",IF(B$386='Usages mobilité'!BF30,'Usages mobilité'!BD30,0),0)</f>
        <v>0</v>
      </c>
      <c r="E421" s="223">
        <f t="shared" si="35"/>
        <v>0</v>
      </c>
      <c r="F421" s="223">
        <f t="shared" si="35"/>
        <v>0</v>
      </c>
      <c r="G421" s="223">
        <f t="shared" si="35"/>
        <v>0</v>
      </c>
      <c r="H421" s="223">
        <f t="shared" si="35"/>
        <v>0</v>
      </c>
      <c r="I421" s="223">
        <f t="shared" si="35"/>
        <v>0</v>
      </c>
      <c r="J421" s="223">
        <f t="shared" si="35"/>
        <v>0</v>
      </c>
      <c r="K421" s="223">
        <f t="shared" si="35"/>
        <v>0</v>
      </c>
      <c r="L421" s="223">
        <f t="shared" si="35"/>
        <v>0</v>
      </c>
      <c r="M421" s="223">
        <f t="shared" si="35"/>
        <v>0</v>
      </c>
      <c r="N421" s="223">
        <f t="shared" si="35"/>
        <v>0</v>
      </c>
      <c r="O421" s="223">
        <f t="shared" si="35"/>
        <v>0</v>
      </c>
      <c r="P421" s="223">
        <f t="shared" si="35"/>
        <v>0</v>
      </c>
      <c r="Q421" s="223">
        <f t="shared" si="35"/>
        <v>0</v>
      </c>
      <c r="R421" s="223">
        <f t="shared" si="35"/>
        <v>0</v>
      </c>
    </row>
    <row r="422" spans="1:18" hidden="1" outlineLevel="2" x14ac:dyDescent="0.25">
      <c r="A422" s="222" t="str">
        <f>'Usages mobilité'!A31</f>
        <v>Usage mobilité n°28</v>
      </c>
      <c r="B422" s="222" t="s">
        <v>41</v>
      </c>
      <c r="C422" s="222"/>
      <c r="D422" s="223">
        <f>IF(B$386&lt;&gt;"",IF(B$386='Usages mobilité'!BF31,'Usages mobilité'!BD31,0),0)</f>
        <v>0</v>
      </c>
      <c r="E422" s="223">
        <f t="shared" si="35"/>
        <v>0</v>
      </c>
      <c r="F422" s="223">
        <f t="shared" si="35"/>
        <v>0</v>
      </c>
      <c r="G422" s="223">
        <f t="shared" si="35"/>
        <v>0</v>
      </c>
      <c r="H422" s="223">
        <f t="shared" si="35"/>
        <v>0</v>
      </c>
      <c r="I422" s="223">
        <f t="shared" si="35"/>
        <v>0</v>
      </c>
      <c r="J422" s="223">
        <f t="shared" si="35"/>
        <v>0</v>
      </c>
      <c r="K422" s="223">
        <f t="shared" si="35"/>
        <v>0</v>
      </c>
      <c r="L422" s="223">
        <f t="shared" si="35"/>
        <v>0</v>
      </c>
      <c r="M422" s="223">
        <f t="shared" si="35"/>
        <v>0</v>
      </c>
      <c r="N422" s="223">
        <f t="shared" si="35"/>
        <v>0</v>
      </c>
      <c r="O422" s="223">
        <f t="shared" si="35"/>
        <v>0</v>
      </c>
      <c r="P422" s="223">
        <f t="shared" si="35"/>
        <v>0</v>
      </c>
      <c r="Q422" s="223">
        <f t="shared" si="35"/>
        <v>0</v>
      </c>
      <c r="R422" s="223">
        <f t="shared" si="35"/>
        <v>0</v>
      </c>
    </row>
    <row r="423" spans="1:18" hidden="1" outlineLevel="2" x14ac:dyDescent="0.25">
      <c r="A423" s="222" t="str">
        <f>'Usages mobilité'!A32</f>
        <v>Usage mobilité n°29</v>
      </c>
      <c r="B423" s="222" t="s">
        <v>41</v>
      </c>
      <c r="C423" s="222"/>
      <c r="D423" s="223">
        <f>IF(B$386&lt;&gt;"",IF(B$386='Usages mobilité'!BF32,'Usages mobilité'!BD32,0),0)</f>
        <v>0</v>
      </c>
      <c r="E423" s="223">
        <f t="shared" si="35"/>
        <v>0</v>
      </c>
      <c r="F423" s="223">
        <f t="shared" si="35"/>
        <v>0</v>
      </c>
      <c r="G423" s="223">
        <f t="shared" si="35"/>
        <v>0</v>
      </c>
      <c r="H423" s="223">
        <f t="shared" si="35"/>
        <v>0</v>
      </c>
      <c r="I423" s="223">
        <f t="shared" si="35"/>
        <v>0</v>
      </c>
      <c r="J423" s="223">
        <f t="shared" si="35"/>
        <v>0</v>
      </c>
      <c r="K423" s="223">
        <f t="shared" si="35"/>
        <v>0</v>
      </c>
      <c r="L423" s="223">
        <f t="shared" si="35"/>
        <v>0</v>
      </c>
      <c r="M423" s="223">
        <f t="shared" si="35"/>
        <v>0</v>
      </c>
      <c r="N423" s="223">
        <f t="shared" si="35"/>
        <v>0</v>
      </c>
      <c r="O423" s="223">
        <f t="shared" si="35"/>
        <v>0</v>
      </c>
      <c r="P423" s="223">
        <f t="shared" si="35"/>
        <v>0</v>
      </c>
      <c r="Q423" s="223">
        <f t="shared" si="35"/>
        <v>0</v>
      </c>
      <c r="R423" s="223">
        <f t="shared" si="35"/>
        <v>0</v>
      </c>
    </row>
    <row r="424" spans="1:18" hidden="1" outlineLevel="2" x14ac:dyDescent="0.25">
      <c r="A424" s="222" t="str">
        <f>'Usages mobilité'!A33</f>
        <v>Usage mobilité n°30</v>
      </c>
      <c r="B424" s="222" t="s">
        <v>41</v>
      </c>
      <c r="C424" s="222"/>
      <c r="D424" s="223">
        <f>IF(B$386&lt;&gt;"",IF(B$386='Usages mobilité'!BF33,'Usages mobilité'!BD33,0),0)</f>
        <v>0</v>
      </c>
      <c r="E424" s="223">
        <f t="shared" si="35"/>
        <v>0</v>
      </c>
      <c r="F424" s="223">
        <f t="shared" si="35"/>
        <v>0</v>
      </c>
      <c r="G424" s="223">
        <f t="shared" si="35"/>
        <v>0</v>
      </c>
      <c r="H424" s="223">
        <f t="shared" si="35"/>
        <v>0</v>
      </c>
      <c r="I424" s="223">
        <f t="shared" si="35"/>
        <v>0</v>
      </c>
      <c r="J424" s="223">
        <f t="shared" si="35"/>
        <v>0</v>
      </c>
      <c r="K424" s="223">
        <f t="shared" si="35"/>
        <v>0</v>
      </c>
      <c r="L424" s="223">
        <f t="shared" si="35"/>
        <v>0</v>
      </c>
      <c r="M424" s="223">
        <f t="shared" si="35"/>
        <v>0</v>
      </c>
      <c r="N424" s="223">
        <f t="shared" si="35"/>
        <v>0</v>
      </c>
      <c r="O424" s="223">
        <f t="shared" si="35"/>
        <v>0</v>
      </c>
      <c r="P424" s="223">
        <f t="shared" si="35"/>
        <v>0</v>
      </c>
      <c r="Q424" s="223">
        <f t="shared" si="35"/>
        <v>0</v>
      </c>
      <c r="R424" s="223">
        <f t="shared" si="35"/>
        <v>0</v>
      </c>
    </row>
    <row r="425" spans="1:18" hidden="1" outlineLevel="2" x14ac:dyDescent="0.25">
      <c r="A425" s="222" t="str">
        <f>'Usages mobilité'!A34</f>
        <v>Usage mobilité n°31</v>
      </c>
      <c r="B425" s="222" t="s">
        <v>41</v>
      </c>
      <c r="C425" s="222"/>
      <c r="D425" s="223">
        <f>IF(B$386&lt;&gt;"",IF(B$386='Usages mobilité'!BF34,'Usages mobilité'!BD34,0),0)</f>
        <v>0</v>
      </c>
      <c r="E425" s="223">
        <f t="shared" ref="E425:R434" si="36">$D425</f>
        <v>0</v>
      </c>
      <c r="F425" s="223">
        <f t="shared" si="36"/>
        <v>0</v>
      </c>
      <c r="G425" s="223">
        <f t="shared" si="36"/>
        <v>0</v>
      </c>
      <c r="H425" s="223">
        <f t="shared" si="36"/>
        <v>0</v>
      </c>
      <c r="I425" s="223">
        <f t="shared" si="36"/>
        <v>0</v>
      </c>
      <c r="J425" s="223">
        <f t="shared" si="36"/>
        <v>0</v>
      </c>
      <c r="K425" s="223">
        <f t="shared" si="36"/>
        <v>0</v>
      </c>
      <c r="L425" s="223">
        <f t="shared" si="36"/>
        <v>0</v>
      </c>
      <c r="M425" s="223">
        <f t="shared" si="36"/>
        <v>0</v>
      </c>
      <c r="N425" s="223">
        <f t="shared" si="36"/>
        <v>0</v>
      </c>
      <c r="O425" s="223">
        <f t="shared" si="36"/>
        <v>0</v>
      </c>
      <c r="P425" s="223">
        <f t="shared" si="36"/>
        <v>0</v>
      </c>
      <c r="Q425" s="223">
        <f t="shared" si="36"/>
        <v>0</v>
      </c>
      <c r="R425" s="223">
        <f t="shared" si="36"/>
        <v>0</v>
      </c>
    </row>
    <row r="426" spans="1:18" hidden="1" outlineLevel="2" x14ac:dyDescent="0.25">
      <c r="A426" s="222" t="str">
        <f>'Usages mobilité'!A35</f>
        <v>Usage mobilité n°32</v>
      </c>
      <c r="B426" s="222" t="s">
        <v>41</v>
      </c>
      <c r="C426" s="222"/>
      <c r="D426" s="223">
        <f>IF(B$386&lt;&gt;"",IF(B$386='Usages mobilité'!BF35,'Usages mobilité'!BD35,0),0)</f>
        <v>0</v>
      </c>
      <c r="E426" s="223">
        <f t="shared" si="36"/>
        <v>0</v>
      </c>
      <c r="F426" s="223">
        <f t="shared" si="36"/>
        <v>0</v>
      </c>
      <c r="G426" s="223">
        <f t="shared" si="36"/>
        <v>0</v>
      </c>
      <c r="H426" s="223">
        <f t="shared" si="36"/>
        <v>0</v>
      </c>
      <c r="I426" s="223">
        <f t="shared" si="36"/>
        <v>0</v>
      </c>
      <c r="J426" s="223">
        <f t="shared" si="36"/>
        <v>0</v>
      </c>
      <c r="K426" s="223">
        <f t="shared" si="36"/>
        <v>0</v>
      </c>
      <c r="L426" s="223">
        <f t="shared" si="36"/>
        <v>0</v>
      </c>
      <c r="M426" s="223">
        <f t="shared" si="36"/>
        <v>0</v>
      </c>
      <c r="N426" s="223">
        <f t="shared" si="36"/>
        <v>0</v>
      </c>
      <c r="O426" s="223">
        <f t="shared" si="36"/>
        <v>0</v>
      </c>
      <c r="P426" s="223">
        <f t="shared" si="36"/>
        <v>0</v>
      </c>
      <c r="Q426" s="223">
        <f t="shared" si="36"/>
        <v>0</v>
      </c>
      <c r="R426" s="223">
        <f t="shared" si="36"/>
        <v>0</v>
      </c>
    </row>
    <row r="427" spans="1:18" hidden="1" outlineLevel="2" x14ac:dyDescent="0.25">
      <c r="A427" s="222" t="str">
        <f>'Usages mobilité'!A36</f>
        <v>Usage mobilité n°33</v>
      </c>
      <c r="B427" s="222" t="s">
        <v>41</v>
      </c>
      <c r="C427" s="222"/>
      <c r="D427" s="223">
        <f>IF(B$386&lt;&gt;"",IF(B$386='Usages mobilité'!BF36,'Usages mobilité'!BD36,0),0)</f>
        <v>0</v>
      </c>
      <c r="E427" s="223">
        <f t="shared" si="36"/>
        <v>0</v>
      </c>
      <c r="F427" s="223">
        <f t="shared" si="36"/>
        <v>0</v>
      </c>
      <c r="G427" s="223">
        <f t="shared" si="36"/>
        <v>0</v>
      </c>
      <c r="H427" s="223">
        <f t="shared" si="36"/>
        <v>0</v>
      </c>
      <c r="I427" s="223">
        <f t="shared" si="36"/>
        <v>0</v>
      </c>
      <c r="J427" s="223">
        <f t="shared" si="36"/>
        <v>0</v>
      </c>
      <c r="K427" s="223">
        <f t="shared" si="36"/>
        <v>0</v>
      </c>
      <c r="L427" s="223">
        <f t="shared" si="36"/>
        <v>0</v>
      </c>
      <c r="M427" s="223">
        <f t="shared" si="36"/>
        <v>0</v>
      </c>
      <c r="N427" s="223">
        <f t="shared" si="36"/>
        <v>0</v>
      </c>
      <c r="O427" s="223">
        <f t="shared" si="36"/>
        <v>0</v>
      </c>
      <c r="P427" s="223">
        <f t="shared" si="36"/>
        <v>0</v>
      </c>
      <c r="Q427" s="223">
        <f t="shared" si="36"/>
        <v>0</v>
      </c>
      <c r="R427" s="223">
        <f t="shared" si="36"/>
        <v>0</v>
      </c>
    </row>
    <row r="428" spans="1:18" hidden="1" outlineLevel="2" x14ac:dyDescent="0.25">
      <c r="A428" s="222" t="str">
        <f>'Usages mobilité'!A37</f>
        <v>Usage mobilité n°34</v>
      </c>
      <c r="B428" s="222" t="s">
        <v>41</v>
      </c>
      <c r="C428" s="222"/>
      <c r="D428" s="223">
        <f>IF(B$386&lt;&gt;"",IF(B$386='Usages mobilité'!BF37,'Usages mobilité'!BD37,0),0)</f>
        <v>0</v>
      </c>
      <c r="E428" s="223">
        <f t="shared" si="36"/>
        <v>0</v>
      </c>
      <c r="F428" s="223">
        <f t="shared" si="36"/>
        <v>0</v>
      </c>
      <c r="G428" s="223">
        <f t="shared" si="36"/>
        <v>0</v>
      </c>
      <c r="H428" s="223">
        <f t="shared" si="36"/>
        <v>0</v>
      </c>
      <c r="I428" s="223">
        <f t="shared" si="36"/>
        <v>0</v>
      </c>
      <c r="J428" s="223">
        <f t="shared" si="36"/>
        <v>0</v>
      </c>
      <c r="K428" s="223">
        <f t="shared" si="36"/>
        <v>0</v>
      </c>
      <c r="L428" s="223">
        <f t="shared" si="36"/>
        <v>0</v>
      </c>
      <c r="M428" s="223">
        <f t="shared" si="36"/>
        <v>0</v>
      </c>
      <c r="N428" s="223">
        <f t="shared" si="36"/>
        <v>0</v>
      </c>
      <c r="O428" s="223">
        <f t="shared" si="36"/>
        <v>0</v>
      </c>
      <c r="P428" s="223">
        <f t="shared" si="36"/>
        <v>0</v>
      </c>
      <c r="Q428" s="223">
        <f t="shared" si="36"/>
        <v>0</v>
      </c>
      <c r="R428" s="223">
        <f t="shared" si="36"/>
        <v>0</v>
      </c>
    </row>
    <row r="429" spans="1:18" hidden="1" outlineLevel="2" x14ac:dyDescent="0.25">
      <c r="A429" s="222" t="str">
        <f>'Usages mobilité'!A38</f>
        <v>Usage mobilité n°35</v>
      </c>
      <c r="B429" s="222" t="s">
        <v>41</v>
      </c>
      <c r="C429" s="222"/>
      <c r="D429" s="223">
        <f>IF(B$386&lt;&gt;"",IF(B$386='Usages mobilité'!BF38,'Usages mobilité'!BD38,0),0)</f>
        <v>0</v>
      </c>
      <c r="E429" s="223">
        <f t="shared" si="36"/>
        <v>0</v>
      </c>
      <c r="F429" s="223">
        <f t="shared" si="36"/>
        <v>0</v>
      </c>
      <c r="G429" s="223">
        <f t="shared" si="36"/>
        <v>0</v>
      </c>
      <c r="H429" s="223">
        <f t="shared" si="36"/>
        <v>0</v>
      </c>
      <c r="I429" s="223">
        <f t="shared" si="36"/>
        <v>0</v>
      </c>
      <c r="J429" s="223">
        <f t="shared" si="36"/>
        <v>0</v>
      </c>
      <c r="K429" s="223">
        <f t="shared" si="36"/>
        <v>0</v>
      </c>
      <c r="L429" s="223">
        <f t="shared" si="36"/>
        <v>0</v>
      </c>
      <c r="M429" s="223">
        <f t="shared" si="36"/>
        <v>0</v>
      </c>
      <c r="N429" s="223">
        <f t="shared" si="36"/>
        <v>0</v>
      </c>
      <c r="O429" s="223">
        <f t="shared" si="36"/>
        <v>0</v>
      </c>
      <c r="P429" s="223">
        <f t="shared" si="36"/>
        <v>0</v>
      </c>
      <c r="Q429" s="223">
        <f t="shared" si="36"/>
        <v>0</v>
      </c>
      <c r="R429" s="223">
        <f t="shared" si="36"/>
        <v>0</v>
      </c>
    </row>
    <row r="430" spans="1:18" hidden="1" outlineLevel="2" x14ac:dyDescent="0.25">
      <c r="A430" s="222" t="str">
        <f>'Usages mobilité'!A39</f>
        <v>Usage mobilité n°36</v>
      </c>
      <c r="B430" s="222" t="s">
        <v>41</v>
      </c>
      <c r="C430" s="222"/>
      <c r="D430" s="223">
        <f>IF(B$386&lt;&gt;"",IF(B$386='Usages mobilité'!BF39,'Usages mobilité'!BD39,0),0)</f>
        <v>0</v>
      </c>
      <c r="E430" s="223">
        <f t="shared" si="36"/>
        <v>0</v>
      </c>
      <c r="F430" s="223">
        <f t="shared" si="36"/>
        <v>0</v>
      </c>
      <c r="G430" s="223">
        <f t="shared" si="36"/>
        <v>0</v>
      </c>
      <c r="H430" s="223">
        <f t="shared" si="36"/>
        <v>0</v>
      </c>
      <c r="I430" s="223">
        <f t="shared" si="36"/>
        <v>0</v>
      </c>
      <c r="J430" s="223">
        <f t="shared" si="36"/>
        <v>0</v>
      </c>
      <c r="K430" s="223">
        <f t="shared" si="36"/>
        <v>0</v>
      </c>
      <c r="L430" s="223">
        <f t="shared" si="36"/>
        <v>0</v>
      </c>
      <c r="M430" s="223">
        <f t="shared" si="36"/>
        <v>0</v>
      </c>
      <c r="N430" s="223">
        <f t="shared" si="36"/>
        <v>0</v>
      </c>
      <c r="O430" s="223">
        <f t="shared" si="36"/>
        <v>0</v>
      </c>
      <c r="P430" s="223">
        <f t="shared" si="36"/>
        <v>0</v>
      </c>
      <c r="Q430" s="223">
        <f t="shared" si="36"/>
        <v>0</v>
      </c>
      <c r="R430" s="223">
        <f t="shared" si="36"/>
        <v>0</v>
      </c>
    </row>
    <row r="431" spans="1:18" hidden="1" outlineLevel="2" x14ac:dyDescent="0.25">
      <c r="A431" s="222" t="str">
        <f>'Usages mobilité'!A40</f>
        <v>Usage mobilité n°37</v>
      </c>
      <c r="B431" s="222" t="s">
        <v>41</v>
      </c>
      <c r="C431" s="222"/>
      <c r="D431" s="223">
        <f>IF(B$386&lt;&gt;"",IF(B$386='Usages mobilité'!BF40,'Usages mobilité'!BD40,0),0)</f>
        <v>0</v>
      </c>
      <c r="E431" s="223">
        <f t="shared" si="36"/>
        <v>0</v>
      </c>
      <c r="F431" s="223">
        <f t="shared" si="36"/>
        <v>0</v>
      </c>
      <c r="G431" s="223">
        <f t="shared" si="36"/>
        <v>0</v>
      </c>
      <c r="H431" s="223">
        <f t="shared" si="36"/>
        <v>0</v>
      </c>
      <c r="I431" s="223">
        <f t="shared" si="36"/>
        <v>0</v>
      </c>
      <c r="J431" s="223">
        <f t="shared" si="36"/>
        <v>0</v>
      </c>
      <c r="K431" s="223">
        <f t="shared" si="36"/>
        <v>0</v>
      </c>
      <c r="L431" s="223">
        <f t="shared" si="36"/>
        <v>0</v>
      </c>
      <c r="M431" s="223">
        <f t="shared" si="36"/>
        <v>0</v>
      </c>
      <c r="N431" s="223">
        <f t="shared" si="36"/>
        <v>0</v>
      </c>
      <c r="O431" s="223">
        <f t="shared" si="36"/>
        <v>0</v>
      </c>
      <c r="P431" s="223">
        <f t="shared" si="36"/>
        <v>0</v>
      </c>
      <c r="Q431" s="223">
        <f t="shared" si="36"/>
        <v>0</v>
      </c>
      <c r="R431" s="223">
        <f t="shared" si="36"/>
        <v>0</v>
      </c>
    </row>
    <row r="432" spans="1:18" hidden="1" outlineLevel="2" x14ac:dyDescent="0.25">
      <c r="A432" s="222" t="str">
        <f>'Usages mobilité'!A41</f>
        <v>Usage mobilité n°38</v>
      </c>
      <c r="B432" s="222" t="s">
        <v>41</v>
      </c>
      <c r="C432" s="222"/>
      <c r="D432" s="223">
        <f>IF(B$386&lt;&gt;"",IF(B$386='Usages mobilité'!BF41,'Usages mobilité'!BD41,0),0)</f>
        <v>0</v>
      </c>
      <c r="E432" s="223">
        <f t="shared" si="36"/>
        <v>0</v>
      </c>
      <c r="F432" s="223">
        <f t="shared" si="36"/>
        <v>0</v>
      </c>
      <c r="G432" s="223">
        <f t="shared" si="36"/>
        <v>0</v>
      </c>
      <c r="H432" s="223">
        <f t="shared" si="36"/>
        <v>0</v>
      </c>
      <c r="I432" s="223">
        <f t="shared" si="36"/>
        <v>0</v>
      </c>
      <c r="J432" s="223">
        <f t="shared" si="36"/>
        <v>0</v>
      </c>
      <c r="K432" s="223">
        <f t="shared" si="36"/>
        <v>0</v>
      </c>
      <c r="L432" s="223">
        <f t="shared" si="36"/>
        <v>0</v>
      </c>
      <c r="M432" s="223">
        <f t="shared" si="36"/>
        <v>0</v>
      </c>
      <c r="N432" s="223">
        <f t="shared" si="36"/>
        <v>0</v>
      </c>
      <c r="O432" s="223">
        <f t="shared" si="36"/>
        <v>0</v>
      </c>
      <c r="P432" s="223">
        <f t="shared" si="36"/>
        <v>0</v>
      </c>
      <c r="Q432" s="223">
        <f t="shared" si="36"/>
        <v>0</v>
      </c>
      <c r="R432" s="223">
        <f t="shared" si="36"/>
        <v>0</v>
      </c>
    </row>
    <row r="433" spans="1:18" hidden="1" outlineLevel="2" x14ac:dyDescent="0.25">
      <c r="A433" s="222" t="str">
        <f>'Usages mobilité'!A42</f>
        <v>Usage mobilité n°39</v>
      </c>
      <c r="B433" s="222" t="s">
        <v>41</v>
      </c>
      <c r="C433" s="222"/>
      <c r="D433" s="223">
        <f>IF(B$386&lt;&gt;"",IF(B$386='Usages mobilité'!BF42,'Usages mobilité'!BD42,0),0)</f>
        <v>0</v>
      </c>
      <c r="E433" s="223">
        <f t="shared" si="36"/>
        <v>0</v>
      </c>
      <c r="F433" s="223">
        <f t="shared" si="36"/>
        <v>0</v>
      </c>
      <c r="G433" s="223">
        <f t="shared" si="36"/>
        <v>0</v>
      </c>
      <c r="H433" s="223">
        <f t="shared" si="36"/>
        <v>0</v>
      </c>
      <c r="I433" s="223">
        <f t="shared" si="36"/>
        <v>0</v>
      </c>
      <c r="J433" s="223">
        <f t="shared" si="36"/>
        <v>0</v>
      </c>
      <c r="K433" s="223">
        <f t="shared" si="36"/>
        <v>0</v>
      </c>
      <c r="L433" s="223">
        <f t="shared" si="36"/>
        <v>0</v>
      </c>
      <c r="M433" s="223">
        <f t="shared" si="36"/>
        <v>0</v>
      </c>
      <c r="N433" s="223">
        <f t="shared" si="36"/>
        <v>0</v>
      </c>
      <c r="O433" s="223">
        <f t="shared" si="36"/>
        <v>0</v>
      </c>
      <c r="P433" s="223">
        <f t="shared" si="36"/>
        <v>0</v>
      </c>
      <c r="Q433" s="223">
        <f t="shared" si="36"/>
        <v>0</v>
      </c>
      <c r="R433" s="223">
        <f t="shared" si="36"/>
        <v>0</v>
      </c>
    </row>
    <row r="434" spans="1:18" hidden="1" outlineLevel="2" x14ac:dyDescent="0.25">
      <c r="A434" s="222" t="str">
        <f>'Usages mobilité'!A43</f>
        <v>Usage mobilité n°40</v>
      </c>
      <c r="B434" s="222" t="s">
        <v>41</v>
      </c>
      <c r="C434" s="222"/>
      <c r="D434" s="223">
        <f>IF(B$386&lt;&gt;"",IF(B$386='Usages mobilité'!BF43,'Usages mobilité'!BD43,0),0)</f>
        <v>0</v>
      </c>
      <c r="E434" s="223">
        <f t="shared" si="36"/>
        <v>0</v>
      </c>
      <c r="F434" s="223">
        <f t="shared" si="36"/>
        <v>0</v>
      </c>
      <c r="G434" s="223">
        <f t="shared" si="36"/>
        <v>0</v>
      </c>
      <c r="H434" s="223">
        <f t="shared" si="36"/>
        <v>0</v>
      </c>
      <c r="I434" s="223">
        <f t="shared" si="36"/>
        <v>0</v>
      </c>
      <c r="J434" s="223">
        <f t="shared" si="36"/>
        <v>0</v>
      </c>
      <c r="K434" s="223">
        <f t="shared" si="36"/>
        <v>0</v>
      </c>
      <c r="L434" s="223">
        <f t="shared" si="36"/>
        <v>0</v>
      </c>
      <c r="M434" s="223">
        <f t="shared" si="36"/>
        <v>0</v>
      </c>
      <c r="N434" s="223">
        <f t="shared" si="36"/>
        <v>0</v>
      </c>
      <c r="O434" s="223">
        <f t="shared" si="36"/>
        <v>0</v>
      </c>
      <c r="P434" s="223">
        <f t="shared" si="36"/>
        <v>0</v>
      </c>
      <c r="Q434" s="223">
        <f t="shared" si="36"/>
        <v>0</v>
      </c>
      <c r="R434" s="223">
        <f t="shared" si="36"/>
        <v>0</v>
      </c>
    </row>
    <row r="435" spans="1:18" hidden="1" outlineLevel="2" x14ac:dyDescent="0.25">
      <c r="A435" s="222" t="str">
        <f>'Usages mobilité'!A44</f>
        <v>Usage mobilité n°41</v>
      </c>
      <c r="B435" s="222" t="s">
        <v>41</v>
      </c>
      <c r="C435" s="222"/>
      <c r="D435" s="223">
        <f>IF(B$386&lt;&gt;"",IF(B$386='Usages mobilité'!BF44,'Usages mobilité'!BD44,0),0)</f>
        <v>0</v>
      </c>
      <c r="E435" s="223">
        <f t="shared" ref="E435:R444" si="37">$D435</f>
        <v>0</v>
      </c>
      <c r="F435" s="223">
        <f t="shared" si="37"/>
        <v>0</v>
      </c>
      <c r="G435" s="223">
        <f t="shared" si="37"/>
        <v>0</v>
      </c>
      <c r="H435" s="223">
        <f t="shared" si="37"/>
        <v>0</v>
      </c>
      <c r="I435" s="223">
        <f t="shared" si="37"/>
        <v>0</v>
      </c>
      <c r="J435" s="223">
        <f t="shared" si="37"/>
        <v>0</v>
      </c>
      <c r="K435" s="223">
        <f t="shared" si="37"/>
        <v>0</v>
      </c>
      <c r="L435" s="223">
        <f t="shared" si="37"/>
        <v>0</v>
      </c>
      <c r="M435" s="223">
        <f t="shared" si="37"/>
        <v>0</v>
      </c>
      <c r="N435" s="223">
        <f t="shared" si="37"/>
        <v>0</v>
      </c>
      <c r="O435" s="223">
        <f t="shared" si="37"/>
        <v>0</v>
      </c>
      <c r="P435" s="223">
        <f t="shared" si="37"/>
        <v>0</v>
      </c>
      <c r="Q435" s="223">
        <f t="shared" si="37"/>
        <v>0</v>
      </c>
      <c r="R435" s="223">
        <f t="shared" si="37"/>
        <v>0</v>
      </c>
    </row>
    <row r="436" spans="1:18" hidden="1" outlineLevel="2" x14ac:dyDescent="0.25">
      <c r="A436" s="222" t="str">
        <f>'Usages mobilité'!A45</f>
        <v>Usage mobilité n°42</v>
      </c>
      <c r="B436" s="222" t="s">
        <v>41</v>
      </c>
      <c r="C436" s="222"/>
      <c r="D436" s="223">
        <f>IF(B$386&lt;&gt;"",IF(B$386='Usages mobilité'!BF45,'Usages mobilité'!BD45,0),0)</f>
        <v>0</v>
      </c>
      <c r="E436" s="223">
        <f t="shared" si="37"/>
        <v>0</v>
      </c>
      <c r="F436" s="223">
        <f t="shared" si="37"/>
        <v>0</v>
      </c>
      <c r="G436" s="223">
        <f t="shared" si="37"/>
        <v>0</v>
      </c>
      <c r="H436" s="223">
        <f t="shared" si="37"/>
        <v>0</v>
      </c>
      <c r="I436" s="223">
        <f t="shared" si="37"/>
        <v>0</v>
      </c>
      <c r="J436" s="223">
        <f t="shared" si="37"/>
        <v>0</v>
      </c>
      <c r="K436" s="223">
        <f t="shared" si="37"/>
        <v>0</v>
      </c>
      <c r="L436" s="223">
        <f t="shared" si="37"/>
        <v>0</v>
      </c>
      <c r="M436" s="223">
        <f t="shared" si="37"/>
        <v>0</v>
      </c>
      <c r="N436" s="223">
        <f t="shared" si="37"/>
        <v>0</v>
      </c>
      <c r="O436" s="223">
        <f t="shared" si="37"/>
        <v>0</v>
      </c>
      <c r="P436" s="223">
        <f t="shared" si="37"/>
        <v>0</v>
      </c>
      <c r="Q436" s="223">
        <f t="shared" si="37"/>
        <v>0</v>
      </c>
      <c r="R436" s="223">
        <f t="shared" si="37"/>
        <v>0</v>
      </c>
    </row>
    <row r="437" spans="1:18" hidden="1" outlineLevel="2" x14ac:dyDescent="0.25">
      <c r="A437" s="222" t="str">
        <f>'Usages mobilité'!A46</f>
        <v>Usage mobilité n°43</v>
      </c>
      <c r="B437" s="222" t="s">
        <v>41</v>
      </c>
      <c r="C437" s="222"/>
      <c r="D437" s="223">
        <f>IF(B$386&lt;&gt;"",IF(B$386='Usages mobilité'!BF46,'Usages mobilité'!BD46,0),0)</f>
        <v>0</v>
      </c>
      <c r="E437" s="223">
        <f t="shared" si="37"/>
        <v>0</v>
      </c>
      <c r="F437" s="223">
        <f t="shared" si="37"/>
        <v>0</v>
      </c>
      <c r="G437" s="223">
        <f t="shared" si="37"/>
        <v>0</v>
      </c>
      <c r="H437" s="223">
        <f t="shared" si="37"/>
        <v>0</v>
      </c>
      <c r="I437" s="223">
        <f t="shared" si="37"/>
        <v>0</v>
      </c>
      <c r="J437" s="223">
        <f t="shared" si="37"/>
        <v>0</v>
      </c>
      <c r="K437" s="223">
        <f t="shared" si="37"/>
        <v>0</v>
      </c>
      <c r="L437" s="223">
        <f t="shared" si="37"/>
        <v>0</v>
      </c>
      <c r="M437" s="223">
        <f t="shared" si="37"/>
        <v>0</v>
      </c>
      <c r="N437" s="223">
        <f t="shared" si="37"/>
        <v>0</v>
      </c>
      <c r="O437" s="223">
        <f t="shared" si="37"/>
        <v>0</v>
      </c>
      <c r="P437" s="223">
        <f t="shared" si="37"/>
        <v>0</v>
      </c>
      <c r="Q437" s="223">
        <f t="shared" si="37"/>
        <v>0</v>
      </c>
      <c r="R437" s="223">
        <f t="shared" si="37"/>
        <v>0</v>
      </c>
    </row>
    <row r="438" spans="1:18" hidden="1" outlineLevel="2" x14ac:dyDescent="0.25">
      <c r="A438" s="222" t="str">
        <f>'Usages mobilité'!A47</f>
        <v>Usage mobilité n°44</v>
      </c>
      <c r="B438" s="222" t="s">
        <v>41</v>
      </c>
      <c r="C438" s="222"/>
      <c r="D438" s="223">
        <f>IF(B$386&lt;&gt;"",IF(B$386='Usages mobilité'!BF47,'Usages mobilité'!BD47,0),0)</f>
        <v>0</v>
      </c>
      <c r="E438" s="223">
        <f t="shared" si="37"/>
        <v>0</v>
      </c>
      <c r="F438" s="223">
        <f t="shared" si="37"/>
        <v>0</v>
      </c>
      <c r="G438" s="223">
        <f t="shared" si="37"/>
        <v>0</v>
      </c>
      <c r="H438" s="223">
        <f t="shared" si="37"/>
        <v>0</v>
      </c>
      <c r="I438" s="223">
        <f t="shared" si="37"/>
        <v>0</v>
      </c>
      <c r="J438" s="223">
        <f t="shared" si="37"/>
        <v>0</v>
      </c>
      <c r="K438" s="223">
        <f t="shared" si="37"/>
        <v>0</v>
      </c>
      <c r="L438" s="223">
        <f t="shared" si="37"/>
        <v>0</v>
      </c>
      <c r="M438" s="223">
        <f t="shared" si="37"/>
        <v>0</v>
      </c>
      <c r="N438" s="223">
        <f t="shared" si="37"/>
        <v>0</v>
      </c>
      <c r="O438" s="223">
        <f t="shared" si="37"/>
        <v>0</v>
      </c>
      <c r="P438" s="223">
        <f t="shared" si="37"/>
        <v>0</v>
      </c>
      <c r="Q438" s="223">
        <f t="shared" si="37"/>
        <v>0</v>
      </c>
      <c r="R438" s="223">
        <f t="shared" si="37"/>
        <v>0</v>
      </c>
    </row>
    <row r="439" spans="1:18" hidden="1" outlineLevel="2" x14ac:dyDescent="0.25">
      <c r="A439" s="222" t="str">
        <f>'Usages mobilité'!A48</f>
        <v>Usage mobilité n°45</v>
      </c>
      <c r="B439" s="222" t="s">
        <v>41</v>
      </c>
      <c r="C439" s="222"/>
      <c r="D439" s="223">
        <f>IF(B$386&lt;&gt;"",IF(B$386='Usages mobilité'!BF48,'Usages mobilité'!BD48,0),0)</f>
        <v>0</v>
      </c>
      <c r="E439" s="223">
        <f t="shared" si="37"/>
        <v>0</v>
      </c>
      <c r="F439" s="223">
        <f t="shared" si="37"/>
        <v>0</v>
      </c>
      <c r="G439" s="223">
        <f t="shared" si="37"/>
        <v>0</v>
      </c>
      <c r="H439" s="223">
        <f t="shared" si="37"/>
        <v>0</v>
      </c>
      <c r="I439" s="223">
        <f t="shared" si="37"/>
        <v>0</v>
      </c>
      <c r="J439" s="223">
        <f t="shared" si="37"/>
        <v>0</v>
      </c>
      <c r="K439" s="223">
        <f t="shared" si="37"/>
        <v>0</v>
      </c>
      <c r="L439" s="223">
        <f t="shared" si="37"/>
        <v>0</v>
      </c>
      <c r="M439" s="223">
        <f t="shared" si="37"/>
        <v>0</v>
      </c>
      <c r="N439" s="223">
        <f t="shared" si="37"/>
        <v>0</v>
      </c>
      <c r="O439" s="223">
        <f t="shared" si="37"/>
        <v>0</v>
      </c>
      <c r="P439" s="223">
        <f t="shared" si="37"/>
        <v>0</v>
      </c>
      <c r="Q439" s="223">
        <f t="shared" si="37"/>
        <v>0</v>
      </c>
      <c r="R439" s="223">
        <f t="shared" si="37"/>
        <v>0</v>
      </c>
    </row>
    <row r="440" spans="1:18" hidden="1" outlineLevel="2" x14ac:dyDescent="0.25">
      <c r="A440" s="222" t="str">
        <f>'Usages mobilité'!A49</f>
        <v>Usage mobilité n°46</v>
      </c>
      <c r="B440" s="222" t="s">
        <v>41</v>
      </c>
      <c r="C440" s="222"/>
      <c r="D440" s="223">
        <f>IF(B$386&lt;&gt;"",IF(B$386='Usages mobilité'!BF49,'Usages mobilité'!BD49,0),0)</f>
        <v>0</v>
      </c>
      <c r="E440" s="223">
        <f t="shared" si="37"/>
        <v>0</v>
      </c>
      <c r="F440" s="223">
        <f t="shared" si="37"/>
        <v>0</v>
      </c>
      <c r="G440" s="223">
        <f t="shared" si="37"/>
        <v>0</v>
      </c>
      <c r="H440" s="223">
        <f t="shared" si="37"/>
        <v>0</v>
      </c>
      <c r="I440" s="223">
        <f t="shared" si="37"/>
        <v>0</v>
      </c>
      <c r="J440" s="223">
        <f t="shared" si="37"/>
        <v>0</v>
      </c>
      <c r="K440" s="223">
        <f t="shared" si="37"/>
        <v>0</v>
      </c>
      <c r="L440" s="223">
        <f t="shared" si="37"/>
        <v>0</v>
      </c>
      <c r="M440" s="223">
        <f t="shared" si="37"/>
        <v>0</v>
      </c>
      <c r="N440" s="223">
        <f t="shared" si="37"/>
        <v>0</v>
      </c>
      <c r="O440" s="223">
        <f t="shared" si="37"/>
        <v>0</v>
      </c>
      <c r="P440" s="223">
        <f t="shared" si="37"/>
        <v>0</v>
      </c>
      <c r="Q440" s="223">
        <f t="shared" si="37"/>
        <v>0</v>
      </c>
      <c r="R440" s="223">
        <f t="shared" si="37"/>
        <v>0</v>
      </c>
    </row>
    <row r="441" spans="1:18" hidden="1" outlineLevel="2" x14ac:dyDescent="0.25">
      <c r="A441" s="222" t="str">
        <f>'Usages mobilité'!A50</f>
        <v>Usage mobilité n°47</v>
      </c>
      <c r="B441" s="222" t="s">
        <v>41</v>
      </c>
      <c r="C441" s="222"/>
      <c r="D441" s="223">
        <f>IF(B$386&lt;&gt;"",IF(B$386='Usages mobilité'!BF50,'Usages mobilité'!BD50,0),0)</f>
        <v>0</v>
      </c>
      <c r="E441" s="223">
        <f t="shared" si="37"/>
        <v>0</v>
      </c>
      <c r="F441" s="223">
        <f t="shared" si="37"/>
        <v>0</v>
      </c>
      <c r="G441" s="223">
        <f t="shared" si="37"/>
        <v>0</v>
      </c>
      <c r="H441" s="223">
        <f t="shared" si="37"/>
        <v>0</v>
      </c>
      <c r="I441" s="223">
        <f t="shared" si="37"/>
        <v>0</v>
      </c>
      <c r="J441" s="223">
        <f t="shared" si="37"/>
        <v>0</v>
      </c>
      <c r="K441" s="223">
        <f t="shared" si="37"/>
        <v>0</v>
      </c>
      <c r="L441" s="223">
        <f t="shared" si="37"/>
        <v>0</v>
      </c>
      <c r="M441" s="223">
        <f t="shared" si="37"/>
        <v>0</v>
      </c>
      <c r="N441" s="223">
        <f t="shared" si="37"/>
        <v>0</v>
      </c>
      <c r="O441" s="223">
        <f t="shared" si="37"/>
        <v>0</v>
      </c>
      <c r="P441" s="223">
        <f t="shared" si="37"/>
        <v>0</v>
      </c>
      <c r="Q441" s="223">
        <f t="shared" si="37"/>
        <v>0</v>
      </c>
      <c r="R441" s="223">
        <f t="shared" si="37"/>
        <v>0</v>
      </c>
    </row>
    <row r="442" spans="1:18" hidden="1" outlineLevel="2" x14ac:dyDescent="0.25">
      <c r="A442" s="222" t="str">
        <f>'Usages mobilité'!A51</f>
        <v>Usage mobilité n°48</v>
      </c>
      <c r="B442" s="222" t="s">
        <v>41</v>
      </c>
      <c r="C442" s="222"/>
      <c r="D442" s="223">
        <f>IF(B$386&lt;&gt;"",IF(B$386='Usages mobilité'!BF51,'Usages mobilité'!BD51,0),0)</f>
        <v>0</v>
      </c>
      <c r="E442" s="223">
        <f t="shared" si="37"/>
        <v>0</v>
      </c>
      <c r="F442" s="223">
        <f t="shared" si="37"/>
        <v>0</v>
      </c>
      <c r="G442" s="223">
        <f t="shared" si="37"/>
        <v>0</v>
      </c>
      <c r="H442" s="223">
        <f t="shared" si="37"/>
        <v>0</v>
      </c>
      <c r="I442" s="223">
        <f t="shared" si="37"/>
        <v>0</v>
      </c>
      <c r="J442" s="223">
        <f t="shared" si="37"/>
        <v>0</v>
      </c>
      <c r="K442" s="223">
        <f t="shared" si="37"/>
        <v>0</v>
      </c>
      <c r="L442" s="223">
        <f t="shared" si="37"/>
        <v>0</v>
      </c>
      <c r="M442" s="223">
        <f t="shared" si="37"/>
        <v>0</v>
      </c>
      <c r="N442" s="223">
        <f t="shared" si="37"/>
        <v>0</v>
      </c>
      <c r="O442" s="223">
        <f t="shared" si="37"/>
        <v>0</v>
      </c>
      <c r="P442" s="223">
        <f t="shared" si="37"/>
        <v>0</v>
      </c>
      <c r="Q442" s="223">
        <f t="shared" si="37"/>
        <v>0</v>
      </c>
      <c r="R442" s="223">
        <f t="shared" si="37"/>
        <v>0</v>
      </c>
    </row>
    <row r="443" spans="1:18" hidden="1" outlineLevel="2" x14ac:dyDescent="0.25">
      <c r="A443" s="222" t="str">
        <f>'Usages mobilité'!A52</f>
        <v>Usage mobilité n°49</v>
      </c>
      <c r="B443" s="222" t="s">
        <v>41</v>
      </c>
      <c r="C443" s="222"/>
      <c r="D443" s="223">
        <f>IF(B$386&lt;&gt;"",IF(B$386='Usages mobilité'!BF52,'Usages mobilité'!BD52,0),0)</f>
        <v>0</v>
      </c>
      <c r="E443" s="223">
        <f t="shared" si="37"/>
        <v>0</v>
      </c>
      <c r="F443" s="223">
        <f t="shared" si="37"/>
        <v>0</v>
      </c>
      <c r="G443" s="223">
        <f t="shared" si="37"/>
        <v>0</v>
      </c>
      <c r="H443" s="223">
        <f t="shared" si="37"/>
        <v>0</v>
      </c>
      <c r="I443" s="223">
        <f t="shared" si="37"/>
        <v>0</v>
      </c>
      <c r="J443" s="223">
        <f t="shared" si="37"/>
        <v>0</v>
      </c>
      <c r="K443" s="223">
        <f t="shared" si="37"/>
        <v>0</v>
      </c>
      <c r="L443" s="223">
        <f t="shared" si="37"/>
        <v>0</v>
      </c>
      <c r="M443" s="223">
        <f t="shared" si="37"/>
        <v>0</v>
      </c>
      <c r="N443" s="223">
        <f t="shared" si="37"/>
        <v>0</v>
      </c>
      <c r="O443" s="223">
        <f t="shared" si="37"/>
        <v>0</v>
      </c>
      <c r="P443" s="223">
        <f t="shared" si="37"/>
        <v>0</v>
      </c>
      <c r="Q443" s="223">
        <f t="shared" si="37"/>
        <v>0</v>
      </c>
      <c r="R443" s="223">
        <f t="shared" si="37"/>
        <v>0</v>
      </c>
    </row>
    <row r="444" spans="1:18" hidden="1" outlineLevel="2" x14ac:dyDescent="0.25">
      <c r="A444" s="222" t="str">
        <f>'Usages mobilité'!A53</f>
        <v>Usage mobilité n°50</v>
      </c>
      <c r="B444" s="222" t="s">
        <v>41</v>
      </c>
      <c r="C444" s="222"/>
      <c r="D444" s="223">
        <f>IF(B$386&lt;&gt;"",IF(B$386='Usages mobilité'!BF53,'Usages mobilité'!BD53,0),0)</f>
        <v>0</v>
      </c>
      <c r="E444" s="223">
        <f t="shared" si="37"/>
        <v>0</v>
      </c>
      <c r="F444" s="223">
        <f t="shared" si="37"/>
        <v>0</v>
      </c>
      <c r="G444" s="223">
        <f t="shared" si="37"/>
        <v>0</v>
      </c>
      <c r="H444" s="223">
        <f t="shared" si="37"/>
        <v>0</v>
      </c>
      <c r="I444" s="223">
        <f t="shared" si="37"/>
        <v>0</v>
      </c>
      <c r="J444" s="223">
        <f t="shared" si="37"/>
        <v>0</v>
      </c>
      <c r="K444" s="223">
        <f t="shared" si="37"/>
        <v>0</v>
      </c>
      <c r="L444" s="223">
        <f t="shared" si="37"/>
        <v>0</v>
      </c>
      <c r="M444" s="223">
        <f t="shared" si="37"/>
        <v>0</v>
      </c>
      <c r="N444" s="223">
        <f t="shared" si="37"/>
        <v>0</v>
      </c>
      <c r="O444" s="223">
        <f t="shared" si="37"/>
        <v>0</v>
      </c>
      <c r="P444" s="223">
        <f t="shared" si="37"/>
        <v>0</v>
      </c>
      <c r="Q444" s="223">
        <f t="shared" si="37"/>
        <v>0</v>
      </c>
      <c r="R444" s="223">
        <f t="shared" si="37"/>
        <v>0</v>
      </c>
    </row>
    <row r="445" spans="1:18" hidden="1" outlineLevel="1" collapsed="1" x14ac:dyDescent="0.25">
      <c r="A445" s="222" t="s">
        <v>650</v>
      </c>
      <c r="B445" s="222"/>
      <c r="C445" s="222"/>
      <c r="D445" s="223">
        <f t="shared" ref="D445:R445" si="38">SUM(D395:D444)</f>
        <v>0</v>
      </c>
      <c r="E445" s="223">
        <f t="shared" si="38"/>
        <v>0</v>
      </c>
      <c r="F445" s="223">
        <f t="shared" si="38"/>
        <v>0</v>
      </c>
      <c r="G445" s="223">
        <f t="shared" si="38"/>
        <v>0</v>
      </c>
      <c r="H445" s="223">
        <f t="shared" si="38"/>
        <v>0</v>
      </c>
      <c r="I445" s="223">
        <f t="shared" si="38"/>
        <v>0</v>
      </c>
      <c r="J445" s="223">
        <f t="shared" si="38"/>
        <v>0</v>
      </c>
      <c r="K445" s="223">
        <f t="shared" si="38"/>
        <v>0</v>
      </c>
      <c r="L445" s="223">
        <f t="shared" si="38"/>
        <v>0</v>
      </c>
      <c r="M445" s="223">
        <f t="shared" si="38"/>
        <v>0</v>
      </c>
      <c r="N445" s="223">
        <f t="shared" si="38"/>
        <v>0</v>
      </c>
      <c r="O445" s="223">
        <f t="shared" si="38"/>
        <v>0</v>
      </c>
      <c r="P445" s="223">
        <f t="shared" si="38"/>
        <v>0</v>
      </c>
      <c r="Q445" s="223">
        <f t="shared" si="38"/>
        <v>0</v>
      </c>
      <c r="R445" s="223">
        <f t="shared" si="38"/>
        <v>0</v>
      </c>
    </row>
    <row r="446" spans="1:18" hidden="1" outlineLevel="2" x14ac:dyDescent="0.25">
      <c r="A446" s="222" t="str">
        <f>'Usages mobilité'!A4</f>
        <v>Usage mobilité n°1</v>
      </c>
      <c r="B446" s="222" t="s">
        <v>645</v>
      </c>
      <c r="C446" s="222"/>
      <c r="D446" s="223">
        <f>D395*'Usages mobilité'!$BG4*(1+'Usages mobilité'!$BH4)^(D$389-$D$389)/1000</f>
        <v>0</v>
      </c>
      <c r="E446" s="223">
        <f>E395*'Usages mobilité'!$BG4*(1+'Usages mobilité'!$BH4)^(E$389-$D$389)/1000</f>
        <v>0</v>
      </c>
      <c r="F446" s="223">
        <f>F395*'Usages mobilité'!$BG4*(1+'Usages mobilité'!$BH4)^(F$389-$D$389)/1000</f>
        <v>0</v>
      </c>
      <c r="G446" s="223">
        <f>G395*'Usages mobilité'!$BG4*(1+'Usages mobilité'!$BH4)^(G$389-$D$389)/1000</f>
        <v>0</v>
      </c>
      <c r="H446" s="223">
        <f>H395*'Usages mobilité'!$BG4*(1+'Usages mobilité'!$BH4)^(H$389-$D$389)/1000</f>
        <v>0</v>
      </c>
      <c r="I446" s="223">
        <f>I395*'Usages mobilité'!$BG4*(1+'Usages mobilité'!$BH4)^(I$389-$D$389)/1000</f>
        <v>0</v>
      </c>
      <c r="J446" s="223">
        <f>J395*'Usages mobilité'!$BG4*(1+'Usages mobilité'!$BH4)^(J$389-$D$389)/1000</f>
        <v>0</v>
      </c>
      <c r="K446" s="223">
        <f>K395*'Usages mobilité'!$BG4*(1+'Usages mobilité'!$BH4)^(K$389-$D$389)/1000</f>
        <v>0</v>
      </c>
      <c r="L446" s="223">
        <f>L395*'Usages mobilité'!$BG4*(1+'Usages mobilité'!$BH4)^(L$389-$D$389)/1000</f>
        <v>0</v>
      </c>
      <c r="M446" s="223">
        <f>M395*'Usages mobilité'!$BG4*(1+'Usages mobilité'!$BH4)^(M$389-$D$389)/1000</f>
        <v>0</v>
      </c>
      <c r="N446" s="223">
        <f>N395*'Usages mobilité'!$BG4*(1+'Usages mobilité'!$BH4)^(N$389-$D$389)/1000</f>
        <v>0</v>
      </c>
      <c r="O446" s="223">
        <f>O395*'Usages mobilité'!$BG4*(1+'Usages mobilité'!$BH4)^(O$389-$D$389)/1000</f>
        <v>0</v>
      </c>
      <c r="P446" s="223">
        <f>P395*'Usages mobilité'!$BG4*(1+'Usages mobilité'!$BH4)^(P$389-$D$389)/1000</f>
        <v>0</v>
      </c>
      <c r="Q446" s="223">
        <f>Q395*'Usages mobilité'!$BG4*(1+'Usages mobilité'!$BH4)^(Q$389-$D$389)/1000</f>
        <v>0</v>
      </c>
      <c r="R446" s="223">
        <f>R395*'Usages mobilité'!$BG4*(1+'Usages mobilité'!$BH4)^(R$389-$D$389)/1000</f>
        <v>0</v>
      </c>
    </row>
    <row r="447" spans="1:18" hidden="1" outlineLevel="2" x14ac:dyDescent="0.25">
      <c r="A447" s="222" t="str">
        <f>'Usages mobilité'!A5</f>
        <v>Usage mobilité n°2</v>
      </c>
      <c r="B447" s="222" t="s">
        <v>645</v>
      </c>
      <c r="C447" s="222"/>
      <c r="D447" s="223">
        <f>D396*'Usages mobilité'!$BG5*(1+'Usages mobilité'!$BH5)^(D$389-$D$389)/1000</f>
        <v>0</v>
      </c>
      <c r="E447" s="223">
        <f>E396*'Usages mobilité'!$BG5*(1+'Usages mobilité'!$BH5)^(E$389-$D$389)/1000</f>
        <v>0</v>
      </c>
      <c r="F447" s="223">
        <f>F396*'Usages mobilité'!$BG5*(1+'Usages mobilité'!$BH5)^(F$389-$D$389)/1000</f>
        <v>0</v>
      </c>
      <c r="G447" s="223">
        <f>G396*'Usages mobilité'!$BG5*(1+'Usages mobilité'!$BH5)^(G$389-$D$389)/1000</f>
        <v>0</v>
      </c>
      <c r="H447" s="223">
        <f>H396*'Usages mobilité'!$BG5*(1+'Usages mobilité'!$BH5)^(H$389-$D$389)/1000</f>
        <v>0</v>
      </c>
      <c r="I447" s="223">
        <f>I396*'Usages mobilité'!$BG5*(1+'Usages mobilité'!$BH5)^(I$389-$D$389)/1000</f>
        <v>0</v>
      </c>
      <c r="J447" s="223">
        <f>J396*'Usages mobilité'!$BG5*(1+'Usages mobilité'!$BH5)^(J$389-$D$389)/1000</f>
        <v>0</v>
      </c>
      <c r="K447" s="223">
        <f>K396*'Usages mobilité'!$BG5*(1+'Usages mobilité'!$BH5)^(K$389-$D$389)/1000</f>
        <v>0</v>
      </c>
      <c r="L447" s="223">
        <f>L396*'Usages mobilité'!$BG5*(1+'Usages mobilité'!$BH5)^(L$389-$D$389)/1000</f>
        <v>0</v>
      </c>
      <c r="M447" s="223">
        <f>M396*'Usages mobilité'!$BG5*(1+'Usages mobilité'!$BH5)^(M$389-$D$389)/1000</f>
        <v>0</v>
      </c>
      <c r="N447" s="223">
        <f>N396*'Usages mobilité'!$BG5*(1+'Usages mobilité'!$BH5)^(N$389-$D$389)/1000</f>
        <v>0</v>
      </c>
      <c r="O447" s="223">
        <f>O396*'Usages mobilité'!$BG5*(1+'Usages mobilité'!$BH5)^(O$389-$D$389)/1000</f>
        <v>0</v>
      </c>
      <c r="P447" s="223">
        <f>P396*'Usages mobilité'!$BG5*(1+'Usages mobilité'!$BH5)^(P$389-$D$389)/1000</f>
        <v>0</v>
      </c>
      <c r="Q447" s="223">
        <f>Q396*'Usages mobilité'!$BG5*(1+'Usages mobilité'!$BH5)^(Q$389-$D$389)/1000</f>
        <v>0</v>
      </c>
      <c r="R447" s="223">
        <f>R396*'Usages mobilité'!$BG5*(1+'Usages mobilité'!$BH5)^(R$389-$D$389)/1000</f>
        <v>0</v>
      </c>
    </row>
    <row r="448" spans="1:18" hidden="1" outlineLevel="2" x14ac:dyDescent="0.25">
      <c r="A448" s="222" t="str">
        <f>'Usages mobilité'!A6</f>
        <v>Usage mobilité n°3</v>
      </c>
      <c r="B448" s="222" t="s">
        <v>645</v>
      </c>
      <c r="C448" s="222"/>
      <c r="D448" s="223">
        <f>D397*'Usages mobilité'!$BG6*(1+'Usages mobilité'!$BH6)^(D$389-$D$389)/1000</f>
        <v>0</v>
      </c>
      <c r="E448" s="223">
        <f>E397*'Usages mobilité'!$BG6*(1+'Usages mobilité'!$BH6)^(E$389-$D$389)/1000</f>
        <v>0</v>
      </c>
      <c r="F448" s="223">
        <f>F397*'Usages mobilité'!$BG6*(1+'Usages mobilité'!$BH6)^(F$389-$D$389)/1000</f>
        <v>0</v>
      </c>
      <c r="G448" s="223">
        <f>G397*'Usages mobilité'!$BG6*(1+'Usages mobilité'!$BH6)^(G$389-$D$389)/1000</f>
        <v>0</v>
      </c>
      <c r="H448" s="223">
        <f>H397*'Usages mobilité'!$BG6*(1+'Usages mobilité'!$BH6)^(H$389-$D$389)/1000</f>
        <v>0</v>
      </c>
      <c r="I448" s="223">
        <f>I397*'Usages mobilité'!$BG6*(1+'Usages mobilité'!$BH6)^(I$389-$D$389)/1000</f>
        <v>0</v>
      </c>
      <c r="J448" s="223">
        <f>J397*'Usages mobilité'!$BG6*(1+'Usages mobilité'!$BH6)^(J$389-$D$389)/1000</f>
        <v>0</v>
      </c>
      <c r="K448" s="223">
        <f>K397*'Usages mobilité'!$BG6*(1+'Usages mobilité'!$BH6)^(K$389-$D$389)/1000</f>
        <v>0</v>
      </c>
      <c r="L448" s="223">
        <f>L397*'Usages mobilité'!$BG6*(1+'Usages mobilité'!$BH6)^(L$389-$D$389)/1000</f>
        <v>0</v>
      </c>
      <c r="M448" s="223">
        <f>M397*'Usages mobilité'!$BG6*(1+'Usages mobilité'!$BH6)^(M$389-$D$389)/1000</f>
        <v>0</v>
      </c>
      <c r="N448" s="223">
        <f>N397*'Usages mobilité'!$BG6*(1+'Usages mobilité'!$BH6)^(N$389-$D$389)/1000</f>
        <v>0</v>
      </c>
      <c r="O448" s="223">
        <f>O397*'Usages mobilité'!$BG6*(1+'Usages mobilité'!$BH6)^(O$389-$D$389)/1000</f>
        <v>0</v>
      </c>
      <c r="P448" s="223">
        <f>P397*'Usages mobilité'!$BG6*(1+'Usages mobilité'!$BH6)^(P$389-$D$389)/1000</f>
        <v>0</v>
      </c>
      <c r="Q448" s="223">
        <f>Q397*'Usages mobilité'!$BG6*(1+'Usages mobilité'!$BH6)^(Q$389-$D$389)/1000</f>
        <v>0</v>
      </c>
      <c r="R448" s="223">
        <f>R397*'Usages mobilité'!$BG6*(1+'Usages mobilité'!$BH6)^(R$389-$D$389)/1000</f>
        <v>0</v>
      </c>
    </row>
    <row r="449" spans="1:18" hidden="1" outlineLevel="2" x14ac:dyDescent="0.25">
      <c r="A449" s="222" t="str">
        <f>'Usages mobilité'!A7</f>
        <v>Usage mobilité n°4</v>
      </c>
      <c r="B449" s="222" t="s">
        <v>645</v>
      </c>
      <c r="C449" s="222"/>
      <c r="D449" s="223">
        <f>D398*'Usages mobilité'!$BG7*(1+'Usages mobilité'!$BH7)^(D$389-$D$389)/1000</f>
        <v>0</v>
      </c>
      <c r="E449" s="223">
        <f>E398*'Usages mobilité'!$BG7*(1+'Usages mobilité'!$BH7)^(E$389-$D$389)/1000</f>
        <v>0</v>
      </c>
      <c r="F449" s="223">
        <f>F398*'Usages mobilité'!$BG7*(1+'Usages mobilité'!$BH7)^(F$389-$D$389)/1000</f>
        <v>0</v>
      </c>
      <c r="G449" s="223">
        <f>G398*'Usages mobilité'!$BG7*(1+'Usages mobilité'!$BH7)^(G$389-$D$389)/1000</f>
        <v>0</v>
      </c>
      <c r="H449" s="223">
        <f>H398*'Usages mobilité'!$BG7*(1+'Usages mobilité'!$BH7)^(H$389-$D$389)/1000</f>
        <v>0</v>
      </c>
      <c r="I449" s="223">
        <f>I398*'Usages mobilité'!$BG7*(1+'Usages mobilité'!$BH7)^(I$389-$D$389)/1000</f>
        <v>0</v>
      </c>
      <c r="J449" s="223">
        <f>J398*'Usages mobilité'!$BG7*(1+'Usages mobilité'!$BH7)^(J$389-$D$389)/1000</f>
        <v>0</v>
      </c>
      <c r="K449" s="223">
        <f>K398*'Usages mobilité'!$BG7*(1+'Usages mobilité'!$BH7)^(K$389-$D$389)/1000</f>
        <v>0</v>
      </c>
      <c r="L449" s="223">
        <f>L398*'Usages mobilité'!$BG7*(1+'Usages mobilité'!$BH7)^(L$389-$D$389)/1000</f>
        <v>0</v>
      </c>
      <c r="M449" s="223">
        <f>M398*'Usages mobilité'!$BG7*(1+'Usages mobilité'!$BH7)^(M$389-$D$389)/1000</f>
        <v>0</v>
      </c>
      <c r="N449" s="223">
        <f>N398*'Usages mobilité'!$BG7*(1+'Usages mobilité'!$BH7)^(N$389-$D$389)/1000</f>
        <v>0</v>
      </c>
      <c r="O449" s="223">
        <f>O398*'Usages mobilité'!$BG7*(1+'Usages mobilité'!$BH7)^(O$389-$D$389)/1000</f>
        <v>0</v>
      </c>
      <c r="P449" s="223">
        <f>P398*'Usages mobilité'!$BG7*(1+'Usages mobilité'!$BH7)^(P$389-$D$389)/1000</f>
        <v>0</v>
      </c>
      <c r="Q449" s="223">
        <f>Q398*'Usages mobilité'!$BG7*(1+'Usages mobilité'!$BH7)^(Q$389-$D$389)/1000</f>
        <v>0</v>
      </c>
      <c r="R449" s="223">
        <f>R398*'Usages mobilité'!$BG7*(1+'Usages mobilité'!$BH7)^(R$389-$D$389)/1000</f>
        <v>0</v>
      </c>
    </row>
    <row r="450" spans="1:18" hidden="1" outlineLevel="2" x14ac:dyDescent="0.25">
      <c r="A450" s="222" t="str">
        <f>'Usages mobilité'!A8</f>
        <v>Usage mobilité n°5</v>
      </c>
      <c r="B450" s="222" t="s">
        <v>645</v>
      </c>
      <c r="C450" s="222"/>
      <c r="D450" s="223">
        <f>D399*'Usages mobilité'!$BG8*(1+'Usages mobilité'!$BH8)^(D$389-$D$389)/1000</f>
        <v>0</v>
      </c>
      <c r="E450" s="223">
        <f>E399*'Usages mobilité'!$BG8*(1+'Usages mobilité'!$BH8)^(E$389-$D$389)/1000</f>
        <v>0</v>
      </c>
      <c r="F450" s="223">
        <f>F399*'Usages mobilité'!$BG8*(1+'Usages mobilité'!$BH8)^(F$389-$D$389)/1000</f>
        <v>0</v>
      </c>
      <c r="G450" s="223">
        <f>G399*'Usages mobilité'!$BG8*(1+'Usages mobilité'!$BH8)^(G$389-$D$389)/1000</f>
        <v>0</v>
      </c>
      <c r="H450" s="223">
        <f>H399*'Usages mobilité'!$BG8*(1+'Usages mobilité'!$BH8)^(H$389-$D$389)/1000</f>
        <v>0</v>
      </c>
      <c r="I450" s="223">
        <f>I399*'Usages mobilité'!$BG8*(1+'Usages mobilité'!$BH8)^(I$389-$D$389)/1000</f>
        <v>0</v>
      </c>
      <c r="J450" s="223">
        <f>J399*'Usages mobilité'!$BG8*(1+'Usages mobilité'!$BH8)^(J$389-$D$389)/1000</f>
        <v>0</v>
      </c>
      <c r="K450" s="223">
        <f>K399*'Usages mobilité'!$BG8*(1+'Usages mobilité'!$BH8)^(K$389-$D$389)/1000</f>
        <v>0</v>
      </c>
      <c r="L450" s="223">
        <f>L399*'Usages mobilité'!$BG8*(1+'Usages mobilité'!$BH8)^(L$389-$D$389)/1000</f>
        <v>0</v>
      </c>
      <c r="M450" s="223">
        <f>M399*'Usages mobilité'!$BG8*(1+'Usages mobilité'!$BH8)^(M$389-$D$389)/1000</f>
        <v>0</v>
      </c>
      <c r="N450" s="223">
        <f>N399*'Usages mobilité'!$BG8*(1+'Usages mobilité'!$BH8)^(N$389-$D$389)/1000</f>
        <v>0</v>
      </c>
      <c r="O450" s="223">
        <f>O399*'Usages mobilité'!$BG8*(1+'Usages mobilité'!$BH8)^(O$389-$D$389)/1000</f>
        <v>0</v>
      </c>
      <c r="P450" s="223">
        <f>P399*'Usages mobilité'!$BG8*(1+'Usages mobilité'!$BH8)^(P$389-$D$389)/1000</f>
        <v>0</v>
      </c>
      <c r="Q450" s="223">
        <f>Q399*'Usages mobilité'!$BG8*(1+'Usages mobilité'!$BH8)^(Q$389-$D$389)/1000</f>
        <v>0</v>
      </c>
      <c r="R450" s="223">
        <f>R399*'Usages mobilité'!$BG8*(1+'Usages mobilité'!$BH8)^(R$389-$D$389)/1000</f>
        <v>0</v>
      </c>
    </row>
    <row r="451" spans="1:18" hidden="1" outlineLevel="2" x14ac:dyDescent="0.25">
      <c r="A451" s="222" t="str">
        <f>'Usages mobilité'!A9</f>
        <v>Usage mobilité n°6</v>
      </c>
      <c r="B451" s="222" t="s">
        <v>645</v>
      </c>
      <c r="C451" s="222"/>
      <c r="D451" s="223">
        <f>D400*'Usages mobilité'!$BG9*(1+'Usages mobilité'!$BH9)^(D$389-$D$389)/1000</f>
        <v>0</v>
      </c>
      <c r="E451" s="223">
        <f>E400*'Usages mobilité'!$BG9*(1+'Usages mobilité'!$BH9)^(E$389-$D$389)/1000</f>
        <v>0</v>
      </c>
      <c r="F451" s="223">
        <f>F400*'Usages mobilité'!$BG9*(1+'Usages mobilité'!$BH9)^(F$389-$D$389)/1000</f>
        <v>0</v>
      </c>
      <c r="G451" s="223">
        <f>G400*'Usages mobilité'!$BG9*(1+'Usages mobilité'!$BH9)^(G$389-$D$389)/1000</f>
        <v>0</v>
      </c>
      <c r="H451" s="223">
        <f>H400*'Usages mobilité'!$BG9*(1+'Usages mobilité'!$BH9)^(H$389-$D$389)/1000</f>
        <v>0</v>
      </c>
      <c r="I451" s="223">
        <f>I400*'Usages mobilité'!$BG9*(1+'Usages mobilité'!$BH9)^(I$389-$D$389)/1000</f>
        <v>0</v>
      </c>
      <c r="J451" s="223">
        <f>J400*'Usages mobilité'!$BG9*(1+'Usages mobilité'!$BH9)^(J$389-$D$389)/1000</f>
        <v>0</v>
      </c>
      <c r="K451" s="223">
        <f>K400*'Usages mobilité'!$BG9*(1+'Usages mobilité'!$BH9)^(K$389-$D$389)/1000</f>
        <v>0</v>
      </c>
      <c r="L451" s="223">
        <f>L400*'Usages mobilité'!$BG9*(1+'Usages mobilité'!$BH9)^(L$389-$D$389)/1000</f>
        <v>0</v>
      </c>
      <c r="M451" s="223">
        <f>M400*'Usages mobilité'!$BG9*(1+'Usages mobilité'!$BH9)^(M$389-$D$389)/1000</f>
        <v>0</v>
      </c>
      <c r="N451" s="223">
        <f>N400*'Usages mobilité'!$BG9*(1+'Usages mobilité'!$BH9)^(N$389-$D$389)/1000</f>
        <v>0</v>
      </c>
      <c r="O451" s="223">
        <f>O400*'Usages mobilité'!$BG9*(1+'Usages mobilité'!$BH9)^(O$389-$D$389)/1000</f>
        <v>0</v>
      </c>
      <c r="P451" s="223">
        <f>P400*'Usages mobilité'!$BG9*(1+'Usages mobilité'!$BH9)^(P$389-$D$389)/1000</f>
        <v>0</v>
      </c>
      <c r="Q451" s="223">
        <f>Q400*'Usages mobilité'!$BG9*(1+'Usages mobilité'!$BH9)^(Q$389-$D$389)/1000</f>
        <v>0</v>
      </c>
      <c r="R451" s="223">
        <f>R400*'Usages mobilité'!$BG9*(1+'Usages mobilité'!$BH9)^(R$389-$D$389)/1000</f>
        <v>0</v>
      </c>
    </row>
    <row r="452" spans="1:18" hidden="1" outlineLevel="2" x14ac:dyDescent="0.25">
      <c r="A452" s="222" t="str">
        <f>'Usages mobilité'!A10</f>
        <v>Usage mobilité n°7</v>
      </c>
      <c r="B452" s="222" t="s">
        <v>645</v>
      </c>
      <c r="C452" s="222"/>
      <c r="D452" s="223">
        <f>D401*'Usages mobilité'!$BG10*(1+'Usages mobilité'!$BH10)^(D$389-$D$389)/1000</f>
        <v>0</v>
      </c>
      <c r="E452" s="223">
        <f>E401*'Usages mobilité'!$BG10*(1+'Usages mobilité'!$BH10)^(E$389-$D$389)/1000</f>
        <v>0</v>
      </c>
      <c r="F452" s="223">
        <f>F401*'Usages mobilité'!$BG10*(1+'Usages mobilité'!$BH10)^(F$389-$D$389)/1000</f>
        <v>0</v>
      </c>
      <c r="G452" s="223">
        <f>G401*'Usages mobilité'!$BG10*(1+'Usages mobilité'!$BH10)^(G$389-$D$389)/1000</f>
        <v>0</v>
      </c>
      <c r="H452" s="223">
        <f>H401*'Usages mobilité'!$BG10*(1+'Usages mobilité'!$BH10)^(H$389-$D$389)/1000</f>
        <v>0</v>
      </c>
      <c r="I452" s="223">
        <f>I401*'Usages mobilité'!$BG10*(1+'Usages mobilité'!$BH10)^(I$389-$D$389)/1000</f>
        <v>0</v>
      </c>
      <c r="J452" s="223">
        <f>J401*'Usages mobilité'!$BG10*(1+'Usages mobilité'!$BH10)^(J$389-$D$389)/1000</f>
        <v>0</v>
      </c>
      <c r="K452" s="223">
        <f>K401*'Usages mobilité'!$BG10*(1+'Usages mobilité'!$BH10)^(K$389-$D$389)/1000</f>
        <v>0</v>
      </c>
      <c r="L452" s="223">
        <f>L401*'Usages mobilité'!$BG10*(1+'Usages mobilité'!$BH10)^(L$389-$D$389)/1000</f>
        <v>0</v>
      </c>
      <c r="M452" s="223">
        <f>M401*'Usages mobilité'!$BG10*(1+'Usages mobilité'!$BH10)^(M$389-$D$389)/1000</f>
        <v>0</v>
      </c>
      <c r="N452" s="223">
        <f>N401*'Usages mobilité'!$BG10*(1+'Usages mobilité'!$BH10)^(N$389-$D$389)/1000</f>
        <v>0</v>
      </c>
      <c r="O452" s="223">
        <f>O401*'Usages mobilité'!$BG10*(1+'Usages mobilité'!$BH10)^(O$389-$D$389)/1000</f>
        <v>0</v>
      </c>
      <c r="P452" s="223">
        <f>P401*'Usages mobilité'!$BG10*(1+'Usages mobilité'!$BH10)^(P$389-$D$389)/1000</f>
        <v>0</v>
      </c>
      <c r="Q452" s="223">
        <f>Q401*'Usages mobilité'!$BG10*(1+'Usages mobilité'!$BH10)^(Q$389-$D$389)/1000</f>
        <v>0</v>
      </c>
      <c r="R452" s="223">
        <f>R401*'Usages mobilité'!$BG10*(1+'Usages mobilité'!$BH10)^(R$389-$D$389)/1000</f>
        <v>0</v>
      </c>
    </row>
    <row r="453" spans="1:18" hidden="1" outlineLevel="2" x14ac:dyDescent="0.25">
      <c r="A453" s="222" t="str">
        <f>'Usages mobilité'!A11</f>
        <v>Usage mobilité n°8</v>
      </c>
      <c r="B453" s="222" t="s">
        <v>645</v>
      </c>
      <c r="C453" s="222"/>
      <c r="D453" s="223">
        <f>D402*'Usages mobilité'!$BG11*(1+'Usages mobilité'!$BH11)^(D$389-$D$389)/1000</f>
        <v>0</v>
      </c>
      <c r="E453" s="223">
        <f>E402*'Usages mobilité'!$BG11*(1+'Usages mobilité'!$BH11)^(E$389-$D$389)/1000</f>
        <v>0</v>
      </c>
      <c r="F453" s="223">
        <f>F402*'Usages mobilité'!$BG11*(1+'Usages mobilité'!$BH11)^(F$389-$D$389)/1000</f>
        <v>0</v>
      </c>
      <c r="G453" s="223">
        <f>G402*'Usages mobilité'!$BG11*(1+'Usages mobilité'!$BH11)^(G$389-$D$389)/1000</f>
        <v>0</v>
      </c>
      <c r="H453" s="223">
        <f>H402*'Usages mobilité'!$BG11*(1+'Usages mobilité'!$BH11)^(H$389-$D$389)/1000</f>
        <v>0</v>
      </c>
      <c r="I453" s="223">
        <f>I402*'Usages mobilité'!$BG11*(1+'Usages mobilité'!$BH11)^(I$389-$D$389)/1000</f>
        <v>0</v>
      </c>
      <c r="J453" s="223">
        <f>J402*'Usages mobilité'!$BG11*(1+'Usages mobilité'!$BH11)^(J$389-$D$389)/1000</f>
        <v>0</v>
      </c>
      <c r="K453" s="223">
        <f>K402*'Usages mobilité'!$BG11*(1+'Usages mobilité'!$BH11)^(K$389-$D$389)/1000</f>
        <v>0</v>
      </c>
      <c r="L453" s="223">
        <f>L402*'Usages mobilité'!$BG11*(1+'Usages mobilité'!$BH11)^(L$389-$D$389)/1000</f>
        <v>0</v>
      </c>
      <c r="M453" s="223">
        <f>M402*'Usages mobilité'!$BG11*(1+'Usages mobilité'!$BH11)^(M$389-$D$389)/1000</f>
        <v>0</v>
      </c>
      <c r="N453" s="223">
        <f>N402*'Usages mobilité'!$BG11*(1+'Usages mobilité'!$BH11)^(N$389-$D$389)/1000</f>
        <v>0</v>
      </c>
      <c r="O453" s="223">
        <f>O402*'Usages mobilité'!$BG11*(1+'Usages mobilité'!$BH11)^(O$389-$D$389)/1000</f>
        <v>0</v>
      </c>
      <c r="P453" s="223">
        <f>P402*'Usages mobilité'!$BG11*(1+'Usages mobilité'!$BH11)^(P$389-$D$389)/1000</f>
        <v>0</v>
      </c>
      <c r="Q453" s="223">
        <f>Q402*'Usages mobilité'!$BG11*(1+'Usages mobilité'!$BH11)^(Q$389-$D$389)/1000</f>
        <v>0</v>
      </c>
      <c r="R453" s="223">
        <f>R402*'Usages mobilité'!$BG11*(1+'Usages mobilité'!$BH11)^(R$389-$D$389)/1000</f>
        <v>0</v>
      </c>
    </row>
    <row r="454" spans="1:18" hidden="1" outlineLevel="2" x14ac:dyDescent="0.25">
      <c r="A454" s="222" t="str">
        <f>'Usages mobilité'!A12</f>
        <v>Usage mobilité n°9</v>
      </c>
      <c r="B454" s="222" t="s">
        <v>645</v>
      </c>
      <c r="C454" s="222"/>
      <c r="D454" s="223">
        <f>D403*'Usages mobilité'!$BG12*(1+'Usages mobilité'!$BH12)^(D$389-$D$389)/1000</f>
        <v>0</v>
      </c>
      <c r="E454" s="223">
        <f>E403*'Usages mobilité'!$BG12*(1+'Usages mobilité'!$BH12)^(E$389-$D$389)/1000</f>
        <v>0</v>
      </c>
      <c r="F454" s="223">
        <f>F403*'Usages mobilité'!$BG12*(1+'Usages mobilité'!$BH12)^(F$389-$D$389)/1000</f>
        <v>0</v>
      </c>
      <c r="G454" s="223">
        <f>G403*'Usages mobilité'!$BG12*(1+'Usages mobilité'!$BH12)^(G$389-$D$389)/1000</f>
        <v>0</v>
      </c>
      <c r="H454" s="223">
        <f>H403*'Usages mobilité'!$BG12*(1+'Usages mobilité'!$BH12)^(H$389-$D$389)/1000</f>
        <v>0</v>
      </c>
      <c r="I454" s="223">
        <f>I403*'Usages mobilité'!$BG12*(1+'Usages mobilité'!$BH12)^(I$389-$D$389)/1000</f>
        <v>0</v>
      </c>
      <c r="J454" s="223">
        <f>J403*'Usages mobilité'!$BG12*(1+'Usages mobilité'!$BH12)^(J$389-$D$389)/1000</f>
        <v>0</v>
      </c>
      <c r="K454" s="223">
        <f>K403*'Usages mobilité'!$BG12*(1+'Usages mobilité'!$BH12)^(K$389-$D$389)/1000</f>
        <v>0</v>
      </c>
      <c r="L454" s="223">
        <f>L403*'Usages mobilité'!$BG12*(1+'Usages mobilité'!$BH12)^(L$389-$D$389)/1000</f>
        <v>0</v>
      </c>
      <c r="M454" s="223">
        <f>M403*'Usages mobilité'!$BG12*(1+'Usages mobilité'!$BH12)^(M$389-$D$389)/1000</f>
        <v>0</v>
      </c>
      <c r="N454" s="223">
        <f>N403*'Usages mobilité'!$BG12*(1+'Usages mobilité'!$BH12)^(N$389-$D$389)/1000</f>
        <v>0</v>
      </c>
      <c r="O454" s="223">
        <f>O403*'Usages mobilité'!$BG12*(1+'Usages mobilité'!$BH12)^(O$389-$D$389)/1000</f>
        <v>0</v>
      </c>
      <c r="P454" s="223">
        <f>P403*'Usages mobilité'!$BG12*(1+'Usages mobilité'!$BH12)^(P$389-$D$389)/1000</f>
        <v>0</v>
      </c>
      <c r="Q454" s="223">
        <f>Q403*'Usages mobilité'!$BG12*(1+'Usages mobilité'!$BH12)^(Q$389-$D$389)/1000</f>
        <v>0</v>
      </c>
      <c r="R454" s="223">
        <f>R403*'Usages mobilité'!$BG12*(1+'Usages mobilité'!$BH12)^(R$389-$D$389)/1000</f>
        <v>0</v>
      </c>
    </row>
    <row r="455" spans="1:18" hidden="1" outlineLevel="2" x14ac:dyDescent="0.25">
      <c r="A455" s="222" t="str">
        <f>'Usages mobilité'!A13</f>
        <v>Usage mobilité n°10</v>
      </c>
      <c r="B455" s="222" t="s">
        <v>645</v>
      </c>
      <c r="C455" s="222"/>
      <c r="D455" s="223">
        <f>D404*'Usages mobilité'!$BG13*(1+'Usages mobilité'!$BH13)^(D$389-$D$389)/1000</f>
        <v>0</v>
      </c>
      <c r="E455" s="223">
        <f>E404*'Usages mobilité'!$BG13*(1+'Usages mobilité'!$BH13)^(E$389-$D$389)/1000</f>
        <v>0</v>
      </c>
      <c r="F455" s="223">
        <f>F404*'Usages mobilité'!$BG13*(1+'Usages mobilité'!$BH13)^(F$389-$D$389)/1000</f>
        <v>0</v>
      </c>
      <c r="G455" s="223">
        <f>G404*'Usages mobilité'!$BG13*(1+'Usages mobilité'!$BH13)^(G$389-$D$389)/1000</f>
        <v>0</v>
      </c>
      <c r="H455" s="223">
        <f>H404*'Usages mobilité'!$BG13*(1+'Usages mobilité'!$BH13)^(H$389-$D$389)/1000</f>
        <v>0</v>
      </c>
      <c r="I455" s="223">
        <f>I404*'Usages mobilité'!$BG13*(1+'Usages mobilité'!$BH13)^(I$389-$D$389)/1000</f>
        <v>0</v>
      </c>
      <c r="J455" s="223">
        <f>J404*'Usages mobilité'!$BG13*(1+'Usages mobilité'!$BH13)^(J$389-$D$389)/1000</f>
        <v>0</v>
      </c>
      <c r="K455" s="223">
        <f>K404*'Usages mobilité'!$BG13*(1+'Usages mobilité'!$BH13)^(K$389-$D$389)/1000</f>
        <v>0</v>
      </c>
      <c r="L455" s="223">
        <f>L404*'Usages mobilité'!$BG13*(1+'Usages mobilité'!$BH13)^(L$389-$D$389)/1000</f>
        <v>0</v>
      </c>
      <c r="M455" s="223">
        <f>M404*'Usages mobilité'!$BG13*(1+'Usages mobilité'!$BH13)^(M$389-$D$389)/1000</f>
        <v>0</v>
      </c>
      <c r="N455" s="223">
        <f>N404*'Usages mobilité'!$BG13*(1+'Usages mobilité'!$BH13)^(N$389-$D$389)/1000</f>
        <v>0</v>
      </c>
      <c r="O455" s="223">
        <f>O404*'Usages mobilité'!$BG13*(1+'Usages mobilité'!$BH13)^(O$389-$D$389)/1000</f>
        <v>0</v>
      </c>
      <c r="P455" s="223">
        <f>P404*'Usages mobilité'!$BG13*(1+'Usages mobilité'!$BH13)^(P$389-$D$389)/1000</f>
        <v>0</v>
      </c>
      <c r="Q455" s="223">
        <f>Q404*'Usages mobilité'!$BG13*(1+'Usages mobilité'!$BH13)^(Q$389-$D$389)/1000</f>
        <v>0</v>
      </c>
      <c r="R455" s="223">
        <f>R404*'Usages mobilité'!$BG13*(1+'Usages mobilité'!$BH13)^(R$389-$D$389)/1000</f>
        <v>0</v>
      </c>
    </row>
    <row r="456" spans="1:18" hidden="1" outlineLevel="2" x14ac:dyDescent="0.25">
      <c r="A456" s="222" t="str">
        <f>'Usages mobilité'!A14</f>
        <v>Usage mobilité n°11</v>
      </c>
      <c r="B456" s="222" t="s">
        <v>645</v>
      </c>
      <c r="C456" s="222"/>
      <c r="D456" s="223">
        <f>D405*'Usages mobilité'!$BG14*(1+'Usages mobilité'!$BH14)^(D$389-$D$389)/1000</f>
        <v>0</v>
      </c>
      <c r="E456" s="223">
        <f>E405*'Usages mobilité'!$BG14*(1+'Usages mobilité'!$BH14)^(E$389-$D$389)/1000</f>
        <v>0</v>
      </c>
      <c r="F456" s="223">
        <f>F405*'Usages mobilité'!$BG14*(1+'Usages mobilité'!$BH14)^(F$389-$D$389)/1000</f>
        <v>0</v>
      </c>
      <c r="G456" s="223">
        <f>G405*'Usages mobilité'!$BG14*(1+'Usages mobilité'!$BH14)^(G$389-$D$389)/1000</f>
        <v>0</v>
      </c>
      <c r="H456" s="223">
        <f>H405*'Usages mobilité'!$BG14*(1+'Usages mobilité'!$BH14)^(H$389-$D$389)/1000</f>
        <v>0</v>
      </c>
      <c r="I456" s="223">
        <f>I405*'Usages mobilité'!$BG14*(1+'Usages mobilité'!$BH14)^(I$389-$D$389)/1000</f>
        <v>0</v>
      </c>
      <c r="J456" s="223">
        <f>J405*'Usages mobilité'!$BG14*(1+'Usages mobilité'!$BH14)^(J$389-$D$389)/1000</f>
        <v>0</v>
      </c>
      <c r="K456" s="223">
        <f>K405*'Usages mobilité'!$BG14*(1+'Usages mobilité'!$BH14)^(K$389-$D$389)/1000</f>
        <v>0</v>
      </c>
      <c r="L456" s="223">
        <f>L405*'Usages mobilité'!$BG14*(1+'Usages mobilité'!$BH14)^(L$389-$D$389)/1000</f>
        <v>0</v>
      </c>
      <c r="M456" s="223">
        <f>M405*'Usages mobilité'!$BG14*(1+'Usages mobilité'!$BH14)^(M$389-$D$389)/1000</f>
        <v>0</v>
      </c>
      <c r="N456" s="223">
        <f>N405*'Usages mobilité'!$BG14*(1+'Usages mobilité'!$BH14)^(N$389-$D$389)/1000</f>
        <v>0</v>
      </c>
      <c r="O456" s="223">
        <f>O405*'Usages mobilité'!$BG14*(1+'Usages mobilité'!$BH14)^(O$389-$D$389)/1000</f>
        <v>0</v>
      </c>
      <c r="P456" s="223">
        <f>P405*'Usages mobilité'!$BG14*(1+'Usages mobilité'!$BH14)^(P$389-$D$389)/1000</f>
        <v>0</v>
      </c>
      <c r="Q456" s="223">
        <f>Q405*'Usages mobilité'!$BG14*(1+'Usages mobilité'!$BH14)^(Q$389-$D$389)/1000</f>
        <v>0</v>
      </c>
      <c r="R456" s="223">
        <f>R405*'Usages mobilité'!$BG14*(1+'Usages mobilité'!$BH14)^(R$389-$D$389)/1000</f>
        <v>0</v>
      </c>
    </row>
    <row r="457" spans="1:18" hidden="1" outlineLevel="2" x14ac:dyDescent="0.25">
      <c r="A457" s="222" t="str">
        <f>'Usages mobilité'!A15</f>
        <v>Usage mobilité n°12</v>
      </c>
      <c r="B457" s="222" t="s">
        <v>645</v>
      </c>
      <c r="C457" s="222"/>
      <c r="D457" s="223">
        <f>D406*'Usages mobilité'!$BG15*(1+'Usages mobilité'!$BH15)^(D$389-$D$389)/1000</f>
        <v>0</v>
      </c>
      <c r="E457" s="223">
        <f>E406*'Usages mobilité'!$BG15*(1+'Usages mobilité'!$BH15)^(E$389-$D$389)/1000</f>
        <v>0</v>
      </c>
      <c r="F457" s="223">
        <f>F406*'Usages mobilité'!$BG15*(1+'Usages mobilité'!$BH15)^(F$389-$D$389)/1000</f>
        <v>0</v>
      </c>
      <c r="G457" s="223">
        <f>G406*'Usages mobilité'!$BG15*(1+'Usages mobilité'!$BH15)^(G$389-$D$389)/1000</f>
        <v>0</v>
      </c>
      <c r="H457" s="223">
        <f>H406*'Usages mobilité'!$BG15*(1+'Usages mobilité'!$BH15)^(H$389-$D$389)/1000</f>
        <v>0</v>
      </c>
      <c r="I457" s="223">
        <f>I406*'Usages mobilité'!$BG15*(1+'Usages mobilité'!$BH15)^(I$389-$D$389)/1000</f>
        <v>0</v>
      </c>
      <c r="J457" s="223">
        <f>J406*'Usages mobilité'!$BG15*(1+'Usages mobilité'!$BH15)^(J$389-$D$389)/1000</f>
        <v>0</v>
      </c>
      <c r="K457" s="223">
        <f>K406*'Usages mobilité'!$BG15*(1+'Usages mobilité'!$BH15)^(K$389-$D$389)/1000</f>
        <v>0</v>
      </c>
      <c r="L457" s="223">
        <f>L406*'Usages mobilité'!$BG15*(1+'Usages mobilité'!$BH15)^(L$389-$D$389)/1000</f>
        <v>0</v>
      </c>
      <c r="M457" s="223">
        <f>M406*'Usages mobilité'!$BG15*(1+'Usages mobilité'!$BH15)^(M$389-$D$389)/1000</f>
        <v>0</v>
      </c>
      <c r="N457" s="223">
        <f>N406*'Usages mobilité'!$BG15*(1+'Usages mobilité'!$BH15)^(N$389-$D$389)/1000</f>
        <v>0</v>
      </c>
      <c r="O457" s="223">
        <f>O406*'Usages mobilité'!$BG15*(1+'Usages mobilité'!$BH15)^(O$389-$D$389)/1000</f>
        <v>0</v>
      </c>
      <c r="P457" s="223">
        <f>P406*'Usages mobilité'!$BG15*(1+'Usages mobilité'!$BH15)^(P$389-$D$389)/1000</f>
        <v>0</v>
      </c>
      <c r="Q457" s="223">
        <f>Q406*'Usages mobilité'!$BG15*(1+'Usages mobilité'!$BH15)^(Q$389-$D$389)/1000</f>
        <v>0</v>
      </c>
      <c r="R457" s="223">
        <f>R406*'Usages mobilité'!$BG15*(1+'Usages mobilité'!$BH15)^(R$389-$D$389)/1000</f>
        <v>0</v>
      </c>
    </row>
    <row r="458" spans="1:18" hidden="1" outlineLevel="2" x14ac:dyDescent="0.25">
      <c r="A458" s="222" t="str">
        <f>'Usages mobilité'!A16</f>
        <v>Usage mobilité n°13</v>
      </c>
      <c r="B458" s="222" t="s">
        <v>645</v>
      </c>
      <c r="C458" s="222"/>
      <c r="D458" s="223">
        <f>D407*'Usages mobilité'!$BG16*(1+'Usages mobilité'!$BH16)^(D$389-$D$389)/1000</f>
        <v>0</v>
      </c>
      <c r="E458" s="223">
        <f>E407*'Usages mobilité'!$BG16*(1+'Usages mobilité'!$BH16)^(E$389-$D$389)/1000</f>
        <v>0</v>
      </c>
      <c r="F458" s="223">
        <f>F407*'Usages mobilité'!$BG16*(1+'Usages mobilité'!$BH16)^(F$389-$D$389)/1000</f>
        <v>0</v>
      </c>
      <c r="G458" s="223">
        <f>G407*'Usages mobilité'!$BG16*(1+'Usages mobilité'!$BH16)^(G$389-$D$389)/1000</f>
        <v>0</v>
      </c>
      <c r="H458" s="223">
        <f>H407*'Usages mobilité'!$BG16*(1+'Usages mobilité'!$BH16)^(H$389-$D$389)/1000</f>
        <v>0</v>
      </c>
      <c r="I458" s="223">
        <f>I407*'Usages mobilité'!$BG16*(1+'Usages mobilité'!$BH16)^(I$389-$D$389)/1000</f>
        <v>0</v>
      </c>
      <c r="J458" s="223">
        <f>J407*'Usages mobilité'!$BG16*(1+'Usages mobilité'!$BH16)^(J$389-$D$389)/1000</f>
        <v>0</v>
      </c>
      <c r="K458" s="223">
        <f>K407*'Usages mobilité'!$BG16*(1+'Usages mobilité'!$BH16)^(K$389-$D$389)/1000</f>
        <v>0</v>
      </c>
      <c r="L458" s="223">
        <f>L407*'Usages mobilité'!$BG16*(1+'Usages mobilité'!$BH16)^(L$389-$D$389)/1000</f>
        <v>0</v>
      </c>
      <c r="M458" s="223">
        <f>M407*'Usages mobilité'!$BG16*(1+'Usages mobilité'!$BH16)^(M$389-$D$389)/1000</f>
        <v>0</v>
      </c>
      <c r="N458" s="223">
        <f>N407*'Usages mobilité'!$BG16*(1+'Usages mobilité'!$BH16)^(N$389-$D$389)/1000</f>
        <v>0</v>
      </c>
      <c r="O458" s="223">
        <f>O407*'Usages mobilité'!$BG16*(1+'Usages mobilité'!$BH16)^(O$389-$D$389)/1000</f>
        <v>0</v>
      </c>
      <c r="P458" s="223">
        <f>P407*'Usages mobilité'!$BG16*(1+'Usages mobilité'!$BH16)^(P$389-$D$389)/1000</f>
        <v>0</v>
      </c>
      <c r="Q458" s="223">
        <f>Q407*'Usages mobilité'!$BG16*(1+'Usages mobilité'!$BH16)^(Q$389-$D$389)/1000</f>
        <v>0</v>
      </c>
      <c r="R458" s="223">
        <f>R407*'Usages mobilité'!$BG16*(1+'Usages mobilité'!$BH16)^(R$389-$D$389)/1000</f>
        <v>0</v>
      </c>
    </row>
    <row r="459" spans="1:18" hidden="1" outlineLevel="2" x14ac:dyDescent="0.25">
      <c r="A459" s="222" t="str">
        <f>'Usages mobilité'!A17</f>
        <v>Usage mobilité n°14</v>
      </c>
      <c r="B459" s="222" t="s">
        <v>645</v>
      </c>
      <c r="C459" s="222"/>
      <c r="D459" s="223">
        <f>D408*'Usages mobilité'!$BG17*(1+'Usages mobilité'!$BH17)^(D$389-$D$389)/1000</f>
        <v>0</v>
      </c>
      <c r="E459" s="223">
        <f>E408*'Usages mobilité'!$BG17*(1+'Usages mobilité'!$BH17)^(E$389-$D$389)/1000</f>
        <v>0</v>
      </c>
      <c r="F459" s="223">
        <f>F408*'Usages mobilité'!$BG17*(1+'Usages mobilité'!$BH17)^(F$389-$D$389)/1000</f>
        <v>0</v>
      </c>
      <c r="G459" s="223">
        <f>G408*'Usages mobilité'!$BG17*(1+'Usages mobilité'!$BH17)^(G$389-$D$389)/1000</f>
        <v>0</v>
      </c>
      <c r="H459" s="223">
        <f>H408*'Usages mobilité'!$BG17*(1+'Usages mobilité'!$BH17)^(H$389-$D$389)/1000</f>
        <v>0</v>
      </c>
      <c r="I459" s="223">
        <f>I408*'Usages mobilité'!$BG17*(1+'Usages mobilité'!$BH17)^(I$389-$D$389)/1000</f>
        <v>0</v>
      </c>
      <c r="J459" s="223">
        <f>J408*'Usages mobilité'!$BG17*(1+'Usages mobilité'!$BH17)^(J$389-$D$389)/1000</f>
        <v>0</v>
      </c>
      <c r="K459" s="223">
        <f>K408*'Usages mobilité'!$BG17*(1+'Usages mobilité'!$BH17)^(K$389-$D$389)/1000</f>
        <v>0</v>
      </c>
      <c r="L459" s="223">
        <f>L408*'Usages mobilité'!$BG17*(1+'Usages mobilité'!$BH17)^(L$389-$D$389)/1000</f>
        <v>0</v>
      </c>
      <c r="M459" s="223">
        <f>M408*'Usages mobilité'!$BG17*(1+'Usages mobilité'!$BH17)^(M$389-$D$389)/1000</f>
        <v>0</v>
      </c>
      <c r="N459" s="223">
        <f>N408*'Usages mobilité'!$BG17*(1+'Usages mobilité'!$BH17)^(N$389-$D$389)/1000</f>
        <v>0</v>
      </c>
      <c r="O459" s="223">
        <f>O408*'Usages mobilité'!$BG17*(1+'Usages mobilité'!$BH17)^(O$389-$D$389)/1000</f>
        <v>0</v>
      </c>
      <c r="P459" s="223">
        <f>P408*'Usages mobilité'!$BG17*(1+'Usages mobilité'!$BH17)^(P$389-$D$389)/1000</f>
        <v>0</v>
      </c>
      <c r="Q459" s="223">
        <f>Q408*'Usages mobilité'!$BG17*(1+'Usages mobilité'!$BH17)^(Q$389-$D$389)/1000</f>
        <v>0</v>
      </c>
      <c r="R459" s="223">
        <f>R408*'Usages mobilité'!$BG17*(1+'Usages mobilité'!$BH17)^(R$389-$D$389)/1000</f>
        <v>0</v>
      </c>
    </row>
    <row r="460" spans="1:18" hidden="1" outlineLevel="2" x14ac:dyDescent="0.25">
      <c r="A460" s="222" t="str">
        <f>'Usages mobilité'!A18</f>
        <v>Usage mobilité n°15</v>
      </c>
      <c r="B460" s="222" t="s">
        <v>645</v>
      </c>
      <c r="C460" s="222"/>
      <c r="D460" s="223">
        <f>D409*'Usages mobilité'!$BG18*(1+'Usages mobilité'!$BH18)^(D$389-$D$389)/1000</f>
        <v>0</v>
      </c>
      <c r="E460" s="223">
        <f>E409*'Usages mobilité'!$BG18*(1+'Usages mobilité'!$BH18)^(E$389-$D$389)/1000</f>
        <v>0</v>
      </c>
      <c r="F460" s="223">
        <f>F409*'Usages mobilité'!$BG18*(1+'Usages mobilité'!$BH18)^(F$389-$D$389)/1000</f>
        <v>0</v>
      </c>
      <c r="G460" s="223">
        <f>G409*'Usages mobilité'!$BG18*(1+'Usages mobilité'!$BH18)^(G$389-$D$389)/1000</f>
        <v>0</v>
      </c>
      <c r="H460" s="223">
        <f>H409*'Usages mobilité'!$BG18*(1+'Usages mobilité'!$BH18)^(H$389-$D$389)/1000</f>
        <v>0</v>
      </c>
      <c r="I460" s="223">
        <f>I409*'Usages mobilité'!$BG18*(1+'Usages mobilité'!$BH18)^(I$389-$D$389)/1000</f>
        <v>0</v>
      </c>
      <c r="J460" s="223">
        <f>J409*'Usages mobilité'!$BG18*(1+'Usages mobilité'!$BH18)^(J$389-$D$389)/1000</f>
        <v>0</v>
      </c>
      <c r="K460" s="223">
        <f>K409*'Usages mobilité'!$BG18*(1+'Usages mobilité'!$BH18)^(K$389-$D$389)/1000</f>
        <v>0</v>
      </c>
      <c r="L460" s="223">
        <f>L409*'Usages mobilité'!$BG18*(1+'Usages mobilité'!$BH18)^(L$389-$D$389)/1000</f>
        <v>0</v>
      </c>
      <c r="M460" s="223">
        <f>M409*'Usages mobilité'!$BG18*(1+'Usages mobilité'!$BH18)^(M$389-$D$389)/1000</f>
        <v>0</v>
      </c>
      <c r="N460" s="223">
        <f>N409*'Usages mobilité'!$BG18*(1+'Usages mobilité'!$BH18)^(N$389-$D$389)/1000</f>
        <v>0</v>
      </c>
      <c r="O460" s="223">
        <f>O409*'Usages mobilité'!$BG18*(1+'Usages mobilité'!$BH18)^(O$389-$D$389)/1000</f>
        <v>0</v>
      </c>
      <c r="P460" s="223">
        <f>P409*'Usages mobilité'!$BG18*(1+'Usages mobilité'!$BH18)^(P$389-$D$389)/1000</f>
        <v>0</v>
      </c>
      <c r="Q460" s="223">
        <f>Q409*'Usages mobilité'!$BG18*(1+'Usages mobilité'!$BH18)^(Q$389-$D$389)/1000</f>
        <v>0</v>
      </c>
      <c r="R460" s="223">
        <f>R409*'Usages mobilité'!$BG18*(1+'Usages mobilité'!$BH18)^(R$389-$D$389)/1000</f>
        <v>0</v>
      </c>
    </row>
    <row r="461" spans="1:18" hidden="1" outlineLevel="2" x14ac:dyDescent="0.25">
      <c r="A461" s="222" t="str">
        <f>'Usages mobilité'!A19</f>
        <v>Usage mobilité n°16</v>
      </c>
      <c r="B461" s="222" t="s">
        <v>645</v>
      </c>
      <c r="C461" s="222"/>
      <c r="D461" s="223">
        <f>D410*'Usages mobilité'!$BG19*(1+'Usages mobilité'!$BH19)^(D$389-$D$389)/1000</f>
        <v>0</v>
      </c>
      <c r="E461" s="223">
        <f>E410*'Usages mobilité'!$BG19*(1+'Usages mobilité'!$BH19)^(E$389-$D$389)/1000</f>
        <v>0</v>
      </c>
      <c r="F461" s="223">
        <f>F410*'Usages mobilité'!$BG19*(1+'Usages mobilité'!$BH19)^(F$389-$D$389)/1000</f>
        <v>0</v>
      </c>
      <c r="G461" s="223">
        <f>G410*'Usages mobilité'!$BG19*(1+'Usages mobilité'!$BH19)^(G$389-$D$389)/1000</f>
        <v>0</v>
      </c>
      <c r="H461" s="223">
        <f>H410*'Usages mobilité'!$BG19*(1+'Usages mobilité'!$BH19)^(H$389-$D$389)/1000</f>
        <v>0</v>
      </c>
      <c r="I461" s="223">
        <f>I410*'Usages mobilité'!$BG19*(1+'Usages mobilité'!$BH19)^(I$389-$D$389)/1000</f>
        <v>0</v>
      </c>
      <c r="J461" s="223">
        <f>J410*'Usages mobilité'!$BG19*(1+'Usages mobilité'!$BH19)^(J$389-$D$389)/1000</f>
        <v>0</v>
      </c>
      <c r="K461" s="223">
        <f>K410*'Usages mobilité'!$BG19*(1+'Usages mobilité'!$BH19)^(K$389-$D$389)/1000</f>
        <v>0</v>
      </c>
      <c r="L461" s="223">
        <f>L410*'Usages mobilité'!$BG19*(1+'Usages mobilité'!$BH19)^(L$389-$D$389)/1000</f>
        <v>0</v>
      </c>
      <c r="M461" s="223">
        <f>M410*'Usages mobilité'!$BG19*(1+'Usages mobilité'!$BH19)^(M$389-$D$389)/1000</f>
        <v>0</v>
      </c>
      <c r="N461" s="223">
        <f>N410*'Usages mobilité'!$BG19*(1+'Usages mobilité'!$BH19)^(N$389-$D$389)/1000</f>
        <v>0</v>
      </c>
      <c r="O461" s="223">
        <f>O410*'Usages mobilité'!$BG19*(1+'Usages mobilité'!$BH19)^(O$389-$D$389)/1000</f>
        <v>0</v>
      </c>
      <c r="P461" s="223">
        <f>P410*'Usages mobilité'!$BG19*(1+'Usages mobilité'!$BH19)^(P$389-$D$389)/1000</f>
        <v>0</v>
      </c>
      <c r="Q461" s="223">
        <f>Q410*'Usages mobilité'!$BG19*(1+'Usages mobilité'!$BH19)^(Q$389-$D$389)/1000</f>
        <v>0</v>
      </c>
      <c r="R461" s="223">
        <f>R410*'Usages mobilité'!$BG19*(1+'Usages mobilité'!$BH19)^(R$389-$D$389)/1000</f>
        <v>0</v>
      </c>
    </row>
    <row r="462" spans="1:18" hidden="1" outlineLevel="2" x14ac:dyDescent="0.25">
      <c r="A462" s="222" t="str">
        <f>'Usages mobilité'!A20</f>
        <v>Usage mobilité n°17</v>
      </c>
      <c r="B462" s="222" t="s">
        <v>645</v>
      </c>
      <c r="C462" s="222"/>
      <c r="D462" s="223">
        <f>D411*'Usages mobilité'!$BG20*(1+'Usages mobilité'!$BH20)^(D$389-$D$389)/1000</f>
        <v>0</v>
      </c>
      <c r="E462" s="223">
        <f>E411*'Usages mobilité'!$BG20*(1+'Usages mobilité'!$BH20)^(E$389-$D$389)/1000</f>
        <v>0</v>
      </c>
      <c r="F462" s="223">
        <f>F411*'Usages mobilité'!$BG20*(1+'Usages mobilité'!$BH20)^(F$389-$D$389)/1000</f>
        <v>0</v>
      </c>
      <c r="G462" s="223">
        <f>G411*'Usages mobilité'!$BG20*(1+'Usages mobilité'!$BH20)^(G$389-$D$389)/1000</f>
        <v>0</v>
      </c>
      <c r="H462" s="223">
        <f>H411*'Usages mobilité'!$BG20*(1+'Usages mobilité'!$BH20)^(H$389-$D$389)/1000</f>
        <v>0</v>
      </c>
      <c r="I462" s="223">
        <f>I411*'Usages mobilité'!$BG20*(1+'Usages mobilité'!$BH20)^(I$389-$D$389)/1000</f>
        <v>0</v>
      </c>
      <c r="J462" s="223">
        <f>J411*'Usages mobilité'!$BG20*(1+'Usages mobilité'!$BH20)^(J$389-$D$389)/1000</f>
        <v>0</v>
      </c>
      <c r="K462" s="223">
        <f>K411*'Usages mobilité'!$BG20*(1+'Usages mobilité'!$BH20)^(K$389-$D$389)/1000</f>
        <v>0</v>
      </c>
      <c r="L462" s="223">
        <f>L411*'Usages mobilité'!$BG20*(1+'Usages mobilité'!$BH20)^(L$389-$D$389)/1000</f>
        <v>0</v>
      </c>
      <c r="M462" s="223">
        <f>M411*'Usages mobilité'!$BG20*(1+'Usages mobilité'!$BH20)^(M$389-$D$389)/1000</f>
        <v>0</v>
      </c>
      <c r="N462" s="223">
        <f>N411*'Usages mobilité'!$BG20*(1+'Usages mobilité'!$BH20)^(N$389-$D$389)/1000</f>
        <v>0</v>
      </c>
      <c r="O462" s="223">
        <f>O411*'Usages mobilité'!$BG20*(1+'Usages mobilité'!$BH20)^(O$389-$D$389)/1000</f>
        <v>0</v>
      </c>
      <c r="P462" s="223">
        <f>P411*'Usages mobilité'!$BG20*(1+'Usages mobilité'!$BH20)^(P$389-$D$389)/1000</f>
        <v>0</v>
      </c>
      <c r="Q462" s="223">
        <f>Q411*'Usages mobilité'!$BG20*(1+'Usages mobilité'!$BH20)^(Q$389-$D$389)/1000</f>
        <v>0</v>
      </c>
      <c r="R462" s="223">
        <f>R411*'Usages mobilité'!$BG20*(1+'Usages mobilité'!$BH20)^(R$389-$D$389)/1000</f>
        <v>0</v>
      </c>
    </row>
    <row r="463" spans="1:18" hidden="1" outlineLevel="2" x14ac:dyDescent="0.25">
      <c r="A463" s="222" t="str">
        <f>'Usages mobilité'!A21</f>
        <v>Usage mobilité n°18</v>
      </c>
      <c r="B463" s="222" t="s">
        <v>645</v>
      </c>
      <c r="C463" s="222"/>
      <c r="D463" s="223">
        <f>D412*'Usages mobilité'!$BG21*(1+'Usages mobilité'!$BH21)^(D$389-$D$389)/1000</f>
        <v>0</v>
      </c>
      <c r="E463" s="223">
        <f>E412*'Usages mobilité'!$BG21*(1+'Usages mobilité'!$BH21)^(E$389-$D$389)/1000</f>
        <v>0</v>
      </c>
      <c r="F463" s="223">
        <f>F412*'Usages mobilité'!$BG21*(1+'Usages mobilité'!$BH21)^(F$389-$D$389)/1000</f>
        <v>0</v>
      </c>
      <c r="G463" s="223">
        <f>G412*'Usages mobilité'!$BG21*(1+'Usages mobilité'!$BH21)^(G$389-$D$389)/1000</f>
        <v>0</v>
      </c>
      <c r="H463" s="223">
        <f>H412*'Usages mobilité'!$BG21*(1+'Usages mobilité'!$BH21)^(H$389-$D$389)/1000</f>
        <v>0</v>
      </c>
      <c r="I463" s="223">
        <f>I412*'Usages mobilité'!$BG21*(1+'Usages mobilité'!$BH21)^(I$389-$D$389)/1000</f>
        <v>0</v>
      </c>
      <c r="J463" s="223">
        <f>J412*'Usages mobilité'!$BG21*(1+'Usages mobilité'!$BH21)^(J$389-$D$389)/1000</f>
        <v>0</v>
      </c>
      <c r="K463" s="223">
        <f>K412*'Usages mobilité'!$BG21*(1+'Usages mobilité'!$BH21)^(K$389-$D$389)/1000</f>
        <v>0</v>
      </c>
      <c r="L463" s="223">
        <f>L412*'Usages mobilité'!$BG21*(1+'Usages mobilité'!$BH21)^(L$389-$D$389)/1000</f>
        <v>0</v>
      </c>
      <c r="M463" s="223">
        <f>M412*'Usages mobilité'!$BG21*(1+'Usages mobilité'!$BH21)^(M$389-$D$389)/1000</f>
        <v>0</v>
      </c>
      <c r="N463" s="223">
        <f>N412*'Usages mobilité'!$BG21*(1+'Usages mobilité'!$BH21)^(N$389-$D$389)/1000</f>
        <v>0</v>
      </c>
      <c r="O463" s="223">
        <f>O412*'Usages mobilité'!$BG21*(1+'Usages mobilité'!$BH21)^(O$389-$D$389)/1000</f>
        <v>0</v>
      </c>
      <c r="P463" s="223">
        <f>P412*'Usages mobilité'!$BG21*(1+'Usages mobilité'!$BH21)^(P$389-$D$389)/1000</f>
        <v>0</v>
      </c>
      <c r="Q463" s="223">
        <f>Q412*'Usages mobilité'!$BG21*(1+'Usages mobilité'!$BH21)^(Q$389-$D$389)/1000</f>
        <v>0</v>
      </c>
      <c r="R463" s="223">
        <f>R412*'Usages mobilité'!$BG21*(1+'Usages mobilité'!$BH21)^(R$389-$D$389)/1000</f>
        <v>0</v>
      </c>
    </row>
    <row r="464" spans="1:18" hidden="1" outlineLevel="2" x14ac:dyDescent="0.25">
      <c r="A464" s="222" t="str">
        <f>'Usages mobilité'!A22</f>
        <v>Usage mobilité n°19</v>
      </c>
      <c r="B464" s="222" t="s">
        <v>645</v>
      </c>
      <c r="C464" s="222"/>
      <c r="D464" s="223">
        <f>D413*'Usages mobilité'!$BG22*(1+'Usages mobilité'!$BH22)^(D$389-$D$389)/1000</f>
        <v>0</v>
      </c>
      <c r="E464" s="223">
        <f>E413*'Usages mobilité'!$BG22*(1+'Usages mobilité'!$BH22)^(E$389-$D$389)/1000</f>
        <v>0</v>
      </c>
      <c r="F464" s="223">
        <f>F413*'Usages mobilité'!$BG22*(1+'Usages mobilité'!$BH22)^(F$389-$D$389)/1000</f>
        <v>0</v>
      </c>
      <c r="G464" s="223">
        <f>G413*'Usages mobilité'!$BG22*(1+'Usages mobilité'!$BH22)^(G$389-$D$389)/1000</f>
        <v>0</v>
      </c>
      <c r="H464" s="223">
        <f>H413*'Usages mobilité'!$BG22*(1+'Usages mobilité'!$BH22)^(H$389-$D$389)/1000</f>
        <v>0</v>
      </c>
      <c r="I464" s="223">
        <f>I413*'Usages mobilité'!$BG22*(1+'Usages mobilité'!$BH22)^(I$389-$D$389)/1000</f>
        <v>0</v>
      </c>
      <c r="J464" s="223">
        <f>J413*'Usages mobilité'!$BG22*(1+'Usages mobilité'!$BH22)^(J$389-$D$389)/1000</f>
        <v>0</v>
      </c>
      <c r="K464" s="223">
        <f>K413*'Usages mobilité'!$BG22*(1+'Usages mobilité'!$BH22)^(K$389-$D$389)/1000</f>
        <v>0</v>
      </c>
      <c r="L464" s="223">
        <f>L413*'Usages mobilité'!$BG22*(1+'Usages mobilité'!$BH22)^(L$389-$D$389)/1000</f>
        <v>0</v>
      </c>
      <c r="M464" s="223">
        <f>M413*'Usages mobilité'!$BG22*(1+'Usages mobilité'!$BH22)^(M$389-$D$389)/1000</f>
        <v>0</v>
      </c>
      <c r="N464" s="223">
        <f>N413*'Usages mobilité'!$BG22*(1+'Usages mobilité'!$BH22)^(N$389-$D$389)/1000</f>
        <v>0</v>
      </c>
      <c r="O464" s="223">
        <f>O413*'Usages mobilité'!$BG22*(1+'Usages mobilité'!$BH22)^(O$389-$D$389)/1000</f>
        <v>0</v>
      </c>
      <c r="P464" s="223">
        <f>P413*'Usages mobilité'!$BG22*(1+'Usages mobilité'!$BH22)^(P$389-$D$389)/1000</f>
        <v>0</v>
      </c>
      <c r="Q464" s="223">
        <f>Q413*'Usages mobilité'!$BG22*(1+'Usages mobilité'!$BH22)^(Q$389-$D$389)/1000</f>
        <v>0</v>
      </c>
      <c r="R464" s="223">
        <f>R413*'Usages mobilité'!$BG22*(1+'Usages mobilité'!$BH22)^(R$389-$D$389)/1000</f>
        <v>0</v>
      </c>
    </row>
    <row r="465" spans="1:18" hidden="1" outlineLevel="2" x14ac:dyDescent="0.25">
      <c r="A465" s="222" t="str">
        <f>'Usages mobilité'!A23</f>
        <v>Usage mobilité n°20</v>
      </c>
      <c r="B465" s="222" t="s">
        <v>645</v>
      </c>
      <c r="C465" s="222"/>
      <c r="D465" s="223">
        <f>D414*'Usages mobilité'!$BG23*(1+'Usages mobilité'!$BH23)^(D$389-$D$389)/1000</f>
        <v>0</v>
      </c>
      <c r="E465" s="223">
        <f>E414*'Usages mobilité'!$BG23*(1+'Usages mobilité'!$BH23)^(E$389-$D$389)/1000</f>
        <v>0</v>
      </c>
      <c r="F465" s="223">
        <f>F414*'Usages mobilité'!$BG23*(1+'Usages mobilité'!$BH23)^(F$389-$D$389)/1000</f>
        <v>0</v>
      </c>
      <c r="G465" s="223">
        <f>G414*'Usages mobilité'!$BG23*(1+'Usages mobilité'!$BH23)^(G$389-$D$389)/1000</f>
        <v>0</v>
      </c>
      <c r="H465" s="223">
        <f>H414*'Usages mobilité'!$BG23*(1+'Usages mobilité'!$BH23)^(H$389-$D$389)/1000</f>
        <v>0</v>
      </c>
      <c r="I465" s="223">
        <f>I414*'Usages mobilité'!$BG23*(1+'Usages mobilité'!$BH23)^(I$389-$D$389)/1000</f>
        <v>0</v>
      </c>
      <c r="J465" s="223">
        <f>J414*'Usages mobilité'!$BG23*(1+'Usages mobilité'!$BH23)^(J$389-$D$389)/1000</f>
        <v>0</v>
      </c>
      <c r="K465" s="223">
        <f>K414*'Usages mobilité'!$BG23*(1+'Usages mobilité'!$BH23)^(K$389-$D$389)/1000</f>
        <v>0</v>
      </c>
      <c r="L465" s="223">
        <f>L414*'Usages mobilité'!$BG23*(1+'Usages mobilité'!$BH23)^(L$389-$D$389)/1000</f>
        <v>0</v>
      </c>
      <c r="M465" s="223">
        <f>M414*'Usages mobilité'!$BG23*(1+'Usages mobilité'!$BH23)^(M$389-$D$389)/1000</f>
        <v>0</v>
      </c>
      <c r="N465" s="223">
        <f>N414*'Usages mobilité'!$BG23*(1+'Usages mobilité'!$BH23)^(N$389-$D$389)/1000</f>
        <v>0</v>
      </c>
      <c r="O465" s="223">
        <f>O414*'Usages mobilité'!$BG23*(1+'Usages mobilité'!$BH23)^(O$389-$D$389)/1000</f>
        <v>0</v>
      </c>
      <c r="P465" s="223">
        <f>P414*'Usages mobilité'!$BG23*(1+'Usages mobilité'!$BH23)^(P$389-$D$389)/1000</f>
        <v>0</v>
      </c>
      <c r="Q465" s="223">
        <f>Q414*'Usages mobilité'!$BG23*(1+'Usages mobilité'!$BH23)^(Q$389-$D$389)/1000</f>
        <v>0</v>
      </c>
      <c r="R465" s="223">
        <f>R414*'Usages mobilité'!$BG23*(1+'Usages mobilité'!$BH23)^(R$389-$D$389)/1000</f>
        <v>0</v>
      </c>
    </row>
    <row r="466" spans="1:18" hidden="1" outlineLevel="2" x14ac:dyDescent="0.25">
      <c r="A466" s="222" t="str">
        <f>'Usages mobilité'!A24</f>
        <v>Usage mobilité n°21</v>
      </c>
      <c r="B466" s="222" t="s">
        <v>645</v>
      </c>
      <c r="C466" s="222"/>
      <c r="D466" s="223">
        <f>D415*'Usages mobilité'!$BG24*(1+'Usages mobilité'!$BH24)^(D$389-$D$389)/1000</f>
        <v>0</v>
      </c>
      <c r="E466" s="223">
        <f>E415*'Usages mobilité'!$BG24*(1+'Usages mobilité'!$BH24)^(E$389-$D$389)/1000</f>
        <v>0</v>
      </c>
      <c r="F466" s="223">
        <f>F415*'Usages mobilité'!$BG24*(1+'Usages mobilité'!$BH24)^(F$389-$D$389)/1000</f>
        <v>0</v>
      </c>
      <c r="G466" s="223">
        <f>G415*'Usages mobilité'!$BG24*(1+'Usages mobilité'!$BH24)^(G$389-$D$389)/1000</f>
        <v>0</v>
      </c>
      <c r="H466" s="223">
        <f>H415*'Usages mobilité'!$BG24*(1+'Usages mobilité'!$BH24)^(H$389-$D$389)/1000</f>
        <v>0</v>
      </c>
      <c r="I466" s="223">
        <f>I415*'Usages mobilité'!$BG24*(1+'Usages mobilité'!$BH24)^(I$389-$D$389)/1000</f>
        <v>0</v>
      </c>
      <c r="J466" s="223">
        <f>J415*'Usages mobilité'!$BG24*(1+'Usages mobilité'!$BH24)^(J$389-$D$389)/1000</f>
        <v>0</v>
      </c>
      <c r="K466" s="223">
        <f>K415*'Usages mobilité'!$BG24*(1+'Usages mobilité'!$BH24)^(K$389-$D$389)/1000</f>
        <v>0</v>
      </c>
      <c r="L466" s="223">
        <f>L415*'Usages mobilité'!$BG24*(1+'Usages mobilité'!$BH24)^(L$389-$D$389)/1000</f>
        <v>0</v>
      </c>
      <c r="M466" s="223">
        <f>M415*'Usages mobilité'!$BG24*(1+'Usages mobilité'!$BH24)^(M$389-$D$389)/1000</f>
        <v>0</v>
      </c>
      <c r="N466" s="223">
        <f>N415*'Usages mobilité'!$BG24*(1+'Usages mobilité'!$BH24)^(N$389-$D$389)/1000</f>
        <v>0</v>
      </c>
      <c r="O466" s="223">
        <f>O415*'Usages mobilité'!$BG24*(1+'Usages mobilité'!$BH24)^(O$389-$D$389)/1000</f>
        <v>0</v>
      </c>
      <c r="P466" s="223">
        <f>P415*'Usages mobilité'!$BG24*(1+'Usages mobilité'!$BH24)^(P$389-$D$389)/1000</f>
        <v>0</v>
      </c>
      <c r="Q466" s="223">
        <f>Q415*'Usages mobilité'!$BG24*(1+'Usages mobilité'!$BH24)^(Q$389-$D$389)/1000</f>
        <v>0</v>
      </c>
      <c r="R466" s="223">
        <f>R415*'Usages mobilité'!$BG24*(1+'Usages mobilité'!$BH24)^(R$389-$D$389)/1000</f>
        <v>0</v>
      </c>
    </row>
    <row r="467" spans="1:18" hidden="1" outlineLevel="2" x14ac:dyDescent="0.25">
      <c r="A467" s="222" t="str">
        <f>'Usages mobilité'!A25</f>
        <v>Usage mobilité n°22</v>
      </c>
      <c r="B467" s="222" t="s">
        <v>645</v>
      </c>
      <c r="C467" s="222"/>
      <c r="D467" s="223">
        <f>D416*'Usages mobilité'!$BG25*(1+'Usages mobilité'!$BH25)^(D$389-$D$389)/1000</f>
        <v>0</v>
      </c>
      <c r="E467" s="223">
        <f>E416*'Usages mobilité'!$BG25*(1+'Usages mobilité'!$BH25)^(E$389-$D$389)/1000</f>
        <v>0</v>
      </c>
      <c r="F467" s="223">
        <f>F416*'Usages mobilité'!$BG25*(1+'Usages mobilité'!$BH25)^(F$389-$D$389)/1000</f>
        <v>0</v>
      </c>
      <c r="G467" s="223">
        <f>G416*'Usages mobilité'!$BG25*(1+'Usages mobilité'!$BH25)^(G$389-$D$389)/1000</f>
        <v>0</v>
      </c>
      <c r="H467" s="223">
        <f>H416*'Usages mobilité'!$BG25*(1+'Usages mobilité'!$BH25)^(H$389-$D$389)/1000</f>
        <v>0</v>
      </c>
      <c r="I467" s="223">
        <f>I416*'Usages mobilité'!$BG25*(1+'Usages mobilité'!$BH25)^(I$389-$D$389)/1000</f>
        <v>0</v>
      </c>
      <c r="J467" s="223">
        <f>J416*'Usages mobilité'!$BG25*(1+'Usages mobilité'!$BH25)^(J$389-$D$389)/1000</f>
        <v>0</v>
      </c>
      <c r="K467" s="223">
        <f>K416*'Usages mobilité'!$BG25*(1+'Usages mobilité'!$BH25)^(K$389-$D$389)/1000</f>
        <v>0</v>
      </c>
      <c r="L467" s="223">
        <f>L416*'Usages mobilité'!$BG25*(1+'Usages mobilité'!$BH25)^(L$389-$D$389)/1000</f>
        <v>0</v>
      </c>
      <c r="M467" s="223">
        <f>M416*'Usages mobilité'!$BG25*(1+'Usages mobilité'!$BH25)^(M$389-$D$389)/1000</f>
        <v>0</v>
      </c>
      <c r="N467" s="223">
        <f>N416*'Usages mobilité'!$BG25*(1+'Usages mobilité'!$BH25)^(N$389-$D$389)/1000</f>
        <v>0</v>
      </c>
      <c r="O467" s="223">
        <f>O416*'Usages mobilité'!$BG25*(1+'Usages mobilité'!$BH25)^(O$389-$D$389)/1000</f>
        <v>0</v>
      </c>
      <c r="P467" s="223">
        <f>P416*'Usages mobilité'!$BG25*(1+'Usages mobilité'!$BH25)^(P$389-$D$389)/1000</f>
        <v>0</v>
      </c>
      <c r="Q467" s="223">
        <f>Q416*'Usages mobilité'!$BG25*(1+'Usages mobilité'!$BH25)^(Q$389-$D$389)/1000</f>
        <v>0</v>
      </c>
      <c r="R467" s="223">
        <f>R416*'Usages mobilité'!$BG25*(1+'Usages mobilité'!$BH25)^(R$389-$D$389)/1000</f>
        <v>0</v>
      </c>
    </row>
    <row r="468" spans="1:18" hidden="1" outlineLevel="2" x14ac:dyDescent="0.25">
      <c r="A468" s="222" t="str">
        <f>'Usages mobilité'!A26</f>
        <v>Usage mobilité n°23</v>
      </c>
      <c r="B468" s="222" t="s">
        <v>645</v>
      </c>
      <c r="C468" s="222"/>
      <c r="D468" s="223">
        <f>D417*'Usages mobilité'!$BG26*(1+'Usages mobilité'!$BH26)^(D$389-$D$389)/1000</f>
        <v>0</v>
      </c>
      <c r="E468" s="223">
        <f>E417*'Usages mobilité'!$BG26*(1+'Usages mobilité'!$BH26)^(E$389-$D$389)/1000</f>
        <v>0</v>
      </c>
      <c r="F468" s="223">
        <f>F417*'Usages mobilité'!$BG26*(1+'Usages mobilité'!$BH26)^(F$389-$D$389)/1000</f>
        <v>0</v>
      </c>
      <c r="G468" s="223">
        <f>G417*'Usages mobilité'!$BG26*(1+'Usages mobilité'!$BH26)^(G$389-$D$389)/1000</f>
        <v>0</v>
      </c>
      <c r="H468" s="223">
        <f>H417*'Usages mobilité'!$BG26*(1+'Usages mobilité'!$BH26)^(H$389-$D$389)/1000</f>
        <v>0</v>
      </c>
      <c r="I468" s="223">
        <f>I417*'Usages mobilité'!$BG26*(1+'Usages mobilité'!$BH26)^(I$389-$D$389)/1000</f>
        <v>0</v>
      </c>
      <c r="J468" s="223">
        <f>J417*'Usages mobilité'!$BG26*(1+'Usages mobilité'!$BH26)^(J$389-$D$389)/1000</f>
        <v>0</v>
      </c>
      <c r="K468" s="223">
        <f>K417*'Usages mobilité'!$BG26*(1+'Usages mobilité'!$BH26)^(K$389-$D$389)/1000</f>
        <v>0</v>
      </c>
      <c r="L468" s="223">
        <f>L417*'Usages mobilité'!$BG26*(1+'Usages mobilité'!$BH26)^(L$389-$D$389)/1000</f>
        <v>0</v>
      </c>
      <c r="M468" s="223">
        <f>M417*'Usages mobilité'!$BG26*(1+'Usages mobilité'!$BH26)^(M$389-$D$389)/1000</f>
        <v>0</v>
      </c>
      <c r="N468" s="223">
        <f>N417*'Usages mobilité'!$BG26*(1+'Usages mobilité'!$BH26)^(N$389-$D$389)/1000</f>
        <v>0</v>
      </c>
      <c r="O468" s="223">
        <f>O417*'Usages mobilité'!$BG26*(1+'Usages mobilité'!$BH26)^(O$389-$D$389)/1000</f>
        <v>0</v>
      </c>
      <c r="P468" s="223">
        <f>P417*'Usages mobilité'!$BG26*(1+'Usages mobilité'!$BH26)^(P$389-$D$389)/1000</f>
        <v>0</v>
      </c>
      <c r="Q468" s="223">
        <f>Q417*'Usages mobilité'!$BG26*(1+'Usages mobilité'!$BH26)^(Q$389-$D$389)/1000</f>
        <v>0</v>
      </c>
      <c r="R468" s="223">
        <f>R417*'Usages mobilité'!$BG26*(1+'Usages mobilité'!$BH26)^(R$389-$D$389)/1000</f>
        <v>0</v>
      </c>
    </row>
    <row r="469" spans="1:18" hidden="1" outlineLevel="2" x14ac:dyDescent="0.25">
      <c r="A469" s="222" t="str">
        <f>'Usages mobilité'!A27</f>
        <v>Usage mobilité n°24</v>
      </c>
      <c r="B469" s="222" t="s">
        <v>645</v>
      </c>
      <c r="C469" s="222"/>
      <c r="D469" s="223">
        <f>D418*'Usages mobilité'!$BG27*(1+'Usages mobilité'!$BH27)^(D$389-$D$389)/1000</f>
        <v>0</v>
      </c>
      <c r="E469" s="223">
        <f>E418*'Usages mobilité'!$BG27*(1+'Usages mobilité'!$BH27)^(E$389-$D$389)/1000</f>
        <v>0</v>
      </c>
      <c r="F469" s="223">
        <f>F418*'Usages mobilité'!$BG27*(1+'Usages mobilité'!$BH27)^(F$389-$D$389)/1000</f>
        <v>0</v>
      </c>
      <c r="G469" s="223">
        <f>G418*'Usages mobilité'!$BG27*(1+'Usages mobilité'!$BH27)^(G$389-$D$389)/1000</f>
        <v>0</v>
      </c>
      <c r="H469" s="223">
        <f>H418*'Usages mobilité'!$BG27*(1+'Usages mobilité'!$BH27)^(H$389-$D$389)/1000</f>
        <v>0</v>
      </c>
      <c r="I469" s="223">
        <f>I418*'Usages mobilité'!$BG27*(1+'Usages mobilité'!$BH27)^(I$389-$D$389)/1000</f>
        <v>0</v>
      </c>
      <c r="J469" s="223">
        <f>J418*'Usages mobilité'!$BG27*(1+'Usages mobilité'!$BH27)^(J$389-$D$389)/1000</f>
        <v>0</v>
      </c>
      <c r="K469" s="223">
        <f>K418*'Usages mobilité'!$BG27*(1+'Usages mobilité'!$BH27)^(K$389-$D$389)/1000</f>
        <v>0</v>
      </c>
      <c r="L469" s="223">
        <f>L418*'Usages mobilité'!$BG27*(1+'Usages mobilité'!$BH27)^(L$389-$D$389)/1000</f>
        <v>0</v>
      </c>
      <c r="M469" s="223">
        <f>M418*'Usages mobilité'!$BG27*(1+'Usages mobilité'!$BH27)^(M$389-$D$389)/1000</f>
        <v>0</v>
      </c>
      <c r="N469" s="223">
        <f>N418*'Usages mobilité'!$BG27*(1+'Usages mobilité'!$BH27)^(N$389-$D$389)/1000</f>
        <v>0</v>
      </c>
      <c r="O469" s="223">
        <f>O418*'Usages mobilité'!$BG27*(1+'Usages mobilité'!$BH27)^(O$389-$D$389)/1000</f>
        <v>0</v>
      </c>
      <c r="P469" s="223">
        <f>P418*'Usages mobilité'!$BG27*(1+'Usages mobilité'!$BH27)^(P$389-$D$389)/1000</f>
        <v>0</v>
      </c>
      <c r="Q469" s="223">
        <f>Q418*'Usages mobilité'!$BG27*(1+'Usages mobilité'!$BH27)^(Q$389-$D$389)/1000</f>
        <v>0</v>
      </c>
      <c r="R469" s="223">
        <f>R418*'Usages mobilité'!$BG27*(1+'Usages mobilité'!$BH27)^(R$389-$D$389)/1000</f>
        <v>0</v>
      </c>
    </row>
    <row r="470" spans="1:18" hidden="1" outlineLevel="2" x14ac:dyDescent="0.25">
      <c r="A470" s="222" t="str">
        <f>'Usages mobilité'!A28</f>
        <v>Usage mobilité n°25</v>
      </c>
      <c r="B470" s="222" t="s">
        <v>645</v>
      </c>
      <c r="C470" s="222"/>
      <c r="D470" s="223">
        <f>D419*'Usages mobilité'!$BG28*(1+'Usages mobilité'!$BH28)^(D$389-$D$389)/1000</f>
        <v>0</v>
      </c>
      <c r="E470" s="223">
        <f>E419*'Usages mobilité'!$BG28*(1+'Usages mobilité'!$BH28)^(E$389-$D$389)/1000</f>
        <v>0</v>
      </c>
      <c r="F470" s="223">
        <f>F419*'Usages mobilité'!$BG28*(1+'Usages mobilité'!$BH28)^(F$389-$D$389)/1000</f>
        <v>0</v>
      </c>
      <c r="G470" s="223">
        <f>G419*'Usages mobilité'!$BG28*(1+'Usages mobilité'!$BH28)^(G$389-$D$389)/1000</f>
        <v>0</v>
      </c>
      <c r="H470" s="223">
        <f>H419*'Usages mobilité'!$BG28*(1+'Usages mobilité'!$BH28)^(H$389-$D$389)/1000</f>
        <v>0</v>
      </c>
      <c r="I470" s="223">
        <f>I419*'Usages mobilité'!$BG28*(1+'Usages mobilité'!$BH28)^(I$389-$D$389)/1000</f>
        <v>0</v>
      </c>
      <c r="J470" s="223">
        <f>J419*'Usages mobilité'!$BG28*(1+'Usages mobilité'!$BH28)^(J$389-$D$389)/1000</f>
        <v>0</v>
      </c>
      <c r="K470" s="223">
        <f>K419*'Usages mobilité'!$BG28*(1+'Usages mobilité'!$BH28)^(K$389-$D$389)/1000</f>
        <v>0</v>
      </c>
      <c r="L470" s="223">
        <f>L419*'Usages mobilité'!$BG28*(1+'Usages mobilité'!$BH28)^(L$389-$D$389)/1000</f>
        <v>0</v>
      </c>
      <c r="M470" s="223">
        <f>M419*'Usages mobilité'!$BG28*(1+'Usages mobilité'!$BH28)^(M$389-$D$389)/1000</f>
        <v>0</v>
      </c>
      <c r="N470" s="223">
        <f>N419*'Usages mobilité'!$BG28*(1+'Usages mobilité'!$BH28)^(N$389-$D$389)/1000</f>
        <v>0</v>
      </c>
      <c r="O470" s="223">
        <f>O419*'Usages mobilité'!$BG28*(1+'Usages mobilité'!$BH28)^(O$389-$D$389)/1000</f>
        <v>0</v>
      </c>
      <c r="P470" s="223">
        <f>P419*'Usages mobilité'!$BG28*(1+'Usages mobilité'!$BH28)^(P$389-$D$389)/1000</f>
        <v>0</v>
      </c>
      <c r="Q470" s="223">
        <f>Q419*'Usages mobilité'!$BG28*(1+'Usages mobilité'!$BH28)^(Q$389-$D$389)/1000</f>
        <v>0</v>
      </c>
      <c r="R470" s="223">
        <f>R419*'Usages mobilité'!$BG28*(1+'Usages mobilité'!$BH28)^(R$389-$D$389)/1000</f>
        <v>0</v>
      </c>
    </row>
    <row r="471" spans="1:18" hidden="1" outlineLevel="2" x14ac:dyDescent="0.25">
      <c r="A471" s="222" t="str">
        <f>'Usages mobilité'!A29</f>
        <v>Usage mobilité n°26</v>
      </c>
      <c r="B471" s="222" t="s">
        <v>645</v>
      </c>
      <c r="C471" s="222"/>
      <c r="D471" s="223">
        <f>D420*'Usages mobilité'!$BG29*(1+'Usages mobilité'!$BH29)^(D$389-$D$389)/1000</f>
        <v>0</v>
      </c>
      <c r="E471" s="223">
        <f>E420*'Usages mobilité'!$BG29*(1+'Usages mobilité'!$BH29)^(E$389-$D$389)/1000</f>
        <v>0</v>
      </c>
      <c r="F471" s="223">
        <f>F420*'Usages mobilité'!$BG29*(1+'Usages mobilité'!$BH29)^(F$389-$D$389)/1000</f>
        <v>0</v>
      </c>
      <c r="G471" s="223">
        <f>G420*'Usages mobilité'!$BG29*(1+'Usages mobilité'!$BH29)^(G$389-$D$389)/1000</f>
        <v>0</v>
      </c>
      <c r="H471" s="223">
        <f>H420*'Usages mobilité'!$BG29*(1+'Usages mobilité'!$BH29)^(H$389-$D$389)/1000</f>
        <v>0</v>
      </c>
      <c r="I471" s="223">
        <f>I420*'Usages mobilité'!$BG29*(1+'Usages mobilité'!$BH29)^(I$389-$D$389)/1000</f>
        <v>0</v>
      </c>
      <c r="J471" s="223">
        <f>J420*'Usages mobilité'!$BG29*(1+'Usages mobilité'!$BH29)^(J$389-$D$389)/1000</f>
        <v>0</v>
      </c>
      <c r="K471" s="223">
        <f>K420*'Usages mobilité'!$BG29*(1+'Usages mobilité'!$BH29)^(K$389-$D$389)/1000</f>
        <v>0</v>
      </c>
      <c r="L471" s="223">
        <f>L420*'Usages mobilité'!$BG29*(1+'Usages mobilité'!$BH29)^(L$389-$D$389)/1000</f>
        <v>0</v>
      </c>
      <c r="M471" s="223">
        <f>M420*'Usages mobilité'!$BG29*(1+'Usages mobilité'!$BH29)^(M$389-$D$389)/1000</f>
        <v>0</v>
      </c>
      <c r="N471" s="223">
        <f>N420*'Usages mobilité'!$BG29*(1+'Usages mobilité'!$BH29)^(N$389-$D$389)/1000</f>
        <v>0</v>
      </c>
      <c r="O471" s="223">
        <f>O420*'Usages mobilité'!$BG29*(1+'Usages mobilité'!$BH29)^(O$389-$D$389)/1000</f>
        <v>0</v>
      </c>
      <c r="P471" s="223">
        <f>P420*'Usages mobilité'!$BG29*(1+'Usages mobilité'!$BH29)^(P$389-$D$389)/1000</f>
        <v>0</v>
      </c>
      <c r="Q471" s="223">
        <f>Q420*'Usages mobilité'!$BG29*(1+'Usages mobilité'!$BH29)^(Q$389-$D$389)/1000</f>
        <v>0</v>
      </c>
      <c r="R471" s="223">
        <f>R420*'Usages mobilité'!$BG29*(1+'Usages mobilité'!$BH29)^(R$389-$D$389)/1000</f>
        <v>0</v>
      </c>
    </row>
    <row r="472" spans="1:18" hidden="1" outlineLevel="2" x14ac:dyDescent="0.25">
      <c r="A472" s="222" t="str">
        <f>'Usages mobilité'!A30</f>
        <v>Usage mobilité n°27</v>
      </c>
      <c r="B472" s="222" t="s">
        <v>645</v>
      </c>
      <c r="C472" s="222"/>
      <c r="D472" s="223">
        <f>D421*'Usages mobilité'!$BG30*(1+'Usages mobilité'!$BH30)^(D$389-$D$389)/1000</f>
        <v>0</v>
      </c>
      <c r="E472" s="223">
        <f>E421*'Usages mobilité'!$BG30*(1+'Usages mobilité'!$BH30)^(E$389-$D$389)/1000</f>
        <v>0</v>
      </c>
      <c r="F472" s="223">
        <f>F421*'Usages mobilité'!$BG30*(1+'Usages mobilité'!$BH30)^(F$389-$D$389)/1000</f>
        <v>0</v>
      </c>
      <c r="G472" s="223">
        <f>G421*'Usages mobilité'!$BG30*(1+'Usages mobilité'!$BH30)^(G$389-$D$389)/1000</f>
        <v>0</v>
      </c>
      <c r="H472" s="223">
        <f>H421*'Usages mobilité'!$BG30*(1+'Usages mobilité'!$BH30)^(H$389-$D$389)/1000</f>
        <v>0</v>
      </c>
      <c r="I472" s="223">
        <f>I421*'Usages mobilité'!$BG30*(1+'Usages mobilité'!$BH30)^(I$389-$D$389)/1000</f>
        <v>0</v>
      </c>
      <c r="J472" s="223">
        <f>J421*'Usages mobilité'!$BG30*(1+'Usages mobilité'!$BH30)^(J$389-$D$389)/1000</f>
        <v>0</v>
      </c>
      <c r="K472" s="223">
        <f>K421*'Usages mobilité'!$BG30*(1+'Usages mobilité'!$BH30)^(K$389-$D$389)/1000</f>
        <v>0</v>
      </c>
      <c r="L472" s="223">
        <f>L421*'Usages mobilité'!$BG30*(1+'Usages mobilité'!$BH30)^(L$389-$D$389)/1000</f>
        <v>0</v>
      </c>
      <c r="M472" s="223">
        <f>M421*'Usages mobilité'!$BG30*(1+'Usages mobilité'!$BH30)^(M$389-$D$389)/1000</f>
        <v>0</v>
      </c>
      <c r="N472" s="223">
        <f>N421*'Usages mobilité'!$BG30*(1+'Usages mobilité'!$BH30)^(N$389-$D$389)/1000</f>
        <v>0</v>
      </c>
      <c r="O472" s="223">
        <f>O421*'Usages mobilité'!$BG30*(1+'Usages mobilité'!$BH30)^(O$389-$D$389)/1000</f>
        <v>0</v>
      </c>
      <c r="P472" s="223">
        <f>P421*'Usages mobilité'!$BG30*(1+'Usages mobilité'!$BH30)^(P$389-$D$389)/1000</f>
        <v>0</v>
      </c>
      <c r="Q472" s="223">
        <f>Q421*'Usages mobilité'!$BG30*(1+'Usages mobilité'!$BH30)^(Q$389-$D$389)/1000</f>
        <v>0</v>
      </c>
      <c r="R472" s="223">
        <f>R421*'Usages mobilité'!$BG30*(1+'Usages mobilité'!$BH30)^(R$389-$D$389)/1000</f>
        <v>0</v>
      </c>
    </row>
    <row r="473" spans="1:18" hidden="1" outlineLevel="2" x14ac:dyDescent="0.25">
      <c r="A473" s="222" t="str">
        <f>'Usages mobilité'!A31</f>
        <v>Usage mobilité n°28</v>
      </c>
      <c r="B473" s="222" t="s">
        <v>645</v>
      </c>
      <c r="C473" s="222"/>
      <c r="D473" s="223">
        <f>D422*'Usages mobilité'!$BG31*(1+'Usages mobilité'!$BH31)^(D$389-$D$389)/1000</f>
        <v>0</v>
      </c>
      <c r="E473" s="223">
        <f>E422*'Usages mobilité'!$BG31*(1+'Usages mobilité'!$BH31)^(E$389-$D$389)/1000</f>
        <v>0</v>
      </c>
      <c r="F473" s="223">
        <f>F422*'Usages mobilité'!$BG31*(1+'Usages mobilité'!$BH31)^(F$389-$D$389)/1000</f>
        <v>0</v>
      </c>
      <c r="G473" s="223">
        <f>G422*'Usages mobilité'!$BG31*(1+'Usages mobilité'!$BH31)^(G$389-$D$389)/1000</f>
        <v>0</v>
      </c>
      <c r="H473" s="223">
        <f>H422*'Usages mobilité'!$BG31*(1+'Usages mobilité'!$BH31)^(H$389-$D$389)/1000</f>
        <v>0</v>
      </c>
      <c r="I473" s="223">
        <f>I422*'Usages mobilité'!$BG31*(1+'Usages mobilité'!$BH31)^(I$389-$D$389)/1000</f>
        <v>0</v>
      </c>
      <c r="J473" s="223">
        <f>J422*'Usages mobilité'!$BG31*(1+'Usages mobilité'!$BH31)^(J$389-$D$389)/1000</f>
        <v>0</v>
      </c>
      <c r="K473" s="223">
        <f>K422*'Usages mobilité'!$BG31*(1+'Usages mobilité'!$BH31)^(K$389-$D$389)/1000</f>
        <v>0</v>
      </c>
      <c r="L473" s="223">
        <f>L422*'Usages mobilité'!$BG31*(1+'Usages mobilité'!$BH31)^(L$389-$D$389)/1000</f>
        <v>0</v>
      </c>
      <c r="M473" s="223">
        <f>M422*'Usages mobilité'!$BG31*(1+'Usages mobilité'!$BH31)^(M$389-$D$389)/1000</f>
        <v>0</v>
      </c>
      <c r="N473" s="223">
        <f>N422*'Usages mobilité'!$BG31*(1+'Usages mobilité'!$BH31)^(N$389-$D$389)/1000</f>
        <v>0</v>
      </c>
      <c r="O473" s="223">
        <f>O422*'Usages mobilité'!$BG31*(1+'Usages mobilité'!$BH31)^(O$389-$D$389)/1000</f>
        <v>0</v>
      </c>
      <c r="P473" s="223">
        <f>P422*'Usages mobilité'!$BG31*(1+'Usages mobilité'!$BH31)^(P$389-$D$389)/1000</f>
        <v>0</v>
      </c>
      <c r="Q473" s="223">
        <f>Q422*'Usages mobilité'!$BG31*(1+'Usages mobilité'!$BH31)^(Q$389-$D$389)/1000</f>
        <v>0</v>
      </c>
      <c r="R473" s="223">
        <f>R422*'Usages mobilité'!$BG31*(1+'Usages mobilité'!$BH31)^(R$389-$D$389)/1000</f>
        <v>0</v>
      </c>
    </row>
    <row r="474" spans="1:18" hidden="1" outlineLevel="2" x14ac:dyDescent="0.25">
      <c r="A474" s="222" t="str">
        <f>'Usages mobilité'!A32</f>
        <v>Usage mobilité n°29</v>
      </c>
      <c r="B474" s="222" t="s">
        <v>645</v>
      </c>
      <c r="C474" s="222"/>
      <c r="D474" s="223">
        <f>D423*'Usages mobilité'!$BG32*(1+'Usages mobilité'!$BH32)^(D$389-$D$389)/1000</f>
        <v>0</v>
      </c>
      <c r="E474" s="223">
        <f>E423*'Usages mobilité'!$BG32*(1+'Usages mobilité'!$BH32)^(E$389-$D$389)/1000</f>
        <v>0</v>
      </c>
      <c r="F474" s="223">
        <f>F423*'Usages mobilité'!$BG32*(1+'Usages mobilité'!$BH32)^(F$389-$D$389)/1000</f>
        <v>0</v>
      </c>
      <c r="G474" s="223">
        <f>G423*'Usages mobilité'!$BG32*(1+'Usages mobilité'!$BH32)^(G$389-$D$389)/1000</f>
        <v>0</v>
      </c>
      <c r="H474" s="223">
        <f>H423*'Usages mobilité'!$BG32*(1+'Usages mobilité'!$BH32)^(H$389-$D$389)/1000</f>
        <v>0</v>
      </c>
      <c r="I474" s="223">
        <f>I423*'Usages mobilité'!$BG32*(1+'Usages mobilité'!$BH32)^(I$389-$D$389)/1000</f>
        <v>0</v>
      </c>
      <c r="J474" s="223">
        <f>J423*'Usages mobilité'!$BG32*(1+'Usages mobilité'!$BH32)^(J$389-$D$389)/1000</f>
        <v>0</v>
      </c>
      <c r="K474" s="223">
        <f>K423*'Usages mobilité'!$BG32*(1+'Usages mobilité'!$BH32)^(K$389-$D$389)/1000</f>
        <v>0</v>
      </c>
      <c r="L474" s="223">
        <f>L423*'Usages mobilité'!$BG32*(1+'Usages mobilité'!$BH32)^(L$389-$D$389)/1000</f>
        <v>0</v>
      </c>
      <c r="M474" s="223">
        <f>M423*'Usages mobilité'!$BG32*(1+'Usages mobilité'!$BH32)^(M$389-$D$389)/1000</f>
        <v>0</v>
      </c>
      <c r="N474" s="223">
        <f>N423*'Usages mobilité'!$BG32*(1+'Usages mobilité'!$BH32)^(N$389-$D$389)/1000</f>
        <v>0</v>
      </c>
      <c r="O474" s="223">
        <f>O423*'Usages mobilité'!$BG32*(1+'Usages mobilité'!$BH32)^(O$389-$D$389)/1000</f>
        <v>0</v>
      </c>
      <c r="P474" s="223">
        <f>P423*'Usages mobilité'!$BG32*(1+'Usages mobilité'!$BH32)^(P$389-$D$389)/1000</f>
        <v>0</v>
      </c>
      <c r="Q474" s="223">
        <f>Q423*'Usages mobilité'!$BG32*(1+'Usages mobilité'!$BH32)^(Q$389-$D$389)/1000</f>
        <v>0</v>
      </c>
      <c r="R474" s="223">
        <f>R423*'Usages mobilité'!$BG32*(1+'Usages mobilité'!$BH32)^(R$389-$D$389)/1000</f>
        <v>0</v>
      </c>
    </row>
    <row r="475" spans="1:18" hidden="1" outlineLevel="2" x14ac:dyDescent="0.25">
      <c r="A475" s="222" t="str">
        <f>'Usages mobilité'!A33</f>
        <v>Usage mobilité n°30</v>
      </c>
      <c r="B475" s="222" t="s">
        <v>645</v>
      </c>
      <c r="C475" s="222"/>
      <c r="D475" s="223">
        <f>D424*'Usages mobilité'!$BG33*(1+'Usages mobilité'!$BH33)^(D$389-$D$389)/1000</f>
        <v>0</v>
      </c>
      <c r="E475" s="223">
        <f>E424*'Usages mobilité'!$BG33*(1+'Usages mobilité'!$BH33)^(E$389-$D$389)/1000</f>
        <v>0</v>
      </c>
      <c r="F475" s="223">
        <f>F424*'Usages mobilité'!$BG33*(1+'Usages mobilité'!$BH33)^(F$389-$D$389)/1000</f>
        <v>0</v>
      </c>
      <c r="G475" s="223">
        <f>G424*'Usages mobilité'!$BG33*(1+'Usages mobilité'!$BH33)^(G$389-$D$389)/1000</f>
        <v>0</v>
      </c>
      <c r="H475" s="223">
        <f>H424*'Usages mobilité'!$BG33*(1+'Usages mobilité'!$BH33)^(H$389-$D$389)/1000</f>
        <v>0</v>
      </c>
      <c r="I475" s="223">
        <f>I424*'Usages mobilité'!$BG33*(1+'Usages mobilité'!$BH33)^(I$389-$D$389)/1000</f>
        <v>0</v>
      </c>
      <c r="J475" s="223">
        <f>J424*'Usages mobilité'!$BG33*(1+'Usages mobilité'!$BH33)^(J$389-$D$389)/1000</f>
        <v>0</v>
      </c>
      <c r="K475" s="223">
        <f>K424*'Usages mobilité'!$BG33*(1+'Usages mobilité'!$BH33)^(K$389-$D$389)/1000</f>
        <v>0</v>
      </c>
      <c r="L475" s="223">
        <f>L424*'Usages mobilité'!$BG33*(1+'Usages mobilité'!$BH33)^(L$389-$D$389)/1000</f>
        <v>0</v>
      </c>
      <c r="M475" s="223">
        <f>M424*'Usages mobilité'!$BG33*(1+'Usages mobilité'!$BH33)^(M$389-$D$389)/1000</f>
        <v>0</v>
      </c>
      <c r="N475" s="223">
        <f>N424*'Usages mobilité'!$BG33*(1+'Usages mobilité'!$BH33)^(N$389-$D$389)/1000</f>
        <v>0</v>
      </c>
      <c r="O475" s="223">
        <f>O424*'Usages mobilité'!$BG33*(1+'Usages mobilité'!$BH33)^(O$389-$D$389)/1000</f>
        <v>0</v>
      </c>
      <c r="P475" s="223">
        <f>P424*'Usages mobilité'!$BG33*(1+'Usages mobilité'!$BH33)^(P$389-$D$389)/1000</f>
        <v>0</v>
      </c>
      <c r="Q475" s="223">
        <f>Q424*'Usages mobilité'!$BG33*(1+'Usages mobilité'!$BH33)^(Q$389-$D$389)/1000</f>
        <v>0</v>
      </c>
      <c r="R475" s="223">
        <f>R424*'Usages mobilité'!$BG33*(1+'Usages mobilité'!$BH33)^(R$389-$D$389)/1000</f>
        <v>0</v>
      </c>
    </row>
    <row r="476" spans="1:18" hidden="1" outlineLevel="2" x14ac:dyDescent="0.25">
      <c r="A476" s="222" t="str">
        <f>'Usages mobilité'!A34</f>
        <v>Usage mobilité n°31</v>
      </c>
      <c r="B476" s="222" t="s">
        <v>645</v>
      </c>
      <c r="C476" s="222"/>
      <c r="D476" s="223">
        <f>D425*'Usages mobilité'!$BG34*(1+'Usages mobilité'!$BH34)^(D$389-$D$389)/1000</f>
        <v>0</v>
      </c>
      <c r="E476" s="223">
        <f>E425*'Usages mobilité'!$BG34*(1+'Usages mobilité'!$BH34)^(E$389-$D$389)/1000</f>
        <v>0</v>
      </c>
      <c r="F476" s="223">
        <f>F425*'Usages mobilité'!$BG34*(1+'Usages mobilité'!$BH34)^(F$389-$D$389)/1000</f>
        <v>0</v>
      </c>
      <c r="G476" s="223">
        <f>G425*'Usages mobilité'!$BG34*(1+'Usages mobilité'!$BH34)^(G$389-$D$389)/1000</f>
        <v>0</v>
      </c>
      <c r="H476" s="223">
        <f>H425*'Usages mobilité'!$BG34*(1+'Usages mobilité'!$BH34)^(H$389-$D$389)/1000</f>
        <v>0</v>
      </c>
      <c r="I476" s="223">
        <f>I425*'Usages mobilité'!$BG34*(1+'Usages mobilité'!$BH34)^(I$389-$D$389)/1000</f>
        <v>0</v>
      </c>
      <c r="J476" s="223">
        <f>J425*'Usages mobilité'!$BG34*(1+'Usages mobilité'!$BH34)^(J$389-$D$389)/1000</f>
        <v>0</v>
      </c>
      <c r="K476" s="223">
        <f>K425*'Usages mobilité'!$BG34*(1+'Usages mobilité'!$BH34)^(K$389-$D$389)/1000</f>
        <v>0</v>
      </c>
      <c r="L476" s="223">
        <f>L425*'Usages mobilité'!$BG34*(1+'Usages mobilité'!$BH34)^(L$389-$D$389)/1000</f>
        <v>0</v>
      </c>
      <c r="M476" s="223">
        <f>M425*'Usages mobilité'!$BG34*(1+'Usages mobilité'!$BH34)^(M$389-$D$389)/1000</f>
        <v>0</v>
      </c>
      <c r="N476" s="223">
        <f>N425*'Usages mobilité'!$BG34*(1+'Usages mobilité'!$BH34)^(N$389-$D$389)/1000</f>
        <v>0</v>
      </c>
      <c r="O476" s="223">
        <f>O425*'Usages mobilité'!$BG34*(1+'Usages mobilité'!$BH34)^(O$389-$D$389)/1000</f>
        <v>0</v>
      </c>
      <c r="P476" s="223">
        <f>P425*'Usages mobilité'!$BG34*(1+'Usages mobilité'!$BH34)^(P$389-$D$389)/1000</f>
        <v>0</v>
      </c>
      <c r="Q476" s="223">
        <f>Q425*'Usages mobilité'!$BG34*(1+'Usages mobilité'!$BH34)^(Q$389-$D$389)/1000</f>
        <v>0</v>
      </c>
      <c r="R476" s="223">
        <f>R425*'Usages mobilité'!$BG34*(1+'Usages mobilité'!$BH34)^(R$389-$D$389)/1000</f>
        <v>0</v>
      </c>
    </row>
    <row r="477" spans="1:18" hidden="1" outlineLevel="2" x14ac:dyDescent="0.25">
      <c r="A477" s="222" t="str">
        <f>'Usages mobilité'!A35</f>
        <v>Usage mobilité n°32</v>
      </c>
      <c r="B477" s="222" t="s">
        <v>645</v>
      </c>
      <c r="C477" s="222"/>
      <c r="D477" s="223">
        <f>D426*'Usages mobilité'!$BG35*(1+'Usages mobilité'!$BH35)^(D$389-$D$389)/1000</f>
        <v>0</v>
      </c>
      <c r="E477" s="223">
        <f>E426*'Usages mobilité'!$BG35*(1+'Usages mobilité'!$BH35)^(E$389-$D$389)/1000</f>
        <v>0</v>
      </c>
      <c r="F477" s="223">
        <f>F426*'Usages mobilité'!$BG35*(1+'Usages mobilité'!$BH35)^(F$389-$D$389)/1000</f>
        <v>0</v>
      </c>
      <c r="G477" s="223">
        <f>G426*'Usages mobilité'!$BG35*(1+'Usages mobilité'!$BH35)^(G$389-$D$389)/1000</f>
        <v>0</v>
      </c>
      <c r="H477" s="223">
        <f>H426*'Usages mobilité'!$BG35*(1+'Usages mobilité'!$BH35)^(H$389-$D$389)/1000</f>
        <v>0</v>
      </c>
      <c r="I477" s="223">
        <f>I426*'Usages mobilité'!$BG35*(1+'Usages mobilité'!$BH35)^(I$389-$D$389)/1000</f>
        <v>0</v>
      </c>
      <c r="J477" s="223">
        <f>J426*'Usages mobilité'!$BG35*(1+'Usages mobilité'!$BH35)^(J$389-$D$389)/1000</f>
        <v>0</v>
      </c>
      <c r="K477" s="223">
        <f>K426*'Usages mobilité'!$BG35*(1+'Usages mobilité'!$BH35)^(K$389-$D$389)/1000</f>
        <v>0</v>
      </c>
      <c r="L477" s="223">
        <f>L426*'Usages mobilité'!$BG35*(1+'Usages mobilité'!$BH35)^(L$389-$D$389)/1000</f>
        <v>0</v>
      </c>
      <c r="M477" s="223">
        <f>M426*'Usages mobilité'!$BG35*(1+'Usages mobilité'!$BH35)^(M$389-$D$389)/1000</f>
        <v>0</v>
      </c>
      <c r="N477" s="223">
        <f>N426*'Usages mobilité'!$BG35*(1+'Usages mobilité'!$BH35)^(N$389-$D$389)/1000</f>
        <v>0</v>
      </c>
      <c r="O477" s="223">
        <f>O426*'Usages mobilité'!$BG35*(1+'Usages mobilité'!$BH35)^(O$389-$D$389)/1000</f>
        <v>0</v>
      </c>
      <c r="P477" s="223">
        <f>P426*'Usages mobilité'!$BG35*(1+'Usages mobilité'!$BH35)^(P$389-$D$389)/1000</f>
        <v>0</v>
      </c>
      <c r="Q477" s="223">
        <f>Q426*'Usages mobilité'!$BG35*(1+'Usages mobilité'!$BH35)^(Q$389-$D$389)/1000</f>
        <v>0</v>
      </c>
      <c r="R477" s="223">
        <f>R426*'Usages mobilité'!$BG35*(1+'Usages mobilité'!$BH35)^(R$389-$D$389)/1000</f>
        <v>0</v>
      </c>
    </row>
    <row r="478" spans="1:18" hidden="1" outlineLevel="2" x14ac:dyDescent="0.25">
      <c r="A478" s="222" t="str">
        <f>'Usages mobilité'!A36</f>
        <v>Usage mobilité n°33</v>
      </c>
      <c r="B478" s="222" t="s">
        <v>645</v>
      </c>
      <c r="C478" s="222"/>
      <c r="D478" s="223">
        <f>D427*'Usages mobilité'!$BG36*(1+'Usages mobilité'!$BH36)^(D$389-$D$389)/1000</f>
        <v>0</v>
      </c>
      <c r="E478" s="223">
        <f>E427*'Usages mobilité'!$BG36*(1+'Usages mobilité'!$BH36)^(E$389-$D$389)/1000</f>
        <v>0</v>
      </c>
      <c r="F478" s="223">
        <f>F427*'Usages mobilité'!$BG36*(1+'Usages mobilité'!$BH36)^(F$389-$D$389)/1000</f>
        <v>0</v>
      </c>
      <c r="G478" s="223">
        <f>G427*'Usages mobilité'!$BG36*(1+'Usages mobilité'!$BH36)^(G$389-$D$389)/1000</f>
        <v>0</v>
      </c>
      <c r="H478" s="223">
        <f>H427*'Usages mobilité'!$BG36*(1+'Usages mobilité'!$BH36)^(H$389-$D$389)/1000</f>
        <v>0</v>
      </c>
      <c r="I478" s="223">
        <f>I427*'Usages mobilité'!$BG36*(1+'Usages mobilité'!$BH36)^(I$389-$D$389)/1000</f>
        <v>0</v>
      </c>
      <c r="J478" s="223">
        <f>J427*'Usages mobilité'!$BG36*(1+'Usages mobilité'!$BH36)^(J$389-$D$389)/1000</f>
        <v>0</v>
      </c>
      <c r="K478" s="223">
        <f>K427*'Usages mobilité'!$BG36*(1+'Usages mobilité'!$BH36)^(K$389-$D$389)/1000</f>
        <v>0</v>
      </c>
      <c r="L478" s="223">
        <f>L427*'Usages mobilité'!$BG36*(1+'Usages mobilité'!$BH36)^(L$389-$D$389)/1000</f>
        <v>0</v>
      </c>
      <c r="M478" s="223">
        <f>M427*'Usages mobilité'!$BG36*(1+'Usages mobilité'!$BH36)^(M$389-$D$389)/1000</f>
        <v>0</v>
      </c>
      <c r="N478" s="223">
        <f>N427*'Usages mobilité'!$BG36*(1+'Usages mobilité'!$BH36)^(N$389-$D$389)/1000</f>
        <v>0</v>
      </c>
      <c r="O478" s="223">
        <f>O427*'Usages mobilité'!$BG36*(1+'Usages mobilité'!$BH36)^(O$389-$D$389)/1000</f>
        <v>0</v>
      </c>
      <c r="P478" s="223">
        <f>P427*'Usages mobilité'!$BG36*(1+'Usages mobilité'!$BH36)^(P$389-$D$389)/1000</f>
        <v>0</v>
      </c>
      <c r="Q478" s="223">
        <f>Q427*'Usages mobilité'!$BG36*(1+'Usages mobilité'!$BH36)^(Q$389-$D$389)/1000</f>
        <v>0</v>
      </c>
      <c r="R478" s="223">
        <f>R427*'Usages mobilité'!$BG36*(1+'Usages mobilité'!$BH36)^(R$389-$D$389)/1000</f>
        <v>0</v>
      </c>
    </row>
    <row r="479" spans="1:18" hidden="1" outlineLevel="2" x14ac:dyDescent="0.25">
      <c r="A479" s="222" t="str">
        <f>'Usages mobilité'!A37</f>
        <v>Usage mobilité n°34</v>
      </c>
      <c r="B479" s="222" t="s">
        <v>645</v>
      </c>
      <c r="C479" s="222"/>
      <c r="D479" s="223">
        <f>D428*'Usages mobilité'!$BG37*(1+'Usages mobilité'!$BH37)^(D$389-$D$389)/1000</f>
        <v>0</v>
      </c>
      <c r="E479" s="223">
        <f>E428*'Usages mobilité'!$BG37*(1+'Usages mobilité'!$BH37)^(E$389-$D$389)/1000</f>
        <v>0</v>
      </c>
      <c r="F479" s="223">
        <f>F428*'Usages mobilité'!$BG37*(1+'Usages mobilité'!$BH37)^(F$389-$D$389)/1000</f>
        <v>0</v>
      </c>
      <c r="G479" s="223">
        <f>G428*'Usages mobilité'!$BG37*(1+'Usages mobilité'!$BH37)^(G$389-$D$389)/1000</f>
        <v>0</v>
      </c>
      <c r="H479" s="223">
        <f>H428*'Usages mobilité'!$BG37*(1+'Usages mobilité'!$BH37)^(H$389-$D$389)/1000</f>
        <v>0</v>
      </c>
      <c r="I479" s="223">
        <f>I428*'Usages mobilité'!$BG37*(1+'Usages mobilité'!$BH37)^(I$389-$D$389)/1000</f>
        <v>0</v>
      </c>
      <c r="J479" s="223">
        <f>J428*'Usages mobilité'!$BG37*(1+'Usages mobilité'!$BH37)^(J$389-$D$389)/1000</f>
        <v>0</v>
      </c>
      <c r="K479" s="223">
        <f>K428*'Usages mobilité'!$BG37*(1+'Usages mobilité'!$BH37)^(K$389-$D$389)/1000</f>
        <v>0</v>
      </c>
      <c r="L479" s="223">
        <f>L428*'Usages mobilité'!$BG37*(1+'Usages mobilité'!$BH37)^(L$389-$D$389)/1000</f>
        <v>0</v>
      </c>
      <c r="M479" s="223">
        <f>M428*'Usages mobilité'!$BG37*(1+'Usages mobilité'!$BH37)^(M$389-$D$389)/1000</f>
        <v>0</v>
      </c>
      <c r="N479" s="223">
        <f>N428*'Usages mobilité'!$BG37*(1+'Usages mobilité'!$BH37)^(N$389-$D$389)/1000</f>
        <v>0</v>
      </c>
      <c r="O479" s="223">
        <f>O428*'Usages mobilité'!$BG37*(1+'Usages mobilité'!$BH37)^(O$389-$D$389)/1000</f>
        <v>0</v>
      </c>
      <c r="P479" s="223">
        <f>P428*'Usages mobilité'!$BG37*(1+'Usages mobilité'!$BH37)^(P$389-$D$389)/1000</f>
        <v>0</v>
      </c>
      <c r="Q479" s="223">
        <f>Q428*'Usages mobilité'!$BG37*(1+'Usages mobilité'!$BH37)^(Q$389-$D$389)/1000</f>
        <v>0</v>
      </c>
      <c r="R479" s="223">
        <f>R428*'Usages mobilité'!$BG37*(1+'Usages mobilité'!$BH37)^(R$389-$D$389)/1000</f>
        <v>0</v>
      </c>
    </row>
    <row r="480" spans="1:18" hidden="1" outlineLevel="2" x14ac:dyDescent="0.25">
      <c r="A480" s="222" t="str">
        <f>'Usages mobilité'!A38</f>
        <v>Usage mobilité n°35</v>
      </c>
      <c r="B480" s="222" t="s">
        <v>645</v>
      </c>
      <c r="C480" s="222"/>
      <c r="D480" s="223">
        <f>D429*'Usages mobilité'!$BG38*(1+'Usages mobilité'!$BH38)^(D$389-$D$389)/1000</f>
        <v>0</v>
      </c>
      <c r="E480" s="223">
        <f>E429*'Usages mobilité'!$BG38*(1+'Usages mobilité'!$BH38)^(E$389-$D$389)/1000</f>
        <v>0</v>
      </c>
      <c r="F480" s="223">
        <f>F429*'Usages mobilité'!$BG38*(1+'Usages mobilité'!$BH38)^(F$389-$D$389)/1000</f>
        <v>0</v>
      </c>
      <c r="G480" s="223">
        <f>G429*'Usages mobilité'!$BG38*(1+'Usages mobilité'!$BH38)^(G$389-$D$389)/1000</f>
        <v>0</v>
      </c>
      <c r="H480" s="223">
        <f>H429*'Usages mobilité'!$BG38*(1+'Usages mobilité'!$BH38)^(H$389-$D$389)/1000</f>
        <v>0</v>
      </c>
      <c r="I480" s="223">
        <f>I429*'Usages mobilité'!$BG38*(1+'Usages mobilité'!$BH38)^(I$389-$D$389)/1000</f>
        <v>0</v>
      </c>
      <c r="J480" s="223">
        <f>J429*'Usages mobilité'!$BG38*(1+'Usages mobilité'!$BH38)^(J$389-$D$389)/1000</f>
        <v>0</v>
      </c>
      <c r="K480" s="223">
        <f>K429*'Usages mobilité'!$BG38*(1+'Usages mobilité'!$BH38)^(K$389-$D$389)/1000</f>
        <v>0</v>
      </c>
      <c r="L480" s="223">
        <f>L429*'Usages mobilité'!$BG38*(1+'Usages mobilité'!$BH38)^(L$389-$D$389)/1000</f>
        <v>0</v>
      </c>
      <c r="M480" s="223">
        <f>M429*'Usages mobilité'!$BG38*(1+'Usages mobilité'!$BH38)^(M$389-$D$389)/1000</f>
        <v>0</v>
      </c>
      <c r="N480" s="223">
        <f>N429*'Usages mobilité'!$BG38*(1+'Usages mobilité'!$BH38)^(N$389-$D$389)/1000</f>
        <v>0</v>
      </c>
      <c r="O480" s="223">
        <f>O429*'Usages mobilité'!$BG38*(1+'Usages mobilité'!$BH38)^(O$389-$D$389)/1000</f>
        <v>0</v>
      </c>
      <c r="P480" s="223">
        <f>P429*'Usages mobilité'!$BG38*(1+'Usages mobilité'!$BH38)^(P$389-$D$389)/1000</f>
        <v>0</v>
      </c>
      <c r="Q480" s="223">
        <f>Q429*'Usages mobilité'!$BG38*(1+'Usages mobilité'!$BH38)^(Q$389-$D$389)/1000</f>
        <v>0</v>
      </c>
      <c r="R480" s="223">
        <f>R429*'Usages mobilité'!$BG38*(1+'Usages mobilité'!$BH38)^(R$389-$D$389)/1000</f>
        <v>0</v>
      </c>
    </row>
    <row r="481" spans="1:18" hidden="1" outlineLevel="2" x14ac:dyDescent="0.25">
      <c r="A481" s="222" t="str">
        <f>'Usages mobilité'!A39</f>
        <v>Usage mobilité n°36</v>
      </c>
      <c r="B481" s="222" t="s">
        <v>645</v>
      </c>
      <c r="C481" s="222"/>
      <c r="D481" s="223">
        <f>D430*'Usages mobilité'!$BG39*(1+'Usages mobilité'!$BH39)^(D$389-$D$389)/1000</f>
        <v>0</v>
      </c>
      <c r="E481" s="223">
        <f>E430*'Usages mobilité'!$BG39*(1+'Usages mobilité'!$BH39)^(E$389-$D$389)/1000</f>
        <v>0</v>
      </c>
      <c r="F481" s="223">
        <f>F430*'Usages mobilité'!$BG39*(1+'Usages mobilité'!$BH39)^(F$389-$D$389)/1000</f>
        <v>0</v>
      </c>
      <c r="G481" s="223">
        <f>G430*'Usages mobilité'!$BG39*(1+'Usages mobilité'!$BH39)^(G$389-$D$389)/1000</f>
        <v>0</v>
      </c>
      <c r="H481" s="223">
        <f>H430*'Usages mobilité'!$BG39*(1+'Usages mobilité'!$BH39)^(H$389-$D$389)/1000</f>
        <v>0</v>
      </c>
      <c r="I481" s="223">
        <f>I430*'Usages mobilité'!$BG39*(1+'Usages mobilité'!$BH39)^(I$389-$D$389)/1000</f>
        <v>0</v>
      </c>
      <c r="J481" s="223">
        <f>J430*'Usages mobilité'!$BG39*(1+'Usages mobilité'!$BH39)^(J$389-$D$389)/1000</f>
        <v>0</v>
      </c>
      <c r="K481" s="223">
        <f>K430*'Usages mobilité'!$BG39*(1+'Usages mobilité'!$BH39)^(K$389-$D$389)/1000</f>
        <v>0</v>
      </c>
      <c r="L481" s="223">
        <f>L430*'Usages mobilité'!$BG39*(1+'Usages mobilité'!$BH39)^(L$389-$D$389)/1000</f>
        <v>0</v>
      </c>
      <c r="M481" s="223">
        <f>M430*'Usages mobilité'!$BG39*(1+'Usages mobilité'!$BH39)^(M$389-$D$389)/1000</f>
        <v>0</v>
      </c>
      <c r="N481" s="223">
        <f>N430*'Usages mobilité'!$BG39*(1+'Usages mobilité'!$BH39)^(N$389-$D$389)/1000</f>
        <v>0</v>
      </c>
      <c r="O481" s="223">
        <f>O430*'Usages mobilité'!$BG39*(1+'Usages mobilité'!$BH39)^(O$389-$D$389)/1000</f>
        <v>0</v>
      </c>
      <c r="P481" s="223">
        <f>P430*'Usages mobilité'!$BG39*(1+'Usages mobilité'!$BH39)^(P$389-$D$389)/1000</f>
        <v>0</v>
      </c>
      <c r="Q481" s="223">
        <f>Q430*'Usages mobilité'!$BG39*(1+'Usages mobilité'!$BH39)^(Q$389-$D$389)/1000</f>
        <v>0</v>
      </c>
      <c r="R481" s="223">
        <f>R430*'Usages mobilité'!$BG39*(1+'Usages mobilité'!$BH39)^(R$389-$D$389)/1000</f>
        <v>0</v>
      </c>
    </row>
    <row r="482" spans="1:18" hidden="1" outlineLevel="2" x14ac:dyDescent="0.25">
      <c r="A482" s="222" t="str">
        <f>'Usages mobilité'!A40</f>
        <v>Usage mobilité n°37</v>
      </c>
      <c r="B482" s="222" t="s">
        <v>645</v>
      </c>
      <c r="C482" s="222"/>
      <c r="D482" s="223">
        <f>D431*'Usages mobilité'!$BG40*(1+'Usages mobilité'!$BH40)^(D$389-$D$389)/1000</f>
        <v>0</v>
      </c>
      <c r="E482" s="223">
        <f>E431*'Usages mobilité'!$BG40*(1+'Usages mobilité'!$BH40)^(E$389-$D$389)/1000</f>
        <v>0</v>
      </c>
      <c r="F482" s="223">
        <f>F431*'Usages mobilité'!$BG40*(1+'Usages mobilité'!$BH40)^(F$389-$D$389)/1000</f>
        <v>0</v>
      </c>
      <c r="G482" s="223">
        <f>G431*'Usages mobilité'!$BG40*(1+'Usages mobilité'!$BH40)^(G$389-$D$389)/1000</f>
        <v>0</v>
      </c>
      <c r="H482" s="223">
        <f>H431*'Usages mobilité'!$BG40*(1+'Usages mobilité'!$BH40)^(H$389-$D$389)/1000</f>
        <v>0</v>
      </c>
      <c r="I482" s="223">
        <f>I431*'Usages mobilité'!$BG40*(1+'Usages mobilité'!$BH40)^(I$389-$D$389)/1000</f>
        <v>0</v>
      </c>
      <c r="J482" s="223">
        <f>J431*'Usages mobilité'!$BG40*(1+'Usages mobilité'!$BH40)^(J$389-$D$389)/1000</f>
        <v>0</v>
      </c>
      <c r="K482" s="223">
        <f>K431*'Usages mobilité'!$BG40*(1+'Usages mobilité'!$BH40)^(K$389-$D$389)/1000</f>
        <v>0</v>
      </c>
      <c r="L482" s="223">
        <f>L431*'Usages mobilité'!$BG40*(1+'Usages mobilité'!$BH40)^(L$389-$D$389)/1000</f>
        <v>0</v>
      </c>
      <c r="M482" s="223">
        <f>M431*'Usages mobilité'!$BG40*(1+'Usages mobilité'!$BH40)^(M$389-$D$389)/1000</f>
        <v>0</v>
      </c>
      <c r="N482" s="223">
        <f>N431*'Usages mobilité'!$BG40*(1+'Usages mobilité'!$BH40)^(N$389-$D$389)/1000</f>
        <v>0</v>
      </c>
      <c r="O482" s="223">
        <f>O431*'Usages mobilité'!$BG40*(1+'Usages mobilité'!$BH40)^(O$389-$D$389)/1000</f>
        <v>0</v>
      </c>
      <c r="P482" s="223">
        <f>P431*'Usages mobilité'!$BG40*(1+'Usages mobilité'!$BH40)^(P$389-$D$389)/1000</f>
        <v>0</v>
      </c>
      <c r="Q482" s="223">
        <f>Q431*'Usages mobilité'!$BG40*(1+'Usages mobilité'!$BH40)^(Q$389-$D$389)/1000</f>
        <v>0</v>
      </c>
      <c r="R482" s="223">
        <f>R431*'Usages mobilité'!$BG40*(1+'Usages mobilité'!$BH40)^(R$389-$D$389)/1000</f>
        <v>0</v>
      </c>
    </row>
    <row r="483" spans="1:18" hidden="1" outlineLevel="2" x14ac:dyDescent="0.25">
      <c r="A483" s="222" t="str">
        <f>'Usages mobilité'!A41</f>
        <v>Usage mobilité n°38</v>
      </c>
      <c r="B483" s="222" t="s">
        <v>645</v>
      </c>
      <c r="C483" s="222"/>
      <c r="D483" s="223">
        <f>D432*'Usages mobilité'!$BG41*(1+'Usages mobilité'!$BH41)^(D$389-$D$389)/1000</f>
        <v>0</v>
      </c>
      <c r="E483" s="223">
        <f>E432*'Usages mobilité'!$BG41*(1+'Usages mobilité'!$BH41)^(E$389-$D$389)/1000</f>
        <v>0</v>
      </c>
      <c r="F483" s="223">
        <f>F432*'Usages mobilité'!$BG41*(1+'Usages mobilité'!$BH41)^(F$389-$D$389)/1000</f>
        <v>0</v>
      </c>
      <c r="G483" s="223">
        <f>G432*'Usages mobilité'!$BG41*(1+'Usages mobilité'!$BH41)^(G$389-$D$389)/1000</f>
        <v>0</v>
      </c>
      <c r="H483" s="223">
        <f>H432*'Usages mobilité'!$BG41*(1+'Usages mobilité'!$BH41)^(H$389-$D$389)/1000</f>
        <v>0</v>
      </c>
      <c r="I483" s="223">
        <f>I432*'Usages mobilité'!$BG41*(1+'Usages mobilité'!$BH41)^(I$389-$D$389)/1000</f>
        <v>0</v>
      </c>
      <c r="J483" s="223">
        <f>J432*'Usages mobilité'!$BG41*(1+'Usages mobilité'!$BH41)^(J$389-$D$389)/1000</f>
        <v>0</v>
      </c>
      <c r="K483" s="223">
        <f>K432*'Usages mobilité'!$BG41*(1+'Usages mobilité'!$BH41)^(K$389-$D$389)/1000</f>
        <v>0</v>
      </c>
      <c r="L483" s="223">
        <f>L432*'Usages mobilité'!$BG41*(1+'Usages mobilité'!$BH41)^(L$389-$D$389)/1000</f>
        <v>0</v>
      </c>
      <c r="M483" s="223">
        <f>M432*'Usages mobilité'!$BG41*(1+'Usages mobilité'!$BH41)^(M$389-$D$389)/1000</f>
        <v>0</v>
      </c>
      <c r="N483" s="223">
        <f>N432*'Usages mobilité'!$BG41*(1+'Usages mobilité'!$BH41)^(N$389-$D$389)/1000</f>
        <v>0</v>
      </c>
      <c r="O483" s="223">
        <f>O432*'Usages mobilité'!$BG41*(1+'Usages mobilité'!$BH41)^(O$389-$D$389)/1000</f>
        <v>0</v>
      </c>
      <c r="P483" s="223">
        <f>P432*'Usages mobilité'!$BG41*(1+'Usages mobilité'!$BH41)^(P$389-$D$389)/1000</f>
        <v>0</v>
      </c>
      <c r="Q483" s="223">
        <f>Q432*'Usages mobilité'!$BG41*(1+'Usages mobilité'!$BH41)^(Q$389-$D$389)/1000</f>
        <v>0</v>
      </c>
      <c r="R483" s="223">
        <f>R432*'Usages mobilité'!$BG41*(1+'Usages mobilité'!$BH41)^(R$389-$D$389)/1000</f>
        <v>0</v>
      </c>
    </row>
    <row r="484" spans="1:18" hidden="1" outlineLevel="2" x14ac:dyDescent="0.25">
      <c r="A484" s="222" t="str">
        <f>'Usages mobilité'!A42</f>
        <v>Usage mobilité n°39</v>
      </c>
      <c r="B484" s="222" t="s">
        <v>645</v>
      </c>
      <c r="C484" s="222"/>
      <c r="D484" s="223">
        <f>D433*'Usages mobilité'!$BG42*(1+'Usages mobilité'!$BH42)^(D$389-$D$389)/1000</f>
        <v>0</v>
      </c>
      <c r="E484" s="223">
        <f>E433*'Usages mobilité'!$BG42*(1+'Usages mobilité'!$BH42)^(E$389-$D$389)/1000</f>
        <v>0</v>
      </c>
      <c r="F484" s="223">
        <f>F433*'Usages mobilité'!$BG42*(1+'Usages mobilité'!$BH42)^(F$389-$D$389)/1000</f>
        <v>0</v>
      </c>
      <c r="G484" s="223">
        <f>G433*'Usages mobilité'!$BG42*(1+'Usages mobilité'!$BH42)^(G$389-$D$389)/1000</f>
        <v>0</v>
      </c>
      <c r="H484" s="223">
        <f>H433*'Usages mobilité'!$BG42*(1+'Usages mobilité'!$BH42)^(H$389-$D$389)/1000</f>
        <v>0</v>
      </c>
      <c r="I484" s="223">
        <f>I433*'Usages mobilité'!$BG42*(1+'Usages mobilité'!$BH42)^(I$389-$D$389)/1000</f>
        <v>0</v>
      </c>
      <c r="J484" s="223">
        <f>J433*'Usages mobilité'!$BG42*(1+'Usages mobilité'!$BH42)^(J$389-$D$389)/1000</f>
        <v>0</v>
      </c>
      <c r="K484" s="223">
        <f>K433*'Usages mobilité'!$BG42*(1+'Usages mobilité'!$BH42)^(K$389-$D$389)/1000</f>
        <v>0</v>
      </c>
      <c r="L484" s="223">
        <f>L433*'Usages mobilité'!$BG42*(1+'Usages mobilité'!$BH42)^(L$389-$D$389)/1000</f>
        <v>0</v>
      </c>
      <c r="M484" s="223">
        <f>M433*'Usages mobilité'!$BG42*(1+'Usages mobilité'!$BH42)^(M$389-$D$389)/1000</f>
        <v>0</v>
      </c>
      <c r="N484" s="223">
        <f>N433*'Usages mobilité'!$BG42*(1+'Usages mobilité'!$BH42)^(N$389-$D$389)/1000</f>
        <v>0</v>
      </c>
      <c r="O484" s="223">
        <f>O433*'Usages mobilité'!$BG42*(1+'Usages mobilité'!$BH42)^(O$389-$D$389)/1000</f>
        <v>0</v>
      </c>
      <c r="P484" s="223">
        <f>P433*'Usages mobilité'!$BG42*(1+'Usages mobilité'!$BH42)^(P$389-$D$389)/1000</f>
        <v>0</v>
      </c>
      <c r="Q484" s="223">
        <f>Q433*'Usages mobilité'!$BG42*(1+'Usages mobilité'!$BH42)^(Q$389-$D$389)/1000</f>
        <v>0</v>
      </c>
      <c r="R484" s="223">
        <f>R433*'Usages mobilité'!$BG42*(1+'Usages mobilité'!$BH42)^(R$389-$D$389)/1000</f>
        <v>0</v>
      </c>
    </row>
    <row r="485" spans="1:18" hidden="1" outlineLevel="2" x14ac:dyDescent="0.25">
      <c r="A485" s="222" t="str">
        <f>'Usages mobilité'!A43</f>
        <v>Usage mobilité n°40</v>
      </c>
      <c r="B485" s="222" t="s">
        <v>645</v>
      </c>
      <c r="C485" s="222"/>
      <c r="D485" s="223">
        <f>D434*'Usages mobilité'!$BG43*(1+'Usages mobilité'!$BH43)^(D$389-$D$389)/1000</f>
        <v>0</v>
      </c>
      <c r="E485" s="223">
        <f>E434*'Usages mobilité'!$BG43*(1+'Usages mobilité'!$BH43)^(E$389-$D$389)/1000</f>
        <v>0</v>
      </c>
      <c r="F485" s="223">
        <f>F434*'Usages mobilité'!$BG43*(1+'Usages mobilité'!$BH43)^(F$389-$D$389)/1000</f>
        <v>0</v>
      </c>
      <c r="G485" s="223">
        <f>G434*'Usages mobilité'!$BG43*(1+'Usages mobilité'!$BH43)^(G$389-$D$389)/1000</f>
        <v>0</v>
      </c>
      <c r="H485" s="223">
        <f>H434*'Usages mobilité'!$BG43*(1+'Usages mobilité'!$BH43)^(H$389-$D$389)/1000</f>
        <v>0</v>
      </c>
      <c r="I485" s="223">
        <f>I434*'Usages mobilité'!$BG43*(1+'Usages mobilité'!$BH43)^(I$389-$D$389)/1000</f>
        <v>0</v>
      </c>
      <c r="J485" s="223">
        <f>J434*'Usages mobilité'!$BG43*(1+'Usages mobilité'!$BH43)^(J$389-$D$389)/1000</f>
        <v>0</v>
      </c>
      <c r="K485" s="223">
        <f>K434*'Usages mobilité'!$BG43*(1+'Usages mobilité'!$BH43)^(K$389-$D$389)/1000</f>
        <v>0</v>
      </c>
      <c r="L485" s="223">
        <f>L434*'Usages mobilité'!$BG43*(1+'Usages mobilité'!$BH43)^(L$389-$D$389)/1000</f>
        <v>0</v>
      </c>
      <c r="M485" s="223">
        <f>M434*'Usages mobilité'!$BG43*(1+'Usages mobilité'!$BH43)^(M$389-$D$389)/1000</f>
        <v>0</v>
      </c>
      <c r="N485" s="223">
        <f>N434*'Usages mobilité'!$BG43*(1+'Usages mobilité'!$BH43)^(N$389-$D$389)/1000</f>
        <v>0</v>
      </c>
      <c r="O485" s="223">
        <f>O434*'Usages mobilité'!$BG43*(1+'Usages mobilité'!$BH43)^(O$389-$D$389)/1000</f>
        <v>0</v>
      </c>
      <c r="P485" s="223">
        <f>P434*'Usages mobilité'!$BG43*(1+'Usages mobilité'!$BH43)^(P$389-$D$389)/1000</f>
        <v>0</v>
      </c>
      <c r="Q485" s="223">
        <f>Q434*'Usages mobilité'!$BG43*(1+'Usages mobilité'!$BH43)^(Q$389-$D$389)/1000</f>
        <v>0</v>
      </c>
      <c r="R485" s="223">
        <f>R434*'Usages mobilité'!$BG43*(1+'Usages mobilité'!$BH43)^(R$389-$D$389)/1000</f>
        <v>0</v>
      </c>
    </row>
    <row r="486" spans="1:18" hidden="1" outlineLevel="2" x14ac:dyDescent="0.25">
      <c r="A486" s="222" t="str">
        <f>'Usages mobilité'!A44</f>
        <v>Usage mobilité n°41</v>
      </c>
      <c r="B486" s="222" t="s">
        <v>645</v>
      </c>
      <c r="C486" s="222"/>
      <c r="D486" s="223">
        <f>D435*'Usages mobilité'!$BG44*(1+'Usages mobilité'!$BH44)^(D$389-$D$389)/1000</f>
        <v>0</v>
      </c>
      <c r="E486" s="223">
        <f>E435*'Usages mobilité'!$BG44*(1+'Usages mobilité'!$BH44)^(E$389-$D$389)/1000</f>
        <v>0</v>
      </c>
      <c r="F486" s="223">
        <f>F435*'Usages mobilité'!$BG44*(1+'Usages mobilité'!$BH44)^(F$389-$D$389)/1000</f>
        <v>0</v>
      </c>
      <c r="G486" s="223">
        <f>G435*'Usages mobilité'!$BG44*(1+'Usages mobilité'!$BH44)^(G$389-$D$389)/1000</f>
        <v>0</v>
      </c>
      <c r="H486" s="223">
        <f>H435*'Usages mobilité'!$BG44*(1+'Usages mobilité'!$BH44)^(H$389-$D$389)/1000</f>
        <v>0</v>
      </c>
      <c r="I486" s="223">
        <f>I435*'Usages mobilité'!$BG44*(1+'Usages mobilité'!$BH44)^(I$389-$D$389)/1000</f>
        <v>0</v>
      </c>
      <c r="J486" s="223">
        <f>J435*'Usages mobilité'!$BG44*(1+'Usages mobilité'!$BH44)^(J$389-$D$389)/1000</f>
        <v>0</v>
      </c>
      <c r="K486" s="223">
        <f>K435*'Usages mobilité'!$BG44*(1+'Usages mobilité'!$BH44)^(K$389-$D$389)/1000</f>
        <v>0</v>
      </c>
      <c r="L486" s="223">
        <f>L435*'Usages mobilité'!$BG44*(1+'Usages mobilité'!$BH44)^(L$389-$D$389)/1000</f>
        <v>0</v>
      </c>
      <c r="M486" s="223">
        <f>M435*'Usages mobilité'!$BG44*(1+'Usages mobilité'!$BH44)^(M$389-$D$389)/1000</f>
        <v>0</v>
      </c>
      <c r="N486" s="223">
        <f>N435*'Usages mobilité'!$BG44*(1+'Usages mobilité'!$BH44)^(N$389-$D$389)/1000</f>
        <v>0</v>
      </c>
      <c r="O486" s="223">
        <f>O435*'Usages mobilité'!$BG44*(1+'Usages mobilité'!$BH44)^(O$389-$D$389)/1000</f>
        <v>0</v>
      </c>
      <c r="P486" s="223">
        <f>P435*'Usages mobilité'!$BG44*(1+'Usages mobilité'!$BH44)^(P$389-$D$389)/1000</f>
        <v>0</v>
      </c>
      <c r="Q486" s="223">
        <f>Q435*'Usages mobilité'!$BG44*(1+'Usages mobilité'!$BH44)^(Q$389-$D$389)/1000</f>
        <v>0</v>
      </c>
      <c r="R486" s="223">
        <f>R435*'Usages mobilité'!$BG44*(1+'Usages mobilité'!$BH44)^(R$389-$D$389)/1000</f>
        <v>0</v>
      </c>
    </row>
    <row r="487" spans="1:18" hidden="1" outlineLevel="2" x14ac:dyDescent="0.25">
      <c r="A487" s="222" t="str">
        <f>'Usages mobilité'!A45</f>
        <v>Usage mobilité n°42</v>
      </c>
      <c r="B487" s="222" t="s">
        <v>645</v>
      </c>
      <c r="C487" s="222"/>
      <c r="D487" s="223">
        <f>D436*'Usages mobilité'!$BG45*(1+'Usages mobilité'!$BH45)^(D$389-$D$389)/1000</f>
        <v>0</v>
      </c>
      <c r="E487" s="223">
        <f>E436*'Usages mobilité'!$BG45*(1+'Usages mobilité'!$BH45)^(E$389-$D$389)/1000</f>
        <v>0</v>
      </c>
      <c r="F487" s="223">
        <f>F436*'Usages mobilité'!$BG45*(1+'Usages mobilité'!$BH45)^(F$389-$D$389)/1000</f>
        <v>0</v>
      </c>
      <c r="G487" s="223">
        <f>G436*'Usages mobilité'!$BG45*(1+'Usages mobilité'!$BH45)^(G$389-$D$389)/1000</f>
        <v>0</v>
      </c>
      <c r="H487" s="223">
        <f>H436*'Usages mobilité'!$BG45*(1+'Usages mobilité'!$BH45)^(H$389-$D$389)/1000</f>
        <v>0</v>
      </c>
      <c r="I487" s="223">
        <f>I436*'Usages mobilité'!$BG45*(1+'Usages mobilité'!$BH45)^(I$389-$D$389)/1000</f>
        <v>0</v>
      </c>
      <c r="J487" s="223">
        <f>J436*'Usages mobilité'!$BG45*(1+'Usages mobilité'!$BH45)^(J$389-$D$389)/1000</f>
        <v>0</v>
      </c>
      <c r="K487" s="223">
        <f>K436*'Usages mobilité'!$BG45*(1+'Usages mobilité'!$BH45)^(K$389-$D$389)/1000</f>
        <v>0</v>
      </c>
      <c r="L487" s="223">
        <f>L436*'Usages mobilité'!$BG45*(1+'Usages mobilité'!$BH45)^(L$389-$D$389)/1000</f>
        <v>0</v>
      </c>
      <c r="M487" s="223">
        <f>M436*'Usages mobilité'!$BG45*(1+'Usages mobilité'!$BH45)^(M$389-$D$389)/1000</f>
        <v>0</v>
      </c>
      <c r="N487" s="223">
        <f>N436*'Usages mobilité'!$BG45*(1+'Usages mobilité'!$BH45)^(N$389-$D$389)/1000</f>
        <v>0</v>
      </c>
      <c r="O487" s="223">
        <f>O436*'Usages mobilité'!$BG45*(1+'Usages mobilité'!$BH45)^(O$389-$D$389)/1000</f>
        <v>0</v>
      </c>
      <c r="P487" s="223">
        <f>P436*'Usages mobilité'!$BG45*(1+'Usages mobilité'!$BH45)^(P$389-$D$389)/1000</f>
        <v>0</v>
      </c>
      <c r="Q487" s="223">
        <f>Q436*'Usages mobilité'!$BG45*(1+'Usages mobilité'!$BH45)^(Q$389-$D$389)/1000</f>
        <v>0</v>
      </c>
      <c r="R487" s="223">
        <f>R436*'Usages mobilité'!$BG45*(1+'Usages mobilité'!$BH45)^(R$389-$D$389)/1000</f>
        <v>0</v>
      </c>
    </row>
    <row r="488" spans="1:18" hidden="1" outlineLevel="2" x14ac:dyDescent="0.25">
      <c r="A488" s="222" t="str">
        <f>'Usages mobilité'!A46</f>
        <v>Usage mobilité n°43</v>
      </c>
      <c r="B488" s="222" t="s">
        <v>645</v>
      </c>
      <c r="C488" s="222"/>
      <c r="D488" s="223">
        <f>D437*'Usages mobilité'!$BG46*(1+'Usages mobilité'!$BH46)^(D$389-$D$389)/1000</f>
        <v>0</v>
      </c>
      <c r="E488" s="223">
        <f>E437*'Usages mobilité'!$BG46*(1+'Usages mobilité'!$BH46)^(E$389-$D$389)/1000</f>
        <v>0</v>
      </c>
      <c r="F488" s="223">
        <f>F437*'Usages mobilité'!$BG46*(1+'Usages mobilité'!$BH46)^(F$389-$D$389)/1000</f>
        <v>0</v>
      </c>
      <c r="G488" s="223">
        <f>G437*'Usages mobilité'!$BG46*(1+'Usages mobilité'!$BH46)^(G$389-$D$389)/1000</f>
        <v>0</v>
      </c>
      <c r="H488" s="223">
        <f>H437*'Usages mobilité'!$BG46*(1+'Usages mobilité'!$BH46)^(H$389-$D$389)/1000</f>
        <v>0</v>
      </c>
      <c r="I488" s="223">
        <f>I437*'Usages mobilité'!$BG46*(1+'Usages mobilité'!$BH46)^(I$389-$D$389)/1000</f>
        <v>0</v>
      </c>
      <c r="J488" s="223">
        <f>J437*'Usages mobilité'!$BG46*(1+'Usages mobilité'!$BH46)^(J$389-$D$389)/1000</f>
        <v>0</v>
      </c>
      <c r="K488" s="223">
        <f>K437*'Usages mobilité'!$BG46*(1+'Usages mobilité'!$BH46)^(K$389-$D$389)/1000</f>
        <v>0</v>
      </c>
      <c r="L488" s="223">
        <f>L437*'Usages mobilité'!$BG46*(1+'Usages mobilité'!$BH46)^(L$389-$D$389)/1000</f>
        <v>0</v>
      </c>
      <c r="M488" s="223">
        <f>M437*'Usages mobilité'!$BG46*(1+'Usages mobilité'!$BH46)^(M$389-$D$389)/1000</f>
        <v>0</v>
      </c>
      <c r="N488" s="223">
        <f>N437*'Usages mobilité'!$BG46*(1+'Usages mobilité'!$BH46)^(N$389-$D$389)/1000</f>
        <v>0</v>
      </c>
      <c r="O488" s="223">
        <f>O437*'Usages mobilité'!$BG46*(1+'Usages mobilité'!$BH46)^(O$389-$D$389)/1000</f>
        <v>0</v>
      </c>
      <c r="P488" s="223">
        <f>P437*'Usages mobilité'!$BG46*(1+'Usages mobilité'!$BH46)^(P$389-$D$389)/1000</f>
        <v>0</v>
      </c>
      <c r="Q488" s="223">
        <f>Q437*'Usages mobilité'!$BG46*(1+'Usages mobilité'!$BH46)^(Q$389-$D$389)/1000</f>
        <v>0</v>
      </c>
      <c r="R488" s="223">
        <f>R437*'Usages mobilité'!$BG46*(1+'Usages mobilité'!$BH46)^(R$389-$D$389)/1000</f>
        <v>0</v>
      </c>
    </row>
    <row r="489" spans="1:18" hidden="1" outlineLevel="2" x14ac:dyDescent="0.25">
      <c r="A489" s="222" t="str">
        <f>'Usages mobilité'!A47</f>
        <v>Usage mobilité n°44</v>
      </c>
      <c r="B489" s="222" t="s">
        <v>645</v>
      </c>
      <c r="C489" s="222"/>
      <c r="D489" s="223">
        <f>D438*'Usages mobilité'!$BG47*(1+'Usages mobilité'!$BH47)^(D$389-$D$389)/1000</f>
        <v>0</v>
      </c>
      <c r="E489" s="223">
        <f>E438*'Usages mobilité'!$BG47*(1+'Usages mobilité'!$BH47)^(E$389-$D$389)/1000</f>
        <v>0</v>
      </c>
      <c r="F489" s="223">
        <f>F438*'Usages mobilité'!$BG47*(1+'Usages mobilité'!$BH47)^(F$389-$D$389)/1000</f>
        <v>0</v>
      </c>
      <c r="G489" s="223">
        <f>G438*'Usages mobilité'!$BG47*(1+'Usages mobilité'!$BH47)^(G$389-$D$389)/1000</f>
        <v>0</v>
      </c>
      <c r="H489" s="223">
        <f>H438*'Usages mobilité'!$BG47*(1+'Usages mobilité'!$BH47)^(H$389-$D$389)/1000</f>
        <v>0</v>
      </c>
      <c r="I489" s="223">
        <f>I438*'Usages mobilité'!$BG47*(1+'Usages mobilité'!$BH47)^(I$389-$D$389)/1000</f>
        <v>0</v>
      </c>
      <c r="J489" s="223">
        <f>J438*'Usages mobilité'!$BG47*(1+'Usages mobilité'!$BH47)^(J$389-$D$389)/1000</f>
        <v>0</v>
      </c>
      <c r="K489" s="223">
        <f>K438*'Usages mobilité'!$BG47*(1+'Usages mobilité'!$BH47)^(K$389-$D$389)/1000</f>
        <v>0</v>
      </c>
      <c r="L489" s="223">
        <f>L438*'Usages mobilité'!$BG47*(1+'Usages mobilité'!$BH47)^(L$389-$D$389)/1000</f>
        <v>0</v>
      </c>
      <c r="M489" s="223">
        <f>M438*'Usages mobilité'!$BG47*(1+'Usages mobilité'!$BH47)^(M$389-$D$389)/1000</f>
        <v>0</v>
      </c>
      <c r="N489" s="223">
        <f>N438*'Usages mobilité'!$BG47*(1+'Usages mobilité'!$BH47)^(N$389-$D$389)/1000</f>
        <v>0</v>
      </c>
      <c r="O489" s="223">
        <f>O438*'Usages mobilité'!$BG47*(1+'Usages mobilité'!$BH47)^(O$389-$D$389)/1000</f>
        <v>0</v>
      </c>
      <c r="P489" s="223">
        <f>P438*'Usages mobilité'!$BG47*(1+'Usages mobilité'!$BH47)^(P$389-$D$389)/1000</f>
        <v>0</v>
      </c>
      <c r="Q489" s="223">
        <f>Q438*'Usages mobilité'!$BG47*(1+'Usages mobilité'!$BH47)^(Q$389-$D$389)/1000</f>
        <v>0</v>
      </c>
      <c r="R489" s="223">
        <f>R438*'Usages mobilité'!$BG47*(1+'Usages mobilité'!$BH47)^(R$389-$D$389)/1000</f>
        <v>0</v>
      </c>
    </row>
    <row r="490" spans="1:18" hidden="1" outlineLevel="2" x14ac:dyDescent="0.25">
      <c r="A490" s="222" t="str">
        <f>'Usages mobilité'!A48</f>
        <v>Usage mobilité n°45</v>
      </c>
      <c r="B490" s="222" t="s">
        <v>645</v>
      </c>
      <c r="C490" s="222"/>
      <c r="D490" s="223">
        <f>D439*'Usages mobilité'!$BG48*(1+'Usages mobilité'!$BH48)^(D$389-$D$389)/1000</f>
        <v>0</v>
      </c>
      <c r="E490" s="223">
        <f>E439*'Usages mobilité'!$BG48*(1+'Usages mobilité'!$BH48)^(E$389-$D$389)/1000</f>
        <v>0</v>
      </c>
      <c r="F490" s="223">
        <f>F439*'Usages mobilité'!$BG48*(1+'Usages mobilité'!$BH48)^(F$389-$D$389)/1000</f>
        <v>0</v>
      </c>
      <c r="G490" s="223">
        <f>G439*'Usages mobilité'!$BG48*(1+'Usages mobilité'!$BH48)^(G$389-$D$389)/1000</f>
        <v>0</v>
      </c>
      <c r="H490" s="223">
        <f>H439*'Usages mobilité'!$BG48*(1+'Usages mobilité'!$BH48)^(H$389-$D$389)/1000</f>
        <v>0</v>
      </c>
      <c r="I490" s="223">
        <f>I439*'Usages mobilité'!$BG48*(1+'Usages mobilité'!$BH48)^(I$389-$D$389)/1000</f>
        <v>0</v>
      </c>
      <c r="J490" s="223">
        <f>J439*'Usages mobilité'!$BG48*(1+'Usages mobilité'!$BH48)^(J$389-$D$389)/1000</f>
        <v>0</v>
      </c>
      <c r="K490" s="223">
        <f>K439*'Usages mobilité'!$BG48*(1+'Usages mobilité'!$BH48)^(K$389-$D$389)/1000</f>
        <v>0</v>
      </c>
      <c r="L490" s="223">
        <f>L439*'Usages mobilité'!$BG48*(1+'Usages mobilité'!$BH48)^(L$389-$D$389)/1000</f>
        <v>0</v>
      </c>
      <c r="M490" s="223">
        <f>M439*'Usages mobilité'!$BG48*(1+'Usages mobilité'!$BH48)^(M$389-$D$389)/1000</f>
        <v>0</v>
      </c>
      <c r="N490" s="223">
        <f>N439*'Usages mobilité'!$BG48*(1+'Usages mobilité'!$BH48)^(N$389-$D$389)/1000</f>
        <v>0</v>
      </c>
      <c r="O490" s="223">
        <f>O439*'Usages mobilité'!$BG48*(1+'Usages mobilité'!$BH48)^(O$389-$D$389)/1000</f>
        <v>0</v>
      </c>
      <c r="P490" s="223">
        <f>P439*'Usages mobilité'!$BG48*(1+'Usages mobilité'!$BH48)^(P$389-$D$389)/1000</f>
        <v>0</v>
      </c>
      <c r="Q490" s="223">
        <f>Q439*'Usages mobilité'!$BG48*(1+'Usages mobilité'!$BH48)^(Q$389-$D$389)/1000</f>
        <v>0</v>
      </c>
      <c r="R490" s="223">
        <f>R439*'Usages mobilité'!$BG48*(1+'Usages mobilité'!$BH48)^(R$389-$D$389)/1000</f>
        <v>0</v>
      </c>
    </row>
    <row r="491" spans="1:18" hidden="1" outlineLevel="2" x14ac:dyDescent="0.25">
      <c r="A491" s="222" t="str">
        <f>'Usages mobilité'!A49</f>
        <v>Usage mobilité n°46</v>
      </c>
      <c r="B491" s="222" t="s">
        <v>645</v>
      </c>
      <c r="C491" s="222"/>
      <c r="D491" s="223">
        <f>D440*'Usages mobilité'!$BG49*(1+'Usages mobilité'!$BH49)^(D$389-$D$389)/1000</f>
        <v>0</v>
      </c>
      <c r="E491" s="223">
        <f>E440*'Usages mobilité'!$BG49*(1+'Usages mobilité'!$BH49)^(E$389-$D$389)/1000</f>
        <v>0</v>
      </c>
      <c r="F491" s="223">
        <f>F440*'Usages mobilité'!$BG49*(1+'Usages mobilité'!$BH49)^(F$389-$D$389)/1000</f>
        <v>0</v>
      </c>
      <c r="G491" s="223">
        <f>G440*'Usages mobilité'!$BG49*(1+'Usages mobilité'!$BH49)^(G$389-$D$389)/1000</f>
        <v>0</v>
      </c>
      <c r="H491" s="223">
        <f>H440*'Usages mobilité'!$BG49*(1+'Usages mobilité'!$BH49)^(H$389-$D$389)/1000</f>
        <v>0</v>
      </c>
      <c r="I491" s="223">
        <f>I440*'Usages mobilité'!$BG49*(1+'Usages mobilité'!$BH49)^(I$389-$D$389)/1000</f>
        <v>0</v>
      </c>
      <c r="J491" s="223">
        <f>J440*'Usages mobilité'!$BG49*(1+'Usages mobilité'!$BH49)^(J$389-$D$389)/1000</f>
        <v>0</v>
      </c>
      <c r="K491" s="223">
        <f>K440*'Usages mobilité'!$BG49*(1+'Usages mobilité'!$BH49)^(K$389-$D$389)/1000</f>
        <v>0</v>
      </c>
      <c r="L491" s="223">
        <f>L440*'Usages mobilité'!$BG49*(1+'Usages mobilité'!$BH49)^(L$389-$D$389)/1000</f>
        <v>0</v>
      </c>
      <c r="M491" s="223">
        <f>M440*'Usages mobilité'!$BG49*(1+'Usages mobilité'!$BH49)^(M$389-$D$389)/1000</f>
        <v>0</v>
      </c>
      <c r="N491" s="223">
        <f>N440*'Usages mobilité'!$BG49*(1+'Usages mobilité'!$BH49)^(N$389-$D$389)/1000</f>
        <v>0</v>
      </c>
      <c r="O491" s="223">
        <f>O440*'Usages mobilité'!$BG49*(1+'Usages mobilité'!$BH49)^(O$389-$D$389)/1000</f>
        <v>0</v>
      </c>
      <c r="P491" s="223">
        <f>P440*'Usages mobilité'!$BG49*(1+'Usages mobilité'!$BH49)^(P$389-$D$389)/1000</f>
        <v>0</v>
      </c>
      <c r="Q491" s="223">
        <f>Q440*'Usages mobilité'!$BG49*(1+'Usages mobilité'!$BH49)^(Q$389-$D$389)/1000</f>
        <v>0</v>
      </c>
      <c r="R491" s="223">
        <f>R440*'Usages mobilité'!$BG49*(1+'Usages mobilité'!$BH49)^(R$389-$D$389)/1000</f>
        <v>0</v>
      </c>
    </row>
    <row r="492" spans="1:18" hidden="1" outlineLevel="2" x14ac:dyDescent="0.25">
      <c r="A492" s="222" t="str">
        <f>'Usages mobilité'!A50</f>
        <v>Usage mobilité n°47</v>
      </c>
      <c r="B492" s="222" t="s">
        <v>645</v>
      </c>
      <c r="C492" s="222"/>
      <c r="D492" s="223">
        <f>D441*'Usages mobilité'!$BG50*(1+'Usages mobilité'!$BH50)^(D$389-$D$389)/1000</f>
        <v>0</v>
      </c>
      <c r="E492" s="223">
        <f>E441*'Usages mobilité'!$BG50*(1+'Usages mobilité'!$BH50)^(E$389-$D$389)/1000</f>
        <v>0</v>
      </c>
      <c r="F492" s="223">
        <f>F441*'Usages mobilité'!$BG50*(1+'Usages mobilité'!$BH50)^(F$389-$D$389)/1000</f>
        <v>0</v>
      </c>
      <c r="G492" s="223">
        <f>G441*'Usages mobilité'!$BG50*(1+'Usages mobilité'!$BH50)^(G$389-$D$389)/1000</f>
        <v>0</v>
      </c>
      <c r="H492" s="223">
        <f>H441*'Usages mobilité'!$BG50*(1+'Usages mobilité'!$BH50)^(H$389-$D$389)/1000</f>
        <v>0</v>
      </c>
      <c r="I492" s="223">
        <f>I441*'Usages mobilité'!$BG50*(1+'Usages mobilité'!$BH50)^(I$389-$D$389)/1000</f>
        <v>0</v>
      </c>
      <c r="J492" s="223">
        <f>J441*'Usages mobilité'!$BG50*(1+'Usages mobilité'!$BH50)^(J$389-$D$389)/1000</f>
        <v>0</v>
      </c>
      <c r="K492" s="223">
        <f>K441*'Usages mobilité'!$BG50*(1+'Usages mobilité'!$BH50)^(K$389-$D$389)/1000</f>
        <v>0</v>
      </c>
      <c r="L492" s="223">
        <f>L441*'Usages mobilité'!$BG50*(1+'Usages mobilité'!$BH50)^(L$389-$D$389)/1000</f>
        <v>0</v>
      </c>
      <c r="M492" s="223">
        <f>M441*'Usages mobilité'!$BG50*(1+'Usages mobilité'!$BH50)^(M$389-$D$389)/1000</f>
        <v>0</v>
      </c>
      <c r="N492" s="223">
        <f>N441*'Usages mobilité'!$BG50*(1+'Usages mobilité'!$BH50)^(N$389-$D$389)/1000</f>
        <v>0</v>
      </c>
      <c r="O492" s="223">
        <f>O441*'Usages mobilité'!$BG50*(1+'Usages mobilité'!$BH50)^(O$389-$D$389)/1000</f>
        <v>0</v>
      </c>
      <c r="P492" s="223">
        <f>P441*'Usages mobilité'!$BG50*(1+'Usages mobilité'!$BH50)^(P$389-$D$389)/1000</f>
        <v>0</v>
      </c>
      <c r="Q492" s="223">
        <f>Q441*'Usages mobilité'!$BG50*(1+'Usages mobilité'!$BH50)^(Q$389-$D$389)/1000</f>
        <v>0</v>
      </c>
      <c r="R492" s="223">
        <f>R441*'Usages mobilité'!$BG50*(1+'Usages mobilité'!$BH50)^(R$389-$D$389)/1000</f>
        <v>0</v>
      </c>
    </row>
    <row r="493" spans="1:18" hidden="1" outlineLevel="2" x14ac:dyDescent="0.25">
      <c r="A493" s="222" t="str">
        <f>'Usages mobilité'!A51</f>
        <v>Usage mobilité n°48</v>
      </c>
      <c r="B493" s="222" t="s">
        <v>645</v>
      </c>
      <c r="C493" s="222"/>
      <c r="D493" s="223">
        <f>D442*'Usages mobilité'!$BG51*(1+'Usages mobilité'!$BH51)^(D$389-$D$389)/1000</f>
        <v>0</v>
      </c>
      <c r="E493" s="223">
        <f>E442*'Usages mobilité'!$BG51*(1+'Usages mobilité'!$BH51)^(E$389-$D$389)/1000</f>
        <v>0</v>
      </c>
      <c r="F493" s="223">
        <f>F442*'Usages mobilité'!$BG51*(1+'Usages mobilité'!$BH51)^(F$389-$D$389)/1000</f>
        <v>0</v>
      </c>
      <c r="G493" s="223">
        <f>G442*'Usages mobilité'!$BG51*(1+'Usages mobilité'!$BH51)^(G$389-$D$389)/1000</f>
        <v>0</v>
      </c>
      <c r="H493" s="223">
        <f>H442*'Usages mobilité'!$BG51*(1+'Usages mobilité'!$BH51)^(H$389-$D$389)/1000</f>
        <v>0</v>
      </c>
      <c r="I493" s="223">
        <f>I442*'Usages mobilité'!$BG51*(1+'Usages mobilité'!$BH51)^(I$389-$D$389)/1000</f>
        <v>0</v>
      </c>
      <c r="J493" s="223">
        <f>J442*'Usages mobilité'!$BG51*(1+'Usages mobilité'!$BH51)^(J$389-$D$389)/1000</f>
        <v>0</v>
      </c>
      <c r="K493" s="223">
        <f>K442*'Usages mobilité'!$BG51*(1+'Usages mobilité'!$BH51)^(K$389-$D$389)/1000</f>
        <v>0</v>
      </c>
      <c r="L493" s="223">
        <f>L442*'Usages mobilité'!$BG51*(1+'Usages mobilité'!$BH51)^(L$389-$D$389)/1000</f>
        <v>0</v>
      </c>
      <c r="M493" s="223">
        <f>M442*'Usages mobilité'!$BG51*(1+'Usages mobilité'!$BH51)^(M$389-$D$389)/1000</f>
        <v>0</v>
      </c>
      <c r="N493" s="223">
        <f>N442*'Usages mobilité'!$BG51*(1+'Usages mobilité'!$BH51)^(N$389-$D$389)/1000</f>
        <v>0</v>
      </c>
      <c r="O493" s="223">
        <f>O442*'Usages mobilité'!$BG51*(1+'Usages mobilité'!$BH51)^(O$389-$D$389)/1000</f>
        <v>0</v>
      </c>
      <c r="P493" s="223">
        <f>P442*'Usages mobilité'!$BG51*(1+'Usages mobilité'!$BH51)^(P$389-$D$389)/1000</f>
        <v>0</v>
      </c>
      <c r="Q493" s="223">
        <f>Q442*'Usages mobilité'!$BG51*(1+'Usages mobilité'!$BH51)^(Q$389-$D$389)/1000</f>
        <v>0</v>
      </c>
      <c r="R493" s="223">
        <f>R442*'Usages mobilité'!$BG51*(1+'Usages mobilité'!$BH51)^(R$389-$D$389)/1000</f>
        <v>0</v>
      </c>
    </row>
    <row r="494" spans="1:18" hidden="1" outlineLevel="2" x14ac:dyDescent="0.25">
      <c r="A494" s="222" t="str">
        <f>'Usages mobilité'!A52</f>
        <v>Usage mobilité n°49</v>
      </c>
      <c r="B494" s="222" t="s">
        <v>645</v>
      </c>
      <c r="C494" s="222"/>
      <c r="D494" s="223">
        <f>D443*'Usages mobilité'!$BG52*(1+'Usages mobilité'!$BH52)^(D$389-$D$389)/1000</f>
        <v>0</v>
      </c>
      <c r="E494" s="223">
        <f>E443*'Usages mobilité'!$BG52*(1+'Usages mobilité'!$BH52)^(E$389-$D$389)/1000</f>
        <v>0</v>
      </c>
      <c r="F494" s="223">
        <f>F443*'Usages mobilité'!$BG52*(1+'Usages mobilité'!$BH52)^(F$389-$D$389)/1000</f>
        <v>0</v>
      </c>
      <c r="G494" s="223">
        <f>G443*'Usages mobilité'!$BG52*(1+'Usages mobilité'!$BH52)^(G$389-$D$389)/1000</f>
        <v>0</v>
      </c>
      <c r="H494" s="223">
        <f>H443*'Usages mobilité'!$BG52*(1+'Usages mobilité'!$BH52)^(H$389-$D$389)/1000</f>
        <v>0</v>
      </c>
      <c r="I494" s="223">
        <f>I443*'Usages mobilité'!$BG52*(1+'Usages mobilité'!$BH52)^(I$389-$D$389)/1000</f>
        <v>0</v>
      </c>
      <c r="J494" s="223">
        <f>J443*'Usages mobilité'!$BG52*(1+'Usages mobilité'!$BH52)^(J$389-$D$389)/1000</f>
        <v>0</v>
      </c>
      <c r="K494" s="223">
        <f>K443*'Usages mobilité'!$BG52*(1+'Usages mobilité'!$BH52)^(K$389-$D$389)/1000</f>
        <v>0</v>
      </c>
      <c r="L494" s="223">
        <f>L443*'Usages mobilité'!$BG52*(1+'Usages mobilité'!$BH52)^(L$389-$D$389)/1000</f>
        <v>0</v>
      </c>
      <c r="M494" s="223">
        <f>M443*'Usages mobilité'!$BG52*(1+'Usages mobilité'!$BH52)^(M$389-$D$389)/1000</f>
        <v>0</v>
      </c>
      <c r="N494" s="223">
        <f>N443*'Usages mobilité'!$BG52*(1+'Usages mobilité'!$BH52)^(N$389-$D$389)/1000</f>
        <v>0</v>
      </c>
      <c r="O494" s="223">
        <f>O443*'Usages mobilité'!$BG52*(1+'Usages mobilité'!$BH52)^(O$389-$D$389)/1000</f>
        <v>0</v>
      </c>
      <c r="P494" s="223">
        <f>P443*'Usages mobilité'!$BG52*(1+'Usages mobilité'!$BH52)^(P$389-$D$389)/1000</f>
        <v>0</v>
      </c>
      <c r="Q494" s="223">
        <f>Q443*'Usages mobilité'!$BG52*(1+'Usages mobilité'!$BH52)^(Q$389-$D$389)/1000</f>
        <v>0</v>
      </c>
      <c r="R494" s="223">
        <f>R443*'Usages mobilité'!$BG52*(1+'Usages mobilité'!$BH52)^(R$389-$D$389)/1000</f>
        <v>0</v>
      </c>
    </row>
    <row r="495" spans="1:18" hidden="1" outlineLevel="2" x14ac:dyDescent="0.25">
      <c r="A495" s="222" t="str">
        <f>'Usages mobilité'!A53</f>
        <v>Usage mobilité n°50</v>
      </c>
      <c r="B495" s="222" t="s">
        <v>645</v>
      </c>
      <c r="C495" s="222"/>
      <c r="D495" s="223">
        <f>D444*'Usages mobilité'!$BG53*(1+'Usages mobilité'!$BH53)^(D$389-$D$389)/1000</f>
        <v>0</v>
      </c>
      <c r="E495" s="223">
        <f>E444*'Usages mobilité'!$BG53*(1+'Usages mobilité'!$BH53)^(E$389-$D$389)/1000</f>
        <v>0</v>
      </c>
      <c r="F495" s="223">
        <f>F444*'Usages mobilité'!$BG53*(1+'Usages mobilité'!$BH53)^(F$389-$D$389)/1000</f>
        <v>0</v>
      </c>
      <c r="G495" s="223">
        <f>G444*'Usages mobilité'!$BG53*(1+'Usages mobilité'!$BH53)^(G$389-$D$389)/1000</f>
        <v>0</v>
      </c>
      <c r="H495" s="223">
        <f>H444*'Usages mobilité'!$BG53*(1+'Usages mobilité'!$BH53)^(H$389-$D$389)/1000</f>
        <v>0</v>
      </c>
      <c r="I495" s="223">
        <f>I444*'Usages mobilité'!$BG53*(1+'Usages mobilité'!$BH53)^(I$389-$D$389)/1000</f>
        <v>0</v>
      </c>
      <c r="J495" s="223">
        <f>J444*'Usages mobilité'!$BG53*(1+'Usages mobilité'!$BH53)^(J$389-$D$389)/1000</f>
        <v>0</v>
      </c>
      <c r="K495" s="223">
        <f>K444*'Usages mobilité'!$BG53*(1+'Usages mobilité'!$BH53)^(K$389-$D$389)/1000</f>
        <v>0</v>
      </c>
      <c r="L495" s="223">
        <f>L444*'Usages mobilité'!$BG53*(1+'Usages mobilité'!$BH53)^(L$389-$D$389)/1000</f>
        <v>0</v>
      </c>
      <c r="M495" s="223">
        <f>M444*'Usages mobilité'!$BG53*(1+'Usages mobilité'!$BH53)^(M$389-$D$389)/1000</f>
        <v>0</v>
      </c>
      <c r="N495" s="223">
        <f>N444*'Usages mobilité'!$BG53*(1+'Usages mobilité'!$BH53)^(N$389-$D$389)/1000</f>
        <v>0</v>
      </c>
      <c r="O495" s="223">
        <f>O444*'Usages mobilité'!$BG53*(1+'Usages mobilité'!$BH53)^(O$389-$D$389)/1000</f>
        <v>0</v>
      </c>
      <c r="P495" s="223">
        <f>P444*'Usages mobilité'!$BG53*(1+'Usages mobilité'!$BH53)^(P$389-$D$389)/1000</f>
        <v>0</v>
      </c>
      <c r="Q495" s="223">
        <f>Q444*'Usages mobilité'!$BG53*(1+'Usages mobilité'!$BH53)^(Q$389-$D$389)/1000</f>
        <v>0</v>
      </c>
      <c r="R495" s="223">
        <f>R444*'Usages mobilité'!$BG53*(1+'Usages mobilité'!$BH53)^(R$389-$D$389)/1000</f>
        <v>0</v>
      </c>
    </row>
    <row r="496" spans="1:18" hidden="1" outlineLevel="1" collapsed="1" x14ac:dyDescent="0.25">
      <c r="A496" s="222" t="s">
        <v>657</v>
      </c>
      <c r="B496" s="222"/>
      <c r="C496" s="222"/>
      <c r="D496" s="223">
        <f t="shared" ref="D496:R496" si="39">SUM(D446:D495)</f>
        <v>0</v>
      </c>
      <c r="E496" s="223">
        <f t="shared" si="39"/>
        <v>0</v>
      </c>
      <c r="F496" s="223">
        <f t="shared" si="39"/>
        <v>0</v>
      </c>
      <c r="G496" s="223">
        <f t="shared" si="39"/>
        <v>0</v>
      </c>
      <c r="H496" s="223">
        <f t="shared" si="39"/>
        <v>0</v>
      </c>
      <c r="I496" s="223">
        <f t="shared" si="39"/>
        <v>0</v>
      </c>
      <c r="J496" s="223">
        <f t="shared" si="39"/>
        <v>0</v>
      </c>
      <c r="K496" s="223">
        <f t="shared" si="39"/>
        <v>0</v>
      </c>
      <c r="L496" s="223">
        <f t="shared" si="39"/>
        <v>0</v>
      </c>
      <c r="M496" s="223">
        <f t="shared" si="39"/>
        <v>0</v>
      </c>
      <c r="N496" s="223">
        <f t="shared" si="39"/>
        <v>0</v>
      </c>
      <c r="O496" s="223">
        <f t="shared" si="39"/>
        <v>0</v>
      </c>
      <c r="P496" s="223">
        <f t="shared" si="39"/>
        <v>0</v>
      </c>
      <c r="Q496" s="223">
        <f t="shared" si="39"/>
        <v>0</v>
      </c>
      <c r="R496" s="223">
        <f t="shared" si="39"/>
        <v>0</v>
      </c>
    </row>
    <row r="497" spans="1:18" hidden="1" outlineLevel="1" x14ac:dyDescent="0.25">
      <c r="A497" s="53" t="s">
        <v>652</v>
      </c>
      <c r="B497" s="53"/>
      <c r="C497" s="53"/>
      <c r="D497" s="244"/>
      <c r="E497" s="244"/>
      <c r="F497" s="244"/>
      <c r="G497" s="244"/>
      <c r="H497" s="244"/>
      <c r="I497" s="244"/>
      <c r="J497" s="244"/>
      <c r="K497" s="244"/>
      <c r="L497" s="244"/>
      <c r="M497" s="244"/>
      <c r="N497" s="244"/>
      <c r="O497" s="244"/>
      <c r="P497" s="244"/>
      <c r="Q497" s="244"/>
      <c r="R497" s="244"/>
    </row>
    <row r="498" spans="1:18" hidden="1" outlineLevel="1" x14ac:dyDescent="0.25">
      <c r="A498" s="53" t="s">
        <v>658</v>
      </c>
      <c r="B498" s="53"/>
      <c r="C498" s="53"/>
      <c r="D498" s="244"/>
      <c r="E498" s="244"/>
      <c r="F498" s="244"/>
      <c r="G498" s="244"/>
      <c r="H498" s="244"/>
      <c r="I498" s="244"/>
      <c r="J498" s="244"/>
      <c r="K498" s="244"/>
      <c r="L498" s="244"/>
      <c r="M498" s="244"/>
      <c r="N498" s="244"/>
      <c r="O498" s="244"/>
      <c r="P498" s="244"/>
      <c r="Q498" s="244"/>
      <c r="R498" s="244"/>
    </row>
    <row r="499" spans="1:18" hidden="1" outlineLevel="1" x14ac:dyDescent="0.25">
      <c r="A499" s="53" t="s">
        <v>40</v>
      </c>
      <c r="B499" s="53"/>
      <c r="C499" s="53"/>
      <c r="D499" s="223">
        <f t="shared" ref="D499:R499" si="40">D496+D498</f>
        <v>0</v>
      </c>
      <c r="E499" s="223">
        <f t="shared" si="40"/>
        <v>0</v>
      </c>
      <c r="F499" s="223">
        <f t="shared" si="40"/>
        <v>0</v>
      </c>
      <c r="G499" s="223">
        <f t="shared" si="40"/>
        <v>0</v>
      </c>
      <c r="H499" s="223">
        <f t="shared" si="40"/>
        <v>0</v>
      </c>
      <c r="I499" s="223">
        <f t="shared" si="40"/>
        <v>0</v>
      </c>
      <c r="J499" s="223">
        <f t="shared" si="40"/>
        <v>0</v>
      </c>
      <c r="K499" s="223">
        <f t="shared" si="40"/>
        <v>0</v>
      </c>
      <c r="L499" s="223">
        <f t="shared" si="40"/>
        <v>0</v>
      </c>
      <c r="M499" s="223">
        <f t="shared" si="40"/>
        <v>0</v>
      </c>
      <c r="N499" s="223">
        <f t="shared" si="40"/>
        <v>0</v>
      </c>
      <c r="O499" s="223">
        <f t="shared" si="40"/>
        <v>0</v>
      </c>
      <c r="P499" s="223">
        <f t="shared" si="40"/>
        <v>0</v>
      </c>
      <c r="Q499" s="223">
        <f t="shared" si="40"/>
        <v>0</v>
      </c>
      <c r="R499" s="223">
        <f t="shared" si="40"/>
        <v>0</v>
      </c>
    </row>
    <row r="500" spans="1:18" hidden="1" outlineLevel="1" x14ac:dyDescent="0.25"/>
    <row r="501" spans="1:18" hidden="1" outlineLevel="1" x14ac:dyDescent="0.25">
      <c r="A501" s="274" t="s">
        <v>0</v>
      </c>
      <c r="B501" s="225" t="s">
        <v>16</v>
      </c>
      <c r="C501" s="53"/>
      <c r="D501" s="244">
        <v>10000</v>
      </c>
      <c r="E501" s="244"/>
      <c r="F501" s="244"/>
      <c r="G501" s="244"/>
      <c r="H501" s="244"/>
      <c r="I501" s="244"/>
      <c r="J501" s="244"/>
      <c r="K501" s="244"/>
      <c r="L501" s="244"/>
      <c r="M501" s="244"/>
      <c r="N501" s="244"/>
      <c r="O501" s="244"/>
      <c r="P501" s="244"/>
      <c r="Q501" s="244"/>
      <c r="R501" s="244"/>
    </row>
    <row r="502" spans="1:18" hidden="1" outlineLevel="1" x14ac:dyDescent="0.25">
      <c r="A502" s="274"/>
      <c r="B502" s="226" t="s">
        <v>42</v>
      </c>
      <c r="C502" s="222"/>
      <c r="D502" s="223">
        <f>IF($B386&lt;&gt;"",D501*(VLOOKUP($B386,Distribution!$H4:$Y53,18)*(1+VLOOKUP($B386,Distribution!$H4:$Z53,19))^(D389-$D389))/1000,0)</f>
        <v>0</v>
      </c>
      <c r="E502" s="223">
        <f>IF($B386&lt;&gt;"",E501*(VLOOKUP($B386,Distribution!$H4:$Y53,18)*(1+VLOOKUP($B386,Distribution!$H4:$Z53,19))^(E389-$D389))/1000,0)</f>
        <v>0</v>
      </c>
      <c r="F502" s="223">
        <f>IF($B386&lt;&gt;"",F501*(VLOOKUP($B386,Distribution!$H4:$Y53,18)*(1+VLOOKUP($B386,Distribution!$H4:$Z53,19))^(F389-$D389))/1000,0)</f>
        <v>0</v>
      </c>
      <c r="G502" s="223">
        <f>IF($B386&lt;&gt;"",G501*(VLOOKUP($B386,Distribution!$H4:$Y53,18)*(1+VLOOKUP($B386,Distribution!$H4:$Z53,19))^(G389-$D389))/1000,0)</f>
        <v>0</v>
      </c>
      <c r="H502" s="223">
        <f>IF($B386&lt;&gt;"",H501*(VLOOKUP($B386,Distribution!$H4:$Y53,18)*(1+VLOOKUP($B386,Distribution!$H4:$Z53,19))^(H389-$D389))/1000,0)</f>
        <v>0</v>
      </c>
      <c r="I502" s="223">
        <f>IF($B386&lt;&gt;"",I501*(VLOOKUP($B386,Distribution!$H4:$Y53,18)*(1+VLOOKUP($B386,Distribution!$H4:$Z53,19))^(I389-$D389))/1000,0)</f>
        <v>0</v>
      </c>
      <c r="J502" s="223">
        <f>IF($B386&lt;&gt;"",J501*(VLOOKUP($B386,Distribution!$H4:$Y53,18)*(1+VLOOKUP($B386,Distribution!$H4:$Z53,19))^(J389-$D389))/1000,0)</f>
        <v>0</v>
      </c>
      <c r="K502" s="223">
        <f>IF($B386&lt;&gt;"",K501*(VLOOKUP($B386,Distribution!$H4:$Y53,18)*(1+VLOOKUP($B386,Distribution!$H4:$Z53,19))^(K389-$D389))/1000,0)</f>
        <v>0</v>
      </c>
      <c r="L502" s="223">
        <f>IF($B386&lt;&gt;"",L501*(VLOOKUP($B386,Distribution!$H4:$Y53,18)*(1+VLOOKUP($B386,Distribution!$H4:$Z53,19))^(L389-$D389))/1000,0)</f>
        <v>0</v>
      </c>
      <c r="M502" s="223">
        <f>IF($B386&lt;&gt;"",M501*(VLOOKUP($B386,Distribution!$H4:$Y53,18)*(1+VLOOKUP($B386,Distribution!$H4:$Z53,19))^(M389-$D389))/1000,0)</f>
        <v>0</v>
      </c>
      <c r="N502" s="223">
        <f>IF($B386&lt;&gt;"",N501*(VLOOKUP($B386,Distribution!$H4:$Y53,18)*(1+VLOOKUP($B386,Distribution!$H4:$Z53,19))^(N389-$D389))/1000,0)</f>
        <v>0</v>
      </c>
      <c r="O502" s="223">
        <f>IF($B386&lt;&gt;"",O501*(VLOOKUP($B386,Distribution!$H4:$Y53,18)*(1+VLOOKUP($B386,Distribution!$H4:$Z53,19))^(O389-$D389))/1000,0)</f>
        <v>0</v>
      </c>
      <c r="P502" s="223">
        <f>IF($B386&lt;&gt;"",P501*(VLOOKUP($B386,Distribution!$H4:$Y53,18)*(1+VLOOKUP($B386,Distribution!$H4:$Z53,19))^(P389-$D389))/1000,0)</f>
        <v>0</v>
      </c>
      <c r="Q502" s="223">
        <f>IF($B386&lt;&gt;"",Q501*(VLOOKUP($B386,Distribution!$H4:$Y53,18)*(1+VLOOKUP($B386,Distribution!$H4:$Z53,19))^(Q389-$D389))/1000,0)</f>
        <v>0</v>
      </c>
      <c r="R502" s="223">
        <f>IF($B386&lt;&gt;"",R501*(VLOOKUP($B386,Distribution!$H4:$Y53,18)*(1+VLOOKUP($B386,Distribution!$H4:$Z53,19))^(R389-$D389))/1000,0)</f>
        <v>0</v>
      </c>
    </row>
    <row r="503" spans="1:18" hidden="1" outlineLevel="1" x14ac:dyDescent="0.25">
      <c r="A503" s="274" t="s">
        <v>15</v>
      </c>
      <c r="B503" s="225" t="s">
        <v>679</v>
      </c>
      <c r="C503" s="53"/>
      <c r="D503" s="244"/>
      <c r="E503" s="244"/>
      <c r="F503" s="244"/>
      <c r="G503" s="244"/>
      <c r="H503" s="244"/>
      <c r="I503" s="244"/>
      <c r="J503" s="244"/>
      <c r="K503" s="244"/>
      <c r="L503" s="244"/>
      <c r="M503" s="244"/>
      <c r="N503" s="244"/>
      <c r="O503" s="244"/>
      <c r="P503" s="244"/>
      <c r="Q503" s="244"/>
      <c r="R503" s="244"/>
    </row>
    <row r="504" spans="1:18" hidden="1" outlineLevel="1" x14ac:dyDescent="0.25">
      <c r="A504" s="274"/>
      <c r="B504" s="225" t="s">
        <v>42</v>
      </c>
      <c r="C504" s="53"/>
      <c r="D504" s="244"/>
      <c r="E504" s="244"/>
      <c r="F504" s="244"/>
      <c r="G504" s="244"/>
      <c r="H504" s="244"/>
      <c r="I504" s="244"/>
      <c r="J504" s="244"/>
      <c r="K504" s="244"/>
      <c r="L504" s="244"/>
      <c r="M504" s="244"/>
      <c r="N504" s="244"/>
      <c r="O504" s="244"/>
      <c r="P504" s="244"/>
      <c r="Q504" s="244"/>
      <c r="R504" s="244"/>
    </row>
    <row r="505" spans="1:18" hidden="1" outlineLevel="1" x14ac:dyDescent="0.25">
      <c r="A505" s="225" t="s">
        <v>56</v>
      </c>
      <c r="B505" s="225"/>
      <c r="C505" s="53"/>
      <c r="D505" s="244"/>
      <c r="E505" s="244"/>
      <c r="F505" s="244"/>
      <c r="G505" s="244"/>
      <c r="H505" s="244"/>
      <c r="I505" s="244"/>
      <c r="J505" s="244"/>
      <c r="K505" s="244"/>
      <c r="L505" s="244"/>
      <c r="M505" s="244"/>
      <c r="N505" s="244"/>
      <c r="O505" s="244"/>
      <c r="P505" s="244"/>
      <c r="Q505" s="244"/>
      <c r="R505" s="244"/>
    </row>
    <row r="506" spans="1:18" hidden="1" outlineLevel="1" x14ac:dyDescent="0.25">
      <c r="A506" s="225" t="s">
        <v>57</v>
      </c>
      <c r="B506" s="225"/>
      <c r="C506" s="53"/>
      <c r="D506" s="244"/>
      <c r="E506" s="244"/>
      <c r="F506" s="244"/>
      <c r="G506" s="244"/>
      <c r="H506" s="244"/>
      <c r="I506" s="244"/>
      <c r="J506" s="244"/>
      <c r="K506" s="244"/>
      <c r="L506" s="244"/>
      <c r="M506" s="244"/>
      <c r="N506" s="244"/>
      <c r="O506" s="244"/>
      <c r="P506" s="244"/>
      <c r="Q506" s="244"/>
      <c r="R506" s="244"/>
    </row>
    <row r="507" spans="1:18" hidden="1" outlineLevel="1" x14ac:dyDescent="0.25">
      <c r="A507" s="224" t="s">
        <v>659</v>
      </c>
      <c r="B507" s="224"/>
      <c r="C507" s="222"/>
      <c r="D507" s="223">
        <f t="shared" ref="D507:R507" si="41">D502+D504+D505+D506</f>
        <v>0</v>
      </c>
      <c r="E507" s="223">
        <f t="shared" si="41"/>
        <v>0</v>
      </c>
      <c r="F507" s="223">
        <f t="shared" si="41"/>
        <v>0</v>
      </c>
      <c r="G507" s="223">
        <f t="shared" si="41"/>
        <v>0</v>
      </c>
      <c r="H507" s="223">
        <f t="shared" si="41"/>
        <v>0</v>
      </c>
      <c r="I507" s="223">
        <f t="shared" si="41"/>
        <v>0</v>
      </c>
      <c r="J507" s="223">
        <f t="shared" si="41"/>
        <v>0</v>
      </c>
      <c r="K507" s="223">
        <f t="shared" si="41"/>
        <v>0</v>
      </c>
      <c r="L507" s="223">
        <f t="shared" si="41"/>
        <v>0</v>
      </c>
      <c r="M507" s="223">
        <f t="shared" si="41"/>
        <v>0</v>
      </c>
      <c r="N507" s="223">
        <f t="shared" si="41"/>
        <v>0</v>
      </c>
      <c r="O507" s="223">
        <f t="shared" si="41"/>
        <v>0</v>
      </c>
      <c r="P507" s="223">
        <f t="shared" si="41"/>
        <v>0</v>
      </c>
      <c r="Q507" s="223">
        <f t="shared" si="41"/>
        <v>0</v>
      </c>
      <c r="R507" s="223">
        <f t="shared" si="41"/>
        <v>0</v>
      </c>
    </row>
    <row r="508" spans="1:18" hidden="1" outlineLevel="1" x14ac:dyDescent="0.25"/>
    <row r="509" spans="1:18" hidden="1" outlineLevel="1" x14ac:dyDescent="0.25">
      <c r="A509" s="222" t="s">
        <v>663</v>
      </c>
      <c r="B509" s="222"/>
      <c r="C509" s="222"/>
      <c r="D509" s="223">
        <f t="shared" ref="D509:R509" si="42">D499-D507</f>
        <v>0</v>
      </c>
      <c r="E509" s="223">
        <f t="shared" si="42"/>
        <v>0</v>
      </c>
      <c r="F509" s="223">
        <f t="shared" si="42"/>
        <v>0</v>
      </c>
      <c r="G509" s="223">
        <f t="shared" si="42"/>
        <v>0</v>
      </c>
      <c r="H509" s="223">
        <f t="shared" si="42"/>
        <v>0</v>
      </c>
      <c r="I509" s="223">
        <f t="shared" si="42"/>
        <v>0</v>
      </c>
      <c r="J509" s="223">
        <f t="shared" si="42"/>
        <v>0</v>
      </c>
      <c r="K509" s="223">
        <f t="shared" si="42"/>
        <v>0</v>
      </c>
      <c r="L509" s="223">
        <f t="shared" si="42"/>
        <v>0</v>
      </c>
      <c r="M509" s="223">
        <f t="shared" si="42"/>
        <v>0</v>
      </c>
      <c r="N509" s="223">
        <f t="shared" si="42"/>
        <v>0</v>
      </c>
      <c r="O509" s="223">
        <f t="shared" si="42"/>
        <v>0</v>
      </c>
      <c r="P509" s="223">
        <f t="shared" si="42"/>
        <v>0</v>
      </c>
      <c r="Q509" s="223">
        <f t="shared" si="42"/>
        <v>0</v>
      </c>
      <c r="R509" s="223">
        <f t="shared" si="42"/>
        <v>0</v>
      </c>
    </row>
    <row r="510" spans="1:18" hidden="1" outlineLevel="1" x14ac:dyDescent="0.25"/>
    <row r="511" spans="1:18" hidden="1" outlineLevel="1" x14ac:dyDescent="0.25">
      <c r="A511" s="53" t="s">
        <v>664</v>
      </c>
      <c r="B511" s="53"/>
      <c r="C511" s="53"/>
      <c r="D511" s="244"/>
      <c r="E511" s="244"/>
      <c r="F511" s="244"/>
      <c r="G511" s="244"/>
      <c r="H511" s="244"/>
      <c r="I511" s="244"/>
      <c r="J511" s="244"/>
      <c r="K511" s="244"/>
      <c r="L511" s="244"/>
      <c r="M511" s="244"/>
      <c r="N511" s="244"/>
      <c r="O511" s="244"/>
      <c r="P511" s="244"/>
      <c r="Q511" s="244"/>
      <c r="R511" s="244"/>
    </row>
    <row r="512" spans="1:18" hidden="1" outlineLevel="1" x14ac:dyDescent="0.25"/>
    <row r="513" spans="1:18" hidden="1" outlineLevel="1" x14ac:dyDescent="0.25">
      <c r="A513" s="222" t="s">
        <v>665</v>
      </c>
      <c r="B513" s="222"/>
      <c r="C513" s="222"/>
      <c r="D513" s="223">
        <f t="shared" ref="D513:R513" si="43">D509-D511</f>
        <v>0</v>
      </c>
      <c r="E513" s="223">
        <f t="shared" si="43"/>
        <v>0</v>
      </c>
      <c r="F513" s="223">
        <f t="shared" si="43"/>
        <v>0</v>
      </c>
      <c r="G513" s="223">
        <f t="shared" si="43"/>
        <v>0</v>
      </c>
      <c r="H513" s="223">
        <f t="shared" si="43"/>
        <v>0</v>
      </c>
      <c r="I513" s="223">
        <f t="shared" si="43"/>
        <v>0</v>
      </c>
      <c r="J513" s="223">
        <f t="shared" si="43"/>
        <v>0</v>
      </c>
      <c r="K513" s="223">
        <f t="shared" si="43"/>
        <v>0</v>
      </c>
      <c r="L513" s="223">
        <f t="shared" si="43"/>
        <v>0</v>
      </c>
      <c r="M513" s="223">
        <f t="shared" si="43"/>
        <v>0</v>
      </c>
      <c r="N513" s="223">
        <f t="shared" si="43"/>
        <v>0</v>
      </c>
      <c r="O513" s="223">
        <f t="shared" si="43"/>
        <v>0</v>
      </c>
      <c r="P513" s="223">
        <f t="shared" si="43"/>
        <v>0</v>
      </c>
      <c r="Q513" s="223">
        <f t="shared" si="43"/>
        <v>0</v>
      </c>
      <c r="R513" s="223">
        <f t="shared" si="43"/>
        <v>0</v>
      </c>
    </row>
    <row r="514" spans="1:18" hidden="1" outlineLevel="1" x14ac:dyDescent="0.25">
      <c r="A514" s="222" t="s">
        <v>666</v>
      </c>
      <c r="B514" s="222"/>
      <c r="C514" s="222"/>
      <c r="D514" s="223">
        <f t="shared" ref="D514:R514" si="44">$B387*D513</f>
        <v>0</v>
      </c>
      <c r="E514" s="223">
        <f t="shared" si="44"/>
        <v>0</v>
      </c>
      <c r="F514" s="223">
        <f t="shared" si="44"/>
        <v>0</v>
      </c>
      <c r="G514" s="223">
        <f t="shared" si="44"/>
        <v>0</v>
      </c>
      <c r="H514" s="223">
        <f t="shared" si="44"/>
        <v>0</v>
      </c>
      <c r="I514" s="223">
        <f t="shared" si="44"/>
        <v>0</v>
      </c>
      <c r="J514" s="223">
        <f t="shared" si="44"/>
        <v>0</v>
      </c>
      <c r="K514" s="223">
        <f t="shared" si="44"/>
        <v>0</v>
      </c>
      <c r="L514" s="223">
        <f t="shared" si="44"/>
        <v>0</v>
      </c>
      <c r="M514" s="223">
        <f t="shared" si="44"/>
        <v>0</v>
      </c>
      <c r="N514" s="223">
        <f t="shared" si="44"/>
        <v>0</v>
      </c>
      <c r="O514" s="223">
        <f t="shared" si="44"/>
        <v>0</v>
      </c>
      <c r="P514" s="223">
        <f t="shared" si="44"/>
        <v>0</v>
      </c>
      <c r="Q514" s="223">
        <f t="shared" si="44"/>
        <v>0</v>
      </c>
      <c r="R514" s="223">
        <f t="shared" si="44"/>
        <v>0</v>
      </c>
    </row>
    <row r="515" spans="1:18" hidden="1" outlineLevel="1" x14ac:dyDescent="0.25"/>
    <row r="516" spans="1:18" hidden="1" outlineLevel="1" x14ac:dyDescent="0.25">
      <c r="A516" s="222" t="s">
        <v>667</v>
      </c>
      <c r="B516" s="222"/>
      <c r="C516" s="222"/>
      <c r="D516" s="223">
        <f t="shared" ref="D516:R516" si="45">D513-D514</f>
        <v>0</v>
      </c>
      <c r="E516" s="223">
        <f t="shared" si="45"/>
        <v>0</v>
      </c>
      <c r="F516" s="223">
        <f t="shared" si="45"/>
        <v>0</v>
      </c>
      <c r="G516" s="223">
        <f t="shared" si="45"/>
        <v>0</v>
      </c>
      <c r="H516" s="223">
        <f t="shared" si="45"/>
        <v>0</v>
      </c>
      <c r="I516" s="223">
        <f t="shared" si="45"/>
        <v>0</v>
      </c>
      <c r="J516" s="223">
        <f t="shared" si="45"/>
        <v>0</v>
      </c>
      <c r="K516" s="223">
        <f t="shared" si="45"/>
        <v>0</v>
      </c>
      <c r="L516" s="223">
        <f t="shared" si="45"/>
        <v>0</v>
      </c>
      <c r="M516" s="223">
        <f t="shared" si="45"/>
        <v>0</v>
      </c>
      <c r="N516" s="223">
        <f t="shared" si="45"/>
        <v>0</v>
      </c>
      <c r="O516" s="223">
        <f t="shared" si="45"/>
        <v>0</v>
      </c>
      <c r="P516" s="223">
        <f t="shared" si="45"/>
        <v>0</v>
      </c>
      <c r="Q516" s="223">
        <f t="shared" si="45"/>
        <v>0</v>
      </c>
      <c r="R516" s="223">
        <f t="shared" si="45"/>
        <v>0</v>
      </c>
    </row>
    <row r="517" spans="1:18" hidden="1" outlineLevel="1" x14ac:dyDescent="0.25"/>
    <row r="518" spans="1:18" hidden="1" outlineLevel="1" x14ac:dyDescent="0.25">
      <c r="A518" s="224" t="s">
        <v>668</v>
      </c>
      <c r="B518" s="222"/>
      <c r="C518" s="222"/>
      <c r="D518" s="227" t="e">
        <f>IRR(D516:R516)</f>
        <v>#NUM!</v>
      </c>
    </row>
    <row r="519" spans="1:18" collapsed="1" x14ac:dyDescent="0.25"/>
    <row r="522" spans="1:18" s="169" customFormat="1" x14ac:dyDescent="0.25">
      <c r="A522" s="169" t="s">
        <v>892</v>
      </c>
    </row>
    <row r="523" spans="1:18" hidden="1" outlineLevel="1" x14ac:dyDescent="0.25"/>
    <row r="524" spans="1:18" hidden="1" outlineLevel="1" x14ac:dyDescent="0.25">
      <c r="A524" s="217" t="s">
        <v>643</v>
      </c>
      <c r="B524" s="208"/>
    </row>
    <row r="525" spans="1:18" hidden="1" outlineLevel="1" x14ac:dyDescent="0.25">
      <c r="A525" s="218" t="s">
        <v>644</v>
      </c>
      <c r="B525" s="209"/>
    </row>
    <row r="526" spans="1:18" ht="15.75" hidden="1" outlineLevel="1" thickBot="1" x14ac:dyDescent="0.3">
      <c r="A526" s="219" t="s">
        <v>12</v>
      </c>
      <c r="B526" s="243"/>
    </row>
    <row r="527" spans="1:18" hidden="1" outlineLevel="1" x14ac:dyDescent="0.25"/>
    <row r="528" spans="1:18" hidden="1" outlineLevel="1" x14ac:dyDescent="0.25">
      <c r="A528" s="53" t="s">
        <v>14</v>
      </c>
      <c r="B528" s="53"/>
      <c r="C528" s="223">
        <v>0</v>
      </c>
      <c r="D528" s="223">
        <v>1</v>
      </c>
      <c r="E528" s="223">
        <v>2</v>
      </c>
      <c r="F528" s="223">
        <v>3</v>
      </c>
      <c r="G528" s="223">
        <v>4</v>
      </c>
      <c r="H528" s="223">
        <v>5</v>
      </c>
      <c r="I528" s="223">
        <v>6</v>
      </c>
      <c r="J528" s="223">
        <v>7</v>
      </c>
      <c r="K528" s="223">
        <v>8</v>
      </c>
      <c r="L528" s="223">
        <v>9</v>
      </c>
      <c r="M528" s="223">
        <v>10</v>
      </c>
      <c r="N528" s="223">
        <v>11</v>
      </c>
      <c r="O528" s="223">
        <v>12</v>
      </c>
      <c r="P528" s="223">
        <v>13</v>
      </c>
      <c r="Q528" s="223">
        <v>14</v>
      </c>
      <c r="R528" s="223">
        <v>15</v>
      </c>
    </row>
    <row r="529" spans="1:18" hidden="1" outlineLevel="1" x14ac:dyDescent="0.25"/>
    <row r="530" spans="1:18" hidden="1" outlineLevel="1" x14ac:dyDescent="0.25">
      <c r="A530" s="53" t="s">
        <v>59</v>
      </c>
      <c r="B530" s="53"/>
      <c r="C530" s="244"/>
      <c r="D530" s="244"/>
      <c r="E530" s="244"/>
      <c r="F530" s="244"/>
      <c r="G530" s="244"/>
      <c r="H530" s="244"/>
      <c r="I530" s="244"/>
      <c r="J530" s="244"/>
      <c r="K530" s="244"/>
      <c r="L530" s="244"/>
      <c r="M530" s="244"/>
      <c r="N530" s="244"/>
      <c r="O530" s="244"/>
      <c r="P530" s="244"/>
      <c r="Q530" s="244"/>
      <c r="R530" s="244"/>
    </row>
    <row r="531" spans="1:18" hidden="1" outlineLevel="1" x14ac:dyDescent="0.25">
      <c r="A531" s="53" t="s">
        <v>824</v>
      </c>
      <c r="B531" s="53"/>
      <c r="C531" s="244"/>
      <c r="D531" s="244"/>
      <c r="E531" s="244"/>
      <c r="F531" s="244"/>
      <c r="G531" s="244"/>
      <c r="H531" s="244"/>
      <c r="I531" s="244"/>
      <c r="J531" s="244"/>
      <c r="K531" s="244"/>
      <c r="L531" s="244"/>
      <c r="M531" s="244"/>
      <c r="N531" s="244"/>
      <c r="O531" s="244"/>
      <c r="P531" s="244"/>
      <c r="Q531" s="244"/>
      <c r="R531" s="244"/>
    </row>
    <row r="532" spans="1:18" hidden="1" outlineLevel="1" x14ac:dyDescent="0.25">
      <c r="A532" s="53" t="s">
        <v>825</v>
      </c>
      <c r="B532" s="53"/>
      <c r="C532" s="244"/>
      <c r="D532" s="244"/>
      <c r="E532" s="244"/>
      <c r="F532" s="244"/>
      <c r="G532" s="244"/>
      <c r="H532" s="244"/>
      <c r="I532" s="244"/>
      <c r="J532" s="244"/>
      <c r="K532" s="244"/>
      <c r="L532" s="244"/>
      <c r="M532" s="244"/>
      <c r="N532" s="244"/>
      <c r="O532" s="244"/>
      <c r="P532" s="244"/>
      <c r="Q532" s="244"/>
      <c r="R532" s="244"/>
    </row>
    <row r="533" spans="1:18" hidden="1" outlineLevel="1" x14ac:dyDescent="0.25"/>
    <row r="534" spans="1:18" hidden="1" outlineLevel="2" x14ac:dyDescent="0.25">
      <c r="A534" s="222" t="str">
        <f>'Usages industrie'!A4</f>
        <v>Usage industriel n°1</v>
      </c>
      <c r="B534" s="222" t="s">
        <v>41</v>
      </c>
      <c r="C534" s="222"/>
      <c r="D534" s="223">
        <f>IF(B$524&lt;&gt;"",IF(B$524='Usages industrie'!$K4,'Usages industrie'!J4,0),0)</f>
        <v>0</v>
      </c>
      <c r="E534" s="223">
        <f t="shared" ref="E534:R543" si="46">$D534</f>
        <v>0</v>
      </c>
      <c r="F534" s="223">
        <f t="shared" si="46"/>
        <v>0</v>
      </c>
      <c r="G534" s="223">
        <f t="shared" si="46"/>
        <v>0</v>
      </c>
      <c r="H534" s="223">
        <f t="shared" si="46"/>
        <v>0</v>
      </c>
      <c r="I534" s="223">
        <f t="shared" si="46"/>
        <v>0</v>
      </c>
      <c r="J534" s="223">
        <f t="shared" si="46"/>
        <v>0</v>
      </c>
      <c r="K534" s="223">
        <f t="shared" si="46"/>
        <v>0</v>
      </c>
      <c r="L534" s="223">
        <f t="shared" si="46"/>
        <v>0</v>
      </c>
      <c r="M534" s="223">
        <f t="shared" si="46"/>
        <v>0</v>
      </c>
      <c r="N534" s="223">
        <f t="shared" si="46"/>
        <v>0</v>
      </c>
      <c r="O534" s="223">
        <f t="shared" si="46"/>
        <v>0</v>
      </c>
      <c r="P534" s="223">
        <f t="shared" si="46"/>
        <v>0</v>
      </c>
      <c r="Q534" s="223">
        <f t="shared" si="46"/>
        <v>0</v>
      </c>
      <c r="R534" s="223">
        <f t="shared" si="46"/>
        <v>0</v>
      </c>
    </row>
    <row r="535" spans="1:18" hidden="1" outlineLevel="2" x14ac:dyDescent="0.25">
      <c r="A535" s="222" t="str">
        <f>'Usages industrie'!A5</f>
        <v>Usage industriel n°2</v>
      </c>
      <c r="B535" s="222" t="s">
        <v>41</v>
      </c>
      <c r="C535" s="222"/>
      <c r="D535" s="223">
        <f>IF(B$524&lt;&gt;"",IF(B$524='Usages industrie'!$K5,'Usages industrie'!J5,0),0)</f>
        <v>0</v>
      </c>
      <c r="E535" s="223">
        <f t="shared" si="46"/>
        <v>0</v>
      </c>
      <c r="F535" s="223">
        <f t="shared" si="46"/>
        <v>0</v>
      </c>
      <c r="G535" s="223">
        <f t="shared" si="46"/>
        <v>0</v>
      </c>
      <c r="H535" s="223">
        <f t="shared" si="46"/>
        <v>0</v>
      </c>
      <c r="I535" s="223">
        <f t="shared" si="46"/>
        <v>0</v>
      </c>
      <c r="J535" s="223">
        <f t="shared" si="46"/>
        <v>0</v>
      </c>
      <c r="K535" s="223">
        <f t="shared" si="46"/>
        <v>0</v>
      </c>
      <c r="L535" s="223">
        <f t="shared" si="46"/>
        <v>0</v>
      </c>
      <c r="M535" s="223">
        <f t="shared" si="46"/>
        <v>0</v>
      </c>
      <c r="N535" s="223">
        <f t="shared" si="46"/>
        <v>0</v>
      </c>
      <c r="O535" s="223">
        <f t="shared" si="46"/>
        <v>0</v>
      </c>
      <c r="P535" s="223">
        <f t="shared" si="46"/>
        <v>0</v>
      </c>
      <c r="Q535" s="223">
        <f t="shared" si="46"/>
        <v>0</v>
      </c>
      <c r="R535" s="223">
        <f t="shared" si="46"/>
        <v>0</v>
      </c>
    </row>
    <row r="536" spans="1:18" hidden="1" outlineLevel="2" x14ac:dyDescent="0.25">
      <c r="A536" s="222" t="str">
        <f>'Usages industrie'!A6</f>
        <v>Usage industriel n°3</v>
      </c>
      <c r="B536" s="222" t="s">
        <v>41</v>
      </c>
      <c r="C536" s="222"/>
      <c r="D536" s="223">
        <f>IF(B$524&lt;&gt;"",IF(B$524='Usages industrie'!$K6,'Usages industrie'!J6,0),0)</f>
        <v>0</v>
      </c>
      <c r="E536" s="223">
        <f t="shared" si="46"/>
        <v>0</v>
      </c>
      <c r="F536" s="223">
        <f t="shared" si="46"/>
        <v>0</v>
      </c>
      <c r="G536" s="223">
        <f t="shared" si="46"/>
        <v>0</v>
      </c>
      <c r="H536" s="223">
        <f t="shared" si="46"/>
        <v>0</v>
      </c>
      <c r="I536" s="223">
        <f t="shared" si="46"/>
        <v>0</v>
      </c>
      <c r="J536" s="223">
        <f t="shared" si="46"/>
        <v>0</v>
      </c>
      <c r="K536" s="223">
        <f t="shared" si="46"/>
        <v>0</v>
      </c>
      <c r="L536" s="223">
        <f t="shared" si="46"/>
        <v>0</v>
      </c>
      <c r="M536" s="223">
        <f t="shared" si="46"/>
        <v>0</v>
      </c>
      <c r="N536" s="223">
        <f t="shared" si="46"/>
        <v>0</v>
      </c>
      <c r="O536" s="223">
        <f t="shared" si="46"/>
        <v>0</v>
      </c>
      <c r="P536" s="223">
        <f t="shared" si="46"/>
        <v>0</v>
      </c>
      <c r="Q536" s="223">
        <f t="shared" si="46"/>
        <v>0</v>
      </c>
      <c r="R536" s="223">
        <f t="shared" si="46"/>
        <v>0</v>
      </c>
    </row>
    <row r="537" spans="1:18" hidden="1" outlineLevel="2" x14ac:dyDescent="0.25">
      <c r="A537" s="222" t="str">
        <f>'Usages industrie'!A7</f>
        <v>Usage industriel n°4</v>
      </c>
      <c r="B537" s="222" t="s">
        <v>41</v>
      </c>
      <c r="C537" s="222"/>
      <c r="D537" s="223">
        <f>IF(B$524&lt;&gt;"",IF(B$524='Usages industrie'!$K7,'Usages industrie'!J7,0),0)</f>
        <v>0</v>
      </c>
      <c r="E537" s="223">
        <f t="shared" si="46"/>
        <v>0</v>
      </c>
      <c r="F537" s="223">
        <f t="shared" si="46"/>
        <v>0</v>
      </c>
      <c r="G537" s="223">
        <f t="shared" si="46"/>
        <v>0</v>
      </c>
      <c r="H537" s="223">
        <f t="shared" si="46"/>
        <v>0</v>
      </c>
      <c r="I537" s="223">
        <f t="shared" si="46"/>
        <v>0</v>
      </c>
      <c r="J537" s="223">
        <f t="shared" si="46"/>
        <v>0</v>
      </c>
      <c r="K537" s="223">
        <f t="shared" si="46"/>
        <v>0</v>
      </c>
      <c r="L537" s="223">
        <f t="shared" si="46"/>
        <v>0</v>
      </c>
      <c r="M537" s="223">
        <f t="shared" si="46"/>
        <v>0</v>
      </c>
      <c r="N537" s="223">
        <f t="shared" si="46"/>
        <v>0</v>
      </c>
      <c r="O537" s="223">
        <f t="shared" si="46"/>
        <v>0</v>
      </c>
      <c r="P537" s="223">
        <f t="shared" si="46"/>
        <v>0</v>
      </c>
      <c r="Q537" s="223">
        <f t="shared" si="46"/>
        <v>0</v>
      </c>
      <c r="R537" s="223">
        <f t="shared" si="46"/>
        <v>0</v>
      </c>
    </row>
    <row r="538" spans="1:18" hidden="1" outlineLevel="2" x14ac:dyDescent="0.25">
      <c r="A538" s="222" t="str">
        <f>'Usages industrie'!A8</f>
        <v>Usage industriel n°5</v>
      </c>
      <c r="B538" s="222" t="s">
        <v>41</v>
      </c>
      <c r="C538" s="222"/>
      <c r="D538" s="223">
        <f>IF(B$524&lt;&gt;"",IF(B$524='Usages industrie'!$K8,'Usages industrie'!J8,0),0)</f>
        <v>0</v>
      </c>
      <c r="E538" s="223">
        <f t="shared" si="46"/>
        <v>0</v>
      </c>
      <c r="F538" s="223">
        <f t="shared" si="46"/>
        <v>0</v>
      </c>
      <c r="G538" s="223">
        <f t="shared" si="46"/>
        <v>0</v>
      </c>
      <c r="H538" s="223">
        <f t="shared" si="46"/>
        <v>0</v>
      </c>
      <c r="I538" s="223">
        <f t="shared" si="46"/>
        <v>0</v>
      </c>
      <c r="J538" s="223">
        <f t="shared" si="46"/>
        <v>0</v>
      </c>
      <c r="K538" s="223">
        <f t="shared" si="46"/>
        <v>0</v>
      </c>
      <c r="L538" s="223">
        <f t="shared" si="46"/>
        <v>0</v>
      </c>
      <c r="M538" s="223">
        <f t="shared" si="46"/>
        <v>0</v>
      </c>
      <c r="N538" s="223">
        <f t="shared" si="46"/>
        <v>0</v>
      </c>
      <c r="O538" s="223">
        <f t="shared" si="46"/>
        <v>0</v>
      </c>
      <c r="P538" s="223">
        <f t="shared" si="46"/>
        <v>0</v>
      </c>
      <c r="Q538" s="223">
        <f t="shared" si="46"/>
        <v>0</v>
      </c>
      <c r="R538" s="223">
        <f t="shared" si="46"/>
        <v>0</v>
      </c>
    </row>
    <row r="539" spans="1:18" hidden="1" outlineLevel="2" x14ac:dyDescent="0.25">
      <c r="A539" s="222" t="str">
        <f>'Usages industrie'!A9</f>
        <v>Usage industriel n°6</v>
      </c>
      <c r="B539" s="222" t="s">
        <v>41</v>
      </c>
      <c r="C539" s="222"/>
      <c r="D539" s="223">
        <f>IF(B$524&lt;&gt;"",IF(B$524='Usages industrie'!$K9,'Usages industrie'!J9,0),0)</f>
        <v>0</v>
      </c>
      <c r="E539" s="223">
        <f t="shared" si="46"/>
        <v>0</v>
      </c>
      <c r="F539" s="223">
        <f t="shared" si="46"/>
        <v>0</v>
      </c>
      <c r="G539" s="223">
        <f t="shared" si="46"/>
        <v>0</v>
      </c>
      <c r="H539" s="223">
        <f t="shared" si="46"/>
        <v>0</v>
      </c>
      <c r="I539" s="223">
        <f t="shared" si="46"/>
        <v>0</v>
      </c>
      <c r="J539" s="223">
        <f t="shared" si="46"/>
        <v>0</v>
      </c>
      <c r="K539" s="223">
        <f t="shared" si="46"/>
        <v>0</v>
      </c>
      <c r="L539" s="223">
        <f t="shared" si="46"/>
        <v>0</v>
      </c>
      <c r="M539" s="223">
        <f t="shared" si="46"/>
        <v>0</v>
      </c>
      <c r="N539" s="223">
        <f t="shared" si="46"/>
        <v>0</v>
      </c>
      <c r="O539" s="223">
        <f t="shared" si="46"/>
        <v>0</v>
      </c>
      <c r="P539" s="223">
        <f t="shared" si="46"/>
        <v>0</v>
      </c>
      <c r="Q539" s="223">
        <f t="shared" si="46"/>
        <v>0</v>
      </c>
      <c r="R539" s="223">
        <f t="shared" si="46"/>
        <v>0</v>
      </c>
    </row>
    <row r="540" spans="1:18" hidden="1" outlineLevel="2" x14ac:dyDescent="0.25">
      <c r="A540" s="222" t="str">
        <f>'Usages industrie'!A10</f>
        <v>Usage industriel n°7</v>
      </c>
      <c r="B540" s="222" t="s">
        <v>41</v>
      </c>
      <c r="C540" s="222"/>
      <c r="D540" s="223">
        <f>IF(B$524&lt;&gt;"",IF(B$524='Usages industrie'!$K10,'Usages industrie'!J10,0),0)</f>
        <v>0</v>
      </c>
      <c r="E540" s="223">
        <f t="shared" si="46"/>
        <v>0</v>
      </c>
      <c r="F540" s="223">
        <f t="shared" si="46"/>
        <v>0</v>
      </c>
      <c r="G540" s="223">
        <f t="shared" si="46"/>
        <v>0</v>
      </c>
      <c r="H540" s="223">
        <f t="shared" si="46"/>
        <v>0</v>
      </c>
      <c r="I540" s="223">
        <f t="shared" si="46"/>
        <v>0</v>
      </c>
      <c r="J540" s="223">
        <f t="shared" si="46"/>
        <v>0</v>
      </c>
      <c r="K540" s="223">
        <f t="shared" si="46"/>
        <v>0</v>
      </c>
      <c r="L540" s="223">
        <f t="shared" si="46"/>
        <v>0</v>
      </c>
      <c r="M540" s="223">
        <f t="shared" si="46"/>
        <v>0</v>
      </c>
      <c r="N540" s="223">
        <f t="shared" si="46"/>
        <v>0</v>
      </c>
      <c r="O540" s="223">
        <f t="shared" si="46"/>
        <v>0</v>
      </c>
      <c r="P540" s="223">
        <f t="shared" si="46"/>
        <v>0</v>
      </c>
      <c r="Q540" s="223">
        <f t="shared" si="46"/>
        <v>0</v>
      </c>
      <c r="R540" s="223">
        <f t="shared" si="46"/>
        <v>0</v>
      </c>
    </row>
    <row r="541" spans="1:18" hidden="1" outlineLevel="2" x14ac:dyDescent="0.25">
      <c r="A541" s="222" t="str">
        <f>'Usages industrie'!A11</f>
        <v>Usage industriel n°8</v>
      </c>
      <c r="B541" s="222" t="s">
        <v>41</v>
      </c>
      <c r="C541" s="222"/>
      <c r="D541" s="223">
        <f>IF(B$524&lt;&gt;"",IF(B$524='Usages industrie'!$K11,'Usages industrie'!J11,0),0)</f>
        <v>0</v>
      </c>
      <c r="E541" s="223">
        <f t="shared" si="46"/>
        <v>0</v>
      </c>
      <c r="F541" s="223">
        <f t="shared" si="46"/>
        <v>0</v>
      </c>
      <c r="G541" s="223">
        <f t="shared" si="46"/>
        <v>0</v>
      </c>
      <c r="H541" s="223">
        <f t="shared" si="46"/>
        <v>0</v>
      </c>
      <c r="I541" s="223">
        <f t="shared" si="46"/>
        <v>0</v>
      </c>
      <c r="J541" s="223">
        <f t="shared" si="46"/>
        <v>0</v>
      </c>
      <c r="K541" s="223">
        <f t="shared" si="46"/>
        <v>0</v>
      </c>
      <c r="L541" s="223">
        <f t="shared" si="46"/>
        <v>0</v>
      </c>
      <c r="M541" s="223">
        <f t="shared" si="46"/>
        <v>0</v>
      </c>
      <c r="N541" s="223">
        <f t="shared" si="46"/>
        <v>0</v>
      </c>
      <c r="O541" s="223">
        <f t="shared" si="46"/>
        <v>0</v>
      </c>
      <c r="P541" s="223">
        <f t="shared" si="46"/>
        <v>0</v>
      </c>
      <c r="Q541" s="223">
        <f t="shared" si="46"/>
        <v>0</v>
      </c>
      <c r="R541" s="223">
        <f t="shared" si="46"/>
        <v>0</v>
      </c>
    </row>
    <row r="542" spans="1:18" hidden="1" outlineLevel="2" x14ac:dyDescent="0.25">
      <c r="A542" s="222" t="str">
        <f>'Usages industrie'!A12</f>
        <v>Usage industriel n°9</v>
      </c>
      <c r="B542" s="222" t="s">
        <v>41</v>
      </c>
      <c r="C542" s="222"/>
      <c r="D542" s="223">
        <f>IF(B$524&lt;&gt;"",IF(B$524='Usages industrie'!$K12,'Usages industrie'!J12,0),0)</f>
        <v>0</v>
      </c>
      <c r="E542" s="223">
        <f t="shared" si="46"/>
        <v>0</v>
      </c>
      <c r="F542" s="223">
        <f t="shared" si="46"/>
        <v>0</v>
      </c>
      <c r="G542" s="223">
        <f t="shared" si="46"/>
        <v>0</v>
      </c>
      <c r="H542" s="223">
        <f t="shared" si="46"/>
        <v>0</v>
      </c>
      <c r="I542" s="223">
        <f t="shared" si="46"/>
        <v>0</v>
      </c>
      <c r="J542" s="223">
        <f t="shared" si="46"/>
        <v>0</v>
      </c>
      <c r="K542" s="223">
        <f t="shared" si="46"/>
        <v>0</v>
      </c>
      <c r="L542" s="223">
        <f t="shared" si="46"/>
        <v>0</v>
      </c>
      <c r="M542" s="223">
        <f t="shared" si="46"/>
        <v>0</v>
      </c>
      <c r="N542" s="223">
        <f t="shared" si="46"/>
        <v>0</v>
      </c>
      <c r="O542" s="223">
        <f t="shared" si="46"/>
        <v>0</v>
      </c>
      <c r="P542" s="223">
        <f t="shared" si="46"/>
        <v>0</v>
      </c>
      <c r="Q542" s="223">
        <f t="shared" si="46"/>
        <v>0</v>
      </c>
      <c r="R542" s="223">
        <f t="shared" si="46"/>
        <v>0</v>
      </c>
    </row>
    <row r="543" spans="1:18" hidden="1" outlineLevel="2" x14ac:dyDescent="0.25">
      <c r="A543" s="222" t="str">
        <f>'Usages industrie'!A13</f>
        <v>Usage industriel n°10</v>
      </c>
      <c r="B543" s="222" t="s">
        <v>41</v>
      </c>
      <c r="C543" s="222"/>
      <c r="D543" s="223">
        <f>IF(B$524&lt;&gt;"",IF(B$524='Usages industrie'!$K13,'Usages industrie'!J13,0),0)</f>
        <v>0</v>
      </c>
      <c r="E543" s="223">
        <f t="shared" si="46"/>
        <v>0</v>
      </c>
      <c r="F543" s="223">
        <f t="shared" si="46"/>
        <v>0</v>
      </c>
      <c r="G543" s="223">
        <f t="shared" si="46"/>
        <v>0</v>
      </c>
      <c r="H543" s="223">
        <f t="shared" si="46"/>
        <v>0</v>
      </c>
      <c r="I543" s="223">
        <f t="shared" si="46"/>
        <v>0</v>
      </c>
      <c r="J543" s="223">
        <f t="shared" si="46"/>
        <v>0</v>
      </c>
      <c r="K543" s="223">
        <f t="shared" si="46"/>
        <v>0</v>
      </c>
      <c r="L543" s="223">
        <f t="shared" si="46"/>
        <v>0</v>
      </c>
      <c r="M543" s="223">
        <f t="shared" si="46"/>
        <v>0</v>
      </c>
      <c r="N543" s="223">
        <f t="shared" si="46"/>
        <v>0</v>
      </c>
      <c r="O543" s="223">
        <f t="shared" si="46"/>
        <v>0</v>
      </c>
      <c r="P543" s="223">
        <f t="shared" si="46"/>
        <v>0</v>
      </c>
      <c r="Q543" s="223">
        <f t="shared" si="46"/>
        <v>0</v>
      </c>
      <c r="R543" s="223">
        <f t="shared" si="46"/>
        <v>0</v>
      </c>
    </row>
    <row r="544" spans="1:18" hidden="1" outlineLevel="2" x14ac:dyDescent="0.25">
      <c r="A544" s="222" t="str">
        <f>'Usages industrie'!A14</f>
        <v>Usage industriel n°11</v>
      </c>
      <c r="B544" s="222" t="s">
        <v>41</v>
      </c>
      <c r="C544" s="222"/>
      <c r="D544" s="223">
        <f>IF(B$524&lt;&gt;"",IF(B$524='Usages industrie'!$K14,'Usages industrie'!J14,0),0)</f>
        <v>0</v>
      </c>
      <c r="E544" s="223">
        <f t="shared" ref="E544:R553" si="47">$D544</f>
        <v>0</v>
      </c>
      <c r="F544" s="223">
        <f t="shared" si="47"/>
        <v>0</v>
      </c>
      <c r="G544" s="223">
        <f t="shared" si="47"/>
        <v>0</v>
      </c>
      <c r="H544" s="223">
        <f t="shared" si="47"/>
        <v>0</v>
      </c>
      <c r="I544" s="223">
        <f t="shared" si="47"/>
        <v>0</v>
      </c>
      <c r="J544" s="223">
        <f t="shared" si="47"/>
        <v>0</v>
      </c>
      <c r="K544" s="223">
        <f t="shared" si="47"/>
        <v>0</v>
      </c>
      <c r="L544" s="223">
        <f t="shared" si="47"/>
        <v>0</v>
      </c>
      <c r="M544" s="223">
        <f t="shared" si="47"/>
        <v>0</v>
      </c>
      <c r="N544" s="223">
        <f t="shared" si="47"/>
        <v>0</v>
      </c>
      <c r="O544" s="223">
        <f t="shared" si="47"/>
        <v>0</v>
      </c>
      <c r="P544" s="223">
        <f t="shared" si="47"/>
        <v>0</v>
      </c>
      <c r="Q544" s="223">
        <f t="shared" si="47"/>
        <v>0</v>
      </c>
      <c r="R544" s="223">
        <f t="shared" si="47"/>
        <v>0</v>
      </c>
    </row>
    <row r="545" spans="1:18" hidden="1" outlineLevel="2" x14ac:dyDescent="0.25">
      <c r="A545" s="222" t="str">
        <f>'Usages industrie'!A15</f>
        <v>Usage industriel n°12</v>
      </c>
      <c r="B545" s="222" t="s">
        <v>41</v>
      </c>
      <c r="C545" s="222"/>
      <c r="D545" s="223">
        <f>IF(B$524&lt;&gt;"",IF(B$524='Usages industrie'!$K15,'Usages industrie'!J15,0),0)</f>
        <v>0</v>
      </c>
      <c r="E545" s="223">
        <f t="shared" si="47"/>
        <v>0</v>
      </c>
      <c r="F545" s="223">
        <f t="shared" si="47"/>
        <v>0</v>
      </c>
      <c r="G545" s="223">
        <f t="shared" si="47"/>
        <v>0</v>
      </c>
      <c r="H545" s="223">
        <f t="shared" si="47"/>
        <v>0</v>
      </c>
      <c r="I545" s="223">
        <f t="shared" si="47"/>
        <v>0</v>
      </c>
      <c r="J545" s="223">
        <f t="shared" si="47"/>
        <v>0</v>
      </c>
      <c r="K545" s="223">
        <f t="shared" si="47"/>
        <v>0</v>
      </c>
      <c r="L545" s="223">
        <f t="shared" si="47"/>
        <v>0</v>
      </c>
      <c r="M545" s="223">
        <f t="shared" si="47"/>
        <v>0</v>
      </c>
      <c r="N545" s="223">
        <f t="shared" si="47"/>
        <v>0</v>
      </c>
      <c r="O545" s="223">
        <f t="shared" si="47"/>
        <v>0</v>
      </c>
      <c r="P545" s="223">
        <f t="shared" si="47"/>
        <v>0</v>
      </c>
      <c r="Q545" s="223">
        <f t="shared" si="47"/>
        <v>0</v>
      </c>
      <c r="R545" s="223">
        <f t="shared" si="47"/>
        <v>0</v>
      </c>
    </row>
    <row r="546" spans="1:18" hidden="1" outlineLevel="2" x14ac:dyDescent="0.25">
      <c r="A546" s="222" t="str">
        <f>'Usages industrie'!A16</f>
        <v>Usage industriel n°13</v>
      </c>
      <c r="B546" s="222" t="s">
        <v>41</v>
      </c>
      <c r="C546" s="222"/>
      <c r="D546" s="223">
        <f>IF(B$524&lt;&gt;"",IF(B$524='Usages industrie'!$K16,'Usages industrie'!J16,0),0)</f>
        <v>0</v>
      </c>
      <c r="E546" s="223">
        <f t="shared" si="47"/>
        <v>0</v>
      </c>
      <c r="F546" s="223">
        <f t="shared" si="47"/>
        <v>0</v>
      </c>
      <c r="G546" s="223">
        <f t="shared" si="47"/>
        <v>0</v>
      </c>
      <c r="H546" s="223">
        <f t="shared" si="47"/>
        <v>0</v>
      </c>
      <c r="I546" s="223">
        <f t="shared" si="47"/>
        <v>0</v>
      </c>
      <c r="J546" s="223">
        <f t="shared" si="47"/>
        <v>0</v>
      </c>
      <c r="K546" s="223">
        <f t="shared" si="47"/>
        <v>0</v>
      </c>
      <c r="L546" s="223">
        <f t="shared" si="47"/>
        <v>0</v>
      </c>
      <c r="M546" s="223">
        <f t="shared" si="47"/>
        <v>0</v>
      </c>
      <c r="N546" s="223">
        <f t="shared" si="47"/>
        <v>0</v>
      </c>
      <c r="O546" s="223">
        <f t="shared" si="47"/>
        <v>0</v>
      </c>
      <c r="P546" s="223">
        <f t="shared" si="47"/>
        <v>0</v>
      </c>
      <c r="Q546" s="223">
        <f t="shared" si="47"/>
        <v>0</v>
      </c>
      <c r="R546" s="223">
        <f t="shared" si="47"/>
        <v>0</v>
      </c>
    </row>
    <row r="547" spans="1:18" hidden="1" outlineLevel="2" x14ac:dyDescent="0.25">
      <c r="A547" s="222" t="str">
        <f>'Usages industrie'!A17</f>
        <v>Usage industriel n°14</v>
      </c>
      <c r="B547" s="222" t="s">
        <v>41</v>
      </c>
      <c r="C547" s="222"/>
      <c r="D547" s="223">
        <f>IF(B$524&lt;&gt;"",IF(B$524='Usages industrie'!$K17,'Usages industrie'!J17,0),0)</f>
        <v>0</v>
      </c>
      <c r="E547" s="223">
        <f t="shared" si="47"/>
        <v>0</v>
      </c>
      <c r="F547" s="223">
        <f t="shared" si="47"/>
        <v>0</v>
      </c>
      <c r="G547" s="223">
        <f t="shared" si="47"/>
        <v>0</v>
      </c>
      <c r="H547" s="223">
        <f t="shared" si="47"/>
        <v>0</v>
      </c>
      <c r="I547" s="223">
        <f t="shared" si="47"/>
        <v>0</v>
      </c>
      <c r="J547" s="223">
        <f t="shared" si="47"/>
        <v>0</v>
      </c>
      <c r="K547" s="223">
        <f t="shared" si="47"/>
        <v>0</v>
      </c>
      <c r="L547" s="223">
        <f t="shared" si="47"/>
        <v>0</v>
      </c>
      <c r="M547" s="223">
        <f t="shared" si="47"/>
        <v>0</v>
      </c>
      <c r="N547" s="223">
        <f t="shared" si="47"/>
        <v>0</v>
      </c>
      <c r="O547" s="223">
        <f t="shared" si="47"/>
        <v>0</v>
      </c>
      <c r="P547" s="223">
        <f t="shared" si="47"/>
        <v>0</v>
      </c>
      <c r="Q547" s="223">
        <f t="shared" si="47"/>
        <v>0</v>
      </c>
      <c r="R547" s="223">
        <f t="shared" si="47"/>
        <v>0</v>
      </c>
    </row>
    <row r="548" spans="1:18" hidden="1" outlineLevel="2" x14ac:dyDescent="0.25">
      <c r="A548" s="222" t="str">
        <f>'Usages industrie'!A18</f>
        <v>Usage industriel n°15</v>
      </c>
      <c r="B548" s="222" t="s">
        <v>41</v>
      </c>
      <c r="C548" s="222"/>
      <c r="D548" s="223">
        <f>IF(B$524&lt;&gt;"",IF(B$524='Usages industrie'!$K18,'Usages industrie'!J18,0),0)</f>
        <v>0</v>
      </c>
      <c r="E548" s="223">
        <f t="shared" si="47"/>
        <v>0</v>
      </c>
      <c r="F548" s="223">
        <f t="shared" si="47"/>
        <v>0</v>
      </c>
      <c r="G548" s="223">
        <f t="shared" si="47"/>
        <v>0</v>
      </c>
      <c r="H548" s="223">
        <f t="shared" si="47"/>
        <v>0</v>
      </c>
      <c r="I548" s="223">
        <f t="shared" si="47"/>
        <v>0</v>
      </c>
      <c r="J548" s="223">
        <f t="shared" si="47"/>
        <v>0</v>
      </c>
      <c r="K548" s="223">
        <f t="shared" si="47"/>
        <v>0</v>
      </c>
      <c r="L548" s="223">
        <f t="shared" si="47"/>
        <v>0</v>
      </c>
      <c r="M548" s="223">
        <f t="shared" si="47"/>
        <v>0</v>
      </c>
      <c r="N548" s="223">
        <f t="shared" si="47"/>
        <v>0</v>
      </c>
      <c r="O548" s="223">
        <f t="shared" si="47"/>
        <v>0</v>
      </c>
      <c r="P548" s="223">
        <f t="shared" si="47"/>
        <v>0</v>
      </c>
      <c r="Q548" s="223">
        <f t="shared" si="47"/>
        <v>0</v>
      </c>
      <c r="R548" s="223">
        <f t="shared" si="47"/>
        <v>0</v>
      </c>
    </row>
    <row r="549" spans="1:18" hidden="1" outlineLevel="2" x14ac:dyDescent="0.25">
      <c r="A549" s="222" t="str">
        <f>'Usages industrie'!A19</f>
        <v>Usage industriel n°16</v>
      </c>
      <c r="B549" s="222" t="s">
        <v>41</v>
      </c>
      <c r="C549" s="222"/>
      <c r="D549" s="223">
        <f>IF(B$524&lt;&gt;"",IF(B$524='Usages industrie'!$K19,'Usages industrie'!J19,0),0)</f>
        <v>0</v>
      </c>
      <c r="E549" s="223">
        <f t="shared" si="47"/>
        <v>0</v>
      </c>
      <c r="F549" s="223">
        <f t="shared" si="47"/>
        <v>0</v>
      </c>
      <c r="G549" s="223">
        <f t="shared" si="47"/>
        <v>0</v>
      </c>
      <c r="H549" s="223">
        <f t="shared" si="47"/>
        <v>0</v>
      </c>
      <c r="I549" s="223">
        <f t="shared" si="47"/>
        <v>0</v>
      </c>
      <c r="J549" s="223">
        <f t="shared" si="47"/>
        <v>0</v>
      </c>
      <c r="K549" s="223">
        <f t="shared" si="47"/>
        <v>0</v>
      </c>
      <c r="L549" s="223">
        <f t="shared" si="47"/>
        <v>0</v>
      </c>
      <c r="M549" s="223">
        <f t="shared" si="47"/>
        <v>0</v>
      </c>
      <c r="N549" s="223">
        <f t="shared" si="47"/>
        <v>0</v>
      </c>
      <c r="O549" s="223">
        <f t="shared" si="47"/>
        <v>0</v>
      </c>
      <c r="P549" s="223">
        <f t="shared" si="47"/>
        <v>0</v>
      </c>
      <c r="Q549" s="223">
        <f t="shared" si="47"/>
        <v>0</v>
      </c>
      <c r="R549" s="223">
        <f t="shared" si="47"/>
        <v>0</v>
      </c>
    </row>
    <row r="550" spans="1:18" hidden="1" outlineLevel="2" x14ac:dyDescent="0.25">
      <c r="A550" s="222" t="str">
        <f>'Usages industrie'!A20</f>
        <v>Usage industriel n°17</v>
      </c>
      <c r="B550" s="222" t="s">
        <v>41</v>
      </c>
      <c r="C550" s="222"/>
      <c r="D550" s="223">
        <f>IF(B$524&lt;&gt;"",IF(B$524='Usages industrie'!$K20,'Usages industrie'!J20,0),0)</f>
        <v>0</v>
      </c>
      <c r="E550" s="223">
        <f t="shared" si="47"/>
        <v>0</v>
      </c>
      <c r="F550" s="223">
        <f t="shared" si="47"/>
        <v>0</v>
      </c>
      <c r="G550" s="223">
        <f t="shared" si="47"/>
        <v>0</v>
      </c>
      <c r="H550" s="223">
        <f t="shared" si="47"/>
        <v>0</v>
      </c>
      <c r="I550" s="223">
        <f t="shared" si="47"/>
        <v>0</v>
      </c>
      <c r="J550" s="223">
        <f t="shared" si="47"/>
        <v>0</v>
      </c>
      <c r="K550" s="223">
        <f t="shared" si="47"/>
        <v>0</v>
      </c>
      <c r="L550" s="223">
        <f t="shared" si="47"/>
        <v>0</v>
      </c>
      <c r="M550" s="223">
        <f t="shared" si="47"/>
        <v>0</v>
      </c>
      <c r="N550" s="223">
        <f t="shared" si="47"/>
        <v>0</v>
      </c>
      <c r="O550" s="223">
        <f t="shared" si="47"/>
        <v>0</v>
      </c>
      <c r="P550" s="223">
        <f t="shared" si="47"/>
        <v>0</v>
      </c>
      <c r="Q550" s="223">
        <f t="shared" si="47"/>
        <v>0</v>
      </c>
      <c r="R550" s="223">
        <f t="shared" si="47"/>
        <v>0</v>
      </c>
    </row>
    <row r="551" spans="1:18" hidden="1" outlineLevel="2" x14ac:dyDescent="0.25">
      <c r="A551" s="222" t="str">
        <f>'Usages industrie'!A21</f>
        <v>Usage industriel n°18</v>
      </c>
      <c r="B551" s="222" t="s">
        <v>41</v>
      </c>
      <c r="C551" s="222"/>
      <c r="D551" s="223">
        <f>IF(B$524&lt;&gt;"",IF(B$524='Usages industrie'!$K21,'Usages industrie'!J21,0),0)</f>
        <v>0</v>
      </c>
      <c r="E551" s="223">
        <f t="shared" si="47"/>
        <v>0</v>
      </c>
      <c r="F551" s="223">
        <f t="shared" si="47"/>
        <v>0</v>
      </c>
      <c r="G551" s="223">
        <f t="shared" si="47"/>
        <v>0</v>
      </c>
      <c r="H551" s="223">
        <f t="shared" si="47"/>
        <v>0</v>
      </c>
      <c r="I551" s="223">
        <f t="shared" si="47"/>
        <v>0</v>
      </c>
      <c r="J551" s="223">
        <f t="shared" si="47"/>
        <v>0</v>
      </c>
      <c r="K551" s="223">
        <f t="shared" si="47"/>
        <v>0</v>
      </c>
      <c r="L551" s="223">
        <f t="shared" si="47"/>
        <v>0</v>
      </c>
      <c r="M551" s="223">
        <f t="shared" si="47"/>
        <v>0</v>
      </c>
      <c r="N551" s="223">
        <f t="shared" si="47"/>
        <v>0</v>
      </c>
      <c r="O551" s="223">
        <f t="shared" si="47"/>
        <v>0</v>
      </c>
      <c r="P551" s="223">
        <f t="shared" si="47"/>
        <v>0</v>
      </c>
      <c r="Q551" s="223">
        <f t="shared" si="47"/>
        <v>0</v>
      </c>
      <c r="R551" s="223">
        <f t="shared" si="47"/>
        <v>0</v>
      </c>
    </row>
    <row r="552" spans="1:18" hidden="1" outlineLevel="2" x14ac:dyDescent="0.25">
      <c r="A552" s="222" t="str">
        <f>'Usages industrie'!A22</f>
        <v>Usage industriel n°19</v>
      </c>
      <c r="B552" s="222" t="s">
        <v>41</v>
      </c>
      <c r="C552" s="222"/>
      <c r="D552" s="223">
        <f>IF(B$524&lt;&gt;"",IF(B$524='Usages industrie'!$K22,'Usages industrie'!J22,0),0)</f>
        <v>0</v>
      </c>
      <c r="E552" s="223">
        <f t="shared" si="47"/>
        <v>0</v>
      </c>
      <c r="F552" s="223">
        <f t="shared" si="47"/>
        <v>0</v>
      </c>
      <c r="G552" s="223">
        <f t="shared" si="47"/>
        <v>0</v>
      </c>
      <c r="H552" s="223">
        <f t="shared" si="47"/>
        <v>0</v>
      </c>
      <c r="I552" s="223">
        <f t="shared" si="47"/>
        <v>0</v>
      </c>
      <c r="J552" s="223">
        <f t="shared" si="47"/>
        <v>0</v>
      </c>
      <c r="K552" s="223">
        <f t="shared" si="47"/>
        <v>0</v>
      </c>
      <c r="L552" s="223">
        <f t="shared" si="47"/>
        <v>0</v>
      </c>
      <c r="M552" s="223">
        <f t="shared" si="47"/>
        <v>0</v>
      </c>
      <c r="N552" s="223">
        <f t="shared" si="47"/>
        <v>0</v>
      </c>
      <c r="O552" s="223">
        <f t="shared" si="47"/>
        <v>0</v>
      </c>
      <c r="P552" s="223">
        <f t="shared" si="47"/>
        <v>0</v>
      </c>
      <c r="Q552" s="223">
        <f t="shared" si="47"/>
        <v>0</v>
      </c>
      <c r="R552" s="223">
        <f t="shared" si="47"/>
        <v>0</v>
      </c>
    </row>
    <row r="553" spans="1:18" hidden="1" outlineLevel="2" x14ac:dyDescent="0.25">
      <c r="A553" s="222" t="str">
        <f>'Usages industrie'!A23</f>
        <v>Usage industriel n°20</v>
      </c>
      <c r="B553" s="222" t="s">
        <v>41</v>
      </c>
      <c r="C553" s="222"/>
      <c r="D553" s="223">
        <f>IF(B$524&lt;&gt;"",IF(B$524='Usages industrie'!$K23,'Usages industrie'!J23,0),0)</f>
        <v>0</v>
      </c>
      <c r="E553" s="223">
        <f t="shared" si="47"/>
        <v>0</v>
      </c>
      <c r="F553" s="223">
        <f t="shared" si="47"/>
        <v>0</v>
      </c>
      <c r="G553" s="223">
        <f t="shared" si="47"/>
        <v>0</v>
      </c>
      <c r="H553" s="223">
        <f t="shared" si="47"/>
        <v>0</v>
      </c>
      <c r="I553" s="223">
        <f t="shared" si="47"/>
        <v>0</v>
      </c>
      <c r="J553" s="223">
        <f t="shared" si="47"/>
        <v>0</v>
      </c>
      <c r="K553" s="223">
        <f t="shared" si="47"/>
        <v>0</v>
      </c>
      <c r="L553" s="223">
        <f t="shared" si="47"/>
        <v>0</v>
      </c>
      <c r="M553" s="223">
        <f t="shared" si="47"/>
        <v>0</v>
      </c>
      <c r="N553" s="223">
        <f t="shared" si="47"/>
        <v>0</v>
      </c>
      <c r="O553" s="223">
        <f t="shared" si="47"/>
        <v>0</v>
      </c>
      <c r="P553" s="223">
        <f t="shared" si="47"/>
        <v>0</v>
      </c>
      <c r="Q553" s="223">
        <f t="shared" si="47"/>
        <v>0</v>
      </c>
      <c r="R553" s="223">
        <f t="shared" si="47"/>
        <v>0</v>
      </c>
    </row>
    <row r="554" spans="1:18" hidden="1" outlineLevel="2" x14ac:dyDescent="0.25">
      <c r="A554" s="222" t="str">
        <f>'Usages industrie'!A24</f>
        <v>Usage industriel n°21</v>
      </c>
      <c r="B554" s="222" t="s">
        <v>41</v>
      </c>
      <c r="C554" s="222"/>
      <c r="D554" s="223">
        <f>IF(B$524&lt;&gt;"",IF(B$524='Usages industrie'!$K24,'Usages industrie'!J24,0),0)</f>
        <v>0</v>
      </c>
      <c r="E554" s="223">
        <f t="shared" ref="E554:R563" si="48">$D554</f>
        <v>0</v>
      </c>
      <c r="F554" s="223">
        <f t="shared" si="48"/>
        <v>0</v>
      </c>
      <c r="G554" s="223">
        <f t="shared" si="48"/>
        <v>0</v>
      </c>
      <c r="H554" s="223">
        <f t="shared" si="48"/>
        <v>0</v>
      </c>
      <c r="I554" s="223">
        <f t="shared" si="48"/>
        <v>0</v>
      </c>
      <c r="J554" s="223">
        <f t="shared" si="48"/>
        <v>0</v>
      </c>
      <c r="K554" s="223">
        <f t="shared" si="48"/>
        <v>0</v>
      </c>
      <c r="L554" s="223">
        <f t="shared" si="48"/>
        <v>0</v>
      </c>
      <c r="M554" s="223">
        <f t="shared" si="48"/>
        <v>0</v>
      </c>
      <c r="N554" s="223">
        <f t="shared" si="48"/>
        <v>0</v>
      </c>
      <c r="O554" s="223">
        <f t="shared" si="48"/>
        <v>0</v>
      </c>
      <c r="P554" s="223">
        <f t="shared" si="48"/>
        <v>0</v>
      </c>
      <c r="Q554" s="223">
        <f t="shared" si="48"/>
        <v>0</v>
      </c>
      <c r="R554" s="223">
        <f t="shared" si="48"/>
        <v>0</v>
      </c>
    </row>
    <row r="555" spans="1:18" hidden="1" outlineLevel="2" x14ac:dyDescent="0.25">
      <c r="A555" s="222" t="str">
        <f>'Usages industrie'!A25</f>
        <v>Usage industriel n°22</v>
      </c>
      <c r="B555" s="222" t="s">
        <v>41</v>
      </c>
      <c r="C555" s="222"/>
      <c r="D555" s="223">
        <f>IF(B$524&lt;&gt;"",IF(B$524='Usages industrie'!$K25,'Usages industrie'!J25,0),0)</f>
        <v>0</v>
      </c>
      <c r="E555" s="223">
        <f t="shared" si="48"/>
        <v>0</v>
      </c>
      <c r="F555" s="223">
        <f t="shared" si="48"/>
        <v>0</v>
      </c>
      <c r="G555" s="223">
        <f t="shared" si="48"/>
        <v>0</v>
      </c>
      <c r="H555" s="223">
        <f t="shared" si="48"/>
        <v>0</v>
      </c>
      <c r="I555" s="223">
        <f t="shared" si="48"/>
        <v>0</v>
      </c>
      <c r="J555" s="223">
        <f t="shared" si="48"/>
        <v>0</v>
      </c>
      <c r="K555" s="223">
        <f t="shared" si="48"/>
        <v>0</v>
      </c>
      <c r="L555" s="223">
        <f t="shared" si="48"/>
        <v>0</v>
      </c>
      <c r="M555" s="223">
        <f t="shared" si="48"/>
        <v>0</v>
      </c>
      <c r="N555" s="223">
        <f t="shared" si="48"/>
        <v>0</v>
      </c>
      <c r="O555" s="223">
        <f t="shared" si="48"/>
        <v>0</v>
      </c>
      <c r="P555" s="223">
        <f t="shared" si="48"/>
        <v>0</v>
      </c>
      <c r="Q555" s="223">
        <f t="shared" si="48"/>
        <v>0</v>
      </c>
      <c r="R555" s="223">
        <f t="shared" si="48"/>
        <v>0</v>
      </c>
    </row>
    <row r="556" spans="1:18" hidden="1" outlineLevel="2" x14ac:dyDescent="0.25">
      <c r="A556" s="222" t="str">
        <f>'Usages industrie'!A26</f>
        <v>Usage industriel n°23</v>
      </c>
      <c r="B556" s="222" t="s">
        <v>41</v>
      </c>
      <c r="C556" s="222"/>
      <c r="D556" s="223">
        <f>IF(B$524&lt;&gt;"",IF(B$524='Usages industrie'!$K26,'Usages industrie'!J26,0),0)</f>
        <v>0</v>
      </c>
      <c r="E556" s="223">
        <f t="shared" si="48"/>
        <v>0</v>
      </c>
      <c r="F556" s="223">
        <f t="shared" si="48"/>
        <v>0</v>
      </c>
      <c r="G556" s="223">
        <f t="shared" si="48"/>
        <v>0</v>
      </c>
      <c r="H556" s="223">
        <f t="shared" si="48"/>
        <v>0</v>
      </c>
      <c r="I556" s="223">
        <f t="shared" si="48"/>
        <v>0</v>
      </c>
      <c r="J556" s="223">
        <f t="shared" si="48"/>
        <v>0</v>
      </c>
      <c r="K556" s="223">
        <f t="shared" si="48"/>
        <v>0</v>
      </c>
      <c r="L556" s="223">
        <f t="shared" si="48"/>
        <v>0</v>
      </c>
      <c r="M556" s="223">
        <f t="shared" si="48"/>
        <v>0</v>
      </c>
      <c r="N556" s="223">
        <f t="shared" si="48"/>
        <v>0</v>
      </c>
      <c r="O556" s="223">
        <f t="shared" si="48"/>
        <v>0</v>
      </c>
      <c r="P556" s="223">
        <f t="shared" si="48"/>
        <v>0</v>
      </c>
      <c r="Q556" s="223">
        <f t="shared" si="48"/>
        <v>0</v>
      </c>
      <c r="R556" s="223">
        <f t="shared" si="48"/>
        <v>0</v>
      </c>
    </row>
    <row r="557" spans="1:18" hidden="1" outlineLevel="2" x14ac:dyDescent="0.25">
      <c r="A557" s="222" t="str">
        <f>'Usages industrie'!A27</f>
        <v>Usage industriel n°24</v>
      </c>
      <c r="B557" s="222" t="s">
        <v>41</v>
      </c>
      <c r="C557" s="222"/>
      <c r="D557" s="223">
        <f>IF(B$524&lt;&gt;"",IF(B$524='Usages industrie'!$K27,'Usages industrie'!J27,0),0)</f>
        <v>0</v>
      </c>
      <c r="E557" s="223">
        <f t="shared" si="48"/>
        <v>0</v>
      </c>
      <c r="F557" s="223">
        <f t="shared" si="48"/>
        <v>0</v>
      </c>
      <c r="G557" s="223">
        <f t="shared" si="48"/>
        <v>0</v>
      </c>
      <c r="H557" s="223">
        <f t="shared" si="48"/>
        <v>0</v>
      </c>
      <c r="I557" s="223">
        <f t="shared" si="48"/>
        <v>0</v>
      </c>
      <c r="J557" s="223">
        <f t="shared" si="48"/>
        <v>0</v>
      </c>
      <c r="K557" s="223">
        <f t="shared" si="48"/>
        <v>0</v>
      </c>
      <c r="L557" s="223">
        <f t="shared" si="48"/>
        <v>0</v>
      </c>
      <c r="M557" s="223">
        <f t="shared" si="48"/>
        <v>0</v>
      </c>
      <c r="N557" s="223">
        <f t="shared" si="48"/>
        <v>0</v>
      </c>
      <c r="O557" s="223">
        <f t="shared" si="48"/>
        <v>0</v>
      </c>
      <c r="P557" s="223">
        <f t="shared" si="48"/>
        <v>0</v>
      </c>
      <c r="Q557" s="223">
        <f t="shared" si="48"/>
        <v>0</v>
      </c>
      <c r="R557" s="223">
        <f t="shared" si="48"/>
        <v>0</v>
      </c>
    </row>
    <row r="558" spans="1:18" hidden="1" outlineLevel="2" x14ac:dyDescent="0.25">
      <c r="A558" s="222" t="str">
        <f>'Usages industrie'!A28</f>
        <v>Usage industriel n°25</v>
      </c>
      <c r="B558" s="222" t="s">
        <v>41</v>
      </c>
      <c r="C558" s="222"/>
      <c r="D558" s="223">
        <f>IF(B$524&lt;&gt;"",IF(B$524='Usages industrie'!$K28,'Usages industrie'!J28,0),0)</f>
        <v>0</v>
      </c>
      <c r="E558" s="223">
        <f t="shared" si="48"/>
        <v>0</v>
      </c>
      <c r="F558" s="223">
        <f t="shared" si="48"/>
        <v>0</v>
      </c>
      <c r="G558" s="223">
        <f t="shared" si="48"/>
        <v>0</v>
      </c>
      <c r="H558" s="223">
        <f t="shared" si="48"/>
        <v>0</v>
      </c>
      <c r="I558" s="223">
        <f t="shared" si="48"/>
        <v>0</v>
      </c>
      <c r="J558" s="223">
        <f t="shared" si="48"/>
        <v>0</v>
      </c>
      <c r="K558" s="223">
        <f t="shared" si="48"/>
        <v>0</v>
      </c>
      <c r="L558" s="223">
        <f t="shared" si="48"/>
        <v>0</v>
      </c>
      <c r="M558" s="223">
        <f t="shared" si="48"/>
        <v>0</v>
      </c>
      <c r="N558" s="223">
        <f t="shared" si="48"/>
        <v>0</v>
      </c>
      <c r="O558" s="223">
        <f t="shared" si="48"/>
        <v>0</v>
      </c>
      <c r="P558" s="223">
        <f t="shared" si="48"/>
        <v>0</v>
      </c>
      <c r="Q558" s="223">
        <f t="shared" si="48"/>
        <v>0</v>
      </c>
      <c r="R558" s="223">
        <f t="shared" si="48"/>
        <v>0</v>
      </c>
    </row>
    <row r="559" spans="1:18" hidden="1" outlineLevel="2" x14ac:dyDescent="0.25">
      <c r="A559" s="222" t="str">
        <f>'Usages industrie'!A29</f>
        <v>Usage industriel n°26</v>
      </c>
      <c r="B559" s="222" t="s">
        <v>41</v>
      </c>
      <c r="C559" s="222"/>
      <c r="D559" s="223">
        <f>IF(B$524&lt;&gt;"",IF(B$524='Usages industrie'!$K29,'Usages industrie'!J29,0),0)</f>
        <v>0</v>
      </c>
      <c r="E559" s="223">
        <f t="shared" si="48"/>
        <v>0</v>
      </c>
      <c r="F559" s="223">
        <f t="shared" si="48"/>
        <v>0</v>
      </c>
      <c r="G559" s="223">
        <f t="shared" si="48"/>
        <v>0</v>
      </c>
      <c r="H559" s="223">
        <f t="shared" si="48"/>
        <v>0</v>
      </c>
      <c r="I559" s="223">
        <f t="shared" si="48"/>
        <v>0</v>
      </c>
      <c r="J559" s="223">
        <f t="shared" si="48"/>
        <v>0</v>
      </c>
      <c r="K559" s="223">
        <f t="shared" si="48"/>
        <v>0</v>
      </c>
      <c r="L559" s="223">
        <f t="shared" si="48"/>
        <v>0</v>
      </c>
      <c r="M559" s="223">
        <f t="shared" si="48"/>
        <v>0</v>
      </c>
      <c r="N559" s="223">
        <f t="shared" si="48"/>
        <v>0</v>
      </c>
      <c r="O559" s="223">
        <f t="shared" si="48"/>
        <v>0</v>
      </c>
      <c r="P559" s="223">
        <f t="shared" si="48"/>
        <v>0</v>
      </c>
      <c r="Q559" s="223">
        <f t="shared" si="48"/>
        <v>0</v>
      </c>
      <c r="R559" s="223">
        <f t="shared" si="48"/>
        <v>0</v>
      </c>
    </row>
    <row r="560" spans="1:18" hidden="1" outlineLevel="2" x14ac:dyDescent="0.25">
      <c r="A560" s="222" t="str">
        <f>'Usages industrie'!A30</f>
        <v>Usage industriel n°27</v>
      </c>
      <c r="B560" s="222" t="s">
        <v>41</v>
      </c>
      <c r="C560" s="222"/>
      <c r="D560" s="223">
        <f>IF(B$524&lt;&gt;"",IF(B$524='Usages industrie'!$K30,'Usages industrie'!J30,0),0)</f>
        <v>0</v>
      </c>
      <c r="E560" s="223">
        <f t="shared" si="48"/>
        <v>0</v>
      </c>
      <c r="F560" s="223">
        <f t="shared" si="48"/>
        <v>0</v>
      </c>
      <c r="G560" s="223">
        <f t="shared" si="48"/>
        <v>0</v>
      </c>
      <c r="H560" s="223">
        <f t="shared" si="48"/>
        <v>0</v>
      </c>
      <c r="I560" s="223">
        <f t="shared" si="48"/>
        <v>0</v>
      </c>
      <c r="J560" s="223">
        <f t="shared" si="48"/>
        <v>0</v>
      </c>
      <c r="K560" s="223">
        <f t="shared" si="48"/>
        <v>0</v>
      </c>
      <c r="L560" s="223">
        <f t="shared" si="48"/>
        <v>0</v>
      </c>
      <c r="M560" s="223">
        <f t="shared" si="48"/>
        <v>0</v>
      </c>
      <c r="N560" s="223">
        <f t="shared" si="48"/>
        <v>0</v>
      </c>
      <c r="O560" s="223">
        <f t="shared" si="48"/>
        <v>0</v>
      </c>
      <c r="P560" s="223">
        <f t="shared" si="48"/>
        <v>0</v>
      </c>
      <c r="Q560" s="223">
        <f t="shared" si="48"/>
        <v>0</v>
      </c>
      <c r="R560" s="223">
        <f t="shared" si="48"/>
        <v>0</v>
      </c>
    </row>
    <row r="561" spans="1:18" hidden="1" outlineLevel="2" x14ac:dyDescent="0.25">
      <c r="A561" s="222" t="str">
        <f>'Usages industrie'!A31</f>
        <v>Usage industriel n°28</v>
      </c>
      <c r="B561" s="222" t="s">
        <v>41</v>
      </c>
      <c r="C561" s="222"/>
      <c r="D561" s="223">
        <f>IF(B$524&lt;&gt;"",IF(B$524='Usages industrie'!$K31,'Usages industrie'!J31,0),0)</f>
        <v>0</v>
      </c>
      <c r="E561" s="223">
        <f t="shared" si="48"/>
        <v>0</v>
      </c>
      <c r="F561" s="223">
        <f t="shared" si="48"/>
        <v>0</v>
      </c>
      <c r="G561" s="223">
        <f t="shared" si="48"/>
        <v>0</v>
      </c>
      <c r="H561" s="223">
        <f t="shared" si="48"/>
        <v>0</v>
      </c>
      <c r="I561" s="223">
        <f t="shared" si="48"/>
        <v>0</v>
      </c>
      <c r="J561" s="223">
        <f t="shared" si="48"/>
        <v>0</v>
      </c>
      <c r="K561" s="223">
        <f t="shared" si="48"/>
        <v>0</v>
      </c>
      <c r="L561" s="223">
        <f t="shared" si="48"/>
        <v>0</v>
      </c>
      <c r="M561" s="223">
        <f t="shared" si="48"/>
        <v>0</v>
      </c>
      <c r="N561" s="223">
        <f t="shared" si="48"/>
        <v>0</v>
      </c>
      <c r="O561" s="223">
        <f t="shared" si="48"/>
        <v>0</v>
      </c>
      <c r="P561" s="223">
        <f t="shared" si="48"/>
        <v>0</v>
      </c>
      <c r="Q561" s="223">
        <f t="shared" si="48"/>
        <v>0</v>
      </c>
      <c r="R561" s="223">
        <f t="shared" si="48"/>
        <v>0</v>
      </c>
    </row>
    <row r="562" spans="1:18" hidden="1" outlineLevel="2" x14ac:dyDescent="0.25">
      <c r="A562" s="222" t="str">
        <f>'Usages industrie'!A32</f>
        <v>Usage industriel n°29</v>
      </c>
      <c r="B562" s="222" t="s">
        <v>41</v>
      </c>
      <c r="C562" s="222"/>
      <c r="D562" s="223">
        <f>IF(B$524&lt;&gt;"",IF(B$524='Usages industrie'!$K32,'Usages industrie'!J32,0),0)</f>
        <v>0</v>
      </c>
      <c r="E562" s="223">
        <f t="shared" si="48"/>
        <v>0</v>
      </c>
      <c r="F562" s="223">
        <f t="shared" si="48"/>
        <v>0</v>
      </c>
      <c r="G562" s="223">
        <f t="shared" si="48"/>
        <v>0</v>
      </c>
      <c r="H562" s="223">
        <f t="shared" si="48"/>
        <v>0</v>
      </c>
      <c r="I562" s="223">
        <f t="shared" si="48"/>
        <v>0</v>
      </c>
      <c r="J562" s="223">
        <f t="shared" si="48"/>
        <v>0</v>
      </c>
      <c r="K562" s="223">
        <f t="shared" si="48"/>
        <v>0</v>
      </c>
      <c r="L562" s="223">
        <f t="shared" si="48"/>
        <v>0</v>
      </c>
      <c r="M562" s="223">
        <f t="shared" si="48"/>
        <v>0</v>
      </c>
      <c r="N562" s="223">
        <f t="shared" si="48"/>
        <v>0</v>
      </c>
      <c r="O562" s="223">
        <f t="shared" si="48"/>
        <v>0</v>
      </c>
      <c r="P562" s="223">
        <f t="shared" si="48"/>
        <v>0</v>
      </c>
      <c r="Q562" s="223">
        <f t="shared" si="48"/>
        <v>0</v>
      </c>
      <c r="R562" s="223">
        <f t="shared" si="48"/>
        <v>0</v>
      </c>
    </row>
    <row r="563" spans="1:18" hidden="1" outlineLevel="2" x14ac:dyDescent="0.25">
      <c r="A563" s="222" t="str">
        <f>'Usages industrie'!A33</f>
        <v>Usage industriel n°30</v>
      </c>
      <c r="B563" s="222" t="s">
        <v>41</v>
      </c>
      <c r="C563" s="222"/>
      <c r="D563" s="223">
        <f>IF(B$524&lt;&gt;"",IF(B$524='Usages industrie'!$K33,'Usages industrie'!J33,0),0)</f>
        <v>0</v>
      </c>
      <c r="E563" s="223">
        <f t="shared" si="48"/>
        <v>0</v>
      </c>
      <c r="F563" s="223">
        <f t="shared" si="48"/>
        <v>0</v>
      </c>
      <c r="G563" s="223">
        <f t="shared" si="48"/>
        <v>0</v>
      </c>
      <c r="H563" s="223">
        <f t="shared" si="48"/>
        <v>0</v>
      </c>
      <c r="I563" s="223">
        <f t="shared" si="48"/>
        <v>0</v>
      </c>
      <c r="J563" s="223">
        <f t="shared" si="48"/>
        <v>0</v>
      </c>
      <c r="K563" s="223">
        <f t="shared" si="48"/>
        <v>0</v>
      </c>
      <c r="L563" s="223">
        <f t="shared" si="48"/>
        <v>0</v>
      </c>
      <c r="M563" s="223">
        <f t="shared" si="48"/>
        <v>0</v>
      </c>
      <c r="N563" s="223">
        <f t="shared" si="48"/>
        <v>0</v>
      </c>
      <c r="O563" s="223">
        <f t="shared" si="48"/>
        <v>0</v>
      </c>
      <c r="P563" s="223">
        <f t="shared" si="48"/>
        <v>0</v>
      </c>
      <c r="Q563" s="223">
        <f t="shared" si="48"/>
        <v>0</v>
      </c>
      <c r="R563" s="223">
        <f t="shared" si="48"/>
        <v>0</v>
      </c>
    </row>
    <row r="564" spans="1:18" hidden="1" outlineLevel="2" x14ac:dyDescent="0.25">
      <c r="A564" s="222" t="str">
        <f>'Usages industrie'!A34</f>
        <v>Usage industriel n°31</v>
      </c>
      <c r="B564" s="222" t="s">
        <v>41</v>
      </c>
      <c r="C564" s="222"/>
      <c r="D564" s="223">
        <f>IF(B$524&lt;&gt;"",IF(B$524='Usages industrie'!$K34,'Usages industrie'!J34,0),0)</f>
        <v>0</v>
      </c>
      <c r="E564" s="223">
        <f t="shared" ref="E564:R573" si="49">$D564</f>
        <v>0</v>
      </c>
      <c r="F564" s="223">
        <f t="shared" si="49"/>
        <v>0</v>
      </c>
      <c r="G564" s="223">
        <f t="shared" si="49"/>
        <v>0</v>
      </c>
      <c r="H564" s="223">
        <f t="shared" si="49"/>
        <v>0</v>
      </c>
      <c r="I564" s="223">
        <f t="shared" si="49"/>
        <v>0</v>
      </c>
      <c r="J564" s="223">
        <f t="shared" si="49"/>
        <v>0</v>
      </c>
      <c r="K564" s="223">
        <f t="shared" si="49"/>
        <v>0</v>
      </c>
      <c r="L564" s="223">
        <f t="shared" si="49"/>
        <v>0</v>
      </c>
      <c r="M564" s="223">
        <f t="shared" si="49"/>
        <v>0</v>
      </c>
      <c r="N564" s="223">
        <f t="shared" si="49"/>
        <v>0</v>
      </c>
      <c r="O564" s="223">
        <f t="shared" si="49"/>
        <v>0</v>
      </c>
      <c r="P564" s="223">
        <f t="shared" si="49"/>
        <v>0</v>
      </c>
      <c r="Q564" s="223">
        <f t="shared" si="49"/>
        <v>0</v>
      </c>
      <c r="R564" s="223">
        <f t="shared" si="49"/>
        <v>0</v>
      </c>
    </row>
    <row r="565" spans="1:18" hidden="1" outlineLevel="2" x14ac:dyDescent="0.25">
      <c r="A565" s="222" t="str">
        <f>'Usages industrie'!A35</f>
        <v>Usage industriel n°32</v>
      </c>
      <c r="B565" s="222" t="s">
        <v>41</v>
      </c>
      <c r="C565" s="222"/>
      <c r="D565" s="223">
        <f>IF(B$524&lt;&gt;"",IF(B$524='Usages industrie'!$K35,'Usages industrie'!J35,0),0)</f>
        <v>0</v>
      </c>
      <c r="E565" s="223">
        <f t="shared" si="49"/>
        <v>0</v>
      </c>
      <c r="F565" s="223">
        <f t="shared" si="49"/>
        <v>0</v>
      </c>
      <c r="G565" s="223">
        <f t="shared" si="49"/>
        <v>0</v>
      </c>
      <c r="H565" s="223">
        <f t="shared" si="49"/>
        <v>0</v>
      </c>
      <c r="I565" s="223">
        <f t="shared" si="49"/>
        <v>0</v>
      </c>
      <c r="J565" s="223">
        <f t="shared" si="49"/>
        <v>0</v>
      </c>
      <c r="K565" s="223">
        <f t="shared" si="49"/>
        <v>0</v>
      </c>
      <c r="L565" s="223">
        <f t="shared" si="49"/>
        <v>0</v>
      </c>
      <c r="M565" s="223">
        <f t="shared" si="49"/>
        <v>0</v>
      </c>
      <c r="N565" s="223">
        <f t="shared" si="49"/>
        <v>0</v>
      </c>
      <c r="O565" s="223">
        <f t="shared" si="49"/>
        <v>0</v>
      </c>
      <c r="P565" s="223">
        <f t="shared" si="49"/>
        <v>0</v>
      </c>
      <c r="Q565" s="223">
        <f t="shared" si="49"/>
        <v>0</v>
      </c>
      <c r="R565" s="223">
        <f t="shared" si="49"/>
        <v>0</v>
      </c>
    </row>
    <row r="566" spans="1:18" hidden="1" outlineLevel="2" x14ac:dyDescent="0.25">
      <c r="A566" s="222" t="str">
        <f>'Usages industrie'!A36</f>
        <v>Usage industriel n°33</v>
      </c>
      <c r="B566" s="222" t="s">
        <v>41</v>
      </c>
      <c r="C566" s="222"/>
      <c r="D566" s="223">
        <f>IF(B$524&lt;&gt;"",IF(B$524='Usages industrie'!$K36,'Usages industrie'!J36,0),0)</f>
        <v>0</v>
      </c>
      <c r="E566" s="223">
        <f t="shared" si="49"/>
        <v>0</v>
      </c>
      <c r="F566" s="223">
        <f t="shared" si="49"/>
        <v>0</v>
      </c>
      <c r="G566" s="223">
        <f t="shared" si="49"/>
        <v>0</v>
      </c>
      <c r="H566" s="223">
        <f t="shared" si="49"/>
        <v>0</v>
      </c>
      <c r="I566" s="223">
        <f t="shared" si="49"/>
        <v>0</v>
      </c>
      <c r="J566" s="223">
        <f t="shared" si="49"/>
        <v>0</v>
      </c>
      <c r="K566" s="223">
        <f t="shared" si="49"/>
        <v>0</v>
      </c>
      <c r="L566" s="223">
        <f t="shared" si="49"/>
        <v>0</v>
      </c>
      <c r="M566" s="223">
        <f t="shared" si="49"/>
        <v>0</v>
      </c>
      <c r="N566" s="223">
        <f t="shared" si="49"/>
        <v>0</v>
      </c>
      <c r="O566" s="223">
        <f t="shared" si="49"/>
        <v>0</v>
      </c>
      <c r="P566" s="223">
        <f t="shared" si="49"/>
        <v>0</v>
      </c>
      <c r="Q566" s="223">
        <f t="shared" si="49"/>
        <v>0</v>
      </c>
      <c r="R566" s="223">
        <f t="shared" si="49"/>
        <v>0</v>
      </c>
    </row>
    <row r="567" spans="1:18" hidden="1" outlineLevel="2" x14ac:dyDescent="0.25">
      <c r="A567" s="222" t="str">
        <f>'Usages industrie'!A37</f>
        <v>Usage industriel n°34</v>
      </c>
      <c r="B567" s="222" t="s">
        <v>41</v>
      </c>
      <c r="C567" s="222"/>
      <c r="D567" s="223">
        <f>IF(B$524&lt;&gt;"",IF(B$524='Usages industrie'!$K37,'Usages industrie'!J37,0),0)</f>
        <v>0</v>
      </c>
      <c r="E567" s="223">
        <f t="shared" si="49"/>
        <v>0</v>
      </c>
      <c r="F567" s="223">
        <f t="shared" si="49"/>
        <v>0</v>
      </c>
      <c r="G567" s="223">
        <f t="shared" si="49"/>
        <v>0</v>
      </c>
      <c r="H567" s="223">
        <f t="shared" si="49"/>
        <v>0</v>
      </c>
      <c r="I567" s="223">
        <f t="shared" si="49"/>
        <v>0</v>
      </c>
      <c r="J567" s="223">
        <f t="shared" si="49"/>
        <v>0</v>
      </c>
      <c r="K567" s="223">
        <f t="shared" si="49"/>
        <v>0</v>
      </c>
      <c r="L567" s="223">
        <f t="shared" si="49"/>
        <v>0</v>
      </c>
      <c r="M567" s="223">
        <f t="shared" si="49"/>
        <v>0</v>
      </c>
      <c r="N567" s="223">
        <f t="shared" si="49"/>
        <v>0</v>
      </c>
      <c r="O567" s="223">
        <f t="shared" si="49"/>
        <v>0</v>
      </c>
      <c r="P567" s="223">
        <f t="shared" si="49"/>
        <v>0</v>
      </c>
      <c r="Q567" s="223">
        <f t="shared" si="49"/>
        <v>0</v>
      </c>
      <c r="R567" s="223">
        <f t="shared" si="49"/>
        <v>0</v>
      </c>
    </row>
    <row r="568" spans="1:18" hidden="1" outlineLevel="2" x14ac:dyDescent="0.25">
      <c r="A568" s="222" t="str">
        <f>'Usages industrie'!A38</f>
        <v>Usage industriel n°35</v>
      </c>
      <c r="B568" s="222" t="s">
        <v>41</v>
      </c>
      <c r="C568" s="222"/>
      <c r="D568" s="223">
        <f>IF(B$524&lt;&gt;"",IF(B$524='Usages industrie'!$K38,'Usages industrie'!J38,0),0)</f>
        <v>0</v>
      </c>
      <c r="E568" s="223">
        <f t="shared" si="49"/>
        <v>0</v>
      </c>
      <c r="F568" s="223">
        <f t="shared" si="49"/>
        <v>0</v>
      </c>
      <c r="G568" s="223">
        <f t="shared" si="49"/>
        <v>0</v>
      </c>
      <c r="H568" s="223">
        <f t="shared" si="49"/>
        <v>0</v>
      </c>
      <c r="I568" s="223">
        <f t="shared" si="49"/>
        <v>0</v>
      </c>
      <c r="J568" s="223">
        <f t="shared" si="49"/>
        <v>0</v>
      </c>
      <c r="K568" s="223">
        <f t="shared" si="49"/>
        <v>0</v>
      </c>
      <c r="L568" s="223">
        <f t="shared" si="49"/>
        <v>0</v>
      </c>
      <c r="M568" s="223">
        <f t="shared" si="49"/>
        <v>0</v>
      </c>
      <c r="N568" s="223">
        <f t="shared" si="49"/>
        <v>0</v>
      </c>
      <c r="O568" s="223">
        <f t="shared" si="49"/>
        <v>0</v>
      </c>
      <c r="P568" s="223">
        <f t="shared" si="49"/>
        <v>0</v>
      </c>
      <c r="Q568" s="223">
        <f t="shared" si="49"/>
        <v>0</v>
      </c>
      <c r="R568" s="223">
        <f t="shared" si="49"/>
        <v>0</v>
      </c>
    </row>
    <row r="569" spans="1:18" hidden="1" outlineLevel="2" x14ac:dyDescent="0.25">
      <c r="A569" s="222" t="str">
        <f>'Usages industrie'!A39</f>
        <v>Usage industriel n°36</v>
      </c>
      <c r="B569" s="222" t="s">
        <v>41</v>
      </c>
      <c r="C569" s="222"/>
      <c r="D569" s="223">
        <f>IF(B$524&lt;&gt;"",IF(B$524='Usages industrie'!$K39,'Usages industrie'!J39,0),0)</f>
        <v>0</v>
      </c>
      <c r="E569" s="223">
        <f t="shared" si="49"/>
        <v>0</v>
      </c>
      <c r="F569" s="223">
        <f t="shared" si="49"/>
        <v>0</v>
      </c>
      <c r="G569" s="223">
        <f t="shared" si="49"/>
        <v>0</v>
      </c>
      <c r="H569" s="223">
        <f t="shared" si="49"/>
        <v>0</v>
      </c>
      <c r="I569" s="223">
        <f t="shared" si="49"/>
        <v>0</v>
      </c>
      <c r="J569" s="223">
        <f t="shared" si="49"/>
        <v>0</v>
      </c>
      <c r="K569" s="223">
        <f t="shared" si="49"/>
        <v>0</v>
      </c>
      <c r="L569" s="223">
        <f t="shared" si="49"/>
        <v>0</v>
      </c>
      <c r="M569" s="223">
        <f t="shared" si="49"/>
        <v>0</v>
      </c>
      <c r="N569" s="223">
        <f t="shared" si="49"/>
        <v>0</v>
      </c>
      <c r="O569" s="223">
        <f t="shared" si="49"/>
        <v>0</v>
      </c>
      <c r="P569" s="223">
        <f t="shared" si="49"/>
        <v>0</v>
      </c>
      <c r="Q569" s="223">
        <f t="shared" si="49"/>
        <v>0</v>
      </c>
      <c r="R569" s="223">
        <f t="shared" si="49"/>
        <v>0</v>
      </c>
    </row>
    <row r="570" spans="1:18" hidden="1" outlineLevel="2" x14ac:dyDescent="0.25">
      <c r="A570" s="222" t="str">
        <f>'Usages industrie'!A40</f>
        <v>Usage industriel n°37</v>
      </c>
      <c r="B570" s="222" t="s">
        <v>41</v>
      </c>
      <c r="C570" s="222"/>
      <c r="D570" s="223">
        <f>IF(B$524&lt;&gt;"",IF(B$524='Usages industrie'!$K40,'Usages industrie'!J40,0),0)</f>
        <v>0</v>
      </c>
      <c r="E570" s="223">
        <f t="shared" si="49"/>
        <v>0</v>
      </c>
      <c r="F570" s="223">
        <f t="shared" si="49"/>
        <v>0</v>
      </c>
      <c r="G570" s="223">
        <f t="shared" si="49"/>
        <v>0</v>
      </c>
      <c r="H570" s="223">
        <f t="shared" si="49"/>
        <v>0</v>
      </c>
      <c r="I570" s="223">
        <f t="shared" si="49"/>
        <v>0</v>
      </c>
      <c r="J570" s="223">
        <f t="shared" si="49"/>
        <v>0</v>
      </c>
      <c r="K570" s="223">
        <f t="shared" si="49"/>
        <v>0</v>
      </c>
      <c r="L570" s="223">
        <f t="shared" si="49"/>
        <v>0</v>
      </c>
      <c r="M570" s="223">
        <f t="shared" si="49"/>
        <v>0</v>
      </c>
      <c r="N570" s="223">
        <f t="shared" si="49"/>
        <v>0</v>
      </c>
      <c r="O570" s="223">
        <f t="shared" si="49"/>
        <v>0</v>
      </c>
      <c r="P570" s="223">
        <f t="shared" si="49"/>
        <v>0</v>
      </c>
      <c r="Q570" s="223">
        <f t="shared" si="49"/>
        <v>0</v>
      </c>
      <c r="R570" s="223">
        <f t="shared" si="49"/>
        <v>0</v>
      </c>
    </row>
    <row r="571" spans="1:18" hidden="1" outlineLevel="2" x14ac:dyDescent="0.25">
      <c r="A571" s="222" t="str">
        <f>'Usages industrie'!A41</f>
        <v>Usage industriel n°38</v>
      </c>
      <c r="B571" s="222" t="s">
        <v>41</v>
      </c>
      <c r="C571" s="222"/>
      <c r="D571" s="223">
        <f>IF(B$524&lt;&gt;"",IF(B$524='Usages industrie'!$K41,'Usages industrie'!J41,0),0)</f>
        <v>0</v>
      </c>
      <c r="E571" s="223">
        <f t="shared" si="49"/>
        <v>0</v>
      </c>
      <c r="F571" s="223">
        <f t="shared" si="49"/>
        <v>0</v>
      </c>
      <c r="G571" s="223">
        <f t="shared" si="49"/>
        <v>0</v>
      </c>
      <c r="H571" s="223">
        <f t="shared" si="49"/>
        <v>0</v>
      </c>
      <c r="I571" s="223">
        <f t="shared" si="49"/>
        <v>0</v>
      </c>
      <c r="J571" s="223">
        <f t="shared" si="49"/>
        <v>0</v>
      </c>
      <c r="K571" s="223">
        <f t="shared" si="49"/>
        <v>0</v>
      </c>
      <c r="L571" s="223">
        <f t="shared" si="49"/>
        <v>0</v>
      </c>
      <c r="M571" s="223">
        <f t="shared" si="49"/>
        <v>0</v>
      </c>
      <c r="N571" s="223">
        <f t="shared" si="49"/>
        <v>0</v>
      </c>
      <c r="O571" s="223">
        <f t="shared" si="49"/>
        <v>0</v>
      </c>
      <c r="P571" s="223">
        <f t="shared" si="49"/>
        <v>0</v>
      </c>
      <c r="Q571" s="223">
        <f t="shared" si="49"/>
        <v>0</v>
      </c>
      <c r="R571" s="223">
        <f t="shared" si="49"/>
        <v>0</v>
      </c>
    </row>
    <row r="572" spans="1:18" hidden="1" outlineLevel="2" x14ac:dyDescent="0.25">
      <c r="A572" s="222" t="str">
        <f>'Usages industrie'!A42</f>
        <v>Usage industriel n°39</v>
      </c>
      <c r="B572" s="222" t="s">
        <v>41</v>
      </c>
      <c r="C572" s="222"/>
      <c r="D572" s="223">
        <f>IF(B$524&lt;&gt;"",IF(B$524='Usages industrie'!$K42,'Usages industrie'!J42,0),0)</f>
        <v>0</v>
      </c>
      <c r="E572" s="223">
        <f t="shared" si="49"/>
        <v>0</v>
      </c>
      <c r="F572" s="223">
        <f t="shared" si="49"/>
        <v>0</v>
      </c>
      <c r="G572" s="223">
        <f t="shared" si="49"/>
        <v>0</v>
      </c>
      <c r="H572" s="223">
        <f t="shared" si="49"/>
        <v>0</v>
      </c>
      <c r="I572" s="223">
        <f t="shared" si="49"/>
        <v>0</v>
      </c>
      <c r="J572" s="223">
        <f t="shared" si="49"/>
        <v>0</v>
      </c>
      <c r="K572" s="223">
        <f t="shared" si="49"/>
        <v>0</v>
      </c>
      <c r="L572" s="223">
        <f t="shared" si="49"/>
        <v>0</v>
      </c>
      <c r="M572" s="223">
        <f t="shared" si="49"/>
        <v>0</v>
      </c>
      <c r="N572" s="223">
        <f t="shared" si="49"/>
        <v>0</v>
      </c>
      <c r="O572" s="223">
        <f t="shared" si="49"/>
        <v>0</v>
      </c>
      <c r="P572" s="223">
        <f t="shared" si="49"/>
        <v>0</v>
      </c>
      <c r="Q572" s="223">
        <f t="shared" si="49"/>
        <v>0</v>
      </c>
      <c r="R572" s="223">
        <f t="shared" si="49"/>
        <v>0</v>
      </c>
    </row>
    <row r="573" spans="1:18" hidden="1" outlineLevel="2" x14ac:dyDescent="0.25">
      <c r="A573" s="222" t="str">
        <f>'Usages industrie'!A43</f>
        <v>Usage industriel n°40</v>
      </c>
      <c r="B573" s="222" t="s">
        <v>41</v>
      </c>
      <c r="C573" s="222"/>
      <c r="D573" s="223">
        <f>IF(B$524&lt;&gt;"",IF(B$524='Usages industrie'!$K43,'Usages industrie'!J43,0),0)</f>
        <v>0</v>
      </c>
      <c r="E573" s="223">
        <f t="shared" si="49"/>
        <v>0</v>
      </c>
      <c r="F573" s="223">
        <f t="shared" si="49"/>
        <v>0</v>
      </c>
      <c r="G573" s="223">
        <f t="shared" si="49"/>
        <v>0</v>
      </c>
      <c r="H573" s="223">
        <f t="shared" si="49"/>
        <v>0</v>
      </c>
      <c r="I573" s="223">
        <f t="shared" si="49"/>
        <v>0</v>
      </c>
      <c r="J573" s="223">
        <f t="shared" si="49"/>
        <v>0</v>
      </c>
      <c r="K573" s="223">
        <f t="shared" si="49"/>
        <v>0</v>
      </c>
      <c r="L573" s="223">
        <f t="shared" si="49"/>
        <v>0</v>
      </c>
      <c r="M573" s="223">
        <f t="shared" si="49"/>
        <v>0</v>
      </c>
      <c r="N573" s="223">
        <f t="shared" si="49"/>
        <v>0</v>
      </c>
      <c r="O573" s="223">
        <f t="shared" si="49"/>
        <v>0</v>
      </c>
      <c r="P573" s="223">
        <f t="shared" si="49"/>
        <v>0</v>
      </c>
      <c r="Q573" s="223">
        <f t="shared" si="49"/>
        <v>0</v>
      </c>
      <c r="R573" s="223">
        <f t="shared" si="49"/>
        <v>0</v>
      </c>
    </row>
    <row r="574" spans="1:18" hidden="1" outlineLevel="2" x14ac:dyDescent="0.25">
      <c r="A574" s="222" t="str">
        <f>'Usages industrie'!A44</f>
        <v>Usage industriel n°41</v>
      </c>
      <c r="B574" s="222" t="s">
        <v>41</v>
      </c>
      <c r="C574" s="222"/>
      <c r="D574" s="223">
        <f>IF(B$524&lt;&gt;"",IF(B$524='Usages industrie'!$K44,'Usages industrie'!J44,0),0)</f>
        <v>0</v>
      </c>
      <c r="E574" s="223">
        <f t="shared" ref="E574:R583" si="50">$D574</f>
        <v>0</v>
      </c>
      <c r="F574" s="223">
        <f t="shared" si="50"/>
        <v>0</v>
      </c>
      <c r="G574" s="223">
        <f t="shared" si="50"/>
        <v>0</v>
      </c>
      <c r="H574" s="223">
        <f t="shared" si="50"/>
        <v>0</v>
      </c>
      <c r="I574" s="223">
        <f t="shared" si="50"/>
        <v>0</v>
      </c>
      <c r="J574" s="223">
        <f t="shared" si="50"/>
        <v>0</v>
      </c>
      <c r="K574" s="223">
        <f t="shared" si="50"/>
        <v>0</v>
      </c>
      <c r="L574" s="223">
        <f t="shared" si="50"/>
        <v>0</v>
      </c>
      <c r="M574" s="223">
        <f t="shared" si="50"/>
        <v>0</v>
      </c>
      <c r="N574" s="223">
        <f t="shared" si="50"/>
        <v>0</v>
      </c>
      <c r="O574" s="223">
        <f t="shared" si="50"/>
        <v>0</v>
      </c>
      <c r="P574" s="223">
        <f t="shared" si="50"/>
        <v>0</v>
      </c>
      <c r="Q574" s="223">
        <f t="shared" si="50"/>
        <v>0</v>
      </c>
      <c r="R574" s="223">
        <f t="shared" si="50"/>
        <v>0</v>
      </c>
    </row>
    <row r="575" spans="1:18" hidden="1" outlineLevel="2" x14ac:dyDescent="0.25">
      <c r="A575" s="222" t="str">
        <f>'Usages industrie'!A45</f>
        <v>Usage industriel n°42</v>
      </c>
      <c r="B575" s="222" t="s">
        <v>41</v>
      </c>
      <c r="C575" s="222"/>
      <c r="D575" s="223">
        <f>IF(B$524&lt;&gt;"",IF(B$524='Usages industrie'!$K45,'Usages industrie'!J45,0),0)</f>
        <v>0</v>
      </c>
      <c r="E575" s="223">
        <f t="shared" si="50"/>
        <v>0</v>
      </c>
      <c r="F575" s="223">
        <f t="shared" si="50"/>
        <v>0</v>
      </c>
      <c r="G575" s="223">
        <f t="shared" si="50"/>
        <v>0</v>
      </c>
      <c r="H575" s="223">
        <f t="shared" si="50"/>
        <v>0</v>
      </c>
      <c r="I575" s="223">
        <f t="shared" si="50"/>
        <v>0</v>
      </c>
      <c r="J575" s="223">
        <f t="shared" si="50"/>
        <v>0</v>
      </c>
      <c r="K575" s="223">
        <f t="shared" si="50"/>
        <v>0</v>
      </c>
      <c r="L575" s="223">
        <f t="shared" si="50"/>
        <v>0</v>
      </c>
      <c r="M575" s="223">
        <f t="shared" si="50"/>
        <v>0</v>
      </c>
      <c r="N575" s="223">
        <f t="shared" si="50"/>
        <v>0</v>
      </c>
      <c r="O575" s="223">
        <f t="shared" si="50"/>
        <v>0</v>
      </c>
      <c r="P575" s="223">
        <f t="shared" si="50"/>
        <v>0</v>
      </c>
      <c r="Q575" s="223">
        <f t="shared" si="50"/>
        <v>0</v>
      </c>
      <c r="R575" s="223">
        <f t="shared" si="50"/>
        <v>0</v>
      </c>
    </row>
    <row r="576" spans="1:18" hidden="1" outlineLevel="2" x14ac:dyDescent="0.25">
      <c r="A576" s="222" t="str">
        <f>'Usages industrie'!A46</f>
        <v>Usage industriel n°43</v>
      </c>
      <c r="B576" s="222" t="s">
        <v>41</v>
      </c>
      <c r="C576" s="222"/>
      <c r="D576" s="223">
        <f>IF(B$524&lt;&gt;"",IF(B$524='Usages industrie'!$K46,'Usages industrie'!J46,0),0)</f>
        <v>0</v>
      </c>
      <c r="E576" s="223">
        <f t="shared" si="50"/>
        <v>0</v>
      </c>
      <c r="F576" s="223">
        <f t="shared" si="50"/>
        <v>0</v>
      </c>
      <c r="G576" s="223">
        <f t="shared" si="50"/>
        <v>0</v>
      </c>
      <c r="H576" s="223">
        <f t="shared" si="50"/>
        <v>0</v>
      </c>
      <c r="I576" s="223">
        <f t="shared" si="50"/>
        <v>0</v>
      </c>
      <c r="J576" s="223">
        <f t="shared" si="50"/>
        <v>0</v>
      </c>
      <c r="K576" s="223">
        <f t="shared" si="50"/>
        <v>0</v>
      </c>
      <c r="L576" s="223">
        <f t="shared" si="50"/>
        <v>0</v>
      </c>
      <c r="M576" s="223">
        <f t="shared" si="50"/>
        <v>0</v>
      </c>
      <c r="N576" s="223">
        <f t="shared" si="50"/>
        <v>0</v>
      </c>
      <c r="O576" s="223">
        <f t="shared" si="50"/>
        <v>0</v>
      </c>
      <c r="P576" s="223">
        <f t="shared" si="50"/>
        <v>0</v>
      </c>
      <c r="Q576" s="223">
        <f t="shared" si="50"/>
        <v>0</v>
      </c>
      <c r="R576" s="223">
        <f t="shared" si="50"/>
        <v>0</v>
      </c>
    </row>
    <row r="577" spans="1:18" hidden="1" outlineLevel="2" x14ac:dyDescent="0.25">
      <c r="A577" s="222" t="str">
        <f>'Usages industrie'!A47</f>
        <v>Usage industriel n°44</v>
      </c>
      <c r="B577" s="222" t="s">
        <v>41</v>
      </c>
      <c r="C577" s="222"/>
      <c r="D577" s="223">
        <f>IF(B$524&lt;&gt;"",IF(B$524='Usages industrie'!$K47,'Usages industrie'!J47,0),0)</f>
        <v>0</v>
      </c>
      <c r="E577" s="223">
        <f t="shared" si="50"/>
        <v>0</v>
      </c>
      <c r="F577" s="223">
        <f t="shared" si="50"/>
        <v>0</v>
      </c>
      <c r="G577" s="223">
        <f t="shared" si="50"/>
        <v>0</v>
      </c>
      <c r="H577" s="223">
        <f t="shared" si="50"/>
        <v>0</v>
      </c>
      <c r="I577" s="223">
        <f t="shared" si="50"/>
        <v>0</v>
      </c>
      <c r="J577" s="223">
        <f t="shared" si="50"/>
        <v>0</v>
      </c>
      <c r="K577" s="223">
        <f t="shared" si="50"/>
        <v>0</v>
      </c>
      <c r="L577" s="223">
        <f t="shared" si="50"/>
        <v>0</v>
      </c>
      <c r="M577" s="223">
        <f t="shared" si="50"/>
        <v>0</v>
      </c>
      <c r="N577" s="223">
        <f t="shared" si="50"/>
        <v>0</v>
      </c>
      <c r="O577" s="223">
        <f t="shared" si="50"/>
        <v>0</v>
      </c>
      <c r="P577" s="223">
        <f t="shared" si="50"/>
        <v>0</v>
      </c>
      <c r="Q577" s="223">
        <f t="shared" si="50"/>
        <v>0</v>
      </c>
      <c r="R577" s="223">
        <f t="shared" si="50"/>
        <v>0</v>
      </c>
    </row>
    <row r="578" spans="1:18" hidden="1" outlineLevel="2" x14ac:dyDescent="0.25">
      <c r="A578" s="222" t="str">
        <f>'Usages industrie'!A48</f>
        <v>Usage industriel n°45</v>
      </c>
      <c r="B578" s="222" t="s">
        <v>41</v>
      </c>
      <c r="C578" s="222"/>
      <c r="D578" s="223">
        <f>IF(B$524&lt;&gt;"",IF(B$524='Usages industrie'!$K48,'Usages industrie'!J48,0),0)</f>
        <v>0</v>
      </c>
      <c r="E578" s="223">
        <f t="shared" si="50"/>
        <v>0</v>
      </c>
      <c r="F578" s="223">
        <f t="shared" si="50"/>
        <v>0</v>
      </c>
      <c r="G578" s="223">
        <f t="shared" si="50"/>
        <v>0</v>
      </c>
      <c r="H578" s="223">
        <f t="shared" si="50"/>
        <v>0</v>
      </c>
      <c r="I578" s="223">
        <f t="shared" si="50"/>
        <v>0</v>
      </c>
      <c r="J578" s="223">
        <f t="shared" si="50"/>
        <v>0</v>
      </c>
      <c r="K578" s="223">
        <f t="shared" si="50"/>
        <v>0</v>
      </c>
      <c r="L578" s="223">
        <f t="shared" si="50"/>
        <v>0</v>
      </c>
      <c r="M578" s="223">
        <f t="shared" si="50"/>
        <v>0</v>
      </c>
      <c r="N578" s="223">
        <f t="shared" si="50"/>
        <v>0</v>
      </c>
      <c r="O578" s="223">
        <f t="shared" si="50"/>
        <v>0</v>
      </c>
      <c r="P578" s="223">
        <f t="shared" si="50"/>
        <v>0</v>
      </c>
      <c r="Q578" s="223">
        <f t="shared" si="50"/>
        <v>0</v>
      </c>
      <c r="R578" s="223">
        <f t="shared" si="50"/>
        <v>0</v>
      </c>
    </row>
    <row r="579" spans="1:18" hidden="1" outlineLevel="2" x14ac:dyDescent="0.25">
      <c r="A579" s="222" t="str">
        <f>'Usages industrie'!A49</f>
        <v>Usage industriel n°46</v>
      </c>
      <c r="B579" s="222" t="s">
        <v>41</v>
      </c>
      <c r="C579" s="222"/>
      <c r="D579" s="223">
        <f>IF(B$524&lt;&gt;"",IF(B$524='Usages industrie'!$K49,'Usages industrie'!J49,0),0)</f>
        <v>0</v>
      </c>
      <c r="E579" s="223">
        <f t="shared" si="50"/>
        <v>0</v>
      </c>
      <c r="F579" s="223">
        <f t="shared" si="50"/>
        <v>0</v>
      </c>
      <c r="G579" s="223">
        <f t="shared" si="50"/>
        <v>0</v>
      </c>
      <c r="H579" s="223">
        <f t="shared" si="50"/>
        <v>0</v>
      </c>
      <c r="I579" s="223">
        <f t="shared" si="50"/>
        <v>0</v>
      </c>
      <c r="J579" s="223">
        <f t="shared" si="50"/>
        <v>0</v>
      </c>
      <c r="K579" s="223">
        <f t="shared" si="50"/>
        <v>0</v>
      </c>
      <c r="L579" s="223">
        <f t="shared" si="50"/>
        <v>0</v>
      </c>
      <c r="M579" s="223">
        <f t="shared" si="50"/>
        <v>0</v>
      </c>
      <c r="N579" s="223">
        <f t="shared" si="50"/>
        <v>0</v>
      </c>
      <c r="O579" s="223">
        <f t="shared" si="50"/>
        <v>0</v>
      </c>
      <c r="P579" s="223">
        <f t="shared" si="50"/>
        <v>0</v>
      </c>
      <c r="Q579" s="223">
        <f t="shared" si="50"/>
        <v>0</v>
      </c>
      <c r="R579" s="223">
        <f t="shared" si="50"/>
        <v>0</v>
      </c>
    </row>
    <row r="580" spans="1:18" hidden="1" outlineLevel="2" x14ac:dyDescent="0.25">
      <c r="A580" s="222" t="str">
        <f>'Usages industrie'!A50</f>
        <v>Usage industriel n°47</v>
      </c>
      <c r="B580" s="222" t="s">
        <v>41</v>
      </c>
      <c r="C580" s="222"/>
      <c r="D580" s="223">
        <f>IF(B$524&lt;&gt;"",IF(B$524='Usages industrie'!$K50,'Usages industrie'!J50,0),0)</f>
        <v>0</v>
      </c>
      <c r="E580" s="223">
        <f t="shared" si="50"/>
        <v>0</v>
      </c>
      <c r="F580" s="223">
        <f t="shared" si="50"/>
        <v>0</v>
      </c>
      <c r="G580" s="223">
        <f t="shared" si="50"/>
        <v>0</v>
      </c>
      <c r="H580" s="223">
        <f t="shared" si="50"/>
        <v>0</v>
      </c>
      <c r="I580" s="223">
        <f t="shared" si="50"/>
        <v>0</v>
      </c>
      <c r="J580" s="223">
        <f t="shared" si="50"/>
        <v>0</v>
      </c>
      <c r="K580" s="223">
        <f t="shared" si="50"/>
        <v>0</v>
      </c>
      <c r="L580" s="223">
        <f t="shared" si="50"/>
        <v>0</v>
      </c>
      <c r="M580" s="223">
        <f t="shared" si="50"/>
        <v>0</v>
      </c>
      <c r="N580" s="223">
        <f t="shared" si="50"/>
        <v>0</v>
      </c>
      <c r="O580" s="223">
        <f t="shared" si="50"/>
        <v>0</v>
      </c>
      <c r="P580" s="223">
        <f t="shared" si="50"/>
        <v>0</v>
      </c>
      <c r="Q580" s="223">
        <f t="shared" si="50"/>
        <v>0</v>
      </c>
      <c r="R580" s="223">
        <f t="shared" si="50"/>
        <v>0</v>
      </c>
    </row>
    <row r="581" spans="1:18" hidden="1" outlineLevel="2" x14ac:dyDescent="0.25">
      <c r="A581" s="222" t="str">
        <f>'Usages industrie'!A51</f>
        <v>Usage industriel n°48</v>
      </c>
      <c r="B581" s="222" t="s">
        <v>41</v>
      </c>
      <c r="C581" s="222"/>
      <c r="D581" s="223">
        <f>IF(B$524&lt;&gt;"",IF(B$524='Usages industrie'!$K51,'Usages industrie'!J51,0),0)</f>
        <v>0</v>
      </c>
      <c r="E581" s="223">
        <f t="shared" si="50"/>
        <v>0</v>
      </c>
      <c r="F581" s="223">
        <f t="shared" si="50"/>
        <v>0</v>
      </c>
      <c r="G581" s="223">
        <f t="shared" si="50"/>
        <v>0</v>
      </c>
      <c r="H581" s="223">
        <f t="shared" si="50"/>
        <v>0</v>
      </c>
      <c r="I581" s="223">
        <f t="shared" si="50"/>
        <v>0</v>
      </c>
      <c r="J581" s="223">
        <f t="shared" si="50"/>
        <v>0</v>
      </c>
      <c r="K581" s="223">
        <f t="shared" si="50"/>
        <v>0</v>
      </c>
      <c r="L581" s="223">
        <f t="shared" si="50"/>
        <v>0</v>
      </c>
      <c r="M581" s="223">
        <f t="shared" si="50"/>
        <v>0</v>
      </c>
      <c r="N581" s="223">
        <f t="shared" si="50"/>
        <v>0</v>
      </c>
      <c r="O581" s="223">
        <f t="shared" si="50"/>
        <v>0</v>
      </c>
      <c r="P581" s="223">
        <f t="shared" si="50"/>
        <v>0</v>
      </c>
      <c r="Q581" s="223">
        <f t="shared" si="50"/>
        <v>0</v>
      </c>
      <c r="R581" s="223">
        <f t="shared" si="50"/>
        <v>0</v>
      </c>
    </row>
    <row r="582" spans="1:18" hidden="1" outlineLevel="2" x14ac:dyDescent="0.25">
      <c r="A582" s="222" t="str">
        <f>'Usages industrie'!A52</f>
        <v>Usage industriel n°49</v>
      </c>
      <c r="B582" s="222" t="s">
        <v>41</v>
      </c>
      <c r="C582" s="222"/>
      <c r="D582" s="223">
        <f>IF(B$524&lt;&gt;"",IF(B$524='Usages industrie'!$K52,'Usages industrie'!J52,0),0)</f>
        <v>0</v>
      </c>
      <c r="E582" s="223">
        <f t="shared" si="50"/>
        <v>0</v>
      </c>
      <c r="F582" s="223">
        <f t="shared" si="50"/>
        <v>0</v>
      </c>
      <c r="G582" s="223">
        <f t="shared" si="50"/>
        <v>0</v>
      </c>
      <c r="H582" s="223">
        <f t="shared" si="50"/>
        <v>0</v>
      </c>
      <c r="I582" s="223">
        <f t="shared" si="50"/>
        <v>0</v>
      </c>
      <c r="J582" s="223">
        <f t="shared" si="50"/>
        <v>0</v>
      </c>
      <c r="K582" s="223">
        <f t="shared" si="50"/>
        <v>0</v>
      </c>
      <c r="L582" s="223">
        <f t="shared" si="50"/>
        <v>0</v>
      </c>
      <c r="M582" s="223">
        <f t="shared" si="50"/>
        <v>0</v>
      </c>
      <c r="N582" s="223">
        <f t="shared" si="50"/>
        <v>0</v>
      </c>
      <c r="O582" s="223">
        <f t="shared" si="50"/>
        <v>0</v>
      </c>
      <c r="P582" s="223">
        <f t="shared" si="50"/>
        <v>0</v>
      </c>
      <c r="Q582" s="223">
        <f t="shared" si="50"/>
        <v>0</v>
      </c>
      <c r="R582" s="223">
        <f t="shared" si="50"/>
        <v>0</v>
      </c>
    </row>
    <row r="583" spans="1:18" hidden="1" outlineLevel="2" x14ac:dyDescent="0.25">
      <c r="A583" s="222" t="str">
        <f>'Usages industrie'!A53</f>
        <v>Usage industriel n°50</v>
      </c>
      <c r="B583" s="222" t="s">
        <v>41</v>
      </c>
      <c r="C583" s="222"/>
      <c r="D583" s="223">
        <f>IF(B$524&lt;&gt;"",IF(B$524='Usages industrie'!$K53,'Usages industrie'!J53,0),0)</f>
        <v>0</v>
      </c>
      <c r="E583" s="223">
        <f t="shared" si="50"/>
        <v>0</v>
      </c>
      <c r="F583" s="223">
        <f t="shared" si="50"/>
        <v>0</v>
      </c>
      <c r="G583" s="223">
        <f t="shared" si="50"/>
        <v>0</v>
      </c>
      <c r="H583" s="223">
        <f t="shared" si="50"/>
        <v>0</v>
      </c>
      <c r="I583" s="223">
        <f t="shared" si="50"/>
        <v>0</v>
      </c>
      <c r="J583" s="223">
        <f t="shared" si="50"/>
        <v>0</v>
      </c>
      <c r="K583" s="223">
        <f t="shared" si="50"/>
        <v>0</v>
      </c>
      <c r="L583" s="223">
        <f t="shared" si="50"/>
        <v>0</v>
      </c>
      <c r="M583" s="223">
        <f t="shared" si="50"/>
        <v>0</v>
      </c>
      <c r="N583" s="223">
        <f t="shared" si="50"/>
        <v>0</v>
      </c>
      <c r="O583" s="223">
        <f t="shared" si="50"/>
        <v>0</v>
      </c>
      <c r="P583" s="223">
        <f t="shared" si="50"/>
        <v>0</v>
      </c>
      <c r="Q583" s="223">
        <f t="shared" si="50"/>
        <v>0</v>
      </c>
      <c r="R583" s="223">
        <f t="shared" si="50"/>
        <v>0</v>
      </c>
    </row>
    <row r="584" spans="1:18" hidden="1" outlineLevel="1" collapsed="1" x14ac:dyDescent="0.25">
      <c r="A584" s="222" t="s">
        <v>649</v>
      </c>
      <c r="B584" s="222"/>
      <c r="C584" s="222"/>
      <c r="D584" s="223">
        <f t="shared" ref="D584:R584" si="51">SUM(D534:D583)</f>
        <v>0</v>
      </c>
      <c r="E584" s="223">
        <f t="shared" si="51"/>
        <v>0</v>
      </c>
      <c r="F584" s="223">
        <f t="shared" si="51"/>
        <v>0</v>
      </c>
      <c r="G584" s="223">
        <f t="shared" si="51"/>
        <v>0</v>
      </c>
      <c r="H584" s="223">
        <f t="shared" si="51"/>
        <v>0</v>
      </c>
      <c r="I584" s="223">
        <f t="shared" si="51"/>
        <v>0</v>
      </c>
      <c r="J584" s="223">
        <f t="shared" si="51"/>
        <v>0</v>
      </c>
      <c r="K584" s="223">
        <f t="shared" si="51"/>
        <v>0</v>
      </c>
      <c r="L584" s="223">
        <f t="shared" si="51"/>
        <v>0</v>
      </c>
      <c r="M584" s="223">
        <f t="shared" si="51"/>
        <v>0</v>
      </c>
      <c r="N584" s="223">
        <f t="shared" si="51"/>
        <v>0</v>
      </c>
      <c r="O584" s="223">
        <f t="shared" si="51"/>
        <v>0</v>
      </c>
      <c r="P584" s="223">
        <f t="shared" si="51"/>
        <v>0</v>
      </c>
      <c r="Q584" s="223">
        <f t="shared" si="51"/>
        <v>0</v>
      </c>
      <c r="R584" s="223">
        <f t="shared" si="51"/>
        <v>0</v>
      </c>
    </row>
    <row r="585" spans="1:18" hidden="1" outlineLevel="2" x14ac:dyDescent="0.25">
      <c r="A585" s="222" t="str">
        <f>'Usages industrie'!A4</f>
        <v>Usage industriel n°1</v>
      </c>
      <c r="B585" s="222" t="s">
        <v>645</v>
      </c>
      <c r="C585" s="222"/>
      <c r="D585" s="223">
        <f>D534*'Usages industrie'!$P4*(1+'Usages industrie'!$Q4)^(D$528-$D$528)/1000</f>
        <v>0</v>
      </c>
      <c r="E585" s="223">
        <f>E534*'Usages industrie'!$P4*(1+'Usages industrie'!$Q4)^(E$528-$D$528)/1000</f>
        <v>0</v>
      </c>
      <c r="F585" s="223">
        <f>F534*'Usages industrie'!$P4*(1+'Usages industrie'!$Q4)^(F$528-$D$528)/1000</f>
        <v>0</v>
      </c>
      <c r="G585" s="223">
        <f>G534*'Usages industrie'!$P4*(1+'Usages industrie'!$Q4)^(G$528-$D$528)/1000</f>
        <v>0</v>
      </c>
      <c r="H585" s="223">
        <f>H534*'Usages industrie'!$P4*(1+'Usages industrie'!$Q4)^(H$528-$D$528)/1000</f>
        <v>0</v>
      </c>
      <c r="I585" s="223">
        <f>I534*'Usages industrie'!$P4*(1+'Usages industrie'!$Q4)^(I$528-$D$528)/1000</f>
        <v>0</v>
      </c>
      <c r="J585" s="223">
        <f>J534*'Usages industrie'!$P4*(1+'Usages industrie'!$Q4)^(J$528-$D$528)/1000</f>
        <v>0</v>
      </c>
      <c r="K585" s="223">
        <f>K534*'Usages industrie'!$P4*(1+'Usages industrie'!$Q4)^(K$528-$D$528)/1000</f>
        <v>0</v>
      </c>
      <c r="L585" s="223">
        <f>L534*'Usages industrie'!$P4*(1+'Usages industrie'!$Q4)^(L$528-$D$528)/1000</f>
        <v>0</v>
      </c>
      <c r="M585" s="223">
        <f>M534*'Usages industrie'!$P4*(1+'Usages industrie'!$Q4)^(M$528-$D$528)/1000</f>
        <v>0</v>
      </c>
      <c r="N585" s="223">
        <f>N534*'Usages industrie'!$P4*(1+'Usages industrie'!$Q4)^(N$528-$D$528)/1000</f>
        <v>0</v>
      </c>
      <c r="O585" s="223">
        <f>O534*'Usages industrie'!$P4*(1+'Usages industrie'!$Q4)^(O$528-$D$528)/1000</f>
        <v>0</v>
      </c>
      <c r="P585" s="223">
        <f>P534*'Usages industrie'!$P4*(1+'Usages industrie'!$Q4)^(P$528-$D$528)/1000</f>
        <v>0</v>
      </c>
      <c r="Q585" s="223">
        <f>Q534*'Usages industrie'!$P4*(1+'Usages industrie'!$Q4)^(Q$528-$D$528)/1000</f>
        <v>0</v>
      </c>
      <c r="R585" s="223">
        <f>R534*'Usages industrie'!$P4*(1+'Usages industrie'!$Q4)^(R$528-$D$528)/1000</f>
        <v>0</v>
      </c>
    </row>
    <row r="586" spans="1:18" hidden="1" outlineLevel="2" x14ac:dyDescent="0.25">
      <c r="A586" s="222" t="str">
        <f>'Usages industrie'!A5</f>
        <v>Usage industriel n°2</v>
      </c>
      <c r="B586" s="222" t="s">
        <v>645</v>
      </c>
      <c r="C586" s="222"/>
      <c r="D586" s="223">
        <f>D535*'Usages industrie'!$P5*(1+'Usages industrie'!$Q5)^(D$528-$D$528)/1000</f>
        <v>0</v>
      </c>
      <c r="E586" s="223">
        <f>E535*'Usages industrie'!$P5*(1+'Usages industrie'!$Q5)^(E$528-$D$528)/1000</f>
        <v>0</v>
      </c>
      <c r="F586" s="223">
        <f>F535*'Usages industrie'!$P5*(1+'Usages industrie'!$Q5)^(F$528-$D$528)/1000</f>
        <v>0</v>
      </c>
      <c r="G586" s="223">
        <f>G535*'Usages industrie'!$P5*(1+'Usages industrie'!$Q5)^(G$528-$D$528)/1000</f>
        <v>0</v>
      </c>
      <c r="H586" s="223">
        <f>H535*'Usages industrie'!$P5*(1+'Usages industrie'!$Q5)^(H$528-$D$528)/1000</f>
        <v>0</v>
      </c>
      <c r="I586" s="223">
        <f>I535*'Usages industrie'!$P5*(1+'Usages industrie'!$Q5)^(I$528-$D$528)/1000</f>
        <v>0</v>
      </c>
      <c r="J586" s="223">
        <f>J535*'Usages industrie'!$P5*(1+'Usages industrie'!$Q5)^(J$528-$D$528)/1000</f>
        <v>0</v>
      </c>
      <c r="K586" s="223">
        <f>K535*'Usages industrie'!$P5*(1+'Usages industrie'!$Q5)^(K$528-$D$528)/1000</f>
        <v>0</v>
      </c>
      <c r="L586" s="223">
        <f>L535*'Usages industrie'!$P5*(1+'Usages industrie'!$Q5)^(L$528-$D$528)/1000</f>
        <v>0</v>
      </c>
      <c r="M586" s="223">
        <f>M535*'Usages industrie'!$P5*(1+'Usages industrie'!$Q5)^(M$528-$D$528)/1000</f>
        <v>0</v>
      </c>
      <c r="N586" s="223">
        <f>N535*'Usages industrie'!$P5*(1+'Usages industrie'!$Q5)^(N$528-$D$528)/1000</f>
        <v>0</v>
      </c>
      <c r="O586" s="223">
        <f>O535*'Usages industrie'!$P5*(1+'Usages industrie'!$Q5)^(O$528-$D$528)/1000</f>
        <v>0</v>
      </c>
      <c r="P586" s="223">
        <f>P535*'Usages industrie'!$P5*(1+'Usages industrie'!$Q5)^(P$528-$D$528)/1000</f>
        <v>0</v>
      </c>
      <c r="Q586" s="223">
        <f>Q535*'Usages industrie'!$P5*(1+'Usages industrie'!$Q5)^(Q$528-$D$528)/1000</f>
        <v>0</v>
      </c>
      <c r="R586" s="223">
        <f>R535*'Usages industrie'!$P5*(1+'Usages industrie'!$Q5)^(R$528-$D$528)/1000</f>
        <v>0</v>
      </c>
    </row>
    <row r="587" spans="1:18" hidden="1" outlineLevel="2" x14ac:dyDescent="0.25">
      <c r="A587" s="222" t="str">
        <f>'Usages industrie'!A6</f>
        <v>Usage industriel n°3</v>
      </c>
      <c r="B587" s="222" t="s">
        <v>645</v>
      </c>
      <c r="C587" s="222"/>
      <c r="D587" s="223">
        <f>D536*'Usages industrie'!$P6*(1+'Usages industrie'!$Q6)^(D$528-$D$528)/1000</f>
        <v>0</v>
      </c>
      <c r="E587" s="223">
        <f>E536*'Usages industrie'!$P6*(1+'Usages industrie'!$Q6)^(E$528-$D$528)/1000</f>
        <v>0</v>
      </c>
      <c r="F587" s="223">
        <f>F536*'Usages industrie'!$P6*(1+'Usages industrie'!$Q6)^(F$528-$D$528)/1000</f>
        <v>0</v>
      </c>
      <c r="G587" s="223">
        <f>G536*'Usages industrie'!$P6*(1+'Usages industrie'!$Q6)^(G$528-$D$528)/1000</f>
        <v>0</v>
      </c>
      <c r="H587" s="223">
        <f>H536*'Usages industrie'!$P6*(1+'Usages industrie'!$Q6)^(H$528-$D$528)/1000</f>
        <v>0</v>
      </c>
      <c r="I587" s="223">
        <f>I536*'Usages industrie'!$P6*(1+'Usages industrie'!$Q6)^(I$528-$D$528)/1000</f>
        <v>0</v>
      </c>
      <c r="J587" s="223">
        <f>J536*'Usages industrie'!$P6*(1+'Usages industrie'!$Q6)^(J$528-$D$528)/1000</f>
        <v>0</v>
      </c>
      <c r="K587" s="223">
        <f>K536*'Usages industrie'!$P6*(1+'Usages industrie'!$Q6)^(K$528-$D$528)/1000</f>
        <v>0</v>
      </c>
      <c r="L587" s="223">
        <f>L536*'Usages industrie'!$P6*(1+'Usages industrie'!$Q6)^(L$528-$D$528)/1000</f>
        <v>0</v>
      </c>
      <c r="M587" s="223">
        <f>M536*'Usages industrie'!$P6*(1+'Usages industrie'!$Q6)^(M$528-$D$528)/1000</f>
        <v>0</v>
      </c>
      <c r="N587" s="223">
        <f>N536*'Usages industrie'!$P6*(1+'Usages industrie'!$Q6)^(N$528-$D$528)/1000</f>
        <v>0</v>
      </c>
      <c r="O587" s="223">
        <f>O536*'Usages industrie'!$P6*(1+'Usages industrie'!$Q6)^(O$528-$D$528)/1000</f>
        <v>0</v>
      </c>
      <c r="P587" s="223">
        <f>P536*'Usages industrie'!$P6*(1+'Usages industrie'!$Q6)^(P$528-$D$528)/1000</f>
        <v>0</v>
      </c>
      <c r="Q587" s="223">
        <f>Q536*'Usages industrie'!$P6*(1+'Usages industrie'!$Q6)^(Q$528-$D$528)/1000</f>
        <v>0</v>
      </c>
      <c r="R587" s="223">
        <f>R536*'Usages industrie'!$P6*(1+'Usages industrie'!$Q6)^(R$528-$D$528)/1000</f>
        <v>0</v>
      </c>
    </row>
    <row r="588" spans="1:18" hidden="1" outlineLevel="2" x14ac:dyDescent="0.25">
      <c r="A588" s="222" t="str">
        <f>'Usages industrie'!A7</f>
        <v>Usage industriel n°4</v>
      </c>
      <c r="B588" s="222" t="s">
        <v>645</v>
      </c>
      <c r="C588" s="222"/>
      <c r="D588" s="223">
        <f>D537*'Usages industrie'!$P7*(1+'Usages industrie'!$Q7)^(D$528-$D$528)/1000</f>
        <v>0</v>
      </c>
      <c r="E588" s="223">
        <f>E537*'Usages industrie'!$P7*(1+'Usages industrie'!$Q7)^(E$528-$D$528)/1000</f>
        <v>0</v>
      </c>
      <c r="F588" s="223">
        <f>F537*'Usages industrie'!$P7*(1+'Usages industrie'!$Q7)^(F$528-$D$528)/1000</f>
        <v>0</v>
      </c>
      <c r="G588" s="223">
        <f>G537*'Usages industrie'!$P7*(1+'Usages industrie'!$Q7)^(G$528-$D$528)/1000</f>
        <v>0</v>
      </c>
      <c r="H588" s="223">
        <f>H537*'Usages industrie'!$P7*(1+'Usages industrie'!$Q7)^(H$528-$D$528)/1000</f>
        <v>0</v>
      </c>
      <c r="I588" s="223">
        <f>I537*'Usages industrie'!$P7*(1+'Usages industrie'!$Q7)^(I$528-$D$528)/1000</f>
        <v>0</v>
      </c>
      <c r="J588" s="223">
        <f>J537*'Usages industrie'!$P7*(1+'Usages industrie'!$Q7)^(J$528-$D$528)/1000</f>
        <v>0</v>
      </c>
      <c r="K588" s="223">
        <f>K537*'Usages industrie'!$P7*(1+'Usages industrie'!$Q7)^(K$528-$D$528)/1000</f>
        <v>0</v>
      </c>
      <c r="L588" s="223">
        <f>L537*'Usages industrie'!$P7*(1+'Usages industrie'!$Q7)^(L$528-$D$528)/1000</f>
        <v>0</v>
      </c>
      <c r="M588" s="223">
        <f>M537*'Usages industrie'!$P7*(1+'Usages industrie'!$Q7)^(M$528-$D$528)/1000</f>
        <v>0</v>
      </c>
      <c r="N588" s="223">
        <f>N537*'Usages industrie'!$P7*(1+'Usages industrie'!$Q7)^(N$528-$D$528)/1000</f>
        <v>0</v>
      </c>
      <c r="O588" s="223">
        <f>O537*'Usages industrie'!$P7*(1+'Usages industrie'!$Q7)^(O$528-$D$528)/1000</f>
        <v>0</v>
      </c>
      <c r="P588" s="223">
        <f>P537*'Usages industrie'!$P7*(1+'Usages industrie'!$Q7)^(P$528-$D$528)/1000</f>
        <v>0</v>
      </c>
      <c r="Q588" s="223">
        <f>Q537*'Usages industrie'!$P7*(1+'Usages industrie'!$Q7)^(Q$528-$D$528)/1000</f>
        <v>0</v>
      </c>
      <c r="R588" s="223">
        <f>R537*'Usages industrie'!$P7*(1+'Usages industrie'!$Q7)^(R$528-$D$528)/1000</f>
        <v>0</v>
      </c>
    </row>
    <row r="589" spans="1:18" hidden="1" outlineLevel="2" x14ac:dyDescent="0.25">
      <c r="A589" s="222" t="str">
        <f>'Usages industrie'!A8</f>
        <v>Usage industriel n°5</v>
      </c>
      <c r="B589" s="222" t="s">
        <v>645</v>
      </c>
      <c r="C589" s="222"/>
      <c r="D589" s="223">
        <f>D538*'Usages industrie'!$P8*(1+'Usages industrie'!$Q8)^(D$528-$D$528)/1000</f>
        <v>0</v>
      </c>
      <c r="E589" s="223">
        <f>E538*'Usages industrie'!$P8*(1+'Usages industrie'!$Q8)^(E$528-$D$528)/1000</f>
        <v>0</v>
      </c>
      <c r="F589" s="223">
        <f>F538*'Usages industrie'!$P8*(1+'Usages industrie'!$Q8)^(F$528-$D$528)/1000</f>
        <v>0</v>
      </c>
      <c r="G589" s="223">
        <f>G538*'Usages industrie'!$P8*(1+'Usages industrie'!$Q8)^(G$528-$D$528)/1000</f>
        <v>0</v>
      </c>
      <c r="H589" s="223">
        <f>H538*'Usages industrie'!$P8*(1+'Usages industrie'!$Q8)^(H$528-$D$528)/1000</f>
        <v>0</v>
      </c>
      <c r="I589" s="223">
        <f>I538*'Usages industrie'!$P8*(1+'Usages industrie'!$Q8)^(I$528-$D$528)/1000</f>
        <v>0</v>
      </c>
      <c r="J589" s="223">
        <f>J538*'Usages industrie'!$P8*(1+'Usages industrie'!$Q8)^(J$528-$D$528)/1000</f>
        <v>0</v>
      </c>
      <c r="K589" s="223">
        <f>K538*'Usages industrie'!$P8*(1+'Usages industrie'!$Q8)^(K$528-$D$528)/1000</f>
        <v>0</v>
      </c>
      <c r="L589" s="223">
        <f>L538*'Usages industrie'!$P8*(1+'Usages industrie'!$Q8)^(L$528-$D$528)/1000</f>
        <v>0</v>
      </c>
      <c r="M589" s="223">
        <f>M538*'Usages industrie'!$P8*(1+'Usages industrie'!$Q8)^(M$528-$D$528)/1000</f>
        <v>0</v>
      </c>
      <c r="N589" s="223">
        <f>N538*'Usages industrie'!$P8*(1+'Usages industrie'!$Q8)^(N$528-$D$528)/1000</f>
        <v>0</v>
      </c>
      <c r="O589" s="223">
        <f>O538*'Usages industrie'!$P8*(1+'Usages industrie'!$Q8)^(O$528-$D$528)/1000</f>
        <v>0</v>
      </c>
      <c r="P589" s="223">
        <f>P538*'Usages industrie'!$P8*(1+'Usages industrie'!$Q8)^(P$528-$D$528)/1000</f>
        <v>0</v>
      </c>
      <c r="Q589" s="223">
        <f>Q538*'Usages industrie'!$P8*(1+'Usages industrie'!$Q8)^(Q$528-$D$528)/1000</f>
        <v>0</v>
      </c>
      <c r="R589" s="223">
        <f>R538*'Usages industrie'!$P8*(1+'Usages industrie'!$Q8)^(R$528-$D$528)/1000</f>
        <v>0</v>
      </c>
    </row>
    <row r="590" spans="1:18" hidden="1" outlineLevel="2" x14ac:dyDescent="0.25">
      <c r="A590" s="222" t="str">
        <f>'Usages industrie'!A9</f>
        <v>Usage industriel n°6</v>
      </c>
      <c r="B590" s="222" t="s">
        <v>645</v>
      </c>
      <c r="C590" s="222"/>
      <c r="D590" s="223">
        <f>D539*'Usages industrie'!$P9*(1+'Usages industrie'!$Q9)^(D$528-$D$528)/1000</f>
        <v>0</v>
      </c>
      <c r="E590" s="223">
        <f>E539*'Usages industrie'!$P9*(1+'Usages industrie'!$Q9)^(E$528-$D$528)/1000</f>
        <v>0</v>
      </c>
      <c r="F590" s="223">
        <f>F539*'Usages industrie'!$P9*(1+'Usages industrie'!$Q9)^(F$528-$D$528)/1000</f>
        <v>0</v>
      </c>
      <c r="G590" s="223">
        <f>G539*'Usages industrie'!$P9*(1+'Usages industrie'!$Q9)^(G$528-$D$528)/1000</f>
        <v>0</v>
      </c>
      <c r="H590" s="223">
        <f>H539*'Usages industrie'!$P9*(1+'Usages industrie'!$Q9)^(H$528-$D$528)/1000</f>
        <v>0</v>
      </c>
      <c r="I590" s="223">
        <f>I539*'Usages industrie'!$P9*(1+'Usages industrie'!$Q9)^(I$528-$D$528)/1000</f>
        <v>0</v>
      </c>
      <c r="J590" s="223">
        <f>J539*'Usages industrie'!$P9*(1+'Usages industrie'!$Q9)^(J$528-$D$528)/1000</f>
        <v>0</v>
      </c>
      <c r="K590" s="223">
        <f>K539*'Usages industrie'!$P9*(1+'Usages industrie'!$Q9)^(K$528-$D$528)/1000</f>
        <v>0</v>
      </c>
      <c r="L590" s="223">
        <f>L539*'Usages industrie'!$P9*(1+'Usages industrie'!$Q9)^(L$528-$D$528)/1000</f>
        <v>0</v>
      </c>
      <c r="M590" s="223">
        <f>M539*'Usages industrie'!$P9*(1+'Usages industrie'!$Q9)^(M$528-$D$528)/1000</f>
        <v>0</v>
      </c>
      <c r="N590" s="223">
        <f>N539*'Usages industrie'!$P9*(1+'Usages industrie'!$Q9)^(N$528-$D$528)/1000</f>
        <v>0</v>
      </c>
      <c r="O590" s="223">
        <f>O539*'Usages industrie'!$P9*(1+'Usages industrie'!$Q9)^(O$528-$D$528)/1000</f>
        <v>0</v>
      </c>
      <c r="P590" s="223">
        <f>P539*'Usages industrie'!$P9*(1+'Usages industrie'!$Q9)^(P$528-$D$528)/1000</f>
        <v>0</v>
      </c>
      <c r="Q590" s="223">
        <f>Q539*'Usages industrie'!$P9*(1+'Usages industrie'!$Q9)^(Q$528-$D$528)/1000</f>
        <v>0</v>
      </c>
      <c r="R590" s="223">
        <f>R539*'Usages industrie'!$P9*(1+'Usages industrie'!$Q9)^(R$528-$D$528)/1000</f>
        <v>0</v>
      </c>
    </row>
    <row r="591" spans="1:18" hidden="1" outlineLevel="2" x14ac:dyDescent="0.25">
      <c r="A591" s="222" t="str">
        <f>'Usages industrie'!A10</f>
        <v>Usage industriel n°7</v>
      </c>
      <c r="B591" s="222" t="s">
        <v>645</v>
      </c>
      <c r="C591" s="222"/>
      <c r="D591" s="223">
        <f>D540*'Usages industrie'!$P10*(1+'Usages industrie'!$Q10)^(D$528-$D$528)/1000</f>
        <v>0</v>
      </c>
      <c r="E591" s="223">
        <f>E540*'Usages industrie'!$P10*(1+'Usages industrie'!$Q10)^(E$528-$D$528)/1000</f>
        <v>0</v>
      </c>
      <c r="F591" s="223">
        <f>F540*'Usages industrie'!$P10*(1+'Usages industrie'!$Q10)^(F$528-$D$528)/1000</f>
        <v>0</v>
      </c>
      <c r="G591" s="223">
        <f>G540*'Usages industrie'!$P10*(1+'Usages industrie'!$Q10)^(G$528-$D$528)/1000</f>
        <v>0</v>
      </c>
      <c r="H591" s="223">
        <f>H540*'Usages industrie'!$P10*(1+'Usages industrie'!$Q10)^(H$528-$D$528)/1000</f>
        <v>0</v>
      </c>
      <c r="I591" s="223">
        <f>I540*'Usages industrie'!$P10*(1+'Usages industrie'!$Q10)^(I$528-$D$528)/1000</f>
        <v>0</v>
      </c>
      <c r="J591" s="223">
        <f>J540*'Usages industrie'!$P10*(1+'Usages industrie'!$Q10)^(J$528-$D$528)/1000</f>
        <v>0</v>
      </c>
      <c r="K591" s="223">
        <f>K540*'Usages industrie'!$P10*(1+'Usages industrie'!$Q10)^(K$528-$D$528)/1000</f>
        <v>0</v>
      </c>
      <c r="L591" s="223">
        <f>L540*'Usages industrie'!$P10*(1+'Usages industrie'!$Q10)^(L$528-$D$528)/1000</f>
        <v>0</v>
      </c>
      <c r="M591" s="223">
        <f>M540*'Usages industrie'!$P10*(1+'Usages industrie'!$Q10)^(M$528-$D$528)/1000</f>
        <v>0</v>
      </c>
      <c r="N591" s="223">
        <f>N540*'Usages industrie'!$P10*(1+'Usages industrie'!$Q10)^(N$528-$D$528)/1000</f>
        <v>0</v>
      </c>
      <c r="O591" s="223">
        <f>O540*'Usages industrie'!$P10*(1+'Usages industrie'!$Q10)^(O$528-$D$528)/1000</f>
        <v>0</v>
      </c>
      <c r="P591" s="223">
        <f>P540*'Usages industrie'!$P10*(1+'Usages industrie'!$Q10)^(P$528-$D$528)/1000</f>
        <v>0</v>
      </c>
      <c r="Q591" s="223">
        <f>Q540*'Usages industrie'!$P10*(1+'Usages industrie'!$Q10)^(Q$528-$D$528)/1000</f>
        <v>0</v>
      </c>
      <c r="R591" s="223">
        <f>R540*'Usages industrie'!$P10*(1+'Usages industrie'!$Q10)^(R$528-$D$528)/1000</f>
        <v>0</v>
      </c>
    </row>
    <row r="592" spans="1:18" hidden="1" outlineLevel="2" x14ac:dyDescent="0.25">
      <c r="A592" s="222" t="str">
        <f>'Usages industrie'!A11</f>
        <v>Usage industriel n°8</v>
      </c>
      <c r="B592" s="222" t="s">
        <v>645</v>
      </c>
      <c r="C592" s="222"/>
      <c r="D592" s="223">
        <f>D541*'Usages industrie'!$P11*(1+'Usages industrie'!$Q11)^(D$528-$D$528)/1000</f>
        <v>0</v>
      </c>
      <c r="E592" s="223">
        <f>E541*'Usages industrie'!$P11*(1+'Usages industrie'!$Q11)^(E$528-$D$528)/1000</f>
        <v>0</v>
      </c>
      <c r="F592" s="223">
        <f>F541*'Usages industrie'!$P11*(1+'Usages industrie'!$Q11)^(F$528-$D$528)/1000</f>
        <v>0</v>
      </c>
      <c r="G592" s="223">
        <f>G541*'Usages industrie'!$P11*(1+'Usages industrie'!$Q11)^(G$528-$D$528)/1000</f>
        <v>0</v>
      </c>
      <c r="H592" s="223">
        <f>H541*'Usages industrie'!$P11*(1+'Usages industrie'!$Q11)^(H$528-$D$528)/1000</f>
        <v>0</v>
      </c>
      <c r="I592" s="223">
        <f>I541*'Usages industrie'!$P11*(1+'Usages industrie'!$Q11)^(I$528-$D$528)/1000</f>
        <v>0</v>
      </c>
      <c r="J592" s="223">
        <f>J541*'Usages industrie'!$P11*(1+'Usages industrie'!$Q11)^(J$528-$D$528)/1000</f>
        <v>0</v>
      </c>
      <c r="K592" s="223">
        <f>K541*'Usages industrie'!$P11*(1+'Usages industrie'!$Q11)^(K$528-$D$528)/1000</f>
        <v>0</v>
      </c>
      <c r="L592" s="223">
        <f>L541*'Usages industrie'!$P11*(1+'Usages industrie'!$Q11)^(L$528-$D$528)/1000</f>
        <v>0</v>
      </c>
      <c r="M592" s="223">
        <f>M541*'Usages industrie'!$P11*(1+'Usages industrie'!$Q11)^(M$528-$D$528)/1000</f>
        <v>0</v>
      </c>
      <c r="N592" s="223">
        <f>N541*'Usages industrie'!$P11*(1+'Usages industrie'!$Q11)^(N$528-$D$528)/1000</f>
        <v>0</v>
      </c>
      <c r="O592" s="223">
        <f>O541*'Usages industrie'!$P11*(1+'Usages industrie'!$Q11)^(O$528-$D$528)/1000</f>
        <v>0</v>
      </c>
      <c r="P592" s="223">
        <f>P541*'Usages industrie'!$P11*(1+'Usages industrie'!$Q11)^(P$528-$D$528)/1000</f>
        <v>0</v>
      </c>
      <c r="Q592" s="223">
        <f>Q541*'Usages industrie'!$P11*(1+'Usages industrie'!$Q11)^(Q$528-$D$528)/1000</f>
        <v>0</v>
      </c>
      <c r="R592" s="223">
        <f>R541*'Usages industrie'!$P11*(1+'Usages industrie'!$Q11)^(R$528-$D$528)/1000</f>
        <v>0</v>
      </c>
    </row>
    <row r="593" spans="1:18" hidden="1" outlineLevel="2" x14ac:dyDescent="0.25">
      <c r="A593" s="222" t="str">
        <f>'Usages industrie'!A12</f>
        <v>Usage industriel n°9</v>
      </c>
      <c r="B593" s="222" t="s">
        <v>645</v>
      </c>
      <c r="C593" s="222"/>
      <c r="D593" s="223">
        <f>D542*'Usages industrie'!$P12*(1+'Usages industrie'!$Q12)^(D$528-$D$528)/1000</f>
        <v>0</v>
      </c>
      <c r="E593" s="223">
        <f>E542*'Usages industrie'!$P12*(1+'Usages industrie'!$Q12)^(E$528-$D$528)/1000</f>
        <v>0</v>
      </c>
      <c r="F593" s="223">
        <f>F542*'Usages industrie'!$P12*(1+'Usages industrie'!$Q12)^(F$528-$D$528)/1000</f>
        <v>0</v>
      </c>
      <c r="G593" s="223">
        <f>G542*'Usages industrie'!$P12*(1+'Usages industrie'!$Q12)^(G$528-$D$528)/1000</f>
        <v>0</v>
      </c>
      <c r="H593" s="223">
        <f>H542*'Usages industrie'!$P12*(1+'Usages industrie'!$Q12)^(H$528-$D$528)/1000</f>
        <v>0</v>
      </c>
      <c r="I593" s="223">
        <f>I542*'Usages industrie'!$P12*(1+'Usages industrie'!$Q12)^(I$528-$D$528)/1000</f>
        <v>0</v>
      </c>
      <c r="J593" s="223">
        <f>J542*'Usages industrie'!$P12*(1+'Usages industrie'!$Q12)^(J$528-$D$528)/1000</f>
        <v>0</v>
      </c>
      <c r="K593" s="223">
        <f>K542*'Usages industrie'!$P12*(1+'Usages industrie'!$Q12)^(K$528-$D$528)/1000</f>
        <v>0</v>
      </c>
      <c r="L593" s="223">
        <f>L542*'Usages industrie'!$P12*(1+'Usages industrie'!$Q12)^(L$528-$D$528)/1000</f>
        <v>0</v>
      </c>
      <c r="M593" s="223">
        <f>M542*'Usages industrie'!$P12*(1+'Usages industrie'!$Q12)^(M$528-$D$528)/1000</f>
        <v>0</v>
      </c>
      <c r="N593" s="223">
        <f>N542*'Usages industrie'!$P12*(1+'Usages industrie'!$Q12)^(N$528-$D$528)/1000</f>
        <v>0</v>
      </c>
      <c r="O593" s="223">
        <f>O542*'Usages industrie'!$P12*(1+'Usages industrie'!$Q12)^(O$528-$D$528)/1000</f>
        <v>0</v>
      </c>
      <c r="P593" s="223">
        <f>P542*'Usages industrie'!$P12*(1+'Usages industrie'!$Q12)^(P$528-$D$528)/1000</f>
        <v>0</v>
      </c>
      <c r="Q593" s="223">
        <f>Q542*'Usages industrie'!$P12*(1+'Usages industrie'!$Q12)^(Q$528-$D$528)/1000</f>
        <v>0</v>
      </c>
      <c r="R593" s="223">
        <f>R542*'Usages industrie'!$P12*(1+'Usages industrie'!$Q12)^(R$528-$D$528)/1000</f>
        <v>0</v>
      </c>
    </row>
    <row r="594" spans="1:18" hidden="1" outlineLevel="2" x14ac:dyDescent="0.25">
      <c r="A594" s="222" t="str">
        <f>'Usages industrie'!A13</f>
        <v>Usage industriel n°10</v>
      </c>
      <c r="B594" s="222" t="s">
        <v>645</v>
      </c>
      <c r="C594" s="222"/>
      <c r="D594" s="223">
        <f>D543*'Usages industrie'!$P13*(1+'Usages industrie'!$Q13)^(D$528-$D$528)/1000</f>
        <v>0</v>
      </c>
      <c r="E594" s="223">
        <f>E543*'Usages industrie'!$P13*(1+'Usages industrie'!$Q13)^(E$528-$D$528)/1000</f>
        <v>0</v>
      </c>
      <c r="F594" s="223">
        <f>F543*'Usages industrie'!$P13*(1+'Usages industrie'!$Q13)^(F$528-$D$528)/1000</f>
        <v>0</v>
      </c>
      <c r="G594" s="223">
        <f>G543*'Usages industrie'!$P13*(1+'Usages industrie'!$Q13)^(G$528-$D$528)/1000</f>
        <v>0</v>
      </c>
      <c r="H594" s="223">
        <f>H543*'Usages industrie'!$P13*(1+'Usages industrie'!$Q13)^(H$528-$D$528)/1000</f>
        <v>0</v>
      </c>
      <c r="I594" s="223">
        <f>I543*'Usages industrie'!$P13*(1+'Usages industrie'!$Q13)^(I$528-$D$528)/1000</f>
        <v>0</v>
      </c>
      <c r="J594" s="223">
        <f>J543*'Usages industrie'!$P13*(1+'Usages industrie'!$Q13)^(J$528-$D$528)/1000</f>
        <v>0</v>
      </c>
      <c r="K594" s="223">
        <f>K543*'Usages industrie'!$P13*(1+'Usages industrie'!$Q13)^(K$528-$D$528)/1000</f>
        <v>0</v>
      </c>
      <c r="L594" s="223">
        <f>L543*'Usages industrie'!$P13*(1+'Usages industrie'!$Q13)^(L$528-$D$528)/1000</f>
        <v>0</v>
      </c>
      <c r="M594" s="223">
        <f>M543*'Usages industrie'!$P13*(1+'Usages industrie'!$Q13)^(M$528-$D$528)/1000</f>
        <v>0</v>
      </c>
      <c r="N594" s="223">
        <f>N543*'Usages industrie'!$P13*(1+'Usages industrie'!$Q13)^(N$528-$D$528)/1000</f>
        <v>0</v>
      </c>
      <c r="O594" s="223">
        <f>O543*'Usages industrie'!$P13*(1+'Usages industrie'!$Q13)^(O$528-$D$528)/1000</f>
        <v>0</v>
      </c>
      <c r="P594" s="223">
        <f>P543*'Usages industrie'!$P13*(1+'Usages industrie'!$Q13)^(P$528-$D$528)/1000</f>
        <v>0</v>
      </c>
      <c r="Q594" s="223">
        <f>Q543*'Usages industrie'!$P13*(1+'Usages industrie'!$Q13)^(Q$528-$D$528)/1000</f>
        <v>0</v>
      </c>
      <c r="R594" s="223">
        <f>R543*'Usages industrie'!$P13*(1+'Usages industrie'!$Q13)^(R$528-$D$528)/1000</f>
        <v>0</v>
      </c>
    </row>
    <row r="595" spans="1:18" hidden="1" outlineLevel="2" x14ac:dyDescent="0.25">
      <c r="A595" s="222" t="str">
        <f>'Usages industrie'!A14</f>
        <v>Usage industriel n°11</v>
      </c>
      <c r="B595" s="222" t="s">
        <v>645</v>
      </c>
      <c r="C595" s="222"/>
      <c r="D595" s="223">
        <f>D544*'Usages industrie'!$P14*(1+'Usages industrie'!$Q14)^(D$528-$D$528)/1000</f>
        <v>0</v>
      </c>
      <c r="E595" s="223">
        <f>E544*'Usages industrie'!$P14*(1+'Usages industrie'!$Q14)^(E$528-$D$528)/1000</f>
        <v>0</v>
      </c>
      <c r="F595" s="223">
        <f>F544*'Usages industrie'!$P14*(1+'Usages industrie'!$Q14)^(F$528-$D$528)/1000</f>
        <v>0</v>
      </c>
      <c r="G595" s="223">
        <f>G544*'Usages industrie'!$P14*(1+'Usages industrie'!$Q14)^(G$528-$D$528)/1000</f>
        <v>0</v>
      </c>
      <c r="H595" s="223">
        <f>H544*'Usages industrie'!$P14*(1+'Usages industrie'!$Q14)^(H$528-$D$528)/1000</f>
        <v>0</v>
      </c>
      <c r="I595" s="223">
        <f>I544*'Usages industrie'!$P14*(1+'Usages industrie'!$Q14)^(I$528-$D$528)/1000</f>
        <v>0</v>
      </c>
      <c r="J595" s="223">
        <f>J544*'Usages industrie'!$P14*(1+'Usages industrie'!$Q14)^(J$528-$D$528)/1000</f>
        <v>0</v>
      </c>
      <c r="K595" s="223">
        <f>K544*'Usages industrie'!$P14*(1+'Usages industrie'!$Q14)^(K$528-$D$528)/1000</f>
        <v>0</v>
      </c>
      <c r="L595" s="223">
        <f>L544*'Usages industrie'!$P14*(1+'Usages industrie'!$Q14)^(L$528-$D$528)/1000</f>
        <v>0</v>
      </c>
      <c r="M595" s="223">
        <f>M544*'Usages industrie'!$P14*(1+'Usages industrie'!$Q14)^(M$528-$D$528)/1000</f>
        <v>0</v>
      </c>
      <c r="N595" s="223">
        <f>N544*'Usages industrie'!$P14*(1+'Usages industrie'!$Q14)^(N$528-$D$528)/1000</f>
        <v>0</v>
      </c>
      <c r="O595" s="223">
        <f>O544*'Usages industrie'!$P14*(1+'Usages industrie'!$Q14)^(O$528-$D$528)/1000</f>
        <v>0</v>
      </c>
      <c r="P595" s="223">
        <f>P544*'Usages industrie'!$P14*(1+'Usages industrie'!$Q14)^(P$528-$D$528)/1000</f>
        <v>0</v>
      </c>
      <c r="Q595" s="223">
        <f>Q544*'Usages industrie'!$P14*(1+'Usages industrie'!$Q14)^(Q$528-$D$528)/1000</f>
        <v>0</v>
      </c>
      <c r="R595" s="223">
        <f>R544*'Usages industrie'!$P14*(1+'Usages industrie'!$Q14)^(R$528-$D$528)/1000</f>
        <v>0</v>
      </c>
    </row>
    <row r="596" spans="1:18" hidden="1" outlineLevel="2" x14ac:dyDescent="0.25">
      <c r="A596" s="222" t="str">
        <f>'Usages industrie'!A15</f>
        <v>Usage industriel n°12</v>
      </c>
      <c r="B596" s="222" t="s">
        <v>645</v>
      </c>
      <c r="C596" s="222"/>
      <c r="D596" s="223">
        <f>D545*'Usages industrie'!$P15*(1+'Usages industrie'!$Q15)^(D$528-$D$528)/1000</f>
        <v>0</v>
      </c>
      <c r="E596" s="223">
        <f>E545*'Usages industrie'!$P15*(1+'Usages industrie'!$Q15)^(E$528-$D$528)/1000</f>
        <v>0</v>
      </c>
      <c r="F596" s="223">
        <f>F545*'Usages industrie'!$P15*(1+'Usages industrie'!$Q15)^(F$528-$D$528)/1000</f>
        <v>0</v>
      </c>
      <c r="G596" s="223">
        <f>G545*'Usages industrie'!$P15*(1+'Usages industrie'!$Q15)^(G$528-$D$528)/1000</f>
        <v>0</v>
      </c>
      <c r="H596" s="223">
        <f>H545*'Usages industrie'!$P15*(1+'Usages industrie'!$Q15)^(H$528-$D$528)/1000</f>
        <v>0</v>
      </c>
      <c r="I596" s="223">
        <f>I545*'Usages industrie'!$P15*(1+'Usages industrie'!$Q15)^(I$528-$D$528)/1000</f>
        <v>0</v>
      </c>
      <c r="J596" s="223">
        <f>J545*'Usages industrie'!$P15*(1+'Usages industrie'!$Q15)^(J$528-$D$528)/1000</f>
        <v>0</v>
      </c>
      <c r="K596" s="223">
        <f>K545*'Usages industrie'!$P15*(1+'Usages industrie'!$Q15)^(K$528-$D$528)/1000</f>
        <v>0</v>
      </c>
      <c r="L596" s="223">
        <f>L545*'Usages industrie'!$P15*(1+'Usages industrie'!$Q15)^(L$528-$D$528)/1000</f>
        <v>0</v>
      </c>
      <c r="M596" s="223">
        <f>M545*'Usages industrie'!$P15*(1+'Usages industrie'!$Q15)^(M$528-$D$528)/1000</f>
        <v>0</v>
      </c>
      <c r="N596" s="223">
        <f>N545*'Usages industrie'!$P15*(1+'Usages industrie'!$Q15)^(N$528-$D$528)/1000</f>
        <v>0</v>
      </c>
      <c r="O596" s="223">
        <f>O545*'Usages industrie'!$P15*(1+'Usages industrie'!$Q15)^(O$528-$D$528)/1000</f>
        <v>0</v>
      </c>
      <c r="P596" s="223">
        <f>P545*'Usages industrie'!$P15*(1+'Usages industrie'!$Q15)^(P$528-$D$528)/1000</f>
        <v>0</v>
      </c>
      <c r="Q596" s="223">
        <f>Q545*'Usages industrie'!$P15*(1+'Usages industrie'!$Q15)^(Q$528-$D$528)/1000</f>
        <v>0</v>
      </c>
      <c r="R596" s="223">
        <f>R545*'Usages industrie'!$P15*(1+'Usages industrie'!$Q15)^(R$528-$D$528)/1000</f>
        <v>0</v>
      </c>
    </row>
    <row r="597" spans="1:18" hidden="1" outlineLevel="2" x14ac:dyDescent="0.25">
      <c r="A597" s="222" t="str">
        <f>'Usages industrie'!A16</f>
        <v>Usage industriel n°13</v>
      </c>
      <c r="B597" s="222" t="s">
        <v>645</v>
      </c>
      <c r="C597" s="222"/>
      <c r="D597" s="223">
        <f>D546*'Usages industrie'!$P16*(1+'Usages industrie'!$Q16)^(D$528-$D$528)/1000</f>
        <v>0</v>
      </c>
      <c r="E597" s="223">
        <f>E546*'Usages industrie'!$P16*(1+'Usages industrie'!$Q16)^(E$528-$D$528)/1000</f>
        <v>0</v>
      </c>
      <c r="F597" s="223">
        <f>F546*'Usages industrie'!$P16*(1+'Usages industrie'!$Q16)^(F$528-$D$528)/1000</f>
        <v>0</v>
      </c>
      <c r="G597" s="223">
        <f>G546*'Usages industrie'!$P16*(1+'Usages industrie'!$Q16)^(G$528-$D$528)/1000</f>
        <v>0</v>
      </c>
      <c r="H597" s="223">
        <f>H546*'Usages industrie'!$P16*(1+'Usages industrie'!$Q16)^(H$528-$D$528)/1000</f>
        <v>0</v>
      </c>
      <c r="I597" s="223">
        <f>I546*'Usages industrie'!$P16*(1+'Usages industrie'!$Q16)^(I$528-$D$528)/1000</f>
        <v>0</v>
      </c>
      <c r="J597" s="223">
        <f>J546*'Usages industrie'!$P16*(1+'Usages industrie'!$Q16)^(J$528-$D$528)/1000</f>
        <v>0</v>
      </c>
      <c r="K597" s="223">
        <f>K546*'Usages industrie'!$P16*(1+'Usages industrie'!$Q16)^(K$528-$D$528)/1000</f>
        <v>0</v>
      </c>
      <c r="L597" s="223">
        <f>L546*'Usages industrie'!$P16*(1+'Usages industrie'!$Q16)^(L$528-$D$528)/1000</f>
        <v>0</v>
      </c>
      <c r="M597" s="223">
        <f>M546*'Usages industrie'!$P16*(1+'Usages industrie'!$Q16)^(M$528-$D$528)/1000</f>
        <v>0</v>
      </c>
      <c r="N597" s="223">
        <f>N546*'Usages industrie'!$P16*(1+'Usages industrie'!$Q16)^(N$528-$D$528)/1000</f>
        <v>0</v>
      </c>
      <c r="O597" s="223">
        <f>O546*'Usages industrie'!$P16*(1+'Usages industrie'!$Q16)^(O$528-$D$528)/1000</f>
        <v>0</v>
      </c>
      <c r="P597" s="223">
        <f>P546*'Usages industrie'!$P16*(1+'Usages industrie'!$Q16)^(P$528-$D$528)/1000</f>
        <v>0</v>
      </c>
      <c r="Q597" s="223">
        <f>Q546*'Usages industrie'!$P16*(1+'Usages industrie'!$Q16)^(Q$528-$D$528)/1000</f>
        <v>0</v>
      </c>
      <c r="R597" s="223">
        <f>R546*'Usages industrie'!$P16*(1+'Usages industrie'!$Q16)^(R$528-$D$528)/1000</f>
        <v>0</v>
      </c>
    </row>
    <row r="598" spans="1:18" hidden="1" outlineLevel="2" x14ac:dyDescent="0.25">
      <c r="A598" s="222" t="str">
        <f>'Usages industrie'!A17</f>
        <v>Usage industriel n°14</v>
      </c>
      <c r="B598" s="222" t="s">
        <v>645</v>
      </c>
      <c r="C598" s="222"/>
      <c r="D598" s="223">
        <f>D547*'Usages industrie'!$P17*(1+'Usages industrie'!$Q17)^(D$528-$D$528)/1000</f>
        <v>0</v>
      </c>
      <c r="E598" s="223">
        <f>E547*'Usages industrie'!$P17*(1+'Usages industrie'!$Q17)^(E$528-$D$528)/1000</f>
        <v>0</v>
      </c>
      <c r="F598" s="223">
        <f>F547*'Usages industrie'!$P17*(1+'Usages industrie'!$Q17)^(F$528-$D$528)/1000</f>
        <v>0</v>
      </c>
      <c r="G598" s="223">
        <f>G547*'Usages industrie'!$P17*(1+'Usages industrie'!$Q17)^(G$528-$D$528)/1000</f>
        <v>0</v>
      </c>
      <c r="H598" s="223">
        <f>H547*'Usages industrie'!$P17*(1+'Usages industrie'!$Q17)^(H$528-$D$528)/1000</f>
        <v>0</v>
      </c>
      <c r="I598" s="223">
        <f>I547*'Usages industrie'!$P17*(1+'Usages industrie'!$Q17)^(I$528-$D$528)/1000</f>
        <v>0</v>
      </c>
      <c r="J598" s="223">
        <f>J547*'Usages industrie'!$P17*(1+'Usages industrie'!$Q17)^(J$528-$D$528)/1000</f>
        <v>0</v>
      </c>
      <c r="K598" s="223">
        <f>K547*'Usages industrie'!$P17*(1+'Usages industrie'!$Q17)^(K$528-$D$528)/1000</f>
        <v>0</v>
      </c>
      <c r="L598" s="223">
        <f>L547*'Usages industrie'!$P17*(1+'Usages industrie'!$Q17)^(L$528-$D$528)/1000</f>
        <v>0</v>
      </c>
      <c r="M598" s="223">
        <f>M547*'Usages industrie'!$P17*(1+'Usages industrie'!$Q17)^(M$528-$D$528)/1000</f>
        <v>0</v>
      </c>
      <c r="N598" s="223">
        <f>N547*'Usages industrie'!$P17*(1+'Usages industrie'!$Q17)^(N$528-$D$528)/1000</f>
        <v>0</v>
      </c>
      <c r="O598" s="223">
        <f>O547*'Usages industrie'!$P17*(1+'Usages industrie'!$Q17)^(O$528-$D$528)/1000</f>
        <v>0</v>
      </c>
      <c r="P598" s="223">
        <f>P547*'Usages industrie'!$P17*(1+'Usages industrie'!$Q17)^(P$528-$D$528)/1000</f>
        <v>0</v>
      </c>
      <c r="Q598" s="223">
        <f>Q547*'Usages industrie'!$P17*(1+'Usages industrie'!$Q17)^(Q$528-$D$528)/1000</f>
        <v>0</v>
      </c>
      <c r="R598" s="223">
        <f>R547*'Usages industrie'!$P17*(1+'Usages industrie'!$Q17)^(R$528-$D$528)/1000</f>
        <v>0</v>
      </c>
    </row>
    <row r="599" spans="1:18" hidden="1" outlineLevel="2" x14ac:dyDescent="0.25">
      <c r="A599" s="222" t="str">
        <f>'Usages industrie'!A18</f>
        <v>Usage industriel n°15</v>
      </c>
      <c r="B599" s="222" t="s">
        <v>645</v>
      </c>
      <c r="C599" s="222"/>
      <c r="D599" s="223">
        <f>D548*'Usages industrie'!$P18*(1+'Usages industrie'!$Q18)^(D$528-$D$528)/1000</f>
        <v>0</v>
      </c>
      <c r="E599" s="223">
        <f>E548*'Usages industrie'!$P18*(1+'Usages industrie'!$Q18)^(E$528-$D$528)/1000</f>
        <v>0</v>
      </c>
      <c r="F599" s="223">
        <f>F548*'Usages industrie'!$P18*(1+'Usages industrie'!$Q18)^(F$528-$D$528)/1000</f>
        <v>0</v>
      </c>
      <c r="G599" s="223">
        <f>G548*'Usages industrie'!$P18*(1+'Usages industrie'!$Q18)^(G$528-$D$528)/1000</f>
        <v>0</v>
      </c>
      <c r="H599" s="223">
        <f>H548*'Usages industrie'!$P18*(1+'Usages industrie'!$Q18)^(H$528-$D$528)/1000</f>
        <v>0</v>
      </c>
      <c r="I599" s="223">
        <f>I548*'Usages industrie'!$P18*(1+'Usages industrie'!$Q18)^(I$528-$D$528)/1000</f>
        <v>0</v>
      </c>
      <c r="J599" s="223">
        <f>J548*'Usages industrie'!$P18*(1+'Usages industrie'!$Q18)^(J$528-$D$528)/1000</f>
        <v>0</v>
      </c>
      <c r="K599" s="223">
        <f>K548*'Usages industrie'!$P18*(1+'Usages industrie'!$Q18)^(K$528-$D$528)/1000</f>
        <v>0</v>
      </c>
      <c r="L599" s="223">
        <f>L548*'Usages industrie'!$P18*(1+'Usages industrie'!$Q18)^(L$528-$D$528)/1000</f>
        <v>0</v>
      </c>
      <c r="M599" s="223">
        <f>M548*'Usages industrie'!$P18*(1+'Usages industrie'!$Q18)^(M$528-$D$528)/1000</f>
        <v>0</v>
      </c>
      <c r="N599" s="223">
        <f>N548*'Usages industrie'!$P18*(1+'Usages industrie'!$Q18)^(N$528-$D$528)/1000</f>
        <v>0</v>
      </c>
      <c r="O599" s="223">
        <f>O548*'Usages industrie'!$P18*(1+'Usages industrie'!$Q18)^(O$528-$D$528)/1000</f>
        <v>0</v>
      </c>
      <c r="P599" s="223">
        <f>P548*'Usages industrie'!$P18*(1+'Usages industrie'!$Q18)^(P$528-$D$528)/1000</f>
        <v>0</v>
      </c>
      <c r="Q599" s="223">
        <f>Q548*'Usages industrie'!$P18*(1+'Usages industrie'!$Q18)^(Q$528-$D$528)/1000</f>
        <v>0</v>
      </c>
      <c r="R599" s="223">
        <f>R548*'Usages industrie'!$P18*(1+'Usages industrie'!$Q18)^(R$528-$D$528)/1000</f>
        <v>0</v>
      </c>
    </row>
    <row r="600" spans="1:18" hidden="1" outlineLevel="2" x14ac:dyDescent="0.25">
      <c r="A600" s="222" t="str">
        <f>'Usages industrie'!A19</f>
        <v>Usage industriel n°16</v>
      </c>
      <c r="B600" s="222" t="s">
        <v>645</v>
      </c>
      <c r="C600" s="222"/>
      <c r="D600" s="223">
        <f>D549*'Usages industrie'!$P19*(1+'Usages industrie'!$Q19)^(D$528-$D$528)/1000</f>
        <v>0</v>
      </c>
      <c r="E600" s="223">
        <f>E549*'Usages industrie'!$P19*(1+'Usages industrie'!$Q19)^(E$528-$D$528)/1000</f>
        <v>0</v>
      </c>
      <c r="F600" s="223">
        <f>F549*'Usages industrie'!$P19*(1+'Usages industrie'!$Q19)^(F$528-$D$528)/1000</f>
        <v>0</v>
      </c>
      <c r="G600" s="223">
        <f>G549*'Usages industrie'!$P19*(1+'Usages industrie'!$Q19)^(G$528-$D$528)/1000</f>
        <v>0</v>
      </c>
      <c r="H600" s="223">
        <f>H549*'Usages industrie'!$P19*(1+'Usages industrie'!$Q19)^(H$528-$D$528)/1000</f>
        <v>0</v>
      </c>
      <c r="I600" s="223">
        <f>I549*'Usages industrie'!$P19*(1+'Usages industrie'!$Q19)^(I$528-$D$528)/1000</f>
        <v>0</v>
      </c>
      <c r="J600" s="223">
        <f>J549*'Usages industrie'!$P19*(1+'Usages industrie'!$Q19)^(J$528-$D$528)/1000</f>
        <v>0</v>
      </c>
      <c r="K600" s="223">
        <f>K549*'Usages industrie'!$P19*(1+'Usages industrie'!$Q19)^(K$528-$D$528)/1000</f>
        <v>0</v>
      </c>
      <c r="L600" s="223">
        <f>L549*'Usages industrie'!$P19*(1+'Usages industrie'!$Q19)^(L$528-$D$528)/1000</f>
        <v>0</v>
      </c>
      <c r="M600" s="223">
        <f>M549*'Usages industrie'!$P19*(1+'Usages industrie'!$Q19)^(M$528-$D$528)/1000</f>
        <v>0</v>
      </c>
      <c r="N600" s="223">
        <f>N549*'Usages industrie'!$P19*(1+'Usages industrie'!$Q19)^(N$528-$D$528)/1000</f>
        <v>0</v>
      </c>
      <c r="O600" s="223">
        <f>O549*'Usages industrie'!$P19*(1+'Usages industrie'!$Q19)^(O$528-$D$528)/1000</f>
        <v>0</v>
      </c>
      <c r="P600" s="223">
        <f>P549*'Usages industrie'!$P19*(1+'Usages industrie'!$Q19)^(P$528-$D$528)/1000</f>
        <v>0</v>
      </c>
      <c r="Q600" s="223">
        <f>Q549*'Usages industrie'!$P19*(1+'Usages industrie'!$Q19)^(Q$528-$D$528)/1000</f>
        <v>0</v>
      </c>
      <c r="R600" s="223">
        <f>R549*'Usages industrie'!$P19*(1+'Usages industrie'!$Q19)^(R$528-$D$528)/1000</f>
        <v>0</v>
      </c>
    </row>
    <row r="601" spans="1:18" hidden="1" outlineLevel="2" x14ac:dyDescent="0.25">
      <c r="A601" s="222" t="str">
        <f>'Usages industrie'!A20</f>
        <v>Usage industriel n°17</v>
      </c>
      <c r="B601" s="222" t="s">
        <v>645</v>
      </c>
      <c r="C601" s="222"/>
      <c r="D601" s="223">
        <f>D550*'Usages industrie'!$P20*(1+'Usages industrie'!$Q20)^(D$528-$D$528)/1000</f>
        <v>0</v>
      </c>
      <c r="E601" s="223">
        <f>E550*'Usages industrie'!$P20*(1+'Usages industrie'!$Q20)^(E$528-$D$528)/1000</f>
        <v>0</v>
      </c>
      <c r="F601" s="223">
        <f>F550*'Usages industrie'!$P20*(1+'Usages industrie'!$Q20)^(F$528-$D$528)/1000</f>
        <v>0</v>
      </c>
      <c r="G601" s="223">
        <f>G550*'Usages industrie'!$P20*(1+'Usages industrie'!$Q20)^(G$528-$D$528)/1000</f>
        <v>0</v>
      </c>
      <c r="H601" s="223">
        <f>H550*'Usages industrie'!$P20*(1+'Usages industrie'!$Q20)^(H$528-$D$528)/1000</f>
        <v>0</v>
      </c>
      <c r="I601" s="223">
        <f>I550*'Usages industrie'!$P20*(1+'Usages industrie'!$Q20)^(I$528-$D$528)/1000</f>
        <v>0</v>
      </c>
      <c r="J601" s="223">
        <f>J550*'Usages industrie'!$P20*(1+'Usages industrie'!$Q20)^(J$528-$D$528)/1000</f>
        <v>0</v>
      </c>
      <c r="K601" s="223">
        <f>K550*'Usages industrie'!$P20*(1+'Usages industrie'!$Q20)^(K$528-$D$528)/1000</f>
        <v>0</v>
      </c>
      <c r="L601" s="223">
        <f>L550*'Usages industrie'!$P20*(1+'Usages industrie'!$Q20)^(L$528-$D$528)/1000</f>
        <v>0</v>
      </c>
      <c r="M601" s="223">
        <f>M550*'Usages industrie'!$P20*(1+'Usages industrie'!$Q20)^(M$528-$D$528)/1000</f>
        <v>0</v>
      </c>
      <c r="N601" s="223">
        <f>N550*'Usages industrie'!$P20*(1+'Usages industrie'!$Q20)^(N$528-$D$528)/1000</f>
        <v>0</v>
      </c>
      <c r="O601" s="223">
        <f>O550*'Usages industrie'!$P20*(1+'Usages industrie'!$Q20)^(O$528-$D$528)/1000</f>
        <v>0</v>
      </c>
      <c r="P601" s="223">
        <f>P550*'Usages industrie'!$P20*(1+'Usages industrie'!$Q20)^(P$528-$D$528)/1000</f>
        <v>0</v>
      </c>
      <c r="Q601" s="223">
        <f>Q550*'Usages industrie'!$P20*(1+'Usages industrie'!$Q20)^(Q$528-$D$528)/1000</f>
        <v>0</v>
      </c>
      <c r="R601" s="223">
        <f>R550*'Usages industrie'!$P20*(1+'Usages industrie'!$Q20)^(R$528-$D$528)/1000</f>
        <v>0</v>
      </c>
    </row>
    <row r="602" spans="1:18" hidden="1" outlineLevel="2" x14ac:dyDescent="0.25">
      <c r="A602" s="222" t="str">
        <f>'Usages industrie'!A21</f>
        <v>Usage industriel n°18</v>
      </c>
      <c r="B602" s="222" t="s">
        <v>645</v>
      </c>
      <c r="C602" s="222"/>
      <c r="D602" s="223">
        <f>D551*'Usages industrie'!$P21*(1+'Usages industrie'!$Q21)^(D$528-$D$528)/1000</f>
        <v>0</v>
      </c>
      <c r="E602" s="223">
        <f>E551*'Usages industrie'!$P21*(1+'Usages industrie'!$Q21)^(E$528-$D$528)/1000</f>
        <v>0</v>
      </c>
      <c r="F602" s="223">
        <f>F551*'Usages industrie'!$P21*(1+'Usages industrie'!$Q21)^(F$528-$D$528)/1000</f>
        <v>0</v>
      </c>
      <c r="G602" s="223">
        <f>G551*'Usages industrie'!$P21*(1+'Usages industrie'!$Q21)^(G$528-$D$528)/1000</f>
        <v>0</v>
      </c>
      <c r="H602" s="223">
        <f>H551*'Usages industrie'!$P21*(1+'Usages industrie'!$Q21)^(H$528-$D$528)/1000</f>
        <v>0</v>
      </c>
      <c r="I602" s="223">
        <f>I551*'Usages industrie'!$P21*(1+'Usages industrie'!$Q21)^(I$528-$D$528)/1000</f>
        <v>0</v>
      </c>
      <c r="J602" s="223">
        <f>J551*'Usages industrie'!$P21*(1+'Usages industrie'!$Q21)^(J$528-$D$528)/1000</f>
        <v>0</v>
      </c>
      <c r="K602" s="223">
        <f>K551*'Usages industrie'!$P21*(1+'Usages industrie'!$Q21)^(K$528-$D$528)/1000</f>
        <v>0</v>
      </c>
      <c r="L602" s="223">
        <f>L551*'Usages industrie'!$P21*(1+'Usages industrie'!$Q21)^(L$528-$D$528)/1000</f>
        <v>0</v>
      </c>
      <c r="M602" s="223">
        <f>M551*'Usages industrie'!$P21*(1+'Usages industrie'!$Q21)^(M$528-$D$528)/1000</f>
        <v>0</v>
      </c>
      <c r="N602" s="223">
        <f>N551*'Usages industrie'!$P21*(1+'Usages industrie'!$Q21)^(N$528-$D$528)/1000</f>
        <v>0</v>
      </c>
      <c r="O602" s="223">
        <f>O551*'Usages industrie'!$P21*(1+'Usages industrie'!$Q21)^(O$528-$D$528)/1000</f>
        <v>0</v>
      </c>
      <c r="P602" s="223">
        <f>P551*'Usages industrie'!$P21*(1+'Usages industrie'!$Q21)^(P$528-$D$528)/1000</f>
        <v>0</v>
      </c>
      <c r="Q602" s="223">
        <f>Q551*'Usages industrie'!$P21*(1+'Usages industrie'!$Q21)^(Q$528-$D$528)/1000</f>
        <v>0</v>
      </c>
      <c r="R602" s="223">
        <f>R551*'Usages industrie'!$P21*(1+'Usages industrie'!$Q21)^(R$528-$D$528)/1000</f>
        <v>0</v>
      </c>
    </row>
    <row r="603" spans="1:18" hidden="1" outlineLevel="2" x14ac:dyDescent="0.25">
      <c r="A603" s="222" t="str">
        <f>'Usages industrie'!A22</f>
        <v>Usage industriel n°19</v>
      </c>
      <c r="B603" s="222" t="s">
        <v>645</v>
      </c>
      <c r="C603" s="222"/>
      <c r="D603" s="223">
        <f>D552*'Usages industrie'!$P22*(1+'Usages industrie'!$Q22)^(D$528-$D$528)/1000</f>
        <v>0</v>
      </c>
      <c r="E603" s="223">
        <f>E552*'Usages industrie'!$P22*(1+'Usages industrie'!$Q22)^(E$528-$D$528)/1000</f>
        <v>0</v>
      </c>
      <c r="F603" s="223">
        <f>F552*'Usages industrie'!$P22*(1+'Usages industrie'!$Q22)^(F$528-$D$528)/1000</f>
        <v>0</v>
      </c>
      <c r="G603" s="223">
        <f>G552*'Usages industrie'!$P22*(1+'Usages industrie'!$Q22)^(G$528-$D$528)/1000</f>
        <v>0</v>
      </c>
      <c r="H603" s="223">
        <f>H552*'Usages industrie'!$P22*(1+'Usages industrie'!$Q22)^(H$528-$D$528)/1000</f>
        <v>0</v>
      </c>
      <c r="I603" s="223">
        <f>I552*'Usages industrie'!$P22*(1+'Usages industrie'!$Q22)^(I$528-$D$528)/1000</f>
        <v>0</v>
      </c>
      <c r="J603" s="223">
        <f>J552*'Usages industrie'!$P22*(1+'Usages industrie'!$Q22)^(J$528-$D$528)/1000</f>
        <v>0</v>
      </c>
      <c r="K603" s="223">
        <f>K552*'Usages industrie'!$P22*(1+'Usages industrie'!$Q22)^(K$528-$D$528)/1000</f>
        <v>0</v>
      </c>
      <c r="L603" s="223">
        <f>L552*'Usages industrie'!$P22*(1+'Usages industrie'!$Q22)^(L$528-$D$528)/1000</f>
        <v>0</v>
      </c>
      <c r="M603" s="223">
        <f>M552*'Usages industrie'!$P22*(1+'Usages industrie'!$Q22)^(M$528-$D$528)/1000</f>
        <v>0</v>
      </c>
      <c r="N603" s="223">
        <f>N552*'Usages industrie'!$P22*(1+'Usages industrie'!$Q22)^(N$528-$D$528)/1000</f>
        <v>0</v>
      </c>
      <c r="O603" s="223">
        <f>O552*'Usages industrie'!$P22*(1+'Usages industrie'!$Q22)^(O$528-$D$528)/1000</f>
        <v>0</v>
      </c>
      <c r="P603" s="223">
        <f>P552*'Usages industrie'!$P22*(1+'Usages industrie'!$Q22)^(P$528-$D$528)/1000</f>
        <v>0</v>
      </c>
      <c r="Q603" s="223">
        <f>Q552*'Usages industrie'!$P22*(1+'Usages industrie'!$Q22)^(Q$528-$D$528)/1000</f>
        <v>0</v>
      </c>
      <c r="R603" s="223">
        <f>R552*'Usages industrie'!$P22*(1+'Usages industrie'!$Q22)^(R$528-$D$528)/1000</f>
        <v>0</v>
      </c>
    </row>
    <row r="604" spans="1:18" hidden="1" outlineLevel="2" x14ac:dyDescent="0.25">
      <c r="A604" s="222" t="str">
        <f>'Usages industrie'!A23</f>
        <v>Usage industriel n°20</v>
      </c>
      <c r="B604" s="222" t="s">
        <v>645</v>
      </c>
      <c r="C604" s="222"/>
      <c r="D604" s="223">
        <f>D553*'Usages industrie'!$P23*(1+'Usages industrie'!$Q23)^(D$528-$D$528)/1000</f>
        <v>0</v>
      </c>
      <c r="E604" s="223">
        <f>E553*'Usages industrie'!$P23*(1+'Usages industrie'!$Q23)^(E$528-$D$528)/1000</f>
        <v>0</v>
      </c>
      <c r="F604" s="223">
        <f>F553*'Usages industrie'!$P23*(1+'Usages industrie'!$Q23)^(F$528-$D$528)/1000</f>
        <v>0</v>
      </c>
      <c r="G604" s="223">
        <f>G553*'Usages industrie'!$P23*(1+'Usages industrie'!$Q23)^(G$528-$D$528)/1000</f>
        <v>0</v>
      </c>
      <c r="H604" s="223">
        <f>H553*'Usages industrie'!$P23*(1+'Usages industrie'!$Q23)^(H$528-$D$528)/1000</f>
        <v>0</v>
      </c>
      <c r="I604" s="223">
        <f>I553*'Usages industrie'!$P23*(1+'Usages industrie'!$Q23)^(I$528-$D$528)/1000</f>
        <v>0</v>
      </c>
      <c r="J604" s="223">
        <f>J553*'Usages industrie'!$P23*(1+'Usages industrie'!$Q23)^(J$528-$D$528)/1000</f>
        <v>0</v>
      </c>
      <c r="K604" s="223">
        <f>K553*'Usages industrie'!$P23*(1+'Usages industrie'!$Q23)^(K$528-$D$528)/1000</f>
        <v>0</v>
      </c>
      <c r="L604" s="223">
        <f>L553*'Usages industrie'!$P23*(1+'Usages industrie'!$Q23)^(L$528-$D$528)/1000</f>
        <v>0</v>
      </c>
      <c r="M604" s="223">
        <f>M553*'Usages industrie'!$P23*(1+'Usages industrie'!$Q23)^(M$528-$D$528)/1000</f>
        <v>0</v>
      </c>
      <c r="N604" s="223">
        <f>N553*'Usages industrie'!$P23*(1+'Usages industrie'!$Q23)^(N$528-$D$528)/1000</f>
        <v>0</v>
      </c>
      <c r="O604" s="223">
        <f>O553*'Usages industrie'!$P23*(1+'Usages industrie'!$Q23)^(O$528-$D$528)/1000</f>
        <v>0</v>
      </c>
      <c r="P604" s="223">
        <f>P553*'Usages industrie'!$P23*(1+'Usages industrie'!$Q23)^(P$528-$D$528)/1000</f>
        <v>0</v>
      </c>
      <c r="Q604" s="223">
        <f>Q553*'Usages industrie'!$P23*(1+'Usages industrie'!$Q23)^(Q$528-$D$528)/1000</f>
        <v>0</v>
      </c>
      <c r="R604" s="223">
        <f>R553*'Usages industrie'!$P23*(1+'Usages industrie'!$Q23)^(R$528-$D$528)/1000</f>
        <v>0</v>
      </c>
    </row>
    <row r="605" spans="1:18" hidden="1" outlineLevel="2" x14ac:dyDescent="0.25">
      <c r="A605" s="222" t="str">
        <f>'Usages industrie'!A24</f>
        <v>Usage industriel n°21</v>
      </c>
      <c r="B605" s="222" t="s">
        <v>645</v>
      </c>
      <c r="C605" s="222"/>
      <c r="D605" s="223">
        <f>D554*'Usages industrie'!$P24*(1+'Usages industrie'!$Q24)^(D$528-$D$528)/1000</f>
        <v>0</v>
      </c>
      <c r="E605" s="223">
        <f>E554*'Usages industrie'!$P24*(1+'Usages industrie'!$Q24)^(E$528-$D$528)/1000</f>
        <v>0</v>
      </c>
      <c r="F605" s="223">
        <f>F554*'Usages industrie'!$P24*(1+'Usages industrie'!$Q24)^(F$528-$D$528)/1000</f>
        <v>0</v>
      </c>
      <c r="G605" s="223">
        <f>G554*'Usages industrie'!$P24*(1+'Usages industrie'!$Q24)^(G$528-$D$528)/1000</f>
        <v>0</v>
      </c>
      <c r="H605" s="223">
        <f>H554*'Usages industrie'!$P24*(1+'Usages industrie'!$Q24)^(H$528-$D$528)/1000</f>
        <v>0</v>
      </c>
      <c r="I605" s="223">
        <f>I554*'Usages industrie'!$P24*(1+'Usages industrie'!$Q24)^(I$528-$D$528)/1000</f>
        <v>0</v>
      </c>
      <c r="J605" s="223">
        <f>J554*'Usages industrie'!$P24*(1+'Usages industrie'!$Q24)^(J$528-$D$528)/1000</f>
        <v>0</v>
      </c>
      <c r="K605" s="223">
        <f>K554*'Usages industrie'!$P24*(1+'Usages industrie'!$Q24)^(K$528-$D$528)/1000</f>
        <v>0</v>
      </c>
      <c r="L605" s="223">
        <f>L554*'Usages industrie'!$P24*(1+'Usages industrie'!$Q24)^(L$528-$D$528)/1000</f>
        <v>0</v>
      </c>
      <c r="M605" s="223">
        <f>M554*'Usages industrie'!$P24*(1+'Usages industrie'!$Q24)^(M$528-$D$528)/1000</f>
        <v>0</v>
      </c>
      <c r="N605" s="223">
        <f>N554*'Usages industrie'!$P24*(1+'Usages industrie'!$Q24)^(N$528-$D$528)/1000</f>
        <v>0</v>
      </c>
      <c r="O605" s="223">
        <f>O554*'Usages industrie'!$P24*(1+'Usages industrie'!$Q24)^(O$528-$D$528)/1000</f>
        <v>0</v>
      </c>
      <c r="P605" s="223">
        <f>P554*'Usages industrie'!$P24*(1+'Usages industrie'!$Q24)^(P$528-$D$528)/1000</f>
        <v>0</v>
      </c>
      <c r="Q605" s="223">
        <f>Q554*'Usages industrie'!$P24*(1+'Usages industrie'!$Q24)^(Q$528-$D$528)/1000</f>
        <v>0</v>
      </c>
      <c r="R605" s="223">
        <f>R554*'Usages industrie'!$P24*(1+'Usages industrie'!$Q24)^(R$528-$D$528)/1000</f>
        <v>0</v>
      </c>
    </row>
    <row r="606" spans="1:18" hidden="1" outlineLevel="2" x14ac:dyDescent="0.25">
      <c r="A606" s="222" t="str">
        <f>'Usages industrie'!A25</f>
        <v>Usage industriel n°22</v>
      </c>
      <c r="B606" s="222" t="s">
        <v>645</v>
      </c>
      <c r="C606" s="222"/>
      <c r="D606" s="223">
        <f>D555*'Usages industrie'!$P25*(1+'Usages industrie'!$Q25)^(D$528-$D$528)/1000</f>
        <v>0</v>
      </c>
      <c r="E606" s="223">
        <f>E555*'Usages industrie'!$P25*(1+'Usages industrie'!$Q25)^(E$528-$D$528)/1000</f>
        <v>0</v>
      </c>
      <c r="F606" s="223">
        <f>F555*'Usages industrie'!$P25*(1+'Usages industrie'!$Q25)^(F$528-$D$528)/1000</f>
        <v>0</v>
      </c>
      <c r="G606" s="223">
        <f>G555*'Usages industrie'!$P25*(1+'Usages industrie'!$Q25)^(G$528-$D$528)/1000</f>
        <v>0</v>
      </c>
      <c r="H606" s="223">
        <f>H555*'Usages industrie'!$P25*(1+'Usages industrie'!$Q25)^(H$528-$D$528)/1000</f>
        <v>0</v>
      </c>
      <c r="I606" s="223">
        <f>I555*'Usages industrie'!$P25*(1+'Usages industrie'!$Q25)^(I$528-$D$528)/1000</f>
        <v>0</v>
      </c>
      <c r="J606" s="223">
        <f>J555*'Usages industrie'!$P25*(1+'Usages industrie'!$Q25)^(J$528-$D$528)/1000</f>
        <v>0</v>
      </c>
      <c r="K606" s="223">
        <f>K555*'Usages industrie'!$P25*(1+'Usages industrie'!$Q25)^(K$528-$D$528)/1000</f>
        <v>0</v>
      </c>
      <c r="L606" s="223">
        <f>L555*'Usages industrie'!$P25*(1+'Usages industrie'!$Q25)^(L$528-$D$528)/1000</f>
        <v>0</v>
      </c>
      <c r="M606" s="223">
        <f>M555*'Usages industrie'!$P25*(1+'Usages industrie'!$Q25)^(M$528-$D$528)/1000</f>
        <v>0</v>
      </c>
      <c r="N606" s="223">
        <f>N555*'Usages industrie'!$P25*(1+'Usages industrie'!$Q25)^(N$528-$D$528)/1000</f>
        <v>0</v>
      </c>
      <c r="O606" s="223">
        <f>O555*'Usages industrie'!$P25*(1+'Usages industrie'!$Q25)^(O$528-$D$528)/1000</f>
        <v>0</v>
      </c>
      <c r="P606" s="223">
        <f>P555*'Usages industrie'!$P25*(1+'Usages industrie'!$Q25)^(P$528-$D$528)/1000</f>
        <v>0</v>
      </c>
      <c r="Q606" s="223">
        <f>Q555*'Usages industrie'!$P25*(1+'Usages industrie'!$Q25)^(Q$528-$D$528)/1000</f>
        <v>0</v>
      </c>
      <c r="R606" s="223">
        <f>R555*'Usages industrie'!$P25*(1+'Usages industrie'!$Q25)^(R$528-$D$528)/1000</f>
        <v>0</v>
      </c>
    </row>
    <row r="607" spans="1:18" hidden="1" outlineLevel="2" x14ac:dyDescent="0.25">
      <c r="A607" s="222" t="str">
        <f>'Usages industrie'!A26</f>
        <v>Usage industriel n°23</v>
      </c>
      <c r="B607" s="222" t="s">
        <v>645</v>
      </c>
      <c r="C607" s="222"/>
      <c r="D607" s="223">
        <f>D556*'Usages industrie'!$P26*(1+'Usages industrie'!$Q26)^(D$528-$D$528)/1000</f>
        <v>0</v>
      </c>
      <c r="E607" s="223">
        <f>E556*'Usages industrie'!$P26*(1+'Usages industrie'!$Q26)^(E$528-$D$528)/1000</f>
        <v>0</v>
      </c>
      <c r="F607" s="223">
        <f>F556*'Usages industrie'!$P26*(1+'Usages industrie'!$Q26)^(F$528-$D$528)/1000</f>
        <v>0</v>
      </c>
      <c r="G607" s="223">
        <f>G556*'Usages industrie'!$P26*(1+'Usages industrie'!$Q26)^(G$528-$D$528)/1000</f>
        <v>0</v>
      </c>
      <c r="H607" s="223">
        <f>H556*'Usages industrie'!$P26*(1+'Usages industrie'!$Q26)^(H$528-$D$528)/1000</f>
        <v>0</v>
      </c>
      <c r="I607" s="223">
        <f>I556*'Usages industrie'!$P26*(1+'Usages industrie'!$Q26)^(I$528-$D$528)/1000</f>
        <v>0</v>
      </c>
      <c r="J607" s="223">
        <f>J556*'Usages industrie'!$P26*(1+'Usages industrie'!$Q26)^(J$528-$D$528)/1000</f>
        <v>0</v>
      </c>
      <c r="K607" s="223">
        <f>K556*'Usages industrie'!$P26*(1+'Usages industrie'!$Q26)^(K$528-$D$528)/1000</f>
        <v>0</v>
      </c>
      <c r="L607" s="223">
        <f>L556*'Usages industrie'!$P26*(1+'Usages industrie'!$Q26)^(L$528-$D$528)/1000</f>
        <v>0</v>
      </c>
      <c r="M607" s="223">
        <f>M556*'Usages industrie'!$P26*(1+'Usages industrie'!$Q26)^(M$528-$D$528)/1000</f>
        <v>0</v>
      </c>
      <c r="N607" s="223">
        <f>N556*'Usages industrie'!$P26*(1+'Usages industrie'!$Q26)^(N$528-$D$528)/1000</f>
        <v>0</v>
      </c>
      <c r="O607" s="223">
        <f>O556*'Usages industrie'!$P26*(1+'Usages industrie'!$Q26)^(O$528-$D$528)/1000</f>
        <v>0</v>
      </c>
      <c r="P607" s="223">
        <f>P556*'Usages industrie'!$P26*(1+'Usages industrie'!$Q26)^(P$528-$D$528)/1000</f>
        <v>0</v>
      </c>
      <c r="Q607" s="223">
        <f>Q556*'Usages industrie'!$P26*(1+'Usages industrie'!$Q26)^(Q$528-$D$528)/1000</f>
        <v>0</v>
      </c>
      <c r="R607" s="223">
        <f>R556*'Usages industrie'!$P26*(1+'Usages industrie'!$Q26)^(R$528-$D$528)/1000</f>
        <v>0</v>
      </c>
    </row>
    <row r="608" spans="1:18" hidden="1" outlineLevel="2" x14ac:dyDescent="0.25">
      <c r="A608" s="222" t="str">
        <f>'Usages industrie'!A27</f>
        <v>Usage industriel n°24</v>
      </c>
      <c r="B608" s="222" t="s">
        <v>645</v>
      </c>
      <c r="C608" s="222"/>
      <c r="D608" s="223">
        <f>D557*'Usages industrie'!$P27*(1+'Usages industrie'!$Q27)^(D$528-$D$528)/1000</f>
        <v>0</v>
      </c>
      <c r="E608" s="223">
        <f>E557*'Usages industrie'!$P27*(1+'Usages industrie'!$Q27)^(E$528-$D$528)/1000</f>
        <v>0</v>
      </c>
      <c r="F608" s="223">
        <f>F557*'Usages industrie'!$P27*(1+'Usages industrie'!$Q27)^(F$528-$D$528)/1000</f>
        <v>0</v>
      </c>
      <c r="G608" s="223">
        <f>G557*'Usages industrie'!$P27*(1+'Usages industrie'!$Q27)^(G$528-$D$528)/1000</f>
        <v>0</v>
      </c>
      <c r="H608" s="223">
        <f>H557*'Usages industrie'!$P27*(1+'Usages industrie'!$Q27)^(H$528-$D$528)/1000</f>
        <v>0</v>
      </c>
      <c r="I608" s="223">
        <f>I557*'Usages industrie'!$P27*(1+'Usages industrie'!$Q27)^(I$528-$D$528)/1000</f>
        <v>0</v>
      </c>
      <c r="J608" s="223">
        <f>J557*'Usages industrie'!$P27*(1+'Usages industrie'!$Q27)^(J$528-$D$528)/1000</f>
        <v>0</v>
      </c>
      <c r="K608" s="223">
        <f>K557*'Usages industrie'!$P27*(1+'Usages industrie'!$Q27)^(K$528-$D$528)/1000</f>
        <v>0</v>
      </c>
      <c r="L608" s="223">
        <f>L557*'Usages industrie'!$P27*(1+'Usages industrie'!$Q27)^(L$528-$D$528)/1000</f>
        <v>0</v>
      </c>
      <c r="M608" s="223">
        <f>M557*'Usages industrie'!$P27*(1+'Usages industrie'!$Q27)^(M$528-$D$528)/1000</f>
        <v>0</v>
      </c>
      <c r="N608" s="223">
        <f>N557*'Usages industrie'!$P27*(1+'Usages industrie'!$Q27)^(N$528-$D$528)/1000</f>
        <v>0</v>
      </c>
      <c r="O608" s="223">
        <f>O557*'Usages industrie'!$P27*(1+'Usages industrie'!$Q27)^(O$528-$D$528)/1000</f>
        <v>0</v>
      </c>
      <c r="P608" s="223">
        <f>P557*'Usages industrie'!$P27*(1+'Usages industrie'!$Q27)^(P$528-$D$528)/1000</f>
        <v>0</v>
      </c>
      <c r="Q608" s="223">
        <f>Q557*'Usages industrie'!$P27*(1+'Usages industrie'!$Q27)^(Q$528-$D$528)/1000</f>
        <v>0</v>
      </c>
      <c r="R608" s="223">
        <f>R557*'Usages industrie'!$P27*(1+'Usages industrie'!$Q27)^(R$528-$D$528)/1000</f>
        <v>0</v>
      </c>
    </row>
    <row r="609" spans="1:18" hidden="1" outlineLevel="2" x14ac:dyDescent="0.25">
      <c r="A609" s="222" t="str">
        <f>'Usages industrie'!A28</f>
        <v>Usage industriel n°25</v>
      </c>
      <c r="B609" s="222" t="s">
        <v>645</v>
      </c>
      <c r="C609" s="222"/>
      <c r="D609" s="223">
        <f>D558*'Usages industrie'!$P28*(1+'Usages industrie'!$Q28)^(D$528-$D$528)/1000</f>
        <v>0</v>
      </c>
      <c r="E609" s="223">
        <f>E558*'Usages industrie'!$P28*(1+'Usages industrie'!$Q28)^(E$528-$D$528)/1000</f>
        <v>0</v>
      </c>
      <c r="F609" s="223">
        <f>F558*'Usages industrie'!$P28*(1+'Usages industrie'!$Q28)^(F$528-$D$528)/1000</f>
        <v>0</v>
      </c>
      <c r="G609" s="223">
        <f>G558*'Usages industrie'!$P28*(1+'Usages industrie'!$Q28)^(G$528-$D$528)/1000</f>
        <v>0</v>
      </c>
      <c r="H609" s="223">
        <f>H558*'Usages industrie'!$P28*(1+'Usages industrie'!$Q28)^(H$528-$D$528)/1000</f>
        <v>0</v>
      </c>
      <c r="I609" s="223">
        <f>I558*'Usages industrie'!$P28*(1+'Usages industrie'!$Q28)^(I$528-$D$528)/1000</f>
        <v>0</v>
      </c>
      <c r="J609" s="223">
        <f>J558*'Usages industrie'!$P28*(1+'Usages industrie'!$Q28)^(J$528-$D$528)/1000</f>
        <v>0</v>
      </c>
      <c r="K609" s="223">
        <f>K558*'Usages industrie'!$P28*(1+'Usages industrie'!$Q28)^(K$528-$D$528)/1000</f>
        <v>0</v>
      </c>
      <c r="L609" s="223">
        <f>L558*'Usages industrie'!$P28*(1+'Usages industrie'!$Q28)^(L$528-$D$528)/1000</f>
        <v>0</v>
      </c>
      <c r="M609" s="223">
        <f>M558*'Usages industrie'!$P28*(1+'Usages industrie'!$Q28)^(M$528-$D$528)/1000</f>
        <v>0</v>
      </c>
      <c r="N609" s="223">
        <f>N558*'Usages industrie'!$P28*(1+'Usages industrie'!$Q28)^(N$528-$D$528)/1000</f>
        <v>0</v>
      </c>
      <c r="O609" s="223">
        <f>O558*'Usages industrie'!$P28*(1+'Usages industrie'!$Q28)^(O$528-$D$528)/1000</f>
        <v>0</v>
      </c>
      <c r="P609" s="223">
        <f>P558*'Usages industrie'!$P28*(1+'Usages industrie'!$Q28)^(P$528-$D$528)/1000</f>
        <v>0</v>
      </c>
      <c r="Q609" s="223">
        <f>Q558*'Usages industrie'!$P28*(1+'Usages industrie'!$Q28)^(Q$528-$D$528)/1000</f>
        <v>0</v>
      </c>
      <c r="R609" s="223">
        <f>R558*'Usages industrie'!$P28*(1+'Usages industrie'!$Q28)^(R$528-$D$528)/1000</f>
        <v>0</v>
      </c>
    </row>
    <row r="610" spans="1:18" hidden="1" outlineLevel="2" x14ac:dyDescent="0.25">
      <c r="A610" s="222" t="str">
        <f>'Usages industrie'!A29</f>
        <v>Usage industriel n°26</v>
      </c>
      <c r="B610" s="222" t="s">
        <v>645</v>
      </c>
      <c r="C610" s="222"/>
      <c r="D610" s="223">
        <f>D559*'Usages industrie'!$P29*(1+'Usages industrie'!$Q29)^(D$528-$D$528)/1000</f>
        <v>0</v>
      </c>
      <c r="E610" s="223">
        <f>E559*'Usages industrie'!$P29*(1+'Usages industrie'!$Q29)^(E$528-$D$528)/1000</f>
        <v>0</v>
      </c>
      <c r="F610" s="223">
        <f>F559*'Usages industrie'!$P29*(1+'Usages industrie'!$Q29)^(F$528-$D$528)/1000</f>
        <v>0</v>
      </c>
      <c r="G610" s="223">
        <f>G559*'Usages industrie'!$P29*(1+'Usages industrie'!$Q29)^(G$528-$D$528)/1000</f>
        <v>0</v>
      </c>
      <c r="H610" s="223">
        <f>H559*'Usages industrie'!$P29*(1+'Usages industrie'!$Q29)^(H$528-$D$528)/1000</f>
        <v>0</v>
      </c>
      <c r="I610" s="223">
        <f>I559*'Usages industrie'!$P29*(1+'Usages industrie'!$Q29)^(I$528-$D$528)/1000</f>
        <v>0</v>
      </c>
      <c r="J610" s="223">
        <f>J559*'Usages industrie'!$P29*(1+'Usages industrie'!$Q29)^(J$528-$D$528)/1000</f>
        <v>0</v>
      </c>
      <c r="K610" s="223">
        <f>K559*'Usages industrie'!$P29*(1+'Usages industrie'!$Q29)^(K$528-$D$528)/1000</f>
        <v>0</v>
      </c>
      <c r="L610" s="223">
        <f>L559*'Usages industrie'!$P29*(1+'Usages industrie'!$Q29)^(L$528-$D$528)/1000</f>
        <v>0</v>
      </c>
      <c r="M610" s="223">
        <f>M559*'Usages industrie'!$P29*(1+'Usages industrie'!$Q29)^(M$528-$D$528)/1000</f>
        <v>0</v>
      </c>
      <c r="N610" s="223">
        <f>N559*'Usages industrie'!$P29*(1+'Usages industrie'!$Q29)^(N$528-$D$528)/1000</f>
        <v>0</v>
      </c>
      <c r="O610" s="223">
        <f>O559*'Usages industrie'!$P29*(1+'Usages industrie'!$Q29)^(O$528-$D$528)/1000</f>
        <v>0</v>
      </c>
      <c r="P610" s="223">
        <f>P559*'Usages industrie'!$P29*(1+'Usages industrie'!$Q29)^(P$528-$D$528)/1000</f>
        <v>0</v>
      </c>
      <c r="Q610" s="223">
        <f>Q559*'Usages industrie'!$P29*(1+'Usages industrie'!$Q29)^(Q$528-$D$528)/1000</f>
        <v>0</v>
      </c>
      <c r="R610" s="223">
        <f>R559*'Usages industrie'!$P29*(1+'Usages industrie'!$Q29)^(R$528-$D$528)/1000</f>
        <v>0</v>
      </c>
    </row>
    <row r="611" spans="1:18" hidden="1" outlineLevel="2" x14ac:dyDescent="0.25">
      <c r="A611" s="222" t="str">
        <f>'Usages industrie'!A30</f>
        <v>Usage industriel n°27</v>
      </c>
      <c r="B611" s="222" t="s">
        <v>645</v>
      </c>
      <c r="C611" s="222"/>
      <c r="D611" s="223">
        <f>D560*'Usages industrie'!$P30*(1+'Usages industrie'!$Q30)^(D$528-$D$528)/1000</f>
        <v>0</v>
      </c>
      <c r="E611" s="223">
        <f>E560*'Usages industrie'!$P30*(1+'Usages industrie'!$Q30)^(E$528-$D$528)/1000</f>
        <v>0</v>
      </c>
      <c r="F611" s="223">
        <f>F560*'Usages industrie'!$P30*(1+'Usages industrie'!$Q30)^(F$528-$D$528)/1000</f>
        <v>0</v>
      </c>
      <c r="G611" s="223">
        <f>G560*'Usages industrie'!$P30*(1+'Usages industrie'!$Q30)^(G$528-$D$528)/1000</f>
        <v>0</v>
      </c>
      <c r="H611" s="223">
        <f>H560*'Usages industrie'!$P30*(1+'Usages industrie'!$Q30)^(H$528-$D$528)/1000</f>
        <v>0</v>
      </c>
      <c r="I611" s="223">
        <f>I560*'Usages industrie'!$P30*(1+'Usages industrie'!$Q30)^(I$528-$D$528)/1000</f>
        <v>0</v>
      </c>
      <c r="J611" s="223">
        <f>J560*'Usages industrie'!$P30*(1+'Usages industrie'!$Q30)^(J$528-$D$528)/1000</f>
        <v>0</v>
      </c>
      <c r="K611" s="223">
        <f>K560*'Usages industrie'!$P30*(1+'Usages industrie'!$Q30)^(K$528-$D$528)/1000</f>
        <v>0</v>
      </c>
      <c r="L611" s="223">
        <f>L560*'Usages industrie'!$P30*(1+'Usages industrie'!$Q30)^(L$528-$D$528)/1000</f>
        <v>0</v>
      </c>
      <c r="M611" s="223">
        <f>M560*'Usages industrie'!$P30*(1+'Usages industrie'!$Q30)^(M$528-$D$528)/1000</f>
        <v>0</v>
      </c>
      <c r="N611" s="223">
        <f>N560*'Usages industrie'!$P30*(1+'Usages industrie'!$Q30)^(N$528-$D$528)/1000</f>
        <v>0</v>
      </c>
      <c r="O611" s="223">
        <f>O560*'Usages industrie'!$P30*(1+'Usages industrie'!$Q30)^(O$528-$D$528)/1000</f>
        <v>0</v>
      </c>
      <c r="P611" s="223">
        <f>P560*'Usages industrie'!$P30*(1+'Usages industrie'!$Q30)^(P$528-$D$528)/1000</f>
        <v>0</v>
      </c>
      <c r="Q611" s="223">
        <f>Q560*'Usages industrie'!$P30*(1+'Usages industrie'!$Q30)^(Q$528-$D$528)/1000</f>
        <v>0</v>
      </c>
      <c r="R611" s="223">
        <f>R560*'Usages industrie'!$P30*(1+'Usages industrie'!$Q30)^(R$528-$D$528)/1000</f>
        <v>0</v>
      </c>
    </row>
    <row r="612" spans="1:18" hidden="1" outlineLevel="2" x14ac:dyDescent="0.25">
      <c r="A612" s="222" t="str">
        <f>'Usages industrie'!A31</f>
        <v>Usage industriel n°28</v>
      </c>
      <c r="B612" s="222" t="s">
        <v>645</v>
      </c>
      <c r="C612" s="222"/>
      <c r="D612" s="223">
        <f>D561*'Usages industrie'!$P31*(1+'Usages industrie'!$Q31)^(D$528-$D$528)/1000</f>
        <v>0</v>
      </c>
      <c r="E612" s="223">
        <f>E561*'Usages industrie'!$P31*(1+'Usages industrie'!$Q31)^(E$528-$D$528)/1000</f>
        <v>0</v>
      </c>
      <c r="F612" s="223">
        <f>F561*'Usages industrie'!$P31*(1+'Usages industrie'!$Q31)^(F$528-$D$528)/1000</f>
        <v>0</v>
      </c>
      <c r="G612" s="223">
        <f>G561*'Usages industrie'!$P31*(1+'Usages industrie'!$Q31)^(G$528-$D$528)/1000</f>
        <v>0</v>
      </c>
      <c r="H612" s="223">
        <f>H561*'Usages industrie'!$P31*(1+'Usages industrie'!$Q31)^(H$528-$D$528)/1000</f>
        <v>0</v>
      </c>
      <c r="I612" s="223">
        <f>I561*'Usages industrie'!$P31*(1+'Usages industrie'!$Q31)^(I$528-$D$528)/1000</f>
        <v>0</v>
      </c>
      <c r="J612" s="223">
        <f>J561*'Usages industrie'!$P31*(1+'Usages industrie'!$Q31)^(J$528-$D$528)/1000</f>
        <v>0</v>
      </c>
      <c r="K612" s="223">
        <f>K561*'Usages industrie'!$P31*(1+'Usages industrie'!$Q31)^(K$528-$D$528)/1000</f>
        <v>0</v>
      </c>
      <c r="L612" s="223">
        <f>L561*'Usages industrie'!$P31*(1+'Usages industrie'!$Q31)^(L$528-$D$528)/1000</f>
        <v>0</v>
      </c>
      <c r="M612" s="223">
        <f>M561*'Usages industrie'!$P31*(1+'Usages industrie'!$Q31)^(M$528-$D$528)/1000</f>
        <v>0</v>
      </c>
      <c r="N612" s="223">
        <f>N561*'Usages industrie'!$P31*(1+'Usages industrie'!$Q31)^(N$528-$D$528)/1000</f>
        <v>0</v>
      </c>
      <c r="O612" s="223">
        <f>O561*'Usages industrie'!$P31*(1+'Usages industrie'!$Q31)^(O$528-$D$528)/1000</f>
        <v>0</v>
      </c>
      <c r="P612" s="223">
        <f>P561*'Usages industrie'!$P31*(1+'Usages industrie'!$Q31)^(P$528-$D$528)/1000</f>
        <v>0</v>
      </c>
      <c r="Q612" s="223">
        <f>Q561*'Usages industrie'!$P31*(1+'Usages industrie'!$Q31)^(Q$528-$D$528)/1000</f>
        <v>0</v>
      </c>
      <c r="R612" s="223">
        <f>R561*'Usages industrie'!$P31*(1+'Usages industrie'!$Q31)^(R$528-$D$528)/1000</f>
        <v>0</v>
      </c>
    </row>
    <row r="613" spans="1:18" hidden="1" outlineLevel="2" x14ac:dyDescent="0.25">
      <c r="A613" s="222" t="str">
        <f>'Usages industrie'!A32</f>
        <v>Usage industriel n°29</v>
      </c>
      <c r="B613" s="222" t="s">
        <v>645</v>
      </c>
      <c r="C613" s="222"/>
      <c r="D613" s="223">
        <f>D562*'Usages industrie'!$P32*(1+'Usages industrie'!$Q32)^(D$528-$D$528)/1000</f>
        <v>0</v>
      </c>
      <c r="E613" s="223">
        <f>E562*'Usages industrie'!$P32*(1+'Usages industrie'!$Q32)^(E$528-$D$528)/1000</f>
        <v>0</v>
      </c>
      <c r="F613" s="223">
        <f>F562*'Usages industrie'!$P32*(1+'Usages industrie'!$Q32)^(F$528-$D$528)/1000</f>
        <v>0</v>
      </c>
      <c r="G613" s="223">
        <f>G562*'Usages industrie'!$P32*(1+'Usages industrie'!$Q32)^(G$528-$D$528)/1000</f>
        <v>0</v>
      </c>
      <c r="H613" s="223">
        <f>H562*'Usages industrie'!$P32*(1+'Usages industrie'!$Q32)^(H$528-$D$528)/1000</f>
        <v>0</v>
      </c>
      <c r="I613" s="223">
        <f>I562*'Usages industrie'!$P32*(1+'Usages industrie'!$Q32)^(I$528-$D$528)/1000</f>
        <v>0</v>
      </c>
      <c r="J613" s="223">
        <f>J562*'Usages industrie'!$P32*(1+'Usages industrie'!$Q32)^(J$528-$D$528)/1000</f>
        <v>0</v>
      </c>
      <c r="K613" s="223">
        <f>K562*'Usages industrie'!$P32*(1+'Usages industrie'!$Q32)^(K$528-$D$528)/1000</f>
        <v>0</v>
      </c>
      <c r="L613" s="223">
        <f>L562*'Usages industrie'!$P32*(1+'Usages industrie'!$Q32)^(L$528-$D$528)/1000</f>
        <v>0</v>
      </c>
      <c r="M613" s="223">
        <f>M562*'Usages industrie'!$P32*(1+'Usages industrie'!$Q32)^(M$528-$D$528)/1000</f>
        <v>0</v>
      </c>
      <c r="N613" s="223">
        <f>N562*'Usages industrie'!$P32*(1+'Usages industrie'!$Q32)^(N$528-$D$528)/1000</f>
        <v>0</v>
      </c>
      <c r="O613" s="223">
        <f>O562*'Usages industrie'!$P32*(1+'Usages industrie'!$Q32)^(O$528-$D$528)/1000</f>
        <v>0</v>
      </c>
      <c r="P613" s="223">
        <f>P562*'Usages industrie'!$P32*(1+'Usages industrie'!$Q32)^(P$528-$D$528)/1000</f>
        <v>0</v>
      </c>
      <c r="Q613" s="223">
        <f>Q562*'Usages industrie'!$P32*(1+'Usages industrie'!$Q32)^(Q$528-$D$528)/1000</f>
        <v>0</v>
      </c>
      <c r="R613" s="223">
        <f>R562*'Usages industrie'!$P32*(1+'Usages industrie'!$Q32)^(R$528-$D$528)/1000</f>
        <v>0</v>
      </c>
    </row>
    <row r="614" spans="1:18" hidden="1" outlineLevel="2" x14ac:dyDescent="0.25">
      <c r="A614" s="222" t="str">
        <f>'Usages industrie'!A33</f>
        <v>Usage industriel n°30</v>
      </c>
      <c r="B614" s="222" t="s">
        <v>645</v>
      </c>
      <c r="C614" s="222"/>
      <c r="D614" s="223">
        <f>D563*'Usages industrie'!$P33*(1+'Usages industrie'!$Q33)^(D$528-$D$528)/1000</f>
        <v>0</v>
      </c>
      <c r="E614" s="223">
        <f>E563*'Usages industrie'!$P33*(1+'Usages industrie'!$Q33)^(E$528-$D$528)/1000</f>
        <v>0</v>
      </c>
      <c r="F614" s="223">
        <f>F563*'Usages industrie'!$P33*(1+'Usages industrie'!$Q33)^(F$528-$D$528)/1000</f>
        <v>0</v>
      </c>
      <c r="G614" s="223">
        <f>G563*'Usages industrie'!$P33*(1+'Usages industrie'!$Q33)^(G$528-$D$528)/1000</f>
        <v>0</v>
      </c>
      <c r="H614" s="223">
        <f>H563*'Usages industrie'!$P33*(1+'Usages industrie'!$Q33)^(H$528-$D$528)/1000</f>
        <v>0</v>
      </c>
      <c r="I614" s="223">
        <f>I563*'Usages industrie'!$P33*(1+'Usages industrie'!$Q33)^(I$528-$D$528)/1000</f>
        <v>0</v>
      </c>
      <c r="J614" s="223">
        <f>J563*'Usages industrie'!$P33*(1+'Usages industrie'!$Q33)^(J$528-$D$528)/1000</f>
        <v>0</v>
      </c>
      <c r="K614" s="223">
        <f>K563*'Usages industrie'!$P33*(1+'Usages industrie'!$Q33)^(K$528-$D$528)/1000</f>
        <v>0</v>
      </c>
      <c r="L614" s="223">
        <f>L563*'Usages industrie'!$P33*(1+'Usages industrie'!$Q33)^(L$528-$D$528)/1000</f>
        <v>0</v>
      </c>
      <c r="M614" s="223">
        <f>M563*'Usages industrie'!$P33*(1+'Usages industrie'!$Q33)^(M$528-$D$528)/1000</f>
        <v>0</v>
      </c>
      <c r="N614" s="223">
        <f>N563*'Usages industrie'!$P33*(1+'Usages industrie'!$Q33)^(N$528-$D$528)/1000</f>
        <v>0</v>
      </c>
      <c r="O614" s="223">
        <f>O563*'Usages industrie'!$P33*(1+'Usages industrie'!$Q33)^(O$528-$D$528)/1000</f>
        <v>0</v>
      </c>
      <c r="P614" s="223">
        <f>P563*'Usages industrie'!$P33*(1+'Usages industrie'!$Q33)^(P$528-$D$528)/1000</f>
        <v>0</v>
      </c>
      <c r="Q614" s="223">
        <f>Q563*'Usages industrie'!$P33*(1+'Usages industrie'!$Q33)^(Q$528-$D$528)/1000</f>
        <v>0</v>
      </c>
      <c r="R614" s="223">
        <f>R563*'Usages industrie'!$P33*(1+'Usages industrie'!$Q33)^(R$528-$D$528)/1000</f>
        <v>0</v>
      </c>
    </row>
    <row r="615" spans="1:18" hidden="1" outlineLevel="2" x14ac:dyDescent="0.25">
      <c r="A615" s="222" t="str">
        <f>'Usages industrie'!A34</f>
        <v>Usage industriel n°31</v>
      </c>
      <c r="B615" s="222" t="s">
        <v>645</v>
      </c>
      <c r="C615" s="222"/>
      <c r="D615" s="223">
        <f>D564*'Usages industrie'!$P34*(1+'Usages industrie'!$Q34)^(D$528-$D$528)/1000</f>
        <v>0</v>
      </c>
      <c r="E615" s="223">
        <f>E564*'Usages industrie'!$P34*(1+'Usages industrie'!$Q34)^(E$528-$D$528)/1000</f>
        <v>0</v>
      </c>
      <c r="F615" s="223">
        <f>F564*'Usages industrie'!$P34*(1+'Usages industrie'!$Q34)^(F$528-$D$528)/1000</f>
        <v>0</v>
      </c>
      <c r="G615" s="223">
        <f>G564*'Usages industrie'!$P34*(1+'Usages industrie'!$Q34)^(G$528-$D$528)/1000</f>
        <v>0</v>
      </c>
      <c r="H615" s="223">
        <f>H564*'Usages industrie'!$P34*(1+'Usages industrie'!$Q34)^(H$528-$D$528)/1000</f>
        <v>0</v>
      </c>
      <c r="I615" s="223">
        <f>I564*'Usages industrie'!$P34*(1+'Usages industrie'!$Q34)^(I$528-$D$528)/1000</f>
        <v>0</v>
      </c>
      <c r="J615" s="223">
        <f>J564*'Usages industrie'!$P34*(1+'Usages industrie'!$Q34)^(J$528-$D$528)/1000</f>
        <v>0</v>
      </c>
      <c r="K615" s="223">
        <f>K564*'Usages industrie'!$P34*(1+'Usages industrie'!$Q34)^(K$528-$D$528)/1000</f>
        <v>0</v>
      </c>
      <c r="L615" s="223">
        <f>L564*'Usages industrie'!$P34*(1+'Usages industrie'!$Q34)^(L$528-$D$528)/1000</f>
        <v>0</v>
      </c>
      <c r="M615" s="223">
        <f>M564*'Usages industrie'!$P34*(1+'Usages industrie'!$Q34)^(M$528-$D$528)/1000</f>
        <v>0</v>
      </c>
      <c r="N615" s="223">
        <f>N564*'Usages industrie'!$P34*(1+'Usages industrie'!$Q34)^(N$528-$D$528)/1000</f>
        <v>0</v>
      </c>
      <c r="O615" s="223">
        <f>O564*'Usages industrie'!$P34*(1+'Usages industrie'!$Q34)^(O$528-$D$528)/1000</f>
        <v>0</v>
      </c>
      <c r="P615" s="223">
        <f>P564*'Usages industrie'!$P34*(1+'Usages industrie'!$Q34)^(P$528-$D$528)/1000</f>
        <v>0</v>
      </c>
      <c r="Q615" s="223">
        <f>Q564*'Usages industrie'!$P34*(1+'Usages industrie'!$Q34)^(Q$528-$D$528)/1000</f>
        <v>0</v>
      </c>
      <c r="R615" s="223">
        <f>R564*'Usages industrie'!$P34*(1+'Usages industrie'!$Q34)^(R$528-$D$528)/1000</f>
        <v>0</v>
      </c>
    </row>
    <row r="616" spans="1:18" hidden="1" outlineLevel="2" x14ac:dyDescent="0.25">
      <c r="A616" s="222" t="str">
        <f>'Usages industrie'!A35</f>
        <v>Usage industriel n°32</v>
      </c>
      <c r="B616" s="222" t="s">
        <v>645</v>
      </c>
      <c r="C616" s="222"/>
      <c r="D616" s="223">
        <f>D565*'Usages industrie'!$P35*(1+'Usages industrie'!$Q35)^(D$528-$D$528)/1000</f>
        <v>0</v>
      </c>
      <c r="E616" s="223">
        <f>E565*'Usages industrie'!$P35*(1+'Usages industrie'!$Q35)^(E$528-$D$528)/1000</f>
        <v>0</v>
      </c>
      <c r="F616" s="223">
        <f>F565*'Usages industrie'!$P35*(1+'Usages industrie'!$Q35)^(F$528-$D$528)/1000</f>
        <v>0</v>
      </c>
      <c r="G616" s="223">
        <f>G565*'Usages industrie'!$P35*(1+'Usages industrie'!$Q35)^(G$528-$D$528)/1000</f>
        <v>0</v>
      </c>
      <c r="H616" s="223">
        <f>H565*'Usages industrie'!$P35*(1+'Usages industrie'!$Q35)^(H$528-$D$528)/1000</f>
        <v>0</v>
      </c>
      <c r="I616" s="223">
        <f>I565*'Usages industrie'!$P35*(1+'Usages industrie'!$Q35)^(I$528-$D$528)/1000</f>
        <v>0</v>
      </c>
      <c r="J616" s="223">
        <f>J565*'Usages industrie'!$P35*(1+'Usages industrie'!$Q35)^(J$528-$D$528)/1000</f>
        <v>0</v>
      </c>
      <c r="K616" s="223">
        <f>K565*'Usages industrie'!$P35*(1+'Usages industrie'!$Q35)^(K$528-$D$528)/1000</f>
        <v>0</v>
      </c>
      <c r="L616" s="223">
        <f>L565*'Usages industrie'!$P35*(1+'Usages industrie'!$Q35)^(L$528-$D$528)/1000</f>
        <v>0</v>
      </c>
      <c r="M616" s="223">
        <f>M565*'Usages industrie'!$P35*(1+'Usages industrie'!$Q35)^(M$528-$D$528)/1000</f>
        <v>0</v>
      </c>
      <c r="N616" s="223">
        <f>N565*'Usages industrie'!$P35*(1+'Usages industrie'!$Q35)^(N$528-$D$528)/1000</f>
        <v>0</v>
      </c>
      <c r="O616" s="223">
        <f>O565*'Usages industrie'!$P35*(1+'Usages industrie'!$Q35)^(O$528-$D$528)/1000</f>
        <v>0</v>
      </c>
      <c r="P616" s="223">
        <f>P565*'Usages industrie'!$P35*(1+'Usages industrie'!$Q35)^(P$528-$D$528)/1000</f>
        <v>0</v>
      </c>
      <c r="Q616" s="223">
        <f>Q565*'Usages industrie'!$P35*(1+'Usages industrie'!$Q35)^(Q$528-$D$528)/1000</f>
        <v>0</v>
      </c>
      <c r="R616" s="223">
        <f>R565*'Usages industrie'!$P35*(1+'Usages industrie'!$Q35)^(R$528-$D$528)/1000</f>
        <v>0</v>
      </c>
    </row>
    <row r="617" spans="1:18" hidden="1" outlineLevel="2" x14ac:dyDescent="0.25">
      <c r="A617" s="222" t="str">
        <f>'Usages industrie'!A36</f>
        <v>Usage industriel n°33</v>
      </c>
      <c r="B617" s="222" t="s">
        <v>645</v>
      </c>
      <c r="C617" s="222"/>
      <c r="D617" s="223">
        <f>D566*'Usages industrie'!$P36*(1+'Usages industrie'!$Q36)^(D$528-$D$528)/1000</f>
        <v>0</v>
      </c>
      <c r="E617" s="223">
        <f>E566*'Usages industrie'!$P36*(1+'Usages industrie'!$Q36)^(E$528-$D$528)/1000</f>
        <v>0</v>
      </c>
      <c r="F617" s="223">
        <f>F566*'Usages industrie'!$P36*(1+'Usages industrie'!$Q36)^(F$528-$D$528)/1000</f>
        <v>0</v>
      </c>
      <c r="G617" s="223">
        <f>G566*'Usages industrie'!$P36*(1+'Usages industrie'!$Q36)^(G$528-$D$528)/1000</f>
        <v>0</v>
      </c>
      <c r="H617" s="223">
        <f>H566*'Usages industrie'!$P36*(1+'Usages industrie'!$Q36)^(H$528-$D$528)/1000</f>
        <v>0</v>
      </c>
      <c r="I617" s="223">
        <f>I566*'Usages industrie'!$P36*(1+'Usages industrie'!$Q36)^(I$528-$D$528)/1000</f>
        <v>0</v>
      </c>
      <c r="J617" s="223">
        <f>J566*'Usages industrie'!$P36*(1+'Usages industrie'!$Q36)^(J$528-$D$528)/1000</f>
        <v>0</v>
      </c>
      <c r="K617" s="223">
        <f>K566*'Usages industrie'!$P36*(1+'Usages industrie'!$Q36)^(K$528-$D$528)/1000</f>
        <v>0</v>
      </c>
      <c r="L617" s="223">
        <f>L566*'Usages industrie'!$P36*(1+'Usages industrie'!$Q36)^(L$528-$D$528)/1000</f>
        <v>0</v>
      </c>
      <c r="M617" s="223">
        <f>M566*'Usages industrie'!$P36*(1+'Usages industrie'!$Q36)^(M$528-$D$528)/1000</f>
        <v>0</v>
      </c>
      <c r="N617" s="223">
        <f>N566*'Usages industrie'!$P36*(1+'Usages industrie'!$Q36)^(N$528-$D$528)/1000</f>
        <v>0</v>
      </c>
      <c r="O617" s="223">
        <f>O566*'Usages industrie'!$P36*(1+'Usages industrie'!$Q36)^(O$528-$D$528)/1000</f>
        <v>0</v>
      </c>
      <c r="P617" s="223">
        <f>P566*'Usages industrie'!$P36*(1+'Usages industrie'!$Q36)^(P$528-$D$528)/1000</f>
        <v>0</v>
      </c>
      <c r="Q617" s="223">
        <f>Q566*'Usages industrie'!$P36*(1+'Usages industrie'!$Q36)^(Q$528-$D$528)/1000</f>
        <v>0</v>
      </c>
      <c r="R617" s="223">
        <f>R566*'Usages industrie'!$P36*(1+'Usages industrie'!$Q36)^(R$528-$D$528)/1000</f>
        <v>0</v>
      </c>
    </row>
    <row r="618" spans="1:18" hidden="1" outlineLevel="2" x14ac:dyDescent="0.25">
      <c r="A618" s="222" t="str">
        <f>'Usages industrie'!A37</f>
        <v>Usage industriel n°34</v>
      </c>
      <c r="B618" s="222" t="s">
        <v>645</v>
      </c>
      <c r="C618" s="222"/>
      <c r="D618" s="223">
        <f>D567*'Usages industrie'!$P37*(1+'Usages industrie'!$Q37)^(D$528-$D$528)/1000</f>
        <v>0</v>
      </c>
      <c r="E618" s="223">
        <f>E567*'Usages industrie'!$P37*(1+'Usages industrie'!$Q37)^(E$528-$D$528)/1000</f>
        <v>0</v>
      </c>
      <c r="F618" s="223">
        <f>F567*'Usages industrie'!$P37*(1+'Usages industrie'!$Q37)^(F$528-$D$528)/1000</f>
        <v>0</v>
      </c>
      <c r="G618" s="223">
        <f>G567*'Usages industrie'!$P37*(1+'Usages industrie'!$Q37)^(G$528-$D$528)/1000</f>
        <v>0</v>
      </c>
      <c r="H618" s="223">
        <f>H567*'Usages industrie'!$P37*(1+'Usages industrie'!$Q37)^(H$528-$D$528)/1000</f>
        <v>0</v>
      </c>
      <c r="I618" s="223">
        <f>I567*'Usages industrie'!$P37*(1+'Usages industrie'!$Q37)^(I$528-$D$528)/1000</f>
        <v>0</v>
      </c>
      <c r="J618" s="223">
        <f>J567*'Usages industrie'!$P37*(1+'Usages industrie'!$Q37)^(J$528-$D$528)/1000</f>
        <v>0</v>
      </c>
      <c r="K618" s="223">
        <f>K567*'Usages industrie'!$P37*(1+'Usages industrie'!$Q37)^(K$528-$D$528)/1000</f>
        <v>0</v>
      </c>
      <c r="L618" s="223">
        <f>L567*'Usages industrie'!$P37*(1+'Usages industrie'!$Q37)^(L$528-$D$528)/1000</f>
        <v>0</v>
      </c>
      <c r="M618" s="223">
        <f>M567*'Usages industrie'!$P37*(1+'Usages industrie'!$Q37)^(M$528-$D$528)/1000</f>
        <v>0</v>
      </c>
      <c r="N618" s="223">
        <f>N567*'Usages industrie'!$P37*(1+'Usages industrie'!$Q37)^(N$528-$D$528)/1000</f>
        <v>0</v>
      </c>
      <c r="O618" s="223">
        <f>O567*'Usages industrie'!$P37*(1+'Usages industrie'!$Q37)^(O$528-$D$528)/1000</f>
        <v>0</v>
      </c>
      <c r="P618" s="223">
        <f>P567*'Usages industrie'!$P37*(1+'Usages industrie'!$Q37)^(P$528-$D$528)/1000</f>
        <v>0</v>
      </c>
      <c r="Q618" s="223">
        <f>Q567*'Usages industrie'!$P37*(1+'Usages industrie'!$Q37)^(Q$528-$D$528)/1000</f>
        <v>0</v>
      </c>
      <c r="R618" s="223">
        <f>R567*'Usages industrie'!$P37*(1+'Usages industrie'!$Q37)^(R$528-$D$528)/1000</f>
        <v>0</v>
      </c>
    </row>
    <row r="619" spans="1:18" hidden="1" outlineLevel="2" x14ac:dyDescent="0.25">
      <c r="A619" s="222" t="str">
        <f>'Usages industrie'!A38</f>
        <v>Usage industriel n°35</v>
      </c>
      <c r="B619" s="222" t="s">
        <v>645</v>
      </c>
      <c r="C619" s="222"/>
      <c r="D619" s="223">
        <f>D568*'Usages industrie'!$P38*(1+'Usages industrie'!$Q38)^(D$528-$D$528)/1000</f>
        <v>0</v>
      </c>
      <c r="E619" s="223">
        <f>E568*'Usages industrie'!$P38*(1+'Usages industrie'!$Q38)^(E$528-$D$528)/1000</f>
        <v>0</v>
      </c>
      <c r="F619" s="223">
        <f>F568*'Usages industrie'!$P38*(1+'Usages industrie'!$Q38)^(F$528-$D$528)/1000</f>
        <v>0</v>
      </c>
      <c r="G619" s="223">
        <f>G568*'Usages industrie'!$P38*(1+'Usages industrie'!$Q38)^(G$528-$D$528)/1000</f>
        <v>0</v>
      </c>
      <c r="H619" s="223">
        <f>H568*'Usages industrie'!$P38*(1+'Usages industrie'!$Q38)^(H$528-$D$528)/1000</f>
        <v>0</v>
      </c>
      <c r="I619" s="223">
        <f>I568*'Usages industrie'!$P38*(1+'Usages industrie'!$Q38)^(I$528-$D$528)/1000</f>
        <v>0</v>
      </c>
      <c r="J619" s="223">
        <f>J568*'Usages industrie'!$P38*(1+'Usages industrie'!$Q38)^(J$528-$D$528)/1000</f>
        <v>0</v>
      </c>
      <c r="K619" s="223">
        <f>K568*'Usages industrie'!$P38*(1+'Usages industrie'!$Q38)^(K$528-$D$528)/1000</f>
        <v>0</v>
      </c>
      <c r="L619" s="223">
        <f>L568*'Usages industrie'!$P38*(1+'Usages industrie'!$Q38)^(L$528-$D$528)/1000</f>
        <v>0</v>
      </c>
      <c r="M619" s="223">
        <f>M568*'Usages industrie'!$P38*(1+'Usages industrie'!$Q38)^(M$528-$D$528)/1000</f>
        <v>0</v>
      </c>
      <c r="N619" s="223">
        <f>N568*'Usages industrie'!$P38*(1+'Usages industrie'!$Q38)^(N$528-$D$528)/1000</f>
        <v>0</v>
      </c>
      <c r="O619" s="223">
        <f>O568*'Usages industrie'!$P38*(1+'Usages industrie'!$Q38)^(O$528-$D$528)/1000</f>
        <v>0</v>
      </c>
      <c r="P619" s="223">
        <f>P568*'Usages industrie'!$P38*(1+'Usages industrie'!$Q38)^(P$528-$D$528)/1000</f>
        <v>0</v>
      </c>
      <c r="Q619" s="223">
        <f>Q568*'Usages industrie'!$P38*(1+'Usages industrie'!$Q38)^(Q$528-$D$528)/1000</f>
        <v>0</v>
      </c>
      <c r="R619" s="223">
        <f>R568*'Usages industrie'!$P38*(1+'Usages industrie'!$Q38)^(R$528-$D$528)/1000</f>
        <v>0</v>
      </c>
    </row>
    <row r="620" spans="1:18" hidden="1" outlineLevel="2" x14ac:dyDescent="0.25">
      <c r="A620" s="222" t="str">
        <f>'Usages industrie'!A39</f>
        <v>Usage industriel n°36</v>
      </c>
      <c r="B620" s="222" t="s">
        <v>645</v>
      </c>
      <c r="C620" s="222"/>
      <c r="D620" s="223">
        <f>D569*'Usages industrie'!$P39*(1+'Usages industrie'!$Q39)^(D$528-$D$528)/1000</f>
        <v>0</v>
      </c>
      <c r="E620" s="223">
        <f>E569*'Usages industrie'!$P39*(1+'Usages industrie'!$Q39)^(E$528-$D$528)/1000</f>
        <v>0</v>
      </c>
      <c r="F620" s="223">
        <f>F569*'Usages industrie'!$P39*(1+'Usages industrie'!$Q39)^(F$528-$D$528)/1000</f>
        <v>0</v>
      </c>
      <c r="G620" s="223">
        <f>G569*'Usages industrie'!$P39*(1+'Usages industrie'!$Q39)^(G$528-$D$528)/1000</f>
        <v>0</v>
      </c>
      <c r="H620" s="223">
        <f>H569*'Usages industrie'!$P39*(1+'Usages industrie'!$Q39)^(H$528-$D$528)/1000</f>
        <v>0</v>
      </c>
      <c r="I620" s="223">
        <f>I569*'Usages industrie'!$P39*(1+'Usages industrie'!$Q39)^(I$528-$D$528)/1000</f>
        <v>0</v>
      </c>
      <c r="J620" s="223">
        <f>J569*'Usages industrie'!$P39*(1+'Usages industrie'!$Q39)^(J$528-$D$528)/1000</f>
        <v>0</v>
      </c>
      <c r="K620" s="223">
        <f>K569*'Usages industrie'!$P39*(1+'Usages industrie'!$Q39)^(K$528-$D$528)/1000</f>
        <v>0</v>
      </c>
      <c r="L620" s="223">
        <f>L569*'Usages industrie'!$P39*(1+'Usages industrie'!$Q39)^(L$528-$D$528)/1000</f>
        <v>0</v>
      </c>
      <c r="M620" s="223">
        <f>M569*'Usages industrie'!$P39*(1+'Usages industrie'!$Q39)^(M$528-$D$528)/1000</f>
        <v>0</v>
      </c>
      <c r="N620" s="223">
        <f>N569*'Usages industrie'!$P39*(1+'Usages industrie'!$Q39)^(N$528-$D$528)/1000</f>
        <v>0</v>
      </c>
      <c r="O620" s="223">
        <f>O569*'Usages industrie'!$P39*(1+'Usages industrie'!$Q39)^(O$528-$D$528)/1000</f>
        <v>0</v>
      </c>
      <c r="P620" s="223">
        <f>P569*'Usages industrie'!$P39*(1+'Usages industrie'!$Q39)^(P$528-$D$528)/1000</f>
        <v>0</v>
      </c>
      <c r="Q620" s="223">
        <f>Q569*'Usages industrie'!$P39*(1+'Usages industrie'!$Q39)^(Q$528-$D$528)/1000</f>
        <v>0</v>
      </c>
      <c r="R620" s="223">
        <f>R569*'Usages industrie'!$P39*(1+'Usages industrie'!$Q39)^(R$528-$D$528)/1000</f>
        <v>0</v>
      </c>
    </row>
    <row r="621" spans="1:18" hidden="1" outlineLevel="2" x14ac:dyDescent="0.25">
      <c r="A621" s="222" t="str">
        <f>'Usages industrie'!A40</f>
        <v>Usage industriel n°37</v>
      </c>
      <c r="B621" s="222" t="s">
        <v>645</v>
      </c>
      <c r="C621" s="222"/>
      <c r="D621" s="223">
        <f>D570*'Usages industrie'!$P40*(1+'Usages industrie'!$Q40)^(D$528-$D$528)/1000</f>
        <v>0</v>
      </c>
      <c r="E621" s="223">
        <f>E570*'Usages industrie'!$P40*(1+'Usages industrie'!$Q40)^(E$528-$D$528)/1000</f>
        <v>0</v>
      </c>
      <c r="F621" s="223">
        <f>F570*'Usages industrie'!$P40*(1+'Usages industrie'!$Q40)^(F$528-$D$528)/1000</f>
        <v>0</v>
      </c>
      <c r="G621" s="223">
        <f>G570*'Usages industrie'!$P40*(1+'Usages industrie'!$Q40)^(G$528-$D$528)/1000</f>
        <v>0</v>
      </c>
      <c r="H621" s="223">
        <f>H570*'Usages industrie'!$P40*(1+'Usages industrie'!$Q40)^(H$528-$D$528)/1000</f>
        <v>0</v>
      </c>
      <c r="I621" s="223">
        <f>I570*'Usages industrie'!$P40*(1+'Usages industrie'!$Q40)^(I$528-$D$528)/1000</f>
        <v>0</v>
      </c>
      <c r="J621" s="223">
        <f>J570*'Usages industrie'!$P40*(1+'Usages industrie'!$Q40)^(J$528-$D$528)/1000</f>
        <v>0</v>
      </c>
      <c r="K621" s="223">
        <f>K570*'Usages industrie'!$P40*(1+'Usages industrie'!$Q40)^(K$528-$D$528)/1000</f>
        <v>0</v>
      </c>
      <c r="L621" s="223">
        <f>L570*'Usages industrie'!$P40*(1+'Usages industrie'!$Q40)^(L$528-$D$528)/1000</f>
        <v>0</v>
      </c>
      <c r="M621" s="223">
        <f>M570*'Usages industrie'!$P40*(1+'Usages industrie'!$Q40)^(M$528-$D$528)/1000</f>
        <v>0</v>
      </c>
      <c r="N621" s="223">
        <f>N570*'Usages industrie'!$P40*(1+'Usages industrie'!$Q40)^(N$528-$D$528)/1000</f>
        <v>0</v>
      </c>
      <c r="O621" s="223">
        <f>O570*'Usages industrie'!$P40*(1+'Usages industrie'!$Q40)^(O$528-$D$528)/1000</f>
        <v>0</v>
      </c>
      <c r="P621" s="223">
        <f>P570*'Usages industrie'!$P40*(1+'Usages industrie'!$Q40)^(P$528-$D$528)/1000</f>
        <v>0</v>
      </c>
      <c r="Q621" s="223">
        <f>Q570*'Usages industrie'!$P40*(1+'Usages industrie'!$Q40)^(Q$528-$D$528)/1000</f>
        <v>0</v>
      </c>
      <c r="R621" s="223">
        <f>R570*'Usages industrie'!$P40*(1+'Usages industrie'!$Q40)^(R$528-$D$528)/1000</f>
        <v>0</v>
      </c>
    </row>
    <row r="622" spans="1:18" hidden="1" outlineLevel="2" x14ac:dyDescent="0.25">
      <c r="A622" s="222" t="str">
        <f>'Usages industrie'!A41</f>
        <v>Usage industriel n°38</v>
      </c>
      <c r="B622" s="222" t="s">
        <v>645</v>
      </c>
      <c r="C622" s="222"/>
      <c r="D622" s="223">
        <f>D571*'Usages industrie'!$P41*(1+'Usages industrie'!$Q41)^(D$528-$D$528)/1000</f>
        <v>0</v>
      </c>
      <c r="E622" s="223">
        <f>E571*'Usages industrie'!$P41*(1+'Usages industrie'!$Q41)^(E$528-$D$528)/1000</f>
        <v>0</v>
      </c>
      <c r="F622" s="223">
        <f>F571*'Usages industrie'!$P41*(1+'Usages industrie'!$Q41)^(F$528-$D$528)/1000</f>
        <v>0</v>
      </c>
      <c r="G622" s="223">
        <f>G571*'Usages industrie'!$P41*(1+'Usages industrie'!$Q41)^(G$528-$D$528)/1000</f>
        <v>0</v>
      </c>
      <c r="H622" s="223">
        <f>H571*'Usages industrie'!$P41*(1+'Usages industrie'!$Q41)^(H$528-$D$528)/1000</f>
        <v>0</v>
      </c>
      <c r="I622" s="223">
        <f>I571*'Usages industrie'!$P41*(1+'Usages industrie'!$Q41)^(I$528-$D$528)/1000</f>
        <v>0</v>
      </c>
      <c r="J622" s="223">
        <f>J571*'Usages industrie'!$P41*(1+'Usages industrie'!$Q41)^(J$528-$D$528)/1000</f>
        <v>0</v>
      </c>
      <c r="K622" s="223">
        <f>K571*'Usages industrie'!$P41*(1+'Usages industrie'!$Q41)^(K$528-$D$528)/1000</f>
        <v>0</v>
      </c>
      <c r="L622" s="223">
        <f>L571*'Usages industrie'!$P41*(1+'Usages industrie'!$Q41)^(L$528-$D$528)/1000</f>
        <v>0</v>
      </c>
      <c r="M622" s="223">
        <f>M571*'Usages industrie'!$P41*(1+'Usages industrie'!$Q41)^(M$528-$D$528)/1000</f>
        <v>0</v>
      </c>
      <c r="N622" s="223">
        <f>N571*'Usages industrie'!$P41*(1+'Usages industrie'!$Q41)^(N$528-$D$528)/1000</f>
        <v>0</v>
      </c>
      <c r="O622" s="223">
        <f>O571*'Usages industrie'!$P41*(1+'Usages industrie'!$Q41)^(O$528-$D$528)/1000</f>
        <v>0</v>
      </c>
      <c r="P622" s="223">
        <f>P571*'Usages industrie'!$P41*(1+'Usages industrie'!$Q41)^(P$528-$D$528)/1000</f>
        <v>0</v>
      </c>
      <c r="Q622" s="223">
        <f>Q571*'Usages industrie'!$P41*(1+'Usages industrie'!$Q41)^(Q$528-$D$528)/1000</f>
        <v>0</v>
      </c>
      <c r="R622" s="223">
        <f>R571*'Usages industrie'!$P41*(1+'Usages industrie'!$Q41)^(R$528-$D$528)/1000</f>
        <v>0</v>
      </c>
    </row>
    <row r="623" spans="1:18" hidden="1" outlineLevel="2" x14ac:dyDescent="0.25">
      <c r="A623" s="222" t="str">
        <f>'Usages industrie'!A42</f>
        <v>Usage industriel n°39</v>
      </c>
      <c r="B623" s="222" t="s">
        <v>645</v>
      </c>
      <c r="C623" s="222"/>
      <c r="D623" s="223">
        <f>D572*'Usages industrie'!$P42*(1+'Usages industrie'!$Q42)^(D$528-$D$528)/1000</f>
        <v>0</v>
      </c>
      <c r="E623" s="223">
        <f>E572*'Usages industrie'!$P42*(1+'Usages industrie'!$Q42)^(E$528-$D$528)/1000</f>
        <v>0</v>
      </c>
      <c r="F623" s="223">
        <f>F572*'Usages industrie'!$P42*(1+'Usages industrie'!$Q42)^(F$528-$D$528)/1000</f>
        <v>0</v>
      </c>
      <c r="G623" s="223">
        <f>G572*'Usages industrie'!$P42*(1+'Usages industrie'!$Q42)^(G$528-$D$528)/1000</f>
        <v>0</v>
      </c>
      <c r="H623" s="223">
        <f>H572*'Usages industrie'!$P42*(1+'Usages industrie'!$Q42)^(H$528-$D$528)/1000</f>
        <v>0</v>
      </c>
      <c r="I623" s="223">
        <f>I572*'Usages industrie'!$P42*(1+'Usages industrie'!$Q42)^(I$528-$D$528)/1000</f>
        <v>0</v>
      </c>
      <c r="J623" s="223">
        <f>J572*'Usages industrie'!$P42*(1+'Usages industrie'!$Q42)^(J$528-$D$528)/1000</f>
        <v>0</v>
      </c>
      <c r="K623" s="223">
        <f>K572*'Usages industrie'!$P42*(1+'Usages industrie'!$Q42)^(K$528-$D$528)/1000</f>
        <v>0</v>
      </c>
      <c r="L623" s="223">
        <f>L572*'Usages industrie'!$P42*(1+'Usages industrie'!$Q42)^(L$528-$D$528)/1000</f>
        <v>0</v>
      </c>
      <c r="M623" s="223">
        <f>M572*'Usages industrie'!$P42*(1+'Usages industrie'!$Q42)^(M$528-$D$528)/1000</f>
        <v>0</v>
      </c>
      <c r="N623" s="223">
        <f>N572*'Usages industrie'!$P42*(1+'Usages industrie'!$Q42)^(N$528-$D$528)/1000</f>
        <v>0</v>
      </c>
      <c r="O623" s="223">
        <f>O572*'Usages industrie'!$P42*(1+'Usages industrie'!$Q42)^(O$528-$D$528)/1000</f>
        <v>0</v>
      </c>
      <c r="P623" s="223">
        <f>P572*'Usages industrie'!$P42*(1+'Usages industrie'!$Q42)^(P$528-$D$528)/1000</f>
        <v>0</v>
      </c>
      <c r="Q623" s="223">
        <f>Q572*'Usages industrie'!$P42*(1+'Usages industrie'!$Q42)^(Q$528-$D$528)/1000</f>
        <v>0</v>
      </c>
      <c r="R623" s="223">
        <f>R572*'Usages industrie'!$P42*(1+'Usages industrie'!$Q42)^(R$528-$D$528)/1000</f>
        <v>0</v>
      </c>
    </row>
    <row r="624" spans="1:18" hidden="1" outlineLevel="2" x14ac:dyDescent="0.25">
      <c r="A624" s="222" t="str">
        <f>'Usages industrie'!A43</f>
        <v>Usage industriel n°40</v>
      </c>
      <c r="B624" s="222" t="s">
        <v>645</v>
      </c>
      <c r="C624" s="222"/>
      <c r="D624" s="223">
        <f>D573*'Usages industrie'!$P43*(1+'Usages industrie'!$Q43)^(D$528-$D$528)/1000</f>
        <v>0</v>
      </c>
      <c r="E624" s="223">
        <f>E573*'Usages industrie'!$P43*(1+'Usages industrie'!$Q43)^(E$528-$D$528)/1000</f>
        <v>0</v>
      </c>
      <c r="F624" s="223">
        <f>F573*'Usages industrie'!$P43*(1+'Usages industrie'!$Q43)^(F$528-$D$528)/1000</f>
        <v>0</v>
      </c>
      <c r="G624" s="223">
        <f>G573*'Usages industrie'!$P43*(1+'Usages industrie'!$Q43)^(G$528-$D$528)/1000</f>
        <v>0</v>
      </c>
      <c r="H624" s="223">
        <f>H573*'Usages industrie'!$P43*(1+'Usages industrie'!$Q43)^(H$528-$D$528)/1000</f>
        <v>0</v>
      </c>
      <c r="I624" s="223">
        <f>I573*'Usages industrie'!$P43*(1+'Usages industrie'!$Q43)^(I$528-$D$528)/1000</f>
        <v>0</v>
      </c>
      <c r="J624" s="223">
        <f>J573*'Usages industrie'!$P43*(1+'Usages industrie'!$Q43)^(J$528-$D$528)/1000</f>
        <v>0</v>
      </c>
      <c r="K624" s="223">
        <f>K573*'Usages industrie'!$P43*(1+'Usages industrie'!$Q43)^(K$528-$D$528)/1000</f>
        <v>0</v>
      </c>
      <c r="L624" s="223">
        <f>L573*'Usages industrie'!$P43*(1+'Usages industrie'!$Q43)^(L$528-$D$528)/1000</f>
        <v>0</v>
      </c>
      <c r="M624" s="223">
        <f>M573*'Usages industrie'!$P43*(1+'Usages industrie'!$Q43)^(M$528-$D$528)/1000</f>
        <v>0</v>
      </c>
      <c r="N624" s="223">
        <f>N573*'Usages industrie'!$P43*(1+'Usages industrie'!$Q43)^(N$528-$D$528)/1000</f>
        <v>0</v>
      </c>
      <c r="O624" s="223">
        <f>O573*'Usages industrie'!$P43*(1+'Usages industrie'!$Q43)^(O$528-$D$528)/1000</f>
        <v>0</v>
      </c>
      <c r="P624" s="223">
        <f>P573*'Usages industrie'!$P43*(1+'Usages industrie'!$Q43)^(P$528-$D$528)/1000</f>
        <v>0</v>
      </c>
      <c r="Q624" s="223">
        <f>Q573*'Usages industrie'!$P43*(1+'Usages industrie'!$Q43)^(Q$528-$D$528)/1000</f>
        <v>0</v>
      </c>
      <c r="R624" s="223">
        <f>R573*'Usages industrie'!$P43*(1+'Usages industrie'!$Q43)^(R$528-$D$528)/1000</f>
        <v>0</v>
      </c>
    </row>
    <row r="625" spans="1:18" hidden="1" outlineLevel="2" x14ac:dyDescent="0.25">
      <c r="A625" s="222" t="str">
        <f>'Usages industrie'!A44</f>
        <v>Usage industriel n°41</v>
      </c>
      <c r="B625" s="222" t="s">
        <v>645</v>
      </c>
      <c r="C625" s="222"/>
      <c r="D625" s="223">
        <f>D574*'Usages industrie'!$P44*(1+'Usages industrie'!$Q44)^(D$528-$D$528)/1000</f>
        <v>0</v>
      </c>
      <c r="E625" s="223">
        <f>E574*'Usages industrie'!$P44*(1+'Usages industrie'!$Q44)^(E$528-$D$528)/1000</f>
        <v>0</v>
      </c>
      <c r="F625" s="223">
        <f>F574*'Usages industrie'!$P44*(1+'Usages industrie'!$Q44)^(F$528-$D$528)/1000</f>
        <v>0</v>
      </c>
      <c r="G625" s="223">
        <f>G574*'Usages industrie'!$P44*(1+'Usages industrie'!$Q44)^(G$528-$D$528)/1000</f>
        <v>0</v>
      </c>
      <c r="H625" s="223">
        <f>H574*'Usages industrie'!$P44*(1+'Usages industrie'!$Q44)^(H$528-$D$528)/1000</f>
        <v>0</v>
      </c>
      <c r="I625" s="223">
        <f>I574*'Usages industrie'!$P44*(1+'Usages industrie'!$Q44)^(I$528-$D$528)/1000</f>
        <v>0</v>
      </c>
      <c r="J625" s="223">
        <f>J574*'Usages industrie'!$P44*(1+'Usages industrie'!$Q44)^(J$528-$D$528)/1000</f>
        <v>0</v>
      </c>
      <c r="K625" s="223">
        <f>K574*'Usages industrie'!$P44*(1+'Usages industrie'!$Q44)^(K$528-$D$528)/1000</f>
        <v>0</v>
      </c>
      <c r="L625" s="223">
        <f>L574*'Usages industrie'!$P44*(1+'Usages industrie'!$Q44)^(L$528-$D$528)/1000</f>
        <v>0</v>
      </c>
      <c r="M625" s="223">
        <f>M574*'Usages industrie'!$P44*(1+'Usages industrie'!$Q44)^(M$528-$D$528)/1000</f>
        <v>0</v>
      </c>
      <c r="N625" s="223">
        <f>N574*'Usages industrie'!$P44*(1+'Usages industrie'!$Q44)^(N$528-$D$528)/1000</f>
        <v>0</v>
      </c>
      <c r="O625" s="223">
        <f>O574*'Usages industrie'!$P44*(1+'Usages industrie'!$Q44)^(O$528-$D$528)/1000</f>
        <v>0</v>
      </c>
      <c r="P625" s="223">
        <f>P574*'Usages industrie'!$P44*(1+'Usages industrie'!$Q44)^(P$528-$D$528)/1000</f>
        <v>0</v>
      </c>
      <c r="Q625" s="223">
        <f>Q574*'Usages industrie'!$P44*(1+'Usages industrie'!$Q44)^(Q$528-$D$528)/1000</f>
        <v>0</v>
      </c>
      <c r="R625" s="223">
        <f>R574*'Usages industrie'!$P44*(1+'Usages industrie'!$Q44)^(R$528-$D$528)/1000</f>
        <v>0</v>
      </c>
    </row>
    <row r="626" spans="1:18" hidden="1" outlineLevel="2" x14ac:dyDescent="0.25">
      <c r="A626" s="222" t="str">
        <f>'Usages industrie'!A45</f>
        <v>Usage industriel n°42</v>
      </c>
      <c r="B626" s="222" t="s">
        <v>645</v>
      </c>
      <c r="C626" s="222"/>
      <c r="D626" s="223">
        <f>D575*'Usages industrie'!$P45*(1+'Usages industrie'!$Q45)^(D$528-$D$528)/1000</f>
        <v>0</v>
      </c>
      <c r="E626" s="223">
        <f>E575*'Usages industrie'!$P45*(1+'Usages industrie'!$Q45)^(E$528-$D$528)/1000</f>
        <v>0</v>
      </c>
      <c r="F626" s="223">
        <f>F575*'Usages industrie'!$P45*(1+'Usages industrie'!$Q45)^(F$528-$D$528)/1000</f>
        <v>0</v>
      </c>
      <c r="G626" s="223">
        <f>G575*'Usages industrie'!$P45*(1+'Usages industrie'!$Q45)^(G$528-$D$528)/1000</f>
        <v>0</v>
      </c>
      <c r="H626" s="223">
        <f>H575*'Usages industrie'!$P45*(1+'Usages industrie'!$Q45)^(H$528-$D$528)/1000</f>
        <v>0</v>
      </c>
      <c r="I626" s="223">
        <f>I575*'Usages industrie'!$P45*(1+'Usages industrie'!$Q45)^(I$528-$D$528)/1000</f>
        <v>0</v>
      </c>
      <c r="J626" s="223">
        <f>J575*'Usages industrie'!$P45*(1+'Usages industrie'!$Q45)^(J$528-$D$528)/1000</f>
        <v>0</v>
      </c>
      <c r="K626" s="223">
        <f>K575*'Usages industrie'!$P45*(1+'Usages industrie'!$Q45)^(K$528-$D$528)/1000</f>
        <v>0</v>
      </c>
      <c r="L626" s="223">
        <f>L575*'Usages industrie'!$P45*(1+'Usages industrie'!$Q45)^(L$528-$D$528)/1000</f>
        <v>0</v>
      </c>
      <c r="M626" s="223">
        <f>M575*'Usages industrie'!$P45*(1+'Usages industrie'!$Q45)^(M$528-$D$528)/1000</f>
        <v>0</v>
      </c>
      <c r="N626" s="223">
        <f>N575*'Usages industrie'!$P45*(1+'Usages industrie'!$Q45)^(N$528-$D$528)/1000</f>
        <v>0</v>
      </c>
      <c r="O626" s="223">
        <f>O575*'Usages industrie'!$P45*(1+'Usages industrie'!$Q45)^(O$528-$D$528)/1000</f>
        <v>0</v>
      </c>
      <c r="P626" s="223">
        <f>P575*'Usages industrie'!$P45*(1+'Usages industrie'!$Q45)^(P$528-$D$528)/1000</f>
        <v>0</v>
      </c>
      <c r="Q626" s="223">
        <f>Q575*'Usages industrie'!$P45*(1+'Usages industrie'!$Q45)^(Q$528-$D$528)/1000</f>
        <v>0</v>
      </c>
      <c r="R626" s="223">
        <f>R575*'Usages industrie'!$P45*(1+'Usages industrie'!$Q45)^(R$528-$D$528)/1000</f>
        <v>0</v>
      </c>
    </row>
    <row r="627" spans="1:18" hidden="1" outlineLevel="2" x14ac:dyDescent="0.25">
      <c r="A627" s="222" t="str">
        <f>'Usages industrie'!A46</f>
        <v>Usage industriel n°43</v>
      </c>
      <c r="B627" s="222" t="s">
        <v>645</v>
      </c>
      <c r="C627" s="222"/>
      <c r="D627" s="223">
        <f>D576*'Usages industrie'!$P46*(1+'Usages industrie'!$Q46)^(D$528-$D$528)/1000</f>
        <v>0</v>
      </c>
      <c r="E627" s="223">
        <f>E576*'Usages industrie'!$P46*(1+'Usages industrie'!$Q46)^(E$528-$D$528)/1000</f>
        <v>0</v>
      </c>
      <c r="F627" s="223">
        <f>F576*'Usages industrie'!$P46*(1+'Usages industrie'!$Q46)^(F$528-$D$528)/1000</f>
        <v>0</v>
      </c>
      <c r="G627" s="223">
        <f>G576*'Usages industrie'!$P46*(1+'Usages industrie'!$Q46)^(G$528-$D$528)/1000</f>
        <v>0</v>
      </c>
      <c r="H627" s="223">
        <f>H576*'Usages industrie'!$P46*(1+'Usages industrie'!$Q46)^(H$528-$D$528)/1000</f>
        <v>0</v>
      </c>
      <c r="I627" s="223">
        <f>I576*'Usages industrie'!$P46*(1+'Usages industrie'!$Q46)^(I$528-$D$528)/1000</f>
        <v>0</v>
      </c>
      <c r="J627" s="223">
        <f>J576*'Usages industrie'!$P46*(1+'Usages industrie'!$Q46)^(J$528-$D$528)/1000</f>
        <v>0</v>
      </c>
      <c r="K627" s="223">
        <f>K576*'Usages industrie'!$P46*(1+'Usages industrie'!$Q46)^(K$528-$D$528)/1000</f>
        <v>0</v>
      </c>
      <c r="L627" s="223">
        <f>L576*'Usages industrie'!$P46*(1+'Usages industrie'!$Q46)^(L$528-$D$528)/1000</f>
        <v>0</v>
      </c>
      <c r="M627" s="223">
        <f>M576*'Usages industrie'!$P46*(1+'Usages industrie'!$Q46)^(M$528-$D$528)/1000</f>
        <v>0</v>
      </c>
      <c r="N627" s="223">
        <f>N576*'Usages industrie'!$P46*(1+'Usages industrie'!$Q46)^(N$528-$D$528)/1000</f>
        <v>0</v>
      </c>
      <c r="O627" s="223">
        <f>O576*'Usages industrie'!$P46*(1+'Usages industrie'!$Q46)^(O$528-$D$528)/1000</f>
        <v>0</v>
      </c>
      <c r="P627" s="223">
        <f>P576*'Usages industrie'!$P46*(1+'Usages industrie'!$Q46)^(P$528-$D$528)/1000</f>
        <v>0</v>
      </c>
      <c r="Q627" s="223">
        <f>Q576*'Usages industrie'!$P46*(1+'Usages industrie'!$Q46)^(Q$528-$D$528)/1000</f>
        <v>0</v>
      </c>
      <c r="R627" s="223">
        <f>R576*'Usages industrie'!$P46*(1+'Usages industrie'!$Q46)^(R$528-$D$528)/1000</f>
        <v>0</v>
      </c>
    </row>
    <row r="628" spans="1:18" hidden="1" outlineLevel="2" x14ac:dyDescent="0.25">
      <c r="A628" s="222" t="str">
        <f>'Usages industrie'!A47</f>
        <v>Usage industriel n°44</v>
      </c>
      <c r="B628" s="222" t="s">
        <v>645</v>
      </c>
      <c r="C628" s="222"/>
      <c r="D628" s="223">
        <f>D577*'Usages industrie'!$P47*(1+'Usages industrie'!$Q47)^(D$528-$D$528)/1000</f>
        <v>0</v>
      </c>
      <c r="E628" s="223">
        <f>E577*'Usages industrie'!$P47*(1+'Usages industrie'!$Q47)^(E$528-$D$528)/1000</f>
        <v>0</v>
      </c>
      <c r="F628" s="223">
        <f>F577*'Usages industrie'!$P47*(1+'Usages industrie'!$Q47)^(F$528-$D$528)/1000</f>
        <v>0</v>
      </c>
      <c r="G628" s="223">
        <f>G577*'Usages industrie'!$P47*(1+'Usages industrie'!$Q47)^(G$528-$D$528)/1000</f>
        <v>0</v>
      </c>
      <c r="H628" s="223">
        <f>H577*'Usages industrie'!$P47*(1+'Usages industrie'!$Q47)^(H$528-$D$528)/1000</f>
        <v>0</v>
      </c>
      <c r="I628" s="223">
        <f>I577*'Usages industrie'!$P47*(1+'Usages industrie'!$Q47)^(I$528-$D$528)/1000</f>
        <v>0</v>
      </c>
      <c r="J628" s="223">
        <f>J577*'Usages industrie'!$P47*(1+'Usages industrie'!$Q47)^(J$528-$D$528)/1000</f>
        <v>0</v>
      </c>
      <c r="K628" s="223">
        <f>K577*'Usages industrie'!$P47*(1+'Usages industrie'!$Q47)^(K$528-$D$528)/1000</f>
        <v>0</v>
      </c>
      <c r="L628" s="223">
        <f>L577*'Usages industrie'!$P47*(1+'Usages industrie'!$Q47)^(L$528-$D$528)/1000</f>
        <v>0</v>
      </c>
      <c r="M628" s="223">
        <f>M577*'Usages industrie'!$P47*(1+'Usages industrie'!$Q47)^(M$528-$D$528)/1000</f>
        <v>0</v>
      </c>
      <c r="N628" s="223">
        <f>N577*'Usages industrie'!$P47*(1+'Usages industrie'!$Q47)^(N$528-$D$528)/1000</f>
        <v>0</v>
      </c>
      <c r="O628" s="223">
        <f>O577*'Usages industrie'!$P47*(1+'Usages industrie'!$Q47)^(O$528-$D$528)/1000</f>
        <v>0</v>
      </c>
      <c r="P628" s="223">
        <f>P577*'Usages industrie'!$P47*(1+'Usages industrie'!$Q47)^(P$528-$D$528)/1000</f>
        <v>0</v>
      </c>
      <c r="Q628" s="223">
        <f>Q577*'Usages industrie'!$P47*(1+'Usages industrie'!$Q47)^(Q$528-$D$528)/1000</f>
        <v>0</v>
      </c>
      <c r="R628" s="223">
        <f>R577*'Usages industrie'!$P47*(1+'Usages industrie'!$Q47)^(R$528-$D$528)/1000</f>
        <v>0</v>
      </c>
    </row>
    <row r="629" spans="1:18" hidden="1" outlineLevel="2" x14ac:dyDescent="0.25">
      <c r="A629" s="222" t="str">
        <f>'Usages industrie'!A48</f>
        <v>Usage industriel n°45</v>
      </c>
      <c r="B629" s="222" t="s">
        <v>645</v>
      </c>
      <c r="C629" s="222"/>
      <c r="D629" s="223">
        <f>D578*'Usages industrie'!$P48*(1+'Usages industrie'!$Q48)^(D$528-$D$528)/1000</f>
        <v>0</v>
      </c>
      <c r="E629" s="223">
        <f>E578*'Usages industrie'!$P48*(1+'Usages industrie'!$Q48)^(E$528-$D$528)/1000</f>
        <v>0</v>
      </c>
      <c r="F629" s="223">
        <f>F578*'Usages industrie'!$P48*(1+'Usages industrie'!$Q48)^(F$528-$D$528)/1000</f>
        <v>0</v>
      </c>
      <c r="G629" s="223">
        <f>G578*'Usages industrie'!$P48*(1+'Usages industrie'!$Q48)^(G$528-$D$528)/1000</f>
        <v>0</v>
      </c>
      <c r="H629" s="223">
        <f>H578*'Usages industrie'!$P48*(1+'Usages industrie'!$Q48)^(H$528-$D$528)/1000</f>
        <v>0</v>
      </c>
      <c r="I629" s="223">
        <f>I578*'Usages industrie'!$P48*(1+'Usages industrie'!$Q48)^(I$528-$D$528)/1000</f>
        <v>0</v>
      </c>
      <c r="J629" s="223">
        <f>J578*'Usages industrie'!$P48*(1+'Usages industrie'!$Q48)^(J$528-$D$528)/1000</f>
        <v>0</v>
      </c>
      <c r="K629" s="223">
        <f>K578*'Usages industrie'!$P48*(1+'Usages industrie'!$Q48)^(K$528-$D$528)/1000</f>
        <v>0</v>
      </c>
      <c r="L629" s="223">
        <f>L578*'Usages industrie'!$P48*(1+'Usages industrie'!$Q48)^(L$528-$D$528)/1000</f>
        <v>0</v>
      </c>
      <c r="M629" s="223">
        <f>M578*'Usages industrie'!$P48*(1+'Usages industrie'!$Q48)^(M$528-$D$528)/1000</f>
        <v>0</v>
      </c>
      <c r="N629" s="223">
        <f>N578*'Usages industrie'!$P48*(1+'Usages industrie'!$Q48)^(N$528-$D$528)/1000</f>
        <v>0</v>
      </c>
      <c r="O629" s="223">
        <f>O578*'Usages industrie'!$P48*(1+'Usages industrie'!$Q48)^(O$528-$D$528)/1000</f>
        <v>0</v>
      </c>
      <c r="P629" s="223">
        <f>P578*'Usages industrie'!$P48*(1+'Usages industrie'!$Q48)^(P$528-$D$528)/1000</f>
        <v>0</v>
      </c>
      <c r="Q629" s="223">
        <f>Q578*'Usages industrie'!$P48*(1+'Usages industrie'!$Q48)^(Q$528-$D$528)/1000</f>
        <v>0</v>
      </c>
      <c r="R629" s="223">
        <f>R578*'Usages industrie'!$P48*(1+'Usages industrie'!$Q48)^(R$528-$D$528)/1000</f>
        <v>0</v>
      </c>
    </row>
    <row r="630" spans="1:18" hidden="1" outlineLevel="2" x14ac:dyDescent="0.25">
      <c r="A630" s="222" t="str">
        <f>'Usages industrie'!A49</f>
        <v>Usage industriel n°46</v>
      </c>
      <c r="B630" s="222" t="s">
        <v>645</v>
      </c>
      <c r="C630" s="222"/>
      <c r="D630" s="223">
        <f>D579*'Usages industrie'!$P49*(1+'Usages industrie'!$Q49)^(D$528-$D$528)/1000</f>
        <v>0</v>
      </c>
      <c r="E630" s="223">
        <f>E579*'Usages industrie'!$P49*(1+'Usages industrie'!$Q49)^(E$528-$D$528)/1000</f>
        <v>0</v>
      </c>
      <c r="F630" s="223">
        <f>F579*'Usages industrie'!$P49*(1+'Usages industrie'!$Q49)^(F$528-$D$528)/1000</f>
        <v>0</v>
      </c>
      <c r="G630" s="223">
        <f>G579*'Usages industrie'!$P49*(1+'Usages industrie'!$Q49)^(G$528-$D$528)/1000</f>
        <v>0</v>
      </c>
      <c r="H630" s="223">
        <f>H579*'Usages industrie'!$P49*(1+'Usages industrie'!$Q49)^(H$528-$D$528)/1000</f>
        <v>0</v>
      </c>
      <c r="I630" s="223">
        <f>I579*'Usages industrie'!$P49*(1+'Usages industrie'!$Q49)^(I$528-$D$528)/1000</f>
        <v>0</v>
      </c>
      <c r="J630" s="223">
        <f>J579*'Usages industrie'!$P49*(1+'Usages industrie'!$Q49)^(J$528-$D$528)/1000</f>
        <v>0</v>
      </c>
      <c r="K630" s="223">
        <f>K579*'Usages industrie'!$P49*(1+'Usages industrie'!$Q49)^(K$528-$D$528)/1000</f>
        <v>0</v>
      </c>
      <c r="L630" s="223">
        <f>L579*'Usages industrie'!$P49*(1+'Usages industrie'!$Q49)^(L$528-$D$528)/1000</f>
        <v>0</v>
      </c>
      <c r="M630" s="223">
        <f>M579*'Usages industrie'!$P49*(1+'Usages industrie'!$Q49)^(M$528-$D$528)/1000</f>
        <v>0</v>
      </c>
      <c r="N630" s="223">
        <f>N579*'Usages industrie'!$P49*(1+'Usages industrie'!$Q49)^(N$528-$D$528)/1000</f>
        <v>0</v>
      </c>
      <c r="O630" s="223">
        <f>O579*'Usages industrie'!$P49*(1+'Usages industrie'!$Q49)^(O$528-$D$528)/1000</f>
        <v>0</v>
      </c>
      <c r="P630" s="223">
        <f>P579*'Usages industrie'!$P49*(1+'Usages industrie'!$Q49)^(P$528-$D$528)/1000</f>
        <v>0</v>
      </c>
      <c r="Q630" s="223">
        <f>Q579*'Usages industrie'!$P49*(1+'Usages industrie'!$Q49)^(Q$528-$D$528)/1000</f>
        <v>0</v>
      </c>
      <c r="R630" s="223">
        <f>R579*'Usages industrie'!$P49*(1+'Usages industrie'!$Q49)^(R$528-$D$528)/1000</f>
        <v>0</v>
      </c>
    </row>
    <row r="631" spans="1:18" hidden="1" outlineLevel="2" x14ac:dyDescent="0.25">
      <c r="A631" s="222" t="str">
        <f>'Usages industrie'!A50</f>
        <v>Usage industriel n°47</v>
      </c>
      <c r="B631" s="222" t="s">
        <v>645</v>
      </c>
      <c r="C631" s="222"/>
      <c r="D631" s="223">
        <f>D580*'Usages industrie'!$P50*(1+'Usages industrie'!$Q50)^(D$528-$D$528)/1000</f>
        <v>0</v>
      </c>
      <c r="E631" s="223">
        <f>E580*'Usages industrie'!$P50*(1+'Usages industrie'!$Q50)^(E$528-$D$528)/1000</f>
        <v>0</v>
      </c>
      <c r="F631" s="223">
        <f>F580*'Usages industrie'!$P50*(1+'Usages industrie'!$Q50)^(F$528-$D$528)/1000</f>
        <v>0</v>
      </c>
      <c r="G631" s="223">
        <f>G580*'Usages industrie'!$P50*(1+'Usages industrie'!$Q50)^(G$528-$D$528)/1000</f>
        <v>0</v>
      </c>
      <c r="H631" s="223">
        <f>H580*'Usages industrie'!$P50*(1+'Usages industrie'!$Q50)^(H$528-$D$528)/1000</f>
        <v>0</v>
      </c>
      <c r="I631" s="223">
        <f>I580*'Usages industrie'!$P50*(1+'Usages industrie'!$Q50)^(I$528-$D$528)/1000</f>
        <v>0</v>
      </c>
      <c r="J631" s="223">
        <f>J580*'Usages industrie'!$P50*(1+'Usages industrie'!$Q50)^(J$528-$D$528)/1000</f>
        <v>0</v>
      </c>
      <c r="K631" s="223">
        <f>K580*'Usages industrie'!$P50*(1+'Usages industrie'!$Q50)^(K$528-$D$528)/1000</f>
        <v>0</v>
      </c>
      <c r="L631" s="223">
        <f>L580*'Usages industrie'!$P50*(1+'Usages industrie'!$Q50)^(L$528-$D$528)/1000</f>
        <v>0</v>
      </c>
      <c r="M631" s="223">
        <f>M580*'Usages industrie'!$P50*(1+'Usages industrie'!$Q50)^(M$528-$D$528)/1000</f>
        <v>0</v>
      </c>
      <c r="N631" s="223">
        <f>N580*'Usages industrie'!$P50*(1+'Usages industrie'!$Q50)^(N$528-$D$528)/1000</f>
        <v>0</v>
      </c>
      <c r="O631" s="223">
        <f>O580*'Usages industrie'!$P50*(1+'Usages industrie'!$Q50)^(O$528-$D$528)/1000</f>
        <v>0</v>
      </c>
      <c r="P631" s="223">
        <f>P580*'Usages industrie'!$P50*(1+'Usages industrie'!$Q50)^(P$528-$D$528)/1000</f>
        <v>0</v>
      </c>
      <c r="Q631" s="223">
        <f>Q580*'Usages industrie'!$P50*(1+'Usages industrie'!$Q50)^(Q$528-$D$528)/1000</f>
        <v>0</v>
      </c>
      <c r="R631" s="223">
        <f>R580*'Usages industrie'!$P50*(1+'Usages industrie'!$Q50)^(R$528-$D$528)/1000</f>
        <v>0</v>
      </c>
    </row>
    <row r="632" spans="1:18" hidden="1" outlineLevel="2" x14ac:dyDescent="0.25">
      <c r="A632" s="222" t="str">
        <f>'Usages industrie'!A51</f>
        <v>Usage industriel n°48</v>
      </c>
      <c r="B632" s="222" t="s">
        <v>645</v>
      </c>
      <c r="C632" s="222"/>
      <c r="D632" s="223">
        <f>D581*'Usages industrie'!$P51*(1+'Usages industrie'!$Q51)^(D$528-$D$528)/1000</f>
        <v>0</v>
      </c>
      <c r="E632" s="223">
        <f>E581*'Usages industrie'!$P51*(1+'Usages industrie'!$Q51)^(E$528-$D$528)/1000</f>
        <v>0</v>
      </c>
      <c r="F632" s="223">
        <f>F581*'Usages industrie'!$P51*(1+'Usages industrie'!$Q51)^(F$528-$D$528)/1000</f>
        <v>0</v>
      </c>
      <c r="G632" s="223">
        <f>G581*'Usages industrie'!$P51*(1+'Usages industrie'!$Q51)^(G$528-$D$528)/1000</f>
        <v>0</v>
      </c>
      <c r="H632" s="223">
        <f>H581*'Usages industrie'!$P51*(1+'Usages industrie'!$Q51)^(H$528-$D$528)/1000</f>
        <v>0</v>
      </c>
      <c r="I632" s="223">
        <f>I581*'Usages industrie'!$P51*(1+'Usages industrie'!$Q51)^(I$528-$D$528)/1000</f>
        <v>0</v>
      </c>
      <c r="J632" s="223">
        <f>J581*'Usages industrie'!$P51*(1+'Usages industrie'!$Q51)^(J$528-$D$528)/1000</f>
        <v>0</v>
      </c>
      <c r="K632" s="223">
        <f>K581*'Usages industrie'!$P51*(1+'Usages industrie'!$Q51)^(K$528-$D$528)/1000</f>
        <v>0</v>
      </c>
      <c r="L632" s="223">
        <f>L581*'Usages industrie'!$P51*(1+'Usages industrie'!$Q51)^(L$528-$D$528)/1000</f>
        <v>0</v>
      </c>
      <c r="M632" s="223">
        <f>M581*'Usages industrie'!$P51*(1+'Usages industrie'!$Q51)^(M$528-$D$528)/1000</f>
        <v>0</v>
      </c>
      <c r="N632" s="223">
        <f>N581*'Usages industrie'!$P51*(1+'Usages industrie'!$Q51)^(N$528-$D$528)/1000</f>
        <v>0</v>
      </c>
      <c r="O632" s="223">
        <f>O581*'Usages industrie'!$P51*(1+'Usages industrie'!$Q51)^(O$528-$D$528)/1000</f>
        <v>0</v>
      </c>
      <c r="P632" s="223">
        <f>P581*'Usages industrie'!$P51*(1+'Usages industrie'!$Q51)^(P$528-$D$528)/1000</f>
        <v>0</v>
      </c>
      <c r="Q632" s="223">
        <f>Q581*'Usages industrie'!$P51*(1+'Usages industrie'!$Q51)^(Q$528-$D$528)/1000</f>
        <v>0</v>
      </c>
      <c r="R632" s="223">
        <f>R581*'Usages industrie'!$P51*(1+'Usages industrie'!$Q51)^(R$528-$D$528)/1000</f>
        <v>0</v>
      </c>
    </row>
    <row r="633" spans="1:18" hidden="1" outlineLevel="2" x14ac:dyDescent="0.25">
      <c r="A633" s="222" t="str">
        <f>'Usages industrie'!A52</f>
        <v>Usage industriel n°49</v>
      </c>
      <c r="B633" s="222" t="s">
        <v>645</v>
      </c>
      <c r="C633" s="222"/>
      <c r="D633" s="223">
        <f>D582*'Usages industrie'!$P52*(1+'Usages industrie'!$Q52)^(D$528-$D$528)/1000</f>
        <v>0</v>
      </c>
      <c r="E633" s="223">
        <f>E582*'Usages industrie'!$P52*(1+'Usages industrie'!$Q52)^(E$528-$D$528)/1000</f>
        <v>0</v>
      </c>
      <c r="F633" s="223">
        <f>F582*'Usages industrie'!$P52*(1+'Usages industrie'!$Q52)^(F$528-$D$528)/1000</f>
        <v>0</v>
      </c>
      <c r="G633" s="223">
        <f>G582*'Usages industrie'!$P52*(1+'Usages industrie'!$Q52)^(G$528-$D$528)/1000</f>
        <v>0</v>
      </c>
      <c r="H633" s="223">
        <f>H582*'Usages industrie'!$P52*(1+'Usages industrie'!$Q52)^(H$528-$D$528)/1000</f>
        <v>0</v>
      </c>
      <c r="I633" s="223">
        <f>I582*'Usages industrie'!$P52*(1+'Usages industrie'!$Q52)^(I$528-$D$528)/1000</f>
        <v>0</v>
      </c>
      <c r="J633" s="223">
        <f>J582*'Usages industrie'!$P52*(1+'Usages industrie'!$Q52)^(J$528-$D$528)/1000</f>
        <v>0</v>
      </c>
      <c r="K633" s="223">
        <f>K582*'Usages industrie'!$P52*(1+'Usages industrie'!$Q52)^(K$528-$D$528)/1000</f>
        <v>0</v>
      </c>
      <c r="L633" s="223">
        <f>L582*'Usages industrie'!$P52*(1+'Usages industrie'!$Q52)^(L$528-$D$528)/1000</f>
        <v>0</v>
      </c>
      <c r="M633" s="223">
        <f>M582*'Usages industrie'!$P52*(1+'Usages industrie'!$Q52)^(M$528-$D$528)/1000</f>
        <v>0</v>
      </c>
      <c r="N633" s="223">
        <f>N582*'Usages industrie'!$P52*(1+'Usages industrie'!$Q52)^(N$528-$D$528)/1000</f>
        <v>0</v>
      </c>
      <c r="O633" s="223">
        <f>O582*'Usages industrie'!$P52*(1+'Usages industrie'!$Q52)^(O$528-$D$528)/1000</f>
        <v>0</v>
      </c>
      <c r="P633" s="223">
        <f>P582*'Usages industrie'!$P52*(1+'Usages industrie'!$Q52)^(P$528-$D$528)/1000</f>
        <v>0</v>
      </c>
      <c r="Q633" s="223">
        <f>Q582*'Usages industrie'!$P52*(1+'Usages industrie'!$Q52)^(Q$528-$D$528)/1000</f>
        <v>0</v>
      </c>
      <c r="R633" s="223">
        <f>R582*'Usages industrie'!$P52*(1+'Usages industrie'!$Q52)^(R$528-$D$528)/1000</f>
        <v>0</v>
      </c>
    </row>
    <row r="634" spans="1:18" hidden="1" outlineLevel="2" x14ac:dyDescent="0.25">
      <c r="A634" s="222" t="str">
        <f>'Usages industrie'!A53</f>
        <v>Usage industriel n°50</v>
      </c>
      <c r="B634" s="222" t="s">
        <v>645</v>
      </c>
      <c r="C634" s="222"/>
      <c r="D634" s="223">
        <f>D583*'Usages industrie'!$P53*(1+'Usages industrie'!$Q53)^(D$528-$D$528)/1000</f>
        <v>0</v>
      </c>
      <c r="E634" s="223">
        <f>E583*'Usages industrie'!$P53*(1+'Usages industrie'!$Q53)^(E$528-$D$528)/1000</f>
        <v>0</v>
      </c>
      <c r="F634" s="223">
        <f>F583*'Usages industrie'!$P53*(1+'Usages industrie'!$Q53)^(F$528-$D$528)/1000</f>
        <v>0</v>
      </c>
      <c r="G634" s="223">
        <f>G583*'Usages industrie'!$P53*(1+'Usages industrie'!$Q53)^(G$528-$D$528)/1000</f>
        <v>0</v>
      </c>
      <c r="H634" s="223">
        <f>H583*'Usages industrie'!$P53*(1+'Usages industrie'!$Q53)^(H$528-$D$528)/1000</f>
        <v>0</v>
      </c>
      <c r="I634" s="223">
        <f>I583*'Usages industrie'!$P53*(1+'Usages industrie'!$Q53)^(I$528-$D$528)/1000</f>
        <v>0</v>
      </c>
      <c r="J634" s="223">
        <f>J583*'Usages industrie'!$P53*(1+'Usages industrie'!$Q53)^(J$528-$D$528)/1000</f>
        <v>0</v>
      </c>
      <c r="K634" s="223">
        <f>K583*'Usages industrie'!$P53*(1+'Usages industrie'!$Q53)^(K$528-$D$528)/1000</f>
        <v>0</v>
      </c>
      <c r="L634" s="223">
        <f>L583*'Usages industrie'!$P53*(1+'Usages industrie'!$Q53)^(L$528-$D$528)/1000</f>
        <v>0</v>
      </c>
      <c r="M634" s="223">
        <f>M583*'Usages industrie'!$P53*(1+'Usages industrie'!$Q53)^(M$528-$D$528)/1000</f>
        <v>0</v>
      </c>
      <c r="N634" s="223">
        <f>N583*'Usages industrie'!$P53*(1+'Usages industrie'!$Q53)^(N$528-$D$528)/1000</f>
        <v>0</v>
      </c>
      <c r="O634" s="223">
        <f>O583*'Usages industrie'!$P53*(1+'Usages industrie'!$Q53)^(O$528-$D$528)/1000</f>
        <v>0</v>
      </c>
      <c r="P634" s="223">
        <f>P583*'Usages industrie'!$P53*(1+'Usages industrie'!$Q53)^(P$528-$D$528)/1000</f>
        <v>0</v>
      </c>
      <c r="Q634" s="223">
        <f>Q583*'Usages industrie'!$P53*(1+'Usages industrie'!$Q53)^(Q$528-$D$528)/1000</f>
        <v>0</v>
      </c>
      <c r="R634" s="223">
        <f>R583*'Usages industrie'!$P53*(1+'Usages industrie'!$Q53)^(R$528-$D$528)/1000</f>
        <v>0</v>
      </c>
    </row>
    <row r="635" spans="1:18" hidden="1" outlineLevel="1" collapsed="1" x14ac:dyDescent="0.25">
      <c r="A635" s="222" t="s">
        <v>655</v>
      </c>
      <c r="B635" s="222"/>
      <c r="C635" s="222"/>
      <c r="D635" s="223">
        <f t="shared" ref="D635:R635" si="52">SUM(D585:D634)</f>
        <v>0</v>
      </c>
      <c r="E635" s="223">
        <f t="shared" si="52"/>
        <v>0</v>
      </c>
      <c r="F635" s="223">
        <f t="shared" si="52"/>
        <v>0</v>
      </c>
      <c r="G635" s="223">
        <f t="shared" si="52"/>
        <v>0</v>
      </c>
      <c r="H635" s="223">
        <f t="shared" si="52"/>
        <v>0</v>
      </c>
      <c r="I635" s="223">
        <f t="shared" si="52"/>
        <v>0</v>
      </c>
      <c r="J635" s="223">
        <f t="shared" si="52"/>
        <v>0</v>
      </c>
      <c r="K635" s="223">
        <f t="shared" si="52"/>
        <v>0</v>
      </c>
      <c r="L635" s="223">
        <f t="shared" si="52"/>
        <v>0</v>
      </c>
      <c r="M635" s="223">
        <f t="shared" si="52"/>
        <v>0</v>
      </c>
      <c r="N635" s="223">
        <f t="shared" si="52"/>
        <v>0</v>
      </c>
      <c r="O635" s="223">
        <f t="shared" si="52"/>
        <v>0</v>
      </c>
      <c r="P635" s="223">
        <f t="shared" si="52"/>
        <v>0</v>
      </c>
      <c r="Q635" s="223">
        <f t="shared" si="52"/>
        <v>0</v>
      </c>
      <c r="R635" s="223">
        <f t="shared" si="52"/>
        <v>0</v>
      </c>
    </row>
    <row r="636" spans="1:18" hidden="1" outlineLevel="1" x14ac:dyDescent="0.25">
      <c r="A636" s="53" t="s">
        <v>651</v>
      </c>
      <c r="B636" s="53"/>
      <c r="C636" s="245"/>
      <c r="D636" s="244"/>
      <c r="E636" s="244"/>
      <c r="F636" s="244"/>
      <c r="G636" s="244"/>
      <c r="H636" s="244"/>
      <c r="I636" s="244"/>
      <c r="J636" s="244"/>
      <c r="K636" s="244"/>
      <c r="L636" s="244"/>
      <c r="M636" s="244"/>
      <c r="N636" s="244"/>
      <c r="O636" s="244"/>
      <c r="P636" s="244"/>
      <c r="Q636" s="244"/>
      <c r="R636" s="244"/>
    </row>
    <row r="637" spans="1:18" hidden="1" outlineLevel="1" x14ac:dyDescent="0.25">
      <c r="A637" s="53" t="s">
        <v>656</v>
      </c>
      <c r="B637" s="53"/>
      <c r="C637" s="245"/>
      <c r="D637" s="244"/>
      <c r="E637" s="244"/>
      <c r="F637" s="244"/>
      <c r="G637" s="244"/>
      <c r="H637" s="244"/>
      <c r="I637" s="244"/>
      <c r="J637" s="244"/>
      <c r="K637" s="244"/>
      <c r="L637" s="244"/>
      <c r="M637" s="244"/>
      <c r="N637" s="244"/>
      <c r="O637" s="244"/>
      <c r="P637" s="244"/>
      <c r="Q637" s="244"/>
      <c r="R637" s="244"/>
    </row>
    <row r="638" spans="1:18" hidden="1" outlineLevel="2" x14ac:dyDescent="0.25">
      <c r="A638" s="222" t="str">
        <f>'Usages mobilité'!A4</f>
        <v>Usage mobilité n°1</v>
      </c>
      <c r="B638" s="222" t="s">
        <v>41</v>
      </c>
      <c r="C638" s="222"/>
      <c r="D638" s="223">
        <f>IF(B$525&lt;&gt;"",IF(B$525='Usages mobilité'!BF4,'Usages mobilité'!BD4,0),0)</f>
        <v>0</v>
      </c>
      <c r="E638" s="223">
        <f t="shared" ref="E638:R647" si="53">$D638</f>
        <v>0</v>
      </c>
      <c r="F638" s="223">
        <f t="shared" si="53"/>
        <v>0</v>
      </c>
      <c r="G638" s="223">
        <f t="shared" si="53"/>
        <v>0</v>
      </c>
      <c r="H638" s="223">
        <f t="shared" si="53"/>
        <v>0</v>
      </c>
      <c r="I638" s="223">
        <f t="shared" si="53"/>
        <v>0</v>
      </c>
      <c r="J638" s="223">
        <f t="shared" si="53"/>
        <v>0</v>
      </c>
      <c r="K638" s="223">
        <f t="shared" si="53"/>
        <v>0</v>
      </c>
      <c r="L638" s="223">
        <f t="shared" si="53"/>
        <v>0</v>
      </c>
      <c r="M638" s="223">
        <f t="shared" si="53"/>
        <v>0</v>
      </c>
      <c r="N638" s="223">
        <f t="shared" si="53"/>
        <v>0</v>
      </c>
      <c r="O638" s="223">
        <f t="shared" si="53"/>
        <v>0</v>
      </c>
      <c r="P638" s="223">
        <f t="shared" si="53"/>
        <v>0</v>
      </c>
      <c r="Q638" s="223">
        <f t="shared" si="53"/>
        <v>0</v>
      </c>
      <c r="R638" s="223">
        <f t="shared" si="53"/>
        <v>0</v>
      </c>
    </row>
    <row r="639" spans="1:18" hidden="1" outlineLevel="2" x14ac:dyDescent="0.25">
      <c r="A639" s="222" t="str">
        <f>'Usages mobilité'!A5</f>
        <v>Usage mobilité n°2</v>
      </c>
      <c r="B639" s="222" t="s">
        <v>41</v>
      </c>
      <c r="C639" s="222"/>
      <c r="D639" s="223">
        <f>IF(B$525&lt;&gt;"",IF(B$525='Usages mobilité'!BF5,'Usages mobilité'!BD5,0),0)</f>
        <v>0</v>
      </c>
      <c r="E639" s="223">
        <f t="shared" si="53"/>
        <v>0</v>
      </c>
      <c r="F639" s="223">
        <f t="shared" si="53"/>
        <v>0</v>
      </c>
      <c r="G639" s="223">
        <f t="shared" si="53"/>
        <v>0</v>
      </c>
      <c r="H639" s="223">
        <f t="shared" si="53"/>
        <v>0</v>
      </c>
      <c r="I639" s="223">
        <f t="shared" si="53"/>
        <v>0</v>
      </c>
      <c r="J639" s="223">
        <f t="shared" si="53"/>
        <v>0</v>
      </c>
      <c r="K639" s="223">
        <f t="shared" si="53"/>
        <v>0</v>
      </c>
      <c r="L639" s="223">
        <f t="shared" si="53"/>
        <v>0</v>
      </c>
      <c r="M639" s="223">
        <f t="shared" si="53"/>
        <v>0</v>
      </c>
      <c r="N639" s="223">
        <f t="shared" si="53"/>
        <v>0</v>
      </c>
      <c r="O639" s="223">
        <f t="shared" si="53"/>
        <v>0</v>
      </c>
      <c r="P639" s="223">
        <f t="shared" si="53"/>
        <v>0</v>
      </c>
      <c r="Q639" s="223">
        <f t="shared" si="53"/>
        <v>0</v>
      </c>
      <c r="R639" s="223">
        <f t="shared" si="53"/>
        <v>0</v>
      </c>
    </row>
    <row r="640" spans="1:18" hidden="1" outlineLevel="2" x14ac:dyDescent="0.25">
      <c r="A640" s="222" t="str">
        <f>'Usages mobilité'!A6</f>
        <v>Usage mobilité n°3</v>
      </c>
      <c r="B640" s="222" t="s">
        <v>41</v>
      </c>
      <c r="C640" s="222"/>
      <c r="D640" s="223">
        <f>IF(B$525&lt;&gt;"",IF(B$525='Usages mobilité'!BF6,'Usages mobilité'!BD6,0),0)</f>
        <v>0</v>
      </c>
      <c r="E640" s="223">
        <f t="shared" si="53"/>
        <v>0</v>
      </c>
      <c r="F640" s="223">
        <f t="shared" si="53"/>
        <v>0</v>
      </c>
      <c r="G640" s="223">
        <f t="shared" si="53"/>
        <v>0</v>
      </c>
      <c r="H640" s="223">
        <f t="shared" si="53"/>
        <v>0</v>
      </c>
      <c r="I640" s="223">
        <f t="shared" si="53"/>
        <v>0</v>
      </c>
      <c r="J640" s="223">
        <f t="shared" si="53"/>
        <v>0</v>
      </c>
      <c r="K640" s="223">
        <f t="shared" si="53"/>
        <v>0</v>
      </c>
      <c r="L640" s="223">
        <f t="shared" si="53"/>
        <v>0</v>
      </c>
      <c r="M640" s="223">
        <f t="shared" si="53"/>
        <v>0</v>
      </c>
      <c r="N640" s="223">
        <f t="shared" si="53"/>
        <v>0</v>
      </c>
      <c r="O640" s="223">
        <f t="shared" si="53"/>
        <v>0</v>
      </c>
      <c r="P640" s="223">
        <f t="shared" si="53"/>
        <v>0</v>
      </c>
      <c r="Q640" s="223">
        <f t="shared" si="53"/>
        <v>0</v>
      </c>
      <c r="R640" s="223">
        <f t="shared" si="53"/>
        <v>0</v>
      </c>
    </row>
    <row r="641" spans="1:18" hidden="1" outlineLevel="2" x14ac:dyDescent="0.25">
      <c r="A641" s="222" t="str">
        <f>'Usages mobilité'!A7</f>
        <v>Usage mobilité n°4</v>
      </c>
      <c r="B641" s="222" t="s">
        <v>41</v>
      </c>
      <c r="C641" s="222"/>
      <c r="D641" s="223">
        <f>IF(B$525&lt;&gt;"",IF(B$525='Usages mobilité'!BF7,'Usages mobilité'!BD7,0),0)</f>
        <v>0</v>
      </c>
      <c r="E641" s="223">
        <f t="shared" si="53"/>
        <v>0</v>
      </c>
      <c r="F641" s="223">
        <f t="shared" si="53"/>
        <v>0</v>
      </c>
      <c r="G641" s="223">
        <f t="shared" si="53"/>
        <v>0</v>
      </c>
      <c r="H641" s="223">
        <f t="shared" si="53"/>
        <v>0</v>
      </c>
      <c r="I641" s="223">
        <f t="shared" si="53"/>
        <v>0</v>
      </c>
      <c r="J641" s="223">
        <f t="shared" si="53"/>
        <v>0</v>
      </c>
      <c r="K641" s="223">
        <f t="shared" si="53"/>
        <v>0</v>
      </c>
      <c r="L641" s="223">
        <f t="shared" si="53"/>
        <v>0</v>
      </c>
      <c r="M641" s="223">
        <f t="shared" si="53"/>
        <v>0</v>
      </c>
      <c r="N641" s="223">
        <f t="shared" si="53"/>
        <v>0</v>
      </c>
      <c r="O641" s="223">
        <f t="shared" si="53"/>
        <v>0</v>
      </c>
      <c r="P641" s="223">
        <f t="shared" si="53"/>
        <v>0</v>
      </c>
      <c r="Q641" s="223">
        <f t="shared" si="53"/>
        <v>0</v>
      </c>
      <c r="R641" s="223">
        <f t="shared" si="53"/>
        <v>0</v>
      </c>
    </row>
    <row r="642" spans="1:18" hidden="1" outlineLevel="2" x14ac:dyDescent="0.25">
      <c r="A642" s="222" t="str">
        <f>'Usages mobilité'!A8</f>
        <v>Usage mobilité n°5</v>
      </c>
      <c r="B642" s="222" t="s">
        <v>41</v>
      </c>
      <c r="C642" s="222"/>
      <c r="D642" s="223">
        <f>IF(B$525&lt;&gt;"",IF(B$525='Usages mobilité'!BF8,'Usages mobilité'!BD8,0),0)</f>
        <v>0</v>
      </c>
      <c r="E642" s="223">
        <f t="shared" si="53"/>
        <v>0</v>
      </c>
      <c r="F642" s="223">
        <f t="shared" si="53"/>
        <v>0</v>
      </c>
      <c r="G642" s="223">
        <f t="shared" si="53"/>
        <v>0</v>
      </c>
      <c r="H642" s="223">
        <f t="shared" si="53"/>
        <v>0</v>
      </c>
      <c r="I642" s="223">
        <f t="shared" si="53"/>
        <v>0</v>
      </c>
      <c r="J642" s="223">
        <f t="shared" si="53"/>
        <v>0</v>
      </c>
      <c r="K642" s="223">
        <f t="shared" si="53"/>
        <v>0</v>
      </c>
      <c r="L642" s="223">
        <f t="shared" si="53"/>
        <v>0</v>
      </c>
      <c r="M642" s="223">
        <f t="shared" si="53"/>
        <v>0</v>
      </c>
      <c r="N642" s="223">
        <f t="shared" si="53"/>
        <v>0</v>
      </c>
      <c r="O642" s="223">
        <f t="shared" si="53"/>
        <v>0</v>
      </c>
      <c r="P642" s="223">
        <f t="shared" si="53"/>
        <v>0</v>
      </c>
      <c r="Q642" s="223">
        <f t="shared" si="53"/>
        <v>0</v>
      </c>
      <c r="R642" s="223">
        <f t="shared" si="53"/>
        <v>0</v>
      </c>
    </row>
    <row r="643" spans="1:18" hidden="1" outlineLevel="2" x14ac:dyDescent="0.25">
      <c r="A643" s="222" t="str">
        <f>'Usages mobilité'!A9</f>
        <v>Usage mobilité n°6</v>
      </c>
      <c r="B643" s="222" t="s">
        <v>41</v>
      </c>
      <c r="C643" s="222"/>
      <c r="D643" s="223">
        <f>IF(B$525&lt;&gt;"",IF(B$525='Usages mobilité'!BF9,'Usages mobilité'!BD9,0),0)</f>
        <v>0</v>
      </c>
      <c r="E643" s="223">
        <f t="shared" si="53"/>
        <v>0</v>
      </c>
      <c r="F643" s="223">
        <f t="shared" si="53"/>
        <v>0</v>
      </c>
      <c r="G643" s="223">
        <f t="shared" si="53"/>
        <v>0</v>
      </c>
      <c r="H643" s="223">
        <f t="shared" si="53"/>
        <v>0</v>
      </c>
      <c r="I643" s="223">
        <f t="shared" si="53"/>
        <v>0</v>
      </c>
      <c r="J643" s="223">
        <f t="shared" si="53"/>
        <v>0</v>
      </c>
      <c r="K643" s="223">
        <f t="shared" si="53"/>
        <v>0</v>
      </c>
      <c r="L643" s="223">
        <f t="shared" si="53"/>
        <v>0</v>
      </c>
      <c r="M643" s="223">
        <f t="shared" si="53"/>
        <v>0</v>
      </c>
      <c r="N643" s="223">
        <f t="shared" si="53"/>
        <v>0</v>
      </c>
      <c r="O643" s="223">
        <f t="shared" si="53"/>
        <v>0</v>
      </c>
      <c r="P643" s="223">
        <f t="shared" si="53"/>
        <v>0</v>
      </c>
      <c r="Q643" s="223">
        <f t="shared" si="53"/>
        <v>0</v>
      </c>
      <c r="R643" s="223">
        <f t="shared" si="53"/>
        <v>0</v>
      </c>
    </row>
    <row r="644" spans="1:18" hidden="1" outlineLevel="2" x14ac:dyDescent="0.25">
      <c r="A644" s="222" t="str">
        <f>'Usages mobilité'!A10</f>
        <v>Usage mobilité n°7</v>
      </c>
      <c r="B644" s="222" t="s">
        <v>41</v>
      </c>
      <c r="C644" s="222"/>
      <c r="D644" s="223">
        <f>IF(B$525&lt;&gt;"",IF(B$525='Usages mobilité'!BF10,'Usages mobilité'!BD10,0),0)</f>
        <v>0</v>
      </c>
      <c r="E644" s="223">
        <f t="shared" si="53"/>
        <v>0</v>
      </c>
      <c r="F644" s="223">
        <f t="shared" si="53"/>
        <v>0</v>
      </c>
      <c r="G644" s="223">
        <f t="shared" si="53"/>
        <v>0</v>
      </c>
      <c r="H644" s="223">
        <f t="shared" si="53"/>
        <v>0</v>
      </c>
      <c r="I644" s="223">
        <f t="shared" si="53"/>
        <v>0</v>
      </c>
      <c r="J644" s="223">
        <f t="shared" si="53"/>
        <v>0</v>
      </c>
      <c r="K644" s="223">
        <f t="shared" si="53"/>
        <v>0</v>
      </c>
      <c r="L644" s="223">
        <f t="shared" si="53"/>
        <v>0</v>
      </c>
      <c r="M644" s="223">
        <f t="shared" si="53"/>
        <v>0</v>
      </c>
      <c r="N644" s="223">
        <f t="shared" si="53"/>
        <v>0</v>
      </c>
      <c r="O644" s="223">
        <f t="shared" si="53"/>
        <v>0</v>
      </c>
      <c r="P644" s="223">
        <f t="shared" si="53"/>
        <v>0</v>
      </c>
      <c r="Q644" s="223">
        <f t="shared" si="53"/>
        <v>0</v>
      </c>
      <c r="R644" s="223">
        <f t="shared" si="53"/>
        <v>0</v>
      </c>
    </row>
    <row r="645" spans="1:18" hidden="1" outlineLevel="2" x14ac:dyDescent="0.25">
      <c r="A645" s="222" t="str">
        <f>'Usages mobilité'!A11</f>
        <v>Usage mobilité n°8</v>
      </c>
      <c r="B645" s="222" t="s">
        <v>41</v>
      </c>
      <c r="C645" s="222"/>
      <c r="D645" s="223">
        <f>IF(B$525&lt;&gt;"",IF(B$525='Usages mobilité'!BF11,'Usages mobilité'!BD11,0),0)</f>
        <v>0</v>
      </c>
      <c r="E645" s="223">
        <f t="shared" si="53"/>
        <v>0</v>
      </c>
      <c r="F645" s="223">
        <f t="shared" si="53"/>
        <v>0</v>
      </c>
      <c r="G645" s="223">
        <f t="shared" si="53"/>
        <v>0</v>
      </c>
      <c r="H645" s="223">
        <f t="shared" si="53"/>
        <v>0</v>
      </c>
      <c r="I645" s="223">
        <f t="shared" si="53"/>
        <v>0</v>
      </c>
      <c r="J645" s="223">
        <f t="shared" si="53"/>
        <v>0</v>
      </c>
      <c r="K645" s="223">
        <f t="shared" si="53"/>
        <v>0</v>
      </c>
      <c r="L645" s="223">
        <f t="shared" si="53"/>
        <v>0</v>
      </c>
      <c r="M645" s="223">
        <f t="shared" si="53"/>
        <v>0</v>
      </c>
      <c r="N645" s="223">
        <f t="shared" si="53"/>
        <v>0</v>
      </c>
      <c r="O645" s="223">
        <f t="shared" si="53"/>
        <v>0</v>
      </c>
      <c r="P645" s="223">
        <f t="shared" si="53"/>
        <v>0</v>
      </c>
      <c r="Q645" s="223">
        <f t="shared" si="53"/>
        <v>0</v>
      </c>
      <c r="R645" s="223">
        <f t="shared" si="53"/>
        <v>0</v>
      </c>
    </row>
    <row r="646" spans="1:18" hidden="1" outlineLevel="2" x14ac:dyDescent="0.25">
      <c r="A646" s="222" t="str">
        <f>'Usages mobilité'!A12</f>
        <v>Usage mobilité n°9</v>
      </c>
      <c r="B646" s="222" t="s">
        <v>41</v>
      </c>
      <c r="C646" s="222"/>
      <c r="D646" s="223">
        <f>IF(B$525&lt;&gt;"",IF(B$525='Usages mobilité'!BF12,'Usages mobilité'!BD12,0),0)</f>
        <v>0</v>
      </c>
      <c r="E646" s="223">
        <f t="shared" si="53"/>
        <v>0</v>
      </c>
      <c r="F646" s="223">
        <f t="shared" si="53"/>
        <v>0</v>
      </c>
      <c r="G646" s="223">
        <f t="shared" si="53"/>
        <v>0</v>
      </c>
      <c r="H646" s="223">
        <f t="shared" si="53"/>
        <v>0</v>
      </c>
      <c r="I646" s="223">
        <f t="shared" si="53"/>
        <v>0</v>
      </c>
      <c r="J646" s="223">
        <f t="shared" si="53"/>
        <v>0</v>
      </c>
      <c r="K646" s="223">
        <f t="shared" si="53"/>
        <v>0</v>
      </c>
      <c r="L646" s="223">
        <f t="shared" si="53"/>
        <v>0</v>
      </c>
      <c r="M646" s="223">
        <f t="shared" si="53"/>
        <v>0</v>
      </c>
      <c r="N646" s="223">
        <f t="shared" si="53"/>
        <v>0</v>
      </c>
      <c r="O646" s="223">
        <f t="shared" si="53"/>
        <v>0</v>
      </c>
      <c r="P646" s="223">
        <f t="shared" si="53"/>
        <v>0</v>
      </c>
      <c r="Q646" s="223">
        <f t="shared" si="53"/>
        <v>0</v>
      </c>
      <c r="R646" s="223">
        <f t="shared" si="53"/>
        <v>0</v>
      </c>
    </row>
    <row r="647" spans="1:18" hidden="1" outlineLevel="2" x14ac:dyDescent="0.25">
      <c r="A647" s="222" t="str">
        <f>'Usages mobilité'!A13</f>
        <v>Usage mobilité n°10</v>
      </c>
      <c r="B647" s="222" t="s">
        <v>41</v>
      </c>
      <c r="C647" s="222"/>
      <c r="D647" s="223">
        <f>IF(B$525&lt;&gt;"",IF(B$525='Usages mobilité'!BF13,'Usages mobilité'!BD13,0),0)</f>
        <v>0</v>
      </c>
      <c r="E647" s="223">
        <f t="shared" si="53"/>
        <v>0</v>
      </c>
      <c r="F647" s="223">
        <f t="shared" si="53"/>
        <v>0</v>
      </c>
      <c r="G647" s="223">
        <f t="shared" si="53"/>
        <v>0</v>
      </c>
      <c r="H647" s="223">
        <f t="shared" si="53"/>
        <v>0</v>
      </c>
      <c r="I647" s="223">
        <f t="shared" si="53"/>
        <v>0</v>
      </c>
      <c r="J647" s="223">
        <f t="shared" si="53"/>
        <v>0</v>
      </c>
      <c r="K647" s="223">
        <f t="shared" si="53"/>
        <v>0</v>
      </c>
      <c r="L647" s="223">
        <f t="shared" si="53"/>
        <v>0</v>
      </c>
      <c r="M647" s="223">
        <f t="shared" si="53"/>
        <v>0</v>
      </c>
      <c r="N647" s="223">
        <f t="shared" si="53"/>
        <v>0</v>
      </c>
      <c r="O647" s="223">
        <f t="shared" si="53"/>
        <v>0</v>
      </c>
      <c r="P647" s="223">
        <f t="shared" si="53"/>
        <v>0</v>
      </c>
      <c r="Q647" s="223">
        <f t="shared" si="53"/>
        <v>0</v>
      </c>
      <c r="R647" s="223">
        <f t="shared" si="53"/>
        <v>0</v>
      </c>
    </row>
    <row r="648" spans="1:18" hidden="1" outlineLevel="2" x14ac:dyDescent="0.25">
      <c r="A648" s="222" t="str">
        <f>'Usages mobilité'!A14</f>
        <v>Usage mobilité n°11</v>
      </c>
      <c r="B648" s="222" t="s">
        <v>41</v>
      </c>
      <c r="C648" s="222"/>
      <c r="D648" s="223">
        <f>IF(B$525&lt;&gt;"",IF(B$525='Usages mobilité'!BF14,'Usages mobilité'!BD14,0),0)</f>
        <v>0</v>
      </c>
      <c r="E648" s="223">
        <f t="shared" ref="E648:R657" si="54">$D648</f>
        <v>0</v>
      </c>
      <c r="F648" s="223">
        <f t="shared" si="54"/>
        <v>0</v>
      </c>
      <c r="G648" s="223">
        <f t="shared" si="54"/>
        <v>0</v>
      </c>
      <c r="H648" s="223">
        <f t="shared" si="54"/>
        <v>0</v>
      </c>
      <c r="I648" s="223">
        <f t="shared" si="54"/>
        <v>0</v>
      </c>
      <c r="J648" s="223">
        <f t="shared" si="54"/>
        <v>0</v>
      </c>
      <c r="K648" s="223">
        <f t="shared" si="54"/>
        <v>0</v>
      </c>
      <c r="L648" s="223">
        <f t="shared" si="54"/>
        <v>0</v>
      </c>
      <c r="M648" s="223">
        <f t="shared" si="54"/>
        <v>0</v>
      </c>
      <c r="N648" s="223">
        <f t="shared" si="54"/>
        <v>0</v>
      </c>
      <c r="O648" s="223">
        <f t="shared" si="54"/>
        <v>0</v>
      </c>
      <c r="P648" s="223">
        <f t="shared" si="54"/>
        <v>0</v>
      </c>
      <c r="Q648" s="223">
        <f t="shared" si="54"/>
        <v>0</v>
      </c>
      <c r="R648" s="223">
        <f t="shared" si="54"/>
        <v>0</v>
      </c>
    </row>
    <row r="649" spans="1:18" hidden="1" outlineLevel="2" x14ac:dyDescent="0.25">
      <c r="A649" s="222" t="str">
        <f>'Usages mobilité'!A15</f>
        <v>Usage mobilité n°12</v>
      </c>
      <c r="B649" s="222" t="s">
        <v>41</v>
      </c>
      <c r="C649" s="222"/>
      <c r="D649" s="223">
        <f>IF(B$525&lt;&gt;"",IF(B$525='Usages mobilité'!BF15,'Usages mobilité'!BD15,0),0)</f>
        <v>0</v>
      </c>
      <c r="E649" s="223">
        <f t="shared" si="54"/>
        <v>0</v>
      </c>
      <c r="F649" s="223">
        <f t="shared" si="54"/>
        <v>0</v>
      </c>
      <c r="G649" s="223">
        <f t="shared" si="54"/>
        <v>0</v>
      </c>
      <c r="H649" s="223">
        <f t="shared" si="54"/>
        <v>0</v>
      </c>
      <c r="I649" s="223">
        <f t="shared" si="54"/>
        <v>0</v>
      </c>
      <c r="J649" s="223">
        <f t="shared" si="54"/>
        <v>0</v>
      </c>
      <c r="K649" s="223">
        <f t="shared" si="54"/>
        <v>0</v>
      </c>
      <c r="L649" s="223">
        <f t="shared" si="54"/>
        <v>0</v>
      </c>
      <c r="M649" s="223">
        <f t="shared" si="54"/>
        <v>0</v>
      </c>
      <c r="N649" s="223">
        <f t="shared" si="54"/>
        <v>0</v>
      </c>
      <c r="O649" s="223">
        <f t="shared" si="54"/>
        <v>0</v>
      </c>
      <c r="P649" s="223">
        <f t="shared" si="54"/>
        <v>0</v>
      </c>
      <c r="Q649" s="223">
        <f t="shared" si="54"/>
        <v>0</v>
      </c>
      <c r="R649" s="223">
        <f t="shared" si="54"/>
        <v>0</v>
      </c>
    </row>
    <row r="650" spans="1:18" hidden="1" outlineLevel="2" x14ac:dyDescent="0.25">
      <c r="A650" s="222" t="str">
        <f>'Usages mobilité'!A16</f>
        <v>Usage mobilité n°13</v>
      </c>
      <c r="B650" s="222" t="s">
        <v>41</v>
      </c>
      <c r="C650" s="222"/>
      <c r="D650" s="223">
        <f>IF(B$525&lt;&gt;"",IF(B$525='Usages mobilité'!BF16,'Usages mobilité'!BD16,0),0)</f>
        <v>0</v>
      </c>
      <c r="E650" s="223">
        <f t="shared" si="54"/>
        <v>0</v>
      </c>
      <c r="F650" s="223">
        <f t="shared" si="54"/>
        <v>0</v>
      </c>
      <c r="G650" s="223">
        <f t="shared" si="54"/>
        <v>0</v>
      </c>
      <c r="H650" s="223">
        <f t="shared" si="54"/>
        <v>0</v>
      </c>
      <c r="I650" s="223">
        <f t="shared" si="54"/>
        <v>0</v>
      </c>
      <c r="J650" s="223">
        <f t="shared" si="54"/>
        <v>0</v>
      </c>
      <c r="K650" s="223">
        <f t="shared" si="54"/>
        <v>0</v>
      </c>
      <c r="L650" s="223">
        <f t="shared" si="54"/>
        <v>0</v>
      </c>
      <c r="M650" s="223">
        <f t="shared" si="54"/>
        <v>0</v>
      </c>
      <c r="N650" s="223">
        <f t="shared" si="54"/>
        <v>0</v>
      </c>
      <c r="O650" s="223">
        <f t="shared" si="54"/>
        <v>0</v>
      </c>
      <c r="P650" s="223">
        <f t="shared" si="54"/>
        <v>0</v>
      </c>
      <c r="Q650" s="223">
        <f t="shared" si="54"/>
        <v>0</v>
      </c>
      <c r="R650" s="223">
        <f t="shared" si="54"/>
        <v>0</v>
      </c>
    </row>
    <row r="651" spans="1:18" hidden="1" outlineLevel="2" x14ac:dyDescent="0.25">
      <c r="A651" s="222" t="str">
        <f>'Usages mobilité'!A17</f>
        <v>Usage mobilité n°14</v>
      </c>
      <c r="B651" s="222" t="s">
        <v>41</v>
      </c>
      <c r="C651" s="222"/>
      <c r="D651" s="223">
        <f>IF(B$525&lt;&gt;"",IF(B$525='Usages mobilité'!BF17,'Usages mobilité'!BD17,0),0)</f>
        <v>0</v>
      </c>
      <c r="E651" s="223">
        <f t="shared" si="54"/>
        <v>0</v>
      </c>
      <c r="F651" s="223">
        <f t="shared" si="54"/>
        <v>0</v>
      </c>
      <c r="G651" s="223">
        <f t="shared" si="54"/>
        <v>0</v>
      </c>
      <c r="H651" s="223">
        <f t="shared" si="54"/>
        <v>0</v>
      </c>
      <c r="I651" s="223">
        <f t="shared" si="54"/>
        <v>0</v>
      </c>
      <c r="J651" s="223">
        <f t="shared" si="54"/>
        <v>0</v>
      </c>
      <c r="K651" s="223">
        <f t="shared" si="54"/>
        <v>0</v>
      </c>
      <c r="L651" s="223">
        <f t="shared" si="54"/>
        <v>0</v>
      </c>
      <c r="M651" s="223">
        <f t="shared" si="54"/>
        <v>0</v>
      </c>
      <c r="N651" s="223">
        <f t="shared" si="54"/>
        <v>0</v>
      </c>
      <c r="O651" s="223">
        <f t="shared" si="54"/>
        <v>0</v>
      </c>
      <c r="P651" s="223">
        <f t="shared" si="54"/>
        <v>0</v>
      </c>
      <c r="Q651" s="223">
        <f t="shared" si="54"/>
        <v>0</v>
      </c>
      <c r="R651" s="223">
        <f t="shared" si="54"/>
        <v>0</v>
      </c>
    </row>
    <row r="652" spans="1:18" hidden="1" outlineLevel="2" x14ac:dyDescent="0.25">
      <c r="A652" s="222" t="str">
        <f>'Usages mobilité'!A18</f>
        <v>Usage mobilité n°15</v>
      </c>
      <c r="B652" s="222" t="s">
        <v>41</v>
      </c>
      <c r="C652" s="222"/>
      <c r="D652" s="223">
        <f>IF(B$525&lt;&gt;"",IF(B$525='Usages mobilité'!BF18,'Usages mobilité'!BD18,0),0)</f>
        <v>0</v>
      </c>
      <c r="E652" s="223">
        <f t="shared" si="54"/>
        <v>0</v>
      </c>
      <c r="F652" s="223">
        <f t="shared" si="54"/>
        <v>0</v>
      </c>
      <c r="G652" s="223">
        <f t="shared" si="54"/>
        <v>0</v>
      </c>
      <c r="H652" s="223">
        <f t="shared" si="54"/>
        <v>0</v>
      </c>
      <c r="I652" s="223">
        <f t="shared" si="54"/>
        <v>0</v>
      </c>
      <c r="J652" s="223">
        <f t="shared" si="54"/>
        <v>0</v>
      </c>
      <c r="K652" s="223">
        <f t="shared" si="54"/>
        <v>0</v>
      </c>
      <c r="L652" s="223">
        <f t="shared" si="54"/>
        <v>0</v>
      </c>
      <c r="M652" s="223">
        <f t="shared" si="54"/>
        <v>0</v>
      </c>
      <c r="N652" s="223">
        <f t="shared" si="54"/>
        <v>0</v>
      </c>
      <c r="O652" s="223">
        <f t="shared" si="54"/>
        <v>0</v>
      </c>
      <c r="P652" s="223">
        <f t="shared" si="54"/>
        <v>0</v>
      </c>
      <c r="Q652" s="223">
        <f t="shared" si="54"/>
        <v>0</v>
      </c>
      <c r="R652" s="223">
        <f t="shared" si="54"/>
        <v>0</v>
      </c>
    </row>
    <row r="653" spans="1:18" hidden="1" outlineLevel="2" x14ac:dyDescent="0.25">
      <c r="A653" s="222" t="str">
        <f>'Usages mobilité'!A19</f>
        <v>Usage mobilité n°16</v>
      </c>
      <c r="B653" s="222" t="s">
        <v>41</v>
      </c>
      <c r="C653" s="222"/>
      <c r="D653" s="223">
        <f>IF(B$525&lt;&gt;"",IF(B$525='Usages mobilité'!BF19,'Usages mobilité'!BD19,0),0)</f>
        <v>0</v>
      </c>
      <c r="E653" s="223">
        <f t="shared" si="54"/>
        <v>0</v>
      </c>
      <c r="F653" s="223">
        <f t="shared" si="54"/>
        <v>0</v>
      </c>
      <c r="G653" s="223">
        <f t="shared" si="54"/>
        <v>0</v>
      </c>
      <c r="H653" s="223">
        <f t="shared" si="54"/>
        <v>0</v>
      </c>
      <c r="I653" s="223">
        <f t="shared" si="54"/>
        <v>0</v>
      </c>
      <c r="J653" s="223">
        <f t="shared" si="54"/>
        <v>0</v>
      </c>
      <c r="K653" s="223">
        <f t="shared" si="54"/>
        <v>0</v>
      </c>
      <c r="L653" s="223">
        <f t="shared" si="54"/>
        <v>0</v>
      </c>
      <c r="M653" s="223">
        <f t="shared" si="54"/>
        <v>0</v>
      </c>
      <c r="N653" s="223">
        <f t="shared" si="54"/>
        <v>0</v>
      </c>
      <c r="O653" s="223">
        <f t="shared" si="54"/>
        <v>0</v>
      </c>
      <c r="P653" s="223">
        <f t="shared" si="54"/>
        <v>0</v>
      </c>
      <c r="Q653" s="223">
        <f t="shared" si="54"/>
        <v>0</v>
      </c>
      <c r="R653" s="223">
        <f t="shared" si="54"/>
        <v>0</v>
      </c>
    </row>
    <row r="654" spans="1:18" hidden="1" outlineLevel="2" x14ac:dyDescent="0.25">
      <c r="A654" s="222" t="str">
        <f>'Usages mobilité'!A20</f>
        <v>Usage mobilité n°17</v>
      </c>
      <c r="B654" s="222" t="s">
        <v>41</v>
      </c>
      <c r="C654" s="222"/>
      <c r="D654" s="223">
        <f>IF(B$525&lt;&gt;"",IF(B$525='Usages mobilité'!BF20,'Usages mobilité'!BD20,0),0)</f>
        <v>0</v>
      </c>
      <c r="E654" s="223">
        <f t="shared" si="54"/>
        <v>0</v>
      </c>
      <c r="F654" s="223">
        <f t="shared" si="54"/>
        <v>0</v>
      </c>
      <c r="G654" s="223">
        <f t="shared" si="54"/>
        <v>0</v>
      </c>
      <c r="H654" s="223">
        <f t="shared" si="54"/>
        <v>0</v>
      </c>
      <c r="I654" s="223">
        <f t="shared" si="54"/>
        <v>0</v>
      </c>
      <c r="J654" s="223">
        <f t="shared" si="54"/>
        <v>0</v>
      </c>
      <c r="K654" s="223">
        <f t="shared" si="54"/>
        <v>0</v>
      </c>
      <c r="L654" s="223">
        <f t="shared" si="54"/>
        <v>0</v>
      </c>
      <c r="M654" s="223">
        <f t="shared" si="54"/>
        <v>0</v>
      </c>
      <c r="N654" s="223">
        <f t="shared" si="54"/>
        <v>0</v>
      </c>
      <c r="O654" s="223">
        <f t="shared" si="54"/>
        <v>0</v>
      </c>
      <c r="P654" s="223">
        <f t="shared" si="54"/>
        <v>0</v>
      </c>
      <c r="Q654" s="223">
        <f t="shared" si="54"/>
        <v>0</v>
      </c>
      <c r="R654" s="223">
        <f t="shared" si="54"/>
        <v>0</v>
      </c>
    </row>
    <row r="655" spans="1:18" hidden="1" outlineLevel="2" x14ac:dyDescent="0.25">
      <c r="A655" s="222" t="str">
        <f>'Usages mobilité'!A21</f>
        <v>Usage mobilité n°18</v>
      </c>
      <c r="B655" s="222" t="s">
        <v>41</v>
      </c>
      <c r="C655" s="222"/>
      <c r="D655" s="223">
        <f>IF(B$525&lt;&gt;"",IF(B$525='Usages mobilité'!BF21,'Usages mobilité'!BD21,0),0)</f>
        <v>0</v>
      </c>
      <c r="E655" s="223">
        <f t="shared" si="54"/>
        <v>0</v>
      </c>
      <c r="F655" s="223">
        <f t="shared" si="54"/>
        <v>0</v>
      </c>
      <c r="G655" s="223">
        <f t="shared" si="54"/>
        <v>0</v>
      </c>
      <c r="H655" s="223">
        <f t="shared" si="54"/>
        <v>0</v>
      </c>
      <c r="I655" s="223">
        <f t="shared" si="54"/>
        <v>0</v>
      </c>
      <c r="J655" s="223">
        <f t="shared" si="54"/>
        <v>0</v>
      </c>
      <c r="K655" s="223">
        <f t="shared" si="54"/>
        <v>0</v>
      </c>
      <c r="L655" s="223">
        <f t="shared" si="54"/>
        <v>0</v>
      </c>
      <c r="M655" s="223">
        <f t="shared" si="54"/>
        <v>0</v>
      </c>
      <c r="N655" s="223">
        <f t="shared" si="54"/>
        <v>0</v>
      </c>
      <c r="O655" s="223">
        <f t="shared" si="54"/>
        <v>0</v>
      </c>
      <c r="P655" s="223">
        <f t="shared" si="54"/>
        <v>0</v>
      </c>
      <c r="Q655" s="223">
        <f t="shared" si="54"/>
        <v>0</v>
      </c>
      <c r="R655" s="223">
        <f t="shared" si="54"/>
        <v>0</v>
      </c>
    </row>
    <row r="656" spans="1:18" hidden="1" outlineLevel="2" x14ac:dyDescent="0.25">
      <c r="A656" s="222" t="str">
        <f>'Usages mobilité'!A22</f>
        <v>Usage mobilité n°19</v>
      </c>
      <c r="B656" s="222" t="s">
        <v>41</v>
      </c>
      <c r="C656" s="222"/>
      <c r="D656" s="223">
        <f>IF(B$525&lt;&gt;"",IF(B$525='Usages mobilité'!BF22,'Usages mobilité'!BD22,0),0)</f>
        <v>0</v>
      </c>
      <c r="E656" s="223">
        <f t="shared" si="54"/>
        <v>0</v>
      </c>
      <c r="F656" s="223">
        <f t="shared" si="54"/>
        <v>0</v>
      </c>
      <c r="G656" s="223">
        <f t="shared" si="54"/>
        <v>0</v>
      </c>
      <c r="H656" s="223">
        <f t="shared" si="54"/>
        <v>0</v>
      </c>
      <c r="I656" s="223">
        <f t="shared" si="54"/>
        <v>0</v>
      </c>
      <c r="J656" s="223">
        <f t="shared" si="54"/>
        <v>0</v>
      </c>
      <c r="K656" s="223">
        <f t="shared" si="54"/>
        <v>0</v>
      </c>
      <c r="L656" s="223">
        <f t="shared" si="54"/>
        <v>0</v>
      </c>
      <c r="M656" s="223">
        <f t="shared" si="54"/>
        <v>0</v>
      </c>
      <c r="N656" s="223">
        <f t="shared" si="54"/>
        <v>0</v>
      </c>
      <c r="O656" s="223">
        <f t="shared" si="54"/>
        <v>0</v>
      </c>
      <c r="P656" s="223">
        <f t="shared" si="54"/>
        <v>0</v>
      </c>
      <c r="Q656" s="223">
        <f t="shared" si="54"/>
        <v>0</v>
      </c>
      <c r="R656" s="223">
        <f t="shared" si="54"/>
        <v>0</v>
      </c>
    </row>
    <row r="657" spans="1:18" hidden="1" outlineLevel="2" x14ac:dyDescent="0.25">
      <c r="A657" s="222" t="str">
        <f>'Usages mobilité'!A23</f>
        <v>Usage mobilité n°20</v>
      </c>
      <c r="B657" s="222" t="s">
        <v>41</v>
      </c>
      <c r="C657" s="222"/>
      <c r="D657" s="223">
        <f>IF(B$525&lt;&gt;"",IF(B$525='Usages mobilité'!BF23,'Usages mobilité'!BD23,0),0)</f>
        <v>0</v>
      </c>
      <c r="E657" s="223">
        <f t="shared" si="54"/>
        <v>0</v>
      </c>
      <c r="F657" s="223">
        <f t="shared" si="54"/>
        <v>0</v>
      </c>
      <c r="G657" s="223">
        <f t="shared" si="54"/>
        <v>0</v>
      </c>
      <c r="H657" s="223">
        <f t="shared" si="54"/>
        <v>0</v>
      </c>
      <c r="I657" s="223">
        <f t="shared" si="54"/>
        <v>0</v>
      </c>
      <c r="J657" s="223">
        <f t="shared" si="54"/>
        <v>0</v>
      </c>
      <c r="K657" s="223">
        <f t="shared" si="54"/>
        <v>0</v>
      </c>
      <c r="L657" s="223">
        <f t="shared" si="54"/>
        <v>0</v>
      </c>
      <c r="M657" s="223">
        <f t="shared" si="54"/>
        <v>0</v>
      </c>
      <c r="N657" s="223">
        <f t="shared" si="54"/>
        <v>0</v>
      </c>
      <c r="O657" s="223">
        <f t="shared" si="54"/>
        <v>0</v>
      </c>
      <c r="P657" s="223">
        <f t="shared" si="54"/>
        <v>0</v>
      </c>
      <c r="Q657" s="223">
        <f t="shared" si="54"/>
        <v>0</v>
      </c>
      <c r="R657" s="223">
        <f t="shared" si="54"/>
        <v>0</v>
      </c>
    </row>
    <row r="658" spans="1:18" hidden="1" outlineLevel="2" x14ac:dyDescent="0.25">
      <c r="A658" s="222" t="str">
        <f>'Usages mobilité'!A24</f>
        <v>Usage mobilité n°21</v>
      </c>
      <c r="B658" s="222" t="s">
        <v>41</v>
      </c>
      <c r="C658" s="222"/>
      <c r="D658" s="223">
        <f>IF(B$525&lt;&gt;"",IF(B$525='Usages mobilité'!BF24,'Usages mobilité'!BD24,0),0)</f>
        <v>0</v>
      </c>
      <c r="E658" s="223">
        <f t="shared" ref="E658:R667" si="55">$D658</f>
        <v>0</v>
      </c>
      <c r="F658" s="223">
        <f t="shared" si="55"/>
        <v>0</v>
      </c>
      <c r="G658" s="223">
        <f t="shared" si="55"/>
        <v>0</v>
      </c>
      <c r="H658" s="223">
        <f t="shared" si="55"/>
        <v>0</v>
      </c>
      <c r="I658" s="223">
        <f t="shared" si="55"/>
        <v>0</v>
      </c>
      <c r="J658" s="223">
        <f t="shared" si="55"/>
        <v>0</v>
      </c>
      <c r="K658" s="223">
        <f t="shared" si="55"/>
        <v>0</v>
      </c>
      <c r="L658" s="223">
        <f t="shared" si="55"/>
        <v>0</v>
      </c>
      <c r="M658" s="223">
        <f t="shared" si="55"/>
        <v>0</v>
      </c>
      <c r="N658" s="223">
        <f t="shared" si="55"/>
        <v>0</v>
      </c>
      <c r="O658" s="223">
        <f t="shared" si="55"/>
        <v>0</v>
      </c>
      <c r="P658" s="223">
        <f t="shared" si="55"/>
        <v>0</v>
      </c>
      <c r="Q658" s="223">
        <f t="shared" si="55"/>
        <v>0</v>
      </c>
      <c r="R658" s="223">
        <f t="shared" si="55"/>
        <v>0</v>
      </c>
    </row>
    <row r="659" spans="1:18" hidden="1" outlineLevel="2" x14ac:dyDescent="0.25">
      <c r="A659" s="222" t="str">
        <f>'Usages mobilité'!A25</f>
        <v>Usage mobilité n°22</v>
      </c>
      <c r="B659" s="222" t="s">
        <v>41</v>
      </c>
      <c r="C659" s="222"/>
      <c r="D659" s="223">
        <f>IF(B$525&lt;&gt;"",IF(B$525='Usages mobilité'!BF25,'Usages mobilité'!BD25,0),0)</f>
        <v>0</v>
      </c>
      <c r="E659" s="223">
        <f t="shared" si="55"/>
        <v>0</v>
      </c>
      <c r="F659" s="223">
        <f t="shared" si="55"/>
        <v>0</v>
      </c>
      <c r="G659" s="223">
        <f t="shared" si="55"/>
        <v>0</v>
      </c>
      <c r="H659" s="223">
        <f t="shared" si="55"/>
        <v>0</v>
      </c>
      <c r="I659" s="223">
        <f t="shared" si="55"/>
        <v>0</v>
      </c>
      <c r="J659" s="223">
        <f t="shared" si="55"/>
        <v>0</v>
      </c>
      <c r="K659" s="223">
        <f t="shared" si="55"/>
        <v>0</v>
      </c>
      <c r="L659" s="223">
        <f t="shared" si="55"/>
        <v>0</v>
      </c>
      <c r="M659" s="223">
        <f t="shared" si="55"/>
        <v>0</v>
      </c>
      <c r="N659" s="223">
        <f t="shared" si="55"/>
        <v>0</v>
      </c>
      <c r="O659" s="223">
        <f t="shared" si="55"/>
        <v>0</v>
      </c>
      <c r="P659" s="223">
        <f t="shared" si="55"/>
        <v>0</v>
      </c>
      <c r="Q659" s="223">
        <f t="shared" si="55"/>
        <v>0</v>
      </c>
      <c r="R659" s="223">
        <f t="shared" si="55"/>
        <v>0</v>
      </c>
    </row>
    <row r="660" spans="1:18" hidden="1" outlineLevel="2" x14ac:dyDescent="0.25">
      <c r="A660" s="222" t="str">
        <f>'Usages mobilité'!A26</f>
        <v>Usage mobilité n°23</v>
      </c>
      <c r="B660" s="222" t="s">
        <v>41</v>
      </c>
      <c r="C660" s="222"/>
      <c r="D660" s="223">
        <f>IF(B$525&lt;&gt;"",IF(B$525='Usages mobilité'!BF26,'Usages mobilité'!BD26,0),0)</f>
        <v>0</v>
      </c>
      <c r="E660" s="223">
        <f t="shared" si="55"/>
        <v>0</v>
      </c>
      <c r="F660" s="223">
        <f t="shared" si="55"/>
        <v>0</v>
      </c>
      <c r="G660" s="223">
        <f t="shared" si="55"/>
        <v>0</v>
      </c>
      <c r="H660" s="223">
        <f t="shared" si="55"/>
        <v>0</v>
      </c>
      <c r="I660" s="223">
        <f t="shared" si="55"/>
        <v>0</v>
      </c>
      <c r="J660" s="223">
        <f t="shared" si="55"/>
        <v>0</v>
      </c>
      <c r="K660" s="223">
        <f t="shared" si="55"/>
        <v>0</v>
      </c>
      <c r="L660" s="223">
        <f t="shared" si="55"/>
        <v>0</v>
      </c>
      <c r="M660" s="223">
        <f t="shared" si="55"/>
        <v>0</v>
      </c>
      <c r="N660" s="223">
        <f t="shared" si="55"/>
        <v>0</v>
      </c>
      <c r="O660" s="223">
        <f t="shared" si="55"/>
        <v>0</v>
      </c>
      <c r="P660" s="223">
        <f t="shared" si="55"/>
        <v>0</v>
      </c>
      <c r="Q660" s="223">
        <f t="shared" si="55"/>
        <v>0</v>
      </c>
      <c r="R660" s="223">
        <f t="shared" si="55"/>
        <v>0</v>
      </c>
    </row>
    <row r="661" spans="1:18" hidden="1" outlineLevel="2" x14ac:dyDescent="0.25">
      <c r="A661" s="222" t="str">
        <f>'Usages mobilité'!A27</f>
        <v>Usage mobilité n°24</v>
      </c>
      <c r="B661" s="222" t="s">
        <v>41</v>
      </c>
      <c r="C661" s="222"/>
      <c r="D661" s="223">
        <f>IF(B$525&lt;&gt;"",IF(B$525='Usages mobilité'!BF27,'Usages mobilité'!BD27,0),0)</f>
        <v>0</v>
      </c>
      <c r="E661" s="223">
        <f t="shared" si="55"/>
        <v>0</v>
      </c>
      <c r="F661" s="223">
        <f t="shared" si="55"/>
        <v>0</v>
      </c>
      <c r="G661" s="223">
        <f t="shared" si="55"/>
        <v>0</v>
      </c>
      <c r="H661" s="223">
        <f t="shared" si="55"/>
        <v>0</v>
      </c>
      <c r="I661" s="223">
        <f t="shared" si="55"/>
        <v>0</v>
      </c>
      <c r="J661" s="223">
        <f t="shared" si="55"/>
        <v>0</v>
      </c>
      <c r="K661" s="223">
        <f t="shared" si="55"/>
        <v>0</v>
      </c>
      <c r="L661" s="223">
        <f t="shared" si="55"/>
        <v>0</v>
      </c>
      <c r="M661" s="223">
        <f t="shared" si="55"/>
        <v>0</v>
      </c>
      <c r="N661" s="223">
        <f t="shared" si="55"/>
        <v>0</v>
      </c>
      <c r="O661" s="223">
        <f t="shared" si="55"/>
        <v>0</v>
      </c>
      <c r="P661" s="223">
        <f t="shared" si="55"/>
        <v>0</v>
      </c>
      <c r="Q661" s="223">
        <f t="shared" si="55"/>
        <v>0</v>
      </c>
      <c r="R661" s="223">
        <f t="shared" si="55"/>
        <v>0</v>
      </c>
    </row>
    <row r="662" spans="1:18" hidden="1" outlineLevel="2" x14ac:dyDescent="0.25">
      <c r="A662" s="222" t="str">
        <f>'Usages mobilité'!A28</f>
        <v>Usage mobilité n°25</v>
      </c>
      <c r="B662" s="222" t="s">
        <v>41</v>
      </c>
      <c r="C662" s="222"/>
      <c r="D662" s="223">
        <f>IF(B$525&lt;&gt;"",IF(B$525='Usages mobilité'!BF28,'Usages mobilité'!BD28,0),0)</f>
        <v>0</v>
      </c>
      <c r="E662" s="223">
        <f t="shared" si="55"/>
        <v>0</v>
      </c>
      <c r="F662" s="223">
        <f t="shared" si="55"/>
        <v>0</v>
      </c>
      <c r="G662" s="223">
        <f t="shared" si="55"/>
        <v>0</v>
      </c>
      <c r="H662" s="223">
        <f t="shared" si="55"/>
        <v>0</v>
      </c>
      <c r="I662" s="223">
        <f t="shared" si="55"/>
        <v>0</v>
      </c>
      <c r="J662" s="223">
        <f t="shared" si="55"/>
        <v>0</v>
      </c>
      <c r="K662" s="223">
        <f t="shared" si="55"/>
        <v>0</v>
      </c>
      <c r="L662" s="223">
        <f t="shared" si="55"/>
        <v>0</v>
      </c>
      <c r="M662" s="223">
        <f t="shared" si="55"/>
        <v>0</v>
      </c>
      <c r="N662" s="223">
        <f t="shared" si="55"/>
        <v>0</v>
      </c>
      <c r="O662" s="223">
        <f t="shared" si="55"/>
        <v>0</v>
      </c>
      <c r="P662" s="223">
        <f t="shared" si="55"/>
        <v>0</v>
      </c>
      <c r="Q662" s="223">
        <f t="shared" si="55"/>
        <v>0</v>
      </c>
      <c r="R662" s="223">
        <f t="shared" si="55"/>
        <v>0</v>
      </c>
    </row>
    <row r="663" spans="1:18" hidden="1" outlineLevel="2" x14ac:dyDescent="0.25">
      <c r="A663" s="222" t="str">
        <f>'Usages mobilité'!A29</f>
        <v>Usage mobilité n°26</v>
      </c>
      <c r="B663" s="222" t="s">
        <v>41</v>
      </c>
      <c r="C663" s="222"/>
      <c r="D663" s="223">
        <f>IF(B$525&lt;&gt;"",IF(B$525='Usages mobilité'!BF29,'Usages mobilité'!BD29,0),0)</f>
        <v>0</v>
      </c>
      <c r="E663" s="223">
        <f t="shared" si="55"/>
        <v>0</v>
      </c>
      <c r="F663" s="223">
        <f t="shared" si="55"/>
        <v>0</v>
      </c>
      <c r="G663" s="223">
        <f t="shared" si="55"/>
        <v>0</v>
      </c>
      <c r="H663" s="223">
        <f t="shared" si="55"/>
        <v>0</v>
      </c>
      <c r="I663" s="223">
        <f t="shared" si="55"/>
        <v>0</v>
      </c>
      <c r="J663" s="223">
        <f t="shared" si="55"/>
        <v>0</v>
      </c>
      <c r="K663" s="223">
        <f t="shared" si="55"/>
        <v>0</v>
      </c>
      <c r="L663" s="223">
        <f t="shared" si="55"/>
        <v>0</v>
      </c>
      <c r="M663" s="223">
        <f t="shared" si="55"/>
        <v>0</v>
      </c>
      <c r="N663" s="223">
        <f t="shared" si="55"/>
        <v>0</v>
      </c>
      <c r="O663" s="223">
        <f t="shared" si="55"/>
        <v>0</v>
      </c>
      <c r="P663" s="223">
        <f t="shared" si="55"/>
        <v>0</v>
      </c>
      <c r="Q663" s="223">
        <f t="shared" si="55"/>
        <v>0</v>
      </c>
      <c r="R663" s="223">
        <f t="shared" si="55"/>
        <v>0</v>
      </c>
    </row>
    <row r="664" spans="1:18" hidden="1" outlineLevel="2" x14ac:dyDescent="0.25">
      <c r="A664" s="222" t="str">
        <f>'Usages mobilité'!A30</f>
        <v>Usage mobilité n°27</v>
      </c>
      <c r="B664" s="222" t="s">
        <v>41</v>
      </c>
      <c r="C664" s="222"/>
      <c r="D664" s="223">
        <f>IF(B$525&lt;&gt;"",IF(B$525='Usages mobilité'!BF30,'Usages mobilité'!BD30,0),0)</f>
        <v>0</v>
      </c>
      <c r="E664" s="223">
        <f t="shared" si="55"/>
        <v>0</v>
      </c>
      <c r="F664" s="223">
        <f t="shared" si="55"/>
        <v>0</v>
      </c>
      <c r="G664" s="223">
        <f t="shared" si="55"/>
        <v>0</v>
      </c>
      <c r="H664" s="223">
        <f t="shared" si="55"/>
        <v>0</v>
      </c>
      <c r="I664" s="223">
        <f t="shared" si="55"/>
        <v>0</v>
      </c>
      <c r="J664" s="223">
        <f t="shared" si="55"/>
        <v>0</v>
      </c>
      <c r="K664" s="223">
        <f t="shared" si="55"/>
        <v>0</v>
      </c>
      <c r="L664" s="223">
        <f t="shared" si="55"/>
        <v>0</v>
      </c>
      <c r="M664" s="223">
        <f t="shared" si="55"/>
        <v>0</v>
      </c>
      <c r="N664" s="223">
        <f t="shared" si="55"/>
        <v>0</v>
      </c>
      <c r="O664" s="223">
        <f t="shared" si="55"/>
        <v>0</v>
      </c>
      <c r="P664" s="223">
        <f t="shared" si="55"/>
        <v>0</v>
      </c>
      <c r="Q664" s="223">
        <f t="shared" si="55"/>
        <v>0</v>
      </c>
      <c r="R664" s="223">
        <f t="shared" si="55"/>
        <v>0</v>
      </c>
    </row>
    <row r="665" spans="1:18" hidden="1" outlineLevel="2" x14ac:dyDescent="0.25">
      <c r="A665" s="222" t="str">
        <f>'Usages mobilité'!A31</f>
        <v>Usage mobilité n°28</v>
      </c>
      <c r="B665" s="222" t="s">
        <v>41</v>
      </c>
      <c r="C665" s="222"/>
      <c r="D665" s="223">
        <f>IF(B$525&lt;&gt;"",IF(B$525='Usages mobilité'!BF31,'Usages mobilité'!BD31,0),0)</f>
        <v>0</v>
      </c>
      <c r="E665" s="223">
        <f t="shared" si="55"/>
        <v>0</v>
      </c>
      <c r="F665" s="223">
        <f t="shared" si="55"/>
        <v>0</v>
      </c>
      <c r="G665" s="223">
        <f t="shared" si="55"/>
        <v>0</v>
      </c>
      <c r="H665" s="223">
        <f t="shared" si="55"/>
        <v>0</v>
      </c>
      <c r="I665" s="223">
        <f t="shared" si="55"/>
        <v>0</v>
      </c>
      <c r="J665" s="223">
        <f t="shared" si="55"/>
        <v>0</v>
      </c>
      <c r="K665" s="223">
        <f t="shared" si="55"/>
        <v>0</v>
      </c>
      <c r="L665" s="223">
        <f t="shared" si="55"/>
        <v>0</v>
      </c>
      <c r="M665" s="223">
        <f t="shared" si="55"/>
        <v>0</v>
      </c>
      <c r="N665" s="223">
        <f t="shared" si="55"/>
        <v>0</v>
      </c>
      <c r="O665" s="223">
        <f t="shared" si="55"/>
        <v>0</v>
      </c>
      <c r="P665" s="223">
        <f t="shared" si="55"/>
        <v>0</v>
      </c>
      <c r="Q665" s="223">
        <f t="shared" si="55"/>
        <v>0</v>
      </c>
      <c r="R665" s="223">
        <f t="shared" si="55"/>
        <v>0</v>
      </c>
    </row>
    <row r="666" spans="1:18" hidden="1" outlineLevel="2" x14ac:dyDescent="0.25">
      <c r="A666" s="222" t="str">
        <f>'Usages mobilité'!A32</f>
        <v>Usage mobilité n°29</v>
      </c>
      <c r="B666" s="222" t="s">
        <v>41</v>
      </c>
      <c r="C666" s="222"/>
      <c r="D666" s="223">
        <f>IF(B$525&lt;&gt;"",IF(B$525='Usages mobilité'!BF32,'Usages mobilité'!BD32,0),0)</f>
        <v>0</v>
      </c>
      <c r="E666" s="223">
        <f t="shared" si="55"/>
        <v>0</v>
      </c>
      <c r="F666" s="223">
        <f t="shared" si="55"/>
        <v>0</v>
      </c>
      <c r="G666" s="223">
        <f t="shared" si="55"/>
        <v>0</v>
      </c>
      <c r="H666" s="223">
        <f t="shared" si="55"/>
        <v>0</v>
      </c>
      <c r="I666" s="223">
        <f t="shared" si="55"/>
        <v>0</v>
      </c>
      <c r="J666" s="223">
        <f t="shared" si="55"/>
        <v>0</v>
      </c>
      <c r="K666" s="223">
        <f t="shared" si="55"/>
        <v>0</v>
      </c>
      <c r="L666" s="223">
        <f t="shared" si="55"/>
        <v>0</v>
      </c>
      <c r="M666" s="223">
        <f t="shared" si="55"/>
        <v>0</v>
      </c>
      <c r="N666" s="223">
        <f t="shared" si="55"/>
        <v>0</v>
      </c>
      <c r="O666" s="223">
        <f t="shared" si="55"/>
        <v>0</v>
      </c>
      <c r="P666" s="223">
        <f t="shared" si="55"/>
        <v>0</v>
      </c>
      <c r="Q666" s="223">
        <f t="shared" si="55"/>
        <v>0</v>
      </c>
      <c r="R666" s="223">
        <f t="shared" si="55"/>
        <v>0</v>
      </c>
    </row>
    <row r="667" spans="1:18" hidden="1" outlineLevel="2" x14ac:dyDescent="0.25">
      <c r="A667" s="222" t="str">
        <f>'Usages mobilité'!A33</f>
        <v>Usage mobilité n°30</v>
      </c>
      <c r="B667" s="222" t="s">
        <v>41</v>
      </c>
      <c r="C667" s="222"/>
      <c r="D667" s="223">
        <f>IF(B$525&lt;&gt;"",IF(B$525='Usages mobilité'!BF33,'Usages mobilité'!BD33,0),0)</f>
        <v>0</v>
      </c>
      <c r="E667" s="223">
        <f t="shared" si="55"/>
        <v>0</v>
      </c>
      <c r="F667" s="223">
        <f t="shared" si="55"/>
        <v>0</v>
      </c>
      <c r="G667" s="223">
        <f t="shared" si="55"/>
        <v>0</v>
      </c>
      <c r="H667" s="223">
        <f t="shared" si="55"/>
        <v>0</v>
      </c>
      <c r="I667" s="223">
        <f t="shared" si="55"/>
        <v>0</v>
      </c>
      <c r="J667" s="223">
        <f t="shared" si="55"/>
        <v>0</v>
      </c>
      <c r="K667" s="223">
        <f t="shared" si="55"/>
        <v>0</v>
      </c>
      <c r="L667" s="223">
        <f t="shared" si="55"/>
        <v>0</v>
      </c>
      <c r="M667" s="223">
        <f t="shared" si="55"/>
        <v>0</v>
      </c>
      <c r="N667" s="223">
        <f t="shared" si="55"/>
        <v>0</v>
      </c>
      <c r="O667" s="223">
        <f t="shared" si="55"/>
        <v>0</v>
      </c>
      <c r="P667" s="223">
        <f t="shared" si="55"/>
        <v>0</v>
      </c>
      <c r="Q667" s="223">
        <f t="shared" si="55"/>
        <v>0</v>
      </c>
      <c r="R667" s="223">
        <f t="shared" si="55"/>
        <v>0</v>
      </c>
    </row>
    <row r="668" spans="1:18" hidden="1" outlineLevel="2" x14ac:dyDescent="0.25">
      <c r="A668" s="222" t="str">
        <f>'Usages mobilité'!A34</f>
        <v>Usage mobilité n°31</v>
      </c>
      <c r="B668" s="222" t="s">
        <v>41</v>
      </c>
      <c r="C668" s="222"/>
      <c r="D668" s="223">
        <f>IF(B$525&lt;&gt;"",IF(B$525='Usages mobilité'!BF34,'Usages mobilité'!BD34,0),0)</f>
        <v>0</v>
      </c>
      <c r="E668" s="223">
        <f t="shared" ref="E668:R677" si="56">$D668</f>
        <v>0</v>
      </c>
      <c r="F668" s="223">
        <f t="shared" si="56"/>
        <v>0</v>
      </c>
      <c r="G668" s="223">
        <f t="shared" si="56"/>
        <v>0</v>
      </c>
      <c r="H668" s="223">
        <f t="shared" si="56"/>
        <v>0</v>
      </c>
      <c r="I668" s="223">
        <f t="shared" si="56"/>
        <v>0</v>
      </c>
      <c r="J668" s="223">
        <f t="shared" si="56"/>
        <v>0</v>
      </c>
      <c r="K668" s="223">
        <f t="shared" si="56"/>
        <v>0</v>
      </c>
      <c r="L668" s="223">
        <f t="shared" si="56"/>
        <v>0</v>
      </c>
      <c r="M668" s="223">
        <f t="shared" si="56"/>
        <v>0</v>
      </c>
      <c r="N668" s="223">
        <f t="shared" si="56"/>
        <v>0</v>
      </c>
      <c r="O668" s="223">
        <f t="shared" si="56"/>
        <v>0</v>
      </c>
      <c r="P668" s="223">
        <f t="shared" si="56"/>
        <v>0</v>
      </c>
      <c r="Q668" s="223">
        <f t="shared" si="56"/>
        <v>0</v>
      </c>
      <c r="R668" s="223">
        <f t="shared" si="56"/>
        <v>0</v>
      </c>
    </row>
    <row r="669" spans="1:18" hidden="1" outlineLevel="2" x14ac:dyDescent="0.25">
      <c r="A669" s="222" t="str">
        <f>'Usages mobilité'!A35</f>
        <v>Usage mobilité n°32</v>
      </c>
      <c r="B669" s="222" t="s">
        <v>41</v>
      </c>
      <c r="C669" s="222"/>
      <c r="D669" s="223">
        <f>IF(B$525&lt;&gt;"",IF(B$525='Usages mobilité'!BF35,'Usages mobilité'!BD35,0),0)</f>
        <v>0</v>
      </c>
      <c r="E669" s="223">
        <f t="shared" si="56"/>
        <v>0</v>
      </c>
      <c r="F669" s="223">
        <f t="shared" si="56"/>
        <v>0</v>
      </c>
      <c r="G669" s="223">
        <f t="shared" si="56"/>
        <v>0</v>
      </c>
      <c r="H669" s="223">
        <f t="shared" si="56"/>
        <v>0</v>
      </c>
      <c r="I669" s="223">
        <f t="shared" si="56"/>
        <v>0</v>
      </c>
      <c r="J669" s="223">
        <f t="shared" si="56"/>
        <v>0</v>
      </c>
      <c r="K669" s="223">
        <f t="shared" si="56"/>
        <v>0</v>
      </c>
      <c r="L669" s="223">
        <f t="shared" si="56"/>
        <v>0</v>
      </c>
      <c r="M669" s="223">
        <f t="shared" si="56"/>
        <v>0</v>
      </c>
      <c r="N669" s="223">
        <f t="shared" si="56"/>
        <v>0</v>
      </c>
      <c r="O669" s="223">
        <f t="shared" si="56"/>
        <v>0</v>
      </c>
      <c r="P669" s="223">
        <f t="shared" si="56"/>
        <v>0</v>
      </c>
      <c r="Q669" s="223">
        <f t="shared" si="56"/>
        <v>0</v>
      </c>
      <c r="R669" s="223">
        <f t="shared" si="56"/>
        <v>0</v>
      </c>
    </row>
    <row r="670" spans="1:18" hidden="1" outlineLevel="2" x14ac:dyDescent="0.25">
      <c r="A670" s="222" t="str">
        <f>'Usages mobilité'!A36</f>
        <v>Usage mobilité n°33</v>
      </c>
      <c r="B670" s="222" t="s">
        <v>41</v>
      </c>
      <c r="C670" s="222"/>
      <c r="D670" s="223">
        <f>IF(B$525&lt;&gt;"",IF(B$525='Usages mobilité'!BF36,'Usages mobilité'!BD36,0),0)</f>
        <v>0</v>
      </c>
      <c r="E670" s="223">
        <f t="shared" si="56"/>
        <v>0</v>
      </c>
      <c r="F670" s="223">
        <f t="shared" si="56"/>
        <v>0</v>
      </c>
      <c r="G670" s="223">
        <f t="shared" si="56"/>
        <v>0</v>
      </c>
      <c r="H670" s="223">
        <f t="shared" si="56"/>
        <v>0</v>
      </c>
      <c r="I670" s="223">
        <f t="shared" si="56"/>
        <v>0</v>
      </c>
      <c r="J670" s="223">
        <f t="shared" si="56"/>
        <v>0</v>
      </c>
      <c r="K670" s="223">
        <f t="shared" si="56"/>
        <v>0</v>
      </c>
      <c r="L670" s="223">
        <f t="shared" si="56"/>
        <v>0</v>
      </c>
      <c r="M670" s="223">
        <f t="shared" si="56"/>
        <v>0</v>
      </c>
      <c r="N670" s="223">
        <f t="shared" si="56"/>
        <v>0</v>
      </c>
      <c r="O670" s="223">
        <f t="shared" si="56"/>
        <v>0</v>
      </c>
      <c r="P670" s="223">
        <f t="shared" si="56"/>
        <v>0</v>
      </c>
      <c r="Q670" s="223">
        <f t="shared" si="56"/>
        <v>0</v>
      </c>
      <c r="R670" s="223">
        <f t="shared" si="56"/>
        <v>0</v>
      </c>
    </row>
    <row r="671" spans="1:18" hidden="1" outlineLevel="2" x14ac:dyDescent="0.25">
      <c r="A671" s="222" t="str">
        <f>'Usages mobilité'!A37</f>
        <v>Usage mobilité n°34</v>
      </c>
      <c r="B671" s="222" t="s">
        <v>41</v>
      </c>
      <c r="C671" s="222"/>
      <c r="D671" s="223">
        <f>IF(B$525&lt;&gt;"",IF(B$525='Usages mobilité'!BF37,'Usages mobilité'!BD37,0),0)</f>
        <v>0</v>
      </c>
      <c r="E671" s="223">
        <f t="shared" si="56"/>
        <v>0</v>
      </c>
      <c r="F671" s="223">
        <f t="shared" si="56"/>
        <v>0</v>
      </c>
      <c r="G671" s="223">
        <f t="shared" si="56"/>
        <v>0</v>
      </c>
      <c r="H671" s="223">
        <f t="shared" si="56"/>
        <v>0</v>
      </c>
      <c r="I671" s="223">
        <f t="shared" si="56"/>
        <v>0</v>
      </c>
      <c r="J671" s="223">
        <f t="shared" si="56"/>
        <v>0</v>
      </c>
      <c r="K671" s="223">
        <f t="shared" si="56"/>
        <v>0</v>
      </c>
      <c r="L671" s="223">
        <f t="shared" si="56"/>
        <v>0</v>
      </c>
      <c r="M671" s="223">
        <f t="shared" si="56"/>
        <v>0</v>
      </c>
      <c r="N671" s="223">
        <f t="shared" si="56"/>
        <v>0</v>
      </c>
      <c r="O671" s="223">
        <f t="shared" si="56"/>
        <v>0</v>
      </c>
      <c r="P671" s="223">
        <f t="shared" si="56"/>
        <v>0</v>
      </c>
      <c r="Q671" s="223">
        <f t="shared" si="56"/>
        <v>0</v>
      </c>
      <c r="R671" s="223">
        <f t="shared" si="56"/>
        <v>0</v>
      </c>
    </row>
    <row r="672" spans="1:18" hidden="1" outlineLevel="2" x14ac:dyDescent="0.25">
      <c r="A672" s="222" t="str">
        <f>'Usages mobilité'!A38</f>
        <v>Usage mobilité n°35</v>
      </c>
      <c r="B672" s="222" t="s">
        <v>41</v>
      </c>
      <c r="C672" s="222"/>
      <c r="D672" s="223">
        <f>IF(B$525&lt;&gt;"",IF(B$525='Usages mobilité'!BF38,'Usages mobilité'!BD38,0),0)</f>
        <v>0</v>
      </c>
      <c r="E672" s="223">
        <f t="shared" si="56"/>
        <v>0</v>
      </c>
      <c r="F672" s="223">
        <f t="shared" si="56"/>
        <v>0</v>
      </c>
      <c r="G672" s="223">
        <f t="shared" si="56"/>
        <v>0</v>
      </c>
      <c r="H672" s="223">
        <f t="shared" si="56"/>
        <v>0</v>
      </c>
      <c r="I672" s="223">
        <f t="shared" si="56"/>
        <v>0</v>
      </c>
      <c r="J672" s="223">
        <f t="shared" si="56"/>
        <v>0</v>
      </c>
      <c r="K672" s="223">
        <f t="shared" si="56"/>
        <v>0</v>
      </c>
      <c r="L672" s="223">
        <f t="shared" si="56"/>
        <v>0</v>
      </c>
      <c r="M672" s="223">
        <f t="shared" si="56"/>
        <v>0</v>
      </c>
      <c r="N672" s="223">
        <f t="shared" si="56"/>
        <v>0</v>
      </c>
      <c r="O672" s="223">
        <f t="shared" si="56"/>
        <v>0</v>
      </c>
      <c r="P672" s="223">
        <f t="shared" si="56"/>
        <v>0</v>
      </c>
      <c r="Q672" s="223">
        <f t="shared" si="56"/>
        <v>0</v>
      </c>
      <c r="R672" s="223">
        <f t="shared" si="56"/>
        <v>0</v>
      </c>
    </row>
    <row r="673" spans="1:18" hidden="1" outlineLevel="2" x14ac:dyDescent="0.25">
      <c r="A673" s="222" t="str">
        <f>'Usages mobilité'!A39</f>
        <v>Usage mobilité n°36</v>
      </c>
      <c r="B673" s="222" t="s">
        <v>41</v>
      </c>
      <c r="C673" s="222"/>
      <c r="D673" s="223">
        <f>IF(B$525&lt;&gt;"",IF(B$525='Usages mobilité'!BF39,'Usages mobilité'!BD39,0),0)</f>
        <v>0</v>
      </c>
      <c r="E673" s="223">
        <f t="shared" si="56"/>
        <v>0</v>
      </c>
      <c r="F673" s="223">
        <f t="shared" si="56"/>
        <v>0</v>
      </c>
      <c r="G673" s="223">
        <f t="shared" si="56"/>
        <v>0</v>
      </c>
      <c r="H673" s="223">
        <f t="shared" si="56"/>
        <v>0</v>
      </c>
      <c r="I673" s="223">
        <f t="shared" si="56"/>
        <v>0</v>
      </c>
      <c r="J673" s="223">
        <f t="shared" si="56"/>
        <v>0</v>
      </c>
      <c r="K673" s="223">
        <f t="shared" si="56"/>
        <v>0</v>
      </c>
      <c r="L673" s="223">
        <f t="shared" si="56"/>
        <v>0</v>
      </c>
      <c r="M673" s="223">
        <f t="shared" si="56"/>
        <v>0</v>
      </c>
      <c r="N673" s="223">
        <f t="shared" si="56"/>
        <v>0</v>
      </c>
      <c r="O673" s="223">
        <f t="shared" si="56"/>
        <v>0</v>
      </c>
      <c r="P673" s="223">
        <f t="shared" si="56"/>
        <v>0</v>
      </c>
      <c r="Q673" s="223">
        <f t="shared" si="56"/>
        <v>0</v>
      </c>
      <c r="R673" s="223">
        <f t="shared" si="56"/>
        <v>0</v>
      </c>
    </row>
    <row r="674" spans="1:18" hidden="1" outlineLevel="2" x14ac:dyDescent="0.25">
      <c r="A674" s="222" t="str">
        <f>'Usages mobilité'!A40</f>
        <v>Usage mobilité n°37</v>
      </c>
      <c r="B674" s="222" t="s">
        <v>41</v>
      </c>
      <c r="C674" s="222"/>
      <c r="D674" s="223">
        <f>IF(B$525&lt;&gt;"",IF(B$525='Usages mobilité'!BF40,'Usages mobilité'!BD40,0),0)</f>
        <v>0</v>
      </c>
      <c r="E674" s="223">
        <f t="shared" si="56"/>
        <v>0</v>
      </c>
      <c r="F674" s="223">
        <f t="shared" si="56"/>
        <v>0</v>
      </c>
      <c r="G674" s="223">
        <f t="shared" si="56"/>
        <v>0</v>
      </c>
      <c r="H674" s="223">
        <f t="shared" si="56"/>
        <v>0</v>
      </c>
      <c r="I674" s="223">
        <f t="shared" si="56"/>
        <v>0</v>
      </c>
      <c r="J674" s="223">
        <f t="shared" si="56"/>
        <v>0</v>
      </c>
      <c r="K674" s="223">
        <f t="shared" si="56"/>
        <v>0</v>
      </c>
      <c r="L674" s="223">
        <f t="shared" si="56"/>
        <v>0</v>
      </c>
      <c r="M674" s="223">
        <f t="shared" si="56"/>
        <v>0</v>
      </c>
      <c r="N674" s="223">
        <f t="shared" si="56"/>
        <v>0</v>
      </c>
      <c r="O674" s="223">
        <f t="shared" si="56"/>
        <v>0</v>
      </c>
      <c r="P674" s="223">
        <f t="shared" si="56"/>
        <v>0</v>
      </c>
      <c r="Q674" s="223">
        <f t="shared" si="56"/>
        <v>0</v>
      </c>
      <c r="R674" s="223">
        <f t="shared" si="56"/>
        <v>0</v>
      </c>
    </row>
    <row r="675" spans="1:18" hidden="1" outlineLevel="2" x14ac:dyDescent="0.25">
      <c r="A675" s="222" t="str">
        <f>'Usages mobilité'!A41</f>
        <v>Usage mobilité n°38</v>
      </c>
      <c r="B675" s="222" t="s">
        <v>41</v>
      </c>
      <c r="C675" s="222"/>
      <c r="D675" s="223">
        <f>IF(B$525&lt;&gt;"",IF(B$525='Usages mobilité'!BF41,'Usages mobilité'!BD41,0),0)</f>
        <v>0</v>
      </c>
      <c r="E675" s="223">
        <f t="shared" si="56"/>
        <v>0</v>
      </c>
      <c r="F675" s="223">
        <f t="shared" si="56"/>
        <v>0</v>
      </c>
      <c r="G675" s="223">
        <f t="shared" si="56"/>
        <v>0</v>
      </c>
      <c r="H675" s="223">
        <f t="shared" si="56"/>
        <v>0</v>
      </c>
      <c r="I675" s="223">
        <f t="shared" si="56"/>
        <v>0</v>
      </c>
      <c r="J675" s="223">
        <f t="shared" si="56"/>
        <v>0</v>
      </c>
      <c r="K675" s="223">
        <f t="shared" si="56"/>
        <v>0</v>
      </c>
      <c r="L675" s="223">
        <f t="shared" si="56"/>
        <v>0</v>
      </c>
      <c r="M675" s="223">
        <f t="shared" si="56"/>
        <v>0</v>
      </c>
      <c r="N675" s="223">
        <f t="shared" si="56"/>
        <v>0</v>
      </c>
      <c r="O675" s="223">
        <f t="shared" si="56"/>
        <v>0</v>
      </c>
      <c r="P675" s="223">
        <f t="shared" si="56"/>
        <v>0</v>
      </c>
      <c r="Q675" s="223">
        <f t="shared" si="56"/>
        <v>0</v>
      </c>
      <c r="R675" s="223">
        <f t="shared" si="56"/>
        <v>0</v>
      </c>
    </row>
    <row r="676" spans="1:18" hidden="1" outlineLevel="2" x14ac:dyDescent="0.25">
      <c r="A676" s="222" t="str">
        <f>'Usages mobilité'!A42</f>
        <v>Usage mobilité n°39</v>
      </c>
      <c r="B676" s="222" t="s">
        <v>41</v>
      </c>
      <c r="C676" s="222"/>
      <c r="D676" s="223">
        <f>IF(B$525&lt;&gt;"",IF(B$525='Usages mobilité'!BF42,'Usages mobilité'!BD42,0),0)</f>
        <v>0</v>
      </c>
      <c r="E676" s="223">
        <f t="shared" si="56"/>
        <v>0</v>
      </c>
      <c r="F676" s="223">
        <f t="shared" si="56"/>
        <v>0</v>
      </c>
      <c r="G676" s="223">
        <f t="shared" si="56"/>
        <v>0</v>
      </c>
      <c r="H676" s="223">
        <f t="shared" si="56"/>
        <v>0</v>
      </c>
      <c r="I676" s="223">
        <f t="shared" si="56"/>
        <v>0</v>
      </c>
      <c r="J676" s="223">
        <f t="shared" si="56"/>
        <v>0</v>
      </c>
      <c r="K676" s="223">
        <f t="shared" si="56"/>
        <v>0</v>
      </c>
      <c r="L676" s="223">
        <f t="shared" si="56"/>
        <v>0</v>
      </c>
      <c r="M676" s="223">
        <f t="shared" si="56"/>
        <v>0</v>
      </c>
      <c r="N676" s="223">
        <f t="shared" si="56"/>
        <v>0</v>
      </c>
      <c r="O676" s="223">
        <f t="shared" si="56"/>
        <v>0</v>
      </c>
      <c r="P676" s="223">
        <f t="shared" si="56"/>
        <v>0</v>
      </c>
      <c r="Q676" s="223">
        <f t="shared" si="56"/>
        <v>0</v>
      </c>
      <c r="R676" s="223">
        <f t="shared" si="56"/>
        <v>0</v>
      </c>
    </row>
    <row r="677" spans="1:18" hidden="1" outlineLevel="2" x14ac:dyDescent="0.25">
      <c r="A677" s="222" t="str">
        <f>'Usages mobilité'!A43</f>
        <v>Usage mobilité n°40</v>
      </c>
      <c r="B677" s="222" t="s">
        <v>41</v>
      </c>
      <c r="C677" s="222"/>
      <c r="D677" s="223">
        <f>IF(B$525&lt;&gt;"",IF(B$525='Usages mobilité'!BF43,'Usages mobilité'!BD43,0),0)</f>
        <v>0</v>
      </c>
      <c r="E677" s="223">
        <f t="shared" si="56"/>
        <v>0</v>
      </c>
      <c r="F677" s="223">
        <f t="shared" si="56"/>
        <v>0</v>
      </c>
      <c r="G677" s="223">
        <f t="shared" si="56"/>
        <v>0</v>
      </c>
      <c r="H677" s="223">
        <f t="shared" si="56"/>
        <v>0</v>
      </c>
      <c r="I677" s="223">
        <f t="shared" si="56"/>
        <v>0</v>
      </c>
      <c r="J677" s="223">
        <f t="shared" si="56"/>
        <v>0</v>
      </c>
      <c r="K677" s="223">
        <f t="shared" si="56"/>
        <v>0</v>
      </c>
      <c r="L677" s="223">
        <f t="shared" si="56"/>
        <v>0</v>
      </c>
      <c r="M677" s="223">
        <f t="shared" si="56"/>
        <v>0</v>
      </c>
      <c r="N677" s="223">
        <f t="shared" si="56"/>
        <v>0</v>
      </c>
      <c r="O677" s="223">
        <f t="shared" si="56"/>
        <v>0</v>
      </c>
      <c r="P677" s="223">
        <f t="shared" si="56"/>
        <v>0</v>
      </c>
      <c r="Q677" s="223">
        <f t="shared" si="56"/>
        <v>0</v>
      </c>
      <c r="R677" s="223">
        <f t="shared" si="56"/>
        <v>0</v>
      </c>
    </row>
    <row r="678" spans="1:18" hidden="1" outlineLevel="2" x14ac:dyDescent="0.25">
      <c r="A678" s="222" t="str">
        <f>'Usages mobilité'!A44</f>
        <v>Usage mobilité n°41</v>
      </c>
      <c r="B678" s="222" t="s">
        <v>41</v>
      </c>
      <c r="C678" s="222"/>
      <c r="D678" s="223">
        <f>IF(B$525&lt;&gt;"",IF(B$525='Usages mobilité'!BF44,'Usages mobilité'!BD44,0),0)</f>
        <v>0</v>
      </c>
      <c r="E678" s="223">
        <f t="shared" ref="E678:R687" si="57">$D678</f>
        <v>0</v>
      </c>
      <c r="F678" s="223">
        <f t="shared" si="57"/>
        <v>0</v>
      </c>
      <c r="G678" s="223">
        <f t="shared" si="57"/>
        <v>0</v>
      </c>
      <c r="H678" s="223">
        <f t="shared" si="57"/>
        <v>0</v>
      </c>
      <c r="I678" s="223">
        <f t="shared" si="57"/>
        <v>0</v>
      </c>
      <c r="J678" s="223">
        <f t="shared" si="57"/>
        <v>0</v>
      </c>
      <c r="K678" s="223">
        <f t="shared" si="57"/>
        <v>0</v>
      </c>
      <c r="L678" s="223">
        <f t="shared" si="57"/>
        <v>0</v>
      </c>
      <c r="M678" s="223">
        <f t="shared" si="57"/>
        <v>0</v>
      </c>
      <c r="N678" s="223">
        <f t="shared" si="57"/>
        <v>0</v>
      </c>
      <c r="O678" s="223">
        <f t="shared" si="57"/>
        <v>0</v>
      </c>
      <c r="P678" s="223">
        <f t="shared" si="57"/>
        <v>0</v>
      </c>
      <c r="Q678" s="223">
        <f t="shared" si="57"/>
        <v>0</v>
      </c>
      <c r="R678" s="223">
        <f t="shared" si="57"/>
        <v>0</v>
      </c>
    </row>
    <row r="679" spans="1:18" hidden="1" outlineLevel="2" x14ac:dyDescent="0.25">
      <c r="A679" s="222" t="str">
        <f>'Usages mobilité'!A45</f>
        <v>Usage mobilité n°42</v>
      </c>
      <c r="B679" s="222" t="s">
        <v>41</v>
      </c>
      <c r="C679" s="222"/>
      <c r="D679" s="223">
        <f>IF(B$525&lt;&gt;"",IF(B$525='Usages mobilité'!BF45,'Usages mobilité'!BD45,0),0)</f>
        <v>0</v>
      </c>
      <c r="E679" s="223">
        <f t="shared" si="57"/>
        <v>0</v>
      </c>
      <c r="F679" s="223">
        <f t="shared" si="57"/>
        <v>0</v>
      </c>
      <c r="G679" s="223">
        <f t="shared" si="57"/>
        <v>0</v>
      </c>
      <c r="H679" s="223">
        <f t="shared" si="57"/>
        <v>0</v>
      </c>
      <c r="I679" s="223">
        <f t="shared" si="57"/>
        <v>0</v>
      </c>
      <c r="J679" s="223">
        <f t="shared" si="57"/>
        <v>0</v>
      </c>
      <c r="K679" s="223">
        <f t="shared" si="57"/>
        <v>0</v>
      </c>
      <c r="L679" s="223">
        <f t="shared" si="57"/>
        <v>0</v>
      </c>
      <c r="M679" s="223">
        <f t="shared" si="57"/>
        <v>0</v>
      </c>
      <c r="N679" s="223">
        <f t="shared" si="57"/>
        <v>0</v>
      </c>
      <c r="O679" s="223">
        <f t="shared" si="57"/>
        <v>0</v>
      </c>
      <c r="P679" s="223">
        <f t="shared" si="57"/>
        <v>0</v>
      </c>
      <c r="Q679" s="223">
        <f t="shared" si="57"/>
        <v>0</v>
      </c>
      <c r="R679" s="223">
        <f t="shared" si="57"/>
        <v>0</v>
      </c>
    </row>
    <row r="680" spans="1:18" hidden="1" outlineLevel="2" x14ac:dyDescent="0.25">
      <c r="A680" s="222" t="str">
        <f>'Usages mobilité'!A46</f>
        <v>Usage mobilité n°43</v>
      </c>
      <c r="B680" s="222" t="s">
        <v>41</v>
      </c>
      <c r="C680" s="222"/>
      <c r="D680" s="223">
        <f>IF(B$525&lt;&gt;"",IF(B$525='Usages mobilité'!BF46,'Usages mobilité'!BD46,0),0)</f>
        <v>0</v>
      </c>
      <c r="E680" s="223">
        <f t="shared" si="57"/>
        <v>0</v>
      </c>
      <c r="F680" s="223">
        <f t="shared" si="57"/>
        <v>0</v>
      </c>
      <c r="G680" s="223">
        <f t="shared" si="57"/>
        <v>0</v>
      </c>
      <c r="H680" s="223">
        <f t="shared" si="57"/>
        <v>0</v>
      </c>
      <c r="I680" s="223">
        <f t="shared" si="57"/>
        <v>0</v>
      </c>
      <c r="J680" s="223">
        <f t="shared" si="57"/>
        <v>0</v>
      </c>
      <c r="K680" s="223">
        <f t="shared" si="57"/>
        <v>0</v>
      </c>
      <c r="L680" s="223">
        <f t="shared" si="57"/>
        <v>0</v>
      </c>
      <c r="M680" s="223">
        <f t="shared" si="57"/>
        <v>0</v>
      </c>
      <c r="N680" s="223">
        <f t="shared" si="57"/>
        <v>0</v>
      </c>
      <c r="O680" s="223">
        <f t="shared" si="57"/>
        <v>0</v>
      </c>
      <c r="P680" s="223">
        <f t="shared" si="57"/>
        <v>0</v>
      </c>
      <c r="Q680" s="223">
        <f t="shared" si="57"/>
        <v>0</v>
      </c>
      <c r="R680" s="223">
        <f t="shared" si="57"/>
        <v>0</v>
      </c>
    </row>
    <row r="681" spans="1:18" hidden="1" outlineLevel="2" x14ac:dyDescent="0.25">
      <c r="A681" s="222" t="str">
        <f>'Usages mobilité'!A47</f>
        <v>Usage mobilité n°44</v>
      </c>
      <c r="B681" s="222" t="s">
        <v>41</v>
      </c>
      <c r="C681" s="222"/>
      <c r="D681" s="223">
        <f>IF(B$525&lt;&gt;"",IF(B$525='Usages mobilité'!BF47,'Usages mobilité'!BD47,0),0)</f>
        <v>0</v>
      </c>
      <c r="E681" s="223">
        <f t="shared" si="57"/>
        <v>0</v>
      </c>
      <c r="F681" s="223">
        <f t="shared" si="57"/>
        <v>0</v>
      </c>
      <c r="G681" s="223">
        <f t="shared" si="57"/>
        <v>0</v>
      </c>
      <c r="H681" s="223">
        <f t="shared" si="57"/>
        <v>0</v>
      </c>
      <c r="I681" s="223">
        <f t="shared" si="57"/>
        <v>0</v>
      </c>
      <c r="J681" s="223">
        <f t="shared" si="57"/>
        <v>0</v>
      </c>
      <c r="K681" s="223">
        <f t="shared" si="57"/>
        <v>0</v>
      </c>
      <c r="L681" s="223">
        <f t="shared" si="57"/>
        <v>0</v>
      </c>
      <c r="M681" s="223">
        <f t="shared" si="57"/>
        <v>0</v>
      </c>
      <c r="N681" s="223">
        <f t="shared" si="57"/>
        <v>0</v>
      </c>
      <c r="O681" s="223">
        <f t="shared" si="57"/>
        <v>0</v>
      </c>
      <c r="P681" s="223">
        <f t="shared" si="57"/>
        <v>0</v>
      </c>
      <c r="Q681" s="223">
        <f t="shared" si="57"/>
        <v>0</v>
      </c>
      <c r="R681" s="223">
        <f t="shared" si="57"/>
        <v>0</v>
      </c>
    </row>
    <row r="682" spans="1:18" hidden="1" outlineLevel="2" x14ac:dyDescent="0.25">
      <c r="A682" s="222" t="str">
        <f>'Usages mobilité'!A48</f>
        <v>Usage mobilité n°45</v>
      </c>
      <c r="B682" s="222" t="s">
        <v>41</v>
      </c>
      <c r="C682" s="222"/>
      <c r="D682" s="223">
        <f>IF(B$525&lt;&gt;"",IF(B$525='Usages mobilité'!BF48,'Usages mobilité'!BD48,0),0)</f>
        <v>0</v>
      </c>
      <c r="E682" s="223">
        <f t="shared" si="57"/>
        <v>0</v>
      </c>
      <c r="F682" s="223">
        <f t="shared" si="57"/>
        <v>0</v>
      </c>
      <c r="G682" s="223">
        <f t="shared" si="57"/>
        <v>0</v>
      </c>
      <c r="H682" s="223">
        <f t="shared" si="57"/>
        <v>0</v>
      </c>
      <c r="I682" s="223">
        <f t="shared" si="57"/>
        <v>0</v>
      </c>
      <c r="J682" s="223">
        <f t="shared" si="57"/>
        <v>0</v>
      </c>
      <c r="K682" s="223">
        <f t="shared" si="57"/>
        <v>0</v>
      </c>
      <c r="L682" s="223">
        <f t="shared" si="57"/>
        <v>0</v>
      </c>
      <c r="M682" s="223">
        <f t="shared" si="57"/>
        <v>0</v>
      </c>
      <c r="N682" s="223">
        <f t="shared" si="57"/>
        <v>0</v>
      </c>
      <c r="O682" s="223">
        <f t="shared" si="57"/>
        <v>0</v>
      </c>
      <c r="P682" s="223">
        <f t="shared" si="57"/>
        <v>0</v>
      </c>
      <c r="Q682" s="223">
        <f t="shared" si="57"/>
        <v>0</v>
      </c>
      <c r="R682" s="223">
        <f t="shared" si="57"/>
        <v>0</v>
      </c>
    </row>
    <row r="683" spans="1:18" hidden="1" outlineLevel="2" x14ac:dyDescent="0.25">
      <c r="A683" s="222" t="str">
        <f>'Usages mobilité'!A49</f>
        <v>Usage mobilité n°46</v>
      </c>
      <c r="B683" s="222" t="s">
        <v>41</v>
      </c>
      <c r="C683" s="222"/>
      <c r="D683" s="223">
        <f>IF(B$525&lt;&gt;"",IF(B$525='Usages mobilité'!BF49,'Usages mobilité'!BD49,0),0)</f>
        <v>0</v>
      </c>
      <c r="E683" s="223">
        <f t="shared" si="57"/>
        <v>0</v>
      </c>
      <c r="F683" s="223">
        <f t="shared" si="57"/>
        <v>0</v>
      </c>
      <c r="G683" s="223">
        <f t="shared" si="57"/>
        <v>0</v>
      </c>
      <c r="H683" s="223">
        <f t="shared" si="57"/>
        <v>0</v>
      </c>
      <c r="I683" s="223">
        <f t="shared" si="57"/>
        <v>0</v>
      </c>
      <c r="J683" s="223">
        <f t="shared" si="57"/>
        <v>0</v>
      </c>
      <c r="K683" s="223">
        <f t="shared" si="57"/>
        <v>0</v>
      </c>
      <c r="L683" s="223">
        <f t="shared" si="57"/>
        <v>0</v>
      </c>
      <c r="M683" s="223">
        <f t="shared" si="57"/>
        <v>0</v>
      </c>
      <c r="N683" s="223">
        <f t="shared" si="57"/>
        <v>0</v>
      </c>
      <c r="O683" s="223">
        <f t="shared" si="57"/>
        <v>0</v>
      </c>
      <c r="P683" s="223">
        <f t="shared" si="57"/>
        <v>0</v>
      </c>
      <c r="Q683" s="223">
        <f t="shared" si="57"/>
        <v>0</v>
      </c>
      <c r="R683" s="223">
        <f t="shared" si="57"/>
        <v>0</v>
      </c>
    </row>
    <row r="684" spans="1:18" hidden="1" outlineLevel="2" x14ac:dyDescent="0.25">
      <c r="A684" s="222" t="str">
        <f>'Usages mobilité'!A50</f>
        <v>Usage mobilité n°47</v>
      </c>
      <c r="B684" s="222" t="s">
        <v>41</v>
      </c>
      <c r="C684" s="222"/>
      <c r="D684" s="223">
        <f>IF(B$525&lt;&gt;"",IF(B$525='Usages mobilité'!BF50,'Usages mobilité'!BD50,0),0)</f>
        <v>0</v>
      </c>
      <c r="E684" s="223">
        <f t="shared" si="57"/>
        <v>0</v>
      </c>
      <c r="F684" s="223">
        <f t="shared" si="57"/>
        <v>0</v>
      </c>
      <c r="G684" s="223">
        <f t="shared" si="57"/>
        <v>0</v>
      </c>
      <c r="H684" s="223">
        <f t="shared" si="57"/>
        <v>0</v>
      </c>
      <c r="I684" s="223">
        <f t="shared" si="57"/>
        <v>0</v>
      </c>
      <c r="J684" s="223">
        <f t="shared" si="57"/>
        <v>0</v>
      </c>
      <c r="K684" s="223">
        <f t="shared" si="57"/>
        <v>0</v>
      </c>
      <c r="L684" s="223">
        <f t="shared" si="57"/>
        <v>0</v>
      </c>
      <c r="M684" s="223">
        <f t="shared" si="57"/>
        <v>0</v>
      </c>
      <c r="N684" s="223">
        <f t="shared" si="57"/>
        <v>0</v>
      </c>
      <c r="O684" s="223">
        <f t="shared" si="57"/>
        <v>0</v>
      </c>
      <c r="P684" s="223">
        <f t="shared" si="57"/>
        <v>0</v>
      </c>
      <c r="Q684" s="223">
        <f t="shared" si="57"/>
        <v>0</v>
      </c>
      <c r="R684" s="223">
        <f t="shared" si="57"/>
        <v>0</v>
      </c>
    </row>
    <row r="685" spans="1:18" hidden="1" outlineLevel="2" x14ac:dyDescent="0.25">
      <c r="A685" s="222" t="str">
        <f>'Usages mobilité'!A51</f>
        <v>Usage mobilité n°48</v>
      </c>
      <c r="B685" s="222" t="s">
        <v>41</v>
      </c>
      <c r="C685" s="222"/>
      <c r="D685" s="223">
        <f>IF(B$525&lt;&gt;"",IF(B$525='Usages mobilité'!BF51,'Usages mobilité'!BD51,0),0)</f>
        <v>0</v>
      </c>
      <c r="E685" s="223">
        <f t="shared" si="57"/>
        <v>0</v>
      </c>
      <c r="F685" s="223">
        <f t="shared" si="57"/>
        <v>0</v>
      </c>
      <c r="G685" s="223">
        <f t="shared" si="57"/>
        <v>0</v>
      </c>
      <c r="H685" s="223">
        <f t="shared" si="57"/>
        <v>0</v>
      </c>
      <c r="I685" s="223">
        <f t="shared" si="57"/>
        <v>0</v>
      </c>
      <c r="J685" s="223">
        <f t="shared" si="57"/>
        <v>0</v>
      </c>
      <c r="K685" s="223">
        <f t="shared" si="57"/>
        <v>0</v>
      </c>
      <c r="L685" s="223">
        <f t="shared" si="57"/>
        <v>0</v>
      </c>
      <c r="M685" s="223">
        <f t="shared" si="57"/>
        <v>0</v>
      </c>
      <c r="N685" s="223">
        <f t="shared" si="57"/>
        <v>0</v>
      </c>
      <c r="O685" s="223">
        <f t="shared" si="57"/>
        <v>0</v>
      </c>
      <c r="P685" s="223">
        <f t="shared" si="57"/>
        <v>0</v>
      </c>
      <c r="Q685" s="223">
        <f t="shared" si="57"/>
        <v>0</v>
      </c>
      <c r="R685" s="223">
        <f t="shared" si="57"/>
        <v>0</v>
      </c>
    </row>
    <row r="686" spans="1:18" hidden="1" outlineLevel="2" x14ac:dyDescent="0.25">
      <c r="A686" s="222" t="str">
        <f>'Usages mobilité'!A52</f>
        <v>Usage mobilité n°49</v>
      </c>
      <c r="B686" s="222" t="s">
        <v>41</v>
      </c>
      <c r="C686" s="222"/>
      <c r="D686" s="223">
        <f>IF(B$525&lt;&gt;"",IF(B$525='Usages mobilité'!BF52,'Usages mobilité'!BD52,0),0)</f>
        <v>0</v>
      </c>
      <c r="E686" s="223">
        <f t="shared" si="57"/>
        <v>0</v>
      </c>
      <c r="F686" s="223">
        <f t="shared" si="57"/>
        <v>0</v>
      </c>
      <c r="G686" s="223">
        <f t="shared" si="57"/>
        <v>0</v>
      </c>
      <c r="H686" s="223">
        <f t="shared" si="57"/>
        <v>0</v>
      </c>
      <c r="I686" s="223">
        <f t="shared" si="57"/>
        <v>0</v>
      </c>
      <c r="J686" s="223">
        <f t="shared" si="57"/>
        <v>0</v>
      </c>
      <c r="K686" s="223">
        <f t="shared" si="57"/>
        <v>0</v>
      </c>
      <c r="L686" s="223">
        <f t="shared" si="57"/>
        <v>0</v>
      </c>
      <c r="M686" s="223">
        <f t="shared" si="57"/>
        <v>0</v>
      </c>
      <c r="N686" s="223">
        <f t="shared" si="57"/>
        <v>0</v>
      </c>
      <c r="O686" s="223">
        <f t="shared" si="57"/>
        <v>0</v>
      </c>
      <c r="P686" s="223">
        <f t="shared" si="57"/>
        <v>0</v>
      </c>
      <c r="Q686" s="223">
        <f t="shared" si="57"/>
        <v>0</v>
      </c>
      <c r="R686" s="223">
        <f t="shared" si="57"/>
        <v>0</v>
      </c>
    </row>
    <row r="687" spans="1:18" hidden="1" outlineLevel="2" x14ac:dyDescent="0.25">
      <c r="A687" s="222" t="str">
        <f>'Usages mobilité'!A53</f>
        <v>Usage mobilité n°50</v>
      </c>
      <c r="B687" s="222" t="s">
        <v>41</v>
      </c>
      <c r="C687" s="222"/>
      <c r="D687" s="223">
        <f>IF(B$525&lt;&gt;"",IF(B$525='Usages mobilité'!BF53,'Usages mobilité'!BD53,0),0)</f>
        <v>0</v>
      </c>
      <c r="E687" s="223">
        <f t="shared" si="57"/>
        <v>0</v>
      </c>
      <c r="F687" s="223">
        <f t="shared" si="57"/>
        <v>0</v>
      </c>
      <c r="G687" s="223">
        <f t="shared" si="57"/>
        <v>0</v>
      </c>
      <c r="H687" s="223">
        <f t="shared" si="57"/>
        <v>0</v>
      </c>
      <c r="I687" s="223">
        <f t="shared" si="57"/>
        <v>0</v>
      </c>
      <c r="J687" s="223">
        <f t="shared" si="57"/>
        <v>0</v>
      </c>
      <c r="K687" s="223">
        <f t="shared" si="57"/>
        <v>0</v>
      </c>
      <c r="L687" s="223">
        <f t="shared" si="57"/>
        <v>0</v>
      </c>
      <c r="M687" s="223">
        <f t="shared" si="57"/>
        <v>0</v>
      </c>
      <c r="N687" s="223">
        <f t="shared" si="57"/>
        <v>0</v>
      </c>
      <c r="O687" s="223">
        <f t="shared" si="57"/>
        <v>0</v>
      </c>
      <c r="P687" s="223">
        <f t="shared" si="57"/>
        <v>0</v>
      </c>
      <c r="Q687" s="223">
        <f t="shared" si="57"/>
        <v>0</v>
      </c>
      <c r="R687" s="223">
        <f t="shared" si="57"/>
        <v>0</v>
      </c>
    </row>
    <row r="688" spans="1:18" hidden="1" outlineLevel="1" collapsed="1" x14ac:dyDescent="0.25">
      <c r="A688" s="222" t="s">
        <v>650</v>
      </c>
      <c r="B688" s="222"/>
      <c r="C688" s="222"/>
      <c r="D688" s="223">
        <f t="shared" ref="D688:R688" si="58">SUM(D638:D687)</f>
        <v>0</v>
      </c>
      <c r="E688" s="223">
        <f t="shared" si="58"/>
        <v>0</v>
      </c>
      <c r="F688" s="223">
        <f t="shared" si="58"/>
        <v>0</v>
      </c>
      <c r="G688" s="223">
        <f t="shared" si="58"/>
        <v>0</v>
      </c>
      <c r="H688" s="223">
        <f t="shared" si="58"/>
        <v>0</v>
      </c>
      <c r="I688" s="223">
        <f t="shared" si="58"/>
        <v>0</v>
      </c>
      <c r="J688" s="223">
        <f t="shared" si="58"/>
        <v>0</v>
      </c>
      <c r="K688" s="223">
        <f t="shared" si="58"/>
        <v>0</v>
      </c>
      <c r="L688" s="223">
        <f t="shared" si="58"/>
        <v>0</v>
      </c>
      <c r="M688" s="223">
        <f t="shared" si="58"/>
        <v>0</v>
      </c>
      <c r="N688" s="223">
        <f t="shared" si="58"/>
        <v>0</v>
      </c>
      <c r="O688" s="223">
        <f t="shared" si="58"/>
        <v>0</v>
      </c>
      <c r="P688" s="223">
        <f t="shared" si="58"/>
        <v>0</v>
      </c>
      <c r="Q688" s="223">
        <f t="shared" si="58"/>
        <v>0</v>
      </c>
      <c r="R688" s="223">
        <f t="shared" si="58"/>
        <v>0</v>
      </c>
    </row>
    <row r="689" spans="1:18" hidden="1" outlineLevel="2" x14ac:dyDescent="0.25">
      <c r="A689" s="222" t="str">
        <f>'Usages mobilité'!A4</f>
        <v>Usage mobilité n°1</v>
      </c>
      <c r="B689" s="222" t="s">
        <v>645</v>
      </c>
      <c r="C689" s="222"/>
      <c r="D689" s="223">
        <f>D638*'Usages mobilité'!$BG4*(1+'Usages mobilité'!$BH4)^(D$528-$D$528)/1000</f>
        <v>0</v>
      </c>
      <c r="E689" s="223">
        <f>E638*'Usages mobilité'!$BG4*(1+'Usages mobilité'!$BH4)^(E$528-$D$528)/1000</f>
        <v>0</v>
      </c>
      <c r="F689" s="223">
        <f>F638*'Usages mobilité'!$BG4*(1+'Usages mobilité'!$BH4)^(F$528-$D$528)/1000</f>
        <v>0</v>
      </c>
      <c r="G689" s="223">
        <f>G638*'Usages mobilité'!$BG4*(1+'Usages mobilité'!$BH4)^(G$528-$D$528)/1000</f>
        <v>0</v>
      </c>
      <c r="H689" s="223">
        <f>H638*'Usages mobilité'!$BG4*(1+'Usages mobilité'!$BH4)^(H$528-$D$528)/1000</f>
        <v>0</v>
      </c>
      <c r="I689" s="223">
        <f>I638*'Usages mobilité'!$BG4*(1+'Usages mobilité'!$BH4)^(I$528-$D$528)/1000</f>
        <v>0</v>
      </c>
      <c r="J689" s="223">
        <f>J638*'Usages mobilité'!$BG4*(1+'Usages mobilité'!$BH4)^(J$528-$D$528)/1000</f>
        <v>0</v>
      </c>
      <c r="K689" s="223">
        <f>K638*'Usages mobilité'!$BG4*(1+'Usages mobilité'!$BH4)^(K$528-$D$528)/1000</f>
        <v>0</v>
      </c>
      <c r="L689" s="223">
        <f>L638*'Usages mobilité'!$BG4*(1+'Usages mobilité'!$BH4)^(L$528-$D$528)/1000</f>
        <v>0</v>
      </c>
      <c r="M689" s="223">
        <f>M638*'Usages mobilité'!$BG4*(1+'Usages mobilité'!$BH4)^(M$528-$D$528)/1000</f>
        <v>0</v>
      </c>
      <c r="N689" s="223">
        <f>N638*'Usages mobilité'!$BG4*(1+'Usages mobilité'!$BH4)^(N$528-$D$528)/1000</f>
        <v>0</v>
      </c>
      <c r="O689" s="223">
        <f>O638*'Usages mobilité'!$BG4*(1+'Usages mobilité'!$BH4)^(O$528-$D$528)/1000</f>
        <v>0</v>
      </c>
      <c r="P689" s="223">
        <f>P638*'Usages mobilité'!$BG4*(1+'Usages mobilité'!$BH4)^(P$528-$D$528)/1000</f>
        <v>0</v>
      </c>
      <c r="Q689" s="223">
        <f>Q638*'Usages mobilité'!$BG4*(1+'Usages mobilité'!$BH4)^(Q$528-$D$528)/1000</f>
        <v>0</v>
      </c>
      <c r="R689" s="223">
        <f>R638*'Usages mobilité'!$BG4*(1+'Usages mobilité'!$BH4)^(R$528-$D$528)/1000</f>
        <v>0</v>
      </c>
    </row>
    <row r="690" spans="1:18" hidden="1" outlineLevel="2" x14ac:dyDescent="0.25">
      <c r="A690" s="222" t="str">
        <f>'Usages mobilité'!A5</f>
        <v>Usage mobilité n°2</v>
      </c>
      <c r="B690" s="222" t="s">
        <v>645</v>
      </c>
      <c r="C690" s="222"/>
      <c r="D690" s="223">
        <f>D639*'Usages mobilité'!$BG5*(1+'Usages mobilité'!$BH5)^(D$528-$D$528)/1000</f>
        <v>0</v>
      </c>
      <c r="E690" s="223">
        <f>E639*'Usages mobilité'!$BG5*(1+'Usages mobilité'!$BH5)^(E$528-$D$528)/1000</f>
        <v>0</v>
      </c>
      <c r="F690" s="223">
        <f>F639*'Usages mobilité'!$BG5*(1+'Usages mobilité'!$BH5)^(F$528-$D$528)/1000</f>
        <v>0</v>
      </c>
      <c r="G690" s="223">
        <f>G639*'Usages mobilité'!$BG5*(1+'Usages mobilité'!$BH5)^(G$528-$D$528)/1000</f>
        <v>0</v>
      </c>
      <c r="H690" s="223">
        <f>H639*'Usages mobilité'!$BG5*(1+'Usages mobilité'!$BH5)^(H$528-$D$528)/1000</f>
        <v>0</v>
      </c>
      <c r="I690" s="223">
        <f>I639*'Usages mobilité'!$BG5*(1+'Usages mobilité'!$BH5)^(I$528-$D$528)/1000</f>
        <v>0</v>
      </c>
      <c r="J690" s="223">
        <f>J639*'Usages mobilité'!$BG5*(1+'Usages mobilité'!$BH5)^(J$528-$D$528)/1000</f>
        <v>0</v>
      </c>
      <c r="K690" s="223">
        <f>K639*'Usages mobilité'!$BG5*(1+'Usages mobilité'!$BH5)^(K$528-$D$528)/1000</f>
        <v>0</v>
      </c>
      <c r="L690" s="223">
        <f>L639*'Usages mobilité'!$BG5*(1+'Usages mobilité'!$BH5)^(L$528-$D$528)/1000</f>
        <v>0</v>
      </c>
      <c r="M690" s="223">
        <f>M639*'Usages mobilité'!$BG5*(1+'Usages mobilité'!$BH5)^(M$528-$D$528)/1000</f>
        <v>0</v>
      </c>
      <c r="N690" s="223">
        <f>N639*'Usages mobilité'!$BG5*(1+'Usages mobilité'!$BH5)^(N$528-$D$528)/1000</f>
        <v>0</v>
      </c>
      <c r="O690" s="223">
        <f>O639*'Usages mobilité'!$BG5*(1+'Usages mobilité'!$BH5)^(O$528-$D$528)/1000</f>
        <v>0</v>
      </c>
      <c r="P690" s="223">
        <f>P639*'Usages mobilité'!$BG5*(1+'Usages mobilité'!$BH5)^(P$528-$D$528)/1000</f>
        <v>0</v>
      </c>
      <c r="Q690" s="223">
        <f>Q639*'Usages mobilité'!$BG5*(1+'Usages mobilité'!$BH5)^(Q$528-$D$528)/1000</f>
        <v>0</v>
      </c>
      <c r="R690" s="223">
        <f>R639*'Usages mobilité'!$BG5*(1+'Usages mobilité'!$BH5)^(R$528-$D$528)/1000</f>
        <v>0</v>
      </c>
    </row>
    <row r="691" spans="1:18" hidden="1" outlineLevel="2" x14ac:dyDescent="0.25">
      <c r="A691" s="222" t="str">
        <f>'Usages mobilité'!A6</f>
        <v>Usage mobilité n°3</v>
      </c>
      <c r="B691" s="222" t="s">
        <v>645</v>
      </c>
      <c r="C691" s="222"/>
      <c r="D691" s="223">
        <f>D640*'Usages mobilité'!$BG6*(1+'Usages mobilité'!$BH6)^(D$528-$D$528)/1000</f>
        <v>0</v>
      </c>
      <c r="E691" s="223">
        <f>E640*'Usages mobilité'!$BG6*(1+'Usages mobilité'!$BH6)^(E$528-$D$528)/1000</f>
        <v>0</v>
      </c>
      <c r="F691" s="223">
        <f>F640*'Usages mobilité'!$BG6*(1+'Usages mobilité'!$BH6)^(F$528-$D$528)/1000</f>
        <v>0</v>
      </c>
      <c r="G691" s="223">
        <f>G640*'Usages mobilité'!$BG6*(1+'Usages mobilité'!$BH6)^(G$528-$D$528)/1000</f>
        <v>0</v>
      </c>
      <c r="H691" s="223">
        <f>H640*'Usages mobilité'!$BG6*(1+'Usages mobilité'!$BH6)^(H$528-$D$528)/1000</f>
        <v>0</v>
      </c>
      <c r="I691" s="223">
        <f>I640*'Usages mobilité'!$BG6*(1+'Usages mobilité'!$BH6)^(I$528-$D$528)/1000</f>
        <v>0</v>
      </c>
      <c r="J691" s="223">
        <f>J640*'Usages mobilité'!$BG6*(1+'Usages mobilité'!$BH6)^(J$528-$D$528)/1000</f>
        <v>0</v>
      </c>
      <c r="K691" s="223">
        <f>K640*'Usages mobilité'!$BG6*(1+'Usages mobilité'!$BH6)^(K$528-$D$528)/1000</f>
        <v>0</v>
      </c>
      <c r="L691" s="223">
        <f>L640*'Usages mobilité'!$BG6*(1+'Usages mobilité'!$BH6)^(L$528-$D$528)/1000</f>
        <v>0</v>
      </c>
      <c r="M691" s="223">
        <f>M640*'Usages mobilité'!$BG6*(1+'Usages mobilité'!$BH6)^(M$528-$D$528)/1000</f>
        <v>0</v>
      </c>
      <c r="N691" s="223">
        <f>N640*'Usages mobilité'!$BG6*(1+'Usages mobilité'!$BH6)^(N$528-$D$528)/1000</f>
        <v>0</v>
      </c>
      <c r="O691" s="223">
        <f>O640*'Usages mobilité'!$BG6*(1+'Usages mobilité'!$BH6)^(O$528-$D$528)/1000</f>
        <v>0</v>
      </c>
      <c r="P691" s="223">
        <f>P640*'Usages mobilité'!$BG6*(1+'Usages mobilité'!$BH6)^(P$528-$D$528)/1000</f>
        <v>0</v>
      </c>
      <c r="Q691" s="223">
        <f>Q640*'Usages mobilité'!$BG6*(1+'Usages mobilité'!$BH6)^(Q$528-$D$528)/1000</f>
        <v>0</v>
      </c>
      <c r="R691" s="223">
        <f>R640*'Usages mobilité'!$BG6*(1+'Usages mobilité'!$BH6)^(R$528-$D$528)/1000</f>
        <v>0</v>
      </c>
    </row>
    <row r="692" spans="1:18" hidden="1" outlineLevel="2" x14ac:dyDescent="0.25">
      <c r="A692" s="222" t="str">
        <f>'Usages mobilité'!A7</f>
        <v>Usage mobilité n°4</v>
      </c>
      <c r="B692" s="222" t="s">
        <v>645</v>
      </c>
      <c r="C692" s="222"/>
      <c r="D692" s="223">
        <f>D641*'Usages mobilité'!$BG7*(1+'Usages mobilité'!$BH7)^(D$528-$D$528)/1000</f>
        <v>0</v>
      </c>
      <c r="E692" s="223">
        <f>E641*'Usages mobilité'!$BG7*(1+'Usages mobilité'!$BH7)^(E$528-$D$528)/1000</f>
        <v>0</v>
      </c>
      <c r="F692" s="223">
        <f>F641*'Usages mobilité'!$BG7*(1+'Usages mobilité'!$BH7)^(F$528-$D$528)/1000</f>
        <v>0</v>
      </c>
      <c r="G692" s="223">
        <f>G641*'Usages mobilité'!$BG7*(1+'Usages mobilité'!$BH7)^(G$528-$D$528)/1000</f>
        <v>0</v>
      </c>
      <c r="H692" s="223">
        <f>H641*'Usages mobilité'!$BG7*(1+'Usages mobilité'!$BH7)^(H$528-$D$528)/1000</f>
        <v>0</v>
      </c>
      <c r="I692" s="223">
        <f>I641*'Usages mobilité'!$BG7*(1+'Usages mobilité'!$BH7)^(I$528-$D$528)/1000</f>
        <v>0</v>
      </c>
      <c r="J692" s="223">
        <f>J641*'Usages mobilité'!$BG7*(1+'Usages mobilité'!$BH7)^(J$528-$D$528)/1000</f>
        <v>0</v>
      </c>
      <c r="K692" s="223">
        <f>K641*'Usages mobilité'!$BG7*(1+'Usages mobilité'!$BH7)^(K$528-$D$528)/1000</f>
        <v>0</v>
      </c>
      <c r="L692" s="223">
        <f>L641*'Usages mobilité'!$BG7*(1+'Usages mobilité'!$BH7)^(L$528-$D$528)/1000</f>
        <v>0</v>
      </c>
      <c r="M692" s="223">
        <f>M641*'Usages mobilité'!$BG7*(1+'Usages mobilité'!$BH7)^(M$528-$D$528)/1000</f>
        <v>0</v>
      </c>
      <c r="N692" s="223">
        <f>N641*'Usages mobilité'!$BG7*(1+'Usages mobilité'!$BH7)^(N$528-$D$528)/1000</f>
        <v>0</v>
      </c>
      <c r="O692" s="223">
        <f>O641*'Usages mobilité'!$BG7*(1+'Usages mobilité'!$BH7)^(O$528-$D$528)/1000</f>
        <v>0</v>
      </c>
      <c r="P692" s="223">
        <f>P641*'Usages mobilité'!$BG7*(1+'Usages mobilité'!$BH7)^(P$528-$D$528)/1000</f>
        <v>0</v>
      </c>
      <c r="Q692" s="223">
        <f>Q641*'Usages mobilité'!$BG7*(1+'Usages mobilité'!$BH7)^(Q$528-$D$528)/1000</f>
        <v>0</v>
      </c>
      <c r="R692" s="223">
        <f>R641*'Usages mobilité'!$BG7*(1+'Usages mobilité'!$BH7)^(R$528-$D$528)/1000</f>
        <v>0</v>
      </c>
    </row>
    <row r="693" spans="1:18" hidden="1" outlineLevel="2" x14ac:dyDescent="0.25">
      <c r="A693" s="222" t="str">
        <f>'Usages mobilité'!A8</f>
        <v>Usage mobilité n°5</v>
      </c>
      <c r="B693" s="222" t="s">
        <v>645</v>
      </c>
      <c r="C693" s="222"/>
      <c r="D693" s="223">
        <f>D642*'Usages mobilité'!$BG8*(1+'Usages mobilité'!$BH8)^(D$528-$D$528)/1000</f>
        <v>0</v>
      </c>
      <c r="E693" s="223">
        <f>E642*'Usages mobilité'!$BG8*(1+'Usages mobilité'!$BH8)^(E$528-$D$528)/1000</f>
        <v>0</v>
      </c>
      <c r="F693" s="223">
        <f>F642*'Usages mobilité'!$BG8*(1+'Usages mobilité'!$BH8)^(F$528-$D$528)/1000</f>
        <v>0</v>
      </c>
      <c r="G693" s="223">
        <f>G642*'Usages mobilité'!$BG8*(1+'Usages mobilité'!$BH8)^(G$528-$D$528)/1000</f>
        <v>0</v>
      </c>
      <c r="H693" s="223">
        <f>H642*'Usages mobilité'!$BG8*(1+'Usages mobilité'!$BH8)^(H$528-$D$528)/1000</f>
        <v>0</v>
      </c>
      <c r="I693" s="223">
        <f>I642*'Usages mobilité'!$BG8*(1+'Usages mobilité'!$BH8)^(I$528-$D$528)/1000</f>
        <v>0</v>
      </c>
      <c r="J693" s="223">
        <f>J642*'Usages mobilité'!$BG8*(1+'Usages mobilité'!$BH8)^(J$528-$D$528)/1000</f>
        <v>0</v>
      </c>
      <c r="K693" s="223">
        <f>K642*'Usages mobilité'!$BG8*(1+'Usages mobilité'!$BH8)^(K$528-$D$528)/1000</f>
        <v>0</v>
      </c>
      <c r="L693" s="223">
        <f>L642*'Usages mobilité'!$BG8*(1+'Usages mobilité'!$BH8)^(L$528-$D$528)/1000</f>
        <v>0</v>
      </c>
      <c r="M693" s="223">
        <f>M642*'Usages mobilité'!$BG8*(1+'Usages mobilité'!$BH8)^(M$528-$D$528)/1000</f>
        <v>0</v>
      </c>
      <c r="N693" s="223">
        <f>N642*'Usages mobilité'!$BG8*(1+'Usages mobilité'!$BH8)^(N$528-$D$528)/1000</f>
        <v>0</v>
      </c>
      <c r="O693" s="223">
        <f>O642*'Usages mobilité'!$BG8*(1+'Usages mobilité'!$BH8)^(O$528-$D$528)/1000</f>
        <v>0</v>
      </c>
      <c r="P693" s="223">
        <f>P642*'Usages mobilité'!$BG8*(1+'Usages mobilité'!$BH8)^(P$528-$D$528)/1000</f>
        <v>0</v>
      </c>
      <c r="Q693" s="223">
        <f>Q642*'Usages mobilité'!$BG8*(1+'Usages mobilité'!$BH8)^(Q$528-$D$528)/1000</f>
        <v>0</v>
      </c>
      <c r="R693" s="223">
        <f>R642*'Usages mobilité'!$BG8*(1+'Usages mobilité'!$BH8)^(R$528-$D$528)/1000</f>
        <v>0</v>
      </c>
    </row>
    <row r="694" spans="1:18" hidden="1" outlineLevel="2" x14ac:dyDescent="0.25">
      <c r="A694" s="222" t="str">
        <f>'Usages mobilité'!A9</f>
        <v>Usage mobilité n°6</v>
      </c>
      <c r="B694" s="222" t="s">
        <v>645</v>
      </c>
      <c r="C694" s="222"/>
      <c r="D694" s="223">
        <f>D643*'Usages mobilité'!$BG9*(1+'Usages mobilité'!$BH9)^(D$528-$D$528)/1000</f>
        <v>0</v>
      </c>
      <c r="E694" s="223">
        <f>E643*'Usages mobilité'!$BG9*(1+'Usages mobilité'!$BH9)^(E$528-$D$528)/1000</f>
        <v>0</v>
      </c>
      <c r="F694" s="223">
        <f>F643*'Usages mobilité'!$BG9*(1+'Usages mobilité'!$BH9)^(F$528-$D$528)/1000</f>
        <v>0</v>
      </c>
      <c r="G694" s="223">
        <f>G643*'Usages mobilité'!$BG9*(1+'Usages mobilité'!$BH9)^(G$528-$D$528)/1000</f>
        <v>0</v>
      </c>
      <c r="H694" s="223">
        <f>H643*'Usages mobilité'!$BG9*(1+'Usages mobilité'!$BH9)^(H$528-$D$528)/1000</f>
        <v>0</v>
      </c>
      <c r="I694" s="223">
        <f>I643*'Usages mobilité'!$BG9*(1+'Usages mobilité'!$BH9)^(I$528-$D$528)/1000</f>
        <v>0</v>
      </c>
      <c r="J694" s="223">
        <f>J643*'Usages mobilité'!$BG9*(1+'Usages mobilité'!$BH9)^(J$528-$D$528)/1000</f>
        <v>0</v>
      </c>
      <c r="K694" s="223">
        <f>K643*'Usages mobilité'!$BG9*(1+'Usages mobilité'!$BH9)^(K$528-$D$528)/1000</f>
        <v>0</v>
      </c>
      <c r="L694" s="223">
        <f>L643*'Usages mobilité'!$BG9*(1+'Usages mobilité'!$BH9)^(L$528-$D$528)/1000</f>
        <v>0</v>
      </c>
      <c r="M694" s="223">
        <f>M643*'Usages mobilité'!$BG9*(1+'Usages mobilité'!$BH9)^(M$528-$D$528)/1000</f>
        <v>0</v>
      </c>
      <c r="N694" s="223">
        <f>N643*'Usages mobilité'!$BG9*(1+'Usages mobilité'!$BH9)^(N$528-$D$528)/1000</f>
        <v>0</v>
      </c>
      <c r="O694" s="223">
        <f>O643*'Usages mobilité'!$BG9*(1+'Usages mobilité'!$BH9)^(O$528-$D$528)/1000</f>
        <v>0</v>
      </c>
      <c r="P694" s="223">
        <f>P643*'Usages mobilité'!$BG9*(1+'Usages mobilité'!$BH9)^(P$528-$D$528)/1000</f>
        <v>0</v>
      </c>
      <c r="Q694" s="223">
        <f>Q643*'Usages mobilité'!$BG9*(1+'Usages mobilité'!$BH9)^(Q$528-$D$528)/1000</f>
        <v>0</v>
      </c>
      <c r="R694" s="223">
        <f>R643*'Usages mobilité'!$BG9*(1+'Usages mobilité'!$BH9)^(R$528-$D$528)/1000</f>
        <v>0</v>
      </c>
    </row>
    <row r="695" spans="1:18" hidden="1" outlineLevel="2" x14ac:dyDescent="0.25">
      <c r="A695" s="222" t="str">
        <f>'Usages mobilité'!A10</f>
        <v>Usage mobilité n°7</v>
      </c>
      <c r="B695" s="222" t="s">
        <v>645</v>
      </c>
      <c r="C695" s="222"/>
      <c r="D695" s="223">
        <f>D644*'Usages mobilité'!$BG10*(1+'Usages mobilité'!$BH10)^(D$528-$D$528)/1000</f>
        <v>0</v>
      </c>
      <c r="E695" s="223">
        <f>E644*'Usages mobilité'!$BG10*(1+'Usages mobilité'!$BH10)^(E$528-$D$528)/1000</f>
        <v>0</v>
      </c>
      <c r="F695" s="223">
        <f>F644*'Usages mobilité'!$BG10*(1+'Usages mobilité'!$BH10)^(F$528-$D$528)/1000</f>
        <v>0</v>
      </c>
      <c r="G695" s="223">
        <f>G644*'Usages mobilité'!$BG10*(1+'Usages mobilité'!$BH10)^(G$528-$D$528)/1000</f>
        <v>0</v>
      </c>
      <c r="H695" s="223">
        <f>H644*'Usages mobilité'!$BG10*(1+'Usages mobilité'!$BH10)^(H$528-$D$528)/1000</f>
        <v>0</v>
      </c>
      <c r="I695" s="223">
        <f>I644*'Usages mobilité'!$BG10*(1+'Usages mobilité'!$BH10)^(I$528-$D$528)/1000</f>
        <v>0</v>
      </c>
      <c r="J695" s="223">
        <f>J644*'Usages mobilité'!$BG10*(1+'Usages mobilité'!$BH10)^(J$528-$D$528)/1000</f>
        <v>0</v>
      </c>
      <c r="K695" s="223">
        <f>K644*'Usages mobilité'!$BG10*(1+'Usages mobilité'!$BH10)^(K$528-$D$528)/1000</f>
        <v>0</v>
      </c>
      <c r="L695" s="223">
        <f>L644*'Usages mobilité'!$BG10*(1+'Usages mobilité'!$BH10)^(L$528-$D$528)/1000</f>
        <v>0</v>
      </c>
      <c r="M695" s="223">
        <f>M644*'Usages mobilité'!$BG10*(1+'Usages mobilité'!$BH10)^(M$528-$D$528)/1000</f>
        <v>0</v>
      </c>
      <c r="N695" s="223">
        <f>N644*'Usages mobilité'!$BG10*(1+'Usages mobilité'!$BH10)^(N$528-$D$528)/1000</f>
        <v>0</v>
      </c>
      <c r="O695" s="223">
        <f>O644*'Usages mobilité'!$BG10*(1+'Usages mobilité'!$BH10)^(O$528-$D$528)/1000</f>
        <v>0</v>
      </c>
      <c r="P695" s="223">
        <f>P644*'Usages mobilité'!$BG10*(1+'Usages mobilité'!$BH10)^(P$528-$D$528)/1000</f>
        <v>0</v>
      </c>
      <c r="Q695" s="223">
        <f>Q644*'Usages mobilité'!$BG10*(1+'Usages mobilité'!$BH10)^(Q$528-$D$528)/1000</f>
        <v>0</v>
      </c>
      <c r="R695" s="223">
        <f>R644*'Usages mobilité'!$BG10*(1+'Usages mobilité'!$BH10)^(R$528-$D$528)/1000</f>
        <v>0</v>
      </c>
    </row>
    <row r="696" spans="1:18" hidden="1" outlineLevel="2" x14ac:dyDescent="0.25">
      <c r="A696" s="222" t="str">
        <f>'Usages mobilité'!A11</f>
        <v>Usage mobilité n°8</v>
      </c>
      <c r="B696" s="222" t="s">
        <v>645</v>
      </c>
      <c r="C696" s="222"/>
      <c r="D696" s="223">
        <f>D645*'Usages mobilité'!$BG11*(1+'Usages mobilité'!$BH11)^(D$528-$D$528)/1000</f>
        <v>0</v>
      </c>
      <c r="E696" s="223">
        <f>E645*'Usages mobilité'!$BG11*(1+'Usages mobilité'!$BH11)^(E$528-$D$528)/1000</f>
        <v>0</v>
      </c>
      <c r="F696" s="223">
        <f>F645*'Usages mobilité'!$BG11*(1+'Usages mobilité'!$BH11)^(F$528-$D$528)/1000</f>
        <v>0</v>
      </c>
      <c r="G696" s="223">
        <f>G645*'Usages mobilité'!$BG11*(1+'Usages mobilité'!$BH11)^(G$528-$D$528)/1000</f>
        <v>0</v>
      </c>
      <c r="H696" s="223">
        <f>H645*'Usages mobilité'!$BG11*(1+'Usages mobilité'!$BH11)^(H$528-$D$528)/1000</f>
        <v>0</v>
      </c>
      <c r="I696" s="223">
        <f>I645*'Usages mobilité'!$BG11*(1+'Usages mobilité'!$BH11)^(I$528-$D$528)/1000</f>
        <v>0</v>
      </c>
      <c r="J696" s="223">
        <f>J645*'Usages mobilité'!$BG11*(1+'Usages mobilité'!$BH11)^(J$528-$D$528)/1000</f>
        <v>0</v>
      </c>
      <c r="K696" s="223">
        <f>K645*'Usages mobilité'!$BG11*(1+'Usages mobilité'!$BH11)^(K$528-$D$528)/1000</f>
        <v>0</v>
      </c>
      <c r="L696" s="223">
        <f>L645*'Usages mobilité'!$BG11*(1+'Usages mobilité'!$BH11)^(L$528-$D$528)/1000</f>
        <v>0</v>
      </c>
      <c r="M696" s="223">
        <f>M645*'Usages mobilité'!$BG11*(1+'Usages mobilité'!$BH11)^(M$528-$D$528)/1000</f>
        <v>0</v>
      </c>
      <c r="N696" s="223">
        <f>N645*'Usages mobilité'!$BG11*(1+'Usages mobilité'!$BH11)^(N$528-$D$528)/1000</f>
        <v>0</v>
      </c>
      <c r="O696" s="223">
        <f>O645*'Usages mobilité'!$BG11*(1+'Usages mobilité'!$BH11)^(O$528-$D$528)/1000</f>
        <v>0</v>
      </c>
      <c r="P696" s="223">
        <f>P645*'Usages mobilité'!$BG11*(1+'Usages mobilité'!$BH11)^(P$528-$D$528)/1000</f>
        <v>0</v>
      </c>
      <c r="Q696" s="223">
        <f>Q645*'Usages mobilité'!$BG11*(1+'Usages mobilité'!$BH11)^(Q$528-$D$528)/1000</f>
        <v>0</v>
      </c>
      <c r="R696" s="223">
        <f>R645*'Usages mobilité'!$BG11*(1+'Usages mobilité'!$BH11)^(R$528-$D$528)/1000</f>
        <v>0</v>
      </c>
    </row>
    <row r="697" spans="1:18" hidden="1" outlineLevel="2" x14ac:dyDescent="0.25">
      <c r="A697" s="222" t="str">
        <f>'Usages mobilité'!A12</f>
        <v>Usage mobilité n°9</v>
      </c>
      <c r="B697" s="222" t="s">
        <v>645</v>
      </c>
      <c r="C697" s="222"/>
      <c r="D697" s="223">
        <f>D646*'Usages mobilité'!$BG12*(1+'Usages mobilité'!$BH12)^(D$528-$D$528)/1000</f>
        <v>0</v>
      </c>
      <c r="E697" s="223">
        <f>E646*'Usages mobilité'!$BG12*(1+'Usages mobilité'!$BH12)^(E$528-$D$528)/1000</f>
        <v>0</v>
      </c>
      <c r="F697" s="223">
        <f>F646*'Usages mobilité'!$BG12*(1+'Usages mobilité'!$BH12)^(F$528-$D$528)/1000</f>
        <v>0</v>
      </c>
      <c r="G697" s="223">
        <f>G646*'Usages mobilité'!$BG12*(1+'Usages mobilité'!$BH12)^(G$528-$D$528)/1000</f>
        <v>0</v>
      </c>
      <c r="H697" s="223">
        <f>H646*'Usages mobilité'!$BG12*(1+'Usages mobilité'!$BH12)^(H$528-$D$528)/1000</f>
        <v>0</v>
      </c>
      <c r="I697" s="223">
        <f>I646*'Usages mobilité'!$BG12*(1+'Usages mobilité'!$BH12)^(I$528-$D$528)/1000</f>
        <v>0</v>
      </c>
      <c r="J697" s="223">
        <f>J646*'Usages mobilité'!$BG12*(1+'Usages mobilité'!$BH12)^(J$528-$D$528)/1000</f>
        <v>0</v>
      </c>
      <c r="K697" s="223">
        <f>K646*'Usages mobilité'!$BG12*(1+'Usages mobilité'!$BH12)^(K$528-$D$528)/1000</f>
        <v>0</v>
      </c>
      <c r="L697" s="223">
        <f>L646*'Usages mobilité'!$BG12*(1+'Usages mobilité'!$BH12)^(L$528-$D$528)/1000</f>
        <v>0</v>
      </c>
      <c r="M697" s="223">
        <f>M646*'Usages mobilité'!$BG12*(1+'Usages mobilité'!$BH12)^(M$528-$D$528)/1000</f>
        <v>0</v>
      </c>
      <c r="N697" s="223">
        <f>N646*'Usages mobilité'!$BG12*(1+'Usages mobilité'!$BH12)^(N$528-$D$528)/1000</f>
        <v>0</v>
      </c>
      <c r="O697" s="223">
        <f>O646*'Usages mobilité'!$BG12*(1+'Usages mobilité'!$BH12)^(O$528-$D$528)/1000</f>
        <v>0</v>
      </c>
      <c r="P697" s="223">
        <f>P646*'Usages mobilité'!$BG12*(1+'Usages mobilité'!$BH12)^(P$528-$D$528)/1000</f>
        <v>0</v>
      </c>
      <c r="Q697" s="223">
        <f>Q646*'Usages mobilité'!$BG12*(1+'Usages mobilité'!$BH12)^(Q$528-$D$528)/1000</f>
        <v>0</v>
      </c>
      <c r="R697" s="223">
        <f>R646*'Usages mobilité'!$BG12*(1+'Usages mobilité'!$BH12)^(R$528-$D$528)/1000</f>
        <v>0</v>
      </c>
    </row>
    <row r="698" spans="1:18" hidden="1" outlineLevel="2" x14ac:dyDescent="0.25">
      <c r="A698" s="222" t="str">
        <f>'Usages mobilité'!A13</f>
        <v>Usage mobilité n°10</v>
      </c>
      <c r="B698" s="222" t="s">
        <v>645</v>
      </c>
      <c r="C698" s="222"/>
      <c r="D698" s="223">
        <f>D647*'Usages mobilité'!$BG13*(1+'Usages mobilité'!$BH13)^(D$528-$D$528)/1000</f>
        <v>0</v>
      </c>
      <c r="E698" s="223">
        <f>E647*'Usages mobilité'!$BG13*(1+'Usages mobilité'!$BH13)^(E$528-$D$528)/1000</f>
        <v>0</v>
      </c>
      <c r="F698" s="223">
        <f>F647*'Usages mobilité'!$BG13*(1+'Usages mobilité'!$BH13)^(F$528-$D$528)/1000</f>
        <v>0</v>
      </c>
      <c r="G698" s="223">
        <f>G647*'Usages mobilité'!$BG13*(1+'Usages mobilité'!$BH13)^(G$528-$D$528)/1000</f>
        <v>0</v>
      </c>
      <c r="H698" s="223">
        <f>H647*'Usages mobilité'!$BG13*(1+'Usages mobilité'!$BH13)^(H$528-$D$528)/1000</f>
        <v>0</v>
      </c>
      <c r="I698" s="223">
        <f>I647*'Usages mobilité'!$BG13*(1+'Usages mobilité'!$BH13)^(I$528-$D$528)/1000</f>
        <v>0</v>
      </c>
      <c r="J698" s="223">
        <f>J647*'Usages mobilité'!$BG13*(1+'Usages mobilité'!$BH13)^(J$528-$D$528)/1000</f>
        <v>0</v>
      </c>
      <c r="K698" s="223">
        <f>K647*'Usages mobilité'!$BG13*(1+'Usages mobilité'!$BH13)^(K$528-$D$528)/1000</f>
        <v>0</v>
      </c>
      <c r="L698" s="223">
        <f>L647*'Usages mobilité'!$BG13*(1+'Usages mobilité'!$BH13)^(L$528-$D$528)/1000</f>
        <v>0</v>
      </c>
      <c r="M698" s="223">
        <f>M647*'Usages mobilité'!$BG13*(1+'Usages mobilité'!$BH13)^(M$528-$D$528)/1000</f>
        <v>0</v>
      </c>
      <c r="N698" s="223">
        <f>N647*'Usages mobilité'!$BG13*(1+'Usages mobilité'!$BH13)^(N$528-$D$528)/1000</f>
        <v>0</v>
      </c>
      <c r="O698" s="223">
        <f>O647*'Usages mobilité'!$BG13*(1+'Usages mobilité'!$BH13)^(O$528-$D$528)/1000</f>
        <v>0</v>
      </c>
      <c r="P698" s="223">
        <f>P647*'Usages mobilité'!$BG13*(1+'Usages mobilité'!$BH13)^(P$528-$D$528)/1000</f>
        <v>0</v>
      </c>
      <c r="Q698" s="223">
        <f>Q647*'Usages mobilité'!$BG13*(1+'Usages mobilité'!$BH13)^(Q$528-$D$528)/1000</f>
        <v>0</v>
      </c>
      <c r="R698" s="223">
        <f>R647*'Usages mobilité'!$BG13*(1+'Usages mobilité'!$BH13)^(R$528-$D$528)/1000</f>
        <v>0</v>
      </c>
    </row>
    <row r="699" spans="1:18" hidden="1" outlineLevel="2" x14ac:dyDescent="0.25">
      <c r="A699" s="222" t="str">
        <f>'Usages mobilité'!A14</f>
        <v>Usage mobilité n°11</v>
      </c>
      <c r="B699" s="222" t="s">
        <v>645</v>
      </c>
      <c r="C699" s="222"/>
      <c r="D699" s="223">
        <f>D648*'Usages mobilité'!$BG14*(1+'Usages mobilité'!$BH14)^(D$528-$D$528)/1000</f>
        <v>0</v>
      </c>
      <c r="E699" s="223">
        <f>E648*'Usages mobilité'!$BG14*(1+'Usages mobilité'!$BH14)^(E$528-$D$528)/1000</f>
        <v>0</v>
      </c>
      <c r="F699" s="223">
        <f>F648*'Usages mobilité'!$BG14*(1+'Usages mobilité'!$BH14)^(F$528-$D$528)/1000</f>
        <v>0</v>
      </c>
      <c r="G699" s="223">
        <f>G648*'Usages mobilité'!$BG14*(1+'Usages mobilité'!$BH14)^(G$528-$D$528)/1000</f>
        <v>0</v>
      </c>
      <c r="H699" s="223">
        <f>H648*'Usages mobilité'!$BG14*(1+'Usages mobilité'!$BH14)^(H$528-$D$528)/1000</f>
        <v>0</v>
      </c>
      <c r="I699" s="223">
        <f>I648*'Usages mobilité'!$BG14*(1+'Usages mobilité'!$BH14)^(I$528-$D$528)/1000</f>
        <v>0</v>
      </c>
      <c r="J699" s="223">
        <f>J648*'Usages mobilité'!$BG14*(1+'Usages mobilité'!$BH14)^(J$528-$D$528)/1000</f>
        <v>0</v>
      </c>
      <c r="K699" s="223">
        <f>K648*'Usages mobilité'!$BG14*(1+'Usages mobilité'!$BH14)^(K$528-$D$528)/1000</f>
        <v>0</v>
      </c>
      <c r="L699" s="223">
        <f>L648*'Usages mobilité'!$BG14*(1+'Usages mobilité'!$BH14)^(L$528-$D$528)/1000</f>
        <v>0</v>
      </c>
      <c r="M699" s="223">
        <f>M648*'Usages mobilité'!$BG14*(1+'Usages mobilité'!$BH14)^(M$528-$D$528)/1000</f>
        <v>0</v>
      </c>
      <c r="N699" s="223">
        <f>N648*'Usages mobilité'!$BG14*(1+'Usages mobilité'!$BH14)^(N$528-$D$528)/1000</f>
        <v>0</v>
      </c>
      <c r="O699" s="223">
        <f>O648*'Usages mobilité'!$BG14*(1+'Usages mobilité'!$BH14)^(O$528-$D$528)/1000</f>
        <v>0</v>
      </c>
      <c r="P699" s="223">
        <f>P648*'Usages mobilité'!$BG14*(1+'Usages mobilité'!$BH14)^(P$528-$D$528)/1000</f>
        <v>0</v>
      </c>
      <c r="Q699" s="223">
        <f>Q648*'Usages mobilité'!$BG14*(1+'Usages mobilité'!$BH14)^(Q$528-$D$528)/1000</f>
        <v>0</v>
      </c>
      <c r="R699" s="223">
        <f>R648*'Usages mobilité'!$BG14*(1+'Usages mobilité'!$BH14)^(R$528-$D$528)/1000</f>
        <v>0</v>
      </c>
    </row>
    <row r="700" spans="1:18" hidden="1" outlineLevel="2" x14ac:dyDescent="0.25">
      <c r="A700" s="222" t="str">
        <f>'Usages mobilité'!A15</f>
        <v>Usage mobilité n°12</v>
      </c>
      <c r="B700" s="222" t="s">
        <v>645</v>
      </c>
      <c r="C700" s="222"/>
      <c r="D700" s="223">
        <f>D649*'Usages mobilité'!$BG15*(1+'Usages mobilité'!$BH15)^(D$528-$D$528)/1000</f>
        <v>0</v>
      </c>
      <c r="E700" s="223">
        <f>E649*'Usages mobilité'!$BG15*(1+'Usages mobilité'!$BH15)^(E$528-$D$528)/1000</f>
        <v>0</v>
      </c>
      <c r="F700" s="223">
        <f>F649*'Usages mobilité'!$BG15*(1+'Usages mobilité'!$BH15)^(F$528-$D$528)/1000</f>
        <v>0</v>
      </c>
      <c r="G700" s="223">
        <f>G649*'Usages mobilité'!$BG15*(1+'Usages mobilité'!$BH15)^(G$528-$D$528)/1000</f>
        <v>0</v>
      </c>
      <c r="H700" s="223">
        <f>H649*'Usages mobilité'!$BG15*(1+'Usages mobilité'!$BH15)^(H$528-$D$528)/1000</f>
        <v>0</v>
      </c>
      <c r="I700" s="223">
        <f>I649*'Usages mobilité'!$BG15*(1+'Usages mobilité'!$BH15)^(I$528-$D$528)/1000</f>
        <v>0</v>
      </c>
      <c r="J700" s="223">
        <f>J649*'Usages mobilité'!$BG15*(1+'Usages mobilité'!$BH15)^(J$528-$D$528)/1000</f>
        <v>0</v>
      </c>
      <c r="K700" s="223">
        <f>K649*'Usages mobilité'!$BG15*(1+'Usages mobilité'!$BH15)^(K$528-$D$528)/1000</f>
        <v>0</v>
      </c>
      <c r="L700" s="223">
        <f>L649*'Usages mobilité'!$BG15*(1+'Usages mobilité'!$BH15)^(L$528-$D$528)/1000</f>
        <v>0</v>
      </c>
      <c r="M700" s="223">
        <f>M649*'Usages mobilité'!$BG15*(1+'Usages mobilité'!$BH15)^(M$528-$D$528)/1000</f>
        <v>0</v>
      </c>
      <c r="N700" s="223">
        <f>N649*'Usages mobilité'!$BG15*(1+'Usages mobilité'!$BH15)^(N$528-$D$528)/1000</f>
        <v>0</v>
      </c>
      <c r="O700" s="223">
        <f>O649*'Usages mobilité'!$BG15*(1+'Usages mobilité'!$BH15)^(O$528-$D$528)/1000</f>
        <v>0</v>
      </c>
      <c r="P700" s="223">
        <f>P649*'Usages mobilité'!$BG15*(1+'Usages mobilité'!$BH15)^(P$528-$D$528)/1000</f>
        <v>0</v>
      </c>
      <c r="Q700" s="223">
        <f>Q649*'Usages mobilité'!$BG15*(1+'Usages mobilité'!$BH15)^(Q$528-$D$528)/1000</f>
        <v>0</v>
      </c>
      <c r="R700" s="223">
        <f>R649*'Usages mobilité'!$BG15*(1+'Usages mobilité'!$BH15)^(R$528-$D$528)/1000</f>
        <v>0</v>
      </c>
    </row>
    <row r="701" spans="1:18" hidden="1" outlineLevel="2" x14ac:dyDescent="0.25">
      <c r="A701" s="222" t="str">
        <f>'Usages mobilité'!A16</f>
        <v>Usage mobilité n°13</v>
      </c>
      <c r="B701" s="222" t="s">
        <v>645</v>
      </c>
      <c r="C701" s="222"/>
      <c r="D701" s="223">
        <f>D650*'Usages mobilité'!$BG16*(1+'Usages mobilité'!$BH16)^(D$528-$D$528)/1000</f>
        <v>0</v>
      </c>
      <c r="E701" s="223">
        <f>E650*'Usages mobilité'!$BG16*(1+'Usages mobilité'!$BH16)^(E$528-$D$528)/1000</f>
        <v>0</v>
      </c>
      <c r="F701" s="223">
        <f>F650*'Usages mobilité'!$BG16*(1+'Usages mobilité'!$BH16)^(F$528-$D$528)/1000</f>
        <v>0</v>
      </c>
      <c r="G701" s="223">
        <f>G650*'Usages mobilité'!$BG16*(1+'Usages mobilité'!$BH16)^(G$528-$D$528)/1000</f>
        <v>0</v>
      </c>
      <c r="H701" s="223">
        <f>H650*'Usages mobilité'!$BG16*(1+'Usages mobilité'!$BH16)^(H$528-$D$528)/1000</f>
        <v>0</v>
      </c>
      <c r="I701" s="223">
        <f>I650*'Usages mobilité'!$BG16*(1+'Usages mobilité'!$BH16)^(I$528-$D$528)/1000</f>
        <v>0</v>
      </c>
      <c r="J701" s="223">
        <f>J650*'Usages mobilité'!$BG16*(1+'Usages mobilité'!$BH16)^(J$528-$D$528)/1000</f>
        <v>0</v>
      </c>
      <c r="K701" s="223">
        <f>K650*'Usages mobilité'!$BG16*(1+'Usages mobilité'!$BH16)^(K$528-$D$528)/1000</f>
        <v>0</v>
      </c>
      <c r="L701" s="223">
        <f>L650*'Usages mobilité'!$BG16*(1+'Usages mobilité'!$BH16)^(L$528-$D$528)/1000</f>
        <v>0</v>
      </c>
      <c r="M701" s="223">
        <f>M650*'Usages mobilité'!$BG16*(1+'Usages mobilité'!$BH16)^(M$528-$D$528)/1000</f>
        <v>0</v>
      </c>
      <c r="N701" s="223">
        <f>N650*'Usages mobilité'!$BG16*(1+'Usages mobilité'!$BH16)^(N$528-$D$528)/1000</f>
        <v>0</v>
      </c>
      <c r="O701" s="223">
        <f>O650*'Usages mobilité'!$BG16*(1+'Usages mobilité'!$BH16)^(O$528-$D$528)/1000</f>
        <v>0</v>
      </c>
      <c r="P701" s="223">
        <f>P650*'Usages mobilité'!$BG16*(1+'Usages mobilité'!$BH16)^(P$528-$D$528)/1000</f>
        <v>0</v>
      </c>
      <c r="Q701" s="223">
        <f>Q650*'Usages mobilité'!$BG16*(1+'Usages mobilité'!$BH16)^(Q$528-$D$528)/1000</f>
        <v>0</v>
      </c>
      <c r="R701" s="223">
        <f>R650*'Usages mobilité'!$BG16*(1+'Usages mobilité'!$BH16)^(R$528-$D$528)/1000</f>
        <v>0</v>
      </c>
    </row>
    <row r="702" spans="1:18" hidden="1" outlineLevel="2" x14ac:dyDescent="0.25">
      <c r="A702" s="222" t="str">
        <f>'Usages mobilité'!A17</f>
        <v>Usage mobilité n°14</v>
      </c>
      <c r="B702" s="222" t="s">
        <v>645</v>
      </c>
      <c r="C702" s="222"/>
      <c r="D702" s="223">
        <f>D651*'Usages mobilité'!$BG17*(1+'Usages mobilité'!$BH17)^(D$528-$D$528)/1000</f>
        <v>0</v>
      </c>
      <c r="E702" s="223">
        <f>E651*'Usages mobilité'!$BG17*(1+'Usages mobilité'!$BH17)^(E$528-$D$528)/1000</f>
        <v>0</v>
      </c>
      <c r="F702" s="223">
        <f>F651*'Usages mobilité'!$BG17*(1+'Usages mobilité'!$BH17)^(F$528-$D$528)/1000</f>
        <v>0</v>
      </c>
      <c r="G702" s="223">
        <f>G651*'Usages mobilité'!$BG17*(1+'Usages mobilité'!$BH17)^(G$528-$D$528)/1000</f>
        <v>0</v>
      </c>
      <c r="H702" s="223">
        <f>H651*'Usages mobilité'!$BG17*(1+'Usages mobilité'!$BH17)^(H$528-$D$528)/1000</f>
        <v>0</v>
      </c>
      <c r="I702" s="223">
        <f>I651*'Usages mobilité'!$BG17*(1+'Usages mobilité'!$BH17)^(I$528-$D$528)/1000</f>
        <v>0</v>
      </c>
      <c r="J702" s="223">
        <f>J651*'Usages mobilité'!$BG17*(1+'Usages mobilité'!$BH17)^(J$528-$D$528)/1000</f>
        <v>0</v>
      </c>
      <c r="K702" s="223">
        <f>K651*'Usages mobilité'!$BG17*(1+'Usages mobilité'!$BH17)^(K$528-$D$528)/1000</f>
        <v>0</v>
      </c>
      <c r="L702" s="223">
        <f>L651*'Usages mobilité'!$BG17*(1+'Usages mobilité'!$BH17)^(L$528-$D$528)/1000</f>
        <v>0</v>
      </c>
      <c r="M702" s="223">
        <f>M651*'Usages mobilité'!$BG17*(1+'Usages mobilité'!$BH17)^(M$528-$D$528)/1000</f>
        <v>0</v>
      </c>
      <c r="N702" s="223">
        <f>N651*'Usages mobilité'!$BG17*(1+'Usages mobilité'!$BH17)^(N$528-$D$528)/1000</f>
        <v>0</v>
      </c>
      <c r="O702" s="223">
        <f>O651*'Usages mobilité'!$BG17*(1+'Usages mobilité'!$BH17)^(O$528-$D$528)/1000</f>
        <v>0</v>
      </c>
      <c r="P702" s="223">
        <f>P651*'Usages mobilité'!$BG17*(1+'Usages mobilité'!$BH17)^(P$528-$D$528)/1000</f>
        <v>0</v>
      </c>
      <c r="Q702" s="223">
        <f>Q651*'Usages mobilité'!$BG17*(1+'Usages mobilité'!$BH17)^(Q$528-$D$528)/1000</f>
        <v>0</v>
      </c>
      <c r="R702" s="223">
        <f>R651*'Usages mobilité'!$BG17*(1+'Usages mobilité'!$BH17)^(R$528-$D$528)/1000</f>
        <v>0</v>
      </c>
    </row>
    <row r="703" spans="1:18" hidden="1" outlineLevel="2" x14ac:dyDescent="0.25">
      <c r="A703" s="222" t="str">
        <f>'Usages mobilité'!A18</f>
        <v>Usage mobilité n°15</v>
      </c>
      <c r="B703" s="222" t="s">
        <v>645</v>
      </c>
      <c r="C703" s="222"/>
      <c r="D703" s="223">
        <f>D652*'Usages mobilité'!$BG18*(1+'Usages mobilité'!$BH18)^(D$528-$D$528)/1000</f>
        <v>0</v>
      </c>
      <c r="E703" s="223">
        <f>E652*'Usages mobilité'!$BG18*(1+'Usages mobilité'!$BH18)^(E$528-$D$528)/1000</f>
        <v>0</v>
      </c>
      <c r="F703" s="223">
        <f>F652*'Usages mobilité'!$BG18*(1+'Usages mobilité'!$BH18)^(F$528-$D$528)/1000</f>
        <v>0</v>
      </c>
      <c r="G703" s="223">
        <f>G652*'Usages mobilité'!$BG18*(1+'Usages mobilité'!$BH18)^(G$528-$D$528)/1000</f>
        <v>0</v>
      </c>
      <c r="H703" s="223">
        <f>H652*'Usages mobilité'!$BG18*(1+'Usages mobilité'!$BH18)^(H$528-$D$528)/1000</f>
        <v>0</v>
      </c>
      <c r="I703" s="223">
        <f>I652*'Usages mobilité'!$BG18*(1+'Usages mobilité'!$BH18)^(I$528-$D$528)/1000</f>
        <v>0</v>
      </c>
      <c r="J703" s="223">
        <f>J652*'Usages mobilité'!$BG18*(1+'Usages mobilité'!$BH18)^(J$528-$D$528)/1000</f>
        <v>0</v>
      </c>
      <c r="K703" s="223">
        <f>K652*'Usages mobilité'!$BG18*(1+'Usages mobilité'!$BH18)^(K$528-$D$528)/1000</f>
        <v>0</v>
      </c>
      <c r="L703" s="223">
        <f>L652*'Usages mobilité'!$BG18*(1+'Usages mobilité'!$BH18)^(L$528-$D$528)/1000</f>
        <v>0</v>
      </c>
      <c r="M703" s="223">
        <f>M652*'Usages mobilité'!$BG18*(1+'Usages mobilité'!$BH18)^(M$528-$D$528)/1000</f>
        <v>0</v>
      </c>
      <c r="N703" s="223">
        <f>N652*'Usages mobilité'!$BG18*(1+'Usages mobilité'!$BH18)^(N$528-$D$528)/1000</f>
        <v>0</v>
      </c>
      <c r="O703" s="223">
        <f>O652*'Usages mobilité'!$BG18*(1+'Usages mobilité'!$BH18)^(O$528-$D$528)/1000</f>
        <v>0</v>
      </c>
      <c r="P703" s="223">
        <f>P652*'Usages mobilité'!$BG18*(1+'Usages mobilité'!$BH18)^(P$528-$D$528)/1000</f>
        <v>0</v>
      </c>
      <c r="Q703" s="223">
        <f>Q652*'Usages mobilité'!$BG18*(1+'Usages mobilité'!$BH18)^(Q$528-$D$528)/1000</f>
        <v>0</v>
      </c>
      <c r="R703" s="223">
        <f>R652*'Usages mobilité'!$BG18*(1+'Usages mobilité'!$BH18)^(R$528-$D$528)/1000</f>
        <v>0</v>
      </c>
    </row>
    <row r="704" spans="1:18" hidden="1" outlineLevel="2" x14ac:dyDescent="0.25">
      <c r="A704" s="222" t="str">
        <f>'Usages mobilité'!A19</f>
        <v>Usage mobilité n°16</v>
      </c>
      <c r="B704" s="222" t="s">
        <v>645</v>
      </c>
      <c r="C704" s="222"/>
      <c r="D704" s="223">
        <f>D653*'Usages mobilité'!$BG19*(1+'Usages mobilité'!$BH19)^(D$528-$D$528)/1000</f>
        <v>0</v>
      </c>
      <c r="E704" s="223">
        <f>E653*'Usages mobilité'!$BG19*(1+'Usages mobilité'!$BH19)^(E$528-$D$528)/1000</f>
        <v>0</v>
      </c>
      <c r="F704" s="223">
        <f>F653*'Usages mobilité'!$BG19*(1+'Usages mobilité'!$BH19)^(F$528-$D$528)/1000</f>
        <v>0</v>
      </c>
      <c r="G704" s="223">
        <f>G653*'Usages mobilité'!$BG19*(1+'Usages mobilité'!$BH19)^(G$528-$D$528)/1000</f>
        <v>0</v>
      </c>
      <c r="H704" s="223">
        <f>H653*'Usages mobilité'!$BG19*(1+'Usages mobilité'!$BH19)^(H$528-$D$528)/1000</f>
        <v>0</v>
      </c>
      <c r="I704" s="223">
        <f>I653*'Usages mobilité'!$BG19*(1+'Usages mobilité'!$BH19)^(I$528-$D$528)/1000</f>
        <v>0</v>
      </c>
      <c r="J704" s="223">
        <f>J653*'Usages mobilité'!$BG19*(1+'Usages mobilité'!$BH19)^(J$528-$D$528)/1000</f>
        <v>0</v>
      </c>
      <c r="K704" s="223">
        <f>K653*'Usages mobilité'!$BG19*(1+'Usages mobilité'!$BH19)^(K$528-$D$528)/1000</f>
        <v>0</v>
      </c>
      <c r="L704" s="223">
        <f>L653*'Usages mobilité'!$BG19*(1+'Usages mobilité'!$BH19)^(L$528-$D$528)/1000</f>
        <v>0</v>
      </c>
      <c r="M704" s="223">
        <f>M653*'Usages mobilité'!$BG19*(1+'Usages mobilité'!$BH19)^(M$528-$D$528)/1000</f>
        <v>0</v>
      </c>
      <c r="N704" s="223">
        <f>N653*'Usages mobilité'!$BG19*(1+'Usages mobilité'!$BH19)^(N$528-$D$528)/1000</f>
        <v>0</v>
      </c>
      <c r="O704" s="223">
        <f>O653*'Usages mobilité'!$BG19*(1+'Usages mobilité'!$BH19)^(O$528-$D$528)/1000</f>
        <v>0</v>
      </c>
      <c r="P704" s="223">
        <f>P653*'Usages mobilité'!$BG19*(1+'Usages mobilité'!$BH19)^(P$528-$D$528)/1000</f>
        <v>0</v>
      </c>
      <c r="Q704" s="223">
        <f>Q653*'Usages mobilité'!$BG19*(1+'Usages mobilité'!$BH19)^(Q$528-$D$528)/1000</f>
        <v>0</v>
      </c>
      <c r="R704" s="223">
        <f>R653*'Usages mobilité'!$BG19*(1+'Usages mobilité'!$BH19)^(R$528-$D$528)/1000</f>
        <v>0</v>
      </c>
    </row>
    <row r="705" spans="1:18" hidden="1" outlineLevel="2" x14ac:dyDescent="0.25">
      <c r="A705" s="222" t="str">
        <f>'Usages mobilité'!A20</f>
        <v>Usage mobilité n°17</v>
      </c>
      <c r="B705" s="222" t="s">
        <v>645</v>
      </c>
      <c r="C705" s="222"/>
      <c r="D705" s="223">
        <f>D654*'Usages mobilité'!$BG20*(1+'Usages mobilité'!$BH20)^(D$528-$D$528)/1000</f>
        <v>0</v>
      </c>
      <c r="E705" s="223">
        <f>E654*'Usages mobilité'!$BG20*(1+'Usages mobilité'!$BH20)^(E$528-$D$528)/1000</f>
        <v>0</v>
      </c>
      <c r="F705" s="223">
        <f>F654*'Usages mobilité'!$BG20*(1+'Usages mobilité'!$BH20)^(F$528-$D$528)/1000</f>
        <v>0</v>
      </c>
      <c r="G705" s="223">
        <f>G654*'Usages mobilité'!$BG20*(1+'Usages mobilité'!$BH20)^(G$528-$D$528)/1000</f>
        <v>0</v>
      </c>
      <c r="H705" s="223">
        <f>H654*'Usages mobilité'!$BG20*(1+'Usages mobilité'!$BH20)^(H$528-$D$528)/1000</f>
        <v>0</v>
      </c>
      <c r="I705" s="223">
        <f>I654*'Usages mobilité'!$BG20*(1+'Usages mobilité'!$BH20)^(I$528-$D$528)/1000</f>
        <v>0</v>
      </c>
      <c r="J705" s="223">
        <f>J654*'Usages mobilité'!$BG20*(1+'Usages mobilité'!$BH20)^(J$528-$D$528)/1000</f>
        <v>0</v>
      </c>
      <c r="K705" s="223">
        <f>K654*'Usages mobilité'!$BG20*(1+'Usages mobilité'!$BH20)^(K$528-$D$528)/1000</f>
        <v>0</v>
      </c>
      <c r="L705" s="223">
        <f>L654*'Usages mobilité'!$BG20*(1+'Usages mobilité'!$BH20)^(L$528-$D$528)/1000</f>
        <v>0</v>
      </c>
      <c r="M705" s="223">
        <f>M654*'Usages mobilité'!$BG20*(1+'Usages mobilité'!$BH20)^(M$528-$D$528)/1000</f>
        <v>0</v>
      </c>
      <c r="N705" s="223">
        <f>N654*'Usages mobilité'!$BG20*(1+'Usages mobilité'!$BH20)^(N$528-$D$528)/1000</f>
        <v>0</v>
      </c>
      <c r="O705" s="223">
        <f>O654*'Usages mobilité'!$BG20*(1+'Usages mobilité'!$BH20)^(O$528-$D$528)/1000</f>
        <v>0</v>
      </c>
      <c r="P705" s="223">
        <f>P654*'Usages mobilité'!$BG20*(1+'Usages mobilité'!$BH20)^(P$528-$D$528)/1000</f>
        <v>0</v>
      </c>
      <c r="Q705" s="223">
        <f>Q654*'Usages mobilité'!$BG20*(1+'Usages mobilité'!$BH20)^(Q$528-$D$528)/1000</f>
        <v>0</v>
      </c>
      <c r="R705" s="223">
        <f>R654*'Usages mobilité'!$BG20*(1+'Usages mobilité'!$BH20)^(R$528-$D$528)/1000</f>
        <v>0</v>
      </c>
    </row>
    <row r="706" spans="1:18" hidden="1" outlineLevel="2" x14ac:dyDescent="0.25">
      <c r="A706" s="222" t="str">
        <f>'Usages mobilité'!A21</f>
        <v>Usage mobilité n°18</v>
      </c>
      <c r="B706" s="222" t="s">
        <v>645</v>
      </c>
      <c r="C706" s="222"/>
      <c r="D706" s="223">
        <f>D655*'Usages mobilité'!$BG21*(1+'Usages mobilité'!$BH21)^(D$528-$D$528)/1000</f>
        <v>0</v>
      </c>
      <c r="E706" s="223">
        <f>E655*'Usages mobilité'!$BG21*(1+'Usages mobilité'!$BH21)^(E$528-$D$528)/1000</f>
        <v>0</v>
      </c>
      <c r="F706" s="223">
        <f>F655*'Usages mobilité'!$BG21*(1+'Usages mobilité'!$BH21)^(F$528-$D$528)/1000</f>
        <v>0</v>
      </c>
      <c r="G706" s="223">
        <f>G655*'Usages mobilité'!$BG21*(1+'Usages mobilité'!$BH21)^(G$528-$D$528)/1000</f>
        <v>0</v>
      </c>
      <c r="H706" s="223">
        <f>H655*'Usages mobilité'!$BG21*(1+'Usages mobilité'!$BH21)^(H$528-$D$528)/1000</f>
        <v>0</v>
      </c>
      <c r="I706" s="223">
        <f>I655*'Usages mobilité'!$BG21*(1+'Usages mobilité'!$BH21)^(I$528-$D$528)/1000</f>
        <v>0</v>
      </c>
      <c r="J706" s="223">
        <f>J655*'Usages mobilité'!$BG21*(1+'Usages mobilité'!$BH21)^(J$528-$D$528)/1000</f>
        <v>0</v>
      </c>
      <c r="K706" s="223">
        <f>K655*'Usages mobilité'!$BG21*(1+'Usages mobilité'!$BH21)^(K$528-$D$528)/1000</f>
        <v>0</v>
      </c>
      <c r="L706" s="223">
        <f>L655*'Usages mobilité'!$BG21*(1+'Usages mobilité'!$BH21)^(L$528-$D$528)/1000</f>
        <v>0</v>
      </c>
      <c r="M706" s="223">
        <f>M655*'Usages mobilité'!$BG21*(1+'Usages mobilité'!$BH21)^(M$528-$D$528)/1000</f>
        <v>0</v>
      </c>
      <c r="N706" s="223">
        <f>N655*'Usages mobilité'!$BG21*(1+'Usages mobilité'!$BH21)^(N$528-$D$528)/1000</f>
        <v>0</v>
      </c>
      <c r="O706" s="223">
        <f>O655*'Usages mobilité'!$BG21*(1+'Usages mobilité'!$BH21)^(O$528-$D$528)/1000</f>
        <v>0</v>
      </c>
      <c r="P706" s="223">
        <f>P655*'Usages mobilité'!$BG21*(1+'Usages mobilité'!$BH21)^(P$528-$D$528)/1000</f>
        <v>0</v>
      </c>
      <c r="Q706" s="223">
        <f>Q655*'Usages mobilité'!$BG21*(1+'Usages mobilité'!$BH21)^(Q$528-$D$528)/1000</f>
        <v>0</v>
      </c>
      <c r="R706" s="223">
        <f>R655*'Usages mobilité'!$BG21*(1+'Usages mobilité'!$BH21)^(R$528-$D$528)/1000</f>
        <v>0</v>
      </c>
    </row>
    <row r="707" spans="1:18" hidden="1" outlineLevel="2" x14ac:dyDescent="0.25">
      <c r="A707" s="222" t="str">
        <f>'Usages mobilité'!A22</f>
        <v>Usage mobilité n°19</v>
      </c>
      <c r="B707" s="222" t="s">
        <v>645</v>
      </c>
      <c r="C707" s="222"/>
      <c r="D707" s="223">
        <f>D656*'Usages mobilité'!$BG22*(1+'Usages mobilité'!$BH22)^(D$528-$D$528)/1000</f>
        <v>0</v>
      </c>
      <c r="E707" s="223">
        <f>E656*'Usages mobilité'!$BG22*(1+'Usages mobilité'!$BH22)^(E$528-$D$528)/1000</f>
        <v>0</v>
      </c>
      <c r="F707" s="223">
        <f>F656*'Usages mobilité'!$BG22*(1+'Usages mobilité'!$BH22)^(F$528-$D$528)/1000</f>
        <v>0</v>
      </c>
      <c r="G707" s="223">
        <f>G656*'Usages mobilité'!$BG22*(1+'Usages mobilité'!$BH22)^(G$528-$D$528)/1000</f>
        <v>0</v>
      </c>
      <c r="H707" s="223">
        <f>H656*'Usages mobilité'!$BG22*(1+'Usages mobilité'!$BH22)^(H$528-$D$528)/1000</f>
        <v>0</v>
      </c>
      <c r="I707" s="223">
        <f>I656*'Usages mobilité'!$BG22*(1+'Usages mobilité'!$BH22)^(I$528-$D$528)/1000</f>
        <v>0</v>
      </c>
      <c r="J707" s="223">
        <f>J656*'Usages mobilité'!$BG22*(1+'Usages mobilité'!$BH22)^(J$528-$D$528)/1000</f>
        <v>0</v>
      </c>
      <c r="K707" s="223">
        <f>K656*'Usages mobilité'!$BG22*(1+'Usages mobilité'!$BH22)^(K$528-$D$528)/1000</f>
        <v>0</v>
      </c>
      <c r="L707" s="223">
        <f>L656*'Usages mobilité'!$BG22*(1+'Usages mobilité'!$BH22)^(L$528-$D$528)/1000</f>
        <v>0</v>
      </c>
      <c r="M707" s="223">
        <f>M656*'Usages mobilité'!$BG22*(1+'Usages mobilité'!$BH22)^(M$528-$D$528)/1000</f>
        <v>0</v>
      </c>
      <c r="N707" s="223">
        <f>N656*'Usages mobilité'!$BG22*(1+'Usages mobilité'!$BH22)^(N$528-$D$528)/1000</f>
        <v>0</v>
      </c>
      <c r="O707" s="223">
        <f>O656*'Usages mobilité'!$BG22*(1+'Usages mobilité'!$BH22)^(O$528-$D$528)/1000</f>
        <v>0</v>
      </c>
      <c r="P707" s="223">
        <f>P656*'Usages mobilité'!$BG22*(1+'Usages mobilité'!$BH22)^(P$528-$D$528)/1000</f>
        <v>0</v>
      </c>
      <c r="Q707" s="223">
        <f>Q656*'Usages mobilité'!$BG22*(1+'Usages mobilité'!$BH22)^(Q$528-$D$528)/1000</f>
        <v>0</v>
      </c>
      <c r="R707" s="223">
        <f>R656*'Usages mobilité'!$BG22*(1+'Usages mobilité'!$BH22)^(R$528-$D$528)/1000</f>
        <v>0</v>
      </c>
    </row>
    <row r="708" spans="1:18" hidden="1" outlineLevel="2" x14ac:dyDescent="0.25">
      <c r="A708" s="222" t="str">
        <f>'Usages mobilité'!A23</f>
        <v>Usage mobilité n°20</v>
      </c>
      <c r="B708" s="222" t="s">
        <v>645</v>
      </c>
      <c r="C708" s="222"/>
      <c r="D708" s="223">
        <f>D657*'Usages mobilité'!$BG23*(1+'Usages mobilité'!$BH23)^(D$528-$D$528)/1000</f>
        <v>0</v>
      </c>
      <c r="E708" s="223">
        <f>E657*'Usages mobilité'!$BG23*(1+'Usages mobilité'!$BH23)^(E$528-$D$528)/1000</f>
        <v>0</v>
      </c>
      <c r="F708" s="223">
        <f>F657*'Usages mobilité'!$BG23*(1+'Usages mobilité'!$BH23)^(F$528-$D$528)/1000</f>
        <v>0</v>
      </c>
      <c r="G708" s="223">
        <f>G657*'Usages mobilité'!$BG23*(1+'Usages mobilité'!$BH23)^(G$528-$D$528)/1000</f>
        <v>0</v>
      </c>
      <c r="H708" s="223">
        <f>H657*'Usages mobilité'!$BG23*(1+'Usages mobilité'!$BH23)^(H$528-$D$528)/1000</f>
        <v>0</v>
      </c>
      <c r="I708" s="223">
        <f>I657*'Usages mobilité'!$BG23*(1+'Usages mobilité'!$BH23)^(I$528-$D$528)/1000</f>
        <v>0</v>
      </c>
      <c r="J708" s="223">
        <f>J657*'Usages mobilité'!$BG23*(1+'Usages mobilité'!$BH23)^(J$528-$D$528)/1000</f>
        <v>0</v>
      </c>
      <c r="K708" s="223">
        <f>K657*'Usages mobilité'!$BG23*(1+'Usages mobilité'!$BH23)^(K$528-$D$528)/1000</f>
        <v>0</v>
      </c>
      <c r="L708" s="223">
        <f>L657*'Usages mobilité'!$BG23*(1+'Usages mobilité'!$BH23)^(L$528-$D$528)/1000</f>
        <v>0</v>
      </c>
      <c r="M708" s="223">
        <f>M657*'Usages mobilité'!$BG23*(1+'Usages mobilité'!$BH23)^(M$528-$D$528)/1000</f>
        <v>0</v>
      </c>
      <c r="N708" s="223">
        <f>N657*'Usages mobilité'!$BG23*(1+'Usages mobilité'!$BH23)^(N$528-$D$528)/1000</f>
        <v>0</v>
      </c>
      <c r="O708" s="223">
        <f>O657*'Usages mobilité'!$BG23*(1+'Usages mobilité'!$BH23)^(O$528-$D$528)/1000</f>
        <v>0</v>
      </c>
      <c r="P708" s="223">
        <f>P657*'Usages mobilité'!$BG23*(1+'Usages mobilité'!$BH23)^(P$528-$D$528)/1000</f>
        <v>0</v>
      </c>
      <c r="Q708" s="223">
        <f>Q657*'Usages mobilité'!$BG23*(1+'Usages mobilité'!$BH23)^(Q$528-$D$528)/1000</f>
        <v>0</v>
      </c>
      <c r="R708" s="223">
        <f>R657*'Usages mobilité'!$BG23*(1+'Usages mobilité'!$BH23)^(R$528-$D$528)/1000</f>
        <v>0</v>
      </c>
    </row>
    <row r="709" spans="1:18" hidden="1" outlineLevel="2" x14ac:dyDescent="0.25">
      <c r="A709" s="222" t="str">
        <f>'Usages mobilité'!A24</f>
        <v>Usage mobilité n°21</v>
      </c>
      <c r="B709" s="222" t="s">
        <v>645</v>
      </c>
      <c r="C709" s="222"/>
      <c r="D709" s="223">
        <f>D658*'Usages mobilité'!$BG24*(1+'Usages mobilité'!$BH24)^(D$528-$D$528)/1000</f>
        <v>0</v>
      </c>
      <c r="E709" s="223">
        <f>E658*'Usages mobilité'!$BG24*(1+'Usages mobilité'!$BH24)^(E$528-$D$528)/1000</f>
        <v>0</v>
      </c>
      <c r="F709" s="223">
        <f>F658*'Usages mobilité'!$BG24*(1+'Usages mobilité'!$BH24)^(F$528-$D$528)/1000</f>
        <v>0</v>
      </c>
      <c r="G709" s="223">
        <f>G658*'Usages mobilité'!$BG24*(1+'Usages mobilité'!$BH24)^(G$528-$D$528)/1000</f>
        <v>0</v>
      </c>
      <c r="H709" s="223">
        <f>H658*'Usages mobilité'!$BG24*(1+'Usages mobilité'!$BH24)^(H$528-$D$528)/1000</f>
        <v>0</v>
      </c>
      <c r="I709" s="223">
        <f>I658*'Usages mobilité'!$BG24*(1+'Usages mobilité'!$BH24)^(I$528-$D$528)/1000</f>
        <v>0</v>
      </c>
      <c r="J709" s="223">
        <f>J658*'Usages mobilité'!$BG24*(1+'Usages mobilité'!$BH24)^(J$528-$D$528)/1000</f>
        <v>0</v>
      </c>
      <c r="K709" s="223">
        <f>K658*'Usages mobilité'!$BG24*(1+'Usages mobilité'!$BH24)^(K$528-$D$528)/1000</f>
        <v>0</v>
      </c>
      <c r="L709" s="223">
        <f>L658*'Usages mobilité'!$BG24*(1+'Usages mobilité'!$BH24)^(L$528-$D$528)/1000</f>
        <v>0</v>
      </c>
      <c r="M709" s="223">
        <f>M658*'Usages mobilité'!$BG24*(1+'Usages mobilité'!$BH24)^(M$528-$D$528)/1000</f>
        <v>0</v>
      </c>
      <c r="N709" s="223">
        <f>N658*'Usages mobilité'!$BG24*(1+'Usages mobilité'!$BH24)^(N$528-$D$528)/1000</f>
        <v>0</v>
      </c>
      <c r="O709" s="223">
        <f>O658*'Usages mobilité'!$BG24*(1+'Usages mobilité'!$BH24)^(O$528-$D$528)/1000</f>
        <v>0</v>
      </c>
      <c r="P709" s="223">
        <f>P658*'Usages mobilité'!$BG24*(1+'Usages mobilité'!$BH24)^(P$528-$D$528)/1000</f>
        <v>0</v>
      </c>
      <c r="Q709" s="223">
        <f>Q658*'Usages mobilité'!$BG24*(1+'Usages mobilité'!$BH24)^(Q$528-$D$528)/1000</f>
        <v>0</v>
      </c>
      <c r="R709" s="223">
        <f>R658*'Usages mobilité'!$BG24*(1+'Usages mobilité'!$BH24)^(R$528-$D$528)/1000</f>
        <v>0</v>
      </c>
    </row>
    <row r="710" spans="1:18" hidden="1" outlineLevel="2" x14ac:dyDescent="0.25">
      <c r="A710" s="222" t="str">
        <f>'Usages mobilité'!A25</f>
        <v>Usage mobilité n°22</v>
      </c>
      <c r="B710" s="222" t="s">
        <v>645</v>
      </c>
      <c r="C710" s="222"/>
      <c r="D710" s="223">
        <f>D659*'Usages mobilité'!$BG25*(1+'Usages mobilité'!$BH25)^(D$528-$D$528)/1000</f>
        <v>0</v>
      </c>
      <c r="E710" s="223">
        <f>E659*'Usages mobilité'!$BG25*(1+'Usages mobilité'!$BH25)^(E$528-$D$528)/1000</f>
        <v>0</v>
      </c>
      <c r="F710" s="223">
        <f>F659*'Usages mobilité'!$BG25*(1+'Usages mobilité'!$BH25)^(F$528-$D$528)/1000</f>
        <v>0</v>
      </c>
      <c r="G710" s="223">
        <f>G659*'Usages mobilité'!$BG25*(1+'Usages mobilité'!$BH25)^(G$528-$D$528)/1000</f>
        <v>0</v>
      </c>
      <c r="H710" s="223">
        <f>H659*'Usages mobilité'!$BG25*(1+'Usages mobilité'!$BH25)^(H$528-$D$528)/1000</f>
        <v>0</v>
      </c>
      <c r="I710" s="223">
        <f>I659*'Usages mobilité'!$BG25*(1+'Usages mobilité'!$BH25)^(I$528-$D$528)/1000</f>
        <v>0</v>
      </c>
      <c r="J710" s="223">
        <f>J659*'Usages mobilité'!$BG25*(1+'Usages mobilité'!$BH25)^(J$528-$D$528)/1000</f>
        <v>0</v>
      </c>
      <c r="K710" s="223">
        <f>K659*'Usages mobilité'!$BG25*(1+'Usages mobilité'!$BH25)^(K$528-$D$528)/1000</f>
        <v>0</v>
      </c>
      <c r="L710" s="223">
        <f>L659*'Usages mobilité'!$BG25*(1+'Usages mobilité'!$BH25)^(L$528-$D$528)/1000</f>
        <v>0</v>
      </c>
      <c r="M710" s="223">
        <f>M659*'Usages mobilité'!$BG25*(1+'Usages mobilité'!$BH25)^(M$528-$D$528)/1000</f>
        <v>0</v>
      </c>
      <c r="N710" s="223">
        <f>N659*'Usages mobilité'!$BG25*(1+'Usages mobilité'!$BH25)^(N$528-$D$528)/1000</f>
        <v>0</v>
      </c>
      <c r="O710" s="223">
        <f>O659*'Usages mobilité'!$BG25*(1+'Usages mobilité'!$BH25)^(O$528-$D$528)/1000</f>
        <v>0</v>
      </c>
      <c r="P710" s="223">
        <f>P659*'Usages mobilité'!$BG25*(1+'Usages mobilité'!$BH25)^(P$528-$D$528)/1000</f>
        <v>0</v>
      </c>
      <c r="Q710" s="223">
        <f>Q659*'Usages mobilité'!$BG25*(1+'Usages mobilité'!$BH25)^(Q$528-$D$528)/1000</f>
        <v>0</v>
      </c>
      <c r="R710" s="223">
        <f>R659*'Usages mobilité'!$BG25*(1+'Usages mobilité'!$BH25)^(R$528-$D$528)/1000</f>
        <v>0</v>
      </c>
    </row>
    <row r="711" spans="1:18" hidden="1" outlineLevel="2" x14ac:dyDescent="0.25">
      <c r="A711" s="222" t="str">
        <f>'Usages mobilité'!A26</f>
        <v>Usage mobilité n°23</v>
      </c>
      <c r="B711" s="222" t="s">
        <v>645</v>
      </c>
      <c r="C711" s="222"/>
      <c r="D711" s="223">
        <f>D660*'Usages mobilité'!$BG26*(1+'Usages mobilité'!$BH26)^(D$528-$D$528)/1000</f>
        <v>0</v>
      </c>
      <c r="E711" s="223">
        <f>E660*'Usages mobilité'!$BG26*(1+'Usages mobilité'!$BH26)^(E$528-$D$528)/1000</f>
        <v>0</v>
      </c>
      <c r="F711" s="223">
        <f>F660*'Usages mobilité'!$BG26*(1+'Usages mobilité'!$BH26)^(F$528-$D$528)/1000</f>
        <v>0</v>
      </c>
      <c r="G711" s="223">
        <f>G660*'Usages mobilité'!$BG26*(1+'Usages mobilité'!$BH26)^(G$528-$D$528)/1000</f>
        <v>0</v>
      </c>
      <c r="H711" s="223">
        <f>H660*'Usages mobilité'!$BG26*(1+'Usages mobilité'!$BH26)^(H$528-$D$528)/1000</f>
        <v>0</v>
      </c>
      <c r="I711" s="223">
        <f>I660*'Usages mobilité'!$BG26*(1+'Usages mobilité'!$BH26)^(I$528-$D$528)/1000</f>
        <v>0</v>
      </c>
      <c r="J711" s="223">
        <f>J660*'Usages mobilité'!$BG26*(1+'Usages mobilité'!$BH26)^(J$528-$D$528)/1000</f>
        <v>0</v>
      </c>
      <c r="K711" s="223">
        <f>K660*'Usages mobilité'!$BG26*(1+'Usages mobilité'!$BH26)^(K$528-$D$528)/1000</f>
        <v>0</v>
      </c>
      <c r="L711" s="223">
        <f>L660*'Usages mobilité'!$BG26*(1+'Usages mobilité'!$BH26)^(L$528-$D$528)/1000</f>
        <v>0</v>
      </c>
      <c r="M711" s="223">
        <f>M660*'Usages mobilité'!$BG26*(1+'Usages mobilité'!$BH26)^(M$528-$D$528)/1000</f>
        <v>0</v>
      </c>
      <c r="N711" s="223">
        <f>N660*'Usages mobilité'!$BG26*(1+'Usages mobilité'!$BH26)^(N$528-$D$528)/1000</f>
        <v>0</v>
      </c>
      <c r="O711" s="223">
        <f>O660*'Usages mobilité'!$BG26*(1+'Usages mobilité'!$BH26)^(O$528-$D$528)/1000</f>
        <v>0</v>
      </c>
      <c r="P711" s="223">
        <f>P660*'Usages mobilité'!$BG26*(1+'Usages mobilité'!$BH26)^(P$528-$D$528)/1000</f>
        <v>0</v>
      </c>
      <c r="Q711" s="223">
        <f>Q660*'Usages mobilité'!$BG26*(1+'Usages mobilité'!$BH26)^(Q$528-$D$528)/1000</f>
        <v>0</v>
      </c>
      <c r="R711" s="223">
        <f>R660*'Usages mobilité'!$BG26*(1+'Usages mobilité'!$BH26)^(R$528-$D$528)/1000</f>
        <v>0</v>
      </c>
    </row>
    <row r="712" spans="1:18" hidden="1" outlineLevel="2" x14ac:dyDescent="0.25">
      <c r="A712" s="222" t="str">
        <f>'Usages mobilité'!A27</f>
        <v>Usage mobilité n°24</v>
      </c>
      <c r="B712" s="222" t="s">
        <v>645</v>
      </c>
      <c r="C712" s="222"/>
      <c r="D712" s="223">
        <f>D661*'Usages mobilité'!$BG27*(1+'Usages mobilité'!$BH27)^(D$528-$D$528)/1000</f>
        <v>0</v>
      </c>
      <c r="E712" s="223">
        <f>E661*'Usages mobilité'!$BG27*(1+'Usages mobilité'!$BH27)^(E$528-$D$528)/1000</f>
        <v>0</v>
      </c>
      <c r="F712" s="223">
        <f>F661*'Usages mobilité'!$BG27*(1+'Usages mobilité'!$BH27)^(F$528-$D$528)/1000</f>
        <v>0</v>
      </c>
      <c r="G712" s="223">
        <f>G661*'Usages mobilité'!$BG27*(1+'Usages mobilité'!$BH27)^(G$528-$D$528)/1000</f>
        <v>0</v>
      </c>
      <c r="H712" s="223">
        <f>H661*'Usages mobilité'!$BG27*(1+'Usages mobilité'!$BH27)^(H$528-$D$528)/1000</f>
        <v>0</v>
      </c>
      <c r="I712" s="223">
        <f>I661*'Usages mobilité'!$BG27*(1+'Usages mobilité'!$BH27)^(I$528-$D$528)/1000</f>
        <v>0</v>
      </c>
      <c r="J712" s="223">
        <f>J661*'Usages mobilité'!$BG27*(1+'Usages mobilité'!$BH27)^(J$528-$D$528)/1000</f>
        <v>0</v>
      </c>
      <c r="K712" s="223">
        <f>K661*'Usages mobilité'!$BG27*(1+'Usages mobilité'!$BH27)^(K$528-$D$528)/1000</f>
        <v>0</v>
      </c>
      <c r="L712" s="223">
        <f>L661*'Usages mobilité'!$BG27*(1+'Usages mobilité'!$BH27)^(L$528-$D$528)/1000</f>
        <v>0</v>
      </c>
      <c r="M712" s="223">
        <f>M661*'Usages mobilité'!$BG27*(1+'Usages mobilité'!$BH27)^(M$528-$D$528)/1000</f>
        <v>0</v>
      </c>
      <c r="N712" s="223">
        <f>N661*'Usages mobilité'!$BG27*(1+'Usages mobilité'!$BH27)^(N$528-$D$528)/1000</f>
        <v>0</v>
      </c>
      <c r="O712" s="223">
        <f>O661*'Usages mobilité'!$BG27*(1+'Usages mobilité'!$BH27)^(O$528-$D$528)/1000</f>
        <v>0</v>
      </c>
      <c r="P712" s="223">
        <f>P661*'Usages mobilité'!$BG27*(1+'Usages mobilité'!$BH27)^(P$528-$D$528)/1000</f>
        <v>0</v>
      </c>
      <c r="Q712" s="223">
        <f>Q661*'Usages mobilité'!$BG27*(1+'Usages mobilité'!$BH27)^(Q$528-$D$528)/1000</f>
        <v>0</v>
      </c>
      <c r="R712" s="223">
        <f>R661*'Usages mobilité'!$BG27*(1+'Usages mobilité'!$BH27)^(R$528-$D$528)/1000</f>
        <v>0</v>
      </c>
    </row>
    <row r="713" spans="1:18" hidden="1" outlineLevel="2" x14ac:dyDescent="0.25">
      <c r="A713" s="222" t="str">
        <f>'Usages mobilité'!A28</f>
        <v>Usage mobilité n°25</v>
      </c>
      <c r="B713" s="222" t="s">
        <v>645</v>
      </c>
      <c r="C713" s="222"/>
      <c r="D713" s="223">
        <f>D662*'Usages mobilité'!$BG28*(1+'Usages mobilité'!$BH28)^(D$528-$D$528)/1000</f>
        <v>0</v>
      </c>
      <c r="E713" s="223">
        <f>E662*'Usages mobilité'!$BG28*(1+'Usages mobilité'!$BH28)^(E$528-$D$528)/1000</f>
        <v>0</v>
      </c>
      <c r="F713" s="223">
        <f>F662*'Usages mobilité'!$BG28*(1+'Usages mobilité'!$BH28)^(F$528-$D$528)/1000</f>
        <v>0</v>
      </c>
      <c r="G713" s="223">
        <f>G662*'Usages mobilité'!$BG28*(1+'Usages mobilité'!$BH28)^(G$528-$D$528)/1000</f>
        <v>0</v>
      </c>
      <c r="H713" s="223">
        <f>H662*'Usages mobilité'!$BG28*(1+'Usages mobilité'!$BH28)^(H$528-$D$528)/1000</f>
        <v>0</v>
      </c>
      <c r="I713" s="223">
        <f>I662*'Usages mobilité'!$BG28*(1+'Usages mobilité'!$BH28)^(I$528-$D$528)/1000</f>
        <v>0</v>
      </c>
      <c r="J713" s="223">
        <f>J662*'Usages mobilité'!$BG28*(1+'Usages mobilité'!$BH28)^(J$528-$D$528)/1000</f>
        <v>0</v>
      </c>
      <c r="K713" s="223">
        <f>K662*'Usages mobilité'!$BG28*(1+'Usages mobilité'!$BH28)^(K$528-$D$528)/1000</f>
        <v>0</v>
      </c>
      <c r="L713" s="223">
        <f>L662*'Usages mobilité'!$BG28*(1+'Usages mobilité'!$BH28)^(L$528-$D$528)/1000</f>
        <v>0</v>
      </c>
      <c r="M713" s="223">
        <f>M662*'Usages mobilité'!$BG28*(1+'Usages mobilité'!$BH28)^(M$528-$D$528)/1000</f>
        <v>0</v>
      </c>
      <c r="N713" s="223">
        <f>N662*'Usages mobilité'!$BG28*(1+'Usages mobilité'!$BH28)^(N$528-$D$528)/1000</f>
        <v>0</v>
      </c>
      <c r="O713" s="223">
        <f>O662*'Usages mobilité'!$BG28*(1+'Usages mobilité'!$BH28)^(O$528-$D$528)/1000</f>
        <v>0</v>
      </c>
      <c r="P713" s="223">
        <f>P662*'Usages mobilité'!$BG28*(1+'Usages mobilité'!$BH28)^(P$528-$D$528)/1000</f>
        <v>0</v>
      </c>
      <c r="Q713" s="223">
        <f>Q662*'Usages mobilité'!$BG28*(1+'Usages mobilité'!$BH28)^(Q$528-$D$528)/1000</f>
        <v>0</v>
      </c>
      <c r="R713" s="223">
        <f>R662*'Usages mobilité'!$BG28*(1+'Usages mobilité'!$BH28)^(R$528-$D$528)/1000</f>
        <v>0</v>
      </c>
    </row>
    <row r="714" spans="1:18" hidden="1" outlineLevel="2" x14ac:dyDescent="0.25">
      <c r="A714" s="222" t="str">
        <f>'Usages mobilité'!A29</f>
        <v>Usage mobilité n°26</v>
      </c>
      <c r="B714" s="222" t="s">
        <v>645</v>
      </c>
      <c r="C714" s="222"/>
      <c r="D714" s="223">
        <f>D663*'Usages mobilité'!$BG29*(1+'Usages mobilité'!$BH29)^(D$528-$D$528)/1000</f>
        <v>0</v>
      </c>
      <c r="E714" s="223">
        <f>E663*'Usages mobilité'!$BG29*(1+'Usages mobilité'!$BH29)^(E$528-$D$528)/1000</f>
        <v>0</v>
      </c>
      <c r="F714" s="223">
        <f>F663*'Usages mobilité'!$BG29*(1+'Usages mobilité'!$BH29)^(F$528-$D$528)/1000</f>
        <v>0</v>
      </c>
      <c r="G714" s="223">
        <f>G663*'Usages mobilité'!$BG29*(1+'Usages mobilité'!$BH29)^(G$528-$D$528)/1000</f>
        <v>0</v>
      </c>
      <c r="H714" s="223">
        <f>H663*'Usages mobilité'!$BG29*(1+'Usages mobilité'!$BH29)^(H$528-$D$528)/1000</f>
        <v>0</v>
      </c>
      <c r="I714" s="223">
        <f>I663*'Usages mobilité'!$BG29*(1+'Usages mobilité'!$BH29)^(I$528-$D$528)/1000</f>
        <v>0</v>
      </c>
      <c r="J714" s="223">
        <f>J663*'Usages mobilité'!$BG29*(1+'Usages mobilité'!$BH29)^(J$528-$D$528)/1000</f>
        <v>0</v>
      </c>
      <c r="K714" s="223">
        <f>K663*'Usages mobilité'!$BG29*(1+'Usages mobilité'!$BH29)^(K$528-$D$528)/1000</f>
        <v>0</v>
      </c>
      <c r="L714" s="223">
        <f>L663*'Usages mobilité'!$BG29*(1+'Usages mobilité'!$BH29)^(L$528-$D$528)/1000</f>
        <v>0</v>
      </c>
      <c r="M714" s="223">
        <f>M663*'Usages mobilité'!$BG29*(1+'Usages mobilité'!$BH29)^(M$528-$D$528)/1000</f>
        <v>0</v>
      </c>
      <c r="N714" s="223">
        <f>N663*'Usages mobilité'!$BG29*(1+'Usages mobilité'!$BH29)^(N$528-$D$528)/1000</f>
        <v>0</v>
      </c>
      <c r="O714" s="223">
        <f>O663*'Usages mobilité'!$BG29*(1+'Usages mobilité'!$BH29)^(O$528-$D$528)/1000</f>
        <v>0</v>
      </c>
      <c r="P714" s="223">
        <f>P663*'Usages mobilité'!$BG29*(1+'Usages mobilité'!$BH29)^(P$528-$D$528)/1000</f>
        <v>0</v>
      </c>
      <c r="Q714" s="223">
        <f>Q663*'Usages mobilité'!$BG29*(1+'Usages mobilité'!$BH29)^(Q$528-$D$528)/1000</f>
        <v>0</v>
      </c>
      <c r="R714" s="223">
        <f>R663*'Usages mobilité'!$BG29*(1+'Usages mobilité'!$BH29)^(R$528-$D$528)/1000</f>
        <v>0</v>
      </c>
    </row>
    <row r="715" spans="1:18" hidden="1" outlineLevel="2" x14ac:dyDescent="0.25">
      <c r="A715" s="222" t="str">
        <f>'Usages mobilité'!A30</f>
        <v>Usage mobilité n°27</v>
      </c>
      <c r="B715" s="222" t="s">
        <v>645</v>
      </c>
      <c r="C715" s="222"/>
      <c r="D715" s="223">
        <f>D664*'Usages mobilité'!$BG30*(1+'Usages mobilité'!$BH30)^(D$528-$D$528)/1000</f>
        <v>0</v>
      </c>
      <c r="E715" s="223">
        <f>E664*'Usages mobilité'!$BG30*(1+'Usages mobilité'!$BH30)^(E$528-$D$528)/1000</f>
        <v>0</v>
      </c>
      <c r="F715" s="223">
        <f>F664*'Usages mobilité'!$BG30*(1+'Usages mobilité'!$BH30)^(F$528-$D$528)/1000</f>
        <v>0</v>
      </c>
      <c r="G715" s="223">
        <f>G664*'Usages mobilité'!$BG30*(1+'Usages mobilité'!$BH30)^(G$528-$D$528)/1000</f>
        <v>0</v>
      </c>
      <c r="H715" s="223">
        <f>H664*'Usages mobilité'!$BG30*(1+'Usages mobilité'!$BH30)^(H$528-$D$528)/1000</f>
        <v>0</v>
      </c>
      <c r="I715" s="223">
        <f>I664*'Usages mobilité'!$BG30*(1+'Usages mobilité'!$BH30)^(I$528-$D$528)/1000</f>
        <v>0</v>
      </c>
      <c r="J715" s="223">
        <f>J664*'Usages mobilité'!$BG30*(1+'Usages mobilité'!$BH30)^(J$528-$D$528)/1000</f>
        <v>0</v>
      </c>
      <c r="K715" s="223">
        <f>K664*'Usages mobilité'!$BG30*(1+'Usages mobilité'!$BH30)^(K$528-$D$528)/1000</f>
        <v>0</v>
      </c>
      <c r="L715" s="223">
        <f>L664*'Usages mobilité'!$BG30*(1+'Usages mobilité'!$BH30)^(L$528-$D$528)/1000</f>
        <v>0</v>
      </c>
      <c r="M715" s="223">
        <f>M664*'Usages mobilité'!$BG30*(1+'Usages mobilité'!$BH30)^(M$528-$D$528)/1000</f>
        <v>0</v>
      </c>
      <c r="N715" s="223">
        <f>N664*'Usages mobilité'!$BG30*(1+'Usages mobilité'!$BH30)^(N$528-$D$528)/1000</f>
        <v>0</v>
      </c>
      <c r="O715" s="223">
        <f>O664*'Usages mobilité'!$BG30*(1+'Usages mobilité'!$BH30)^(O$528-$D$528)/1000</f>
        <v>0</v>
      </c>
      <c r="P715" s="223">
        <f>P664*'Usages mobilité'!$BG30*(1+'Usages mobilité'!$BH30)^(P$528-$D$528)/1000</f>
        <v>0</v>
      </c>
      <c r="Q715" s="223">
        <f>Q664*'Usages mobilité'!$BG30*(1+'Usages mobilité'!$BH30)^(Q$528-$D$528)/1000</f>
        <v>0</v>
      </c>
      <c r="R715" s="223">
        <f>R664*'Usages mobilité'!$BG30*(1+'Usages mobilité'!$BH30)^(R$528-$D$528)/1000</f>
        <v>0</v>
      </c>
    </row>
    <row r="716" spans="1:18" hidden="1" outlineLevel="2" x14ac:dyDescent="0.25">
      <c r="A716" s="222" t="str">
        <f>'Usages mobilité'!A31</f>
        <v>Usage mobilité n°28</v>
      </c>
      <c r="B716" s="222" t="s">
        <v>645</v>
      </c>
      <c r="C716" s="222"/>
      <c r="D716" s="223">
        <f>D665*'Usages mobilité'!$BG31*(1+'Usages mobilité'!$BH31)^(D$528-$D$528)/1000</f>
        <v>0</v>
      </c>
      <c r="E716" s="223">
        <f>E665*'Usages mobilité'!$BG31*(1+'Usages mobilité'!$BH31)^(E$528-$D$528)/1000</f>
        <v>0</v>
      </c>
      <c r="F716" s="223">
        <f>F665*'Usages mobilité'!$BG31*(1+'Usages mobilité'!$BH31)^(F$528-$D$528)/1000</f>
        <v>0</v>
      </c>
      <c r="G716" s="223">
        <f>G665*'Usages mobilité'!$BG31*(1+'Usages mobilité'!$BH31)^(G$528-$D$528)/1000</f>
        <v>0</v>
      </c>
      <c r="H716" s="223">
        <f>H665*'Usages mobilité'!$BG31*(1+'Usages mobilité'!$BH31)^(H$528-$D$528)/1000</f>
        <v>0</v>
      </c>
      <c r="I716" s="223">
        <f>I665*'Usages mobilité'!$BG31*(1+'Usages mobilité'!$BH31)^(I$528-$D$528)/1000</f>
        <v>0</v>
      </c>
      <c r="J716" s="223">
        <f>J665*'Usages mobilité'!$BG31*(1+'Usages mobilité'!$BH31)^(J$528-$D$528)/1000</f>
        <v>0</v>
      </c>
      <c r="K716" s="223">
        <f>K665*'Usages mobilité'!$BG31*(1+'Usages mobilité'!$BH31)^(K$528-$D$528)/1000</f>
        <v>0</v>
      </c>
      <c r="L716" s="223">
        <f>L665*'Usages mobilité'!$BG31*(1+'Usages mobilité'!$BH31)^(L$528-$D$528)/1000</f>
        <v>0</v>
      </c>
      <c r="M716" s="223">
        <f>M665*'Usages mobilité'!$BG31*(1+'Usages mobilité'!$BH31)^(M$528-$D$528)/1000</f>
        <v>0</v>
      </c>
      <c r="N716" s="223">
        <f>N665*'Usages mobilité'!$BG31*(1+'Usages mobilité'!$BH31)^(N$528-$D$528)/1000</f>
        <v>0</v>
      </c>
      <c r="O716" s="223">
        <f>O665*'Usages mobilité'!$BG31*(1+'Usages mobilité'!$BH31)^(O$528-$D$528)/1000</f>
        <v>0</v>
      </c>
      <c r="P716" s="223">
        <f>P665*'Usages mobilité'!$BG31*(1+'Usages mobilité'!$BH31)^(P$528-$D$528)/1000</f>
        <v>0</v>
      </c>
      <c r="Q716" s="223">
        <f>Q665*'Usages mobilité'!$BG31*(1+'Usages mobilité'!$BH31)^(Q$528-$D$528)/1000</f>
        <v>0</v>
      </c>
      <c r="R716" s="223">
        <f>R665*'Usages mobilité'!$BG31*(1+'Usages mobilité'!$BH31)^(R$528-$D$528)/1000</f>
        <v>0</v>
      </c>
    </row>
    <row r="717" spans="1:18" hidden="1" outlineLevel="2" x14ac:dyDescent="0.25">
      <c r="A717" s="222" t="str">
        <f>'Usages mobilité'!A32</f>
        <v>Usage mobilité n°29</v>
      </c>
      <c r="B717" s="222" t="s">
        <v>645</v>
      </c>
      <c r="C717" s="222"/>
      <c r="D717" s="223">
        <f>D666*'Usages mobilité'!$BG32*(1+'Usages mobilité'!$BH32)^(D$528-$D$528)/1000</f>
        <v>0</v>
      </c>
      <c r="E717" s="223">
        <f>E666*'Usages mobilité'!$BG32*(1+'Usages mobilité'!$BH32)^(E$528-$D$528)/1000</f>
        <v>0</v>
      </c>
      <c r="F717" s="223">
        <f>F666*'Usages mobilité'!$BG32*(1+'Usages mobilité'!$BH32)^(F$528-$D$528)/1000</f>
        <v>0</v>
      </c>
      <c r="G717" s="223">
        <f>G666*'Usages mobilité'!$BG32*(1+'Usages mobilité'!$BH32)^(G$528-$D$528)/1000</f>
        <v>0</v>
      </c>
      <c r="H717" s="223">
        <f>H666*'Usages mobilité'!$BG32*(1+'Usages mobilité'!$BH32)^(H$528-$D$528)/1000</f>
        <v>0</v>
      </c>
      <c r="I717" s="223">
        <f>I666*'Usages mobilité'!$BG32*(1+'Usages mobilité'!$BH32)^(I$528-$D$528)/1000</f>
        <v>0</v>
      </c>
      <c r="J717" s="223">
        <f>J666*'Usages mobilité'!$BG32*(1+'Usages mobilité'!$BH32)^(J$528-$D$528)/1000</f>
        <v>0</v>
      </c>
      <c r="K717" s="223">
        <f>K666*'Usages mobilité'!$BG32*(1+'Usages mobilité'!$BH32)^(K$528-$D$528)/1000</f>
        <v>0</v>
      </c>
      <c r="L717" s="223">
        <f>L666*'Usages mobilité'!$BG32*(1+'Usages mobilité'!$BH32)^(L$528-$D$528)/1000</f>
        <v>0</v>
      </c>
      <c r="M717" s="223">
        <f>M666*'Usages mobilité'!$BG32*(1+'Usages mobilité'!$BH32)^(M$528-$D$528)/1000</f>
        <v>0</v>
      </c>
      <c r="N717" s="223">
        <f>N666*'Usages mobilité'!$BG32*(1+'Usages mobilité'!$BH32)^(N$528-$D$528)/1000</f>
        <v>0</v>
      </c>
      <c r="O717" s="223">
        <f>O666*'Usages mobilité'!$BG32*(1+'Usages mobilité'!$BH32)^(O$528-$D$528)/1000</f>
        <v>0</v>
      </c>
      <c r="P717" s="223">
        <f>P666*'Usages mobilité'!$BG32*(1+'Usages mobilité'!$BH32)^(P$528-$D$528)/1000</f>
        <v>0</v>
      </c>
      <c r="Q717" s="223">
        <f>Q666*'Usages mobilité'!$BG32*(1+'Usages mobilité'!$BH32)^(Q$528-$D$528)/1000</f>
        <v>0</v>
      </c>
      <c r="R717" s="223">
        <f>R666*'Usages mobilité'!$BG32*(1+'Usages mobilité'!$BH32)^(R$528-$D$528)/1000</f>
        <v>0</v>
      </c>
    </row>
    <row r="718" spans="1:18" hidden="1" outlineLevel="2" x14ac:dyDescent="0.25">
      <c r="A718" s="222" t="str">
        <f>'Usages mobilité'!A33</f>
        <v>Usage mobilité n°30</v>
      </c>
      <c r="B718" s="222" t="s">
        <v>645</v>
      </c>
      <c r="C718" s="222"/>
      <c r="D718" s="223">
        <f>D667*'Usages mobilité'!$BG33*(1+'Usages mobilité'!$BH33)^(D$528-$D$528)/1000</f>
        <v>0</v>
      </c>
      <c r="E718" s="223">
        <f>E667*'Usages mobilité'!$BG33*(1+'Usages mobilité'!$BH33)^(E$528-$D$528)/1000</f>
        <v>0</v>
      </c>
      <c r="F718" s="223">
        <f>F667*'Usages mobilité'!$BG33*(1+'Usages mobilité'!$BH33)^(F$528-$D$528)/1000</f>
        <v>0</v>
      </c>
      <c r="G718" s="223">
        <f>G667*'Usages mobilité'!$BG33*(1+'Usages mobilité'!$BH33)^(G$528-$D$528)/1000</f>
        <v>0</v>
      </c>
      <c r="H718" s="223">
        <f>H667*'Usages mobilité'!$BG33*(1+'Usages mobilité'!$BH33)^(H$528-$D$528)/1000</f>
        <v>0</v>
      </c>
      <c r="I718" s="223">
        <f>I667*'Usages mobilité'!$BG33*(1+'Usages mobilité'!$BH33)^(I$528-$D$528)/1000</f>
        <v>0</v>
      </c>
      <c r="J718" s="223">
        <f>J667*'Usages mobilité'!$BG33*(1+'Usages mobilité'!$BH33)^(J$528-$D$528)/1000</f>
        <v>0</v>
      </c>
      <c r="K718" s="223">
        <f>K667*'Usages mobilité'!$BG33*(1+'Usages mobilité'!$BH33)^(K$528-$D$528)/1000</f>
        <v>0</v>
      </c>
      <c r="L718" s="223">
        <f>L667*'Usages mobilité'!$BG33*(1+'Usages mobilité'!$BH33)^(L$528-$D$528)/1000</f>
        <v>0</v>
      </c>
      <c r="M718" s="223">
        <f>M667*'Usages mobilité'!$BG33*(1+'Usages mobilité'!$BH33)^(M$528-$D$528)/1000</f>
        <v>0</v>
      </c>
      <c r="N718" s="223">
        <f>N667*'Usages mobilité'!$BG33*(1+'Usages mobilité'!$BH33)^(N$528-$D$528)/1000</f>
        <v>0</v>
      </c>
      <c r="O718" s="223">
        <f>O667*'Usages mobilité'!$BG33*(1+'Usages mobilité'!$BH33)^(O$528-$D$528)/1000</f>
        <v>0</v>
      </c>
      <c r="P718" s="223">
        <f>P667*'Usages mobilité'!$BG33*(1+'Usages mobilité'!$BH33)^(P$528-$D$528)/1000</f>
        <v>0</v>
      </c>
      <c r="Q718" s="223">
        <f>Q667*'Usages mobilité'!$BG33*(1+'Usages mobilité'!$BH33)^(Q$528-$D$528)/1000</f>
        <v>0</v>
      </c>
      <c r="R718" s="223">
        <f>R667*'Usages mobilité'!$BG33*(1+'Usages mobilité'!$BH33)^(R$528-$D$528)/1000</f>
        <v>0</v>
      </c>
    </row>
    <row r="719" spans="1:18" hidden="1" outlineLevel="2" x14ac:dyDescent="0.25">
      <c r="A719" s="222" t="str">
        <f>'Usages mobilité'!A34</f>
        <v>Usage mobilité n°31</v>
      </c>
      <c r="B719" s="222" t="s">
        <v>645</v>
      </c>
      <c r="C719" s="222"/>
      <c r="D719" s="223">
        <f>D668*'Usages mobilité'!$BG34*(1+'Usages mobilité'!$BH34)^(D$528-$D$528)/1000</f>
        <v>0</v>
      </c>
      <c r="E719" s="223">
        <f>E668*'Usages mobilité'!$BG34*(1+'Usages mobilité'!$BH34)^(E$528-$D$528)/1000</f>
        <v>0</v>
      </c>
      <c r="F719" s="223">
        <f>F668*'Usages mobilité'!$BG34*(1+'Usages mobilité'!$BH34)^(F$528-$D$528)/1000</f>
        <v>0</v>
      </c>
      <c r="G719" s="223">
        <f>G668*'Usages mobilité'!$BG34*(1+'Usages mobilité'!$BH34)^(G$528-$D$528)/1000</f>
        <v>0</v>
      </c>
      <c r="H719" s="223">
        <f>H668*'Usages mobilité'!$BG34*(1+'Usages mobilité'!$BH34)^(H$528-$D$528)/1000</f>
        <v>0</v>
      </c>
      <c r="I719" s="223">
        <f>I668*'Usages mobilité'!$BG34*(1+'Usages mobilité'!$BH34)^(I$528-$D$528)/1000</f>
        <v>0</v>
      </c>
      <c r="J719" s="223">
        <f>J668*'Usages mobilité'!$BG34*(1+'Usages mobilité'!$BH34)^(J$528-$D$528)/1000</f>
        <v>0</v>
      </c>
      <c r="K719" s="223">
        <f>K668*'Usages mobilité'!$BG34*(1+'Usages mobilité'!$BH34)^(K$528-$D$528)/1000</f>
        <v>0</v>
      </c>
      <c r="L719" s="223">
        <f>L668*'Usages mobilité'!$BG34*(1+'Usages mobilité'!$BH34)^(L$528-$D$528)/1000</f>
        <v>0</v>
      </c>
      <c r="M719" s="223">
        <f>M668*'Usages mobilité'!$BG34*(1+'Usages mobilité'!$BH34)^(M$528-$D$528)/1000</f>
        <v>0</v>
      </c>
      <c r="N719" s="223">
        <f>N668*'Usages mobilité'!$BG34*(1+'Usages mobilité'!$BH34)^(N$528-$D$528)/1000</f>
        <v>0</v>
      </c>
      <c r="O719" s="223">
        <f>O668*'Usages mobilité'!$BG34*(1+'Usages mobilité'!$BH34)^(O$528-$D$528)/1000</f>
        <v>0</v>
      </c>
      <c r="P719" s="223">
        <f>P668*'Usages mobilité'!$BG34*(1+'Usages mobilité'!$BH34)^(P$528-$D$528)/1000</f>
        <v>0</v>
      </c>
      <c r="Q719" s="223">
        <f>Q668*'Usages mobilité'!$BG34*(1+'Usages mobilité'!$BH34)^(Q$528-$D$528)/1000</f>
        <v>0</v>
      </c>
      <c r="R719" s="223">
        <f>R668*'Usages mobilité'!$BG34*(1+'Usages mobilité'!$BH34)^(R$528-$D$528)/1000</f>
        <v>0</v>
      </c>
    </row>
    <row r="720" spans="1:18" hidden="1" outlineLevel="2" x14ac:dyDescent="0.25">
      <c r="A720" s="222" t="str">
        <f>'Usages mobilité'!A35</f>
        <v>Usage mobilité n°32</v>
      </c>
      <c r="B720" s="222" t="s">
        <v>645</v>
      </c>
      <c r="C720" s="222"/>
      <c r="D720" s="223">
        <f>D669*'Usages mobilité'!$BG35*(1+'Usages mobilité'!$BH35)^(D$528-$D$528)/1000</f>
        <v>0</v>
      </c>
      <c r="E720" s="223">
        <f>E669*'Usages mobilité'!$BG35*(1+'Usages mobilité'!$BH35)^(E$528-$D$528)/1000</f>
        <v>0</v>
      </c>
      <c r="F720" s="223">
        <f>F669*'Usages mobilité'!$BG35*(1+'Usages mobilité'!$BH35)^(F$528-$D$528)/1000</f>
        <v>0</v>
      </c>
      <c r="G720" s="223">
        <f>G669*'Usages mobilité'!$BG35*(1+'Usages mobilité'!$BH35)^(G$528-$D$528)/1000</f>
        <v>0</v>
      </c>
      <c r="H720" s="223">
        <f>H669*'Usages mobilité'!$BG35*(1+'Usages mobilité'!$BH35)^(H$528-$D$528)/1000</f>
        <v>0</v>
      </c>
      <c r="I720" s="223">
        <f>I669*'Usages mobilité'!$BG35*(1+'Usages mobilité'!$BH35)^(I$528-$D$528)/1000</f>
        <v>0</v>
      </c>
      <c r="J720" s="223">
        <f>J669*'Usages mobilité'!$BG35*(1+'Usages mobilité'!$BH35)^(J$528-$D$528)/1000</f>
        <v>0</v>
      </c>
      <c r="K720" s="223">
        <f>K669*'Usages mobilité'!$BG35*(1+'Usages mobilité'!$BH35)^(K$528-$D$528)/1000</f>
        <v>0</v>
      </c>
      <c r="L720" s="223">
        <f>L669*'Usages mobilité'!$BG35*(1+'Usages mobilité'!$BH35)^(L$528-$D$528)/1000</f>
        <v>0</v>
      </c>
      <c r="M720" s="223">
        <f>M669*'Usages mobilité'!$BG35*(1+'Usages mobilité'!$BH35)^(M$528-$D$528)/1000</f>
        <v>0</v>
      </c>
      <c r="N720" s="223">
        <f>N669*'Usages mobilité'!$BG35*(1+'Usages mobilité'!$BH35)^(N$528-$D$528)/1000</f>
        <v>0</v>
      </c>
      <c r="O720" s="223">
        <f>O669*'Usages mobilité'!$BG35*(1+'Usages mobilité'!$BH35)^(O$528-$D$528)/1000</f>
        <v>0</v>
      </c>
      <c r="P720" s="223">
        <f>P669*'Usages mobilité'!$BG35*(1+'Usages mobilité'!$BH35)^(P$528-$D$528)/1000</f>
        <v>0</v>
      </c>
      <c r="Q720" s="223">
        <f>Q669*'Usages mobilité'!$BG35*(1+'Usages mobilité'!$BH35)^(Q$528-$D$528)/1000</f>
        <v>0</v>
      </c>
      <c r="R720" s="223">
        <f>R669*'Usages mobilité'!$BG35*(1+'Usages mobilité'!$BH35)^(R$528-$D$528)/1000</f>
        <v>0</v>
      </c>
    </row>
    <row r="721" spans="1:18" hidden="1" outlineLevel="2" x14ac:dyDescent="0.25">
      <c r="A721" s="222" t="str">
        <f>'Usages mobilité'!A36</f>
        <v>Usage mobilité n°33</v>
      </c>
      <c r="B721" s="222" t="s">
        <v>645</v>
      </c>
      <c r="C721" s="222"/>
      <c r="D721" s="223">
        <f>D670*'Usages mobilité'!$BG36*(1+'Usages mobilité'!$BH36)^(D$528-$D$528)/1000</f>
        <v>0</v>
      </c>
      <c r="E721" s="223">
        <f>E670*'Usages mobilité'!$BG36*(1+'Usages mobilité'!$BH36)^(E$528-$D$528)/1000</f>
        <v>0</v>
      </c>
      <c r="F721" s="223">
        <f>F670*'Usages mobilité'!$BG36*(1+'Usages mobilité'!$BH36)^(F$528-$D$528)/1000</f>
        <v>0</v>
      </c>
      <c r="G721" s="223">
        <f>G670*'Usages mobilité'!$BG36*(1+'Usages mobilité'!$BH36)^(G$528-$D$528)/1000</f>
        <v>0</v>
      </c>
      <c r="H721" s="223">
        <f>H670*'Usages mobilité'!$BG36*(1+'Usages mobilité'!$BH36)^(H$528-$D$528)/1000</f>
        <v>0</v>
      </c>
      <c r="I721" s="223">
        <f>I670*'Usages mobilité'!$BG36*(1+'Usages mobilité'!$BH36)^(I$528-$D$528)/1000</f>
        <v>0</v>
      </c>
      <c r="J721" s="223">
        <f>J670*'Usages mobilité'!$BG36*(1+'Usages mobilité'!$BH36)^(J$528-$D$528)/1000</f>
        <v>0</v>
      </c>
      <c r="K721" s="223">
        <f>K670*'Usages mobilité'!$BG36*(1+'Usages mobilité'!$BH36)^(K$528-$D$528)/1000</f>
        <v>0</v>
      </c>
      <c r="L721" s="223">
        <f>L670*'Usages mobilité'!$BG36*(1+'Usages mobilité'!$BH36)^(L$528-$D$528)/1000</f>
        <v>0</v>
      </c>
      <c r="M721" s="223">
        <f>M670*'Usages mobilité'!$BG36*(1+'Usages mobilité'!$BH36)^(M$528-$D$528)/1000</f>
        <v>0</v>
      </c>
      <c r="N721" s="223">
        <f>N670*'Usages mobilité'!$BG36*(1+'Usages mobilité'!$BH36)^(N$528-$D$528)/1000</f>
        <v>0</v>
      </c>
      <c r="O721" s="223">
        <f>O670*'Usages mobilité'!$BG36*(1+'Usages mobilité'!$BH36)^(O$528-$D$528)/1000</f>
        <v>0</v>
      </c>
      <c r="P721" s="223">
        <f>P670*'Usages mobilité'!$BG36*(1+'Usages mobilité'!$BH36)^(P$528-$D$528)/1000</f>
        <v>0</v>
      </c>
      <c r="Q721" s="223">
        <f>Q670*'Usages mobilité'!$BG36*(1+'Usages mobilité'!$BH36)^(Q$528-$D$528)/1000</f>
        <v>0</v>
      </c>
      <c r="R721" s="223">
        <f>R670*'Usages mobilité'!$BG36*(1+'Usages mobilité'!$BH36)^(R$528-$D$528)/1000</f>
        <v>0</v>
      </c>
    </row>
    <row r="722" spans="1:18" hidden="1" outlineLevel="2" x14ac:dyDescent="0.25">
      <c r="A722" s="222" t="str">
        <f>'Usages mobilité'!A37</f>
        <v>Usage mobilité n°34</v>
      </c>
      <c r="B722" s="222" t="s">
        <v>645</v>
      </c>
      <c r="C722" s="222"/>
      <c r="D722" s="223">
        <f>D671*'Usages mobilité'!$BG37*(1+'Usages mobilité'!$BH37)^(D$528-$D$528)/1000</f>
        <v>0</v>
      </c>
      <c r="E722" s="223">
        <f>E671*'Usages mobilité'!$BG37*(1+'Usages mobilité'!$BH37)^(E$528-$D$528)/1000</f>
        <v>0</v>
      </c>
      <c r="F722" s="223">
        <f>F671*'Usages mobilité'!$BG37*(1+'Usages mobilité'!$BH37)^(F$528-$D$528)/1000</f>
        <v>0</v>
      </c>
      <c r="G722" s="223">
        <f>G671*'Usages mobilité'!$BG37*(1+'Usages mobilité'!$BH37)^(G$528-$D$528)/1000</f>
        <v>0</v>
      </c>
      <c r="H722" s="223">
        <f>H671*'Usages mobilité'!$BG37*(1+'Usages mobilité'!$BH37)^(H$528-$D$528)/1000</f>
        <v>0</v>
      </c>
      <c r="I722" s="223">
        <f>I671*'Usages mobilité'!$BG37*(1+'Usages mobilité'!$BH37)^(I$528-$D$528)/1000</f>
        <v>0</v>
      </c>
      <c r="J722" s="223">
        <f>J671*'Usages mobilité'!$BG37*(1+'Usages mobilité'!$BH37)^(J$528-$D$528)/1000</f>
        <v>0</v>
      </c>
      <c r="K722" s="223">
        <f>K671*'Usages mobilité'!$BG37*(1+'Usages mobilité'!$BH37)^(K$528-$D$528)/1000</f>
        <v>0</v>
      </c>
      <c r="L722" s="223">
        <f>L671*'Usages mobilité'!$BG37*(1+'Usages mobilité'!$BH37)^(L$528-$D$528)/1000</f>
        <v>0</v>
      </c>
      <c r="M722" s="223">
        <f>M671*'Usages mobilité'!$BG37*(1+'Usages mobilité'!$BH37)^(M$528-$D$528)/1000</f>
        <v>0</v>
      </c>
      <c r="N722" s="223">
        <f>N671*'Usages mobilité'!$BG37*(1+'Usages mobilité'!$BH37)^(N$528-$D$528)/1000</f>
        <v>0</v>
      </c>
      <c r="O722" s="223">
        <f>O671*'Usages mobilité'!$BG37*(1+'Usages mobilité'!$BH37)^(O$528-$D$528)/1000</f>
        <v>0</v>
      </c>
      <c r="P722" s="223">
        <f>P671*'Usages mobilité'!$BG37*(1+'Usages mobilité'!$BH37)^(P$528-$D$528)/1000</f>
        <v>0</v>
      </c>
      <c r="Q722" s="223">
        <f>Q671*'Usages mobilité'!$BG37*(1+'Usages mobilité'!$BH37)^(Q$528-$D$528)/1000</f>
        <v>0</v>
      </c>
      <c r="R722" s="223">
        <f>R671*'Usages mobilité'!$BG37*(1+'Usages mobilité'!$BH37)^(R$528-$D$528)/1000</f>
        <v>0</v>
      </c>
    </row>
    <row r="723" spans="1:18" hidden="1" outlineLevel="2" x14ac:dyDescent="0.25">
      <c r="A723" s="222" t="str">
        <f>'Usages mobilité'!A38</f>
        <v>Usage mobilité n°35</v>
      </c>
      <c r="B723" s="222" t="s">
        <v>645</v>
      </c>
      <c r="C723" s="222"/>
      <c r="D723" s="223">
        <f>D672*'Usages mobilité'!$BG38*(1+'Usages mobilité'!$BH38)^(D$528-$D$528)/1000</f>
        <v>0</v>
      </c>
      <c r="E723" s="223">
        <f>E672*'Usages mobilité'!$BG38*(1+'Usages mobilité'!$BH38)^(E$528-$D$528)/1000</f>
        <v>0</v>
      </c>
      <c r="F723" s="223">
        <f>F672*'Usages mobilité'!$BG38*(1+'Usages mobilité'!$BH38)^(F$528-$D$528)/1000</f>
        <v>0</v>
      </c>
      <c r="G723" s="223">
        <f>G672*'Usages mobilité'!$BG38*(1+'Usages mobilité'!$BH38)^(G$528-$D$528)/1000</f>
        <v>0</v>
      </c>
      <c r="H723" s="223">
        <f>H672*'Usages mobilité'!$BG38*(1+'Usages mobilité'!$BH38)^(H$528-$D$528)/1000</f>
        <v>0</v>
      </c>
      <c r="I723" s="223">
        <f>I672*'Usages mobilité'!$BG38*(1+'Usages mobilité'!$BH38)^(I$528-$D$528)/1000</f>
        <v>0</v>
      </c>
      <c r="J723" s="223">
        <f>J672*'Usages mobilité'!$BG38*(1+'Usages mobilité'!$BH38)^(J$528-$D$528)/1000</f>
        <v>0</v>
      </c>
      <c r="K723" s="223">
        <f>K672*'Usages mobilité'!$BG38*(1+'Usages mobilité'!$BH38)^(K$528-$D$528)/1000</f>
        <v>0</v>
      </c>
      <c r="L723" s="223">
        <f>L672*'Usages mobilité'!$BG38*(1+'Usages mobilité'!$BH38)^(L$528-$D$528)/1000</f>
        <v>0</v>
      </c>
      <c r="M723" s="223">
        <f>M672*'Usages mobilité'!$BG38*(1+'Usages mobilité'!$BH38)^(M$528-$D$528)/1000</f>
        <v>0</v>
      </c>
      <c r="N723" s="223">
        <f>N672*'Usages mobilité'!$BG38*(1+'Usages mobilité'!$BH38)^(N$528-$D$528)/1000</f>
        <v>0</v>
      </c>
      <c r="O723" s="223">
        <f>O672*'Usages mobilité'!$BG38*(1+'Usages mobilité'!$BH38)^(O$528-$D$528)/1000</f>
        <v>0</v>
      </c>
      <c r="P723" s="223">
        <f>P672*'Usages mobilité'!$BG38*(1+'Usages mobilité'!$BH38)^(P$528-$D$528)/1000</f>
        <v>0</v>
      </c>
      <c r="Q723" s="223">
        <f>Q672*'Usages mobilité'!$BG38*(1+'Usages mobilité'!$BH38)^(Q$528-$D$528)/1000</f>
        <v>0</v>
      </c>
      <c r="R723" s="223">
        <f>R672*'Usages mobilité'!$BG38*(1+'Usages mobilité'!$BH38)^(R$528-$D$528)/1000</f>
        <v>0</v>
      </c>
    </row>
    <row r="724" spans="1:18" hidden="1" outlineLevel="2" x14ac:dyDescent="0.25">
      <c r="A724" s="222" t="str">
        <f>'Usages mobilité'!A39</f>
        <v>Usage mobilité n°36</v>
      </c>
      <c r="B724" s="222" t="s">
        <v>645</v>
      </c>
      <c r="C724" s="222"/>
      <c r="D724" s="223">
        <f>D673*'Usages mobilité'!$BG39*(1+'Usages mobilité'!$BH39)^(D$528-$D$528)/1000</f>
        <v>0</v>
      </c>
      <c r="E724" s="223">
        <f>E673*'Usages mobilité'!$BG39*(1+'Usages mobilité'!$BH39)^(E$528-$D$528)/1000</f>
        <v>0</v>
      </c>
      <c r="F724" s="223">
        <f>F673*'Usages mobilité'!$BG39*(1+'Usages mobilité'!$BH39)^(F$528-$D$528)/1000</f>
        <v>0</v>
      </c>
      <c r="G724" s="223">
        <f>G673*'Usages mobilité'!$BG39*(1+'Usages mobilité'!$BH39)^(G$528-$D$528)/1000</f>
        <v>0</v>
      </c>
      <c r="H724" s="223">
        <f>H673*'Usages mobilité'!$BG39*(1+'Usages mobilité'!$BH39)^(H$528-$D$528)/1000</f>
        <v>0</v>
      </c>
      <c r="I724" s="223">
        <f>I673*'Usages mobilité'!$BG39*(1+'Usages mobilité'!$BH39)^(I$528-$D$528)/1000</f>
        <v>0</v>
      </c>
      <c r="J724" s="223">
        <f>J673*'Usages mobilité'!$BG39*(1+'Usages mobilité'!$BH39)^(J$528-$D$528)/1000</f>
        <v>0</v>
      </c>
      <c r="K724" s="223">
        <f>K673*'Usages mobilité'!$BG39*(1+'Usages mobilité'!$BH39)^(K$528-$D$528)/1000</f>
        <v>0</v>
      </c>
      <c r="L724" s="223">
        <f>L673*'Usages mobilité'!$BG39*(1+'Usages mobilité'!$BH39)^(L$528-$D$528)/1000</f>
        <v>0</v>
      </c>
      <c r="M724" s="223">
        <f>M673*'Usages mobilité'!$BG39*(1+'Usages mobilité'!$BH39)^(M$528-$D$528)/1000</f>
        <v>0</v>
      </c>
      <c r="N724" s="223">
        <f>N673*'Usages mobilité'!$BG39*(1+'Usages mobilité'!$BH39)^(N$528-$D$528)/1000</f>
        <v>0</v>
      </c>
      <c r="O724" s="223">
        <f>O673*'Usages mobilité'!$BG39*(1+'Usages mobilité'!$BH39)^(O$528-$D$528)/1000</f>
        <v>0</v>
      </c>
      <c r="P724" s="223">
        <f>P673*'Usages mobilité'!$BG39*(1+'Usages mobilité'!$BH39)^(P$528-$D$528)/1000</f>
        <v>0</v>
      </c>
      <c r="Q724" s="223">
        <f>Q673*'Usages mobilité'!$BG39*(1+'Usages mobilité'!$BH39)^(Q$528-$D$528)/1000</f>
        <v>0</v>
      </c>
      <c r="R724" s="223">
        <f>R673*'Usages mobilité'!$BG39*(1+'Usages mobilité'!$BH39)^(R$528-$D$528)/1000</f>
        <v>0</v>
      </c>
    </row>
    <row r="725" spans="1:18" hidden="1" outlineLevel="2" x14ac:dyDescent="0.25">
      <c r="A725" s="222" t="str">
        <f>'Usages mobilité'!A40</f>
        <v>Usage mobilité n°37</v>
      </c>
      <c r="B725" s="222" t="s">
        <v>645</v>
      </c>
      <c r="C725" s="222"/>
      <c r="D725" s="223">
        <f>D674*'Usages mobilité'!$BG40*(1+'Usages mobilité'!$BH40)^(D$528-$D$528)/1000</f>
        <v>0</v>
      </c>
      <c r="E725" s="223">
        <f>E674*'Usages mobilité'!$BG40*(1+'Usages mobilité'!$BH40)^(E$528-$D$528)/1000</f>
        <v>0</v>
      </c>
      <c r="F725" s="223">
        <f>F674*'Usages mobilité'!$BG40*(1+'Usages mobilité'!$BH40)^(F$528-$D$528)/1000</f>
        <v>0</v>
      </c>
      <c r="G725" s="223">
        <f>G674*'Usages mobilité'!$BG40*(1+'Usages mobilité'!$BH40)^(G$528-$D$528)/1000</f>
        <v>0</v>
      </c>
      <c r="H725" s="223">
        <f>H674*'Usages mobilité'!$BG40*(1+'Usages mobilité'!$BH40)^(H$528-$D$528)/1000</f>
        <v>0</v>
      </c>
      <c r="I725" s="223">
        <f>I674*'Usages mobilité'!$BG40*(1+'Usages mobilité'!$BH40)^(I$528-$D$528)/1000</f>
        <v>0</v>
      </c>
      <c r="J725" s="223">
        <f>J674*'Usages mobilité'!$BG40*(1+'Usages mobilité'!$BH40)^(J$528-$D$528)/1000</f>
        <v>0</v>
      </c>
      <c r="K725" s="223">
        <f>K674*'Usages mobilité'!$BG40*(1+'Usages mobilité'!$BH40)^(K$528-$D$528)/1000</f>
        <v>0</v>
      </c>
      <c r="L725" s="223">
        <f>L674*'Usages mobilité'!$BG40*(1+'Usages mobilité'!$BH40)^(L$528-$D$528)/1000</f>
        <v>0</v>
      </c>
      <c r="M725" s="223">
        <f>M674*'Usages mobilité'!$BG40*(1+'Usages mobilité'!$BH40)^(M$528-$D$528)/1000</f>
        <v>0</v>
      </c>
      <c r="N725" s="223">
        <f>N674*'Usages mobilité'!$BG40*(1+'Usages mobilité'!$BH40)^(N$528-$D$528)/1000</f>
        <v>0</v>
      </c>
      <c r="O725" s="223">
        <f>O674*'Usages mobilité'!$BG40*(1+'Usages mobilité'!$BH40)^(O$528-$D$528)/1000</f>
        <v>0</v>
      </c>
      <c r="P725" s="223">
        <f>P674*'Usages mobilité'!$BG40*(1+'Usages mobilité'!$BH40)^(P$528-$D$528)/1000</f>
        <v>0</v>
      </c>
      <c r="Q725" s="223">
        <f>Q674*'Usages mobilité'!$BG40*(1+'Usages mobilité'!$BH40)^(Q$528-$D$528)/1000</f>
        <v>0</v>
      </c>
      <c r="R725" s="223">
        <f>R674*'Usages mobilité'!$BG40*(1+'Usages mobilité'!$BH40)^(R$528-$D$528)/1000</f>
        <v>0</v>
      </c>
    </row>
    <row r="726" spans="1:18" hidden="1" outlineLevel="2" x14ac:dyDescent="0.25">
      <c r="A726" s="222" t="str">
        <f>'Usages mobilité'!A41</f>
        <v>Usage mobilité n°38</v>
      </c>
      <c r="B726" s="222" t="s">
        <v>645</v>
      </c>
      <c r="C726" s="222"/>
      <c r="D726" s="223">
        <f>D675*'Usages mobilité'!$BG41*(1+'Usages mobilité'!$BH41)^(D$528-$D$528)/1000</f>
        <v>0</v>
      </c>
      <c r="E726" s="223">
        <f>E675*'Usages mobilité'!$BG41*(1+'Usages mobilité'!$BH41)^(E$528-$D$528)/1000</f>
        <v>0</v>
      </c>
      <c r="F726" s="223">
        <f>F675*'Usages mobilité'!$BG41*(1+'Usages mobilité'!$BH41)^(F$528-$D$528)/1000</f>
        <v>0</v>
      </c>
      <c r="G726" s="223">
        <f>G675*'Usages mobilité'!$BG41*(1+'Usages mobilité'!$BH41)^(G$528-$D$528)/1000</f>
        <v>0</v>
      </c>
      <c r="H726" s="223">
        <f>H675*'Usages mobilité'!$BG41*(1+'Usages mobilité'!$BH41)^(H$528-$D$528)/1000</f>
        <v>0</v>
      </c>
      <c r="I726" s="223">
        <f>I675*'Usages mobilité'!$BG41*(1+'Usages mobilité'!$BH41)^(I$528-$D$528)/1000</f>
        <v>0</v>
      </c>
      <c r="J726" s="223">
        <f>J675*'Usages mobilité'!$BG41*(1+'Usages mobilité'!$BH41)^(J$528-$D$528)/1000</f>
        <v>0</v>
      </c>
      <c r="K726" s="223">
        <f>K675*'Usages mobilité'!$BG41*(1+'Usages mobilité'!$BH41)^(K$528-$D$528)/1000</f>
        <v>0</v>
      </c>
      <c r="L726" s="223">
        <f>L675*'Usages mobilité'!$BG41*(1+'Usages mobilité'!$BH41)^(L$528-$D$528)/1000</f>
        <v>0</v>
      </c>
      <c r="M726" s="223">
        <f>M675*'Usages mobilité'!$BG41*(1+'Usages mobilité'!$BH41)^(M$528-$D$528)/1000</f>
        <v>0</v>
      </c>
      <c r="N726" s="223">
        <f>N675*'Usages mobilité'!$BG41*(1+'Usages mobilité'!$BH41)^(N$528-$D$528)/1000</f>
        <v>0</v>
      </c>
      <c r="O726" s="223">
        <f>O675*'Usages mobilité'!$BG41*(1+'Usages mobilité'!$BH41)^(O$528-$D$528)/1000</f>
        <v>0</v>
      </c>
      <c r="P726" s="223">
        <f>P675*'Usages mobilité'!$BG41*(1+'Usages mobilité'!$BH41)^(P$528-$D$528)/1000</f>
        <v>0</v>
      </c>
      <c r="Q726" s="223">
        <f>Q675*'Usages mobilité'!$BG41*(1+'Usages mobilité'!$BH41)^(Q$528-$D$528)/1000</f>
        <v>0</v>
      </c>
      <c r="R726" s="223">
        <f>R675*'Usages mobilité'!$BG41*(1+'Usages mobilité'!$BH41)^(R$528-$D$528)/1000</f>
        <v>0</v>
      </c>
    </row>
    <row r="727" spans="1:18" hidden="1" outlineLevel="2" x14ac:dyDescent="0.25">
      <c r="A727" s="222" t="str">
        <f>'Usages mobilité'!A42</f>
        <v>Usage mobilité n°39</v>
      </c>
      <c r="B727" s="222" t="s">
        <v>645</v>
      </c>
      <c r="C727" s="222"/>
      <c r="D727" s="223">
        <f>D676*'Usages mobilité'!$BG42*(1+'Usages mobilité'!$BH42)^(D$528-$D$528)/1000</f>
        <v>0</v>
      </c>
      <c r="E727" s="223">
        <f>E676*'Usages mobilité'!$BG42*(1+'Usages mobilité'!$BH42)^(E$528-$D$528)/1000</f>
        <v>0</v>
      </c>
      <c r="F727" s="223">
        <f>F676*'Usages mobilité'!$BG42*(1+'Usages mobilité'!$BH42)^(F$528-$D$528)/1000</f>
        <v>0</v>
      </c>
      <c r="G727" s="223">
        <f>G676*'Usages mobilité'!$BG42*(1+'Usages mobilité'!$BH42)^(G$528-$D$528)/1000</f>
        <v>0</v>
      </c>
      <c r="H727" s="223">
        <f>H676*'Usages mobilité'!$BG42*(1+'Usages mobilité'!$BH42)^(H$528-$D$528)/1000</f>
        <v>0</v>
      </c>
      <c r="I727" s="223">
        <f>I676*'Usages mobilité'!$BG42*(1+'Usages mobilité'!$BH42)^(I$528-$D$528)/1000</f>
        <v>0</v>
      </c>
      <c r="J727" s="223">
        <f>J676*'Usages mobilité'!$BG42*(1+'Usages mobilité'!$BH42)^(J$528-$D$528)/1000</f>
        <v>0</v>
      </c>
      <c r="K727" s="223">
        <f>K676*'Usages mobilité'!$BG42*(1+'Usages mobilité'!$BH42)^(K$528-$D$528)/1000</f>
        <v>0</v>
      </c>
      <c r="L727" s="223">
        <f>L676*'Usages mobilité'!$BG42*(1+'Usages mobilité'!$BH42)^(L$528-$D$528)/1000</f>
        <v>0</v>
      </c>
      <c r="M727" s="223">
        <f>M676*'Usages mobilité'!$BG42*(1+'Usages mobilité'!$BH42)^(M$528-$D$528)/1000</f>
        <v>0</v>
      </c>
      <c r="N727" s="223">
        <f>N676*'Usages mobilité'!$BG42*(1+'Usages mobilité'!$BH42)^(N$528-$D$528)/1000</f>
        <v>0</v>
      </c>
      <c r="O727" s="223">
        <f>O676*'Usages mobilité'!$BG42*(1+'Usages mobilité'!$BH42)^(O$528-$D$528)/1000</f>
        <v>0</v>
      </c>
      <c r="P727" s="223">
        <f>P676*'Usages mobilité'!$BG42*(1+'Usages mobilité'!$BH42)^(P$528-$D$528)/1000</f>
        <v>0</v>
      </c>
      <c r="Q727" s="223">
        <f>Q676*'Usages mobilité'!$BG42*(1+'Usages mobilité'!$BH42)^(Q$528-$D$528)/1000</f>
        <v>0</v>
      </c>
      <c r="R727" s="223">
        <f>R676*'Usages mobilité'!$BG42*(1+'Usages mobilité'!$BH42)^(R$528-$D$528)/1000</f>
        <v>0</v>
      </c>
    </row>
    <row r="728" spans="1:18" hidden="1" outlineLevel="2" x14ac:dyDescent="0.25">
      <c r="A728" s="222" t="str">
        <f>'Usages mobilité'!A43</f>
        <v>Usage mobilité n°40</v>
      </c>
      <c r="B728" s="222" t="s">
        <v>645</v>
      </c>
      <c r="C728" s="222"/>
      <c r="D728" s="223">
        <f>D677*'Usages mobilité'!$BG43*(1+'Usages mobilité'!$BH43)^(D$528-$D$528)/1000</f>
        <v>0</v>
      </c>
      <c r="E728" s="223">
        <f>E677*'Usages mobilité'!$BG43*(1+'Usages mobilité'!$BH43)^(E$528-$D$528)/1000</f>
        <v>0</v>
      </c>
      <c r="F728" s="223">
        <f>F677*'Usages mobilité'!$BG43*(1+'Usages mobilité'!$BH43)^(F$528-$D$528)/1000</f>
        <v>0</v>
      </c>
      <c r="G728" s="223">
        <f>G677*'Usages mobilité'!$BG43*(1+'Usages mobilité'!$BH43)^(G$528-$D$528)/1000</f>
        <v>0</v>
      </c>
      <c r="H728" s="223">
        <f>H677*'Usages mobilité'!$BG43*(1+'Usages mobilité'!$BH43)^(H$528-$D$528)/1000</f>
        <v>0</v>
      </c>
      <c r="I728" s="223">
        <f>I677*'Usages mobilité'!$BG43*(1+'Usages mobilité'!$BH43)^(I$528-$D$528)/1000</f>
        <v>0</v>
      </c>
      <c r="J728" s="223">
        <f>J677*'Usages mobilité'!$BG43*(1+'Usages mobilité'!$BH43)^(J$528-$D$528)/1000</f>
        <v>0</v>
      </c>
      <c r="K728" s="223">
        <f>K677*'Usages mobilité'!$BG43*(1+'Usages mobilité'!$BH43)^(K$528-$D$528)/1000</f>
        <v>0</v>
      </c>
      <c r="L728" s="223">
        <f>L677*'Usages mobilité'!$BG43*(1+'Usages mobilité'!$BH43)^(L$528-$D$528)/1000</f>
        <v>0</v>
      </c>
      <c r="M728" s="223">
        <f>M677*'Usages mobilité'!$BG43*(1+'Usages mobilité'!$BH43)^(M$528-$D$528)/1000</f>
        <v>0</v>
      </c>
      <c r="N728" s="223">
        <f>N677*'Usages mobilité'!$BG43*(1+'Usages mobilité'!$BH43)^(N$528-$D$528)/1000</f>
        <v>0</v>
      </c>
      <c r="O728" s="223">
        <f>O677*'Usages mobilité'!$BG43*(1+'Usages mobilité'!$BH43)^(O$528-$D$528)/1000</f>
        <v>0</v>
      </c>
      <c r="P728" s="223">
        <f>P677*'Usages mobilité'!$BG43*(1+'Usages mobilité'!$BH43)^(P$528-$D$528)/1000</f>
        <v>0</v>
      </c>
      <c r="Q728" s="223">
        <f>Q677*'Usages mobilité'!$BG43*(1+'Usages mobilité'!$BH43)^(Q$528-$D$528)/1000</f>
        <v>0</v>
      </c>
      <c r="R728" s="223">
        <f>R677*'Usages mobilité'!$BG43*(1+'Usages mobilité'!$BH43)^(R$528-$D$528)/1000</f>
        <v>0</v>
      </c>
    </row>
    <row r="729" spans="1:18" hidden="1" outlineLevel="2" x14ac:dyDescent="0.25">
      <c r="A729" s="222" t="str">
        <f>'Usages mobilité'!A44</f>
        <v>Usage mobilité n°41</v>
      </c>
      <c r="B729" s="222" t="s">
        <v>645</v>
      </c>
      <c r="C729" s="222"/>
      <c r="D729" s="223">
        <f>D678*'Usages mobilité'!$BG44*(1+'Usages mobilité'!$BH44)^(D$528-$D$528)/1000</f>
        <v>0</v>
      </c>
      <c r="E729" s="223">
        <f>E678*'Usages mobilité'!$BG44*(1+'Usages mobilité'!$BH44)^(E$528-$D$528)/1000</f>
        <v>0</v>
      </c>
      <c r="F729" s="223">
        <f>F678*'Usages mobilité'!$BG44*(1+'Usages mobilité'!$BH44)^(F$528-$D$528)/1000</f>
        <v>0</v>
      </c>
      <c r="G729" s="223">
        <f>G678*'Usages mobilité'!$BG44*(1+'Usages mobilité'!$BH44)^(G$528-$D$528)/1000</f>
        <v>0</v>
      </c>
      <c r="H729" s="223">
        <f>H678*'Usages mobilité'!$BG44*(1+'Usages mobilité'!$BH44)^(H$528-$D$528)/1000</f>
        <v>0</v>
      </c>
      <c r="I729" s="223">
        <f>I678*'Usages mobilité'!$BG44*(1+'Usages mobilité'!$BH44)^(I$528-$D$528)/1000</f>
        <v>0</v>
      </c>
      <c r="J729" s="223">
        <f>J678*'Usages mobilité'!$BG44*(1+'Usages mobilité'!$BH44)^(J$528-$D$528)/1000</f>
        <v>0</v>
      </c>
      <c r="K729" s="223">
        <f>K678*'Usages mobilité'!$BG44*(1+'Usages mobilité'!$BH44)^(K$528-$D$528)/1000</f>
        <v>0</v>
      </c>
      <c r="L729" s="223">
        <f>L678*'Usages mobilité'!$BG44*(1+'Usages mobilité'!$BH44)^(L$528-$D$528)/1000</f>
        <v>0</v>
      </c>
      <c r="M729" s="223">
        <f>M678*'Usages mobilité'!$BG44*(1+'Usages mobilité'!$BH44)^(M$528-$D$528)/1000</f>
        <v>0</v>
      </c>
      <c r="N729" s="223">
        <f>N678*'Usages mobilité'!$BG44*(1+'Usages mobilité'!$BH44)^(N$528-$D$528)/1000</f>
        <v>0</v>
      </c>
      <c r="O729" s="223">
        <f>O678*'Usages mobilité'!$BG44*(1+'Usages mobilité'!$BH44)^(O$528-$D$528)/1000</f>
        <v>0</v>
      </c>
      <c r="P729" s="223">
        <f>P678*'Usages mobilité'!$BG44*(1+'Usages mobilité'!$BH44)^(P$528-$D$528)/1000</f>
        <v>0</v>
      </c>
      <c r="Q729" s="223">
        <f>Q678*'Usages mobilité'!$BG44*(1+'Usages mobilité'!$BH44)^(Q$528-$D$528)/1000</f>
        <v>0</v>
      </c>
      <c r="R729" s="223">
        <f>R678*'Usages mobilité'!$BG44*(1+'Usages mobilité'!$BH44)^(R$528-$D$528)/1000</f>
        <v>0</v>
      </c>
    </row>
    <row r="730" spans="1:18" hidden="1" outlineLevel="2" x14ac:dyDescent="0.25">
      <c r="A730" s="222" t="str">
        <f>'Usages mobilité'!A45</f>
        <v>Usage mobilité n°42</v>
      </c>
      <c r="B730" s="222" t="s">
        <v>645</v>
      </c>
      <c r="C730" s="222"/>
      <c r="D730" s="223">
        <f>D679*'Usages mobilité'!$BG45*(1+'Usages mobilité'!$BH45)^(D$528-$D$528)/1000</f>
        <v>0</v>
      </c>
      <c r="E730" s="223">
        <f>E679*'Usages mobilité'!$BG45*(1+'Usages mobilité'!$BH45)^(E$528-$D$528)/1000</f>
        <v>0</v>
      </c>
      <c r="F730" s="223">
        <f>F679*'Usages mobilité'!$BG45*(1+'Usages mobilité'!$BH45)^(F$528-$D$528)/1000</f>
        <v>0</v>
      </c>
      <c r="G730" s="223">
        <f>G679*'Usages mobilité'!$BG45*(1+'Usages mobilité'!$BH45)^(G$528-$D$528)/1000</f>
        <v>0</v>
      </c>
      <c r="H730" s="223">
        <f>H679*'Usages mobilité'!$BG45*(1+'Usages mobilité'!$BH45)^(H$528-$D$528)/1000</f>
        <v>0</v>
      </c>
      <c r="I730" s="223">
        <f>I679*'Usages mobilité'!$BG45*(1+'Usages mobilité'!$BH45)^(I$528-$D$528)/1000</f>
        <v>0</v>
      </c>
      <c r="J730" s="223">
        <f>J679*'Usages mobilité'!$BG45*(1+'Usages mobilité'!$BH45)^(J$528-$D$528)/1000</f>
        <v>0</v>
      </c>
      <c r="K730" s="223">
        <f>K679*'Usages mobilité'!$BG45*(1+'Usages mobilité'!$BH45)^(K$528-$D$528)/1000</f>
        <v>0</v>
      </c>
      <c r="L730" s="223">
        <f>L679*'Usages mobilité'!$BG45*(1+'Usages mobilité'!$BH45)^(L$528-$D$528)/1000</f>
        <v>0</v>
      </c>
      <c r="M730" s="223">
        <f>M679*'Usages mobilité'!$BG45*(1+'Usages mobilité'!$BH45)^(M$528-$D$528)/1000</f>
        <v>0</v>
      </c>
      <c r="N730" s="223">
        <f>N679*'Usages mobilité'!$BG45*(1+'Usages mobilité'!$BH45)^(N$528-$D$528)/1000</f>
        <v>0</v>
      </c>
      <c r="O730" s="223">
        <f>O679*'Usages mobilité'!$BG45*(1+'Usages mobilité'!$BH45)^(O$528-$D$528)/1000</f>
        <v>0</v>
      </c>
      <c r="P730" s="223">
        <f>P679*'Usages mobilité'!$BG45*(1+'Usages mobilité'!$BH45)^(P$528-$D$528)/1000</f>
        <v>0</v>
      </c>
      <c r="Q730" s="223">
        <f>Q679*'Usages mobilité'!$BG45*(1+'Usages mobilité'!$BH45)^(Q$528-$D$528)/1000</f>
        <v>0</v>
      </c>
      <c r="R730" s="223">
        <f>R679*'Usages mobilité'!$BG45*(1+'Usages mobilité'!$BH45)^(R$528-$D$528)/1000</f>
        <v>0</v>
      </c>
    </row>
    <row r="731" spans="1:18" hidden="1" outlineLevel="2" x14ac:dyDescent="0.25">
      <c r="A731" s="222" t="str">
        <f>'Usages mobilité'!A46</f>
        <v>Usage mobilité n°43</v>
      </c>
      <c r="B731" s="222" t="s">
        <v>645</v>
      </c>
      <c r="C731" s="222"/>
      <c r="D731" s="223">
        <f>D680*'Usages mobilité'!$BG46*(1+'Usages mobilité'!$BH46)^(D$528-$D$528)/1000</f>
        <v>0</v>
      </c>
      <c r="E731" s="223">
        <f>E680*'Usages mobilité'!$BG46*(1+'Usages mobilité'!$BH46)^(E$528-$D$528)/1000</f>
        <v>0</v>
      </c>
      <c r="F731" s="223">
        <f>F680*'Usages mobilité'!$BG46*(1+'Usages mobilité'!$BH46)^(F$528-$D$528)/1000</f>
        <v>0</v>
      </c>
      <c r="G731" s="223">
        <f>G680*'Usages mobilité'!$BG46*(1+'Usages mobilité'!$BH46)^(G$528-$D$528)/1000</f>
        <v>0</v>
      </c>
      <c r="H731" s="223">
        <f>H680*'Usages mobilité'!$BG46*(1+'Usages mobilité'!$BH46)^(H$528-$D$528)/1000</f>
        <v>0</v>
      </c>
      <c r="I731" s="223">
        <f>I680*'Usages mobilité'!$BG46*(1+'Usages mobilité'!$BH46)^(I$528-$D$528)/1000</f>
        <v>0</v>
      </c>
      <c r="J731" s="223">
        <f>J680*'Usages mobilité'!$BG46*(1+'Usages mobilité'!$BH46)^(J$528-$D$528)/1000</f>
        <v>0</v>
      </c>
      <c r="K731" s="223">
        <f>K680*'Usages mobilité'!$BG46*(1+'Usages mobilité'!$BH46)^(K$528-$D$528)/1000</f>
        <v>0</v>
      </c>
      <c r="L731" s="223">
        <f>L680*'Usages mobilité'!$BG46*(1+'Usages mobilité'!$BH46)^(L$528-$D$528)/1000</f>
        <v>0</v>
      </c>
      <c r="M731" s="223">
        <f>M680*'Usages mobilité'!$BG46*(1+'Usages mobilité'!$BH46)^(M$528-$D$528)/1000</f>
        <v>0</v>
      </c>
      <c r="N731" s="223">
        <f>N680*'Usages mobilité'!$BG46*(1+'Usages mobilité'!$BH46)^(N$528-$D$528)/1000</f>
        <v>0</v>
      </c>
      <c r="O731" s="223">
        <f>O680*'Usages mobilité'!$BG46*(1+'Usages mobilité'!$BH46)^(O$528-$D$528)/1000</f>
        <v>0</v>
      </c>
      <c r="P731" s="223">
        <f>P680*'Usages mobilité'!$BG46*(1+'Usages mobilité'!$BH46)^(P$528-$D$528)/1000</f>
        <v>0</v>
      </c>
      <c r="Q731" s="223">
        <f>Q680*'Usages mobilité'!$BG46*(1+'Usages mobilité'!$BH46)^(Q$528-$D$528)/1000</f>
        <v>0</v>
      </c>
      <c r="R731" s="223">
        <f>R680*'Usages mobilité'!$BG46*(1+'Usages mobilité'!$BH46)^(R$528-$D$528)/1000</f>
        <v>0</v>
      </c>
    </row>
    <row r="732" spans="1:18" hidden="1" outlineLevel="2" x14ac:dyDescent="0.25">
      <c r="A732" s="222" t="str">
        <f>'Usages mobilité'!A47</f>
        <v>Usage mobilité n°44</v>
      </c>
      <c r="B732" s="222" t="s">
        <v>645</v>
      </c>
      <c r="C732" s="222"/>
      <c r="D732" s="223">
        <f>D681*'Usages mobilité'!$BG47*(1+'Usages mobilité'!$BH47)^(D$528-$D$528)/1000</f>
        <v>0</v>
      </c>
      <c r="E732" s="223">
        <f>E681*'Usages mobilité'!$BG47*(1+'Usages mobilité'!$BH47)^(E$528-$D$528)/1000</f>
        <v>0</v>
      </c>
      <c r="F732" s="223">
        <f>F681*'Usages mobilité'!$BG47*(1+'Usages mobilité'!$BH47)^(F$528-$D$528)/1000</f>
        <v>0</v>
      </c>
      <c r="G732" s="223">
        <f>G681*'Usages mobilité'!$BG47*(1+'Usages mobilité'!$BH47)^(G$528-$D$528)/1000</f>
        <v>0</v>
      </c>
      <c r="H732" s="223">
        <f>H681*'Usages mobilité'!$BG47*(1+'Usages mobilité'!$BH47)^(H$528-$D$528)/1000</f>
        <v>0</v>
      </c>
      <c r="I732" s="223">
        <f>I681*'Usages mobilité'!$BG47*(1+'Usages mobilité'!$BH47)^(I$528-$D$528)/1000</f>
        <v>0</v>
      </c>
      <c r="J732" s="223">
        <f>J681*'Usages mobilité'!$BG47*(1+'Usages mobilité'!$BH47)^(J$528-$D$528)/1000</f>
        <v>0</v>
      </c>
      <c r="K732" s="223">
        <f>K681*'Usages mobilité'!$BG47*(1+'Usages mobilité'!$BH47)^(K$528-$D$528)/1000</f>
        <v>0</v>
      </c>
      <c r="L732" s="223">
        <f>L681*'Usages mobilité'!$BG47*(1+'Usages mobilité'!$BH47)^(L$528-$D$528)/1000</f>
        <v>0</v>
      </c>
      <c r="M732" s="223">
        <f>M681*'Usages mobilité'!$BG47*(1+'Usages mobilité'!$BH47)^(M$528-$D$528)/1000</f>
        <v>0</v>
      </c>
      <c r="N732" s="223">
        <f>N681*'Usages mobilité'!$BG47*(1+'Usages mobilité'!$BH47)^(N$528-$D$528)/1000</f>
        <v>0</v>
      </c>
      <c r="O732" s="223">
        <f>O681*'Usages mobilité'!$BG47*(1+'Usages mobilité'!$BH47)^(O$528-$D$528)/1000</f>
        <v>0</v>
      </c>
      <c r="P732" s="223">
        <f>P681*'Usages mobilité'!$BG47*(1+'Usages mobilité'!$BH47)^(P$528-$D$528)/1000</f>
        <v>0</v>
      </c>
      <c r="Q732" s="223">
        <f>Q681*'Usages mobilité'!$BG47*(1+'Usages mobilité'!$BH47)^(Q$528-$D$528)/1000</f>
        <v>0</v>
      </c>
      <c r="R732" s="223">
        <f>R681*'Usages mobilité'!$BG47*(1+'Usages mobilité'!$BH47)^(R$528-$D$528)/1000</f>
        <v>0</v>
      </c>
    </row>
    <row r="733" spans="1:18" hidden="1" outlineLevel="2" x14ac:dyDescent="0.25">
      <c r="A733" s="222" t="str">
        <f>'Usages mobilité'!A48</f>
        <v>Usage mobilité n°45</v>
      </c>
      <c r="B733" s="222" t="s">
        <v>645</v>
      </c>
      <c r="C733" s="222"/>
      <c r="D733" s="223">
        <f>D682*'Usages mobilité'!$BG48*(1+'Usages mobilité'!$BH48)^(D$528-$D$528)/1000</f>
        <v>0</v>
      </c>
      <c r="E733" s="223">
        <f>E682*'Usages mobilité'!$BG48*(1+'Usages mobilité'!$BH48)^(E$528-$D$528)/1000</f>
        <v>0</v>
      </c>
      <c r="F733" s="223">
        <f>F682*'Usages mobilité'!$BG48*(1+'Usages mobilité'!$BH48)^(F$528-$D$528)/1000</f>
        <v>0</v>
      </c>
      <c r="G733" s="223">
        <f>G682*'Usages mobilité'!$BG48*(1+'Usages mobilité'!$BH48)^(G$528-$D$528)/1000</f>
        <v>0</v>
      </c>
      <c r="H733" s="223">
        <f>H682*'Usages mobilité'!$BG48*(1+'Usages mobilité'!$BH48)^(H$528-$D$528)/1000</f>
        <v>0</v>
      </c>
      <c r="I733" s="223">
        <f>I682*'Usages mobilité'!$BG48*(1+'Usages mobilité'!$BH48)^(I$528-$D$528)/1000</f>
        <v>0</v>
      </c>
      <c r="J733" s="223">
        <f>J682*'Usages mobilité'!$BG48*(1+'Usages mobilité'!$BH48)^(J$528-$D$528)/1000</f>
        <v>0</v>
      </c>
      <c r="K733" s="223">
        <f>K682*'Usages mobilité'!$BG48*(1+'Usages mobilité'!$BH48)^(K$528-$D$528)/1000</f>
        <v>0</v>
      </c>
      <c r="L733" s="223">
        <f>L682*'Usages mobilité'!$BG48*(1+'Usages mobilité'!$BH48)^(L$528-$D$528)/1000</f>
        <v>0</v>
      </c>
      <c r="M733" s="223">
        <f>M682*'Usages mobilité'!$BG48*(1+'Usages mobilité'!$BH48)^(M$528-$D$528)/1000</f>
        <v>0</v>
      </c>
      <c r="N733" s="223">
        <f>N682*'Usages mobilité'!$BG48*(1+'Usages mobilité'!$BH48)^(N$528-$D$528)/1000</f>
        <v>0</v>
      </c>
      <c r="O733" s="223">
        <f>O682*'Usages mobilité'!$BG48*(1+'Usages mobilité'!$BH48)^(O$528-$D$528)/1000</f>
        <v>0</v>
      </c>
      <c r="P733" s="223">
        <f>P682*'Usages mobilité'!$BG48*(1+'Usages mobilité'!$BH48)^(P$528-$D$528)/1000</f>
        <v>0</v>
      </c>
      <c r="Q733" s="223">
        <f>Q682*'Usages mobilité'!$BG48*(1+'Usages mobilité'!$BH48)^(Q$528-$D$528)/1000</f>
        <v>0</v>
      </c>
      <c r="R733" s="223">
        <f>R682*'Usages mobilité'!$BG48*(1+'Usages mobilité'!$BH48)^(R$528-$D$528)/1000</f>
        <v>0</v>
      </c>
    </row>
    <row r="734" spans="1:18" hidden="1" outlineLevel="2" x14ac:dyDescent="0.25">
      <c r="A734" s="222" t="str">
        <f>'Usages mobilité'!A49</f>
        <v>Usage mobilité n°46</v>
      </c>
      <c r="B734" s="222" t="s">
        <v>645</v>
      </c>
      <c r="C734" s="222"/>
      <c r="D734" s="223">
        <f>D683*'Usages mobilité'!$BG49*(1+'Usages mobilité'!$BH49)^(D$528-$D$528)/1000</f>
        <v>0</v>
      </c>
      <c r="E734" s="223">
        <f>E683*'Usages mobilité'!$BG49*(1+'Usages mobilité'!$BH49)^(E$528-$D$528)/1000</f>
        <v>0</v>
      </c>
      <c r="F734" s="223">
        <f>F683*'Usages mobilité'!$BG49*(1+'Usages mobilité'!$BH49)^(F$528-$D$528)/1000</f>
        <v>0</v>
      </c>
      <c r="G734" s="223">
        <f>G683*'Usages mobilité'!$BG49*(1+'Usages mobilité'!$BH49)^(G$528-$D$528)/1000</f>
        <v>0</v>
      </c>
      <c r="H734" s="223">
        <f>H683*'Usages mobilité'!$BG49*(1+'Usages mobilité'!$BH49)^(H$528-$D$528)/1000</f>
        <v>0</v>
      </c>
      <c r="I734" s="223">
        <f>I683*'Usages mobilité'!$BG49*(1+'Usages mobilité'!$BH49)^(I$528-$D$528)/1000</f>
        <v>0</v>
      </c>
      <c r="J734" s="223">
        <f>J683*'Usages mobilité'!$BG49*(1+'Usages mobilité'!$BH49)^(J$528-$D$528)/1000</f>
        <v>0</v>
      </c>
      <c r="K734" s="223">
        <f>K683*'Usages mobilité'!$BG49*(1+'Usages mobilité'!$BH49)^(K$528-$D$528)/1000</f>
        <v>0</v>
      </c>
      <c r="L734" s="223">
        <f>L683*'Usages mobilité'!$BG49*(1+'Usages mobilité'!$BH49)^(L$528-$D$528)/1000</f>
        <v>0</v>
      </c>
      <c r="M734" s="223">
        <f>M683*'Usages mobilité'!$BG49*(1+'Usages mobilité'!$BH49)^(M$528-$D$528)/1000</f>
        <v>0</v>
      </c>
      <c r="N734" s="223">
        <f>N683*'Usages mobilité'!$BG49*(1+'Usages mobilité'!$BH49)^(N$528-$D$528)/1000</f>
        <v>0</v>
      </c>
      <c r="O734" s="223">
        <f>O683*'Usages mobilité'!$BG49*(1+'Usages mobilité'!$BH49)^(O$528-$D$528)/1000</f>
        <v>0</v>
      </c>
      <c r="P734" s="223">
        <f>P683*'Usages mobilité'!$BG49*(1+'Usages mobilité'!$BH49)^(P$528-$D$528)/1000</f>
        <v>0</v>
      </c>
      <c r="Q734" s="223">
        <f>Q683*'Usages mobilité'!$BG49*(1+'Usages mobilité'!$BH49)^(Q$528-$D$528)/1000</f>
        <v>0</v>
      </c>
      <c r="R734" s="223">
        <f>R683*'Usages mobilité'!$BG49*(1+'Usages mobilité'!$BH49)^(R$528-$D$528)/1000</f>
        <v>0</v>
      </c>
    </row>
    <row r="735" spans="1:18" hidden="1" outlineLevel="2" x14ac:dyDescent="0.25">
      <c r="A735" s="222" t="str">
        <f>'Usages mobilité'!A50</f>
        <v>Usage mobilité n°47</v>
      </c>
      <c r="B735" s="222" t="s">
        <v>645</v>
      </c>
      <c r="C735" s="222"/>
      <c r="D735" s="223">
        <f>D684*'Usages mobilité'!$BG50*(1+'Usages mobilité'!$BH50)^(D$528-$D$528)/1000</f>
        <v>0</v>
      </c>
      <c r="E735" s="223">
        <f>E684*'Usages mobilité'!$BG50*(1+'Usages mobilité'!$BH50)^(E$528-$D$528)/1000</f>
        <v>0</v>
      </c>
      <c r="F735" s="223">
        <f>F684*'Usages mobilité'!$BG50*(1+'Usages mobilité'!$BH50)^(F$528-$D$528)/1000</f>
        <v>0</v>
      </c>
      <c r="G735" s="223">
        <f>G684*'Usages mobilité'!$BG50*(1+'Usages mobilité'!$BH50)^(G$528-$D$528)/1000</f>
        <v>0</v>
      </c>
      <c r="H735" s="223">
        <f>H684*'Usages mobilité'!$BG50*(1+'Usages mobilité'!$BH50)^(H$528-$D$528)/1000</f>
        <v>0</v>
      </c>
      <c r="I735" s="223">
        <f>I684*'Usages mobilité'!$BG50*(1+'Usages mobilité'!$BH50)^(I$528-$D$528)/1000</f>
        <v>0</v>
      </c>
      <c r="J735" s="223">
        <f>J684*'Usages mobilité'!$BG50*(1+'Usages mobilité'!$BH50)^(J$528-$D$528)/1000</f>
        <v>0</v>
      </c>
      <c r="K735" s="223">
        <f>K684*'Usages mobilité'!$BG50*(1+'Usages mobilité'!$BH50)^(K$528-$D$528)/1000</f>
        <v>0</v>
      </c>
      <c r="L735" s="223">
        <f>L684*'Usages mobilité'!$BG50*(1+'Usages mobilité'!$BH50)^(L$528-$D$528)/1000</f>
        <v>0</v>
      </c>
      <c r="M735" s="223">
        <f>M684*'Usages mobilité'!$BG50*(1+'Usages mobilité'!$BH50)^(M$528-$D$528)/1000</f>
        <v>0</v>
      </c>
      <c r="N735" s="223">
        <f>N684*'Usages mobilité'!$BG50*(1+'Usages mobilité'!$BH50)^(N$528-$D$528)/1000</f>
        <v>0</v>
      </c>
      <c r="O735" s="223">
        <f>O684*'Usages mobilité'!$BG50*(1+'Usages mobilité'!$BH50)^(O$528-$D$528)/1000</f>
        <v>0</v>
      </c>
      <c r="P735" s="223">
        <f>P684*'Usages mobilité'!$BG50*(1+'Usages mobilité'!$BH50)^(P$528-$D$528)/1000</f>
        <v>0</v>
      </c>
      <c r="Q735" s="223">
        <f>Q684*'Usages mobilité'!$BG50*(1+'Usages mobilité'!$BH50)^(Q$528-$D$528)/1000</f>
        <v>0</v>
      </c>
      <c r="R735" s="223">
        <f>R684*'Usages mobilité'!$BG50*(1+'Usages mobilité'!$BH50)^(R$528-$D$528)/1000</f>
        <v>0</v>
      </c>
    </row>
    <row r="736" spans="1:18" hidden="1" outlineLevel="2" x14ac:dyDescent="0.25">
      <c r="A736" s="222" t="str">
        <f>'Usages mobilité'!A51</f>
        <v>Usage mobilité n°48</v>
      </c>
      <c r="B736" s="222" t="s">
        <v>645</v>
      </c>
      <c r="C736" s="222"/>
      <c r="D736" s="223">
        <f>D685*'Usages mobilité'!$BG51*(1+'Usages mobilité'!$BH51)^(D$528-$D$528)/1000</f>
        <v>0</v>
      </c>
      <c r="E736" s="223">
        <f>E685*'Usages mobilité'!$BG51*(1+'Usages mobilité'!$BH51)^(E$528-$D$528)/1000</f>
        <v>0</v>
      </c>
      <c r="F736" s="223">
        <f>F685*'Usages mobilité'!$BG51*(1+'Usages mobilité'!$BH51)^(F$528-$D$528)/1000</f>
        <v>0</v>
      </c>
      <c r="G736" s="223">
        <f>G685*'Usages mobilité'!$BG51*(1+'Usages mobilité'!$BH51)^(G$528-$D$528)/1000</f>
        <v>0</v>
      </c>
      <c r="H736" s="223">
        <f>H685*'Usages mobilité'!$BG51*(1+'Usages mobilité'!$BH51)^(H$528-$D$528)/1000</f>
        <v>0</v>
      </c>
      <c r="I736" s="223">
        <f>I685*'Usages mobilité'!$BG51*(1+'Usages mobilité'!$BH51)^(I$528-$D$528)/1000</f>
        <v>0</v>
      </c>
      <c r="J736" s="223">
        <f>J685*'Usages mobilité'!$BG51*(1+'Usages mobilité'!$BH51)^(J$528-$D$528)/1000</f>
        <v>0</v>
      </c>
      <c r="K736" s="223">
        <f>K685*'Usages mobilité'!$BG51*(1+'Usages mobilité'!$BH51)^(K$528-$D$528)/1000</f>
        <v>0</v>
      </c>
      <c r="L736" s="223">
        <f>L685*'Usages mobilité'!$BG51*(1+'Usages mobilité'!$BH51)^(L$528-$D$528)/1000</f>
        <v>0</v>
      </c>
      <c r="M736" s="223">
        <f>M685*'Usages mobilité'!$BG51*(1+'Usages mobilité'!$BH51)^(M$528-$D$528)/1000</f>
        <v>0</v>
      </c>
      <c r="N736" s="223">
        <f>N685*'Usages mobilité'!$BG51*(1+'Usages mobilité'!$BH51)^(N$528-$D$528)/1000</f>
        <v>0</v>
      </c>
      <c r="O736" s="223">
        <f>O685*'Usages mobilité'!$BG51*(1+'Usages mobilité'!$BH51)^(O$528-$D$528)/1000</f>
        <v>0</v>
      </c>
      <c r="P736" s="223">
        <f>P685*'Usages mobilité'!$BG51*(1+'Usages mobilité'!$BH51)^(P$528-$D$528)/1000</f>
        <v>0</v>
      </c>
      <c r="Q736" s="223">
        <f>Q685*'Usages mobilité'!$BG51*(1+'Usages mobilité'!$BH51)^(Q$528-$D$528)/1000</f>
        <v>0</v>
      </c>
      <c r="R736" s="223">
        <f>R685*'Usages mobilité'!$BG51*(1+'Usages mobilité'!$BH51)^(R$528-$D$528)/1000</f>
        <v>0</v>
      </c>
    </row>
    <row r="737" spans="1:18" hidden="1" outlineLevel="2" x14ac:dyDescent="0.25">
      <c r="A737" s="222" t="str">
        <f>'Usages mobilité'!A52</f>
        <v>Usage mobilité n°49</v>
      </c>
      <c r="B737" s="222" t="s">
        <v>645</v>
      </c>
      <c r="C737" s="222"/>
      <c r="D737" s="223">
        <f>D686*'Usages mobilité'!$BG52*(1+'Usages mobilité'!$BH52)^(D$528-$D$528)/1000</f>
        <v>0</v>
      </c>
      <c r="E737" s="223">
        <f>E686*'Usages mobilité'!$BG52*(1+'Usages mobilité'!$BH52)^(E$528-$D$528)/1000</f>
        <v>0</v>
      </c>
      <c r="F737" s="223">
        <f>F686*'Usages mobilité'!$BG52*(1+'Usages mobilité'!$BH52)^(F$528-$D$528)/1000</f>
        <v>0</v>
      </c>
      <c r="G737" s="223">
        <f>G686*'Usages mobilité'!$BG52*(1+'Usages mobilité'!$BH52)^(G$528-$D$528)/1000</f>
        <v>0</v>
      </c>
      <c r="H737" s="223">
        <f>H686*'Usages mobilité'!$BG52*(1+'Usages mobilité'!$BH52)^(H$528-$D$528)/1000</f>
        <v>0</v>
      </c>
      <c r="I737" s="223">
        <f>I686*'Usages mobilité'!$BG52*(1+'Usages mobilité'!$BH52)^(I$528-$D$528)/1000</f>
        <v>0</v>
      </c>
      <c r="J737" s="223">
        <f>J686*'Usages mobilité'!$BG52*(1+'Usages mobilité'!$BH52)^(J$528-$D$528)/1000</f>
        <v>0</v>
      </c>
      <c r="K737" s="223">
        <f>K686*'Usages mobilité'!$BG52*(1+'Usages mobilité'!$BH52)^(K$528-$D$528)/1000</f>
        <v>0</v>
      </c>
      <c r="L737" s="223">
        <f>L686*'Usages mobilité'!$BG52*(1+'Usages mobilité'!$BH52)^(L$528-$D$528)/1000</f>
        <v>0</v>
      </c>
      <c r="M737" s="223">
        <f>M686*'Usages mobilité'!$BG52*(1+'Usages mobilité'!$BH52)^(M$528-$D$528)/1000</f>
        <v>0</v>
      </c>
      <c r="N737" s="223">
        <f>N686*'Usages mobilité'!$BG52*(1+'Usages mobilité'!$BH52)^(N$528-$D$528)/1000</f>
        <v>0</v>
      </c>
      <c r="O737" s="223">
        <f>O686*'Usages mobilité'!$BG52*(1+'Usages mobilité'!$BH52)^(O$528-$D$528)/1000</f>
        <v>0</v>
      </c>
      <c r="P737" s="223">
        <f>P686*'Usages mobilité'!$BG52*(1+'Usages mobilité'!$BH52)^(P$528-$D$528)/1000</f>
        <v>0</v>
      </c>
      <c r="Q737" s="223">
        <f>Q686*'Usages mobilité'!$BG52*(1+'Usages mobilité'!$BH52)^(Q$528-$D$528)/1000</f>
        <v>0</v>
      </c>
      <c r="R737" s="223">
        <f>R686*'Usages mobilité'!$BG52*(1+'Usages mobilité'!$BH52)^(R$528-$D$528)/1000</f>
        <v>0</v>
      </c>
    </row>
    <row r="738" spans="1:18" hidden="1" outlineLevel="2" x14ac:dyDescent="0.25">
      <c r="A738" s="222" t="str">
        <f>'Usages mobilité'!A53</f>
        <v>Usage mobilité n°50</v>
      </c>
      <c r="B738" s="222" t="s">
        <v>645</v>
      </c>
      <c r="C738" s="222"/>
      <c r="D738" s="223">
        <f>D687*'Usages mobilité'!$BG53*(1+'Usages mobilité'!$BH53)^(D$528-$D$528)/1000</f>
        <v>0</v>
      </c>
      <c r="E738" s="223">
        <f>E687*'Usages mobilité'!$BG53*(1+'Usages mobilité'!$BH53)^(E$528-$D$528)/1000</f>
        <v>0</v>
      </c>
      <c r="F738" s="223">
        <f>F687*'Usages mobilité'!$BG53*(1+'Usages mobilité'!$BH53)^(F$528-$D$528)/1000</f>
        <v>0</v>
      </c>
      <c r="G738" s="223">
        <f>G687*'Usages mobilité'!$BG53*(1+'Usages mobilité'!$BH53)^(G$528-$D$528)/1000</f>
        <v>0</v>
      </c>
      <c r="H738" s="223">
        <f>H687*'Usages mobilité'!$BG53*(1+'Usages mobilité'!$BH53)^(H$528-$D$528)/1000</f>
        <v>0</v>
      </c>
      <c r="I738" s="223">
        <f>I687*'Usages mobilité'!$BG53*(1+'Usages mobilité'!$BH53)^(I$528-$D$528)/1000</f>
        <v>0</v>
      </c>
      <c r="J738" s="223">
        <f>J687*'Usages mobilité'!$BG53*(1+'Usages mobilité'!$BH53)^(J$528-$D$528)/1000</f>
        <v>0</v>
      </c>
      <c r="K738" s="223">
        <f>K687*'Usages mobilité'!$BG53*(1+'Usages mobilité'!$BH53)^(K$528-$D$528)/1000</f>
        <v>0</v>
      </c>
      <c r="L738" s="223">
        <f>L687*'Usages mobilité'!$BG53*(1+'Usages mobilité'!$BH53)^(L$528-$D$528)/1000</f>
        <v>0</v>
      </c>
      <c r="M738" s="223">
        <f>M687*'Usages mobilité'!$BG53*(1+'Usages mobilité'!$BH53)^(M$528-$D$528)/1000</f>
        <v>0</v>
      </c>
      <c r="N738" s="223">
        <f>N687*'Usages mobilité'!$BG53*(1+'Usages mobilité'!$BH53)^(N$528-$D$528)/1000</f>
        <v>0</v>
      </c>
      <c r="O738" s="223">
        <f>O687*'Usages mobilité'!$BG53*(1+'Usages mobilité'!$BH53)^(O$528-$D$528)/1000</f>
        <v>0</v>
      </c>
      <c r="P738" s="223">
        <f>P687*'Usages mobilité'!$BG53*(1+'Usages mobilité'!$BH53)^(P$528-$D$528)/1000</f>
        <v>0</v>
      </c>
      <c r="Q738" s="223">
        <f>Q687*'Usages mobilité'!$BG53*(1+'Usages mobilité'!$BH53)^(Q$528-$D$528)/1000</f>
        <v>0</v>
      </c>
      <c r="R738" s="223">
        <f>R687*'Usages mobilité'!$BG53*(1+'Usages mobilité'!$BH53)^(R$528-$D$528)/1000</f>
        <v>0</v>
      </c>
    </row>
    <row r="739" spans="1:18" hidden="1" outlineLevel="1" collapsed="1" x14ac:dyDescent="0.25">
      <c r="A739" s="222" t="s">
        <v>657</v>
      </c>
      <c r="B739" s="222"/>
      <c r="C739" s="222"/>
      <c r="D739" s="223">
        <f t="shared" ref="D739:R739" si="59">SUM(D689:D738)</f>
        <v>0</v>
      </c>
      <c r="E739" s="223">
        <f t="shared" si="59"/>
        <v>0</v>
      </c>
      <c r="F739" s="223">
        <f t="shared" si="59"/>
        <v>0</v>
      </c>
      <c r="G739" s="223">
        <f t="shared" si="59"/>
        <v>0</v>
      </c>
      <c r="H739" s="223">
        <f t="shared" si="59"/>
        <v>0</v>
      </c>
      <c r="I739" s="223">
        <f t="shared" si="59"/>
        <v>0</v>
      </c>
      <c r="J739" s="223">
        <f t="shared" si="59"/>
        <v>0</v>
      </c>
      <c r="K739" s="223">
        <f t="shared" si="59"/>
        <v>0</v>
      </c>
      <c r="L739" s="223">
        <f t="shared" si="59"/>
        <v>0</v>
      </c>
      <c r="M739" s="223">
        <f t="shared" si="59"/>
        <v>0</v>
      </c>
      <c r="N739" s="223">
        <f t="shared" si="59"/>
        <v>0</v>
      </c>
      <c r="O739" s="223">
        <f t="shared" si="59"/>
        <v>0</v>
      </c>
      <c r="P739" s="223">
        <f t="shared" si="59"/>
        <v>0</v>
      </c>
      <c r="Q739" s="223">
        <f t="shared" si="59"/>
        <v>0</v>
      </c>
      <c r="R739" s="223">
        <f t="shared" si="59"/>
        <v>0</v>
      </c>
    </row>
    <row r="740" spans="1:18" hidden="1" outlineLevel="1" x14ac:dyDescent="0.25">
      <c r="A740" s="53" t="s">
        <v>652</v>
      </c>
      <c r="B740" s="53"/>
      <c r="C740" s="53"/>
      <c r="D740" s="244"/>
      <c r="E740" s="244"/>
      <c r="F740" s="244"/>
      <c r="G740" s="244"/>
      <c r="H740" s="244"/>
      <c r="I740" s="244"/>
      <c r="J740" s="244"/>
      <c r="K740" s="244"/>
      <c r="L740" s="244"/>
      <c r="M740" s="244"/>
      <c r="N740" s="244"/>
      <c r="O740" s="244"/>
      <c r="P740" s="244"/>
      <c r="Q740" s="244"/>
      <c r="R740" s="244"/>
    </row>
    <row r="741" spans="1:18" hidden="1" outlineLevel="1" x14ac:dyDescent="0.25">
      <c r="A741" s="53" t="s">
        <v>658</v>
      </c>
      <c r="B741" s="53"/>
      <c r="C741" s="53"/>
      <c r="D741" s="244"/>
      <c r="E741" s="244"/>
      <c r="F741" s="244"/>
      <c r="G741" s="244"/>
      <c r="H741" s="244"/>
      <c r="I741" s="244"/>
      <c r="J741" s="244"/>
      <c r="K741" s="244"/>
      <c r="L741" s="244"/>
      <c r="M741" s="244"/>
      <c r="N741" s="244"/>
      <c r="O741" s="244"/>
      <c r="P741" s="244"/>
      <c r="Q741" s="244"/>
      <c r="R741" s="244"/>
    </row>
    <row r="742" spans="1:18" hidden="1" outlineLevel="1" x14ac:dyDescent="0.25">
      <c r="A742" s="224" t="s">
        <v>40</v>
      </c>
      <c r="B742" s="222"/>
      <c r="C742" s="222"/>
      <c r="D742" s="223">
        <f t="shared" ref="D742:R742" si="60">D635+D637+D739+D741</f>
        <v>0</v>
      </c>
      <c r="E742" s="223">
        <f t="shared" si="60"/>
        <v>0</v>
      </c>
      <c r="F742" s="223">
        <f t="shared" si="60"/>
        <v>0</v>
      </c>
      <c r="G742" s="223">
        <f t="shared" si="60"/>
        <v>0</v>
      </c>
      <c r="H742" s="223">
        <f t="shared" si="60"/>
        <v>0</v>
      </c>
      <c r="I742" s="223">
        <f t="shared" si="60"/>
        <v>0</v>
      </c>
      <c r="J742" s="223">
        <f t="shared" si="60"/>
        <v>0</v>
      </c>
      <c r="K742" s="223">
        <f t="shared" si="60"/>
        <v>0</v>
      </c>
      <c r="L742" s="223">
        <f t="shared" si="60"/>
        <v>0</v>
      </c>
      <c r="M742" s="223">
        <f t="shared" si="60"/>
        <v>0</v>
      </c>
      <c r="N742" s="223">
        <f t="shared" si="60"/>
        <v>0</v>
      </c>
      <c r="O742" s="223">
        <f t="shared" si="60"/>
        <v>0</v>
      </c>
      <c r="P742" s="223">
        <f t="shared" si="60"/>
        <v>0</v>
      </c>
      <c r="Q742" s="223">
        <f t="shared" si="60"/>
        <v>0</v>
      </c>
      <c r="R742" s="223">
        <f t="shared" si="60"/>
        <v>0</v>
      </c>
    </row>
    <row r="743" spans="1:18" s="33" customFormat="1" hidden="1" outlineLevel="1" x14ac:dyDescent="0.25"/>
    <row r="744" spans="1:18" hidden="1" outlineLevel="1" x14ac:dyDescent="0.25">
      <c r="A744" s="274" t="s">
        <v>0</v>
      </c>
      <c r="B744" s="225" t="s">
        <v>16</v>
      </c>
      <c r="C744" s="53"/>
      <c r="D744" s="244">
        <v>10000</v>
      </c>
      <c r="E744" s="244">
        <v>10000</v>
      </c>
      <c r="F744" s="244">
        <v>10000</v>
      </c>
      <c r="G744" s="244"/>
      <c r="H744" s="244"/>
      <c r="I744" s="244"/>
      <c r="J744" s="244"/>
      <c r="K744" s="244"/>
      <c r="L744" s="244"/>
      <c r="M744" s="244"/>
      <c r="N744" s="244"/>
      <c r="O744" s="244"/>
      <c r="P744" s="244"/>
      <c r="Q744" s="244"/>
      <c r="R744" s="244"/>
    </row>
    <row r="745" spans="1:18" hidden="1" outlineLevel="1" x14ac:dyDescent="0.25">
      <c r="A745" s="274"/>
      <c r="B745" s="226" t="s">
        <v>42</v>
      </c>
      <c r="C745" s="222"/>
      <c r="D745" s="223">
        <f>IF(AND($B524&lt;&gt;"",$B525&lt;&gt;""),D744*(VLOOKUP($B524,Production!$G4:$P53,10)*(1+VLOOKUP($B524,Production!$G4:$Q53,11))^(D528-$D528))/1000,0)</f>
        <v>0</v>
      </c>
      <c r="E745" s="223">
        <f>IF(AND($B524&lt;&gt;"",$B525&lt;&gt;""),E744*(VLOOKUP($B524,Production!$G4:$P53,10)*(1+VLOOKUP($B524,Production!$G4:$Q53,11))^(E528-$D528))/1000,0)</f>
        <v>0</v>
      </c>
      <c r="F745" s="223">
        <f>IF(AND($B524&lt;&gt;"",$B525&lt;&gt;""),F744*(VLOOKUP($B524,Production!$G4:$P53,10)*(1+VLOOKUP($B524,Production!$G4:$Q53,11))^(F528-$D528))/1000,0)</f>
        <v>0</v>
      </c>
      <c r="G745" s="223">
        <f>IF(AND($B524&lt;&gt;"",$B525&lt;&gt;""),G744*(VLOOKUP($B524,Production!$G4:$P53,10)*(1+VLOOKUP($B524,Production!$G4:$Q53,11))^(G528-$D528))/1000,0)</f>
        <v>0</v>
      </c>
      <c r="H745" s="223">
        <f>IF(AND($B524&lt;&gt;"",$B525&lt;&gt;""),H744*(VLOOKUP($B524,Production!$G4:$P53,10)*(1+VLOOKUP($B524,Production!$G4:$Q53,11))^(H528-$D528))/1000,0)</f>
        <v>0</v>
      </c>
      <c r="I745" s="223">
        <f>IF(AND($B524&lt;&gt;"",$B525&lt;&gt;""),I744*(VLOOKUP($B524,Production!$G4:$P53,10)*(1+VLOOKUP($B524,Production!$G4:$Q53,11))^(I528-$D528))/1000,0)</f>
        <v>0</v>
      </c>
      <c r="J745" s="223">
        <f>IF(AND($B524&lt;&gt;"",$B525&lt;&gt;""),J744*(VLOOKUP($B524,Production!$G4:$P53,10)*(1+VLOOKUP($B524,Production!$G4:$Q53,11))^(J528-$D528))/1000,0)</f>
        <v>0</v>
      </c>
      <c r="K745" s="223">
        <f>IF(AND($B524&lt;&gt;"",$B525&lt;&gt;""),K744*(VLOOKUP($B524,Production!$G4:$P53,10)*(1+VLOOKUP($B524,Production!$G4:$Q53,11))^(K528-$D528))/1000,0)</f>
        <v>0</v>
      </c>
      <c r="L745" s="223">
        <f>IF(AND($B524&lt;&gt;"",$B525&lt;&gt;""),L744*(VLOOKUP($B524,Production!$G4:$P53,10)*(1+VLOOKUP($B524,Production!$G4:$Q53,11))^(L528-$D528))/1000,0)</f>
        <v>0</v>
      </c>
      <c r="M745" s="223">
        <f>IF(AND($B524&lt;&gt;"",$B525&lt;&gt;""),M744*(VLOOKUP($B524,Production!$G4:$P53,10)*(1+VLOOKUP($B524,Production!$G4:$Q53,11))^(M528-$D528))/1000,0)</f>
        <v>0</v>
      </c>
      <c r="N745" s="223">
        <f>IF(AND($B524&lt;&gt;"",$B525&lt;&gt;""),N744*(VLOOKUP($B524,Production!$G4:$P53,10)*(1+VLOOKUP($B524,Production!$G4:$Q53,11))^(N528-$D528))/1000,0)</f>
        <v>0</v>
      </c>
      <c r="O745" s="223">
        <f>IF(AND($B524&lt;&gt;"",$B525&lt;&gt;""),O744*(VLOOKUP($B524,Production!$G4:$P53,10)*(1+VLOOKUP($B524,Production!$G4:$Q53,11))^(O528-$D528))/1000,0)</f>
        <v>0</v>
      </c>
      <c r="P745" s="223">
        <f>IF(AND($B524&lt;&gt;"",$B525&lt;&gt;""),P744*(VLOOKUP($B524,Production!$G4:$P53,10)*(1+VLOOKUP($B524,Production!$G4:$Q53,11))^(P528-$D528))/1000,0)</f>
        <v>0</v>
      </c>
      <c r="Q745" s="223">
        <f>IF(AND($B524&lt;&gt;"",$B525&lt;&gt;""),Q744*(VLOOKUP($B524,Production!$G4:$P53,10)*(1+VLOOKUP($B524,Production!$G4:$Q53,11))^(Q528-$D528))/1000,0)</f>
        <v>0</v>
      </c>
      <c r="R745" s="223">
        <f>IF(AND($B524&lt;&gt;"",$B525&lt;&gt;""),R744*(VLOOKUP($B524,Production!$G4:$P53,10)*(1+VLOOKUP($B524,Production!$G4:$Q53,11))^(R528-$D528))/1000,0)</f>
        <v>0</v>
      </c>
    </row>
    <row r="746" spans="1:18" hidden="1" outlineLevel="1" x14ac:dyDescent="0.25">
      <c r="A746" s="274" t="s">
        <v>13</v>
      </c>
      <c r="B746" s="225" t="s">
        <v>17</v>
      </c>
      <c r="C746" s="53"/>
      <c r="D746" s="244"/>
      <c r="E746" s="244"/>
      <c r="F746" s="244"/>
      <c r="G746" s="244"/>
      <c r="H746" s="244"/>
      <c r="I746" s="244"/>
      <c r="J746" s="244"/>
      <c r="K746" s="244"/>
      <c r="L746" s="244"/>
      <c r="M746" s="244"/>
      <c r="N746" s="244"/>
      <c r="O746" s="244"/>
      <c r="P746" s="244"/>
      <c r="Q746" s="244"/>
      <c r="R746" s="244"/>
    </row>
    <row r="747" spans="1:18" hidden="1" outlineLevel="1" x14ac:dyDescent="0.25">
      <c r="A747" s="274"/>
      <c r="B747" s="226" t="s">
        <v>42</v>
      </c>
      <c r="C747" s="222"/>
      <c r="D747" s="223">
        <f>IF($B524&lt;&gt;"",D746*(VLOOKUP($B524,Production!$G4:$R53,12)*(1+VLOOKUP($B524,Production!$G4:$S53,13))^(D528-$D528))/1000,0)</f>
        <v>0</v>
      </c>
      <c r="E747" s="223">
        <f>IF($B524&lt;&gt;"",E746*(VLOOKUP($B524,Production!$G4:$R53,12)*(1+VLOOKUP($B524,Production!$G4:$S53,13))^(E528-$D528))/1000,0)</f>
        <v>0</v>
      </c>
      <c r="F747" s="223">
        <f>IF($B524&lt;&gt;"",F746*(VLOOKUP($B524,Production!$G4:$R53,12)*(1+VLOOKUP($B524,Production!$G4:$S53,13))^(F528-$D528))/1000,0)</f>
        <v>0</v>
      </c>
      <c r="G747" s="223">
        <f>IF($B524&lt;&gt;"",G746*(VLOOKUP($B524,Production!$G4:$R53,12)*(1+VLOOKUP($B524,Production!$G4:$S53,13))^(G528-$D528))/1000,0)</f>
        <v>0</v>
      </c>
      <c r="H747" s="223">
        <f>IF($B524&lt;&gt;"",H746*(VLOOKUP($B524,Production!$G4:$R53,12)*(1+VLOOKUP($B524,Production!$G4:$S53,13))^(H528-$D528))/1000,0)</f>
        <v>0</v>
      </c>
      <c r="I747" s="223">
        <f>IF($B524&lt;&gt;"",I746*(VLOOKUP($B524,Production!$G4:$R53,12)*(1+VLOOKUP($B524,Production!$G4:$S53,13))^(I528-$D528))/1000,0)</f>
        <v>0</v>
      </c>
      <c r="J747" s="223">
        <f>IF($B524&lt;&gt;"",J746*(VLOOKUP($B524,Production!$G4:$R53,12)*(1+VLOOKUP($B524,Production!$G4:$S53,13))^(J528-$D528))/1000,0)</f>
        <v>0</v>
      </c>
      <c r="K747" s="223">
        <f>IF($B524&lt;&gt;"",K746*(VLOOKUP($B524,Production!$G4:$R53,12)*(1+VLOOKUP($B524,Production!$G4:$S53,13))^(K528-$D528))/1000,0)</f>
        <v>0</v>
      </c>
      <c r="L747" s="223">
        <f>IF($B524&lt;&gt;"",L746*(VLOOKUP($B524,Production!$G4:$R53,12)*(1+VLOOKUP($B524,Production!$G4:$S53,13))^(L528-$D528))/1000,0)</f>
        <v>0</v>
      </c>
      <c r="M747" s="223">
        <f>IF($B524&lt;&gt;"",M746*(VLOOKUP($B524,Production!$G4:$R53,12)*(1+VLOOKUP($B524,Production!$G4:$S53,13))^(M528-$D528))/1000,0)</f>
        <v>0</v>
      </c>
      <c r="N747" s="223">
        <f>IF($B524&lt;&gt;"",N746*(VLOOKUP($B524,Production!$G4:$R53,12)*(1+VLOOKUP($B524,Production!$G4:$S53,13))^(N528-$D528))/1000,0)</f>
        <v>0</v>
      </c>
      <c r="O747" s="223">
        <f>IF($B524&lt;&gt;"",O746*(VLOOKUP($B524,Production!$G4:$R53,12)*(1+VLOOKUP($B524,Production!$G4:$S53,13))^(O528-$D528))/1000,0)</f>
        <v>0</v>
      </c>
      <c r="P747" s="223">
        <f>IF($B524&lt;&gt;"",P746*(VLOOKUP($B524,Production!$G4:$R53,12)*(1+VLOOKUP($B524,Production!$G4:$S53,13))^(P528-$D528))/1000,0)</f>
        <v>0</v>
      </c>
      <c r="Q747" s="223">
        <f>IF($B524&lt;&gt;"",Q746*(VLOOKUP($B524,Production!$G4:$R53,12)*(1+VLOOKUP($B524,Production!$G4:$S53,13))^(Q528-$D528))/1000,0)</f>
        <v>0</v>
      </c>
      <c r="R747" s="223">
        <f>IF($B524&lt;&gt;"",R746*(VLOOKUP($B524,Production!$G4:$R53,12)*(1+VLOOKUP($B524,Production!$G4:$S53,13))^(R528-$D528))/1000,0)</f>
        <v>0</v>
      </c>
    </row>
    <row r="748" spans="1:18" hidden="1" outlineLevel="1" x14ac:dyDescent="0.25">
      <c r="A748" s="225" t="s">
        <v>56</v>
      </c>
      <c r="B748" s="225"/>
      <c r="C748" s="53"/>
      <c r="D748" s="244"/>
      <c r="E748" s="244"/>
      <c r="F748" s="244"/>
      <c r="G748" s="244"/>
      <c r="H748" s="244"/>
      <c r="I748" s="244"/>
      <c r="J748" s="244"/>
      <c r="K748" s="244"/>
      <c r="L748" s="244"/>
      <c r="M748" s="244"/>
      <c r="N748" s="244"/>
      <c r="O748" s="244"/>
      <c r="P748" s="244"/>
      <c r="Q748" s="244"/>
      <c r="R748" s="244"/>
    </row>
    <row r="749" spans="1:18" hidden="1" outlineLevel="1" x14ac:dyDescent="0.25">
      <c r="A749" s="225" t="s">
        <v>57</v>
      </c>
      <c r="B749" s="225"/>
      <c r="C749" s="53"/>
      <c r="D749" s="244"/>
      <c r="E749" s="244"/>
      <c r="F749" s="244"/>
      <c r="G749" s="244"/>
      <c r="H749" s="244"/>
      <c r="I749" s="244"/>
      <c r="J749" s="244"/>
      <c r="K749" s="244"/>
      <c r="L749" s="244"/>
      <c r="M749" s="244"/>
      <c r="N749" s="244"/>
      <c r="O749" s="244"/>
      <c r="P749" s="244"/>
      <c r="Q749" s="244"/>
      <c r="R749" s="244"/>
    </row>
    <row r="750" spans="1:18" hidden="1" outlineLevel="1" x14ac:dyDescent="0.25">
      <c r="A750" s="224" t="s">
        <v>659</v>
      </c>
      <c r="B750" s="222"/>
      <c r="C750" s="222"/>
      <c r="D750" s="223">
        <f t="shared" ref="D750:R750" si="61">D745+D747+D748+D749</f>
        <v>0</v>
      </c>
      <c r="E750" s="223">
        <f t="shared" si="61"/>
        <v>0</v>
      </c>
      <c r="F750" s="223">
        <f t="shared" si="61"/>
        <v>0</v>
      </c>
      <c r="G750" s="223">
        <f t="shared" si="61"/>
        <v>0</v>
      </c>
      <c r="H750" s="223">
        <f t="shared" si="61"/>
        <v>0</v>
      </c>
      <c r="I750" s="223">
        <f t="shared" si="61"/>
        <v>0</v>
      </c>
      <c r="J750" s="223">
        <f t="shared" si="61"/>
        <v>0</v>
      </c>
      <c r="K750" s="223">
        <f t="shared" si="61"/>
        <v>0</v>
      </c>
      <c r="L750" s="223">
        <f t="shared" si="61"/>
        <v>0</v>
      </c>
      <c r="M750" s="223">
        <f t="shared" si="61"/>
        <v>0</v>
      </c>
      <c r="N750" s="223">
        <f t="shared" si="61"/>
        <v>0</v>
      </c>
      <c r="O750" s="223">
        <f t="shared" si="61"/>
        <v>0</v>
      </c>
      <c r="P750" s="223">
        <f t="shared" si="61"/>
        <v>0</v>
      </c>
      <c r="Q750" s="223">
        <f t="shared" si="61"/>
        <v>0</v>
      </c>
      <c r="R750" s="223">
        <f t="shared" si="61"/>
        <v>0</v>
      </c>
    </row>
    <row r="751" spans="1:18" s="33" customFormat="1" hidden="1" outlineLevel="1" x14ac:dyDescent="0.25"/>
    <row r="752" spans="1:18" hidden="1" outlineLevel="1" x14ac:dyDescent="0.25">
      <c r="A752" s="222" t="s">
        <v>663</v>
      </c>
      <c r="B752" s="222"/>
      <c r="C752" s="222"/>
      <c r="D752" s="223">
        <f t="shared" ref="D752:R752" si="62">D742-D750</f>
        <v>0</v>
      </c>
      <c r="E752" s="223">
        <f t="shared" si="62"/>
        <v>0</v>
      </c>
      <c r="F752" s="223">
        <f t="shared" si="62"/>
        <v>0</v>
      </c>
      <c r="G752" s="223">
        <f t="shared" si="62"/>
        <v>0</v>
      </c>
      <c r="H752" s="223">
        <f t="shared" si="62"/>
        <v>0</v>
      </c>
      <c r="I752" s="223">
        <f t="shared" si="62"/>
        <v>0</v>
      </c>
      <c r="J752" s="223">
        <f t="shared" si="62"/>
        <v>0</v>
      </c>
      <c r="K752" s="223">
        <f t="shared" si="62"/>
        <v>0</v>
      </c>
      <c r="L752" s="223">
        <f t="shared" si="62"/>
        <v>0</v>
      </c>
      <c r="M752" s="223">
        <f t="shared" si="62"/>
        <v>0</v>
      </c>
      <c r="N752" s="223">
        <f t="shared" si="62"/>
        <v>0</v>
      </c>
      <c r="O752" s="223">
        <f t="shared" si="62"/>
        <v>0</v>
      </c>
      <c r="P752" s="223">
        <f t="shared" si="62"/>
        <v>0</v>
      </c>
      <c r="Q752" s="223">
        <f t="shared" si="62"/>
        <v>0</v>
      </c>
      <c r="R752" s="223">
        <f t="shared" si="62"/>
        <v>0</v>
      </c>
    </row>
    <row r="753" spans="1:18" hidden="1" outlineLevel="1" x14ac:dyDescent="0.25"/>
    <row r="754" spans="1:18" hidden="1" outlineLevel="1" x14ac:dyDescent="0.25">
      <c r="A754" s="53" t="s">
        <v>664</v>
      </c>
      <c r="B754" s="53"/>
      <c r="C754" s="53"/>
      <c r="D754" s="244"/>
      <c r="E754" s="244"/>
      <c r="F754" s="244"/>
      <c r="G754" s="244"/>
      <c r="H754" s="244"/>
      <c r="I754" s="244"/>
      <c r="J754" s="244"/>
      <c r="K754" s="244"/>
      <c r="L754" s="244"/>
      <c r="M754" s="244"/>
      <c r="N754" s="244"/>
      <c r="O754" s="244"/>
      <c r="P754" s="244"/>
      <c r="Q754" s="244"/>
      <c r="R754" s="244"/>
    </row>
    <row r="755" spans="1:18" hidden="1" outlineLevel="1" x14ac:dyDescent="0.25"/>
    <row r="756" spans="1:18" hidden="1" outlineLevel="1" x14ac:dyDescent="0.25">
      <c r="A756" s="222" t="s">
        <v>665</v>
      </c>
      <c r="B756" s="222"/>
      <c r="C756" s="222"/>
      <c r="D756" s="223">
        <f t="shared" ref="D756:R756" si="63">D752-D754</f>
        <v>0</v>
      </c>
      <c r="E756" s="223">
        <f t="shared" si="63"/>
        <v>0</v>
      </c>
      <c r="F756" s="223">
        <f t="shared" si="63"/>
        <v>0</v>
      </c>
      <c r="G756" s="223">
        <f t="shared" si="63"/>
        <v>0</v>
      </c>
      <c r="H756" s="223">
        <f t="shared" si="63"/>
        <v>0</v>
      </c>
      <c r="I756" s="223">
        <f t="shared" si="63"/>
        <v>0</v>
      </c>
      <c r="J756" s="223">
        <f t="shared" si="63"/>
        <v>0</v>
      </c>
      <c r="K756" s="223">
        <f t="shared" si="63"/>
        <v>0</v>
      </c>
      <c r="L756" s="223">
        <f t="shared" si="63"/>
        <v>0</v>
      </c>
      <c r="M756" s="223">
        <f t="shared" si="63"/>
        <v>0</v>
      </c>
      <c r="N756" s="223">
        <f t="shared" si="63"/>
        <v>0</v>
      </c>
      <c r="O756" s="223">
        <f t="shared" si="63"/>
        <v>0</v>
      </c>
      <c r="P756" s="223">
        <f t="shared" si="63"/>
        <v>0</v>
      </c>
      <c r="Q756" s="223">
        <f t="shared" si="63"/>
        <v>0</v>
      </c>
      <c r="R756" s="223">
        <f t="shared" si="63"/>
        <v>0</v>
      </c>
    </row>
    <row r="757" spans="1:18" hidden="1" outlineLevel="1" x14ac:dyDescent="0.25">
      <c r="A757" s="222" t="s">
        <v>666</v>
      </c>
      <c r="B757" s="222"/>
      <c r="C757" s="222"/>
      <c r="D757" s="223">
        <f t="shared" ref="D757:R757" si="64">$B526*D756</f>
        <v>0</v>
      </c>
      <c r="E757" s="223">
        <f t="shared" si="64"/>
        <v>0</v>
      </c>
      <c r="F757" s="223">
        <f t="shared" si="64"/>
        <v>0</v>
      </c>
      <c r="G757" s="223">
        <f t="shared" si="64"/>
        <v>0</v>
      </c>
      <c r="H757" s="223">
        <f t="shared" si="64"/>
        <v>0</v>
      </c>
      <c r="I757" s="223">
        <f t="shared" si="64"/>
        <v>0</v>
      </c>
      <c r="J757" s="223">
        <f t="shared" si="64"/>
        <v>0</v>
      </c>
      <c r="K757" s="223">
        <f t="shared" si="64"/>
        <v>0</v>
      </c>
      <c r="L757" s="223">
        <f t="shared" si="64"/>
        <v>0</v>
      </c>
      <c r="M757" s="223">
        <f t="shared" si="64"/>
        <v>0</v>
      </c>
      <c r="N757" s="223">
        <f t="shared" si="64"/>
        <v>0</v>
      </c>
      <c r="O757" s="223">
        <f t="shared" si="64"/>
        <v>0</v>
      </c>
      <c r="P757" s="223">
        <f t="shared" si="64"/>
        <v>0</v>
      </c>
      <c r="Q757" s="223">
        <f t="shared" si="64"/>
        <v>0</v>
      </c>
      <c r="R757" s="223">
        <f t="shared" si="64"/>
        <v>0</v>
      </c>
    </row>
    <row r="758" spans="1:18" hidden="1" outlineLevel="1" x14ac:dyDescent="0.25"/>
    <row r="759" spans="1:18" hidden="1" outlineLevel="1" x14ac:dyDescent="0.25">
      <c r="A759" s="224" t="s">
        <v>667</v>
      </c>
      <c r="B759" s="222"/>
      <c r="C759" s="222"/>
      <c r="D759" s="223">
        <f t="shared" ref="D759:R759" si="65">D756-D757</f>
        <v>0</v>
      </c>
      <c r="E759" s="223">
        <f t="shared" si="65"/>
        <v>0</v>
      </c>
      <c r="F759" s="223">
        <f t="shared" si="65"/>
        <v>0</v>
      </c>
      <c r="G759" s="223">
        <f t="shared" si="65"/>
        <v>0</v>
      </c>
      <c r="H759" s="223">
        <f t="shared" si="65"/>
        <v>0</v>
      </c>
      <c r="I759" s="223">
        <f t="shared" si="65"/>
        <v>0</v>
      </c>
      <c r="J759" s="223">
        <f t="shared" si="65"/>
        <v>0</v>
      </c>
      <c r="K759" s="223">
        <f t="shared" si="65"/>
        <v>0</v>
      </c>
      <c r="L759" s="223">
        <f t="shared" si="65"/>
        <v>0</v>
      </c>
      <c r="M759" s="223">
        <f t="shared" si="65"/>
        <v>0</v>
      </c>
      <c r="N759" s="223">
        <f t="shared" si="65"/>
        <v>0</v>
      </c>
      <c r="O759" s="223">
        <f t="shared" si="65"/>
        <v>0</v>
      </c>
      <c r="P759" s="223">
        <f t="shared" si="65"/>
        <v>0</v>
      </c>
      <c r="Q759" s="223">
        <f t="shared" si="65"/>
        <v>0</v>
      </c>
      <c r="R759" s="223">
        <f t="shared" si="65"/>
        <v>0</v>
      </c>
    </row>
    <row r="760" spans="1:18" hidden="1" outlineLevel="1" x14ac:dyDescent="0.25"/>
    <row r="761" spans="1:18" hidden="1" outlineLevel="1" x14ac:dyDescent="0.25">
      <c r="A761" s="224" t="s">
        <v>668</v>
      </c>
      <c r="B761" s="222"/>
      <c r="C761" s="222"/>
      <c r="D761" s="227" t="e">
        <f>IRR(D759:R759)</f>
        <v>#NUM!</v>
      </c>
    </row>
    <row r="762" spans="1:18" collapsed="1" x14ac:dyDescent="0.25"/>
    <row r="764" spans="1:18" s="169" customFormat="1" x14ac:dyDescent="0.25">
      <c r="A764" s="169" t="s">
        <v>893</v>
      </c>
    </row>
    <row r="765" spans="1:18" hidden="1" outlineLevel="1" x14ac:dyDescent="0.25"/>
    <row r="766" spans="1:18" hidden="1" outlineLevel="1" x14ac:dyDescent="0.25">
      <c r="A766" s="217" t="s">
        <v>643</v>
      </c>
      <c r="B766" s="208"/>
    </row>
    <row r="767" spans="1:18" ht="15.75" hidden="1" outlineLevel="1" thickBot="1" x14ac:dyDescent="0.3">
      <c r="A767" s="219" t="s">
        <v>12</v>
      </c>
      <c r="B767" s="243"/>
    </row>
    <row r="768" spans="1:18" hidden="1" outlineLevel="1" x14ac:dyDescent="0.25"/>
    <row r="769" spans="1:18" hidden="1" outlineLevel="1" x14ac:dyDescent="0.25">
      <c r="A769" s="53" t="s">
        <v>14</v>
      </c>
      <c r="B769" s="53"/>
      <c r="C769" s="223">
        <v>0</v>
      </c>
      <c r="D769" s="223">
        <v>1</v>
      </c>
      <c r="E769" s="223">
        <v>2</v>
      </c>
      <c r="F769" s="223">
        <v>3</v>
      </c>
      <c r="G769" s="223">
        <v>4</v>
      </c>
      <c r="H769" s="223">
        <v>5</v>
      </c>
      <c r="I769" s="223">
        <v>6</v>
      </c>
      <c r="J769" s="223">
        <v>7</v>
      </c>
      <c r="K769" s="223">
        <v>8</v>
      </c>
      <c r="L769" s="223">
        <v>9</v>
      </c>
      <c r="M769" s="223">
        <v>10</v>
      </c>
      <c r="N769" s="223">
        <v>11</v>
      </c>
      <c r="O769" s="223">
        <v>12</v>
      </c>
      <c r="P769" s="223">
        <v>13</v>
      </c>
      <c r="Q769" s="223">
        <v>14</v>
      </c>
      <c r="R769" s="223">
        <v>15</v>
      </c>
    </row>
    <row r="770" spans="1:18" hidden="1" outlineLevel="1" x14ac:dyDescent="0.25"/>
    <row r="771" spans="1:18" hidden="1" outlineLevel="1" x14ac:dyDescent="0.25">
      <c r="A771" s="53" t="s">
        <v>59</v>
      </c>
      <c r="B771" s="53"/>
      <c r="C771" s="244"/>
      <c r="D771" s="244"/>
      <c r="E771" s="244"/>
      <c r="F771" s="244"/>
      <c r="G771" s="244"/>
      <c r="H771" s="244"/>
      <c r="I771" s="244"/>
      <c r="J771" s="244"/>
      <c r="K771" s="244"/>
      <c r="L771" s="244"/>
      <c r="M771" s="244"/>
      <c r="N771" s="244"/>
      <c r="O771" s="244"/>
      <c r="P771" s="244"/>
      <c r="Q771" s="244"/>
      <c r="R771" s="244"/>
    </row>
    <row r="772" spans="1:18" hidden="1" outlineLevel="1" x14ac:dyDescent="0.25">
      <c r="A772" s="53" t="s">
        <v>824</v>
      </c>
      <c r="B772" s="53"/>
      <c r="C772" s="244"/>
      <c r="D772" s="244"/>
      <c r="E772" s="244"/>
      <c r="F772" s="244"/>
      <c r="G772" s="244"/>
      <c r="H772" s="244"/>
      <c r="I772" s="244"/>
      <c r="J772" s="244"/>
      <c r="K772" s="244"/>
      <c r="L772" s="244"/>
      <c r="M772" s="244"/>
      <c r="N772" s="244"/>
      <c r="O772" s="244"/>
      <c r="P772" s="244"/>
      <c r="Q772" s="244"/>
      <c r="R772" s="244"/>
    </row>
    <row r="773" spans="1:18" hidden="1" outlineLevel="1" x14ac:dyDescent="0.25">
      <c r="A773" s="53" t="s">
        <v>825</v>
      </c>
      <c r="B773" s="53"/>
      <c r="C773" s="244"/>
      <c r="D773" s="244"/>
      <c r="E773" s="244"/>
      <c r="F773" s="244"/>
      <c r="G773" s="244"/>
      <c r="H773" s="244"/>
      <c r="I773" s="244"/>
      <c r="J773" s="244"/>
      <c r="K773" s="244"/>
      <c r="L773" s="244"/>
      <c r="M773" s="244"/>
      <c r="N773" s="244"/>
      <c r="O773" s="244"/>
      <c r="P773" s="244"/>
      <c r="Q773" s="244"/>
      <c r="R773" s="244"/>
    </row>
    <row r="774" spans="1:18" hidden="1" outlineLevel="1" x14ac:dyDescent="0.25"/>
    <row r="775" spans="1:18" hidden="1" outlineLevel="2" x14ac:dyDescent="0.25">
      <c r="A775" s="222" t="str">
        <f>'Usages industrie'!A4</f>
        <v>Usage industriel n°1</v>
      </c>
      <c r="B775" s="222" t="s">
        <v>41</v>
      </c>
      <c r="C775" s="222"/>
      <c r="D775" s="223">
        <f>IF(B$766&lt;&gt;"",IF(B$766='Usages industrie'!$K4,'Usages industrie'!J4,0),0)</f>
        <v>0</v>
      </c>
      <c r="E775" s="223">
        <f t="shared" ref="E775:R784" si="66">$D775</f>
        <v>0</v>
      </c>
      <c r="F775" s="223">
        <f t="shared" si="66"/>
        <v>0</v>
      </c>
      <c r="G775" s="223">
        <f t="shared" si="66"/>
        <v>0</v>
      </c>
      <c r="H775" s="223">
        <f t="shared" si="66"/>
        <v>0</v>
      </c>
      <c r="I775" s="223">
        <f t="shared" si="66"/>
        <v>0</v>
      </c>
      <c r="J775" s="223">
        <f t="shared" si="66"/>
        <v>0</v>
      </c>
      <c r="K775" s="223">
        <f t="shared" si="66"/>
        <v>0</v>
      </c>
      <c r="L775" s="223">
        <f t="shared" si="66"/>
        <v>0</v>
      </c>
      <c r="M775" s="223">
        <f t="shared" si="66"/>
        <v>0</v>
      </c>
      <c r="N775" s="223">
        <f t="shared" si="66"/>
        <v>0</v>
      </c>
      <c r="O775" s="223">
        <f t="shared" si="66"/>
        <v>0</v>
      </c>
      <c r="P775" s="223">
        <f t="shared" si="66"/>
        <v>0</v>
      </c>
      <c r="Q775" s="223">
        <f t="shared" si="66"/>
        <v>0</v>
      </c>
      <c r="R775" s="223">
        <f t="shared" si="66"/>
        <v>0</v>
      </c>
    </row>
    <row r="776" spans="1:18" hidden="1" outlineLevel="2" x14ac:dyDescent="0.25">
      <c r="A776" s="222" t="str">
        <f>'Usages industrie'!A5</f>
        <v>Usage industriel n°2</v>
      </c>
      <c r="B776" s="222" t="s">
        <v>41</v>
      </c>
      <c r="C776" s="222"/>
      <c r="D776" s="223">
        <f>IF(B$766&lt;&gt;"",IF(B$766='Usages industrie'!$K5,'Usages industrie'!J5,0),0)</f>
        <v>0</v>
      </c>
      <c r="E776" s="223">
        <f t="shared" si="66"/>
        <v>0</v>
      </c>
      <c r="F776" s="223">
        <f t="shared" si="66"/>
        <v>0</v>
      </c>
      <c r="G776" s="223">
        <f t="shared" si="66"/>
        <v>0</v>
      </c>
      <c r="H776" s="223">
        <f t="shared" si="66"/>
        <v>0</v>
      </c>
      <c r="I776" s="223">
        <f t="shared" si="66"/>
        <v>0</v>
      </c>
      <c r="J776" s="223">
        <f t="shared" si="66"/>
        <v>0</v>
      </c>
      <c r="K776" s="223">
        <f t="shared" si="66"/>
        <v>0</v>
      </c>
      <c r="L776" s="223">
        <f t="shared" si="66"/>
        <v>0</v>
      </c>
      <c r="M776" s="223">
        <f t="shared" si="66"/>
        <v>0</v>
      </c>
      <c r="N776" s="223">
        <f t="shared" si="66"/>
        <v>0</v>
      </c>
      <c r="O776" s="223">
        <f t="shared" si="66"/>
        <v>0</v>
      </c>
      <c r="P776" s="223">
        <f t="shared" si="66"/>
        <v>0</v>
      </c>
      <c r="Q776" s="223">
        <f t="shared" si="66"/>
        <v>0</v>
      </c>
      <c r="R776" s="223">
        <f t="shared" si="66"/>
        <v>0</v>
      </c>
    </row>
    <row r="777" spans="1:18" hidden="1" outlineLevel="2" x14ac:dyDescent="0.25">
      <c r="A777" s="222" t="str">
        <f>'Usages industrie'!A6</f>
        <v>Usage industriel n°3</v>
      </c>
      <c r="B777" s="222" t="s">
        <v>41</v>
      </c>
      <c r="C777" s="222"/>
      <c r="D777" s="223">
        <f>IF(B$766&lt;&gt;"",IF(B$766='Usages industrie'!$K6,'Usages industrie'!J6,0),0)</f>
        <v>0</v>
      </c>
      <c r="E777" s="223">
        <f t="shared" si="66"/>
        <v>0</v>
      </c>
      <c r="F777" s="223">
        <f t="shared" si="66"/>
        <v>0</v>
      </c>
      <c r="G777" s="223">
        <f t="shared" si="66"/>
        <v>0</v>
      </c>
      <c r="H777" s="223">
        <f t="shared" si="66"/>
        <v>0</v>
      </c>
      <c r="I777" s="223">
        <f t="shared" si="66"/>
        <v>0</v>
      </c>
      <c r="J777" s="223">
        <f t="shared" si="66"/>
        <v>0</v>
      </c>
      <c r="K777" s="223">
        <f t="shared" si="66"/>
        <v>0</v>
      </c>
      <c r="L777" s="223">
        <f t="shared" si="66"/>
        <v>0</v>
      </c>
      <c r="M777" s="223">
        <f t="shared" si="66"/>
        <v>0</v>
      </c>
      <c r="N777" s="223">
        <f t="shared" si="66"/>
        <v>0</v>
      </c>
      <c r="O777" s="223">
        <f t="shared" si="66"/>
        <v>0</v>
      </c>
      <c r="P777" s="223">
        <f t="shared" si="66"/>
        <v>0</v>
      </c>
      <c r="Q777" s="223">
        <f t="shared" si="66"/>
        <v>0</v>
      </c>
      <c r="R777" s="223">
        <f t="shared" si="66"/>
        <v>0</v>
      </c>
    </row>
    <row r="778" spans="1:18" hidden="1" outlineLevel="2" x14ac:dyDescent="0.25">
      <c r="A778" s="222" t="str">
        <f>'Usages industrie'!A7</f>
        <v>Usage industriel n°4</v>
      </c>
      <c r="B778" s="222" t="s">
        <v>41</v>
      </c>
      <c r="C778" s="222"/>
      <c r="D778" s="223">
        <f>IF(B$766&lt;&gt;"",IF(B$766='Usages industrie'!$K7,'Usages industrie'!J7,0),0)</f>
        <v>0</v>
      </c>
      <c r="E778" s="223">
        <f t="shared" si="66"/>
        <v>0</v>
      </c>
      <c r="F778" s="223">
        <f t="shared" si="66"/>
        <v>0</v>
      </c>
      <c r="G778" s="223">
        <f t="shared" si="66"/>
        <v>0</v>
      </c>
      <c r="H778" s="223">
        <f t="shared" si="66"/>
        <v>0</v>
      </c>
      <c r="I778" s="223">
        <f t="shared" si="66"/>
        <v>0</v>
      </c>
      <c r="J778" s="223">
        <f t="shared" si="66"/>
        <v>0</v>
      </c>
      <c r="K778" s="223">
        <f t="shared" si="66"/>
        <v>0</v>
      </c>
      <c r="L778" s="223">
        <f t="shared" si="66"/>
        <v>0</v>
      </c>
      <c r="M778" s="223">
        <f t="shared" si="66"/>
        <v>0</v>
      </c>
      <c r="N778" s="223">
        <f t="shared" si="66"/>
        <v>0</v>
      </c>
      <c r="O778" s="223">
        <f t="shared" si="66"/>
        <v>0</v>
      </c>
      <c r="P778" s="223">
        <f t="shared" si="66"/>
        <v>0</v>
      </c>
      <c r="Q778" s="223">
        <f t="shared" si="66"/>
        <v>0</v>
      </c>
      <c r="R778" s="223">
        <f t="shared" si="66"/>
        <v>0</v>
      </c>
    </row>
    <row r="779" spans="1:18" hidden="1" outlineLevel="2" x14ac:dyDescent="0.25">
      <c r="A779" s="222" t="str">
        <f>'Usages industrie'!A8</f>
        <v>Usage industriel n°5</v>
      </c>
      <c r="B779" s="222" t="s">
        <v>41</v>
      </c>
      <c r="C779" s="222"/>
      <c r="D779" s="223">
        <f>IF(B$766&lt;&gt;"",IF(B$766='Usages industrie'!$K8,'Usages industrie'!J8,0),0)</f>
        <v>0</v>
      </c>
      <c r="E779" s="223">
        <f t="shared" si="66"/>
        <v>0</v>
      </c>
      <c r="F779" s="223">
        <f t="shared" si="66"/>
        <v>0</v>
      </c>
      <c r="G779" s="223">
        <f t="shared" si="66"/>
        <v>0</v>
      </c>
      <c r="H779" s="223">
        <f t="shared" si="66"/>
        <v>0</v>
      </c>
      <c r="I779" s="223">
        <f t="shared" si="66"/>
        <v>0</v>
      </c>
      <c r="J779" s="223">
        <f t="shared" si="66"/>
        <v>0</v>
      </c>
      <c r="K779" s="223">
        <f t="shared" si="66"/>
        <v>0</v>
      </c>
      <c r="L779" s="223">
        <f t="shared" si="66"/>
        <v>0</v>
      </c>
      <c r="M779" s="223">
        <f t="shared" si="66"/>
        <v>0</v>
      </c>
      <c r="N779" s="223">
        <f t="shared" si="66"/>
        <v>0</v>
      </c>
      <c r="O779" s="223">
        <f t="shared" si="66"/>
        <v>0</v>
      </c>
      <c r="P779" s="223">
        <f t="shared" si="66"/>
        <v>0</v>
      </c>
      <c r="Q779" s="223">
        <f t="shared" si="66"/>
        <v>0</v>
      </c>
      <c r="R779" s="223">
        <f t="shared" si="66"/>
        <v>0</v>
      </c>
    </row>
    <row r="780" spans="1:18" hidden="1" outlineLevel="2" x14ac:dyDescent="0.25">
      <c r="A780" s="222" t="str">
        <f>'Usages industrie'!A9</f>
        <v>Usage industriel n°6</v>
      </c>
      <c r="B780" s="222" t="s">
        <v>41</v>
      </c>
      <c r="C780" s="222"/>
      <c r="D780" s="223">
        <f>IF(B$766&lt;&gt;"",IF(B$766='Usages industrie'!$K9,'Usages industrie'!J9,0),0)</f>
        <v>0</v>
      </c>
      <c r="E780" s="223">
        <f t="shared" si="66"/>
        <v>0</v>
      </c>
      <c r="F780" s="223">
        <f t="shared" si="66"/>
        <v>0</v>
      </c>
      <c r="G780" s="223">
        <f t="shared" si="66"/>
        <v>0</v>
      </c>
      <c r="H780" s="223">
        <f t="shared" si="66"/>
        <v>0</v>
      </c>
      <c r="I780" s="223">
        <f t="shared" si="66"/>
        <v>0</v>
      </c>
      <c r="J780" s="223">
        <f t="shared" si="66"/>
        <v>0</v>
      </c>
      <c r="K780" s="223">
        <f t="shared" si="66"/>
        <v>0</v>
      </c>
      <c r="L780" s="223">
        <f t="shared" si="66"/>
        <v>0</v>
      </c>
      <c r="M780" s="223">
        <f t="shared" si="66"/>
        <v>0</v>
      </c>
      <c r="N780" s="223">
        <f t="shared" si="66"/>
        <v>0</v>
      </c>
      <c r="O780" s="223">
        <f t="shared" si="66"/>
        <v>0</v>
      </c>
      <c r="P780" s="223">
        <f t="shared" si="66"/>
        <v>0</v>
      </c>
      <c r="Q780" s="223">
        <f t="shared" si="66"/>
        <v>0</v>
      </c>
      <c r="R780" s="223">
        <f t="shared" si="66"/>
        <v>0</v>
      </c>
    </row>
    <row r="781" spans="1:18" hidden="1" outlineLevel="2" x14ac:dyDescent="0.25">
      <c r="A781" s="222" t="str">
        <f>'Usages industrie'!A10</f>
        <v>Usage industriel n°7</v>
      </c>
      <c r="B781" s="222" t="s">
        <v>41</v>
      </c>
      <c r="C781" s="222"/>
      <c r="D781" s="223">
        <f>IF(B$766&lt;&gt;"",IF(B$766='Usages industrie'!$K10,'Usages industrie'!J10,0),0)</f>
        <v>0</v>
      </c>
      <c r="E781" s="223">
        <f t="shared" si="66"/>
        <v>0</v>
      </c>
      <c r="F781" s="223">
        <f t="shared" si="66"/>
        <v>0</v>
      </c>
      <c r="G781" s="223">
        <f t="shared" si="66"/>
        <v>0</v>
      </c>
      <c r="H781" s="223">
        <f t="shared" si="66"/>
        <v>0</v>
      </c>
      <c r="I781" s="223">
        <f t="shared" si="66"/>
        <v>0</v>
      </c>
      <c r="J781" s="223">
        <f t="shared" si="66"/>
        <v>0</v>
      </c>
      <c r="K781" s="223">
        <f t="shared" si="66"/>
        <v>0</v>
      </c>
      <c r="L781" s="223">
        <f t="shared" si="66"/>
        <v>0</v>
      </c>
      <c r="M781" s="223">
        <f t="shared" si="66"/>
        <v>0</v>
      </c>
      <c r="N781" s="223">
        <f t="shared" si="66"/>
        <v>0</v>
      </c>
      <c r="O781" s="223">
        <f t="shared" si="66"/>
        <v>0</v>
      </c>
      <c r="P781" s="223">
        <f t="shared" si="66"/>
        <v>0</v>
      </c>
      <c r="Q781" s="223">
        <f t="shared" si="66"/>
        <v>0</v>
      </c>
      <c r="R781" s="223">
        <f t="shared" si="66"/>
        <v>0</v>
      </c>
    </row>
    <row r="782" spans="1:18" hidden="1" outlineLevel="2" x14ac:dyDescent="0.25">
      <c r="A782" s="222" t="str">
        <f>'Usages industrie'!A11</f>
        <v>Usage industriel n°8</v>
      </c>
      <c r="B782" s="222" t="s">
        <v>41</v>
      </c>
      <c r="C782" s="222"/>
      <c r="D782" s="223">
        <f>IF(B$766&lt;&gt;"",IF(B$766='Usages industrie'!$K11,'Usages industrie'!J11,0),0)</f>
        <v>0</v>
      </c>
      <c r="E782" s="223">
        <f t="shared" si="66"/>
        <v>0</v>
      </c>
      <c r="F782" s="223">
        <f t="shared" si="66"/>
        <v>0</v>
      </c>
      <c r="G782" s="223">
        <f t="shared" si="66"/>
        <v>0</v>
      </c>
      <c r="H782" s="223">
        <f t="shared" si="66"/>
        <v>0</v>
      </c>
      <c r="I782" s="223">
        <f t="shared" si="66"/>
        <v>0</v>
      </c>
      <c r="J782" s="223">
        <f t="shared" si="66"/>
        <v>0</v>
      </c>
      <c r="K782" s="223">
        <f t="shared" si="66"/>
        <v>0</v>
      </c>
      <c r="L782" s="223">
        <f t="shared" si="66"/>
        <v>0</v>
      </c>
      <c r="M782" s="223">
        <f t="shared" si="66"/>
        <v>0</v>
      </c>
      <c r="N782" s="223">
        <f t="shared" si="66"/>
        <v>0</v>
      </c>
      <c r="O782" s="223">
        <f t="shared" si="66"/>
        <v>0</v>
      </c>
      <c r="P782" s="223">
        <f t="shared" si="66"/>
        <v>0</v>
      </c>
      <c r="Q782" s="223">
        <f t="shared" si="66"/>
        <v>0</v>
      </c>
      <c r="R782" s="223">
        <f t="shared" si="66"/>
        <v>0</v>
      </c>
    </row>
    <row r="783" spans="1:18" hidden="1" outlineLevel="2" x14ac:dyDescent="0.25">
      <c r="A783" s="222" t="str">
        <f>'Usages industrie'!A12</f>
        <v>Usage industriel n°9</v>
      </c>
      <c r="B783" s="222" t="s">
        <v>41</v>
      </c>
      <c r="C783" s="222"/>
      <c r="D783" s="223">
        <f>IF(B$766&lt;&gt;"",IF(B$766='Usages industrie'!$K12,'Usages industrie'!J12,0),0)</f>
        <v>0</v>
      </c>
      <c r="E783" s="223">
        <f t="shared" si="66"/>
        <v>0</v>
      </c>
      <c r="F783" s="223">
        <f t="shared" si="66"/>
        <v>0</v>
      </c>
      <c r="G783" s="223">
        <f t="shared" si="66"/>
        <v>0</v>
      </c>
      <c r="H783" s="223">
        <f t="shared" si="66"/>
        <v>0</v>
      </c>
      <c r="I783" s="223">
        <f t="shared" si="66"/>
        <v>0</v>
      </c>
      <c r="J783" s="223">
        <f t="shared" si="66"/>
        <v>0</v>
      </c>
      <c r="K783" s="223">
        <f t="shared" si="66"/>
        <v>0</v>
      </c>
      <c r="L783" s="223">
        <f t="shared" si="66"/>
        <v>0</v>
      </c>
      <c r="M783" s="223">
        <f t="shared" si="66"/>
        <v>0</v>
      </c>
      <c r="N783" s="223">
        <f t="shared" si="66"/>
        <v>0</v>
      </c>
      <c r="O783" s="223">
        <f t="shared" si="66"/>
        <v>0</v>
      </c>
      <c r="P783" s="223">
        <f t="shared" si="66"/>
        <v>0</v>
      </c>
      <c r="Q783" s="223">
        <f t="shared" si="66"/>
        <v>0</v>
      </c>
      <c r="R783" s="223">
        <f t="shared" si="66"/>
        <v>0</v>
      </c>
    </row>
    <row r="784" spans="1:18" hidden="1" outlineLevel="2" x14ac:dyDescent="0.25">
      <c r="A784" s="222" t="str">
        <f>'Usages industrie'!A13</f>
        <v>Usage industriel n°10</v>
      </c>
      <c r="B784" s="222" t="s">
        <v>41</v>
      </c>
      <c r="C784" s="222"/>
      <c r="D784" s="223">
        <f>IF(B$766&lt;&gt;"",IF(B$766='Usages industrie'!$K13,'Usages industrie'!J13,0),0)</f>
        <v>0</v>
      </c>
      <c r="E784" s="223">
        <f t="shared" si="66"/>
        <v>0</v>
      </c>
      <c r="F784" s="223">
        <f t="shared" si="66"/>
        <v>0</v>
      </c>
      <c r="G784" s="223">
        <f t="shared" si="66"/>
        <v>0</v>
      </c>
      <c r="H784" s="223">
        <f t="shared" si="66"/>
        <v>0</v>
      </c>
      <c r="I784" s="223">
        <f t="shared" si="66"/>
        <v>0</v>
      </c>
      <c r="J784" s="223">
        <f t="shared" si="66"/>
        <v>0</v>
      </c>
      <c r="K784" s="223">
        <f t="shared" si="66"/>
        <v>0</v>
      </c>
      <c r="L784" s="223">
        <f t="shared" si="66"/>
        <v>0</v>
      </c>
      <c r="M784" s="223">
        <f t="shared" si="66"/>
        <v>0</v>
      </c>
      <c r="N784" s="223">
        <f t="shared" si="66"/>
        <v>0</v>
      </c>
      <c r="O784" s="223">
        <f t="shared" si="66"/>
        <v>0</v>
      </c>
      <c r="P784" s="223">
        <f t="shared" si="66"/>
        <v>0</v>
      </c>
      <c r="Q784" s="223">
        <f t="shared" si="66"/>
        <v>0</v>
      </c>
      <c r="R784" s="223">
        <f t="shared" si="66"/>
        <v>0</v>
      </c>
    </row>
    <row r="785" spans="1:18" hidden="1" outlineLevel="2" x14ac:dyDescent="0.25">
      <c r="A785" s="222" t="str">
        <f>'Usages industrie'!A14</f>
        <v>Usage industriel n°11</v>
      </c>
      <c r="B785" s="222" t="s">
        <v>41</v>
      </c>
      <c r="C785" s="222"/>
      <c r="D785" s="223">
        <f>IF(B$766&lt;&gt;"",IF(B$766='Usages industrie'!$K14,'Usages industrie'!J14,0),0)</f>
        <v>0</v>
      </c>
      <c r="E785" s="223">
        <f t="shared" ref="E785:R794" si="67">$D785</f>
        <v>0</v>
      </c>
      <c r="F785" s="223">
        <f t="shared" si="67"/>
        <v>0</v>
      </c>
      <c r="G785" s="223">
        <f t="shared" si="67"/>
        <v>0</v>
      </c>
      <c r="H785" s="223">
        <f t="shared" si="67"/>
        <v>0</v>
      </c>
      <c r="I785" s="223">
        <f t="shared" si="67"/>
        <v>0</v>
      </c>
      <c r="J785" s="223">
        <f t="shared" si="67"/>
        <v>0</v>
      </c>
      <c r="K785" s="223">
        <f t="shared" si="67"/>
        <v>0</v>
      </c>
      <c r="L785" s="223">
        <f t="shared" si="67"/>
        <v>0</v>
      </c>
      <c r="M785" s="223">
        <f t="shared" si="67"/>
        <v>0</v>
      </c>
      <c r="N785" s="223">
        <f t="shared" si="67"/>
        <v>0</v>
      </c>
      <c r="O785" s="223">
        <f t="shared" si="67"/>
        <v>0</v>
      </c>
      <c r="P785" s="223">
        <f t="shared" si="67"/>
        <v>0</v>
      </c>
      <c r="Q785" s="223">
        <f t="shared" si="67"/>
        <v>0</v>
      </c>
      <c r="R785" s="223">
        <f t="shared" si="67"/>
        <v>0</v>
      </c>
    </row>
    <row r="786" spans="1:18" hidden="1" outlineLevel="2" x14ac:dyDescent="0.25">
      <c r="A786" s="222" t="str">
        <f>'Usages industrie'!A15</f>
        <v>Usage industriel n°12</v>
      </c>
      <c r="B786" s="222" t="s">
        <v>41</v>
      </c>
      <c r="C786" s="222"/>
      <c r="D786" s="223">
        <f>IF(B$766&lt;&gt;"",IF(B$766='Usages industrie'!$K15,'Usages industrie'!J15,0),0)</f>
        <v>0</v>
      </c>
      <c r="E786" s="223">
        <f t="shared" si="67"/>
        <v>0</v>
      </c>
      <c r="F786" s="223">
        <f t="shared" si="67"/>
        <v>0</v>
      </c>
      <c r="G786" s="223">
        <f t="shared" si="67"/>
        <v>0</v>
      </c>
      <c r="H786" s="223">
        <f t="shared" si="67"/>
        <v>0</v>
      </c>
      <c r="I786" s="223">
        <f t="shared" si="67"/>
        <v>0</v>
      </c>
      <c r="J786" s="223">
        <f t="shared" si="67"/>
        <v>0</v>
      </c>
      <c r="K786" s="223">
        <f t="shared" si="67"/>
        <v>0</v>
      </c>
      <c r="L786" s="223">
        <f t="shared" si="67"/>
        <v>0</v>
      </c>
      <c r="M786" s="223">
        <f t="shared" si="67"/>
        <v>0</v>
      </c>
      <c r="N786" s="223">
        <f t="shared" si="67"/>
        <v>0</v>
      </c>
      <c r="O786" s="223">
        <f t="shared" si="67"/>
        <v>0</v>
      </c>
      <c r="P786" s="223">
        <f t="shared" si="67"/>
        <v>0</v>
      </c>
      <c r="Q786" s="223">
        <f t="shared" si="67"/>
        <v>0</v>
      </c>
      <c r="R786" s="223">
        <f t="shared" si="67"/>
        <v>0</v>
      </c>
    </row>
    <row r="787" spans="1:18" hidden="1" outlineLevel="2" x14ac:dyDescent="0.25">
      <c r="A787" s="222" t="str">
        <f>'Usages industrie'!A16</f>
        <v>Usage industriel n°13</v>
      </c>
      <c r="B787" s="222" t="s">
        <v>41</v>
      </c>
      <c r="C787" s="222"/>
      <c r="D787" s="223">
        <f>IF(B$766&lt;&gt;"",IF(B$766='Usages industrie'!$K16,'Usages industrie'!J16,0),0)</f>
        <v>0</v>
      </c>
      <c r="E787" s="223">
        <f t="shared" si="67"/>
        <v>0</v>
      </c>
      <c r="F787" s="223">
        <f t="shared" si="67"/>
        <v>0</v>
      </c>
      <c r="G787" s="223">
        <f t="shared" si="67"/>
        <v>0</v>
      </c>
      <c r="H787" s="223">
        <f t="shared" si="67"/>
        <v>0</v>
      </c>
      <c r="I787" s="223">
        <f t="shared" si="67"/>
        <v>0</v>
      </c>
      <c r="J787" s="223">
        <f t="shared" si="67"/>
        <v>0</v>
      </c>
      <c r="K787" s="223">
        <f t="shared" si="67"/>
        <v>0</v>
      </c>
      <c r="L787" s="223">
        <f t="shared" si="67"/>
        <v>0</v>
      </c>
      <c r="M787" s="223">
        <f t="shared" si="67"/>
        <v>0</v>
      </c>
      <c r="N787" s="223">
        <f t="shared" si="67"/>
        <v>0</v>
      </c>
      <c r="O787" s="223">
        <f t="shared" si="67"/>
        <v>0</v>
      </c>
      <c r="P787" s="223">
        <f t="shared" si="67"/>
        <v>0</v>
      </c>
      <c r="Q787" s="223">
        <f t="shared" si="67"/>
        <v>0</v>
      </c>
      <c r="R787" s="223">
        <f t="shared" si="67"/>
        <v>0</v>
      </c>
    </row>
    <row r="788" spans="1:18" hidden="1" outlineLevel="2" x14ac:dyDescent="0.25">
      <c r="A788" s="222" t="str">
        <f>'Usages industrie'!A17</f>
        <v>Usage industriel n°14</v>
      </c>
      <c r="B788" s="222" t="s">
        <v>41</v>
      </c>
      <c r="C788" s="222"/>
      <c r="D788" s="223">
        <f>IF(B$766&lt;&gt;"",IF(B$766='Usages industrie'!$K17,'Usages industrie'!J17,0),0)</f>
        <v>0</v>
      </c>
      <c r="E788" s="223">
        <f t="shared" si="67"/>
        <v>0</v>
      </c>
      <c r="F788" s="223">
        <f t="shared" si="67"/>
        <v>0</v>
      </c>
      <c r="G788" s="223">
        <f t="shared" si="67"/>
        <v>0</v>
      </c>
      <c r="H788" s="223">
        <f t="shared" si="67"/>
        <v>0</v>
      </c>
      <c r="I788" s="223">
        <f t="shared" si="67"/>
        <v>0</v>
      </c>
      <c r="J788" s="223">
        <f t="shared" si="67"/>
        <v>0</v>
      </c>
      <c r="K788" s="223">
        <f t="shared" si="67"/>
        <v>0</v>
      </c>
      <c r="L788" s="223">
        <f t="shared" si="67"/>
        <v>0</v>
      </c>
      <c r="M788" s="223">
        <f t="shared" si="67"/>
        <v>0</v>
      </c>
      <c r="N788" s="223">
        <f t="shared" si="67"/>
        <v>0</v>
      </c>
      <c r="O788" s="223">
        <f t="shared" si="67"/>
        <v>0</v>
      </c>
      <c r="P788" s="223">
        <f t="shared" si="67"/>
        <v>0</v>
      </c>
      <c r="Q788" s="223">
        <f t="shared" si="67"/>
        <v>0</v>
      </c>
      <c r="R788" s="223">
        <f t="shared" si="67"/>
        <v>0</v>
      </c>
    </row>
    <row r="789" spans="1:18" hidden="1" outlineLevel="2" x14ac:dyDescent="0.25">
      <c r="A789" s="222" t="str">
        <f>'Usages industrie'!A18</f>
        <v>Usage industriel n°15</v>
      </c>
      <c r="B789" s="222" t="s">
        <v>41</v>
      </c>
      <c r="C789" s="222"/>
      <c r="D789" s="223">
        <f>IF(B$766&lt;&gt;"",IF(B$766='Usages industrie'!$K18,'Usages industrie'!J18,0),0)</f>
        <v>0</v>
      </c>
      <c r="E789" s="223">
        <f t="shared" si="67"/>
        <v>0</v>
      </c>
      <c r="F789" s="223">
        <f t="shared" si="67"/>
        <v>0</v>
      </c>
      <c r="G789" s="223">
        <f t="shared" si="67"/>
        <v>0</v>
      </c>
      <c r="H789" s="223">
        <f t="shared" si="67"/>
        <v>0</v>
      </c>
      <c r="I789" s="223">
        <f t="shared" si="67"/>
        <v>0</v>
      </c>
      <c r="J789" s="223">
        <f t="shared" si="67"/>
        <v>0</v>
      </c>
      <c r="K789" s="223">
        <f t="shared" si="67"/>
        <v>0</v>
      </c>
      <c r="L789" s="223">
        <f t="shared" si="67"/>
        <v>0</v>
      </c>
      <c r="M789" s="223">
        <f t="shared" si="67"/>
        <v>0</v>
      </c>
      <c r="N789" s="223">
        <f t="shared" si="67"/>
        <v>0</v>
      </c>
      <c r="O789" s="223">
        <f t="shared" si="67"/>
        <v>0</v>
      </c>
      <c r="P789" s="223">
        <f t="shared" si="67"/>
        <v>0</v>
      </c>
      <c r="Q789" s="223">
        <f t="shared" si="67"/>
        <v>0</v>
      </c>
      <c r="R789" s="223">
        <f t="shared" si="67"/>
        <v>0</v>
      </c>
    </row>
    <row r="790" spans="1:18" hidden="1" outlineLevel="2" x14ac:dyDescent="0.25">
      <c r="A790" s="222" t="str">
        <f>'Usages industrie'!A19</f>
        <v>Usage industriel n°16</v>
      </c>
      <c r="B790" s="222" t="s">
        <v>41</v>
      </c>
      <c r="C790" s="222"/>
      <c r="D790" s="223">
        <f>IF(B$766&lt;&gt;"",IF(B$766='Usages industrie'!$K19,'Usages industrie'!J19,0),0)</f>
        <v>0</v>
      </c>
      <c r="E790" s="223">
        <f t="shared" si="67"/>
        <v>0</v>
      </c>
      <c r="F790" s="223">
        <f t="shared" si="67"/>
        <v>0</v>
      </c>
      <c r="G790" s="223">
        <f t="shared" si="67"/>
        <v>0</v>
      </c>
      <c r="H790" s="223">
        <f t="shared" si="67"/>
        <v>0</v>
      </c>
      <c r="I790" s="223">
        <f t="shared" si="67"/>
        <v>0</v>
      </c>
      <c r="J790" s="223">
        <f t="shared" si="67"/>
        <v>0</v>
      </c>
      <c r="K790" s="223">
        <f t="shared" si="67"/>
        <v>0</v>
      </c>
      <c r="L790" s="223">
        <f t="shared" si="67"/>
        <v>0</v>
      </c>
      <c r="M790" s="223">
        <f t="shared" si="67"/>
        <v>0</v>
      </c>
      <c r="N790" s="223">
        <f t="shared" si="67"/>
        <v>0</v>
      </c>
      <c r="O790" s="223">
        <f t="shared" si="67"/>
        <v>0</v>
      </c>
      <c r="P790" s="223">
        <f t="shared" si="67"/>
        <v>0</v>
      </c>
      <c r="Q790" s="223">
        <f t="shared" si="67"/>
        <v>0</v>
      </c>
      <c r="R790" s="223">
        <f t="shared" si="67"/>
        <v>0</v>
      </c>
    </row>
    <row r="791" spans="1:18" hidden="1" outlineLevel="2" x14ac:dyDescent="0.25">
      <c r="A791" s="222" t="str">
        <f>'Usages industrie'!A20</f>
        <v>Usage industriel n°17</v>
      </c>
      <c r="B791" s="222" t="s">
        <v>41</v>
      </c>
      <c r="C791" s="222"/>
      <c r="D791" s="223">
        <f>IF(B$766&lt;&gt;"",IF(B$766='Usages industrie'!$K20,'Usages industrie'!J20,0),0)</f>
        <v>0</v>
      </c>
      <c r="E791" s="223">
        <f t="shared" si="67"/>
        <v>0</v>
      </c>
      <c r="F791" s="223">
        <f t="shared" si="67"/>
        <v>0</v>
      </c>
      <c r="G791" s="223">
        <f t="shared" si="67"/>
        <v>0</v>
      </c>
      <c r="H791" s="223">
        <f t="shared" si="67"/>
        <v>0</v>
      </c>
      <c r="I791" s="223">
        <f t="shared" si="67"/>
        <v>0</v>
      </c>
      <c r="J791" s="223">
        <f t="shared" si="67"/>
        <v>0</v>
      </c>
      <c r="K791" s="223">
        <f t="shared" si="67"/>
        <v>0</v>
      </c>
      <c r="L791" s="223">
        <f t="shared" si="67"/>
        <v>0</v>
      </c>
      <c r="M791" s="223">
        <f t="shared" si="67"/>
        <v>0</v>
      </c>
      <c r="N791" s="223">
        <f t="shared" si="67"/>
        <v>0</v>
      </c>
      <c r="O791" s="223">
        <f t="shared" si="67"/>
        <v>0</v>
      </c>
      <c r="P791" s="223">
        <f t="shared" si="67"/>
        <v>0</v>
      </c>
      <c r="Q791" s="223">
        <f t="shared" si="67"/>
        <v>0</v>
      </c>
      <c r="R791" s="223">
        <f t="shared" si="67"/>
        <v>0</v>
      </c>
    </row>
    <row r="792" spans="1:18" hidden="1" outlineLevel="2" x14ac:dyDescent="0.25">
      <c r="A792" s="222" t="str">
        <f>'Usages industrie'!A21</f>
        <v>Usage industriel n°18</v>
      </c>
      <c r="B792" s="222" t="s">
        <v>41</v>
      </c>
      <c r="C792" s="222"/>
      <c r="D792" s="223">
        <f>IF(B$766&lt;&gt;"",IF(B$766='Usages industrie'!$K21,'Usages industrie'!J21,0),0)</f>
        <v>0</v>
      </c>
      <c r="E792" s="223">
        <f t="shared" si="67"/>
        <v>0</v>
      </c>
      <c r="F792" s="223">
        <f t="shared" si="67"/>
        <v>0</v>
      </c>
      <c r="G792" s="223">
        <f t="shared" si="67"/>
        <v>0</v>
      </c>
      <c r="H792" s="223">
        <f t="shared" si="67"/>
        <v>0</v>
      </c>
      <c r="I792" s="223">
        <f t="shared" si="67"/>
        <v>0</v>
      </c>
      <c r="J792" s="223">
        <f t="shared" si="67"/>
        <v>0</v>
      </c>
      <c r="K792" s="223">
        <f t="shared" si="67"/>
        <v>0</v>
      </c>
      <c r="L792" s="223">
        <f t="shared" si="67"/>
        <v>0</v>
      </c>
      <c r="M792" s="223">
        <f t="shared" si="67"/>
        <v>0</v>
      </c>
      <c r="N792" s="223">
        <f t="shared" si="67"/>
        <v>0</v>
      </c>
      <c r="O792" s="223">
        <f t="shared" si="67"/>
        <v>0</v>
      </c>
      <c r="P792" s="223">
        <f t="shared" si="67"/>
        <v>0</v>
      </c>
      <c r="Q792" s="223">
        <f t="shared" si="67"/>
        <v>0</v>
      </c>
      <c r="R792" s="223">
        <f t="shared" si="67"/>
        <v>0</v>
      </c>
    </row>
    <row r="793" spans="1:18" hidden="1" outlineLevel="2" x14ac:dyDescent="0.25">
      <c r="A793" s="222" t="str">
        <f>'Usages industrie'!A22</f>
        <v>Usage industriel n°19</v>
      </c>
      <c r="B793" s="222" t="s">
        <v>41</v>
      </c>
      <c r="C793" s="222"/>
      <c r="D793" s="223">
        <f>IF(B$766&lt;&gt;"",IF(B$766='Usages industrie'!$K22,'Usages industrie'!J22,0),0)</f>
        <v>0</v>
      </c>
      <c r="E793" s="223">
        <f t="shared" si="67"/>
        <v>0</v>
      </c>
      <c r="F793" s="223">
        <f t="shared" si="67"/>
        <v>0</v>
      </c>
      <c r="G793" s="223">
        <f t="shared" si="67"/>
        <v>0</v>
      </c>
      <c r="H793" s="223">
        <f t="shared" si="67"/>
        <v>0</v>
      </c>
      <c r="I793" s="223">
        <f t="shared" si="67"/>
        <v>0</v>
      </c>
      <c r="J793" s="223">
        <f t="shared" si="67"/>
        <v>0</v>
      </c>
      <c r="K793" s="223">
        <f t="shared" si="67"/>
        <v>0</v>
      </c>
      <c r="L793" s="223">
        <f t="shared" si="67"/>
        <v>0</v>
      </c>
      <c r="M793" s="223">
        <f t="shared" si="67"/>
        <v>0</v>
      </c>
      <c r="N793" s="223">
        <f t="shared" si="67"/>
        <v>0</v>
      </c>
      <c r="O793" s="223">
        <f t="shared" si="67"/>
        <v>0</v>
      </c>
      <c r="P793" s="223">
        <f t="shared" si="67"/>
        <v>0</v>
      </c>
      <c r="Q793" s="223">
        <f t="shared" si="67"/>
        <v>0</v>
      </c>
      <c r="R793" s="223">
        <f t="shared" si="67"/>
        <v>0</v>
      </c>
    </row>
    <row r="794" spans="1:18" hidden="1" outlineLevel="2" x14ac:dyDescent="0.25">
      <c r="A794" s="222" t="str">
        <f>'Usages industrie'!A23</f>
        <v>Usage industriel n°20</v>
      </c>
      <c r="B794" s="222" t="s">
        <v>41</v>
      </c>
      <c r="C794" s="222"/>
      <c r="D794" s="223">
        <f>IF(B$766&lt;&gt;"",IF(B$766='Usages industrie'!$K23,'Usages industrie'!J23,0),0)</f>
        <v>0</v>
      </c>
      <c r="E794" s="223">
        <f t="shared" si="67"/>
        <v>0</v>
      </c>
      <c r="F794" s="223">
        <f t="shared" si="67"/>
        <v>0</v>
      </c>
      <c r="G794" s="223">
        <f t="shared" si="67"/>
        <v>0</v>
      </c>
      <c r="H794" s="223">
        <f t="shared" si="67"/>
        <v>0</v>
      </c>
      <c r="I794" s="223">
        <f t="shared" si="67"/>
        <v>0</v>
      </c>
      <c r="J794" s="223">
        <f t="shared" si="67"/>
        <v>0</v>
      </c>
      <c r="K794" s="223">
        <f t="shared" si="67"/>
        <v>0</v>
      </c>
      <c r="L794" s="223">
        <f t="shared" si="67"/>
        <v>0</v>
      </c>
      <c r="M794" s="223">
        <f t="shared" si="67"/>
        <v>0</v>
      </c>
      <c r="N794" s="223">
        <f t="shared" si="67"/>
        <v>0</v>
      </c>
      <c r="O794" s="223">
        <f t="shared" si="67"/>
        <v>0</v>
      </c>
      <c r="P794" s="223">
        <f t="shared" si="67"/>
        <v>0</v>
      </c>
      <c r="Q794" s="223">
        <f t="shared" si="67"/>
        <v>0</v>
      </c>
      <c r="R794" s="223">
        <f t="shared" si="67"/>
        <v>0</v>
      </c>
    </row>
    <row r="795" spans="1:18" hidden="1" outlineLevel="2" x14ac:dyDescent="0.25">
      <c r="A795" s="222" t="str">
        <f>'Usages industrie'!A24</f>
        <v>Usage industriel n°21</v>
      </c>
      <c r="B795" s="222" t="s">
        <v>41</v>
      </c>
      <c r="C795" s="222"/>
      <c r="D795" s="223">
        <f>IF(B$766&lt;&gt;"",IF(B$766='Usages industrie'!$K24,'Usages industrie'!J24,0),0)</f>
        <v>0</v>
      </c>
      <c r="E795" s="223">
        <f t="shared" ref="E795:R804" si="68">$D795</f>
        <v>0</v>
      </c>
      <c r="F795" s="223">
        <f t="shared" si="68"/>
        <v>0</v>
      </c>
      <c r="G795" s="223">
        <f t="shared" si="68"/>
        <v>0</v>
      </c>
      <c r="H795" s="223">
        <f t="shared" si="68"/>
        <v>0</v>
      </c>
      <c r="I795" s="223">
        <f t="shared" si="68"/>
        <v>0</v>
      </c>
      <c r="J795" s="223">
        <f t="shared" si="68"/>
        <v>0</v>
      </c>
      <c r="K795" s="223">
        <f t="shared" si="68"/>
        <v>0</v>
      </c>
      <c r="L795" s="223">
        <f t="shared" si="68"/>
        <v>0</v>
      </c>
      <c r="M795" s="223">
        <f t="shared" si="68"/>
        <v>0</v>
      </c>
      <c r="N795" s="223">
        <f t="shared" si="68"/>
        <v>0</v>
      </c>
      <c r="O795" s="223">
        <f t="shared" si="68"/>
        <v>0</v>
      </c>
      <c r="P795" s="223">
        <f t="shared" si="68"/>
        <v>0</v>
      </c>
      <c r="Q795" s="223">
        <f t="shared" si="68"/>
        <v>0</v>
      </c>
      <c r="R795" s="223">
        <f t="shared" si="68"/>
        <v>0</v>
      </c>
    </row>
    <row r="796" spans="1:18" hidden="1" outlineLevel="2" x14ac:dyDescent="0.25">
      <c r="A796" s="222" t="str">
        <f>'Usages industrie'!A25</f>
        <v>Usage industriel n°22</v>
      </c>
      <c r="B796" s="222" t="s">
        <v>41</v>
      </c>
      <c r="C796" s="222"/>
      <c r="D796" s="223">
        <f>IF(B$766&lt;&gt;"",IF(B$766='Usages industrie'!$K25,'Usages industrie'!J25,0),0)</f>
        <v>0</v>
      </c>
      <c r="E796" s="223">
        <f t="shared" si="68"/>
        <v>0</v>
      </c>
      <c r="F796" s="223">
        <f t="shared" si="68"/>
        <v>0</v>
      </c>
      <c r="G796" s="223">
        <f t="shared" si="68"/>
        <v>0</v>
      </c>
      <c r="H796" s="223">
        <f t="shared" si="68"/>
        <v>0</v>
      </c>
      <c r="I796" s="223">
        <f t="shared" si="68"/>
        <v>0</v>
      </c>
      <c r="J796" s="223">
        <f t="shared" si="68"/>
        <v>0</v>
      </c>
      <c r="K796" s="223">
        <f t="shared" si="68"/>
        <v>0</v>
      </c>
      <c r="L796" s="223">
        <f t="shared" si="68"/>
        <v>0</v>
      </c>
      <c r="M796" s="223">
        <f t="shared" si="68"/>
        <v>0</v>
      </c>
      <c r="N796" s="223">
        <f t="shared" si="68"/>
        <v>0</v>
      </c>
      <c r="O796" s="223">
        <f t="shared" si="68"/>
        <v>0</v>
      </c>
      <c r="P796" s="223">
        <f t="shared" si="68"/>
        <v>0</v>
      </c>
      <c r="Q796" s="223">
        <f t="shared" si="68"/>
        <v>0</v>
      </c>
      <c r="R796" s="223">
        <f t="shared" si="68"/>
        <v>0</v>
      </c>
    </row>
    <row r="797" spans="1:18" hidden="1" outlineLevel="2" x14ac:dyDescent="0.25">
      <c r="A797" s="222" t="str">
        <f>'Usages industrie'!A26</f>
        <v>Usage industriel n°23</v>
      </c>
      <c r="B797" s="222" t="s">
        <v>41</v>
      </c>
      <c r="C797" s="222"/>
      <c r="D797" s="223">
        <f>IF(B$766&lt;&gt;"",IF(B$766='Usages industrie'!$K26,'Usages industrie'!J26,0),0)</f>
        <v>0</v>
      </c>
      <c r="E797" s="223">
        <f t="shared" si="68"/>
        <v>0</v>
      </c>
      <c r="F797" s="223">
        <f t="shared" si="68"/>
        <v>0</v>
      </c>
      <c r="G797" s="223">
        <f t="shared" si="68"/>
        <v>0</v>
      </c>
      <c r="H797" s="223">
        <f t="shared" si="68"/>
        <v>0</v>
      </c>
      <c r="I797" s="223">
        <f t="shared" si="68"/>
        <v>0</v>
      </c>
      <c r="J797" s="223">
        <f t="shared" si="68"/>
        <v>0</v>
      </c>
      <c r="K797" s="223">
        <f t="shared" si="68"/>
        <v>0</v>
      </c>
      <c r="L797" s="223">
        <f t="shared" si="68"/>
        <v>0</v>
      </c>
      <c r="M797" s="223">
        <f t="shared" si="68"/>
        <v>0</v>
      </c>
      <c r="N797" s="223">
        <f t="shared" si="68"/>
        <v>0</v>
      </c>
      <c r="O797" s="223">
        <f t="shared" si="68"/>
        <v>0</v>
      </c>
      <c r="P797" s="223">
        <f t="shared" si="68"/>
        <v>0</v>
      </c>
      <c r="Q797" s="223">
        <f t="shared" si="68"/>
        <v>0</v>
      </c>
      <c r="R797" s="223">
        <f t="shared" si="68"/>
        <v>0</v>
      </c>
    </row>
    <row r="798" spans="1:18" hidden="1" outlineLevel="2" x14ac:dyDescent="0.25">
      <c r="A798" s="222" t="str">
        <f>'Usages industrie'!A27</f>
        <v>Usage industriel n°24</v>
      </c>
      <c r="B798" s="222" t="s">
        <v>41</v>
      </c>
      <c r="C798" s="222"/>
      <c r="D798" s="223">
        <f>IF(B$766&lt;&gt;"",IF(B$766='Usages industrie'!$K27,'Usages industrie'!J27,0),0)</f>
        <v>0</v>
      </c>
      <c r="E798" s="223">
        <f t="shared" si="68"/>
        <v>0</v>
      </c>
      <c r="F798" s="223">
        <f t="shared" si="68"/>
        <v>0</v>
      </c>
      <c r="G798" s="223">
        <f t="shared" si="68"/>
        <v>0</v>
      </c>
      <c r="H798" s="223">
        <f t="shared" si="68"/>
        <v>0</v>
      </c>
      <c r="I798" s="223">
        <f t="shared" si="68"/>
        <v>0</v>
      </c>
      <c r="J798" s="223">
        <f t="shared" si="68"/>
        <v>0</v>
      </c>
      <c r="K798" s="223">
        <f t="shared" si="68"/>
        <v>0</v>
      </c>
      <c r="L798" s="223">
        <f t="shared" si="68"/>
        <v>0</v>
      </c>
      <c r="M798" s="223">
        <f t="shared" si="68"/>
        <v>0</v>
      </c>
      <c r="N798" s="223">
        <f t="shared" si="68"/>
        <v>0</v>
      </c>
      <c r="O798" s="223">
        <f t="shared" si="68"/>
        <v>0</v>
      </c>
      <c r="P798" s="223">
        <f t="shared" si="68"/>
        <v>0</v>
      </c>
      <c r="Q798" s="223">
        <f t="shared" si="68"/>
        <v>0</v>
      </c>
      <c r="R798" s="223">
        <f t="shared" si="68"/>
        <v>0</v>
      </c>
    </row>
    <row r="799" spans="1:18" hidden="1" outlineLevel="2" x14ac:dyDescent="0.25">
      <c r="A799" s="222" t="str">
        <f>'Usages industrie'!A28</f>
        <v>Usage industriel n°25</v>
      </c>
      <c r="B799" s="222" t="s">
        <v>41</v>
      </c>
      <c r="C799" s="222"/>
      <c r="D799" s="223">
        <f>IF(B$766&lt;&gt;"",IF(B$766='Usages industrie'!$K28,'Usages industrie'!J28,0),0)</f>
        <v>0</v>
      </c>
      <c r="E799" s="223">
        <f t="shared" si="68"/>
        <v>0</v>
      </c>
      <c r="F799" s="223">
        <f t="shared" si="68"/>
        <v>0</v>
      </c>
      <c r="G799" s="223">
        <f t="shared" si="68"/>
        <v>0</v>
      </c>
      <c r="H799" s="223">
        <f t="shared" si="68"/>
        <v>0</v>
      </c>
      <c r="I799" s="223">
        <f t="shared" si="68"/>
        <v>0</v>
      </c>
      <c r="J799" s="223">
        <f t="shared" si="68"/>
        <v>0</v>
      </c>
      <c r="K799" s="223">
        <f t="shared" si="68"/>
        <v>0</v>
      </c>
      <c r="L799" s="223">
        <f t="shared" si="68"/>
        <v>0</v>
      </c>
      <c r="M799" s="223">
        <f t="shared" si="68"/>
        <v>0</v>
      </c>
      <c r="N799" s="223">
        <f t="shared" si="68"/>
        <v>0</v>
      </c>
      <c r="O799" s="223">
        <f t="shared" si="68"/>
        <v>0</v>
      </c>
      <c r="P799" s="223">
        <f t="shared" si="68"/>
        <v>0</v>
      </c>
      <c r="Q799" s="223">
        <f t="shared" si="68"/>
        <v>0</v>
      </c>
      <c r="R799" s="223">
        <f t="shared" si="68"/>
        <v>0</v>
      </c>
    </row>
    <row r="800" spans="1:18" hidden="1" outlineLevel="2" x14ac:dyDescent="0.25">
      <c r="A800" s="222" t="str">
        <f>'Usages industrie'!A29</f>
        <v>Usage industriel n°26</v>
      </c>
      <c r="B800" s="222" t="s">
        <v>41</v>
      </c>
      <c r="C800" s="222"/>
      <c r="D800" s="223">
        <f>IF(B$766&lt;&gt;"",IF(B$766='Usages industrie'!$K29,'Usages industrie'!J29,0),0)</f>
        <v>0</v>
      </c>
      <c r="E800" s="223">
        <f t="shared" si="68"/>
        <v>0</v>
      </c>
      <c r="F800" s="223">
        <f t="shared" si="68"/>
        <v>0</v>
      </c>
      <c r="G800" s="223">
        <f t="shared" si="68"/>
        <v>0</v>
      </c>
      <c r="H800" s="223">
        <f t="shared" si="68"/>
        <v>0</v>
      </c>
      <c r="I800" s="223">
        <f t="shared" si="68"/>
        <v>0</v>
      </c>
      <c r="J800" s="223">
        <f t="shared" si="68"/>
        <v>0</v>
      </c>
      <c r="K800" s="223">
        <f t="shared" si="68"/>
        <v>0</v>
      </c>
      <c r="L800" s="223">
        <f t="shared" si="68"/>
        <v>0</v>
      </c>
      <c r="M800" s="223">
        <f t="shared" si="68"/>
        <v>0</v>
      </c>
      <c r="N800" s="223">
        <f t="shared" si="68"/>
        <v>0</v>
      </c>
      <c r="O800" s="223">
        <f t="shared" si="68"/>
        <v>0</v>
      </c>
      <c r="P800" s="223">
        <f t="shared" si="68"/>
        <v>0</v>
      </c>
      <c r="Q800" s="223">
        <f t="shared" si="68"/>
        <v>0</v>
      </c>
      <c r="R800" s="223">
        <f t="shared" si="68"/>
        <v>0</v>
      </c>
    </row>
    <row r="801" spans="1:18" hidden="1" outlineLevel="2" x14ac:dyDescent="0.25">
      <c r="A801" s="222" t="str">
        <f>'Usages industrie'!A30</f>
        <v>Usage industriel n°27</v>
      </c>
      <c r="B801" s="222" t="s">
        <v>41</v>
      </c>
      <c r="C801" s="222"/>
      <c r="D801" s="223">
        <f>IF(B$766&lt;&gt;"",IF(B$766='Usages industrie'!$K30,'Usages industrie'!J30,0),0)</f>
        <v>0</v>
      </c>
      <c r="E801" s="223">
        <f t="shared" si="68"/>
        <v>0</v>
      </c>
      <c r="F801" s="223">
        <f t="shared" si="68"/>
        <v>0</v>
      </c>
      <c r="G801" s="223">
        <f t="shared" si="68"/>
        <v>0</v>
      </c>
      <c r="H801" s="223">
        <f t="shared" si="68"/>
        <v>0</v>
      </c>
      <c r="I801" s="223">
        <f t="shared" si="68"/>
        <v>0</v>
      </c>
      <c r="J801" s="223">
        <f t="shared" si="68"/>
        <v>0</v>
      </c>
      <c r="K801" s="223">
        <f t="shared" si="68"/>
        <v>0</v>
      </c>
      <c r="L801" s="223">
        <f t="shared" si="68"/>
        <v>0</v>
      </c>
      <c r="M801" s="223">
        <f t="shared" si="68"/>
        <v>0</v>
      </c>
      <c r="N801" s="223">
        <f t="shared" si="68"/>
        <v>0</v>
      </c>
      <c r="O801" s="223">
        <f t="shared" si="68"/>
        <v>0</v>
      </c>
      <c r="P801" s="223">
        <f t="shared" si="68"/>
        <v>0</v>
      </c>
      <c r="Q801" s="223">
        <f t="shared" si="68"/>
        <v>0</v>
      </c>
      <c r="R801" s="223">
        <f t="shared" si="68"/>
        <v>0</v>
      </c>
    </row>
    <row r="802" spans="1:18" hidden="1" outlineLevel="2" x14ac:dyDescent="0.25">
      <c r="A802" s="222" t="str">
        <f>'Usages industrie'!A31</f>
        <v>Usage industriel n°28</v>
      </c>
      <c r="B802" s="222" t="s">
        <v>41</v>
      </c>
      <c r="C802" s="222"/>
      <c r="D802" s="223">
        <f>IF(B$766&lt;&gt;"",IF(B$766='Usages industrie'!$K31,'Usages industrie'!J31,0),0)</f>
        <v>0</v>
      </c>
      <c r="E802" s="223">
        <f t="shared" si="68"/>
        <v>0</v>
      </c>
      <c r="F802" s="223">
        <f t="shared" si="68"/>
        <v>0</v>
      </c>
      <c r="G802" s="223">
        <f t="shared" si="68"/>
        <v>0</v>
      </c>
      <c r="H802" s="223">
        <f t="shared" si="68"/>
        <v>0</v>
      </c>
      <c r="I802" s="223">
        <f t="shared" si="68"/>
        <v>0</v>
      </c>
      <c r="J802" s="223">
        <f t="shared" si="68"/>
        <v>0</v>
      </c>
      <c r="K802" s="223">
        <f t="shared" si="68"/>
        <v>0</v>
      </c>
      <c r="L802" s="223">
        <f t="shared" si="68"/>
        <v>0</v>
      </c>
      <c r="M802" s="223">
        <f t="shared" si="68"/>
        <v>0</v>
      </c>
      <c r="N802" s="223">
        <f t="shared" si="68"/>
        <v>0</v>
      </c>
      <c r="O802" s="223">
        <f t="shared" si="68"/>
        <v>0</v>
      </c>
      <c r="P802" s="223">
        <f t="shared" si="68"/>
        <v>0</v>
      </c>
      <c r="Q802" s="223">
        <f t="shared" si="68"/>
        <v>0</v>
      </c>
      <c r="R802" s="223">
        <f t="shared" si="68"/>
        <v>0</v>
      </c>
    </row>
    <row r="803" spans="1:18" hidden="1" outlineLevel="2" x14ac:dyDescent="0.25">
      <c r="A803" s="222" t="str">
        <f>'Usages industrie'!A32</f>
        <v>Usage industriel n°29</v>
      </c>
      <c r="B803" s="222" t="s">
        <v>41</v>
      </c>
      <c r="C803" s="222"/>
      <c r="D803" s="223">
        <f>IF(B$766&lt;&gt;"",IF(B$766='Usages industrie'!$K32,'Usages industrie'!J32,0),0)</f>
        <v>0</v>
      </c>
      <c r="E803" s="223">
        <f t="shared" si="68"/>
        <v>0</v>
      </c>
      <c r="F803" s="223">
        <f t="shared" si="68"/>
        <v>0</v>
      </c>
      <c r="G803" s="223">
        <f t="shared" si="68"/>
        <v>0</v>
      </c>
      <c r="H803" s="223">
        <f t="shared" si="68"/>
        <v>0</v>
      </c>
      <c r="I803" s="223">
        <f t="shared" si="68"/>
        <v>0</v>
      </c>
      <c r="J803" s="223">
        <f t="shared" si="68"/>
        <v>0</v>
      </c>
      <c r="K803" s="223">
        <f t="shared" si="68"/>
        <v>0</v>
      </c>
      <c r="L803" s="223">
        <f t="shared" si="68"/>
        <v>0</v>
      </c>
      <c r="M803" s="223">
        <f t="shared" si="68"/>
        <v>0</v>
      </c>
      <c r="N803" s="223">
        <f t="shared" si="68"/>
        <v>0</v>
      </c>
      <c r="O803" s="223">
        <f t="shared" si="68"/>
        <v>0</v>
      </c>
      <c r="P803" s="223">
        <f t="shared" si="68"/>
        <v>0</v>
      </c>
      <c r="Q803" s="223">
        <f t="shared" si="68"/>
        <v>0</v>
      </c>
      <c r="R803" s="223">
        <f t="shared" si="68"/>
        <v>0</v>
      </c>
    </row>
    <row r="804" spans="1:18" hidden="1" outlineLevel="2" x14ac:dyDescent="0.25">
      <c r="A804" s="222" t="str">
        <f>'Usages industrie'!A33</f>
        <v>Usage industriel n°30</v>
      </c>
      <c r="B804" s="222" t="s">
        <v>41</v>
      </c>
      <c r="C804" s="222"/>
      <c r="D804" s="223">
        <f>IF(B$766&lt;&gt;"",IF(B$766='Usages industrie'!$K33,'Usages industrie'!J33,0),0)</f>
        <v>0</v>
      </c>
      <c r="E804" s="223">
        <f t="shared" si="68"/>
        <v>0</v>
      </c>
      <c r="F804" s="223">
        <f t="shared" si="68"/>
        <v>0</v>
      </c>
      <c r="G804" s="223">
        <f t="shared" si="68"/>
        <v>0</v>
      </c>
      <c r="H804" s="223">
        <f t="shared" si="68"/>
        <v>0</v>
      </c>
      <c r="I804" s="223">
        <f t="shared" si="68"/>
        <v>0</v>
      </c>
      <c r="J804" s="223">
        <f t="shared" si="68"/>
        <v>0</v>
      </c>
      <c r="K804" s="223">
        <f t="shared" si="68"/>
        <v>0</v>
      </c>
      <c r="L804" s="223">
        <f t="shared" si="68"/>
        <v>0</v>
      </c>
      <c r="M804" s="223">
        <f t="shared" si="68"/>
        <v>0</v>
      </c>
      <c r="N804" s="223">
        <f t="shared" si="68"/>
        <v>0</v>
      </c>
      <c r="O804" s="223">
        <f t="shared" si="68"/>
        <v>0</v>
      </c>
      <c r="P804" s="223">
        <f t="shared" si="68"/>
        <v>0</v>
      </c>
      <c r="Q804" s="223">
        <f t="shared" si="68"/>
        <v>0</v>
      </c>
      <c r="R804" s="223">
        <f t="shared" si="68"/>
        <v>0</v>
      </c>
    </row>
    <row r="805" spans="1:18" hidden="1" outlineLevel="2" x14ac:dyDescent="0.25">
      <c r="A805" s="222" t="str">
        <f>'Usages industrie'!A34</f>
        <v>Usage industriel n°31</v>
      </c>
      <c r="B805" s="222" t="s">
        <v>41</v>
      </c>
      <c r="C805" s="222"/>
      <c r="D805" s="223">
        <f>IF(B$766&lt;&gt;"",IF(B$766='Usages industrie'!$K34,'Usages industrie'!J34,0),0)</f>
        <v>0</v>
      </c>
      <c r="E805" s="223">
        <f t="shared" ref="E805:R814" si="69">$D805</f>
        <v>0</v>
      </c>
      <c r="F805" s="223">
        <f t="shared" si="69"/>
        <v>0</v>
      </c>
      <c r="G805" s="223">
        <f t="shared" si="69"/>
        <v>0</v>
      </c>
      <c r="H805" s="223">
        <f t="shared" si="69"/>
        <v>0</v>
      </c>
      <c r="I805" s="223">
        <f t="shared" si="69"/>
        <v>0</v>
      </c>
      <c r="J805" s="223">
        <f t="shared" si="69"/>
        <v>0</v>
      </c>
      <c r="K805" s="223">
        <f t="shared" si="69"/>
        <v>0</v>
      </c>
      <c r="L805" s="223">
        <f t="shared" si="69"/>
        <v>0</v>
      </c>
      <c r="M805" s="223">
        <f t="shared" si="69"/>
        <v>0</v>
      </c>
      <c r="N805" s="223">
        <f t="shared" si="69"/>
        <v>0</v>
      </c>
      <c r="O805" s="223">
        <f t="shared" si="69"/>
        <v>0</v>
      </c>
      <c r="P805" s="223">
        <f t="shared" si="69"/>
        <v>0</v>
      </c>
      <c r="Q805" s="223">
        <f t="shared" si="69"/>
        <v>0</v>
      </c>
      <c r="R805" s="223">
        <f t="shared" si="69"/>
        <v>0</v>
      </c>
    </row>
    <row r="806" spans="1:18" hidden="1" outlineLevel="2" x14ac:dyDescent="0.25">
      <c r="A806" s="222" t="str">
        <f>'Usages industrie'!A35</f>
        <v>Usage industriel n°32</v>
      </c>
      <c r="B806" s="222" t="s">
        <v>41</v>
      </c>
      <c r="C806" s="222"/>
      <c r="D806" s="223">
        <f>IF(B$766&lt;&gt;"",IF(B$766='Usages industrie'!$K35,'Usages industrie'!J35,0),0)</f>
        <v>0</v>
      </c>
      <c r="E806" s="223">
        <f t="shared" si="69"/>
        <v>0</v>
      </c>
      <c r="F806" s="223">
        <f t="shared" si="69"/>
        <v>0</v>
      </c>
      <c r="G806" s="223">
        <f t="shared" si="69"/>
        <v>0</v>
      </c>
      <c r="H806" s="223">
        <f t="shared" si="69"/>
        <v>0</v>
      </c>
      <c r="I806" s="223">
        <f t="shared" si="69"/>
        <v>0</v>
      </c>
      <c r="J806" s="223">
        <f t="shared" si="69"/>
        <v>0</v>
      </c>
      <c r="K806" s="223">
        <f t="shared" si="69"/>
        <v>0</v>
      </c>
      <c r="L806" s="223">
        <f t="shared" si="69"/>
        <v>0</v>
      </c>
      <c r="M806" s="223">
        <f t="shared" si="69"/>
        <v>0</v>
      </c>
      <c r="N806" s="223">
        <f t="shared" si="69"/>
        <v>0</v>
      </c>
      <c r="O806" s="223">
        <f t="shared" si="69"/>
        <v>0</v>
      </c>
      <c r="P806" s="223">
        <f t="shared" si="69"/>
        <v>0</v>
      </c>
      <c r="Q806" s="223">
        <f t="shared" si="69"/>
        <v>0</v>
      </c>
      <c r="R806" s="223">
        <f t="shared" si="69"/>
        <v>0</v>
      </c>
    </row>
    <row r="807" spans="1:18" hidden="1" outlineLevel="2" x14ac:dyDescent="0.25">
      <c r="A807" s="222" t="str">
        <f>'Usages industrie'!A36</f>
        <v>Usage industriel n°33</v>
      </c>
      <c r="B807" s="222" t="s">
        <v>41</v>
      </c>
      <c r="C807" s="222"/>
      <c r="D807" s="223">
        <f>IF(B$766&lt;&gt;"",IF(B$766='Usages industrie'!$K36,'Usages industrie'!J36,0),0)</f>
        <v>0</v>
      </c>
      <c r="E807" s="223">
        <f t="shared" si="69"/>
        <v>0</v>
      </c>
      <c r="F807" s="223">
        <f t="shared" si="69"/>
        <v>0</v>
      </c>
      <c r="G807" s="223">
        <f t="shared" si="69"/>
        <v>0</v>
      </c>
      <c r="H807" s="223">
        <f t="shared" si="69"/>
        <v>0</v>
      </c>
      <c r="I807" s="223">
        <f t="shared" si="69"/>
        <v>0</v>
      </c>
      <c r="J807" s="223">
        <f t="shared" si="69"/>
        <v>0</v>
      </c>
      <c r="K807" s="223">
        <f t="shared" si="69"/>
        <v>0</v>
      </c>
      <c r="L807" s="223">
        <f t="shared" si="69"/>
        <v>0</v>
      </c>
      <c r="M807" s="223">
        <f t="shared" si="69"/>
        <v>0</v>
      </c>
      <c r="N807" s="223">
        <f t="shared" si="69"/>
        <v>0</v>
      </c>
      <c r="O807" s="223">
        <f t="shared" si="69"/>
        <v>0</v>
      </c>
      <c r="P807" s="223">
        <f t="shared" si="69"/>
        <v>0</v>
      </c>
      <c r="Q807" s="223">
        <f t="shared" si="69"/>
        <v>0</v>
      </c>
      <c r="R807" s="223">
        <f t="shared" si="69"/>
        <v>0</v>
      </c>
    </row>
    <row r="808" spans="1:18" hidden="1" outlineLevel="2" x14ac:dyDescent="0.25">
      <c r="A808" s="222" t="str">
        <f>'Usages industrie'!A37</f>
        <v>Usage industriel n°34</v>
      </c>
      <c r="B808" s="222" t="s">
        <v>41</v>
      </c>
      <c r="C808" s="222"/>
      <c r="D808" s="223">
        <f>IF(B$766&lt;&gt;"",IF(B$766='Usages industrie'!$K37,'Usages industrie'!J37,0),0)</f>
        <v>0</v>
      </c>
      <c r="E808" s="223">
        <f t="shared" si="69"/>
        <v>0</v>
      </c>
      <c r="F808" s="223">
        <f t="shared" si="69"/>
        <v>0</v>
      </c>
      <c r="G808" s="223">
        <f t="shared" si="69"/>
        <v>0</v>
      </c>
      <c r="H808" s="223">
        <f t="shared" si="69"/>
        <v>0</v>
      </c>
      <c r="I808" s="223">
        <f t="shared" si="69"/>
        <v>0</v>
      </c>
      <c r="J808" s="223">
        <f t="shared" si="69"/>
        <v>0</v>
      </c>
      <c r="K808" s="223">
        <f t="shared" si="69"/>
        <v>0</v>
      </c>
      <c r="L808" s="223">
        <f t="shared" si="69"/>
        <v>0</v>
      </c>
      <c r="M808" s="223">
        <f t="shared" si="69"/>
        <v>0</v>
      </c>
      <c r="N808" s="223">
        <f t="shared" si="69"/>
        <v>0</v>
      </c>
      <c r="O808" s="223">
        <f t="shared" si="69"/>
        <v>0</v>
      </c>
      <c r="P808" s="223">
        <f t="shared" si="69"/>
        <v>0</v>
      </c>
      <c r="Q808" s="223">
        <f t="shared" si="69"/>
        <v>0</v>
      </c>
      <c r="R808" s="223">
        <f t="shared" si="69"/>
        <v>0</v>
      </c>
    </row>
    <row r="809" spans="1:18" hidden="1" outlineLevel="2" x14ac:dyDescent="0.25">
      <c r="A809" s="222" t="str">
        <f>'Usages industrie'!A38</f>
        <v>Usage industriel n°35</v>
      </c>
      <c r="B809" s="222" t="s">
        <v>41</v>
      </c>
      <c r="C809" s="222"/>
      <c r="D809" s="223">
        <f>IF(B$766&lt;&gt;"",IF(B$766='Usages industrie'!$K38,'Usages industrie'!J38,0),0)</f>
        <v>0</v>
      </c>
      <c r="E809" s="223">
        <f t="shared" si="69"/>
        <v>0</v>
      </c>
      <c r="F809" s="223">
        <f t="shared" si="69"/>
        <v>0</v>
      </c>
      <c r="G809" s="223">
        <f t="shared" si="69"/>
        <v>0</v>
      </c>
      <c r="H809" s="223">
        <f t="shared" si="69"/>
        <v>0</v>
      </c>
      <c r="I809" s="223">
        <f t="shared" si="69"/>
        <v>0</v>
      </c>
      <c r="J809" s="223">
        <f t="shared" si="69"/>
        <v>0</v>
      </c>
      <c r="K809" s="223">
        <f t="shared" si="69"/>
        <v>0</v>
      </c>
      <c r="L809" s="223">
        <f t="shared" si="69"/>
        <v>0</v>
      </c>
      <c r="M809" s="223">
        <f t="shared" si="69"/>
        <v>0</v>
      </c>
      <c r="N809" s="223">
        <f t="shared" si="69"/>
        <v>0</v>
      </c>
      <c r="O809" s="223">
        <f t="shared" si="69"/>
        <v>0</v>
      </c>
      <c r="P809" s="223">
        <f t="shared" si="69"/>
        <v>0</v>
      </c>
      <c r="Q809" s="223">
        <f t="shared" si="69"/>
        <v>0</v>
      </c>
      <c r="R809" s="223">
        <f t="shared" si="69"/>
        <v>0</v>
      </c>
    </row>
    <row r="810" spans="1:18" hidden="1" outlineLevel="2" x14ac:dyDescent="0.25">
      <c r="A810" s="222" t="str">
        <f>'Usages industrie'!A39</f>
        <v>Usage industriel n°36</v>
      </c>
      <c r="B810" s="222" t="s">
        <v>41</v>
      </c>
      <c r="C810" s="222"/>
      <c r="D810" s="223">
        <f>IF(B$766&lt;&gt;"",IF(B$766='Usages industrie'!$K39,'Usages industrie'!J39,0),0)</f>
        <v>0</v>
      </c>
      <c r="E810" s="223">
        <f t="shared" si="69"/>
        <v>0</v>
      </c>
      <c r="F810" s="223">
        <f t="shared" si="69"/>
        <v>0</v>
      </c>
      <c r="G810" s="223">
        <f t="shared" si="69"/>
        <v>0</v>
      </c>
      <c r="H810" s="223">
        <f t="shared" si="69"/>
        <v>0</v>
      </c>
      <c r="I810" s="223">
        <f t="shared" si="69"/>
        <v>0</v>
      </c>
      <c r="J810" s="223">
        <f t="shared" si="69"/>
        <v>0</v>
      </c>
      <c r="K810" s="223">
        <f t="shared" si="69"/>
        <v>0</v>
      </c>
      <c r="L810" s="223">
        <f t="shared" si="69"/>
        <v>0</v>
      </c>
      <c r="M810" s="223">
        <f t="shared" si="69"/>
        <v>0</v>
      </c>
      <c r="N810" s="223">
        <f t="shared" si="69"/>
        <v>0</v>
      </c>
      <c r="O810" s="223">
        <f t="shared" si="69"/>
        <v>0</v>
      </c>
      <c r="P810" s="223">
        <f t="shared" si="69"/>
        <v>0</v>
      </c>
      <c r="Q810" s="223">
        <f t="shared" si="69"/>
        <v>0</v>
      </c>
      <c r="R810" s="223">
        <f t="shared" si="69"/>
        <v>0</v>
      </c>
    </row>
    <row r="811" spans="1:18" hidden="1" outlineLevel="2" x14ac:dyDescent="0.25">
      <c r="A811" s="222" t="str">
        <f>'Usages industrie'!A40</f>
        <v>Usage industriel n°37</v>
      </c>
      <c r="B811" s="222" t="s">
        <v>41</v>
      </c>
      <c r="C811" s="222"/>
      <c r="D811" s="223">
        <f>IF(B$766&lt;&gt;"",IF(B$766='Usages industrie'!$K40,'Usages industrie'!J40,0),0)</f>
        <v>0</v>
      </c>
      <c r="E811" s="223">
        <f t="shared" si="69"/>
        <v>0</v>
      </c>
      <c r="F811" s="223">
        <f t="shared" si="69"/>
        <v>0</v>
      </c>
      <c r="G811" s="223">
        <f t="shared" si="69"/>
        <v>0</v>
      </c>
      <c r="H811" s="223">
        <f t="shared" si="69"/>
        <v>0</v>
      </c>
      <c r="I811" s="223">
        <f t="shared" si="69"/>
        <v>0</v>
      </c>
      <c r="J811" s="223">
        <f t="shared" si="69"/>
        <v>0</v>
      </c>
      <c r="K811" s="223">
        <f t="shared" si="69"/>
        <v>0</v>
      </c>
      <c r="L811" s="223">
        <f t="shared" si="69"/>
        <v>0</v>
      </c>
      <c r="M811" s="223">
        <f t="shared" si="69"/>
        <v>0</v>
      </c>
      <c r="N811" s="223">
        <f t="shared" si="69"/>
        <v>0</v>
      </c>
      <c r="O811" s="223">
        <f t="shared" si="69"/>
        <v>0</v>
      </c>
      <c r="P811" s="223">
        <f t="shared" si="69"/>
        <v>0</v>
      </c>
      <c r="Q811" s="223">
        <f t="shared" si="69"/>
        <v>0</v>
      </c>
      <c r="R811" s="223">
        <f t="shared" si="69"/>
        <v>0</v>
      </c>
    </row>
    <row r="812" spans="1:18" hidden="1" outlineLevel="2" x14ac:dyDescent="0.25">
      <c r="A812" s="222" t="str">
        <f>'Usages industrie'!A41</f>
        <v>Usage industriel n°38</v>
      </c>
      <c r="B812" s="222" t="s">
        <v>41</v>
      </c>
      <c r="C812" s="222"/>
      <c r="D812" s="223">
        <f>IF(B$766&lt;&gt;"",IF(B$766='Usages industrie'!$K41,'Usages industrie'!J41,0),0)</f>
        <v>0</v>
      </c>
      <c r="E812" s="223">
        <f t="shared" si="69"/>
        <v>0</v>
      </c>
      <c r="F812" s="223">
        <f t="shared" si="69"/>
        <v>0</v>
      </c>
      <c r="G812" s="223">
        <f t="shared" si="69"/>
        <v>0</v>
      </c>
      <c r="H812" s="223">
        <f t="shared" si="69"/>
        <v>0</v>
      </c>
      <c r="I812" s="223">
        <f t="shared" si="69"/>
        <v>0</v>
      </c>
      <c r="J812" s="223">
        <f t="shared" si="69"/>
        <v>0</v>
      </c>
      <c r="K812" s="223">
        <f t="shared" si="69"/>
        <v>0</v>
      </c>
      <c r="L812" s="223">
        <f t="shared" si="69"/>
        <v>0</v>
      </c>
      <c r="M812" s="223">
        <f t="shared" si="69"/>
        <v>0</v>
      </c>
      <c r="N812" s="223">
        <f t="shared" si="69"/>
        <v>0</v>
      </c>
      <c r="O812" s="223">
        <f t="shared" si="69"/>
        <v>0</v>
      </c>
      <c r="P812" s="223">
        <f t="shared" si="69"/>
        <v>0</v>
      </c>
      <c r="Q812" s="223">
        <f t="shared" si="69"/>
        <v>0</v>
      </c>
      <c r="R812" s="223">
        <f t="shared" si="69"/>
        <v>0</v>
      </c>
    </row>
    <row r="813" spans="1:18" hidden="1" outlineLevel="2" x14ac:dyDescent="0.25">
      <c r="A813" s="222" t="str">
        <f>'Usages industrie'!A42</f>
        <v>Usage industriel n°39</v>
      </c>
      <c r="B813" s="222" t="s">
        <v>41</v>
      </c>
      <c r="C813" s="222"/>
      <c r="D813" s="223">
        <f>IF(B$766&lt;&gt;"",IF(B$766='Usages industrie'!$K42,'Usages industrie'!J42,0),0)</f>
        <v>0</v>
      </c>
      <c r="E813" s="223">
        <f t="shared" si="69"/>
        <v>0</v>
      </c>
      <c r="F813" s="223">
        <f t="shared" si="69"/>
        <v>0</v>
      </c>
      <c r="G813" s="223">
        <f t="shared" si="69"/>
        <v>0</v>
      </c>
      <c r="H813" s="223">
        <f t="shared" si="69"/>
        <v>0</v>
      </c>
      <c r="I813" s="223">
        <f t="shared" si="69"/>
        <v>0</v>
      </c>
      <c r="J813" s="223">
        <f t="shared" si="69"/>
        <v>0</v>
      </c>
      <c r="K813" s="223">
        <f t="shared" si="69"/>
        <v>0</v>
      </c>
      <c r="L813" s="223">
        <f t="shared" si="69"/>
        <v>0</v>
      </c>
      <c r="M813" s="223">
        <f t="shared" si="69"/>
        <v>0</v>
      </c>
      <c r="N813" s="223">
        <f t="shared" si="69"/>
        <v>0</v>
      </c>
      <c r="O813" s="223">
        <f t="shared" si="69"/>
        <v>0</v>
      </c>
      <c r="P813" s="223">
        <f t="shared" si="69"/>
        <v>0</v>
      </c>
      <c r="Q813" s="223">
        <f t="shared" si="69"/>
        <v>0</v>
      </c>
      <c r="R813" s="223">
        <f t="shared" si="69"/>
        <v>0</v>
      </c>
    </row>
    <row r="814" spans="1:18" hidden="1" outlineLevel="2" x14ac:dyDescent="0.25">
      <c r="A814" s="222" t="str">
        <f>'Usages industrie'!A43</f>
        <v>Usage industriel n°40</v>
      </c>
      <c r="B814" s="222" t="s">
        <v>41</v>
      </c>
      <c r="C814" s="222"/>
      <c r="D814" s="223">
        <f>IF(B$766&lt;&gt;"",IF(B$766='Usages industrie'!$K43,'Usages industrie'!J43,0),0)</f>
        <v>0</v>
      </c>
      <c r="E814" s="223">
        <f t="shared" si="69"/>
        <v>0</v>
      </c>
      <c r="F814" s="223">
        <f t="shared" si="69"/>
        <v>0</v>
      </c>
      <c r="G814" s="223">
        <f t="shared" si="69"/>
        <v>0</v>
      </c>
      <c r="H814" s="223">
        <f t="shared" si="69"/>
        <v>0</v>
      </c>
      <c r="I814" s="223">
        <f t="shared" si="69"/>
        <v>0</v>
      </c>
      <c r="J814" s="223">
        <f t="shared" si="69"/>
        <v>0</v>
      </c>
      <c r="K814" s="223">
        <f t="shared" si="69"/>
        <v>0</v>
      </c>
      <c r="L814" s="223">
        <f t="shared" si="69"/>
        <v>0</v>
      </c>
      <c r="M814" s="223">
        <f t="shared" si="69"/>
        <v>0</v>
      </c>
      <c r="N814" s="223">
        <f t="shared" si="69"/>
        <v>0</v>
      </c>
      <c r="O814" s="223">
        <f t="shared" si="69"/>
        <v>0</v>
      </c>
      <c r="P814" s="223">
        <f t="shared" si="69"/>
        <v>0</v>
      </c>
      <c r="Q814" s="223">
        <f t="shared" si="69"/>
        <v>0</v>
      </c>
      <c r="R814" s="223">
        <f t="shared" si="69"/>
        <v>0</v>
      </c>
    </row>
    <row r="815" spans="1:18" hidden="1" outlineLevel="2" x14ac:dyDescent="0.25">
      <c r="A815" s="222" t="str">
        <f>'Usages industrie'!A44</f>
        <v>Usage industriel n°41</v>
      </c>
      <c r="B815" s="222" t="s">
        <v>41</v>
      </c>
      <c r="C815" s="222"/>
      <c r="D815" s="223">
        <f>IF(B$766&lt;&gt;"",IF(B$766='Usages industrie'!$K44,'Usages industrie'!J44,0),0)</f>
        <v>0</v>
      </c>
      <c r="E815" s="223">
        <f t="shared" ref="E815:R824" si="70">$D815</f>
        <v>0</v>
      </c>
      <c r="F815" s="223">
        <f t="shared" si="70"/>
        <v>0</v>
      </c>
      <c r="G815" s="223">
        <f t="shared" si="70"/>
        <v>0</v>
      </c>
      <c r="H815" s="223">
        <f t="shared" si="70"/>
        <v>0</v>
      </c>
      <c r="I815" s="223">
        <f t="shared" si="70"/>
        <v>0</v>
      </c>
      <c r="J815" s="223">
        <f t="shared" si="70"/>
        <v>0</v>
      </c>
      <c r="K815" s="223">
        <f t="shared" si="70"/>
        <v>0</v>
      </c>
      <c r="L815" s="223">
        <f t="shared" si="70"/>
        <v>0</v>
      </c>
      <c r="M815" s="223">
        <f t="shared" si="70"/>
        <v>0</v>
      </c>
      <c r="N815" s="223">
        <f t="shared" si="70"/>
        <v>0</v>
      </c>
      <c r="O815" s="223">
        <f t="shared" si="70"/>
        <v>0</v>
      </c>
      <c r="P815" s="223">
        <f t="shared" si="70"/>
        <v>0</v>
      </c>
      <c r="Q815" s="223">
        <f t="shared" si="70"/>
        <v>0</v>
      </c>
      <c r="R815" s="223">
        <f t="shared" si="70"/>
        <v>0</v>
      </c>
    </row>
    <row r="816" spans="1:18" hidden="1" outlineLevel="2" x14ac:dyDescent="0.25">
      <c r="A816" s="222" t="str">
        <f>'Usages industrie'!A45</f>
        <v>Usage industriel n°42</v>
      </c>
      <c r="B816" s="222" t="s">
        <v>41</v>
      </c>
      <c r="C816" s="222"/>
      <c r="D816" s="223">
        <f>IF(B$766&lt;&gt;"",IF(B$766='Usages industrie'!$K45,'Usages industrie'!J45,0),0)</f>
        <v>0</v>
      </c>
      <c r="E816" s="223">
        <f t="shared" si="70"/>
        <v>0</v>
      </c>
      <c r="F816" s="223">
        <f t="shared" si="70"/>
        <v>0</v>
      </c>
      <c r="G816" s="223">
        <f t="shared" si="70"/>
        <v>0</v>
      </c>
      <c r="H816" s="223">
        <f t="shared" si="70"/>
        <v>0</v>
      </c>
      <c r="I816" s="223">
        <f t="shared" si="70"/>
        <v>0</v>
      </c>
      <c r="J816" s="223">
        <f t="shared" si="70"/>
        <v>0</v>
      </c>
      <c r="K816" s="223">
        <f t="shared" si="70"/>
        <v>0</v>
      </c>
      <c r="L816" s="223">
        <f t="shared" si="70"/>
        <v>0</v>
      </c>
      <c r="M816" s="223">
        <f t="shared" si="70"/>
        <v>0</v>
      </c>
      <c r="N816" s="223">
        <f t="shared" si="70"/>
        <v>0</v>
      </c>
      <c r="O816" s="223">
        <f t="shared" si="70"/>
        <v>0</v>
      </c>
      <c r="P816" s="223">
        <f t="shared" si="70"/>
        <v>0</v>
      </c>
      <c r="Q816" s="223">
        <f t="shared" si="70"/>
        <v>0</v>
      </c>
      <c r="R816" s="223">
        <f t="shared" si="70"/>
        <v>0</v>
      </c>
    </row>
    <row r="817" spans="1:18" hidden="1" outlineLevel="2" x14ac:dyDescent="0.25">
      <c r="A817" s="222" t="str">
        <f>'Usages industrie'!A46</f>
        <v>Usage industriel n°43</v>
      </c>
      <c r="B817" s="222" t="s">
        <v>41</v>
      </c>
      <c r="C817" s="222"/>
      <c r="D817" s="223">
        <f>IF(B$766&lt;&gt;"",IF(B$766='Usages industrie'!$K46,'Usages industrie'!J46,0),0)</f>
        <v>0</v>
      </c>
      <c r="E817" s="223">
        <f t="shared" si="70"/>
        <v>0</v>
      </c>
      <c r="F817" s="223">
        <f t="shared" si="70"/>
        <v>0</v>
      </c>
      <c r="G817" s="223">
        <f t="shared" si="70"/>
        <v>0</v>
      </c>
      <c r="H817" s="223">
        <f t="shared" si="70"/>
        <v>0</v>
      </c>
      <c r="I817" s="223">
        <f t="shared" si="70"/>
        <v>0</v>
      </c>
      <c r="J817" s="223">
        <f t="shared" si="70"/>
        <v>0</v>
      </c>
      <c r="K817" s="223">
        <f t="shared" si="70"/>
        <v>0</v>
      </c>
      <c r="L817" s="223">
        <f t="shared" si="70"/>
        <v>0</v>
      </c>
      <c r="M817" s="223">
        <f t="shared" si="70"/>
        <v>0</v>
      </c>
      <c r="N817" s="223">
        <f t="shared" si="70"/>
        <v>0</v>
      </c>
      <c r="O817" s="223">
        <f t="shared" si="70"/>
        <v>0</v>
      </c>
      <c r="P817" s="223">
        <f t="shared" si="70"/>
        <v>0</v>
      </c>
      <c r="Q817" s="223">
        <f t="shared" si="70"/>
        <v>0</v>
      </c>
      <c r="R817" s="223">
        <f t="shared" si="70"/>
        <v>0</v>
      </c>
    </row>
    <row r="818" spans="1:18" hidden="1" outlineLevel="2" x14ac:dyDescent="0.25">
      <c r="A818" s="222" t="str">
        <f>'Usages industrie'!A47</f>
        <v>Usage industriel n°44</v>
      </c>
      <c r="B818" s="222" t="s">
        <v>41</v>
      </c>
      <c r="C818" s="222"/>
      <c r="D818" s="223">
        <f>IF(B$766&lt;&gt;"",IF(B$766='Usages industrie'!$K47,'Usages industrie'!J47,0),0)</f>
        <v>0</v>
      </c>
      <c r="E818" s="223">
        <f t="shared" si="70"/>
        <v>0</v>
      </c>
      <c r="F818" s="223">
        <f t="shared" si="70"/>
        <v>0</v>
      </c>
      <c r="G818" s="223">
        <f t="shared" si="70"/>
        <v>0</v>
      </c>
      <c r="H818" s="223">
        <f t="shared" si="70"/>
        <v>0</v>
      </c>
      <c r="I818" s="223">
        <f t="shared" si="70"/>
        <v>0</v>
      </c>
      <c r="J818" s="223">
        <f t="shared" si="70"/>
        <v>0</v>
      </c>
      <c r="K818" s="223">
        <f t="shared" si="70"/>
        <v>0</v>
      </c>
      <c r="L818" s="223">
        <f t="shared" si="70"/>
        <v>0</v>
      </c>
      <c r="M818" s="223">
        <f t="shared" si="70"/>
        <v>0</v>
      </c>
      <c r="N818" s="223">
        <f t="shared" si="70"/>
        <v>0</v>
      </c>
      <c r="O818" s="223">
        <f t="shared" si="70"/>
        <v>0</v>
      </c>
      <c r="P818" s="223">
        <f t="shared" si="70"/>
        <v>0</v>
      </c>
      <c r="Q818" s="223">
        <f t="shared" si="70"/>
        <v>0</v>
      </c>
      <c r="R818" s="223">
        <f t="shared" si="70"/>
        <v>0</v>
      </c>
    </row>
    <row r="819" spans="1:18" hidden="1" outlineLevel="2" x14ac:dyDescent="0.25">
      <c r="A819" s="222" t="str">
        <f>'Usages industrie'!A48</f>
        <v>Usage industriel n°45</v>
      </c>
      <c r="B819" s="222" t="s">
        <v>41</v>
      </c>
      <c r="C819" s="222"/>
      <c r="D819" s="223">
        <f>IF(B$766&lt;&gt;"",IF(B$766='Usages industrie'!$K48,'Usages industrie'!J48,0),0)</f>
        <v>0</v>
      </c>
      <c r="E819" s="223">
        <f t="shared" si="70"/>
        <v>0</v>
      </c>
      <c r="F819" s="223">
        <f t="shared" si="70"/>
        <v>0</v>
      </c>
      <c r="G819" s="223">
        <f t="shared" si="70"/>
        <v>0</v>
      </c>
      <c r="H819" s="223">
        <f t="shared" si="70"/>
        <v>0</v>
      </c>
      <c r="I819" s="223">
        <f t="shared" si="70"/>
        <v>0</v>
      </c>
      <c r="J819" s="223">
        <f t="shared" si="70"/>
        <v>0</v>
      </c>
      <c r="K819" s="223">
        <f t="shared" si="70"/>
        <v>0</v>
      </c>
      <c r="L819" s="223">
        <f t="shared" si="70"/>
        <v>0</v>
      </c>
      <c r="M819" s="223">
        <f t="shared" si="70"/>
        <v>0</v>
      </c>
      <c r="N819" s="223">
        <f t="shared" si="70"/>
        <v>0</v>
      </c>
      <c r="O819" s="223">
        <f t="shared" si="70"/>
        <v>0</v>
      </c>
      <c r="P819" s="223">
        <f t="shared" si="70"/>
        <v>0</v>
      </c>
      <c r="Q819" s="223">
        <f t="shared" si="70"/>
        <v>0</v>
      </c>
      <c r="R819" s="223">
        <f t="shared" si="70"/>
        <v>0</v>
      </c>
    </row>
    <row r="820" spans="1:18" hidden="1" outlineLevel="2" x14ac:dyDescent="0.25">
      <c r="A820" s="222" t="str">
        <f>'Usages industrie'!A49</f>
        <v>Usage industriel n°46</v>
      </c>
      <c r="B820" s="222" t="s">
        <v>41</v>
      </c>
      <c r="C820" s="222"/>
      <c r="D820" s="223">
        <f>IF(B$766&lt;&gt;"",IF(B$766='Usages industrie'!$K49,'Usages industrie'!J49,0),0)</f>
        <v>0</v>
      </c>
      <c r="E820" s="223">
        <f t="shared" si="70"/>
        <v>0</v>
      </c>
      <c r="F820" s="223">
        <f t="shared" si="70"/>
        <v>0</v>
      </c>
      <c r="G820" s="223">
        <f t="shared" si="70"/>
        <v>0</v>
      </c>
      <c r="H820" s="223">
        <f t="shared" si="70"/>
        <v>0</v>
      </c>
      <c r="I820" s="223">
        <f t="shared" si="70"/>
        <v>0</v>
      </c>
      <c r="J820" s="223">
        <f t="shared" si="70"/>
        <v>0</v>
      </c>
      <c r="K820" s="223">
        <f t="shared" si="70"/>
        <v>0</v>
      </c>
      <c r="L820" s="223">
        <f t="shared" si="70"/>
        <v>0</v>
      </c>
      <c r="M820" s="223">
        <f t="shared" si="70"/>
        <v>0</v>
      </c>
      <c r="N820" s="223">
        <f t="shared" si="70"/>
        <v>0</v>
      </c>
      <c r="O820" s="223">
        <f t="shared" si="70"/>
        <v>0</v>
      </c>
      <c r="P820" s="223">
        <f t="shared" si="70"/>
        <v>0</v>
      </c>
      <c r="Q820" s="223">
        <f t="shared" si="70"/>
        <v>0</v>
      </c>
      <c r="R820" s="223">
        <f t="shared" si="70"/>
        <v>0</v>
      </c>
    </row>
    <row r="821" spans="1:18" hidden="1" outlineLevel="2" x14ac:dyDescent="0.25">
      <c r="A821" s="222" t="str">
        <f>'Usages industrie'!A50</f>
        <v>Usage industriel n°47</v>
      </c>
      <c r="B821" s="222" t="s">
        <v>41</v>
      </c>
      <c r="C821" s="222"/>
      <c r="D821" s="223">
        <f>IF(B$766&lt;&gt;"",IF(B$766='Usages industrie'!$K50,'Usages industrie'!J50,0),0)</f>
        <v>0</v>
      </c>
      <c r="E821" s="223">
        <f t="shared" si="70"/>
        <v>0</v>
      </c>
      <c r="F821" s="223">
        <f t="shared" si="70"/>
        <v>0</v>
      </c>
      <c r="G821" s="223">
        <f t="shared" si="70"/>
        <v>0</v>
      </c>
      <c r="H821" s="223">
        <f t="shared" si="70"/>
        <v>0</v>
      </c>
      <c r="I821" s="223">
        <f t="shared" si="70"/>
        <v>0</v>
      </c>
      <c r="J821" s="223">
        <f t="shared" si="70"/>
        <v>0</v>
      </c>
      <c r="K821" s="223">
        <f t="shared" si="70"/>
        <v>0</v>
      </c>
      <c r="L821" s="223">
        <f t="shared" si="70"/>
        <v>0</v>
      </c>
      <c r="M821" s="223">
        <f t="shared" si="70"/>
        <v>0</v>
      </c>
      <c r="N821" s="223">
        <f t="shared" si="70"/>
        <v>0</v>
      </c>
      <c r="O821" s="223">
        <f t="shared" si="70"/>
        <v>0</v>
      </c>
      <c r="P821" s="223">
        <f t="shared" si="70"/>
        <v>0</v>
      </c>
      <c r="Q821" s="223">
        <f t="shared" si="70"/>
        <v>0</v>
      </c>
      <c r="R821" s="223">
        <f t="shared" si="70"/>
        <v>0</v>
      </c>
    </row>
    <row r="822" spans="1:18" hidden="1" outlineLevel="2" x14ac:dyDescent="0.25">
      <c r="A822" s="222" t="str">
        <f>'Usages industrie'!A51</f>
        <v>Usage industriel n°48</v>
      </c>
      <c r="B822" s="222" t="s">
        <v>41</v>
      </c>
      <c r="C822" s="222"/>
      <c r="D822" s="223">
        <f>IF(B$766&lt;&gt;"",IF(B$766='Usages industrie'!$K51,'Usages industrie'!J51,0),0)</f>
        <v>0</v>
      </c>
      <c r="E822" s="223">
        <f t="shared" si="70"/>
        <v>0</v>
      </c>
      <c r="F822" s="223">
        <f t="shared" si="70"/>
        <v>0</v>
      </c>
      <c r="G822" s="223">
        <f t="shared" si="70"/>
        <v>0</v>
      </c>
      <c r="H822" s="223">
        <f t="shared" si="70"/>
        <v>0</v>
      </c>
      <c r="I822" s="223">
        <f t="shared" si="70"/>
        <v>0</v>
      </c>
      <c r="J822" s="223">
        <f t="shared" si="70"/>
        <v>0</v>
      </c>
      <c r="K822" s="223">
        <f t="shared" si="70"/>
        <v>0</v>
      </c>
      <c r="L822" s="223">
        <f t="shared" si="70"/>
        <v>0</v>
      </c>
      <c r="M822" s="223">
        <f t="shared" si="70"/>
        <v>0</v>
      </c>
      <c r="N822" s="223">
        <f t="shared" si="70"/>
        <v>0</v>
      </c>
      <c r="O822" s="223">
        <f t="shared" si="70"/>
        <v>0</v>
      </c>
      <c r="P822" s="223">
        <f t="shared" si="70"/>
        <v>0</v>
      </c>
      <c r="Q822" s="223">
        <f t="shared" si="70"/>
        <v>0</v>
      </c>
      <c r="R822" s="223">
        <f t="shared" si="70"/>
        <v>0</v>
      </c>
    </row>
    <row r="823" spans="1:18" hidden="1" outlineLevel="2" x14ac:dyDescent="0.25">
      <c r="A823" s="222" t="str">
        <f>'Usages industrie'!A52</f>
        <v>Usage industriel n°49</v>
      </c>
      <c r="B823" s="222" t="s">
        <v>41</v>
      </c>
      <c r="C823" s="222"/>
      <c r="D823" s="223">
        <f>IF(B$766&lt;&gt;"",IF(B$766='Usages industrie'!$K52,'Usages industrie'!J52,0),0)</f>
        <v>0</v>
      </c>
      <c r="E823" s="223">
        <f t="shared" si="70"/>
        <v>0</v>
      </c>
      <c r="F823" s="223">
        <f t="shared" si="70"/>
        <v>0</v>
      </c>
      <c r="G823" s="223">
        <f t="shared" si="70"/>
        <v>0</v>
      </c>
      <c r="H823" s="223">
        <f t="shared" si="70"/>
        <v>0</v>
      </c>
      <c r="I823" s="223">
        <f t="shared" si="70"/>
        <v>0</v>
      </c>
      <c r="J823" s="223">
        <f t="shared" si="70"/>
        <v>0</v>
      </c>
      <c r="K823" s="223">
        <f t="shared" si="70"/>
        <v>0</v>
      </c>
      <c r="L823" s="223">
        <f t="shared" si="70"/>
        <v>0</v>
      </c>
      <c r="M823" s="223">
        <f t="shared" si="70"/>
        <v>0</v>
      </c>
      <c r="N823" s="223">
        <f t="shared" si="70"/>
        <v>0</v>
      </c>
      <c r="O823" s="223">
        <f t="shared" si="70"/>
        <v>0</v>
      </c>
      <c r="P823" s="223">
        <f t="shared" si="70"/>
        <v>0</v>
      </c>
      <c r="Q823" s="223">
        <f t="shared" si="70"/>
        <v>0</v>
      </c>
      <c r="R823" s="223">
        <f t="shared" si="70"/>
        <v>0</v>
      </c>
    </row>
    <row r="824" spans="1:18" hidden="1" outlineLevel="2" x14ac:dyDescent="0.25">
      <c r="A824" s="222" t="str">
        <f>'Usages industrie'!A53</f>
        <v>Usage industriel n°50</v>
      </c>
      <c r="B824" s="222" t="s">
        <v>41</v>
      </c>
      <c r="C824" s="222"/>
      <c r="D824" s="223">
        <f>IF(B$766&lt;&gt;"",IF(B$766='Usages industrie'!$K53,'Usages industrie'!J53,0),0)</f>
        <v>0</v>
      </c>
      <c r="E824" s="223">
        <f t="shared" si="70"/>
        <v>0</v>
      </c>
      <c r="F824" s="223">
        <f t="shared" si="70"/>
        <v>0</v>
      </c>
      <c r="G824" s="223">
        <f t="shared" si="70"/>
        <v>0</v>
      </c>
      <c r="H824" s="223">
        <f t="shared" si="70"/>
        <v>0</v>
      </c>
      <c r="I824" s="223">
        <f t="shared" si="70"/>
        <v>0</v>
      </c>
      <c r="J824" s="223">
        <f t="shared" si="70"/>
        <v>0</v>
      </c>
      <c r="K824" s="223">
        <f t="shared" si="70"/>
        <v>0</v>
      </c>
      <c r="L824" s="223">
        <f t="shared" si="70"/>
        <v>0</v>
      </c>
      <c r="M824" s="223">
        <f t="shared" si="70"/>
        <v>0</v>
      </c>
      <c r="N824" s="223">
        <f t="shared" si="70"/>
        <v>0</v>
      </c>
      <c r="O824" s="223">
        <f t="shared" si="70"/>
        <v>0</v>
      </c>
      <c r="P824" s="223">
        <f t="shared" si="70"/>
        <v>0</v>
      </c>
      <c r="Q824" s="223">
        <f t="shared" si="70"/>
        <v>0</v>
      </c>
      <c r="R824" s="223">
        <f t="shared" si="70"/>
        <v>0</v>
      </c>
    </row>
    <row r="825" spans="1:18" hidden="1" outlineLevel="1" collapsed="1" x14ac:dyDescent="0.25">
      <c r="A825" s="222" t="s">
        <v>649</v>
      </c>
      <c r="B825" s="222"/>
      <c r="C825" s="222"/>
      <c r="D825" s="223">
        <f t="shared" ref="D825:R825" si="71">SUM(D775:D824)</f>
        <v>0</v>
      </c>
      <c r="E825" s="223">
        <f t="shared" si="71"/>
        <v>0</v>
      </c>
      <c r="F825" s="223">
        <f t="shared" si="71"/>
        <v>0</v>
      </c>
      <c r="G825" s="223">
        <f t="shared" si="71"/>
        <v>0</v>
      </c>
      <c r="H825" s="223">
        <f t="shared" si="71"/>
        <v>0</v>
      </c>
      <c r="I825" s="223">
        <f t="shared" si="71"/>
        <v>0</v>
      </c>
      <c r="J825" s="223">
        <f t="shared" si="71"/>
        <v>0</v>
      </c>
      <c r="K825" s="223">
        <f t="shared" si="71"/>
        <v>0</v>
      </c>
      <c r="L825" s="223">
        <f t="shared" si="71"/>
        <v>0</v>
      </c>
      <c r="M825" s="223">
        <f t="shared" si="71"/>
        <v>0</v>
      </c>
      <c r="N825" s="223">
        <f t="shared" si="71"/>
        <v>0</v>
      </c>
      <c r="O825" s="223">
        <f t="shared" si="71"/>
        <v>0</v>
      </c>
      <c r="P825" s="223">
        <f t="shared" si="71"/>
        <v>0</v>
      </c>
      <c r="Q825" s="223">
        <f t="shared" si="71"/>
        <v>0</v>
      </c>
      <c r="R825" s="223">
        <f t="shared" si="71"/>
        <v>0</v>
      </c>
    </row>
    <row r="826" spans="1:18" hidden="1" outlineLevel="2" x14ac:dyDescent="0.25">
      <c r="A826" s="222" t="str">
        <f>'Usages industrie'!A4</f>
        <v>Usage industriel n°1</v>
      </c>
      <c r="B826" s="222" t="s">
        <v>645</v>
      </c>
      <c r="C826" s="222"/>
      <c r="D826" s="223">
        <f>D775*'Usages industrie'!$P4*(1+'Usages industrie'!$Q4)^(D$769-$D$769)/1000</f>
        <v>0</v>
      </c>
      <c r="E826" s="223">
        <f>E775*'Usages industrie'!$P4*(1+'Usages industrie'!$Q4)^(E$769-$D$769)/1000</f>
        <v>0</v>
      </c>
      <c r="F826" s="223">
        <f>F775*'Usages industrie'!$P4*(1+'Usages industrie'!$Q4)^(F$769-$D$769)/1000</f>
        <v>0</v>
      </c>
      <c r="G826" s="223">
        <f>G775*'Usages industrie'!$P4*(1+'Usages industrie'!$Q4)^(G$769-$D$769)/1000</f>
        <v>0</v>
      </c>
      <c r="H826" s="223">
        <f>H775*'Usages industrie'!$P4*(1+'Usages industrie'!$Q4)^(H$769-$D$769)/1000</f>
        <v>0</v>
      </c>
      <c r="I826" s="223">
        <f>I775*'Usages industrie'!$P4*(1+'Usages industrie'!$Q4)^(I$769-$D$769)/1000</f>
        <v>0</v>
      </c>
      <c r="J826" s="223">
        <f>J775*'Usages industrie'!$P4*(1+'Usages industrie'!$Q4)^(J$769-$D$769)/1000</f>
        <v>0</v>
      </c>
      <c r="K826" s="223">
        <f>K775*'Usages industrie'!$P4*(1+'Usages industrie'!$Q4)^(K$769-$D$769)/1000</f>
        <v>0</v>
      </c>
      <c r="L826" s="223">
        <f>L775*'Usages industrie'!$P4*(1+'Usages industrie'!$Q4)^(L$769-$D$769)/1000</f>
        <v>0</v>
      </c>
      <c r="M826" s="223">
        <f>M775*'Usages industrie'!$P4*(1+'Usages industrie'!$Q4)^(M$769-$D$769)/1000</f>
        <v>0</v>
      </c>
      <c r="N826" s="223">
        <f>N775*'Usages industrie'!$P4*(1+'Usages industrie'!$Q4)^(N$769-$D$769)/1000</f>
        <v>0</v>
      </c>
      <c r="O826" s="223">
        <f>O775*'Usages industrie'!$P4*(1+'Usages industrie'!$Q4)^(O$769-$D$769)/1000</f>
        <v>0</v>
      </c>
      <c r="P826" s="223">
        <f>P775*'Usages industrie'!$P4*(1+'Usages industrie'!$Q4)^(P$769-$D$769)/1000</f>
        <v>0</v>
      </c>
      <c r="Q826" s="223">
        <f>Q775*'Usages industrie'!$P4*(1+'Usages industrie'!$Q4)^(Q$769-$D$769)/1000</f>
        <v>0</v>
      </c>
      <c r="R826" s="223">
        <f>R775*'Usages industrie'!$P4*(1+'Usages industrie'!$Q4)^(R$769-$D$769)/1000</f>
        <v>0</v>
      </c>
    </row>
    <row r="827" spans="1:18" hidden="1" outlineLevel="2" x14ac:dyDescent="0.25">
      <c r="A827" s="222" t="str">
        <f>'Usages industrie'!A5</f>
        <v>Usage industriel n°2</v>
      </c>
      <c r="B827" s="222" t="s">
        <v>645</v>
      </c>
      <c r="C827" s="222"/>
      <c r="D827" s="223">
        <f>D776*'Usages industrie'!$P5*(1+'Usages industrie'!$Q5)^(D$769-$D$769)/1000</f>
        <v>0</v>
      </c>
      <c r="E827" s="223">
        <f>E776*'Usages industrie'!$P5*(1+'Usages industrie'!$Q5)^(E$769-$D$769)/1000</f>
        <v>0</v>
      </c>
      <c r="F827" s="223">
        <f>F776*'Usages industrie'!$P5*(1+'Usages industrie'!$Q5)^(F$769-$D$769)/1000</f>
        <v>0</v>
      </c>
      <c r="G827" s="223">
        <f>G776*'Usages industrie'!$P5*(1+'Usages industrie'!$Q5)^(G$769-$D$769)/1000</f>
        <v>0</v>
      </c>
      <c r="H827" s="223">
        <f>H776*'Usages industrie'!$P5*(1+'Usages industrie'!$Q5)^(H$769-$D$769)/1000</f>
        <v>0</v>
      </c>
      <c r="I827" s="223">
        <f>I776*'Usages industrie'!$P5*(1+'Usages industrie'!$Q5)^(I$769-$D$769)/1000</f>
        <v>0</v>
      </c>
      <c r="J827" s="223">
        <f>J776*'Usages industrie'!$P5*(1+'Usages industrie'!$Q5)^(J$769-$D$769)/1000</f>
        <v>0</v>
      </c>
      <c r="K827" s="223">
        <f>K776*'Usages industrie'!$P5*(1+'Usages industrie'!$Q5)^(K$769-$D$769)/1000</f>
        <v>0</v>
      </c>
      <c r="L827" s="223">
        <f>L776*'Usages industrie'!$P5*(1+'Usages industrie'!$Q5)^(L$769-$D$769)/1000</f>
        <v>0</v>
      </c>
      <c r="M827" s="223">
        <f>M776*'Usages industrie'!$P5*(1+'Usages industrie'!$Q5)^(M$769-$D$769)/1000</f>
        <v>0</v>
      </c>
      <c r="N827" s="223">
        <f>N776*'Usages industrie'!$P5*(1+'Usages industrie'!$Q5)^(N$769-$D$769)/1000</f>
        <v>0</v>
      </c>
      <c r="O827" s="223">
        <f>O776*'Usages industrie'!$P5*(1+'Usages industrie'!$Q5)^(O$769-$D$769)/1000</f>
        <v>0</v>
      </c>
      <c r="P827" s="223">
        <f>P776*'Usages industrie'!$P5*(1+'Usages industrie'!$Q5)^(P$769-$D$769)/1000</f>
        <v>0</v>
      </c>
      <c r="Q827" s="223">
        <f>Q776*'Usages industrie'!$P5*(1+'Usages industrie'!$Q5)^(Q$769-$D$769)/1000</f>
        <v>0</v>
      </c>
      <c r="R827" s="223">
        <f>R776*'Usages industrie'!$P5*(1+'Usages industrie'!$Q5)^(R$769-$D$769)/1000</f>
        <v>0</v>
      </c>
    </row>
    <row r="828" spans="1:18" hidden="1" outlineLevel="2" x14ac:dyDescent="0.25">
      <c r="A828" s="222" t="str">
        <f>'Usages industrie'!A6</f>
        <v>Usage industriel n°3</v>
      </c>
      <c r="B828" s="222" t="s">
        <v>645</v>
      </c>
      <c r="C828" s="222"/>
      <c r="D828" s="223">
        <f>D777*'Usages industrie'!$P6*(1+'Usages industrie'!$Q6)^(D$769-$D$769)/1000</f>
        <v>0</v>
      </c>
      <c r="E828" s="223">
        <f>E777*'Usages industrie'!$P6*(1+'Usages industrie'!$Q6)^(E$769-$D$769)/1000</f>
        <v>0</v>
      </c>
      <c r="F828" s="223">
        <f>F777*'Usages industrie'!$P6*(1+'Usages industrie'!$Q6)^(F$769-$D$769)/1000</f>
        <v>0</v>
      </c>
      <c r="G828" s="223">
        <f>G777*'Usages industrie'!$P6*(1+'Usages industrie'!$Q6)^(G$769-$D$769)/1000</f>
        <v>0</v>
      </c>
      <c r="H828" s="223">
        <f>H777*'Usages industrie'!$P6*(1+'Usages industrie'!$Q6)^(H$769-$D$769)/1000</f>
        <v>0</v>
      </c>
      <c r="I828" s="223">
        <f>I777*'Usages industrie'!$P6*(1+'Usages industrie'!$Q6)^(I$769-$D$769)/1000</f>
        <v>0</v>
      </c>
      <c r="J828" s="223">
        <f>J777*'Usages industrie'!$P6*(1+'Usages industrie'!$Q6)^(J$769-$D$769)/1000</f>
        <v>0</v>
      </c>
      <c r="K828" s="223">
        <f>K777*'Usages industrie'!$P6*(1+'Usages industrie'!$Q6)^(K$769-$D$769)/1000</f>
        <v>0</v>
      </c>
      <c r="L828" s="223">
        <f>L777*'Usages industrie'!$P6*(1+'Usages industrie'!$Q6)^(L$769-$D$769)/1000</f>
        <v>0</v>
      </c>
      <c r="M828" s="223">
        <f>M777*'Usages industrie'!$P6*(1+'Usages industrie'!$Q6)^(M$769-$D$769)/1000</f>
        <v>0</v>
      </c>
      <c r="N828" s="223">
        <f>N777*'Usages industrie'!$P6*(1+'Usages industrie'!$Q6)^(N$769-$D$769)/1000</f>
        <v>0</v>
      </c>
      <c r="O828" s="223">
        <f>O777*'Usages industrie'!$P6*(1+'Usages industrie'!$Q6)^(O$769-$D$769)/1000</f>
        <v>0</v>
      </c>
      <c r="P828" s="223">
        <f>P777*'Usages industrie'!$P6*(1+'Usages industrie'!$Q6)^(P$769-$D$769)/1000</f>
        <v>0</v>
      </c>
      <c r="Q828" s="223">
        <f>Q777*'Usages industrie'!$P6*(1+'Usages industrie'!$Q6)^(Q$769-$D$769)/1000</f>
        <v>0</v>
      </c>
      <c r="R828" s="223">
        <f>R777*'Usages industrie'!$P6*(1+'Usages industrie'!$Q6)^(R$769-$D$769)/1000</f>
        <v>0</v>
      </c>
    </row>
    <row r="829" spans="1:18" hidden="1" outlineLevel="2" x14ac:dyDescent="0.25">
      <c r="A829" s="222" t="str">
        <f>'Usages industrie'!A7</f>
        <v>Usage industriel n°4</v>
      </c>
      <c r="B829" s="222" t="s">
        <v>645</v>
      </c>
      <c r="C829" s="222"/>
      <c r="D829" s="223">
        <f>D778*'Usages industrie'!$P7*(1+'Usages industrie'!$Q7)^(D$769-$D$769)/1000</f>
        <v>0</v>
      </c>
      <c r="E829" s="223">
        <f>E778*'Usages industrie'!$P7*(1+'Usages industrie'!$Q7)^(E$769-$D$769)/1000</f>
        <v>0</v>
      </c>
      <c r="F829" s="223">
        <f>F778*'Usages industrie'!$P7*(1+'Usages industrie'!$Q7)^(F$769-$D$769)/1000</f>
        <v>0</v>
      </c>
      <c r="G829" s="223">
        <f>G778*'Usages industrie'!$P7*(1+'Usages industrie'!$Q7)^(G$769-$D$769)/1000</f>
        <v>0</v>
      </c>
      <c r="H829" s="223">
        <f>H778*'Usages industrie'!$P7*(1+'Usages industrie'!$Q7)^(H$769-$D$769)/1000</f>
        <v>0</v>
      </c>
      <c r="I829" s="223">
        <f>I778*'Usages industrie'!$P7*(1+'Usages industrie'!$Q7)^(I$769-$D$769)/1000</f>
        <v>0</v>
      </c>
      <c r="J829" s="223">
        <f>J778*'Usages industrie'!$P7*(1+'Usages industrie'!$Q7)^(J$769-$D$769)/1000</f>
        <v>0</v>
      </c>
      <c r="K829" s="223">
        <f>K778*'Usages industrie'!$P7*(1+'Usages industrie'!$Q7)^(K$769-$D$769)/1000</f>
        <v>0</v>
      </c>
      <c r="L829" s="223">
        <f>L778*'Usages industrie'!$P7*(1+'Usages industrie'!$Q7)^(L$769-$D$769)/1000</f>
        <v>0</v>
      </c>
      <c r="M829" s="223">
        <f>M778*'Usages industrie'!$P7*(1+'Usages industrie'!$Q7)^(M$769-$D$769)/1000</f>
        <v>0</v>
      </c>
      <c r="N829" s="223">
        <f>N778*'Usages industrie'!$P7*(1+'Usages industrie'!$Q7)^(N$769-$D$769)/1000</f>
        <v>0</v>
      </c>
      <c r="O829" s="223">
        <f>O778*'Usages industrie'!$P7*(1+'Usages industrie'!$Q7)^(O$769-$D$769)/1000</f>
        <v>0</v>
      </c>
      <c r="P829" s="223">
        <f>P778*'Usages industrie'!$P7*(1+'Usages industrie'!$Q7)^(P$769-$D$769)/1000</f>
        <v>0</v>
      </c>
      <c r="Q829" s="223">
        <f>Q778*'Usages industrie'!$P7*(1+'Usages industrie'!$Q7)^(Q$769-$D$769)/1000</f>
        <v>0</v>
      </c>
      <c r="R829" s="223">
        <f>R778*'Usages industrie'!$P7*(1+'Usages industrie'!$Q7)^(R$769-$D$769)/1000</f>
        <v>0</v>
      </c>
    </row>
    <row r="830" spans="1:18" hidden="1" outlineLevel="2" x14ac:dyDescent="0.25">
      <c r="A830" s="222" t="str">
        <f>'Usages industrie'!A8</f>
        <v>Usage industriel n°5</v>
      </c>
      <c r="B830" s="222" t="s">
        <v>645</v>
      </c>
      <c r="C830" s="222"/>
      <c r="D830" s="223">
        <f>D779*'Usages industrie'!$P8*(1+'Usages industrie'!$Q8)^(D$769-$D$769)/1000</f>
        <v>0</v>
      </c>
      <c r="E830" s="223">
        <f>E779*'Usages industrie'!$P8*(1+'Usages industrie'!$Q8)^(E$769-$D$769)/1000</f>
        <v>0</v>
      </c>
      <c r="F830" s="223">
        <f>F779*'Usages industrie'!$P8*(1+'Usages industrie'!$Q8)^(F$769-$D$769)/1000</f>
        <v>0</v>
      </c>
      <c r="G830" s="223">
        <f>G779*'Usages industrie'!$P8*(1+'Usages industrie'!$Q8)^(G$769-$D$769)/1000</f>
        <v>0</v>
      </c>
      <c r="H830" s="223">
        <f>H779*'Usages industrie'!$P8*(1+'Usages industrie'!$Q8)^(H$769-$D$769)/1000</f>
        <v>0</v>
      </c>
      <c r="I830" s="223">
        <f>I779*'Usages industrie'!$P8*(1+'Usages industrie'!$Q8)^(I$769-$D$769)/1000</f>
        <v>0</v>
      </c>
      <c r="J830" s="223">
        <f>J779*'Usages industrie'!$P8*(1+'Usages industrie'!$Q8)^(J$769-$D$769)/1000</f>
        <v>0</v>
      </c>
      <c r="K830" s="223">
        <f>K779*'Usages industrie'!$P8*(1+'Usages industrie'!$Q8)^(K$769-$D$769)/1000</f>
        <v>0</v>
      </c>
      <c r="L830" s="223">
        <f>L779*'Usages industrie'!$P8*(1+'Usages industrie'!$Q8)^(L$769-$D$769)/1000</f>
        <v>0</v>
      </c>
      <c r="M830" s="223">
        <f>M779*'Usages industrie'!$P8*(1+'Usages industrie'!$Q8)^(M$769-$D$769)/1000</f>
        <v>0</v>
      </c>
      <c r="N830" s="223">
        <f>N779*'Usages industrie'!$P8*(1+'Usages industrie'!$Q8)^(N$769-$D$769)/1000</f>
        <v>0</v>
      </c>
      <c r="O830" s="223">
        <f>O779*'Usages industrie'!$P8*(1+'Usages industrie'!$Q8)^(O$769-$D$769)/1000</f>
        <v>0</v>
      </c>
      <c r="P830" s="223">
        <f>P779*'Usages industrie'!$P8*(1+'Usages industrie'!$Q8)^(P$769-$D$769)/1000</f>
        <v>0</v>
      </c>
      <c r="Q830" s="223">
        <f>Q779*'Usages industrie'!$P8*(1+'Usages industrie'!$Q8)^(Q$769-$D$769)/1000</f>
        <v>0</v>
      </c>
      <c r="R830" s="223">
        <f>R779*'Usages industrie'!$P8*(1+'Usages industrie'!$Q8)^(R$769-$D$769)/1000</f>
        <v>0</v>
      </c>
    </row>
    <row r="831" spans="1:18" hidden="1" outlineLevel="2" x14ac:dyDescent="0.25">
      <c r="A831" s="222" t="str">
        <f>'Usages industrie'!A9</f>
        <v>Usage industriel n°6</v>
      </c>
      <c r="B831" s="222" t="s">
        <v>645</v>
      </c>
      <c r="C831" s="222"/>
      <c r="D831" s="223">
        <f>D780*'Usages industrie'!$P9*(1+'Usages industrie'!$Q9)^(D$769-$D$769)/1000</f>
        <v>0</v>
      </c>
      <c r="E831" s="223">
        <f>E780*'Usages industrie'!$P9*(1+'Usages industrie'!$Q9)^(E$769-$D$769)/1000</f>
        <v>0</v>
      </c>
      <c r="F831" s="223">
        <f>F780*'Usages industrie'!$P9*(1+'Usages industrie'!$Q9)^(F$769-$D$769)/1000</f>
        <v>0</v>
      </c>
      <c r="G831" s="223">
        <f>G780*'Usages industrie'!$P9*(1+'Usages industrie'!$Q9)^(G$769-$D$769)/1000</f>
        <v>0</v>
      </c>
      <c r="H831" s="223">
        <f>H780*'Usages industrie'!$P9*(1+'Usages industrie'!$Q9)^(H$769-$D$769)/1000</f>
        <v>0</v>
      </c>
      <c r="I831" s="223">
        <f>I780*'Usages industrie'!$P9*(1+'Usages industrie'!$Q9)^(I$769-$D$769)/1000</f>
        <v>0</v>
      </c>
      <c r="J831" s="223">
        <f>J780*'Usages industrie'!$P9*(1+'Usages industrie'!$Q9)^(J$769-$D$769)/1000</f>
        <v>0</v>
      </c>
      <c r="K831" s="223">
        <f>K780*'Usages industrie'!$P9*(1+'Usages industrie'!$Q9)^(K$769-$D$769)/1000</f>
        <v>0</v>
      </c>
      <c r="L831" s="223">
        <f>L780*'Usages industrie'!$P9*(1+'Usages industrie'!$Q9)^(L$769-$D$769)/1000</f>
        <v>0</v>
      </c>
      <c r="M831" s="223">
        <f>M780*'Usages industrie'!$P9*(1+'Usages industrie'!$Q9)^(M$769-$D$769)/1000</f>
        <v>0</v>
      </c>
      <c r="N831" s="223">
        <f>N780*'Usages industrie'!$P9*(1+'Usages industrie'!$Q9)^(N$769-$D$769)/1000</f>
        <v>0</v>
      </c>
      <c r="O831" s="223">
        <f>O780*'Usages industrie'!$P9*(1+'Usages industrie'!$Q9)^(O$769-$D$769)/1000</f>
        <v>0</v>
      </c>
      <c r="P831" s="223">
        <f>P780*'Usages industrie'!$P9*(1+'Usages industrie'!$Q9)^(P$769-$D$769)/1000</f>
        <v>0</v>
      </c>
      <c r="Q831" s="223">
        <f>Q780*'Usages industrie'!$P9*(1+'Usages industrie'!$Q9)^(Q$769-$D$769)/1000</f>
        <v>0</v>
      </c>
      <c r="R831" s="223">
        <f>R780*'Usages industrie'!$P9*(1+'Usages industrie'!$Q9)^(R$769-$D$769)/1000</f>
        <v>0</v>
      </c>
    </row>
    <row r="832" spans="1:18" hidden="1" outlineLevel="2" x14ac:dyDescent="0.25">
      <c r="A832" s="222" t="str">
        <f>'Usages industrie'!A10</f>
        <v>Usage industriel n°7</v>
      </c>
      <c r="B832" s="222" t="s">
        <v>645</v>
      </c>
      <c r="C832" s="222"/>
      <c r="D832" s="223">
        <f>D781*'Usages industrie'!$P10*(1+'Usages industrie'!$Q10)^(D$769-$D$769)/1000</f>
        <v>0</v>
      </c>
      <c r="E832" s="223">
        <f>E781*'Usages industrie'!$P10*(1+'Usages industrie'!$Q10)^(E$769-$D$769)/1000</f>
        <v>0</v>
      </c>
      <c r="F832" s="223">
        <f>F781*'Usages industrie'!$P10*(1+'Usages industrie'!$Q10)^(F$769-$D$769)/1000</f>
        <v>0</v>
      </c>
      <c r="G832" s="223">
        <f>G781*'Usages industrie'!$P10*(1+'Usages industrie'!$Q10)^(G$769-$D$769)/1000</f>
        <v>0</v>
      </c>
      <c r="H832" s="223">
        <f>H781*'Usages industrie'!$P10*(1+'Usages industrie'!$Q10)^(H$769-$D$769)/1000</f>
        <v>0</v>
      </c>
      <c r="I832" s="223">
        <f>I781*'Usages industrie'!$P10*(1+'Usages industrie'!$Q10)^(I$769-$D$769)/1000</f>
        <v>0</v>
      </c>
      <c r="J832" s="223">
        <f>J781*'Usages industrie'!$P10*(1+'Usages industrie'!$Q10)^(J$769-$D$769)/1000</f>
        <v>0</v>
      </c>
      <c r="K832" s="223">
        <f>K781*'Usages industrie'!$P10*(1+'Usages industrie'!$Q10)^(K$769-$D$769)/1000</f>
        <v>0</v>
      </c>
      <c r="L832" s="223">
        <f>L781*'Usages industrie'!$P10*(1+'Usages industrie'!$Q10)^(L$769-$D$769)/1000</f>
        <v>0</v>
      </c>
      <c r="M832" s="223">
        <f>M781*'Usages industrie'!$P10*(1+'Usages industrie'!$Q10)^(M$769-$D$769)/1000</f>
        <v>0</v>
      </c>
      <c r="N832" s="223">
        <f>N781*'Usages industrie'!$P10*(1+'Usages industrie'!$Q10)^(N$769-$D$769)/1000</f>
        <v>0</v>
      </c>
      <c r="O832" s="223">
        <f>O781*'Usages industrie'!$P10*(1+'Usages industrie'!$Q10)^(O$769-$D$769)/1000</f>
        <v>0</v>
      </c>
      <c r="P832" s="223">
        <f>P781*'Usages industrie'!$P10*(1+'Usages industrie'!$Q10)^(P$769-$D$769)/1000</f>
        <v>0</v>
      </c>
      <c r="Q832" s="223">
        <f>Q781*'Usages industrie'!$P10*(1+'Usages industrie'!$Q10)^(Q$769-$D$769)/1000</f>
        <v>0</v>
      </c>
      <c r="R832" s="223">
        <f>R781*'Usages industrie'!$P10*(1+'Usages industrie'!$Q10)^(R$769-$D$769)/1000</f>
        <v>0</v>
      </c>
    </row>
    <row r="833" spans="1:18" hidden="1" outlineLevel="2" x14ac:dyDescent="0.25">
      <c r="A833" s="222" t="str">
        <f>'Usages industrie'!A11</f>
        <v>Usage industriel n°8</v>
      </c>
      <c r="B833" s="222" t="s">
        <v>645</v>
      </c>
      <c r="C833" s="222"/>
      <c r="D833" s="223">
        <f>D782*'Usages industrie'!$P11*(1+'Usages industrie'!$Q11)^(D$769-$D$769)/1000</f>
        <v>0</v>
      </c>
      <c r="E833" s="223">
        <f>E782*'Usages industrie'!$P11*(1+'Usages industrie'!$Q11)^(E$769-$D$769)/1000</f>
        <v>0</v>
      </c>
      <c r="F833" s="223">
        <f>F782*'Usages industrie'!$P11*(1+'Usages industrie'!$Q11)^(F$769-$D$769)/1000</f>
        <v>0</v>
      </c>
      <c r="G833" s="223">
        <f>G782*'Usages industrie'!$P11*(1+'Usages industrie'!$Q11)^(G$769-$D$769)/1000</f>
        <v>0</v>
      </c>
      <c r="H833" s="223">
        <f>H782*'Usages industrie'!$P11*(1+'Usages industrie'!$Q11)^(H$769-$D$769)/1000</f>
        <v>0</v>
      </c>
      <c r="I833" s="223">
        <f>I782*'Usages industrie'!$P11*(1+'Usages industrie'!$Q11)^(I$769-$D$769)/1000</f>
        <v>0</v>
      </c>
      <c r="J833" s="223">
        <f>J782*'Usages industrie'!$P11*(1+'Usages industrie'!$Q11)^(J$769-$D$769)/1000</f>
        <v>0</v>
      </c>
      <c r="K833" s="223">
        <f>K782*'Usages industrie'!$P11*(1+'Usages industrie'!$Q11)^(K$769-$D$769)/1000</f>
        <v>0</v>
      </c>
      <c r="L833" s="223">
        <f>L782*'Usages industrie'!$P11*(1+'Usages industrie'!$Q11)^(L$769-$D$769)/1000</f>
        <v>0</v>
      </c>
      <c r="M833" s="223">
        <f>M782*'Usages industrie'!$P11*(1+'Usages industrie'!$Q11)^(M$769-$D$769)/1000</f>
        <v>0</v>
      </c>
      <c r="N833" s="223">
        <f>N782*'Usages industrie'!$P11*(1+'Usages industrie'!$Q11)^(N$769-$D$769)/1000</f>
        <v>0</v>
      </c>
      <c r="O833" s="223">
        <f>O782*'Usages industrie'!$P11*(1+'Usages industrie'!$Q11)^(O$769-$D$769)/1000</f>
        <v>0</v>
      </c>
      <c r="P833" s="223">
        <f>P782*'Usages industrie'!$P11*(1+'Usages industrie'!$Q11)^(P$769-$D$769)/1000</f>
        <v>0</v>
      </c>
      <c r="Q833" s="223">
        <f>Q782*'Usages industrie'!$P11*(1+'Usages industrie'!$Q11)^(Q$769-$D$769)/1000</f>
        <v>0</v>
      </c>
      <c r="R833" s="223">
        <f>R782*'Usages industrie'!$P11*(1+'Usages industrie'!$Q11)^(R$769-$D$769)/1000</f>
        <v>0</v>
      </c>
    </row>
    <row r="834" spans="1:18" hidden="1" outlineLevel="2" x14ac:dyDescent="0.25">
      <c r="A834" s="222" t="str">
        <f>'Usages industrie'!A12</f>
        <v>Usage industriel n°9</v>
      </c>
      <c r="B834" s="222" t="s">
        <v>645</v>
      </c>
      <c r="C834" s="222"/>
      <c r="D834" s="223">
        <f>D783*'Usages industrie'!$P12*(1+'Usages industrie'!$Q12)^(D$769-$D$769)/1000</f>
        <v>0</v>
      </c>
      <c r="E834" s="223">
        <f>E783*'Usages industrie'!$P12*(1+'Usages industrie'!$Q12)^(E$769-$D$769)/1000</f>
        <v>0</v>
      </c>
      <c r="F834" s="223">
        <f>F783*'Usages industrie'!$P12*(1+'Usages industrie'!$Q12)^(F$769-$D$769)/1000</f>
        <v>0</v>
      </c>
      <c r="G834" s="223">
        <f>G783*'Usages industrie'!$P12*(1+'Usages industrie'!$Q12)^(G$769-$D$769)/1000</f>
        <v>0</v>
      </c>
      <c r="H834" s="223">
        <f>H783*'Usages industrie'!$P12*(1+'Usages industrie'!$Q12)^(H$769-$D$769)/1000</f>
        <v>0</v>
      </c>
      <c r="I834" s="223">
        <f>I783*'Usages industrie'!$P12*(1+'Usages industrie'!$Q12)^(I$769-$D$769)/1000</f>
        <v>0</v>
      </c>
      <c r="J834" s="223">
        <f>J783*'Usages industrie'!$P12*(1+'Usages industrie'!$Q12)^(J$769-$D$769)/1000</f>
        <v>0</v>
      </c>
      <c r="K834" s="223">
        <f>K783*'Usages industrie'!$P12*(1+'Usages industrie'!$Q12)^(K$769-$D$769)/1000</f>
        <v>0</v>
      </c>
      <c r="L834" s="223">
        <f>L783*'Usages industrie'!$P12*(1+'Usages industrie'!$Q12)^(L$769-$D$769)/1000</f>
        <v>0</v>
      </c>
      <c r="M834" s="223">
        <f>M783*'Usages industrie'!$P12*(1+'Usages industrie'!$Q12)^(M$769-$D$769)/1000</f>
        <v>0</v>
      </c>
      <c r="N834" s="223">
        <f>N783*'Usages industrie'!$P12*(1+'Usages industrie'!$Q12)^(N$769-$D$769)/1000</f>
        <v>0</v>
      </c>
      <c r="O834" s="223">
        <f>O783*'Usages industrie'!$P12*(1+'Usages industrie'!$Q12)^(O$769-$D$769)/1000</f>
        <v>0</v>
      </c>
      <c r="P834" s="223">
        <f>P783*'Usages industrie'!$P12*(1+'Usages industrie'!$Q12)^(P$769-$D$769)/1000</f>
        <v>0</v>
      </c>
      <c r="Q834" s="223">
        <f>Q783*'Usages industrie'!$P12*(1+'Usages industrie'!$Q12)^(Q$769-$D$769)/1000</f>
        <v>0</v>
      </c>
      <c r="R834" s="223">
        <f>R783*'Usages industrie'!$P12*(1+'Usages industrie'!$Q12)^(R$769-$D$769)/1000</f>
        <v>0</v>
      </c>
    </row>
    <row r="835" spans="1:18" hidden="1" outlineLevel="2" x14ac:dyDescent="0.25">
      <c r="A835" s="222" t="str">
        <f>'Usages industrie'!A13</f>
        <v>Usage industriel n°10</v>
      </c>
      <c r="B835" s="222" t="s">
        <v>645</v>
      </c>
      <c r="C835" s="222"/>
      <c r="D835" s="223">
        <f>D784*'Usages industrie'!$P13*(1+'Usages industrie'!$Q13)^(D$769-$D$769)/1000</f>
        <v>0</v>
      </c>
      <c r="E835" s="223">
        <f>E784*'Usages industrie'!$P13*(1+'Usages industrie'!$Q13)^(E$769-$D$769)/1000</f>
        <v>0</v>
      </c>
      <c r="F835" s="223">
        <f>F784*'Usages industrie'!$P13*(1+'Usages industrie'!$Q13)^(F$769-$D$769)/1000</f>
        <v>0</v>
      </c>
      <c r="G835" s="223">
        <f>G784*'Usages industrie'!$P13*(1+'Usages industrie'!$Q13)^(G$769-$D$769)/1000</f>
        <v>0</v>
      </c>
      <c r="H835" s="223">
        <f>H784*'Usages industrie'!$P13*(1+'Usages industrie'!$Q13)^(H$769-$D$769)/1000</f>
        <v>0</v>
      </c>
      <c r="I835" s="223">
        <f>I784*'Usages industrie'!$P13*(1+'Usages industrie'!$Q13)^(I$769-$D$769)/1000</f>
        <v>0</v>
      </c>
      <c r="J835" s="223">
        <f>J784*'Usages industrie'!$P13*(1+'Usages industrie'!$Q13)^(J$769-$D$769)/1000</f>
        <v>0</v>
      </c>
      <c r="K835" s="223">
        <f>K784*'Usages industrie'!$P13*(1+'Usages industrie'!$Q13)^(K$769-$D$769)/1000</f>
        <v>0</v>
      </c>
      <c r="L835" s="223">
        <f>L784*'Usages industrie'!$P13*(1+'Usages industrie'!$Q13)^(L$769-$D$769)/1000</f>
        <v>0</v>
      </c>
      <c r="M835" s="223">
        <f>M784*'Usages industrie'!$P13*(1+'Usages industrie'!$Q13)^(M$769-$D$769)/1000</f>
        <v>0</v>
      </c>
      <c r="N835" s="223">
        <f>N784*'Usages industrie'!$P13*(1+'Usages industrie'!$Q13)^(N$769-$D$769)/1000</f>
        <v>0</v>
      </c>
      <c r="O835" s="223">
        <f>O784*'Usages industrie'!$P13*(1+'Usages industrie'!$Q13)^(O$769-$D$769)/1000</f>
        <v>0</v>
      </c>
      <c r="P835" s="223">
        <f>P784*'Usages industrie'!$P13*(1+'Usages industrie'!$Q13)^(P$769-$D$769)/1000</f>
        <v>0</v>
      </c>
      <c r="Q835" s="223">
        <f>Q784*'Usages industrie'!$P13*(1+'Usages industrie'!$Q13)^(Q$769-$D$769)/1000</f>
        <v>0</v>
      </c>
      <c r="R835" s="223">
        <f>R784*'Usages industrie'!$P13*(1+'Usages industrie'!$Q13)^(R$769-$D$769)/1000</f>
        <v>0</v>
      </c>
    </row>
    <row r="836" spans="1:18" hidden="1" outlineLevel="2" x14ac:dyDescent="0.25">
      <c r="A836" s="222" t="str">
        <f>'Usages industrie'!A14</f>
        <v>Usage industriel n°11</v>
      </c>
      <c r="B836" s="222" t="s">
        <v>645</v>
      </c>
      <c r="C836" s="222"/>
      <c r="D836" s="223">
        <f>D785*'Usages industrie'!$P14*(1+'Usages industrie'!$Q14)^(D$769-$D$769)/1000</f>
        <v>0</v>
      </c>
      <c r="E836" s="223">
        <f>E785*'Usages industrie'!$P14*(1+'Usages industrie'!$Q14)^(E$769-$D$769)/1000</f>
        <v>0</v>
      </c>
      <c r="F836" s="223">
        <f>F785*'Usages industrie'!$P14*(1+'Usages industrie'!$Q14)^(F$769-$D$769)/1000</f>
        <v>0</v>
      </c>
      <c r="G836" s="223">
        <f>G785*'Usages industrie'!$P14*(1+'Usages industrie'!$Q14)^(G$769-$D$769)/1000</f>
        <v>0</v>
      </c>
      <c r="H836" s="223">
        <f>H785*'Usages industrie'!$P14*(1+'Usages industrie'!$Q14)^(H$769-$D$769)/1000</f>
        <v>0</v>
      </c>
      <c r="I836" s="223">
        <f>I785*'Usages industrie'!$P14*(1+'Usages industrie'!$Q14)^(I$769-$D$769)/1000</f>
        <v>0</v>
      </c>
      <c r="J836" s="223">
        <f>J785*'Usages industrie'!$P14*(1+'Usages industrie'!$Q14)^(J$769-$D$769)/1000</f>
        <v>0</v>
      </c>
      <c r="K836" s="223">
        <f>K785*'Usages industrie'!$P14*(1+'Usages industrie'!$Q14)^(K$769-$D$769)/1000</f>
        <v>0</v>
      </c>
      <c r="L836" s="223">
        <f>L785*'Usages industrie'!$P14*(1+'Usages industrie'!$Q14)^(L$769-$D$769)/1000</f>
        <v>0</v>
      </c>
      <c r="M836" s="223">
        <f>M785*'Usages industrie'!$P14*(1+'Usages industrie'!$Q14)^(M$769-$D$769)/1000</f>
        <v>0</v>
      </c>
      <c r="N836" s="223">
        <f>N785*'Usages industrie'!$P14*(1+'Usages industrie'!$Q14)^(N$769-$D$769)/1000</f>
        <v>0</v>
      </c>
      <c r="O836" s="223">
        <f>O785*'Usages industrie'!$P14*(1+'Usages industrie'!$Q14)^(O$769-$D$769)/1000</f>
        <v>0</v>
      </c>
      <c r="P836" s="223">
        <f>P785*'Usages industrie'!$P14*(1+'Usages industrie'!$Q14)^(P$769-$D$769)/1000</f>
        <v>0</v>
      </c>
      <c r="Q836" s="223">
        <f>Q785*'Usages industrie'!$P14*(1+'Usages industrie'!$Q14)^(Q$769-$D$769)/1000</f>
        <v>0</v>
      </c>
      <c r="R836" s="223">
        <f>R785*'Usages industrie'!$P14*(1+'Usages industrie'!$Q14)^(R$769-$D$769)/1000</f>
        <v>0</v>
      </c>
    </row>
    <row r="837" spans="1:18" hidden="1" outlineLevel="2" x14ac:dyDescent="0.25">
      <c r="A837" s="222" t="str">
        <f>'Usages industrie'!A15</f>
        <v>Usage industriel n°12</v>
      </c>
      <c r="B837" s="222" t="s">
        <v>645</v>
      </c>
      <c r="C837" s="222"/>
      <c r="D837" s="223">
        <f>D786*'Usages industrie'!$P15*(1+'Usages industrie'!$Q15)^(D$769-$D$769)/1000</f>
        <v>0</v>
      </c>
      <c r="E837" s="223">
        <f>E786*'Usages industrie'!$P15*(1+'Usages industrie'!$Q15)^(E$769-$D$769)/1000</f>
        <v>0</v>
      </c>
      <c r="F837" s="223">
        <f>F786*'Usages industrie'!$P15*(1+'Usages industrie'!$Q15)^(F$769-$D$769)/1000</f>
        <v>0</v>
      </c>
      <c r="G837" s="223">
        <f>G786*'Usages industrie'!$P15*(1+'Usages industrie'!$Q15)^(G$769-$D$769)/1000</f>
        <v>0</v>
      </c>
      <c r="H837" s="223">
        <f>H786*'Usages industrie'!$P15*(1+'Usages industrie'!$Q15)^(H$769-$D$769)/1000</f>
        <v>0</v>
      </c>
      <c r="I837" s="223">
        <f>I786*'Usages industrie'!$P15*(1+'Usages industrie'!$Q15)^(I$769-$D$769)/1000</f>
        <v>0</v>
      </c>
      <c r="J837" s="223">
        <f>J786*'Usages industrie'!$P15*(1+'Usages industrie'!$Q15)^(J$769-$D$769)/1000</f>
        <v>0</v>
      </c>
      <c r="K837" s="223">
        <f>K786*'Usages industrie'!$P15*(1+'Usages industrie'!$Q15)^(K$769-$D$769)/1000</f>
        <v>0</v>
      </c>
      <c r="L837" s="223">
        <f>L786*'Usages industrie'!$P15*(1+'Usages industrie'!$Q15)^(L$769-$D$769)/1000</f>
        <v>0</v>
      </c>
      <c r="M837" s="223">
        <f>M786*'Usages industrie'!$P15*(1+'Usages industrie'!$Q15)^(M$769-$D$769)/1000</f>
        <v>0</v>
      </c>
      <c r="N837" s="223">
        <f>N786*'Usages industrie'!$P15*(1+'Usages industrie'!$Q15)^(N$769-$D$769)/1000</f>
        <v>0</v>
      </c>
      <c r="O837" s="223">
        <f>O786*'Usages industrie'!$P15*(1+'Usages industrie'!$Q15)^(O$769-$D$769)/1000</f>
        <v>0</v>
      </c>
      <c r="P837" s="223">
        <f>P786*'Usages industrie'!$P15*(1+'Usages industrie'!$Q15)^(P$769-$D$769)/1000</f>
        <v>0</v>
      </c>
      <c r="Q837" s="223">
        <f>Q786*'Usages industrie'!$P15*(1+'Usages industrie'!$Q15)^(Q$769-$D$769)/1000</f>
        <v>0</v>
      </c>
      <c r="R837" s="223">
        <f>R786*'Usages industrie'!$P15*(1+'Usages industrie'!$Q15)^(R$769-$D$769)/1000</f>
        <v>0</v>
      </c>
    </row>
    <row r="838" spans="1:18" hidden="1" outlineLevel="2" x14ac:dyDescent="0.25">
      <c r="A838" s="222" t="str">
        <f>'Usages industrie'!A16</f>
        <v>Usage industriel n°13</v>
      </c>
      <c r="B838" s="222" t="s">
        <v>645</v>
      </c>
      <c r="C838" s="222"/>
      <c r="D838" s="223">
        <f>D787*'Usages industrie'!$P16*(1+'Usages industrie'!$Q16)^(D$769-$D$769)/1000</f>
        <v>0</v>
      </c>
      <c r="E838" s="223">
        <f>E787*'Usages industrie'!$P16*(1+'Usages industrie'!$Q16)^(E$769-$D$769)/1000</f>
        <v>0</v>
      </c>
      <c r="F838" s="223">
        <f>F787*'Usages industrie'!$P16*(1+'Usages industrie'!$Q16)^(F$769-$D$769)/1000</f>
        <v>0</v>
      </c>
      <c r="G838" s="223">
        <f>G787*'Usages industrie'!$P16*(1+'Usages industrie'!$Q16)^(G$769-$D$769)/1000</f>
        <v>0</v>
      </c>
      <c r="H838" s="223">
        <f>H787*'Usages industrie'!$P16*(1+'Usages industrie'!$Q16)^(H$769-$D$769)/1000</f>
        <v>0</v>
      </c>
      <c r="I838" s="223">
        <f>I787*'Usages industrie'!$P16*(1+'Usages industrie'!$Q16)^(I$769-$D$769)/1000</f>
        <v>0</v>
      </c>
      <c r="J838" s="223">
        <f>J787*'Usages industrie'!$P16*(1+'Usages industrie'!$Q16)^(J$769-$D$769)/1000</f>
        <v>0</v>
      </c>
      <c r="K838" s="223">
        <f>K787*'Usages industrie'!$P16*(1+'Usages industrie'!$Q16)^(K$769-$D$769)/1000</f>
        <v>0</v>
      </c>
      <c r="L838" s="223">
        <f>L787*'Usages industrie'!$P16*(1+'Usages industrie'!$Q16)^(L$769-$D$769)/1000</f>
        <v>0</v>
      </c>
      <c r="M838" s="223">
        <f>M787*'Usages industrie'!$P16*(1+'Usages industrie'!$Q16)^(M$769-$D$769)/1000</f>
        <v>0</v>
      </c>
      <c r="N838" s="223">
        <f>N787*'Usages industrie'!$P16*(1+'Usages industrie'!$Q16)^(N$769-$D$769)/1000</f>
        <v>0</v>
      </c>
      <c r="O838" s="223">
        <f>O787*'Usages industrie'!$P16*(1+'Usages industrie'!$Q16)^(O$769-$D$769)/1000</f>
        <v>0</v>
      </c>
      <c r="P838" s="223">
        <f>P787*'Usages industrie'!$P16*(1+'Usages industrie'!$Q16)^(P$769-$D$769)/1000</f>
        <v>0</v>
      </c>
      <c r="Q838" s="223">
        <f>Q787*'Usages industrie'!$P16*(1+'Usages industrie'!$Q16)^(Q$769-$D$769)/1000</f>
        <v>0</v>
      </c>
      <c r="R838" s="223">
        <f>R787*'Usages industrie'!$P16*(1+'Usages industrie'!$Q16)^(R$769-$D$769)/1000</f>
        <v>0</v>
      </c>
    </row>
    <row r="839" spans="1:18" hidden="1" outlineLevel="2" x14ac:dyDescent="0.25">
      <c r="A839" s="222" t="str">
        <f>'Usages industrie'!A17</f>
        <v>Usage industriel n°14</v>
      </c>
      <c r="B839" s="222" t="s">
        <v>645</v>
      </c>
      <c r="C839" s="222"/>
      <c r="D839" s="223">
        <f>D788*'Usages industrie'!$P17*(1+'Usages industrie'!$Q17)^(D$769-$D$769)/1000</f>
        <v>0</v>
      </c>
      <c r="E839" s="223">
        <f>E788*'Usages industrie'!$P17*(1+'Usages industrie'!$Q17)^(E$769-$D$769)/1000</f>
        <v>0</v>
      </c>
      <c r="F839" s="223">
        <f>F788*'Usages industrie'!$P17*(1+'Usages industrie'!$Q17)^(F$769-$D$769)/1000</f>
        <v>0</v>
      </c>
      <c r="G839" s="223">
        <f>G788*'Usages industrie'!$P17*(1+'Usages industrie'!$Q17)^(G$769-$D$769)/1000</f>
        <v>0</v>
      </c>
      <c r="H839" s="223">
        <f>H788*'Usages industrie'!$P17*(1+'Usages industrie'!$Q17)^(H$769-$D$769)/1000</f>
        <v>0</v>
      </c>
      <c r="I839" s="223">
        <f>I788*'Usages industrie'!$P17*(1+'Usages industrie'!$Q17)^(I$769-$D$769)/1000</f>
        <v>0</v>
      </c>
      <c r="J839" s="223">
        <f>J788*'Usages industrie'!$P17*(1+'Usages industrie'!$Q17)^(J$769-$D$769)/1000</f>
        <v>0</v>
      </c>
      <c r="K839" s="223">
        <f>K788*'Usages industrie'!$P17*(1+'Usages industrie'!$Q17)^(K$769-$D$769)/1000</f>
        <v>0</v>
      </c>
      <c r="L839" s="223">
        <f>L788*'Usages industrie'!$P17*(1+'Usages industrie'!$Q17)^(L$769-$D$769)/1000</f>
        <v>0</v>
      </c>
      <c r="M839" s="223">
        <f>M788*'Usages industrie'!$P17*(1+'Usages industrie'!$Q17)^(M$769-$D$769)/1000</f>
        <v>0</v>
      </c>
      <c r="N839" s="223">
        <f>N788*'Usages industrie'!$P17*(1+'Usages industrie'!$Q17)^(N$769-$D$769)/1000</f>
        <v>0</v>
      </c>
      <c r="O839" s="223">
        <f>O788*'Usages industrie'!$P17*(1+'Usages industrie'!$Q17)^(O$769-$D$769)/1000</f>
        <v>0</v>
      </c>
      <c r="P839" s="223">
        <f>P788*'Usages industrie'!$P17*(1+'Usages industrie'!$Q17)^(P$769-$D$769)/1000</f>
        <v>0</v>
      </c>
      <c r="Q839" s="223">
        <f>Q788*'Usages industrie'!$P17*(1+'Usages industrie'!$Q17)^(Q$769-$D$769)/1000</f>
        <v>0</v>
      </c>
      <c r="R839" s="223">
        <f>R788*'Usages industrie'!$P17*(1+'Usages industrie'!$Q17)^(R$769-$D$769)/1000</f>
        <v>0</v>
      </c>
    </row>
    <row r="840" spans="1:18" hidden="1" outlineLevel="2" x14ac:dyDescent="0.25">
      <c r="A840" s="222" t="str">
        <f>'Usages industrie'!A18</f>
        <v>Usage industriel n°15</v>
      </c>
      <c r="B840" s="222" t="s">
        <v>645</v>
      </c>
      <c r="C840" s="222"/>
      <c r="D840" s="223">
        <f>D789*'Usages industrie'!$P18*(1+'Usages industrie'!$Q18)^(D$769-$D$769)/1000</f>
        <v>0</v>
      </c>
      <c r="E840" s="223">
        <f>E789*'Usages industrie'!$P18*(1+'Usages industrie'!$Q18)^(E$769-$D$769)/1000</f>
        <v>0</v>
      </c>
      <c r="F840" s="223">
        <f>F789*'Usages industrie'!$P18*(1+'Usages industrie'!$Q18)^(F$769-$D$769)/1000</f>
        <v>0</v>
      </c>
      <c r="G840" s="223">
        <f>G789*'Usages industrie'!$P18*(1+'Usages industrie'!$Q18)^(G$769-$D$769)/1000</f>
        <v>0</v>
      </c>
      <c r="H840" s="223">
        <f>H789*'Usages industrie'!$P18*(1+'Usages industrie'!$Q18)^(H$769-$D$769)/1000</f>
        <v>0</v>
      </c>
      <c r="I840" s="223">
        <f>I789*'Usages industrie'!$P18*(1+'Usages industrie'!$Q18)^(I$769-$D$769)/1000</f>
        <v>0</v>
      </c>
      <c r="J840" s="223">
        <f>J789*'Usages industrie'!$P18*(1+'Usages industrie'!$Q18)^(J$769-$D$769)/1000</f>
        <v>0</v>
      </c>
      <c r="K840" s="223">
        <f>K789*'Usages industrie'!$P18*(1+'Usages industrie'!$Q18)^(K$769-$D$769)/1000</f>
        <v>0</v>
      </c>
      <c r="L840" s="223">
        <f>L789*'Usages industrie'!$P18*(1+'Usages industrie'!$Q18)^(L$769-$D$769)/1000</f>
        <v>0</v>
      </c>
      <c r="M840" s="223">
        <f>M789*'Usages industrie'!$P18*(1+'Usages industrie'!$Q18)^(M$769-$D$769)/1000</f>
        <v>0</v>
      </c>
      <c r="N840" s="223">
        <f>N789*'Usages industrie'!$P18*(1+'Usages industrie'!$Q18)^(N$769-$D$769)/1000</f>
        <v>0</v>
      </c>
      <c r="O840" s="223">
        <f>O789*'Usages industrie'!$P18*(1+'Usages industrie'!$Q18)^(O$769-$D$769)/1000</f>
        <v>0</v>
      </c>
      <c r="P840" s="223">
        <f>P789*'Usages industrie'!$P18*(1+'Usages industrie'!$Q18)^(P$769-$D$769)/1000</f>
        <v>0</v>
      </c>
      <c r="Q840" s="223">
        <f>Q789*'Usages industrie'!$P18*(1+'Usages industrie'!$Q18)^(Q$769-$D$769)/1000</f>
        <v>0</v>
      </c>
      <c r="R840" s="223">
        <f>R789*'Usages industrie'!$P18*(1+'Usages industrie'!$Q18)^(R$769-$D$769)/1000</f>
        <v>0</v>
      </c>
    </row>
    <row r="841" spans="1:18" hidden="1" outlineLevel="2" x14ac:dyDescent="0.25">
      <c r="A841" s="222" t="str">
        <f>'Usages industrie'!A19</f>
        <v>Usage industriel n°16</v>
      </c>
      <c r="B841" s="222" t="s">
        <v>645</v>
      </c>
      <c r="C841" s="222"/>
      <c r="D841" s="223">
        <f>D790*'Usages industrie'!$P19*(1+'Usages industrie'!$Q19)^(D$769-$D$769)/1000</f>
        <v>0</v>
      </c>
      <c r="E841" s="223">
        <f>E790*'Usages industrie'!$P19*(1+'Usages industrie'!$Q19)^(E$769-$D$769)/1000</f>
        <v>0</v>
      </c>
      <c r="F841" s="223">
        <f>F790*'Usages industrie'!$P19*(1+'Usages industrie'!$Q19)^(F$769-$D$769)/1000</f>
        <v>0</v>
      </c>
      <c r="G841" s="223">
        <f>G790*'Usages industrie'!$P19*(1+'Usages industrie'!$Q19)^(G$769-$D$769)/1000</f>
        <v>0</v>
      </c>
      <c r="H841" s="223">
        <f>H790*'Usages industrie'!$P19*(1+'Usages industrie'!$Q19)^(H$769-$D$769)/1000</f>
        <v>0</v>
      </c>
      <c r="I841" s="223">
        <f>I790*'Usages industrie'!$P19*(1+'Usages industrie'!$Q19)^(I$769-$D$769)/1000</f>
        <v>0</v>
      </c>
      <c r="J841" s="223">
        <f>J790*'Usages industrie'!$P19*(1+'Usages industrie'!$Q19)^(J$769-$D$769)/1000</f>
        <v>0</v>
      </c>
      <c r="K841" s="223">
        <f>K790*'Usages industrie'!$P19*(1+'Usages industrie'!$Q19)^(K$769-$D$769)/1000</f>
        <v>0</v>
      </c>
      <c r="L841" s="223">
        <f>L790*'Usages industrie'!$P19*(1+'Usages industrie'!$Q19)^(L$769-$D$769)/1000</f>
        <v>0</v>
      </c>
      <c r="M841" s="223">
        <f>M790*'Usages industrie'!$P19*(1+'Usages industrie'!$Q19)^(M$769-$D$769)/1000</f>
        <v>0</v>
      </c>
      <c r="N841" s="223">
        <f>N790*'Usages industrie'!$P19*(1+'Usages industrie'!$Q19)^(N$769-$D$769)/1000</f>
        <v>0</v>
      </c>
      <c r="O841" s="223">
        <f>O790*'Usages industrie'!$P19*(1+'Usages industrie'!$Q19)^(O$769-$D$769)/1000</f>
        <v>0</v>
      </c>
      <c r="P841" s="223">
        <f>P790*'Usages industrie'!$P19*(1+'Usages industrie'!$Q19)^(P$769-$D$769)/1000</f>
        <v>0</v>
      </c>
      <c r="Q841" s="223">
        <f>Q790*'Usages industrie'!$P19*(1+'Usages industrie'!$Q19)^(Q$769-$D$769)/1000</f>
        <v>0</v>
      </c>
      <c r="R841" s="223">
        <f>R790*'Usages industrie'!$P19*(1+'Usages industrie'!$Q19)^(R$769-$D$769)/1000</f>
        <v>0</v>
      </c>
    </row>
    <row r="842" spans="1:18" hidden="1" outlineLevel="2" x14ac:dyDescent="0.25">
      <c r="A842" s="222" t="str">
        <f>'Usages industrie'!A20</f>
        <v>Usage industriel n°17</v>
      </c>
      <c r="B842" s="222" t="s">
        <v>645</v>
      </c>
      <c r="C842" s="222"/>
      <c r="D842" s="223">
        <f>D791*'Usages industrie'!$P20*(1+'Usages industrie'!$Q20)^(D$769-$D$769)/1000</f>
        <v>0</v>
      </c>
      <c r="E842" s="223">
        <f>E791*'Usages industrie'!$P20*(1+'Usages industrie'!$Q20)^(E$769-$D$769)/1000</f>
        <v>0</v>
      </c>
      <c r="F842" s="223">
        <f>F791*'Usages industrie'!$P20*(1+'Usages industrie'!$Q20)^(F$769-$D$769)/1000</f>
        <v>0</v>
      </c>
      <c r="G842" s="223">
        <f>G791*'Usages industrie'!$P20*(1+'Usages industrie'!$Q20)^(G$769-$D$769)/1000</f>
        <v>0</v>
      </c>
      <c r="H842" s="223">
        <f>H791*'Usages industrie'!$P20*(1+'Usages industrie'!$Q20)^(H$769-$D$769)/1000</f>
        <v>0</v>
      </c>
      <c r="I842" s="223">
        <f>I791*'Usages industrie'!$P20*(1+'Usages industrie'!$Q20)^(I$769-$D$769)/1000</f>
        <v>0</v>
      </c>
      <c r="J842" s="223">
        <f>J791*'Usages industrie'!$P20*(1+'Usages industrie'!$Q20)^(J$769-$D$769)/1000</f>
        <v>0</v>
      </c>
      <c r="K842" s="223">
        <f>K791*'Usages industrie'!$P20*(1+'Usages industrie'!$Q20)^(K$769-$D$769)/1000</f>
        <v>0</v>
      </c>
      <c r="L842" s="223">
        <f>L791*'Usages industrie'!$P20*(1+'Usages industrie'!$Q20)^(L$769-$D$769)/1000</f>
        <v>0</v>
      </c>
      <c r="M842" s="223">
        <f>M791*'Usages industrie'!$P20*(1+'Usages industrie'!$Q20)^(M$769-$D$769)/1000</f>
        <v>0</v>
      </c>
      <c r="N842" s="223">
        <f>N791*'Usages industrie'!$P20*(1+'Usages industrie'!$Q20)^(N$769-$D$769)/1000</f>
        <v>0</v>
      </c>
      <c r="O842" s="223">
        <f>O791*'Usages industrie'!$P20*(1+'Usages industrie'!$Q20)^(O$769-$D$769)/1000</f>
        <v>0</v>
      </c>
      <c r="P842" s="223">
        <f>P791*'Usages industrie'!$P20*(1+'Usages industrie'!$Q20)^(P$769-$D$769)/1000</f>
        <v>0</v>
      </c>
      <c r="Q842" s="223">
        <f>Q791*'Usages industrie'!$P20*(1+'Usages industrie'!$Q20)^(Q$769-$D$769)/1000</f>
        <v>0</v>
      </c>
      <c r="R842" s="223">
        <f>R791*'Usages industrie'!$P20*(1+'Usages industrie'!$Q20)^(R$769-$D$769)/1000</f>
        <v>0</v>
      </c>
    </row>
    <row r="843" spans="1:18" hidden="1" outlineLevel="2" x14ac:dyDescent="0.25">
      <c r="A843" s="222" t="str">
        <f>'Usages industrie'!A21</f>
        <v>Usage industriel n°18</v>
      </c>
      <c r="B843" s="222" t="s">
        <v>645</v>
      </c>
      <c r="C843" s="222"/>
      <c r="D843" s="223">
        <f>D792*'Usages industrie'!$P21*(1+'Usages industrie'!$Q21)^(D$769-$D$769)/1000</f>
        <v>0</v>
      </c>
      <c r="E843" s="223">
        <f>E792*'Usages industrie'!$P21*(1+'Usages industrie'!$Q21)^(E$769-$D$769)/1000</f>
        <v>0</v>
      </c>
      <c r="F843" s="223">
        <f>F792*'Usages industrie'!$P21*(1+'Usages industrie'!$Q21)^(F$769-$D$769)/1000</f>
        <v>0</v>
      </c>
      <c r="G843" s="223">
        <f>G792*'Usages industrie'!$P21*(1+'Usages industrie'!$Q21)^(G$769-$D$769)/1000</f>
        <v>0</v>
      </c>
      <c r="H843" s="223">
        <f>H792*'Usages industrie'!$P21*(1+'Usages industrie'!$Q21)^(H$769-$D$769)/1000</f>
        <v>0</v>
      </c>
      <c r="I843" s="223">
        <f>I792*'Usages industrie'!$P21*(1+'Usages industrie'!$Q21)^(I$769-$D$769)/1000</f>
        <v>0</v>
      </c>
      <c r="J843" s="223">
        <f>J792*'Usages industrie'!$P21*(1+'Usages industrie'!$Q21)^(J$769-$D$769)/1000</f>
        <v>0</v>
      </c>
      <c r="K843" s="223">
        <f>K792*'Usages industrie'!$P21*(1+'Usages industrie'!$Q21)^(K$769-$D$769)/1000</f>
        <v>0</v>
      </c>
      <c r="L843" s="223">
        <f>L792*'Usages industrie'!$P21*(1+'Usages industrie'!$Q21)^(L$769-$D$769)/1000</f>
        <v>0</v>
      </c>
      <c r="M843" s="223">
        <f>M792*'Usages industrie'!$P21*(1+'Usages industrie'!$Q21)^(M$769-$D$769)/1000</f>
        <v>0</v>
      </c>
      <c r="N843" s="223">
        <f>N792*'Usages industrie'!$P21*(1+'Usages industrie'!$Q21)^(N$769-$D$769)/1000</f>
        <v>0</v>
      </c>
      <c r="O843" s="223">
        <f>O792*'Usages industrie'!$P21*(1+'Usages industrie'!$Q21)^(O$769-$D$769)/1000</f>
        <v>0</v>
      </c>
      <c r="P843" s="223">
        <f>P792*'Usages industrie'!$P21*(1+'Usages industrie'!$Q21)^(P$769-$D$769)/1000</f>
        <v>0</v>
      </c>
      <c r="Q843" s="223">
        <f>Q792*'Usages industrie'!$P21*(1+'Usages industrie'!$Q21)^(Q$769-$D$769)/1000</f>
        <v>0</v>
      </c>
      <c r="R843" s="223">
        <f>R792*'Usages industrie'!$P21*(1+'Usages industrie'!$Q21)^(R$769-$D$769)/1000</f>
        <v>0</v>
      </c>
    </row>
    <row r="844" spans="1:18" hidden="1" outlineLevel="2" x14ac:dyDescent="0.25">
      <c r="A844" s="222" t="str">
        <f>'Usages industrie'!A22</f>
        <v>Usage industriel n°19</v>
      </c>
      <c r="B844" s="222" t="s">
        <v>645</v>
      </c>
      <c r="C844" s="222"/>
      <c r="D844" s="223">
        <f>D793*'Usages industrie'!$P22*(1+'Usages industrie'!$Q22)^(D$769-$D$769)/1000</f>
        <v>0</v>
      </c>
      <c r="E844" s="223">
        <f>E793*'Usages industrie'!$P22*(1+'Usages industrie'!$Q22)^(E$769-$D$769)/1000</f>
        <v>0</v>
      </c>
      <c r="F844" s="223">
        <f>F793*'Usages industrie'!$P22*(1+'Usages industrie'!$Q22)^(F$769-$D$769)/1000</f>
        <v>0</v>
      </c>
      <c r="G844" s="223">
        <f>G793*'Usages industrie'!$P22*(1+'Usages industrie'!$Q22)^(G$769-$D$769)/1000</f>
        <v>0</v>
      </c>
      <c r="H844" s="223">
        <f>H793*'Usages industrie'!$P22*(1+'Usages industrie'!$Q22)^(H$769-$D$769)/1000</f>
        <v>0</v>
      </c>
      <c r="I844" s="223">
        <f>I793*'Usages industrie'!$P22*(1+'Usages industrie'!$Q22)^(I$769-$D$769)/1000</f>
        <v>0</v>
      </c>
      <c r="J844" s="223">
        <f>J793*'Usages industrie'!$P22*(1+'Usages industrie'!$Q22)^(J$769-$D$769)/1000</f>
        <v>0</v>
      </c>
      <c r="K844" s="223">
        <f>K793*'Usages industrie'!$P22*(1+'Usages industrie'!$Q22)^(K$769-$D$769)/1000</f>
        <v>0</v>
      </c>
      <c r="L844" s="223">
        <f>L793*'Usages industrie'!$P22*(1+'Usages industrie'!$Q22)^(L$769-$D$769)/1000</f>
        <v>0</v>
      </c>
      <c r="M844" s="223">
        <f>M793*'Usages industrie'!$P22*(1+'Usages industrie'!$Q22)^(M$769-$D$769)/1000</f>
        <v>0</v>
      </c>
      <c r="N844" s="223">
        <f>N793*'Usages industrie'!$P22*(1+'Usages industrie'!$Q22)^(N$769-$D$769)/1000</f>
        <v>0</v>
      </c>
      <c r="O844" s="223">
        <f>O793*'Usages industrie'!$P22*(1+'Usages industrie'!$Q22)^(O$769-$D$769)/1000</f>
        <v>0</v>
      </c>
      <c r="P844" s="223">
        <f>P793*'Usages industrie'!$P22*(1+'Usages industrie'!$Q22)^(P$769-$D$769)/1000</f>
        <v>0</v>
      </c>
      <c r="Q844" s="223">
        <f>Q793*'Usages industrie'!$P22*(1+'Usages industrie'!$Q22)^(Q$769-$D$769)/1000</f>
        <v>0</v>
      </c>
      <c r="R844" s="223">
        <f>R793*'Usages industrie'!$P22*(1+'Usages industrie'!$Q22)^(R$769-$D$769)/1000</f>
        <v>0</v>
      </c>
    </row>
    <row r="845" spans="1:18" hidden="1" outlineLevel="2" x14ac:dyDescent="0.25">
      <c r="A845" s="222" t="str">
        <f>'Usages industrie'!A23</f>
        <v>Usage industriel n°20</v>
      </c>
      <c r="B845" s="222" t="s">
        <v>645</v>
      </c>
      <c r="C845" s="222"/>
      <c r="D845" s="223">
        <f>D794*'Usages industrie'!$P23*(1+'Usages industrie'!$Q23)^(D$769-$D$769)/1000</f>
        <v>0</v>
      </c>
      <c r="E845" s="223">
        <f>E794*'Usages industrie'!$P23*(1+'Usages industrie'!$Q23)^(E$769-$D$769)/1000</f>
        <v>0</v>
      </c>
      <c r="F845" s="223">
        <f>F794*'Usages industrie'!$P23*(1+'Usages industrie'!$Q23)^(F$769-$D$769)/1000</f>
        <v>0</v>
      </c>
      <c r="G845" s="223">
        <f>G794*'Usages industrie'!$P23*(1+'Usages industrie'!$Q23)^(G$769-$D$769)/1000</f>
        <v>0</v>
      </c>
      <c r="H845" s="223">
        <f>H794*'Usages industrie'!$P23*(1+'Usages industrie'!$Q23)^(H$769-$D$769)/1000</f>
        <v>0</v>
      </c>
      <c r="I845" s="223">
        <f>I794*'Usages industrie'!$P23*(1+'Usages industrie'!$Q23)^(I$769-$D$769)/1000</f>
        <v>0</v>
      </c>
      <c r="J845" s="223">
        <f>J794*'Usages industrie'!$P23*(1+'Usages industrie'!$Q23)^(J$769-$D$769)/1000</f>
        <v>0</v>
      </c>
      <c r="K845" s="223">
        <f>K794*'Usages industrie'!$P23*(1+'Usages industrie'!$Q23)^(K$769-$D$769)/1000</f>
        <v>0</v>
      </c>
      <c r="L845" s="223">
        <f>L794*'Usages industrie'!$P23*(1+'Usages industrie'!$Q23)^(L$769-$D$769)/1000</f>
        <v>0</v>
      </c>
      <c r="M845" s="223">
        <f>M794*'Usages industrie'!$P23*(1+'Usages industrie'!$Q23)^(M$769-$D$769)/1000</f>
        <v>0</v>
      </c>
      <c r="N845" s="223">
        <f>N794*'Usages industrie'!$P23*(1+'Usages industrie'!$Q23)^(N$769-$D$769)/1000</f>
        <v>0</v>
      </c>
      <c r="O845" s="223">
        <f>O794*'Usages industrie'!$P23*(1+'Usages industrie'!$Q23)^(O$769-$D$769)/1000</f>
        <v>0</v>
      </c>
      <c r="P845" s="223">
        <f>P794*'Usages industrie'!$P23*(1+'Usages industrie'!$Q23)^(P$769-$D$769)/1000</f>
        <v>0</v>
      </c>
      <c r="Q845" s="223">
        <f>Q794*'Usages industrie'!$P23*(1+'Usages industrie'!$Q23)^(Q$769-$D$769)/1000</f>
        <v>0</v>
      </c>
      <c r="R845" s="223">
        <f>R794*'Usages industrie'!$P23*(1+'Usages industrie'!$Q23)^(R$769-$D$769)/1000</f>
        <v>0</v>
      </c>
    </row>
    <row r="846" spans="1:18" hidden="1" outlineLevel="2" x14ac:dyDescent="0.25">
      <c r="A846" s="222" t="str">
        <f>'Usages industrie'!A24</f>
        <v>Usage industriel n°21</v>
      </c>
      <c r="B846" s="222" t="s">
        <v>645</v>
      </c>
      <c r="C846" s="222"/>
      <c r="D846" s="223">
        <f>D795*'Usages industrie'!$P24*(1+'Usages industrie'!$Q24)^(D$769-$D$769)/1000</f>
        <v>0</v>
      </c>
      <c r="E846" s="223">
        <f>E795*'Usages industrie'!$P24*(1+'Usages industrie'!$Q24)^(E$769-$D$769)/1000</f>
        <v>0</v>
      </c>
      <c r="F846" s="223">
        <f>F795*'Usages industrie'!$P24*(1+'Usages industrie'!$Q24)^(F$769-$D$769)/1000</f>
        <v>0</v>
      </c>
      <c r="G846" s="223">
        <f>G795*'Usages industrie'!$P24*(1+'Usages industrie'!$Q24)^(G$769-$D$769)/1000</f>
        <v>0</v>
      </c>
      <c r="H846" s="223">
        <f>H795*'Usages industrie'!$P24*(1+'Usages industrie'!$Q24)^(H$769-$D$769)/1000</f>
        <v>0</v>
      </c>
      <c r="I846" s="223">
        <f>I795*'Usages industrie'!$P24*(1+'Usages industrie'!$Q24)^(I$769-$D$769)/1000</f>
        <v>0</v>
      </c>
      <c r="J846" s="223">
        <f>J795*'Usages industrie'!$P24*(1+'Usages industrie'!$Q24)^(J$769-$D$769)/1000</f>
        <v>0</v>
      </c>
      <c r="K846" s="223">
        <f>K795*'Usages industrie'!$P24*(1+'Usages industrie'!$Q24)^(K$769-$D$769)/1000</f>
        <v>0</v>
      </c>
      <c r="L846" s="223">
        <f>L795*'Usages industrie'!$P24*(1+'Usages industrie'!$Q24)^(L$769-$D$769)/1000</f>
        <v>0</v>
      </c>
      <c r="M846" s="223">
        <f>M795*'Usages industrie'!$P24*(1+'Usages industrie'!$Q24)^(M$769-$D$769)/1000</f>
        <v>0</v>
      </c>
      <c r="N846" s="223">
        <f>N795*'Usages industrie'!$P24*(1+'Usages industrie'!$Q24)^(N$769-$D$769)/1000</f>
        <v>0</v>
      </c>
      <c r="O846" s="223">
        <f>O795*'Usages industrie'!$P24*(1+'Usages industrie'!$Q24)^(O$769-$D$769)/1000</f>
        <v>0</v>
      </c>
      <c r="P846" s="223">
        <f>P795*'Usages industrie'!$P24*(1+'Usages industrie'!$Q24)^(P$769-$D$769)/1000</f>
        <v>0</v>
      </c>
      <c r="Q846" s="223">
        <f>Q795*'Usages industrie'!$P24*(1+'Usages industrie'!$Q24)^(Q$769-$D$769)/1000</f>
        <v>0</v>
      </c>
      <c r="R846" s="223">
        <f>R795*'Usages industrie'!$P24*(1+'Usages industrie'!$Q24)^(R$769-$D$769)/1000</f>
        <v>0</v>
      </c>
    </row>
    <row r="847" spans="1:18" hidden="1" outlineLevel="2" x14ac:dyDescent="0.25">
      <c r="A847" s="222" t="str">
        <f>'Usages industrie'!A25</f>
        <v>Usage industriel n°22</v>
      </c>
      <c r="B847" s="222" t="s">
        <v>645</v>
      </c>
      <c r="C847" s="222"/>
      <c r="D847" s="223">
        <f>D796*'Usages industrie'!$P25*(1+'Usages industrie'!$Q25)^(D$769-$D$769)/1000</f>
        <v>0</v>
      </c>
      <c r="E847" s="223">
        <f>E796*'Usages industrie'!$P25*(1+'Usages industrie'!$Q25)^(E$769-$D$769)/1000</f>
        <v>0</v>
      </c>
      <c r="F847" s="223">
        <f>F796*'Usages industrie'!$P25*(1+'Usages industrie'!$Q25)^(F$769-$D$769)/1000</f>
        <v>0</v>
      </c>
      <c r="G847" s="223">
        <f>G796*'Usages industrie'!$P25*(1+'Usages industrie'!$Q25)^(G$769-$D$769)/1000</f>
        <v>0</v>
      </c>
      <c r="H847" s="223">
        <f>H796*'Usages industrie'!$P25*(1+'Usages industrie'!$Q25)^(H$769-$D$769)/1000</f>
        <v>0</v>
      </c>
      <c r="I847" s="223">
        <f>I796*'Usages industrie'!$P25*(1+'Usages industrie'!$Q25)^(I$769-$D$769)/1000</f>
        <v>0</v>
      </c>
      <c r="J847" s="223">
        <f>J796*'Usages industrie'!$P25*(1+'Usages industrie'!$Q25)^(J$769-$D$769)/1000</f>
        <v>0</v>
      </c>
      <c r="K847" s="223">
        <f>K796*'Usages industrie'!$P25*(1+'Usages industrie'!$Q25)^(K$769-$D$769)/1000</f>
        <v>0</v>
      </c>
      <c r="L847" s="223">
        <f>L796*'Usages industrie'!$P25*(1+'Usages industrie'!$Q25)^(L$769-$D$769)/1000</f>
        <v>0</v>
      </c>
      <c r="M847" s="223">
        <f>M796*'Usages industrie'!$P25*(1+'Usages industrie'!$Q25)^(M$769-$D$769)/1000</f>
        <v>0</v>
      </c>
      <c r="N847" s="223">
        <f>N796*'Usages industrie'!$P25*(1+'Usages industrie'!$Q25)^(N$769-$D$769)/1000</f>
        <v>0</v>
      </c>
      <c r="O847" s="223">
        <f>O796*'Usages industrie'!$P25*(1+'Usages industrie'!$Q25)^(O$769-$D$769)/1000</f>
        <v>0</v>
      </c>
      <c r="P847" s="223">
        <f>P796*'Usages industrie'!$P25*(1+'Usages industrie'!$Q25)^(P$769-$D$769)/1000</f>
        <v>0</v>
      </c>
      <c r="Q847" s="223">
        <f>Q796*'Usages industrie'!$P25*(1+'Usages industrie'!$Q25)^(Q$769-$D$769)/1000</f>
        <v>0</v>
      </c>
      <c r="R847" s="223">
        <f>R796*'Usages industrie'!$P25*(1+'Usages industrie'!$Q25)^(R$769-$D$769)/1000</f>
        <v>0</v>
      </c>
    </row>
    <row r="848" spans="1:18" hidden="1" outlineLevel="2" x14ac:dyDescent="0.25">
      <c r="A848" s="222" t="str">
        <f>'Usages industrie'!A26</f>
        <v>Usage industriel n°23</v>
      </c>
      <c r="B848" s="222" t="s">
        <v>645</v>
      </c>
      <c r="C848" s="222"/>
      <c r="D848" s="223">
        <f>D797*'Usages industrie'!$P26*(1+'Usages industrie'!$Q26)^(D$769-$D$769)/1000</f>
        <v>0</v>
      </c>
      <c r="E848" s="223">
        <f>E797*'Usages industrie'!$P26*(1+'Usages industrie'!$Q26)^(E$769-$D$769)/1000</f>
        <v>0</v>
      </c>
      <c r="F848" s="223">
        <f>F797*'Usages industrie'!$P26*(1+'Usages industrie'!$Q26)^(F$769-$D$769)/1000</f>
        <v>0</v>
      </c>
      <c r="G848" s="223">
        <f>G797*'Usages industrie'!$P26*(1+'Usages industrie'!$Q26)^(G$769-$D$769)/1000</f>
        <v>0</v>
      </c>
      <c r="H848" s="223">
        <f>H797*'Usages industrie'!$P26*(1+'Usages industrie'!$Q26)^(H$769-$D$769)/1000</f>
        <v>0</v>
      </c>
      <c r="I848" s="223">
        <f>I797*'Usages industrie'!$P26*(1+'Usages industrie'!$Q26)^(I$769-$D$769)/1000</f>
        <v>0</v>
      </c>
      <c r="J848" s="223">
        <f>J797*'Usages industrie'!$P26*(1+'Usages industrie'!$Q26)^(J$769-$D$769)/1000</f>
        <v>0</v>
      </c>
      <c r="K848" s="223">
        <f>K797*'Usages industrie'!$P26*(1+'Usages industrie'!$Q26)^(K$769-$D$769)/1000</f>
        <v>0</v>
      </c>
      <c r="L848" s="223">
        <f>L797*'Usages industrie'!$P26*(1+'Usages industrie'!$Q26)^(L$769-$D$769)/1000</f>
        <v>0</v>
      </c>
      <c r="M848" s="223">
        <f>M797*'Usages industrie'!$P26*(1+'Usages industrie'!$Q26)^(M$769-$D$769)/1000</f>
        <v>0</v>
      </c>
      <c r="N848" s="223">
        <f>N797*'Usages industrie'!$P26*(1+'Usages industrie'!$Q26)^(N$769-$D$769)/1000</f>
        <v>0</v>
      </c>
      <c r="O848" s="223">
        <f>O797*'Usages industrie'!$P26*(1+'Usages industrie'!$Q26)^(O$769-$D$769)/1000</f>
        <v>0</v>
      </c>
      <c r="P848" s="223">
        <f>P797*'Usages industrie'!$P26*(1+'Usages industrie'!$Q26)^(P$769-$D$769)/1000</f>
        <v>0</v>
      </c>
      <c r="Q848" s="223">
        <f>Q797*'Usages industrie'!$P26*(1+'Usages industrie'!$Q26)^(Q$769-$D$769)/1000</f>
        <v>0</v>
      </c>
      <c r="R848" s="223">
        <f>R797*'Usages industrie'!$P26*(1+'Usages industrie'!$Q26)^(R$769-$D$769)/1000</f>
        <v>0</v>
      </c>
    </row>
    <row r="849" spans="1:18" hidden="1" outlineLevel="2" x14ac:dyDescent="0.25">
      <c r="A849" s="222" t="str">
        <f>'Usages industrie'!A27</f>
        <v>Usage industriel n°24</v>
      </c>
      <c r="B849" s="222" t="s">
        <v>645</v>
      </c>
      <c r="C849" s="222"/>
      <c r="D849" s="223">
        <f>D798*'Usages industrie'!$P27*(1+'Usages industrie'!$Q27)^(D$769-$D$769)/1000</f>
        <v>0</v>
      </c>
      <c r="E849" s="223">
        <f>E798*'Usages industrie'!$P27*(1+'Usages industrie'!$Q27)^(E$769-$D$769)/1000</f>
        <v>0</v>
      </c>
      <c r="F849" s="223">
        <f>F798*'Usages industrie'!$P27*(1+'Usages industrie'!$Q27)^(F$769-$D$769)/1000</f>
        <v>0</v>
      </c>
      <c r="G849" s="223">
        <f>G798*'Usages industrie'!$P27*(1+'Usages industrie'!$Q27)^(G$769-$D$769)/1000</f>
        <v>0</v>
      </c>
      <c r="H849" s="223">
        <f>H798*'Usages industrie'!$P27*(1+'Usages industrie'!$Q27)^(H$769-$D$769)/1000</f>
        <v>0</v>
      </c>
      <c r="I849" s="223">
        <f>I798*'Usages industrie'!$P27*(1+'Usages industrie'!$Q27)^(I$769-$D$769)/1000</f>
        <v>0</v>
      </c>
      <c r="J849" s="223">
        <f>J798*'Usages industrie'!$P27*(1+'Usages industrie'!$Q27)^(J$769-$D$769)/1000</f>
        <v>0</v>
      </c>
      <c r="K849" s="223">
        <f>K798*'Usages industrie'!$P27*(1+'Usages industrie'!$Q27)^(K$769-$D$769)/1000</f>
        <v>0</v>
      </c>
      <c r="L849" s="223">
        <f>L798*'Usages industrie'!$P27*(1+'Usages industrie'!$Q27)^(L$769-$D$769)/1000</f>
        <v>0</v>
      </c>
      <c r="M849" s="223">
        <f>M798*'Usages industrie'!$P27*(1+'Usages industrie'!$Q27)^(M$769-$D$769)/1000</f>
        <v>0</v>
      </c>
      <c r="N849" s="223">
        <f>N798*'Usages industrie'!$P27*(1+'Usages industrie'!$Q27)^(N$769-$D$769)/1000</f>
        <v>0</v>
      </c>
      <c r="O849" s="223">
        <f>O798*'Usages industrie'!$P27*(1+'Usages industrie'!$Q27)^(O$769-$D$769)/1000</f>
        <v>0</v>
      </c>
      <c r="P849" s="223">
        <f>P798*'Usages industrie'!$P27*(1+'Usages industrie'!$Q27)^(P$769-$D$769)/1000</f>
        <v>0</v>
      </c>
      <c r="Q849" s="223">
        <f>Q798*'Usages industrie'!$P27*(1+'Usages industrie'!$Q27)^(Q$769-$D$769)/1000</f>
        <v>0</v>
      </c>
      <c r="R849" s="223">
        <f>R798*'Usages industrie'!$P27*(1+'Usages industrie'!$Q27)^(R$769-$D$769)/1000</f>
        <v>0</v>
      </c>
    </row>
    <row r="850" spans="1:18" hidden="1" outlineLevel="2" x14ac:dyDescent="0.25">
      <c r="A850" s="222" t="str">
        <f>'Usages industrie'!A28</f>
        <v>Usage industriel n°25</v>
      </c>
      <c r="B850" s="222" t="s">
        <v>645</v>
      </c>
      <c r="C850" s="222"/>
      <c r="D850" s="223">
        <f>D799*'Usages industrie'!$P28*(1+'Usages industrie'!$Q28)^(D$769-$D$769)/1000</f>
        <v>0</v>
      </c>
      <c r="E850" s="223">
        <f>E799*'Usages industrie'!$P28*(1+'Usages industrie'!$Q28)^(E$769-$D$769)/1000</f>
        <v>0</v>
      </c>
      <c r="F850" s="223">
        <f>F799*'Usages industrie'!$P28*(1+'Usages industrie'!$Q28)^(F$769-$D$769)/1000</f>
        <v>0</v>
      </c>
      <c r="G850" s="223">
        <f>G799*'Usages industrie'!$P28*(1+'Usages industrie'!$Q28)^(G$769-$D$769)/1000</f>
        <v>0</v>
      </c>
      <c r="H850" s="223">
        <f>H799*'Usages industrie'!$P28*(1+'Usages industrie'!$Q28)^(H$769-$D$769)/1000</f>
        <v>0</v>
      </c>
      <c r="I850" s="223">
        <f>I799*'Usages industrie'!$P28*(1+'Usages industrie'!$Q28)^(I$769-$D$769)/1000</f>
        <v>0</v>
      </c>
      <c r="J850" s="223">
        <f>J799*'Usages industrie'!$P28*(1+'Usages industrie'!$Q28)^(J$769-$D$769)/1000</f>
        <v>0</v>
      </c>
      <c r="K850" s="223">
        <f>K799*'Usages industrie'!$P28*(1+'Usages industrie'!$Q28)^(K$769-$D$769)/1000</f>
        <v>0</v>
      </c>
      <c r="L850" s="223">
        <f>L799*'Usages industrie'!$P28*(1+'Usages industrie'!$Q28)^(L$769-$D$769)/1000</f>
        <v>0</v>
      </c>
      <c r="M850" s="223">
        <f>M799*'Usages industrie'!$P28*(1+'Usages industrie'!$Q28)^(M$769-$D$769)/1000</f>
        <v>0</v>
      </c>
      <c r="N850" s="223">
        <f>N799*'Usages industrie'!$P28*(1+'Usages industrie'!$Q28)^(N$769-$D$769)/1000</f>
        <v>0</v>
      </c>
      <c r="O850" s="223">
        <f>O799*'Usages industrie'!$P28*(1+'Usages industrie'!$Q28)^(O$769-$D$769)/1000</f>
        <v>0</v>
      </c>
      <c r="P850" s="223">
        <f>P799*'Usages industrie'!$P28*(1+'Usages industrie'!$Q28)^(P$769-$D$769)/1000</f>
        <v>0</v>
      </c>
      <c r="Q850" s="223">
        <f>Q799*'Usages industrie'!$P28*(1+'Usages industrie'!$Q28)^(Q$769-$D$769)/1000</f>
        <v>0</v>
      </c>
      <c r="R850" s="223">
        <f>R799*'Usages industrie'!$P28*(1+'Usages industrie'!$Q28)^(R$769-$D$769)/1000</f>
        <v>0</v>
      </c>
    </row>
    <row r="851" spans="1:18" hidden="1" outlineLevel="2" x14ac:dyDescent="0.25">
      <c r="A851" s="222" t="str">
        <f>'Usages industrie'!A29</f>
        <v>Usage industriel n°26</v>
      </c>
      <c r="B851" s="222" t="s">
        <v>645</v>
      </c>
      <c r="C851" s="222"/>
      <c r="D851" s="223">
        <f>D800*'Usages industrie'!$P29*(1+'Usages industrie'!$Q29)^(D$769-$D$769)/1000</f>
        <v>0</v>
      </c>
      <c r="E851" s="223">
        <f>E800*'Usages industrie'!$P29*(1+'Usages industrie'!$Q29)^(E$769-$D$769)/1000</f>
        <v>0</v>
      </c>
      <c r="F851" s="223">
        <f>F800*'Usages industrie'!$P29*(1+'Usages industrie'!$Q29)^(F$769-$D$769)/1000</f>
        <v>0</v>
      </c>
      <c r="G851" s="223">
        <f>G800*'Usages industrie'!$P29*(1+'Usages industrie'!$Q29)^(G$769-$D$769)/1000</f>
        <v>0</v>
      </c>
      <c r="H851" s="223">
        <f>H800*'Usages industrie'!$P29*(1+'Usages industrie'!$Q29)^(H$769-$D$769)/1000</f>
        <v>0</v>
      </c>
      <c r="I851" s="223">
        <f>I800*'Usages industrie'!$P29*(1+'Usages industrie'!$Q29)^(I$769-$D$769)/1000</f>
        <v>0</v>
      </c>
      <c r="J851" s="223">
        <f>J800*'Usages industrie'!$P29*(1+'Usages industrie'!$Q29)^(J$769-$D$769)/1000</f>
        <v>0</v>
      </c>
      <c r="K851" s="223">
        <f>K800*'Usages industrie'!$P29*(1+'Usages industrie'!$Q29)^(K$769-$D$769)/1000</f>
        <v>0</v>
      </c>
      <c r="L851" s="223">
        <f>L800*'Usages industrie'!$P29*(1+'Usages industrie'!$Q29)^(L$769-$D$769)/1000</f>
        <v>0</v>
      </c>
      <c r="M851" s="223">
        <f>M800*'Usages industrie'!$P29*(1+'Usages industrie'!$Q29)^(M$769-$D$769)/1000</f>
        <v>0</v>
      </c>
      <c r="N851" s="223">
        <f>N800*'Usages industrie'!$P29*(1+'Usages industrie'!$Q29)^(N$769-$D$769)/1000</f>
        <v>0</v>
      </c>
      <c r="O851" s="223">
        <f>O800*'Usages industrie'!$P29*(1+'Usages industrie'!$Q29)^(O$769-$D$769)/1000</f>
        <v>0</v>
      </c>
      <c r="P851" s="223">
        <f>P800*'Usages industrie'!$P29*(1+'Usages industrie'!$Q29)^(P$769-$D$769)/1000</f>
        <v>0</v>
      </c>
      <c r="Q851" s="223">
        <f>Q800*'Usages industrie'!$P29*(1+'Usages industrie'!$Q29)^(Q$769-$D$769)/1000</f>
        <v>0</v>
      </c>
      <c r="R851" s="223">
        <f>R800*'Usages industrie'!$P29*(1+'Usages industrie'!$Q29)^(R$769-$D$769)/1000</f>
        <v>0</v>
      </c>
    </row>
    <row r="852" spans="1:18" hidden="1" outlineLevel="2" x14ac:dyDescent="0.25">
      <c r="A852" s="222" t="str">
        <f>'Usages industrie'!A30</f>
        <v>Usage industriel n°27</v>
      </c>
      <c r="B852" s="222" t="s">
        <v>645</v>
      </c>
      <c r="C852" s="222"/>
      <c r="D852" s="223">
        <f>D801*'Usages industrie'!$P30*(1+'Usages industrie'!$Q30)^(D$769-$D$769)/1000</f>
        <v>0</v>
      </c>
      <c r="E852" s="223">
        <f>E801*'Usages industrie'!$P30*(1+'Usages industrie'!$Q30)^(E$769-$D$769)/1000</f>
        <v>0</v>
      </c>
      <c r="F852" s="223">
        <f>F801*'Usages industrie'!$P30*(1+'Usages industrie'!$Q30)^(F$769-$D$769)/1000</f>
        <v>0</v>
      </c>
      <c r="G852" s="223">
        <f>G801*'Usages industrie'!$P30*(1+'Usages industrie'!$Q30)^(G$769-$D$769)/1000</f>
        <v>0</v>
      </c>
      <c r="H852" s="223">
        <f>H801*'Usages industrie'!$P30*(1+'Usages industrie'!$Q30)^(H$769-$D$769)/1000</f>
        <v>0</v>
      </c>
      <c r="I852" s="223">
        <f>I801*'Usages industrie'!$P30*(1+'Usages industrie'!$Q30)^(I$769-$D$769)/1000</f>
        <v>0</v>
      </c>
      <c r="J852" s="223">
        <f>J801*'Usages industrie'!$P30*(1+'Usages industrie'!$Q30)^(J$769-$D$769)/1000</f>
        <v>0</v>
      </c>
      <c r="K852" s="223">
        <f>K801*'Usages industrie'!$P30*(1+'Usages industrie'!$Q30)^(K$769-$D$769)/1000</f>
        <v>0</v>
      </c>
      <c r="L852" s="223">
        <f>L801*'Usages industrie'!$P30*(1+'Usages industrie'!$Q30)^(L$769-$D$769)/1000</f>
        <v>0</v>
      </c>
      <c r="M852" s="223">
        <f>M801*'Usages industrie'!$P30*(1+'Usages industrie'!$Q30)^(M$769-$D$769)/1000</f>
        <v>0</v>
      </c>
      <c r="N852" s="223">
        <f>N801*'Usages industrie'!$P30*(1+'Usages industrie'!$Q30)^(N$769-$D$769)/1000</f>
        <v>0</v>
      </c>
      <c r="O852" s="223">
        <f>O801*'Usages industrie'!$P30*(1+'Usages industrie'!$Q30)^(O$769-$D$769)/1000</f>
        <v>0</v>
      </c>
      <c r="P852" s="223">
        <f>P801*'Usages industrie'!$P30*(1+'Usages industrie'!$Q30)^(P$769-$D$769)/1000</f>
        <v>0</v>
      </c>
      <c r="Q852" s="223">
        <f>Q801*'Usages industrie'!$P30*(1+'Usages industrie'!$Q30)^(Q$769-$D$769)/1000</f>
        <v>0</v>
      </c>
      <c r="R852" s="223">
        <f>R801*'Usages industrie'!$P30*(1+'Usages industrie'!$Q30)^(R$769-$D$769)/1000</f>
        <v>0</v>
      </c>
    </row>
    <row r="853" spans="1:18" hidden="1" outlineLevel="2" x14ac:dyDescent="0.25">
      <c r="A853" s="222" t="str">
        <f>'Usages industrie'!A31</f>
        <v>Usage industriel n°28</v>
      </c>
      <c r="B853" s="222" t="s">
        <v>645</v>
      </c>
      <c r="C853" s="222"/>
      <c r="D853" s="223">
        <f>D802*'Usages industrie'!$P31*(1+'Usages industrie'!$Q31)^(D$769-$D$769)/1000</f>
        <v>0</v>
      </c>
      <c r="E853" s="223">
        <f>E802*'Usages industrie'!$P31*(1+'Usages industrie'!$Q31)^(E$769-$D$769)/1000</f>
        <v>0</v>
      </c>
      <c r="F853" s="223">
        <f>F802*'Usages industrie'!$P31*(1+'Usages industrie'!$Q31)^(F$769-$D$769)/1000</f>
        <v>0</v>
      </c>
      <c r="G853" s="223">
        <f>G802*'Usages industrie'!$P31*(1+'Usages industrie'!$Q31)^(G$769-$D$769)/1000</f>
        <v>0</v>
      </c>
      <c r="H853" s="223">
        <f>H802*'Usages industrie'!$P31*(1+'Usages industrie'!$Q31)^(H$769-$D$769)/1000</f>
        <v>0</v>
      </c>
      <c r="I853" s="223">
        <f>I802*'Usages industrie'!$P31*(1+'Usages industrie'!$Q31)^(I$769-$D$769)/1000</f>
        <v>0</v>
      </c>
      <c r="J853" s="223">
        <f>J802*'Usages industrie'!$P31*(1+'Usages industrie'!$Q31)^(J$769-$D$769)/1000</f>
        <v>0</v>
      </c>
      <c r="K853" s="223">
        <f>K802*'Usages industrie'!$P31*(1+'Usages industrie'!$Q31)^(K$769-$D$769)/1000</f>
        <v>0</v>
      </c>
      <c r="L853" s="223">
        <f>L802*'Usages industrie'!$P31*(1+'Usages industrie'!$Q31)^(L$769-$D$769)/1000</f>
        <v>0</v>
      </c>
      <c r="M853" s="223">
        <f>M802*'Usages industrie'!$P31*(1+'Usages industrie'!$Q31)^(M$769-$D$769)/1000</f>
        <v>0</v>
      </c>
      <c r="N853" s="223">
        <f>N802*'Usages industrie'!$P31*(1+'Usages industrie'!$Q31)^(N$769-$D$769)/1000</f>
        <v>0</v>
      </c>
      <c r="O853" s="223">
        <f>O802*'Usages industrie'!$P31*(1+'Usages industrie'!$Q31)^(O$769-$D$769)/1000</f>
        <v>0</v>
      </c>
      <c r="P853" s="223">
        <f>P802*'Usages industrie'!$P31*(1+'Usages industrie'!$Q31)^(P$769-$D$769)/1000</f>
        <v>0</v>
      </c>
      <c r="Q853" s="223">
        <f>Q802*'Usages industrie'!$P31*(1+'Usages industrie'!$Q31)^(Q$769-$D$769)/1000</f>
        <v>0</v>
      </c>
      <c r="R853" s="223">
        <f>R802*'Usages industrie'!$P31*(1+'Usages industrie'!$Q31)^(R$769-$D$769)/1000</f>
        <v>0</v>
      </c>
    </row>
    <row r="854" spans="1:18" hidden="1" outlineLevel="2" x14ac:dyDescent="0.25">
      <c r="A854" s="222" t="str">
        <f>'Usages industrie'!A32</f>
        <v>Usage industriel n°29</v>
      </c>
      <c r="B854" s="222" t="s">
        <v>645</v>
      </c>
      <c r="C854" s="222"/>
      <c r="D854" s="223">
        <f>D803*'Usages industrie'!$P32*(1+'Usages industrie'!$Q32)^(D$769-$D$769)/1000</f>
        <v>0</v>
      </c>
      <c r="E854" s="223">
        <f>E803*'Usages industrie'!$P32*(1+'Usages industrie'!$Q32)^(E$769-$D$769)/1000</f>
        <v>0</v>
      </c>
      <c r="F854" s="223">
        <f>F803*'Usages industrie'!$P32*(1+'Usages industrie'!$Q32)^(F$769-$D$769)/1000</f>
        <v>0</v>
      </c>
      <c r="G854" s="223">
        <f>G803*'Usages industrie'!$P32*(1+'Usages industrie'!$Q32)^(G$769-$D$769)/1000</f>
        <v>0</v>
      </c>
      <c r="H854" s="223">
        <f>H803*'Usages industrie'!$P32*(1+'Usages industrie'!$Q32)^(H$769-$D$769)/1000</f>
        <v>0</v>
      </c>
      <c r="I854" s="223">
        <f>I803*'Usages industrie'!$P32*(1+'Usages industrie'!$Q32)^(I$769-$D$769)/1000</f>
        <v>0</v>
      </c>
      <c r="J854" s="223">
        <f>J803*'Usages industrie'!$P32*(1+'Usages industrie'!$Q32)^(J$769-$D$769)/1000</f>
        <v>0</v>
      </c>
      <c r="K854" s="223">
        <f>K803*'Usages industrie'!$P32*(1+'Usages industrie'!$Q32)^(K$769-$D$769)/1000</f>
        <v>0</v>
      </c>
      <c r="L854" s="223">
        <f>L803*'Usages industrie'!$P32*(1+'Usages industrie'!$Q32)^(L$769-$D$769)/1000</f>
        <v>0</v>
      </c>
      <c r="M854" s="223">
        <f>M803*'Usages industrie'!$P32*(1+'Usages industrie'!$Q32)^(M$769-$D$769)/1000</f>
        <v>0</v>
      </c>
      <c r="N854" s="223">
        <f>N803*'Usages industrie'!$P32*(1+'Usages industrie'!$Q32)^(N$769-$D$769)/1000</f>
        <v>0</v>
      </c>
      <c r="O854" s="223">
        <f>O803*'Usages industrie'!$P32*(1+'Usages industrie'!$Q32)^(O$769-$D$769)/1000</f>
        <v>0</v>
      </c>
      <c r="P854" s="223">
        <f>P803*'Usages industrie'!$P32*(1+'Usages industrie'!$Q32)^(P$769-$D$769)/1000</f>
        <v>0</v>
      </c>
      <c r="Q854" s="223">
        <f>Q803*'Usages industrie'!$P32*(1+'Usages industrie'!$Q32)^(Q$769-$D$769)/1000</f>
        <v>0</v>
      </c>
      <c r="R854" s="223">
        <f>R803*'Usages industrie'!$P32*(1+'Usages industrie'!$Q32)^(R$769-$D$769)/1000</f>
        <v>0</v>
      </c>
    </row>
    <row r="855" spans="1:18" hidden="1" outlineLevel="2" x14ac:dyDescent="0.25">
      <c r="A855" s="222" t="str">
        <f>'Usages industrie'!A33</f>
        <v>Usage industriel n°30</v>
      </c>
      <c r="B855" s="222" t="s">
        <v>645</v>
      </c>
      <c r="C855" s="222"/>
      <c r="D855" s="223">
        <f>D804*'Usages industrie'!$P33*(1+'Usages industrie'!$Q33)^(D$769-$D$769)/1000</f>
        <v>0</v>
      </c>
      <c r="E855" s="223">
        <f>E804*'Usages industrie'!$P33*(1+'Usages industrie'!$Q33)^(E$769-$D$769)/1000</f>
        <v>0</v>
      </c>
      <c r="F855" s="223">
        <f>F804*'Usages industrie'!$P33*(1+'Usages industrie'!$Q33)^(F$769-$D$769)/1000</f>
        <v>0</v>
      </c>
      <c r="G855" s="223">
        <f>G804*'Usages industrie'!$P33*(1+'Usages industrie'!$Q33)^(G$769-$D$769)/1000</f>
        <v>0</v>
      </c>
      <c r="H855" s="223">
        <f>H804*'Usages industrie'!$P33*(1+'Usages industrie'!$Q33)^(H$769-$D$769)/1000</f>
        <v>0</v>
      </c>
      <c r="I855" s="223">
        <f>I804*'Usages industrie'!$P33*(1+'Usages industrie'!$Q33)^(I$769-$D$769)/1000</f>
        <v>0</v>
      </c>
      <c r="J855" s="223">
        <f>J804*'Usages industrie'!$P33*(1+'Usages industrie'!$Q33)^(J$769-$D$769)/1000</f>
        <v>0</v>
      </c>
      <c r="K855" s="223">
        <f>K804*'Usages industrie'!$P33*(1+'Usages industrie'!$Q33)^(K$769-$D$769)/1000</f>
        <v>0</v>
      </c>
      <c r="L855" s="223">
        <f>L804*'Usages industrie'!$P33*(1+'Usages industrie'!$Q33)^(L$769-$D$769)/1000</f>
        <v>0</v>
      </c>
      <c r="M855" s="223">
        <f>M804*'Usages industrie'!$P33*(1+'Usages industrie'!$Q33)^(M$769-$D$769)/1000</f>
        <v>0</v>
      </c>
      <c r="N855" s="223">
        <f>N804*'Usages industrie'!$P33*(1+'Usages industrie'!$Q33)^(N$769-$D$769)/1000</f>
        <v>0</v>
      </c>
      <c r="O855" s="223">
        <f>O804*'Usages industrie'!$P33*(1+'Usages industrie'!$Q33)^(O$769-$D$769)/1000</f>
        <v>0</v>
      </c>
      <c r="P855" s="223">
        <f>P804*'Usages industrie'!$P33*(1+'Usages industrie'!$Q33)^(P$769-$D$769)/1000</f>
        <v>0</v>
      </c>
      <c r="Q855" s="223">
        <f>Q804*'Usages industrie'!$P33*(1+'Usages industrie'!$Q33)^(Q$769-$D$769)/1000</f>
        <v>0</v>
      </c>
      <c r="R855" s="223">
        <f>R804*'Usages industrie'!$P33*(1+'Usages industrie'!$Q33)^(R$769-$D$769)/1000</f>
        <v>0</v>
      </c>
    </row>
    <row r="856" spans="1:18" hidden="1" outlineLevel="2" x14ac:dyDescent="0.25">
      <c r="A856" s="222" t="str">
        <f>'Usages industrie'!A34</f>
        <v>Usage industriel n°31</v>
      </c>
      <c r="B856" s="222" t="s">
        <v>645</v>
      </c>
      <c r="C856" s="222"/>
      <c r="D856" s="223">
        <f>D805*'Usages industrie'!$P34*(1+'Usages industrie'!$Q34)^(D$769-$D$769)/1000</f>
        <v>0</v>
      </c>
      <c r="E856" s="223">
        <f>E805*'Usages industrie'!$P34*(1+'Usages industrie'!$Q34)^(E$769-$D$769)/1000</f>
        <v>0</v>
      </c>
      <c r="F856" s="223">
        <f>F805*'Usages industrie'!$P34*(1+'Usages industrie'!$Q34)^(F$769-$D$769)/1000</f>
        <v>0</v>
      </c>
      <c r="G856" s="223">
        <f>G805*'Usages industrie'!$P34*(1+'Usages industrie'!$Q34)^(G$769-$D$769)/1000</f>
        <v>0</v>
      </c>
      <c r="H856" s="223">
        <f>H805*'Usages industrie'!$P34*(1+'Usages industrie'!$Q34)^(H$769-$D$769)/1000</f>
        <v>0</v>
      </c>
      <c r="I856" s="223">
        <f>I805*'Usages industrie'!$P34*(1+'Usages industrie'!$Q34)^(I$769-$D$769)/1000</f>
        <v>0</v>
      </c>
      <c r="J856" s="223">
        <f>J805*'Usages industrie'!$P34*(1+'Usages industrie'!$Q34)^(J$769-$D$769)/1000</f>
        <v>0</v>
      </c>
      <c r="K856" s="223">
        <f>K805*'Usages industrie'!$P34*(1+'Usages industrie'!$Q34)^(K$769-$D$769)/1000</f>
        <v>0</v>
      </c>
      <c r="L856" s="223">
        <f>L805*'Usages industrie'!$P34*(1+'Usages industrie'!$Q34)^(L$769-$D$769)/1000</f>
        <v>0</v>
      </c>
      <c r="M856" s="223">
        <f>M805*'Usages industrie'!$P34*(1+'Usages industrie'!$Q34)^(M$769-$D$769)/1000</f>
        <v>0</v>
      </c>
      <c r="N856" s="223">
        <f>N805*'Usages industrie'!$P34*(1+'Usages industrie'!$Q34)^(N$769-$D$769)/1000</f>
        <v>0</v>
      </c>
      <c r="O856" s="223">
        <f>O805*'Usages industrie'!$P34*(1+'Usages industrie'!$Q34)^(O$769-$D$769)/1000</f>
        <v>0</v>
      </c>
      <c r="P856" s="223">
        <f>P805*'Usages industrie'!$P34*(1+'Usages industrie'!$Q34)^(P$769-$D$769)/1000</f>
        <v>0</v>
      </c>
      <c r="Q856" s="223">
        <f>Q805*'Usages industrie'!$P34*(1+'Usages industrie'!$Q34)^(Q$769-$D$769)/1000</f>
        <v>0</v>
      </c>
      <c r="R856" s="223">
        <f>R805*'Usages industrie'!$P34*(1+'Usages industrie'!$Q34)^(R$769-$D$769)/1000</f>
        <v>0</v>
      </c>
    </row>
    <row r="857" spans="1:18" hidden="1" outlineLevel="2" x14ac:dyDescent="0.25">
      <c r="A857" s="222" t="str">
        <f>'Usages industrie'!A35</f>
        <v>Usage industriel n°32</v>
      </c>
      <c r="B857" s="222" t="s">
        <v>645</v>
      </c>
      <c r="C857" s="222"/>
      <c r="D857" s="223">
        <f>D806*'Usages industrie'!$P35*(1+'Usages industrie'!$Q35)^(D$769-$D$769)/1000</f>
        <v>0</v>
      </c>
      <c r="E857" s="223">
        <f>E806*'Usages industrie'!$P35*(1+'Usages industrie'!$Q35)^(E$769-$D$769)/1000</f>
        <v>0</v>
      </c>
      <c r="F857" s="223">
        <f>F806*'Usages industrie'!$P35*(1+'Usages industrie'!$Q35)^(F$769-$D$769)/1000</f>
        <v>0</v>
      </c>
      <c r="G857" s="223">
        <f>G806*'Usages industrie'!$P35*(1+'Usages industrie'!$Q35)^(G$769-$D$769)/1000</f>
        <v>0</v>
      </c>
      <c r="H857" s="223">
        <f>H806*'Usages industrie'!$P35*(1+'Usages industrie'!$Q35)^(H$769-$D$769)/1000</f>
        <v>0</v>
      </c>
      <c r="I857" s="223">
        <f>I806*'Usages industrie'!$P35*(1+'Usages industrie'!$Q35)^(I$769-$D$769)/1000</f>
        <v>0</v>
      </c>
      <c r="J857" s="223">
        <f>J806*'Usages industrie'!$P35*(1+'Usages industrie'!$Q35)^(J$769-$D$769)/1000</f>
        <v>0</v>
      </c>
      <c r="K857" s="223">
        <f>K806*'Usages industrie'!$P35*(1+'Usages industrie'!$Q35)^(K$769-$D$769)/1000</f>
        <v>0</v>
      </c>
      <c r="L857" s="223">
        <f>L806*'Usages industrie'!$P35*(1+'Usages industrie'!$Q35)^(L$769-$D$769)/1000</f>
        <v>0</v>
      </c>
      <c r="M857" s="223">
        <f>M806*'Usages industrie'!$P35*(1+'Usages industrie'!$Q35)^(M$769-$D$769)/1000</f>
        <v>0</v>
      </c>
      <c r="N857" s="223">
        <f>N806*'Usages industrie'!$P35*(1+'Usages industrie'!$Q35)^(N$769-$D$769)/1000</f>
        <v>0</v>
      </c>
      <c r="O857" s="223">
        <f>O806*'Usages industrie'!$P35*(1+'Usages industrie'!$Q35)^(O$769-$D$769)/1000</f>
        <v>0</v>
      </c>
      <c r="P857" s="223">
        <f>P806*'Usages industrie'!$P35*(1+'Usages industrie'!$Q35)^(P$769-$D$769)/1000</f>
        <v>0</v>
      </c>
      <c r="Q857" s="223">
        <f>Q806*'Usages industrie'!$P35*(1+'Usages industrie'!$Q35)^(Q$769-$D$769)/1000</f>
        <v>0</v>
      </c>
      <c r="R857" s="223">
        <f>R806*'Usages industrie'!$P35*(1+'Usages industrie'!$Q35)^(R$769-$D$769)/1000</f>
        <v>0</v>
      </c>
    </row>
    <row r="858" spans="1:18" hidden="1" outlineLevel="2" x14ac:dyDescent="0.25">
      <c r="A858" s="222" t="str">
        <f>'Usages industrie'!A36</f>
        <v>Usage industriel n°33</v>
      </c>
      <c r="B858" s="222" t="s">
        <v>645</v>
      </c>
      <c r="C858" s="222"/>
      <c r="D858" s="223">
        <f>D807*'Usages industrie'!$P36*(1+'Usages industrie'!$Q36)^(D$769-$D$769)/1000</f>
        <v>0</v>
      </c>
      <c r="E858" s="223">
        <f>E807*'Usages industrie'!$P36*(1+'Usages industrie'!$Q36)^(E$769-$D$769)/1000</f>
        <v>0</v>
      </c>
      <c r="F858" s="223">
        <f>F807*'Usages industrie'!$P36*(1+'Usages industrie'!$Q36)^(F$769-$D$769)/1000</f>
        <v>0</v>
      </c>
      <c r="G858" s="223">
        <f>G807*'Usages industrie'!$P36*(1+'Usages industrie'!$Q36)^(G$769-$D$769)/1000</f>
        <v>0</v>
      </c>
      <c r="H858" s="223">
        <f>H807*'Usages industrie'!$P36*(1+'Usages industrie'!$Q36)^(H$769-$D$769)/1000</f>
        <v>0</v>
      </c>
      <c r="I858" s="223">
        <f>I807*'Usages industrie'!$P36*(1+'Usages industrie'!$Q36)^(I$769-$D$769)/1000</f>
        <v>0</v>
      </c>
      <c r="J858" s="223">
        <f>J807*'Usages industrie'!$P36*(1+'Usages industrie'!$Q36)^(J$769-$D$769)/1000</f>
        <v>0</v>
      </c>
      <c r="K858" s="223">
        <f>K807*'Usages industrie'!$P36*(1+'Usages industrie'!$Q36)^(K$769-$D$769)/1000</f>
        <v>0</v>
      </c>
      <c r="L858" s="223">
        <f>L807*'Usages industrie'!$P36*(1+'Usages industrie'!$Q36)^(L$769-$D$769)/1000</f>
        <v>0</v>
      </c>
      <c r="M858" s="223">
        <f>M807*'Usages industrie'!$P36*(1+'Usages industrie'!$Q36)^(M$769-$D$769)/1000</f>
        <v>0</v>
      </c>
      <c r="N858" s="223">
        <f>N807*'Usages industrie'!$P36*(1+'Usages industrie'!$Q36)^(N$769-$D$769)/1000</f>
        <v>0</v>
      </c>
      <c r="O858" s="223">
        <f>O807*'Usages industrie'!$P36*(1+'Usages industrie'!$Q36)^(O$769-$D$769)/1000</f>
        <v>0</v>
      </c>
      <c r="P858" s="223">
        <f>P807*'Usages industrie'!$P36*(1+'Usages industrie'!$Q36)^(P$769-$D$769)/1000</f>
        <v>0</v>
      </c>
      <c r="Q858" s="223">
        <f>Q807*'Usages industrie'!$P36*(1+'Usages industrie'!$Q36)^(Q$769-$D$769)/1000</f>
        <v>0</v>
      </c>
      <c r="R858" s="223">
        <f>R807*'Usages industrie'!$P36*(1+'Usages industrie'!$Q36)^(R$769-$D$769)/1000</f>
        <v>0</v>
      </c>
    </row>
    <row r="859" spans="1:18" hidden="1" outlineLevel="2" x14ac:dyDescent="0.25">
      <c r="A859" s="222" t="str">
        <f>'Usages industrie'!A37</f>
        <v>Usage industriel n°34</v>
      </c>
      <c r="B859" s="222" t="s">
        <v>645</v>
      </c>
      <c r="C859" s="222"/>
      <c r="D859" s="223">
        <f>D808*'Usages industrie'!$P37*(1+'Usages industrie'!$Q37)^(D$769-$D$769)/1000</f>
        <v>0</v>
      </c>
      <c r="E859" s="223">
        <f>E808*'Usages industrie'!$P37*(1+'Usages industrie'!$Q37)^(E$769-$D$769)/1000</f>
        <v>0</v>
      </c>
      <c r="F859" s="223">
        <f>F808*'Usages industrie'!$P37*(1+'Usages industrie'!$Q37)^(F$769-$D$769)/1000</f>
        <v>0</v>
      </c>
      <c r="G859" s="223">
        <f>G808*'Usages industrie'!$P37*(1+'Usages industrie'!$Q37)^(G$769-$D$769)/1000</f>
        <v>0</v>
      </c>
      <c r="H859" s="223">
        <f>H808*'Usages industrie'!$P37*(1+'Usages industrie'!$Q37)^(H$769-$D$769)/1000</f>
        <v>0</v>
      </c>
      <c r="I859" s="223">
        <f>I808*'Usages industrie'!$P37*(1+'Usages industrie'!$Q37)^(I$769-$D$769)/1000</f>
        <v>0</v>
      </c>
      <c r="J859" s="223">
        <f>J808*'Usages industrie'!$P37*(1+'Usages industrie'!$Q37)^(J$769-$D$769)/1000</f>
        <v>0</v>
      </c>
      <c r="K859" s="223">
        <f>K808*'Usages industrie'!$P37*(1+'Usages industrie'!$Q37)^(K$769-$D$769)/1000</f>
        <v>0</v>
      </c>
      <c r="L859" s="223">
        <f>L808*'Usages industrie'!$P37*(1+'Usages industrie'!$Q37)^(L$769-$D$769)/1000</f>
        <v>0</v>
      </c>
      <c r="M859" s="223">
        <f>M808*'Usages industrie'!$P37*(1+'Usages industrie'!$Q37)^(M$769-$D$769)/1000</f>
        <v>0</v>
      </c>
      <c r="N859" s="223">
        <f>N808*'Usages industrie'!$P37*(1+'Usages industrie'!$Q37)^(N$769-$D$769)/1000</f>
        <v>0</v>
      </c>
      <c r="O859" s="223">
        <f>O808*'Usages industrie'!$P37*(1+'Usages industrie'!$Q37)^(O$769-$D$769)/1000</f>
        <v>0</v>
      </c>
      <c r="P859" s="223">
        <f>P808*'Usages industrie'!$P37*(1+'Usages industrie'!$Q37)^(P$769-$D$769)/1000</f>
        <v>0</v>
      </c>
      <c r="Q859" s="223">
        <f>Q808*'Usages industrie'!$P37*(1+'Usages industrie'!$Q37)^(Q$769-$D$769)/1000</f>
        <v>0</v>
      </c>
      <c r="R859" s="223">
        <f>R808*'Usages industrie'!$P37*(1+'Usages industrie'!$Q37)^(R$769-$D$769)/1000</f>
        <v>0</v>
      </c>
    </row>
    <row r="860" spans="1:18" hidden="1" outlineLevel="2" x14ac:dyDescent="0.25">
      <c r="A860" s="222" t="str">
        <f>'Usages industrie'!A38</f>
        <v>Usage industriel n°35</v>
      </c>
      <c r="B860" s="222" t="s">
        <v>645</v>
      </c>
      <c r="C860" s="222"/>
      <c r="D860" s="223">
        <f>D809*'Usages industrie'!$P38*(1+'Usages industrie'!$Q38)^(D$769-$D$769)/1000</f>
        <v>0</v>
      </c>
      <c r="E860" s="223">
        <f>E809*'Usages industrie'!$P38*(1+'Usages industrie'!$Q38)^(E$769-$D$769)/1000</f>
        <v>0</v>
      </c>
      <c r="F860" s="223">
        <f>F809*'Usages industrie'!$P38*(1+'Usages industrie'!$Q38)^(F$769-$D$769)/1000</f>
        <v>0</v>
      </c>
      <c r="G860" s="223">
        <f>G809*'Usages industrie'!$P38*(1+'Usages industrie'!$Q38)^(G$769-$D$769)/1000</f>
        <v>0</v>
      </c>
      <c r="H860" s="223">
        <f>H809*'Usages industrie'!$P38*(1+'Usages industrie'!$Q38)^(H$769-$D$769)/1000</f>
        <v>0</v>
      </c>
      <c r="I860" s="223">
        <f>I809*'Usages industrie'!$P38*(1+'Usages industrie'!$Q38)^(I$769-$D$769)/1000</f>
        <v>0</v>
      </c>
      <c r="J860" s="223">
        <f>J809*'Usages industrie'!$P38*(1+'Usages industrie'!$Q38)^(J$769-$D$769)/1000</f>
        <v>0</v>
      </c>
      <c r="K860" s="223">
        <f>K809*'Usages industrie'!$P38*(1+'Usages industrie'!$Q38)^(K$769-$D$769)/1000</f>
        <v>0</v>
      </c>
      <c r="L860" s="223">
        <f>L809*'Usages industrie'!$P38*(1+'Usages industrie'!$Q38)^(L$769-$D$769)/1000</f>
        <v>0</v>
      </c>
      <c r="M860" s="223">
        <f>M809*'Usages industrie'!$P38*(1+'Usages industrie'!$Q38)^(M$769-$D$769)/1000</f>
        <v>0</v>
      </c>
      <c r="N860" s="223">
        <f>N809*'Usages industrie'!$P38*(1+'Usages industrie'!$Q38)^(N$769-$D$769)/1000</f>
        <v>0</v>
      </c>
      <c r="O860" s="223">
        <f>O809*'Usages industrie'!$P38*(1+'Usages industrie'!$Q38)^(O$769-$D$769)/1000</f>
        <v>0</v>
      </c>
      <c r="P860" s="223">
        <f>P809*'Usages industrie'!$P38*(1+'Usages industrie'!$Q38)^(P$769-$D$769)/1000</f>
        <v>0</v>
      </c>
      <c r="Q860" s="223">
        <f>Q809*'Usages industrie'!$P38*(1+'Usages industrie'!$Q38)^(Q$769-$D$769)/1000</f>
        <v>0</v>
      </c>
      <c r="R860" s="223">
        <f>R809*'Usages industrie'!$P38*(1+'Usages industrie'!$Q38)^(R$769-$D$769)/1000</f>
        <v>0</v>
      </c>
    </row>
    <row r="861" spans="1:18" hidden="1" outlineLevel="2" x14ac:dyDescent="0.25">
      <c r="A861" s="222" t="str">
        <f>'Usages industrie'!A39</f>
        <v>Usage industriel n°36</v>
      </c>
      <c r="B861" s="222" t="s">
        <v>645</v>
      </c>
      <c r="C861" s="222"/>
      <c r="D861" s="223">
        <f>D810*'Usages industrie'!$P39*(1+'Usages industrie'!$Q39)^(D$769-$D$769)/1000</f>
        <v>0</v>
      </c>
      <c r="E861" s="223">
        <f>E810*'Usages industrie'!$P39*(1+'Usages industrie'!$Q39)^(E$769-$D$769)/1000</f>
        <v>0</v>
      </c>
      <c r="F861" s="223">
        <f>F810*'Usages industrie'!$P39*(1+'Usages industrie'!$Q39)^(F$769-$D$769)/1000</f>
        <v>0</v>
      </c>
      <c r="G861" s="223">
        <f>G810*'Usages industrie'!$P39*(1+'Usages industrie'!$Q39)^(G$769-$D$769)/1000</f>
        <v>0</v>
      </c>
      <c r="H861" s="223">
        <f>H810*'Usages industrie'!$P39*(1+'Usages industrie'!$Q39)^(H$769-$D$769)/1000</f>
        <v>0</v>
      </c>
      <c r="I861" s="223">
        <f>I810*'Usages industrie'!$P39*(1+'Usages industrie'!$Q39)^(I$769-$D$769)/1000</f>
        <v>0</v>
      </c>
      <c r="J861" s="223">
        <f>J810*'Usages industrie'!$P39*(1+'Usages industrie'!$Q39)^(J$769-$D$769)/1000</f>
        <v>0</v>
      </c>
      <c r="K861" s="223">
        <f>K810*'Usages industrie'!$P39*(1+'Usages industrie'!$Q39)^(K$769-$D$769)/1000</f>
        <v>0</v>
      </c>
      <c r="L861" s="223">
        <f>L810*'Usages industrie'!$P39*(1+'Usages industrie'!$Q39)^(L$769-$D$769)/1000</f>
        <v>0</v>
      </c>
      <c r="M861" s="223">
        <f>M810*'Usages industrie'!$P39*(1+'Usages industrie'!$Q39)^(M$769-$D$769)/1000</f>
        <v>0</v>
      </c>
      <c r="N861" s="223">
        <f>N810*'Usages industrie'!$P39*(1+'Usages industrie'!$Q39)^(N$769-$D$769)/1000</f>
        <v>0</v>
      </c>
      <c r="O861" s="223">
        <f>O810*'Usages industrie'!$P39*(1+'Usages industrie'!$Q39)^(O$769-$D$769)/1000</f>
        <v>0</v>
      </c>
      <c r="P861" s="223">
        <f>P810*'Usages industrie'!$P39*(1+'Usages industrie'!$Q39)^(P$769-$D$769)/1000</f>
        <v>0</v>
      </c>
      <c r="Q861" s="223">
        <f>Q810*'Usages industrie'!$P39*(1+'Usages industrie'!$Q39)^(Q$769-$D$769)/1000</f>
        <v>0</v>
      </c>
      <c r="R861" s="223">
        <f>R810*'Usages industrie'!$P39*(1+'Usages industrie'!$Q39)^(R$769-$D$769)/1000</f>
        <v>0</v>
      </c>
    </row>
    <row r="862" spans="1:18" hidden="1" outlineLevel="2" x14ac:dyDescent="0.25">
      <c r="A862" s="222" t="str">
        <f>'Usages industrie'!A40</f>
        <v>Usage industriel n°37</v>
      </c>
      <c r="B862" s="222" t="s">
        <v>645</v>
      </c>
      <c r="C862" s="222"/>
      <c r="D862" s="223">
        <f>D811*'Usages industrie'!$P40*(1+'Usages industrie'!$Q40)^(D$769-$D$769)/1000</f>
        <v>0</v>
      </c>
      <c r="E862" s="223">
        <f>E811*'Usages industrie'!$P40*(1+'Usages industrie'!$Q40)^(E$769-$D$769)/1000</f>
        <v>0</v>
      </c>
      <c r="F862" s="223">
        <f>F811*'Usages industrie'!$P40*(1+'Usages industrie'!$Q40)^(F$769-$D$769)/1000</f>
        <v>0</v>
      </c>
      <c r="G862" s="223">
        <f>G811*'Usages industrie'!$P40*(1+'Usages industrie'!$Q40)^(G$769-$D$769)/1000</f>
        <v>0</v>
      </c>
      <c r="H862" s="223">
        <f>H811*'Usages industrie'!$P40*(1+'Usages industrie'!$Q40)^(H$769-$D$769)/1000</f>
        <v>0</v>
      </c>
      <c r="I862" s="223">
        <f>I811*'Usages industrie'!$P40*(1+'Usages industrie'!$Q40)^(I$769-$D$769)/1000</f>
        <v>0</v>
      </c>
      <c r="J862" s="223">
        <f>J811*'Usages industrie'!$P40*(1+'Usages industrie'!$Q40)^(J$769-$D$769)/1000</f>
        <v>0</v>
      </c>
      <c r="K862" s="223">
        <f>K811*'Usages industrie'!$P40*(1+'Usages industrie'!$Q40)^(K$769-$D$769)/1000</f>
        <v>0</v>
      </c>
      <c r="L862" s="223">
        <f>L811*'Usages industrie'!$P40*(1+'Usages industrie'!$Q40)^(L$769-$D$769)/1000</f>
        <v>0</v>
      </c>
      <c r="M862" s="223">
        <f>M811*'Usages industrie'!$P40*(1+'Usages industrie'!$Q40)^(M$769-$D$769)/1000</f>
        <v>0</v>
      </c>
      <c r="N862" s="223">
        <f>N811*'Usages industrie'!$P40*(1+'Usages industrie'!$Q40)^(N$769-$D$769)/1000</f>
        <v>0</v>
      </c>
      <c r="O862" s="223">
        <f>O811*'Usages industrie'!$P40*(1+'Usages industrie'!$Q40)^(O$769-$D$769)/1000</f>
        <v>0</v>
      </c>
      <c r="P862" s="223">
        <f>P811*'Usages industrie'!$P40*(1+'Usages industrie'!$Q40)^(P$769-$D$769)/1000</f>
        <v>0</v>
      </c>
      <c r="Q862" s="223">
        <f>Q811*'Usages industrie'!$P40*(1+'Usages industrie'!$Q40)^(Q$769-$D$769)/1000</f>
        <v>0</v>
      </c>
      <c r="R862" s="223">
        <f>R811*'Usages industrie'!$P40*(1+'Usages industrie'!$Q40)^(R$769-$D$769)/1000</f>
        <v>0</v>
      </c>
    </row>
    <row r="863" spans="1:18" hidden="1" outlineLevel="2" x14ac:dyDescent="0.25">
      <c r="A863" s="222" t="str">
        <f>'Usages industrie'!A41</f>
        <v>Usage industriel n°38</v>
      </c>
      <c r="B863" s="222" t="s">
        <v>645</v>
      </c>
      <c r="C863" s="222"/>
      <c r="D863" s="223">
        <f>D812*'Usages industrie'!$P41*(1+'Usages industrie'!$Q41)^(D$769-$D$769)/1000</f>
        <v>0</v>
      </c>
      <c r="E863" s="223">
        <f>E812*'Usages industrie'!$P41*(1+'Usages industrie'!$Q41)^(E$769-$D$769)/1000</f>
        <v>0</v>
      </c>
      <c r="F863" s="223">
        <f>F812*'Usages industrie'!$P41*(1+'Usages industrie'!$Q41)^(F$769-$D$769)/1000</f>
        <v>0</v>
      </c>
      <c r="G863" s="223">
        <f>G812*'Usages industrie'!$P41*(1+'Usages industrie'!$Q41)^(G$769-$D$769)/1000</f>
        <v>0</v>
      </c>
      <c r="H863" s="223">
        <f>H812*'Usages industrie'!$P41*(1+'Usages industrie'!$Q41)^(H$769-$D$769)/1000</f>
        <v>0</v>
      </c>
      <c r="I863" s="223">
        <f>I812*'Usages industrie'!$P41*(1+'Usages industrie'!$Q41)^(I$769-$D$769)/1000</f>
        <v>0</v>
      </c>
      <c r="J863" s="223">
        <f>J812*'Usages industrie'!$P41*(1+'Usages industrie'!$Q41)^(J$769-$D$769)/1000</f>
        <v>0</v>
      </c>
      <c r="K863" s="223">
        <f>K812*'Usages industrie'!$P41*(1+'Usages industrie'!$Q41)^(K$769-$D$769)/1000</f>
        <v>0</v>
      </c>
      <c r="L863" s="223">
        <f>L812*'Usages industrie'!$P41*(1+'Usages industrie'!$Q41)^(L$769-$D$769)/1000</f>
        <v>0</v>
      </c>
      <c r="M863" s="223">
        <f>M812*'Usages industrie'!$P41*(1+'Usages industrie'!$Q41)^(M$769-$D$769)/1000</f>
        <v>0</v>
      </c>
      <c r="N863" s="223">
        <f>N812*'Usages industrie'!$P41*(1+'Usages industrie'!$Q41)^(N$769-$D$769)/1000</f>
        <v>0</v>
      </c>
      <c r="O863" s="223">
        <f>O812*'Usages industrie'!$P41*(1+'Usages industrie'!$Q41)^(O$769-$D$769)/1000</f>
        <v>0</v>
      </c>
      <c r="P863" s="223">
        <f>P812*'Usages industrie'!$P41*(1+'Usages industrie'!$Q41)^(P$769-$D$769)/1000</f>
        <v>0</v>
      </c>
      <c r="Q863" s="223">
        <f>Q812*'Usages industrie'!$P41*(1+'Usages industrie'!$Q41)^(Q$769-$D$769)/1000</f>
        <v>0</v>
      </c>
      <c r="R863" s="223">
        <f>R812*'Usages industrie'!$P41*(1+'Usages industrie'!$Q41)^(R$769-$D$769)/1000</f>
        <v>0</v>
      </c>
    </row>
    <row r="864" spans="1:18" hidden="1" outlineLevel="2" x14ac:dyDescent="0.25">
      <c r="A864" s="222" t="str">
        <f>'Usages industrie'!A42</f>
        <v>Usage industriel n°39</v>
      </c>
      <c r="B864" s="222" t="s">
        <v>645</v>
      </c>
      <c r="C864" s="222"/>
      <c r="D864" s="223">
        <f>D813*'Usages industrie'!$P42*(1+'Usages industrie'!$Q42)^(D$769-$D$769)/1000</f>
        <v>0</v>
      </c>
      <c r="E864" s="223">
        <f>E813*'Usages industrie'!$P42*(1+'Usages industrie'!$Q42)^(E$769-$D$769)/1000</f>
        <v>0</v>
      </c>
      <c r="F864" s="223">
        <f>F813*'Usages industrie'!$P42*(1+'Usages industrie'!$Q42)^(F$769-$D$769)/1000</f>
        <v>0</v>
      </c>
      <c r="G864" s="223">
        <f>G813*'Usages industrie'!$P42*(1+'Usages industrie'!$Q42)^(G$769-$D$769)/1000</f>
        <v>0</v>
      </c>
      <c r="H864" s="223">
        <f>H813*'Usages industrie'!$P42*(1+'Usages industrie'!$Q42)^(H$769-$D$769)/1000</f>
        <v>0</v>
      </c>
      <c r="I864" s="223">
        <f>I813*'Usages industrie'!$P42*(1+'Usages industrie'!$Q42)^(I$769-$D$769)/1000</f>
        <v>0</v>
      </c>
      <c r="J864" s="223">
        <f>J813*'Usages industrie'!$P42*(1+'Usages industrie'!$Q42)^(J$769-$D$769)/1000</f>
        <v>0</v>
      </c>
      <c r="K864" s="223">
        <f>K813*'Usages industrie'!$P42*(1+'Usages industrie'!$Q42)^(K$769-$D$769)/1000</f>
        <v>0</v>
      </c>
      <c r="L864" s="223">
        <f>L813*'Usages industrie'!$P42*(1+'Usages industrie'!$Q42)^(L$769-$D$769)/1000</f>
        <v>0</v>
      </c>
      <c r="M864" s="223">
        <f>M813*'Usages industrie'!$P42*(1+'Usages industrie'!$Q42)^(M$769-$D$769)/1000</f>
        <v>0</v>
      </c>
      <c r="N864" s="223">
        <f>N813*'Usages industrie'!$P42*(1+'Usages industrie'!$Q42)^(N$769-$D$769)/1000</f>
        <v>0</v>
      </c>
      <c r="O864" s="223">
        <f>O813*'Usages industrie'!$P42*(1+'Usages industrie'!$Q42)^(O$769-$D$769)/1000</f>
        <v>0</v>
      </c>
      <c r="P864" s="223">
        <f>P813*'Usages industrie'!$P42*(1+'Usages industrie'!$Q42)^(P$769-$D$769)/1000</f>
        <v>0</v>
      </c>
      <c r="Q864" s="223">
        <f>Q813*'Usages industrie'!$P42*(1+'Usages industrie'!$Q42)^(Q$769-$D$769)/1000</f>
        <v>0</v>
      </c>
      <c r="R864" s="223">
        <f>R813*'Usages industrie'!$P42*(1+'Usages industrie'!$Q42)^(R$769-$D$769)/1000</f>
        <v>0</v>
      </c>
    </row>
    <row r="865" spans="1:18" hidden="1" outlineLevel="2" x14ac:dyDescent="0.25">
      <c r="A865" s="222" t="str">
        <f>'Usages industrie'!A43</f>
        <v>Usage industriel n°40</v>
      </c>
      <c r="B865" s="222" t="s">
        <v>645</v>
      </c>
      <c r="C865" s="222"/>
      <c r="D865" s="223">
        <f>D814*'Usages industrie'!$P43*(1+'Usages industrie'!$Q43)^(D$769-$D$769)/1000</f>
        <v>0</v>
      </c>
      <c r="E865" s="223">
        <f>E814*'Usages industrie'!$P43*(1+'Usages industrie'!$Q43)^(E$769-$D$769)/1000</f>
        <v>0</v>
      </c>
      <c r="F865" s="223">
        <f>F814*'Usages industrie'!$P43*(1+'Usages industrie'!$Q43)^(F$769-$D$769)/1000</f>
        <v>0</v>
      </c>
      <c r="G865" s="223">
        <f>G814*'Usages industrie'!$P43*(1+'Usages industrie'!$Q43)^(G$769-$D$769)/1000</f>
        <v>0</v>
      </c>
      <c r="H865" s="223">
        <f>H814*'Usages industrie'!$P43*(1+'Usages industrie'!$Q43)^(H$769-$D$769)/1000</f>
        <v>0</v>
      </c>
      <c r="I865" s="223">
        <f>I814*'Usages industrie'!$P43*(1+'Usages industrie'!$Q43)^(I$769-$D$769)/1000</f>
        <v>0</v>
      </c>
      <c r="J865" s="223">
        <f>J814*'Usages industrie'!$P43*(1+'Usages industrie'!$Q43)^(J$769-$D$769)/1000</f>
        <v>0</v>
      </c>
      <c r="K865" s="223">
        <f>K814*'Usages industrie'!$P43*(1+'Usages industrie'!$Q43)^(K$769-$D$769)/1000</f>
        <v>0</v>
      </c>
      <c r="L865" s="223">
        <f>L814*'Usages industrie'!$P43*(1+'Usages industrie'!$Q43)^(L$769-$D$769)/1000</f>
        <v>0</v>
      </c>
      <c r="M865" s="223">
        <f>M814*'Usages industrie'!$P43*(1+'Usages industrie'!$Q43)^(M$769-$D$769)/1000</f>
        <v>0</v>
      </c>
      <c r="N865" s="223">
        <f>N814*'Usages industrie'!$P43*(1+'Usages industrie'!$Q43)^(N$769-$D$769)/1000</f>
        <v>0</v>
      </c>
      <c r="O865" s="223">
        <f>O814*'Usages industrie'!$P43*(1+'Usages industrie'!$Q43)^(O$769-$D$769)/1000</f>
        <v>0</v>
      </c>
      <c r="P865" s="223">
        <f>P814*'Usages industrie'!$P43*(1+'Usages industrie'!$Q43)^(P$769-$D$769)/1000</f>
        <v>0</v>
      </c>
      <c r="Q865" s="223">
        <f>Q814*'Usages industrie'!$P43*(1+'Usages industrie'!$Q43)^(Q$769-$D$769)/1000</f>
        <v>0</v>
      </c>
      <c r="R865" s="223">
        <f>R814*'Usages industrie'!$P43*(1+'Usages industrie'!$Q43)^(R$769-$D$769)/1000</f>
        <v>0</v>
      </c>
    </row>
    <row r="866" spans="1:18" hidden="1" outlineLevel="2" x14ac:dyDescent="0.25">
      <c r="A866" s="222" t="str">
        <f>'Usages industrie'!A44</f>
        <v>Usage industriel n°41</v>
      </c>
      <c r="B866" s="222" t="s">
        <v>645</v>
      </c>
      <c r="C866" s="222"/>
      <c r="D866" s="223">
        <f>D815*'Usages industrie'!$P44*(1+'Usages industrie'!$Q44)^(D$769-$D$769)/1000</f>
        <v>0</v>
      </c>
      <c r="E866" s="223">
        <f>E815*'Usages industrie'!$P44*(1+'Usages industrie'!$Q44)^(E$769-$D$769)/1000</f>
        <v>0</v>
      </c>
      <c r="F866" s="223">
        <f>F815*'Usages industrie'!$P44*(1+'Usages industrie'!$Q44)^(F$769-$D$769)/1000</f>
        <v>0</v>
      </c>
      <c r="G866" s="223">
        <f>G815*'Usages industrie'!$P44*(1+'Usages industrie'!$Q44)^(G$769-$D$769)/1000</f>
        <v>0</v>
      </c>
      <c r="H866" s="223">
        <f>H815*'Usages industrie'!$P44*(1+'Usages industrie'!$Q44)^(H$769-$D$769)/1000</f>
        <v>0</v>
      </c>
      <c r="I866" s="223">
        <f>I815*'Usages industrie'!$P44*(1+'Usages industrie'!$Q44)^(I$769-$D$769)/1000</f>
        <v>0</v>
      </c>
      <c r="J866" s="223">
        <f>J815*'Usages industrie'!$P44*(1+'Usages industrie'!$Q44)^(J$769-$D$769)/1000</f>
        <v>0</v>
      </c>
      <c r="K866" s="223">
        <f>K815*'Usages industrie'!$P44*(1+'Usages industrie'!$Q44)^(K$769-$D$769)/1000</f>
        <v>0</v>
      </c>
      <c r="L866" s="223">
        <f>L815*'Usages industrie'!$P44*(1+'Usages industrie'!$Q44)^(L$769-$D$769)/1000</f>
        <v>0</v>
      </c>
      <c r="M866" s="223">
        <f>M815*'Usages industrie'!$P44*(1+'Usages industrie'!$Q44)^(M$769-$D$769)/1000</f>
        <v>0</v>
      </c>
      <c r="N866" s="223">
        <f>N815*'Usages industrie'!$P44*(1+'Usages industrie'!$Q44)^(N$769-$D$769)/1000</f>
        <v>0</v>
      </c>
      <c r="O866" s="223">
        <f>O815*'Usages industrie'!$P44*(1+'Usages industrie'!$Q44)^(O$769-$D$769)/1000</f>
        <v>0</v>
      </c>
      <c r="P866" s="223">
        <f>P815*'Usages industrie'!$P44*(1+'Usages industrie'!$Q44)^(P$769-$D$769)/1000</f>
        <v>0</v>
      </c>
      <c r="Q866" s="223">
        <f>Q815*'Usages industrie'!$P44*(1+'Usages industrie'!$Q44)^(Q$769-$D$769)/1000</f>
        <v>0</v>
      </c>
      <c r="R866" s="223">
        <f>R815*'Usages industrie'!$P44*(1+'Usages industrie'!$Q44)^(R$769-$D$769)/1000</f>
        <v>0</v>
      </c>
    </row>
    <row r="867" spans="1:18" hidden="1" outlineLevel="2" x14ac:dyDescent="0.25">
      <c r="A867" s="222" t="str">
        <f>'Usages industrie'!A45</f>
        <v>Usage industriel n°42</v>
      </c>
      <c r="B867" s="222" t="s">
        <v>645</v>
      </c>
      <c r="C867" s="222"/>
      <c r="D867" s="223">
        <f>D816*'Usages industrie'!$P45*(1+'Usages industrie'!$Q45)^(D$769-$D$769)/1000</f>
        <v>0</v>
      </c>
      <c r="E867" s="223">
        <f>E816*'Usages industrie'!$P45*(1+'Usages industrie'!$Q45)^(E$769-$D$769)/1000</f>
        <v>0</v>
      </c>
      <c r="F867" s="223">
        <f>F816*'Usages industrie'!$P45*(1+'Usages industrie'!$Q45)^(F$769-$D$769)/1000</f>
        <v>0</v>
      </c>
      <c r="G867" s="223">
        <f>G816*'Usages industrie'!$P45*(1+'Usages industrie'!$Q45)^(G$769-$D$769)/1000</f>
        <v>0</v>
      </c>
      <c r="H867" s="223">
        <f>H816*'Usages industrie'!$P45*(1+'Usages industrie'!$Q45)^(H$769-$D$769)/1000</f>
        <v>0</v>
      </c>
      <c r="I867" s="223">
        <f>I816*'Usages industrie'!$P45*(1+'Usages industrie'!$Q45)^(I$769-$D$769)/1000</f>
        <v>0</v>
      </c>
      <c r="J867" s="223">
        <f>J816*'Usages industrie'!$P45*(1+'Usages industrie'!$Q45)^(J$769-$D$769)/1000</f>
        <v>0</v>
      </c>
      <c r="K867" s="223">
        <f>K816*'Usages industrie'!$P45*(1+'Usages industrie'!$Q45)^(K$769-$D$769)/1000</f>
        <v>0</v>
      </c>
      <c r="L867" s="223">
        <f>L816*'Usages industrie'!$P45*(1+'Usages industrie'!$Q45)^(L$769-$D$769)/1000</f>
        <v>0</v>
      </c>
      <c r="M867" s="223">
        <f>M816*'Usages industrie'!$P45*(1+'Usages industrie'!$Q45)^(M$769-$D$769)/1000</f>
        <v>0</v>
      </c>
      <c r="N867" s="223">
        <f>N816*'Usages industrie'!$P45*(1+'Usages industrie'!$Q45)^(N$769-$D$769)/1000</f>
        <v>0</v>
      </c>
      <c r="O867" s="223">
        <f>O816*'Usages industrie'!$P45*(1+'Usages industrie'!$Q45)^(O$769-$D$769)/1000</f>
        <v>0</v>
      </c>
      <c r="P867" s="223">
        <f>P816*'Usages industrie'!$P45*(1+'Usages industrie'!$Q45)^(P$769-$D$769)/1000</f>
        <v>0</v>
      </c>
      <c r="Q867" s="223">
        <f>Q816*'Usages industrie'!$P45*(1+'Usages industrie'!$Q45)^(Q$769-$D$769)/1000</f>
        <v>0</v>
      </c>
      <c r="R867" s="223">
        <f>R816*'Usages industrie'!$P45*(1+'Usages industrie'!$Q45)^(R$769-$D$769)/1000</f>
        <v>0</v>
      </c>
    </row>
    <row r="868" spans="1:18" hidden="1" outlineLevel="2" x14ac:dyDescent="0.25">
      <c r="A868" s="222" t="str">
        <f>'Usages industrie'!A46</f>
        <v>Usage industriel n°43</v>
      </c>
      <c r="B868" s="222" t="s">
        <v>645</v>
      </c>
      <c r="C868" s="222"/>
      <c r="D868" s="223">
        <f>D817*'Usages industrie'!$P46*(1+'Usages industrie'!$Q46)^(D$769-$D$769)/1000</f>
        <v>0</v>
      </c>
      <c r="E868" s="223">
        <f>E817*'Usages industrie'!$P46*(1+'Usages industrie'!$Q46)^(E$769-$D$769)/1000</f>
        <v>0</v>
      </c>
      <c r="F868" s="223">
        <f>F817*'Usages industrie'!$P46*(1+'Usages industrie'!$Q46)^(F$769-$D$769)/1000</f>
        <v>0</v>
      </c>
      <c r="G868" s="223">
        <f>G817*'Usages industrie'!$P46*(1+'Usages industrie'!$Q46)^(G$769-$D$769)/1000</f>
        <v>0</v>
      </c>
      <c r="H868" s="223">
        <f>H817*'Usages industrie'!$P46*(1+'Usages industrie'!$Q46)^(H$769-$D$769)/1000</f>
        <v>0</v>
      </c>
      <c r="I868" s="223">
        <f>I817*'Usages industrie'!$P46*(1+'Usages industrie'!$Q46)^(I$769-$D$769)/1000</f>
        <v>0</v>
      </c>
      <c r="J868" s="223">
        <f>J817*'Usages industrie'!$P46*(1+'Usages industrie'!$Q46)^(J$769-$D$769)/1000</f>
        <v>0</v>
      </c>
      <c r="K868" s="223">
        <f>K817*'Usages industrie'!$P46*(1+'Usages industrie'!$Q46)^(K$769-$D$769)/1000</f>
        <v>0</v>
      </c>
      <c r="L868" s="223">
        <f>L817*'Usages industrie'!$P46*(1+'Usages industrie'!$Q46)^(L$769-$D$769)/1000</f>
        <v>0</v>
      </c>
      <c r="M868" s="223">
        <f>M817*'Usages industrie'!$P46*(1+'Usages industrie'!$Q46)^(M$769-$D$769)/1000</f>
        <v>0</v>
      </c>
      <c r="N868" s="223">
        <f>N817*'Usages industrie'!$P46*(1+'Usages industrie'!$Q46)^(N$769-$D$769)/1000</f>
        <v>0</v>
      </c>
      <c r="O868" s="223">
        <f>O817*'Usages industrie'!$P46*(1+'Usages industrie'!$Q46)^(O$769-$D$769)/1000</f>
        <v>0</v>
      </c>
      <c r="P868" s="223">
        <f>P817*'Usages industrie'!$P46*(1+'Usages industrie'!$Q46)^(P$769-$D$769)/1000</f>
        <v>0</v>
      </c>
      <c r="Q868" s="223">
        <f>Q817*'Usages industrie'!$P46*(1+'Usages industrie'!$Q46)^(Q$769-$D$769)/1000</f>
        <v>0</v>
      </c>
      <c r="R868" s="223">
        <f>R817*'Usages industrie'!$P46*(1+'Usages industrie'!$Q46)^(R$769-$D$769)/1000</f>
        <v>0</v>
      </c>
    </row>
    <row r="869" spans="1:18" hidden="1" outlineLevel="2" x14ac:dyDescent="0.25">
      <c r="A869" s="222" t="str">
        <f>'Usages industrie'!A47</f>
        <v>Usage industriel n°44</v>
      </c>
      <c r="B869" s="222" t="s">
        <v>645</v>
      </c>
      <c r="C869" s="222"/>
      <c r="D869" s="223">
        <f>D818*'Usages industrie'!$P47*(1+'Usages industrie'!$Q47)^(D$769-$D$769)/1000</f>
        <v>0</v>
      </c>
      <c r="E869" s="223">
        <f>E818*'Usages industrie'!$P47*(1+'Usages industrie'!$Q47)^(E$769-$D$769)/1000</f>
        <v>0</v>
      </c>
      <c r="F869" s="223">
        <f>F818*'Usages industrie'!$P47*(1+'Usages industrie'!$Q47)^(F$769-$D$769)/1000</f>
        <v>0</v>
      </c>
      <c r="G869" s="223">
        <f>G818*'Usages industrie'!$P47*(1+'Usages industrie'!$Q47)^(G$769-$D$769)/1000</f>
        <v>0</v>
      </c>
      <c r="H869" s="223">
        <f>H818*'Usages industrie'!$P47*(1+'Usages industrie'!$Q47)^(H$769-$D$769)/1000</f>
        <v>0</v>
      </c>
      <c r="I869" s="223">
        <f>I818*'Usages industrie'!$P47*(1+'Usages industrie'!$Q47)^(I$769-$D$769)/1000</f>
        <v>0</v>
      </c>
      <c r="J869" s="223">
        <f>J818*'Usages industrie'!$P47*(1+'Usages industrie'!$Q47)^(J$769-$D$769)/1000</f>
        <v>0</v>
      </c>
      <c r="K869" s="223">
        <f>K818*'Usages industrie'!$P47*(1+'Usages industrie'!$Q47)^(K$769-$D$769)/1000</f>
        <v>0</v>
      </c>
      <c r="L869" s="223">
        <f>L818*'Usages industrie'!$P47*(1+'Usages industrie'!$Q47)^(L$769-$D$769)/1000</f>
        <v>0</v>
      </c>
      <c r="M869" s="223">
        <f>M818*'Usages industrie'!$P47*(1+'Usages industrie'!$Q47)^(M$769-$D$769)/1000</f>
        <v>0</v>
      </c>
      <c r="N869" s="223">
        <f>N818*'Usages industrie'!$P47*(1+'Usages industrie'!$Q47)^(N$769-$D$769)/1000</f>
        <v>0</v>
      </c>
      <c r="O869" s="223">
        <f>O818*'Usages industrie'!$P47*(1+'Usages industrie'!$Q47)^(O$769-$D$769)/1000</f>
        <v>0</v>
      </c>
      <c r="P869" s="223">
        <f>P818*'Usages industrie'!$P47*(1+'Usages industrie'!$Q47)^(P$769-$D$769)/1000</f>
        <v>0</v>
      </c>
      <c r="Q869" s="223">
        <f>Q818*'Usages industrie'!$P47*(1+'Usages industrie'!$Q47)^(Q$769-$D$769)/1000</f>
        <v>0</v>
      </c>
      <c r="R869" s="223">
        <f>R818*'Usages industrie'!$P47*(1+'Usages industrie'!$Q47)^(R$769-$D$769)/1000</f>
        <v>0</v>
      </c>
    </row>
    <row r="870" spans="1:18" hidden="1" outlineLevel="2" x14ac:dyDescent="0.25">
      <c r="A870" s="222" t="str">
        <f>'Usages industrie'!A48</f>
        <v>Usage industriel n°45</v>
      </c>
      <c r="B870" s="222" t="s">
        <v>645</v>
      </c>
      <c r="C870" s="222"/>
      <c r="D870" s="223">
        <f>D819*'Usages industrie'!$P48*(1+'Usages industrie'!$Q48)^(D$769-$D$769)/1000</f>
        <v>0</v>
      </c>
      <c r="E870" s="223">
        <f>E819*'Usages industrie'!$P48*(1+'Usages industrie'!$Q48)^(E$769-$D$769)/1000</f>
        <v>0</v>
      </c>
      <c r="F870" s="223">
        <f>F819*'Usages industrie'!$P48*(1+'Usages industrie'!$Q48)^(F$769-$D$769)/1000</f>
        <v>0</v>
      </c>
      <c r="G870" s="223">
        <f>G819*'Usages industrie'!$P48*(1+'Usages industrie'!$Q48)^(G$769-$D$769)/1000</f>
        <v>0</v>
      </c>
      <c r="H870" s="223">
        <f>H819*'Usages industrie'!$P48*(1+'Usages industrie'!$Q48)^(H$769-$D$769)/1000</f>
        <v>0</v>
      </c>
      <c r="I870" s="223">
        <f>I819*'Usages industrie'!$P48*(1+'Usages industrie'!$Q48)^(I$769-$D$769)/1000</f>
        <v>0</v>
      </c>
      <c r="J870" s="223">
        <f>J819*'Usages industrie'!$P48*(1+'Usages industrie'!$Q48)^(J$769-$D$769)/1000</f>
        <v>0</v>
      </c>
      <c r="K870" s="223">
        <f>K819*'Usages industrie'!$P48*(1+'Usages industrie'!$Q48)^(K$769-$D$769)/1000</f>
        <v>0</v>
      </c>
      <c r="L870" s="223">
        <f>L819*'Usages industrie'!$P48*(1+'Usages industrie'!$Q48)^(L$769-$D$769)/1000</f>
        <v>0</v>
      </c>
      <c r="M870" s="223">
        <f>M819*'Usages industrie'!$P48*(1+'Usages industrie'!$Q48)^(M$769-$D$769)/1000</f>
        <v>0</v>
      </c>
      <c r="N870" s="223">
        <f>N819*'Usages industrie'!$P48*(1+'Usages industrie'!$Q48)^(N$769-$D$769)/1000</f>
        <v>0</v>
      </c>
      <c r="O870" s="223">
        <f>O819*'Usages industrie'!$P48*(1+'Usages industrie'!$Q48)^(O$769-$D$769)/1000</f>
        <v>0</v>
      </c>
      <c r="P870" s="223">
        <f>P819*'Usages industrie'!$P48*(1+'Usages industrie'!$Q48)^(P$769-$D$769)/1000</f>
        <v>0</v>
      </c>
      <c r="Q870" s="223">
        <f>Q819*'Usages industrie'!$P48*(1+'Usages industrie'!$Q48)^(Q$769-$D$769)/1000</f>
        <v>0</v>
      </c>
      <c r="R870" s="223">
        <f>R819*'Usages industrie'!$P48*(1+'Usages industrie'!$Q48)^(R$769-$D$769)/1000</f>
        <v>0</v>
      </c>
    </row>
    <row r="871" spans="1:18" hidden="1" outlineLevel="2" x14ac:dyDescent="0.25">
      <c r="A871" s="222" t="str">
        <f>'Usages industrie'!A49</f>
        <v>Usage industriel n°46</v>
      </c>
      <c r="B871" s="222" t="s">
        <v>645</v>
      </c>
      <c r="C871" s="222"/>
      <c r="D871" s="223">
        <f>D820*'Usages industrie'!$P49*(1+'Usages industrie'!$Q49)^(D$769-$D$769)/1000</f>
        <v>0</v>
      </c>
      <c r="E871" s="223">
        <f>E820*'Usages industrie'!$P49*(1+'Usages industrie'!$Q49)^(E$769-$D$769)/1000</f>
        <v>0</v>
      </c>
      <c r="F871" s="223">
        <f>F820*'Usages industrie'!$P49*(1+'Usages industrie'!$Q49)^(F$769-$D$769)/1000</f>
        <v>0</v>
      </c>
      <c r="G871" s="223">
        <f>G820*'Usages industrie'!$P49*(1+'Usages industrie'!$Q49)^(G$769-$D$769)/1000</f>
        <v>0</v>
      </c>
      <c r="H871" s="223">
        <f>H820*'Usages industrie'!$P49*(1+'Usages industrie'!$Q49)^(H$769-$D$769)/1000</f>
        <v>0</v>
      </c>
      <c r="I871" s="223">
        <f>I820*'Usages industrie'!$P49*(1+'Usages industrie'!$Q49)^(I$769-$D$769)/1000</f>
        <v>0</v>
      </c>
      <c r="J871" s="223">
        <f>J820*'Usages industrie'!$P49*(1+'Usages industrie'!$Q49)^(J$769-$D$769)/1000</f>
        <v>0</v>
      </c>
      <c r="K871" s="223">
        <f>K820*'Usages industrie'!$P49*(1+'Usages industrie'!$Q49)^(K$769-$D$769)/1000</f>
        <v>0</v>
      </c>
      <c r="L871" s="223">
        <f>L820*'Usages industrie'!$P49*(1+'Usages industrie'!$Q49)^(L$769-$D$769)/1000</f>
        <v>0</v>
      </c>
      <c r="M871" s="223">
        <f>M820*'Usages industrie'!$P49*(1+'Usages industrie'!$Q49)^(M$769-$D$769)/1000</f>
        <v>0</v>
      </c>
      <c r="N871" s="223">
        <f>N820*'Usages industrie'!$P49*(1+'Usages industrie'!$Q49)^(N$769-$D$769)/1000</f>
        <v>0</v>
      </c>
      <c r="O871" s="223">
        <f>O820*'Usages industrie'!$P49*(1+'Usages industrie'!$Q49)^(O$769-$D$769)/1000</f>
        <v>0</v>
      </c>
      <c r="P871" s="223">
        <f>P820*'Usages industrie'!$P49*(1+'Usages industrie'!$Q49)^(P$769-$D$769)/1000</f>
        <v>0</v>
      </c>
      <c r="Q871" s="223">
        <f>Q820*'Usages industrie'!$P49*(1+'Usages industrie'!$Q49)^(Q$769-$D$769)/1000</f>
        <v>0</v>
      </c>
      <c r="R871" s="223">
        <f>R820*'Usages industrie'!$P49*(1+'Usages industrie'!$Q49)^(R$769-$D$769)/1000</f>
        <v>0</v>
      </c>
    </row>
    <row r="872" spans="1:18" hidden="1" outlineLevel="2" x14ac:dyDescent="0.25">
      <c r="A872" s="222" t="str">
        <f>'Usages industrie'!A50</f>
        <v>Usage industriel n°47</v>
      </c>
      <c r="B872" s="222" t="s">
        <v>645</v>
      </c>
      <c r="C872" s="222"/>
      <c r="D872" s="223">
        <f>D821*'Usages industrie'!$P50*(1+'Usages industrie'!$Q50)^(D$769-$D$769)/1000</f>
        <v>0</v>
      </c>
      <c r="E872" s="223">
        <f>E821*'Usages industrie'!$P50*(1+'Usages industrie'!$Q50)^(E$769-$D$769)/1000</f>
        <v>0</v>
      </c>
      <c r="F872" s="223">
        <f>F821*'Usages industrie'!$P50*(1+'Usages industrie'!$Q50)^(F$769-$D$769)/1000</f>
        <v>0</v>
      </c>
      <c r="G872" s="223">
        <f>G821*'Usages industrie'!$P50*(1+'Usages industrie'!$Q50)^(G$769-$D$769)/1000</f>
        <v>0</v>
      </c>
      <c r="H872" s="223">
        <f>H821*'Usages industrie'!$P50*(1+'Usages industrie'!$Q50)^(H$769-$D$769)/1000</f>
        <v>0</v>
      </c>
      <c r="I872" s="223">
        <f>I821*'Usages industrie'!$P50*(1+'Usages industrie'!$Q50)^(I$769-$D$769)/1000</f>
        <v>0</v>
      </c>
      <c r="J872" s="223">
        <f>J821*'Usages industrie'!$P50*(1+'Usages industrie'!$Q50)^(J$769-$D$769)/1000</f>
        <v>0</v>
      </c>
      <c r="K872" s="223">
        <f>K821*'Usages industrie'!$P50*(1+'Usages industrie'!$Q50)^(K$769-$D$769)/1000</f>
        <v>0</v>
      </c>
      <c r="L872" s="223">
        <f>L821*'Usages industrie'!$P50*(1+'Usages industrie'!$Q50)^(L$769-$D$769)/1000</f>
        <v>0</v>
      </c>
      <c r="M872" s="223">
        <f>M821*'Usages industrie'!$P50*(1+'Usages industrie'!$Q50)^(M$769-$D$769)/1000</f>
        <v>0</v>
      </c>
      <c r="N872" s="223">
        <f>N821*'Usages industrie'!$P50*(1+'Usages industrie'!$Q50)^(N$769-$D$769)/1000</f>
        <v>0</v>
      </c>
      <c r="O872" s="223">
        <f>O821*'Usages industrie'!$P50*(1+'Usages industrie'!$Q50)^(O$769-$D$769)/1000</f>
        <v>0</v>
      </c>
      <c r="P872" s="223">
        <f>P821*'Usages industrie'!$P50*(1+'Usages industrie'!$Q50)^(P$769-$D$769)/1000</f>
        <v>0</v>
      </c>
      <c r="Q872" s="223">
        <f>Q821*'Usages industrie'!$P50*(1+'Usages industrie'!$Q50)^(Q$769-$D$769)/1000</f>
        <v>0</v>
      </c>
      <c r="R872" s="223">
        <f>R821*'Usages industrie'!$P50*(1+'Usages industrie'!$Q50)^(R$769-$D$769)/1000</f>
        <v>0</v>
      </c>
    </row>
    <row r="873" spans="1:18" hidden="1" outlineLevel="2" x14ac:dyDescent="0.25">
      <c r="A873" s="222" t="str">
        <f>'Usages industrie'!A51</f>
        <v>Usage industriel n°48</v>
      </c>
      <c r="B873" s="222" t="s">
        <v>645</v>
      </c>
      <c r="C873" s="222"/>
      <c r="D873" s="223">
        <f>D822*'Usages industrie'!$P51*(1+'Usages industrie'!$Q51)^(D$769-$D$769)/1000</f>
        <v>0</v>
      </c>
      <c r="E873" s="223">
        <f>E822*'Usages industrie'!$P51*(1+'Usages industrie'!$Q51)^(E$769-$D$769)/1000</f>
        <v>0</v>
      </c>
      <c r="F873" s="223">
        <f>F822*'Usages industrie'!$P51*(1+'Usages industrie'!$Q51)^(F$769-$D$769)/1000</f>
        <v>0</v>
      </c>
      <c r="G873" s="223">
        <f>G822*'Usages industrie'!$P51*(1+'Usages industrie'!$Q51)^(G$769-$D$769)/1000</f>
        <v>0</v>
      </c>
      <c r="H873" s="223">
        <f>H822*'Usages industrie'!$P51*(1+'Usages industrie'!$Q51)^(H$769-$D$769)/1000</f>
        <v>0</v>
      </c>
      <c r="I873" s="223">
        <f>I822*'Usages industrie'!$P51*(1+'Usages industrie'!$Q51)^(I$769-$D$769)/1000</f>
        <v>0</v>
      </c>
      <c r="J873" s="223">
        <f>J822*'Usages industrie'!$P51*(1+'Usages industrie'!$Q51)^(J$769-$D$769)/1000</f>
        <v>0</v>
      </c>
      <c r="K873" s="223">
        <f>K822*'Usages industrie'!$P51*(1+'Usages industrie'!$Q51)^(K$769-$D$769)/1000</f>
        <v>0</v>
      </c>
      <c r="L873" s="223">
        <f>L822*'Usages industrie'!$P51*(1+'Usages industrie'!$Q51)^(L$769-$D$769)/1000</f>
        <v>0</v>
      </c>
      <c r="M873" s="223">
        <f>M822*'Usages industrie'!$P51*(1+'Usages industrie'!$Q51)^(M$769-$D$769)/1000</f>
        <v>0</v>
      </c>
      <c r="N873" s="223">
        <f>N822*'Usages industrie'!$P51*(1+'Usages industrie'!$Q51)^(N$769-$D$769)/1000</f>
        <v>0</v>
      </c>
      <c r="O873" s="223">
        <f>O822*'Usages industrie'!$P51*(1+'Usages industrie'!$Q51)^(O$769-$D$769)/1000</f>
        <v>0</v>
      </c>
      <c r="P873" s="223">
        <f>P822*'Usages industrie'!$P51*(1+'Usages industrie'!$Q51)^(P$769-$D$769)/1000</f>
        <v>0</v>
      </c>
      <c r="Q873" s="223">
        <f>Q822*'Usages industrie'!$P51*(1+'Usages industrie'!$Q51)^(Q$769-$D$769)/1000</f>
        <v>0</v>
      </c>
      <c r="R873" s="223">
        <f>R822*'Usages industrie'!$P51*(1+'Usages industrie'!$Q51)^(R$769-$D$769)/1000</f>
        <v>0</v>
      </c>
    </row>
    <row r="874" spans="1:18" hidden="1" outlineLevel="2" x14ac:dyDescent="0.25">
      <c r="A874" s="222" t="str">
        <f>'Usages industrie'!A52</f>
        <v>Usage industriel n°49</v>
      </c>
      <c r="B874" s="222" t="s">
        <v>645</v>
      </c>
      <c r="C874" s="222"/>
      <c r="D874" s="223">
        <f>D823*'Usages industrie'!$P52*(1+'Usages industrie'!$Q52)^(D$769-$D$769)/1000</f>
        <v>0</v>
      </c>
      <c r="E874" s="223">
        <f>E823*'Usages industrie'!$P52*(1+'Usages industrie'!$Q52)^(E$769-$D$769)/1000</f>
        <v>0</v>
      </c>
      <c r="F874" s="223">
        <f>F823*'Usages industrie'!$P52*(1+'Usages industrie'!$Q52)^(F$769-$D$769)/1000</f>
        <v>0</v>
      </c>
      <c r="G874" s="223">
        <f>G823*'Usages industrie'!$P52*(1+'Usages industrie'!$Q52)^(G$769-$D$769)/1000</f>
        <v>0</v>
      </c>
      <c r="H874" s="223">
        <f>H823*'Usages industrie'!$P52*(1+'Usages industrie'!$Q52)^(H$769-$D$769)/1000</f>
        <v>0</v>
      </c>
      <c r="I874" s="223">
        <f>I823*'Usages industrie'!$P52*(1+'Usages industrie'!$Q52)^(I$769-$D$769)/1000</f>
        <v>0</v>
      </c>
      <c r="J874" s="223">
        <f>J823*'Usages industrie'!$P52*(1+'Usages industrie'!$Q52)^(J$769-$D$769)/1000</f>
        <v>0</v>
      </c>
      <c r="K874" s="223">
        <f>K823*'Usages industrie'!$P52*(1+'Usages industrie'!$Q52)^(K$769-$D$769)/1000</f>
        <v>0</v>
      </c>
      <c r="L874" s="223">
        <f>L823*'Usages industrie'!$P52*(1+'Usages industrie'!$Q52)^(L$769-$D$769)/1000</f>
        <v>0</v>
      </c>
      <c r="M874" s="223">
        <f>M823*'Usages industrie'!$P52*(1+'Usages industrie'!$Q52)^(M$769-$D$769)/1000</f>
        <v>0</v>
      </c>
      <c r="N874" s="223">
        <f>N823*'Usages industrie'!$P52*(1+'Usages industrie'!$Q52)^(N$769-$D$769)/1000</f>
        <v>0</v>
      </c>
      <c r="O874" s="223">
        <f>O823*'Usages industrie'!$P52*(1+'Usages industrie'!$Q52)^(O$769-$D$769)/1000</f>
        <v>0</v>
      </c>
      <c r="P874" s="223">
        <f>P823*'Usages industrie'!$P52*(1+'Usages industrie'!$Q52)^(P$769-$D$769)/1000</f>
        <v>0</v>
      </c>
      <c r="Q874" s="223">
        <f>Q823*'Usages industrie'!$P52*(1+'Usages industrie'!$Q52)^(Q$769-$D$769)/1000</f>
        <v>0</v>
      </c>
      <c r="R874" s="223">
        <f>R823*'Usages industrie'!$P52*(1+'Usages industrie'!$Q52)^(R$769-$D$769)/1000</f>
        <v>0</v>
      </c>
    </row>
    <row r="875" spans="1:18" hidden="1" outlineLevel="2" x14ac:dyDescent="0.25">
      <c r="A875" s="222" t="str">
        <f>'Usages industrie'!A53</f>
        <v>Usage industriel n°50</v>
      </c>
      <c r="B875" s="222" t="s">
        <v>645</v>
      </c>
      <c r="C875" s="222"/>
      <c r="D875" s="223">
        <f>D824*'Usages industrie'!$P53*(1+'Usages industrie'!$Q53)^(D$769-$D$769)/1000</f>
        <v>0</v>
      </c>
      <c r="E875" s="223">
        <f>E824*'Usages industrie'!$P53*(1+'Usages industrie'!$Q53)^(E$769-$D$769)/1000</f>
        <v>0</v>
      </c>
      <c r="F875" s="223">
        <f>F824*'Usages industrie'!$P53*(1+'Usages industrie'!$Q53)^(F$769-$D$769)/1000</f>
        <v>0</v>
      </c>
      <c r="G875" s="223">
        <f>G824*'Usages industrie'!$P53*(1+'Usages industrie'!$Q53)^(G$769-$D$769)/1000</f>
        <v>0</v>
      </c>
      <c r="H875" s="223">
        <f>H824*'Usages industrie'!$P53*(1+'Usages industrie'!$Q53)^(H$769-$D$769)/1000</f>
        <v>0</v>
      </c>
      <c r="I875" s="223">
        <f>I824*'Usages industrie'!$P53*(1+'Usages industrie'!$Q53)^(I$769-$D$769)/1000</f>
        <v>0</v>
      </c>
      <c r="J875" s="223">
        <f>J824*'Usages industrie'!$P53*(1+'Usages industrie'!$Q53)^(J$769-$D$769)/1000</f>
        <v>0</v>
      </c>
      <c r="K875" s="223">
        <f>K824*'Usages industrie'!$P53*(1+'Usages industrie'!$Q53)^(K$769-$D$769)/1000</f>
        <v>0</v>
      </c>
      <c r="L875" s="223">
        <f>L824*'Usages industrie'!$P53*(1+'Usages industrie'!$Q53)^(L$769-$D$769)/1000</f>
        <v>0</v>
      </c>
      <c r="M875" s="223">
        <f>M824*'Usages industrie'!$P53*(1+'Usages industrie'!$Q53)^(M$769-$D$769)/1000</f>
        <v>0</v>
      </c>
      <c r="N875" s="223">
        <f>N824*'Usages industrie'!$P53*(1+'Usages industrie'!$Q53)^(N$769-$D$769)/1000</f>
        <v>0</v>
      </c>
      <c r="O875" s="223">
        <f>O824*'Usages industrie'!$P53*(1+'Usages industrie'!$Q53)^(O$769-$D$769)/1000</f>
        <v>0</v>
      </c>
      <c r="P875" s="223">
        <f>P824*'Usages industrie'!$P53*(1+'Usages industrie'!$Q53)^(P$769-$D$769)/1000</f>
        <v>0</v>
      </c>
      <c r="Q875" s="223">
        <f>Q824*'Usages industrie'!$P53*(1+'Usages industrie'!$Q53)^(Q$769-$D$769)/1000</f>
        <v>0</v>
      </c>
      <c r="R875" s="223">
        <f>R824*'Usages industrie'!$P53*(1+'Usages industrie'!$Q53)^(R$769-$D$769)/1000</f>
        <v>0</v>
      </c>
    </row>
    <row r="876" spans="1:18" hidden="1" outlineLevel="1" collapsed="1" x14ac:dyDescent="0.25">
      <c r="A876" s="222" t="s">
        <v>655</v>
      </c>
      <c r="B876" s="222"/>
      <c r="C876" s="222"/>
      <c r="D876" s="223">
        <f t="shared" ref="D876:R876" si="72">SUM(D826:D875)</f>
        <v>0</v>
      </c>
      <c r="E876" s="223">
        <f t="shared" si="72"/>
        <v>0</v>
      </c>
      <c r="F876" s="223">
        <f t="shared" si="72"/>
        <v>0</v>
      </c>
      <c r="G876" s="223">
        <f t="shared" si="72"/>
        <v>0</v>
      </c>
      <c r="H876" s="223">
        <f t="shared" si="72"/>
        <v>0</v>
      </c>
      <c r="I876" s="223">
        <f t="shared" si="72"/>
        <v>0</v>
      </c>
      <c r="J876" s="223">
        <f t="shared" si="72"/>
        <v>0</v>
      </c>
      <c r="K876" s="223">
        <f t="shared" si="72"/>
        <v>0</v>
      </c>
      <c r="L876" s="223">
        <f t="shared" si="72"/>
        <v>0</v>
      </c>
      <c r="M876" s="223">
        <f t="shared" si="72"/>
        <v>0</v>
      </c>
      <c r="N876" s="223">
        <f t="shared" si="72"/>
        <v>0</v>
      </c>
      <c r="O876" s="223">
        <f t="shared" si="72"/>
        <v>0</v>
      </c>
      <c r="P876" s="223">
        <f t="shared" si="72"/>
        <v>0</v>
      </c>
      <c r="Q876" s="223">
        <f t="shared" si="72"/>
        <v>0</v>
      </c>
      <c r="R876" s="223">
        <f t="shared" si="72"/>
        <v>0</v>
      </c>
    </row>
    <row r="877" spans="1:18" hidden="1" outlineLevel="1" x14ac:dyDescent="0.25">
      <c r="A877" s="53" t="s">
        <v>651</v>
      </c>
      <c r="B877" s="53"/>
      <c r="C877" s="53"/>
      <c r="D877" s="244"/>
      <c r="E877" s="244"/>
      <c r="F877" s="244"/>
      <c r="G877" s="244"/>
      <c r="H877" s="244"/>
      <c r="I877" s="244"/>
      <c r="J877" s="244"/>
      <c r="K877" s="244"/>
      <c r="L877" s="244"/>
      <c r="M877" s="244"/>
      <c r="N877" s="244"/>
      <c r="O877" s="244"/>
      <c r="P877" s="244"/>
      <c r="Q877" s="244"/>
      <c r="R877" s="244"/>
    </row>
    <row r="878" spans="1:18" hidden="1" outlineLevel="1" x14ac:dyDescent="0.25">
      <c r="A878" s="53" t="s">
        <v>656</v>
      </c>
      <c r="B878" s="53"/>
      <c r="C878" s="53"/>
      <c r="D878" s="244"/>
      <c r="E878" s="244"/>
      <c r="F878" s="244"/>
      <c r="G878" s="244"/>
      <c r="H878" s="244"/>
      <c r="I878" s="244"/>
      <c r="J878" s="244"/>
      <c r="K878" s="244"/>
      <c r="L878" s="244"/>
      <c r="M878" s="244"/>
      <c r="N878" s="244"/>
      <c r="O878" s="244"/>
      <c r="P878" s="244"/>
      <c r="Q878" s="244"/>
      <c r="R878" s="244"/>
    </row>
    <row r="879" spans="1:18" hidden="1" outlineLevel="1" x14ac:dyDescent="0.25">
      <c r="A879" s="53" t="s">
        <v>650</v>
      </c>
      <c r="B879" s="53"/>
      <c r="C879" s="53"/>
      <c r="D879" s="244"/>
      <c r="E879" s="244"/>
      <c r="F879" s="244"/>
      <c r="G879" s="244"/>
      <c r="H879" s="244"/>
      <c r="I879" s="244"/>
      <c r="J879" s="244"/>
      <c r="K879" s="244"/>
      <c r="L879" s="244"/>
      <c r="M879" s="244"/>
      <c r="N879" s="244"/>
      <c r="O879" s="244"/>
      <c r="P879" s="244"/>
      <c r="Q879" s="244"/>
      <c r="R879" s="244"/>
    </row>
    <row r="880" spans="1:18" hidden="1" outlineLevel="1" x14ac:dyDescent="0.25">
      <c r="A880" s="53" t="s">
        <v>657</v>
      </c>
      <c r="B880" s="53"/>
      <c r="C880" s="53"/>
      <c r="D880" s="244"/>
      <c r="E880" s="244"/>
      <c r="F880" s="244"/>
      <c r="G880" s="244"/>
      <c r="H880" s="244"/>
      <c r="I880" s="244"/>
      <c r="J880" s="244"/>
      <c r="K880" s="244"/>
      <c r="L880" s="244"/>
      <c r="M880" s="244"/>
      <c r="N880" s="244"/>
      <c r="O880" s="244"/>
      <c r="P880" s="244"/>
      <c r="Q880" s="244"/>
      <c r="R880" s="244"/>
    </row>
    <row r="881" spans="1:18" hidden="1" outlineLevel="1" x14ac:dyDescent="0.25">
      <c r="A881" s="53" t="s">
        <v>652</v>
      </c>
      <c r="B881" s="53"/>
      <c r="C881" s="53"/>
      <c r="D881" s="244"/>
      <c r="E881" s="244"/>
      <c r="F881" s="244"/>
      <c r="G881" s="244"/>
      <c r="H881" s="244"/>
      <c r="I881" s="244"/>
      <c r="J881" s="244"/>
      <c r="K881" s="244"/>
      <c r="L881" s="244"/>
      <c r="M881" s="244"/>
      <c r="N881" s="244"/>
      <c r="O881" s="244"/>
      <c r="P881" s="244"/>
      <c r="Q881" s="244"/>
      <c r="R881" s="244"/>
    </row>
    <row r="882" spans="1:18" hidden="1" outlineLevel="1" x14ac:dyDescent="0.25">
      <c r="A882" s="53" t="s">
        <v>658</v>
      </c>
      <c r="B882" s="53"/>
      <c r="C882" s="53"/>
      <c r="D882" s="244"/>
      <c r="E882" s="244"/>
      <c r="F882" s="244"/>
      <c r="G882" s="244"/>
      <c r="H882" s="244"/>
      <c r="I882" s="244"/>
      <c r="J882" s="244"/>
      <c r="K882" s="244"/>
      <c r="L882" s="244"/>
      <c r="M882" s="244"/>
      <c r="N882" s="244"/>
      <c r="O882" s="244"/>
      <c r="P882" s="244"/>
      <c r="Q882" s="244"/>
      <c r="R882" s="244"/>
    </row>
    <row r="883" spans="1:18" hidden="1" outlineLevel="1" x14ac:dyDescent="0.25">
      <c r="A883" s="224" t="s">
        <v>40</v>
      </c>
      <c r="B883" s="224"/>
      <c r="C883" s="222"/>
      <c r="D883" s="223">
        <f t="shared" ref="D883:R883" si="73">D876+D878+D880+D882</f>
        <v>0</v>
      </c>
      <c r="E883" s="223">
        <f t="shared" si="73"/>
        <v>0</v>
      </c>
      <c r="F883" s="223">
        <f t="shared" si="73"/>
        <v>0</v>
      </c>
      <c r="G883" s="223">
        <f t="shared" si="73"/>
        <v>0</v>
      </c>
      <c r="H883" s="223">
        <f t="shared" si="73"/>
        <v>0</v>
      </c>
      <c r="I883" s="223">
        <f t="shared" si="73"/>
        <v>0</v>
      </c>
      <c r="J883" s="223">
        <f t="shared" si="73"/>
        <v>0</v>
      </c>
      <c r="K883" s="223">
        <f t="shared" si="73"/>
        <v>0</v>
      </c>
      <c r="L883" s="223">
        <f t="shared" si="73"/>
        <v>0</v>
      </c>
      <c r="M883" s="223">
        <f t="shared" si="73"/>
        <v>0</v>
      </c>
      <c r="N883" s="223">
        <f t="shared" si="73"/>
        <v>0</v>
      </c>
      <c r="O883" s="223">
        <f t="shared" si="73"/>
        <v>0</v>
      </c>
      <c r="P883" s="223">
        <f t="shared" si="73"/>
        <v>0</v>
      </c>
      <c r="Q883" s="223">
        <f t="shared" si="73"/>
        <v>0</v>
      </c>
      <c r="R883" s="223">
        <f t="shared" si="73"/>
        <v>0</v>
      </c>
    </row>
    <row r="884" spans="1:18" hidden="1" outlineLevel="1" x14ac:dyDescent="0.25"/>
    <row r="885" spans="1:18" hidden="1" outlineLevel="1" x14ac:dyDescent="0.25">
      <c r="A885" s="274" t="s">
        <v>0</v>
      </c>
      <c r="B885" s="225" t="s">
        <v>16</v>
      </c>
      <c r="C885" s="53"/>
      <c r="D885" s="244">
        <v>10000</v>
      </c>
      <c r="E885" s="244">
        <v>10000</v>
      </c>
      <c r="F885" s="244"/>
      <c r="G885" s="244"/>
      <c r="H885" s="244"/>
      <c r="I885" s="244"/>
      <c r="J885" s="244"/>
      <c r="K885" s="244"/>
      <c r="L885" s="244"/>
      <c r="M885" s="244"/>
      <c r="N885" s="244"/>
      <c r="O885" s="244"/>
      <c r="P885" s="244"/>
      <c r="Q885" s="244"/>
      <c r="R885" s="244"/>
    </row>
    <row r="886" spans="1:18" hidden="1" outlineLevel="1" x14ac:dyDescent="0.25">
      <c r="A886" s="274"/>
      <c r="B886" s="226" t="s">
        <v>42</v>
      </c>
      <c r="C886" s="222"/>
      <c r="D886" s="223">
        <f>IF($B766&lt;&gt;"",D885*(VLOOKUP($B766,Production!$G4:$P53,10)*(1+VLOOKUP($B766,Production!$G4:$Q53,11))^(D769-$D769))/1000,0)</f>
        <v>0</v>
      </c>
      <c r="E886" s="223">
        <f>IF($B766&lt;&gt;"",E885*(VLOOKUP($B766,Production!$G4:$P53,10)*(1+VLOOKUP($B766,Production!$G4:$Q53,11))^(E769-$D769))/1000,0)</f>
        <v>0</v>
      </c>
      <c r="F886" s="223">
        <f>IF($B766&lt;&gt;"",F885*(VLOOKUP($B766,Production!$G4:$P53,10)*(1+VLOOKUP($B766,Production!$G4:$Q53,11))^(F769-$D769))/1000,0)</f>
        <v>0</v>
      </c>
      <c r="G886" s="223">
        <f>IF($B766&lt;&gt;"",G885*(VLOOKUP($B766,Production!$G4:$P53,10)*(1+VLOOKUP($B766,Production!$G4:$Q53,11))^(G769-$D769))/1000,0)</f>
        <v>0</v>
      </c>
      <c r="H886" s="223">
        <f>IF($B766&lt;&gt;"",H885*(VLOOKUP($B766,Production!$G4:$P53,10)*(1+VLOOKUP($B766,Production!$G4:$Q53,11))^(H769-$D769))/1000,0)</f>
        <v>0</v>
      </c>
      <c r="I886" s="223">
        <f>IF($B766&lt;&gt;"",I885*(VLOOKUP($B766,Production!$G4:$P53,10)*(1+VLOOKUP($B766,Production!$G4:$Q53,11))^(I769-$D769))/1000,0)</f>
        <v>0</v>
      </c>
      <c r="J886" s="223">
        <f>IF($B766&lt;&gt;"",J885*(VLOOKUP($B766,Production!$G4:$P53,10)*(1+VLOOKUP($B766,Production!$G4:$Q53,11))^(J769-$D769))/1000,0)</f>
        <v>0</v>
      </c>
      <c r="K886" s="223">
        <f>IF($B766&lt;&gt;"",K885*(VLOOKUP($B766,Production!$G4:$P53,10)*(1+VLOOKUP($B766,Production!$G4:$Q53,11))^(K769-$D769))/1000,0)</f>
        <v>0</v>
      </c>
      <c r="L886" s="223">
        <f>IF($B766&lt;&gt;"",L885*(VLOOKUP($B766,Production!$G4:$P53,10)*(1+VLOOKUP($B766,Production!$G4:$Q53,11))^(L769-$D769))/1000,0)</f>
        <v>0</v>
      </c>
      <c r="M886" s="223">
        <f>IF($B766&lt;&gt;"",M885*(VLOOKUP($B766,Production!$G4:$P53,10)*(1+VLOOKUP($B766,Production!$G4:$Q53,11))^(M769-$D769))/1000,0)</f>
        <v>0</v>
      </c>
      <c r="N886" s="223">
        <f>IF($B766&lt;&gt;"",N885*(VLOOKUP($B766,Production!$G4:$P53,10)*(1+VLOOKUP($B766,Production!$G4:$Q53,11))^(N769-$D769))/1000,0)</f>
        <v>0</v>
      </c>
      <c r="O886" s="223">
        <f>IF($B766&lt;&gt;"",O885*(VLOOKUP($B766,Production!$G4:$P53,10)*(1+VLOOKUP($B766,Production!$G4:$Q53,11))^(O769-$D769))/1000,0)</f>
        <v>0</v>
      </c>
      <c r="P886" s="223">
        <f>IF($B766&lt;&gt;"",P885*(VLOOKUP($B766,Production!$G4:$P53,10)*(1+VLOOKUP($B766,Production!$G4:$Q53,11))^(P769-$D769))/1000,0)</f>
        <v>0</v>
      </c>
      <c r="Q886" s="223">
        <f>IF($B766&lt;&gt;"",Q885*(VLOOKUP($B766,Production!$G4:$P53,10)*(1+VLOOKUP($B766,Production!$G4:$Q53,11))^(Q769-$D769))/1000,0)</f>
        <v>0</v>
      </c>
      <c r="R886" s="223">
        <f>IF($B766&lt;&gt;"",R885*(VLOOKUP($B766,Production!$G4:$P53,10)*(1+VLOOKUP($B766,Production!$G4:$Q53,11))^(R769-$D769))/1000,0)</f>
        <v>0</v>
      </c>
    </row>
    <row r="887" spans="1:18" hidden="1" outlineLevel="1" x14ac:dyDescent="0.25">
      <c r="A887" s="274" t="s">
        <v>13</v>
      </c>
      <c r="B887" s="225" t="s">
        <v>17</v>
      </c>
      <c r="C887" s="53"/>
      <c r="D887" s="244">
        <v>10000</v>
      </c>
      <c r="E887" s="244">
        <v>10000</v>
      </c>
      <c r="F887" s="244"/>
      <c r="G887" s="244"/>
      <c r="H887" s="244"/>
      <c r="I887" s="244"/>
      <c r="J887" s="244"/>
      <c r="K887" s="244"/>
      <c r="L887" s="244"/>
      <c r="M887" s="244"/>
      <c r="N887" s="244"/>
      <c r="O887" s="244"/>
      <c r="P887" s="244"/>
      <c r="Q887" s="244"/>
      <c r="R887" s="244"/>
    </row>
    <row r="888" spans="1:18" hidden="1" outlineLevel="1" x14ac:dyDescent="0.25">
      <c r="A888" s="274"/>
      <c r="B888" s="226" t="s">
        <v>42</v>
      </c>
      <c r="C888" s="222"/>
      <c r="D888" s="223">
        <f>IF($B766&lt;&gt;"",D887*(VLOOKUP($B766,Production!$G4:$R53,10)*(1+VLOOKUP($B766,Production!$G4:$S53,11))^(D769-$D769))/1000,0)</f>
        <v>0</v>
      </c>
      <c r="E888" s="223">
        <f>IF($B766&lt;&gt;"",E887*(VLOOKUP($B766,Production!$G4:$R53,10)*(1+VLOOKUP($B766,Production!$G4:$S53,11))^(E769-$D769))/1000,0)</f>
        <v>0</v>
      </c>
      <c r="F888" s="223">
        <f>IF($B766&lt;&gt;"",F887*(VLOOKUP($B766,Production!$G4:$R53,10)*(1+VLOOKUP($B766,Production!$G4:$S53,11))^(F769-$D769))/1000,0)</f>
        <v>0</v>
      </c>
      <c r="G888" s="223">
        <f>IF($B766&lt;&gt;"",G887*(VLOOKUP($B766,Production!$G4:$R53,10)*(1+VLOOKUP($B766,Production!$G4:$S53,11))^(G769-$D769))/1000,0)</f>
        <v>0</v>
      </c>
      <c r="H888" s="223">
        <f>IF($B766&lt;&gt;"",H887*(VLOOKUP($B766,Production!$G4:$R53,10)*(1+VLOOKUP($B766,Production!$G4:$S53,11))^(H769-$D769))/1000,0)</f>
        <v>0</v>
      </c>
      <c r="I888" s="223">
        <f>IF($B766&lt;&gt;"",I887*(VLOOKUP($B766,Production!$G4:$R53,10)*(1+VLOOKUP($B766,Production!$G4:$S53,11))^(I769-$D769))/1000,0)</f>
        <v>0</v>
      </c>
      <c r="J888" s="223">
        <f>IF($B766&lt;&gt;"",J887*(VLOOKUP($B766,Production!$G4:$R53,10)*(1+VLOOKUP($B766,Production!$G4:$S53,11))^(J769-$D769))/1000,0)</f>
        <v>0</v>
      </c>
      <c r="K888" s="223">
        <f>IF($B766&lt;&gt;"",K887*(VLOOKUP($B766,Production!$G4:$R53,10)*(1+VLOOKUP($B766,Production!$G4:$S53,11))^(K769-$D769))/1000,0)</f>
        <v>0</v>
      </c>
      <c r="L888" s="223">
        <f>IF($B766&lt;&gt;"",L887*(VLOOKUP($B766,Production!$G4:$R53,10)*(1+VLOOKUP($B766,Production!$G4:$S53,11))^(L769-$D769))/1000,0)</f>
        <v>0</v>
      </c>
      <c r="M888" s="223">
        <f>IF($B766&lt;&gt;"",M887*(VLOOKUP($B766,Production!$G4:$R53,10)*(1+VLOOKUP($B766,Production!$G4:$S53,11))^(M769-$D769))/1000,0)</f>
        <v>0</v>
      </c>
      <c r="N888" s="223">
        <f>IF($B766&lt;&gt;"",N887*(VLOOKUP($B766,Production!$G4:$R53,10)*(1+VLOOKUP($B766,Production!$G4:$S53,11))^(N769-$D769))/1000,0)</f>
        <v>0</v>
      </c>
      <c r="O888" s="223">
        <f>IF($B766&lt;&gt;"",O887*(VLOOKUP($B766,Production!$G4:$R53,10)*(1+VLOOKUP($B766,Production!$G4:$S53,11))^(O769-$D769))/1000,0)</f>
        <v>0</v>
      </c>
      <c r="P888" s="223">
        <f>IF($B766&lt;&gt;"",P887*(VLOOKUP($B766,Production!$G4:$R53,10)*(1+VLOOKUP($B766,Production!$G4:$S53,11))^(P769-$D769))/1000,0)</f>
        <v>0</v>
      </c>
      <c r="Q888" s="223">
        <f>IF($B766&lt;&gt;"",Q887*(VLOOKUP($B766,Production!$G4:$R53,10)*(1+VLOOKUP($B766,Production!$G4:$S53,11))^(Q769-$D769))/1000,0)</f>
        <v>0</v>
      </c>
      <c r="R888" s="223">
        <f>IF($B766&lt;&gt;"",R887*(VLOOKUP($B766,Production!$G4:$R53,10)*(1+VLOOKUP($B766,Production!$G4:$S53,11))^(R769-$D769))/1000,0)</f>
        <v>0</v>
      </c>
    </row>
    <row r="889" spans="1:18" hidden="1" outlineLevel="1" x14ac:dyDescent="0.25">
      <c r="A889" s="225" t="s">
        <v>56</v>
      </c>
      <c r="B889" s="225"/>
      <c r="C889" s="53"/>
      <c r="D889" s="244"/>
      <c r="E889" s="244"/>
      <c r="F889" s="244"/>
      <c r="G889" s="244"/>
      <c r="H889" s="244"/>
      <c r="I889" s="244"/>
      <c r="J889" s="244"/>
      <c r="K889" s="244"/>
      <c r="L889" s="244"/>
      <c r="M889" s="244"/>
      <c r="N889" s="244"/>
      <c r="O889" s="244"/>
      <c r="P889" s="244"/>
      <c r="Q889" s="244"/>
      <c r="R889" s="244"/>
    </row>
    <row r="890" spans="1:18" hidden="1" outlineLevel="1" x14ac:dyDescent="0.25">
      <c r="A890" s="225" t="s">
        <v>57</v>
      </c>
      <c r="B890" s="225"/>
      <c r="C890" s="53"/>
      <c r="D890" s="244"/>
      <c r="E890" s="244"/>
      <c r="F890" s="244"/>
      <c r="G890" s="244"/>
      <c r="H890" s="244"/>
      <c r="I890" s="244"/>
      <c r="J890" s="244"/>
      <c r="K890" s="244"/>
      <c r="L890" s="244"/>
      <c r="M890" s="244"/>
      <c r="N890" s="244"/>
      <c r="O890" s="244"/>
      <c r="P890" s="244"/>
      <c r="Q890" s="244"/>
      <c r="R890" s="244"/>
    </row>
    <row r="891" spans="1:18" hidden="1" outlineLevel="1" x14ac:dyDescent="0.25">
      <c r="A891" s="224" t="s">
        <v>659</v>
      </c>
      <c r="B891" s="222"/>
      <c r="C891" s="222"/>
      <c r="D891" s="223">
        <f t="shared" ref="D891:R891" si="74">D886+D888+D889+D890</f>
        <v>0</v>
      </c>
      <c r="E891" s="223">
        <f t="shared" si="74"/>
        <v>0</v>
      </c>
      <c r="F891" s="223">
        <f t="shared" si="74"/>
        <v>0</v>
      </c>
      <c r="G891" s="223">
        <f t="shared" si="74"/>
        <v>0</v>
      </c>
      <c r="H891" s="223">
        <f t="shared" si="74"/>
        <v>0</v>
      </c>
      <c r="I891" s="223">
        <f t="shared" si="74"/>
        <v>0</v>
      </c>
      <c r="J891" s="223">
        <f t="shared" si="74"/>
        <v>0</v>
      </c>
      <c r="K891" s="223">
        <f t="shared" si="74"/>
        <v>0</v>
      </c>
      <c r="L891" s="223">
        <f t="shared" si="74"/>
        <v>0</v>
      </c>
      <c r="M891" s="223">
        <f t="shared" si="74"/>
        <v>0</v>
      </c>
      <c r="N891" s="223">
        <f t="shared" si="74"/>
        <v>0</v>
      </c>
      <c r="O891" s="223">
        <f t="shared" si="74"/>
        <v>0</v>
      </c>
      <c r="P891" s="223">
        <f t="shared" si="74"/>
        <v>0</v>
      </c>
      <c r="Q891" s="223">
        <f t="shared" si="74"/>
        <v>0</v>
      </c>
      <c r="R891" s="223">
        <f t="shared" si="74"/>
        <v>0</v>
      </c>
    </row>
    <row r="892" spans="1:18" hidden="1" outlineLevel="1" x14ac:dyDescent="0.25"/>
    <row r="893" spans="1:18" hidden="1" outlineLevel="1" x14ac:dyDescent="0.25">
      <c r="A893" s="222" t="s">
        <v>663</v>
      </c>
      <c r="B893" s="222"/>
      <c r="C893" s="222"/>
      <c r="D893" s="223">
        <f t="shared" ref="D893:R893" si="75">D883-D891</f>
        <v>0</v>
      </c>
      <c r="E893" s="223">
        <f t="shared" si="75"/>
        <v>0</v>
      </c>
      <c r="F893" s="223">
        <f t="shared" si="75"/>
        <v>0</v>
      </c>
      <c r="G893" s="223">
        <f t="shared" si="75"/>
        <v>0</v>
      </c>
      <c r="H893" s="223">
        <f t="shared" si="75"/>
        <v>0</v>
      </c>
      <c r="I893" s="223">
        <f t="shared" si="75"/>
        <v>0</v>
      </c>
      <c r="J893" s="223">
        <f t="shared" si="75"/>
        <v>0</v>
      </c>
      <c r="K893" s="223">
        <f t="shared" si="75"/>
        <v>0</v>
      </c>
      <c r="L893" s="223">
        <f t="shared" si="75"/>
        <v>0</v>
      </c>
      <c r="M893" s="223">
        <f t="shared" si="75"/>
        <v>0</v>
      </c>
      <c r="N893" s="223">
        <f t="shared" si="75"/>
        <v>0</v>
      </c>
      <c r="O893" s="223">
        <f t="shared" si="75"/>
        <v>0</v>
      </c>
      <c r="P893" s="223">
        <f t="shared" si="75"/>
        <v>0</v>
      </c>
      <c r="Q893" s="223">
        <f t="shared" si="75"/>
        <v>0</v>
      </c>
      <c r="R893" s="223">
        <f t="shared" si="75"/>
        <v>0</v>
      </c>
    </row>
    <row r="894" spans="1:18" hidden="1" outlineLevel="1" x14ac:dyDescent="0.25"/>
    <row r="895" spans="1:18" hidden="1" outlineLevel="1" x14ac:dyDescent="0.25">
      <c r="A895" s="53" t="s">
        <v>664</v>
      </c>
      <c r="B895" s="53"/>
      <c r="C895" s="53"/>
      <c r="D895" s="244"/>
      <c r="E895" s="244"/>
      <c r="F895" s="244"/>
      <c r="G895" s="244"/>
      <c r="H895" s="244"/>
      <c r="I895" s="244"/>
      <c r="J895" s="244"/>
      <c r="K895" s="244"/>
      <c r="L895" s="244"/>
      <c r="M895" s="244"/>
      <c r="N895" s="244"/>
      <c r="O895" s="244"/>
      <c r="P895" s="244"/>
      <c r="Q895" s="244"/>
      <c r="R895" s="244"/>
    </row>
    <row r="896" spans="1:18" hidden="1" outlineLevel="1" x14ac:dyDescent="0.25"/>
    <row r="897" spans="1:18" hidden="1" outlineLevel="1" x14ac:dyDescent="0.25">
      <c r="A897" s="222" t="s">
        <v>665</v>
      </c>
      <c r="B897" s="222"/>
      <c r="C897" s="222"/>
      <c r="D897" s="223">
        <f t="shared" ref="D897:R897" si="76">D893-D895</f>
        <v>0</v>
      </c>
      <c r="E897" s="223">
        <f t="shared" si="76"/>
        <v>0</v>
      </c>
      <c r="F897" s="223">
        <f t="shared" si="76"/>
        <v>0</v>
      </c>
      <c r="G897" s="223">
        <f t="shared" si="76"/>
        <v>0</v>
      </c>
      <c r="H897" s="223">
        <f t="shared" si="76"/>
        <v>0</v>
      </c>
      <c r="I897" s="223">
        <f t="shared" si="76"/>
        <v>0</v>
      </c>
      <c r="J897" s="223">
        <f t="shared" si="76"/>
        <v>0</v>
      </c>
      <c r="K897" s="223">
        <f t="shared" si="76"/>
        <v>0</v>
      </c>
      <c r="L897" s="223">
        <f t="shared" si="76"/>
        <v>0</v>
      </c>
      <c r="M897" s="223">
        <f t="shared" si="76"/>
        <v>0</v>
      </c>
      <c r="N897" s="223">
        <f t="shared" si="76"/>
        <v>0</v>
      </c>
      <c r="O897" s="223">
        <f t="shared" si="76"/>
        <v>0</v>
      </c>
      <c r="P897" s="223">
        <f t="shared" si="76"/>
        <v>0</v>
      </c>
      <c r="Q897" s="223">
        <f t="shared" si="76"/>
        <v>0</v>
      </c>
      <c r="R897" s="223">
        <f t="shared" si="76"/>
        <v>0</v>
      </c>
    </row>
    <row r="898" spans="1:18" hidden="1" outlineLevel="1" x14ac:dyDescent="0.25">
      <c r="A898" s="222" t="s">
        <v>666</v>
      </c>
      <c r="B898" s="222"/>
      <c r="C898" s="222"/>
      <c r="D898" s="223">
        <f t="shared" ref="D898:R898" si="77">$B767*D897</f>
        <v>0</v>
      </c>
      <c r="E898" s="223">
        <f t="shared" si="77"/>
        <v>0</v>
      </c>
      <c r="F898" s="223">
        <f t="shared" si="77"/>
        <v>0</v>
      </c>
      <c r="G898" s="223">
        <f t="shared" si="77"/>
        <v>0</v>
      </c>
      <c r="H898" s="223">
        <f t="shared" si="77"/>
        <v>0</v>
      </c>
      <c r="I898" s="223">
        <f t="shared" si="77"/>
        <v>0</v>
      </c>
      <c r="J898" s="223">
        <f t="shared" si="77"/>
        <v>0</v>
      </c>
      <c r="K898" s="223">
        <f t="shared" si="77"/>
        <v>0</v>
      </c>
      <c r="L898" s="223">
        <f t="shared" si="77"/>
        <v>0</v>
      </c>
      <c r="M898" s="223">
        <f t="shared" si="77"/>
        <v>0</v>
      </c>
      <c r="N898" s="223">
        <f t="shared" si="77"/>
        <v>0</v>
      </c>
      <c r="O898" s="223">
        <f t="shared" si="77"/>
        <v>0</v>
      </c>
      <c r="P898" s="223">
        <f t="shared" si="77"/>
        <v>0</v>
      </c>
      <c r="Q898" s="223">
        <f t="shared" si="77"/>
        <v>0</v>
      </c>
      <c r="R898" s="223">
        <f t="shared" si="77"/>
        <v>0</v>
      </c>
    </row>
    <row r="899" spans="1:18" hidden="1" outlineLevel="1" x14ac:dyDescent="0.25"/>
    <row r="900" spans="1:18" hidden="1" outlineLevel="1" x14ac:dyDescent="0.25">
      <c r="A900" s="222" t="s">
        <v>667</v>
      </c>
      <c r="B900" s="222"/>
      <c r="C900" s="222"/>
      <c r="D900" s="223">
        <f t="shared" ref="D900:R900" si="78">D897-D898</f>
        <v>0</v>
      </c>
      <c r="E900" s="223">
        <f t="shared" si="78"/>
        <v>0</v>
      </c>
      <c r="F900" s="223">
        <f t="shared" si="78"/>
        <v>0</v>
      </c>
      <c r="G900" s="223">
        <f t="shared" si="78"/>
        <v>0</v>
      </c>
      <c r="H900" s="223">
        <f t="shared" si="78"/>
        <v>0</v>
      </c>
      <c r="I900" s="223">
        <f t="shared" si="78"/>
        <v>0</v>
      </c>
      <c r="J900" s="223">
        <f t="shared" si="78"/>
        <v>0</v>
      </c>
      <c r="K900" s="223">
        <f t="shared" si="78"/>
        <v>0</v>
      </c>
      <c r="L900" s="223">
        <f t="shared" si="78"/>
        <v>0</v>
      </c>
      <c r="M900" s="223">
        <f t="shared" si="78"/>
        <v>0</v>
      </c>
      <c r="N900" s="223">
        <f t="shared" si="78"/>
        <v>0</v>
      </c>
      <c r="O900" s="223">
        <f t="shared" si="78"/>
        <v>0</v>
      </c>
      <c r="P900" s="223">
        <f t="shared" si="78"/>
        <v>0</v>
      </c>
      <c r="Q900" s="223">
        <f t="shared" si="78"/>
        <v>0</v>
      </c>
      <c r="R900" s="223">
        <f t="shared" si="78"/>
        <v>0</v>
      </c>
    </row>
    <row r="901" spans="1:18" hidden="1" outlineLevel="1" x14ac:dyDescent="0.25"/>
    <row r="902" spans="1:18" hidden="1" outlineLevel="1" x14ac:dyDescent="0.25">
      <c r="A902" s="221" t="s">
        <v>668</v>
      </c>
      <c r="B902" s="221"/>
      <c r="C902" s="220"/>
      <c r="D902" s="215" t="e">
        <f>IRR(D900:R900)</f>
        <v>#NUM!</v>
      </c>
    </row>
    <row r="903" spans="1:18" collapsed="1" x14ac:dyDescent="0.25"/>
    <row r="905" spans="1:18" s="169" customFormat="1" x14ac:dyDescent="0.25">
      <c r="A905" s="169" t="s">
        <v>894</v>
      </c>
    </row>
    <row r="906" spans="1:18" hidden="1" outlineLevel="1" x14ac:dyDescent="0.25"/>
    <row r="907" spans="1:18" hidden="1" outlineLevel="1" x14ac:dyDescent="0.25">
      <c r="A907" s="217" t="s">
        <v>644</v>
      </c>
      <c r="B907" s="208"/>
    </row>
    <row r="908" spans="1:18" ht="15.75" hidden="1" outlineLevel="1" thickBot="1" x14ac:dyDescent="0.3">
      <c r="A908" s="219" t="s">
        <v>12</v>
      </c>
      <c r="B908" s="243"/>
    </row>
    <row r="909" spans="1:18" hidden="1" outlineLevel="1" x14ac:dyDescent="0.25"/>
    <row r="910" spans="1:18" hidden="1" outlineLevel="1" x14ac:dyDescent="0.25">
      <c r="A910" s="53" t="s">
        <v>14</v>
      </c>
      <c r="B910" s="53"/>
      <c r="C910" s="223">
        <v>0</v>
      </c>
      <c r="D910" s="223">
        <v>1</v>
      </c>
      <c r="E910" s="223">
        <v>2</v>
      </c>
      <c r="F910" s="223">
        <v>3</v>
      </c>
      <c r="G910" s="223">
        <v>4</v>
      </c>
      <c r="H910" s="223">
        <v>5</v>
      </c>
      <c r="I910" s="223">
        <v>6</v>
      </c>
      <c r="J910" s="223">
        <v>7</v>
      </c>
      <c r="K910" s="223">
        <v>8</v>
      </c>
      <c r="L910" s="223">
        <v>9</v>
      </c>
      <c r="M910" s="223">
        <v>10</v>
      </c>
      <c r="N910" s="223">
        <v>11</v>
      </c>
      <c r="O910" s="223">
        <v>12</v>
      </c>
      <c r="P910" s="223">
        <v>13</v>
      </c>
      <c r="Q910" s="223">
        <v>14</v>
      </c>
      <c r="R910" s="223">
        <v>15</v>
      </c>
    </row>
    <row r="911" spans="1:18" hidden="1" outlineLevel="1" x14ac:dyDescent="0.25"/>
    <row r="912" spans="1:18" hidden="1" outlineLevel="1" x14ac:dyDescent="0.25">
      <c r="A912" s="53" t="s">
        <v>59</v>
      </c>
      <c r="B912" s="53"/>
      <c r="C912" s="244"/>
      <c r="D912" s="244"/>
      <c r="E912" s="244"/>
      <c r="F912" s="244"/>
      <c r="G912" s="244"/>
      <c r="H912" s="244"/>
      <c r="I912" s="244"/>
      <c r="J912" s="244"/>
      <c r="K912" s="244"/>
      <c r="L912" s="244"/>
      <c r="M912" s="244"/>
      <c r="N912" s="244"/>
      <c r="O912" s="244"/>
      <c r="P912" s="244"/>
      <c r="Q912" s="244"/>
      <c r="R912" s="244"/>
    </row>
    <row r="913" spans="1:18" hidden="1" outlineLevel="1" x14ac:dyDescent="0.25">
      <c r="A913" s="53" t="s">
        <v>824</v>
      </c>
      <c r="B913" s="53"/>
      <c r="C913" s="244"/>
      <c r="D913" s="244"/>
      <c r="E913" s="244"/>
      <c r="F913" s="244"/>
      <c r="G913" s="244"/>
      <c r="H913" s="244"/>
      <c r="I913" s="244"/>
      <c r="J913" s="244"/>
      <c r="K913" s="244"/>
      <c r="L913" s="244"/>
      <c r="M913" s="244"/>
      <c r="N913" s="244"/>
      <c r="O913" s="244"/>
      <c r="P913" s="244"/>
      <c r="Q913" s="244"/>
      <c r="R913" s="244"/>
    </row>
    <row r="914" spans="1:18" hidden="1" outlineLevel="1" x14ac:dyDescent="0.25">
      <c r="A914" s="53" t="s">
        <v>825</v>
      </c>
      <c r="B914" s="53"/>
      <c r="C914" s="244"/>
      <c r="D914" s="244"/>
      <c r="E914" s="244"/>
      <c r="F914" s="244"/>
      <c r="G914" s="244"/>
      <c r="H914" s="244"/>
      <c r="I914" s="244"/>
      <c r="J914" s="244"/>
      <c r="K914" s="244"/>
      <c r="L914" s="244"/>
      <c r="M914" s="244"/>
      <c r="N914" s="244"/>
      <c r="O914" s="244"/>
      <c r="P914" s="244"/>
      <c r="Q914" s="244"/>
      <c r="R914" s="244"/>
    </row>
    <row r="915" spans="1:18" hidden="1" outlineLevel="1" x14ac:dyDescent="0.25"/>
    <row r="916" spans="1:18" hidden="1" outlineLevel="2" x14ac:dyDescent="0.25">
      <c r="A916" s="222" t="str">
        <f>'Usages mobilité'!A4</f>
        <v>Usage mobilité n°1</v>
      </c>
      <c r="B916" s="222" t="s">
        <v>41</v>
      </c>
      <c r="C916" s="222"/>
      <c r="D916" s="223">
        <f>IF(B$907&lt;&gt;"",IF(B$907='Usages mobilité'!BF4,'Usages mobilité'!BD4,0),0)</f>
        <v>0</v>
      </c>
      <c r="E916" s="223">
        <f t="shared" ref="E916:R925" si="79">$D916</f>
        <v>0</v>
      </c>
      <c r="F916" s="223">
        <f t="shared" si="79"/>
        <v>0</v>
      </c>
      <c r="G916" s="223">
        <f t="shared" si="79"/>
        <v>0</v>
      </c>
      <c r="H916" s="223">
        <f t="shared" si="79"/>
        <v>0</v>
      </c>
      <c r="I916" s="223">
        <f t="shared" si="79"/>
        <v>0</v>
      </c>
      <c r="J916" s="223">
        <f t="shared" si="79"/>
        <v>0</v>
      </c>
      <c r="K916" s="223">
        <f t="shared" si="79"/>
        <v>0</v>
      </c>
      <c r="L916" s="223">
        <f t="shared" si="79"/>
        <v>0</v>
      </c>
      <c r="M916" s="223">
        <f t="shared" si="79"/>
        <v>0</v>
      </c>
      <c r="N916" s="223">
        <f t="shared" si="79"/>
        <v>0</v>
      </c>
      <c r="O916" s="223">
        <f t="shared" si="79"/>
        <v>0</v>
      </c>
      <c r="P916" s="223">
        <f t="shared" si="79"/>
        <v>0</v>
      </c>
      <c r="Q916" s="223">
        <f t="shared" si="79"/>
        <v>0</v>
      </c>
      <c r="R916" s="223">
        <f t="shared" si="79"/>
        <v>0</v>
      </c>
    </row>
    <row r="917" spans="1:18" hidden="1" outlineLevel="2" x14ac:dyDescent="0.25">
      <c r="A917" s="222" t="str">
        <f>'Usages mobilité'!A5</f>
        <v>Usage mobilité n°2</v>
      </c>
      <c r="B917" s="222" t="s">
        <v>41</v>
      </c>
      <c r="C917" s="222"/>
      <c r="D917" s="223">
        <f>IF(B$907&lt;&gt;"",IF(B$907='Usages mobilité'!BF5,'Usages mobilité'!BD5,0),0)</f>
        <v>0</v>
      </c>
      <c r="E917" s="223">
        <f t="shared" si="79"/>
        <v>0</v>
      </c>
      <c r="F917" s="223">
        <f t="shared" si="79"/>
        <v>0</v>
      </c>
      <c r="G917" s="223">
        <f t="shared" si="79"/>
        <v>0</v>
      </c>
      <c r="H917" s="223">
        <f t="shared" si="79"/>
        <v>0</v>
      </c>
      <c r="I917" s="223">
        <f t="shared" si="79"/>
        <v>0</v>
      </c>
      <c r="J917" s="223">
        <f t="shared" si="79"/>
        <v>0</v>
      </c>
      <c r="K917" s="223">
        <f t="shared" si="79"/>
        <v>0</v>
      </c>
      <c r="L917" s="223">
        <f t="shared" si="79"/>
        <v>0</v>
      </c>
      <c r="M917" s="223">
        <f t="shared" si="79"/>
        <v>0</v>
      </c>
      <c r="N917" s="223">
        <f t="shared" si="79"/>
        <v>0</v>
      </c>
      <c r="O917" s="223">
        <f t="shared" si="79"/>
        <v>0</v>
      </c>
      <c r="P917" s="223">
        <f t="shared" si="79"/>
        <v>0</v>
      </c>
      <c r="Q917" s="223">
        <f t="shared" si="79"/>
        <v>0</v>
      </c>
      <c r="R917" s="223">
        <f t="shared" si="79"/>
        <v>0</v>
      </c>
    </row>
    <row r="918" spans="1:18" hidden="1" outlineLevel="2" x14ac:dyDescent="0.25">
      <c r="A918" s="222" t="str">
        <f>'Usages mobilité'!A6</f>
        <v>Usage mobilité n°3</v>
      </c>
      <c r="B918" s="222" t="s">
        <v>41</v>
      </c>
      <c r="C918" s="222"/>
      <c r="D918" s="223">
        <f>IF(B$907&lt;&gt;"",IF(B$907='Usages mobilité'!BF6,'Usages mobilité'!BD6,0),0)</f>
        <v>0</v>
      </c>
      <c r="E918" s="223">
        <f t="shared" si="79"/>
        <v>0</v>
      </c>
      <c r="F918" s="223">
        <f t="shared" si="79"/>
        <v>0</v>
      </c>
      <c r="G918" s="223">
        <f t="shared" si="79"/>
        <v>0</v>
      </c>
      <c r="H918" s="223">
        <f t="shared" si="79"/>
        <v>0</v>
      </c>
      <c r="I918" s="223">
        <f t="shared" si="79"/>
        <v>0</v>
      </c>
      <c r="J918" s="223">
        <f t="shared" si="79"/>
        <v>0</v>
      </c>
      <c r="K918" s="223">
        <f t="shared" si="79"/>
        <v>0</v>
      </c>
      <c r="L918" s="223">
        <f t="shared" si="79"/>
        <v>0</v>
      </c>
      <c r="M918" s="223">
        <f t="shared" si="79"/>
        <v>0</v>
      </c>
      <c r="N918" s="223">
        <f t="shared" si="79"/>
        <v>0</v>
      </c>
      <c r="O918" s="223">
        <f t="shared" si="79"/>
        <v>0</v>
      </c>
      <c r="P918" s="223">
        <f t="shared" si="79"/>
        <v>0</v>
      </c>
      <c r="Q918" s="223">
        <f t="shared" si="79"/>
        <v>0</v>
      </c>
      <c r="R918" s="223">
        <f t="shared" si="79"/>
        <v>0</v>
      </c>
    </row>
    <row r="919" spans="1:18" hidden="1" outlineLevel="2" x14ac:dyDescent="0.25">
      <c r="A919" s="222" t="str">
        <f>'Usages mobilité'!A7</f>
        <v>Usage mobilité n°4</v>
      </c>
      <c r="B919" s="222" t="s">
        <v>41</v>
      </c>
      <c r="C919" s="222"/>
      <c r="D919" s="223">
        <f>IF(B$907&lt;&gt;"",IF(B$907='Usages mobilité'!BF7,'Usages mobilité'!BD7,0),0)</f>
        <v>0</v>
      </c>
      <c r="E919" s="223">
        <f t="shared" si="79"/>
        <v>0</v>
      </c>
      <c r="F919" s="223">
        <f t="shared" si="79"/>
        <v>0</v>
      </c>
      <c r="G919" s="223">
        <f t="shared" si="79"/>
        <v>0</v>
      </c>
      <c r="H919" s="223">
        <f t="shared" si="79"/>
        <v>0</v>
      </c>
      <c r="I919" s="223">
        <f t="shared" si="79"/>
        <v>0</v>
      </c>
      <c r="J919" s="223">
        <f t="shared" si="79"/>
        <v>0</v>
      </c>
      <c r="K919" s="223">
        <f t="shared" si="79"/>
        <v>0</v>
      </c>
      <c r="L919" s="223">
        <f t="shared" si="79"/>
        <v>0</v>
      </c>
      <c r="M919" s="223">
        <f t="shared" si="79"/>
        <v>0</v>
      </c>
      <c r="N919" s="223">
        <f t="shared" si="79"/>
        <v>0</v>
      </c>
      <c r="O919" s="223">
        <f t="shared" si="79"/>
        <v>0</v>
      </c>
      <c r="P919" s="223">
        <f t="shared" si="79"/>
        <v>0</v>
      </c>
      <c r="Q919" s="223">
        <f t="shared" si="79"/>
        <v>0</v>
      </c>
      <c r="R919" s="223">
        <f t="shared" si="79"/>
        <v>0</v>
      </c>
    </row>
    <row r="920" spans="1:18" hidden="1" outlineLevel="2" x14ac:dyDescent="0.25">
      <c r="A920" s="222" t="str">
        <f>'Usages mobilité'!A8</f>
        <v>Usage mobilité n°5</v>
      </c>
      <c r="B920" s="222" t="s">
        <v>41</v>
      </c>
      <c r="C920" s="222"/>
      <c r="D920" s="223">
        <f>IF(B$907&lt;&gt;"",IF(B$907='Usages mobilité'!BF8,'Usages mobilité'!BD8,0),0)</f>
        <v>0</v>
      </c>
      <c r="E920" s="223">
        <f t="shared" si="79"/>
        <v>0</v>
      </c>
      <c r="F920" s="223">
        <f t="shared" si="79"/>
        <v>0</v>
      </c>
      <c r="G920" s="223">
        <f t="shared" si="79"/>
        <v>0</v>
      </c>
      <c r="H920" s="223">
        <f t="shared" si="79"/>
        <v>0</v>
      </c>
      <c r="I920" s="223">
        <f t="shared" si="79"/>
        <v>0</v>
      </c>
      <c r="J920" s="223">
        <f t="shared" si="79"/>
        <v>0</v>
      </c>
      <c r="K920" s="223">
        <f t="shared" si="79"/>
        <v>0</v>
      </c>
      <c r="L920" s="223">
        <f t="shared" si="79"/>
        <v>0</v>
      </c>
      <c r="M920" s="223">
        <f t="shared" si="79"/>
        <v>0</v>
      </c>
      <c r="N920" s="223">
        <f t="shared" si="79"/>
        <v>0</v>
      </c>
      <c r="O920" s="223">
        <f t="shared" si="79"/>
        <v>0</v>
      </c>
      <c r="P920" s="223">
        <f t="shared" si="79"/>
        <v>0</v>
      </c>
      <c r="Q920" s="223">
        <f t="shared" si="79"/>
        <v>0</v>
      </c>
      <c r="R920" s="223">
        <f t="shared" si="79"/>
        <v>0</v>
      </c>
    </row>
    <row r="921" spans="1:18" hidden="1" outlineLevel="2" x14ac:dyDescent="0.25">
      <c r="A921" s="222" t="str">
        <f>'Usages mobilité'!A9</f>
        <v>Usage mobilité n°6</v>
      </c>
      <c r="B921" s="222" t="s">
        <v>41</v>
      </c>
      <c r="C921" s="222"/>
      <c r="D921" s="223">
        <f>IF(B$907&lt;&gt;"",IF(B$907='Usages mobilité'!BF9,'Usages mobilité'!BD9,0),0)</f>
        <v>0</v>
      </c>
      <c r="E921" s="223">
        <f t="shared" si="79"/>
        <v>0</v>
      </c>
      <c r="F921" s="223">
        <f t="shared" si="79"/>
        <v>0</v>
      </c>
      <c r="G921" s="223">
        <f t="shared" si="79"/>
        <v>0</v>
      </c>
      <c r="H921" s="223">
        <f t="shared" si="79"/>
        <v>0</v>
      </c>
      <c r="I921" s="223">
        <f t="shared" si="79"/>
        <v>0</v>
      </c>
      <c r="J921" s="223">
        <f t="shared" si="79"/>
        <v>0</v>
      </c>
      <c r="K921" s="223">
        <f t="shared" si="79"/>
        <v>0</v>
      </c>
      <c r="L921" s="223">
        <f t="shared" si="79"/>
        <v>0</v>
      </c>
      <c r="M921" s="223">
        <f t="shared" si="79"/>
        <v>0</v>
      </c>
      <c r="N921" s="223">
        <f t="shared" si="79"/>
        <v>0</v>
      </c>
      <c r="O921" s="223">
        <f t="shared" si="79"/>
        <v>0</v>
      </c>
      <c r="P921" s="223">
        <f t="shared" si="79"/>
        <v>0</v>
      </c>
      <c r="Q921" s="223">
        <f t="shared" si="79"/>
        <v>0</v>
      </c>
      <c r="R921" s="223">
        <f t="shared" si="79"/>
        <v>0</v>
      </c>
    </row>
    <row r="922" spans="1:18" hidden="1" outlineLevel="2" x14ac:dyDescent="0.25">
      <c r="A922" s="222" t="str">
        <f>'Usages mobilité'!A10</f>
        <v>Usage mobilité n°7</v>
      </c>
      <c r="B922" s="222" t="s">
        <v>41</v>
      </c>
      <c r="C922" s="222"/>
      <c r="D922" s="223">
        <f>IF(B$907&lt;&gt;"",IF(B$907='Usages mobilité'!BF10,'Usages mobilité'!BD10,0),0)</f>
        <v>0</v>
      </c>
      <c r="E922" s="223">
        <f t="shared" si="79"/>
        <v>0</v>
      </c>
      <c r="F922" s="223">
        <f t="shared" si="79"/>
        <v>0</v>
      </c>
      <c r="G922" s="223">
        <f t="shared" si="79"/>
        <v>0</v>
      </c>
      <c r="H922" s="223">
        <f t="shared" si="79"/>
        <v>0</v>
      </c>
      <c r="I922" s="223">
        <f t="shared" si="79"/>
        <v>0</v>
      </c>
      <c r="J922" s="223">
        <f t="shared" si="79"/>
        <v>0</v>
      </c>
      <c r="K922" s="223">
        <f t="shared" si="79"/>
        <v>0</v>
      </c>
      <c r="L922" s="223">
        <f t="shared" si="79"/>
        <v>0</v>
      </c>
      <c r="M922" s="223">
        <f t="shared" si="79"/>
        <v>0</v>
      </c>
      <c r="N922" s="223">
        <f t="shared" si="79"/>
        <v>0</v>
      </c>
      <c r="O922" s="223">
        <f t="shared" si="79"/>
        <v>0</v>
      </c>
      <c r="P922" s="223">
        <f t="shared" si="79"/>
        <v>0</v>
      </c>
      <c r="Q922" s="223">
        <f t="shared" si="79"/>
        <v>0</v>
      </c>
      <c r="R922" s="223">
        <f t="shared" si="79"/>
        <v>0</v>
      </c>
    </row>
    <row r="923" spans="1:18" hidden="1" outlineLevel="2" x14ac:dyDescent="0.25">
      <c r="A923" s="222" t="str">
        <f>'Usages mobilité'!A11</f>
        <v>Usage mobilité n°8</v>
      </c>
      <c r="B923" s="222" t="s">
        <v>41</v>
      </c>
      <c r="C923" s="222"/>
      <c r="D923" s="223">
        <f>IF(B$907&lt;&gt;"",IF(B$907='Usages mobilité'!BF11,'Usages mobilité'!BD11,0),0)</f>
        <v>0</v>
      </c>
      <c r="E923" s="223">
        <f t="shared" si="79"/>
        <v>0</v>
      </c>
      <c r="F923" s="223">
        <f t="shared" si="79"/>
        <v>0</v>
      </c>
      <c r="G923" s="223">
        <f t="shared" si="79"/>
        <v>0</v>
      </c>
      <c r="H923" s="223">
        <f t="shared" si="79"/>
        <v>0</v>
      </c>
      <c r="I923" s="223">
        <f t="shared" si="79"/>
        <v>0</v>
      </c>
      <c r="J923" s="223">
        <f t="shared" si="79"/>
        <v>0</v>
      </c>
      <c r="K923" s="223">
        <f t="shared" si="79"/>
        <v>0</v>
      </c>
      <c r="L923" s="223">
        <f t="shared" si="79"/>
        <v>0</v>
      </c>
      <c r="M923" s="223">
        <f t="shared" si="79"/>
        <v>0</v>
      </c>
      <c r="N923" s="223">
        <f t="shared" si="79"/>
        <v>0</v>
      </c>
      <c r="O923" s="223">
        <f t="shared" si="79"/>
        <v>0</v>
      </c>
      <c r="P923" s="223">
        <f t="shared" si="79"/>
        <v>0</v>
      </c>
      <c r="Q923" s="223">
        <f t="shared" si="79"/>
        <v>0</v>
      </c>
      <c r="R923" s="223">
        <f t="shared" si="79"/>
        <v>0</v>
      </c>
    </row>
    <row r="924" spans="1:18" hidden="1" outlineLevel="2" x14ac:dyDescent="0.25">
      <c r="A924" s="222" t="str">
        <f>'Usages mobilité'!A12</f>
        <v>Usage mobilité n°9</v>
      </c>
      <c r="B924" s="222" t="s">
        <v>41</v>
      </c>
      <c r="C924" s="222"/>
      <c r="D924" s="223">
        <f>IF(B$907&lt;&gt;"",IF(B$907='Usages mobilité'!BF12,'Usages mobilité'!BD12,0),0)</f>
        <v>0</v>
      </c>
      <c r="E924" s="223">
        <f t="shared" si="79"/>
        <v>0</v>
      </c>
      <c r="F924" s="223">
        <f t="shared" si="79"/>
        <v>0</v>
      </c>
      <c r="G924" s="223">
        <f t="shared" si="79"/>
        <v>0</v>
      </c>
      <c r="H924" s="223">
        <f t="shared" si="79"/>
        <v>0</v>
      </c>
      <c r="I924" s="223">
        <f t="shared" si="79"/>
        <v>0</v>
      </c>
      <c r="J924" s="223">
        <f t="shared" si="79"/>
        <v>0</v>
      </c>
      <c r="K924" s="223">
        <f t="shared" si="79"/>
        <v>0</v>
      </c>
      <c r="L924" s="223">
        <f t="shared" si="79"/>
        <v>0</v>
      </c>
      <c r="M924" s="223">
        <f t="shared" si="79"/>
        <v>0</v>
      </c>
      <c r="N924" s="223">
        <f t="shared" si="79"/>
        <v>0</v>
      </c>
      <c r="O924" s="223">
        <f t="shared" si="79"/>
        <v>0</v>
      </c>
      <c r="P924" s="223">
        <f t="shared" si="79"/>
        <v>0</v>
      </c>
      <c r="Q924" s="223">
        <f t="shared" si="79"/>
        <v>0</v>
      </c>
      <c r="R924" s="223">
        <f t="shared" si="79"/>
        <v>0</v>
      </c>
    </row>
    <row r="925" spans="1:18" hidden="1" outlineLevel="2" x14ac:dyDescent="0.25">
      <c r="A925" s="222" t="str">
        <f>'Usages mobilité'!A13</f>
        <v>Usage mobilité n°10</v>
      </c>
      <c r="B925" s="222" t="s">
        <v>41</v>
      </c>
      <c r="C925" s="222"/>
      <c r="D925" s="223">
        <f>IF(B$907&lt;&gt;"",IF(B$907='Usages mobilité'!BF13,'Usages mobilité'!BD13,0),0)</f>
        <v>0</v>
      </c>
      <c r="E925" s="223">
        <f t="shared" si="79"/>
        <v>0</v>
      </c>
      <c r="F925" s="223">
        <f t="shared" si="79"/>
        <v>0</v>
      </c>
      <c r="G925" s="223">
        <f t="shared" si="79"/>
        <v>0</v>
      </c>
      <c r="H925" s="223">
        <f t="shared" si="79"/>
        <v>0</v>
      </c>
      <c r="I925" s="223">
        <f t="shared" si="79"/>
        <v>0</v>
      </c>
      <c r="J925" s="223">
        <f t="shared" si="79"/>
        <v>0</v>
      </c>
      <c r="K925" s="223">
        <f t="shared" si="79"/>
        <v>0</v>
      </c>
      <c r="L925" s="223">
        <f t="shared" si="79"/>
        <v>0</v>
      </c>
      <c r="M925" s="223">
        <f t="shared" si="79"/>
        <v>0</v>
      </c>
      <c r="N925" s="223">
        <f t="shared" si="79"/>
        <v>0</v>
      </c>
      <c r="O925" s="223">
        <f t="shared" si="79"/>
        <v>0</v>
      </c>
      <c r="P925" s="223">
        <f t="shared" si="79"/>
        <v>0</v>
      </c>
      <c r="Q925" s="223">
        <f t="shared" si="79"/>
        <v>0</v>
      </c>
      <c r="R925" s="223">
        <f t="shared" si="79"/>
        <v>0</v>
      </c>
    </row>
    <row r="926" spans="1:18" hidden="1" outlineLevel="2" x14ac:dyDescent="0.25">
      <c r="A926" s="222" t="str">
        <f>'Usages mobilité'!A14</f>
        <v>Usage mobilité n°11</v>
      </c>
      <c r="B926" s="222" t="s">
        <v>41</v>
      </c>
      <c r="C926" s="222"/>
      <c r="D926" s="223">
        <f>IF(B$907&lt;&gt;"",IF(B$907='Usages mobilité'!BF14,'Usages mobilité'!BD14,0),0)</f>
        <v>0</v>
      </c>
      <c r="E926" s="223">
        <f t="shared" ref="E926:R935" si="80">$D926</f>
        <v>0</v>
      </c>
      <c r="F926" s="223">
        <f t="shared" si="80"/>
        <v>0</v>
      </c>
      <c r="G926" s="223">
        <f t="shared" si="80"/>
        <v>0</v>
      </c>
      <c r="H926" s="223">
        <f t="shared" si="80"/>
        <v>0</v>
      </c>
      <c r="I926" s="223">
        <f t="shared" si="80"/>
        <v>0</v>
      </c>
      <c r="J926" s="223">
        <f t="shared" si="80"/>
        <v>0</v>
      </c>
      <c r="K926" s="223">
        <f t="shared" si="80"/>
        <v>0</v>
      </c>
      <c r="L926" s="223">
        <f t="shared" si="80"/>
        <v>0</v>
      </c>
      <c r="M926" s="223">
        <f t="shared" si="80"/>
        <v>0</v>
      </c>
      <c r="N926" s="223">
        <f t="shared" si="80"/>
        <v>0</v>
      </c>
      <c r="O926" s="223">
        <f t="shared" si="80"/>
        <v>0</v>
      </c>
      <c r="P926" s="223">
        <f t="shared" si="80"/>
        <v>0</v>
      </c>
      <c r="Q926" s="223">
        <f t="shared" si="80"/>
        <v>0</v>
      </c>
      <c r="R926" s="223">
        <f t="shared" si="80"/>
        <v>0</v>
      </c>
    </row>
    <row r="927" spans="1:18" hidden="1" outlineLevel="2" x14ac:dyDescent="0.25">
      <c r="A927" s="222" t="str">
        <f>'Usages mobilité'!A15</f>
        <v>Usage mobilité n°12</v>
      </c>
      <c r="B927" s="222" t="s">
        <v>41</v>
      </c>
      <c r="C927" s="222"/>
      <c r="D927" s="223">
        <f>IF(B$907&lt;&gt;"",IF(B$907='Usages mobilité'!BF15,'Usages mobilité'!BD15,0),0)</f>
        <v>0</v>
      </c>
      <c r="E927" s="223">
        <f t="shared" si="80"/>
        <v>0</v>
      </c>
      <c r="F927" s="223">
        <f t="shared" si="80"/>
        <v>0</v>
      </c>
      <c r="G927" s="223">
        <f t="shared" si="80"/>
        <v>0</v>
      </c>
      <c r="H927" s="223">
        <f t="shared" si="80"/>
        <v>0</v>
      </c>
      <c r="I927" s="223">
        <f t="shared" si="80"/>
        <v>0</v>
      </c>
      <c r="J927" s="223">
        <f t="shared" si="80"/>
        <v>0</v>
      </c>
      <c r="K927" s="223">
        <f t="shared" si="80"/>
        <v>0</v>
      </c>
      <c r="L927" s="223">
        <f t="shared" si="80"/>
        <v>0</v>
      </c>
      <c r="M927" s="223">
        <f t="shared" si="80"/>
        <v>0</v>
      </c>
      <c r="N927" s="223">
        <f t="shared" si="80"/>
        <v>0</v>
      </c>
      <c r="O927" s="223">
        <f t="shared" si="80"/>
        <v>0</v>
      </c>
      <c r="P927" s="223">
        <f t="shared" si="80"/>
        <v>0</v>
      </c>
      <c r="Q927" s="223">
        <f t="shared" si="80"/>
        <v>0</v>
      </c>
      <c r="R927" s="223">
        <f t="shared" si="80"/>
        <v>0</v>
      </c>
    </row>
    <row r="928" spans="1:18" hidden="1" outlineLevel="2" x14ac:dyDescent="0.25">
      <c r="A928" s="222" t="str">
        <f>'Usages mobilité'!A16</f>
        <v>Usage mobilité n°13</v>
      </c>
      <c r="B928" s="222" t="s">
        <v>41</v>
      </c>
      <c r="C928" s="222"/>
      <c r="D928" s="223">
        <f>IF(B$907&lt;&gt;"",IF(B$907='Usages mobilité'!BF16,'Usages mobilité'!BD16,0),0)</f>
        <v>0</v>
      </c>
      <c r="E928" s="223">
        <f t="shared" si="80"/>
        <v>0</v>
      </c>
      <c r="F928" s="223">
        <f t="shared" si="80"/>
        <v>0</v>
      </c>
      <c r="G928" s="223">
        <f t="shared" si="80"/>
        <v>0</v>
      </c>
      <c r="H928" s="223">
        <f t="shared" si="80"/>
        <v>0</v>
      </c>
      <c r="I928" s="223">
        <f t="shared" si="80"/>
        <v>0</v>
      </c>
      <c r="J928" s="223">
        <f t="shared" si="80"/>
        <v>0</v>
      </c>
      <c r="K928" s="223">
        <f t="shared" si="80"/>
        <v>0</v>
      </c>
      <c r="L928" s="223">
        <f t="shared" si="80"/>
        <v>0</v>
      </c>
      <c r="M928" s="223">
        <f t="shared" si="80"/>
        <v>0</v>
      </c>
      <c r="N928" s="223">
        <f t="shared" si="80"/>
        <v>0</v>
      </c>
      <c r="O928" s="223">
        <f t="shared" si="80"/>
        <v>0</v>
      </c>
      <c r="P928" s="223">
        <f t="shared" si="80"/>
        <v>0</v>
      </c>
      <c r="Q928" s="223">
        <f t="shared" si="80"/>
        <v>0</v>
      </c>
      <c r="R928" s="223">
        <f t="shared" si="80"/>
        <v>0</v>
      </c>
    </row>
    <row r="929" spans="1:18" hidden="1" outlineLevel="2" x14ac:dyDescent="0.25">
      <c r="A929" s="222" t="str">
        <f>'Usages mobilité'!A17</f>
        <v>Usage mobilité n°14</v>
      </c>
      <c r="B929" s="222" t="s">
        <v>41</v>
      </c>
      <c r="C929" s="222"/>
      <c r="D929" s="223">
        <f>IF(B$907&lt;&gt;"",IF(B$907='Usages mobilité'!BF17,'Usages mobilité'!BD17,0),0)</f>
        <v>0</v>
      </c>
      <c r="E929" s="223">
        <f t="shared" si="80"/>
        <v>0</v>
      </c>
      <c r="F929" s="223">
        <f t="shared" si="80"/>
        <v>0</v>
      </c>
      <c r="G929" s="223">
        <f t="shared" si="80"/>
        <v>0</v>
      </c>
      <c r="H929" s="223">
        <f t="shared" si="80"/>
        <v>0</v>
      </c>
      <c r="I929" s="223">
        <f t="shared" si="80"/>
        <v>0</v>
      </c>
      <c r="J929" s="223">
        <f t="shared" si="80"/>
        <v>0</v>
      </c>
      <c r="K929" s="223">
        <f t="shared" si="80"/>
        <v>0</v>
      </c>
      <c r="L929" s="223">
        <f t="shared" si="80"/>
        <v>0</v>
      </c>
      <c r="M929" s="223">
        <f t="shared" si="80"/>
        <v>0</v>
      </c>
      <c r="N929" s="223">
        <f t="shared" si="80"/>
        <v>0</v>
      </c>
      <c r="O929" s="223">
        <f t="shared" si="80"/>
        <v>0</v>
      </c>
      <c r="P929" s="223">
        <f t="shared" si="80"/>
        <v>0</v>
      </c>
      <c r="Q929" s="223">
        <f t="shared" si="80"/>
        <v>0</v>
      </c>
      <c r="R929" s="223">
        <f t="shared" si="80"/>
        <v>0</v>
      </c>
    </row>
    <row r="930" spans="1:18" hidden="1" outlineLevel="2" x14ac:dyDescent="0.25">
      <c r="A930" s="222" t="str">
        <f>'Usages mobilité'!A18</f>
        <v>Usage mobilité n°15</v>
      </c>
      <c r="B930" s="222" t="s">
        <v>41</v>
      </c>
      <c r="C930" s="222"/>
      <c r="D930" s="223">
        <f>IF(B$907&lt;&gt;"",IF(B$907='Usages mobilité'!BF18,'Usages mobilité'!BD18,0),0)</f>
        <v>0</v>
      </c>
      <c r="E930" s="223">
        <f t="shared" si="80"/>
        <v>0</v>
      </c>
      <c r="F930" s="223">
        <f t="shared" si="80"/>
        <v>0</v>
      </c>
      <c r="G930" s="223">
        <f t="shared" si="80"/>
        <v>0</v>
      </c>
      <c r="H930" s="223">
        <f t="shared" si="80"/>
        <v>0</v>
      </c>
      <c r="I930" s="223">
        <f t="shared" si="80"/>
        <v>0</v>
      </c>
      <c r="J930" s="223">
        <f t="shared" si="80"/>
        <v>0</v>
      </c>
      <c r="K930" s="223">
        <f t="shared" si="80"/>
        <v>0</v>
      </c>
      <c r="L930" s="223">
        <f t="shared" si="80"/>
        <v>0</v>
      </c>
      <c r="M930" s="223">
        <f t="shared" si="80"/>
        <v>0</v>
      </c>
      <c r="N930" s="223">
        <f t="shared" si="80"/>
        <v>0</v>
      </c>
      <c r="O930" s="223">
        <f t="shared" si="80"/>
        <v>0</v>
      </c>
      <c r="P930" s="223">
        <f t="shared" si="80"/>
        <v>0</v>
      </c>
      <c r="Q930" s="223">
        <f t="shared" si="80"/>
        <v>0</v>
      </c>
      <c r="R930" s="223">
        <f t="shared" si="80"/>
        <v>0</v>
      </c>
    </row>
    <row r="931" spans="1:18" hidden="1" outlineLevel="2" x14ac:dyDescent="0.25">
      <c r="A931" s="222" t="str">
        <f>'Usages mobilité'!A19</f>
        <v>Usage mobilité n°16</v>
      </c>
      <c r="B931" s="222" t="s">
        <v>41</v>
      </c>
      <c r="C931" s="222"/>
      <c r="D931" s="223">
        <f>IF(B$907&lt;&gt;"",IF(B$907='Usages mobilité'!BF19,'Usages mobilité'!BD19,0),0)</f>
        <v>0</v>
      </c>
      <c r="E931" s="223">
        <f t="shared" si="80"/>
        <v>0</v>
      </c>
      <c r="F931" s="223">
        <f t="shared" si="80"/>
        <v>0</v>
      </c>
      <c r="G931" s="223">
        <f t="shared" si="80"/>
        <v>0</v>
      </c>
      <c r="H931" s="223">
        <f t="shared" si="80"/>
        <v>0</v>
      </c>
      <c r="I931" s="223">
        <f t="shared" si="80"/>
        <v>0</v>
      </c>
      <c r="J931" s="223">
        <f t="shared" si="80"/>
        <v>0</v>
      </c>
      <c r="K931" s="223">
        <f t="shared" si="80"/>
        <v>0</v>
      </c>
      <c r="L931" s="223">
        <f t="shared" si="80"/>
        <v>0</v>
      </c>
      <c r="M931" s="223">
        <f t="shared" si="80"/>
        <v>0</v>
      </c>
      <c r="N931" s="223">
        <f t="shared" si="80"/>
        <v>0</v>
      </c>
      <c r="O931" s="223">
        <f t="shared" si="80"/>
        <v>0</v>
      </c>
      <c r="P931" s="223">
        <f t="shared" si="80"/>
        <v>0</v>
      </c>
      <c r="Q931" s="223">
        <f t="shared" si="80"/>
        <v>0</v>
      </c>
      <c r="R931" s="223">
        <f t="shared" si="80"/>
        <v>0</v>
      </c>
    </row>
    <row r="932" spans="1:18" hidden="1" outlineLevel="2" x14ac:dyDescent="0.25">
      <c r="A932" s="222" t="str">
        <f>'Usages mobilité'!A20</f>
        <v>Usage mobilité n°17</v>
      </c>
      <c r="B932" s="222" t="s">
        <v>41</v>
      </c>
      <c r="C932" s="222"/>
      <c r="D932" s="223">
        <f>IF(B$907&lt;&gt;"",IF(B$907='Usages mobilité'!BF20,'Usages mobilité'!BD20,0),0)</f>
        <v>0</v>
      </c>
      <c r="E932" s="223">
        <f t="shared" si="80"/>
        <v>0</v>
      </c>
      <c r="F932" s="223">
        <f t="shared" si="80"/>
        <v>0</v>
      </c>
      <c r="G932" s="223">
        <f t="shared" si="80"/>
        <v>0</v>
      </c>
      <c r="H932" s="223">
        <f t="shared" si="80"/>
        <v>0</v>
      </c>
      <c r="I932" s="223">
        <f t="shared" si="80"/>
        <v>0</v>
      </c>
      <c r="J932" s="223">
        <f t="shared" si="80"/>
        <v>0</v>
      </c>
      <c r="K932" s="223">
        <f t="shared" si="80"/>
        <v>0</v>
      </c>
      <c r="L932" s="223">
        <f t="shared" si="80"/>
        <v>0</v>
      </c>
      <c r="M932" s="223">
        <f t="shared" si="80"/>
        <v>0</v>
      </c>
      <c r="N932" s="223">
        <f t="shared" si="80"/>
        <v>0</v>
      </c>
      <c r="O932" s="223">
        <f t="shared" si="80"/>
        <v>0</v>
      </c>
      <c r="P932" s="223">
        <f t="shared" si="80"/>
        <v>0</v>
      </c>
      <c r="Q932" s="223">
        <f t="shared" si="80"/>
        <v>0</v>
      </c>
      <c r="R932" s="223">
        <f t="shared" si="80"/>
        <v>0</v>
      </c>
    </row>
    <row r="933" spans="1:18" hidden="1" outlineLevel="2" x14ac:dyDescent="0.25">
      <c r="A933" s="222" t="str">
        <f>'Usages mobilité'!A21</f>
        <v>Usage mobilité n°18</v>
      </c>
      <c r="B933" s="222" t="s">
        <v>41</v>
      </c>
      <c r="C933" s="222"/>
      <c r="D933" s="223">
        <f>IF(B$907&lt;&gt;"",IF(B$907='Usages mobilité'!BF21,'Usages mobilité'!BD21,0),0)</f>
        <v>0</v>
      </c>
      <c r="E933" s="223">
        <f t="shared" si="80"/>
        <v>0</v>
      </c>
      <c r="F933" s="223">
        <f t="shared" si="80"/>
        <v>0</v>
      </c>
      <c r="G933" s="223">
        <f t="shared" si="80"/>
        <v>0</v>
      </c>
      <c r="H933" s="223">
        <f t="shared" si="80"/>
        <v>0</v>
      </c>
      <c r="I933" s="223">
        <f t="shared" si="80"/>
        <v>0</v>
      </c>
      <c r="J933" s="223">
        <f t="shared" si="80"/>
        <v>0</v>
      </c>
      <c r="K933" s="223">
        <f t="shared" si="80"/>
        <v>0</v>
      </c>
      <c r="L933" s="223">
        <f t="shared" si="80"/>
        <v>0</v>
      </c>
      <c r="M933" s="223">
        <f t="shared" si="80"/>
        <v>0</v>
      </c>
      <c r="N933" s="223">
        <f t="shared" si="80"/>
        <v>0</v>
      </c>
      <c r="O933" s="223">
        <f t="shared" si="80"/>
        <v>0</v>
      </c>
      <c r="P933" s="223">
        <f t="shared" si="80"/>
        <v>0</v>
      </c>
      <c r="Q933" s="223">
        <f t="shared" si="80"/>
        <v>0</v>
      </c>
      <c r="R933" s="223">
        <f t="shared" si="80"/>
        <v>0</v>
      </c>
    </row>
    <row r="934" spans="1:18" hidden="1" outlineLevel="2" x14ac:dyDescent="0.25">
      <c r="A934" s="222" t="str">
        <f>'Usages mobilité'!A22</f>
        <v>Usage mobilité n°19</v>
      </c>
      <c r="B934" s="222" t="s">
        <v>41</v>
      </c>
      <c r="C934" s="222"/>
      <c r="D934" s="223">
        <f>IF(B$907&lt;&gt;"",IF(B$907='Usages mobilité'!BF22,'Usages mobilité'!BD22,0),0)</f>
        <v>0</v>
      </c>
      <c r="E934" s="223">
        <f t="shared" si="80"/>
        <v>0</v>
      </c>
      <c r="F934" s="223">
        <f t="shared" si="80"/>
        <v>0</v>
      </c>
      <c r="G934" s="223">
        <f t="shared" si="80"/>
        <v>0</v>
      </c>
      <c r="H934" s="223">
        <f t="shared" si="80"/>
        <v>0</v>
      </c>
      <c r="I934" s="223">
        <f t="shared" si="80"/>
        <v>0</v>
      </c>
      <c r="J934" s="223">
        <f t="shared" si="80"/>
        <v>0</v>
      </c>
      <c r="K934" s="223">
        <f t="shared" si="80"/>
        <v>0</v>
      </c>
      <c r="L934" s="223">
        <f t="shared" si="80"/>
        <v>0</v>
      </c>
      <c r="M934" s="223">
        <f t="shared" si="80"/>
        <v>0</v>
      </c>
      <c r="N934" s="223">
        <f t="shared" si="80"/>
        <v>0</v>
      </c>
      <c r="O934" s="223">
        <f t="shared" si="80"/>
        <v>0</v>
      </c>
      <c r="P934" s="223">
        <f t="shared" si="80"/>
        <v>0</v>
      </c>
      <c r="Q934" s="223">
        <f t="shared" si="80"/>
        <v>0</v>
      </c>
      <c r="R934" s="223">
        <f t="shared" si="80"/>
        <v>0</v>
      </c>
    </row>
    <row r="935" spans="1:18" hidden="1" outlineLevel="2" x14ac:dyDescent="0.25">
      <c r="A935" s="222" t="str">
        <f>'Usages mobilité'!A23</f>
        <v>Usage mobilité n°20</v>
      </c>
      <c r="B935" s="222" t="s">
        <v>41</v>
      </c>
      <c r="C935" s="222"/>
      <c r="D935" s="223">
        <f>IF(B$907&lt;&gt;"",IF(B$907='Usages mobilité'!BF23,'Usages mobilité'!BD23,0),0)</f>
        <v>0</v>
      </c>
      <c r="E935" s="223">
        <f t="shared" si="80"/>
        <v>0</v>
      </c>
      <c r="F935" s="223">
        <f t="shared" si="80"/>
        <v>0</v>
      </c>
      <c r="G935" s="223">
        <f t="shared" si="80"/>
        <v>0</v>
      </c>
      <c r="H935" s="223">
        <f t="shared" si="80"/>
        <v>0</v>
      </c>
      <c r="I935" s="223">
        <f t="shared" si="80"/>
        <v>0</v>
      </c>
      <c r="J935" s="223">
        <f t="shared" si="80"/>
        <v>0</v>
      </c>
      <c r="K935" s="223">
        <f t="shared" si="80"/>
        <v>0</v>
      </c>
      <c r="L935" s="223">
        <f t="shared" si="80"/>
        <v>0</v>
      </c>
      <c r="M935" s="223">
        <f t="shared" si="80"/>
        <v>0</v>
      </c>
      <c r="N935" s="223">
        <f t="shared" si="80"/>
        <v>0</v>
      </c>
      <c r="O935" s="223">
        <f t="shared" si="80"/>
        <v>0</v>
      </c>
      <c r="P935" s="223">
        <f t="shared" si="80"/>
        <v>0</v>
      </c>
      <c r="Q935" s="223">
        <f t="shared" si="80"/>
        <v>0</v>
      </c>
      <c r="R935" s="223">
        <f t="shared" si="80"/>
        <v>0</v>
      </c>
    </row>
    <row r="936" spans="1:18" hidden="1" outlineLevel="2" x14ac:dyDescent="0.25">
      <c r="A936" s="222" t="str">
        <f>'Usages mobilité'!A24</f>
        <v>Usage mobilité n°21</v>
      </c>
      <c r="B936" s="222" t="s">
        <v>41</v>
      </c>
      <c r="C936" s="222"/>
      <c r="D936" s="223">
        <f>IF(B$907&lt;&gt;"",IF(B$907='Usages mobilité'!BF24,'Usages mobilité'!BD24,0),0)</f>
        <v>0</v>
      </c>
      <c r="E936" s="223">
        <f t="shared" ref="E936:R945" si="81">$D936</f>
        <v>0</v>
      </c>
      <c r="F936" s="223">
        <f t="shared" si="81"/>
        <v>0</v>
      </c>
      <c r="G936" s="223">
        <f t="shared" si="81"/>
        <v>0</v>
      </c>
      <c r="H936" s="223">
        <f t="shared" si="81"/>
        <v>0</v>
      </c>
      <c r="I936" s="223">
        <f t="shared" si="81"/>
        <v>0</v>
      </c>
      <c r="J936" s="223">
        <f t="shared" si="81"/>
        <v>0</v>
      </c>
      <c r="K936" s="223">
        <f t="shared" si="81"/>
        <v>0</v>
      </c>
      <c r="L936" s="223">
        <f t="shared" si="81"/>
        <v>0</v>
      </c>
      <c r="M936" s="223">
        <f t="shared" si="81"/>
        <v>0</v>
      </c>
      <c r="N936" s="223">
        <f t="shared" si="81"/>
        <v>0</v>
      </c>
      <c r="O936" s="223">
        <f t="shared" si="81"/>
        <v>0</v>
      </c>
      <c r="P936" s="223">
        <f t="shared" si="81"/>
        <v>0</v>
      </c>
      <c r="Q936" s="223">
        <f t="shared" si="81"/>
        <v>0</v>
      </c>
      <c r="R936" s="223">
        <f t="shared" si="81"/>
        <v>0</v>
      </c>
    </row>
    <row r="937" spans="1:18" hidden="1" outlineLevel="2" x14ac:dyDescent="0.25">
      <c r="A937" s="222" t="str">
        <f>'Usages mobilité'!A25</f>
        <v>Usage mobilité n°22</v>
      </c>
      <c r="B937" s="222" t="s">
        <v>41</v>
      </c>
      <c r="C937" s="222"/>
      <c r="D937" s="223">
        <f>IF(B$907&lt;&gt;"",IF(B$907='Usages mobilité'!BF25,'Usages mobilité'!BD25,0),0)</f>
        <v>0</v>
      </c>
      <c r="E937" s="223">
        <f t="shared" si="81"/>
        <v>0</v>
      </c>
      <c r="F937" s="223">
        <f t="shared" si="81"/>
        <v>0</v>
      </c>
      <c r="G937" s="223">
        <f t="shared" si="81"/>
        <v>0</v>
      </c>
      <c r="H937" s="223">
        <f t="shared" si="81"/>
        <v>0</v>
      </c>
      <c r="I937" s="223">
        <f t="shared" si="81"/>
        <v>0</v>
      </c>
      <c r="J937" s="223">
        <f t="shared" si="81"/>
        <v>0</v>
      </c>
      <c r="K937" s="223">
        <f t="shared" si="81"/>
        <v>0</v>
      </c>
      <c r="L937" s="223">
        <f t="shared" si="81"/>
        <v>0</v>
      </c>
      <c r="M937" s="223">
        <f t="shared" si="81"/>
        <v>0</v>
      </c>
      <c r="N937" s="223">
        <f t="shared" si="81"/>
        <v>0</v>
      </c>
      <c r="O937" s="223">
        <f t="shared" si="81"/>
        <v>0</v>
      </c>
      <c r="P937" s="223">
        <f t="shared" si="81"/>
        <v>0</v>
      </c>
      <c r="Q937" s="223">
        <f t="shared" si="81"/>
        <v>0</v>
      </c>
      <c r="R937" s="223">
        <f t="shared" si="81"/>
        <v>0</v>
      </c>
    </row>
    <row r="938" spans="1:18" hidden="1" outlineLevel="2" x14ac:dyDescent="0.25">
      <c r="A938" s="222" t="str">
        <f>'Usages mobilité'!A26</f>
        <v>Usage mobilité n°23</v>
      </c>
      <c r="B938" s="222" t="s">
        <v>41</v>
      </c>
      <c r="C938" s="222"/>
      <c r="D938" s="223">
        <f>IF(B$907&lt;&gt;"",IF(B$907='Usages mobilité'!BF26,'Usages mobilité'!BD26,0),0)</f>
        <v>0</v>
      </c>
      <c r="E938" s="223">
        <f t="shared" si="81"/>
        <v>0</v>
      </c>
      <c r="F938" s="223">
        <f t="shared" si="81"/>
        <v>0</v>
      </c>
      <c r="G938" s="223">
        <f t="shared" si="81"/>
        <v>0</v>
      </c>
      <c r="H938" s="223">
        <f t="shared" si="81"/>
        <v>0</v>
      </c>
      <c r="I938" s="223">
        <f t="shared" si="81"/>
        <v>0</v>
      </c>
      <c r="J938" s="223">
        <f t="shared" si="81"/>
        <v>0</v>
      </c>
      <c r="K938" s="223">
        <f t="shared" si="81"/>
        <v>0</v>
      </c>
      <c r="L938" s="223">
        <f t="shared" si="81"/>
        <v>0</v>
      </c>
      <c r="M938" s="223">
        <f t="shared" si="81"/>
        <v>0</v>
      </c>
      <c r="N938" s="223">
        <f t="shared" si="81"/>
        <v>0</v>
      </c>
      <c r="O938" s="223">
        <f t="shared" si="81"/>
        <v>0</v>
      </c>
      <c r="P938" s="223">
        <f t="shared" si="81"/>
        <v>0</v>
      </c>
      <c r="Q938" s="223">
        <f t="shared" si="81"/>
        <v>0</v>
      </c>
      <c r="R938" s="223">
        <f t="shared" si="81"/>
        <v>0</v>
      </c>
    </row>
    <row r="939" spans="1:18" hidden="1" outlineLevel="2" x14ac:dyDescent="0.25">
      <c r="A939" s="222" t="str">
        <f>'Usages mobilité'!A27</f>
        <v>Usage mobilité n°24</v>
      </c>
      <c r="B939" s="222" t="s">
        <v>41</v>
      </c>
      <c r="C939" s="222"/>
      <c r="D939" s="223">
        <f>IF(B$907&lt;&gt;"",IF(B$907='Usages mobilité'!BF27,'Usages mobilité'!BD27,0),0)</f>
        <v>0</v>
      </c>
      <c r="E939" s="223">
        <f t="shared" si="81"/>
        <v>0</v>
      </c>
      <c r="F939" s="223">
        <f t="shared" si="81"/>
        <v>0</v>
      </c>
      <c r="G939" s="223">
        <f t="shared" si="81"/>
        <v>0</v>
      </c>
      <c r="H939" s="223">
        <f t="shared" si="81"/>
        <v>0</v>
      </c>
      <c r="I939" s="223">
        <f t="shared" si="81"/>
        <v>0</v>
      </c>
      <c r="J939" s="223">
        <f t="shared" si="81"/>
        <v>0</v>
      </c>
      <c r="K939" s="223">
        <f t="shared" si="81"/>
        <v>0</v>
      </c>
      <c r="L939" s="223">
        <f t="shared" si="81"/>
        <v>0</v>
      </c>
      <c r="M939" s="223">
        <f t="shared" si="81"/>
        <v>0</v>
      </c>
      <c r="N939" s="223">
        <f t="shared" si="81"/>
        <v>0</v>
      </c>
      <c r="O939" s="223">
        <f t="shared" si="81"/>
        <v>0</v>
      </c>
      <c r="P939" s="223">
        <f t="shared" si="81"/>
        <v>0</v>
      </c>
      <c r="Q939" s="223">
        <f t="shared" si="81"/>
        <v>0</v>
      </c>
      <c r="R939" s="223">
        <f t="shared" si="81"/>
        <v>0</v>
      </c>
    </row>
    <row r="940" spans="1:18" hidden="1" outlineLevel="2" x14ac:dyDescent="0.25">
      <c r="A940" s="222" t="str">
        <f>'Usages mobilité'!A28</f>
        <v>Usage mobilité n°25</v>
      </c>
      <c r="B940" s="222" t="s">
        <v>41</v>
      </c>
      <c r="C940" s="222"/>
      <c r="D940" s="223">
        <f>IF(B$907&lt;&gt;"",IF(B$907='Usages mobilité'!BF28,'Usages mobilité'!BD28,0),0)</f>
        <v>0</v>
      </c>
      <c r="E940" s="223">
        <f t="shared" si="81"/>
        <v>0</v>
      </c>
      <c r="F940" s="223">
        <f t="shared" si="81"/>
        <v>0</v>
      </c>
      <c r="G940" s="223">
        <f t="shared" si="81"/>
        <v>0</v>
      </c>
      <c r="H940" s="223">
        <f t="shared" si="81"/>
        <v>0</v>
      </c>
      <c r="I940" s="223">
        <f t="shared" si="81"/>
        <v>0</v>
      </c>
      <c r="J940" s="223">
        <f t="shared" si="81"/>
        <v>0</v>
      </c>
      <c r="K940" s="223">
        <f t="shared" si="81"/>
        <v>0</v>
      </c>
      <c r="L940" s="223">
        <f t="shared" si="81"/>
        <v>0</v>
      </c>
      <c r="M940" s="223">
        <f t="shared" si="81"/>
        <v>0</v>
      </c>
      <c r="N940" s="223">
        <f t="shared" si="81"/>
        <v>0</v>
      </c>
      <c r="O940" s="223">
        <f t="shared" si="81"/>
        <v>0</v>
      </c>
      <c r="P940" s="223">
        <f t="shared" si="81"/>
        <v>0</v>
      </c>
      <c r="Q940" s="223">
        <f t="shared" si="81"/>
        <v>0</v>
      </c>
      <c r="R940" s="223">
        <f t="shared" si="81"/>
        <v>0</v>
      </c>
    </row>
    <row r="941" spans="1:18" hidden="1" outlineLevel="2" x14ac:dyDescent="0.25">
      <c r="A941" s="222" t="str">
        <f>'Usages mobilité'!A29</f>
        <v>Usage mobilité n°26</v>
      </c>
      <c r="B941" s="222" t="s">
        <v>41</v>
      </c>
      <c r="C941" s="222"/>
      <c r="D941" s="223">
        <f>IF(B$907&lt;&gt;"",IF(B$907='Usages mobilité'!BF29,'Usages mobilité'!BD29,0),0)</f>
        <v>0</v>
      </c>
      <c r="E941" s="223">
        <f t="shared" si="81"/>
        <v>0</v>
      </c>
      <c r="F941" s="223">
        <f t="shared" si="81"/>
        <v>0</v>
      </c>
      <c r="G941" s="223">
        <f t="shared" si="81"/>
        <v>0</v>
      </c>
      <c r="H941" s="223">
        <f t="shared" si="81"/>
        <v>0</v>
      </c>
      <c r="I941" s="223">
        <f t="shared" si="81"/>
        <v>0</v>
      </c>
      <c r="J941" s="223">
        <f t="shared" si="81"/>
        <v>0</v>
      </c>
      <c r="K941" s="223">
        <f t="shared" si="81"/>
        <v>0</v>
      </c>
      <c r="L941" s="223">
        <f t="shared" si="81"/>
        <v>0</v>
      </c>
      <c r="M941" s="223">
        <f t="shared" si="81"/>
        <v>0</v>
      </c>
      <c r="N941" s="223">
        <f t="shared" si="81"/>
        <v>0</v>
      </c>
      <c r="O941" s="223">
        <f t="shared" si="81"/>
        <v>0</v>
      </c>
      <c r="P941" s="223">
        <f t="shared" si="81"/>
        <v>0</v>
      </c>
      <c r="Q941" s="223">
        <f t="shared" si="81"/>
        <v>0</v>
      </c>
      <c r="R941" s="223">
        <f t="shared" si="81"/>
        <v>0</v>
      </c>
    </row>
    <row r="942" spans="1:18" hidden="1" outlineLevel="2" x14ac:dyDescent="0.25">
      <c r="A942" s="222" t="str">
        <f>'Usages mobilité'!A30</f>
        <v>Usage mobilité n°27</v>
      </c>
      <c r="B942" s="222" t="s">
        <v>41</v>
      </c>
      <c r="C942" s="222"/>
      <c r="D942" s="223">
        <f>IF(B$907&lt;&gt;"",IF(B$907='Usages mobilité'!BF30,'Usages mobilité'!BD30,0),0)</f>
        <v>0</v>
      </c>
      <c r="E942" s="223">
        <f t="shared" si="81"/>
        <v>0</v>
      </c>
      <c r="F942" s="223">
        <f t="shared" si="81"/>
        <v>0</v>
      </c>
      <c r="G942" s="223">
        <f t="shared" si="81"/>
        <v>0</v>
      </c>
      <c r="H942" s="223">
        <f t="shared" si="81"/>
        <v>0</v>
      </c>
      <c r="I942" s="223">
        <f t="shared" si="81"/>
        <v>0</v>
      </c>
      <c r="J942" s="223">
        <f t="shared" si="81"/>
        <v>0</v>
      </c>
      <c r="K942" s="223">
        <f t="shared" si="81"/>
        <v>0</v>
      </c>
      <c r="L942" s="223">
        <f t="shared" si="81"/>
        <v>0</v>
      </c>
      <c r="M942" s="223">
        <f t="shared" si="81"/>
        <v>0</v>
      </c>
      <c r="N942" s="223">
        <f t="shared" si="81"/>
        <v>0</v>
      </c>
      <c r="O942" s="223">
        <f t="shared" si="81"/>
        <v>0</v>
      </c>
      <c r="P942" s="223">
        <f t="shared" si="81"/>
        <v>0</v>
      </c>
      <c r="Q942" s="223">
        <f t="shared" si="81"/>
        <v>0</v>
      </c>
      <c r="R942" s="223">
        <f t="shared" si="81"/>
        <v>0</v>
      </c>
    </row>
    <row r="943" spans="1:18" hidden="1" outlineLevel="2" x14ac:dyDescent="0.25">
      <c r="A943" s="222" t="str">
        <f>'Usages mobilité'!A31</f>
        <v>Usage mobilité n°28</v>
      </c>
      <c r="B943" s="222" t="s">
        <v>41</v>
      </c>
      <c r="C943" s="222"/>
      <c r="D943" s="223">
        <f>IF(B$907&lt;&gt;"",IF(B$907='Usages mobilité'!BF31,'Usages mobilité'!BD31,0),0)</f>
        <v>0</v>
      </c>
      <c r="E943" s="223">
        <f t="shared" si="81"/>
        <v>0</v>
      </c>
      <c r="F943" s="223">
        <f t="shared" si="81"/>
        <v>0</v>
      </c>
      <c r="G943" s="223">
        <f t="shared" si="81"/>
        <v>0</v>
      </c>
      <c r="H943" s="223">
        <f t="shared" si="81"/>
        <v>0</v>
      </c>
      <c r="I943" s="223">
        <f t="shared" si="81"/>
        <v>0</v>
      </c>
      <c r="J943" s="223">
        <f t="shared" si="81"/>
        <v>0</v>
      </c>
      <c r="K943" s="223">
        <f t="shared" si="81"/>
        <v>0</v>
      </c>
      <c r="L943" s="223">
        <f t="shared" si="81"/>
        <v>0</v>
      </c>
      <c r="M943" s="223">
        <f t="shared" si="81"/>
        <v>0</v>
      </c>
      <c r="N943" s="223">
        <f t="shared" si="81"/>
        <v>0</v>
      </c>
      <c r="O943" s="223">
        <f t="shared" si="81"/>
        <v>0</v>
      </c>
      <c r="P943" s="223">
        <f t="shared" si="81"/>
        <v>0</v>
      </c>
      <c r="Q943" s="223">
        <f t="shared" si="81"/>
        <v>0</v>
      </c>
      <c r="R943" s="223">
        <f t="shared" si="81"/>
        <v>0</v>
      </c>
    </row>
    <row r="944" spans="1:18" hidden="1" outlineLevel="2" x14ac:dyDescent="0.25">
      <c r="A944" s="222" t="str">
        <f>'Usages mobilité'!A32</f>
        <v>Usage mobilité n°29</v>
      </c>
      <c r="B944" s="222" t="s">
        <v>41</v>
      </c>
      <c r="C944" s="222"/>
      <c r="D944" s="223">
        <f>IF(B$907&lt;&gt;"",IF(B$907='Usages mobilité'!BF32,'Usages mobilité'!BD32,0),0)</f>
        <v>0</v>
      </c>
      <c r="E944" s="223">
        <f t="shared" si="81"/>
        <v>0</v>
      </c>
      <c r="F944" s="223">
        <f t="shared" si="81"/>
        <v>0</v>
      </c>
      <c r="G944" s="223">
        <f t="shared" si="81"/>
        <v>0</v>
      </c>
      <c r="H944" s="223">
        <f t="shared" si="81"/>
        <v>0</v>
      </c>
      <c r="I944" s="223">
        <f t="shared" si="81"/>
        <v>0</v>
      </c>
      <c r="J944" s="223">
        <f t="shared" si="81"/>
        <v>0</v>
      </c>
      <c r="K944" s="223">
        <f t="shared" si="81"/>
        <v>0</v>
      </c>
      <c r="L944" s="223">
        <f t="shared" si="81"/>
        <v>0</v>
      </c>
      <c r="M944" s="223">
        <f t="shared" si="81"/>
        <v>0</v>
      </c>
      <c r="N944" s="223">
        <f t="shared" si="81"/>
        <v>0</v>
      </c>
      <c r="O944" s="223">
        <f t="shared" si="81"/>
        <v>0</v>
      </c>
      <c r="P944" s="223">
        <f t="shared" si="81"/>
        <v>0</v>
      </c>
      <c r="Q944" s="223">
        <f t="shared" si="81"/>
        <v>0</v>
      </c>
      <c r="R944" s="223">
        <f t="shared" si="81"/>
        <v>0</v>
      </c>
    </row>
    <row r="945" spans="1:18" hidden="1" outlineLevel="2" x14ac:dyDescent="0.25">
      <c r="A945" s="222" t="str">
        <f>'Usages mobilité'!A33</f>
        <v>Usage mobilité n°30</v>
      </c>
      <c r="B945" s="222" t="s">
        <v>41</v>
      </c>
      <c r="C945" s="222"/>
      <c r="D945" s="223">
        <f>IF(B$907&lt;&gt;"",IF(B$907='Usages mobilité'!BF33,'Usages mobilité'!BD33,0),0)</f>
        <v>0</v>
      </c>
      <c r="E945" s="223">
        <f t="shared" si="81"/>
        <v>0</v>
      </c>
      <c r="F945" s="223">
        <f t="shared" si="81"/>
        <v>0</v>
      </c>
      <c r="G945" s="223">
        <f t="shared" si="81"/>
        <v>0</v>
      </c>
      <c r="H945" s="223">
        <f t="shared" si="81"/>
        <v>0</v>
      </c>
      <c r="I945" s="223">
        <f t="shared" si="81"/>
        <v>0</v>
      </c>
      <c r="J945" s="223">
        <f t="shared" si="81"/>
        <v>0</v>
      </c>
      <c r="K945" s="223">
        <f t="shared" si="81"/>
        <v>0</v>
      </c>
      <c r="L945" s="223">
        <f t="shared" si="81"/>
        <v>0</v>
      </c>
      <c r="M945" s="223">
        <f t="shared" si="81"/>
        <v>0</v>
      </c>
      <c r="N945" s="223">
        <f t="shared" si="81"/>
        <v>0</v>
      </c>
      <c r="O945" s="223">
        <f t="shared" si="81"/>
        <v>0</v>
      </c>
      <c r="P945" s="223">
        <f t="shared" si="81"/>
        <v>0</v>
      </c>
      <c r="Q945" s="223">
        <f t="shared" si="81"/>
        <v>0</v>
      </c>
      <c r="R945" s="223">
        <f t="shared" si="81"/>
        <v>0</v>
      </c>
    </row>
    <row r="946" spans="1:18" hidden="1" outlineLevel="2" x14ac:dyDescent="0.25">
      <c r="A946" s="222" t="str">
        <f>'Usages mobilité'!A34</f>
        <v>Usage mobilité n°31</v>
      </c>
      <c r="B946" s="222" t="s">
        <v>41</v>
      </c>
      <c r="C946" s="222"/>
      <c r="D946" s="223">
        <f>IF(B$907&lt;&gt;"",IF(B$907='Usages mobilité'!BF34,'Usages mobilité'!BD34,0),0)</f>
        <v>0</v>
      </c>
      <c r="E946" s="223">
        <f t="shared" ref="E946:R955" si="82">$D946</f>
        <v>0</v>
      </c>
      <c r="F946" s="223">
        <f t="shared" si="82"/>
        <v>0</v>
      </c>
      <c r="G946" s="223">
        <f t="shared" si="82"/>
        <v>0</v>
      </c>
      <c r="H946" s="223">
        <f t="shared" si="82"/>
        <v>0</v>
      </c>
      <c r="I946" s="223">
        <f t="shared" si="82"/>
        <v>0</v>
      </c>
      <c r="J946" s="223">
        <f t="shared" si="82"/>
        <v>0</v>
      </c>
      <c r="K946" s="223">
        <f t="shared" si="82"/>
        <v>0</v>
      </c>
      <c r="L946" s="223">
        <f t="shared" si="82"/>
        <v>0</v>
      </c>
      <c r="M946" s="223">
        <f t="shared" si="82"/>
        <v>0</v>
      </c>
      <c r="N946" s="223">
        <f t="shared" si="82"/>
        <v>0</v>
      </c>
      <c r="O946" s="223">
        <f t="shared" si="82"/>
        <v>0</v>
      </c>
      <c r="P946" s="223">
        <f t="shared" si="82"/>
        <v>0</v>
      </c>
      <c r="Q946" s="223">
        <f t="shared" si="82"/>
        <v>0</v>
      </c>
      <c r="R946" s="223">
        <f t="shared" si="82"/>
        <v>0</v>
      </c>
    </row>
    <row r="947" spans="1:18" hidden="1" outlineLevel="2" x14ac:dyDescent="0.25">
      <c r="A947" s="222" t="str">
        <f>'Usages mobilité'!A35</f>
        <v>Usage mobilité n°32</v>
      </c>
      <c r="B947" s="222" t="s">
        <v>41</v>
      </c>
      <c r="C947" s="222"/>
      <c r="D947" s="223">
        <f>IF(B$907&lt;&gt;"",IF(B$907='Usages mobilité'!BF35,'Usages mobilité'!BD35,0),0)</f>
        <v>0</v>
      </c>
      <c r="E947" s="223">
        <f t="shared" si="82"/>
        <v>0</v>
      </c>
      <c r="F947" s="223">
        <f t="shared" si="82"/>
        <v>0</v>
      </c>
      <c r="G947" s="223">
        <f t="shared" si="82"/>
        <v>0</v>
      </c>
      <c r="H947" s="223">
        <f t="shared" si="82"/>
        <v>0</v>
      </c>
      <c r="I947" s="223">
        <f t="shared" si="82"/>
        <v>0</v>
      </c>
      <c r="J947" s="223">
        <f t="shared" si="82"/>
        <v>0</v>
      </c>
      <c r="K947" s="223">
        <f t="shared" si="82"/>
        <v>0</v>
      </c>
      <c r="L947" s="223">
        <f t="shared" si="82"/>
        <v>0</v>
      </c>
      <c r="M947" s="223">
        <f t="shared" si="82"/>
        <v>0</v>
      </c>
      <c r="N947" s="223">
        <f t="shared" si="82"/>
        <v>0</v>
      </c>
      <c r="O947" s="223">
        <f t="shared" si="82"/>
        <v>0</v>
      </c>
      <c r="P947" s="223">
        <f t="shared" si="82"/>
        <v>0</v>
      </c>
      <c r="Q947" s="223">
        <f t="shared" si="82"/>
        <v>0</v>
      </c>
      <c r="R947" s="223">
        <f t="shared" si="82"/>
        <v>0</v>
      </c>
    </row>
    <row r="948" spans="1:18" hidden="1" outlineLevel="2" x14ac:dyDescent="0.25">
      <c r="A948" s="222" t="str">
        <f>'Usages mobilité'!A36</f>
        <v>Usage mobilité n°33</v>
      </c>
      <c r="B948" s="222" t="s">
        <v>41</v>
      </c>
      <c r="C948" s="222"/>
      <c r="D948" s="223">
        <f>IF(B$907&lt;&gt;"",IF(B$907='Usages mobilité'!BF36,'Usages mobilité'!BD36,0),0)</f>
        <v>0</v>
      </c>
      <c r="E948" s="223">
        <f t="shared" si="82"/>
        <v>0</v>
      </c>
      <c r="F948" s="223">
        <f t="shared" si="82"/>
        <v>0</v>
      </c>
      <c r="G948" s="223">
        <f t="shared" si="82"/>
        <v>0</v>
      </c>
      <c r="H948" s="223">
        <f t="shared" si="82"/>
        <v>0</v>
      </c>
      <c r="I948" s="223">
        <f t="shared" si="82"/>
        <v>0</v>
      </c>
      <c r="J948" s="223">
        <f t="shared" si="82"/>
        <v>0</v>
      </c>
      <c r="K948" s="223">
        <f t="shared" si="82"/>
        <v>0</v>
      </c>
      <c r="L948" s="223">
        <f t="shared" si="82"/>
        <v>0</v>
      </c>
      <c r="M948" s="223">
        <f t="shared" si="82"/>
        <v>0</v>
      </c>
      <c r="N948" s="223">
        <f t="shared" si="82"/>
        <v>0</v>
      </c>
      <c r="O948" s="223">
        <f t="shared" si="82"/>
        <v>0</v>
      </c>
      <c r="P948" s="223">
        <f t="shared" si="82"/>
        <v>0</v>
      </c>
      <c r="Q948" s="223">
        <f t="shared" si="82"/>
        <v>0</v>
      </c>
      <c r="R948" s="223">
        <f t="shared" si="82"/>
        <v>0</v>
      </c>
    </row>
    <row r="949" spans="1:18" hidden="1" outlineLevel="2" x14ac:dyDescent="0.25">
      <c r="A949" s="222" t="str">
        <f>'Usages mobilité'!A37</f>
        <v>Usage mobilité n°34</v>
      </c>
      <c r="B949" s="222" t="s">
        <v>41</v>
      </c>
      <c r="C949" s="222"/>
      <c r="D949" s="223">
        <f>IF(B$907&lt;&gt;"",IF(B$907='Usages mobilité'!BF37,'Usages mobilité'!BD37,0),0)</f>
        <v>0</v>
      </c>
      <c r="E949" s="223">
        <f t="shared" si="82"/>
        <v>0</v>
      </c>
      <c r="F949" s="223">
        <f t="shared" si="82"/>
        <v>0</v>
      </c>
      <c r="G949" s="223">
        <f t="shared" si="82"/>
        <v>0</v>
      </c>
      <c r="H949" s="223">
        <f t="shared" si="82"/>
        <v>0</v>
      </c>
      <c r="I949" s="223">
        <f t="shared" si="82"/>
        <v>0</v>
      </c>
      <c r="J949" s="223">
        <f t="shared" si="82"/>
        <v>0</v>
      </c>
      <c r="K949" s="223">
        <f t="shared" si="82"/>
        <v>0</v>
      </c>
      <c r="L949" s="223">
        <f t="shared" si="82"/>
        <v>0</v>
      </c>
      <c r="M949" s="223">
        <f t="shared" si="82"/>
        <v>0</v>
      </c>
      <c r="N949" s="223">
        <f t="shared" si="82"/>
        <v>0</v>
      </c>
      <c r="O949" s="223">
        <f t="shared" si="82"/>
        <v>0</v>
      </c>
      <c r="P949" s="223">
        <f t="shared" si="82"/>
        <v>0</v>
      </c>
      <c r="Q949" s="223">
        <f t="shared" si="82"/>
        <v>0</v>
      </c>
      <c r="R949" s="223">
        <f t="shared" si="82"/>
        <v>0</v>
      </c>
    </row>
    <row r="950" spans="1:18" hidden="1" outlineLevel="2" x14ac:dyDescent="0.25">
      <c r="A950" s="222" t="str">
        <f>'Usages mobilité'!A38</f>
        <v>Usage mobilité n°35</v>
      </c>
      <c r="B950" s="222" t="s">
        <v>41</v>
      </c>
      <c r="C950" s="222"/>
      <c r="D950" s="223">
        <f>IF(B$907&lt;&gt;"",IF(B$907='Usages mobilité'!BF38,'Usages mobilité'!BD38,0),0)</f>
        <v>0</v>
      </c>
      <c r="E950" s="223">
        <f t="shared" si="82"/>
        <v>0</v>
      </c>
      <c r="F950" s="223">
        <f t="shared" si="82"/>
        <v>0</v>
      </c>
      <c r="G950" s="223">
        <f t="shared" si="82"/>
        <v>0</v>
      </c>
      <c r="H950" s="223">
        <f t="shared" si="82"/>
        <v>0</v>
      </c>
      <c r="I950" s="223">
        <f t="shared" si="82"/>
        <v>0</v>
      </c>
      <c r="J950" s="223">
        <f t="shared" si="82"/>
        <v>0</v>
      </c>
      <c r="K950" s="223">
        <f t="shared" si="82"/>
        <v>0</v>
      </c>
      <c r="L950" s="223">
        <f t="shared" si="82"/>
        <v>0</v>
      </c>
      <c r="M950" s="223">
        <f t="shared" si="82"/>
        <v>0</v>
      </c>
      <c r="N950" s="223">
        <f t="shared" si="82"/>
        <v>0</v>
      </c>
      <c r="O950" s="223">
        <f t="shared" si="82"/>
        <v>0</v>
      </c>
      <c r="P950" s="223">
        <f t="shared" si="82"/>
        <v>0</v>
      </c>
      <c r="Q950" s="223">
        <f t="shared" si="82"/>
        <v>0</v>
      </c>
      <c r="R950" s="223">
        <f t="shared" si="82"/>
        <v>0</v>
      </c>
    </row>
    <row r="951" spans="1:18" hidden="1" outlineLevel="2" x14ac:dyDescent="0.25">
      <c r="A951" s="222" t="str">
        <f>'Usages mobilité'!A39</f>
        <v>Usage mobilité n°36</v>
      </c>
      <c r="B951" s="222" t="s">
        <v>41</v>
      </c>
      <c r="C951" s="222"/>
      <c r="D951" s="223">
        <f>IF(B$907&lt;&gt;"",IF(B$907='Usages mobilité'!BF39,'Usages mobilité'!BD39,0),0)</f>
        <v>0</v>
      </c>
      <c r="E951" s="223">
        <f t="shared" si="82"/>
        <v>0</v>
      </c>
      <c r="F951" s="223">
        <f t="shared" si="82"/>
        <v>0</v>
      </c>
      <c r="G951" s="223">
        <f t="shared" si="82"/>
        <v>0</v>
      </c>
      <c r="H951" s="223">
        <f t="shared" si="82"/>
        <v>0</v>
      </c>
      <c r="I951" s="223">
        <f t="shared" si="82"/>
        <v>0</v>
      </c>
      <c r="J951" s="223">
        <f t="shared" si="82"/>
        <v>0</v>
      </c>
      <c r="K951" s="223">
        <f t="shared" si="82"/>
        <v>0</v>
      </c>
      <c r="L951" s="223">
        <f t="shared" si="82"/>
        <v>0</v>
      </c>
      <c r="M951" s="223">
        <f t="shared" si="82"/>
        <v>0</v>
      </c>
      <c r="N951" s="223">
        <f t="shared" si="82"/>
        <v>0</v>
      </c>
      <c r="O951" s="223">
        <f t="shared" si="82"/>
        <v>0</v>
      </c>
      <c r="P951" s="223">
        <f t="shared" si="82"/>
        <v>0</v>
      </c>
      <c r="Q951" s="223">
        <f t="shared" si="82"/>
        <v>0</v>
      </c>
      <c r="R951" s="223">
        <f t="shared" si="82"/>
        <v>0</v>
      </c>
    </row>
    <row r="952" spans="1:18" hidden="1" outlineLevel="2" x14ac:dyDescent="0.25">
      <c r="A952" s="222" t="str">
        <f>'Usages mobilité'!A40</f>
        <v>Usage mobilité n°37</v>
      </c>
      <c r="B952" s="222" t="s">
        <v>41</v>
      </c>
      <c r="C952" s="222"/>
      <c r="D952" s="223">
        <f>IF(B$907&lt;&gt;"",IF(B$907='Usages mobilité'!BF40,'Usages mobilité'!BD40,0),0)</f>
        <v>0</v>
      </c>
      <c r="E952" s="223">
        <f t="shared" si="82"/>
        <v>0</v>
      </c>
      <c r="F952" s="223">
        <f t="shared" si="82"/>
        <v>0</v>
      </c>
      <c r="G952" s="223">
        <f t="shared" si="82"/>
        <v>0</v>
      </c>
      <c r="H952" s="223">
        <f t="shared" si="82"/>
        <v>0</v>
      </c>
      <c r="I952" s="223">
        <f t="shared" si="82"/>
        <v>0</v>
      </c>
      <c r="J952" s="223">
        <f t="shared" si="82"/>
        <v>0</v>
      </c>
      <c r="K952" s="223">
        <f t="shared" si="82"/>
        <v>0</v>
      </c>
      <c r="L952" s="223">
        <f t="shared" si="82"/>
        <v>0</v>
      </c>
      <c r="M952" s="223">
        <f t="shared" si="82"/>
        <v>0</v>
      </c>
      <c r="N952" s="223">
        <f t="shared" si="82"/>
        <v>0</v>
      </c>
      <c r="O952" s="223">
        <f t="shared" si="82"/>
        <v>0</v>
      </c>
      <c r="P952" s="223">
        <f t="shared" si="82"/>
        <v>0</v>
      </c>
      <c r="Q952" s="223">
        <f t="shared" si="82"/>
        <v>0</v>
      </c>
      <c r="R952" s="223">
        <f t="shared" si="82"/>
        <v>0</v>
      </c>
    </row>
    <row r="953" spans="1:18" hidden="1" outlineLevel="2" x14ac:dyDescent="0.25">
      <c r="A953" s="222" t="str">
        <f>'Usages mobilité'!A41</f>
        <v>Usage mobilité n°38</v>
      </c>
      <c r="B953" s="222" t="s">
        <v>41</v>
      </c>
      <c r="C953" s="222"/>
      <c r="D953" s="223">
        <f>IF(B$907&lt;&gt;"",IF(B$907='Usages mobilité'!BF41,'Usages mobilité'!BD41,0),0)</f>
        <v>0</v>
      </c>
      <c r="E953" s="223">
        <f t="shared" si="82"/>
        <v>0</v>
      </c>
      <c r="F953" s="223">
        <f t="shared" si="82"/>
        <v>0</v>
      </c>
      <c r="G953" s="223">
        <f t="shared" si="82"/>
        <v>0</v>
      </c>
      <c r="H953" s="223">
        <f t="shared" si="82"/>
        <v>0</v>
      </c>
      <c r="I953" s="223">
        <f t="shared" si="82"/>
        <v>0</v>
      </c>
      <c r="J953" s="223">
        <f t="shared" si="82"/>
        <v>0</v>
      </c>
      <c r="K953" s="223">
        <f t="shared" si="82"/>
        <v>0</v>
      </c>
      <c r="L953" s="223">
        <f t="shared" si="82"/>
        <v>0</v>
      </c>
      <c r="M953" s="223">
        <f t="shared" si="82"/>
        <v>0</v>
      </c>
      <c r="N953" s="223">
        <f t="shared" si="82"/>
        <v>0</v>
      </c>
      <c r="O953" s="223">
        <f t="shared" si="82"/>
        <v>0</v>
      </c>
      <c r="P953" s="223">
        <f t="shared" si="82"/>
        <v>0</v>
      </c>
      <c r="Q953" s="223">
        <f t="shared" si="82"/>
        <v>0</v>
      </c>
      <c r="R953" s="223">
        <f t="shared" si="82"/>
        <v>0</v>
      </c>
    </row>
    <row r="954" spans="1:18" hidden="1" outlineLevel="2" x14ac:dyDescent="0.25">
      <c r="A954" s="222" t="str">
        <f>'Usages mobilité'!A42</f>
        <v>Usage mobilité n°39</v>
      </c>
      <c r="B954" s="222" t="s">
        <v>41</v>
      </c>
      <c r="C954" s="222"/>
      <c r="D954" s="223">
        <f>IF(B$907&lt;&gt;"",IF(B$907='Usages mobilité'!BF42,'Usages mobilité'!BD42,0),0)</f>
        <v>0</v>
      </c>
      <c r="E954" s="223">
        <f t="shared" si="82"/>
        <v>0</v>
      </c>
      <c r="F954" s="223">
        <f t="shared" si="82"/>
        <v>0</v>
      </c>
      <c r="G954" s="223">
        <f t="shared" si="82"/>
        <v>0</v>
      </c>
      <c r="H954" s="223">
        <f t="shared" si="82"/>
        <v>0</v>
      </c>
      <c r="I954" s="223">
        <f t="shared" si="82"/>
        <v>0</v>
      </c>
      <c r="J954" s="223">
        <f t="shared" si="82"/>
        <v>0</v>
      </c>
      <c r="K954" s="223">
        <f t="shared" si="82"/>
        <v>0</v>
      </c>
      <c r="L954" s="223">
        <f t="shared" si="82"/>
        <v>0</v>
      </c>
      <c r="M954" s="223">
        <f t="shared" si="82"/>
        <v>0</v>
      </c>
      <c r="N954" s="223">
        <f t="shared" si="82"/>
        <v>0</v>
      </c>
      <c r="O954" s="223">
        <f t="shared" si="82"/>
        <v>0</v>
      </c>
      <c r="P954" s="223">
        <f t="shared" si="82"/>
        <v>0</v>
      </c>
      <c r="Q954" s="223">
        <f t="shared" si="82"/>
        <v>0</v>
      </c>
      <c r="R954" s="223">
        <f t="shared" si="82"/>
        <v>0</v>
      </c>
    </row>
    <row r="955" spans="1:18" hidden="1" outlineLevel="2" x14ac:dyDescent="0.25">
      <c r="A955" s="222" t="str">
        <f>'Usages mobilité'!A43</f>
        <v>Usage mobilité n°40</v>
      </c>
      <c r="B955" s="222" t="s">
        <v>41</v>
      </c>
      <c r="C955" s="222"/>
      <c r="D955" s="223">
        <f>IF(B$907&lt;&gt;"",IF(B$907='Usages mobilité'!BF43,'Usages mobilité'!BD43,0),0)</f>
        <v>0</v>
      </c>
      <c r="E955" s="223">
        <f t="shared" si="82"/>
        <v>0</v>
      </c>
      <c r="F955" s="223">
        <f t="shared" si="82"/>
        <v>0</v>
      </c>
      <c r="G955" s="223">
        <f t="shared" si="82"/>
        <v>0</v>
      </c>
      <c r="H955" s="223">
        <f t="shared" si="82"/>
        <v>0</v>
      </c>
      <c r="I955" s="223">
        <f t="shared" si="82"/>
        <v>0</v>
      </c>
      <c r="J955" s="223">
        <f t="shared" si="82"/>
        <v>0</v>
      </c>
      <c r="K955" s="223">
        <f t="shared" si="82"/>
        <v>0</v>
      </c>
      <c r="L955" s="223">
        <f t="shared" si="82"/>
        <v>0</v>
      </c>
      <c r="M955" s="223">
        <f t="shared" si="82"/>
        <v>0</v>
      </c>
      <c r="N955" s="223">
        <f t="shared" si="82"/>
        <v>0</v>
      </c>
      <c r="O955" s="223">
        <f t="shared" si="82"/>
        <v>0</v>
      </c>
      <c r="P955" s="223">
        <f t="shared" si="82"/>
        <v>0</v>
      </c>
      <c r="Q955" s="223">
        <f t="shared" si="82"/>
        <v>0</v>
      </c>
      <c r="R955" s="223">
        <f t="shared" si="82"/>
        <v>0</v>
      </c>
    </row>
    <row r="956" spans="1:18" hidden="1" outlineLevel="2" x14ac:dyDescent="0.25">
      <c r="A956" s="222" t="str">
        <f>'Usages mobilité'!A44</f>
        <v>Usage mobilité n°41</v>
      </c>
      <c r="B956" s="222" t="s">
        <v>41</v>
      </c>
      <c r="C956" s="222"/>
      <c r="D956" s="223">
        <f>IF(B$907&lt;&gt;"",IF(B$907='Usages mobilité'!BF44,'Usages mobilité'!BD44,0),0)</f>
        <v>0</v>
      </c>
      <c r="E956" s="223">
        <f t="shared" ref="E956:R965" si="83">$D956</f>
        <v>0</v>
      </c>
      <c r="F956" s="223">
        <f t="shared" si="83"/>
        <v>0</v>
      </c>
      <c r="G956" s="223">
        <f t="shared" si="83"/>
        <v>0</v>
      </c>
      <c r="H956" s="223">
        <f t="shared" si="83"/>
        <v>0</v>
      </c>
      <c r="I956" s="223">
        <f t="shared" si="83"/>
        <v>0</v>
      </c>
      <c r="J956" s="223">
        <f t="shared" si="83"/>
        <v>0</v>
      </c>
      <c r="K956" s="223">
        <f t="shared" si="83"/>
        <v>0</v>
      </c>
      <c r="L956" s="223">
        <f t="shared" si="83"/>
        <v>0</v>
      </c>
      <c r="M956" s="223">
        <f t="shared" si="83"/>
        <v>0</v>
      </c>
      <c r="N956" s="223">
        <f t="shared" si="83"/>
        <v>0</v>
      </c>
      <c r="O956" s="223">
        <f t="shared" si="83"/>
        <v>0</v>
      </c>
      <c r="P956" s="223">
        <f t="shared" si="83"/>
        <v>0</v>
      </c>
      <c r="Q956" s="223">
        <f t="shared" si="83"/>
        <v>0</v>
      </c>
      <c r="R956" s="223">
        <f t="shared" si="83"/>
        <v>0</v>
      </c>
    </row>
    <row r="957" spans="1:18" hidden="1" outlineLevel="2" x14ac:dyDescent="0.25">
      <c r="A957" s="222" t="str">
        <f>'Usages mobilité'!A45</f>
        <v>Usage mobilité n°42</v>
      </c>
      <c r="B957" s="222" t="s">
        <v>41</v>
      </c>
      <c r="C957" s="222"/>
      <c r="D957" s="223">
        <f>IF(B$907&lt;&gt;"",IF(B$907='Usages mobilité'!BF45,'Usages mobilité'!BD45,0),0)</f>
        <v>0</v>
      </c>
      <c r="E957" s="223">
        <f t="shared" si="83"/>
        <v>0</v>
      </c>
      <c r="F957" s="223">
        <f t="shared" si="83"/>
        <v>0</v>
      </c>
      <c r="G957" s="223">
        <f t="shared" si="83"/>
        <v>0</v>
      </c>
      <c r="H957" s="223">
        <f t="shared" si="83"/>
        <v>0</v>
      </c>
      <c r="I957" s="223">
        <f t="shared" si="83"/>
        <v>0</v>
      </c>
      <c r="J957" s="223">
        <f t="shared" si="83"/>
        <v>0</v>
      </c>
      <c r="K957" s="223">
        <f t="shared" si="83"/>
        <v>0</v>
      </c>
      <c r="L957" s="223">
        <f t="shared" si="83"/>
        <v>0</v>
      </c>
      <c r="M957" s="223">
        <f t="shared" si="83"/>
        <v>0</v>
      </c>
      <c r="N957" s="223">
        <f t="shared" si="83"/>
        <v>0</v>
      </c>
      <c r="O957" s="223">
        <f t="shared" si="83"/>
        <v>0</v>
      </c>
      <c r="P957" s="223">
        <f t="shared" si="83"/>
        <v>0</v>
      </c>
      <c r="Q957" s="223">
        <f t="shared" si="83"/>
        <v>0</v>
      </c>
      <c r="R957" s="223">
        <f t="shared" si="83"/>
        <v>0</v>
      </c>
    </row>
    <row r="958" spans="1:18" hidden="1" outlineLevel="2" x14ac:dyDescent="0.25">
      <c r="A958" s="222" t="str">
        <f>'Usages mobilité'!A46</f>
        <v>Usage mobilité n°43</v>
      </c>
      <c r="B958" s="222" t="s">
        <v>41</v>
      </c>
      <c r="C958" s="222"/>
      <c r="D958" s="223">
        <f>IF(B$907&lt;&gt;"",IF(B$907='Usages mobilité'!BF46,'Usages mobilité'!BD46,0),0)</f>
        <v>0</v>
      </c>
      <c r="E958" s="223">
        <f t="shared" si="83"/>
        <v>0</v>
      </c>
      <c r="F958" s="223">
        <f t="shared" si="83"/>
        <v>0</v>
      </c>
      <c r="G958" s="223">
        <f t="shared" si="83"/>
        <v>0</v>
      </c>
      <c r="H958" s="223">
        <f t="shared" si="83"/>
        <v>0</v>
      </c>
      <c r="I958" s="223">
        <f t="shared" si="83"/>
        <v>0</v>
      </c>
      <c r="J958" s="223">
        <f t="shared" si="83"/>
        <v>0</v>
      </c>
      <c r="K958" s="223">
        <f t="shared" si="83"/>
        <v>0</v>
      </c>
      <c r="L958" s="223">
        <f t="shared" si="83"/>
        <v>0</v>
      </c>
      <c r="M958" s="223">
        <f t="shared" si="83"/>
        <v>0</v>
      </c>
      <c r="N958" s="223">
        <f t="shared" si="83"/>
        <v>0</v>
      </c>
      <c r="O958" s="223">
        <f t="shared" si="83"/>
        <v>0</v>
      </c>
      <c r="P958" s="223">
        <f t="shared" si="83"/>
        <v>0</v>
      </c>
      <c r="Q958" s="223">
        <f t="shared" si="83"/>
        <v>0</v>
      </c>
      <c r="R958" s="223">
        <f t="shared" si="83"/>
        <v>0</v>
      </c>
    </row>
    <row r="959" spans="1:18" hidden="1" outlineLevel="2" x14ac:dyDescent="0.25">
      <c r="A959" s="222" t="str">
        <f>'Usages mobilité'!A47</f>
        <v>Usage mobilité n°44</v>
      </c>
      <c r="B959" s="222" t="s">
        <v>41</v>
      </c>
      <c r="C959" s="222"/>
      <c r="D959" s="223">
        <f>IF(B$907&lt;&gt;"",IF(B$907='Usages mobilité'!BF47,'Usages mobilité'!BD47,0),0)</f>
        <v>0</v>
      </c>
      <c r="E959" s="223">
        <f t="shared" si="83"/>
        <v>0</v>
      </c>
      <c r="F959" s="223">
        <f t="shared" si="83"/>
        <v>0</v>
      </c>
      <c r="G959" s="223">
        <f t="shared" si="83"/>
        <v>0</v>
      </c>
      <c r="H959" s="223">
        <f t="shared" si="83"/>
        <v>0</v>
      </c>
      <c r="I959" s="223">
        <f t="shared" si="83"/>
        <v>0</v>
      </c>
      <c r="J959" s="223">
        <f t="shared" si="83"/>
        <v>0</v>
      </c>
      <c r="K959" s="223">
        <f t="shared" si="83"/>
        <v>0</v>
      </c>
      <c r="L959" s="223">
        <f t="shared" si="83"/>
        <v>0</v>
      </c>
      <c r="M959" s="223">
        <f t="shared" si="83"/>
        <v>0</v>
      </c>
      <c r="N959" s="223">
        <f t="shared" si="83"/>
        <v>0</v>
      </c>
      <c r="O959" s="223">
        <f t="shared" si="83"/>
        <v>0</v>
      </c>
      <c r="P959" s="223">
        <f t="shared" si="83"/>
        <v>0</v>
      </c>
      <c r="Q959" s="223">
        <f t="shared" si="83"/>
        <v>0</v>
      </c>
      <c r="R959" s="223">
        <f t="shared" si="83"/>
        <v>0</v>
      </c>
    </row>
    <row r="960" spans="1:18" hidden="1" outlineLevel="2" x14ac:dyDescent="0.25">
      <c r="A960" s="222" t="str">
        <f>'Usages mobilité'!A48</f>
        <v>Usage mobilité n°45</v>
      </c>
      <c r="B960" s="222" t="s">
        <v>41</v>
      </c>
      <c r="C960" s="222"/>
      <c r="D960" s="223">
        <f>IF(B$907&lt;&gt;"",IF(B$907='Usages mobilité'!BF48,'Usages mobilité'!BD48,0),0)</f>
        <v>0</v>
      </c>
      <c r="E960" s="223">
        <f t="shared" si="83"/>
        <v>0</v>
      </c>
      <c r="F960" s="223">
        <f t="shared" si="83"/>
        <v>0</v>
      </c>
      <c r="G960" s="223">
        <f t="shared" si="83"/>
        <v>0</v>
      </c>
      <c r="H960" s="223">
        <f t="shared" si="83"/>
        <v>0</v>
      </c>
      <c r="I960" s="223">
        <f t="shared" si="83"/>
        <v>0</v>
      </c>
      <c r="J960" s="223">
        <f t="shared" si="83"/>
        <v>0</v>
      </c>
      <c r="K960" s="223">
        <f t="shared" si="83"/>
        <v>0</v>
      </c>
      <c r="L960" s="223">
        <f t="shared" si="83"/>
        <v>0</v>
      </c>
      <c r="M960" s="223">
        <f t="shared" si="83"/>
        <v>0</v>
      </c>
      <c r="N960" s="223">
        <f t="shared" si="83"/>
        <v>0</v>
      </c>
      <c r="O960" s="223">
        <f t="shared" si="83"/>
        <v>0</v>
      </c>
      <c r="P960" s="223">
        <f t="shared" si="83"/>
        <v>0</v>
      </c>
      <c r="Q960" s="223">
        <f t="shared" si="83"/>
        <v>0</v>
      </c>
      <c r="R960" s="223">
        <f t="shared" si="83"/>
        <v>0</v>
      </c>
    </row>
    <row r="961" spans="1:18" hidden="1" outlineLevel="2" x14ac:dyDescent="0.25">
      <c r="A961" s="222" t="str">
        <f>'Usages mobilité'!A49</f>
        <v>Usage mobilité n°46</v>
      </c>
      <c r="B961" s="222" t="s">
        <v>41</v>
      </c>
      <c r="C961" s="222"/>
      <c r="D961" s="223">
        <f>IF(B$907&lt;&gt;"",IF(B$907='Usages mobilité'!BF49,'Usages mobilité'!BD49,0),0)</f>
        <v>0</v>
      </c>
      <c r="E961" s="223">
        <f t="shared" si="83"/>
        <v>0</v>
      </c>
      <c r="F961" s="223">
        <f t="shared" si="83"/>
        <v>0</v>
      </c>
      <c r="G961" s="223">
        <f t="shared" si="83"/>
        <v>0</v>
      </c>
      <c r="H961" s="223">
        <f t="shared" si="83"/>
        <v>0</v>
      </c>
      <c r="I961" s="223">
        <f t="shared" si="83"/>
        <v>0</v>
      </c>
      <c r="J961" s="223">
        <f t="shared" si="83"/>
        <v>0</v>
      </c>
      <c r="K961" s="223">
        <f t="shared" si="83"/>
        <v>0</v>
      </c>
      <c r="L961" s="223">
        <f t="shared" si="83"/>
        <v>0</v>
      </c>
      <c r="M961" s="223">
        <f t="shared" si="83"/>
        <v>0</v>
      </c>
      <c r="N961" s="223">
        <f t="shared" si="83"/>
        <v>0</v>
      </c>
      <c r="O961" s="223">
        <f t="shared" si="83"/>
        <v>0</v>
      </c>
      <c r="P961" s="223">
        <f t="shared" si="83"/>
        <v>0</v>
      </c>
      <c r="Q961" s="223">
        <f t="shared" si="83"/>
        <v>0</v>
      </c>
      <c r="R961" s="223">
        <f t="shared" si="83"/>
        <v>0</v>
      </c>
    </row>
    <row r="962" spans="1:18" hidden="1" outlineLevel="2" x14ac:dyDescent="0.25">
      <c r="A962" s="222" t="str">
        <f>'Usages mobilité'!A50</f>
        <v>Usage mobilité n°47</v>
      </c>
      <c r="B962" s="222" t="s">
        <v>41</v>
      </c>
      <c r="C962" s="222"/>
      <c r="D962" s="223">
        <f>IF(B$907&lt;&gt;"",IF(B$907='Usages mobilité'!BF50,'Usages mobilité'!BD50,0),0)</f>
        <v>0</v>
      </c>
      <c r="E962" s="223">
        <f t="shared" si="83"/>
        <v>0</v>
      </c>
      <c r="F962" s="223">
        <f t="shared" si="83"/>
        <v>0</v>
      </c>
      <c r="G962" s="223">
        <f t="shared" si="83"/>
        <v>0</v>
      </c>
      <c r="H962" s="223">
        <f t="shared" si="83"/>
        <v>0</v>
      </c>
      <c r="I962" s="223">
        <f t="shared" si="83"/>
        <v>0</v>
      </c>
      <c r="J962" s="223">
        <f t="shared" si="83"/>
        <v>0</v>
      </c>
      <c r="K962" s="223">
        <f t="shared" si="83"/>
        <v>0</v>
      </c>
      <c r="L962" s="223">
        <f t="shared" si="83"/>
        <v>0</v>
      </c>
      <c r="M962" s="223">
        <f t="shared" si="83"/>
        <v>0</v>
      </c>
      <c r="N962" s="223">
        <f t="shared" si="83"/>
        <v>0</v>
      </c>
      <c r="O962" s="223">
        <f t="shared" si="83"/>
        <v>0</v>
      </c>
      <c r="P962" s="223">
        <f t="shared" si="83"/>
        <v>0</v>
      </c>
      <c r="Q962" s="223">
        <f t="shared" si="83"/>
        <v>0</v>
      </c>
      <c r="R962" s="223">
        <f t="shared" si="83"/>
        <v>0</v>
      </c>
    </row>
    <row r="963" spans="1:18" hidden="1" outlineLevel="2" x14ac:dyDescent="0.25">
      <c r="A963" s="222" t="str">
        <f>'Usages mobilité'!A51</f>
        <v>Usage mobilité n°48</v>
      </c>
      <c r="B963" s="222" t="s">
        <v>41</v>
      </c>
      <c r="C963" s="222"/>
      <c r="D963" s="223">
        <f>IF(B$907&lt;&gt;"",IF(B$907='Usages mobilité'!BF51,'Usages mobilité'!BD51,0),0)</f>
        <v>0</v>
      </c>
      <c r="E963" s="223">
        <f t="shared" si="83"/>
        <v>0</v>
      </c>
      <c r="F963" s="223">
        <f t="shared" si="83"/>
        <v>0</v>
      </c>
      <c r="G963" s="223">
        <f t="shared" si="83"/>
        <v>0</v>
      </c>
      <c r="H963" s="223">
        <f t="shared" si="83"/>
        <v>0</v>
      </c>
      <c r="I963" s="223">
        <f t="shared" si="83"/>
        <v>0</v>
      </c>
      <c r="J963" s="223">
        <f t="shared" si="83"/>
        <v>0</v>
      </c>
      <c r="K963" s="223">
        <f t="shared" si="83"/>
        <v>0</v>
      </c>
      <c r="L963" s="223">
        <f t="shared" si="83"/>
        <v>0</v>
      </c>
      <c r="M963" s="223">
        <f t="shared" si="83"/>
        <v>0</v>
      </c>
      <c r="N963" s="223">
        <f t="shared" si="83"/>
        <v>0</v>
      </c>
      <c r="O963" s="223">
        <f t="shared" si="83"/>
        <v>0</v>
      </c>
      <c r="P963" s="223">
        <f t="shared" si="83"/>
        <v>0</v>
      </c>
      <c r="Q963" s="223">
        <f t="shared" si="83"/>
        <v>0</v>
      </c>
      <c r="R963" s="223">
        <f t="shared" si="83"/>
        <v>0</v>
      </c>
    </row>
    <row r="964" spans="1:18" hidden="1" outlineLevel="2" x14ac:dyDescent="0.25">
      <c r="A964" s="222" t="str">
        <f>'Usages mobilité'!A52</f>
        <v>Usage mobilité n°49</v>
      </c>
      <c r="B964" s="222" t="s">
        <v>41</v>
      </c>
      <c r="C964" s="222"/>
      <c r="D964" s="223">
        <f>IF(B$907&lt;&gt;"",IF(B$907='Usages mobilité'!BF52,'Usages mobilité'!BD52,0),0)</f>
        <v>0</v>
      </c>
      <c r="E964" s="223">
        <f t="shared" si="83"/>
        <v>0</v>
      </c>
      <c r="F964" s="223">
        <f t="shared" si="83"/>
        <v>0</v>
      </c>
      <c r="G964" s="223">
        <f t="shared" si="83"/>
        <v>0</v>
      </c>
      <c r="H964" s="223">
        <f t="shared" si="83"/>
        <v>0</v>
      </c>
      <c r="I964" s="223">
        <f t="shared" si="83"/>
        <v>0</v>
      </c>
      <c r="J964" s="223">
        <f t="shared" si="83"/>
        <v>0</v>
      </c>
      <c r="K964" s="223">
        <f t="shared" si="83"/>
        <v>0</v>
      </c>
      <c r="L964" s="223">
        <f t="shared" si="83"/>
        <v>0</v>
      </c>
      <c r="M964" s="223">
        <f t="shared" si="83"/>
        <v>0</v>
      </c>
      <c r="N964" s="223">
        <f t="shared" si="83"/>
        <v>0</v>
      </c>
      <c r="O964" s="223">
        <f t="shared" si="83"/>
        <v>0</v>
      </c>
      <c r="P964" s="223">
        <f t="shared" si="83"/>
        <v>0</v>
      </c>
      <c r="Q964" s="223">
        <f t="shared" si="83"/>
        <v>0</v>
      </c>
      <c r="R964" s="223">
        <f t="shared" si="83"/>
        <v>0</v>
      </c>
    </row>
    <row r="965" spans="1:18" hidden="1" outlineLevel="2" x14ac:dyDescent="0.25">
      <c r="A965" s="222" t="str">
        <f>'Usages mobilité'!A53</f>
        <v>Usage mobilité n°50</v>
      </c>
      <c r="B965" s="222" t="s">
        <v>41</v>
      </c>
      <c r="C965" s="222"/>
      <c r="D965" s="223">
        <f>IF(B$907&lt;&gt;"",IF(B$907='Usages mobilité'!BF53,'Usages mobilité'!BD53,0),0)</f>
        <v>0</v>
      </c>
      <c r="E965" s="223">
        <f t="shared" si="83"/>
        <v>0</v>
      </c>
      <c r="F965" s="223">
        <f t="shared" si="83"/>
        <v>0</v>
      </c>
      <c r="G965" s="223">
        <f t="shared" si="83"/>
        <v>0</v>
      </c>
      <c r="H965" s="223">
        <f t="shared" si="83"/>
        <v>0</v>
      </c>
      <c r="I965" s="223">
        <f t="shared" si="83"/>
        <v>0</v>
      </c>
      <c r="J965" s="223">
        <f t="shared" si="83"/>
        <v>0</v>
      </c>
      <c r="K965" s="223">
        <f t="shared" si="83"/>
        <v>0</v>
      </c>
      <c r="L965" s="223">
        <f t="shared" si="83"/>
        <v>0</v>
      </c>
      <c r="M965" s="223">
        <f t="shared" si="83"/>
        <v>0</v>
      </c>
      <c r="N965" s="223">
        <f t="shared" si="83"/>
        <v>0</v>
      </c>
      <c r="O965" s="223">
        <f t="shared" si="83"/>
        <v>0</v>
      </c>
      <c r="P965" s="223">
        <f t="shared" si="83"/>
        <v>0</v>
      </c>
      <c r="Q965" s="223">
        <f t="shared" si="83"/>
        <v>0</v>
      </c>
      <c r="R965" s="223">
        <f t="shared" si="83"/>
        <v>0</v>
      </c>
    </row>
    <row r="966" spans="1:18" hidden="1" outlineLevel="1" collapsed="1" x14ac:dyDescent="0.25">
      <c r="A966" s="222" t="s">
        <v>650</v>
      </c>
      <c r="B966" s="222"/>
      <c r="C966" s="222"/>
      <c r="D966" s="223">
        <f t="shared" ref="D966:R966" si="84">SUM(D916:D965)</f>
        <v>0</v>
      </c>
      <c r="E966" s="223">
        <f t="shared" si="84"/>
        <v>0</v>
      </c>
      <c r="F966" s="223">
        <f t="shared" si="84"/>
        <v>0</v>
      </c>
      <c r="G966" s="223">
        <f t="shared" si="84"/>
        <v>0</v>
      </c>
      <c r="H966" s="223">
        <f t="shared" si="84"/>
        <v>0</v>
      </c>
      <c r="I966" s="223">
        <f t="shared" si="84"/>
        <v>0</v>
      </c>
      <c r="J966" s="223">
        <f t="shared" si="84"/>
        <v>0</v>
      </c>
      <c r="K966" s="223">
        <f t="shared" si="84"/>
        <v>0</v>
      </c>
      <c r="L966" s="223">
        <f t="shared" si="84"/>
        <v>0</v>
      </c>
      <c r="M966" s="223">
        <f t="shared" si="84"/>
        <v>0</v>
      </c>
      <c r="N966" s="223">
        <f t="shared" si="84"/>
        <v>0</v>
      </c>
      <c r="O966" s="223">
        <f t="shared" si="84"/>
        <v>0</v>
      </c>
      <c r="P966" s="223">
        <f t="shared" si="84"/>
        <v>0</v>
      </c>
      <c r="Q966" s="223">
        <f t="shared" si="84"/>
        <v>0</v>
      </c>
      <c r="R966" s="223">
        <f t="shared" si="84"/>
        <v>0</v>
      </c>
    </row>
    <row r="967" spans="1:18" hidden="1" outlineLevel="2" x14ac:dyDescent="0.25">
      <c r="A967" s="222" t="str">
        <f>'Usages mobilité'!A4</f>
        <v>Usage mobilité n°1</v>
      </c>
      <c r="B967" s="222" t="s">
        <v>645</v>
      </c>
      <c r="C967" s="222"/>
      <c r="D967" s="223">
        <f>D916*'Usages mobilité'!$BG4*(1+'Usages mobilité'!$BH4)^(D$910-$D$910)/1000</f>
        <v>0</v>
      </c>
      <c r="E967" s="223">
        <f>E916*'Usages mobilité'!$BG4*(1+'Usages mobilité'!$BH4)^(E$910-$D$910)/1000</f>
        <v>0</v>
      </c>
      <c r="F967" s="223">
        <f>F916*'Usages mobilité'!$BG4*(1+'Usages mobilité'!$BH4)^(F$910-$D$910)/1000</f>
        <v>0</v>
      </c>
      <c r="G967" s="223">
        <f>G916*'Usages mobilité'!$BG4*(1+'Usages mobilité'!$BH4)^(G$910-$D$910)/1000</f>
        <v>0</v>
      </c>
      <c r="H967" s="223">
        <f>H916*'Usages mobilité'!$BG4*(1+'Usages mobilité'!$BH4)^(H$910-$D$910)/1000</f>
        <v>0</v>
      </c>
      <c r="I967" s="223">
        <f>I916*'Usages mobilité'!$BG4*(1+'Usages mobilité'!$BH4)^(I$910-$D$910)/1000</f>
        <v>0</v>
      </c>
      <c r="J967" s="223">
        <f>J916*'Usages mobilité'!$BG4*(1+'Usages mobilité'!$BH4)^(J$910-$D$910)/1000</f>
        <v>0</v>
      </c>
      <c r="K967" s="223">
        <f>K916*'Usages mobilité'!$BG4*(1+'Usages mobilité'!$BH4)^(K$910-$D$910)/1000</f>
        <v>0</v>
      </c>
      <c r="L967" s="223">
        <f>L916*'Usages mobilité'!$BG4*(1+'Usages mobilité'!$BH4)^(L$910-$D$910)/1000</f>
        <v>0</v>
      </c>
      <c r="M967" s="223">
        <f>M916*'Usages mobilité'!$BG4*(1+'Usages mobilité'!$BH4)^(M$910-$D$910)/1000</f>
        <v>0</v>
      </c>
      <c r="N967" s="223">
        <f>N916*'Usages mobilité'!$BG4*(1+'Usages mobilité'!$BH4)^(N$910-$D$910)/1000</f>
        <v>0</v>
      </c>
      <c r="O967" s="223">
        <f>O916*'Usages mobilité'!$BG4*(1+'Usages mobilité'!$BH4)^(O$910-$D$910)/1000</f>
        <v>0</v>
      </c>
      <c r="P967" s="223">
        <f>P916*'Usages mobilité'!$BG4*(1+'Usages mobilité'!$BH4)^(P$910-$D$910)/1000</f>
        <v>0</v>
      </c>
      <c r="Q967" s="223">
        <f>Q916*'Usages mobilité'!$BG4*(1+'Usages mobilité'!$BH4)^(Q$910-$D$910)/1000</f>
        <v>0</v>
      </c>
      <c r="R967" s="223">
        <f>R916*'Usages mobilité'!$BG4*(1+'Usages mobilité'!$BH4)^(R$910-$D$910)/1000</f>
        <v>0</v>
      </c>
    </row>
    <row r="968" spans="1:18" hidden="1" outlineLevel="2" x14ac:dyDescent="0.25">
      <c r="A968" s="222" t="str">
        <f>'Usages mobilité'!A5</f>
        <v>Usage mobilité n°2</v>
      </c>
      <c r="B968" s="222" t="s">
        <v>645</v>
      </c>
      <c r="C968" s="222"/>
      <c r="D968" s="223">
        <f>D917*'Usages mobilité'!$BG5*(1+'Usages mobilité'!$BH5)^(D$910-$D$910)/1000</f>
        <v>0</v>
      </c>
      <c r="E968" s="223">
        <f>E917*'Usages mobilité'!$BG5*(1+'Usages mobilité'!$BH5)^(E$910-$D$910)/1000</f>
        <v>0</v>
      </c>
      <c r="F968" s="223">
        <f>F917*'Usages mobilité'!$BG5*(1+'Usages mobilité'!$BH5)^(F$910-$D$910)/1000</f>
        <v>0</v>
      </c>
      <c r="G968" s="223">
        <f>G917*'Usages mobilité'!$BG5*(1+'Usages mobilité'!$BH5)^(G$910-$D$910)/1000</f>
        <v>0</v>
      </c>
      <c r="H968" s="223">
        <f>H917*'Usages mobilité'!$BG5*(1+'Usages mobilité'!$BH5)^(H$910-$D$910)/1000</f>
        <v>0</v>
      </c>
      <c r="I968" s="223">
        <f>I917*'Usages mobilité'!$BG5*(1+'Usages mobilité'!$BH5)^(I$910-$D$910)/1000</f>
        <v>0</v>
      </c>
      <c r="J968" s="223">
        <f>J917*'Usages mobilité'!$BG5*(1+'Usages mobilité'!$BH5)^(J$910-$D$910)/1000</f>
        <v>0</v>
      </c>
      <c r="K968" s="223">
        <f>K917*'Usages mobilité'!$BG5*(1+'Usages mobilité'!$BH5)^(K$910-$D$910)/1000</f>
        <v>0</v>
      </c>
      <c r="L968" s="223">
        <f>L917*'Usages mobilité'!$BG5*(1+'Usages mobilité'!$BH5)^(L$910-$D$910)/1000</f>
        <v>0</v>
      </c>
      <c r="M968" s="223">
        <f>M917*'Usages mobilité'!$BG5*(1+'Usages mobilité'!$BH5)^(M$910-$D$910)/1000</f>
        <v>0</v>
      </c>
      <c r="N968" s="223">
        <f>N917*'Usages mobilité'!$BG5*(1+'Usages mobilité'!$BH5)^(N$910-$D$910)/1000</f>
        <v>0</v>
      </c>
      <c r="O968" s="223">
        <f>O917*'Usages mobilité'!$BG5*(1+'Usages mobilité'!$BH5)^(O$910-$D$910)/1000</f>
        <v>0</v>
      </c>
      <c r="P968" s="223">
        <f>P917*'Usages mobilité'!$BG5*(1+'Usages mobilité'!$BH5)^(P$910-$D$910)/1000</f>
        <v>0</v>
      </c>
      <c r="Q968" s="223">
        <f>Q917*'Usages mobilité'!$BG5*(1+'Usages mobilité'!$BH5)^(Q$910-$D$910)/1000</f>
        <v>0</v>
      </c>
      <c r="R968" s="223">
        <f>R917*'Usages mobilité'!$BG5*(1+'Usages mobilité'!$BH5)^(R$910-$D$910)/1000</f>
        <v>0</v>
      </c>
    </row>
    <row r="969" spans="1:18" hidden="1" outlineLevel="2" x14ac:dyDescent="0.25">
      <c r="A969" s="222" t="str">
        <f>'Usages mobilité'!A6</f>
        <v>Usage mobilité n°3</v>
      </c>
      <c r="B969" s="222" t="s">
        <v>645</v>
      </c>
      <c r="C969" s="222"/>
      <c r="D969" s="223">
        <f>D918*'Usages mobilité'!$BG6*(1+'Usages mobilité'!$BH6)^(D$910-$D$910)/1000</f>
        <v>0</v>
      </c>
      <c r="E969" s="223">
        <f>E918*'Usages mobilité'!$BG6*(1+'Usages mobilité'!$BH6)^(E$910-$D$910)/1000</f>
        <v>0</v>
      </c>
      <c r="F969" s="223">
        <f>F918*'Usages mobilité'!$BG6*(1+'Usages mobilité'!$BH6)^(F$910-$D$910)/1000</f>
        <v>0</v>
      </c>
      <c r="G969" s="223">
        <f>G918*'Usages mobilité'!$BG6*(1+'Usages mobilité'!$BH6)^(G$910-$D$910)/1000</f>
        <v>0</v>
      </c>
      <c r="H969" s="223">
        <f>H918*'Usages mobilité'!$BG6*(1+'Usages mobilité'!$BH6)^(H$910-$D$910)/1000</f>
        <v>0</v>
      </c>
      <c r="I969" s="223">
        <f>I918*'Usages mobilité'!$BG6*(1+'Usages mobilité'!$BH6)^(I$910-$D$910)/1000</f>
        <v>0</v>
      </c>
      <c r="J969" s="223">
        <f>J918*'Usages mobilité'!$BG6*(1+'Usages mobilité'!$BH6)^(J$910-$D$910)/1000</f>
        <v>0</v>
      </c>
      <c r="K969" s="223">
        <f>K918*'Usages mobilité'!$BG6*(1+'Usages mobilité'!$BH6)^(K$910-$D$910)/1000</f>
        <v>0</v>
      </c>
      <c r="L969" s="223">
        <f>L918*'Usages mobilité'!$BG6*(1+'Usages mobilité'!$BH6)^(L$910-$D$910)/1000</f>
        <v>0</v>
      </c>
      <c r="M969" s="223">
        <f>M918*'Usages mobilité'!$BG6*(1+'Usages mobilité'!$BH6)^(M$910-$D$910)/1000</f>
        <v>0</v>
      </c>
      <c r="N969" s="223">
        <f>N918*'Usages mobilité'!$BG6*(1+'Usages mobilité'!$BH6)^(N$910-$D$910)/1000</f>
        <v>0</v>
      </c>
      <c r="O969" s="223">
        <f>O918*'Usages mobilité'!$BG6*(1+'Usages mobilité'!$BH6)^(O$910-$D$910)/1000</f>
        <v>0</v>
      </c>
      <c r="P969" s="223">
        <f>P918*'Usages mobilité'!$BG6*(1+'Usages mobilité'!$BH6)^(P$910-$D$910)/1000</f>
        <v>0</v>
      </c>
      <c r="Q969" s="223">
        <f>Q918*'Usages mobilité'!$BG6*(1+'Usages mobilité'!$BH6)^(Q$910-$D$910)/1000</f>
        <v>0</v>
      </c>
      <c r="R969" s="223">
        <f>R918*'Usages mobilité'!$BG6*(1+'Usages mobilité'!$BH6)^(R$910-$D$910)/1000</f>
        <v>0</v>
      </c>
    </row>
    <row r="970" spans="1:18" hidden="1" outlineLevel="2" x14ac:dyDescent="0.25">
      <c r="A970" s="222" t="str">
        <f>'Usages mobilité'!A7</f>
        <v>Usage mobilité n°4</v>
      </c>
      <c r="B970" s="222" t="s">
        <v>645</v>
      </c>
      <c r="C970" s="222"/>
      <c r="D970" s="223">
        <f>D919*'Usages mobilité'!$BG7*(1+'Usages mobilité'!$BH7)^(D$910-$D$910)/1000</f>
        <v>0</v>
      </c>
      <c r="E970" s="223">
        <f>E919*'Usages mobilité'!$BG7*(1+'Usages mobilité'!$BH7)^(E$910-$D$910)/1000</f>
        <v>0</v>
      </c>
      <c r="F970" s="223">
        <f>F919*'Usages mobilité'!$BG7*(1+'Usages mobilité'!$BH7)^(F$910-$D$910)/1000</f>
        <v>0</v>
      </c>
      <c r="G970" s="223">
        <f>G919*'Usages mobilité'!$BG7*(1+'Usages mobilité'!$BH7)^(G$910-$D$910)/1000</f>
        <v>0</v>
      </c>
      <c r="H970" s="223">
        <f>H919*'Usages mobilité'!$BG7*(1+'Usages mobilité'!$BH7)^(H$910-$D$910)/1000</f>
        <v>0</v>
      </c>
      <c r="I970" s="223">
        <f>I919*'Usages mobilité'!$BG7*(1+'Usages mobilité'!$BH7)^(I$910-$D$910)/1000</f>
        <v>0</v>
      </c>
      <c r="J970" s="223">
        <f>J919*'Usages mobilité'!$BG7*(1+'Usages mobilité'!$BH7)^(J$910-$D$910)/1000</f>
        <v>0</v>
      </c>
      <c r="K970" s="223">
        <f>K919*'Usages mobilité'!$BG7*(1+'Usages mobilité'!$BH7)^(K$910-$D$910)/1000</f>
        <v>0</v>
      </c>
      <c r="L970" s="223">
        <f>L919*'Usages mobilité'!$BG7*(1+'Usages mobilité'!$BH7)^(L$910-$D$910)/1000</f>
        <v>0</v>
      </c>
      <c r="M970" s="223">
        <f>M919*'Usages mobilité'!$BG7*(1+'Usages mobilité'!$BH7)^(M$910-$D$910)/1000</f>
        <v>0</v>
      </c>
      <c r="N970" s="223">
        <f>N919*'Usages mobilité'!$BG7*(1+'Usages mobilité'!$BH7)^(N$910-$D$910)/1000</f>
        <v>0</v>
      </c>
      <c r="O970" s="223">
        <f>O919*'Usages mobilité'!$BG7*(1+'Usages mobilité'!$BH7)^(O$910-$D$910)/1000</f>
        <v>0</v>
      </c>
      <c r="P970" s="223">
        <f>P919*'Usages mobilité'!$BG7*(1+'Usages mobilité'!$BH7)^(P$910-$D$910)/1000</f>
        <v>0</v>
      </c>
      <c r="Q970" s="223">
        <f>Q919*'Usages mobilité'!$BG7*(1+'Usages mobilité'!$BH7)^(Q$910-$D$910)/1000</f>
        <v>0</v>
      </c>
      <c r="R970" s="223">
        <f>R919*'Usages mobilité'!$BG7*(1+'Usages mobilité'!$BH7)^(R$910-$D$910)/1000</f>
        <v>0</v>
      </c>
    </row>
    <row r="971" spans="1:18" hidden="1" outlineLevel="2" x14ac:dyDescent="0.25">
      <c r="A971" s="222" t="str">
        <f>'Usages mobilité'!A8</f>
        <v>Usage mobilité n°5</v>
      </c>
      <c r="B971" s="222" t="s">
        <v>645</v>
      </c>
      <c r="C971" s="222"/>
      <c r="D971" s="223">
        <f>D920*'Usages mobilité'!$BG8*(1+'Usages mobilité'!$BH8)^(D$910-$D$910)/1000</f>
        <v>0</v>
      </c>
      <c r="E971" s="223">
        <f>E920*'Usages mobilité'!$BG8*(1+'Usages mobilité'!$BH8)^(E$910-$D$910)/1000</f>
        <v>0</v>
      </c>
      <c r="F971" s="223">
        <f>F920*'Usages mobilité'!$BG8*(1+'Usages mobilité'!$BH8)^(F$910-$D$910)/1000</f>
        <v>0</v>
      </c>
      <c r="G971" s="223">
        <f>G920*'Usages mobilité'!$BG8*(1+'Usages mobilité'!$BH8)^(G$910-$D$910)/1000</f>
        <v>0</v>
      </c>
      <c r="H971" s="223">
        <f>H920*'Usages mobilité'!$BG8*(1+'Usages mobilité'!$BH8)^(H$910-$D$910)/1000</f>
        <v>0</v>
      </c>
      <c r="I971" s="223">
        <f>I920*'Usages mobilité'!$BG8*(1+'Usages mobilité'!$BH8)^(I$910-$D$910)/1000</f>
        <v>0</v>
      </c>
      <c r="J971" s="223">
        <f>J920*'Usages mobilité'!$BG8*(1+'Usages mobilité'!$BH8)^(J$910-$D$910)/1000</f>
        <v>0</v>
      </c>
      <c r="K971" s="223">
        <f>K920*'Usages mobilité'!$BG8*(1+'Usages mobilité'!$BH8)^(K$910-$D$910)/1000</f>
        <v>0</v>
      </c>
      <c r="L971" s="223">
        <f>L920*'Usages mobilité'!$BG8*(1+'Usages mobilité'!$BH8)^(L$910-$D$910)/1000</f>
        <v>0</v>
      </c>
      <c r="M971" s="223">
        <f>M920*'Usages mobilité'!$BG8*(1+'Usages mobilité'!$BH8)^(M$910-$D$910)/1000</f>
        <v>0</v>
      </c>
      <c r="N971" s="223">
        <f>N920*'Usages mobilité'!$BG8*(1+'Usages mobilité'!$BH8)^(N$910-$D$910)/1000</f>
        <v>0</v>
      </c>
      <c r="O971" s="223">
        <f>O920*'Usages mobilité'!$BG8*(1+'Usages mobilité'!$BH8)^(O$910-$D$910)/1000</f>
        <v>0</v>
      </c>
      <c r="P971" s="223">
        <f>P920*'Usages mobilité'!$BG8*(1+'Usages mobilité'!$BH8)^(P$910-$D$910)/1000</f>
        <v>0</v>
      </c>
      <c r="Q971" s="223">
        <f>Q920*'Usages mobilité'!$BG8*(1+'Usages mobilité'!$BH8)^(Q$910-$D$910)/1000</f>
        <v>0</v>
      </c>
      <c r="R971" s="223">
        <f>R920*'Usages mobilité'!$BG8*(1+'Usages mobilité'!$BH8)^(R$910-$D$910)/1000</f>
        <v>0</v>
      </c>
    </row>
    <row r="972" spans="1:18" hidden="1" outlineLevel="2" x14ac:dyDescent="0.25">
      <c r="A972" s="222" t="str">
        <f>'Usages mobilité'!A9</f>
        <v>Usage mobilité n°6</v>
      </c>
      <c r="B972" s="222" t="s">
        <v>645</v>
      </c>
      <c r="C972" s="222"/>
      <c r="D972" s="223">
        <f>D921*'Usages mobilité'!$BG9*(1+'Usages mobilité'!$BH9)^(D$910-$D$910)/1000</f>
        <v>0</v>
      </c>
      <c r="E972" s="223">
        <f>E921*'Usages mobilité'!$BG9*(1+'Usages mobilité'!$BH9)^(E$910-$D$910)/1000</f>
        <v>0</v>
      </c>
      <c r="F972" s="223">
        <f>F921*'Usages mobilité'!$BG9*(1+'Usages mobilité'!$BH9)^(F$910-$D$910)/1000</f>
        <v>0</v>
      </c>
      <c r="G972" s="223">
        <f>G921*'Usages mobilité'!$BG9*(1+'Usages mobilité'!$BH9)^(G$910-$D$910)/1000</f>
        <v>0</v>
      </c>
      <c r="H972" s="223">
        <f>H921*'Usages mobilité'!$BG9*(1+'Usages mobilité'!$BH9)^(H$910-$D$910)/1000</f>
        <v>0</v>
      </c>
      <c r="I972" s="223">
        <f>I921*'Usages mobilité'!$BG9*(1+'Usages mobilité'!$BH9)^(I$910-$D$910)/1000</f>
        <v>0</v>
      </c>
      <c r="J972" s="223">
        <f>J921*'Usages mobilité'!$BG9*(1+'Usages mobilité'!$BH9)^(J$910-$D$910)/1000</f>
        <v>0</v>
      </c>
      <c r="K972" s="223">
        <f>K921*'Usages mobilité'!$BG9*(1+'Usages mobilité'!$BH9)^(K$910-$D$910)/1000</f>
        <v>0</v>
      </c>
      <c r="L972" s="223">
        <f>L921*'Usages mobilité'!$BG9*(1+'Usages mobilité'!$BH9)^(L$910-$D$910)/1000</f>
        <v>0</v>
      </c>
      <c r="M972" s="223">
        <f>M921*'Usages mobilité'!$BG9*(1+'Usages mobilité'!$BH9)^(M$910-$D$910)/1000</f>
        <v>0</v>
      </c>
      <c r="N972" s="223">
        <f>N921*'Usages mobilité'!$BG9*(1+'Usages mobilité'!$BH9)^(N$910-$D$910)/1000</f>
        <v>0</v>
      </c>
      <c r="O972" s="223">
        <f>O921*'Usages mobilité'!$BG9*(1+'Usages mobilité'!$BH9)^(O$910-$D$910)/1000</f>
        <v>0</v>
      </c>
      <c r="P972" s="223">
        <f>P921*'Usages mobilité'!$BG9*(1+'Usages mobilité'!$BH9)^(P$910-$D$910)/1000</f>
        <v>0</v>
      </c>
      <c r="Q972" s="223">
        <f>Q921*'Usages mobilité'!$BG9*(1+'Usages mobilité'!$BH9)^(Q$910-$D$910)/1000</f>
        <v>0</v>
      </c>
      <c r="R972" s="223">
        <f>R921*'Usages mobilité'!$BG9*(1+'Usages mobilité'!$BH9)^(R$910-$D$910)/1000</f>
        <v>0</v>
      </c>
    </row>
    <row r="973" spans="1:18" hidden="1" outlineLevel="2" x14ac:dyDescent="0.25">
      <c r="A973" s="222" t="str">
        <f>'Usages mobilité'!A10</f>
        <v>Usage mobilité n°7</v>
      </c>
      <c r="B973" s="222" t="s">
        <v>645</v>
      </c>
      <c r="C973" s="222"/>
      <c r="D973" s="223">
        <f>D922*'Usages mobilité'!$BG10*(1+'Usages mobilité'!$BH10)^(D$910-$D$910)/1000</f>
        <v>0</v>
      </c>
      <c r="E973" s="223">
        <f>E922*'Usages mobilité'!$BG10*(1+'Usages mobilité'!$BH10)^(E$910-$D$910)/1000</f>
        <v>0</v>
      </c>
      <c r="F973" s="223">
        <f>F922*'Usages mobilité'!$BG10*(1+'Usages mobilité'!$BH10)^(F$910-$D$910)/1000</f>
        <v>0</v>
      </c>
      <c r="G973" s="223">
        <f>G922*'Usages mobilité'!$BG10*(1+'Usages mobilité'!$BH10)^(G$910-$D$910)/1000</f>
        <v>0</v>
      </c>
      <c r="H973" s="223">
        <f>H922*'Usages mobilité'!$BG10*(1+'Usages mobilité'!$BH10)^(H$910-$D$910)/1000</f>
        <v>0</v>
      </c>
      <c r="I973" s="223">
        <f>I922*'Usages mobilité'!$BG10*(1+'Usages mobilité'!$BH10)^(I$910-$D$910)/1000</f>
        <v>0</v>
      </c>
      <c r="J973" s="223">
        <f>J922*'Usages mobilité'!$BG10*(1+'Usages mobilité'!$BH10)^(J$910-$D$910)/1000</f>
        <v>0</v>
      </c>
      <c r="K973" s="223">
        <f>K922*'Usages mobilité'!$BG10*(1+'Usages mobilité'!$BH10)^(K$910-$D$910)/1000</f>
        <v>0</v>
      </c>
      <c r="L973" s="223">
        <f>L922*'Usages mobilité'!$BG10*(1+'Usages mobilité'!$BH10)^(L$910-$D$910)/1000</f>
        <v>0</v>
      </c>
      <c r="M973" s="223">
        <f>M922*'Usages mobilité'!$BG10*(1+'Usages mobilité'!$BH10)^(M$910-$D$910)/1000</f>
        <v>0</v>
      </c>
      <c r="N973" s="223">
        <f>N922*'Usages mobilité'!$BG10*(1+'Usages mobilité'!$BH10)^(N$910-$D$910)/1000</f>
        <v>0</v>
      </c>
      <c r="O973" s="223">
        <f>O922*'Usages mobilité'!$BG10*(1+'Usages mobilité'!$BH10)^(O$910-$D$910)/1000</f>
        <v>0</v>
      </c>
      <c r="P973" s="223">
        <f>P922*'Usages mobilité'!$BG10*(1+'Usages mobilité'!$BH10)^(P$910-$D$910)/1000</f>
        <v>0</v>
      </c>
      <c r="Q973" s="223">
        <f>Q922*'Usages mobilité'!$BG10*(1+'Usages mobilité'!$BH10)^(Q$910-$D$910)/1000</f>
        <v>0</v>
      </c>
      <c r="R973" s="223">
        <f>R922*'Usages mobilité'!$BG10*(1+'Usages mobilité'!$BH10)^(R$910-$D$910)/1000</f>
        <v>0</v>
      </c>
    </row>
    <row r="974" spans="1:18" hidden="1" outlineLevel="2" x14ac:dyDescent="0.25">
      <c r="A974" s="222" t="str">
        <f>'Usages mobilité'!A11</f>
        <v>Usage mobilité n°8</v>
      </c>
      <c r="B974" s="222" t="s">
        <v>645</v>
      </c>
      <c r="C974" s="222"/>
      <c r="D974" s="223">
        <f>D923*'Usages mobilité'!$BG11*(1+'Usages mobilité'!$BH11)^(D$910-$D$910)/1000</f>
        <v>0</v>
      </c>
      <c r="E974" s="223">
        <f>E923*'Usages mobilité'!$BG11*(1+'Usages mobilité'!$BH11)^(E$910-$D$910)/1000</f>
        <v>0</v>
      </c>
      <c r="F974" s="223">
        <f>F923*'Usages mobilité'!$BG11*(1+'Usages mobilité'!$BH11)^(F$910-$D$910)/1000</f>
        <v>0</v>
      </c>
      <c r="G974" s="223">
        <f>G923*'Usages mobilité'!$BG11*(1+'Usages mobilité'!$BH11)^(G$910-$D$910)/1000</f>
        <v>0</v>
      </c>
      <c r="H974" s="223">
        <f>H923*'Usages mobilité'!$BG11*(1+'Usages mobilité'!$BH11)^(H$910-$D$910)/1000</f>
        <v>0</v>
      </c>
      <c r="I974" s="223">
        <f>I923*'Usages mobilité'!$BG11*(1+'Usages mobilité'!$BH11)^(I$910-$D$910)/1000</f>
        <v>0</v>
      </c>
      <c r="J974" s="223">
        <f>J923*'Usages mobilité'!$BG11*(1+'Usages mobilité'!$BH11)^(J$910-$D$910)/1000</f>
        <v>0</v>
      </c>
      <c r="K974" s="223">
        <f>K923*'Usages mobilité'!$BG11*(1+'Usages mobilité'!$BH11)^(K$910-$D$910)/1000</f>
        <v>0</v>
      </c>
      <c r="L974" s="223">
        <f>L923*'Usages mobilité'!$BG11*(1+'Usages mobilité'!$BH11)^(L$910-$D$910)/1000</f>
        <v>0</v>
      </c>
      <c r="M974" s="223">
        <f>M923*'Usages mobilité'!$BG11*(1+'Usages mobilité'!$BH11)^(M$910-$D$910)/1000</f>
        <v>0</v>
      </c>
      <c r="N974" s="223">
        <f>N923*'Usages mobilité'!$BG11*(1+'Usages mobilité'!$BH11)^(N$910-$D$910)/1000</f>
        <v>0</v>
      </c>
      <c r="O974" s="223">
        <f>O923*'Usages mobilité'!$BG11*(1+'Usages mobilité'!$BH11)^(O$910-$D$910)/1000</f>
        <v>0</v>
      </c>
      <c r="P974" s="223">
        <f>P923*'Usages mobilité'!$BG11*(1+'Usages mobilité'!$BH11)^(P$910-$D$910)/1000</f>
        <v>0</v>
      </c>
      <c r="Q974" s="223">
        <f>Q923*'Usages mobilité'!$BG11*(1+'Usages mobilité'!$BH11)^(Q$910-$D$910)/1000</f>
        <v>0</v>
      </c>
      <c r="R974" s="223">
        <f>R923*'Usages mobilité'!$BG11*(1+'Usages mobilité'!$BH11)^(R$910-$D$910)/1000</f>
        <v>0</v>
      </c>
    </row>
    <row r="975" spans="1:18" hidden="1" outlineLevel="2" x14ac:dyDescent="0.25">
      <c r="A975" s="222" t="str">
        <f>'Usages mobilité'!A12</f>
        <v>Usage mobilité n°9</v>
      </c>
      <c r="B975" s="222" t="s">
        <v>645</v>
      </c>
      <c r="C975" s="222"/>
      <c r="D975" s="223">
        <f>D924*'Usages mobilité'!$BG12*(1+'Usages mobilité'!$BH12)^(D$910-$D$910)/1000</f>
        <v>0</v>
      </c>
      <c r="E975" s="223">
        <f>E924*'Usages mobilité'!$BG12*(1+'Usages mobilité'!$BH12)^(E$910-$D$910)/1000</f>
        <v>0</v>
      </c>
      <c r="F975" s="223">
        <f>F924*'Usages mobilité'!$BG12*(1+'Usages mobilité'!$BH12)^(F$910-$D$910)/1000</f>
        <v>0</v>
      </c>
      <c r="G975" s="223">
        <f>G924*'Usages mobilité'!$BG12*(1+'Usages mobilité'!$BH12)^(G$910-$D$910)/1000</f>
        <v>0</v>
      </c>
      <c r="H975" s="223">
        <f>H924*'Usages mobilité'!$BG12*(1+'Usages mobilité'!$BH12)^(H$910-$D$910)/1000</f>
        <v>0</v>
      </c>
      <c r="I975" s="223">
        <f>I924*'Usages mobilité'!$BG12*(1+'Usages mobilité'!$BH12)^(I$910-$D$910)/1000</f>
        <v>0</v>
      </c>
      <c r="J975" s="223">
        <f>J924*'Usages mobilité'!$BG12*(1+'Usages mobilité'!$BH12)^(J$910-$D$910)/1000</f>
        <v>0</v>
      </c>
      <c r="K975" s="223">
        <f>K924*'Usages mobilité'!$BG12*(1+'Usages mobilité'!$BH12)^(K$910-$D$910)/1000</f>
        <v>0</v>
      </c>
      <c r="L975" s="223">
        <f>L924*'Usages mobilité'!$BG12*(1+'Usages mobilité'!$BH12)^(L$910-$D$910)/1000</f>
        <v>0</v>
      </c>
      <c r="M975" s="223">
        <f>M924*'Usages mobilité'!$BG12*(1+'Usages mobilité'!$BH12)^(M$910-$D$910)/1000</f>
        <v>0</v>
      </c>
      <c r="N975" s="223">
        <f>N924*'Usages mobilité'!$BG12*(1+'Usages mobilité'!$BH12)^(N$910-$D$910)/1000</f>
        <v>0</v>
      </c>
      <c r="O975" s="223">
        <f>O924*'Usages mobilité'!$BG12*(1+'Usages mobilité'!$BH12)^(O$910-$D$910)/1000</f>
        <v>0</v>
      </c>
      <c r="P975" s="223">
        <f>P924*'Usages mobilité'!$BG12*(1+'Usages mobilité'!$BH12)^(P$910-$D$910)/1000</f>
        <v>0</v>
      </c>
      <c r="Q975" s="223">
        <f>Q924*'Usages mobilité'!$BG12*(1+'Usages mobilité'!$BH12)^(Q$910-$D$910)/1000</f>
        <v>0</v>
      </c>
      <c r="R975" s="223">
        <f>R924*'Usages mobilité'!$BG12*(1+'Usages mobilité'!$BH12)^(R$910-$D$910)/1000</f>
        <v>0</v>
      </c>
    </row>
    <row r="976" spans="1:18" hidden="1" outlineLevel="2" x14ac:dyDescent="0.25">
      <c r="A976" s="222" t="str">
        <f>'Usages mobilité'!A13</f>
        <v>Usage mobilité n°10</v>
      </c>
      <c r="B976" s="222" t="s">
        <v>645</v>
      </c>
      <c r="C976" s="222"/>
      <c r="D976" s="223">
        <f>D925*'Usages mobilité'!$BG13*(1+'Usages mobilité'!$BH13)^(D$910-$D$910)/1000</f>
        <v>0</v>
      </c>
      <c r="E976" s="223">
        <f>E925*'Usages mobilité'!$BG13*(1+'Usages mobilité'!$BH13)^(E$910-$D$910)/1000</f>
        <v>0</v>
      </c>
      <c r="F976" s="223">
        <f>F925*'Usages mobilité'!$BG13*(1+'Usages mobilité'!$BH13)^(F$910-$D$910)/1000</f>
        <v>0</v>
      </c>
      <c r="G976" s="223">
        <f>G925*'Usages mobilité'!$BG13*(1+'Usages mobilité'!$BH13)^(G$910-$D$910)/1000</f>
        <v>0</v>
      </c>
      <c r="H976" s="223">
        <f>H925*'Usages mobilité'!$BG13*(1+'Usages mobilité'!$BH13)^(H$910-$D$910)/1000</f>
        <v>0</v>
      </c>
      <c r="I976" s="223">
        <f>I925*'Usages mobilité'!$BG13*(1+'Usages mobilité'!$BH13)^(I$910-$D$910)/1000</f>
        <v>0</v>
      </c>
      <c r="J976" s="223">
        <f>J925*'Usages mobilité'!$BG13*(1+'Usages mobilité'!$BH13)^(J$910-$D$910)/1000</f>
        <v>0</v>
      </c>
      <c r="K976" s="223">
        <f>K925*'Usages mobilité'!$BG13*(1+'Usages mobilité'!$BH13)^(K$910-$D$910)/1000</f>
        <v>0</v>
      </c>
      <c r="L976" s="223">
        <f>L925*'Usages mobilité'!$BG13*(1+'Usages mobilité'!$BH13)^(L$910-$D$910)/1000</f>
        <v>0</v>
      </c>
      <c r="M976" s="223">
        <f>M925*'Usages mobilité'!$BG13*(1+'Usages mobilité'!$BH13)^(M$910-$D$910)/1000</f>
        <v>0</v>
      </c>
      <c r="N976" s="223">
        <f>N925*'Usages mobilité'!$BG13*(1+'Usages mobilité'!$BH13)^(N$910-$D$910)/1000</f>
        <v>0</v>
      </c>
      <c r="O976" s="223">
        <f>O925*'Usages mobilité'!$BG13*(1+'Usages mobilité'!$BH13)^(O$910-$D$910)/1000</f>
        <v>0</v>
      </c>
      <c r="P976" s="223">
        <f>P925*'Usages mobilité'!$BG13*(1+'Usages mobilité'!$BH13)^(P$910-$D$910)/1000</f>
        <v>0</v>
      </c>
      <c r="Q976" s="223">
        <f>Q925*'Usages mobilité'!$BG13*(1+'Usages mobilité'!$BH13)^(Q$910-$D$910)/1000</f>
        <v>0</v>
      </c>
      <c r="R976" s="223">
        <f>R925*'Usages mobilité'!$BG13*(1+'Usages mobilité'!$BH13)^(R$910-$D$910)/1000</f>
        <v>0</v>
      </c>
    </row>
    <row r="977" spans="1:18" hidden="1" outlineLevel="2" x14ac:dyDescent="0.25">
      <c r="A977" s="222" t="str">
        <f>'Usages mobilité'!A14</f>
        <v>Usage mobilité n°11</v>
      </c>
      <c r="B977" s="222" t="s">
        <v>645</v>
      </c>
      <c r="C977" s="222"/>
      <c r="D977" s="223">
        <f>D926*'Usages mobilité'!$BG14*(1+'Usages mobilité'!$BH14)^(D$910-$D$910)/1000</f>
        <v>0</v>
      </c>
      <c r="E977" s="223">
        <f>E926*'Usages mobilité'!$BG14*(1+'Usages mobilité'!$BH14)^(E$910-$D$910)/1000</f>
        <v>0</v>
      </c>
      <c r="F977" s="223">
        <f>F926*'Usages mobilité'!$BG14*(1+'Usages mobilité'!$BH14)^(F$910-$D$910)/1000</f>
        <v>0</v>
      </c>
      <c r="G977" s="223">
        <f>G926*'Usages mobilité'!$BG14*(1+'Usages mobilité'!$BH14)^(G$910-$D$910)/1000</f>
        <v>0</v>
      </c>
      <c r="H977" s="223">
        <f>H926*'Usages mobilité'!$BG14*(1+'Usages mobilité'!$BH14)^(H$910-$D$910)/1000</f>
        <v>0</v>
      </c>
      <c r="I977" s="223">
        <f>I926*'Usages mobilité'!$BG14*(1+'Usages mobilité'!$BH14)^(I$910-$D$910)/1000</f>
        <v>0</v>
      </c>
      <c r="J977" s="223">
        <f>J926*'Usages mobilité'!$BG14*(1+'Usages mobilité'!$BH14)^(J$910-$D$910)/1000</f>
        <v>0</v>
      </c>
      <c r="K977" s="223">
        <f>K926*'Usages mobilité'!$BG14*(1+'Usages mobilité'!$BH14)^(K$910-$D$910)/1000</f>
        <v>0</v>
      </c>
      <c r="L977" s="223">
        <f>L926*'Usages mobilité'!$BG14*(1+'Usages mobilité'!$BH14)^(L$910-$D$910)/1000</f>
        <v>0</v>
      </c>
      <c r="M977" s="223">
        <f>M926*'Usages mobilité'!$BG14*(1+'Usages mobilité'!$BH14)^(M$910-$D$910)/1000</f>
        <v>0</v>
      </c>
      <c r="N977" s="223">
        <f>N926*'Usages mobilité'!$BG14*(1+'Usages mobilité'!$BH14)^(N$910-$D$910)/1000</f>
        <v>0</v>
      </c>
      <c r="O977" s="223">
        <f>O926*'Usages mobilité'!$BG14*(1+'Usages mobilité'!$BH14)^(O$910-$D$910)/1000</f>
        <v>0</v>
      </c>
      <c r="P977" s="223">
        <f>P926*'Usages mobilité'!$BG14*(1+'Usages mobilité'!$BH14)^(P$910-$D$910)/1000</f>
        <v>0</v>
      </c>
      <c r="Q977" s="223">
        <f>Q926*'Usages mobilité'!$BG14*(1+'Usages mobilité'!$BH14)^(Q$910-$D$910)/1000</f>
        <v>0</v>
      </c>
      <c r="R977" s="223">
        <f>R926*'Usages mobilité'!$BG14*(1+'Usages mobilité'!$BH14)^(R$910-$D$910)/1000</f>
        <v>0</v>
      </c>
    </row>
    <row r="978" spans="1:18" hidden="1" outlineLevel="2" x14ac:dyDescent="0.25">
      <c r="A978" s="222" t="str">
        <f>'Usages mobilité'!A15</f>
        <v>Usage mobilité n°12</v>
      </c>
      <c r="B978" s="222" t="s">
        <v>645</v>
      </c>
      <c r="C978" s="222"/>
      <c r="D978" s="223">
        <f>D927*'Usages mobilité'!$BG15*(1+'Usages mobilité'!$BH15)^(D$910-$D$910)/1000</f>
        <v>0</v>
      </c>
      <c r="E978" s="223">
        <f>E927*'Usages mobilité'!$BG15*(1+'Usages mobilité'!$BH15)^(E$910-$D$910)/1000</f>
        <v>0</v>
      </c>
      <c r="F978" s="223">
        <f>F927*'Usages mobilité'!$BG15*(1+'Usages mobilité'!$BH15)^(F$910-$D$910)/1000</f>
        <v>0</v>
      </c>
      <c r="G978" s="223">
        <f>G927*'Usages mobilité'!$BG15*(1+'Usages mobilité'!$BH15)^(G$910-$D$910)/1000</f>
        <v>0</v>
      </c>
      <c r="H978" s="223">
        <f>H927*'Usages mobilité'!$BG15*(1+'Usages mobilité'!$BH15)^(H$910-$D$910)/1000</f>
        <v>0</v>
      </c>
      <c r="I978" s="223">
        <f>I927*'Usages mobilité'!$BG15*(1+'Usages mobilité'!$BH15)^(I$910-$D$910)/1000</f>
        <v>0</v>
      </c>
      <c r="J978" s="223">
        <f>J927*'Usages mobilité'!$BG15*(1+'Usages mobilité'!$BH15)^(J$910-$D$910)/1000</f>
        <v>0</v>
      </c>
      <c r="K978" s="223">
        <f>K927*'Usages mobilité'!$BG15*(1+'Usages mobilité'!$BH15)^(K$910-$D$910)/1000</f>
        <v>0</v>
      </c>
      <c r="L978" s="223">
        <f>L927*'Usages mobilité'!$BG15*(1+'Usages mobilité'!$BH15)^(L$910-$D$910)/1000</f>
        <v>0</v>
      </c>
      <c r="M978" s="223">
        <f>M927*'Usages mobilité'!$BG15*(1+'Usages mobilité'!$BH15)^(M$910-$D$910)/1000</f>
        <v>0</v>
      </c>
      <c r="N978" s="223">
        <f>N927*'Usages mobilité'!$BG15*(1+'Usages mobilité'!$BH15)^(N$910-$D$910)/1000</f>
        <v>0</v>
      </c>
      <c r="O978" s="223">
        <f>O927*'Usages mobilité'!$BG15*(1+'Usages mobilité'!$BH15)^(O$910-$D$910)/1000</f>
        <v>0</v>
      </c>
      <c r="P978" s="223">
        <f>P927*'Usages mobilité'!$BG15*(1+'Usages mobilité'!$BH15)^(P$910-$D$910)/1000</f>
        <v>0</v>
      </c>
      <c r="Q978" s="223">
        <f>Q927*'Usages mobilité'!$BG15*(1+'Usages mobilité'!$BH15)^(Q$910-$D$910)/1000</f>
        <v>0</v>
      </c>
      <c r="R978" s="223">
        <f>R927*'Usages mobilité'!$BG15*(1+'Usages mobilité'!$BH15)^(R$910-$D$910)/1000</f>
        <v>0</v>
      </c>
    </row>
    <row r="979" spans="1:18" hidden="1" outlineLevel="2" x14ac:dyDescent="0.25">
      <c r="A979" s="222" t="str">
        <f>'Usages mobilité'!A16</f>
        <v>Usage mobilité n°13</v>
      </c>
      <c r="B979" s="222" t="s">
        <v>645</v>
      </c>
      <c r="C979" s="222"/>
      <c r="D979" s="223">
        <f>D928*'Usages mobilité'!$BG16*(1+'Usages mobilité'!$BH16)^(D$910-$D$910)/1000</f>
        <v>0</v>
      </c>
      <c r="E979" s="223">
        <f>E928*'Usages mobilité'!$BG16*(1+'Usages mobilité'!$BH16)^(E$910-$D$910)/1000</f>
        <v>0</v>
      </c>
      <c r="F979" s="223">
        <f>F928*'Usages mobilité'!$BG16*(1+'Usages mobilité'!$BH16)^(F$910-$D$910)/1000</f>
        <v>0</v>
      </c>
      <c r="G979" s="223">
        <f>G928*'Usages mobilité'!$BG16*(1+'Usages mobilité'!$BH16)^(G$910-$D$910)/1000</f>
        <v>0</v>
      </c>
      <c r="H979" s="223">
        <f>H928*'Usages mobilité'!$BG16*(1+'Usages mobilité'!$BH16)^(H$910-$D$910)/1000</f>
        <v>0</v>
      </c>
      <c r="I979" s="223">
        <f>I928*'Usages mobilité'!$BG16*(1+'Usages mobilité'!$BH16)^(I$910-$D$910)/1000</f>
        <v>0</v>
      </c>
      <c r="J979" s="223">
        <f>J928*'Usages mobilité'!$BG16*(1+'Usages mobilité'!$BH16)^(J$910-$D$910)/1000</f>
        <v>0</v>
      </c>
      <c r="K979" s="223">
        <f>K928*'Usages mobilité'!$BG16*(1+'Usages mobilité'!$BH16)^(K$910-$D$910)/1000</f>
        <v>0</v>
      </c>
      <c r="L979" s="223">
        <f>L928*'Usages mobilité'!$BG16*(1+'Usages mobilité'!$BH16)^(L$910-$D$910)/1000</f>
        <v>0</v>
      </c>
      <c r="M979" s="223">
        <f>M928*'Usages mobilité'!$BG16*(1+'Usages mobilité'!$BH16)^(M$910-$D$910)/1000</f>
        <v>0</v>
      </c>
      <c r="N979" s="223">
        <f>N928*'Usages mobilité'!$BG16*(1+'Usages mobilité'!$BH16)^(N$910-$D$910)/1000</f>
        <v>0</v>
      </c>
      <c r="O979" s="223">
        <f>O928*'Usages mobilité'!$BG16*(1+'Usages mobilité'!$BH16)^(O$910-$D$910)/1000</f>
        <v>0</v>
      </c>
      <c r="P979" s="223">
        <f>P928*'Usages mobilité'!$BG16*(1+'Usages mobilité'!$BH16)^(P$910-$D$910)/1000</f>
        <v>0</v>
      </c>
      <c r="Q979" s="223">
        <f>Q928*'Usages mobilité'!$BG16*(1+'Usages mobilité'!$BH16)^(Q$910-$D$910)/1000</f>
        <v>0</v>
      </c>
      <c r="R979" s="223">
        <f>R928*'Usages mobilité'!$BG16*(1+'Usages mobilité'!$BH16)^(R$910-$D$910)/1000</f>
        <v>0</v>
      </c>
    </row>
    <row r="980" spans="1:18" hidden="1" outlineLevel="2" x14ac:dyDescent="0.25">
      <c r="A980" s="222" t="str">
        <f>'Usages mobilité'!A17</f>
        <v>Usage mobilité n°14</v>
      </c>
      <c r="B980" s="222" t="s">
        <v>645</v>
      </c>
      <c r="C980" s="222"/>
      <c r="D980" s="223">
        <f>D929*'Usages mobilité'!$BG17*(1+'Usages mobilité'!$BH17)^(D$910-$D$910)/1000</f>
        <v>0</v>
      </c>
      <c r="E980" s="223">
        <f>E929*'Usages mobilité'!$BG17*(1+'Usages mobilité'!$BH17)^(E$910-$D$910)/1000</f>
        <v>0</v>
      </c>
      <c r="F980" s="223">
        <f>F929*'Usages mobilité'!$BG17*(1+'Usages mobilité'!$BH17)^(F$910-$D$910)/1000</f>
        <v>0</v>
      </c>
      <c r="G980" s="223">
        <f>G929*'Usages mobilité'!$BG17*(1+'Usages mobilité'!$BH17)^(G$910-$D$910)/1000</f>
        <v>0</v>
      </c>
      <c r="H980" s="223">
        <f>H929*'Usages mobilité'!$BG17*(1+'Usages mobilité'!$BH17)^(H$910-$D$910)/1000</f>
        <v>0</v>
      </c>
      <c r="I980" s="223">
        <f>I929*'Usages mobilité'!$BG17*(1+'Usages mobilité'!$BH17)^(I$910-$D$910)/1000</f>
        <v>0</v>
      </c>
      <c r="J980" s="223">
        <f>J929*'Usages mobilité'!$BG17*(1+'Usages mobilité'!$BH17)^(J$910-$D$910)/1000</f>
        <v>0</v>
      </c>
      <c r="K980" s="223">
        <f>K929*'Usages mobilité'!$BG17*(1+'Usages mobilité'!$BH17)^(K$910-$D$910)/1000</f>
        <v>0</v>
      </c>
      <c r="L980" s="223">
        <f>L929*'Usages mobilité'!$BG17*(1+'Usages mobilité'!$BH17)^(L$910-$D$910)/1000</f>
        <v>0</v>
      </c>
      <c r="M980" s="223">
        <f>M929*'Usages mobilité'!$BG17*(1+'Usages mobilité'!$BH17)^(M$910-$D$910)/1000</f>
        <v>0</v>
      </c>
      <c r="N980" s="223">
        <f>N929*'Usages mobilité'!$BG17*(1+'Usages mobilité'!$BH17)^(N$910-$D$910)/1000</f>
        <v>0</v>
      </c>
      <c r="O980" s="223">
        <f>O929*'Usages mobilité'!$BG17*(1+'Usages mobilité'!$BH17)^(O$910-$D$910)/1000</f>
        <v>0</v>
      </c>
      <c r="P980" s="223">
        <f>P929*'Usages mobilité'!$BG17*(1+'Usages mobilité'!$BH17)^(P$910-$D$910)/1000</f>
        <v>0</v>
      </c>
      <c r="Q980" s="223">
        <f>Q929*'Usages mobilité'!$BG17*(1+'Usages mobilité'!$BH17)^(Q$910-$D$910)/1000</f>
        <v>0</v>
      </c>
      <c r="R980" s="223">
        <f>R929*'Usages mobilité'!$BG17*(1+'Usages mobilité'!$BH17)^(R$910-$D$910)/1000</f>
        <v>0</v>
      </c>
    </row>
    <row r="981" spans="1:18" hidden="1" outlineLevel="2" x14ac:dyDescent="0.25">
      <c r="A981" s="222" t="str">
        <f>'Usages mobilité'!A18</f>
        <v>Usage mobilité n°15</v>
      </c>
      <c r="B981" s="222" t="s">
        <v>645</v>
      </c>
      <c r="C981" s="222"/>
      <c r="D981" s="223">
        <f>D930*'Usages mobilité'!$BG18*(1+'Usages mobilité'!$BH18)^(D$910-$D$910)/1000</f>
        <v>0</v>
      </c>
      <c r="E981" s="223">
        <f>E930*'Usages mobilité'!$BG18*(1+'Usages mobilité'!$BH18)^(E$910-$D$910)/1000</f>
        <v>0</v>
      </c>
      <c r="F981" s="223">
        <f>F930*'Usages mobilité'!$BG18*(1+'Usages mobilité'!$BH18)^(F$910-$D$910)/1000</f>
        <v>0</v>
      </c>
      <c r="G981" s="223">
        <f>G930*'Usages mobilité'!$BG18*(1+'Usages mobilité'!$BH18)^(G$910-$D$910)/1000</f>
        <v>0</v>
      </c>
      <c r="H981" s="223">
        <f>H930*'Usages mobilité'!$BG18*(1+'Usages mobilité'!$BH18)^(H$910-$D$910)/1000</f>
        <v>0</v>
      </c>
      <c r="I981" s="223">
        <f>I930*'Usages mobilité'!$BG18*(1+'Usages mobilité'!$BH18)^(I$910-$D$910)/1000</f>
        <v>0</v>
      </c>
      <c r="J981" s="223">
        <f>J930*'Usages mobilité'!$BG18*(1+'Usages mobilité'!$BH18)^(J$910-$D$910)/1000</f>
        <v>0</v>
      </c>
      <c r="K981" s="223">
        <f>K930*'Usages mobilité'!$BG18*(1+'Usages mobilité'!$BH18)^(K$910-$D$910)/1000</f>
        <v>0</v>
      </c>
      <c r="L981" s="223">
        <f>L930*'Usages mobilité'!$BG18*(1+'Usages mobilité'!$BH18)^(L$910-$D$910)/1000</f>
        <v>0</v>
      </c>
      <c r="M981" s="223">
        <f>M930*'Usages mobilité'!$BG18*(1+'Usages mobilité'!$BH18)^(M$910-$D$910)/1000</f>
        <v>0</v>
      </c>
      <c r="N981" s="223">
        <f>N930*'Usages mobilité'!$BG18*(1+'Usages mobilité'!$BH18)^(N$910-$D$910)/1000</f>
        <v>0</v>
      </c>
      <c r="O981" s="223">
        <f>O930*'Usages mobilité'!$BG18*(1+'Usages mobilité'!$BH18)^(O$910-$D$910)/1000</f>
        <v>0</v>
      </c>
      <c r="P981" s="223">
        <f>P930*'Usages mobilité'!$BG18*(1+'Usages mobilité'!$BH18)^(P$910-$D$910)/1000</f>
        <v>0</v>
      </c>
      <c r="Q981" s="223">
        <f>Q930*'Usages mobilité'!$BG18*(1+'Usages mobilité'!$BH18)^(Q$910-$D$910)/1000</f>
        <v>0</v>
      </c>
      <c r="R981" s="223">
        <f>R930*'Usages mobilité'!$BG18*(1+'Usages mobilité'!$BH18)^(R$910-$D$910)/1000</f>
        <v>0</v>
      </c>
    </row>
    <row r="982" spans="1:18" hidden="1" outlineLevel="2" x14ac:dyDescent="0.25">
      <c r="A982" s="222" t="str">
        <f>'Usages mobilité'!A19</f>
        <v>Usage mobilité n°16</v>
      </c>
      <c r="B982" s="222" t="s">
        <v>645</v>
      </c>
      <c r="C982" s="222"/>
      <c r="D982" s="223">
        <f>D931*'Usages mobilité'!$BG19*(1+'Usages mobilité'!$BH19)^(D$910-$D$910)/1000</f>
        <v>0</v>
      </c>
      <c r="E982" s="223">
        <f>E931*'Usages mobilité'!$BG19*(1+'Usages mobilité'!$BH19)^(E$910-$D$910)/1000</f>
        <v>0</v>
      </c>
      <c r="F982" s="223">
        <f>F931*'Usages mobilité'!$BG19*(1+'Usages mobilité'!$BH19)^(F$910-$D$910)/1000</f>
        <v>0</v>
      </c>
      <c r="G982" s="223">
        <f>G931*'Usages mobilité'!$BG19*(1+'Usages mobilité'!$BH19)^(G$910-$D$910)/1000</f>
        <v>0</v>
      </c>
      <c r="H982" s="223">
        <f>H931*'Usages mobilité'!$BG19*(1+'Usages mobilité'!$BH19)^(H$910-$D$910)/1000</f>
        <v>0</v>
      </c>
      <c r="I982" s="223">
        <f>I931*'Usages mobilité'!$BG19*(1+'Usages mobilité'!$BH19)^(I$910-$D$910)/1000</f>
        <v>0</v>
      </c>
      <c r="J982" s="223">
        <f>J931*'Usages mobilité'!$BG19*(1+'Usages mobilité'!$BH19)^(J$910-$D$910)/1000</f>
        <v>0</v>
      </c>
      <c r="K982" s="223">
        <f>K931*'Usages mobilité'!$BG19*(1+'Usages mobilité'!$BH19)^(K$910-$D$910)/1000</f>
        <v>0</v>
      </c>
      <c r="L982" s="223">
        <f>L931*'Usages mobilité'!$BG19*(1+'Usages mobilité'!$BH19)^(L$910-$D$910)/1000</f>
        <v>0</v>
      </c>
      <c r="M982" s="223">
        <f>M931*'Usages mobilité'!$BG19*(1+'Usages mobilité'!$BH19)^(M$910-$D$910)/1000</f>
        <v>0</v>
      </c>
      <c r="N982" s="223">
        <f>N931*'Usages mobilité'!$BG19*(1+'Usages mobilité'!$BH19)^(N$910-$D$910)/1000</f>
        <v>0</v>
      </c>
      <c r="O982" s="223">
        <f>O931*'Usages mobilité'!$BG19*(1+'Usages mobilité'!$BH19)^(O$910-$D$910)/1000</f>
        <v>0</v>
      </c>
      <c r="P982" s="223">
        <f>P931*'Usages mobilité'!$BG19*(1+'Usages mobilité'!$BH19)^(P$910-$D$910)/1000</f>
        <v>0</v>
      </c>
      <c r="Q982" s="223">
        <f>Q931*'Usages mobilité'!$BG19*(1+'Usages mobilité'!$BH19)^(Q$910-$D$910)/1000</f>
        <v>0</v>
      </c>
      <c r="R982" s="223">
        <f>R931*'Usages mobilité'!$BG19*(1+'Usages mobilité'!$BH19)^(R$910-$D$910)/1000</f>
        <v>0</v>
      </c>
    </row>
    <row r="983" spans="1:18" hidden="1" outlineLevel="2" x14ac:dyDescent="0.25">
      <c r="A983" s="222" t="str">
        <f>'Usages mobilité'!A20</f>
        <v>Usage mobilité n°17</v>
      </c>
      <c r="B983" s="222" t="s">
        <v>645</v>
      </c>
      <c r="C983" s="222"/>
      <c r="D983" s="223">
        <f>D932*'Usages mobilité'!$BG20*(1+'Usages mobilité'!$BH20)^(D$910-$D$910)/1000</f>
        <v>0</v>
      </c>
      <c r="E983" s="223">
        <f>E932*'Usages mobilité'!$BG20*(1+'Usages mobilité'!$BH20)^(E$910-$D$910)/1000</f>
        <v>0</v>
      </c>
      <c r="F983" s="223">
        <f>F932*'Usages mobilité'!$BG20*(1+'Usages mobilité'!$BH20)^(F$910-$D$910)/1000</f>
        <v>0</v>
      </c>
      <c r="G983" s="223">
        <f>G932*'Usages mobilité'!$BG20*(1+'Usages mobilité'!$BH20)^(G$910-$D$910)/1000</f>
        <v>0</v>
      </c>
      <c r="H983" s="223">
        <f>H932*'Usages mobilité'!$BG20*(1+'Usages mobilité'!$BH20)^(H$910-$D$910)/1000</f>
        <v>0</v>
      </c>
      <c r="I983" s="223">
        <f>I932*'Usages mobilité'!$BG20*(1+'Usages mobilité'!$BH20)^(I$910-$D$910)/1000</f>
        <v>0</v>
      </c>
      <c r="J983" s="223">
        <f>J932*'Usages mobilité'!$BG20*(1+'Usages mobilité'!$BH20)^(J$910-$D$910)/1000</f>
        <v>0</v>
      </c>
      <c r="K983" s="223">
        <f>K932*'Usages mobilité'!$BG20*(1+'Usages mobilité'!$BH20)^(K$910-$D$910)/1000</f>
        <v>0</v>
      </c>
      <c r="L983" s="223">
        <f>L932*'Usages mobilité'!$BG20*(1+'Usages mobilité'!$BH20)^(L$910-$D$910)/1000</f>
        <v>0</v>
      </c>
      <c r="M983" s="223">
        <f>M932*'Usages mobilité'!$BG20*(1+'Usages mobilité'!$BH20)^(M$910-$D$910)/1000</f>
        <v>0</v>
      </c>
      <c r="N983" s="223">
        <f>N932*'Usages mobilité'!$BG20*(1+'Usages mobilité'!$BH20)^(N$910-$D$910)/1000</f>
        <v>0</v>
      </c>
      <c r="O983" s="223">
        <f>O932*'Usages mobilité'!$BG20*(1+'Usages mobilité'!$BH20)^(O$910-$D$910)/1000</f>
        <v>0</v>
      </c>
      <c r="P983" s="223">
        <f>P932*'Usages mobilité'!$BG20*(1+'Usages mobilité'!$BH20)^(P$910-$D$910)/1000</f>
        <v>0</v>
      </c>
      <c r="Q983" s="223">
        <f>Q932*'Usages mobilité'!$BG20*(1+'Usages mobilité'!$BH20)^(Q$910-$D$910)/1000</f>
        <v>0</v>
      </c>
      <c r="R983" s="223">
        <f>R932*'Usages mobilité'!$BG20*(1+'Usages mobilité'!$BH20)^(R$910-$D$910)/1000</f>
        <v>0</v>
      </c>
    </row>
    <row r="984" spans="1:18" hidden="1" outlineLevel="2" x14ac:dyDescent="0.25">
      <c r="A984" s="222" t="str">
        <f>'Usages mobilité'!A21</f>
        <v>Usage mobilité n°18</v>
      </c>
      <c r="B984" s="222" t="s">
        <v>645</v>
      </c>
      <c r="C984" s="222"/>
      <c r="D984" s="223">
        <f>D933*'Usages mobilité'!$BG21*(1+'Usages mobilité'!$BH21)^(D$910-$D$910)/1000</f>
        <v>0</v>
      </c>
      <c r="E984" s="223">
        <f>E933*'Usages mobilité'!$BG21*(1+'Usages mobilité'!$BH21)^(E$910-$D$910)/1000</f>
        <v>0</v>
      </c>
      <c r="F984" s="223">
        <f>F933*'Usages mobilité'!$BG21*(1+'Usages mobilité'!$BH21)^(F$910-$D$910)/1000</f>
        <v>0</v>
      </c>
      <c r="G984" s="223">
        <f>G933*'Usages mobilité'!$BG21*(1+'Usages mobilité'!$BH21)^(G$910-$D$910)/1000</f>
        <v>0</v>
      </c>
      <c r="H984" s="223">
        <f>H933*'Usages mobilité'!$BG21*(1+'Usages mobilité'!$BH21)^(H$910-$D$910)/1000</f>
        <v>0</v>
      </c>
      <c r="I984" s="223">
        <f>I933*'Usages mobilité'!$BG21*(1+'Usages mobilité'!$BH21)^(I$910-$D$910)/1000</f>
        <v>0</v>
      </c>
      <c r="J984" s="223">
        <f>J933*'Usages mobilité'!$BG21*(1+'Usages mobilité'!$BH21)^(J$910-$D$910)/1000</f>
        <v>0</v>
      </c>
      <c r="K984" s="223">
        <f>K933*'Usages mobilité'!$BG21*(1+'Usages mobilité'!$BH21)^(K$910-$D$910)/1000</f>
        <v>0</v>
      </c>
      <c r="L984" s="223">
        <f>L933*'Usages mobilité'!$BG21*(1+'Usages mobilité'!$BH21)^(L$910-$D$910)/1000</f>
        <v>0</v>
      </c>
      <c r="M984" s="223">
        <f>M933*'Usages mobilité'!$BG21*(1+'Usages mobilité'!$BH21)^(M$910-$D$910)/1000</f>
        <v>0</v>
      </c>
      <c r="N984" s="223">
        <f>N933*'Usages mobilité'!$BG21*(1+'Usages mobilité'!$BH21)^(N$910-$D$910)/1000</f>
        <v>0</v>
      </c>
      <c r="O984" s="223">
        <f>O933*'Usages mobilité'!$BG21*(1+'Usages mobilité'!$BH21)^(O$910-$D$910)/1000</f>
        <v>0</v>
      </c>
      <c r="P984" s="223">
        <f>P933*'Usages mobilité'!$BG21*(1+'Usages mobilité'!$BH21)^(P$910-$D$910)/1000</f>
        <v>0</v>
      </c>
      <c r="Q984" s="223">
        <f>Q933*'Usages mobilité'!$BG21*(1+'Usages mobilité'!$BH21)^(Q$910-$D$910)/1000</f>
        <v>0</v>
      </c>
      <c r="R984" s="223">
        <f>R933*'Usages mobilité'!$BG21*(1+'Usages mobilité'!$BH21)^(R$910-$D$910)/1000</f>
        <v>0</v>
      </c>
    </row>
    <row r="985" spans="1:18" hidden="1" outlineLevel="2" x14ac:dyDescent="0.25">
      <c r="A985" s="222" t="str">
        <f>'Usages mobilité'!A22</f>
        <v>Usage mobilité n°19</v>
      </c>
      <c r="B985" s="222" t="s">
        <v>645</v>
      </c>
      <c r="C985" s="222"/>
      <c r="D985" s="223">
        <f>D934*'Usages mobilité'!$BG22*(1+'Usages mobilité'!$BH22)^(D$910-$D$910)/1000</f>
        <v>0</v>
      </c>
      <c r="E985" s="223">
        <f>E934*'Usages mobilité'!$BG22*(1+'Usages mobilité'!$BH22)^(E$910-$D$910)/1000</f>
        <v>0</v>
      </c>
      <c r="F985" s="223">
        <f>F934*'Usages mobilité'!$BG22*(1+'Usages mobilité'!$BH22)^(F$910-$D$910)/1000</f>
        <v>0</v>
      </c>
      <c r="G985" s="223">
        <f>G934*'Usages mobilité'!$BG22*(1+'Usages mobilité'!$BH22)^(G$910-$D$910)/1000</f>
        <v>0</v>
      </c>
      <c r="H985" s="223">
        <f>H934*'Usages mobilité'!$BG22*(1+'Usages mobilité'!$BH22)^(H$910-$D$910)/1000</f>
        <v>0</v>
      </c>
      <c r="I985" s="223">
        <f>I934*'Usages mobilité'!$BG22*(1+'Usages mobilité'!$BH22)^(I$910-$D$910)/1000</f>
        <v>0</v>
      </c>
      <c r="J985" s="223">
        <f>J934*'Usages mobilité'!$BG22*(1+'Usages mobilité'!$BH22)^(J$910-$D$910)/1000</f>
        <v>0</v>
      </c>
      <c r="K985" s="223">
        <f>K934*'Usages mobilité'!$BG22*(1+'Usages mobilité'!$BH22)^(K$910-$D$910)/1000</f>
        <v>0</v>
      </c>
      <c r="L985" s="223">
        <f>L934*'Usages mobilité'!$BG22*(1+'Usages mobilité'!$BH22)^(L$910-$D$910)/1000</f>
        <v>0</v>
      </c>
      <c r="M985" s="223">
        <f>M934*'Usages mobilité'!$BG22*(1+'Usages mobilité'!$BH22)^(M$910-$D$910)/1000</f>
        <v>0</v>
      </c>
      <c r="N985" s="223">
        <f>N934*'Usages mobilité'!$BG22*(1+'Usages mobilité'!$BH22)^(N$910-$D$910)/1000</f>
        <v>0</v>
      </c>
      <c r="O985" s="223">
        <f>O934*'Usages mobilité'!$BG22*(1+'Usages mobilité'!$BH22)^(O$910-$D$910)/1000</f>
        <v>0</v>
      </c>
      <c r="P985" s="223">
        <f>P934*'Usages mobilité'!$BG22*(1+'Usages mobilité'!$BH22)^(P$910-$D$910)/1000</f>
        <v>0</v>
      </c>
      <c r="Q985" s="223">
        <f>Q934*'Usages mobilité'!$BG22*(1+'Usages mobilité'!$BH22)^(Q$910-$D$910)/1000</f>
        <v>0</v>
      </c>
      <c r="R985" s="223">
        <f>R934*'Usages mobilité'!$BG22*(1+'Usages mobilité'!$BH22)^(R$910-$D$910)/1000</f>
        <v>0</v>
      </c>
    </row>
    <row r="986" spans="1:18" hidden="1" outlineLevel="2" x14ac:dyDescent="0.25">
      <c r="A986" s="222" t="str">
        <f>'Usages mobilité'!A23</f>
        <v>Usage mobilité n°20</v>
      </c>
      <c r="B986" s="222" t="s">
        <v>645</v>
      </c>
      <c r="C986" s="222"/>
      <c r="D986" s="223">
        <f>D935*'Usages mobilité'!$BG23*(1+'Usages mobilité'!$BH23)^(D$910-$D$910)/1000</f>
        <v>0</v>
      </c>
      <c r="E986" s="223">
        <f>E935*'Usages mobilité'!$BG23*(1+'Usages mobilité'!$BH23)^(E$910-$D$910)/1000</f>
        <v>0</v>
      </c>
      <c r="F986" s="223">
        <f>F935*'Usages mobilité'!$BG23*(1+'Usages mobilité'!$BH23)^(F$910-$D$910)/1000</f>
        <v>0</v>
      </c>
      <c r="G986" s="223">
        <f>G935*'Usages mobilité'!$BG23*(1+'Usages mobilité'!$BH23)^(G$910-$D$910)/1000</f>
        <v>0</v>
      </c>
      <c r="H986" s="223">
        <f>H935*'Usages mobilité'!$BG23*(1+'Usages mobilité'!$BH23)^(H$910-$D$910)/1000</f>
        <v>0</v>
      </c>
      <c r="I986" s="223">
        <f>I935*'Usages mobilité'!$BG23*(1+'Usages mobilité'!$BH23)^(I$910-$D$910)/1000</f>
        <v>0</v>
      </c>
      <c r="J986" s="223">
        <f>J935*'Usages mobilité'!$BG23*(1+'Usages mobilité'!$BH23)^(J$910-$D$910)/1000</f>
        <v>0</v>
      </c>
      <c r="K986" s="223">
        <f>K935*'Usages mobilité'!$BG23*(1+'Usages mobilité'!$BH23)^(K$910-$D$910)/1000</f>
        <v>0</v>
      </c>
      <c r="L986" s="223">
        <f>L935*'Usages mobilité'!$BG23*(1+'Usages mobilité'!$BH23)^(L$910-$D$910)/1000</f>
        <v>0</v>
      </c>
      <c r="M986" s="223">
        <f>M935*'Usages mobilité'!$BG23*(1+'Usages mobilité'!$BH23)^(M$910-$D$910)/1000</f>
        <v>0</v>
      </c>
      <c r="N986" s="223">
        <f>N935*'Usages mobilité'!$BG23*(1+'Usages mobilité'!$BH23)^(N$910-$D$910)/1000</f>
        <v>0</v>
      </c>
      <c r="O986" s="223">
        <f>O935*'Usages mobilité'!$BG23*(1+'Usages mobilité'!$BH23)^(O$910-$D$910)/1000</f>
        <v>0</v>
      </c>
      <c r="P986" s="223">
        <f>P935*'Usages mobilité'!$BG23*(1+'Usages mobilité'!$BH23)^(P$910-$D$910)/1000</f>
        <v>0</v>
      </c>
      <c r="Q986" s="223">
        <f>Q935*'Usages mobilité'!$BG23*(1+'Usages mobilité'!$BH23)^(Q$910-$D$910)/1000</f>
        <v>0</v>
      </c>
      <c r="R986" s="223">
        <f>R935*'Usages mobilité'!$BG23*(1+'Usages mobilité'!$BH23)^(R$910-$D$910)/1000</f>
        <v>0</v>
      </c>
    </row>
    <row r="987" spans="1:18" hidden="1" outlineLevel="2" x14ac:dyDescent="0.25">
      <c r="A987" s="222" t="str">
        <f>'Usages mobilité'!A24</f>
        <v>Usage mobilité n°21</v>
      </c>
      <c r="B987" s="222" t="s">
        <v>645</v>
      </c>
      <c r="C987" s="222"/>
      <c r="D987" s="223">
        <f>D936*'Usages mobilité'!$BG24*(1+'Usages mobilité'!$BH24)^(D$910-$D$910)/1000</f>
        <v>0</v>
      </c>
      <c r="E987" s="223">
        <f>E936*'Usages mobilité'!$BG24*(1+'Usages mobilité'!$BH24)^(E$910-$D$910)/1000</f>
        <v>0</v>
      </c>
      <c r="F987" s="223">
        <f>F936*'Usages mobilité'!$BG24*(1+'Usages mobilité'!$BH24)^(F$910-$D$910)/1000</f>
        <v>0</v>
      </c>
      <c r="G987" s="223">
        <f>G936*'Usages mobilité'!$BG24*(1+'Usages mobilité'!$BH24)^(G$910-$D$910)/1000</f>
        <v>0</v>
      </c>
      <c r="H987" s="223">
        <f>H936*'Usages mobilité'!$BG24*(1+'Usages mobilité'!$BH24)^(H$910-$D$910)/1000</f>
        <v>0</v>
      </c>
      <c r="I987" s="223">
        <f>I936*'Usages mobilité'!$BG24*(1+'Usages mobilité'!$BH24)^(I$910-$D$910)/1000</f>
        <v>0</v>
      </c>
      <c r="J987" s="223">
        <f>J936*'Usages mobilité'!$BG24*(1+'Usages mobilité'!$BH24)^(J$910-$D$910)/1000</f>
        <v>0</v>
      </c>
      <c r="K987" s="223">
        <f>K936*'Usages mobilité'!$BG24*(1+'Usages mobilité'!$BH24)^(K$910-$D$910)/1000</f>
        <v>0</v>
      </c>
      <c r="L987" s="223">
        <f>L936*'Usages mobilité'!$BG24*(1+'Usages mobilité'!$BH24)^(L$910-$D$910)/1000</f>
        <v>0</v>
      </c>
      <c r="M987" s="223">
        <f>M936*'Usages mobilité'!$BG24*(1+'Usages mobilité'!$BH24)^(M$910-$D$910)/1000</f>
        <v>0</v>
      </c>
      <c r="N987" s="223">
        <f>N936*'Usages mobilité'!$BG24*(1+'Usages mobilité'!$BH24)^(N$910-$D$910)/1000</f>
        <v>0</v>
      </c>
      <c r="O987" s="223">
        <f>O936*'Usages mobilité'!$BG24*(1+'Usages mobilité'!$BH24)^(O$910-$D$910)/1000</f>
        <v>0</v>
      </c>
      <c r="P987" s="223">
        <f>P936*'Usages mobilité'!$BG24*(1+'Usages mobilité'!$BH24)^(P$910-$D$910)/1000</f>
        <v>0</v>
      </c>
      <c r="Q987" s="223">
        <f>Q936*'Usages mobilité'!$BG24*(1+'Usages mobilité'!$BH24)^(Q$910-$D$910)/1000</f>
        <v>0</v>
      </c>
      <c r="R987" s="223">
        <f>R936*'Usages mobilité'!$BG24*(1+'Usages mobilité'!$BH24)^(R$910-$D$910)/1000</f>
        <v>0</v>
      </c>
    </row>
    <row r="988" spans="1:18" hidden="1" outlineLevel="2" x14ac:dyDescent="0.25">
      <c r="A988" s="222" t="str">
        <f>'Usages mobilité'!A25</f>
        <v>Usage mobilité n°22</v>
      </c>
      <c r="B988" s="222" t="s">
        <v>645</v>
      </c>
      <c r="C988" s="222"/>
      <c r="D988" s="223">
        <f>D937*'Usages mobilité'!$BG25*(1+'Usages mobilité'!$BH25)^(D$910-$D$910)/1000</f>
        <v>0</v>
      </c>
      <c r="E988" s="223">
        <f>E937*'Usages mobilité'!$BG25*(1+'Usages mobilité'!$BH25)^(E$910-$D$910)/1000</f>
        <v>0</v>
      </c>
      <c r="F988" s="223">
        <f>F937*'Usages mobilité'!$BG25*(1+'Usages mobilité'!$BH25)^(F$910-$D$910)/1000</f>
        <v>0</v>
      </c>
      <c r="G988" s="223">
        <f>G937*'Usages mobilité'!$BG25*(1+'Usages mobilité'!$BH25)^(G$910-$D$910)/1000</f>
        <v>0</v>
      </c>
      <c r="H988" s="223">
        <f>H937*'Usages mobilité'!$BG25*(1+'Usages mobilité'!$BH25)^(H$910-$D$910)/1000</f>
        <v>0</v>
      </c>
      <c r="I988" s="223">
        <f>I937*'Usages mobilité'!$BG25*(1+'Usages mobilité'!$BH25)^(I$910-$D$910)/1000</f>
        <v>0</v>
      </c>
      <c r="J988" s="223">
        <f>J937*'Usages mobilité'!$BG25*(1+'Usages mobilité'!$BH25)^(J$910-$D$910)/1000</f>
        <v>0</v>
      </c>
      <c r="K988" s="223">
        <f>K937*'Usages mobilité'!$BG25*(1+'Usages mobilité'!$BH25)^(K$910-$D$910)/1000</f>
        <v>0</v>
      </c>
      <c r="L988" s="223">
        <f>L937*'Usages mobilité'!$BG25*(1+'Usages mobilité'!$BH25)^(L$910-$D$910)/1000</f>
        <v>0</v>
      </c>
      <c r="M988" s="223">
        <f>M937*'Usages mobilité'!$BG25*(1+'Usages mobilité'!$BH25)^(M$910-$D$910)/1000</f>
        <v>0</v>
      </c>
      <c r="N988" s="223">
        <f>N937*'Usages mobilité'!$BG25*(1+'Usages mobilité'!$BH25)^(N$910-$D$910)/1000</f>
        <v>0</v>
      </c>
      <c r="O988" s="223">
        <f>O937*'Usages mobilité'!$BG25*(1+'Usages mobilité'!$BH25)^(O$910-$D$910)/1000</f>
        <v>0</v>
      </c>
      <c r="P988" s="223">
        <f>P937*'Usages mobilité'!$BG25*(1+'Usages mobilité'!$BH25)^(P$910-$D$910)/1000</f>
        <v>0</v>
      </c>
      <c r="Q988" s="223">
        <f>Q937*'Usages mobilité'!$BG25*(1+'Usages mobilité'!$BH25)^(Q$910-$D$910)/1000</f>
        <v>0</v>
      </c>
      <c r="R988" s="223">
        <f>R937*'Usages mobilité'!$BG25*(1+'Usages mobilité'!$BH25)^(R$910-$D$910)/1000</f>
        <v>0</v>
      </c>
    </row>
    <row r="989" spans="1:18" hidden="1" outlineLevel="2" x14ac:dyDescent="0.25">
      <c r="A989" s="222" t="str">
        <f>'Usages mobilité'!A26</f>
        <v>Usage mobilité n°23</v>
      </c>
      <c r="B989" s="222" t="s">
        <v>645</v>
      </c>
      <c r="C989" s="222"/>
      <c r="D989" s="223">
        <f>D938*'Usages mobilité'!$BG26*(1+'Usages mobilité'!$BH26)^(D$910-$D$910)/1000</f>
        <v>0</v>
      </c>
      <c r="E989" s="223">
        <f>E938*'Usages mobilité'!$BG26*(1+'Usages mobilité'!$BH26)^(E$910-$D$910)/1000</f>
        <v>0</v>
      </c>
      <c r="F989" s="223">
        <f>F938*'Usages mobilité'!$BG26*(1+'Usages mobilité'!$BH26)^(F$910-$D$910)/1000</f>
        <v>0</v>
      </c>
      <c r="G989" s="223">
        <f>G938*'Usages mobilité'!$BG26*(1+'Usages mobilité'!$BH26)^(G$910-$D$910)/1000</f>
        <v>0</v>
      </c>
      <c r="H989" s="223">
        <f>H938*'Usages mobilité'!$BG26*(1+'Usages mobilité'!$BH26)^(H$910-$D$910)/1000</f>
        <v>0</v>
      </c>
      <c r="I989" s="223">
        <f>I938*'Usages mobilité'!$BG26*(1+'Usages mobilité'!$BH26)^(I$910-$D$910)/1000</f>
        <v>0</v>
      </c>
      <c r="J989" s="223">
        <f>J938*'Usages mobilité'!$BG26*(1+'Usages mobilité'!$BH26)^(J$910-$D$910)/1000</f>
        <v>0</v>
      </c>
      <c r="K989" s="223">
        <f>K938*'Usages mobilité'!$BG26*(1+'Usages mobilité'!$BH26)^(K$910-$D$910)/1000</f>
        <v>0</v>
      </c>
      <c r="L989" s="223">
        <f>L938*'Usages mobilité'!$BG26*(1+'Usages mobilité'!$BH26)^(L$910-$D$910)/1000</f>
        <v>0</v>
      </c>
      <c r="M989" s="223">
        <f>M938*'Usages mobilité'!$BG26*(1+'Usages mobilité'!$BH26)^(M$910-$D$910)/1000</f>
        <v>0</v>
      </c>
      <c r="N989" s="223">
        <f>N938*'Usages mobilité'!$BG26*(1+'Usages mobilité'!$BH26)^(N$910-$D$910)/1000</f>
        <v>0</v>
      </c>
      <c r="O989" s="223">
        <f>O938*'Usages mobilité'!$BG26*(1+'Usages mobilité'!$BH26)^(O$910-$D$910)/1000</f>
        <v>0</v>
      </c>
      <c r="P989" s="223">
        <f>P938*'Usages mobilité'!$BG26*(1+'Usages mobilité'!$BH26)^(P$910-$D$910)/1000</f>
        <v>0</v>
      </c>
      <c r="Q989" s="223">
        <f>Q938*'Usages mobilité'!$BG26*(1+'Usages mobilité'!$BH26)^(Q$910-$D$910)/1000</f>
        <v>0</v>
      </c>
      <c r="R989" s="223">
        <f>R938*'Usages mobilité'!$BG26*(1+'Usages mobilité'!$BH26)^(R$910-$D$910)/1000</f>
        <v>0</v>
      </c>
    </row>
    <row r="990" spans="1:18" hidden="1" outlineLevel="2" x14ac:dyDescent="0.25">
      <c r="A990" s="222" t="str">
        <f>'Usages mobilité'!A27</f>
        <v>Usage mobilité n°24</v>
      </c>
      <c r="B990" s="222" t="s">
        <v>645</v>
      </c>
      <c r="C990" s="222"/>
      <c r="D990" s="223">
        <f>D939*'Usages mobilité'!$BG27*(1+'Usages mobilité'!$BH27)^(D$910-$D$910)/1000</f>
        <v>0</v>
      </c>
      <c r="E990" s="223">
        <f>E939*'Usages mobilité'!$BG27*(1+'Usages mobilité'!$BH27)^(E$910-$D$910)/1000</f>
        <v>0</v>
      </c>
      <c r="F990" s="223">
        <f>F939*'Usages mobilité'!$BG27*(1+'Usages mobilité'!$BH27)^(F$910-$D$910)/1000</f>
        <v>0</v>
      </c>
      <c r="G990" s="223">
        <f>G939*'Usages mobilité'!$BG27*(1+'Usages mobilité'!$BH27)^(G$910-$D$910)/1000</f>
        <v>0</v>
      </c>
      <c r="H990" s="223">
        <f>H939*'Usages mobilité'!$BG27*(1+'Usages mobilité'!$BH27)^(H$910-$D$910)/1000</f>
        <v>0</v>
      </c>
      <c r="I990" s="223">
        <f>I939*'Usages mobilité'!$BG27*(1+'Usages mobilité'!$BH27)^(I$910-$D$910)/1000</f>
        <v>0</v>
      </c>
      <c r="J990" s="223">
        <f>J939*'Usages mobilité'!$BG27*(1+'Usages mobilité'!$BH27)^(J$910-$D$910)/1000</f>
        <v>0</v>
      </c>
      <c r="K990" s="223">
        <f>K939*'Usages mobilité'!$BG27*(1+'Usages mobilité'!$BH27)^(K$910-$D$910)/1000</f>
        <v>0</v>
      </c>
      <c r="L990" s="223">
        <f>L939*'Usages mobilité'!$BG27*(1+'Usages mobilité'!$BH27)^(L$910-$D$910)/1000</f>
        <v>0</v>
      </c>
      <c r="M990" s="223">
        <f>M939*'Usages mobilité'!$BG27*(1+'Usages mobilité'!$BH27)^(M$910-$D$910)/1000</f>
        <v>0</v>
      </c>
      <c r="N990" s="223">
        <f>N939*'Usages mobilité'!$BG27*(1+'Usages mobilité'!$BH27)^(N$910-$D$910)/1000</f>
        <v>0</v>
      </c>
      <c r="O990" s="223">
        <f>O939*'Usages mobilité'!$BG27*(1+'Usages mobilité'!$BH27)^(O$910-$D$910)/1000</f>
        <v>0</v>
      </c>
      <c r="P990" s="223">
        <f>P939*'Usages mobilité'!$BG27*(1+'Usages mobilité'!$BH27)^(P$910-$D$910)/1000</f>
        <v>0</v>
      </c>
      <c r="Q990" s="223">
        <f>Q939*'Usages mobilité'!$BG27*(1+'Usages mobilité'!$BH27)^(Q$910-$D$910)/1000</f>
        <v>0</v>
      </c>
      <c r="R990" s="223">
        <f>R939*'Usages mobilité'!$BG27*(1+'Usages mobilité'!$BH27)^(R$910-$D$910)/1000</f>
        <v>0</v>
      </c>
    </row>
    <row r="991" spans="1:18" hidden="1" outlineLevel="2" x14ac:dyDescent="0.25">
      <c r="A991" s="222" t="str">
        <f>'Usages mobilité'!A28</f>
        <v>Usage mobilité n°25</v>
      </c>
      <c r="B991" s="222" t="s">
        <v>645</v>
      </c>
      <c r="C991" s="222"/>
      <c r="D991" s="223">
        <f>D940*'Usages mobilité'!$BG28*(1+'Usages mobilité'!$BH28)^(D$910-$D$910)/1000</f>
        <v>0</v>
      </c>
      <c r="E991" s="223">
        <f>E940*'Usages mobilité'!$BG28*(1+'Usages mobilité'!$BH28)^(E$910-$D$910)/1000</f>
        <v>0</v>
      </c>
      <c r="F991" s="223">
        <f>F940*'Usages mobilité'!$BG28*(1+'Usages mobilité'!$BH28)^(F$910-$D$910)/1000</f>
        <v>0</v>
      </c>
      <c r="G991" s="223">
        <f>G940*'Usages mobilité'!$BG28*(1+'Usages mobilité'!$BH28)^(G$910-$D$910)/1000</f>
        <v>0</v>
      </c>
      <c r="H991" s="223">
        <f>H940*'Usages mobilité'!$BG28*(1+'Usages mobilité'!$BH28)^(H$910-$D$910)/1000</f>
        <v>0</v>
      </c>
      <c r="I991" s="223">
        <f>I940*'Usages mobilité'!$BG28*(1+'Usages mobilité'!$BH28)^(I$910-$D$910)/1000</f>
        <v>0</v>
      </c>
      <c r="J991" s="223">
        <f>J940*'Usages mobilité'!$BG28*(1+'Usages mobilité'!$BH28)^(J$910-$D$910)/1000</f>
        <v>0</v>
      </c>
      <c r="K991" s="223">
        <f>K940*'Usages mobilité'!$BG28*(1+'Usages mobilité'!$BH28)^(K$910-$D$910)/1000</f>
        <v>0</v>
      </c>
      <c r="L991" s="223">
        <f>L940*'Usages mobilité'!$BG28*(1+'Usages mobilité'!$BH28)^(L$910-$D$910)/1000</f>
        <v>0</v>
      </c>
      <c r="M991" s="223">
        <f>M940*'Usages mobilité'!$BG28*(1+'Usages mobilité'!$BH28)^(M$910-$D$910)/1000</f>
        <v>0</v>
      </c>
      <c r="N991" s="223">
        <f>N940*'Usages mobilité'!$BG28*(1+'Usages mobilité'!$BH28)^(N$910-$D$910)/1000</f>
        <v>0</v>
      </c>
      <c r="O991" s="223">
        <f>O940*'Usages mobilité'!$BG28*(1+'Usages mobilité'!$BH28)^(O$910-$D$910)/1000</f>
        <v>0</v>
      </c>
      <c r="P991" s="223">
        <f>P940*'Usages mobilité'!$BG28*(1+'Usages mobilité'!$BH28)^(P$910-$D$910)/1000</f>
        <v>0</v>
      </c>
      <c r="Q991" s="223">
        <f>Q940*'Usages mobilité'!$BG28*(1+'Usages mobilité'!$BH28)^(Q$910-$D$910)/1000</f>
        <v>0</v>
      </c>
      <c r="R991" s="223">
        <f>R940*'Usages mobilité'!$BG28*(1+'Usages mobilité'!$BH28)^(R$910-$D$910)/1000</f>
        <v>0</v>
      </c>
    </row>
    <row r="992" spans="1:18" hidden="1" outlineLevel="2" x14ac:dyDescent="0.25">
      <c r="A992" s="222" t="str">
        <f>'Usages mobilité'!A29</f>
        <v>Usage mobilité n°26</v>
      </c>
      <c r="B992" s="222" t="s">
        <v>645</v>
      </c>
      <c r="C992" s="222"/>
      <c r="D992" s="223">
        <f>D941*'Usages mobilité'!$BG29*(1+'Usages mobilité'!$BH29)^(D$910-$D$910)/1000</f>
        <v>0</v>
      </c>
      <c r="E992" s="223">
        <f>E941*'Usages mobilité'!$BG29*(1+'Usages mobilité'!$BH29)^(E$910-$D$910)/1000</f>
        <v>0</v>
      </c>
      <c r="F992" s="223">
        <f>F941*'Usages mobilité'!$BG29*(1+'Usages mobilité'!$BH29)^(F$910-$D$910)/1000</f>
        <v>0</v>
      </c>
      <c r="G992" s="223">
        <f>G941*'Usages mobilité'!$BG29*(1+'Usages mobilité'!$BH29)^(G$910-$D$910)/1000</f>
        <v>0</v>
      </c>
      <c r="H992" s="223">
        <f>H941*'Usages mobilité'!$BG29*(1+'Usages mobilité'!$BH29)^(H$910-$D$910)/1000</f>
        <v>0</v>
      </c>
      <c r="I992" s="223">
        <f>I941*'Usages mobilité'!$BG29*(1+'Usages mobilité'!$BH29)^(I$910-$D$910)/1000</f>
        <v>0</v>
      </c>
      <c r="J992" s="223">
        <f>J941*'Usages mobilité'!$BG29*(1+'Usages mobilité'!$BH29)^(J$910-$D$910)/1000</f>
        <v>0</v>
      </c>
      <c r="K992" s="223">
        <f>K941*'Usages mobilité'!$BG29*(1+'Usages mobilité'!$BH29)^(K$910-$D$910)/1000</f>
        <v>0</v>
      </c>
      <c r="L992" s="223">
        <f>L941*'Usages mobilité'!$BG29*(1+'Usages mobilité'!$BH29)^(L$910-$D$910)/1000</f>
        <v>0</v>
      </c>
      <c r="M992" s="223">
        <f>M941*'Usages mobilité'!$BG29*(1+'Usages mobilité'!$BH29)^(M$910-$D$910)/1000</f>
        <v>0</v>
      </c>
      <c r="N992" s="223">
        <f>N941*'Usages mobilité'!$BG29*(1+'Usages mobilité'!$BH29)^(N$910-$D$910)/1000</f>
        <v>0</v>
      </c>
      <c r="O992" s="223">
        <f>O941*'Usages mobilité'!$BG29*(1+'Usages mobilité'!$BH29)^(O$910-$D$910)/1000</f>
        <v>0</v>
      </c>
      <c r="P992" s="223">
        <f>P941*'Usages mobilité'!$BG29*(1+'Usages mobilité'!$BH29)^(P$910-$D$910)/1000</f>
        <v>0</v>
      </c>
      <c r="Q992" s="223">
        <f>Q941*'Usages mobilité'!$BG29*(1+'Usages mobilité'!$BH29)^(Q$910-$D$910)/1000</f>
        <v>0</v>
      </c>
      <c r="R992" s="223">
        <f>R941*'Usages mobilité'!$BG29*(1+'Usages mobilité'!$BH29)^(R$910-$D$910)/1000</f>
        <v>0</v>
      </c>
    </row>
    <row r="993" spans="1:18" hidden="1" outlineLevel="2" x14ac:dyDescent="0.25">
      <c r="A993" s="222" t="str">
        <f>'Usages mobilité'!A30</f>
        <v>Usage mobilité n°27</v>
      </c>
      <c r="B993" s="222" t="s">
        <v>645</v>
      </c>
      <c r="C993" s="222"/>
      <c r="D993" s="223">
        <f>D942*'Usages mobilité'!$BG30*(1+'Usages mobilité'!$BH30)^(D$910-$D$910)/1000</f>
        <v>0</v>
      </c>
      <c r="E993" s="223">
        <f>E942*'Usages mobilité'!$BG30*(1+'Usages mobilité'!$BH30)^(E$910-$D$910)/1000</f>
        <v>0</v>
      </c>
      <c r="F993" s="223">
        <f>F942*'Usages mobilité'!$BG30*(1+'Usages mobilité'!$BH30)^(F$910-$D$910)/1000</f>
        <v>0</v>
      </c>
      <c r="G993" s="223">
        <f>G942*'Usages mobilité'!$BG30*(1+'Usages mobilité'!$BH30)^(G$910-$D$910)/1000</f>
        <v>0</v>
      </c>
      <c r="H993" s="223">
        <f>H942*'Usages mobilité'!$BG30*(1+'Usages mobilité'!$BH30)^(H$910-$D$910)/1000</f>
        <v>0</v>
      </c>
      <c r="I993" s="223">
        <f>I942*'Usages mobilité'!$BG30*(1+'Usages mobilité'!$BH30)^(I$910-$D$910)/1000</f>
        <v>0</v>
      </c>
      <c r="J993" s="223">
        <f>J942*'Usages mobilité'!$BG30*(1+'Usages mobilité'!$BH30)^(J$910-$D$910)/1000</f>
        <v>0</v>
      </c>
      <c r="K993" s="223">
        <f>K942*'Usages mobilité'!$BG30*(1+'Usages mobilité'!$BH30)^(K$910-$D$910)/1000</f>
        <v>0</v>
      </c>
      <c r="L993" s="223">
        <f>L942*'Usages mobilité'!$BG30*(1+'Usages mobilité'!$BH30)^(L$910-$D$910)/1000</f>
        <v>0</v>
      </c>
      <c r="M993" s="223">
        <f>M942*'Usages mobilité'!$BG30*(1+'Usages mobilité'!$BH30)^(M$910-$D$910)/1000</f>
        <v>0</v>
      </c>
      <c r="N993" s="223">
        <f>N942*'Usages mobilité'!$BG30*(1+'Usages mobilité'!$BH30)^(N$910-$D$910)/1000</f>
        <v>0</v>
      </c>
      <c r="O993" s="223">
        <f>O942*'Usages mobilité'!$BG30*(1+'Usages mobilité'!$BH30)^(O$910-$D$910)/1000</f>
        <v>0</v>
      </c>
      <c r="P993" s="223">
        <f>P942*'Usages mobilité'!$BG30*(1+'Usages mobilité'!$BH30)^(P$910-$D$910)/1000</f>
        <v>0</v>
      </c>
      <c r="Q993" s="223">
        <f>Q942*'Usages mobilité'!$BG30*(1+'Usages mobilité'!$BH30)^(Q$910-$D$910)/1000</f>
        <v>0</v>
      </c>
      <c r="R993" s="223">
        <f>R942*'Usages mobilité'!$BG30*(1+'Usages mobilité'!$BH30)^(R$910-$D$910)/1000</f>
        <v>0</v>
      </c>
    </row>
    <row r="994" spans="1:18" hidden="1" outlineLevel="2" x14ac:dyDescent="0.25">
      <c r="A994" s="222" t="str">
        <f>'Usages mobilité'!A31</f>
        <v>Usage mobilité n°28</v>
      </c>
      <c r="B994" s="222" t="s">
        <v>645</v>
      </c>
      <c r="C994" s="222"/>
      <c r="D994" s="223">
        <f>D943*'Usages mobilité'!$BG31*(1+'Usages mobilité'!$BH31)^(D$910-$D$910)/1000</f>
        <v>0</v>
      </c>
      <c r="E994" s="223">
        <f>E943*'Usages mobilité'!$BG31*(1+'Usages mobilité'!$BH31)^(E$910-$D$910)/1000</f>
        <v>0</v>
      </c>
      <c r="F994" s="223">
        <f>F943*'Usages mobilité'!$BG31*(1+'Usages mobilité'!$BH31)^(F$910-$D$910)/1000</f>
        <v>0</v>
      </c>
      <c r="G994" s="223">
        <f>G943*'Usages mobilité'!$BG31*(1+'Usages mobilité'!$BH31)^(G$910-$D$910)/1000</f>
        <v>0</v>
      </c>
      <c r="H994" s="223">
        <f>H943*'Usages mobilité'!$BG31*(1+'Usages mobilité'!$BH31)^(H$910-$D$910)/1000</f>
        <v>0</v>
      </c>
      <c r="I994" s="223">
        <f>I943*'Usages mobilité'!$BG31*(1+'Usages mobilité'!$BH31)^(I$910-$D$910)/1000</f>
        <v>0</v>
      </c>
      <c r="J994" s="223">
        <f>J943*'Usages mobilité'!$BG31*(1+'Usages mobilité'!$BH31)^(J$910-$D$910)/1000</f>
        <v>0</v>
      </c>
      <c r="K994" s="223">
        <f>K943*'Usages mobilité'!$BG31*(1+'Usages mobilité'!$BH31)^(K$910-$D$910)/1000</f>
        <v>0</v>
      </c>
      <c r="L994" s="223">
        <f>L943*'Usages mobilité'!$BG31*(1+'Usages mobilité'!$BH31)^(L$910-$D$910)/1000</f>
        <v>0</v>
      </c>
      <c r="M994" s="223">
        <f>M943*'Usages mobilité'!$BG31*(1+'Usages mobilité'!$BH31)^(M$910-$D$910)/1000</f>
        <v>0</v>
      </c>
      <c r="N994" s="223">
        <f>N943*'Usages mobilité'!$BG31*(1+'Usages mobilité'!$BH31)^(N$910-$D$910)/1000</f>
        <v>0</v>
      </c>
      <c r="O994" s="223">
        <f>O943*'Usages mobilité'!$BG31*(1+'Usages mobilité'!$BH31)^(O$910-$D$910)/1000</f>
        <v>0</v>
      </c>
      <c r="P994" s="223">
        <f>P943*'Usages mobilité'!$BG31*(1+'Usages mobilité'!$BH31)^(P$910-$D$910)/1000</f>
        <v>0</v>
      </c>
      <c r="Q994" s="223">
        <f>Q943*'Usages mobilité'!$BG31*(1+'Usages mobilité'!$BH31)^(Q$910-$D$910)/1000</f>
        <v>0</v>
      </c>
      <c r="R994" s="223">
        <f>R943*'Usages mobilité'!$BG31*(1+'Usages mobilité'!$BH31)^(R$910-$D$910)/1000</f>
        <v>0</v>
      </c>
    </row>
    <row r="995" spans="1:18" hidden="1" outlineLevel="2" x14ac:dyDescent="0.25">
      <c r="A995" s="222" t="str">
        <f>'Usages mobilité'!A32</f>
        <v>Usage mobilité n°29</v>
      </c>
      <c r="B995" s="222" t="s">
        <v>645</v>
      </c>
      <c r="C995" s="222"/>
      <c r="D995" s="223">
        <f>D944*'Usages mobilité'!$BG32*(1+'Usages mobilité'!$BH32)^(D$910-$D$910)/1000</f>
        <v>0</v>
      </c>
      <c r="E995" s="223">
        <f>E944*'Usages mobilité'!$BG32*(1+'Usages mobilité'!$BH32)^(E$910-$D$910)/1000</f>
        <v>0</v>
      </c>
      <c r="F995" s="223">
        <f>F944*'Usages mobilité'!$BG32*(1+'Usages mobilité'!$BH32)^(F$910-$D$910)/1000</f>
        <v>0</v>
      </c>
      <c r="G995" s="223">
        <f>G944*'Usages mobilité'!$BG32*(1+'Usages mobilité'!$BH32)^(G$910-$D$910)/1000</f>
        <v>0</v>
      </c>
      <c r="H995" s="223">
        <f>H944*'Usages mobilité'!$BG32*(1+'Usages mobilité'!$BH32)^(H$910-$D$910)/1000</f>
        <v>0</v>
      </c>
      <c r="I995" s="223">
        <f>I944*'Usages mobilité'!$BG32*(1+'Usages mobilité'!$BH32)^(I$910-$D$910)/1000</f>
        <v>0</v>
      </c>
      <c r="J995" s="223">
        <f>J944*'Usages mobilité'!$BG32*(1+'Usages mobilité'!$BH32)^(J$910-$D$910)/1000</f>
        <v>0</v>
      </c>
      <c r="K995" s="223">
        <f>K944*'Usages mobilité'!$BG32*(1+'Usages mobilité'!$BH32)^(K$910-$D$910)/1000</f>
        <v>0</v>
      </c>
      <c r="L995" s="223">
        <f>L944*'Usages mobilité'!$BG32*(1+'Usages mobilité'!$BH32)^(L$910-$D$910)/1000</f>
        <v>0</v>
      </c>
      <c r="M995" s="223">
        <f>M944*'Usages mobilité'!$BG32*(1+'Usages mobilité'!$BH32)^(M$910-$D$910)/1000</f>
        <v>0</v>
      </c>
      <c r="N995" s="223">
        <f>N944*'Usages mobilité'!$BG32*(1+'Usages mobilité'!$BH32)^(N$910-$D$910)/1000</f>
        <v>0</v>
      </c>
      <c r="O995" s="223">
        <f>O944*'Usages mobilité'!$BG32*(1+'Usages mobilité'!$BH32)^(O$910-$D$910)/1000</f>
        <v>0</v>
      </c>
      <c r="P995" s="223">
        <f>P944*'Usages mobilité'!$BG32*(1+'Usages mobilité'!$BH32)^(P$910-$D$910)/1000</f>
        <v>0</v>
      </c>
      <c r="Q995" s="223">
        <f>Q944*'Usages mobilité'!$BG32*(1+'Usages mobilité'!$BH32)^(Q$910-$D$910)/1000</f>
        <v>0</v>
      </c>
      <c r="R995" s="223">
        <f>R944*'Usages mobilité'!$BG32*(1+'Usages mobilité'!$BH32)^(R$910-$D$910)/1000</f>
        <v>0</v>
      </c>
    </row>
    <row r="996" spans="1:18" hidden="1" outlineLevel="2" x14ac:dyDescent="0.25">
      <c r="A996" s="222" t="str">
        <f>'Usages mobilité'!A33</f>
        <v>Usage mobilité n°30</v>
      </c>
      <c r="B996" s="222" t="s">
        <v>645</v>
      </c>
      <c r="C996" s="222"/>
      <c r="D996" s="223">
        <f>D945*'Usages mobilité'!$BG33*(1+'Usages mobilité'!$BH33)^(D$910-$D$910)/1000</f>
        <v>0</v>
      </c>
      <c r="E996" s="223">
        <f>E945*'Usages mobilité'!$BG33*(1+'Usages mobilité'!$BH33)^(E$910-$D$910)/1000</f>
        <v>0</v>
      </c>
      <c r="F996" s="223">
        <f>F945*'Usages mobilité'!$BG33*(1+'Usages mobilité'!$BH33)^(F$910-$D$910)/1000</f>
        <v>0</v>
      </c>
      <c r="G996" s="223">
        <f>G945*'Usages mobilité'!$BG33*(1+'Usages mobilité'!$BH33)^(G$910-$D$910)/1000</f>
        <v>0</v>
      </c>
      <c r="H996" s="223">
        <f>H945*'Usages mobilité'!$BG33*(1+'Usages mobilité'!$BH33)^(H$910-$D$910)/1000</f>
        <v>0</v>
      </c>
      <c r="I996" s="223">
        <f>I945*'Usages mobilité'!$BG33*(1+'Usages mobilité'!$BH33)^(I$910-$D$910)/1000</f>
        <v>0</v>
      </c>
      <c r="J996" s="223">
        <f>J945*'Usages mobilité'!$BG33*(1+'Usages mobilité'!$BH33)^(J$910-$D$910)/1000</f>
        <v>0</v>
      </c>
      <c r="K996" s="223">
        <f>K945*'Usages mobilité'!$BG33*(1+'Usages mobilité'!$BH33)^(K$910-$D$910)/1000</f>
        <v>0</v>
      </c>
      <c r="L996" s="223">
        <f>L945*'Usages mobilité'!$BG33*(1+'Usages mobilité'!$BH33)^(L$910-$D$910)/1000</f>
        <v>0</v>
      </c>
      <c r="M996" s="223">
        <f>M945*'Usages mobilité'!$BG33*(1+'Usages mobilité'!$BH33)^(M$910-$D$910)/1000</f>
        <v>0</v>
      </c>
      <c r="N996" s="223">
        <f>N945*'Usages mobilité'!$BG33*(1+'Usages mobilité'!$BH33)^(N$910-$D$910)/1000</f>
        <v>0</v>
      </c>
      <c r="O996" s="223">
        <f>O945*'Usages mobilité'!$BG33*(1+'Usages mobilité'!$BH33)^(O$910-$D$910)/1000</f>
        <v>0</v>
      </c>
      <c r="P996" s="223">
        <f>P945*'Usages mobilité'!$BG33*(1+'Usages mobilité'!$BH33)^(P$910-$D$910)/1000</f>
        <v>0</v>
      </c>
      <c r="Q996" s="223">
        <f>Q945*'Usages mobilité'!$BG33*(1+'Usages mobilité'!$BH33)^(Q$910-$D$910)/1000</f>
        <v>0</v>
      </c>
      <c r="R996" s="223">
        <f>R945*'Usages mobilité'!$BG33*(1+'Usages mobilité'!$BH33)^(R$910-$D$910)/1000</f>
        <v>0</v>
      </c>
    </row>
    <row r="997" spans="1:18" hidden="1" outlineLevel="2" x14ac:dyDescent="0.25">
      <c r="A997" s="222" t="str">
        <f>'Usages mobilité'!A34</f>
        <v>Usage mobilité n°31</v>
      </c>
      <c r="B997" s="222" t="s">
        <v>645</v>
      </c>
      <c r="C997" s="222"/>
      <c r="D997" s="223">
        <f>D946*'Usages mobilité'!$BG34*(1+'Usages mobilité'!$BH34)^(D$910-$D$910)/1000</f>
        <v>0</v>
      </c>
      <c r="E997" s="223">
        <f>E946*'Usages mobilité'!$BG34*(1+'Usages mobilité'!$BH34)^(E$910-$D$910)/1000</f>
        <v>0</v>
      </c>
      <c r="F997" s="223">
        <f>F946*'Usages mobilité'!$BG34*(1+'Usages mobilité'!$BH34)^(F$910-$D$910)/1000</f>
        <v>0</v>
      </c>
      <c r="G997" s="223">
        <f>G946*'Usages mobilité'!$BG34*(1+'Usages mobilité'!$BH34)^(G$910-$D$910)/1000</f>
        <v>0</v>
      </c>
      <c r="H997" s="223">
        <f>H946*'Usages mobilité'!$BG34*(1+'Usages mobilité'!$BH34)^(H$910-$D$910)/1000</f>
        <v>0</v>
      </c>
      <c r="I997" s="223">
        <f>I946*'Usages mobilité'!$BG34*(1+'Usages mobilité'!$BH34)^(I$910-$D$910)/1000</f>
        <v>0</v>
      </c>
      <c r="J997" s="223">
        <f>J946*'Usages mobilité'!$BG34*(1+'Usages mobilité'!$BH34)^(J$910-$D$910)/1000</f>
        <v>0</v>
      </c>
      <c r="K997" s="223">
        <f>K946*'Usages mobilité'!$BG34*(1+'Usages mobilité'!$BH34)^(K$910-$D$910)/1000</f>
        <v>0</v>
      </c>
      <c r="L997" s="223">
        <f>L946*'Usages mobilité'!$BG34*(1+'Usages mobilité'!$BH34)^(L$910-$D$910)/1000</f>
        <v>0</v>
      </c>
      <c r="M997" s="223">
        <f>M946*'Usages mobilité'!$BG34*(1+'Usages mobilité'!$BH34)^(M$910-$D$910)/1000</f>
        <v>0</v>
      </c>
      <c r="N997" s="223">
        <f>N946*'Usages mobilité'!$BG34*(1+'Usages mobilité'!$BH34)^(N$910-$D$910)/1000</f>
        <v>0</v>
      </c>
      <c r="O997" s="223">
        <f>O946*'Usages mobilité'!$BG34*(1+'Usages mobilité'!$BH34)^(O$910-$D$910)/1000</f>
        <v>0</v>
      </c>
      <c r="P997" s="223">
        <f>P946*'Usages mobilité'!$BG34*(1+'Usages mobilité'!$BH34)^(P$910-$D$910)/1000</f>
        <v>0</v>
      </c>
      <c r="Q997" s="223">
        <f>Q946*'Usages mobilité'!$BG34*(1+'Usages mobilité'!$BH34)^(Q$910-$D$910)/1000</f>
        <v>0</v>
      </c>
      <c r="R997" s="223">
        <f>R946*'Usages mobilité'!$BG34*(1+'Usages mobilité'!$BH34)^(R$910-$D$910)/1000</f>
        <v>0</v>
      </c>
    </row>
    <row r="998" spans="1:18" hidden="1" outlineLevel="2" x14ac:dyDescent="0.25">
      <c r="A998" s="222" t="str">
        <f>'Usages mobilité'!A35</f>
        <v>Usage mobilité n°32</v>
      </c>
      <c r="B998" s="222" t="s">
        <v>645</v>
      </c>
      <c r="C998" s="222"/>
      <c r="D998" s="223">
        <f>D947*'Usages mobilité'!$BG35*(1+'Usages mobilité'!$BH35)^(D$910-$D$910)/1000</f>
        <v>0</v>
      </c>
      <c r="E998" s="223">
        <f>E947*'Usages mobilité'!$BG35*(1+'Usages mobilité'!$BH35)^(E$910-$D$910)/1000</f>
        <v>0</v>
      </c>
      <c r="F998" s="223">
        <f>F947*'Usages mobilité'!$BG35*(1+'Usages mobilité'!$BH35)^(F$910-$D$910)/1000</f>
        <v>0</v>
      </c>
      <c r="G998" s="223">
        <f>G947*'Usages mobilité'!$BG35*(1+'Usages mobilité'!$BH35)^(G$910-$D$910)/1000</f>
        <v>0</v>
      </c>
      <c r="H998" s="223">
        <f>H947*'Usages mobilité'!$BG35*(1+'Usages mobilité'!$BH35)^(H$910-$D$910)/1000</f>
        <v>0</v>
      </c>
      <c r="I998" s="223">
        <f>I947*'Usages mobilité'!$BG35*(1+'Usages mobilité'!$BH35)^(I$910-$D$910)/1000</f>
        <v>0</v>
      </c>
      <c r="J998" s="223">
        <f>J947*'Usages mobilité'!$BG35*(1+'Usages mobilité'!$BH35)^(J$910-$D$910)/1000</f>
        <v>0</v>
      </c>
      <c r="K998" s="223">
        <f>K947*'Usages mobilité'!$BG35*(1+'Usages mobilité'!$BH35)^(K$910-$D$910)/1000</f>
        <v>0</v>
      </c>
      <c r="L998" s="223">
        <f>L947*'Usages mobilité'!$BG35*(1+'Usages mobilité'!$BH35)^(L$910-$D$910)/1000</f>
        <v>0</v>
      </c>
      <c r="M998" s="223">
        <f>M947*'Usages mobilité'!$BG35*(1+'Usages mobilité'!$BH35)^(M$910-$D$910)/1000</f>
        <v>0</v>
      </c>
      <c r="N998" s="223">
        <f>N947*'Usages mobilité'!$BG35*(1+'Usages mobilité'!$BH35)^(N$910-$D$910)/1000</f>
        <v>0</v>
      </c>
      <c r="O998" s="223">
        <f>O947*'Usages mobilité'!$BG35*(1+'Usages mobilité'!$BH35)^(O$910-$D$910)/1000</f>
        <v>0</v>
      </c>
      <c r="P998" s="223">
        <f>P947*'Usages mobilité'!$BG35*(1+'Usages mobilité'!$BH35)^(P$910-$D$910)/1000</f>
        <v>0</v>
      </c>
      <c r="Q998" s="223">
        <f>Q947*'Usages mobilité'!$BG35*(1+'Usages mobilité'!$BH35)^(Q$910-$D$910)/1000</f>
        <v>0</v>
      </c>
      <c r="R998" s="223">
        <f>R947*'Usages mobilité'!$BG35*(1+'Usages mobilité'!$BH35)^(R$910-$D$910)/1000</f>
        <v>0</v>
      </c>
    </row>
    <row r="999" spans="1:18" hidden="1" outlineLevel="2" x14ac:dyDescent="0.25">
      <c r="A999" s="222" t="str">
        <f>'Usages mobilité'!A36</f>
        <v>Usage mobilité n°33</v>
      </c>
      <c r="B999" s="222" t="s">
        <v>645</v>
      </c>
      <c r="C999" s="222"/>
      <c r="D999" s="223">
        <f>D948*'Usages mobilité'!$BG36*(1+'Usages mobilité'!$BH36)^(D$910-$D$910)/1000</f>
        <v>0</v>
      </c>
      <c r="E999" s="223">
        <f>E948*'Usages mobilité'!$BG36*(1+'Usages mobilité'!$BH36)^(E$910-$D$910)/1000</f>
        <v>0</v>
      </c>
      <c r="F999" s="223">
        <f>F948*'Usages mobilité'!$BG36*(1+'Usages mobilité'!$BH36)^(F$910-$D$910)/1000</f>
        <v>0</v>
      </c>
      <c r="G999" s="223">
        <f>G948*'Usages mobilité'!$BG36*(1+'Usages mobilité'!$BH36)^(G$910-$D$910)/1000</f>
        <v>0</v>
      </c>
      <c r="H999" s="223">
        <f>H948*'Usages mobilité'!$BG36*(1+'Usages mobilité'!$BH36)^(H$910-$D$910)/1000</f>
        <v>0</v>
      </c>
      <c r="I999" s="223">
        <f>I948*'Usages mobilité'!$BG36*(1+'Usages mobilité'!$BH36)^(I$910-$D$910)/1000</f>
        <v>0</v>
      </c>
      <c r="J999" s="223">
        <f>J948*'Usages mobilité'!$BG36*(1+'Usages mobilité'!$BH36)^(J$910-$D$910)/1000</f>
        <v>0</v>
      </c>
      <c r="K999" s="223">
        <f>K948*'Usages mobilité'!$BG36*(1+'Usages mobilité'!$BH36)^(K$910-$D$910)/1000</f>
        <v>0</v>
      </c>
      <c r="L999" s="223">
        <f>L948*'Usages mobilité'!$BG36*(1+'Usages mobilité'!$BH36)^(L$910-$D$910)/1000</f>
        <v>0</v>
      </c>
      <c r="M999" s="223">
        <f>M948*'Usages mobilité'!$BG36*(1+'Usages mobilité'!$BH36)^(M$910-$D$910)/1000</f>
        <v>0</v>
      </c>
      <c r="N999" s="223">
        <f>N948*'Usages mobilité'!$BG36*(1+'Usages mobilité'!$BH36)^(N$910-$D$910)/1000</f>
        <v>0</v>
      </c>
      <c r="O999" s="223">
        <f>O948*'Usages mobilité'!$BG36*(1+'Usages mobilité'!$BH36)^(O$910-$D$910)/1000</f>
        <v>0</v>
      </c>
      <c r="P999" s="223">
        <f>P948*'Usages mobilité'!$BG36*(1+'Usages mobilité'!$BH36)^(P$910-$D$910)/1000</f>
        <v>0</v>
      </c>
      <c r="Q999" s="223">
        <f>Q948*'Usages mobilité'!$BG36*(1+'Usages mobilité'!$BH36)^(Q$910-$D$910)/1000</f>
        <v>0</v>
      </c>
      <c r="R999" s="223">
        <f>R948*'Usages mobilité'!$BG36*(1+'Usages mobilité'!$BH36)^(R$910-$D$910)/1000</f>
        <v>0</v>
      </c>
    </row>
    <row r="1000" spans="1:18" hidden="1" outlineLevel="2" x14ac:dyDescent="0.25">
      <c r="A1000" s="222" t="str">
        <f>'Usages mobilité'!A37</f>
        <v>Usage mobilité n°34</v>
      </c>
      <c r="B1000" s="222" t="s">
        <v>645</v>
      </c>
      <c r="C1000" s="222"/>
      <c r="D1000" s="223">
        <f>D949*'Usages mobilité'!$BG37*(1+'Usages mobilité'!$BH37)^(D$910-$D$910)/1000</f>
        <v>0</v>
      </c>
      <c r="E1000" s="223">
        <f>E949*'Usages mobilité'!$BG37*(1+'Usages mobilité'!$BH37)^(E$910-$D$910)/1000</f>
        <v>0</v>
      </c>
      <c r="F1000" s="223">
        <f>F949*'Usages mobilité'!$BG37*(1+'Usages mobilité'!$BH37)^(F$910-$D$910)/1000</f>
        <v>0</v>
      </c>
      <c r="G1000" s="223">
        <f>G949*'Usages mobilité'!$BG37*(1+'Usages mobilité'!$BH37)^(G$910-$D$910)/1000</f>
        <v>0</v>
      </c>
      <c r="H1000" s="223">
        <f>H949*'Usages mobilité'!$BG37*(1+'Usages mobilité'!$BH37)^(H$910-$D$910)/1000</f>
        <v>0</v>
      </c>
      <c r="I1000" s="223">
        <f>I949*'Usages mobilité'!$BG37*(1+'Usages mobilité'!$BH37)^(I$910-$D$910)/1000</f>
        <v>0</v>
      </c>
      <c r="J1000" s="223">
        <f>J949*'Usages mobilité'!$BG37*(1+'Usages mobilité'!$BH37)^(J$910-$D$910)/1000</f>
        <v>0</v>
      </c>
      <c r="K1000" s="223">
        <f>K949*'Usages mobilité'!$BG37*(1+'Usages mobilité'!$BH37)^(K$910-$D$910)/1000</f>
        <v>0</v>
      </c>
      <c r="L1000" s="223">
        <f>L949*'Usages mobilité'!$BG37*(1+'Usages mobilité'!$BH37)^(L$910-$D$910)/1000</f>
        <v>0</v>
      </c>
      <c r="M1000" s="223">
        <f>M949*'Usages mobilité'!$BG37*(1+'Usages mobilité'!$BH37)^(M$910-$D$910)/1000</f>
        <v>0</v>
      </c>
      <c r="N1000" s="223">
        <f>N949*'Usages mobilité'!$BG37*(1+'Usages mobilité'!$BH37)^(N$910-$D$910)/1000</f>
        <v>0</v>
      </c>
      <c r="O1000" s="223">
        <f>O949*'Usages mobilité'!$BG37*(1+'Usages mobilité'!$BH37)^(O$910-$D$910)/1000</f>
        <v>0</v>
      </c>
      <c r="P1000" s="223">
        <f>P949*'Usages mobilité'!$BG37*(1+'Usages mobilité'!$BH37)^(P$910-$D$910)/1000</f>
        <v>0</v>
      </c>
      <c r="Q1000" s="223">
        <f>Q949*'Usages mobilité'!$BG37*(1+'Usages mobilité'!$BH37)^(Q$910-$D$910)/1000</f>
        <v>0</v>
      </c>
      <c r="R1000" s="223">
        <f>R949*'Usages mobilité'!$BG37*(1+'Usages mobilité'!$BH37)^(R$910-$D$910)/1000</f>
        <v>0</v>
      </c>
    </row>
    <row r="1001" spans="1:18" hidden="1" outlineLevel="2" x14ac:dyDescent="0.25">
      <c r="A1001" s="222" t="str">
        <f>'Usages mobilité'!A38</f>
        <v>Usage mobilité n°35</v>
      </c>
      <c r="B1001" s="222" t="s">
        <v>645</v>
      </c>
      <c r="C1001" s="222"/>
      <c r="D1001" s="223">
        <f>D950*'Usages mobilité'!$BG38*(1+'Usages mobilité'!$BH38)^(D$910-$D$910)/1000</f>
        <v>0</v>
      </c>
      <c r="E1001" s="223">
        <f>E950*'Usages mobilité'!$BG38*(1+'Usages mobilité'!$BH38)^(E$910-$D$910)/1000</f>
        <v>0</v>
      </c>
      <c r="F1001" s="223">
        <f>F950*'Usages mobilité'!$BG38*(1+'Usages mobilité'!$BH38)^(F$910-$D$910)/1000</f>
        <v>0</v>
      </c>
      <c r="G1001" s="223">
        <f>G950*'Usages mobilité'!$BG38*(1+'Usages mobilité'!$BH38)^(G$910-$D$910)/1000</f>
        <v>0</v>
      </c>
      <c r="H1001" s="223">
        <f>H950*'Usages mobilité'!$BG38*(1+'Usages mobilité'!$BH38)^(H$910-$D$910)/1000</f>
        <v>0</v>
      </c>
      <c r="I1001" s="223">
        <f>I950*'Usages mobilité'!$BG38*(1+'Usages mobilité'!$BH38)^(I$910-$D$910)/1000</f>
        <v>0</v>
      </c>
      <c r="J1001" s="223">
        <f>J950*'Usages mobilité'!$BG38*(1+'Usages mobilité'!$BH38)^(J$910-$D$910)/1000</f>
        <v>0</v>
      </c>
      <c r="K1001" s="223">
        <f>K950*'Usages mobilité'!$BG38*(1+'Usages mobilité'!$BH38)^(K$910-$D$910)/1000</f>
        <v>0</v>
      </c>
      <c r="L1001" s="223">
        <f>L950*'Usages mobilité'!$BG38*(1+'Usages mobilité'!$BH38)^(L$910-$D$910)/1000</f>
        <v>0</v>
      </c>
      <c r="M1001" s="223">
        <f>M950*'Usages mobilité'!$BG38*(1+'Usages mobilité'!$BH38)^(M$910-$D$910)/1000</f>
        <v>0</v>
      </c>
      <c r="N1001" s="223">
        <f>N950*'Usages mobilité'!$BG38*(1+'Usages mobilité'!$BH38)^(N$910-$D$910)/1000</f>
        <v>0</v>
      </c>
      <c r="O1001" s="223">
        <f>O950*'Usages mobilité'!$BG38*(1+'Usages mobilité'!$BH38)^(O$910-$D$910)/1000</f>
        <v>0</v>
      </c>
      <c r="P1001" s="223">
        <f>P950*'Usages mobilité'!$BG38*(1+'Usages mobilité'!$BH38)^(P$910-$D$910)/1000</f>
        <v>0</v>
      </c>
      <c r="Q1001" s="223">
        <f>Q950*'Usages mobilité'!$BG38*(1+'Usages mobilité'!$BH38)^(Q$910-$D$910)/1000</f>
        <v>0</v>
      </c>
      <c r="R1001" s="223">
        <f>R950*'Usages mobilité'!$BG38*(1+'Usages mobilité'!$BH38)^(R$910-$D$910)/1000</f>
        <v>0</v>
      </c>
    </row>
    <row r="1002" spans="1:18" hidden="1" outlineLevel="2" x14ac:dyDescent="0.25">
      <c r="A1002" s="222" t="str">
        <f>'Usages mobilité'!A39</f>
        <v>Usage mobilité n°36</v>
      </c>
      <c r="B1002" s="222" t="s">
        <v>645</v>
      </c>
      <c r="C1002" s="222"/>
      <c r="D1002" s="223">
        <f>D951*'Usages mobilité'!$BG39*(1+'Usages mobilité'!$BH39)^(D$910-$D$910)/1000</f>
        <v>0</v>
      </c>
      <c r="E1002" s="223">
        <f>E951*'Usages mobilité'!$BG39*(1+'Usages mobilité'!$BH39)^(E$910-$D$910)/1000</f>
        <v>0</v>
      </c>
      <c r="F1002" s="223">
        <f>F951*'Usages mobilité'!$BG39*(1+'Usages mobilité'!$BH39)^(F$910-$D$910)/1000</f>
        <v>0</v>
      </c>
      <c r="G1002" s="223">
        <f>G951*'Usages mobilité'!$BG39*(1+'Usages mobilité'!$BH39)^(G$910-$D$910)/1000</f>
        <v>0</v>
      </c>
      <c r="H1002" s="223">
        <f>H951*'Usages mobilité'!$BG39*(1+'Usages mobilité'!$BH39)^(H$910-$D$910)/1000</f>
        <v>0</v>
      </c>
      <c r="I1002" s="223">
        <f>I951*'Usages mobilité'!$BG39*(1+'Usages mobilité'!$BH39)^(I$910-$D$910)/1000</f>
        <v>0</v>
      </c>
      <c r="J1002" s="223">
        <f>J951*'Usages mobilité'!$BG39*(1+'Usages mobilité'!$BH39)^(J$910-$D$910)/1000</f>
        <v>0</v>
      </c>
      <c r="K1002" s="223">
        <f>K951*'Usages mobilité'!$BG39*(1+'Usages mobilité'!$BH39)^(K$910-$D$910)/1000</f>
        <v>0</v>
      </c>
      <c r="L1002" s="223">
        <f>L951*'Usages mobilité'!$BG39*(1+'Usages mobilité'!$BH39)^(L$910-$D$910)/1000</f>
        <v>0</v>
      </c>
      <c r="M1002" s="223">
        <f>M951*'Usages mobilité'!$BG39*(1+'Usages mobilité'!$BH39)^(M$910-$D$910)/1000</f>
        <v>0</v>
      </c>
      <c r="N1002" s="223">
        <f>N951*'Usages mobilité'!$BG39*(1+'Usages mobilité'!$BH39)^(N$910-$D$910)/1000</f>
        <v>0</v>
      </c>
      <c r="O1002" s="223">
        <f>O951*'Usages mobilité'!$BG39*(1+'Usages mobilité'!$BH39)^(O$910-$D$910)/1000</f>
        <v>0</v>
      </c>
      <c r="P1002" s="223">
        <f>P951*'Usages mobilité'!$BG39*(1+'Usages mobilité'!$BH39)^(P$910-$D$910)/1000</f>
        <v>0</v>
      </c>
      <c r="Q1002" s="223">
        <f>Q951*'Usages mobilité'!$BG39*(1+'Usages mobilité'!$BH39)^(Q$910-$D$910)/1000</f>
        <v>0</v>
      </c>
      <c r="R1002" s="223">
        <f>R951*'Usages mobilité'!$BG39*(1+'Usages mobilité'!$BH39)^(R$910-$D$910)/1000</f>
        <v>0</v>
      </c>
    </row>
    <row r="1003" spans="1:18" hidden="1" outlineLevel="2" x14ac:dyDescent="0.25">
      <c r="A1003" s="222" t="str">
        <f>'Usages mobilité'!A40</f>
        <v>Usage mobilité n°37</v>
      </c>
      <c r="B1003" s="222" t="s">
        <v>645</v>
      </c>
      <c r="C1003" s="222"/>
      <c r="D1003" s="223">
        <f>D952*'Usages mobilité'!$BG40*(1+'Usages mobilité'!$BH40)^(D$910-$D$910)/1000</f>
        <v>0</v>
      </c>
      <c r="E1003" s="223">
        <f>E952*'Usages mobilité'!$BG40*(1+'Usages mobilité'!$BH40)^(E$910-$D$910)/1000</f>
        <v>0</v>
      </c>
      <c r="F1003" s="223">
        <f>F952*'Usages mobilité'!$BG40*(1+'Usages mobilité'!$BH40)^(F$910-$D$910)/1000</f>
        <v>0</v>
      </c>
      <c r="G1003" s="223">
        <f>G952*'Usages mobilité'!$BG40*(1+'Usages mobilité'!$BH40)^(G$910-$D$910)/1000</f>
        <v>0</v>
      </c>
      <c r="H1003" s="223">
        <f>H952*'Usages mobilité'!$BG40*(1+'Usages mobilité'!$BH40)^(H$910-$D$910)/1000</f>
        <v>0</v>
      </c>
      <c r="I1003" s="223">
        <f>I952*'Usages mobilité'!$BG40*(1+'Usages mobilité'!$BH40)^(I$910-$D$910)/1000</f>
        <v>0</v>
      </c>
      <c r="J1003" s="223">
        <f>J952*'Usages mobilité'!$BG40*(1+'Usages mobilité'!$BH40)^(J$910-$D$910)/1000</f>
        <v>0</v>
      </c>
      <c r="K1003" s="223">
        <f>K952*'Usages mobilité'!$BG40*(1+'Usages mobilité'!$BH40)^(K$910-$D$910)/1000</f>
        <v>0</v>
      </c>
      <c r="L1003" s="223">
        <f>L952*'Usages mobilité'!$BG40*(1+'Usages mobilité'!$BH40)^(L$910-$D$910)/1000</f>
        <v>0</v>
      </c>
      <c r="M1003" s="223">
        <f>M952*'Usages mobilité'!$BG40*(1+'Usages mobilité'!$BH40)^(M$910-$D$910)/1000</f>
        <v>0</v>
      </c>
      <c r="N1003" s="223">
        <f>N952*'Usages mobilité'!$BG40*(1+'Usages mobilité'!$BH40)^(N$910-$D$910)/1000</f>
        <v>0</v>
      </c>
      <c r="O1003" s="223">
        <f>O952*'Usages mobilité'!$BG40*(1+'Usages mobilité'!$BH40)^(O$910-$D$910)/1000</f>
        <v>0</v>
      </c>
      <c r="P1003" s="223">
        <f>P952*'Usages mobilité'!$BG40*(1+'Usages mobilité'!$BH40)^(P$910-$D$910)/1000</f>
        <v>0</v>
      </c>
      <c r="Q1003" s="223">
        <f>Q952*'Usages mobilité'!$BG40*(1+'Usages mobilité'!$BH40)^(Q$910-$D$910)/1000</f>
        <v>0</v>
      </c>
      <c r="R1003" s="223">
        <f>R952*'Usages mobilité'!$BG40*(1+'Usages mobilité'!$BH40)^(R$910-$D$910)/1000</f>
        <v>0</v>
      </c>
    </row>
    <row r="1004" spans="1:18" hidden="1" outlineLevel="2" x14ac:dyDescent="0.25">
      <c r="A1004" s="222" t="str">
        <f>'Usages mobilité'!A41</f>
        <v>Usage mobilité n°38</v>
      </c>
      <c r="B1004" s="222" t="s">
        <v>645</v>
      </c>
      <c r="C1004" s="222"/>
      <c r="D1004" s="223">
        <f>D953*'Usages mobilité'!$BG41*(1+'Usages mobilité'!$BH41)^(D$910-$D$910)/1000</f>
        <v>0</v>
      </c>
      <c r="E1004" s="223">
        <f>E953*'Usages mobilité'!$BG41*(1+'Usages mobilité'!$BH41)^(E$910-$D$910)/1000</f>
        <v>0</v>
      </c>
      <c r="F1004" s="223">
        <f>F953*'Usages mobilité'!$BG41*(1+'Usages mobilité'!$BH41)^(F$910-$D$910)/1000</f>
        <v>0</v>
      </c>
      <c r="G1004" s="223">
        <f>G953*'Usages mobilité'!$BG41*(1+'Usages mobilité'!$BH41)^(G$910-$D$910)/1000</f>
        <v>0</v>
      </c>
      <c r="H1004" s="223">
        <f>H953*'Usages mobilité'!$BG41*(1+'Usages mobilité'!$BH41)^(H$910-$D$910)/1000</f>
        <v>0</v>
      </c>
      <c r="I1004" s="223">
        <f>I953*'Usages mobilité'!$BG41*(1+'Usages mobilité'!$BH41)^(I$910-$D$910)/1000</f>
        <v>0</v>
      </c>
      <c r="J1004" s="223">
        <f>J953*'Usages mobilité'!$BG41*(1+'Usages mobilité'!$BH41)^(J$910-$D$910)/1000</f>
        <v>0</v>
      </c>
      <c r="K1004" s="223">
        <f>K953*'Usages mobilité'!$BG41*(1+'Usages mobilité'!$BH41)^(K$910-$D$910)/1000</f>
        <v>0</v>
      </c>
      <c r="L1004" s="223">
        <f>L953*'Usages mobilité'!$BG41*(1+'Usages mobilité'!$BH41)^(L$910-$D$910)/1000</f>
        <v>0</v>
      </c>
      <c r="M1004" s="223">
        <f>M953*'Usages mobilité'!$BG41*(1+'Usages mobilité'!$BH41)^(M$910-$D$910)/1000</f>
        <v>0</v>
      </c>
      <c r="N1004" s="223">
        <f>N953*'Usages mobilité'!$BG41*(1+'Usages mobilité'!$BH41)^(N$910-$D$910)/1000</f>
        <v>0</v>
      </c>
      <c r="O1004" s="223">
        <f>O953*'Usages mobilité'!$BG41*(1+'Usages mobilité'!$BH41)^(O$910-$D$910)/1000</f>
        <v>0</v>
      </c>
      <c r="P1004" s="223">
        <f>P953*'Usages mobilité'!$BG41*(1+'Usages mobilité'!$BH41)^(P$910-$D$910)/1000</f>
        <v>0</v>
      </c>
      <c r="Q1004" s="223">
        <f>Q953*'Usages mobilité'!$BG41*(1+'Usages mobilité'!$BH41)^(Q$910-$D$910)/1000</f>
        <v>0</v>
      </c>
      <c r="R1004" s="223">
        <f>R953*'Usages mobilité'!$BG41*(1+'Usages mobilité'!$BH41)^(R$910-$D$910)/1000</f>
        <v>0</v>
      </c>
    </row>
    <row r="1005" spans="1:18" hidden="1" outlineLevel="2" x14ac:dyDescent="0.25">
      <c r="A1005" s="222" t="str">
        <f>'Usages mobilité'!A42</f>
        <v>Usage mobilité n°39</v>
      </c>
      <c r="B1005" s="222" t="s">
        <v>645</v>
      </c>
      <c r="C1005" s="222"/>
      <c r="D1005" s="223">
        <f>D954*'Usages mobilité'!$BG42*(1+'Usages mobilité'!$BH42)^(D$910-$D$910)/1000</f>
        <v>0</v>
      </c>
      <c r="E1005" s="223">
        <f>E954*'Usages mobilité'!$BG42*(1+'Usages mobilité'!$BH42)^(E$910-$D$910)/1000</f>
        <v>0</v>
      </c>
      <c r="F1005" s="223">
        <f>F954*'Usages mobilité'!$BG42*(1+'Usages mobilité'!$BH42)^(F$910-$D$910)/1000</f>
        <v>0</v>
      </c>
      <c r="G1005" s="223">
        <f>G954*'Usages mobilité'!$BG42*(1+'Usages mobilité'!$BH42)^(G$910-$D$910)/1000</f>
        <v>0</v>
      </c>
      <c r="H1005" s="223">
        <f>H954*'Usages mobilité'!$BG42*(1+'Usages mobilité'!$BH42)^(H$910-$D$910)/1000</f>
        <v>0</v>
      </c>
      <c r="I1005" s="223">
        <f>I954*'Usages mobilité'!$BG42*(1+'Usages mobilité'!$BH42)^(I$910-$D$910)/1000</f>
        <v>0</v>
      </c>
      <c r="J1005" s="223">
        <f>J954*'Usages mobilité'!$BG42*(1+'Usages mobilité'!$BH42)^(J$910-$D$910)/1000</f>
        <v>0</v>
      </c>
      <c r="K1005" s="223">
        <f>K954*'Usages mobilité'!$BG42*(1+'Usages mobilité'!$BH42)^(K$910-$D$910)/1000</f>
        <v>0</v>
      </c>
      <c r="L1005" s="223">
        <f>L954*'Usages mobilité'!$BG42*(1+'Usages mobilité'!$BH42)^(L$910-$D$910)/1000</f>
        <v>0</v>
      </c>
      <c r="M1005" s="223">
        <f>M954*'Usages mobilité'!$BG42*(1+'Usages mobilité'!$BH42)^(M$910-$D$910)/1000</f>
        <v>0</v>
      </c>
      <c r="N1005" s="223">
        <f>N954*'Usages mobilité'!$BG42*(1+'Usages mobilité'!$BH42)^(N$910-$D$910)/1000</f>
        <v>0</v>
      </c>
      <c r="O1005" s="223">
        <f>O954*'Usages mobilité'!$BG42*(1+'Usages mobilité'!$BH42)^(O$910-$D$910)/1000</f>
        <v>0</v>
      </c>
      <c r="P1005" s="223">
        <f>P954*'Usages mobilité'!$BG42*(1+'Usages mobilité'!$BH42)^(P$910-$D$910)/1000</f>
        <v>0</v>
      </c>
      <c r="Q1005" s="223">
        <f>Q954*'Usages mobilité'!$BG42*(1+'Usages mobilité'!$BH42)^(Q$910-$D$910)/1000</f>
        <v>0</v>
      </c>
      <c r="R1005" s="223">
        <f>R954*'Usages mobilité'!$BG42*(1+'Usages mobilité'!$BH42)^(R$910-$D$910)/1000</f>
        <v>0</v>
      </c>
    </row>
    <row r="1006" spans="1:18" hidden="1" outlineLevel="2" x14ac:dyDescent="0.25">
      <c r="A1006" s="222" t="str">
        <f>'Usages mobilité'!A43</f>
        <v>Usage mobilité n°40</v>
      </c>
      <c r="B1006" s="222" t="s">
        <v>645</v>
      </c>
      <c r="C1006" s="222"/>
      <c r="D1006" s="223">
        <f>D955*'Usages mobilité'!$BG43*(1+'Usages mobilité'!$BH43)^(D$910-$D$910)/1000</f>
        <v>0</v>
      </c>
      <c r="E1006" s="223">
        <f>E955*'Usages mobilité'!$BG43*(1+'Usages mobilité'!$BH43)^(E$910-$D$910)/1000</f>
        <v>0</v>
      </c>
      <c r="F1006" s="223">
        <f>F955*'Usages mobilité'!$BG43*(1+'Usages mobilité'!$BH43)^(F$910-$D$910)/1000</f>
        <v>0</v>
      </c>
      <c r="G1006" s="223">
        <f>G955*'Usages mobilité'!$BG43*(1+'Usages mobilité'!$BH43)^(G$910-$D$910)/1000</f>
        <v>0</v>
      </c>
      <c r="H1006" s="223">
        <f>H955*'Usages mobilité'!$BG43*(1+'Usages mobilité'!$BH43)^(H$910-$D$910)/1000</f>
        <v>0</v>
      </c>
      <c r="I1006" s="223">
        <f>I955*'Usages mobilité'!$BG43*(1+'Usages mobilité'!$BH43)^(I$910-$D$910)/1000</f>
        <v>0</v>
      </c>
      <c r="J1006" s="223">
        <f>J955*'Usages mobilité'!$BG43*(1+'Usages mobilité'!$BH43)^(J$910-$D$910)/1000</f>
        <v>0</v>
      </c>
      <c r="K1006" s="223">
        <f>K955*'Usages mobilité'!$BG43*(1+'Usages mobilité'!$BH43)^(K$910-$D$910)/1000</f>
        <v>0</v>
      </c>
      <c r="L1006" s="223">
        <f>L955*'Usages mobilité'!$BG43*(1+'Usages mobilité'!$BH43)^(L$910-$D$910)/1000</f>
        <v>0</v>
      </c>
      <c r="M1006" s="223">
        <f>M955*'Usages mobilité'!$BG43*(1+'Usages mobilité'!$BH43)^(M$910-$D$910)/1000</f>
        <v>0</v>
      </c>
      <c r="N1006" s="223">
        <f>N955*'Usages mobilité'!$BG43*(1+'Usages mobilité'!$BH43)^(N$910-$D$910)/1000</f>
        <v>0</v>
      </c>
      <c r="O1006" s="223">
        <f>O955*'Usages mobilité'!$BG43*(1+'Usages mobilité'!$BH43)^(O$910-$D$910)/1000</f>
        <v>0</v>
      </c>
      <c r="P1006" s="223">
        <f>P955*'Usages mobilité'!$BG43*(1+'Usages mobilité'!$BH43)^(P$910-$D$910)/1000</f>
        <v>0</v>
      </c>
      <c r="Q1006" s="223">
        <f>Q955*'Usages mobilité'!$BG43*(1+'Usages mobilité'!$BH43)^(Q$910-$D$910)/1000</f>
        <v>0</v>
      </c>
      <c r="R1006" s="223">
        <f>R955*'Usages mobilité'!$BG43*(1+'Usages mobilité'!$BH43)^(R$910-$D$910)/1000</f>
        <v>0</v>
      </c>
    </row>
    <row r="1007" spans="1:18" hidden="1" outlineLevel="2" x14ac:dyDescent="0.25">
      <c r="A1007" s="222" t="str">
        <f>'Usages mobilité'!A44</f>
        <v>Usage mobilité n°41</v>
      </c>
      <c r="B1007" s="222" t="s">
        <v>645</v>
      </c>
      <c r="C1007" s="222"/>
      <c r="D1007" s="223">
        <f>D956*'Usages mobilité'!$BG44*(1+'Usages mobilité'!$BH44)^(D$910-$D$910)/1000</f>
        <v>0</v>
      </c>
      <c r="E1007" s="223">
        <f>E956*'Usages mobilité'!$BG44*(1+'Usages mobilité'!$BH44)^(E$910-$D$910)/1000</f>
        <v>0</v>
      </c>
      <c r="F1007" s="223">
        <f>F956*'Usages mobilité'!$BG44*(1+'Usages mobilité'!$BH44)^(F$910-$D$910)/1000</f>
        <v>0</v>
      </c>
      <c r="G1007" s="223">
        <f>G956*'Usages mobilité'!$BG44*(1+'Usages mobilité'!$BH44)^(G$910-$D$910)/1000</f>
        <v>0</v>
      </c>
      <c r="H1007" s="223">
        <f>H956*'Usages mobilité'!$BG44*(1+'Usages mobilité'!$BH44)^(H$910-$D$910)/1000</f>
        <v>0</v>
      </c>
      <c r="I1007" s="223">
        <f>I956*'Usages mobilité'!$BG44*(1+'Usages mobilité'!$BH44)^(I$910-$D$910)/1000</f>
        <v>0</v>
      </c>
      <c r="J1007" s="223">
        <f>J956*'Usages mobilité'!$BG44*(1+'Usages mobilité'!$BH44)^(J$910-$D$910)/1000</f>
        <v>0</v>
      </c>
      <c r="K1007" s="223">
        <f>K956*'Usages mobilité'!$BG44*(1+'Usages mobilité'!$BH44)^(K$910-$D$910)/1000</f>
        <v>0</v>
      </c>
      <c r="L1007" s="223">
        <f>L956*'Usages mobilité'!$BG44*(1+'Usages mobilité'!$BH44)^(L$910-$D$910)/1000</f>
        <v>0</v>
      </c>
      <c r="M1007" s="223">
        <f>M956*'Usages mobilité'!$BG44*(1+'Usages mobilité'!$BH44)^(M$910-$D$910)/1000</f>
        <v>0</v>
      </c>
      <c r="N1007" s="223">
        <f>N956*'Usages mobilité'!$BG44*(1+'Usages mobilité'!$BH44)^(N$910-$D$910)/1000</f>
        <v>0</v>
      </c>
      <c r="O1007" s="223">
        <f>O956*'Usages mobilité'!$BG44*(1+'Usages mobilité'!$BH44)^(O$910-$D$910)/1000</f>
        <v>0</v>
      </c>
      <c r="P1007" s="223">
        <f>P956*'Usages mobilité'!$BG44*(1+'Usages mobilité'!$BH44)^(P$910-$D$910)/1000</f>
        <v>0</v>
      </c>
      <c r="Q1007" s="223">
        <f>Q956*'Usages mobilité'!$BG44*(1+'Usages mobilité'!$BH44)^(Q$910-$D$910)/1000</f>
        <v>0</v>
      </c>
      <c r="R1007" s="223">
        <f>R956*'Usages mobilité'!$BG44*(1+'Usages mobilité'!$BH44)^(R$910-$D$910)/1000</f>
        <v>0</v>
      </c>
    </row>
    <row r="1008" spans="1:18" hidden="1" outlineLevel="2" x14ac:dyDescent="0.25">
      <c r="A1008" s="222" t="str">
        <f>'Usages mobilité'!A45</f>
        <v>Usage mobilité n°42</v>
      </c>
      <c r="B1008" s="222" t="s">
        <v>645</v>
      </c>
      <c r="C1008" s="222"/>
      <c r="D1008" s="223">
        <f>D957*'Usages mobilité'!$BG45*(1+'Usages mobilité'!$BH45)^(D$910-$D$910)/1000</f>
        <v>0</v>
      </c>
      <c r="E1008" s="223">
        <f>E957*'Usages mobilité'!$BG45*(1+'Usages mobilité'!$BH45)^(E$910-$D$910)/1000</f>
        <v>0</v>
      </c>
      <c r="F1008" s="223">
        <f>F957*'Usages mobilité'!$BG45*(1+'Usages mobilité'!$BH45)^(F$910-$D$910)/1000</f>
        <v>0</v>
      </c>
      <c r="G1008" s="223">
        <f>G957*'Usages mobilité'!$BG45*(1+'Usages mobilité'!$BH45)^(G$910-$D$910)/1000</f>
        <v>0</v>
      </c>
      <c r="H1008" s="223">
        <f>H957*'Usages mobilité'!$BG45*(1+'Usages mobilité'!$BH45)^(H$910-$D$910)/1000</f>
        <v>0</v>
      </c>
      <c r="I1008" s="223">
        <f>I957*'Usages mobilité'!$BG45*(1+'Usages mobilité'!$BH45)^(I$910-$D$910)/1000</f>
        <v>0</v>
      </c>
      <c r="J1008" s="223">
        <f>J957*'Usages mobilité'!$BG45*(1+'Usages mobilité'!$BH45)^(J$910-$D$910)/1000</f>
        <v>0</v>
      </c>
      <c r="K1008" s="223">
        <f>K957*'Usages mobilité'!$BG45*(1+'Usages mobilité'!$BH45)^(K$910-$D$910)/1000</f>
        <v>0</v>
      </c>
      <c r="L1008" s="223">
        <f>L957*'Usages mobilité'!$BG45*(1+'Usages mobilité'!$BH45)^(L$910-$D$910)/1000</f>
        <v>0</v>
      </c>
      <c r="M1008" s="223">
        <f>M957*'Usages mobilité'!$BG45*(1+'Usages mobilité'!$BH45)^(M$910-$D$910)/1000</f>
        <v>0</v>
      </c>
      <c r="N1008" s="223">
        <f>N957*'Usages mobilité'!$BG45*(1+'Usages mobilité'!$BH45)^(N$910-$D$910)/1000</f>
        <v>0</v>
      </c>
      <c r="O1008" s="223">
        <f>O957*'Usages mobilité'!$BG45*(1+'Usages mobilité'!$BH45)^(O$910-$D$910)/1000</f>
        <v>0</v>
      </c>
      <c r="P1008" s="223">
        <f>P957*'Usages mobilité'!$BG45*(1+'Usages mobilité'!$BH45)^(P$910-$D$910)/1000</f>
        <v>0</v>
      </c>
      <c r="Q1008" s="223">
        <f>Q957*'Usages mobilité'!$BG45*(1+'Usages mobilité'!$BH45)^(Q$910-$D$910)/1000</f>
        <v>0</v>
      </c>
      <c r="R1008" s="223">
        <f>R957*'Usages mobilité'!$BG45*(1+'Usages mobilité'!$BH45)^(R$910-$D$910)/1000</f>
        <v>0</v>
      </c>
    </row>
    <row r="1009" spans="1:18" hidden="1" outlineLevel="2" x14ac:dyDescent="0.25">
      <c r="A1009" s="222" t="str">
        <f>'Usages mobilité'!A46</f>
        <v>Usage mobilité n°43</v>
      </c>
      <c r="B1009" s="222" t="s">
        <v>645</v>
      </c>
      <c r="C1009" s="222"/>
      <c r="D1009" s="223">
        <f>D958*'Usages mobilité'!$BG46*(1+'Usages mobilité'!$BH46)^(D$910-$D$910)/1000</f>
        <v>0</v>
      </c>
      <c r="E1009" s="223">
        <f>E958*'Usages mobilité'!$BG46*(1+'Usages mobilité'!$BH46)^(E$910-$D$910)/1000</f>
        <v>0</v>
      </c>
      <c r="F1009" s="223">
        <f>F958*'Usages mobilité'!$BG46*(1+'Usages mobilité'!$BH46)^(F$910-$D$910)/1000</f>
        <v>0</v>
      </c>
      <c r="G1009" s="223">
        <f>G958*'Usages mobilité'!$BG46*(1+'Usages mobilité'!$BH46)^(G$910-$D$910)/1000</f>
        <v>0</v>
      </c>
      <c r="H1009" s="223">
        <f>H958*'Usages mobilité'!$BG46*(1+'Usages mobilité'!$BH46)^(H$910-$D$910)/1000</f>
        <v>0</v>
      </c>
      <c r="I1009" s="223">
        <f>I958*'Usages mobilité'!$BG46*(1+'Usages mobilité'!$BH46)^(I$910-$D$910)/1000</f>
        <v>0</v>
      </c>
      <c r="J1009" s="223">
        <f>J958*'Usages mobilité'!$BG46*(1+'Usages mobilité'!$BH46)^(J$910-$D$910)/1000</f>
        <v>0</v>
      </c>
      <c r="K1009" s="223">
        <f>K958*'Usages mobilité'!$BG46*(1+'Usages mobilité'!$BH46)^(K$910-$D$910)/1000</f>
        <v>0</v>
      </c>
      <c r="L1009" s="223">
        <f>L958*'Usages mobilité'!$BG46*(1+'Usages mobilité'!$BH46)^(L$910-$D$910)/1000</f>
        <v>0</v>
      </c>
      <c r="M1009" s="223">
        <f>M958*'Usages mobilité'!$BG46*(1+'Usages mobilité'!$BH46)^(M$910-$D$910)/1000</f>
        <v>0</v>
      </c>
      <c r="N1009" s="223">
        <f>N958*'Usages mobilité'!$BG46*(1+'Usages mobilité'!$BH46)^(N$910-$D$910)/1000</f>
        <v>0</v>
      </c>
      <c r="O1009" s="223">
        <f>O958*'Usages mobilité'!$BG46*(1+'Usages mobilité'!$BH46)^(O$910-$D$910)/1000</f>
        <v>0</v>
      </c>
      <c r="P1009" s="223">
        <f>P958*'Usages mobilité'!$BG46*(1+'Usages mobilité'!$BH46)^(P$910-$D$910)/1000</f>
        <v>0</v>
      </c>
      <c r="Q1009" s="223">
        <f>Q958*'Usages mobilité'!$BG46*(1+'Usages mobilité'!$BH46)^(Q$910-$D$910)/1000</f>
        <v>0</v>
      </c>
      <c r="R1009" s="223">
        <f>R958*'Usages mobilité'!$BG46*(1+'Usages mobilité'!$BH46)^(R$910-$D$910)/1000</f>
        <v>0</v>
      </c>
    </row>
    <row r="1010" spans="1:18" hidden="1" outlineLevel="2" x14ac:dyDescent="0.25">
      <c r="A1010" s="222" t="str">
        <f>'Usages mobilité'!A47</f>
        <v>Usage mobilité n°44</v>
      </c>
      <c r="B1010" s="222" t="s">
        <v>645</v>
      </c>
      <c r="C1010" s="222"/>
      <c r="D1010" s="223">
        <f>D959*'Usages mobilité'!$BG47*(1+'Usages mobilité'!$BH47)^(D$910-$D$910)/1000</f>
        <v>0</v>
      </c>
      <c r="E1010" s="223">
        <f>E959*'Usages mobilité'!$BG47*(1+'Usages mobilité'!$BH47)^(E$910-$D$910)/1000</f>
        <v>0</v>
      </c>
      <c r="F1010" s="223">
        <f>F959*'Usages mobilité'!$BG47*(1+'Usages mobilité'!$BH47)^(F$910-$D$910)/1000</f>
        <v>0</v>
      </c>
      <c r="G1010" s="223">
        <f>G959*'Usages mobilité'!$BG47*(1+'Usages mobilité'!$BH47)^(G$910-$D$910)/1000</f>
        <v>0</v>
      </c>
      <c r="H1010" s="223">
        <f>H959*'Usages mobilité'!$BG47*(1+'Usages mobilité'!$BH47)^(H$910-$D$910)/1000</f>
        <v>0</v>
      </c>
      <c r="I1010" s="223">
        <f>I959*'Usages mobilité'!$BG47*(1+'Usages mobilité'!$BH47)^(I$910-$D$910)/1000</f>
        <v>0</v>
      </c>
      <c r="J1010" s="223">
        <f>J959*'Usages mobilité'!$BG47*(1+'Usages mobilité'!$BH47)^(J$910-$D$910)/1000</f>
        <v>0</v>
      </c>
      <c r="K1010" s="223">
        <f>K959*'Usages mobilité'!$BG47*(1+'Usages mobilité'!$BH47)^(K$910-$D$910)/1000</f>
        <v>0</v>
      </c>
      <c r="L1010" s="223">
        <f>L959*'Usages mobilité'!$BG47*(1+'Usages mobilité'!$BH47)^(L$910-$D$910)/1000</f>
        <v>0</v>
      </c>
      <c r="M1010" s="223">
        <f>M959*'Usages mobilité'!$BG47*(1+'Usages mobilité'!$BH47)^(M$910-$D$910)/1000</f>
        <v>0</v>
      </c>
      <c r="N1010" s="223">
        <f>N959*'Usages mobilité'!$BG47*(1+'Usages mobilité'!$BH47)^(N$910-$D$910)/1000</f>
        <v>0</v>
      </c>
      <c r="O1010" s="223">
        <f>O959*'Usages mobilité'!$BG47*(1+'Usages mobilité'!$BH47)^(O$910-$D$910)/1000</f>
        <v>0</v>
      </c>
      <c r="P1010" s="223">
        <f>P959*'Usages mobilité'!$BG47*(1+'Usages mobilité'!$BH47)^(P$910-$D$910)/1000</f>
        <v>0</v>
      </c>
      <c r="Q1010" s="223">
        <f>Q959*'Usages mobilité'!$BG47*(1+'Usages mobilité'!$BH47)^(Q$910-$D$910)/1000</f>
        <v>0</v>
      </c>
      <c r="R1010" s="223">
        <f>R959*'Usages mobilité'!$BG47*(1+'Usages mobilité'!$BH47)^(R$910-$D$910)/1000</f>
        <v>0</v>
      </c>
    </row>
    <row r="1011" spans="1:18" hidden="1" outlineLevel="2" x14ac:dyDescent="0.25">
      <c r="A1011" s="222" t="str">
        <f>'Usages mobilité'!A48</f>
        <v>Usage mobilité n°45</v>
      </c>
      <c r="B1011" s="222" t="s">
        <v>645</v>
      </c>
      <c r="C1011" s="222"/>
      <c r="D1011" s="223">
        <f>D960*'Usages mobilité'!$BG48*(1+'Usages mobilité'!$BH48)^(D$910-$D$910)/1000</f>
        <v>0</v>
      </c>
      <c r="E1011" s="223">
        <f>E960*'Usages mobilité'!$BG48*(1+'Usages mobilité'!$BH48)^(E$910-$D$910)/1000</f>
        <v>0</v>
      </c>
      <c r="F1011" s="223">
        <f>F960*'Usages mobilité'!$BG48*(1+'Usages mobilité'!$BH48)^(F$910-$D$910)/1000</f>
        <v>0</v>
      </c>
      <c r="G1011" s="223">
        <f>G960*'Usages mobilité'!$BG48*(1+'Usages mobilité'!$BH48)^(G$910-$D$910)/1000</f>
        <v>0</v>
      </c>
      <c r="H1011" s="223">
        <f>H960*'Usages mobilité'!$BG48*(1+'Usages mobilité'!$BH48)^(H$910-$D$910)/1000</f>
        <v>0</v>
      </c>
      <c r="I1011" s="223">
        <f>I960*'Usages mobilité'!$BG48*(1+'Usages mobilité'!$BH48)^(I$910-$D$910)/1000</f>
        <v>0</v>
      </c>
      <c r="J1011" s="223">
        <f>J960*'Usages mobilité'!$BG48*(1+'Usages mobilité'!$BH48)^(J$910-$D$910)/1000</f>
        <v>0</v>
      </c>
      <c r="K1011" s="223">
        <f>K960*'Usages mobilité'!$BG48*(1+'Usages mobilité'!$BH48)^(K$910-$D$910)/1000</f>
        <v>0</v>
      </c>
      <c r="L1011" s="223">
        <f>L960*'Usages mobilité'!$BG48*(1+'Usages mobilité'!$BH48)^(L$910-$D$910)/1000</f>
        <v>0</v>
      </c>
      <c r="M1011" s="223">
        <f>M960*'Usages mobilité'!$BG48*(1+'Usages mobilité'!$BH48)^(M$910-$D$910)/1000</f>
        <v>0</v>
      </c>
      <c r="N1011" s="223">
        <f>N960*'Usages mobilité'!$BG48*(1+'Usages mobilité'!$BH48)^(N$910-$D$910)/1000</f>
        <v>0</v>
      </c>
      <c r="O1011" s="223">
        <f>O960*'Usages mobilité'!$BG48*(1+'Usages mobilité'!$BH48)^(O$910-$D$910)/1000</f>
        <v>0</v>
      </c>
      <c r="P1011" s="223">
        <f>P960*'Usages mobilité'!$BG48*(1+'Usages mobilité'!$BH48)^(P$910-$D$910)/1000</f>
        <v>0</v>
      </c>
      <c r="Q1011" s="223">
        <f>Q960*'Usages mobilité'!$BG48*(1+'Usages mobilité'!$BH48)^(Q$910-$D$910)/1000</f>
        <v>0</v>
      </c>
      <c r="R1011" s="223">
        <f>R960*'Usages mobilité'!$BG48*(1+'Usages mobilité'!$BH48)^(R$910-$D$910)/1000</f>
        <v>0</v>
      </c>
    </row>
    <row r="1012" spans="1:18" hidden="1" outlineLevel="2" x14ac:dyDescent="0.25">
      <c r="A1012" s="222" t="str">
        <f>'Usages mobilité'!A49</f>
        <v>Usage mobilité n°46</v>
      </c>
      <c r="B1012" s="222" t="s">
        <v>645</v>
      </c>
      <c r="C1012" s="222"/>
      <c r="D1012" s="223">
        <f>D961*'Usages mobilité'!$BG49*(1+'Usages mobilité'!$BH49)^(D$910-$D$910)/1000</f>
        <v>0</v>
      </c>
      <c r="E1012" s="223">
        <f>E961*'Usages mobilité'!$BG49*(1+'Usages mobilité'!$BH49)^(E$910-$D$910)/1000</f>
        <v>0</v>
      </c>
      <c r="F1012" s="223">
        <f>F961*'Usages mobilité'!$BG49*(1+'Usages mobilité'!$BH49)^(F$910-$D$910)/1000</f>
        <v>0</v>
      </c>
      <c r="G1012" s="223">
        <f>G961*'Usages mobilité'!$BG49*(1+'Usages mobilité'!$BH49)^(G$910-$D$910)/1000</f>
        <v>0</v>
      </c>
      <c r="H1012" s="223">
        <f>H961*'Usages mobilité'!$BG49*(1+'Usages mobilité'!$BH49)^(H$910-$D$910)/1000</f>
        <v>0</v>
      </c>
      <c r="I1012" s="223">
        <f>I961*'Usages mobilité'!$BG49*(1+'Usages mobilité'!$BH49)^(I$910-$D$910)/1000</f>
        <v>0</v>
      </c>
      <c r="J1012" s="223">
        <f>J961*'Usages mobilité'!$BG49*(1+'Usages mobilité'!$BH49)^(J$910-$D$910)/1000</f>
        <v>0</v>
      </c>
      <c r="K1012" s="223">
        <f>K961*'Usages mobilité'!$BG49*(1+'Usages mobilité'!$BH49)^(K$910-$D$910)/1000</f>
        <v>0</v>
      </c>
      <c r="L1012" s="223">
        <f>L961*'Usages mobilité'!$BG49*(1+'Usages mobilité'!$BH49)^(L$910-$D$910)/1000</f>
        <v>0</v>
      </c>
      <c r="M1012" s="223">
        <f>M961*'Usages mobilité'!$BG49*(1+'Usages mobilité'!$BH49)^(M$910-$D$910)/1000</f>
        <v>0</v>
      </c>
      <c r="N1012" s="223">
        <f>N961*'Usages mobilité'!$BG49*(1+'Usages mobilité'!$BH49)^(N$910-$D$910)/1000</f>
        <v>0</v>
      </c>
      <c r="O1012" s="223">
        <f>O961*'Usages mobilité'!$BG49*(1+'Usages mobilité'!$BH49)^(O$910-$D$910)/1000</f>
        <v>0</v>
      </c>
      <c r="P1012" s="223">
        <f>P961*'Usages mobilité'!$BG49*(1+'Usages mobilité'!$BH49)^(P$910-$D$910)/1000</f>
        <v>0</v>
      </c>
      <c r="Q1012" s="223">
        <f>Q961*'Usages mobilité'!$BG49*(1+'Usages mobilité'!$BH49)^(Q$910-$D$910)/1000</f>
        <v>0</v>
      </c>
      <c r="R1012" s="223">
        <f>R961*'Usages mobilité'!$BG49*(1+'Usages mobilité'!$BH49)^(R$910-$D$910)/1000</f>
        <v>0</v>
      </c>
    </row>
    <row r="1013" spans="1:18" hidden="1" outlineLevel="2" x14ac:dyDescent="0.25">
      <c r="A1013" s="222" t="str">
        <f>'Usages mobilité'!A50</f>
        <v>Usage mobilité n°47</v>
      </c>
      <c r="B1013" s="222" t="s">
        <v>645</v>
      </c>
      <c r="C1013" s="222"/>
      <c r="D1013" s="223">
        <f>D962*'Usages mobilité'!$BG50*(1+'Usages mobilité'!$BH50)^(D$910-$D$910)/1000</f>
        <v>0</v>
      </c>
      <c r="E1013" s="223">
        <f>E962*'Usages mobilité'!$BG50*(1+'Usages mobilité'!$BH50)^(E$910-$D$910)/1000</f>
        <v>0</v>
      </c>
      <c r="F1013" s="223">
        <f>F962*'Usages mobilité'!$BG50*(1+'Usages mobilité'!$BH50)^(F$910-$D$910)/1000</f>
        <v>0</v>
      </c>
      <c r="G1013" s="223">
        <f>G962*'Usages mobilité'!$BG50*(1+'Usages mobilité'!$BH50)^(G$910-$D$910)/1000</f>
        <v>0</v>
      </c>
      <c r="H1013" s="223">
        <f>H962*'Usages mobilité'!$BG50*(1+'Usages mobilité'!$BH50)^(H$910-$D$910)/1000</f>
        <v>0</v>
      </c>
      <c r="I1013" s="223">
        <f>I962*'Usages mobilité'!$BG50*(1+'Usages mobilité'!$BH50)^(I$910-$D$910)/1000</f>
        <v>0</v>
      </c>
      <c r="J1013" s="223">
        <f>J962*'Usages mobilité'!$BG50*(1+'Usages mobilité'!$BH50)^(J$910-$D$910)/1000</f>
        <v>0</v>
      </c>
      <c r="K1013" s="223">
        <f>K962*'Usages mobilité'!$BG50*(1+'Usages mobilité'!$BH50)^(K$910-$D$910)/1000</f>
        <v>0</v>
      </c>
      <c r="L1013" s="223">
        <f>L962*'Usages mobilité'!$BG50*(1+'Usages mobilité'!$BH50)^(L$910-$D$910)/1000</f>
        <v>0</v>
      </c>
      <c r="M1013" s="223">
        <f>M962*'Usages mobilité'!$BG50*(1+'Usages mobilité'!$BH50)^(M$910-$D$910)/1000</f>
        <v>0</v>
      </c>
      <c r="N1013" s="223">
        <f>N962*'Usages mobilité'!$BG50*(1+'Usages mobilité'!$BH50)^(N$910-$D$910)/1000</f>
        <v>0</v>
      </c>
      <c r="O1013" s="223">
        <f>O962*'Usages mobilité'!$BG50*(1+'Usages mobilité'!$BH50)^(O$910-$D$910)/1000</f>
        <v>0</v>
      </c>
      <c r="P1013" s="223">
        <f>P962*'Usages mobilité'!$BG50*(1+'Usages mobilité'!$BH50)^(P$910-$D$910)/1000</f>
        <v>0</v>
      </c>
      <c r="Q1013" s="223">
        <f>Q962*'Usages mobilité'!$BG50*(1+'Usages mobilité'!$BH50)^(Q$910-$D$910)/1000</f>
        <v>0</v>
      </c>
      <c r="R1013" s="223">
        <f>R962*'Usages mobilité'!$BG50*(1+'Usages mobilité'!$BH50)^(R$910-$D$910)/1000</f>
        <v>0</v>
      </c>
    </row>
    <row r="1014" spans="1:18" hidden="1" outlineLevel="2" x14ac:dyDescent="0.25">
      <c r="A1014" s="222" t="str">
        <f>'Usages mobilité'!A51</f>
        <v>Usage mobilité n°48</v>
      </c>
      <c r="B1014" s="222" t="s">
        <v>645</v>
      </c>
      <c r="C1014" s="222"/>
      <c r="D1014" s="223">
        <f>D963*'Usages mobilité'!$BG51*(1+'Usages mobilité'!$BH51)^(D$910-$D$910)/1000</f>
        <v>0</v>
      </c>
      <c r="E1014" s="223">
        <f>E963*'Usages mobilité'!$BG51*(1+'Usages mobilité'!$BH51)^(E$910-$D$910)/1000</f>
        <v>0</v>
      </c>
      <c r="F1014" s="223">
        <f>F963*'Usages mobilité'!$BG51*(1+'Usages mobilité'!$BH51)^(F$910-$D$910)/1000</f>
        <v>0</v>
      </c>
      <c r="G1014" s="223">
        <f>G963*'Usages mobilité'!$BG51*(1+'Usages mobilité'!$BH51)^(G$910-$D$910)/1000</f>
        <v>0</v>
      </c>
      <c r="H1014" s="223">
        <f>H963*'Usages mobilité'!$BG51*(1+'Usages mobilité'!$BH51)^(H$910-$D$910)/1000</f>
        <v>0</v>
      </c>
      <c r="I1014" s="223">
        <f>I963*'Usages mobilité'!$BG51*(1+'Usages mobilité'!$BH51)^(I$910-$D$910)/1000</f>
        <v>0</v>
      </c>
      <c r="J1014" s="223">
        <f>J963*'Usages mobilité'!$BG51*(1+'Usages mobilité'!$BH51)^(J$910-$D$910)/1000</f>
        <v>0</v>
      </c>
      <c r="K1014" s="223">
        <f>K963*'Usages mobilité'!$BG51*(1+'Usages mobilité'!$BH51)^(K$910-$D$910)/1000</f>
        <v>0</v>
      </c>
      <c r="L1014" s="223">
        <f>L963*'Usages mobilité'!$BG51*(1+'Usages mobilité'!$BH51)^(L$910-$D$910)/1000</f>
        <v>0</v>
      </c>
      <c r="M1014" s="223">
        <f>M963*'Usages mobilité'!$BG51*(1+'Usages mobilité'!$BH51)^(M$910-$D$910)/1000</f>
        <v>0</v>
      </c>
      <c r="N1014" s="223">
        <f>N963*'Usages mobilité'!$BG51*(1+'Usages mobilité'!$BH51)^(N$910-$D$910)/1000</f>
        <v>0</v>
      </c>
      <c r="O1014" s="223">
        <f>O963*'Usages mobilité'!$BG51*(1+'Usages mobilité'!$BH51)^(O$910-$D$910)/1000</f>
        <v>0</v>
      </c>
      <c r="P1014" s="223">
        <f>P963*'Usages mobilité'!$BG51*(1+'Usages mobilité'!$BH51)^(P$910-$D$910)/1000</f>
        <v>0</v>
      </c>
      <c r="Q1014" s="223">
        <f>Q963*'Usages mobilité'!$BG51*(1+'Usages mobilité'!$BH51)^(Q$910-$D$910)/1000</f>
        <v>0</v>
      </c>
      <c r="R1014" s="223">
        <f>R963*'Usages mobilité'!$BG51*(1+'Usages mobilité'!$BH51)^(R$910-$D$910)/1000</f>
        <v>0</v>
      </c>
    </row>
    <row r="1015" spans="1:18" hidden="1" outlineLevel="2" x14ac:dyDescent="0.25">
      <c r="A1015" s="222" t="str">
        <f>'Usages mobilité'!A52</f>
        <v>Usage mobilité n°49</v>
      </c>
      <c r="B1015" s="222" t="s">
        <v>645</v>
      </c>
      <c r="C1015" s="222"/>
      <c r="D1015" s="223">
        <f>D964*'Usages mobilité'!$BG52*(1+'Usages mobilité'!$BH52)^(D$910-$D$910)/1000</f>
        <v>0</v>
      </c>
      <c r="E1015" s="223">
        <f>E964*'Usages mobilité'!$BG52*(1+'Usages mobilité'!$BH52)^(E$910-$D$910)/1000</f>
        <v>0</v>
      </c>
      <c r="F1015" s="223">
        <f>F964*'Usages mobilité'!$BG52*(1+'Usages mobilité'!$BH52)^(F$910-$D$910)/1000</f>
        <v>0</v>
      </c>
      <c r="G1015" s="223">
        <f>G964*'Usages mobilité'!$BG52*(1+'Usages mobilité'!$BH52)^(G$910-$D$910)/1000</f>
        <v>0</v>
      </c>
      <c r="H1015" s="223">
        <f>H964*'Usages mobilité'!$BG52*(1+'Usages mobilité'!$BH52)^(H$910-$D$910)/1000</f>
        <v>0</v>
      </c>
      <c r="I1015" s="223">
        <f>I964*'Usages mobilité'!$BG52*(1+'Usages mobilité'!$BH52)^(I$910-$D$910)/1000</f>
        <v>0</v>
      </c>
      <c r="J1015" s="223">
        <f>J964*'Usages mobilité'!$BG52*(1+'Usages mobilité'!$BH52)^(J$910-$D$910)/1000</f>
        <v>0</v>
      </c>
      <c r="K1015" s="223">
        <f>K964*'Usages mobilité'!$BG52*(1+'Usages mobilité'!$BH52)^(K$910-$D$910)/1000</f>
        <v>0</v>
      </c>
      <c r="L1015" s="223">
        <f>L964*'Usages mobilité'!$BG52*(1+'Usages mobilité'!$BH52)^(L$910-$D$910)/1000</f>
        <v>0</v>
      </c>
      <c r="M1015" s="223">
        <f>M964*'Usages mobilité'!$BG52*(1+'Usages mobilité'!$BH52)^(M$910-$D$910)/1000</f>
        <v>0</v>
      </c>
      <c r="N1015" s="223">
        <f>N964*'Usages mobilité'!$BG52*(1+'Usages mobilité'!$BH52)^(N$910-$D$910)/1000</f>
        <v>0</v>
      </c>
      <c r="O1015" s="223">
        <f>O964*'Usages mobilité'!$BG52*(1+'Usages mobilité'!$BH52)^(O$910-$D$910)/1000</f>
        <v>0</v>
      </c>
      <c r="P1015" s="223">
        <f>P964*'Usages mobilité'!$BG52*(1+'Usages mobilité'!$BH52)^(P$910-$D$910)/1000</f>
        <v>0</v>
      </c>
      <c r="Q1015" s="223">
        <f>Q964*'Usages mobilité'!$BG52*(1+'Usages mobilité'!$BH52)^(Q$910-$D$910)/1000</f>
        <v>0</v>
      </c>
      <c r="R1015" s="223">
        <f>R964*'Usages mobilité'!$BG52*(1+'Usages mobilité'!$BH52)^(R$910-$D$910)/1000</f>
        <v>0</v>
      </c>
    </row>
    <row r="1016" spans="1:18" hidden="1" outlineLevel="2" x14ac:dyDescent="0.25">
      <c r="A1016" s="222" t="str">
        <f>'Usages mobilité'!A53</f>
        <v>Usage mobilité n°50</v>
      </c>
      <c r="B1016" s="222" t="s">
        <v>645</v>
      </c>
      <c r="C1016" s="222"/>
      <c r="D1016" s="223">
        <f>D965*'Usages mobilité'!$BG53*(1+'Usages mobilité'!$BH53)^(D$910-$D$910)/1000</f>
        <v>0</v>
      </c>
      <c r="E1016" s="223">
        <f>E965*'Usages mobilité'!$BG53*(1+'Usages mobilité'!$BH53)^(E$910-$D$910)/1000</f>
        <v>0</v>
      </c>
      <c r="F1016" s="223">
        <f>F965*'Usages mobilité'!$BG53*(1+'Usages mobilité'!$BH53)^(F$910-$D$910)/1000</f>
        <v>0</v>
      </c>
      <c r="G1016" s="223">
        <f>G965*'Usages mobilité'!$BG53*(1+'Usages mobilité'!$BH53)^(G$910-$D$910)/1000</f>
        <v>0</v>
      </c>
      <c r="H1016" s="223">
        <f>H965*'Usages mobilité'!$BG53*(1+'Usages mobilité'!$BH53)^(H$910-$D$910)/1000</f>
        <v>0</v>
      </c>
      <c r="I1016" s="223">
        <f>I965*'Usages mobilité'!$BG53*(1+'Usages mobilité'!$BH53)^(I$910-$D$910)/1000</f>
        <v>0</v>
      </c>
      <c r="J1016" s="223">
        <f>J965*'Usages mobilité'!$BG53*(1+'Usages mobilité'!$BH53)^(J$910-$D$910)/1000</f>
        <v>0</v>
      </c>
      <c r="K1016" s="223">
        <f>K965*'Usages mobilité'!$BG53*(1+'Usages mobilité'!$BH53)^(K$910-$D$910)/1000</f>
        <v>0</v>
      </c>
      <c r="L1016" s="223">
        <f>L965*'Usages mobilité'!$BG53*(1+'Usages mobilité'!$BH53)^(L$910-$D$910)/1000</f>
        <v>0</v>
      </c>
      <c r="M1016" s="223">
        <f>M965*'Usages mobilité'!$BG53*(1+'Usages mobilité'!$BH53)^(M$910-$D$910)/1000</f>
        <v>0</v>
      </c>
      <c r="N1016" s="223">
        <f>N965*'Usages mobilité'!$BG53*(1+'Usages mobilité'!$BH53)^(N$910-$D$910)/1000</f>
        <v>0</v>
      </c>
      <c r="O1016" s="223">
        <f>O965*'Usages mobilité'!$BG53*(1+'Usages mobilité'!$BH53)^(O$910-$D$910)/1000</f>
        <v>0</v>
      </c>
      <c r="P1016" s="223">
        <f>P965*'Usages mobilité'!$BG53*(1+'Usages mobilité'!$BH53)^(P$910-$D$910)/1000</f>
        <v>0</v>
      </c>
      <c r="Q1016" s="223">
        <f>Q965*'Usages mobilité'!$BG53*(1+'Usages mobilité'!$BH53)^(Q$910-$D$910)/1000</f>
        <v>0</v>
      </c>
      <c r="R1016" s="223">
        <f>R965*'Usages mobilité'!$BG53*(1+'Usages mobilité'!$BH53)^(R$910-$D$910)/1000</f>
        <v>0</v>
      </c>
    </row>
    <row r="1017" spans="1:18" hidden="1" outlineLevel="1" collapsed="1" x14ac:dyDescent="0.25">
      <c r="A1017" s="222" t="s">
        <v>657</v>
      </c>
      <c r="B1017" s="222"/>
      <c r="C1017" s="222"/>
      <c r="D1017" s="223">
        <f t="shared" ref="D1017:R1017" si="85">SUM(D967:D1016)</f>
        <v>0</v>
      </c>
      <c r="E1017" s="223">
        <f t="shared" si="85"/>
        <v>0</v>
      </c>
      <c r="F1017" s="223">
        <f t="shared" si="85"/>
        <v>0</v>
      </c>
      <c r="G1017" s="223">
        <f t="shared" si="85"/>
        <v>0</v>
      </c>
      <c r="H1017" s="223">
        <f t="shared" si="85"/>
        <v>0</v>
      </c>
      <c r="I1017" s="223">
        <f t="shared" si="85"/>
        <v>0</v>
      </c>
      <c r="J1017" s="223">
        <f t="shared" si="85"/>
        <v>0</v>
      </c>
      <c r="K1017" s="223">
        <f t="shared" si="85"/>
        <v>0</v>
      </c>
      <c r="L1017" s="223">
        <f t="shared" si="85"/>
        <v>0</v>
      </c>
      <c r="M1017" s="223">
        <f t="shared" si="85"/>
        <v>0</v>
      </c>
      <c r="N1017" s="223">
        <f t="shared" si="85"/>
        <v>0</v>
      </c>
      <c r="O1017" s="223">
        <f t="shared" si="85"/>
        <v>0</v>
      </c>
      <c r="P1017" s="223">
        <f t="shared" si="85"/>
        <v>0</v>
      </c>
      <c r="Q1017" s="223">
        <f t="shared" si="85"/>
        <v>0</v>
      </c>
      <c r="R1017" s="223">
        <f t="shared" si="85"/>
        <v>0</v>
      </c>
    </row>
    <row r="1018" spans="1:18" hidden="1" outlineLevel="1" x14ac:dyDescent="0.25">
      <c r="A1018" s="53" t="s">
        <v>652</v>
      </c>
      <c r="B1018" s="53"/>
      <c r="C1018" s="53"/>
      <c r="D1018" s="244"/>
      <c r="E1018" s="244"/>
      <c r="F1018" s="244"/>
      <c r="G1018" s="244"/>
      <c r="H1018" s="244"/>
      <c r="I1018" s="244"/>
      <c r="J1018" s="244"/>
      <c r="K1018" s="244"/>
      <c r="L1018" s="244"/>
      <c r="M1018" s="244"/>
      <c r="N1018" s="244"/>
      <c r="O1018" s="244"/>
      <c r="P1018" s="244"/>
      <c r="Q1018" s="244"/>
      <c r="R1018" s="244"/>
    </row>
    <row r="1019" spans="1:18" hidden="1" outlineLevel="1" x14ac:dyDescent="0.25">
      <c r="A1019" s="53" t="s">
        <v>658</v>
      </c>
      <c r="B1019" s="53"/>
      <c r="C1019" s="53"/>
      <c r="D1019" s="244"/>
      <c r="E1019" s="244"/>
      <c r="F1019" s="244"/>
      <c r="G1019" s="244"/>
      <c r="H1019" s="244"/>
      <c r="I1019" s="244"/>
      <c r="J1019" s="244"/>
      <c r="K1019" s="244"/>
      <c r="L1019" s="244"/>
      <c r="M1019" s="244"/>
      <c r="N1019" s="244"/>
      <c r="O1019" s="244"/>
      <c r="P1019" s="244"/>
      <c r="Q1019" s="244"/>
      <c r="R1019" s="244"/>
    </row>
    <row r="1020" spans="1:18" hidden="1" outlineLevel="1" x14ac:dyDescent="0.25">
      <c r="A1020" s="53" t="s">
        <v>40</v>
      </c>
      <c r="B1020" s="53"/>
      <c r="C1020" s="53"/>
      <c r="D1020" s="223">
        <f t="shared" ref="D1020:R1020" si="86">D1017+D1019</f>
        <v>0</v>
      </c>
      <c r="E1020" s="223">
        <f t="shared" si="86"/>
        <v>0</v>
      </c>
      <c r="F1020" s="223">
        <f t="shared" si="86"/>
        <v>0</v>
      </c>
      <c r="G1020" s="223">
        <f t="shared" si="86"/>
        <v>0</v>
      </c>
      <c r="H1020" s="223">
        <f t="shared" si="86"/>
        <v>0</v>
      </c>
      <c r="I1020" s="223">
        <f t="shared" si="86"/>
        <v>0</v>
      </c>
      <c r="J1020" s="223">
        <f t="shared" si="86"/>
        <v>0</v>
      </c>
      <c r="K1020" s="223">
        <f t="shared" si="86"/>
        <v>0</v>
      </c>
      <c r="L1020" s="223">
        <f t="shared" si="86"/>
        <v>0</v>
      </c>
      <c r="M1020" s="223">
        <f t="shared" si="86"/>
        <v>0</v>
      </c>
      <c r="N1020" s="223">
        <f t="shared" si="86"/>
        <v>0</v>
      </c>
      <c r="O1020" s="223">
        <f t="shared" si="86"/>
        <v>0</v>
      </c>
      <c r="P1020" s="223">
        <f t="shared" si="86"/>
        <v>0</v>
      </c>
      <c r="Q1020" s="223">
        <f t="shared" si="86"/>
        <v>0</v>
      </c>
      <c r="R1020" s="223">
        <f t="shared" si="86"/>
        <v>0</v>
      </c>
    </row>
    <row r="1021" spans="1:18" hidden="1" outlineLevel="1" x14ac:dyDescent="0.25"/>
    <row r="1022" spans="1:18" hidden="1" outlineLevel="1" x14ac:dyDescent="0.25">
      <c r="A1022" s="274" t="s">
        <v>0</v>
      </c>
      <c r="B1022" s="225" t="s">
        <v>16</v>
      </c>
      <c r="C1022" s="53"/>
      <c r="D1022" s="244">
        <v>10000</v>
      </c>
      <c r="E1022" s="244"/>
      <c r="F1022" s="244"/>
      <c r="G1022" s="244"/>
      <c r="H1022" s="244"/>
      <c r="I1022" s="244"/>
      <c r="J1022" s="244"/>
      <c r="K1022" s="244"/>
      <c r="L1022" s="244"/>
      <c r="M1022" s="244"/>
      <c r="N1022" s="244"/>
      <c r="O1022" s="244"/>
      <c r="P1022" s="244"/>
      <c r="Q1022" s="244"/>
      <c r="R1022" s="244"/>
    </row>
    <row r="1023" spans="1:18" hidden="1" outlineLevel="1" x14ac:dyDescent="0.25">
      <c r="A1023" s="274"/>
      <c r="B1023" s="226" t="s">
        <v>42</v>
      </c>
      <c r="C1023" s="222"/>
      <c r="D1023" s="223">
        <f>IF($B907&lt;&gt;"",D1022*(VLOOKUP($B907,Distribution!$H4:$Y53,18)*(1+VLOOKUP($B907,Distribution!$H4:$Z53,19))^(D910-$D910))/1000,0)</f>
        <v>0</v>
      </c>
      <c r="E1023" s="223">
        <f>IF($B907&lt;&gt;"",E1022*(VLOOKUP($B907,Distribution!$H4:$Y53,18)*(1+VLOOKUP($B907,Distribution!$H4:$Z53,19))^(E910-$D910))/1000,0)</f>
        <v>0</v>
      </c>
      <c r="F1023" s="223">
        <f>IF($B907&lt;&gt;"",F1022*(VLOOKUP($B907,Distribution!$H4:$Y53,18)*(1+VLOOKUP($B907,Distribution!$H4:$Z53,19))^(F910-$D910))/1000,0)</f>
        <v>0</v>
      </c>
      <c r="G1023" s="223">
        <f>IF($B907&lt;&gt;"",G1022*(VLOOKUP($B907,Distribution!$H4:$Y53,18)*(1+VLOOKUP($B907,Distribution!$H4:$Z53,19))^(G910-$D910))/1000,0)</f>
        <v>0</v>
      </c>
      <c r="H1023" s="223">
        <f>IF($B907&lt;&gt;"",H1022*(VLOOKUP($B907,Distribution!$H4:$Y53,18)*(1+VLOOKUP($B907,Distribution!$H4:$Z53,19))^(H910-$D910))/1000,0)</f>
        <v>0</v>
      </c>
      <c r="I1023" s="223">
        <f>IF($B907&lt;&gt;"",I1022*(VLOOKUP($B907,Distribution!$H4:$Y53,18)*(1+VLOOKUP($B907,Distribution!$H4:$Z53,19))^(I910-$D910))/1000,0)</f>
        <v>0</v>
      </c>
      <c r="J1023" s="223">
        <f>IF($B907&lt;&gt;"",J1022*(VLOOKUP($B907,Distribution!$H4:$Y53,18)*(1+VLOOKUP($B907,Distribution!$H4:$Z53,19))^(J910-$D910))/1000,0)</f>
        <v>0</v>
      </c>
      <c r="K1023" s="223">
        <f>IF($B907&lt;&gt;"",K1022*(VLOOKUP($B907,Distribution!$H4:$Y53,18)*(1+VLOOKUP($B907,Distribution!$H4:$Z53,19))^(K910-$D910))/1000,0)</f>
        <v>0</v>
      </c>
      <c r="L1023" s="223">
        <f>IF($B907&lt;&gt;"",L1022*(VLOOKUP($B907,Distribution!$H4:$Y53,18)*(1+VLOOKUP($B907,Distribution!$H4:$Z53,19))^(L910-$D910))/1000,0)</f>
        <v>0</v>
      </c>
      <c r="M1023" s="223">
        <f>IF($B907&lt;&gt;"",M1022*(VLOOKUP($B907,Distribution!$H4:$Y53,18)*(1+VLOOKUP($B907,Distribution!$H4:$Z53,19))^(M910-$D910))/1000,0)</f>
        <v>0</v>
      </c>
      <c r="N1023" s="223">
        <f>IF($B907&lt;&gt;"",N1022*(VLOOKUP($B907,Distribution!$H4:$Y53,18)*(1+VLOOKUP($B907,Distribution!$H4:$Z53,19))^(N910-$D910))/1000,0)</f>
        <v>0</v>
      </c>
      <c r="O1023" s="223">
        <f>IF($B907&lt;&gt;"",O1022*(VLOOKUP($B907,Distribution!$H4:$Y53,18)*(1+VLOOKUP($B907,Distribution!$H4:$Z53,19))^(O910-$D910))/1000,0)</f>
        <v>0</v>
      </c>
      <c r="P1023" s="223">
        <f>IF($B907&lt;&gt;"",P1022*(VLOOKUP($B907,Distribution!$H4:$Y53,18)*(1+VLOOKUP($B907,Distribution!$H4:$Z53,19))^(P910-$D910))/1000,0)</f>
        <v>0</v>
      </c>
      <c r="Q1023" s="223">
        <f>IF($B907&lt;&gt;"",Q1022*(VLOOKUP($B907,Distribution!$H4:$Y53,18)*(1+VLOOKUP($B907,Distribution!$H4:$Z53,19))^(Q910-$D910))/1000,0)</f>
        <v>0</v>
      </c>
      <c r="R1023" s="223">
        <f>IF($B907&lt;&gt;"",R1022*(VLOOKUP($B907,Distribution!$H4:$Y53,18)*(1+VLOOKUP($B907,Distribution!$H4:$Z53,19))^(R910-$D910))/1000,0)</f>
        <v>0</v>
      </c>
    </row>
    <row r="1024" spans="1:18" hidden="1" outlineLevel="1" x14ac:dyDescent="0.25">
      <c r="A1024" s="274" t="s">
        <v>15</v>
      </c>
      <c r="B1024" s="225" t="s">
        <v>679</v>
      </c>
      <c r="C1024" s="53"/>
      <c r="D1024" s="244"/>
      <c r="E1024" s="244"/>
      <c r="F1024" s="244"/>
      <c r="G1024" s="244"/>
      <c r="H1024" s="244"/>
      <c r="I1024" s="244"/>
      <c r="J1024" s="244"/>
      <c r="K1024" s="244"/>
      <c r="L1024" s="244"/>
      <c r="M1024" s="244"/>
      <c r="N1024" s="244"/>
      <c r="O1024" s="244"/>
      <c r="P1024" s="244"/>
      <c r="Q1024" s="244"/>
      <c r="R1024" s="244"/>
    </row>
    <row r="1025" spans="1:18" hidden="1" outlineLevel="1" x14ac:dyDescent="0.25">
      <c r="A1025" s="274"/>
      <c r="B1025" s="225" t="s">
        <v>42</v>
      </c>
      <c r="C1025" s="53"/>
      <c r="D1025" s="244"/>
      <c r="E1025" s="244"/>
      <c r="F1025" s="244"/>
      <c r="G1025" s="244"/>
      <c r="H1025" s="244"/>
      <c r="I1025" s="244"/>
      <c r="J1025" s="244"/>
      <c r="K1025" s="244"/>
      <c r="L1025" s="244"/>
      <c r="M1025" s="244"/>
      <c r="N1025" s="244"/>
      <c r="O1025" s="244"/>
      <c r="P1025" s="244"/>
      <c r="Q1025" s="244"/>
      <c r="R1025" s="244"/>
    </row>
    <row r="1026" spans="1:18" hidden="1" outlineLevel="1" x14ac:dyDescent="0.25">
      <c r="A1026" s="225" t="s">
        <v>56</v>
      </c>
      <c r="B1026" s="225"/>
      <c r="C1026" s="53"/>
      <c r="D1026" s="244"/>
      <c r="E1026" s="244"/>
      <c r="F1026" s="244"/>
      <c r="G1026" s="244"/>
      <c r="H1026" s="244"/>
      <c r="I1026" s="244"/>
      <c r="J1026" s="244"/>
      <c r="K1026" s="244"/>
      <c r="L1026" s="244"/>
      <c r="M1026" s="244"/>
      <c r="N1026" s="244"/>
      <c r="O1026" s="244"/>
      <c r="P1026" s="244"/>
      <c r="Q1026" s="244"/>
      <c r="R1026" s="244"/>
    </row>
    <row r="1027" spans="1:18" hidden="1" outlineLevel="1" x14ac:dyDescent="0.25">
      <c r="A1027" s="225" t="s">
        <v>57</v>
      </c>
      <c r="B1027" s="225"/>
      <c r="C1027" s="53"/>
      <c r="D1027" s="244"/>
      <c r="E1027" s="244"/>
      <c r="F1027" s="244"/>
      <c r="G1027" s="244"/>
      <c r="H1027" s="244"/>
      <c r="I1027" s="244"/>
      <c r="J1027" s="244"/>
      <c r="K1027" s="244"/>
      <c r="L1027" s="244"/>
      <c r="M1027" s="244"/>
      <c r="N1027" s="244"/>
      <c r="O1027" s="244"/>
      <c r="P1027" s="244"/>
      <c r="Q1027" s="244"/>
      <c r="R1027" s="244"/>
    </row>
    <row r="1028" spans="1:18" hidden="1" outlineLevel="1" x14ac:dyDescent="0.25">
      <c r="A1028" s="224" t="s">
        <v>659</v>
      </c>
      <c r="B1028" s="224"/>
      <c r="C1028" s="222"/>
      <c r="D1028" s="223">
        <f t="shared" ref="D1028:R1028" si="87">D1023+D1025+D1026+D1027</f>
        <v>0</v>
      </c>
      <c r="E1028" s="223">
        <f t="shared" si="87"/>
        <v>0</v>
      </c>
      <c r="F1028" s="223">
        <f t="shared" si="87"/>
        <v>0</v>
      </c>
      <c r="G1028" s="223">
        <f t="shared" si="87"/>
        <v>0</v>
      </c>
      <c r="H1028" s="223">
        <f t="shared" si="87"/>
        <v>0</v>
      </c>
      <c r="I1028" s="223">
        <f t="shared" si="87"/>
        <v>0</v>
      </c>
      <c r="J1028" s="223">
        <f t="shared" si="87"/>
        <v>0</v>
      </c>
      <c r="K1028" s="223">
        <f t="shared" si="87"/>
        <v>0</v>
      </c>
      <c r="L1028" s="223">
        <f t="shared" si="87"/>
        <v>0</v>
      </c>
      <c r="M1028" s="223">
        <f t="shared" si="87"/>
        <v>0</v>
      </c>
      <c r="N1028" s="223">
        <f t="shared" si="87"/>
        <v>0</v>
      </c>
      <c r="O1028" s="223">
        <f t="shared" si="87"/>
        <v>0</v>
      </c>
      <c r="P1028" s="223">
        <f t="shared" si="87"/>
        <v>0</v>
      </c>
      <c r="Q1028" s="223">
        <f t="shared" si="87"/>
        <v>0</v>
      </c>
      <c r="R1028" s="223">
        <f t="shared" si="87"/>
        <v>0</v>
      </c>
    </row>
    <row r="1029" spans="1:18" hidden="1" outlineLevel="1" x14ac:dyDescent="0.25"/>
    <row r="1030" spans="1:18" hidden="1" outlineLevel="1" x14ac:dyDescent="0.25">
      <c r="A1030" s="222" t="s">
        <v>663</v>
      </c>
      <c r="B1030" s="222"/>
      <c r="C1030" s="222"/>
      <c r="D1030" s="223">
        <f t="shared" ref="D1030:R1030" si="88">D1020-D1028</f>
        <v>0</v>
      </c>
      <c r="E1030" s="223">
        <f t="shared" si="88"/>
        <v>0</v>
      </c>
      <c r="F1030" s="223">
        <f t="shared" si="88"/>
        <v>0</v>
      </c>
      <c r="G1030" s="223">
        <f t="shared" si="88"/>
        <v>0</v>
      </c>
      <c r="H1030" s="223">
        <f t="shared" si="88"/>
        <v>0</v>
      </c>
      <c r="I1030" s="223">
        <f t="shared" si="88"/>
        <v>0</v>
      </c>
      <c r="J1030" s="223">
        <f t="shared" si="88"/>
        <v>0</v>
      </c>
      <c r="K1030" s="223">
        <f t="shared" si="88"/>
        <v>0</v>
      </c>
      <c r="L1030" s="223">
        <f t="shared" si="88"/>
        <v>0</v>
      </c>
      <c r="M1030" s="223">
        <f t="shared" si="88"/>
        <v>0</v>
      </c>
      <c r="N1030" s="223">
        <f t="shared" si="88"/>
        <v>0</v>
      </c>
      <c r="O1030" s="223">
        <f t="shared" si="88"/>
        <v>0</v>
      </c>
      <c r="P1030" s="223">
        <f t="shared" si="88"/>
        <v>0</v>
      </c>
      <c r="Q1030" s="223">
        <f t="shared" si="88"/>
        <v>0</v>
      </c>
      <c r="R1030" s="223">
        <f t="shared" si="88"/>
        <v>0</v>
      </c>
    </row>
    <row r="1031" spans="1:18" hidden="1" outlineLevel="1" x14ac:dyDescent="0.25"/>
    <row r="1032" spans="1:18" hidden="1" outlineLevel="1" x14ac:dyDescent="0.25">
      <c r="A1032" s="53" t="s">
        <v>664</v>
      </c>
      <c r="B1032" s="53"/>
      <c r="C1032" s="53"/>
      <c r="D1032" s="244"/>
      <c r="E1032" s="244"/>
      <c r="F1032" s="244"/>
      <c r="G1032" s="244"/>
      <c r="H1032" s="244"/>
      <c r="I1032" s="244"/>
      <c r="J1032" s="244"/>
      <c r="K1032" s="244"/>
      <c r="L1032" s="244"/>
      <c r="M1032" s="244"/>
      <c r="N1032" s="244"/>
      <c r="O1032" s="244"/>
      <c r="P1032" s="244"/>
      <c r="Q1032" s="244"/>
      <c r="R1032" s="244"/>
    </row>
    <row r="1033" spans="1:18" hidden="1" outlineLevel="1" x14ac:dyDescent="0.25"/>
    <row r="1034" spans="1:18" hidden="1" outlineLevel="1" x14ac:dyDescent="0.25">
      <c r="A1034" s="222" t="s">
        <v>665</v>
      </c>
      <c r="B1034" s="222"/>
      <c r="C1034" s="222"/>
      <c r="D1034" s="223">
        <f t="shared" ref="D1034:R1034" si="89">D1030-D1032</f>
        <v>0</v>
      </c>
      <c r="E1034" s="223">
        <f t="shared" si="89"/>
        <v>0</v>
      </c>
      <c r="F1034" s="223">
        <f t="shared" si="89"/>
        <v>0</v>
      </c>
      <c r="G1034" s="223">
        <f t="shared" si="89"/>
        <v>0</v>
      </c>
      <c r="H1034" s="223">
        <f t="shared" si="89"/>
        <v>0</v>
      </c>
      <c r="I1034" s="223">
        <f t="shared" si="89"/>
        <v>0</v>
      </c>
      <c r="J1034" s="223">
        <f t="shared" si="89"/>
        <v>0</v>
      </c>
      <c r="K1034" s="223">
        <f t="shared" si="89"/>
        <v>0</v>
      </c>
      <c r="L1034" s="223">
        <f t="shared" si="89"/>
        <v>0</v>
      </c>
      <c r="M1034" s="223">
        <f t="shared" si="89"/>
        <v>0</v>
      </c>
      <c r="N1034" s="223">
        <f t="shared" si="89"/>
        <v>0</v>
      </c>
      <c r="O1034" s="223">
        <f t="shared" si="89"/>
        <v>0</v>
      </c>
      <c r="P1034" s="223">
        <f t="shared" si="89"/>
        <v>0</v>
      </c>
      <c r="Q1034" s="223">
        <f t="shared" si="89"/>
        <v>0</v>
      </c>
      <c r="R1034" s="223">
        <f t="shared" si="89"/>
        <v>0</v>
      </c>
    </row>
    <row r="1035" spans="1:18" hidden="1" outlineLevel="1" x14ac:dyDescent="0.25">
      <c r="A1035" s="222" t="s">
        <v>666</v>
      </c>
      <c r="B1035" s="222"/>
      <c r="C1035" s="222"/>
      <c r="D1035" s="223">
        <f t="shared" ref="D1035:R1035" si="90">$B908*D1034</f>
        <v>0</v>
      </c>
      <c r="E1035" s="223">
        <f t="shared" si="90"/>
        <v>0</v>
      </c>
      <c r="F1035" s="223">
        <f t="shared" si="90"/>
        <v>0</v>
      </c>
      <c r="G1035" s="223">
        <f t="shared" si="90"/>
        <v>0</v>
      </c>
      <c r="H1035" s="223">
        <f t="shared" si="90"/>
        <v>0</v>
      </c>
      <c r="I1035" s="223">
        <f t="shared" si="90"/>
        <v>0</v>
      </c>
      <c r="J1035" s="223">
        <f t="shared" si="90"/>
        <v>0</v>
      </c>
      <c r="K1035" s="223">
        <f t="shared" si="90"/>
        <v>0</v>
      </c>
      <c r="L1035" s="223">
        <f t="shared" si="90"/>
        <v>0</v>
      </c>
      <c r="M1035" s="223">
        <f t="shared" si="90"/>
        <v>0</v>
      </c>
      <c r="N1035" s="223">
        <f t="shared" si="90"/>
        <v>0</v>
      </c>
      <c r="O1035" s="223">
        <f t="shared" si="90"/>
        <v>0</v>
      </c>
      <c r="P1035" s="223">
        <f t="shared" si="90"/>
        <v>0</v>
      </c>
      <c r="Q1035" s="223">
        <f t="shared" si="90"/>
        <v>0</v>
      </c>
      <c r="R1035" s="223">
        <f t="shared" si="90"/>
        <v>0</v>
      </c>
    </row>
    <row r="1036" spans="1:18" hidden="1" outlineLevel="1" x14ac:dyDescent="0.25"/>
    <row r="1037" spans="1:18" hidden="1" outlineLevel="1" x14ac:dyDescent="0.25">
      <c r="A1037" s="222" t="s">
        <v>667</v>
      </c>
      <c r="B1037" s="222"/>
      <c r="C1037" s="222"/>
      <c r="D1037" s="223">
        <f t="shared" ref="D1037:R1037" si="91">D1034-D1035</f>
        <v>0</v>
      </c>
      <c r="E1037" s="223">
        <f t="shared" si="91"/>
        <v>0</v>
      </c>
      <c r="F1037" s="223">
        <f t="shared" si="91"/>
        <v>0</v>
      </c>
      <c r="G1037" s="223">
        <f t="shared" si="91"/>
        <v>0</v>
      </c>
      <c r="H1037" s="223">
        <f t="shared" si="91"/>
        <v>0</v>
      </c>
      <c r="I1037" s="223">
        <f t="shared" si="91"/>
        <v>0</v>
      </c>
      <c r="J1037" s="223">
        <f t="shared" si="91"/>
        <v>0</v>
      </c>
      <c r="K1037" s="223">
        <f t="shared" si="91"/>
        <v>0</v>
      </c>
      <c r="L1037" s="223">
        <f t="shared" si="91"/>
        <v>0</v>
      </c>
      <c r="M1037" s="223">
        <f t="shared" si="91"/>
        <v>0</v>
      </c>
      <c r="N1037" s="223">
        <f t="shared" si="91"/>
        <v>0</v>
      </c>
      <c r="O1037" s="223">
        <f t="shared" si="91"/>
        <v>0</v>
      </c>
      <c r="P1037" s="223">
        <f t="shared" si="91"/>
        <v>0</v>
      </c>
      <c r="Q1037" s="223">
        <f t="shared" si="91"/>
        <v>0</v>
      </c>
      <c r="R1037" s="223">
        <f t="shared" si="91"/>
        <v>0</v>
      </c>
    </row>
    <row r="1038" spans="1:18" hidden="1" outlineLevel="1" x14ac:dyDescent="0.25"/>
    <row r="1039" spans="1:18" hidden="1" outlineLevel="1" x14ac:dyDescent="0.25">
      <c r="A1039" s="224" t="s">
        <v>668</v>
      </c>
      <c r="B1039" s="222"/>
      <c r="C1039" s="222"/>
      <c r="D1039" s="227" t="e">
        <f>IRR(D1037:R1037)</f>
        <v>#NUM!</v>
      </c>
    </row>
    <row r="1040" spans="1:18" collapsed="1" x14ac:dyDescent="0.25"/>
    <row r="1043" spans="1:18" s="169" customFormat="1" x14ac:dyDescent="0.25">
      <c r="A1043" s="169" t="s">
        <v>895</v>
      </c>
    </row>
    <row r="1044" spans="1:18" hidden="1" outlineLevel="1" x14ac:dyDescent="0.25"/>
    <row r="1045" spans="1:18" hidden="1" outlineLevel="1" x14ac:dyDescent="0.25">
      <c r="A1045" s="217" t="s">
        <v>643</v>
      </c>
      <c r="B1045" s="208"/>
    </row>
    <row r="1046" spans="1:18" hidden="1" outlineLevel="1" x14ac:dyDescent="0.25">
      <c r="A1046" s="218" t="s">
        <v>644</v>
      </c>
      <c r="B1046" s="209"/>
    </row>
    <row r="1047" spans="1:18" ht="15.75" hidden="1" outlineLevel="1" thickBot="1" x14ac:dyDescent="0.3">
      <c r="A1047" s="219" t="s">
        <v>12</v>
      </c>
      <c r="B1047" s="243"/>
    </row>
    <row r="1048" spans="1:18" hidden="1" outlineLevel="1" x14ac:dyDescent="0.25"/>
    <row r="1049" spans="1:18" hidden="1" outlineLevel="1" x14ac:dyDescent="0.25">
      <c r="A1049" s="53" t="s">
        <v>14</v>
      </c>
      <c r="B1049" s="53"/>
      <c r="C1049" s="223">
        <v>0</v>
      </c>
      <c r="D1049" s="223">
        <v>1</v>
      </c>
      <c r="E1049" s="223">
        <v>2</v>
      </c>
      <c r="F1049" s="223">
        <v>3</v>
      </c>
      <c r="G1049" s="223">
        <v>4</v>
      </c>
      <c r="H1049" s="223">
        <v>5</v>
      </c>
      <c r="I1049" s="223">
        <v>6</v>
      </c>
      <c r="J1049" s="223">
        <v>7</v>
      </c>
      <c r="K1049" s="223">
        <v>8</v>
      </c>
      <c r="L1049" s="223">
        <v>9</v>
      </c>
      <c r="M1049" s="223">
        <v>10</v>
      </c>
      <c r="N1049" s="223">
        <v>11</v>
      </c>
      <c r="O1049" s="223">
        <v>12</v>
      </c>
      <c r="P1049" s="223">
        <v>13</v>
      </c>
      <c r="Q1049" s="223">
        <v>14</v>
      </c>
      <c r="R1049" s="223">
        <v>15</v>
      </c>
    </row>
    <row r="1050" spans="1:18" hidden="1" outlineLevel="1" x14ac:dyDescent="0.25"/>
    <row r="1051" spans="1:18" hidden="1" outlineLevel="1" x14ac:dyDescent="0.25">
      <c r="A1051" s="53" t="s">
        <v>59</v>
      </c>
      <c r="B1051" s="53"/>
      <c r="C1051" s="244"/>
      <c r="D1051" s="244"/>
      <c r="E1051" s="244"/>
      <c r="F1051" s="244"/>
      <c r="G1051" s="244"/>
      <c r="H1051" s="244"/>
      <c r="I1051" s="244"/>
      <c r="J1051" s="244"/>
      <c r="K1051" s="244"/>
      <c r="L1051" s="244"/>
      <c r="M1051" s="244"/>
      <c r="N1051" s="244"/>
      <c r="O1051" s="244"/>
      <c r="P1051" s="244"/>
      <c r="Q1051" s="244"/>
      <c r="R1051" s="244"/>
    </row>
    <row r="1052" spans="1:18" hidden="1" outlineLevel="1" x14ac:dyDescent="0.25">
      <c r="A1052" s="53" t="s">
        <v>824</v>
      </c>
      <c r="B1052" s="53"/>
      <c r="C1052" s="244"/>
      <c r="D1052" s="244"/>
      <c r="E1052" s="244"/>
      <c r="F1052" s="244"/>
      <c r="G1052" s="244"/>
      <c r="H1052" s="244"/>
      <c r="I1052" s="244"/>
      <c r="J1052" s="244"/>
      <c r="K1052" s="244"/>
      <c r="L1052" s="244"/>
      <c r="M1052" s="244"/>
      <c r="N1052" s="244"/>
      <c r="O1052" s="244"/>
      <c r="P1052" s="244"/>
      <c r="Q1052" s="244"/>
      <c r="R1052" s="244"/>
    </row>
    <row r="1053" spans="1:18" hidden="1" outlineLevel="1" x14ac:dyDescent="0.25">
      <c r="A1053" s="53" t="s">
        <v>825</v>
      </c>
      <c r="B1053" s="53"/>
      <c r="C1053" s="244"/>
      <c r="D1053" s="244"/>
      <c r="E1053" s="244"/>
      <c r="F1053" s="244"/>
      <c r="G1053" s="244"/>
      <c r="H1053" s="244"/>
      <c r="I1053" s="244"/>
      <c r="J1053" s="244"/>
      <c r="K1053" s="244"/>
      <c r="L1053" s="244"/>
      <c r="M1053" s="244"/>
      <c r="N1053" s="244"/>
      <c r="O1053" s="244"/>
      <c r="P1053" s="244"/>
      <c r="Q1053" s="244"/>
      <c r="R1053" s="244"/>
    </row>
    <row r="1054" spans="1:18" hidden="1" outlineLevel="1" x14ac:dyDescent="0.25"/>
    <row r="1055" spans="1:18" hidden="1" outlineLevel="2" x14ac:dyDescent="0.25">
      <c r="A1055" s="222" t="str">
        <f>'Usages industrie'!A4</f>
        <v>Usage industriel n°1</v>
      </c>
      <c r="B1055" s="222" t="s">
        <v>41</v>
      </c>
      <c r="C1055" s="222"/>
      <c r="D1055" s="223">
        <f>IF(B$1045&lt;&gt;"",IF(B$1045='Usages industrie'!$K4,'Usages industrie'!J4,0),0)</f>
        <v>0</v>
      </c>
      <c r="E1055" s="223">
        <f t="shared" ref="E1055:R1064" si="92">$D1055</f>
        <v>0</v>
      </c>
      <c r="F1055" s="223">
        <f t="shared" si="92"/>
        <v>0</v>
      </c>
      <c r="G1055" s="223">
        <f t="shared" si="92"/>
        <v>0</v>
      </c>
      <c r="H1055" s="223">
        <f t="shared" si="92"/>
        <v>0</v>
      </c>
      <c r="I1055" s="223">
        <f t="shared" si="92"/>
        <v>0</v>
      </c>
      <c r="J1055" s="223">
        <f t="shared" si="92"/>
        <v>0</v>
      </c>
      <c r="K1055" s="223">
        <f t="shared" si="92"/>
        <v>0</v>
      </c>
      <c r="L1055" s="223">
        <f t="shared" si="92"/>
        <v>0</v>
      </c>
      <c r="M1055" s="223">
        <f t="shared" si="92"/>
        <v>0</v>
      </c>
      <c r="N1055" s="223">
        <f t="shared" si="92"/>
        <v>0</v>
      </c>
      <c r="O1055" s="223">
        <f t="shared" si="92"/>
        <v>0</v>
      </c>
      <c r="P1055" s="223">
        <f t="shared" si="92"/>
        <v>0</v>
      </c>
      <c r="Q1055" s="223">
        <f t="shared" si="92"/>
        <v>0</v>
      </c>
      <c r="R1055" s="223">
        <f t="shared" si="92"/>
        <v>0</v>
      </c>
    </row>
    <row r="1056" spans="1:18" hidden="1" outlineLevel="2" x14ac:dyDescent="0.25">
      <c r="A1056" s="222" t="str">
        <f>'Usages industrie'!A5</f>
        <v>Usage industriel n°2</v>
      </c>
      <c r="B1056" s="222" t="s">
        <v>41</v>
      </c>
      <c r="C1056" s="222"/>
      <c r="D1056" s="223">
        <f>IF(B$1045&lt;&gt;"",IF(B$1045='Usages industrie'!$K5,'Usages industrie'!J5,0),0)</f>
        <v>0</v>
      </c>
      <c r="E1056" s="223">
        <f t="shared" si="92"/>
        <v>0</v>
      </c>
      <c r="F1056" s="223">
        <f t="shared" si="92"/>
        <v>0</v>
      </c>
      <c r="G1056" s="223">
        <f t="shared" si="92"/>
        <v>0</v>
      </c>
      <c r="H1056" s="223">
        <f t="shared" si="92"/>
        <v>0</v>
      </c>
      <c r="I1056" s="223">
        <f t="shared" si="92"/>
        <v>0</v>
      </c>
      <c r="J1056" s="223">
        <f t="shared" si="92"/>
        <v>0</v>
      </c>
      <c r="K1056" s="223">
        <f t="shared" si="92"/>
        <v>0</v>
      </c>
      <c r="L1056" s="223">
        <f t="shared" si="92"/>
        <v>0</v>
      </c>
      <c r="M1056" s="223">
        <f t="shared" si="92"/>
        <v>0</v>
      </c>
      <c r="N1056" s="223">
        <f t="shared" si="92"/>
        <v>0</v>
      </c>
      <c r="O1056" s="223">
        <f t="shared" si="92"/>
        <v>0</v>
      </c>
      <c r="P1056" s="223">
        <f t="shared" si="92"/>
        <v>0</v>
      </c>
      <c r="Q1056" s="223">
        <f t="shared" si="92"/>
        <v>0</v>
      </c>
      <c r="R1056" s="223">
        <f t="shared" si="92"/>
        <v>0</v>
      </c>
    </row>
    <row r="1057" spans="1:18" hidden="1" outlineLevel="2" x14ac:dyDescent="0.25">
      <c r="A1057" s="222" t="str">
        <f>'Usages industrie'!A6</f>
        <v>Usage industriel n°3</v>
      </c>
      <c r="B1057" s="222" t="s">
        <v>41</v>
      </c>
      <c r="C1057" s="222"/>
      <c r="D1057" s="223">
        <f>IF(B$1045&lt;&gt;"",IF(B$1045='Usages industrie'!$K6,'Usages industrie'!J6,0),0)</f>
        <v>0</v>
      </c>
      <c r="E1057" s="223">
        <f t="shared" si="92"/>
        <v>0</v>
      </c>
      <c r="F1057" s="223">
        <f t="shared" si="92"/>
        <v>0</v>
      </c>
      <c r="G1057" s="223">
        <f t="shared" si="92"/>
        <v>0</v>
      </c>
      <c r="H1057" s="223">
        <f t="shared" si="92"/>
        <v>0</v>
      </c>
      <c r="I1057" s="223">
        <f t="shared" si="92"/>
        <v>0</v>
      </c>
      <c r="J1057" s="223">
        <f t="shared" si="92"/>
        <v>0</v>
      </c>
      <c r="K1057" s="223">
        <f t="shared" si="92"/>
        <v>0</v>
      </c>
      <c r="L1057" s="223">
        <f t="shared" si="92"/>
        <v>0</v>
      </c>
      <c r="M1057" s="223">
        <f t="shared" si="92"/>
        <v>0</v>
      </c>
      <c r="N1057" s="223">
        <f t="shared" si="92"/>
        <v>0</v>
      </c>
      <c r="O1057" s="223">
        <f t="shared" si="92"/>
        <v>0</v>
      </c>
      <c r="P1057" s="223">
        <f t="shared" si="92"/>
        <v>0</v>
      </c>
      <c r="Q1057" s="223">
        <f t="shared" si="92"/>
        <v>0</v>
      </c>
      <c r="R1057" s="223">
        <f t="shared" si="92"/>
        <v>0</v>
      </c>
    </row>
    <row r="1058" spans="1:18" hidden="1" outlineLevel="2" x14ac:dyDescent="0.25">
      <c r="A1058" s="222" t="str">
        <f>'Usages industrie'!A7</f>
        <v>Usage industriel n°4</v>
      </c>
      <c r="B1058" s="222" t="s">
        <v>41</v>
      </c>
      <c r="C1058" s="222"/>
      <c r="D1058" s="223">
        <f>IF(B$1045&lt;&gt;"",IF(B$1045='Usages industrie'!$K7,'Usages industrie'!J7,0),0)</f>
        <v>0</v>
      </c>
      <c r="E1058" s="223">
        <f t="shared" si="92"/>
        <v>0</v>
      </c>
      <c r="F1058" s="223">
        <f t="shared" si="92"/>
        <v>0</v>
      </c>
      <c r="G1058" s="223">
        <f t="shared" si="92"/>
        <v>0</v>
      </c>
      <c r="H1058" s="223">
        <f t="shared" si="92"/>
        <v>0</v>
      </c>
      <c r="I1058" s="223">
        <f t="shared" si="92"/>
        <v>0</v>
      </c>
      <c r="J1058" s="223">
        <f t="shared" si="92"/>
        <v>0</v>
      </c>
      <c r="K1058" s="223">
        <f t="shared" si="92"/>
        <v>0</v>
      </c>
      <c r="L1058" s="223">
        <f t="shared" si="92"/>
        <v>0</v>
      </c>
      <c r="M1058" s="223">
        <f t="shared" si="92"/>
        <v>0</v>
      </c>
      <c r="N1058" s="223">
        <f t="shared" si="92"/>
        <v>0</v>
      </c>
      <c r="O1058" s="223">
        <f t="shared" si="92"/>
        <v>0</v>
      </c>
      <c r="P1058" s="223">
        <f t="shared" si="92"/>
        <v>0</v>
      </c>
      <c r="Q1058" s="223">
        <f t="shared" si="92"/>
        <v>0</v>
      </c>
      <c r="R1058" s="223">
        <f t="shared" si="92"/>
        <v>0</v>
      </c>
    </row>
    <row r="1059" spans="1:18" hidden="1" outlineLevel="2" x14ac:dyDescent="0.25">
      <c r="A1059" s="222" t="str">
        <f>'Usages industrie'!A8</f>
        <v>Usage industriel n°5</v>
      </c>
      <c r="B1059" s="222" t="s">
        <v>41</v>
      </c>
      <c r="C1059" s="222"/>
      <c r="D1059" s="223">
        <f>IF(B$1045&lt;&gt;"",IF(B$1045='Usages industrie'!$K8,'Usages industrie'!J8,0),0)</f>
        <v>0</v>
      </c>
      <c r="E1059" s="223">
        <f t="shared" si="92"/>
        <v>0</v>
      </c>
      <c r="F1059" s="223">
        <f t="shared" si="92"/>
        <v>0</v>
      </c>
      <c r="G1059" s="223">
        <f t="shared" si="92"/>
        <v>0</v>
      </c>
      <c r="H1059" s="223">
        <f t="shared" si="92"/>
        <v>0</v>
      </c>
      <c r="I1059" s="223">
        <f t="shared" si="92"/>
        <v>0</v>
      </c>
      <c r="J1059" s="223">
        <f t="shared" si="92"/>
        <v>0</v>
      </c>
      <c r="K1059" s="223">
        <f t="shared" si="92"/>
        <v>0</v>
      </c>
      <c r="L1059" s="223">
        <f t="shared" si="92"/>
        <v>0</v>
      </c>
      <c r="M1059" s="223">
        <f t="shared" si="92"/>
        <v>0</v>
      </c>
      <c r="N1059" s="223">
        <f t="shared" si="92"/>
        <v>0</v>
      </c>
      <c r="O1059" s="223">
        <f t="shared" si="92"/>
        <v>0</v>
      </c>
      <c r="P1059" s="223">
        <f t="shared" si="92"/>
        <v>0</v>
      </c>
      <c r="Q1059" s="223">
        <f t="shared" si="92"/>
        <v>0</v>
      </c>
      <c r="R1059" s="223">
        <f t="shared" si="92"/>
        <v>0</v>
      </c>
    </row>
    <row r="1060" spans="1:18" hidden="1" outlineLevel="2" x14ac:dyDescent="0.25">
      <c r="A1060" s="222" t="str">
        <f>'Usages industrie'!A9</f>
        <v>Usage industriel n°6</v>
      </c>
      <c r="B1060" s="222" t="s">
        <v>41</v>
      </c>
      <c r="C1060" s="222"/>
      <c r="D1060" s="223">
        <f>IF(B$1045&lt;&gt;"",IF(B$1045='Usages industrie'!$K9,'Usages industrie'!J9,0),0)</f>
        <v>0</v>
      </c>
      <c r="E1060" s="223">
        <f t="shared" si="92"/>
        <v>0</v>
      </c>
      <c r="F1060" s="223">
        <f t="shared" si="92"/>
        <v>0</v>
      </c>
      <c r="G1060" s="223">
        <f t="shared" si="92"/>
        <v>0</v>
      </c>
      <c r="H1060" s="223">
        <f t="shared" si="92"/>
        <v>0</v>
      </c>
      <c r="I1060" s="223">
        <f t="shared" si="92"/>
        <v>0</v>
      </c>
      <c r="J1060" s="223">
        <f t="shared" si="92"/>
        <v>0</v>
      </c>
      <c r="K1060" s="223">
        <f t="shared" si="92"/>
        <v>0</v>
      </c>
      <c r="L1060" s="223">
        <f t="shared" si="92"/>
        <v>0</v>
      </c>
      <c r="M1060" s="223">
        <f t="shared" si="92"/>
        <v>0</v>
      </c>
      <c r="N1060" s="223">
        <f t="shared" si="92"/>
        <v>0</v>
      </c>
      <c r="O1060" s="223">
        <f t="shared" si="92"/>
        <v>0</v>
      </c>
      <c r="P1060" s="223">
        <f t="shared" si="92"/>
        <v>0</v>
      </c>
      <c r="Q1060" s="223">
        <f t="shared" si="92"/>
        <v>0</v>
      </c>
      <c r="R1060" s="223">
        <f t="shared" si="92"/>
        <v>0</v>
      </c>
    </row>
    <row r="1061" spans="1:18" hidden="1" outlineLevel="2" x14ac:dyDescent="0.25">
      <c r="A1061" s="222" t="str">
        <f>'Usages industrie'!A10</f>
        <v>Usage industriel n°7</v>
      </c>
      <c r="B1061" s="222" t="s">
        <v>41</v>
      </c>
      <c r="C1061" s="222"/>
      <c r="D1061" s="223">
        <f>IF(B$1045&lt;&gt;"",IF(B$1045='Usages industrie'!$K10,'Usages industrie'!J10,0),0)</f>
        <v>0</v>
      </c>
      <c r="E1061" s="223">
        <f t="shared" si="92"/>
        <v>0</v>
      </c>
      <c r="F1061" s="223">
        <f t="shared" si="92"/>
        <v>0</v>
      </c>
      <c r="G1061" s="223">
        <f t="shared" si="92"/>
        <v>0</v>
      </c>
      <c r="H1061" s="223">
        <f t="shared" si="92"/>
        <v>0</v>
      </c>
      <c r="I1061" s="223">
        <f t="shared" si="92"/>
        <v>0</v>
      </c>
      <c r="J1061" s="223">
        <f t="shared" si="92"/>
        <v>0</v>
      </c>
      <c r="K1061" s="223">
        <f t="shared" si="92"/>
        <v>0</v>
      </c>
      <c r="L1061" s="223">
        <f t="shared" si="92"/>
        <v>0</v>
      </c>
      <c r="M1061" s="223">
        <f t="shared" si="92"/>
        <v>0</v>
      </c>
      <c r="N1061" s="223">
        <f t="shared" si="92"/>
        <v>0</v>
      </c>
      <c r="O1061" s="223">
        <f t="shared" si="92"/>
        <v>0</v>
      </c>
      <c r="P1061" s="223">
        <f t="shared" si="92"/>
        <v>0</v>
      </c>
      <c r="Q1061" s="223">
        <f t="shared" si="92"/>
        <v>0</v>
      </c>
      <c r="R1061" s="223">
        <f t="shared" si="92"/>
        <v>0</v>
      </c>
    </row>
    <row r="1062" spans="1:18" hidden="1" outlineLevel="2" x14ac:dyDescent="0.25">
      <c r="A1062" s="222" t="str">
        <f>'Usages industrie'!A11</f>
        <v>Usage industriel n°8</v>
      </c>
      <c r="B1062" s="222" t="s">
        <v>41</v>
      </c>
      <c r="C1062" s="222"/>
      <c r="D1062" s="223">
        <f>IF(B$1045&lt;&gt;"",IF(B$1045='Usages industrie'!$K11,'Usages industrie'!J11,0),0)</f>
        <v>0</v>
      </c>
      <c r="E1062" s="223">
        <f t="shared" si="92"/>
        <v>0</v>
      </c>
      <c r="F1062" s="223">
        <f t="shared" si="92"/>
        <v>0</v>
      </c>
      <c r="G1062" s="223">
        <f t="shared" si="92"/>
        <v>0</v>
      </c>
      <c r="H1062" s="223">
        <f t="shared" si="92"/>
        <v>0</v>
      </c>
      <c r="I1062" s="223">
        <f t="shared" si="92"/>
        <v>0</v>
      </c>
      <c r="J1062" s="223">
        <f t="shared" si="92"/>
        <v>0</v>
      </c>
      <c r="K1062" s="223">
        <f t="shared" si="92"/>
        <v>0</v>
      </c>
      <c r="L1062" s="223">
        <f t="shared" si="92"/>
        <v>0</v>
      </c>
      <c r="M1062" s="223">
        <f t="shared" si="92"/>
        <v>0</v>
      </c>
      <c r="N1062" s="223">
        <f t="shared" si="92"/>
        <v>0</v>
      </c>
      <c r="O1062" s="223">
        <f t="shared" si="92"/>
        <v>0</v>
      </c>
      <c r="P1062" s="223">
        <f t="shared" si="92"/>
        <v>0</v>
      </c>
      <c r="Q1062" s="223">
        <f t="shared" si="92"/>
        <v>0</v>
      </c>
      <c r="R1062" s="223">
        <f t="shared" si="92"/>
        <v>0</v>
      </c>
    </row>
    <row r="1063" spans="1:18" hidden="1" outlineLevel="2" x14ac:dyDescent="0.25">
      <c r="A1063" s="222" t="str">
        <f>'Usages industrie'!A12</f>
        <v>Usage industriel n°9</v>
      </c>
      <c r="B1063" s="222" t="s">
        <v>41</v>
      </c>
      <c r="C1063" s="222"/>
      <c r="D1063" s="223">
        <f>IF(B$1045&lt;&gt;"",IF(B$1045='Usages industrie'!$K12,'Usages industrie'!J12,0),0)</f>
        <v>0</v>
      </c>
      <c r="E1063" s="223">
        <f t="shared" si="92"/>
        <v>0</v>
      </c>
      <c r="F1063" s="223">
        <f t="shared" si="92"/>
        <v>0</v>
      </c>
      <c r="G1063" s="223">
        <f t="shared" si="92"/>
        <v>0</v>
      </c>
      <c r="H1063" s="223">
        <f t="shared" si="92"/>
        <v>0</v>
      </c>
      <c r="I1063" s="223">
        <f t="shared" si="92"/>
        <v>0</v>
      </c>
      <c r="J1063" s="223">
        <f t="shared" si="92"/>
        <v>0</v>
      </c>
      <c r="K1063" s="223">
        <f t="shared" si="92"/>
        <v>0</v>
      </c>
      <c r="L1063" s="223">
        <f t="shared" si="92"/>
        <v>0</v>
      </c>
      <c r="M1063" s="223">
        <f t="shared" si="92"/>
        <v>0</v>
      </c>
      <c r="N1063" s="223">
        <f t="shared" si="92"/>
        <v>0</v>
      </c>
      <c r="O1063" s="223">
        <f t="shared" si="92"/>
        <v>0</v>
      </c>
      <c r="P1063" s="223">
        <f t="shared" si="92"/>
        <v>0</v>
      </c>
      <c r="Q1063" s="223">
        <f t="shared" si="92"/>
        <v>0</v>
      </c>
      <c r="R1063" s="223">
        <f t="shared" si="92"/>
        <v>0</v>
      </c>
    </row>
    <row r="1064" spans="1:18" hidden="1" outlineLevel="2" x14ac:dyDescent="0.25">
      <c r="A1064" s="222" t="str">
        <f>'Usages industrie'!A13</f>
        <v>Usage industriel n°10</v>
      </c>
      <c r="B1064" s="222" t="s">
        <v>41</v>
      </c>
      <c r="C1064" s="222"/>
      <c r="D1064" s="223">
        <f>IF(B$1045&lt;&gt;"",IF(B$1045='Usages industrie'!$K13,'Usages industrie'!J13,0),0)</f>
        <v>0</v>
      </c>
      <c r="E1064" s="223">
        <f t="shared" si="92"/>
        <v>0</v>
      </c>
      <c r="F1064" s="223">
        <f t="shared" si="92"/>
        <v>0</v>
      </c>
      <c r="G1064" s="223">
        <f t="shared" si="92"/>
        <v>0</v>
      </c>
      <c r="H1064" s="223">
        <f t="shared" si="92"/>
        <v>0</v>
      </c>
      <c r="I1064" s="223">
        <f t="shared" si="92"/>
        <v>0</v>
      </c>
      <c r="J1064" s="223">
        <f t="shared" si="92"/>
        <v>0</v>
      </c>
      <c r="K1064" s="223">
        <f t="shared" si="92"/>
        <v>0</v>
      </c>
      <c r="L1064" s="223">
        <f t="shared" si="92"/>
        <v>0</v>
      </c>
      <c r="M1064" s="223">
        <f t="shared" si="92"/>
        <v>0</v>
      </c>
      <c r="N1064" s="223">
        <f t="shared" si="92"/>
        <v>0</v>
      </c>
      <c r="O1064" s="223">
        <f t="shared" si="92"/>
        <v>0</v>
      </c>
      <c r="P1064" s="223">
        <f t="shared" si="92"/>
        <v>0</v>
      </c>
      <c r="Q1064" s="223">
        <f t="shared" si="92"/>
        <v>0</v>
      </c>
      <c r="R1064" s="223">
        <f t="shared" si="92"/>
        <v>0</v>
      </c>
    </row>
    <row r="1065" spans="1:18" hidden="1" outlineLevel="2" x14ac:dyDescent="0.25">
      <c r="A1065" s="222" t="str">
        <f>'Usages industrie'!A14</f>
        <v>Usage industriel n°11</v>
      </c>
      <c r="B1065" s="222" t="s">
        <v>41</v>
      </c>
      <c r="C1065" s="222"/>
      <c r="D1065" s="223">
        <f>IF(B$1045&lt;&gt;"",IF(B$1045='Usages industrie'!$K14,'Usages industrie'!J14,0),0)</f>
        <v>0</v>
      </c>
      <c r="E1065" s="223">
        <f t="shared" ref="E1065:R1074" si="93">$D1065</f>
        <v>0</v>
      </c>
      <c r="F1065" s="223">
        <f t="shared" si="93"/>
        <v>0</v>
      </c>
      <c r="G1065" s="223">
        <f t="shared" si="93"/>
        <v>0</v>
      </c>
      <c r="H1065" s="223">
        <f t="shared" si="93"/>
        <v>0</v>
      </c>
      <c r="I1065" s="223">
        <f t="shared" si="93"/>
        <v>0</v>
      </c>
      <c r="J1065" s="223">
        <f t="shared" si="93"/>
        <v>0</v>
      </c>
      <c r="K1065" s="223">
        <f t="shared" si="93"/>
        <v>0</v>
      </c>
      <c r="L1065" s="223">
        <f t="shared" si="93"/>
        <v>0</v>
      </c>
      <c r="M1065" s="223">
        <f t="shared" si="93"/>
        <v>0</v>
      </c>
      <c r="N1065" s="223">
        <f t="shared" si="93"/>
        <v>0</v>
      </c>
      <c r="O1065" s="223">
        <f t="shared" si="93"/>
        <v>0</v>
      </c>
      <c r="P1065" s="223">
        <f t="shared" si="93"/>
        <v>0</v>
      </c>
      <c r="Q1065" s="223">
        <f t="shared" si="93"/>
        <v>0</v>
      </c>
      <c r="R1065" s="223">
        <f t="shared" si="93"/>
        <v>0</v>
      </c>
    </row>
    <row r="1066" spans="1:18" hidden="1" outlineLevel="2" x14ac:dyDescent="0.25">
      <c r="A1066" s="222" t="str">
        <f>'Usages industrie'!A15</f>
        <v>Usage industriel n°12</v>
      </c>
      <c r="B1066" s="222" t="s">
        <v>41</v>
      </c>
      <c r="C1066" s="222"/>
      <c r="D1066" s="223">
        <f>IF(B$1045&lt;&gt;"",IF(B$1045='Usages industrie'!$K15,'Usages industrie'!J15,0),0)</f>
        <v>0</v>
      </c>
      <c r="E1066" s="223">
        <f t="shared" si="93"/>
        <v>0</v>
      </c>
      <c r="F1066" s="223">
        <f t="shared" si="93"/>
        <v>0</v>
      </c>
      <c r="G1066" s="223">
        <f t="shared" si="93"/>
        <v>0</v>
      </c>
      <c r="H1066" s="223">
        <f t="shared" si="93"/>
        <v>0</v>
      </c>
      <c r="I1066" s="223">
        <f t="shared" si="93"/>
        <v>0</v>
      </c>
      <c r="J1066" s="223">
        <f t="shared" si="93"/>
        <v>0</v>
      </c>
      <c r="K1066" s="223">
        <f t="shared" si="93"/>
        <v>0</v>
      </c>
      <c r="L1066" s="223">
        <f t="shared" si="93"/>
        <v>0</v>
      </c>
      <c r="M1066" s="223">
        <f t="shared" si="93"/>
        <v>0</v>
      </c>
      <c r="N1066" s="223">
        <f t="shared" si="93"/>
        <v>0</v>
      </c>
      <c r="O1066" s="223">
        <f t="shared" si="93"/>
        <v>0</v>
      </c>
      <c r="P1066" s="223">
        <f t="shared" si="93"/>
        <v>0</v>
      </c>
      <c r="Q1066" s="223">
        <f t="shared" si="93"/>
        <v>0</v>
      </c>
      <c r="R1066" s="223">
        <f t="shared" si="93"/>
        <v>0</v>
      </c>
    </row>
    <row r="1067" spans="1:18" hidden="1" outlineLevel="2" x14ac:dyDescent="0.25">
      <c r="A1067" s="222" t="str">
        <f>'Usages industrie'!A16</f>
        <v>Usage industriel n°13</v>
      </c>
      <c r="B1067" s="222" t="s">
        <v>41</v>
      </c>
      <c r="C1067" s="222"/>
      <c r="D1067" s="223">
        <f>IF(B$1045&lt;&gt;"",IF(B$1045='Usages industrie'!$K16,'Usages industrie'!J16,0),0)</f>
        <v>0</v>
      </c>
      <c r="E1067" s="223">
        <f t="shared" si="93"/>
        <v>0</v>
      </c>
      <c r="F1067" s="223">
        <f t="shared" si="93"/>
        <v>0</v>
      </c>
      <c r="G1067" s="223">
        <f t="shared" si="93"/>
        <v>0</v>
      </c>
      <c r="H1067" s="223">
        <f t="shared" si="93"/>
        <v>0</v>
      </c>
      <c r="I1067" s="223">
        <f t="shared" si="93"/>
        <v>0</v>
      </c>
      <c r="J1067" s="223">
        <f t="shared" si="93"/>
        <v>0</v>
      </c>
      <c r="K1067" s="223">
        <f t="shared" si="93"/>
        <v>0</v>
      </c>
      <c r="L1067" s="223">
        <f t="shared" si="93"/>
        <v>0</v>
      </c>
      <c r="M1067" s="223">
        <f t="shared" si="93"/>
        <v>0</v>
      </c>
      <c r="N1067" s="223">
        <f t="shared" si="93"/>
        <v>0</v>
      </c>
      <c r="O1067" s="223">
        <f t="shared" si="93"/>
        <v>0</v>
      </c>
      <c r="P1067" s="223">
        <f t="shared" si="93"/>
        <v>0</v>
      </c>
      <c r="Q1067" s="223">
        <f t="shared" si="93"/>
        <v>0</v>
      </c>
      <c r="R1067" s="223">
        <f t="shared" si="93"/>
        <v>0</v>
      </c>
    </row>
    <row r="1068" spans="1:18" hidden="1" outlineLevel="2" x14ac:dyDescent="0.25">
      <c r="A1068" s="222" t="str">
        <f>'Usages industrie'!A17</f>
        <v>Usage industriel n°14</v>
      </c>
      <c r="B1068" s="222" t="s">
        <v>41</v>
      </c>
      <c r="C1068" s="222"/>
      <c r="D1068" s="223">
        <f>IF(B$1045&lt;&gt;"",IF(B$1045='Usages industrie'!$K17,'Usages industrie'!J17,0),0)</f>
        <v>0</v>
      </c>
      <c r="E1068" s="223">
        <f t="shared" si="93"/>
        <v>0</v>
      </c>
      <c r="F1068" s="223">
        <f t="shared" si="93"/>
        <v>0</v>
      </c>
      <c r="G1068" s="223">
        <f t="shared" si="93"/>
        <v>0</v>
      </c>
      <c r="H1068" s="223">
        <f t="shared" si="93"/>
        <v>0</v>
      </c>
      <c r="I1068" s="223">
        <f t="shared" si="93"/>
        <v>0</v>
      </c>
      <c r="J1068" s="223">
        <f t="shared" si="93"/>
        <v>0</v>
      </c>
      <c r="K1068" s="223">
        <f t="shared" si="93"/>
        <v>0</v>
      </c>
      <c r="L1068" s="223">
        <f t="shared" si="93"/>
        <v>0</v>
      </c>
      <c r="M1068" s="223">
        <f t="shared" si="93"/>
        <v>0</v>
      </c>
      <c r="N1068" s="223">
        <f t="shared" si="93"/>
        <v>0</v>
      </c>
      <c r="O1068" s="223">
        <f t="shared" si="93"/>
        <v>0</v>
      </c>
      <c r="P1068" s="223">
        <f t="shared" si="93"/>
        <v>0</v>
      </c>
      <c r="Q1068" s="223">
        <f t="shared" si="93"/>
        <v>0</v>
      </c>
      <c r="R1068" s="223">
        <f t="shared" si="93"/>
        <v>0</v>
      </c>
    </row>
    <row r="1069" spans="1:18" hidden="1" outlineLevel="2" x14ac:dyDescent="0.25">
      <c r="A1069" s="222" t="str">
        <f>'Usages industrie'!A18</f>
        <v>Usage industriel n°15</v>
      </c>
      <c r="B1069" s="222" t="s">
        <v>41</v>
      </c>
      <c r="C1069" s="222"/>
      <c r="D1069" s="223">
        <f>IF(B$1045&lt;&gt;"",IF(B$1045='Usages industrie'!$K18,'Usages industrie'!J18,0),0)</f>
        <v>0</v>
      </c>
      <c r="E1069" s="223">
        <f t="shared" si="93"/>
        <v>0</v>
      </c>
      <c r="F1069" s="223">
        <f t="shared" si="93"/>
        <v>0</v>
      </c>
      <c r="G1069" s="223">
        <f t="shared" si="93"/>
        <v>0</v>
      </c>
      <c r="H1069" s="223">
        <f t="shared" si="93"/>
        <v>0</v>
      </c>
      <c r="I1069" s="223">
        <f t="shared" si="93"/>
        <v>0</v>
      </c>
      <c r="J1069" s="223">
        <f t="shared" si="93"/>
        <v>0</v>
      </c>
      <c r="K1069" s="223">
        <f t="shared" si="93"/>
        <v>0</v>
      </c>
      <c r="L1069" s="223">
        <f t="shared" si="93"/>
        <v>0</v>
      </c>
      <c r="M1069" s="223">
        <f t="shared" si="93"/>
        <v>0</v>
      </c>
      <c r="N1069" s="223">
        <f t="shared" si="93"/>
        <v>0</v>
      </c>
      <c r="O1069" s="223">
        <f t="shared" si="93"/>
        <v>0</v>
      </c>
      <c r="P1069" s="223">
        <f t="shared" si="93"/>
        <v>0</v>
      </c>
      <c r="Q1069" s="223">
        <f t="shared" si="93"/>
        <v>0</v>
      </c>
      <c r="R1069" s="223">
        <f t="shared" si="93"/>
        <v>0</v>
      </c>
    </row>
    <row r="1070" spans="1:18" hidden="1" outlineLevel="2" x14ac:dyDescent="0.25">
      <c r="A1070" s="222" t="str">
        <f>'Usages industrie'!A19</f>
        <v>Usage industriel n°16</v>
      </c>
      <c r="B1070" s="222" t="s">
        <v>41</v>
      </c>
      <c r="C1070" s="222"/>
      <c r="D1070" s="223">
        <f>IF(B$1045&lt;&gt;"",IF(B$1045='Usages industrie'!$K19,'Usages industrie'!J19,0),0)</f>
        <v>0</v>
      </c>
      <c r="E1070" s="223">
        <f t="shared" si="93"/>
        <v>0</v>
      </c>
      <c r="F1070" s="223">
        <f t="shared" si="93"/>
        <v>0</v>
      </c>
      <c r="G1070" s="223">
        <f t="shared" si="93"/>
        <v>0</v>
      </c>
      <c r="H1070" s="223">
        <f t="shared" si="93"/>
        <v>0</v>
      </c>
      <c r="I1070" s="223">
        <f t="shared" si="93"/>
        <v>0</v>
      </c>
      <c r="J1070" s="223">
        <f t="shared" si="93"/>
        <v>0</v>
      </c>
      <c r="K1070" s="223">
        <f t="shared" si="93"/>
        <v>0</v>
      </c>
      <c r="L1070" s="223">
        <f t="shared" si="93"/>
        <v>0</v>
      </c>
      <c r="M1070" s="223">
        <f t="shared" si="93"/>
        <v>0</v>
      </c>
      <c r="N1070" s="223">
        <f t="shared" si="93"/>
        <v>0</v>
      </c>
      <c r="O1070" s="223">
        <f t="shared" si="93"/>
        <v>0</v>
      </c>
      <c r="P1070" s="223">
        <f t="shared" si="93"/>
        <v>0</v>
      </c>
      <c r="Q1070" s="223">
        <f t="shared" si="93"/>
        <v>0</v>
      </c>
      <c r="R1070" s="223">
        <f t="shared" si="93"/>
        <v>0</v>
      </c>
    </row>
    <row r="1071" spans="1:18" hidden="1" outlineLevel="2" x14ac:dyDescent="0.25">
      <c r="A1071" s="222" t="str">
        <f>'Usages industrie'!A20</f>
        <v>Usage industriel n°17</v>
      </c>
      <c r="B1071" s="222" t="s">
        <v>41</v>
      </c>
      <c r="C1071" s="222"/>
      <c r="D1071" s="223">
        <f>IF(B$1045&lt;&gt;"",IF(B$1045='Usages industrie'!$K20,'Usages industrie'!J20,0),0)</f>
        <v>0</v>
      </c>
      <c r="E1071" s="223">
        <f t="shared" si="93"/>
        <v>0</v>
      </c>
      <c r="F1071" s="223">
        <f t="shared" si="93"/>
        <v>0</v>
      </c>
      <c r="G1071" s="223">
        <f t="shared" si="93"/>
        <v>0</v>
      </c>
      <c r="H1071" s="223">
        <f t="shared" si="93"/>
        <v>0</v>
      </c>
      <c r="I1071" s="223">
        <f t="shared" si="93"/>
        <v>0</v>
      </c>
      <c r="J1071" s="223">
        <f t="shared" si="93"/>
        <v>0</v>
      </c>
      <c r="K1071" s="223">
        <f t="shared" si="93"/>
        <v>0</v>
      </c>
      <c r="L1071" s="223">
        <f t="shared" si="93"/>
        <v>0</v>
      </c>
      <c r="M1071" s="223">
        <f t="shared" si="93"/>
        <v>0</v>
      </c>
      <c r="N1071" s="223">
        <f t="shared" si="93"/>
        <v>0</v>
      </c>
      <c r="O1071" s="223">
        <f t="shared" si="93"/>
        <v>0</v>
      </c>
      <c r="P1071" s="223">
        <f t="shared" si="93"/>
        <v>0</v>
      </c>
      <c r="Q1071" s="223">
        <f t="shared" si="93"/>
        <v>0</v>
      </c>
      <c r="R1071" s="223">
        <f t="shared" si="93"/>
        <v>0</v>
      </c>
    </row>
    <row r="1072" spans="1:18" hidden="1" outlineLevel="2" x14ac:dyDescent="0.25">
      <c r="A1072" s="222" t="str">
        <f>'Usages industrie'!A21</f>
        <v>Usage industriel n°18</v>
      </c>
      <c r="B1072" s="222" t="s">
        <v>41</v>
      </c>
      <c r="C1072" s="222"/>
      <c r="D1072" s="223">
        <f>IF(B$1045&lt;&gt;"",IF(B$1045='Usages industrie'!$K21,'Usages industrie'!J21,0),0)</f>
        <v>0</v>
      </c>
      <c r="E1072" s="223">
        <f t="shared" si="93"/>
        <v>0</v>
      </c>
      <c r="F1072" s="223">
        <f t="shared" si="93"/>
        <v>0</v>
      </c>
      <c r="G1072" s="223">
        <f t="shared" si="93"/>
        <v>0</v>
      </c>
      <c r="H1072" s="223">
        <f t="shared" si="93"/>
        <v>0</v>
      </c>
      <c r="I1072" s="223">
        <f t="shared" si="93"/>
        <v>0</v>
      </c>
      <c r="J1072" s="223">
        <f t="shared" si="93"/>
        <v>0</v>
      </c>
      <c r="K1072" s="223">
        <f t="shared" si="93"/>
        <v>0</v>
      </c>
      <c r="L1072" s="223">
        <f t="shared" si="93"/>
        <v>0</v>
      </c>
      <c r="M1072" s="223">
        <f t="shared" si="93"/>
        <v>0</v>
      </c>
      <c r="N1072" s="223">
        <f t="shared" si="93"/>
        <v>0</v>
      </c>
      <c r="O1072" s="223">
        <f t="shared" si="93"/>
        <v>0</v>
      </c>
      <c r="P1072" s="223">
        <f t="shared" si="93"/>
        <v>0</v>
      </c>
      <c r="Q1072" s="223">
        <f t="shared" si="93"/>
        <v>0</v>
      </c>
      <c r="R1072" s="223">
        <f t="shared" si="93"/>
        <v>0</v>
      </c>
    </row>
    <row r="1073" spans="1:18" hidden="1" outlineLevel="2" x14ac:dyDescent="0.25">
      <c r="A1073" s="222" t="str">
        <f>'Usages industrie'!A22</f>
        <v>Usage industriel n°19</v>
      </c>
      <c r="B1073" s="222" t="s">
        <v>41</v>
      </c>
      <c r="C1073" s="222"/>
      <c r="D1073" s="223">
        <f>IF(B$1045&lt;&gt;"",IF(B$1045='Usages industrie'!$K22,'Usages industrie'!J22,0),0)</f>
        <v>0</v>
      </c>
      <c r="E1073" s="223">
        <f t="shared" si="93"/>
        <v>0</v>
      </c>
      <c r="F1073" s="223">
        <f t="shared" si="93"/>
        <v>0</v>
      </c>
      <c r="G1073" s="223">
        <f t="shared" si="93"/>
        <v>0</v>
      </c>
      <c r="H1073" s="223">
        <f t="shared" si="93"/>
        <v>0</v>
      </c>
      <c r="I1073" s="223">
        <f t="shared" si="93"/>
        <v>0</v>
      </c>
      <c r="J1073" s="223">
        <f t="shared" si="93"/>
        <v>0</v>
      </c>
      <c r="K1073" s="223">
        <f t="shared" si="93"/>
        <v>0</v>
      </c>
      <c r="L1073" s="223">
        <f t="shared" si="93"/>
        <v>0</v>
      </c>
      <c r="M1073" s="223">
        <f t="shared" si="93"/>
        <v>0</v>
      </c>
      <c r="N1073" s="223">
        <f t="shared" si="93"/>
        <v>0</v>
      </c>
      <c r="O1073" s="223">
        <f t="shared" si="93"/>
        <v>0</v>
      </c>
      <c r="P1073" s="223">
        <f t="shared" si="93"/>
        <v>0</v>
      </c>
      <c r="Q1073" s="223">
        <f t="shared" si="93"/>
        <v>0</v>
      </c>
      <c r="R1073" s="223">
        <f t="shared" si="93"/>
        <v>0</v>
      </c>
    </row>
    <row r="1074" spans="1:18" hidden="1" outlineLevel="2" x14ac:dyDescent="0.25">
      <c r="A1074" s="222" t="str">
        <f>'Usages industrie'!A23</f>
        <v>Usage industriel n°20</v>
      </c>
      <c r="B1074" s="222" t="s">
        <v>41</v>
      </c>
      <c r="C1074" s="222"/>
      <c r="D1074" s="223">
        <f>IF(B$1045&lt;&gt;"",IF(B$1045='Usages industrie'!$K23,'Usages industrie'!J23,0),0)</f>
        <v>0</v>
      </c>
      <c r="E1074" s="223">
        <f t="shared" si="93"/>
        <v>0</v>
      </c>
      <c r="F1074" s="223">
        <f t="shared" si="93"/>
        <v>0</v>
      </c>
      <c r="G1074" s="223">
        <f t="shared" si="93"/>
        <v>0</v>
      </c>
      <c r="H1074" s="223">
        <f t="shared" si="93"/>
        <v>0</v>
      </c>
      <c r="I1074" s="223">
        <f t="shared" si="93"/>
        <v>0</v>
      </c>
      <c r="J1074" s="223">
        <f t="shared" si="93"/>
        <v>0</v>
      </c>
      <c r="K1074" s="223">
        <f t="shared" si="93"/>
        <v>0</v>
      </c>
      <c r="L1074" s="223">
        <f t="shared" si="93"/>
        <v>0</v>
      </c>
      <c r="M1074" s="223">
        <f t="shared" si="93"/>
        <v>0</v>
      </c>
      <c r="N1074" s="223">
        <f t="shared" si="93"/>
        <v>0</v>
      </c>
      <c r="O1074" s="223">
        <f t="shared" si="93"/>
        <v>0</v>
      </c>
      <c r="P1074" s="223">
        <f t="shared" si="93"/>
        <v>0</v>
      </c>
      <c r="Q1074" s="223">
        <f t="shared" si="93"/>
        <v>0</v>
      </c>
      <c r="R1074" s="223">
        <f t="shared" si="93"/>
        <v>0</v>
      </c>
    </row>
    <row r="1075" spans="1:18" hidden="1" outlineLevel="2" x14ac:dyDescent="0.25">
      <c r="A1075" s="222" t="str">
        <f>'Usages industrie'!A24</f>
        <v>Usage industriel n°21</v>
      </c>
      <c r="B1075" s="222" t="s">
        <v>41</v>
      </c>
      <c r="C1075" s="222"/>
      <c r="D1075" s="223">
        <f>IF(B$1045&lt;&gt;"",IF(B$1045='Usages industrie'!$K24,'Usages industrie'!J24,0),0)</f>
        <v>0</v>
      </c>
      <c r="E1075" s="223">
        <f t="shared" ref="E1075:R1084" si="94">$D1075</f>
        <v>0</v>
      </c>
      <c r="F1075" s="223">
        <f t="shared" si="94"/>
        <v>0</v>
      </c>
      <c r="G1075" s="223">
        <f t="shared" si="94"/>
        <v>0</v>
      </c>
      <c r="H1075" s="223">
        <f t="shared" si="94"/>
        <v>0</v>
      </c>
      <c r="I1075" s="223">
        <f t="shared" si="94"/>
        <v>0</v>
      </c>
      <c r="J1075" s="223">
        <f t="shared" si="94"/>
        <v>0</v>
      </c>
      <c r="K1075" s="223">
        <f t="shared" si="94"/>
        <v>0</v>
      </c>
      <c r="L1075" s="223">
        <f t="shared" si="94"/>
        <v>0</v>
      </c>
      <c r="M1075" s="223">
        <f t="shared" si="94"/>
        <v>0</v>
      </c>
      <c r="N1075" s="223">
        <f t="shared" si="94"/>
        <v>0</v>
      </c>
      <c r="O1075" s="223">
        <f t="shared" si="94"/>
        <v>0</v>
      </c>
      <c r="P1075" s="223">
        <f t="shared" si="94"/>
        <v>0</v>
      </c>
      <c r="Q1075" s="223">
        <f t="shared" si="94"/>
        <v>0</v>
      </c>
      <c r="R1075" s="223">
        <f t="shared" si="94"/>
        <v>0</v>
      </c>
    </row>
    <row r="1076" spans="1:18" hidden="1" outlineLevel="2" x14ac:dyDescent="0.25">
      <c r="A1076" s="222" t="str">
        <f>'Usages industrie'!A25</f>
        <v>Usage industriel n°22</v>
      </c>
      <c r="B1076" s="222" t="s">
        <v>41</v>
      </c>
      <c r="C1076" s="222"/>
      <c r="D1076" s="223">
        <f>IF(B$1045&lt;&gt;"",IF(B$1045='Usages industrie'!$K25,'Usages industrie'!J25,0),0)</f>
        <v>0</v>
      </c>
      <c r="E1076" s="223">
        <f t="shared" si="94"/>
        <v>0</v>
      </c>
      <c r="F1076" s="223">
        <f t="shared" si="94"/>
        <v>0</v>
      </c>
      <c r="G1076" s="223">
        <f t="shared" si="94"/>
        <v>0</v>
      </c>
      <c r="H1076" s="223">
        <f t="shared" si="94"/>
        <v>0</v>
      </c>
      <c r="I1076" s="223">
        <f t="shared" si="94"/>
        <v>0</v>
      </c>
      <c r="J1076" s="223">
        <f t="shared" si="94"/>
        <v>0</v>
      </c>
      <c r="K1076" s="223">
        <f t="shared" si="94"/>
        <v>0</v>
      </c>
      <c r="L1076" s="223">
        <f t="shared" si="94"/>
        <v>0</v>
      </c>
      <c r="M1076" s="223">
        <f t="shared" si="94"/>
        <v>0</v>
      </c>
      <c r="N1076" s="223">
        <f t="shared" si="94"/>
        <v>0</v>
      </c>
      <c r="O1076" s="223">
        <f t="shared" si="94"/>
        <v>0</v>
      </c>
      <c r="P1076" s="223">
        <f t="shared" si="94"/>
        <v>0</v>
      </c>
      <c r="Q1076" s="223">
        <f t="shared" si="94"/>
        <v>0</v>
      </c>
      <c r="R1076" s="223">
        <f t="shared" si="94"/>
        <v>0</v>
      </c>
    </row>
    <row r="1077" spans="1:18" hidden="1" outlineLevel="2" x14ac:dyDescent="0.25">
      <c r="A1077" s="222" t="str">
        <f>'Usages industrie'!A26</f>
        <v>Usage industriel n°23</v>
      </c>
      <c r="B1077" s="222" t="s">
        <v>41</v>
      </c>
      <c r="C1077" s="222"/>
      <c r="D1077" s="223">
        <f>IF(B$1045&lt;&gt;"",IF(B$1045='Usages industrie'!$K26,'Usages industrie'!J26,0),0)</f>
        <v>0</v>
      </c>
      <c r="E1077" s="223">
        <f t="shared" si="94"/>
        <v>0</v>
      </c>
      <c r="F1077" s="223">
        <f t="shared" si="94"/>
        <v>0</v>
      </c>
      <c r="G1077" s="223">
        <f t="shared" si="94"/>
        <v>0</v>
      </c>
      <c r="H1077" s="223">
        <f t="shared" si="94"/>
        <v>0</v>
      </c>
      <c r="I1077" s="223">
        <f t="shared" si="94"/>
        <v>0</v>
      </c>
      <c r="J1077" s="223">
        <f t="shared" si="94"/>
        <v>0</v>
      </c>
      <c r="K1077" s="223">
        <f t="shared" si="94"/>
        <v>0</v>
      </c>
      <c r="L1077" s="223">
        <f t="shared" si="94"/>
        <v>0</v>
      </c>
      <c r="M1077" s="223">
        <f t="shared" si="94"/>
        <v>0</v>
      </c>
      <c r="N1077" s="223">
        <f t="shared" si="94"/>
        <v>0</v>
      </c>
      <c r="O1077" s="223">
        <f t="shared" si="94"/>
        <v>0</v>
      </c>
      <c r="P1077" s="223">
        <f t="shared" si="94"/>
        <v>0</v>
      </c>
      <c r="Q1077" s="223">
        <f t="shared" si="94"/>
        <v>0</v>
      </c>
      <c r="R1077" s="223">
        <f t="shared" si="94"/>
        <v>0</v>
      </c>
    </row>
    <row r="1078" spans="1:18" hidden="1" outlineLevel="2" x14ac:dyDescent="0.25">
      <c r="A1078" s="222" t="str">
        <f>'Usages industrie'!A27</f>
        <v>Usage industriel n°24</v>
      </c>
      <c r="B1078" s="222" t="s">
        <v>41</v>
      </c>
      <c r="C1078" s="222"/>
      <c r="D1078" s="223">
        <f>IF(B$1045&lt;&gt;"",IF(B$1045='Usages industrie'!$K27,'Usages industrie'!J27,0),0)</f>
        <v>0</v>
      </c>
      <c r="E1078" s="223">
        <f t="shared" si="94"/>
        <v>0</v>
      </c>
      <c r="F1078" s="223">
        <f t="shared" si="94"/>
        <v>0</v>
      </c>
      <c r="G1078" s="223">
        <f t="shared" si="94"/>
        <v>0</v>
      </c>
      <c r="H1078" s="223">
        <f t="shared" si="94"/>
        <v>0</v>
      </c>
      <c r="I1078" s="223">
        <f t="shared" si="94"/>
        <v>0</v>
      </c>
      <c r="J1078" s="223">
        <f t="shared" si="94"/>
        <v>0</v>
      </c>
      <c r="K1078" s="223">
        <f t="shared" si="94"/>
        <v>0</v>
      </c>
      <c r="L1078" s="223">
        <f t="shared" si="94"/>
        <v>0</v>
      </c>
      <c r="M1078" s="223">
        <f t="shared" si="94"/>
        <v>0</v>
      </c>
      <c r="N1078" s="223">
        <f t="shared" si="94"/>
        <v>0</v>
      </c>
      <c r="O1078" s="223">
        <f t="shared" si="94"/>
        <v>0</v>
      </c>
      <c r="P1078" s="223">
        <f t="shared" si="94"/>
        <v>0</v>
      </c>
      <c r="Q1078" s="223">
        <f t="shared" si="94"/>
        <v>0</v>
      </c>
      <c r="R1078" s="223">
        <f t="shared" si="94"/>
        <v>0</v>
      </c>
    </row>
    <row r="1079" spans="1:18" hidden="1" outlineLevel="2" x14ac:dyDescent="0.25">
      <c r="A1079" s="222" t="str">
        <f>'Usages industrie'!A28</f>
        <v>Usage industriel n°25</v>
      </c>
      <c r="B1079" s="222" t="s">
        <v>41</v>
      </c>
      <c r="C1079" s="222"/>
      <c r="D1079" s="223">
        <f>IF(B$1045&lt;&gt;"",IF(B$1045='Usages industrie'!$K28,'Usages industrie'!J28,0),0)</f>
        <v>0</v>
      </c>
      <c r="E1079" s="223">
        <f t="shared" si="94"/>
        <v>0</v>
      </c>
      <c r="F1079" s="223">
        <f t="shared" si="94"/>
        <v>0</v>
      </c>
      <c r="G1079" s="223">
        <f t="shared" si="94"/>
        <v>0</v>
      </c>
      <c r="H1079" s="223">
        <f t="shared" si="94"/>
        <v>0</v>
      </c>
      <c r="I1079" s="223">
        <f t="shared" si="94"/>
        <v>0</v>
      </c>
      <c r="J1079" s="223">
        <f t="shared" si="94"/>
        <v>0</v>
      </c>
      <c r="K1079" s="223">
        <f t="shared" si="94"/>
        <v>0</v>
      </c>
      <c r="L1079" s="223">
        <f t="shared" si="94"/>
        <v>0</v>
      </c>
      <c r="M1079" s="223">
        <f t="shared" si="94"/>
        <v>0</v>
      </c>
      <c r="N1079" s="223">
        <f t="shared" si="94"/>
        <v>0</v>
      </c>
      <c r="O1079" s="223">
        <f t="shared" si="94"/>
        <v>0</v>
      </c>
      <c r="P1079" s="223">
        <f t="shared" si="94"/>
        <v>0</v>
      </c>
      <c r="Q1079" s="223">
        <f t="shared" si="94"/>
        <v>0</v>
      </c>
      <c r="R1079" s="223">
        <f t="shared" si="94"/>
        <v>0</v>
      </c>
    </row>
    <row r="1080" spans="1:18" hidden="1" outlineLevel="2" x14ac:dyDescent="0.25">
      <c r="A1080" s="222" t="str">
        <f>'Usages industrie'!A29</f>
        <v>Usage industriel n°26</v>
      </c>
      <c r="B1080" s="222" t="s">
        <v>41</v>
      </c>
      <c r="C1080" s="222"/>
      <c r="D1080" s="223">
        <f>IF(B$1045&lt;&gt;"",IF(B$1045='Usages industrie'!$K29,'Usages industrie'!J29,0),0)</f>
        <v>0</v>
      </c>
      <c r="E1080" s="223">
        <f t="shared" si="94"/>
        <v>0</v>
      </c>
      <c r="F1080" s="223">
        <f t="shared" si="94"/>
        <v>0</v>
      </c>
      <c r="G1080" s="223">
        <f t="shared" si="94"/>
        <v>0</v>
      </c>
      <c r="H1080" s="223">
        <f t="shared" si="94"/>
        <v>0</v>
      </c>
      <c r="I1080" s="223">
        <f t="shared" si="94"/>
        <v>0</v>
      </c>
      <c r="J1080" s="223">
        <f t="shared" si="94"/>
        <v>0</v>
      </c>
      <c r="K1080" s="223">
        <f t="shared" si="94"/>
        <v>0</v>
      </c>
      <c r="L1080" s="223">
        <f t="shared" si="94"/>
        <v>0</v>
      </c>
      <c r="M1080" s="223">
        <f t="shared" si="94"/>
        <v>0</v>
      </c>
      <c r="N1080" s="223">
        <f t="shared" si="94"/>
        <v>0</v>
      </c>
      <c r="O1080" s="223">
        <f t="shared" si="94"/>
        <v>0</v>
      </c>
      <c r="P1080" s="223">
        <f t="shared" si="94"/>
        <v>0</v>
      </c>
      <c r="Q1080" s="223">
        <f t="shared" si="94"/>
        <v>0</v>
      </c>
      <c r="R1080" s="223">
        <f t="shared" si="94"/>
        <v>0</v>
      </c>
    </row>
    <row r="1081" spans="1:18" hidden="1" outlineLevel="2" x14ac:dyDescent="0.25">
      <c r="A1081" s="222" t="str">
        <f>'Usages industrie'!A30</f>
        <v>Usage industriel n°27</v>
      </c>
      <c r="B1081" s="222" t="s">
        <v>41</v>
      </c>
      <c r="C1081" s="222"/>
      <c r="D1081" s="223">
        <f>IF(B$1045&lt;&gt;"",IF(B$1045='Usages industrie'!$K30,'Usages industrie'!J30,0),0)</f>
        <v>0</v>
      </c>
      <c r="E1081" s="223">
        <f t="shared" si="94"/>
        <v>0</v>
      </c>
      <c r="F1081" s="223">
        <f t="shared" si="94"/>
        <v>0</v>
      </c>
      <c r="G1081" s="223">
        <f t="shared" si="94"/>
        <v>0</v>
      </c>
      <c r="H1081" s="223">
        <f t="shared" si="94"/>
        <v>0</v>
      </c>
      <c r="I1081" s="223">
        <f t="shared" si="94"/>
        <v>0</v>
      </c>
      <c r="J1081" s="223">
        <f t="shared" si="94"/>
        <v>0</v>
      </c>
      <c r="K1081" s="223">
        <f t="shared" si="94"/>
        <v>0</v>
      </c>
      <c r="L1081" s="223">
        <f t="shared" si="94"/>
        <v>0</v>
      </c>
      <c r="M1081" s="223">
        <f t="shared" si="94"/>
        <v>0</v>
      </c>
      <c r="N1081" s="223">
        <f t="shared" si="94"/>
        <v>0</v>
      </c>
      <c r="O1081" s="223">
        <f t="shared" si="94"/>
        <v>0</v>
      </c>
      <c r="P1081" s="223">
        <f t="shared" si="94"/>
        <v>0</v>
      </c>
      <c r="Q1081" s="223">
        <f t="shared" si="94"/>
        <v>0</v>
      </c>
      <c r="R1081" s="223">
        <f t="shared" si="94"/>
        <v>0</v>
      </c>
    </row>
    <row r="1082" spans="1:18" hidden="1" outlineLevel="2" x14ac:dyDescent="0.25">
      <c r="A1082" s="222" t="str">
        <f>'Usages industrie'!A31</f>
        <v>Usage industriel n°28</v>
      </c>
      <c r="B1082" s="222" t="s">
        <v>41</v>
      </c>
      <c r="C1082" s="222"/>
      <c r="D1082" s="223">
        <f>IF(B$1045&lt;&gt;"",IF(B$1045='Usages industrie'!$K31,'Usages industrie'!J31,0),0)</f>
        <v>0</v>
      </c>
      <c r="E1082" s="223">
        <f t="shared" si="94"/>
        <v>0</v>
      </c>
      <c r="F1082" s="223">
        <f t="shared" si="94"/>
        <v>0</v>
      </c>
      <c r="G1082" s="223">
        <f t="shared" si="94"/>
        <v>0</v>
      </c>
      <c r="H1082" s="223">
        <f t="shared" si="94"/>
        <v>0</v>
      </c>
      <c r="I1082" s="223">
        <f t="shared" si="94"/>
        <v>0</v>
      </c>
      <c r="J1082" s="223">
        <f t="shared" si="94"/>
        <v>0</v>
      </c>
      <c r="K1082" s="223">
        <f t="shared" si="94"/>
        <v>0</v>
      </c>
      <c r="L1082" s="223">
        <f t="shared" si="94"/>
        <v>0</v>
      </c>
      <c r="M1082" s="223">
        <f t="shared" si="94"/>
        <v>0</v>
      </c>
      <c r="N1082" s="223">
        <f t="shared" si="94"/>
        <v>0</v>
      </c>
      <c r="O1082" s="223">
        <f t="shared" si="94"/>
        <v>0</v>
      </c>
      <c r="P1082" s="223">
        <f t="shared" si="94"/>
        <v>0</v>
      </c>
      <c r="Q1082" s="223">
        <f t="shared" si="94"/>
        <v>0</v>
      </c>
      <c r="R1082" s="223">
        <f t="shared" si="94"/>
        <v>0</v>
      </c>
    </row>
    <row r="1083" spans="1:18" hidden="1" outlineLevel="2" x14ac:dyDescent="0.25">
      <c r="A1083" s="222" t="str">
        <f>'Usages industrie'!A32</f>
        <v>Usage industriel n°29</v>
      </c>
      <c r="B1083" s="222" t="s">
        <v>41</v>
      </c>
      <c r="C1083" s="222"/>
      <c r="D1083" s="223">
        <f>IF(B$1045&lt;&gt;"",IF(B$1045='Usages industrie'!$K32,'Usages industrie'!J32,0),0)</f>
        <v>0</v>
      </c>
      <c r="E1083" s="223">
        <f t="shared" si="94"/>
        <v>0</v>
      </c>
      <c r="F1083" s="223">
        <f t="shared" si="94"/>
        <v>0</v>
      </c>
      <c r="G1083" s="223">
        <f t="shared" si="94"/>
        <v>0</v>
      </c>
      <c r="H1083" s="223">
        <f t="shared" si="94"/>
        <v>0</v>
      </c>
      <c r="I1083" s="223">
        <f t="shared" si="94"/>
        <v>0</v>
      </c>
      <c r="J1083" s="223">
        <f t="shared" si="94"/>
        <v>0</v>
      </c>
      <c r="K1083" s="223">
        <f t="shared" si="94"/>
        <v>0</v>
      </c>
      <c r="L1083" s="223">
        <f t="shared" si="94"/>
        <v>0</v>
      </c>
      <c r="M1083" s="223">
        <f t="shared" si="94"/>
        <v>0</v>
      </c>
      <c r="N1083" s="223">
        <f t="shared" si="94"/>
        <v>0</v>
      </c>
      <c r="O1083" s="223">
        <f t="shared" si="94"/>
        <v>0</v>
      </c>
      <c r="P1083" s="223">
        <f t="shared" si="94"/>
        <v>0</v>
      </c>
      <c r="Q1083" s="223">
        <f t="shared" si="94"/>
        <v>0</v>
      </c>
      <c r="R1083" s="223">
        <f t="shared" si="94"/>
        <v>0</v>
      </c>
    </row>
    <row r="1084" spans="1:18" hidden="1" outlineLevel="2" x14ac:dyDescent="0.25">
      <c r="A1084" s="222" t="str">
        <f>'Usages industrie'!A33</f>
        <v>Usage industriel n°30</v>
      </c>
      <c r="B1084" s="222" t="s">
        <v>41</v>
      </c>
      <c r="C1084" s="222"/>
      <c r="D1084" s="223">
        <f>IF(B$1045&lt;&gt;"",IF(B$1045='Usages industrie'!$K33,'Usages industrie'!J33,0),0)</f>
        <v>0</v>
      </c>
      <c r="E1084" s="223">
        <f t="shared" si="94"/>
        <v>0</v>
      </c>
      <c r="F1084" s="223">
        <f t="shared" si="94"/>
        <v>0</v>
      </c>
      <c r="G1084" s="223">
        <f t="shared" si="94"/>
        <v>0</v>
      </c>
      <c r="H1084" s="223">
        <f t="shared" si="94"/>
        <v>0</v>
      </c>
      <c r="I1084" s="223">
        <f t="shared" si="94"/>
        <v>0</v>
      </c>
      <c r="J1084" s="223">
        <f t="shared" si="94"/>
        <v>0</v>
      </c>
      <c r="K1084" s="223">
        <f t="shared" si="94"/>
        <v>0</v>
      </c>
      <c r="L1084" s="223">
        <f t="shared" si="94"/>
        <v>0</v>
      </c>
      <c r="M1084" s="223">
        <f t="shared" si="94"/>
        <v>0</v>
      </c>
      <c r="N1084" s="223">
        <f t="shared" si="94"/>
        <v>0</v>
      </c>
      <c r="O1084" s="223">
        <f t="shared" si="94"/>
        <v>0</v>
      </c>
      <c r="P1084" s="223">
        <f t="shared" si="94"/>
        <v>0</v>
      </c>
      <c r="Q1084" s="223">
        <f t="shared" si="94"/>
        <v>0</v>
      </c>
      <c r="R1084" s="223">
        <f t="shared" si="94"/>
        <v>0</v>
      </c>
    </row>
    <row r="1085" spans="1:18" hidden="1" outlineLevel="2" x14ac:dyDescent="0.25">
      <c r="A1085" s="222" t="str">
        <f>'Usages industrie'!A34</f>
        <v>Usage industriel n°31</v>
      </c>
      <c r="B1085" s="222" t="s">
        <v>41</v>
      </c>
      <c r="C1085" s="222"/>
      <c r="D1085" s="223">
        <f>IF(B$1045&lt;&gt;"",IF(B$1045='Usages industrie'!$K34,'Usages industrie'!J34,0),0)</f>
        <v>0</v>
      </c>
      <c r="E1085" s="223">
        <f t="shared" ref="E1085:R1094" si="95">$D1085</f>
        <v>0</v>
      </c>
      <c r="F1085" s="223">
        <f t="shared" si="95"/>
        <v>0</v>
      </c>
      <c r="G1085" s="223">
        <f t="shared" si="95"/>
        <v>0</v>
      </c>
      <c r="H1085" s="223">
        <f t="shared" si="95"/>
        <v>0</v>
      </c>
      <c r="I1085" s="223">
        <f t="shared" si="95"/>
        <v>0</v>
      </c>
      <c r="J1085" s="223">
        <f t="shared" si="95"/>
        <v>0</v>
      </c>
      <c r="K1085" s="223">
        <f t="shared" si="95"/>
        <v>0</v>
      </c>
      <c r="L1085" s="223">
        <f t="shared" si="95"/>
        <v>0</v>
      </c>
      <c r="M1085" s="223">
        <f t="shared" si="95"/>
        <v>0</v>
      </c>
      <c r="N1085" s="223">
        <f t="shared" si="95"/>
        <v>0</v>
      </c>
      <c r="O1085" s="223">
        <f t="shared" si="95"/>
        <v>0</v>
      </c>
      <c r="P1085" s="223">
        <f t="shared" si="95"/>
        <v>0</v>
      </c>
      <c r="Q1085" s="223">
        <f t="shared" si="95"/>
        <v>0</v>
      </c>
      <c r="R1085" s="223">
        <f t="shared" si="95"/>
        <v>0</v>
      </c>
    </row>
    <row r="1086" spans="1:18" hidden="1" outlineLevel="2" x14ac:dyDescent="0.25">
      <c r="A1086" s="222" t="str">
        <f>'Usages industrie'!A35</f>
        <v>Usage industriel n°32</v>
      </c>
      <c r="B1086" s="222" t="s">
        <v>41</v>
      </c>
      <c r="C1086" s="222"/>
      <c r="D1086" s="223">
        <f>IF(B$1045&lt;&gt;"",IF(B$1045='Usages industrie'!$K35,'Usages industrie'!J35,0),0)</f>
        <v>0</v>
      </c>
      <c r="E1086" s="223">
        <f t="shared" si="95"/>
        <v>0</v>
      </c>
      <c r="F1086" s="223">
        <f t="shared" si="95"/>
        <v>0</v>
      </c>
      <c r="G1086" s="223">
        <f t="shared" si="95"/>
        <v>0</v>
      </c>
      <c r="H1086" s="223">
        <f t="shared" si="95"/>
        <v>0</v>
      </c>
      <c r="I1086" s="223">
        <f t="shared" si="95"/>
        <v>0</v>
      </c>
      <c r="J1086" s="223">
        <f t="shared" si="95"/>
        <v>0</v>
      </c>
      <c r="K1086" s="223">
        <f t="shared" si="95"/>
        <v>0</v>
      </c>
      <c r="L1086" s="223">
        <f t="shared" si="95"/>
        <v>0</v>
      </c>
      <c r="M1086" s="223">
        <f t="shared" si="95"/>
        <v>0</v>
      </c>
      <c r="N1086" s="223">
        <f t="shared" si="95"/>
        <v>0</v>
      </c>
      <c r="O1086" s="223">
        <f t="shared" si="95"/>
        <v>0</v>
      </c>
      <c r="P1086" s="223">
        <f t="shared" si="95"/>
        <v>0</v>
      </c>
      <c r="Q1086" s="223">
        <f t="shared" si="95"/>
        <v>0</v>
      </c>
      <c r="R1086" s="223">
        <f t="shared" si="95"/>
        <v>0</v>
      </c>
    </row>
    <row r="1087" spans="1:18" hidden="1" outlineLevel="2" x14ac:dyDescent="0.25">
      <c r="A1087" s="222" t="str">
        <f>'Usages industrie'!A36</f>
        <v>Usage industriel n°33</v>
      </c>
      <c r="B1087" s="222" t="s">
        <v>41</v>
      </c>
      <c r="C1087" s="222"/>
      <c r="D1087" s="223">
        <f>IF(B$1045&lt;&gt;"",IF(B$1045='Usages industrie'!$K36,'Usages industrie'!J36,0),0)</f>
        <v>0</v>
      </c>
      <c r="E1087" s="223">
        <f t="shared" si="95"/>
        <v>0</v>
      </c>
      <c r="F1087" s="223">
        <f t="shared" si="95"/>
        <v>0</v>
      </c>
      <c r="G1087" s="223">
        <f t="shared" si="95"/>
        <v>0</v>
      </c>
      <c r="H1087" s="223">
        <f t="shared" si="95"/>
        <v>0</v>
      </c>
      <c r="I1087" s="223">
        <f t="shared" si="95"/>
        <v>0</v>
      </c>
      <c r="J1087" s="223">
        <f t="shared" si="95"/>
        <v>0</v>
      </c>
      <c r="K1087" s="223">
        <f t="shared" si="95"/>
        <v>0</v>
      </c>
      <c r="L1087" s="223">
        <f t="shared" si="95"/>
        <v>0</v>
      </c>
      <c r="M1087" s="223">
        <f t="shared" si="95"/>
        <v>0</v>
      </c>
      <c r="N1087" s="223">
        <f t="shared" si="95"/>
        <v>0</v>
      </c>
      <c r="O1087" s="223">
        <f t="shared" si="95"/>
        <v>0</v>
      </c>
      <c r="P1087" s="223">
        <f t="shared" si="95"/>
        <v>0</v>
      </c>
      <c r="Q1087" s="223">
        <f t="shared" si="95"/>
        <v>0</v>
      </c>
      <c r="R1087" s="223">
        <f t="shared" si="95"/>
        <v>0</v>
      </c>
    </row>
    <row r="1088" spans="1:18" hidden="1" outlineLevel="2" x14ac:dyDescent="0.25">
      <c r="A1088" s="222" t="str">
        <f>'Usages industrie'!A37</f>
        <v>Usage industriel n°34</v>
      </c>
      <c r="B1088" s="222" t="s">
        <v>41</v>
      </c>
      <c r="C1088" s="222"/>
      <c r="D1088" s="223">
        <f>IF(B$1045&lt;&gt;"",IF(B$1045='Usages industrie'!$K37,'Usages industrie'!J37,0),0)</f>
        <v>0</v>
      </c>
      <c r="E1088" s="223">
        <f t="shared" si="95"/>
        <v>0</v>
      </c>
      <c r="F1088" s="223">
        <f t="shared" si="95"/>
        <v>0</v>
      </c>
      <c r="G1088" s="223">
        <f t="shared" si="95"/>
        <v>0</v>
      </c>
      <c r="H1088" s="223">
        <f t="shared" si="95"/>
        <v>0</v>
      </c>
      <c r="I1088" s="223">
        <f t="shared" si="95"/>
        <v>0</v>
      </c>
      <c r="J1088" s="223">
        <f t="shared" si="95"/>
        <v>0</v>
      </c>
      <c r="K1088" s="223">
        <f t="shared" si="95"/>
        <v>0</v>
      </c>
      <c r="L1088" s="223">
        <f t="shared" si="95"/>
        <v>0</v>
      </c>
      <c r="M1088" s="223">
        <f t="shared" si="95"/>
        <v>0</v>
      </c>
      <c r="N1088" s="223">
        <f t="shared" si="95"/>
        <v>0</v>
      </c>
      <c r="O1088" s="223">
        <f t="shared" si="95"/>
        <v>0</v>
      </c>
      <c r="P1088" s="223">
        <f t="shared" si="95"/>
        <v>0</v>
      </c>
      <c r="Q1088" s="223">
        <f t="shared" si="95"/>
        <v>0</v>
      </c>
      <c r="R1088" s="223">
        <f t="shared" si="95"/>
        <v>0</v>
      </c>
    </row>
    <row r="1089" spans="1:18" hidden="1" outlineLevel="2" x14ac:dyDescent="0.25">
      <c r="A1089" s="222" t="str">
        <f>'Usages industrie'!A38</f>
        <v>Usage industriel n°35</v>
      </c>
      <c r="B1089" s="222" t="s">
        <v>41</v>
      </c>
      <c r="C1089" s="222"/>
      <c r="D1089" s="223">
        <f>IF(B$1045&lt;&gt;"",IF(B$1045='Usages industrie'!$K38,'Usages industrie'!J38,0),0)</f>
        <v>0</v>
      </c>
      <c r="E1089" s="223">
        <f t="shared" si="95"/>
        <v>0</v>
      </c>
      <c r="F1089" s="223">
        <f t="shared" si="95"/>
        <v>0</v>
      </c>
      <c r="G1089" s="223">
        <f t="shared" si="95"/>
        <v>0</v>
      </c>
      <c r="H1089" s="223">
        <f t="shared" si="95"/>
        <v>0</v>
      </c>
      <c r="I1089" s="223">
        <f t="shared" si="95"/>
        <v>0</v>
      </c>
      <c r="J1089" s="223">
        <f t="shared" si="95"/>
        <v>0</v>
      </c>
      <c r="K1089" s="223">
        <f t="shared" si="95"/>
        <v>0</v>
      </c>
      <c r="L1089" s="223">
        <f t="shared" si="95"/>
        <v>0</v>
      </c>
      <c r="M1089" s="223">
        <f t="shared" si="95"/>
        <v>0</v>
      </c>
      <c r="N1089" s="223">
        <f t="shared" si="95"/>
        <v>0</v>
      </c>
      <c r="O1089" s="223">
        <f t="shared" si="95"/>
        <v>0</v>
      </c>
      <c r="P1089" s="223">
        <f t="shared" si="95"/>
        <v>0</v>
      </c>
      <c r="Q1089" s="223">
        <f t="shared" si="95"/>
        <v>0</v>
      </c>
      <c r="R1089" s="223">
        <f t="shared" si="95"/>
        <v>0</v>
      </c>
    </row>
    <row r="1090" spans="1:18" hidden="1" outlineLevel="2" x14ac:dyDescent="0.25">
      <c r="A1090" s="222" t="str">
        <f>'Usages industrie'!A39</f>
        <v>Usage industriel n°36</v>
      </c>
      <c r="B1090" s="222" t="s">
        <v>41</v>
      </c>
      <c r="C1090" s="222"/>
      <c r="D1090" s="223">
        <f>IF(B$1045&lt;&gt;"",IF(B$1045='Usages industrie'!$K39,'Usages industrie'!J39,0),0)</f>
        <v>0</v>
      </c>
      <c r="E1090" s="223">
        <f t="shared" si="95"/>
        <v>0</v>
      </c>
      <c r="F1090" s="223">
        <f t="shared" si="95"/>
        <v>0</v>
      </c>
      <c r="G1090" s="223">
        <f t="shared" si="95"/>
        <v>0</v>
      </c>
      <c r="H1090" s="223">
        <f t="shared" si="95"/>
        <v>0</v>
      </c>
      <c r="I1090" s="223">
        <f t="shared" si="95"/>
        <v>0</v>
      </c>
      <c r="J1090" s="223">
        <f t="shared" si="95"/>
        <v>0</v>
      </c>
      <c r="K1090" s="223">
        <f t="shared" si="95"/>
        <v>0</v>
      </c>
      <c r="L1090" s="223">
        <f t="shared" si="95"/>
        <v>0</v>
      </c>
      <c r="M1090" s="223">
        <f t="shared" si="95"/>
        <v>0</v>
      </c>
      <c r="N1090" s="223">
        <f t="shared" si="95"/>
        <v>0</v>
      </c>
      <c r="O1090" s="223">
        <f t="shared" si="95"/>
        <v>0</v>
      </c>
      <c r="P1090" s="223">
        <f t="shared" si="95"/>
        <v>0</v>
      </c>
      <c r="Q1090" s="223">
        <f t="shared" si="95"/>
        <v>0</v>
      </c>
      <c r="R1090" s="223">
        <f t="shared" si="95"/>
        <v>0</v>
      </c>
    </row>
    <row r="1091" spans="1:18" hidden="1" outlineLevel="2" x14ac:dyDescent="0.25">
      <c r="A1091" s="222" t="str">
        <f>'Usages industrie'!A40</f>
        <v>Usage industriel n°37</v>
      </c>
      <c r="B1091" s="222" t="s">
        <v>41</v>
      </c>
      <c r="C1091" s="222"/>
      <c r="D1091" s="223">
        <f>IF(B$1045&lt;&gt;"",IF(B$1045='Usages industrie'!$K40,'Usages industrie'!J40,0),0)</f>
        <v>0</v>
      </c>
      <c r="E1091" s="223">
        <f t="shared" si="95"/>
        <v>0</v>
      </c>
      <c r="F1091" s="223">
        <f t="shared" si="95"/>
        <v>0</v>
      </c>
      <c r="G1091" s="223">
        <f t="shared" si="95"/>
        <v>0</v>
      </c>
      <c r="H1091" s="223">
        <f t="shared" si="95"/>
        <v>0</v>
      </c>
      <c r="I1091" s="223">
        <f t="shared" si="95"/>
        <v>0</v>
      </c>
      <c r="J1091" s="223">
        <f t="shared" si="95"/>
        <v>0</v>
      </c>
      <c r="K1091" s="223">
        <f t="shared" si="95"/>
        <v>0</v>
      </c>
      <c r="L1091" s="223">
        <f t="shared" si="95"/>
        <v>0</v>
      </c>
      <c r="M1091" s="223">
        <f t="shared" si="95"/>
        <v>0</v>
      </c>
      <c r="N1091" s="223">
        <f t="shared" si="95"/>
        <v>0</v>
      </c>
      <c r="O1091" s="223">
        <f t="shared" si="95"/>
        <v>0</v>
      </c>
      <c r="P1091" s="223">
        <f t="shared" si="95"/>
        <v>0</v>
      </c>
      <c r="Q1091" s="223">
        <f t="shared" si="95"/>
        <v>0</v>
      </c>
      <c r="R1091" s="223">
        <f t="shared" si="95"/>
        <v>0</v>
      </c>
    </row>
    <row r="1092" spans="1:18" hidden="1" outlineLevel="2" x14ac:dyDescent="0.25">
      <c r="A1092" s="222" t="str">
        <f>'Usages industrie'!A41</f>
        <v>Usage industriel n°38</v>
      </c>
      <c r="B1092" s="222" t="s">
        <v>41</v>
      </c>
      <c r="C1092" s="222"/>
      <c r="D1092" s="223">
        <f>IF(B$1045&lt;&gt;"",IF(B$1045='Usages industrie'!$K41,'Usages industrie'!J41,0),0)</f>
        <v>0</v>
      </c>
      <c r="E1092" s="223">
        <f t="shared" si="95"/>
        <v>0</v>
      </c>
      <c r="F1092" s="223">
        <f t="shared" si="95"/>
        <v>0</v>
      </c>
      <c r="G1092" s="223">
        <f t="shared" si="95"/>
        <v>0</v>
      </c>
      <c r="H1092" s="223">
        <f t="shared" si="95"/>
        <v>0</v>
      </c>
      <c r="I1092" s="223">
        <f t="shared" si="95"/>
        <v>0</v>
      </c>
      <c r="J1092" s="223">
        <f t="shared" si="95"/>
        <v>0</v>
      </c>
      <c r="K1092" s="223">
        <f t="shared" si="95"/>
        <v>0</v>
      </c>
      <c r="L1092" s="223">
        <f t="shared" si="95"/>
        <v>0</v>
      </c>
      <c r="M1092" s="223">
        <f t="shared" si="95"/>
        <v>0</v>
      </c>
      <c r="N1092" s="223">
        <f t="shared" si="95"/>
        <v>0</v>
      </c>
      <c r="O1092" s="223">
        <f t="shared" si="95"/>
        <v>0</v>
      </c>
      <c r="P1092" s="223">
        <f t="shared" si="95"/>
        <v>0</v>
      </c>
      <c r="Q1092" s="223">
        <f t="shared" si="95"/>
        <v>0</v>
      </c>
      <c r="R1092" s="223">
        <f t="shared" si="95"/>
        <v>0</v>
      </c>
    </row>
    <row r="1093" spans="1:18" hidden="1" outlineLevel="2" x14ac:dyDescent="0.25">
      <c r="A1093" s="222" t="str">
        <f>'Usages industrie'!A42</f>
        <v>Usage industriel n°39</v>
      </c>
      <c r="B1093" s="222" t="s">
        <v>41</v>
      </c>
      <c r="C1093" s="222"/>
      <c r="D1093" s="223">
        <f>IF(B$1045&lt;&gt;"",IF(B$1045='Usages industrie'!$K42,'Usages industrie'!J42,0),0)</f>
        <v>0</v>
      </c>
      <c r="E1093" s="223">
        <f t="shared" si="95"/>
        <v>0</v>
      </c>
      <c r="F1093" s="223">
        <f t="shared" si="95"/>
        <v>0</v>
      </c>
      <c r="G1093" s="223">
        <f t="shared" si="95"/>
        <v>0</v>
      </c>
      <c r="H1093" s="223">
        <f t="shared" si="95"/>
        <v>0</v>
      </c>
      <c r="I1093" s="223">
        <f t="shared" si="95"/>
        <v>0</v>
      </c>
      <c r="J1093" s="223">
        <f t="shared" si="95"/>
        <v>0</v>
      </c>
      <c r="K1093" s="223">
        <f t="shared" si="95"/>
        <v>0</v>
      </c>
      <c r="L1093" s="223">
        <f t="shared" si="95"/>
        <v>0</v>
      </c>
      <c r="M1093" s="223">
        <f t="shared" si="95"/>
        <v>0</v>
      </c>
      <c r="N1093" s="223">
        <f t="shared" si="95"/>
        <v>0</v>
      </c>
      <c r="O1093" s="223">
        <f t="shared" si="95"/>
        <v>0</v>
      </c>
      <c r="P1093" s="223">
        <f t="shared" si="95"/>
        <v>0</v>
      </c>
      <c r="Q1093" s="223">
        <f t="shared" si="95"/>
        <v>0</v>
      </c>
      <c r="R1093" s="223">
        <f t="shared" si="95"/>
        <v>0</v>
      </c>
    </row>
    <row r="1094" spans="1:18" hidden="1" outlineLevel="2" x14ac:dyDescent="0.25">
      <c r="A1094" s="222" t="str">
        <f>'Usages industrie'!A43</f>
        <v>Usage industriel n°40</v>
      </c>
      <c r="B1094" s="222" t="s">
        <v>41</v>
      </c>
      <c r="C1094" s="222"/>
      <c r="D1094" s="223">
        <f>IF(B$1045&lt;&gt;"",IF(B$1045='Usages industrie'!$K43,'Usages industrie'!J43,0),0)</f>
        <v>0</v>
      </c>
      <c r="E1094" s="223">
        <f t="shared" si="95"/>
        <v>0</v>
      </c>
      <c r="F1094" s="223">
        <f t="shared" si="95"/>
        <v>0</v>
      </c>
      <c r="G1094" s="223">
        <f t="shared" si="95"/>
        <v>0</v>
      </c>
      <c r="H1094" s="223">
        <f t="shared" si="95"/>
        <v>0</v>
      </c>
      <c r="I1094" s="223">
        <f t="shared" si="95"/>
        <v>0</v>
      </c>
      <c r="J1094" s="223">
        <f t="shared" si="95"/>
        <v>0</v>
      </c>
      <c r="K1094" s="223">
        <f t="shared" si="95"/>
        <v>0</v>
      </c>
      <c r="L1094" s="223">
        <f t="shared" si="95"/>
        <v>0</v>
      </c>
      <c r="M1094" s="223">
        <f t="shared" si="95"/>
        <v>0</v>
      </c>
      <c r="N1094" s="223">
        <f t="shared" si="95"/>
        <v>0</v>
      </c>
      <c r="O1094" s="223">
        <f t="shared" si="95"/>
        <v>0</v>
      </c>
      <c r="P1094" s="223">
        <f t="shared" si="95"/>
        <v>0</v>
      </c>
      <c r="Q1094" s="223">
        <f t="shared" si="95"/>
        <v>0</v>
      </c>
      <c r="R1094" s="223">
        <f t="shared" si="95"/>
        <v>0</v>
      </c>
    </row>
    <row r="1095" spans="1:18" hidden="1" outlineLevel="2" x14ac:dyDescent="0.25">
      <c r="A1095" s="222" t="str">
        <f>'Usages industrie'!A44</f>
        <v>Usage industriel n°41</v>
      </c>
      <c r="B1095" s="222" t="s">
        <v>41</v>
      </c>
      <c r="C1095" s="222"/>
      <c r="D1095" s="223">
        <f>IF(B$1045&lt;&gt;"",IF(B$1045='Usages industrie'!$K44,'Usages industrie'!J44,0),0)</f>
        <v>0</v>
      </c>
      <c r="E1095" s="223">
        <f t="shared" ref="E1095:R1104" si="96">$D1095</f>
        <v>0</v>
      </c>
      <c r="F1095" s="223">
        <f t="shared" si="96"/>
        <v>0</v>
      </c>
      <c r="G1095" s="223">
        <f t="shared" si="96"/>
        <v>0</v>
      </c>
      <c r="H1095" s="223">
        <f t="shared" si="96"/>
        <v>0</v>
      </c>
      <c r="I1095" s="223">
        <f t="shared" si="96"/>
        <v>0</v>
      </c>
      <c r="J1095" s="223">
        <f t="shared" si="96"/>
        <v>0</v>
      </c>
      <c r="K1095" s="223">
        <f t="shared" si="96"/>
        <v>0</v>
      </c>
      <c r="L1095" s="223">
        <f t="shared" si="96"/>
        <v>0</v>
      </c>
      <c r="M1095" s="223">
        <f t="shared" si="96"/>
        <v>0</v>
      </c>
      <c r="N1095" s="223">
        <f t="shared" si="96"/>
        <v>0</v>
      </c>
      <c r="O1095" s="223">
        <f t="shared" si="96"/>
        <v>0</v>
      </c>
      <c r="P1095" s="223">
        <f t="shared" si="96"/>
        <v>0</v>
      </c>
      <c r="Q1095" s="223">
        <f t="shared" si="96"/>
        <v>0</v>
      </c>
      <c r="R1095" s="223">
        <f t="shared" si="96"/>
        <v>0</v>
      </c>
    </row>
    <row r="1096" spans="1:18" hidden="1" outlineLevel="2" x14ac:dyDescent="0.25">
      <c r="A1096" s="222" t="str">
        <f>'Usages industrie'!A45</f>
        <v>Usage industriel n°42</v>
      </c>
      <c r="B1096" s="222" t="s">
        <v>41</v>
      </c>
      <c r="C1096" s="222"/>
      <c r="D1096" s="223">
        <f>IF(B$1045&lt;&gt;"",IF(B$1045='Usages industrie'!$K45,'Usages industrie'!J45,0),0)</f>
        <v>0</v>
      </c>
      <c r="E1096" s="223">
        <f t="shared" si="96"/>
        <v>0</v>
      </c>
      <c r="F1096" s="223">
        <f t="shared" si="96"/>
        <v>0</v>
      </c>
      <c r="G1096" s="223">
        <f t="shared" si="96"/>
        <v>0</v>
      </c>
      <c r="H1096" s="223">
        <f t="shared" si="96"/>
        <v>0</v>
      </c>
      <c r="I1096" s="223">
        <f t="shared" si="96"/>
        <v>0</v>
      </c>
      <c r="J1096" s="223">
        <f t="shared" si="96"/>
        <v>0</v>
      </c>
      <c r="K1096" s="223">
        <f t="shared" si="96"/>
        <v>0</v>
      </c>
      <c r="L1096" s="223">
        <f t="shared" si="96"/>
        <v>0</v>
      </c>
      <c r="M1096" s="223">
        <f t="shared" si="96"/>
        <v>0</v>
      </c>
      <c r="N1096" s="223">
        <f t="shared" si="96"/>
        <v>0</v>
      </c>
      <c r="O1096" s="223">
        <f t="shared" si="96"/>
        <v>0</v>
      </c>
      <c r="P1096" s="223">
        <f t="shared" si="96"/>
        <v>0</v>
      </c>
      <c r="Q1096" s="223">
        <f t="shared" si="96"/>
        <v>0</v>
      </c>
      <c r="R1096" s="223">
        <f t="shared" si="96"/>
        <v>0</v>
      </c>
    </row>
    <row r="1097" spans="1:18" hidden="1" outlineLevel="2" x14ac:dyDescent="0.25">
      <c r="A1097" s="222" t="str">
        <f>'Usages industrie'!A46</f>
        <v>Usage industriel n°43</v>
      </c>
      <c r="B1097" s="222" t="s">
        <v>41</v>
      </c>
      <c r="C1097" s="222"/>
      <c r="D1097" s="223">
        <f>IF(B$1045&lt;&gt;"",IF(B$1045='Usages industrie'!$K46,'Usages industrie'!J46,0),0)</f>
        <v>0</v>
      </c>
      <c r="E1097" s="223">
        <f t="shared" si="96"/>
        <v>0</v>
      </c>
      <c r="F1097" s="223">
        <f t="shared" si="96"/>
        <v>0</v>
      </c>
      <c r="G1097" s="223">
        <f t="shared" si="96"/>
        <v>0</v>
      </c>
      <c r="H1097" s="223">
        <f t="shared" si="96"/>
        <v>0</v>
      </c>
      <c r="I1097" s="223">
        <f t="shared" si="96"/>
        <v>0</v>
      </c>
      <c r="J1097" s="223">
        <f t="shared" si="96"/>
        <v>0</v>
      </c>
      <c r="K1097" s="223">
        <f t="shared" si="96"/>
        <v>0</v>
      </c>
      <c r="L1097" s="223">
        <f t="shared" si="96"/>
        <v>0</v>
      </c>
      <c r="M1097" s="223">
        <f t="shared" si="96"/>
        <v>0</v>
      </c>
      <c r="N1097" s="223">
        <f t="shared" si="96"/>
        <v>0</v>
      </c>
      <c r="O1097" s="223">
        <f t="shared" si="96"/>
        <v>0</v>
      </c>
      <c r="P1097" s="223">
        <f t="shared" si="96"/>
        <v>0</v>
      </c>
      <c r="Q1097" s="223">
        <f t="shared" si="96"/>
        <v>0</v>
      </c>
      <c r="R1097" s="223">
        <f t="shared" si="96"/>
        <v>0</v>
      </c>
    </row>
    <row r="1098" spans="1:18" hidden="1" outlineLevel="2" x14ac:dyDescent="0.25">
      <c r="A1098" s="222" t="str">
        <f>'Usages industrie'!A47</f>
        <v>Usage industriel n°44</v>
      </c>
      <c r="B1098" s="222" t="s">
        <v>41</v>
      </c>
      <c r="C1098" s="222"/>
      <c r="D1098" s="223">
        <f>IF(B$1045&lt;&gt;"",IF(B$1045='Usages industrie'!$K47,'Usages industrie'!J47,0),0)</f>
        <v>0</v>
      </c>
      <c r="E1098" s="223">
        <f t="shared" si="96"/>
        <v>0</v>
      </c>
      <c r="F1098" s="223">
        <f t="shared" si="96"/>
        <v>0</v>
      </c>
      <c r="G1098" s="223">
        <f t="shared" si="96"/>
        <v>0</v>
      </c>
      <c r="H1098" s="223">
        <f t="shared" si="96"/>
        <v>0</v>
      </c>
      <c r="I1098" s="223">
        <f t="shared" si="96"/>
        <v>0</v>
      </c>
      <c r="J1098" s="223">
        <f t="shared" si="96"/>
        <v>0</v>
      </c>
      <c r="K1098" s="223">
        <f t="shared" si="96"/>
        <v>0</v>
      </c>
      <c r="L1098" s="223">
        <f t="shared" si="96"/>
        <v>0</v>
      </c>
      <c r="M1098" s="223">
        <f t="shared" si="96"/>
        <v>0</v>
      </c>
      <c r="N1098" s="223">
        <f t="shared" si="96"/>
        <v>0</v>
      </c>
      <c r="O1098" s="223">
        <f t="shared" si="96"/>
        <v>0</v>
      </c>
      <c r="P1098" s="223">
        <f t="shared" si="96"/>
        <v>0</v>
      </c>
      <c r="Q1098" s="223">
        <f t="shared" si="96"/>
        <v>0</v>
      </c>
      <c r="R1098" s="223">
        <f t="shared" si="96"/>
        <v>0</v>
      </c>
    </row>
    <row r="1099" spans="1:18" hidden="1" outlineLevel="2" x14ac:dyDescent="0.25">
      <c r="A1099" s="222" t="str">
        <f>'Usages industrie'!A48</f>
        <v>Usage industriel n°45</v>
      </c>
      <c r="B1099" s="222" t="s">
        <v>41</v>
      </c>
      <c r="C1099" s="222"/>
      <c r="D1099" s="223">
        <f>IF(B$1045&lt;&gt;"",IF(B$1045='Usages industrie'!$K48,'Usages industrie'!J48,0),0)</f>
        <v>0</v>
      </c>
      <c r="E1099" s="223">
        <f t="shared" si="96"/>
        <v>0</v>
      </c>
      <c r="F1099" s="223">
        <f t="shared" si="96"/>
        <v>0</v>
      </c>
      <c r="G1099" s="223">
        <f t="shared" si="96"/>
        <v>0</v>
      </c>
      <c r="H1099" s="223">
        <f t="shared" si="96"/>
        <v>0</v>
      </c>
      <c r="I1099" s="223">
        <f t="shared" si="96"/>
        <v>0</v>
      </c>
      <c r="J1099" s="223">
        <f t="shared" si="96"/>
        <v>0</v>
      </c>
      <c r="K1099" s="223">
        <f t="shared" si="96"/>
        <v>0</v>
      </c>
      <c r="L1099" s="223">
        <f t="shared" si="96"/>
        <v>0</v>
      </c>
      <c r="M1099" s="223">
        <f t="shared" si="96"/>
        <v>0</v>
      </c>
      <c r="N1099" s="223">
        <f t="shared" si="96"/>
        <v>0</v>
      </c>
      <c r="O1099" s="223">
        <f t="shared" si="96"/>
        <v>0</v>
      </c>
      <c r="P1099" s="223">
        <f t="shared" si="96"/>
        <v>0</v>
      </c>
      <c r="Q1099" s="223">
        <f t="shared" si="96"/>
        <v>0</v>
      </c>
      <c r="R1099" s="223">
        <f t="shared" si="96"/>
        <v>0</v>
      </c>
    </row>
    <row r="1100" spans="1:18" hidden="1" outlineLevel="2" x14ac:dyDescent="0.25">
      <c r="A1100" s="222" t="str">
        <f>'Usages industrie'!A49</f>
        <v>Usage industriel n°46</v>
      </c>
      <c r="B1100" s="222" t="s">
        <v>41</v>
      </c>
      <c r="C1100" s="222"/>
      <c r="D1100" s="223">
        <f>IF(B$1045&lt;&gt;"",IF(B$1045='Usages industrie'!$K49,'Usages industrie'!J49,0),0)</f>
        <v>0</v>
      </c>
      <c r="E1100" s="223">
        <f t="shared" si="96"/>
        <v>0</v>
      </c>
      <c r="F1100" s="223">
        <f t="shared" si="96"/>
        <v>0</v>
      </c>
      <c r="G1100" s="223">
        <f t="shared" si="96"/>
        <v>0</v>
      </c>
      <c r="H1100" s="223">
        <f t="shared" si="96"/>
        <v>0</v>
      </c>
      <c r="I1100" s="223">
        <f t="shared" si="96"/>
        <v>0</v>
      </c>
      <c r="J1100" s="223">
        <f t="shared" si="96"/>
        <v>0</v>
      </c>
      <c r="K1100" s="223">
        <f t="shared" si="96"/>
        <v>0</v>
      </c>
      <c r="L1100" s="223">
        <f t="shared" si="96"/>
        <v>0</v>
      </c>
      <c r="M1100" s="223">
        <f t="shared" si="96"/>
        <v>0</v>
      </c>
      <c r="N1100" s="223">
        <f t="shared" si="96"/>
        <v>0</v>
      </c>
      <c r="O1100" s="223">
        <f t="shared" si="96"/>
        <v>0</v>
      </c>
      <c r="P1100" s="223">
        <f t="shared" si="96"/>
        <v>0</v>
      </c>
      <c r="Q1100" s="223">
        <f t="shared" si="96"/>
        <v>0</v>
      </c>
      <c r="R1100" s="223">
        <f t="shared" si="96"/>
        <v>0</v>
      </c>
    </row>
    <row r="1101" spans="1:18" hidden="1" outlineLevel="2" x14ac:dyDescent="0.25">
      <c r="A1101" s="222" t="str">
        <f>'Usages industrie'!A50</f>
        <v>Usage industriel n°47</v>
      </c>
      <c r="B1101" s="222" t="s">
        <v>41</v>
      </c>
      <c r="C1101" s="222"/>
      <c r="D1101" s="223">
        <f>IF(B$1045&lt;&gt;"",IF(B$1045='Usages industrie'!$K50,'Usages industrie'!J50,0),0)</f>
        <v>0</v>
      </c>
      <c r="E1101" s="223">
        <f t="shared" si="96"/>
        <v>0</v>
      </c>
      <c r="F1101" s="223">
        <f t="shared" si="96"/>
        <v>0</v>
      </c>
      <c r="G1101" s="223">
        <f t="shared" si="96"/>
        <v>0</v>
      </c>
      <c r="H1101" s="223">
        <f t="shared" si="96"/>
        <v>0</v>
      </c>
      <c r="I1101" s="223">
        <f t="shared" si="96"/>
        <v>0</v>
      </c>
      <c r="J1101" s="223">
        <f t="shared" si="96"/>
        <v>0</v>
      </c>
      <c r="K1101" s="223">
        <f t="shared" si="96"/>
        <v>0</v>
      </c>
      <c r="L1101" s="223">
        <f t="shared" si="96"/>
        <v>0</v>
      </c>
      <c r="M1101" s="223">
        <f t="shared" si="96"/>
        <v>0</v>
      </c>
      <c r="N1101" s="223">
        <f t="shared" si="96"/>
        <v>0</v>
      </c>
      <c r="O1101" s="223">
        <f t="shared" si="96"/>
        <v>0</v>
      </c>
      <c r="P1101" s="223">
        <f t="shared" si="96"/>
        <v>0</v>
      </c>
      <c r="Q1101" s="223">
        <f t="shared" si="96"/>
        <v>0</v>
      </c>
      <c r="R1101" s="223">
        <f t="shared" si="96"/>
        <v>0</v>
      </c>
    </row>
    <row r="1102" spans="1:18" hidden="1" outlineLevel="2" x14ac:dyDescent="0.25">
      <c r="A1102" s="222" t="str">
        <f>'Usages industrie'!A51</f>
        <v>Usage industriel n°48</v>
      </c>
      <c r="B1102" s="222" t="s">
        <v>41</v>
      </c>
      <c r="C1102" s="222"/>
      <c r="D1102" s="223">
        <f>IF(B$1045&lt;&gt;"",IF(B$1045='Usages industrie'!$K51,'Usages industrie'!J51,0),0)</f>
        <v>0</v>
      </c>
      <c r="E1102" s="223">
        <f t="shared" si="96"/>
        <v>0</v>
      </c>
      <c r="F1102" s="223">
        <f t="shared" si="96"/>
        <v>0</v>
      </c>
      <c r="G1102" s="223">
        <f t="shared" si="96"/>
        <v>0</v>
      </c>
      <c r="H1102" s="223">
        <f t="shared" si="96"/>
        <v>0</v>
      </c>
      <c r="I1102" s="223">
        <f t="shared" si="96"/>
        <v>0</v>
      </c>
      <c r="J1102" s="223">
        <f t="shared" si="96"/>
        <v>0</v>
      </c>
      <c r="K1102" s="223">
        <f t="shared" si="96"/>
        <v>0</v>
      </c>
      <c r="L1102" s="223">
        <f t="shared" si="96"/>
        <v>0</v>
      </c>
      <c r="M1102" s="223">
        <f t="shared" si="96"/>
        <v>0</v>
      </c>
      <c r="N1102" s="223">
        <f t="shared" si="96"/>
        <v>0</v>
      </c>
      <c r="O1102" s="223">
        <f t="shared" si="96"/>
        <v>0</v>
      </c>
      <c r="P1102" s="223">
        <f t="shared" si="96"/>
        <v>0</v>
      </c>
      <c r="Q1102" s="223">
        <f t="shared" si="96"/>
        <v>0</v>
      </c>
      <c r="R1102" s="223">
        <f t="shared" si="96"/>
        <v>0</v>
      </c>
    </row>
    <row r="1103" spans="1:18" hidden="1" outlineLevel="2" x14ac:dyDescent="0.25">
      <c r="A1103" s="222" t="str">
        <f>'Usages industrie'!A52</f>
        <v>Usage industriel n°49</v>
      </c>
      <c r="B1103" s="222" t="s">
        <v>41</v>
      </c>
      <c r="C1103" s="222"/>
      <c r="D1103" s="223">
        <f>IF(B$1045&lt;&gt;"",IF(B$1045='Usages industrie'!$K52,'Usages industrie'!J52,0),0)</f>
        <v>0</v>
      </c>
      <c r="E1103" s="223">
        <f t="shared" si="96"/>
        <v>0</v>
      </c>
      <c r="F1103" s="223">
        <f t="shared" si="96"/>
        <v>0</v>
      </c>
      <c r="G1103" s="223">
        <f t="shared" si="96"/>
        <v>0</v>
      </c>
      <c r="H1103" s="223">
        <f t="shared" si="96"/>
        <v>0</v>
      </c>
      <c r="I1103" s="223">
        <f t="shared" si="96"/>
        <v>0</v>
      </c>
      <c r="J1103" s="223">
        <f t="shared" si="96"/>
        <v>0</v>
      </c>
      <c r="K1103" s="223">
        <f t="shared" si="96"/>
        <v>0</v>
      </c>
      <c r="L1103" s="223">
        <f t="shared" si="96"/>
        <v>0</v>
      </c>
      <c r="M1103" s="223">
        <f t="shared" si="96"/>
        <v>0</v>
      </c>
      <c r="N1103" s="223">
        <f t="shared" si="96"/>
        <v>0</v>
      </c>
      <c r="O1103" s="223">
        <f t="shared" si="96"/>
        <v>0</v>
      </c>
      <c r="P1103" s="223">
        <f t="shared" si="96"/>
        <v>0</v>
      </c>
      <c r="Q1103" s="223">
        <f t="shared" si="96"/>
        <v>0</v>
      </c>
      <c r="R1103" s="223">
        <f t="shared" si="96"/>
        <v>0</v>
      </c>
    </row>
    <row r="1104" spans="1:18" hidden="1" outlineLevel="2" x14ac:dyDescent="0.25">
      <c r="A1104" s="222" t="str">
        <f>'Usages industrie'!A53</f>
        <v>Usage industriel n°50</v>
      </c>
      <c r="B1104" s="222" t="s">
        <v>41</v>
      </c>
      <c r="C1104" s="222"/>
      <c r="D1104" s="223">
        <f>IF(B$1045&lt;&gt;"",IF(B$1045='Usages industrie'!$K53,'Usages industrie'!J53,0),0)</f>
        <v>0</v>
      </c>
      <c r="E1104" s="223">
        <f t="shared" si="96"/>
        <v>0</v>
      </c>
      <c r="F1104" s="223">
        <f t="shared" si="96"/>
        <v>0</v>
      </c>
      <c r="G1104" s="223">
        <f t="shared" si="96"/>
        <v>0</v>
      </c>
      <c r="H1104" s="223">
        <f t="shared" si="96"/>
        <v>0</v>
      </c>
      <c r="I1104" s="223">
        <f t="shared" si="96"/>
        <v>0</v>
      </c>
      <c r="J1104" s="223">
        <f t="shared" si="96"/>
        <v>0</v>
      </c>
      <c r="K1104" s="223">
        <f t="shared" si="96"/>
        <v>0</v>
      </c>
      <c r="L1104" s="223">
        <f t="shared" si="96"/>
        <v>0</v>
      </c>
      <c r="M1104" s="223">
        <f t="shared" si="96"/>
        <v>0</v>
      </c>
      <c r="N1104" s="223">
        <f t="shared" si="96"/>
        <v>0</v>
      </c>
      <c r="O1104" s="223">
        <f t="shared" si="96"/>
        <v>0</v>
      </c>
      <c r="P1104" s="223">
        <f t="shared" si="96"/>
        <v>0</v>
      </c>
      <c r="Q1104" s="223">
        <f t="shared" si="96"/>
        <v>0</v>
      </c>
      <c r="R1104" s="223">
        <f t="shared" si="96"/>
        <v>0</v>
      </c>
    </row>
    <row r="1105" spans="1:18" hidden="1" outlineLevel="1" collapsed="1" x14ac:dyDescent="0.25">
      <c r="A1105" s="222" t="s">
        <v>649</v>
      </c>
      <c r="B1105" s="222"/>
      <c r="C1105" s="222"/>
      <c r="D1105" s="223">
        <f t="shared" ref="D1105:R1105" si="97">SUM(D1055:D1104)</f>
        <v>0</v>
      </c>
      <c r="E1105" s="223">
        <f t="shared" si="97"/>
        <v>0</v>
      </c>
      <c r="F1105" s="223">
        <f t="shared" si="97"/>
        <v>0</v>
      </c>
      <c r="G1105" s="223">
        <f t="shared" si="97"/>
        <v>0</v>
      </c>
      <c r="H1105" s="223">
        <f t="shared" si="97"/>
        <v>0</v>
      </c>
      <c r="I1105" s="223">
        <f t="shared" si="97"/>
        <v>0</v>
      </c>
      <c r="J1105" s="223">
        <f t="shared" si="97"/>
        <v>0</v>
      </c>
      <c r="K1105" s="223">
        <f t="shared" si="97"/>
        <v>0</v>
      </c>
      <c r="L1105" s="223">
        <f t="shared" si="97"/>
        <v>0</v>
      </c>
      <c r="M1105" s="223">
        <f t="shared" si="97"/>
        <v>0</v>
      </c>
      <c r="N1105" s="223">
        <f t="shared" si="97"/>
        <v>0</v>
      </c>
      <c r="O1105" s="223">
        <f t="shared" si="97"/>
        <v>0</v>
      </c>
      <c r="P1105" s="223">
        <f t="shared" si="97"/>
        <v>0</v>
      </c>
      <c r="Q1105" s="223">
        <f t="shared" si="97"/>
        <v>0</v>
      </c>
      <c r="R1105" s="223">
        <f t="shared" si="97"/>
        <v>0</v>
      </c>
    </row>
    <row r="1106" spans="1:18" hidden="1" outlineLevel="2" x14ac:dyDescent="0.25">
      <c r="A1106" s="222" t="str">
        <f>'Usages industrie'!A4</f>
        <v>Usage industriel n°1</v>
      </c>
      <c r="B1106" s="222" t="s">
        <v>645</v>
      </c>
      <c r="C1106" s="222"/>
      <c r="D1106" s="223">
        <f>D1055*'Usages industrie'!$P4*(1+'Usages industrie'!$Q4)^(D$1049-$D$1049)/1000</f>
        <v>0</v>
      </c>
      <c r="E1106" s="223">
        <f>E1055*'Usages industrie'!$P4*(1+'Usages industrie'!$Q4)^(E$1049-$D$1049)/1000</f>
        <v>0</v>
      </c>
      <c r="F1106" s="223">
        <f>F1055*'Usages industrie'!$P4*(1+'Usages industrie'!$Q4)^(F$1049-$D$1049)/1000</f>
        <v>0</v>
      </c>
      <c r="G1106" s="223">
        <f>G1055*'Usages industrie'!$P4*(1+'Usages industrie'!$Q4)^(G$1049-$D$1049)/1000</f>
        <v>0</v>
      </c>
      <c r="H1106" s="223">
        <f>H1055*'Usages industrie'!$P4*(1+'Usages industrie'!$Q4)^(H$1049-$D$1049)/1000</f>
        <v>0</v>
      </c>
      <c r="I1106" s="223">
        <f>I1055*'Usages industrie'!$P4*(1+'Usages industrie'!$Q4)^(I$1049-$D$1049)/1000</f>
        <v>0</v>
      </c>
      <c r="J1106" s="223">
        <f>J1055*'Usages industrie'!$P4*(1+'Usages industrie'!$Q4)^(J$1049-$D$1049)/1000</f>
        <v>0</v>
      </c>
      <c r="K1106" s="223">
        <f>K1055*'Usages industrie'!$P4*(1+'Usages industrie'!$Q4)^(K$1049-$D$1049)/1000</f>
        <v>0</v>
      </c>
      <c r="L1106" s="223">
        <f>L1055*'Usages industrie'!$P4*(1+'Usages industrie'!$Q4)^(L$1049-$D$1049)/1000</f>
        <v>0</v>
      </c>
      <c r="M1106" s="223">
        <f>M1055*'Usages industrie'!$P4*(1+'Usages industrie'!$Q4)^(M$1049-$D$1049)/1000</f>
        <v>0</v>
      </c>
      <c r="N1106" s="223">
        <f>N1055*'Usages industrie'!$P4*(1+'Usages industrie'!$Q4)^(N$1049-$D$1049)/1000</f>
        <v>0</v>
      </c>
      <c r="O1106" s="223">
        <f>O1055*'Usages industrie'!$P4*(1+'Usages industrie'!$Q4)^(O$1049-$D$1049)/1000</f>
        <v>0</v>
      </c>
      <c r="P1106" s="223">
        <f>P1055*'Usages industrie'!$P4*(1+'Usages industrie'!$Q4)^(P$1049-$D$1049)/1000</f>
        <v>0</v>
      </c>
      <c r="Q1106" s="223">
        <f>Q1055*'Usages industrie'!$P4*(1+'Usages industrie'!$Q4)^(Q$1049-$D$1049)/1000</f>
        <v>0</v>
      </c>
      <c r="R1106" s="223">
        <f>R1055*'Usages industrie'!$P4*(1+'Usages industrie'!$Q4)^(R$1049-$D$1049)/1000</f>
        <v>0</v>
      </c>
    </row>
    <row r="1107" spans="1:18" hidden="1" outlineLevel="2" x14ac:dyDescent="0.25">
      <c r="A1107" s="222" t="str">
        <f>'Usages industrie'!A5</f>
        <v>Usage industriel n°2</v>
      </c>
      <c r="B1107" s="222" t="s">
        <v>645</v>
      </c>
      <c r="C1107" s="222"/>
      <c r="D1107" s="223">
        <f>D1056*'Usages industrie'!$P5*(1+'Usages industrie'!$Q5)^(D$1049-$D$1049)/1000</f>
        <v>0</v>
      </c>
      <c r="E1107" s="223">
        <f>E1056*'Usages industrie'!$P5*(1+'Usages industrie'!$Q5)^(E$1049-$D$1049)/1000</f>
        <v>0</v>
      </c>
      <c r="F1107" s="223">
        <f>F1056*'Usages industrie'!$P5*(1+'Usages industrie'!$Q5)^(F$1049-$D$1049)/1000</f>
        <v>0</v>
      </c>
      <c r="G1107" s="223">
        <f>G1056*'Usages industrie'!$P5*(1+'Usages industrie'!$Q5)^(G$1049-$D$1049)/1000</f>
        <v>0</v>
      </c>
      <c r="H1107" s="223">
        <f>H1056*'Usages industrie'!$P5*(1+'Usages industrie'!$Q5)^(H$1049-$D$1049)/1000</f>
        <v>0</v>
      </c>
      <c r="I1107" s="223">
        <f>I1056*'Usages industrie'!$P5*(1+'Usages industrie'!$Q5)^(I$1049-$D$1049)/1000</f>
        <v>0</v>
      </c>
      <c r="J1107" s="223">
        <f>J1056*'Usages industrie'!$P5*(1+'Usages industrie'!$Q5)^(J$1049-$D$1049)/1000</f>
        <v>0</v>
      </c>
      <c r="K1107" s="223">
        <f>K1056*'Usages industrie'!$P5*(1+'Usages industrie'!$Q5)^(K$1049-$D$1049)/1000</f>
        <v>0</v>
      </c>
      <c r="L1107" s="223">
        <f>L1056*'Usages industrie'!$P5*(1+'Usages industrie'!$Q5)^(L$1049-$D$1049)/1000</f>
        <v>0</v>
      </c>
      <c r="M1107" s="223">
        <f>M1056*'Usages industrie'!$P5*(1+'Usages industrie'!$Q5)^(M$1049-$D$1049)/1000</f>
        <v>0</v>
      </c>
      <c r="N1107" s="223">
        <f>N1056*'Usages industrie'!$P5*(1+'Usages industrie'!$Q5)^(N$1049-$D$1049)/1000</f>
        <v>0</v>
      </c>
      <c r="O1107" s="223">
        <f>O1056*'Usages industrie'!$P5*(1+'Usages industrie'!$Q5)^(O$1049-$D$1049)/1000</f>
        <v>0</v>
      </c>
      <c r="P1107" s="223">
        <f>P1056*'Usages industrie'!$P5*(1+'Usages industrie'!$Q5)^(P$1049-$D$1049)/1000</f>
        <v>0</v>
      </c>
      <c r="Q1107" s="223">
        <f>Q1056*'Usages industrie'!$P5*(1+'Usages industrie'!$Q5)^(Q$1049-$D$1049)/1000</f>
        <v>0</v>
      </c>
      <c r="R1107" s="223">
        <f>R1056*'Usages industrie'!$P5*(1+'Usages industrie'!$Q5)^(R$1049-$D$1049)/1000</f>
        <v>0</v>
      </c>
    </row>
    <row r="1108" spans="1:18" hidden="1" outlineLevel="2" x14ac:dyDescent="0.25">
      <c r="A1108" s="222" t="str">
        <f>'Usages industrie'!A6</f>
        <v>Usage industriel n°3</v>
      </c>
      <c r="B1108" s="222" t="s">
        <v>645</v>
      </c>
      <c r="C1108" s="222"/>
      <c r="D1108" s="223">
        <f>D1057*'Usages industrie'!$P6*(1+'Usages industrie'!$Q6)^(D$1049-$D$1049)/1000</f>
        <v>0</v>
      </c>
      <c r="E1108" s="223">
        <f>E1057*'Usages industrie'!$P6*(1+'Usages industrie'!$Q6)^(E$1049-$D$1049)/1000</f>
        <v>0</v>
      </c>
      <c r="F1108" s="223">
        <f>F1057*'Usages industrie'!$P6*(1+'Usages industrie'!$Q6)^(F$1049-$D$1049)/1000</f>
        <v>0</v>
      </c>
      <c r="G1108" s="223">
        <f>G1057*'Usages industrie'!$P6*(1+'Usages industrie'!$Q6)^(G$1049-$D$1049)/1000</f>
        <v>0</v>
      </c>
      <c r="H1108" s="223">
        <f>H1057*'Usages industrie'!$P6*(1+'Usages industrie'!$Q6)^(H$1049-$D$1049)/1000</f>
        <v>0</v>
      </c>
      <c r="I1108" s="223">
        <f>I1057*'Usages industrie'!$P6*(1+'Usages industrie'!$Q6)^(I$1049-$D$1049)/1000</f>
        <v>0</v>
      </c>
      <c r="J1108" s="223">
        <f>J1057*'Usages industrie'!$P6*(1+'Usages industrie'!$Q6)^(J$1049-$D$1049)/1000</f>
        <v>0</v>
      </c>
      <c r="K1108" s="223">
        <f>K1057*'Usages industrie'!$P6*(1+'Usages industrie'!$Q6)^(K$1049-$D$1049)/1000</f>
        <v>0</v>
      </c>
      <c r="L1108" s="223">
        <f>L1057*'Usages industrie'!$P6*(1+'Usages industrie'!$Q6)^(L$1049-$D$1049)/1000</f>
        <v>0</v>
      </c>
      <c r="M1108" s="223">
        <f>M1057*'Usages industrie'!$P6*(1+'Usages industrie'!$Q6)^(M$1049-$D$1049)/1000</f>
        <v>0</v>
      </c>
      <c r="N1108" s="223">
        <f>N1057*'Usages industrie'!$P6*(1+'Usages industrie'!$Q6)^(N$1049-$D$1049)/1000</f>
        <v>0</v>
      </c>
      <c r="O1108" s="223">
        <f>O1057*'Usages industrie'!$P6*(1+'Usages industrie'!$Q6)^(O$1049-$D$1049)/1000</f>
        <v>0</v>
      </c>
      <c r="P1108" s="223">
        <f>P1057*'Usages industrie'!$P6*(1+'Usages industrie'!$Q6)^(P$1049-$D$1049)/1000</f>
        <v>0</v>
      </c>
      <c r="Q1108" s="223">
        <f>Q1057*'Usages industrie'!$P6*(1+'Usages industrie'!$Q6)^(Q$1049-$D$1049)/1000</f>
        <v>0</v>
      </c>
      <c r="R1108" s="223">
        <f>R1057*'Usages industrie'!$P6*(1+'Usages industrie'!$Q6)^(R$1049-$D$1049)/1000</f>
        <v>0</v>
      </c>
    </row>
    <row r="1109" spans="1:18" hidden="1" outlineLevel="2" x14ac:dyDescent="0.25">
      <c r="A1109" s="222" t="str">
        <f>'Usages industrie'!A7</f>
        <v>Usage industriel n°4</v>
      </c>
      <c r="B1109" s="222" t="s">
        <v>645</v>
      </c>
      <c r="C1109" s="222"/>
      <c r="D1109" s="223">
        <f>D1058*'Usages industrie'!$P7*(1+'Usages industrie'!$Q7)^(D$1049-$D$1049)/1000</f>
        <v>0</v>
      </c>
      <c r="E1109" s="223">
        <f>E1058*'Usages industrie'!$P7*(1+'Usages industrie'!$Q7)^(E$1049-$D$1049)/1000</f>
        <v>0</v>
      </c>
      <c r="F1109" s="223">
        <f>F1058*'Usages industrie'!$P7*(1+'Usages industrie'!$Q7)^(F$1049-$D$1049)/1000</f>
        <v>0</v>
      </c>
      <c r="G1109" s="223">
        <f>G1058*'Usages industrie'!$P7*(1+'Usages industrie'!$Q7)^(G$1049-$D$1049)/1000</f>
        <v>0</v>
      </c>
      <c r="H1109" s="223">
        <f>H1058*'Usages industrie'!$P7*(1+'Usages industrie'!$Q7)^(H$1049-$D$1049)/1000</f>
        <v>0</v>
      </c>
      <c r="I1109" s="223">
        <f>I1058*'Usages industrie'!$P7*(1+'Usages industrie'!$Q7)^(I$1049-$D$1049)/1000</f>
        <v>0</v>
      </c>
      <c r="J1109" s="223">
        <f>J1058*'Usages industrie'!$P7*(1+'Usages industrie'!$Q7)^(J$1049-$D$1049)/1000</f>
        <v>0</v>
      </c>
      <c r="K1109" s="223">
        <f>K1058*'Usages industrie'!$P7*(1+'Usages industrie'!$Q7)^(K$1049-$D$1049)/1000</f>
        <v>0</v>
      </c>
      <c r="L1109" s="223">
        <f>L1058*'Usages industrie'!$P7*(1+'Usages industrie'!$Q7)^(L$1049-$D$1049)/1000</f>
        <v>0</v>
      </c>
      <c r="M1109" s="223">
        <f>M1058*'Usages industrie'!$P7*(1+'Usages industrie'!$Q7)^(M$1049-$D$1049)/1000</f>
        <v>0</v>
      </c>
      <c r="N1109" s="223">
        <f>N1058*'Usages industrie'!$P7*(1+'Usages industrie'!$Q7)^(N$1049-$D$1049)/1000</f>
        <v>0</v>
      </c>
      <c r="O1109" s="223">
        <f>O1058*'Usages industrie'!$P7*(1+'Usages industrie'!$Q7)^(O$1049-$D$1049)/1000</f>
        <v>0</v>
      </c>
      <c r="P1109" s="223">
        <f>P1058*'Usages industrie'!$P7*(1+'Usages industrie'!$Q7)^(P$1049-$D$1049)/1000</f>
        <v>0</v>
      </c>
      <c r="Q1109" s="223">
        <f>Q1058*'Usages industrie'!$P7*(1+'Usages industrie'!$Q7)^(Q$1049-$D$1049)/1000</f>
        <v>0</v>
      </c>
      <c r="R1109" s="223">
        <f>R1058*'Usages industrie'!$P7*(1+'Usages industrie'!$Q7)^(R$1049-$D$1049)/1000</f>
        <v>0</v>
      </c>
    </row>
    <row r="1110" spans="1:18" hidden="1" outlineLevel="2" x14ac:dyDescent="0.25">
      <c r="A1110" s="222" t="str">
        <f>'Usages industrie'!A8</f>
        <v>Usage industriel n°5</v>
      </c>
      <c r="B1110" s="222" t="s">
        <v>645</v>
      </c>
      <c r="C1110" s="222"/>
      <c r="D1110" s="223">
        <f>D1059*'Usages industrie'!$P8*(1+'Usages industrie'!$Q8)^(D$1049-$D$1049)/1000</f>
        <v>0</v>
      </c>
      <c r="E1110" s="223">
        <f>E1059*'Usages industrie'!$P8*(1+'Usages industrie'!$Q8)^(E$1049-$D$1049)/1000</f>
        <v>0</v>
      </c>
      <c r="F1110" s="223">
        <f>F1059*'Usages industrie'!$P8*(1+'Usages industrie'!$Q8)^(F$1049-$D$1049)/1000</f>
        <v>0</v>
      </c>
      <c r="G1110" s="223">
        <f>G1059*'Usages industrie'!$P8*(1+'Usages industrie'!$Q8)^(G$1049-$D$1049)/1000</f>
        <v>0</v>
      </c>
      <c r="H1110" s="223">
        <f>H1059*'Usages industrie'!$P8*(1+'Usages industrie'!$Q8)^(H$1049-$D$1049)/1000</f>
        <v>0</v>
      </c>
      <c r="I1110" s="223">
        <f>I1059*'Usages industrie'!$P8*(1+'Usages industrie'!$Q8)^(I$1049-$D$1049)/1000</f>
        <v>0</v>
      </c>
      <c r="J1110" s="223">
        <f>J1059*'Usages industrie'!$P8*(1+'Usages industrie'!$Q8)^(J$1049-$D$1049)/1000</f>
        <v>0</v>
      </c>
      <c r="K1110" s="223">
        <f>K1059*'Usages industrie'!$P8*(1+'Usages industrie'!$Q8)^(K$1049-$D$1049)/1000</f>
        <v>0</v>
      </c>
      <c r="L1110" s="223">
        <f>L1059*'Usages industrie'!$P8*(1+'Usages industrie'!$Q8)^(L$1049-$D$1049)/1000</f>
        <v>0</v>
      </c>
      <c r="M1110" s="223">
        <f>M1059*'Usages industrie'!$P8*(1+'Usages industrie'!$Q8)^(M$1049-$D$1049)/1000</f>
        <v>0</v>
      </c>
      <c r="N1110" s="223">
        <f>N1059*'Usages industrie'!$P8*(1+'Usages industrie'!$Q8)^(N$1049-$D$1049)/1000</f>
        <v>0</v>
      </c>
      <c r="O1110" s="223">
        <f>O1059*'Usages industrie'!$P8*(1+'Usages industrie'!$Q8)^(O$1049-$D$1049)/1000</f>
        <v>0</v>
      </c>
      <c r="P1110" s="223">
        <f>P1059*'Usages industrie'!$P8*(1+'Usages industrie'!$Q8)^(P$1049-$D$1049)/1000</f>
        <v>0</v>
      </c>
      <c r="Q1110" s="223">
        <f>Q1059*'Usages industrie'!$P8*(1+'Usages industrie'!$Q8)^(Q$1049-$D$1049)/1000</f>
        <v>0</v>
      </c>
      <c r="R1110" s="223">
        <f>R1059*'Usages industrie'!$P8*(1+'Usages industrie'!$Q8)^(R$1049-$D$1049)/1000</f>
        <v>0</v>
      </c>
    </row>
    <row r="1111" spans="1:18" hidden="1" outlineLevel="2" x14ac:dyDescent="0.25">
      <c r="A1111" s="222" t="str">
        <f>'Usages industrie'!A9</f>
        <v>Usage industriel n°6</v>
      </c>
      <c r="B1111" s="222" t="s">
        <v>645</v>
      </c>
      <c r="C1111" s="222"/>
      <c r="D1111" s="223">
        <f>D1060*'Usages industrie'!$P9*(1+'Usages industrie'!$Q9)^(D$1049-$D$1049)/1000</f>
        <v>0</v>
      </c>
      <c r="E1111" s="223">
        <f>E1060*'Usages industrie'!$P9*(1+'Usages industrie'!$Q9)^(E$1049-$D$1049)/1000</f>
        <v>0</v>
      </c>
      <c r="F1111" s="223">
        <f>F1060*'Usages industrie'!$P9*(1+'Usages industrie'!$Q9)^(F$1049-$D$1049)/1000</f>
        <v>0</v>
      </c>
      <c r="G1111" s="223">
        <f>G1060*'Usages industrie'!$P9*(1+'Usages industrie'!$Q9)^(G$1049-$D$1049)/1000</f>
        <v>0</v>
      </c>
      <c r="H1111" s="223">
        <f>H1060*'Usages industrie'!$P9*(1+'Usages industrie'!$Q9)^(H$1049-$D$1049)/1000</f>
        <v>0</v>
      </c>
      <c r="I1111" s="223">
        <f>I1060*'Usages industrie'!$P9*(1+'Usages industrie'!$Q9)^(I$1049-$D$1049)/1000</f>
        <v>0</v>
      </c>
      <c r="J1111" s="223">
        <f>J1060*'Usages industrie'!$P9*(1+'Usages industrie'!$Q9)^(J$1049-$D$1049)/1000</f>
        <v>0</v>
      </c>
      <c r="K1111" s="223">
        <f>K1060*'Usages industrie'!$P9*(1+'Usages industrie'!$Q9)^(K$1049-$D$1049)/1000</f>
        <v>0</v>
      </c>
      <c r="L1111" s="223">
        <f>L1060*'Usages industrie'!$P9*(1+'Usages industrie'!$Q9)^(L$1049-$D$1049)/1000</f>
        <v>0</v>
      </c>
      <c r="M1111" s="223">
        <f>M1060*'Usages industrie'!$P9*(1+'Usages industrie'!$Q9)^(M$1049-$D$1049)/1000</f>
        <v>0</v>
      </c>
      <c r="N1111" s="223">
        <f>N1060*'Usages industrie'!$P9*(1+'Usages industrie'!$Q9)^(N$1049-$D$1049)/1000</f>
        <v>0</v>
      </c>
      <c r="O1111" s="223">
        <f>O1060*'Usages industrie'!$P9*(1+'Usages industrie'!$Q9)^(O$1049-$D$1049)/1000</f>
        <v>0</v>
      </c>
      <c r="P1111" s="223">
        <f>P1060*'Usages industrie'!$P9*(1+'Usages industrie'!$Q9)^(P$1049-$D$1049)/1000</f>
        <v>0</v>
      </c>
      <c r="Q1111" s="223">
        <f>Q1060*'Usages industrie'!$P9*(1+'Usages industrie'!$Q9)^(Q$1049-$D$1049)/1000</f>
        <v>0</v>
      </c>
      <c r="R1111" s="223">
        <f>R1060*'Usages industrie'!$P9*(1+'Usages industrie'!$Q9)^(R$1049-$D$1049)/1000</f>
        <v>0</v>
      </c>
    </row>
    <row r="1112" spans="1:18" hidden="1" outlineLevel="2" x14ac:dyDescent="0.25">
      <c r="A1112" s="222" t="str">
        <f>'Usages industrie'!A10</f>
        <v>Usage industriel n°7</v>
      </c>
      <c r="B1112" s="222" t="s">
        <v>645</v>
      </c>
      <c r="C1112" s="222"/>
      <c r="D1112" s="223">
        <f>D1061*'Usages industrie'!$P10*(1+'Usages industrie'!$Q10)^(D$1049-$D$1049)/1000</f>
        <v>0</v>
      </c>
      <c r="E1112" s="223">
        <f>E1061*'Usages industrie'!$P10*(1+'Usages industrie'!$Q10)^(E$1049-$D$1049)/1000</f>
        <v>0</v>
      </c>
      <c r="F1112" s="223">
        <f>F1061*'Usages industrie'!$P10*(1+'Usages industrie'!$Q10)^(F$1049-$D$1049)/1000</f>
        <v>0</v>
      </c>
      <c r="G1112" s="223">
        <f>G1061*'Usages industrie'!$P10*(1+'Usages industrie'!$Q10)^(G$1049-$D$1049)/1000</f>
        <v>0</v>
      </c>
      <c r="H1112" s="223">
        <f>H1061*'Usages industrie'!$P10*(1+'Usages industrie'!$Q10)^(H$1049-$D$1049)/1000</f>
        <v>0</v>
      </c>
      <c r="I1112" s="223">
        <f>I1061*'Usages industrie'!$P10*(1+'Usages industrie'!$Q10)^(I$1049-$D$1049)/1000</f>
        <v>0</v>
      </c>
      <c r="J1112" s="223">
        <f>J1061*'Usages industrie'!$P10*(1+'Usages industrie'!$Q10)^(J$1049-$D$1049)/1000</f>
        <v>0</v>
      </c>
      <c r="K1112" s="223">
        <f>K1061*'Usages industrie'!$P10*(1+'Usages industrie'!$Q10)^(K$1049-$D$1049)/1000</f>
        <v>0</v>
      </c>
      <c r="L1112" s="223">
        <f>L1061*'Usages industrie'!$P10*(1+'Usages industrie'!$Q10)^(L$1049-$D$1049)/1000</f>
        <v>0</v>
      </c>
      <c r="M1112" s="223">
        <f>M1061*'Usages industrie'!$P10*(1+'Usages industrie'!$Q10)^(M$1049-$D$1049)/1000</f>
        <v>0</v>
      </c>
      <c r="N1112" s="223">
        <f>N1061*'Usages industrie'!$P10*(1+'Usages industrie'!$Q10)^(N$1049-$D$1049)/1000</f>
        <v>0</v>
      </c>
      <c r="O1112" s="223">
        <f>O1061*'Usages industrie'!$P10*(1+'Usages industrie'!$Q10)^(O$1049-$D$1049)/1000</f>
        <v>0</v>
      </c>
      <c r="P1112" s="223">
        <f>P1061*'Usages industrie'!$P10*(1+'Usages industrie'!$Q10)^(P$1049-$D$1049)/1000</f>
        <v>0</v>
      </c>
      <c r="Q1112" s="223">
        <f>Q1061*'Usages industrie'!$P10*(1+'Usages industrie'!$Q10)^(Q$1049-$D$1049)/1000</f>
        <v>0</v>
      </c>
      <c r="R1112" s="223">
        <f>R1061*'Usages industrie'!$P10*(1+'Usages industrie'!$Q10)^(R$1049-$D$1049)/1000</f>
        <v>0</v>
      </c>
    </row>
    <row r="1113" spans="1:18" hidden="1" outlineLevel="2" x14ac:dyDescent="0.25">
      <c r="A1113" s="222" t="str">
        <f>'Usages industrie'!A11</f>
        <v>Usage industriel n°8</v>
      </c>
      <c r="B1113" s="222" t="s">
        <v>645</v>
      </c>
      <c r="C1113" s="222"/>
      <c r="D1113" s="223">
        <f>D1062*'Usages industrie'!$P11*(1+'Usages industrie'!$Q11)^(D$1049-$D$1049)/1000</f>
        <v>0</v>
      </c>
      <c r="E1113" s="223">
        <f>E1062*'Usages industrie'!$P11*(1+'Usages industrie'!$Q11)^(E$1049-$D$1049)/1000</f>
        <v>0</v>
      </c>
      <c r="F1113" s="223">
        <f>F1062*'Usages industrie'!$P11*(1+'Usages industrie'!$Q11)^(F$1049-$D$1049)/1000</f>
        <v>0</v>
      </c>
      <c r="G1113" s="223">
        <f>G1062*'Usages industrie'!$P11*(1+'Usages industrie'!$Q11)^(G$1049-$D$1049)/1000</f>
        <v>0</v>
      </c>
      <c r="H1113" s="223">
        <f>H1062*'Usages industrie'!$P11*(1+'Usages industrie'!$Q11)^(H$1049-$D$1049)/1000</f>
        <v>0</v>
      </c>
      <c r="I1113" s="223">
        <f>I1062*'Usages industrie'!$P11*(1+'Usages industrie'!$Q11)^(I$1049-$D$1049)/1000</f>
        <v>0</v>
      </c>
      <c r="J1113" s="223">
        <f>J1062*'Usages industrie'!$P11*(1+'Usages industrie'!$Q11)^(J$1049-$D$1049)/1000</f>
        <v>0</v>
      </c>
      <c r="K1113" s="223">
        <f>K1062*'Usages industrie'!$P11*(1+'Usages industrie'!$Q11)^(K$1049-$D$1049)/1000</f>
        <v>0</v>
      </c>
      <c r="L1113" s="223">
        <f>L1062*'Usages industrie'!$P11*(1+'Usages industrie'!$Q11)^(L$1049-$D$1049)/1000</f>
        <v>0</v>
      </c>
      <c r="M1113" s="223">
        <f>M1062*'Usages industrie'!$P11*(1+'Usages industrie'!$Q11)^(M$1049-$D$1049)/1000</f>
        <v>0</v>
      </c>
      <c r="N1113" s="223">
        <f>N1062*'Usages industrie'!$P11*(1+'Usages industrie'!$Q11)^(N$1049-$D$1049)/1000</f>
        <v>0</v>
      </c>
      <c r="O1113" s="223">
        <f>O1062*'Usages industrie'!$P11*(1+'Usages industrie'!$Q11)^(O$1049-$D$1049)/1000</f>
        <v>0</v>
      </c>
      <c r="P1113" s="223">
        <f>P1062*'Usages industrie'!$P11*(1+'Usages industrie'!$Q11)^(P$1049-$D$1049)/1000</f>
        <v>0</v>
      </c>
      <c r="Q1113" s="223">
        <f>Q1062*'Usages industrie'!$P11*(1+'Usages industrie'!$Q11)^(Q$1049-$D$1049)/1000</f>
        <v>0</v>
      </c>
      <c r="R1113" s="223">
        <f>R1062*'Usages industrie'!$P11*(1+'Usages industrie'!$Q11)^(R$1049-$D$1049)/1000</f>
        <v>0</v>
      </c>
    </row>
    <row r="1114" spans="1:18" hidden="1" outlineLevel="2" x14ac:dyDescent="0.25">
      <c r="A1114" s="222" t="str">
        <f>'Usages industrie'!A12</f>
        <v>Usage industriel n°9</v>
      </c>
      <c r="B1114" s="222" t="s">
        <v>645</v>
      </c>
      <c r="C1114" s="222"/>
      <c r="D1114" s="223">
        <f>D1063*'Usages industrie'!$P12*(1+'Usages industrie'!$Q12)^(D$1049-$D$1049)/1000</f>
        <v>0</v>
      </c>
      <c r="E1114" s="223">
        <f>E1063*'Usages industrie'!$P12*(1+'Usages industrie'!$Q12)^(E$1049-$D$1049)/1000</f>
        <v>0</v>
      </c>
      <c r="F1114" s="223">
        <f>F1063*'Usages industrie'!$P12*(1+'Usages industrie'!$Q12)^(F$1049-$D$1049)/1000</f>
        <v>0</v>
      </c>
      <c r="G1114" s="223">
        <f>G1063*'Usages industrie'!$P12*(1+'Usages industrie'!$Q12)^(G$1049-$D$1049)/1000</f>
        <v>0</v>
      </c>
      <c r="H1114" s="223">
        <f>H1063*'Usages industrie'!$P12*(1+'Usages industrie'!$Q12)^(H$1049-$D$1049)/1000</f>
        <v>0</v>
      </c>
      <c r="I1114" s="223">
        <f>I1063*'Usages industrie'!$P12*(1+'Usages industrie'!$Q12)^(I$1049-$D$1049)/1000</f>
        <v>0</v>
      </c>
      <c r="J1114" s="223">
        <f>J1063*'Usages industrie'!$P12*(1+'Usages industrie'!$Q12)^(J$1049-$D$1049)/1000</f>
        <v>0</v>
      </c>
      <c r="K1114" s="223">
        <f>K1063*'Usages industrie'!$P12*(1+'Usages industrie'!$Q12)^(K$1049-$D$1049)/1000</f>
        <v>0</v>
      </c>
      <c r="L1114" s="223">
        <f>L1063*'Usages industrie'!$P12*(1+'Usages industrie'!$Q12)^(L$1049-$D$1049)/1000</f>
        <v>0</v>
      </c>
      <c r="M1114" s="223">
        <f>M1063*'Usages industrie'!$P12*(1+'Usages industrie'!$Q12)^(M$1049-$D$1049)/1000</f>
        <v>0</v>
      </c>
      <c r="N1114" s="223">
        <f>N1063*'Usages industrie'!$P12*(1+'Usages industrie'!$Q12)^(N$1049-$D$1049)/1000</f>
        <v>0</v>
      </c>
      <c r="O1114" s="223">
        <f>O1063*'Usages industrie'!$P12*(1+'Usages industrie'!$Q12)^(O$1049-$D$1049)/1000</f>
        <v>0</v>
      </c>
      <c r="P1114" s="223">
        <f>P1063*'Usages industrie'!$P12*(1+'Usages industrie'!$Q12)^(P$1049-$D$1049)/1000</f>
        <v>0</v>
      </c>
      <c r="Q1114" s="223">
        <f>Q1063*'Usages industrie'!$P12*(1+'Usages industrie'!$Q12)^(Q$1049-$D$1049)/1000</f>
        <v>0</v>
      </c>
      <c r="R1114" s="223">
        <f>R1063*'Usages industrie'!$P12*(1+'Usages industrie'!$Q12)^(R$1049-$D$1049)/1000</f>
        <v>0</v>
      </c>
    </row>
    <row r="1115" spans="1:18" hidden="1" outlineLevel="2" x14ac:dyDescent="0.25">
      <c r="A1115" s="222" t="str">
        <f>'Usages industrie'!A13</f>
        <v>Usage industriel n°10</v>
      </c>
      <c r="B1115" s="222" t="s">
        <v>645</v>
      </c>
      <c r="C1115" s="222"/>
      <c r="D1115" s="223">
        <f>D1064*'Usages industrie'!$P13*(1+'Usages industrie'!$Q13)^(D$1049-$D$1049)/1000</f>
        <v>0</v>
      </c>
      <c r="E1115" s="223">
        <f>E1064*'Usages industrie'!$P13*(1+'Usages industrie'!$Q13)^(E$1049-$D$1049)/1000</f>
        <v>0</v>
      </c>
      <c r="F1115" s="223">
        <f>F1064*'Usages industrie'!$P13*(1+'Usages industrie'!$Q13)^(F$1049-$D$1049)/1000</f>
        <v>0</v>
      </c>
      <c r="G1115" s="223">
        <f>G1064*'Usages industrie'!$P13*(1+'Usages industrie'!$Q13)^(G$1049-$D$1049)/1000</f>
        <v>0</v>
      </c>
      <c r="H1115" s="223">
        <f>H1064*'Usages industrie'!$P13*(1+'Usages industrie'!$Q13)^(H$1049-$D$1049)/1000</f>
        <v>0</v>
      </c>
      <c r="I1115" s="223">
        <f>I1064*'Usages industrie'!$P13*(1+'Usages industrie'!$Q13)^(I$1049-$D$1049)/1000</f>
        <v>0</v>
      </c>
      <c r="J1115" s="223">
        <f>J1064*'Usages industrie'!$P13*(1+'Usages industrie'!$Q13)^(J$1049-$D$1049)/1000</f>
        <v>0</v>
      </c>
      <c r="K1115" s="223">
        <f>K1064*'Usages industrie'!$P13*(1+'Usages industrie'!$Q13)^(K$1049-$D$1049)/1000</f>
        <v>0</v>
      </c>
      <c r="L1115" s="223">
        <f>L1064*'Usages industrie'!$P13*(1+'Usages industrie'!$Q13)^(L$1049-$D$1049)/1000</f>
        <v>0</v>
      </c>
      <c r="M1115" s="223">
        <f>M1064*'Usages industrie'!$P13*(1+'Usages industrie'!$Q13)^(M$1049-$D$1049)/1000</f>
        <v>0</v>
      </c>
      <c r="N1115" s="223">
        <f>N1064*'Usages industrie'!$P13*(1+'Usages industrie'!$Q13)^(N$1049-$D$1049)/1000</f>
        <v>0</v>
      </c>
      <c r="O1115" s="223">
        <f>O1064*'Usages industrie'!$P13*(1+'Usages industrie'!$Q13)^(O$1049-$D$1049)/1000</f>
        <v>0</v>
      </c>
      <c r="P1115" s="223">
        <f>P1064*'Usages industrie'!$P13*(1+'Usages industrie'!$Q13)^(P$1049-$D$1049)/1000</f>
        <v>0</v>
      </c>
      <c r="Q1115" s="223">
        <f>Q1064*'Usages industrie'!$P13*(1+'Usages industrie'!$Q13)^(Q$1049-$D$1049)/1000</f>
        <v>0</v>
      </c>
      <c r="R1115" s="223">
        <f>R1064*'Usages industrie'!$P13*(1+'Usages industrie'!$Q13)^(R$1049-$D$1049)/1000</f>
        <v>0</v>
      </c>
    </row>
    <row r="1116" spans="1:18" hidden="1" outlineLevel="2" x14ac:dyDescent="0.25">
      <c r="A1116" s="222" t="str">
        <f>'Usages industrie'!A14</f>
        <v>Usage industriel n°11</v>
      </c>
      <c r="B1116" s="222" t="s">
        <v>645</v>
      </c>
      <c r="C1116" s="222"/>
      <c r="D1116" s="223">
        <f>D1065*'Usages industrie'!$P14*(1+'Usages industrie'!$Q14)^(D$1049-$D$1049)/1000</f>
        <v>0</v>
      </c>
      <c r="E1116" s="223">
        <f>E1065*'Usages industrie'!$P14*(1+'Usages industrie'!$Q14)^(E$1049-$D$1049)/1000</f>
        <v>0</v>
      </c>
      <c r="F1116" s="223">
        <f>F1065*'Usages industrie'!$P14*(1+'Usages industrie'!$Q14)^(F$1049-$D$1049)/1000</f>
        <v>0</v>
      </c>
      <c r="G1116" s="223">
        <f>G1065*'Usages industrie'!$P14*(1+'Usages industrie'!$Q14)^(G$1049-$D$1049)/1000</f>
        <v>0</v>
      </c>
      <c r="H1116" s="223">
        <f>H1065*'Usages industrie'!$P14*(1+'Usages industrie'!$Q14)^(H$1049-$D$1049)/1000</f>
        <v>0</v>
      </c>
      <c r="I1116" s="223">
        <f>I1065*'Usages industrie'!$P14*(1+'Usages industrie'!$Q14)^(I$1049-$D$1049)/1000</f>
        <v>0</v>
      </c>
      <c r="J1116" s="223">
        <f>J1065*'Usages industrie'!$P14*(1+'Usages industrie'!$Q14)^(J$1049-$D$1049)/1000</f>
        <v>0</v>
      </c>
      <c r="K1116" s="223">
        <f>K1065*'Usages industrie'!$P14*(1+'Usages industrie'!$Q14)^(K$1049-$D$1049)/1000</f>
        <v>0</v>
      </c>
      <c r="L1116" s="223">
        <f>L1065*'Usages industrie'!$P14*(1+'Usages industrie'!$Q14)^(L$1049-$D$1049)/1000</f>
        <v>0</v>
      </c>
      <c r="M1116" s="223">
        <f>M1065*'Usages industrie'!$P14*(1+'Usages industrie'!$Q14)^(M$1049-$D$1049)/1000</f>
        <v>0</v>
      </c>
      <c r="N1116" s="223">
        <f>N1065*'Usages industrie'!$P14*(1+'Usages industrie'!$Q14)^(N$1049-$D$1049)/1000</f>
        <v>0</v>
      </c>
      <c r="O1116" s="223">
        <f>O1065*'Usages industrie'!$P14*(1+'Usages industrie'!$Q14)^(O$1049-$D$1049)/1000</f>
        <v>0</v>
      </c>
      <c r="P1116" s="223">
        <f>P1065*'Usages industrie'!$P14*(1+'Usages industrie'!$Q14)^(P$1049-$D$1049)/1000</f>
        <v>0</v>
      </c>
      <c r="Q1116" s="223">
        <f>Q1065*'Usages industrie'!$P14*(1+'Usages industrie'!$Q14)^(Q$1049-$D$1049)/1000</f>
        <v>0</v>
      </c>
      <c r="R1116" s="223">
        <f>R1065*'Usages industrie'!$P14*(1+'Usages industrie'!$Q14)^(R$1049-$D$1049)/1000</f>
        <v>0</v>
      </c>
    </row>
    <row r="1117" spans="1:18" hidden="1" outlineLevel="2" x14ac:dyDescent="0.25">
      <c r="A1117" s="222" t="str">
        <f>'Usages industrie'!A15</f>
        <v>Usage industriel n°12</v>
      </c>
      <c r="B1117" s="222" t="s">
        <v>645</v>
      </c>
      <c r="C1117" s="222"/>
      <c r="D1117" s="223">
        <f>D1066*'Usages industrie'!$P15*(1+'Usages industrie'!$Q15)^(D$1049-$D$1049)/1000</f>
        <v>0</v>
      </c>
      <c r="E1117" s="223">
        <f>E1066*'Usages industrie'!$P15*(1+'Usages industrie'!$Q15)^(E$1049-$D$1049)/1000</f>
        <v>0</v>
      </c>
      <c r="F1117" s="223">
        <f>F1066*'Usages industrie'!$P15*(1+'Usages industrie'!$Q15)^(F$1049-$D$1049)/1000</f>
        <v>0</v>
      </c>
      <c r="G1117" s="223">
        <f>G1066*'Usages industrie'!$P15*(1+'Usages industrie'!$Q15)^(G$1049-$D$1049)/1000</f>
        <v>0</v>
      </c>
      <c r="H1117" s="223">
        <f>H1066*'Usages industrie'!$P15*(1+'Usages industrie'!$Q15)^(H$1049-$D$1049)/1000</f>
        <v>0</v>
      </c>
      <c r="I1117" s="223">
        <f>I1066*'Usages industrie'!$P15*(1+'Usages industrie'!$Q15)^(I$1049-$D$1049)/1000</f>
        <v>0</v>
      </c>
      <c r="J1117" s="223">
        <f>J1066*'Usages industrie'!$P15*(1+'Usages industrie'!$Q15)^(J$1049-$D$1049)/1000</f>
        <v>0</v>
      </c>
      <c r="K1117" s="223">
        <f>K1066*'Usages industrie'!$P15*(1+'Usages industrie'!$Q15)^(K$1049-$D$1049)/1000</f>
        <v>0</v>
      </c>
      <c r="L1117" s="223">
        <f>L1066*'Usages industrie'!$P15*(1+'Usages industrie'!$Q15)^(L$1049-$D$1049)/1000</f>
        <v>0</v>
      </c>
      <c r="M1117" s="223">
        <f>M1066*'Usages industrie'!$P15*(1+'Usages industrie'!$Q15)^(M$1049-$D$1049)/1000</f>
        <v>0</v>
      </c>
      <c r="N1117" s="223">
        <f>N1066*'Usages industrie'!$P15*(1+'Usages industrie'!$Q15)^(N$1049-$D$1049)/1000</f>
        <v>0</v>
      </c>
      <c r="O1117" s="223">
        <f>O1066*'Usages industrie'!$P15*(1+'Usages industrie'!$Q15)^(O$1049-$D$1049)/1000</f>
        <v>0</v>
      </c>
      <c r="P1117" s="223">
        <f>P1066*'Usages industrie'!$P15*(1+'Usages industrie'!$Q15)^(P$1049-$D$1049)/1000</f>
        <v>0</v>
      </c>
      <c r="Q1117" s="223">
        <f>Q1066*'Usages industrie'!$P15*(1+'Usages industrie'!$Q15)^(Q$1049-$D$1049)/1000</f>
        <v>0</v>
      </c>
      <c r="R1117" s="223">
        <f>R1066*'Usages industrie'!$P15*(1+'Usages industrie'!$Q15)^(R$1049-$D$1049)/1000</f>
        <v>0</v>
      </c>
    </row>
    <row r="1118" spans="1:18" hidden="1" outlineLevel="2" x14ac:dyDescent="0.25">
      <c r="A1118" s="222" t="str">
        <f>'Usages industrie'!A16</f>
        <v>Usage industriel n°13</v>
      </c>
      <c r="B1118" s="222" t="s">
        <v>645</v>
      </c>
      <c r="C1118" s="222"/>
      <c r="D1118" s="223">
        <f>D1067*'Usages industrie'!$P16*(1+'Usages industrie'!$Q16)^(D$1049-$D$1049)/1000</f>
        <v>0</v>
      </c>
      <c r="E1118" s="223">
        <f>E1067*'Usages industrie'!$P16*(1+'Usages industrie'!$Q16)^(E$1049-$D$1049)/1000</f>
        <v>0</v>
      </c>
      <c r="F1118" s="223">
        <f>F1067*'Usages industrie'!$P16*(1+'Usages industrie'!$Q16)^(F$1049-$D$1049)/1000</f>
        <v>0</v>
      </c>
      <c r="G1118" s="223">
        <f>G1067*'Usages industrie'!$P16*(1+'Usages industrie'!$Q16)^(G$1049-$D$1049)/1000</f>
        <v>0</v>
      </c>
      <c r="H1118" s="223">
        <f>H1067*'Usages industrie'!$P16*(1+'Usages industrie'!$Q16)^(H$1049-$D$1049)/1000</f>
        <v>0</v>
      </c>
      <c r="I1118" s="223">
        <f>I1067*'Usages industrie'!$P16*(1+'Usages industrie'!$Q16)^(I$1049-$D$1049)/1000</f>
        <v>0</v>
      </c>
      <c r="J1118" s="223">
        <f>J1067*'Usages industrie'!$P16*(1+'Usages industrie'!$Q16)^(J$1049-$D$1049)/1000</f>
        <v>0</v>
      </c>
      <c r="K1118" s="223">
        <f>K1067*'Usages industrie'!$P16*(1+'Usages industrie'!$Q16)^(K$1049-$D$1049)/1000</f>
        <v>0</v>
      </c>
      <c r="L1118" s="223">
        <f>L1067*'Usages industrie'!$P16*(1+'Usages industrie'!$Q16)^(L$1049-$D$1049)/1000</f>
        <v>0</v>
      </c>
      <c r="M1118" s="223">
        <f>M1067*'Usages industrie'!$P16*(1+'Usages industrie'!$Q16)^(M$1049-$D$1049)/1000</f>
        <v>0</v>
      </c>
      <c r="N1118" s="223">
        <f>N1067*'Usages industrie'!$P16*(1+'Usages industrie'!$Q16)^(N$1049-$D$1049)/1000</f>
        <v>0</v>
      </c>
      <c r="O1118" s="223">
        <f>O1067*'Usages industrie'!$P16*(1+'Usages industrie'!$Q16)^(O$1049-$D$1049)/1000</f>
        <v>0</v>
      </c>
      <c r="P1118" s="223">
        <f>P1067*'Usages industrie'!$P16*(1+'Usages industrie'!$Q16)^(P$1049-$D$1049)/1000</f>
        <v>0</v>
      </c>
      <c r="Q1118" s="223">
        <f>Q1067*'Usages industrie'!$P16*(1+'Usages industrie'!$Q16)^(Q$1049-$D$1049)/1000</f>
        <v>0</v>
      </c>
      <c r="R1118" s="223">
        <f>R1067*'Usages industrie'!$P16*(1+'Usages industrie'!$Q16)^(R$1049-$D$1049)/1000</f>
        <v>0</v>
      </c>
    </row>
    <row r="1119" spans="1:18" hidden="1" outlineLevel="2" x14ac:dyDescent="0.25">
      <c r="A1119" s="222" t="str">
        <f>'Usages industrie'!A17</f>
        <v>Usage industriel n°14</v>
      </c>
      <c r="B1119" s="222" t="s">
        <v>645</v>
      </c>
      <c r="C1119" s="222"/>
      <c r="D1119" s="223">
        <f>D1068*'Usages industrie'!$P17*(1+'Usages industrie'!$Q17)^(D$1049-$D$1049)/1000</f>
        <v>0</v>
      </c>
      <c r="E1119" s="223">
        <f>E1068*'Usages industrie'!$P17*(1+'Usages industrie'!$Q17)^(E$1049-$D$1049)/1000</f>
        <v>0</v>
      </c>
      <c r="F1119" s="223">
        <f>F1068*'Usages industrie'!$P17*(1+'Usages industrie'!$Q17)^(F$1049-$D$1049)/1000</f>
        <v>0</v>
      </c>
      <c r="G1119" s="223">
        <f>G1068*'Usages industrie'!$P17*(1+'Usages industrie'!$Q17)^(G$1049-$D$1049)/1000</f>
        <v>0</v>
      </c>
      <c r="H1119" s="223">
        <f>H1068*'Usages industrie'!$P17*(1+'Usages industrie'!$Q17)^(H$1049-$D$1049)/1000</f>
        <v>0</v>
      </c>
      <c r="I1119" s="223">
        <f>I1068*'Usages industrie'!$P17*(1+'Usages industrie'!$Q17)^(I$1049-$D$1049)/1000</f>
        <v>0</v>
      </c>
      <c r="J1119" s="223">
        <f>J1068*'Usages industrie'!$P17*(1+'Usages industrie'!$Q17)^(J$1049-$D$1049)/1000</f>
        <v>0</v>
      </c>
      <c r="K1119" s="223">
        <f>K1068*'Usages industrie'!$P17*(1+'Usages industrie'!$Q17)^(K$1049-$D$1049)/1000</f>
        <v>0</v>
      </c>
      <c r="L1119" s="223">
        <f>L1068*'Usages industrie'!$P17*(1+'Usages industrie'!$Q17)^(L$1049-$D$1049)/1000</f>
        <v>0</v>
      </c>
      <c r="M1119" s="223">
        <f>M1068*'Usages industrie'!$P17*(1+'Usages industrie'!$Q17)^(M$1049-$D$1049)/1000</f>
        <v>0</v>
      </c>
      <c r="N1119" s="223">
        <f>N1068*'Usages industrie'!$P17*(1+'Usages industrie'!$Q17)^(N$1049-$D$1049)/1000</f>
        <v>0</v>
      </c>
      <c r="O1119" s="223">
        <f>O1068*'Usages industrie'!$P17*(1+'Usages industrie'!$Q17)^(O$1049-$D$1049)/1000</f>
        <v>0</v>
      </c>
      <c r="P1119" s="223">
        <f>P1068*'Usages industrie'!$P17*(1+'Usages industrie'!$Q17)^(P$1049-$D$1049)/1000</f>
        <v>0</v>
      </c>
      <c r="Q1119" s="223">
        <f>Q1068*'Usages industrie'!$P17*(1+'Usages industrie'!$Q17)^(Q$1049-$D$1049)/1000</f>
        <v>0</v>
      </c>
      <c r="R1119" s="223">
        <f>R1068*'Usages industrie'!$P17*(1+'Usages industrie'!$Q17)^(R$1049-$D$1049)/1000</f>
        <v>0</v>
      </c>
    </row>
    <row r="1120" spans="1:18" hidden="1" outlineLevel="2" x14ac:dyDescent="0.25">
      <c r="A1120" s="222" t="str">
        <f>'Usages industrie'!A18</f>
        <v>Usage industriel n°15</v>
      </c>
      <c r="B1120" s="222" t="s">
        <v>645</v>
      </c>
      <c r="C1120" s="222"/>
      <c r="D1120" s="223">
        <f>D1069*'Usages industrie'!$P18*(1+'Usages industrie'!$Q18)^(D$1049-$D$1049)/1000</f>
        <v>0</v>
      </c>
      <c r="E1120" s="223">
        <f>E1069*'Usages industrie'!$P18*(1+'Usages industrie'!$Q18)^(E$1049-$D$1049)/1000</f>
        <v>0</v>
      </c>
      <c r="F1120" s="223">
        <f>F1069*'Usages industrie'!$P18*(1+'Usages industrie'!$Q18)^(F$1049-$D$1049)/1000</f>
        <v>0</v>
      </c>
      <c r="G1120" s="223">
        <f>G1069*'Usages industrie'!$P18*(1+'Usages industrie'!$Q18)^(G$1049-$D$1049)/1000</f>
        <v>0</v>
      </c>
      <c r="H1120" s="223">
        <f>H1069*'Usages industrie'!$P18*(1+'Usages industrie'!$Q18)^(H$1049-$D$1049)/1000</f>
        <v>0</v>
      </c>
      <c r="I1120" s="223">
        <f>I1069*'Usages industrie'!$P18*(1+'Usages industrie'!$Q18)^(I$1049-$D$1049)/1000</f>
        <v>0</v>
      </c>
      <c r="J1120" s="223">
        <f>J1069*'Usages industrie'!$P18*(1+'Usages industrie'!$Q18)^(J$1049-$D$1049)/1000</f>
        <v>0</v>
      </c>
      <c r="K1120" s="223">
        <f>K1069*'Usages industrie'!$P18*(1+'Usages industrie'!$Q18)^(K$1049-$D$1049)/1000</f>
        <v>0</v>
      </c>
      <c r="L1120" s="223">
        <f>L1069*'Usages industrie'!$P18*(1+'Usages industrie'!$Q18)^(L$1049-$D$1049)/1000</f>
        <v>0</v>
      </c>
      <c r="M1120" s="223">
        <f>M1069*'Usages industrie'!$P18*(1+'Usages industrie'!$Q18)^(M$1049-$D$1049)/1000</f>
        <v>0</v>
      </c>
      <c r="N1120" s="223">
        <f>N1069*'Usages industrie'!$P18*(1+'Usages industrie'!$Q18)^(N$1049-$D$1049)/1000</f>
        <v>0</v>
      </c>
      <c r="O1120" s="223">
        <f>O1069*'Usages industrie'!$P18*(1+'Usages industrie'!$Q18)^(O$1049-$D$1049)/1000</f>
        <v>0</v>
      </c>
      <c r="P1120" s="223">
        <f>P1069*'Usages industrie'!$P18*(1+'Usages industrie'!$Q18)^(P$1049-$D$1049)/1000</f>
        <v>0</v>
      </c>
      <c r="Q1120" s="223">
        <f>Q1069*'Usages industrie'!$P18*(1+'Usages industrie'!$Q18)^(Q$1049-$D$1049)/1000</f>
        <v>0</v>
      </c>
      <c r="R1120" s="223">
        <f>R1069*'Usages industrie'!$P18*(1+'Usages industrie'!$Q18)^(R$1049-$D$1049)/1000</f>
        <v>0</v>
      </c>
    </row>
    <row r="1121" spans="1:18" hidden="1" outlineLevel="2" x14ac:dyDescent="0.25">
      <c r="A1121" s="222" t="str">
        <f>'Usages industrie'!A19</f>
        <v>Usage industriel n°16</v>
      </c>
      <c r="B1121" s="222" t="s">
        <v>645</v>
      </c>
      <c r="C1121" s="222"/>
      <c r="D1121" s="223">
        <f>D1070*'Usages industrie'!$P19*(1+'Usages industrie'!$Q19)^(D$1049-$D$1049)/1000</f>
        <v>0</v>
      </c>
      <c r="E1121" s="223">
        <f>E1070*'Usages industrie'!$P19*(1+'Usages industrie'!$Q19)^(E$1049-$D$1049)/1000</f>
        <v>0</v>
      </c>
      <c r="F1121" s="223">
        <f>F1070*'Usages industrie'!$P19*(1+'Usages industrie'!$Q19)^(F$1049-$D$1049)/1000</f>
        <v>0</v>
      </c>
      <c r="G1121" s="223">
        <f>G1070*'Usages industrie'!$P19*(1+'Usages industrie'!$Q19)^(G$1049-$D$1049)/1000</f>
        <v>0</v>
      </c>
      <c r="H1121" s="223">
        <f>H1070*'Usages industrie'!$P19*(1+'Usages industrie'!$Q19)^(H$1049-$D$1049)/1000</f>
        <v>0</v>
      </c>
      <c r="I1121" s="223">
        <f>I1070*'Usages industrie'!$P19*(1+'Usages industrie'!$Q19)^(I$1049-$D$1049)/1000</f>
        <v>0</v>
      </c>
      <c r="J1121" s="223">
        <f>J1070*'Usages industrie'!$P19*(1+'Usages industrie'!$Q19)^(J$1049-$D$1049)/1000</f>
        <v>0</v>
      </c>
      <c r="K1121" s="223">
        <f>K1070*'Usages industrie'!$P19*(1+'Usages industrie'!$Q19)^(K$1049-$D$1049)/1000</f>
        <v>0</v>
      </c>
      <c r="L1121" s="223">
        <f>L1070*'Usages industrie'!$P19*(1+'Usages industrie'!$Q19)^(L$1049-$D$1049)/1000</f>
        <v>0</v>
      </c>
      <c r="M1121" s="223">
        <f>M1070*'Usages industrie'!$P19*(1+'Usages industrie'!$Q19)^(M$1049-$D$1049)/1000</f>
        <v>0</v>
      </c>
      <c r="N1121" s="223">
        <f>N1070*'Usages industrie'!$P19*(1+'Usages industrie'!$Q19)^(N$1049-$D$1049)/1000</f>
        <v>0</v>
      </c>
      <c r="O1121" s="223">
        <f>O1070*'Usages industrie'!$P19*(1+'Usages industrie'!$Q19)^(O$1049-$D$1049)/1000</f>
        <v>0</v>
      </c>
      <c r="P1121" s="223">
        <f>P1070*'Usages industrie'!$P19*(1+'Usages industrie'!$Q19)^(P$1049-$D$1049)/1000</f>
        <v>0</v>
      </c>
      <c r="Q1121" s="223">
        <f>Q1070*'Usages industrie'!$P19*(1+'Usages industrie'!$Q19)^(Q$1049-$D$1049)/1000</f>
        <v>0</v>
      </c>
      <c r="R1121" s="223">
        <f>R1070*'Usages industrie'!$P19*(1+'Usages industrie'!$Q19)^(R$1049-$D$1049)/1000</f>
        <v>0</v>
      </c>
    </row>
    <row r="1122" spans="1:18" hidden="1" outlineLevel="2" x14ac:dyDescent="0.25">
      <c r="A1122" s="222" t="str">
        <f>'Usages industrie'!A20</f>
        <v>Usage industriel n°17</v>
      </c>
      <c r="B1122" s="222" t="s">
        <v>645</v>
      </c>
      <c r="C1122" s="222"/>
      <c r="D1122" s="223">
        <f>D1071*'Usages industrie'!$P20*(1+'Usages industrie'!$Q20)^(D$1049-$D$1049)/1000</f>
        <v>0</v>
      </c>
      <c r="E1122" s="223">
        <f>E1071*'Usages industrie'!$P20*(1+'Usages industrie'!$Q20)^(E$1049-$D$1049)/1000</f>
        <v>0</v>
      </c>
      <c r="F1122" s="223">
        <f>F1071*'Usages industrie'!$P20*(1+'Usages industrie'!$Q20)^(F$1049-$D$1049)/1000</f>
        <v>0</v>
      </c>
      <c r="G1122" s="223">
        <f>G1071*'Usages industrie'!$P20*(1+'Usages industrie'!$Q20)^(G$1049-$D$1049)/1000</f>
        <v>0</v>
      </c>
      <c r="H1122" s="223">
        <f>H1071*'Usages industrie'!$P20*(1+'Usages industrie'!$Q20)^(H$1049-$D$1049)/1000</f>
        <v>0</v>
      </c>
      <c r="I1122" s="223">
        <f>I1071*'Usages industrie'!$P20*(1+'Usages industrie'!$Q20)^(I$1049-$D$1049)/1000</f>
        <v>0</v>
      </c>
      <c r="J1122" s="223">
        <f>J1071*'Usages industrie'!$P20*(1+'Usages industrie'!$Q20)^(J$1049-$D$1049)/1000</f>
        <v>0</v>
      </c>
      <c r="K1122" s="223">
        <f>K1071*'Usages industrie'!$P20*(1+'Usages industrie'!$Q20)^(K$1049-$D$1049)/1000</f>
        <v>0</v>
      </c>
      <c r="L1122" s="223">
        <f>L1071*'Usages industrie'!$P20*(1+'Usages industrie'!$Q20)^(L$1049-$D$1049)/1000</f>
        <v>0</v>
      </c>
      <c r="M1122" s="223">
        <f>M1071*'Usages industrie'!$P20*(1+'Usages industrie'!$Q20)^(M$1049-$D$1049)/1000</f>
        <v>0</v>
      </c>
      <c r="N1122" s="223">
        <f>N1071*'Usages industrie'!$P20*(1+'Usages industrie'!$Q20)^(N$1049-$D$1049)/1000</f>
        <v>0</v>
      </c>
      <c r="O1122" s="223">
        <f>O1071*'Usages industrie'!$P20*(1+'Usages industrie'!$Q20)^(O$1049-$D$1049)/1000</f>
        <v>0</v>
      </c>
      <c r="P1122" s="223">
        <f>P1071*'Usages industrie'!$P20*(1+'Usages industrie'!$Q20)^(P$1049-$D$1049)/1000</f>
        <v>0</v>
      </c>
      <c r="Q1122" s="223">
        <f>Q1071*'Usages industrie'!$P20*(1+'Usages industrie'!$Q20)^(Q$1049-$D$1049)/1000</f>
        <v>0</v>
      </c>
      <c r="R1122" s="223">
        <f>R1071*'Usages industrie'!$P20*(1+'Usages industrie'!$Q20)^(R$1049-$D$1049)/1000</f>
        <v>0</v>
      </c>
    </row>
    <row r="1123" spans="1:18" hidden="1" outlineLevel="2" x14ac:dyDescent="0.25">
      <c r="A1123" s="222" t="str">
        <f>'Usages industrie'!A21</f>
        <v>Usage industriel n°18</v>
      </c>
      <c r="B1123" s="222" t="s">
        <v>645</v>
      </c>
      <c r="C1123" s="222"/>
      <c r="D1123" s="223">
        <f>D1072*'Usages industrie'!$P21*(1+'Usages industrie'!$Q21)^(D$1049-$D$1049)/1000</f>
        <v>0</v>
      </c>
      <c r="E1123" s="223">
        <f>E1072*'Usages industrie'!$P21*(1+'Usages industrie'!$Q21)^(E$1049-$D$1049)/1000</f>
        <v>0</v>
      </c>
      <c r="F1123" s="223">
        <f>F1072*'Usages industrie'!$P21*(1+'Usages industrie'!$Q21)^(F$1049-$D$1049)/1000</f>
        <v>0</v>
      </c>
      <c r="G1123" s="223">
        <f>G1072*'Usages industrie'!$P21*(1+'Usages industrie'!$Q21)^(G$1049-$D$1049)/1000</f>
        <v>0</v>
      </c>
      <c r="H1123" s="223">
        <f>H1072*'Usages industrie'!$P21*(1+'Usages industrie'!$Q21)^(H$1049-$D$1049)/1000</f>
        <v>0</v>
      </c>
      <c r="I1123" s="223">
        <f>I1072*'Usages industrie'!$P21*(1+'Usages industrie'!$Q21)^(I$1049-$D$1049)/1000</f>
        <v>0</v>
      </c>
      <c r="J1123" s="223">
        <f>J1072*'Usages industrie'!$P21*(1+'Usages industrie'!$Q21)^(J$1049-$D$1049)/1000</f>
        <v>0</v>
      </c>
      <c r="K1123" s="223">
        <f>K1072*'Usages industrie'!$P21*(1+'Usages industrie'!$Q21)^(K$1049-$D$1049)/1000</f>
        <v>0</v>
      </c>
      <c r="L1123" s="223">
        <f>L1072*'Usages industrie'!$P21*(1+'Usages industrie'!$Q21)^(L$1049-$D$1049)/1000</f>
        <v>0</v>
      </c>
      <c r="M1123" s="223">
        <f>M1072*'Usages industrie'!$P21*(1+'Usages industrie'!$Q21)^(M$1049-$D$1049)/1000</f>
        <v>0</v>
      </c>
      <c r="N1123" s="223">
        <f>N1072*'Usages industrie'!$P21*(1+'Usages industrie'!$Q21)^(N$1049-$D$1049)/1000</f>
        <v>0</v>
      </c>
      <c r="O1123" s="223">
        <f>O1072*'Usages industrie'!$P21*(1+'Usages industrie'!$Q21)^(O$1049-$D$1049)/1000</f>
        <v>0</v>
      </c>
      <c r="P1123" s="223">
        <f>P1072*'Usages industrie'!$P21*(1+'Usages industrie'!$Q21)^(P$1049-$D$1049)/1000</f>
        <v>0</v>
      </c>
      <c r="Q1123" s="223">
        <f>Q1072*'Usages industrie'!$P21*(1+'Usages industrie'!$Q21)^(Q$1049-$D$1049)/1000</f>
        <v>0</v>
      </c>
      <c r="R1123" s="223">
        <f>R1072*'Usages industrie'!$P21*(1+'Usages industrie'!$Q21)^(R$1049-$D$1049)/1000</f>
        <v>0</v>
      </c>
    </row>
    <row r="1124" spans="1:18" hidden="1" outlineLevel="2" x14ac:dyDescent="0.25">
      <c r="A1124" s="222" t="str">
        <f>'Usages industrie'!A22</f>
        <v>Usage industriel n°19</v>
      </c>
      <c r="B1124" s="222" t="s">
        <v>645</v>
      </c>
      <c r="C1124" s="222"/>
      <c r="D1124" s="223">
        <f>D1073*'Usages industrie'!$P22*(1+'Usages industrie'!$Q22)^(D$1049-$D$1049)/1000</f>
        <v>0</v>
      </c>
      <c r="E1124" s="223">
        <f>E1073*'Usages industrie'!$P22*(1+'Usages industrie'!$Q22)^(E$1049-$D$1049)/1000</f>
        <v>0</v>
      </c>
      <c r="F1124" s="223">
        <f>F1073*'Usages industrie'!$P22*(1+'Usages industrie'!$Q22)^(F$1049-$D$1049)/1000</f>
        <v>0</v>
      </c>
      <c r="G1124" s="223">
        <f>G1073*'Usages industrie'!$P22*(1+'Usages industrie'!$Q22)^(G$1049-$D$1049)/1000</f>
        <v>0</v>
      </c>
      <c r="H1124" s="223">
        <f>H1073*'Usages industrie'!$P22*(1+'Usages industrie'!$Q22)^(H$1049-$D$1049)/1000</f>
        <v>0</v>
      </c>
      <c r="I1124" s="223">
        <f>I1073*'Usages industrie'!$P22*(1+'Usages industrie'!$Q22)^(I$1049-$D$1049)/1000</f>
        <v>0</v>
      </c>
      <c r="J1124" s="223">
        <f>J1073*'Usages industrie'!$P22*(1+'Usages industrie'!$Q22)^(J$1049-$D$1049)/1000</f>
        <v>0</v>
      </c>
      <c r="K1124" s="223">
        <f>K1073*'Usages industrie'!$P22*(1+'Usages industrie'!$Q22)^(K$1049-$D$1049)/1000</f>
        <v>0</v>
      </c>
      <c r="L1124" s="223">
        <f>L1073*'Usages industrie'!$P22*(1+'Usages industrie'!$Q22)^(L$1049-$D$1049)/1000</f>
        <v>0</v>
      </c>
      <c r="M1124" s="223">
        <f>M1073*'Usages industrie'!$P22*(1+'Usages industrie'!$Q22)^(M$1049-$D$1049)/1000</f>
        <v>0</v>
      </c>
      <c r="N1124" s="223">
        <f>N1073*'Usages industrie'!$P22*(1+'Usages industrie'!$Q22)^(N$1049-$D$1049)/1000</f>
        <v>0</v>
      </c>
      <c r="O1124" s="223">
        <f>O1073*'Usages industrie'!$P22*(1+'Usages industrie'!$Q22)^(O$1049-$D$1049)/1000</f>
        <v>0</v>
      </c>
      <c r="P1124" s="223">
        <f>P1073*'Usages industrie'!$P22*(1+'Usages industrie'!$Q22)^(P$1049-$D$1049)/1000</f>
        <v>0</v>
      </c>
      <c r="Q1124" s="223">
        <f>Q1073*'Usages industrie'!$P22*(1+'Usages industrie'!$Q22)^(Q$1049-$D$1049)/1000</f>
        <v>0</v>
      </c>
      <c r="R1124" s="223">
        <f>R1073*'Usages industrie'!$P22*(1+'Usages industrie'!$Q22)^(R$1049-$D$1049)/1000</f>
        <v>0</v>
      </c>
    </row>
    <row r="1125" spans="1:18" hidden="1" outlineLevel="2" x14ac:dyDescent="0.25">
      <c r="A1125" s="222" t="str">
        <f>'Usages industrie'!A23</f>
        <v>Usage industriel n°20</v>
      </c>
      <c r="B1125" s="222" t="s">
        <v>645</v>
      </c>
      <c r="C1125" s="222"/>
      <c r="D1125" s="223">
        <f>D1074*'Usages industrie'!$P23*(1+'Usages industrie'!$Q23)^(D$1049-$D$1049)/1000</f>
        <v>0</v>
      </c>
      <c r="E1125" s="223">
        <f>E1074*'Usages industrie'!$P23*(1+'Usages industrie'!$Q23)^(E$1049-$D$1049)/1000</f>
        <v>0</v>
      </c>
      <c r="F1125" s="223">
        <f>F1074*'Usages industrie'!$P23*(1+'Usages industrie'!$Q23)^(F$1049-$D$1049)/1000</f>
        <v>0</v>
      </c>
      <c r="G1125" s="223">
        <f>G1074*'Usages industrie'!$P23*(1+'Usages industrie'!$Q23)^(G$1049-$D$1049)/1000</f>
        <v>0</v>
      </c>
      <c r="H1125" s="223">
        <f>H1074*'Usages industrie'!$P23*(1+'Usages industrie'!$Q23)^(H$1049-$D$1049)/1000</f>
        <v>0</v>
      </c>
      <c r="I1125" s="223">
        <f>I1074*'Usages industrie'!$P23*(1+'Usages industrie'!$Q23)^(I$1049-$D$1049)/1000</f>
        <v>0</v>
      </c>
      <c r="J1125" s="223">
        <f>J1074*'Usages industrie'!$P23*(1+'Usages industrie'!$Q23)^(J$1049-$D$1049)/1000</f>
        <v>0</v>
      </c>
      <c r="K1125" s="223">
        <f>K1074*'Usages industrie'!$P23*(1+'Usages industrie'!$Q23)^(K$1049-$D$1049)/1000</f>
        <v>0</v>
      </c>
      <c r="L1125" s="223">
        <f>L1074*'Usages industrie'!$P23*(1+'Usages industrie'!$Q23)^(L$1049-$D$1049)/1000</f>
        <v>0</v>
      </c>
      <c r="M1125" s="223">
        <f>M1074*'Usages industrie'!$P23*(1+'Usages industrie'!$Q23)^(M$1049-$D$1049)/1000</f>
        <v>0</v>
      </c>
      <c r="N1125" s="223">
        <f>N1074*'Usages industrie'!$P23*(1+'Usages industrie'!$Q23)^(N$1049-$D$1049)/1000</f>
        <v>0</v>
      </c>
      <c r="O1125" s="223">
        <f>O1074*'Usages industrie'!$P23*(1+'Usages industrie'!$Q23)^(O$1049-$D$1049)/1000</f>
        <v>0</v>
      </c>
      <c r="P1125" s="223">
        <f>P1074*'Usages industrie'!$P23*(1+'Usages industrie'!$Q23)^(P$1049-$D$1049)/1000</f>
        <v>0</v>
      </c>
      <c r="Q1125" s="223">
        <f>Q1074*'Usages industrie'!$P23*(1+'Usages industrie'!$Q23)^(Q$1049-$D$1049)/1000</f>
        <v>0</v>
      </c>
      <c r="R1125" s="223">
        <f>R1074*'Usages industrie'!$P23*(1+'Usages industrie'!$Q23)^(R$1049-$D$1049)/1000</f>
        <v>0</v>
      </c>
    </row>
    <row r="1126" spans="1:18" hidden="1" outlineLevel="2" x14ac:dyDescent="0.25">
      <c r="A1126" s="222" t="str">
        <f>'Usages industrie'!A24</f>
        <v>Usage industriel n°21</v>
      </c>
      <c r="B1126" s="222" t="s">
        <v>645</v>
      </c>
      <c r="C1126" s="222"/>
      <c r="D1126" s="223">
        <f>D1075*'Usages industrie'!$P24*(1+'Usages industrie'!$Q24)^(D$1049-$D$1049)/1000</f>
        <v>0</v>
      </c>
      <c r="E1126" s="223">
        <f>E1075*'Usages industrie'!$P24*(1+'Usages industrie'!$Q24)^(E$1049-$D$1049)/1000</f>
        <v>0</v>
      </c>
      <c r="F1126" s="223">
        <f>F1075*'Usages industrie'!$P24*(1+'Usages industrie'!$Q24)^(F$1049-$D$1049)/1000</f>
        <v>0</v>
      </c>
      <c r="G1126" s="223">
        <f>G1075*'Usages industrie'!$P24*(1+'Usages industrie'!$Q24)^(G$1049-$D$1049)/1000</f>
        <v>0</v>
      </c>
      <c r="H1126" s="223">
        <f>H1075*'Usages industrie'!$P24*(1+'Usages industrie'!$Q24)^(H$1049-$D$1049)/1000</f>
        <v>0</v>
      </c>
      <c r="I1126" s="223">
        <f>I1075*'Usages industrie'!$P24*(1+'Usages industrie'!$Q24)^(I$1049-$D$1049)/1000</f>
        <v>0</v>
      </c>
      <c r="J1126" s="223">
        <f>J1075*'Usages industrie'!$P24*(1+'Usages industrie'!$Q24)^(J$1049-$D$1049)/1000</f>
        <v>0</v>
      </c>
      <c r="K1126" s="223">
        <f>K1075*'Usages industrie'!$P24*(1+'Usages industrie'!$Q24)^(K$1049-$D$1049)/1000</f>
        <v>0</v>
      </c>
      <c r="L1126" s="223">
        <f>L1075*'Usages industrie'!$P24*(1+'Usages industrie'!$Q24)^(L$1049-$D$1049)/1000</f>
        <v>0</v>
      </c>
      <c r="M1126" s="223">
        <f>M1075*'Usages industrie'!$P24*(1+'Usages industrie'!$Q24)^(M$1049-$D$1049)/1000</f>
        <v>0</v>
      </c>
      <c r="N1126" s="223">
        <f>N1075*'Usages industrie'!$P24*(1+'Usages industrie'!$Q24)^(N$1049-$D$1049)/1000</f>
        <v>0</v>
      </c>
      <c r="O1126" s="223">
        <f>O1075*'Usages industrie'!$P24*(1+'Usages industrie'!$Q24)^(O$1049-$D$1049)/1000</f>
        <v>0</v>
      </c>
      <c r="P1126" s="223">
        <f>P1075*'Usages industrie'!$P24*(1+'Usages industrie'!$Q24)^(P$1049-$D$1049)/1000</f>
        <v>0</v>
      </c>
      <c r="Q1126" s="223">
        <f>Q1075*'Usages industrie'!$P24*(1+'Usages industrie'!$Q24)^(Q$1049-$D$1049)/1000</f>
        <v>0</v>
      </c>
      <c r="R1126" s="223">
        <f>R1075*'Usages industrie'!$P24*(1+'Usages industrie'!$Q24)^(R$1049-$D$1049)/1000</f>
        <v>0</v>
      </c>
    </row>
    <row r="1127" spans="1:18" hidden="1" outlineLevel="2" x14ac:dyDescent="0.25">
      <c r="A1127" s="222" t="str">
        <f>'Usages industrie'!A25</f>
        <v>Usage industriel n°22</v>
      </c>
      <c r="B1127" s="222" t="s">
        <v>645</v>
      </c>
      <c r="C1127" s="222"/>
      <c r="D1127" s="223">
        <f>D1076*'Usages industrie'!$P25*(1+'Usages industrie'!$Q25)^(D$1049-$D$1049)/1000</f>
        <v>0</v>
      </c>
      <c r="E1127" s="223">
        <f>E1076*'Usages industrie'!$P25*(1+'Usages industrie'!$Q25)^(E$1049-$D$1049)/1000</f>
        <v>0</v>
      </c>
      <c r="F1127" s="223">
        <f>F1076*'Usages industrie'!$P25*(1+'Usages industrie'!$Q25)^(F$1049-$D$1049)/1000</f>
        <v>0</v>
      </c>
      <c r="G1127" s="223">
        <f>G1076*'Usages industrie'!$P25*(1+'Usages industrie'!$Q25)^(G$1049-$D$1049)/1000</f>
        <v>0</v>
      </c>
      <c r="H1127" s="223">
        <f>H1076*'Usages industrie'!$P25*(1+'Usages industrie'!$Q25)^(H$1049-$D$1049)/1000</f>
        <v>0</v>
      </c>
      <c r="I1127" s="223">
        <f>I1076*'Usages industrie'!$P25*(1+'Usages industrie'!$Q25)^(I$1049-$D$1049)/1000</f>
        <v>0</v>
      </c>
      <c r="J1127" s="223">
        <f>J1076*'Usages industrie'!$P25*(1+'Usages industrie'!$Q25)^(J$1049-$D$1049)/1000</f>
        <v>0</v>
      </c>
      <c r="K1127" s="223">
        <f>K1076*'Usages industrie'!$P25*(1+'Usages industrie'!$Q25)^(K$1049-$D$1049)/1000</f>
        <v>0</v>
      </c>
      <c r="L1127" s="223">
        <f>L1076*'Usages industrie'!$P25*(1+'Usages industrie'!$Q25)^(L$1049-$D$1049)/1000</f>
        <v>0</v>
      </c>
      <c r="M1127" s="223">
        <f>M1076*'Usages industrie'!$P25*(1+'Usages industrie'!$Q25)^(M$1049-$D$1049)/1000</f>
        <v>0</v>
      </c>
      <c r="N1127" s="223">
        <f>N1076*'Usages industrie'!$P25*(1+'Usages industrie'!$Q25)^(N$1049-$D$1049)/1000</f>
        <v>0</v>
      </c>
      <c r="O1127" s="223">
        <f>O1076*'Usages industrie'!$P25*(1+'Usages industrie'!$Q25)^(O$1049-$D$1049)/1000</f>
        <v>0</v>
      </c>
      <c r="P1127" s="223">
        <f>P1076*'Usages industrie'!$P25*(1+'Usages industrie'!$Q25)^(P$1049-$D$1049)/1000</f>
        <v>0</v>
      </c>
      <c r="Q1127" s="223">
        <f>Q1076*'Usages industrie'!$P25*(1+'Usages industrie'!$Q25)^(Q$1049-$D$1049)/1000</f>
        <v>0</v>
      </c>
      <c r="R1127" s="223">
        <f>R1076*'Usages industrie'!$P25*(1+'Usages industrie'!$Q25)^(R$1049-$D$1049)/1000</f>
        <v>0</v>
      </c>
    </row>
    <row r="1128" spans="1:18" hidden="1" outlineLevel="2" x14ac:dyDescent="0.25">
      <c r="A1128" s="222" t="str">
        <f>'Usages industrie'!A26</f>
        <v>Usage industriel n°23</v>
      </c>
      <c r="B1128" s="222" t="s">
        <v>645</v>
      </c>
      <c r="C1128" s="222"/>
      <c r="D1128" s="223">
        <f>D1077*'Usages industrie'!$P26*(1+'Usages industrie'!$Q26)^(D$1049-$D$1049)/1000</f>
        <v>0</v>
      </c>
      <c r="E1128" s="223">
        <f>E1077*'Usages industrie'!$P26*(1+'Usages industrie'!$Q26)^(E$1049-$D$1049)/1000</f>
        <v>0</v>
      </c>
      <c r="F1128" s="223">
        <f>F1077*'Usages industrie'!$P26*(1+'Usages industrie'!$Q26)^(F$1049-$D$1049)/1000</f>
        <v>0</v>
      </c>
      <c r="G1128" s="223">
        <f>G1077*'Usages industrie'!$P26*(1+'Usages industrie'!$Q26)^(G$1049-$D$1049)/1000</f>
        <v>0</v>
      </c>
      <c r="H1128" s="223">
        <f>H1077*'Usages industrie'!$P26*(1+'Usages industrie'!$Q26)^(H$1049-$D$1049)/1000</f>
        <v>0</v>
      </c>
      <c r="I1128" s="223">
        <f>I1077*'Usages industrie'!$P26*(1+'Usages industrie'!$Q26)^(I$1049-$D$1049)/1000</f>
        <v>0</v>
      </c>
      <c r="J1128" s="223">
        <f>J1077*'Usages industrie'!$P26*(1+'Usages industrie'!$Q26)^(J$1049-$D$1049)/1000</f>
        <v>0</v>
      </c>
      <c r="K1128" s="223">
        <f>K1077*'Usages industrie'!$P26*(1+'Usages industrie'!$Q26)^(K$1049-$D$1049)/1000</f>
        <v>0</v>
      </c>
      <c r="L1128" s="223">
        <f>L1077*'Usages industrie'!$P26*(1+'Usages industrie'!$Q26)^(L$1049-$D$1049)/1000</f>
        <v>0</v>
      </c>
      <c r="M1128" s="223">
        <f>M1077*'Usages industrie'!$P26*(1+'Usages industrie'!$Q26)^(M$1049-$D$1049)/1000</f>
        <v>0</v>
      </c>
      <c r="N1128" s="223">
        <f>N1077*'Usages industrie'!$P26*(1+'Usages industrie'!$Q26)^(N$1049-$D$1049)/1000</f>
        <v>0</v>
      </c>
      <c r="O1128" s="223">
        <f>O1077*'Usages industrie'!$P26*(1+'Usages industrie'!$Q26)^(O$1049-$D$1049)/1000</f>
        <v>0</v>
      </c>
      <c r="P1128" s="223">
        <f>P1077*'Usages industrie'!$P26*(1+'Usages industrie'!$Q26)^(P$1049-$D$1049)/1000</f>
        <v>0</v>
      </c>
      <c r="Q1128" s="223">
        <f>Q1077*'Usages industrie'!$P26*(1+'Usages industrie'!$Q26)^(Q$1049-$D$1049)/1000</f>
        <v>0</v>
      </c>
      <c r="R1128" s="223">
        <f>R1077*'Usages industrie'!$P26*(1+'Usages industrie'!$Q26)^(R$1049-$D$1049)/1000</f>
        <v>0</v>
      </c>
    </row>
    <row r="1129" spans="1:18" hidden="1" outlineLevel="2" x14ac:dyDescent="0.25">
      <c r="A1129" s="222" t="str">
        <f>'Usages industrie'!A27</f>
        <v>Usage industriel n°24</v>
      </c>
      <c r="B1129" s="222" t="s">
        <v>645</v>
      </c>
      <c r="C1129" s="222"/>
      <c r="D1129" s="223">
        <f>D1078*'Usages industrie'!$P27*(1+'Usages industrie'!$Q27)^(D$1049-$D$1049)/1000</f>
        <v>0</v>
      </c>
      <c r="E1129" s="223">
        <f>E1078*'Usages industrie'!$P27*(1+'Usages industrie'!$Q27)^(E$1049-$D$1049)/1000</f>
        <v>0</v>
      </c>
      <c r="F1129" s="223">
        <f>F1078*'Usages industrie'!$P27*(1+'Usages industrie'!$Q27)^(F$1049-$D$1049)/1000</f>
        <v>0</v>
      </c>
      <c r="G1129" s="223">
        <f>G1078*'Usages industrie'!$P27*(1+'Usages industrie'!$Q27)^(G$1049-$D$1049)/1000</f>
        <v>0</v>
      </c>
      <c r="H1129" s="223">
        <f>H1078*'Usages industrie'!$P27*(1+'Usages industrie'!$Q27)^(H$1049-$D$1049)/1000</f>
        <v>0</v>
      </c>
      <c r="I1129" s="223">
        <f>I1078*'Usages industrie'!$P27*(1+'Usages industrie'!$Q27)^(I$1049-$D$1049)/1000</f>
        <v>0</v>
      </c>
      <c r="J1129" s="223">
        <f>J1078*'Usages industrie'!$P27*(1+'Usages industrie'!$Q27)^(J$1049-$D$1049)/1000</f>
        <v>0</v>
      </c>
      <c r="K1129" s="223">
        <f>K1078*'Usages industrie'!$P27*(1+'Usages industrie'!$Q27)^(K$1049-$D$1049)/1000</f>
        <v>0</v>
      </c>
      <c r="L1129" s="223">
        <f>L1078*'Usages industrie'!$P27*(1+'Usages industrie'!$Q27)^(L$1049-$D$1049)/1000</f>
        <v>0</v>
      </c>
      <c r="M1129" s="223">
        <f>M1078*'Usages industrie'!$P27*(1+'Usages industrie'!$Q27)^(M$1049-$D$1049)/1000</f>
        <v>0</v>
      </c>
      <c r="N1129" s="223">
        <f>N1078*'Usages industrie'!$P27*(1+'Usages industrie'!$Q27)^(N$1049-$D$1049)/1000</f>
        <v>0</v>
      </c>
      <c r="O1129" s="223">
        <f>O1078*'Usages industrie'!$P27*(1+'Usages industrie'!$Q27)^(O$1049-$D$1049)/1000</f>
        <v>0</v>
      </c>
      <c r="P1129" s="223">
        <f>P1078*'Usages industrie'!$P27*(1+'Usages industrie'!$Q27)^(P$1049-$D$1049)/1000</f>
        <v>0</v>
      </c>
      <c r="Q1129" s="223">
        <f>Q1078*'Usages industrie'!$P27*(1+'Usages industrie'!$Q27)^(Q$1049-$D$1049)/1000</f>
        <v>0</v>
      </c>
      <c r="R1129" s="223">
        <f>R1078*'Usages industrie'!$P27*(1+'Usages industrie'!$Q27)^(R$1049-$D$1049)/1000</f>
        <v>0</v>
      </c>
    </row>
    <row r="1130" spans="1:18" hidden="1" outlineLevel="2" x14ac:dyDescent="0.25">
      <c r="A1130" s="222" t="str">
        <f>'Usages industrie'!A28</f>
        <v>Usage industriel n°25</v>
      </c>
      <c r="B1130" s="222" t="s">
        <v>645</v>
      </c>
      <c r="C1130" s="222"/>
      <c r="D1130" s="223">
        <f>D1079*'Usages industrie'!$P28*(1+'Usages industrie'!$Q28)^(D$1049-$D$1049)/1000</f>
        <v>0</v>
      </c>
      <c r="E1130" s="223">
        <f>E1079*'Usages industrie'!$P28*(1+'Usages industrie'!$Q28)^(E$1049-$D$1049)/1000</f>
        <v>0</v>
      </c>
      <c r="F1130" s="223">
        <f>F1079*'Usages industrie'!$P28*(1+'Usages industrie'!$Q28)^(F$1049-$D$1049)/1000</f>
        <v>0</v>
      </c>
      <c r="G1130" s="223">
        <f>G1079*'Usages industrie'!$P28*(1+'Usages industrie'!$Q28)^(G$1049-$D$1049)/1000</f>
        <v>0</v>
      </c>
      <c r="H1130" s="223">
        <f>H1079*'Usages industrie'!$P28*(1+'Usages industrie'!$Q28)^(H$1049-$D$1049)/1000</f>
        <v>0</v>
      </c>
      <c r="I1130" s="223">
        <f>I1079*'Usages industrie'!$P28*(1+'Usages industrie'!$Q28)^(I$1049-$D$1049)/1000</f>
        <v>0</v>
      </c>
      <c r="J1130" s="223">
        <f>J1079*'Usages industrie'!$P28*(1+'Usages industrie'!$Q28)^(J$1049-$D$1049)/1000</f>
        <v>0</v>
      </c>
      <c r="K1130" s="223">
        <f>K1079*'Usages industrie'!$P28*(1+'Usages industrie'!$Q28)^(K$1049-$D$1049)/1000</f>
        <v>0</v>
      </c>
      <c r="L1130" s="223">
        <f>L1079*'Usages industrie'!$P28*(1+'Usages industrie'!$Q28)^(L$1049-$D$1049)/1000</f>
        <v>0</v>
      </c>
      <c r="M1130" s="223">
        <f>M1079*'Usages industrie'!$P28*(1+'Usages industrie'!$Q28)^(M$1049-$D$1049)/1000</f>
        <v>0</v>
      </c>
      <c r="N1130" s="223">
        <f>N1079*'Usages industrie'!$P28*(1+'Usages industrie'!$Q28)^(N$1049-$D$1049)/1000</f>
        <v>0</v>
      </c>
      <c r="O1130" s="223">
        <f>O1079*'Usages industrie'!$P28*(1+'Usages industrie'!$Q28)^(O$1049-$D$1049)/1000</f>
        <v>0</v>
      </c>
      <c r="P1130" s="223">
        <f>P1079*'Usages industrie'!$P28*(1+'Usages industrie'!$Q28)^(P$1049-$D$1049)/1000</f>
        <v>0</v>
      </c>
      <c r="Q1130" s="223">
        <f>Q1079*'Usages industrie'!$P28*(1+'Usages industrie'!$Q28)^(Q$1049-$D$1049)/1000</f>
        <v>0</v>
      </c>
      <c r="R1130" s="223">
        <f>R1079*'Usages industrie'!$P28*(1+'Usages industrie'!$Q28)^(R$1049-$D$1049)/1000</f>
        <v>0</v>
      </c>
    </row>
    <row r="1131" spans="1:18" hidden="1" outlineLevel="2" x14ac:dyDescent="0.25">
      <c r="A1131" s="222" t="str">
        <f>'Usages industrie'!A29</f>
        <v>Usage industriel n°26</v>
      </c>
      <c r="B1131" s="222" t="s">
        <v>645</v>
      </c>
      <c r="C1131" s="222"/>
      <c r="D1131" s="223">
        <f>D1080*'Usages industrie'!$P29*(1+'Usages industrie'!$Q29)^(D$1049-$D$1049)/1000</f>
        <v>0</v>
      </c>
      <c r="E1131" s="223">
        <f>E1080*'Usages industrie'!$P29*(1+'Usages industrie'!$Q29)^(E$1049-$D$1049)/1000</f>
        <v>0</v>
      </c>
      <c r="F1131" s="223">
        <f>F1080*'Usages industrie'!$P29*(1+'Usages industrie'!$Q29)^(F$1049-$D$1049)/1000</f>
        <v>0</v>
      </c>
      <c r="G1131" s="223">
        <f>G1080*'Usages industrie'!$P29*(1+'Usages industrie'!$Q29)^(G$1049-$D$1049)/1000</f>
        <v>0</v>
      </c>
      <c r="H1131" s="223">
        <f>H1080*'Usages industrie'!$P29*(1+'Usages industrie'!$Q29)^(H$1049-$D$1049)/1000</f>
        <v>0</v>
      </c>
      <c r="I1131" s="223">
        <f>I1080*'Usages industrie'!$P29*(1+'Usages industrie'!$Q29)^(I$1049-$D$1049)/1000</f>
        <v>0</v>
      </c>
      <c r="J1131" s="223">
        <f>J1080*'Usages industrie'!$P29*(1+'Usages industrie'!$Q29)^(J$1049-$D$1049)/1000</f>
        <v>0</v>
      </c>
      <c r="K1131" s="223">
        <f>K1080*'Usages industrie'!$P29*(1+'Usages industrie'!$Q29)^(K$1049-$D$1049)/1000</f>
        <v>0</v>
      </c>
      <c r="L1131" s="223">
        <f>L1080*'Usages industrie'!$P29*(1+'Usages industrie'!$Q29)^(L$1049-$D$1049)/1000</f>
        <v>0</v>
      </c>
      <c r="M1131" s="223">
        <f>M1080*'Usages industrie'!$P29*(1+'Usages industrie'!$Q29)^(M$1049-$D$1049)/1000</f>
        <v>0</v>
      </c>
      <c r="N1131" s="223">
        <f>N1080*'Usages industrie'!$P29*(1+'Usages industrie'!$Q29)^(N$1049-$D$1049)/1000</f>
        <v>0</v>
      </c>
      <c r="O1131" s="223">
        <f>O1080*'Usages industrie'!$P29*(1+'Usages industrie'!$Q29)^(O$1049-$D$1049)/1000</f>
        <v>0</v>
      </c>
      <c r="P1131" s="223">
        <f>P1080*'Usages industrie'!$P29*(1+'Usages industrie'!$Q29)^(P$1049-$D$1049)/1000</f>
        <v>0</v>
      </c>
      <c r="Q1131" s="223">
        <f>Q1080*'Usages industrie'!$P29*(1+'Usages industrie'!$Q29)^(Q$1049-$D$1049)/1000</f>
        <v>0</v>
      </c>
      <c r="R1131" s="223">
        <f>R1080*'Usages industrie'!$P29*(1+'Usages industrie'!$Q29)^(R$1049-$D$1049)/1000</f>
        <v>0</v>
      </c>
    </row>
    <row r="1132" spans="1:18" hidden="1" outlineLevel="2" x14ac:dyDescent="0.25">
      <c r="A1132" s="222" t="str">
        <f>'Usages industrie'!A30</f>
        <v>Usage industriel n°27</v>
      </c>
      <c r="B1132" s="222" t="s">
        <v>645</v>
      </c>
      <c r="C1132" s="222"/>
      <c r="D1132" s="223">
        <f>D1081*'Usages industrie'!$P30*(1+'Usages industrie'!$Q30)^(D$1049-$D$1049)/1000</f>
        <v>0</v>
      </c>
      <c r="E1132" s="223">
        <f>E1081*'Usages industrie'!$P30*(1+'Usages industrie'!$Q30)^(E$1049-$D$1049)/1000</f>
        <v>0</v>
      </c>
      <c r="F1132" s="223">
        <f>F1081*'Usages industrie'!$P30*(1+'Usages industrie'!$Q30)^(F$1049-$D$1049)/1000</f>
        <v>0</v>
      </c>
      <c r="G1132" s="223">
        <f>G1081*'Usages industrie'!$P30*(1+'Usages industrie'!$Q30)^(G$1049-$D$1049)/1000</f>
        <v>0</v>
      </c>
      <c r="H1132" s="223">
        <f>H1081*'Usages industrie'!$P30*(1+'Usages industrie'!$Q30)^(H$1049-$D$1049)/1000</f>
        <v>0</v>
      </c>
      <c r="I1132" s="223">
        <f>I1081*'Usages industrie'!$P30*(1+'Usages industrie'!$Q30)^(I$1049-$D$1049)/1000</f>
        <v>0</v>
      </c>
      <c r="J1132" s="223">
        <f>J1081*'Usages industrie'!$P30*(1+'Usages industrie'!$Q30)^(J$1049-$D$1049)/1000</f>
        <v>0</v>
      </c>
      <c r="K1132" s="223">
        <f>K1081*'Usages industrie'!$P30*(1+'Usages industrie'!$Q30)^(K$1049-$D$1049)/1000</f>
        <v>0</v>
      </c>
      <c r="L1132" s="223">
        <f>L1081*'Usages industrie'!$P30*(1+'Usages industrie'!$Q30)^(L$1049-$D$1049)/1000</f>
        <v>0</v>
      </c>
      <c r="M1132" s="223">
        <f>M1081*'Usages industrie'!$P30*(1+'Usages industrie'!$Q30)^(M$1049-$D$1049)/1000</f>
        <v>0</v>
      </c>
      <c r="N1132" s="223">
        <f>N1081*'Usages industrie'!$P30*(1+'Usages industrie'!$Q30)^(N$1049-$D$1049)/1000</f>
        <v>0</v>
      </c>
      <c r="O1132" s="223">
        <f>O1081*'Usages industrie'!$P30*(1+'Usages industrie'!$Q30)^(O$1049-$D$1049)/1000</f>
        <v>0</v>
      </c>
      <c r="P1132" s="223">
        <f>P1081*'Usages industrie'!$P30*(1+'Usages industrie'!$Q30)^(P$1049-$D$1049)/1000</f>
        <v>0</v>
      </c>
      <c r="Q1132" s="223">
        <f>Q1081*'Usages industrie'!$P30*(1+'Usages industrie'!$Q30)^(Q$1049-$D$1049)/1000</f>
        <v>0</v>
      </c>
      <c r="R1132" s="223">
        <f>R1081*'Usages industrie'!$P30*(1+'Usages industrie'!$Q30)^(R$1049-$D$1049)/1000</f>
        <v>0</v>
      </c>
    </row>
    <row r="1133" spans="1:18" hidden="1" outlineLevel="2" x14ac:dyDescent="0.25">
      <c r="A1133" s="222" t="str">
        <f>'Usages industrie'!A31</f>
        <v>Usage industriel n°28</v>
      </c>
      <c r="B1133" s="222" t="s">
        <v>645</v>
      </c>
      <c r="C1133" s="222"/>
      <c r="D1133" s="223">
        <f>D1082*'Usages industrie'!$P31*(1+'Usages industrie'!$Q31)^(D$1049-$D$1049)/1000</f>
        <v>0</v>
      </c>
      <c r="E1133" s="223">
        <f>E1082*'Usages industrie'!$P31*(1+'Usages industrie'!$Q31)^(E$1049-$D$1049)/1000</f>
        <v>0</v>
      </c>
      <c r="F1133" s="223">
        <f>F1082*'Usages industrie'!$P31*(1+'Usages industrie'!$Q31)^(F$1049-$D$1049)/1000</f>
        <v>0</v>
      </c>
      <c r="G1133" s="223">
        <f>G1082*'Usages industrie'!$P31*(1+'Usages industrie'!$Q31)^(G$1049-$D$1049)/1000</f>
        <v>0</v>
      </c>
      <c r="H1133" s="223">
        <f>H1082*'Usages industrie'!$P31*(1+'Usages industrie'!$Q31)^(H$1049-$D$1049)/1000</f>
        <v>0</v>
      </c>
      <c r="I1133" s="223">
        <f>I1082*'Usages industrie'!$P31*(1+'Usages industrie'!$Q31)^(I$1049-$D$1049)/1000</f>
        <v>0</v>
      </c>
      <c r="J1133" s="223">
        <f>J1082*'Usages industrie'!$P31*(1+'Usages industrie'!$Q31)^(J$1049-$D$1049)/1000</f>
        <v>0</v>
      </c>
      <c r="K1133" s="223">
        <f>K1082*'Usages industrie'!$P31*(1+'Usages industrie'!$Q31)^(K$1049-$D$1049)/1000</f>
        <v>0</v>
      </c>
      <c r="L1133" s="223">
        <f>L1082*'Usages industrie'!$P31*(1+'Usages industrie'!$Q31)^(L$1049-$D$1049)/1000</f>
        <v>0</v>
      </c>
      <c r="M1133" s="223">
        <f>M1082*'Usages industrie'!$P31*(1+'Usages industrie'!$Q31)^(M$1049-$D$1049)/1000</f>
        <v>0</v>
      </c>
      <c r="N1133" s="223">
        <f>N1082*'Usages industrie'!$P31*(1+'Usages industrie'!$Q31)^(N$1049-$D$1049)/1000</f>
        <v>0</v>
      </c>
      <c r="O1133" s="223">
        <f>O1082*'Usages industrie'!$P31*(1+'Usages industrie'!$Q31)^(O$1049-$D$1049)/1000</f>
        <v>0</v>
      </c>
      <c r="P1133" s="223">
        <f>P1082*'Usages industrie'!$P31*(1+'Usages industrie'!$Q31)^(P$1049-$D$1049)/1000</f>
        <v>0</v>
      </c>
      <c r="Q1133" s="223">
        <f>Q1082*'Usages industrie'!$P31*(1+'Usages industrie'!$Q31)^(Q$1049-$D$1049)/1000</f>
        <v>0</v>
      </c>
      <c r="R1133" s="223">
        <f>R1082*'Usages industrie'!$P31*(1+'Usages industrie'!$Q31)^(R$1049-$D$1049)/1000</f>
        <v>0</v>
      </c>
    </row>
    <row r="1134" spans="1:18" hidden="1" outlineLevel="2" x14ac:dyDescent="0.25">
      <c r="A1134" s="222" t="str">
        <f>'Usages industrie'!A32</f>
        <v>Usage industriel n°29</v>
      </c>
      <c r="B1134" s="222" t="s">
        <v>645</v>
      </c>
      <c r="C1134" s="222"/>
      <c r="D1134" s="223">
        <f>D1083*'Usages industrie'!$P32*(1+'Usages industrie'!$Q32)^(D$1049-$D$1049)/1000</f>
        <v>0</v>
      </c>
      <c r="E1134" s="223">
        <f>E1083*'Usages industrie'!$P32*(1+'Usages industrie'!$Q32)^(E$1049-$D$1049)/1000</f>
        <v>0</v>
      </c>
      <c r="F1134" s="223">
        <f>F1083*'Usages industrie'!$P32*(1+'Usages industrie'!$Q32)^(F$1049-$D$1049)/1000</f>
        <v>0</v>
      </c>
      <c r="G1134" s="223">
        <f>G1083*'Usages industrie'!$P32*(1+'Usages industrie'!$Q32)^(G$1049-$D$1049)/1000</f>
        <v>0</v>
      </c>
      <c r="H1134" s="223">
        <f>H1083*'Usages industrie'!$P32*(1+'Usages industrie'!$Q32)^(H$1049-$D$1049)/1000</f>
        <v>0</v>
      </c>
      <c r="I1134" s="223">
        <f>I1083*'Usages industrie'!$P32*(1+'Usages industrie'!$Q32)^(I$1049-$D$1049)/1000</f>
        <v>0</v>
      </c>
      <c r="J1134" s="223">
        <f>J1083*'Usages industrie'!$P32*(1+'Usages industrie'!$Q32)^(J$1049-$D$1049)/1000</f>
        <v>0</v>
      </c>
      <c r="K1134" s="223">
        <f>K1083*'Usages industrie'!$P32*(1+'Usages industrie'!$Q32)^(K$1049-$D$1049)/1000</f>
        <v>0</v>
      </c>
      <c r="L1134" s="223">
        <f>L1083*'Usages industrie'!$P32*(1+'Usages industrie'!$Q32)^(L$1049-$D$1049)/1000</f>
        <v>0</v>
      </c>
      <c r="M1134" s="223">
        <f>M1083*'Usages industrie'!$P32*(1+'Usages industrie'!$Q32)^(M$1049-$D$1049)/1000</f>
        <v>0</v>
      </c>
      <c r="N1134" s="223">
        <f>N1083*'Usages industrie'!$P32*(1+'Usages industrie'!$Q32)^(N$1049-$D$1049)/1000</f>
        <v>0</v>
      </c>
      <c r="O1134" s="223">
        <f>O1083*'Usages industrie'!$P32*(1+'Usages industrie'!$Q32)^(O$1049-$D$1049)/1000</f>
        <v>0</v>
      </c>
      <c r="P1134" s="223">
        <f>P1083*'Usages industrie'!$P32*(1+'Usages industrie'!$Q32)^(P$1049-$D$1049)/1000</f>
        <v>0</v>
      </c>
      <c r="Q1134" s="223">
        <f>Q1083*'Usages industrie'!$P32*(1+'Usages industrie'!$Q32)^(Q$1049-$D$1049)/1000</f>
        <v>0</v>
      </c>
      <c r="R1134" s="223">
        <f>R1083*'Usages industrie'!$P32*(1+'Usages industrie'!$Q32)^(R$1049-$D$1049)/1000</f>
        <v>0</v>
      </c>
    </row>
    <row r="1135" spans="1:18" hidden="1" outlineLevel="2" x14ac:dyDescent="0.25">
      <c r="A1135" s="222" t="str">
        <f>'Usages industrie'!A33</f>
        <v>Usage industriel n°30</v>
      </c>
      <c r="B1135" s="222" t="s">
        <v>645</v>
      </c>
      <c r="C1135" s="222"/>
      <c r="D1135" s="223">
        <f>D1084*'Usages industrie'!$P33*(1+'Usages industrie'!$Q33)^(D$1049-$D$1049)/1000</f>
        <v>0</v>
      </c>
      <c r="E1135" s="223">
        <f>E1084*'Usages industrie'!$P33*(1+'Usages industrie'!$Q33)^(E$1049-$D$1049)/1000</f>
        <v>0</v>
      </c>
      <c r="F1135" s="223">
        <f>F1084*'Usages industrie'!$P33*(1+'Usages industrie'!$Q33)^(F$1049-$D$1049)/1000</f>
        <v>0</v>
      </c>
      <c r="G1135" s="223">
        <f>G1084*'Usages industrie'!$P33*(1+'Usages industrie'!$Q33)^(G$1049-$D$1049)/1000</f>
        <v>0</v>
      </c>
      <c r="H1135" s="223">
        <f>H1084*'Usages industrie'!$P33*(1+'Usages industrie'!$Q33)^(H$1049-$D$1049)/1000</f>
        <v>0</v>
      </c>
      <c r="I1135" s="223">
        <f>I1084*'Usages industrie'!$P33*(1+'Usages industrie'!$Q33)^(I$1049-$D$1049)/1000</f>
        <v>0</v>
      </c>
      <c r="J1135" s="223">
        <f>J1084*'Usages industrie'!$P33*(1+'Usages industrie'!$Q33)^(J$1049-$D$1049)/1000</f>
        <v>0</v>
      </c>
      <c r="K1135" s="223">
        <f>K1084*'Usages industrie'!$P33*(1+'Usages industrie'!$Q33)^(K$1049-$D$1049)/1000</f>
        <v>0</v>
      </c>
      <c r="L1135" s="223">
        <f>L1084*'Usages industrie'!$P33*(1+'Usages industrie'!$Q33)^(L$1049-$D$1049)/1000</f>
        <v>0</v>
      </c>
      <c r="M1135" s="223">
        <f>M1084*'Usages industrie'!$P33*(1+'Usages industrie'!$Q33)^(M$1049-$D$1049)/1000</f>
        <v>0</v>
      </c>
      <c r="N1135" s="223">
        <f>N1084*'Usages industrie'!$P33*(1+'Usages industrie'!$Q33)^(N$1049-$D$1049)/1000</f>
        <v>0</v>
      </c>
      <c r="O1135" s="223">
        <f>O1084*'Usages industrie'!$P33*(1+'Usages industrie'!$Q33)^(O$1049-$D$1049)/1000</f>
        <v>0</v>
      </c>
      <c r="P1135" s="223">
        <f>P1084*'Usages industrie'!$P33*(1+'Usages industrie'!$Q33)^(P$1049-$D$1049)/1000</f>
        <v>0</v>
      </c>
      <c r="Q1135" s="223">
        <f>Q1084*'Usages industrie'!$P33*(1+'Usages industrie'!$Q33)^(Q$1049-$D$1049)/1000</f>
        <v>0</v>
      </c>
      <c r="R1135" s="223">
        <f>R1084*'Usages industrie'!$P33*(1+'Usages industrie'!$Q33)^(R$1049-$D$1049)/1000</f>
        <v>0</v>
      </c>
    </row>
    <row r="1136" spans="1:18" hidden="1" outlineLevel="2" x14ac:dyDescent="0.25">
      <c r="A1136" s="222" t="str">
        <f>'Usages industrie'!A34</f>
        <v>Usage industriel n°31</v>
      </c>
      <c r="B1136" s="222" t="s">
        <v>645</v>
      </c>
      <c r="C1136" s="222"/>
      <c r="D1136" s="223">
        <f>D1085*'Usages industrie'!$P34*(1+'Usages industrie'!$Q34)^(D$1049-$D$1049)/1000</f>
        <v>0</v>
      </c>
      <c r="E1136" s="223">
        <f>E1085*'Usages industrie'!$P34*(1+'Usages industrie'!$Q34)^(E$1049-$D$1049)/1000</f>
        <v>0</v>
      </c>
      <c r="F1136" s="223">
        <f>F1085*'Usages industrie'!$P34*(1+'Usages industrie'!$Q34)^(F$1049-$D$1049)/1000</f>
        <v>0</v>
      </c>
      <c r="G1136" s="223">
        <f>G1085*'Usages industrie'!$P34*(1+'Usages industrie'!$Q34)^(G$1049-$D$1049)/1000</f>
        <v>0</v>
      </c>
      <c r="H1136" s="223">
        <f>H1085*'Usages industrie'!$P34*(1+'Usages industrie'!$Q34)^(H$1049-$D$1049)/1000</f>
        <v>0</v>
      </c>
      <c r="I1136" s="223">
        <f>I1085*'Usages industrie'!$P34*(1+'Usages industrie'!$Q34)^(I$1049-$D$1049)/1000</f>
        <v>0</v>
      </c>
      <c r="J1136" s="223">
        <f>J1085*'Usages industrie'!$P34*(1+'Usages industrie'!$Q34)^(J$1049-$D$1049)/1000</f>
        <v>0</v>
      </c>
      <c r="K1136" s="223">
        <f>K1085*'Usages industrie'!$P34*(1+'Usages industrie'!$Q34)^(K$1049-$D$1049)/1000</f>
        <v>0</v>
      </c>
      <c r="L1136" s="223">
        <f>L1085*'Usages industrie'!$P34*(1+'Usages industrie'!$Q34)^(L$1049-$D$1049)/1000</f>
        <v>0</v>
      </c>
      <c r="M1136" s="223">
        <f>M1085*'Usages industrie'!$P34*(1+'Usages industrie'!$Q34)^(M$1049-$D$1049)/1000</f>
        <v>0</v>
      </c>
      <c r="N1136" s="223">
        <f>N1085*'Usages industrie'!$P34*(1+'Usages industrie'!$Q34)^(N$1049-$D$1049)/1000</f>
        <v>0</v>
      </c>
      <c r="O1136" s="223">
        <f>O1085*'Usages industrie'!$P34*(1+'Usages industrie'!$Q34)^(O$1049-$D$1049)/1000</f>
        <v>0</v>
      </c>
      <c r="P1136" s="223">
        <f>P1085*'Usages industrie'!$P34*(1+'Usages industrie'!$Q34)^(P$1049-$D$1049)/1000</f>
        <v>0</v>
      </c>
      <c r="Q1136" s="223">
        <f>Q1085*'Usages industrie'!$P34*(1+'Usages industrie'!$Q34)^(Q$1049-$D$1049)/1000</f>
        <v>0</v>
      </c>
      <c r="R1136" s="223">
        <f>R1085*'Usages industrie'!$P34*(1+'Usages industrie'!$Q34)^(R$1049-$D$1049)/1000</f>
        <v>0</v>
      </c>
    </row>
    <row r="1137" spans="1:18" hidden="1" outlineLevel="2" x14ac:dyDescent="0.25">
      <c r="A1137" s="222" t="str">
        <f>'Usages industrie'!A35</f>
        <v>Usage industriel n°32</v>
      </c>
      <c r="B1137" s="222" t="s">
        <v>645</v>
      </c>
      <c r="C1137" s="222"/>
      <c r="D1137" s="223">
        <f>D1086*'Usages industrie'!$P35*(1+'Usages industrie'!$Q35)^(D$1049-$D$1049)/1000</f>
        <v>0</v>
      </c>
      <c r="E1137" s="223">
        <f>E1086*'Usages industrie'!$P35*(1+'Usages industrie'!$Q35)^(E$1049-$D$1049)/1000</f>
        <v>0</v>
      </c>
      <c r="F1137" s="223">
        <f>F1086*'Usages industrie'!$P35*(1+'Usages industrie'!$Q35)^(F$1049-$D$1049)/1000</f>
        <v>0</v>
      </c>
      <c r="G1137" s="223">
        <f>G1086*'Usages industrie'!$P35*(1+'Usages industrie'!$Q35)^(G$1049-$D$1049)/1000</f>
        <v>0</v>
      </c>
      <c r="H1137" s="223">
        <f>H1086*'Usages industrie'!$P35*(1+'Usages industrie'!$Q35)^(H$1049-$D$1049)/1000</f>
        <v>0</v>
      </c>
      <c r="I1137" s="223">
        <f>I1086*'Usages industrie'!$P35*(1+'Usages industrie'!$Q35)^(I$1049-$D$1049)/1000</f>
        <v>0</v>
      </c>
      <c r="J1137" s="223">
        <f>J1086*'Usages industrie'!$P35*(1+'Usages industrie'!$Q35)^(J$1049-$D$1049)/1000</f>
        <v>0</v>
      </c>
      <c r="K1137" s="223">
        <f>K1086*'Usages industrie'!$P35*(1+'Usages industrie'!$Q35)^(K$1049-$D$1049)/1000</f>
        <v>0</v>
      </c>
      <c r="L1137" s="223">
        <f>L1086*'Usages industrie'!$P35*(1+'Usages industrie'!$Q35)^(L$1049-$D$1049)/1000</f>
        <v>0</v>
      </c>
      <c r="M1137" s="223">
        <f>M1086*'Usages industrie'!$P35*(1+'Usages industrie'!$Q35)^(M$1049-$D$1049)/1000</f>
        <v>0</v>
      </c>
      <c r="N1137" s="223">
        <f>N1086*'Usages industrie'!$P35*(1+'Usages industrie'!$Q35)^(N$1049-$D$1049)/1000</f>
        <v>0</v>
      </c>
      <c r="O1137" s="223">
        <f>O1086*'Usages industrie'!$P35*(1+'Usages industrie'!$Q35)^(O$1049-$D$1049)/1000</f>
        <v>0</v>
      </c>
      <c r="P1137" s="223">
        <f>P1086*'Usages industrie'!$P35*(1+'Usages industrie'!$Q35)^(P$1049-$D$1049)/1000</f>
        <v>0</v>
      </c>
      <c r="Q1137" s="223">
        <f>Q1086*'Usages industrie'!$P35*(1+'Usages industrie'!$Q35)^(Q$1049-$D$1049)/1000</f>
        <v>0</v>
      </c>
      <c r="R1137" s="223">
        <f>R1086*'Usages industrie'!$P35*(1+'Usages industrie'!$Q35)^(R$1049-$D$1049)/1000</f>
        <v>0</v>
      </c>
    </row>
    <row r="1138" spans="1:18" hidden="1" outlineLevel="2" x14ac:dyDescent="0.25">
      <c r="A1138" s="222" t="str">
        <f>'Usages industrie'!A36</f>
        <v>Usage industriel n°33</v>
      </c>
      <c r="B1138" s="222" t="s">
        <v>645</v>
      </c>
      <c r="C1138" s="222"/>
      <c r="D1138" s="223">
        <f>D1087*'Usages industrie'!$P36*(1+'Usages industrie'!$Q36)^(D$1049-$D$1049)/1000</f>
        <v>0</v>
      </c>
      <c r="E1138" s="223">
        <f>E1087*'Usages industrie'!$P36*(1+'Usages industrie'!$Q36)^(E$1049-$D$1049)/1000</f>
        <v>0</v>
      </c>
      <c r="F1138" s="223">
        <f>F1087*'Usages industrie'!$P36*(1+'Usages industrie'!$Q36)^(F$1049-$D$1049)/1000</f>
        <v>0</v>
      </c>
      <c r="G1138" s="223">
        <f>G1087*'Usages industrie'!$P36*(1+'Usages industrie'!$Q36)^(G$1049-$D$1049)/1000</f>
        <v>0</v>
      </c>
      <c r="H1138" s="223">
        <f>H1087*'Usages industrie'!$P36*(1+'Usages industrie'!$Q36)^(H$1049-$D$1049)/1000</f>
        <v>0</v>
      </c>
      <c r="I1138" s="223">
        <f>I1087*'Usages industrie'!$P36*(1+'Usages industrie'!$Q36)^(I$1049-$D$1049)/1000</f>
        <v>0</v>
      </c>
      <c r="J1138" s="223">
        <f>J1087*'Usages industrie'!$P36*(1+'Usages industrie'!$Q36)^(J$1049-$D$1049)/1000</f>
        <v>0</v>
      </c>
      <c r="K1138" s="223">
        <f>K1087*'Usages industrie'!$P36*(1+'Usages industrie'!$Q36)^(K$1049-$D$1049)/1000</f>
        <v>0</v>
      </c>
      <c r="L1138" s="223">
        <f>L1087*'Usages industrie'!$P36*(1+'Usages industrie'!$Q36)^(L$1049-$D$1049)/1000</f>
        <v>0</v>
      </c>
      <c r="M1138" s="223">
        <f>M1087*'Usages industrie'!$P36*(1+'Usages industrie'!$Q36)^(M$1049-$D$1049)/1000</f>
        <v>0</v>
      </c>
      <c r="N1138" s="223">
        <f>N1087*'Usages industrie'!$P36*(1+'Usages industrie'!$Q36)^(N$1049-$D$1049)/1000</f>
        <v>0</v>
      </c>
      <c r="O1138" s="223">
        <f>O1087*'Usages industrie'!$P36*(1+'Usages industrie'!$Q36)^(O$1049-$D$1049)/1000</f>
        <v>0</v>
      </c>
      <c r="P1138" s="223">
        <f>P1087*'Usages industrie'!$P36*(1+'Usages industrie'!$Q36)^(P$1049-$D$1049)/1000</f>
        <v>0</v>
      </c>
      <c r="Q1138" s="223">
        <f>Q1087*'Usages industrie'!$P36*(1+'Usages industrie'!$Q36)^(Q$1049-$D$1049)/1000</f>
        <v>0</v>
      </c>
      <c r="R1138" s="223">
        <f>R1087*'Usages industrie'!$P36*(1+'Usages industrie'!$Q36)^(R$1049-$D$1049)/1000</f>
        <v>0</v>
      </c>
    </row>
    <row r="1139" spans="1:18" hidden="1" outlineLevel="2" x14ac:dyDescent="0.25">
      <c r="A1139" s="222" t="str">
        <f>'Usages industrie'!A37</f>
        <v>Usage industriel n°34</v>
      </c>
      <c r="B1139" s="222" t="s">
        <v>645</v>
      </c>
      <c r="C1139" s="222"/>
      <c r="D1139" s="223">
        <f>D1088*'Usages industrie'!$P37*(1+'Usages industrie'!$Q37)^(D$1049-$D$1049)/1000</f>
        <v>0</v>
      </c>
      <c r="E1139" s="223">
        <f>E1088*'Usages industrie'!$P37*(1+'Usages industrie'!$Q37)^(E$1049-$D$1049)/1000</f>
        <v>0</v>
      </c>
      <c r="F1139" s="223">
        <f>F1088*'Usages industrie'!$P37*(1+'Usages industrie'!$Q37)^(F$1049-$D$1049)/1000</f>
        <v>0</v>
      </c>
      <c r="G1139" s="223">
        <f>G1088*'Usages industrie'!$P37*(1+'Usages industrie'!$Q37)^(G$1049-$D$1049)/1000</f>
        <v>0</v>
      </c>
      <c r="H1139" s="223">
        <f>H1088*'Usages industrie'!$P37*(1+'Usages industrie'!$Q37)^(H$1049-$D$1049)/1000</f>
        <v>0</v>
      </c>
      <c r="I1139" s="223">
        <f>I1088*'Usages industrie'!$P37*(1+'Usages industrie'!$Q37)^(I$1049-$D$1049)/1000</f>
        <v>0</v>
      </c>
      <c r="J1139" s="223">
        <f>J1088*'Usages industrie'!$P37*(1+'Usages industrie'!$Q37)^(J$1049-$D$1049)/1000</f>
        <v>0</v>
      </c>
      <c r="K1139" s="223">
        <f>K1088*'Usages industrie'!$P37*(1+'Usages industrie'!$Q37)^(K$1049-$D$1049)/1000</f>
        <v>0</v>
      </c>
      <c r="L1139" s="223">
        <f>L1088*'Usages industrie'!$P37*(1+'Usages industrie'!$Q37)^(L$1049-$D$1049)/1000</f>
        <v>0</v>
      </c>
      <c r="M1139" s="223">
        <f>M1088*'Usages industrie'!$P37*(1+'Usages industrie'!$Q37)^(M$1049-$D$1049)/1000</f>
        <v>0</v>
      </c>
      <c r="N1139" s="223">
        <f>N1088*'Usages industrie'!$P37*(1+'Usages industrie'!$Q37)^(N$1049-$D$1049)/1000</f>
        <v>0</v>
      </c>
      <c r="O1139" s="223">
        <f>O1088*'Usages industrie'!$P37*(1+'Usages industrie'!$Q37)^(O$1049-$D$1049)/1000</f>
        <v>0</v>
      </c>
      <c r="P1139" s="223">
        <f>P1088*'Usages industrie'!$P37*(1+'Usages industrie'!$Q37)^(P$1049-$D$1049)/1000</f>
        <v>0</v>
      </c>
      <c r="Q1139" s="223">
        <f>Q1088*'Usages industrie'!$P37*(1+'Usages industrie'!$Q37)^(Q$1049-$D$1049)/1000</f>
        <v>0</v>
      </c>
      <c r="R1139" s="223">
        <f>R1088*'Usages industrie'!$P37*(1+'Usages industrie'!$Q37)^(R$1049-$D$1049)/1000</f>
        <v>0</v>
      </c>
    </row>
    <row r="1140" spans="1:18" hidden="1" outlineLevel="2" x14ac:dyDescent="0.25">
      <c r="A1140" s="222" t="str">
        <f>'Usages industrie'!A38</f>
        <v>Usage industriel n°35</v>
      </c>
      <c r="B1140" s="222" t="s">
        <v>645</v>
      </c>
      <c r="C1140" s="222"/>
      <c r="D1140" s="223">
        <f>D1089*'Usages industrie'!$P38*(1+'Usages industrie'!$Q38)^(D$1049-$D$1049)/1000</f>
        <v>0</v>
      </c>
      <c r="E1140" s="223">
        <f>E1089*'Usages industrie'!$P38*(1+'Usages industrie'!$Q38)^(E$1049-$D$1049)/1000</f>
        <v>0</v>
      </c>
      <c r="F1140" s="223">
        <f>F1089*'Usages industrie'!$P38*(1+'Usages industrie'!$Q38)^(F$1049-$D$1049)/1000</f>
        <v>0</v>
      </c>
      <c r="G1140" s="223">
        <f>G1089*'Usages industrie'!$P38*(1+'Usages industrie'!$Q38)^(G$1049-$D$1049)/1000</f>
        <v>0</v>
      </c>
      <c r="H1140" s="223">
        <f>H1089*'Usages industrie'!$P38*(1+'Usages industrie'!$Q38)^(H$1049-$D$1049)/1000</f>
        <v>0</v>
      </c>
      <c r="I1140" s="223">
        <f>I1089*'Usages industrie'!$P38*(1+'Usages industrie'!$Q38)^(I$1049-$D$1049)/1000</f>
        <v>0</v>
      </c>
      <c r="J1140" s="223">
        <f>J1089*'Usages industrie'!$P38*(1+'Usages industrie'!$Q38)^(J$1049-$D$1049)/1000</f>
        <v>0</v>
      </c>
      <c r="K1140" s="223">
        <f>K1089*'Usages industrie'!$P38*(1+'Usages industrie'!$Q38)^(K$1049-$D$1049)/1000</f>
        <v>0</v>
      </c>
      <c r="L1140" s="223">
        <f>L1089*'Usages industrie'!$P38*(1+'Usages industrie'!$Q38)^(L$1049-$D$1049)/1000</f>
        <v>0</v>
      </c>
      <c r="M1140" s="223">
        <f>M1089*'Usages industrie'!$P38*(1+'Usages industrie'!$Q38)^(M$1049-$D$1049)/1000</f>
        <v>0</v>
      </c>
      <c r="N1140" s="223">
        <f>N1089*'Usages industrie'!$P38*(1+'Usages industrie'!$Q38)^(N$1049-$D$1049)/1000</f>
        <v>0</v>
      </c>
      <c r="O1140" s="223">
        <f>O1089*'Usages industrie'!$P38*(1+'Usages industrie'!$Q38)^(O$1049-$D$1049)/1000</f>
        <v>0</v>
      </c>
      <c r="P1140" s="223">
        <f>P1089*'Usages industrie'!$P38*(1+'Usages industrie'!$Q38)^(P$1049-$D$1049)/1000</f>
        <v>0</v>
      </c>
      <c r="Q1140" s="223">
        <f>Q1089*'Usages industrie'!$P38*(1+'Usages industrie'!$Q38)^(Q$1049-$D$1049)/1000</f>
        <v>0</v>
      </c>
      <c r="R1140" s="223">
        <f>R1089*'Usages industrie'!$P38*(1+'Usages industrie'!$Q38)^(R$1049-$D$1049)/1000</f>
        <v>0</v>
      </c>
    </row>
    <row r="1141" spans="1:18" hidden="1" outlineLevel="2" x14ac:dyDescent="0.25">
      <c r="A1141" s="222" t="str">
        <f>'Usages industrie'!A39</f>
        <v>Usage industriel n°36</v>
      </c>
      <c r="B1141" s="222" t="s">
        <v>645</v>
      </c>
      <c r="C1141" s="222"/>
      <c r="D1141" s="223">
        <f>D1090*'Usages industrie'!$P39*(1+'Usages industrie'!$Q39)^(D$1049-$D$1049)/1000</f>
        <v>0</v>
      </c>
      <c r="E1141" s="223">
        <f>E1090*'Usages industrie'!$P39*(1+'Usages industrie'!$Q39)^(E$1049-$D$1049)/1000</f>
        <v>0</v>
      </c>
      <c r="F1141" s="223">
        <f>F1090*'Usages industrie'!$P39*(1+'Usages industrie'!$Q39)^(F$1049-$D$1049)/1000</f>
        <v>0</v>
      </c>
      <c r="G1141" s="223">
        <f>G1090*'Usages industrie'!$P39*(1+'Usages industrie'!$Q39)^(G$1049-$D$1049)/1000</f>
        <v>0</v>
      </c>
      <c r="H1141" s="223">
        <f>H1090*'Usages industrie'!$P39*(1+'Usages industrie'!$Q39)^(H$1049-$D$1049)/1000</f>
        <v>0</v>
      </c>
      <c r="I1141" s="223">
        <f>I1090*'Usages industrie'!$P39*(1+'Usages industrie'!$Q39)^(I$1049-$D$1049)/1000</f>
        <v>0</v>
      </c>
      <c r="J1141" s="223">
        <f>J1090*'Usages industrie'!$P39*(1+'Usages industrie'!$Q39)^(J$1049-$D$1049)/1000</f>
        <v>0</v>
      </c>
      <c r="K1141" s="223">
        <f>K1090*'Usages industrie'!$P39*(1+'Usages industrie'!$Q39)^(K$1049-$D$1049)/1000</f>
        <v>0</v>
      </c>
      <c r="L1141" s="223">
        <f>L1090*'Usages industrie'!$P39*(1+'Usages industrie'!$Q39)^(L$1049-$D$1049)/1000</f>
        <v>0</v>
      </c>
      <c r="M1141" s="223">
        <f>M1090*'Usages industrie'!$P39*(1+'Usages industrie'!$Q39)^(M$1049-$D$1049)/1000</f>
        <v>0</v>
      </c>
      <c r="N1141" s="223">
        <f>N1090*'Usages industrie'!$P39*(1+'Usages industrie'!$Q39)^(N$1049-$D$1049)/1000</f>
        <v>0</v>
      </c>
      <c r="O1141" s="223">
        <f>O1090*'Usages industrie'!$P39*(1+'Usages industrie'!$Q39)^(O$1049-$D$1049)/1000</f>
        <v>0</v>
      </c>
      <c r="P1141" s="223">
        <f>P1090*'Usages industrie'!$P39*(1+'Usages industrie'!$Q39)^(P$1049-$D$1049)/1000</f>
        <v>0</v>
      </c>
      <c r="Q1141" s="223">
        <f>Q1090*'Usages industrie'!$P39*(1+'Usages industrie'!$Q39)^(Q$1049-$D$1049)/1000</f>
        <v>0</v>
      </c>
      <c r="R1141" s="223">
        <f>R1090*'Usages industrie'!$P39*(1+'Usages industrie'!$Q39)^(R$1049-$D$1049)/1000</f>
        <v>0</v>
      </c>
    </row>
    <row r="1142" spans="1:18" hidden="1" outlineLevel="2" x14ac:dyDescent="0.25">
      <c r="A1142" s="222" t="str">
        <f>'Usages industrie'!A40</f>
        <v>Usage industriel n°37</v>
      </c>
      <c r="B1142" s="222" t="s">
        <v>645</v>
      </c>
      <c r="C1142" s="222"/>
      <c r="D1142" s="223">
        <f>D1091*'Usages industrie'!$P40*(1+'Usages industrie'!$Q40)^(D$1049-$D$1049)/1000</f>
        <v>0</v>
      </c>
      <c r="E1142" s="223">
        <f>E1091*'Usages industrie'!$P40*(1+'Usages industrie'!$Q40)^(E$1049-$D$1049)/1000</f>
        <v>0</v>
      </c>
      <c r="F1142" s="223">
        <f>F1091*'Usages industrie'!$P40*(1+'Usages industrie'!$Q40)^(F$1049-$D$1049)/1000</f>
        <v>0</v>
      </c>
      <c r="G1142" s="223">
        <f>G1091*'Usages industrie'!$P40*(1+'Usages industrie'!$Q40)^(G$1049-$D$1049)/1000</f>
        <v>0</v>
      </c>
      <c r="H1142" s="223">
        <f>H1091*'Usages industrie'!$P40*(1+'Usages industrie'!$Q40)^(H$1049-$D$1049)/1000</f>
        <v>0</v>
      </c>
      <c r="I1142" s="223">
        <f>I1091*'Usages industrie'!$P40*(1+'Usages industrie'!$Q40)^(I$1049-$D$1049)/1000</f>
        <v>0</v>
      </c>
      <c r="J1142" s="223">
        <f>J1091*'Usages industrie'!$P40*(1+'Usages industrie'!$Q40)^(J$1049-$D$1049)/1000</f>
        <v>0</v>
      </c>
      <c r="K1142" s="223">
        <f>K1091*'Usages industrie'!$P40*(1+'Usages industrie'!$Q40)^(K$1049-$D$1049)/1000</f>
        <v>0</v>
      </c>
      <c r="L1142" s="223">
        <f>L1091*'Usages industrie'!$P40*(1+'Usages industrie'!$Q40)^(L$1049-$D$1049)/1000</f>
        <v>0</v>
      </c>
      <c r="M1142" s="223">
        <f>M1091*'Usages industrie'!$P40*(1+'Usages industrie'!$Q40)^(M$1049-$D$1049)/1000</f>
        <v>0</v>
      </c>
      <c r="N1142" s="223">
        <f>N1091*'Usages industrie'!$P40*(1+'Usages industrie'!$Q40)^(N$1049-$D$1049)/1000</f>
        <v>0</v>
      </c>
      <c r="O1142" s="223">
        <f>O1091*'Usages industrie'!$P40*(1+'Usages industrie'!$Q40)^(O$1049-$D$1049)/1000</f>
        <v>0</v>
      </c>
      <c r="P1142" s="223">
        <f>P1091*'Usages industrie'!$P40*(1+'Usages industrie'!$Q40)^(P$1049-$D$1049)/1000</f>
        <v>0</v>
      </c>
      <c r="Q1142" s="223">
        <f>Q1091*'Usages industrie'!$P40*(1+'Usages industrie'!$Q40)^(Q$1049-$D$1049)/1000</f>
        <v>0</v>
      </c>
      <c r="R1142" s="223">
        <f>R1091*'Usages industrie'!$P40*(1+'Usages industrie'!$Q40)^(R$1049-$D$1049)/1000</f>
        <v>0</v>
      </c>
    </row>
    <row r="1143" spans="1:18" hidden="1" outlineLevel="2" x14ac:dyDescent="0.25">
      <c r="A1143" s="222" t="str">
        <f>'Usages industrie'!A41</f>
        <v>Usage industriel n°38</v>
      </c>
      <c r="B1143" s="222" t="s">
        <v>645</v>
      </c>
      <c r="C1143" s="222"/>
      <c r="D1143" s="223">
        <f>D1092*'Usages industrie'!$P41*(1+'Usages industrie'!$Q41)^(D$1049-$D$1049)/1000</f>
        <v>0</v>
      </c>
      <c r="E1143" s="223">
        <f>E1092*'Usages industrie'!$P41*(1+'Usages industrie'!$Q41)^(E$1049-$D$1049)/1000</f>
        <v>0</v>
      </c>
      <c r="F1143" s="223">
        <f>F1092*'Usages industrie'!$P41*(1+'Usages industrie'!$Q41)^(F$1049-$D$1049)/1000</f>
        <v>0</v>
      </c>
      <c r="G1143" s="223">
        <f>G1092*'Usages industrie'!$P41*(1+'Usages industrie'!$Q41)^(G$1049-$D$1049)/1000</f>
        <v>0</v>
      </c>
      <c r="H1143" s="223">
        <f>H1092*'Usages industrie'!$P41*(1+'Usages industrie'!$Q41)^(H$1049-$D$1049)/1000</f>
        <v>0</v>
      </c>
      <c r="I1143" s="223">
        <f>I1092*'Usages industrie'!$P41*(1+'Usages industrie'!$Q41)^(I$1049-$D$1049)/1000</f>
        <v>0</v>
      </c>
      <c r="J1143" s="223">
        <f>J1092*'Usages industrie'!$P41*(1+'Usages industrie'!$Q41)^(J$1049-$D$1049)/1000</f>
        <v>0</v>
      </c>
      <c r="K1143" s="223">
        <f>K1092*'Usages industrie'!$P41*(1+'Usages industrie'!$Q41)^(K$1049-$D$1049)/1000</f>
        <v>0</v>
      </c>
      <c r="L1143" s="223">
        <f>L1092*'Usages industrie'!$P41*(1+'Usages industrie'!$Q41)^(L$1049-$D$1049)/1000</f>
        <v>0</v>
      </c>
      <c r="M1143" s="223">
        <f>M1092*'Usages industrie'!$P41*(1+'Usages industrie'!$Q41)^(M$1049-$D$1049)/1000</f>
        <v>0</v>
      </c>
      <c r="N1143" s="223">
        <f>N1092*'Usages industrie'!$P41*(1+'Usages industrie'!$Q41)^(N$1049-$D$1049)/1000</f>
        <v>0</v>
      </c>
      <c r="O1143" s="223">
        <f>O1092*'Usages industrie'!$P41*(1+'Usages industrie'!$Q41)^(O$1049-$D$1049)/1000</f>
        <v>0</v>
      </c>
      <c r="P1143" s="223">
        <f>P1092*'Usages industrie'!$P41*(1+'Usages industrie'!$Q41)^(P$1049-$D$1049)/1000</f>
        <v>0</v>
      </c>
      <c r="Q1143" s="223">
        <f>Q1092*'Usages industrie'!$P41*(1+'Usages industrie'!$Q41)^(Q$1049-$D$1049)/1000</f>
        <v>0</v>
      </c>
      <c r="R1143" s="223">
        <f>R1092*'Usages industrie'!$P41*(1+'Usages industrie'!$Q41)^(R$1049-$D$1049)/1000</f>
        <v>0</v>
      </c>
    </row>
    <row r="1144" spans="1:18" hidden="1" outlineLevel="2" x14ac:dyDescent="0.25">
      <c r="A1144" s="222" t="str">
        <f>'Usages industrie'!A42</f>
        <v>Usage industriel n°39</v>
      </c>
      <c r="B1144" s="222" t="s">
        <v>645</v>
      </c>
      <c r="C1144" s="222"/>
      <c r="D1144" s="223">
        <f>D1093*'Usages industrie'!$P42*(1+'Usages industrie'!$Q42)^(D$1049-$D$1049)/1000</f>
        <v>0</v>
      </c>
      <c r="E1144" s="223">
        <f>E1093*'Usages industrie'!$P42*(1+'Usages industrie'!$Q42)^(E$1049-$D$1049)/1000</f>
        <v>0</v>
      </c>
      <c r="F1144" s="223">
        <f>F1093*'Usages industrie'!$P42*(1+'Usages industrie'!$Q42)^(F$1049-$D$1049)/1000</f>
        <v>0</v>
      </c>
      <c r="G1144" s="223">
        <f>G1093*'Usages industrie'!$P42*(1+'Usages industrie'!$Q42)^(G$1049-$D$1049)/1000</f>
        <v>0</v>
      </c>
      <c r="H1144" s="223">
        <f>H1093*'Usages industrie'!$P42*(1+'Usages industrie'!$Q42)^(H$1049-$D$1049)/1000</f>
        <v>0</v>
      </c>
      <c r="I1144" s="223">
        <f>I1093*'Usages industrie'!$P42*(1+'Usages industrie'!$Q42)^(I$1049-$D$1049)/1000</f>
        <v>0</v>
      </c>
      <c r="J1144" s="223">
        <f>J1093*'Usages industrie'!$P42*(1+'Usages industrie'!$Q42)^(J$1049-$D$1049)/1000</f>
        <v>0</v>
      </c>
      <c r="K1144" s="223">
        <f>K1093*'Usages industrie'!$P42*(1+'Usages industrie'!$Q42)^(K$1049-$D$1049)/1000</f>
        <v>0</v>
      </c>
      <c r="L1144" s="223">
        <f>L1093*'Usages industrie'!$P42*(1+'Usages industrie'!$Q42)^(L$1049-$D$1049)/1000</f>
        <v>0</v>
      </c>
      <c r="M1144" s="223">
        <f>M1093*'Usages industrie'!$P42*(1+'Usages industrie'!$Q42)^(M$1049-$D$1049)/1000</f>
        <v>0</v>
      </c>
      <c r="N1144" s="223">
        <f>N1093*'Usages industrie'!$P42*(1+'Usages industrie'!$Q42)^(N$1049-$D$1049)/1000</f>
        <v>0</v>
      </c>
      <c r="O1144" s="223">
        <f>O1093*'Usages industrie'!$P42*(1+'Usages industrie'!$Q42)^(O$1049-$D$1049)/1000</f>
        <v>0</v>
      </c>
      <c r="P1144" s="223">
        <f>P1093*'Usages industrie'!$P42*(1+'Usages industrie'!$Q42)^(P$1049-$D$1049)/1000</f>
        <v>0</v>
      </c>
      <c r="Q1144" s="223">
        <f>Q1093*'Usages industrie'!$P42*(1+'Usages industrie'!$Q42)^(Q$1049-$D$1049)/1000</f>
        <v>0</v>
      </c>
      <c r="R1144" s="223">
        <f>R1093*'Usages industrie'!$P42*(1+'Usages industrie'!$Q42)^(R$1049-$D$1049)/1000</f>
        <v>0</v>
      </c>
    </row>
    <row r="1145" spans="1:18" hidden="1" outlineLevel="2" x14ac:dyDescent="0.25">
      <c r="A1145" s="222" t="str">
        <f>'Usages industrie'!A43</f>
        <v>Usage industriel n°40</v>
      </c>
      <c r="B1145" s="222" t="s">
        <v>645</v>
      </c>
      <c r="C1145" s="222"/>
      <c r="D1145" s="223">
        <f>D1094*'Usages industrie'!$P43*(1+'Usages industrie'!$Q43)^(D$1049-$D$1049)/1000</f>
        <v>0</v>
      </c>
      <c r="E1145" s="223">
        <f>E1094*'Usages industrie'!$P43*(1+'Usages industrie'!$Q43)^(E$1049-$D$1049)/1000</f>
        <v>0</v>
      </c>
      <c r="F1145" s="223">
        <f>F1094*'Usages industrie'!$P43*(1+'Usages industrie'!$Q43)^(F$1049-$D$1049)/1000</f>
        <v>0</v>
      </c>
      <c r="G1145" s="223">
        <f>G1094*'Usages industrie'!$P43*(1+'Usages industrie'!$Q43)^(G$1049-$D$1049)/1000</f>
        <v>0</v>
      </c>
      <c r="H1145" s="223">
        <f>H1094*'Usages industrie'!$P43*(1+'Usages industrie'!$Q43)^(H$1049-$D$1049)/1000</f>
        <v>0</v>
      </c>
      <c r="I1145" s="223">
        <f>I1094*'Usages industrie'!$P43*(1+'Usages industrie'!$Q43)^(I$1049-$D$1049)/1000</f>
        <v>0</v>
      </c>
      <c r="J1145" s="223">
        <f>J1094*'Usages industrie'!$P43*(1+'Usages industrie'!$Q43)^(J$1049-$D$1049)/1000</f>
        <v>0</v>
      </c>
      <c r="K1145" s="223">
        <f>K1094*'Usages industrie'!$P43*(1+'Usages industrie'!$Q43)^(K$1049-$D$1049)/1000</f>
        <v>0</v>
      </c>
      <c r="L1145" s="223">
        <f>L1094*'Usages industrie'!$P43*(1+'Usages industrie'!$Q43)^(L$1049-$D$1049)/1000</f>
        <v>0</v>
      </c>
      <c r="M1145" s="223">
        <f>M1094*'Usages industrie'!$P43*(1+'Usages industrie'!$Q43)^(M$1049-$D$1049)/1000</f>
        <v>0</v>
      </c>
      <c r="N1145" s="223">
        <f>N1094*'Usages industrie'!$P43*(1+'Usages industrie'!$Q43)^(N$1049-$D$1049)/1000</f>
        <v>0</v>
      </c>
      <c r="O1145" s="223">
        <f>O1094*'Usages industrie'!$P43*(1+'Usages industrie'!$Q43)^(O$1049-$D$1049)/1000</f>
        <v>0</v>
      </c>
      <c r="P1145" s="223">
        <f>P1094*'Usages industrie'!$P43*(1+'Usages industrie'!$Q43)^(P$1049-$D$1049)/1000</f>
        <v>0</v>
      </c>
      <c r="Q1145" s="223">
        <f>Q1094*'Usages industrie'!$P43*(1+'Usages industrie'!$Q43)^(Q$1049-$D$1049)/1000</f>
        <v>0</v>
      </c>
      <c r="R1145" s="223">
        <f>R1094*'Usages industrie'!$P43*(1+'Usages industrie'!$Q43)^(R$1049-$D$1049)/1000</f>
        <v>0</v>
      </c>
    </row>
    <row r="1146" spans="1:18" hidden="1" outlineLevel="2" x14ac:dyDescent="0.25">
      <c r="A1146" s="222" t="str">
        <f>'Usages industrie'!A44</f>
        <v>Usage industriel n°41</v>
      </c>
      <c r="B1146" s="222" t="s">
        <v>645</v>
      </c>
      <c r="C1146" s="222"/>
      <c r="D1146" s="223">
        <f>D1095*'Usages industrie'!$P44*(1+'Usages industrie'!$Q44)^(D$1049-$D$1049)/1000</f>
        <v>0</v>
      </c>
      <c r="E1146" s="223">
        <f>E1095*'Usages industrie'!$P44*(1+'Usages industrie'!$Q44)^(E$1049-$D$1049)/1000</f>
        <v>0</v>
      </c>
      <c r="F1146" s="223">
        <f>F1095*'Usages industrie'!$P44*(1+'Usages industrie'!$Q44)^(F$1049-$D$1049)/1000</f>
        <v>0</v>
      </c>
      <c r="G1146" s="223">
        <f>G1095*'Usages industrie'!$P44*(1+'Usages industrie'!$Q44)^(G$1049-$D$1049)/1000</f>
        <v>0</v>
      </c>
      <c r="H1146" s="223">
        <f>H1095*'Usages industrie'!$P44*(1+'Usages industrie'!$Q44)^(H$1049-$D$1049)/1000</f>
        <v>0</v>
      </c>
      <c r="I1146" s="223">
        <f>I1095*'Usages industrie'!$P44*(1+'Usages industrie'!$Q44)^(I$1049-$D$1049)/1000</f>
        <v>0</v>
      </c>
      <c r="J1146" s="223">
        <f>J1095*'Usages industrie'!$P44*(1+'Usages industrie'!$Q44)^(J$1049-$D$1049)/1000</f>
        <v>0</v>
      </c>
      <c r="K1146" s="223">
        <f>K1095*'Usages industrie'!$P44*(1+'Usages industrie'!$Q44)^(K$1049-$D$1049)/1000</f>
        <v>0</v>
      </c>
      <c r="L1146" s="223">
        <f>L1095*'Usages industrie'!$P44*(1+'Usages industrie'!$Q44)^(L$1049-$D$1049)/1000</f>
        <v>0</v>
      </c>
      <c r="M1146" s="223">
        <f>M1095*'Usages industrie'!$P44*(1+'Usages industrie'!$Q44)^(M$1049-$D$1049)/1000</f>
        <v>0</v>
      </c>
      <c r="N1146" s="223">
        <f>N1095*'Usages industrie'!$P44*(1+'Usages industrie'!$Q44)^(N$1049-$D$1049)/1000</f>
        <v>0</v>
      </c>
      <c r="O1146" s="223">
        <f>O1095*'Usages industrie'!$P44*(1+'Usages industrie'!$Q44)^(O$1049-$D$1049)/1000</f>
        <v>0</v>
      </c>
      <c r="P1146" s="223">
        <f>P1095*'Usages industrie'!$P44*(1+'Usages industrie'!$Q44)^(P$1049-$D$1049)/1000</f>
        <v>0</v>
      </c>
      <c r="Q1146" s="223">
        <f>Q1095*'Usages industrie'!$P44*(1+'Usages industrie'!$Q44)^(Q$1049-$D$1049)/1000</f>
        <v>0</v>
      </c>
      <c r="R1146" s="223">
        <f>R1095*'Usages industrie'!$P44*(1+'Usages industrie'!$Q44)^(R$1049-$D$1049)/1000</f>
        <v>0</v>
      </c>
    </row>
    <row r="1147" spans="1:18" hidden="1" outlineLevel="2" x14ac:dyDescent="0.25">
      <c r="A1147" s="222" t="str">
        <f>'Usages industrie'!A45</f>
        <v>Usage industriel n°42</v>
      </c>
      <c r="B1147" s="222" t="s">
        <v>645</v>
      </c>
      <c r="C1147" s="222"/>
      <c r="D1147" s="223">
        <f>D1096*'Usages industrie'!$P45*(1+'Usages industrie'!$Q45)^(D$1049-$D$1049)/1000</f>
        <v>0</v>
      </c>
      <c r="E1147" s="223">
        <f>E1096*'Usages industrie'!$P45*(1+'Usages industrie'!$Q45)^(E$1049-$D$1049)/1000</f>
        <v>0</v>
      </c>
      <c r="F1147" s="223">
        <f>F1096*'Usages industrie'!$P45*(1+'Usages industrie'!$Q45)^(F$1049-$D$1049)/1000</f>
        <v>0</v>
      </c>
      <c r="G1147" s="223">
        <f>G1096*'Usages industrie'!$P45*(1+'Usages industrie'!$Q45)^(G$1049-$D$1049)/1000</f>
        <v>0</v>
      </c>
      <c r="H1147" s="223">
        <f>H1096*'Usages industrie'!$P45*(1+'Usages industrie'!$Q45)^(H$1049-$D$1049)/1000</f>
        <v>0</v>
      </c>
      <c r="I1147" s="223">
        <f>I1096*'Usages industrie'!$P45*(1+'Usages industrie'!$Q45)^(I$1049-$D$1049)/1000</f>
        <v>0</v>
      </c>
      <c r="J1147" s="223">
        <f>J1096*'Usages industrie'!$P45*(1+'Usages industrie'!$Q45)^(J$1049-$D$1049)/1000</f>
        <v>0</v>
      </c>
      <c r="K1147" s="223">
        <f>K1096*'Usages industrie'!$P45*(1+'Usages industrie'!$Q45)^(K$1049-$D$1049)/1000</f>
        <v>0</v>
      </c>
      <c r="L1147" s="223">
        <f>L1096*'Usages industrie'!$P45*(1+'Usages industrie'!$Q45)^(L$1049-$D$1049)/1000</f>
        <v>0</v>
      </c>
      <c r="M1147" s="223">
        <f>M1096*'Usages industrie'!$P45*(1+'Usages industrie'!$Q45)^(M$1049-$D$1049)/1000</f>
        <v>0</v>
      </c>
      <c r="N1147" s="223">
        <f>N1096*'Usages industrie'!$P45*(1+'Usages industrie'!$Q45)^(N$1049-$D$1049)/1000</f>
        <v>0</v>
      </c>
      <c r="O1147" s="223">
        <f>O1096*'Usages industrie'!$P45*(1+'Usages industrie'!$Q45)^(O$1049-$D$1049)/1000</f>
        <v>0</v>
      </c>
      <c r="P1147" s="223">
        <f>P1096*'Usages industrie'!$P45*(1+'Usages industrie'!$Q45)^(P$1049-$D$1049)/1000</f>
        <v>0</v>
      </c>
      <c r="Q1147" s="223">
        <f>Q1096*'Usages industrie'!$P45*(1+'Usages industrie'!$Q45)^(Q$1049-$D$1049)/1000</f>
        <v>0</v>
      </c>
      <c r="R1147" s="223">
        <f>R1096*'Usages industrie'!$P45*(1+'Usages industrie'!$Q45)^(R$1049-$D$1049)/1000</f>
        <v>0</v>
      </c>
    </row>
    <row r="1148" spans="1:18" hidden="1" outlineLevel="2" x14ac:dyDescent="0.25">
      <c r="A1148" s="222" t="str">
        <f>'Usages industrie'!A46</f>
        <v>Usage industriel n°43</v>
      </c>
      <c r="B1148" s="222" t="s">
        <v>645</v>
      </c>
      <c r="C1148" s="222"/>
      <c r="D1148" s="223">
        <f>D1097*'Usages industrie'!$P46*(1+'Usages industrie'!$Q46)^(D$1049-$D$1049)/1000</f>
        <v>0</v>
      </c>
      <c r="E1148" s="223">
        <f>E1097*'Usages industrie'!$P46*(1+'Usages industrie'!$Q46)^(E$1049-$D$1049)/1000</f>
        <v>0</v>
      </c>
      <c r="F1148" s="223">
        <f>F1097*'Usages industrie'!$P46*(1+'Usages industrie'!$Q46)^(F$1049-$D$1049)/1000</f>
        <v>0</v>
      </c>
      <c r="G1148" s="223">
        <f>G1097*'Usages industrie'!$P46*(1+'Usages industrie'!$Q46)^(G$1049-$D$1049)/1000</f>
        <v>0</v>
      </c>
      <c r="H1148" s="223">
        <f>H1097*'Usages industrie'!$P46*(1+'Usages industrie'!$Q46)^(H$1049-$D$1049)/1000</f>
        <v>0</v>
      </c>
      <c r="I1148" s="223">
        <f>I1097*'Usages industrie'!$P46*(1+'Usages industrie'!$Q46)^(I$1049-$D$1049)/1000</f>
        <v>0</v>
      </c>
      <c r="J1148" s="223">
        <f>J1097*'Usages industrie'!$P46*(1+'Usages industrie'!$Q46)^(J$1049-$D$1049)/1000</f>
        <v>0</v>
      </c>
      <c r="K1148" s="223">
        <f>K1097*'Usages industrie'!$P46*(1+'Usages industrie'!$Q46)^(K$1049-$D$1049)/1000</f>
        <v>0</v>
      </c>
      <c r="L1148" s="223">
        <f>L1097*'Usages industrie'!$P46*(1+'Usages industrie'!$Q46)^(L$1049-$D$1049)/1000</f>
        <v>0</v>
      </c>
      <c r="M1148" s="223">
        <f>M1097*'Usages industrie'!$P46*(1+'Usages industrie'!$Q46)^(M$1049-$D$1049)/1000</f>
        <v>0</v>
      </c>
      <c r="N1148" s="223">
        <f>N1097*'Usages industrie'!$P46*(1+'Usages industrie'!$Q46)^(N$1049-$D$1049)/1000</f>
        <v>0</v>
      </c>
      <c r="O1148" s="223">
        <f>O1097*'Usages industrie'!$P46*(1+'Usages industrie'!$Q46)^(O$1049-$D$1049)/1000</f>
        <v>0</v>
      </c>
      <c r="P1148" s="223">
        <f>P1097*'Usages industrie'!$P46*(1+'Usages industrie'!$Q46)^(P$1049-$D$1049)/1000</f>
        <v>0</v>
      </c>
      <c r="Q1148" s="223">
        <f>Q1097*'Usages industrie'!$P46*(1+'Usages industrie'!$Q46)^(Q$1049-$D$1049)/1000</f>
        <v>0</v>
      </c>
      <c r="R1148" s="223">
        <f>R1097*'Usages industrie'!$P46*(1+'Usages industrie'!$Q46)^(R$1049-$D$1049)/1000</f>
        <v>0</v>
      </c>
    </row>
    <row r="1149" spans="1:18" hidden="1" outlineLevel="2" x14ac:dyDescent="0.25">
      <c r="A1149" s="222" t="str">
        <f>'Usages industrie'!A47</f>
        <v>Usage industriel n°44</v>
      </c>
      <c r="B1149" s="222" t="s">
        <v>645</v>
      </c>
      <c r="C1149" s="222"/>
      <c r="D1149" s="223">
        <f>D1098*'Usages industrie'!$P47*(1+'Usages industrie'!$Q47)^(D$1049-$D$1049)/1000</f>
        <v>0</v>
      </c>
      <c r="E1149" s="223">
        <f>E1098*'Usages industrie'!$P47*(1+'Usages industrie'!$Q47)^(E$1049-$D$1049)/1000</f>
        <v>0</v>
      </c>
      <c r="F1149" s="223">
        <f>F1098*'Usages industrie'!$P47*(1+'Usages industrie'!$Q47)^(F$1049-$D$1049)/1000</f>
        <v>0</v>
      </c>
      <c r="G1149" s="223">
        <f>G1098*'Usages industrie'!$P47*(1+'Usages industrie'!$Q47)^(G$1049-$D$1049)/1000</f>
        <v>0</v>
      </c>
      <c r="H1149" s="223">
        <f>H1098*'Usages industrie'!$P47*(1+'Usages industrie'!$Q47)^(H$1049-$D$1049)/1000</f>
        <v>0</v>
      </c>
      <c r="I1149" s="223">
        <f>I1098*'Usages industrie'!$P47*(1+'Usages industrie'!$Q47)^(I$1049-$D$1049)/1000</f>
        <v>0</v>
      </c>
      <c r="J1149" s="223">
        <f>J1098*'Usages industrie'!$P47*(1+'Usages industrie'!$Q47)^(J$1049-$D$1049)/1000</f>
        <v>0</v>
      </c>
      <c r="K1149" s="223">
        <f>K1098*'Usages industrie'!$P47*(1+'Usages industrie'!$Q47)^(K$1049-$D$1049)/1000</f>
        <v>0</v>
      </c>
      <c r="L1149" s="223">
        <f>L1098*'Usages industrie'!$P47*(1+'Usages industrie'!$Q47)^(L$1049-$D$1049)/1000</f>
        <v>0</v>
      </c>
      <c r="M1149" s="223">
        <f>M1098*'Usages industrie'!$P47*(1+'Usages industrie'!$Q47)^(M$1049-$D$1049)/1000</f>
        <v>0</v>
      </c>
      <c r="N1149" s="223">
        <f>N1098*'Usages industrie'!$P47*(1+'Usages industrie'!$Q47)^(N$1049-$D$1049)/1000</f>
        <v>0</v>
      </c>
      <c r="O1149" s="223">
        <f>O1098*'Usages industrie'!$P47*(1+'Usages industrie'!$Q47)^(O$1049-$D$1049)/1000</f>
        <v>0</v>
      </c>
      <c r="P1149" s="223">
        <f>P1098*'Usages industrie'!$P47*(1+'Usages industrie'!$Q47)^(P$1049-$D$1049)/1000</f>
        <v>0</v>
      </c>
      <c r="Q1149" s="223">
        <f>Q1098*'Usages industrie'!$P47*(1+'Usages industrie'!$Q47)^(Q$1049-$D$1049)/1000</f>
        <v>0</v>
      </c>
      <c r="R1149" s="223">
        <f>R1098*'Usages industrie'!$P47*(1+'Usages industrie'!$Q47)^(R$1049-$D$1049)/1000</f>
        <v>0</v>
      </c>
    </row>
    <row r="1150" spans="1:18" hidden="1" outlineLevel="2" x14ac:dyDescent="0.25">
      <c r="A1150" s="222" t="str">
        <f>'Usages industrie'!A48</f>
        <v>Usage industriel n°45</v>
      </c>
      <c r="B1150" s="222" t="s">
        <v>645</v>
      </c>
      <c r="C1150" s="222"/>
      <c r="D1150" s="223">
        <f>D1099*'Usages industrie'!$P48*(1+'Usages industrie'!$Q48)^(D$1049-$D$1049)/1000</f>
        <v>0</v>
      </c>
      <c r="E1150" s="223">
        <f>E1099*'Usages industrie'!$P48*(1+'Usages industrie'!$Q48)^(E$1049-$D$1049)/1000</f>
        <v>0</v>
      </c>
      <c r="F1150" s="223">
        <f>F1099*'Usages industrie'!$P48*(1+'Usages industrie'!$Q48)^(F$1049-$D$1049)/1000</f>
        <v>0</v>
      </c>
      <c r="G1150" s="223">
        <f>G1099*'Usages industrie'!$P48*(1+'Usages industrie'!$Q48)^(G$1049-$D$1049)/1000</f>
        <v>0</v>
      </c>
      <c r="H1150" s="223">
        <f>H1099*'Usages industrie'!$P48*(1+'Usages industrie'!$Q48)^(H$1049-$D$1049)/1000</f>
        <v>0</v>
      </c>
      <c r="I1150" s="223">
        <f>I1099*'Usages industrie'!$P48*(1+'Usages industrie'!$Q48)^(I$1049-$D$1049)/1000</f>
        <v>0</v>
      </c>
      <c r="J1150" s="223">
        <f>J1099*'Usages industrie'!$P48*(1+'Usages industrie'!$Q48)^(J$1049-$D$1049)/1000</f>
        <v>0</v>
      </c>
      <c r="K1150" s="223">
        <f>K1099*'Usages industrie'!$P48*(1+'Usages industrie'!$Q48)^(K$1049-$D$1049)/1000</f>
        <v>0</v>
      </c>
      <c r="L1150" s="223">
        <f>L1099*'Usages industrie'!$P48*(1+'Usages industrie'!$Q48)^(L$1049-$D$1049)/1000</f>
        <v>0</v>
      </c>
      <c r="M1150" s="223">
        <f>M1099*'Usages industrie'!$P48*(1+'Usages industrie'!$Q48)^(M$1049-$D$1049)/1000</f>
        <v>0</v>
      </c>
      <c r="N1150" s="223">
        <f>N1099*'Usages industrie'!$P48*(1+'Usages industrie'!$Q48)^(N$1049-$D$1049)/1000</f>
        <v>0</v>
      </c>
      <c r="O1150" s="223">
        <f>O1099*'Usages industrie'!$P48*(1+'Usages industrie'!$Q48)^(O$1049-$D$1049)/1000</f>
        <v>0</v>
      </c>
      <c r="P1150" s="223">
        <f>P1099*'Usages industrie'!$P48*(1+'Usages industrie'!$Q48)^(P$1049-$D$1049)/1000</f>
        <v>0</v>
      </c>
      <c r="Q1150" s="223">
        <f>Q1099*'Usages industrie'!$P48*(1+'Usages industrie'!$Q48)^(Q$1049-$D$1049)/1000</f>
        <v>0</v>
      </c>
      <c r="R1150" s="223">
        <f>R1099*'Usages industrie'!$P48*(1+'Usages industrie'!$Q48)^(R$1049-$D$1049)/1000</f>
        <v>0</v>
      </c>
    </row>
    <row r="1151" spans="1:18" hidden="1" outlineLevel="2" x14ac:dyDescent="0.25">
      <c r="A1151" s="222" t="str">
        <f>'Usages industrie'!A49</f>
        <v>Usage industriel n°46</v>
      </c>
      <c r="B1151" s="222" t="s">
        <v>645</v>
      </c>
      <c r="C1151" s="222"/>
      <c r="D1151" s="223">
        <f>D1100*'Usages industrie'!$P49*(1+'Usages industrie'!$Q49)^(D$1049-$D$1049)/1000</f>
        <v>0</v>
      </c>
      <c r="E1151" s="223">
        <f>E1100*'Usages industrie'!$P49*(1+'Usages industrie'!$Q49)^(E$1049-$D$1049)/1000</f>
        <v>0</v>
      </c>
      <c r="F1151" s="223">
        <f>F1100*'Usages industrie'!$P49*(1+'Usages industrie'!$Q49)^(F$1049-$D$1049)/1000</f>
        <v>0</v>
      </c>
      <c r="G1151" s="223">
        <f>G1100*'Usages industrie'!$P49*(1+'Usages industrie'!$Q49)^(G$1049-$D$1049)/1000</f>
        <v>0</v>
      </c>
      <c r="H1151" s="223">
        <f>H1100*'Usages industrie'!$P49*(1+'Usages industrie'!$Q49)^(H$1049-$D$1049)/1000</f>
        <v>0</v>
      </c>
      <c r="I1151" s="223">
        <f>I1100*'Usages industrie'!$P49*(1+'Usages industrie'!$Q49)^(I$1049-$D$1049)/1000</f>
        <v>0</v>
      </c>
      <c r="J1151" s="223">
        <f>J1100*'Usages industrie'!$P49*(1+'Usages industrie'!$Q49)^(J$1049-$D$1049)/1000</f>
        <v>0</v>
      </c>
      <c r="K1151" s="223">
        <f>K1100*'Usages industrie'!$P49*(1+'Usages industrie'!$Q49)^(K$1049-$D$1049)/1000</f>
        <v>0</v>
      </c>
      <c r="L1151" s="223">
        <f>L1100*'Usages industrie'!$P49*(1+'Usages industrie'!$Q49)^(L$1049-$D$1049)/1000</f>
        <v>0</v>
      </c>
      <c r="M1151" s="223">
        <f>M1100*'Usages industrie'!$P49*(1+'Usages industrie'!$Q49)^(M$1049-$D$1049)/1000</f>
        <v>0</v>
      </c>
      <c r="N1151" s="223">
        <f>N1100*'Usages industrie'!$P49*(1+'Usages industrie'!$Q49)^(N$1049-$D$1049)/1000</f>
        <v>0</v>
      </c>
      <c r="O1151" s="223">
        <f>O1100*'Usages industrie'!$P49*(1+'Usages industrie'!$Q49)^(O$1049-$D$1049)/1000</f>
        <v>0</v>
      </c>
      <c r="P1151" s="223">
        <f>P1100*'Usages industrie'!$P49*(1+'Usages industrie'!$Q49)^(P$1049-$D$1049)/1000</f>
        <v>0</v>
      </c>
      <c r="Q1151" s="223">
        <f>Q1100*'Usages industrie'!$P49*(1+'Usages industrie'!$Q49)^(Q$1049-$D$1049)/1000</f>
        <v>0</v>
      </c>
      <c r="R1151" s="223">
        <f>R1100*'Usages industrie'!$P49*(1+'Usages industrie'!$Q49)^(R$1049-$D$1049)/1000</f>
        <v>0</v>
      </c>
    </row>
    <row r="1152" spans="1:18" hidden="1" outlineLevel="2" x14ac:dyDescent="0.25">
      <c r="A1152" s="222" t="str">
        <f>'Usages industrie'!A50</f>
        <v>Usage industriel n°47</v>
      </c>
      <c r="B1152" s="222" t="s">
        <v>645</v>
      </c>
      <c r="C1152" s="222"/>
      <c r="D1152" s="223">
        <f>D1101*'Usages industrie'!$P50*(1+'Usages industrie'!$Q50)^(D$1049-$D$1049)/1000</f>
        <v>0</v>
      </c>
      <c r="E1152" s="223">
        <f>E1101*'Usages industrie'!$P50*(1+'Usages industrie'!$Q50)^(E$1049-$D$1049)/1000</f>
        <v>0</v>
      </c>
      <c r="F1152" s="223">
        <f>F1101*'Usages industrie'!$P50*(1+'Usages industrie'!$Q50)^(F$1049-$D$1049)/1000</f>
        <v>0</v>
      </c>
      <c r="G1152" s="223">
        <f>G1101*'Usages industrie'!$P50*(1+'Usages industrie'!$Q50)^(G$1049-$D$1049)/1000</f>
        <v>0</v>
      </c>
      <c r="H1152" s="223">
        <f>H1101*'Usages industrie'!$P50*(1+'Usages industrie'!$Q50)^(H$1049-$D$1049)/1000</f>
        <v>0</v>
      </c>
      <c r="I1152" s="223">
        <f>I1101*'Usages industrie'!$P50*(1+'Usages industrie'!$Q50)^(I$1049-$D$1049)/1000</f>
        <v>0</v>
      </c>
      <c r="J1152" s="223">
        <f>J1101*'Usages industrie'!$P50*(1+'Usages industrie'!$Q50)^(J$1049-$D$1049)/1000</f>
        <v>0</v>
      </c>
      <c r="K1152" s="223">
        <f>K1101*'Usages industrie'!$P50*(1+'Usages industrie'!$Q50)^(K$1049-$D$1049)/1000</f>
        <v>0</v>
      </c>
      <c r="L1152" s="223">
        <f>L1101*'Usages industrie'!$P50*(1+'Usages industrie'!$Q50)^(L$1049-$D$1049)/1000</f>
        <v>0</v>
      </c>
      <c r="M1152" s="223">
        <f>M1101*'Usages industrie'!$P50*(1+'Usages industrie'!$Q50)^(M$1049-$D$1049)/1000</f>
        <v>0</v>
      </c>
      <c r="N1152" s="223">
        <f>N1101*'Usages industrie'!$P50*(1+'Usages industrie'!$Q50)^(N$1049-$D$1049)/1000</f>
        <v>0</v>
      </c>
      <c r="O1152" s="223">
        <f>O1101*'Usages industrie'!$P50*(1+'Usages industrie'!$Q50)^(O$1049-$D$1049)/1000</f>
        <v>0</v>
      </c>
      <c r="P1152" s="223">
        <f>P1101*'Usages industrie'!$P50*(1+'Usages industrie'!$Q50)^(P$1049-$D$1049)/1000</f>
        <v>0</v>
      </c>
      <c r="Q1152" s="223">
        <f>Q1101*'Usages industrie'!$P50*(1+'Usages industrie'!$Q50)^(Q$1049-$D$1049)/1000</f>
        <v>0</v>
      </c>
      <c r="R1152" s="223">
        <f>R1101*'Usages industrie'!$P50*(1+'Usages industrie'!$Q50)^(R$1049-$D$1049)/1000</f>
        <v>0</v>
      </c>
    </row>
    <row r="1153" spans="1:18" hidden="1" outlineLevel="2" x14ac:dyDescent="0.25">
      <c r="A1153" s="222" t="str">
        <f>'Usages industrie'!A51</f>
        <v>Usage industriel n°48</v>
      </c>
      <c r="B1153" s="222" t="s">
        <v>645</v>
      </c>
      <c r="C1153" s="222"/>
      <c r="D1153" s="223">
        <f>D1102*'Usages industrie'!$P51*(1+'Usages industrie'!$Q51)^(D$1049-$D$1049)/1000</f>
        <v>0</v>
      </c>
      <c r="E1153" s="223">
        <f>E1102*'Usages industrie'!$P51*(1+'Usages industrie'!$Q51)^(E$1049-$D$1049)/1000</f>
        <v>0</v>
      </c>
      <c r="F1153" s="223">
        <f>F1102*'Usages industrie'!$P51*(1+'Usages industrie'!$Q51)^(F$1049-$D$1049)/1000</f>
        <v>0</v>
      </c>
      <c r="G1153" s="223">
        <f>G1102*'Usages industrie'!$P51*(1+'Usages industrie'!$Q51)^(G$1049-$D$1049)/1000</f>
        <v>0</v>
      </c>
      <c r="H1153" s="223">
        <f>H1102*'Usages industrie'!$P51*(1+'Usages industrie'!$Q51)^(H$1049-$D$1049)/1000</f>
        <v>0</v>
      </c>
      <c r="I1153" s="223">
        <f>I1102*'Usages industrie'!$P51*(1+'Usages industrie'!$Q51)^(I$1049-$D$1049)/1000</f>
        <v>0</v>
      </c>
      <c r="J1153" s="223">
        <f>J1102*'Usages industrie'!$P51*(1+'Usages industrie'!$Q51)^(J$1049-$D$1049)/1000</f>
        <v>0</v>
      </c>
      <c r="K1153" s="223">
        <f>K1102*'Usages industrie'!$P51*(1+'Usages industrie'!$Q51)^(K$1049-$D$1049)/1000</f>
        <v>0</v>
      </c>
      <c r="L1153" s="223">
        <f>L1102*'Usages industrie'!$P51*(1+'Usages industrie'!$Q51)^(L$1049-$D$1049)/1000</f>
        <v>0</v>
      </c>
      <c r="M1153" s="223">
        <f>M1102*'Usages industrie'!$P51*(1+'Usages industrie'!$Q51)^(M$1049-$D$1049)/1000</f>
        <v>0</v>
      </c>
      <c r="N1153" s="223">
        <f>N1102*'Usages industrie'!$P51*(1+'Usages industrie'!$Q51)^(N$1049-$D$1049)/1000</f>
        <v>0</v>
      </c>
      <c r="O1153" s="223">
        <f>O1102*'Usages industrie'!$P51*(1+'Usages industrie'!$Q51)^(O$1049-$D$1049)/1000</f>
        <v>0</v>
      </c>
      <c r="P1153" s="223">
        <f>P1102*'Usages industrie'!$P51*(1+'Usages industrie'!$Q51)^(P$1049-$D$1049)/1000</f>
        <v>0</v>
      </c>
      <c r="Q1153" s="223">
        <f>Q1102*'Usages industrie'!$P51*(1+'Usages industrie'!$Q51)^(Q$1049-$D$1049)/1000</f>
        <v>0</v>
      </c>
      <c r="R1153" s="223">
        <f>R1102*'Usages industrie'!$P51*(1+'Usages industrie'!$Q51)^(R$1049-$D$1049)/1000</f>
        <v>0</v>
      </c>
    </row>
    <row r="1154" spans="1:18" hidden="1" outlineLevel="2" x14ac:dyDescent="0.25">
      <c r="A1154" s="222" t="str">
        <f>'Usages industrie'!A52</f>
        <v>Usage industriel n°49</v>
      </c>
      <c r="B1154" s="222" t="s">
        <v>645</v>
      </c>
      <c r="C1154" s="222"/>
      <c r="D1154" s="223">
        <f>D1103*'Usages industrie'!$P52*(1+'Usages industrie'!$Q52)^(D$1049-$D$1049)/1000</f>
        <v>0</v>
      </c>
      <c r="E1154" s="223">
        <f>E1103*'Usages industrie'!$P52*(1+'Usages industrie'!$Q52)^(E$1049-$D$1049)/1000</f>
        <v>0</v>
      </c>
      <c r="F1154" s="223">
        <f>F1103*'Usages industrie'!$P52*(1+'Usages industrie'!$Q52)^(F$1049-$D$1049)/1000</f>
        <v>0</v>
      </c>
      <c r="G1154" s="223">
        <f>G1103*'Usages industrie'!$P52*(1+'Usages industrie'!$Q52)^(G$1049-$D$1049)/1000</f>
        <v>0</v>
      </c>
      <c r="H1154" s="223">
        <f>H1103*'Usages industrie'!$P52*(1+'Usages industrie'!$Q52)^(H$1049-$D$1049)/1000</f>
        <v>0</v>
      </c>
      <c r="I1154" s="223">
        <f>I1103*'Usages industrie'!$P52*(1+'Usages industrie'!$Q52)^(I$1049-$D$1049)/1000</f>
        <v>0</v>
      </c>
      <c r="J1154" s="223">
        <f>J1103*'Usages industrie'!$P52*(1+'Usages industrie'!$Q52)^(J$1049-$D$1049)/1000</f>
        <v>0</v>
      </c>
      <c r="K1154" s="223">
        <f>K1103*'Usages industrie'!$P52*(1+'Usages industrie'!$Q52)^(K$1049-$D$1049)/1000</f>
        <v>0</v>
      </c>
      <c r="L1154" s="223">
        <f>L1103*'Usages industrie'!$P52*(1+'Usages industrie'!$Q52)^(L$1049-$D$1049)/1000</f>
        <v>0</v>
      </c>
      <c r="M1154" s="223">
        <f>M1103*'Usages industrie'!$P52*(1+'Usages industrie'!$Q52)^(M$1049-$D$1049)/1000</f>
        <v>0</v>
      </c>
      <c r="N1154" s="223">
        <f>N1103*'Usages industrie'!$P52*(1+'Usages industrie'!$Q52)^(N$1049-$D$1049)/1000</f>
        <v>0</v>
      </c>
      <c r="O1154" s="223">
        <f>O1103*'Usages industrie'!$P52*(1+'Usages industrie'!$Q52)^(O$1049-$D$1049)/1000</f>
        <v>0</v>
      </c>
      <c r="P1154" s="223">
        <f>P1103*'Usages industrie'!$P52*(1+'Usages industrie'!$Q52)^(P$1049-$D$1049)/1000</f>
        <v>0</v>
      </c>
      <c r="Q1154" s="223">
        <f>Q1103*'Usages industrie'!$P52*(1+'Usages industrie'!$Q52)^(Q$1049-$D$1049)/1000</f>
        <v>0</v>
      </c>
      <c r="R1154" s="223">
        <f>R1103*'Usages industrie'!$P52*(1+'Usages industrie'!$Q52)^(R$1049-$D$1049)/1000</f>
        <v>0</v>
      </c>
    </row>
    <row r="1155" spans="1:18" hidden="1" outlineLevel="2" x14ac:dyDescent="0.25">
      <c r="A1155" s="222" t="str">
        <f>'Usages industrie'!A53</f>
        <v>Usage industriel n°50</v>
      </c>
      <c r="B1155" s="222" t="s">
        <v>645</v>
      </c>
      <c r="C1155" s="222"/>
      <c r="D1155" s="223">
        <f>D1104*'Usages industrie'!$P53*(1+'Usages industrie'!$Q53)^(D$1049-$D$1049)/1000</f>
        <v>0</v>
      </c>
      <c r="E1155" s="223">
        <f>E1104*'Usages industrie'!$P53*(1+'Usages industrie'!$Q53)^(E$1049-$D$1049)/1000</f>
        <v>0</v>
      </c>
      <c r="F1155" s="223">
        <f>F1104*'Usages industrie'!$P53*(1+'Usages industrie'!$Q53)^(F$1049-$D$1049)/1000</f>
        <v>0</v>
      </c>
      <c r="G1155" s="223">
        <f>G1104*'Usages industrie'!$P53*(1+'Usages industrie'!$Q53)^(G$1049-$D$1049)/1000</f>
        <v>0</v>
      </c>
      <c r="H1155" s="223">
        <f>H1104*'Usages industrie'!$P53*(1+'Usages industrie'!$Q53)^(H$1049-$D$1049)/1000</f>
        <v>0</v>
      </c>
      <c r="I1155" s="223">
        <f>I1104*'Usages industrie'!$P53*(1+'Usages industrie'!$Q53)^(I$1049-$D$1049)/1000</f>
        <v>0</v>
      </c>
      <c r="J1155" s="223">
        <f>J1104*'Usages industrie'!$P53*(1+'Usages industrie'!$Q53)^(J$1049-$D$1049)/1000</f>
        <v>0</v>
      </c>
      <c r="K1155" s="223">
        <f>K1104*'Usages industrie'!$P53*(1+'Usages industrie'!$Q53)^(K$1049-$D$1049)/1000</f>
        <v>0</v>
      </c>
      <c r="L1155" s="223">
        <f>L1104*'Usages industrie'!$P53*(1+'Usages industrie'!$Q53)^(L$1049-$D$1049)/1000</f>
        <v>0</v>
      </c>
      <c r="M1155" s="223">
        <f>M1104*'Usages industrie'!$P53*(1+'Usages industrie'!$Q53)^(M$1049-$D$1049)/1000</f>
        <v>0</v>
      </c>
      <c r="N1155" s="223">
        <f>N1104*'Usages industrie'!$P53*(1+'Usages industrie'!$Q53)^(N$1049-$D$1049)/1000</f>
        <v>0</v>
      </c>
      <c r="O1155" s="223">
        <f>O1104*'Usages industrie'!$P53*(1+'Usages industrie'!$Q53)^(O$1049-$D$1049)/1000</f>
        <v>0</v>
      </c>
      <c r="P1155" s="223">
        <f>P1104*'Usages industrie'!$P53*(1+'Usages industrie'!$Q53)^(P$1049-$D$1049)/1000</f>
        <v>0</v>
      </c>
      <c r="Q1155" s="223">
        <f>Q1104*'Usages industrie'!$P53*(1+'Usages industrie'!$Q53)^(Q$1049-$D$1049)/1000</f>
        <v>0</v>
      </c>
      <c r="R1155" s="223">
        <f>R1104*'Usages industrie'!$P53*(1+'Usages industrie'!$Q53)^(R$1049-$D$1049)/1000</f>
        <v>0</v>
      </c>
    </row>
    <row r="1156" spans="1:18" hidden="1" outlineLevel="1" collapsed="1" x14ac:dyDescent="0.25">
      <c r="A1156" s="222" t="s">
        <v>655</v>
      </c>
      <c r="B1156" s="222"/>
      <c r="C1156" s="222"/>
      <c r="D1156" s="223">
        <f t="shared" ref="D1156:R1156" si="98">SUM(D1106:D1155)</f>
        <v>0</v>
      </c>
      <c r="E1156" s="223">
        <f t="shared" si="98"/>
        <v>0</v>
      </c>
      <c r="F1156" s="223">
        <f t="shared" si="98"/>
        <v>0</v>
      </c>
      <c r="G1156" s="223">
        <f t="shared" si="98"/>
        <v>0</v>
      </c>
      <c r="H1156" s="223">
        <f t="shared" si="98"/>
        <v>0</v>
      </c>
      <c r="I1156" s="223">
        <f t="shared" si="98"/>
        <v>0</v>
      </c>
      <c r="J1156" s="223">
        <f t="shared" si="98"/>
        <v>0</v>
      </c>
      <c r="K1156" s="223">
        <f t="shared" si="98"/>
        <v>0</v>
      </c>
      <c r="L1156" s="223">
        <f t="shared" si="98"/>
        <v>0</v>
      </c>
      <c r="M1156" s="223">
        <f t="shared" si="98"/>
        <v>0</v>
      </c>
      <c r="N1156" s="223">
        <f t="shared" si="98"/>
        <v>0</v>
      </c>
      <c r="O1156" s="223">
        <f t="shared" si="98"/>
        <v>0</v>
      </c>
      <c r="P1156" s="223">
        <f t="shared" si="98"/>
        <v>0</v>
      </c>
      <c r="Q1156" s="223">
        <f t="shared" si="98"/>
        <v>0</v>
      </c>
      <c r="R1156" s="223">
        <f t="shared" si="98"/>
        <v>0</v>
      </c>
    </row>
    <row r="1157" spans="1:18" hidden="1" outlineLevel="1" x14ac:dyDescent="0.25">
      <c r="A1157" s="53" t="s">
        <v>651</v>
      </c>
      <c r="B1157" s="53"/>
      <c r="C1157" s="245"/>
      <c r="D1157" s="244"/>
      <c r="E1157" s="244"/>
      <c r="F1157" s="244"/>
      <c r="G1157" s="244"/>
      <c r="H1157" s="244"/>
      <c r="I1157" s="244"/>
      <c r="J1157" s="244"/>
      <c r="K1157" s="244"/>
      <c r="L1157" s="244"/>
      <c r="M1157" s="244"/>
      <c r="N1157" s="244"/>
      <c r="O1157" s="244"/>
      <c r="P1157" s="244"/>
      <c r="Q1157" s="244"/>
      <c r="R1157" s="244"/>
    </row>
    <row r="1158" spans="1:18" hidden="1" outlineLevel="1" x14ac:dyDescent="0.25">
      <c r="A1158" s="53" t="s">
        <v>656</v>
      </c>
      <c r="B1158" s="53"/>
      <c r="C1158" s="245"/>
      <c r="D1158" s="244"/>
      <c r="E1158" s="244"/>
      <c r="F1158" s="244"/>
      <c r="G1158" s="244"/>
      <c r="H1158" s="244"/>
      <c r="I1158" s="244"/>
      <c r="J1158" s="244"/>
      <c r="K1158" s="244"/>
      <c r="L1158" s="244"/>
      <c r="M1158" s="244"/>
      <c r="N1158" s="244"/>
      <c r="O1158" s="244"/>
      <c r="P1158" s="244"/>
      <c r="Q1158" s="244"/>
      <c r="R1158" s="244"/>
    </row>
    <row r="1159" spans="1:18" hidden="1" outlineLevel="2" x14ac:dyDescent="0.25">
      <c r="A1159" s="222" t="str">
        <f>'Usages mobilité'!A4</f>
        <v>Usage mobilité n°1</v>
      </c>
      <c r="B1159" s="222" t="s">
        <v>41</v>
      </c>
      <c r="C1159" s="222"/>
      <c r="D1159" s="223">
        <f>IF(B$1046&lt;&gt;"",IF(B$1046='Usages mobilité'!BF4,'Usages mobilité'!BD4,0),0)</f>
        <v>0</v>
      </c>
      <c r="E1159" s="223">
        <f t="shared" ref="E1159:R1168" si="99">$D1159</f>
        <v>0</v>
      </c>
      <c r="F1159" s="223">
        <f t="shared" si="99"/>
        <v>0</v>
      </c>
      <c r="G1159" s="223">
        <f t="shared" si="99"/>
        <v>0</v>
      </c>
      <c r="H1159" s="223">
        <f t="shared" si="99"/>
        <v>0</v>
      </c>
      <c r="I1159" s="223">
        <f t="shared" si="99"/>
        <v>0</v>
      </c>
      <c r="J1159" s="223">
        <f t="shared" si="99"/>
        <v>0</v>
      </c>
      <c r="K1159" s="223">
        <f t="shared" si="99"/>
        <v>0</v>
      </c>
      <c r="L1159" s="223">
        <f t="shared" si="99"/>
        <v>0</v>
      </c>
      <c r="M1159" s="223">
        <f t="shared" si="99"/>
        <v>0</v>
      </c>
      <c r="N1159" s="223">
        <f t="shared" si="99"/>
        <v>0</v>
      </c>
      <c r="O1159" s="223">
        <f t="shared" si="99"/>
        <v>0</v>
      </c>
      <c r="P1159" s="223">
        <f t="shared" si="99"/>
        <v>0</v>
      </c>
      <c r="Q1159" s="223">
        <f t="shared" si="99"/>
        <v>0</v>
      </c>
      <c r="R1159" s="223">
        <f t="shared" si="99"/>
        <v>0</v>
      </c>
    </row>
    <row r="1160" spans="1:18" hidden="1" outlineLevel="2" x14ac:dyDescent="0.25">
      <c r="A1160" s="222" t="str">
        <f>'Usages mobilité'!A5</f>
        <v>Usage mobilité n°2</v>
      </c>
      <c r="B1160" s="222" t="s">
        <v>41</v>
      </c>
      <c r="C1160" s="222"/>
      <c r="D1160" s="223">
        <f>IF(B$1046&lt;&gt;"",IF(B$1046='Usages mobilité'!BF5,'Usages mobilité'!BD5,0),0)</f>
        <v>0</v>
      </c>
      <c r="E1160" s="223">
        <f t="shared" si="99"/>
        <v>0</v>
      </c>
      <c r="F1160" s="223">
        <f t="shared" si="99"/>
        <v>0</v>
      </c>
      <c r="G1160" s="223">
        <f t="shared" si="99"/>
        <v>0</v>
      </c>
      <c r="H1160" s="223">
        <f t="shared" si="99"/>
        <v>0</v>
      </c>
      <c r="I1160" s="223">
        <f t="shared" si="99"/>
        <v>0</v>
      </c>
      <c r="J1160" s="223">
        <f t="shared" si="99"/>
        <v>0</v>
      </c>
      <c r="K1160" s="223">
        <f t="shared" si="99"/>
        <v>0</v>
      </c>
      <c r="L1160" s="223">
        <f t="shared" si="99"/>
        <v>0</v>
      </c>
      <c r="M1160" s="223">
        <f t="shared" si="99"/>
        <v>0</v>
      </c>
      <c r="N1160" s="223">
        <f t="shared" si="99"/>
        <v>0</v>
      </c>
      <c r="O1160" s="223">
        <f t="shared" si="99"/>
        <v>0</v>
      </c>
      <c r="P1160" s="223">
        <f t="shared" si="99"/>
        <v>0</v>
      </c>
      <c r="Q1160" s="223">
        <f t="shared" si="99"/>
        <v>0</v>
      </c>
      <c r="R1160" s="223">
        <f t="shared" si="99"/>
        <v>0</v>
      </c>
    </row>
    <row r="1161" spans="1:18" hidden="1" outlineLevel="2" x14ac:dyDescent="0.25">
      <c r="A1161" s="222" t="str">
        <f>'Usages mobilité'!A6</f>
        <v>Usage mobilité n°3</v>
      </c>
      <c r="B1161" s="222" t="s">
        <v>41</v>
      </c>
      <c r="C1161" s="222"/>
      <c r="D1161" s="223">
        <f>IF(B$1046&lt;&gt;"",IF(B$1046='Usages mobilité'!BF6,'Usages mobilité'!BD6,0),0)</f>
        <v>0</v>
      </c>
      <c r="E1161" s="223">
        <f t="shared" si="99"/>
        <v>0</v>
      </c>
      <c r="F1161" s="223">
        <f t="shared" si="99"/>
        <v>0</v>
      </c>
      <c r="G1161" s="223">
        <f t="shared" si="99"/>
        <v>0</v>
      </c>
      <c r="H1161" s="223">
        <f t="shared" si="99"/>
        <v>0</v>
      </c>
      <c r="I1161" s="223">
        <f t="shared" si="99"/>
        <v>0</v>
      </c>
      <c r="J1161" s="223">
        <f t="shared" si="99"/>
        <v>0</v>
      </c>
      <c r="K1161" s="223">
        <f t="shared" si="99"/>
        <v>0</v>
      </c>
      <c r="L1161" s="223">
        <f t="shared" si="99"/>
        <v>0</v>
      </c>
      <c r="M1161" s="223">
        <f t="shared" si="99"/>
        <v>0</v>
      </c>
      <c r="N1161" s="223">
        <f t="shared" si="99"/>
        <v>0</v>
      </c>
      <c r="O1161" s="223">
        <f t="shared" si="99"/>
        <v>0</v>
      </c>
      <c r="P1161" s="223">
        <f t="shared" si="99"/>
        <v>0</v>
      </c>
      <c r="Q1161" s="223">
        <f t="shared" si="99"/>
        <v>0</v>
      </c>
      <c r="R1161" s="223">
        <f t="shared" si="99"/>
        <v>0</v>
      </c>
    </row>
    <row r="1162" spans="1:18" hidden="1" outlineLevel="2" x14ac:dyDescent="0.25">
      <c r="A1162" s="222" t="str">
        <f>'Usages mobilité'!A7</f>
        <v>Usage mobilité n°4</v>
      </c>
      <c r="B1162" s="222" t="s">
        <v>41</v>
      </c>
      <c r="C1162" s="222"/>
      <c r="D1162" s="223">
        <f>IF(B$1046&lt;&gt;"",IF(B$1046='Usages mobilité'!BF7,'Usages mobilité'!BD7,0),0)</f>
        <v>0</v>
      </c>
      <c r="E1162" s="223">
        <f t="shared" si="99"/>
        <v>0</v>
      </c>
      <c r="F1162" s="223">
        <f t="shared" si="99"/>
        <v>0</v>
      </c>
      <c r="G1162" s="223">
        <f t="shared" si="99"/>
        <v>0</v>
      </c>
      <c r="H1162" s="223">
        <f t="shared" si="99"/>
        <v>0</v>
      </c>
      <c r="I1162" s="223">
        <f t="shared" si="99"/>
        <v>0</v>
      </c>
      <c r="J1162" s="223">
        <f t="shared" si="99"/>
        <v>0</v>
      </c>
      <c r="K1162" s="223">
        <f t="shared" si="99"/>
        <v>0</v>
      </c>
      <c r="L1162" s="223">
        <f t="shared" si="99"/>
        <v>0</v>
      </c>
      <c r="M1162" s="223">
        <f t="shared" si="99"/>
        <v>0</v>
      </c>
      <c r="N1162" s="223">
        <f t="shared" si="99"/>
        <v>0</v>
      </c>
      <c r="O1162" s="223">
        <f t="shared" si="99"/>
        <v>0</v>
      </c>
      <c r="P1162" s="223">
        <f t="shared" si="99"/>
        <v>0</v>
      </c>
      <c r="Q1162" s="223">
        <f t="shared" si="99"/>
        <v>0</v>
      </c>
      <c r="R1162" s="223">
        <f t="shared" si="99"/>
        <v>0</v>
      </c>
    </row>
    <row r="1163" spans="1:18" hidden="1" outlineLevel="2" x14ac:dyDescent="0.25">
      <c r="A1163" s="222" t="str">
        <f>'Usages mobilité'!A8</f>
        <v>Usage mobilité n°5</v>
      </c>
      <c r="B1163" s="222" t="s">
        <v>41</v>
      </c>
      <c r="C1163" s="222"/>
      <c r="D1163" s="223">
        <f>IF(B$1046&lt;&gt;"",IF(B$1046='Usages mobilité'!BF8,'Usages mobilité'!BD8,0),0)</f>
        <v>0</v>
      </c>
      <c r="E1163" s="223">
        <f t="shared" si="99"/>
        <v>0</v>
      </c>
      <c r="F1163" s="223">
        <f t="shared" si="99"/>
        <v>0</v>
      </c>
      <c r="G1163" s="223">
        <f t="shared" si="99"/>
        <v>0</v>
      </c>
      <c r="H1163" s="223">
        <f t="shared" si="99"/>
        <v>0</v>
      </c>
      <c r="I1163" s="223">
        <f t="shared" si="99"/>
        <v>0</v>
      </c>
      <c r="J1163" s="223">
        <f t="shared" si="99"/>
        <v>0</v>
      </c>
      <c r="K1163" s="223">
        <f t="shared" si="99"/>
        <v>0</v>
      </c>
      <c r="L1163" s="223">
        <f t="shared" si="99"/>
        <v>0</v>
      </c>
      <c r="M1163" s="223">
        <f t="shared" si="99"/>
        <v>0</v>
      </c>
      <c r="N1163" s="223">
        <f t="shared" si="99"/>
        <v>0</v>
      </c>
      <c r="O1163" s="223">
        <f t="shared" si="99"/>
        <v>0</v>
      </c>
      <c r="P1163" s="223">
        <f t="shared" si="99"/>
        <v>0</v>
      </c>
      <c r="Q1163" s="223">
        <f t="shared" si="99"/>
        <v>0</v>
      </c>
      <c r="R1163" s="223">
        <f t="shared" si="99"/>
        <v>0</v>
      </c>
    </row>
    <row r="1164" spans="1:18" hidden="1" outlineLevel="2" x14ac:dyDescent="0.25">
      <c r="A1164" s="222" t="str">
        <f>'Usages mobilité'!A9</f>
        <v>Usage mobilité n°6</v>
      </c>
      <c r="B1164" s="222" t="s">
        <v>41</v>
      </c>
      <c r="C1164" s="222"/>
      <c r="D1164" s="223">
        <f>IF(B$1046&lt;&gt;"",IF(B$1046='Usages mobilité'!BF9,'Usages mobilité'!BD9,0),0)</f>
        <v>0</v>
      </c>
      <c r="E1164" s="223">
        <f t="shared" si="99"/>
        <v>0</v>
      </c>
      <c r="F1164" s="223">
        <f t="shared" si="99"/>
        <v>0</v>
      </c>
      <c r="G1164" s="223">
        <f t="shared" si="99"/>
        <v>0</v>
      </c>
      <c r="H1164" s="223">
        <f t="shared" si="99"/>
        <v>0</v>
      </c>
      <c r="I1164" s="223">
        <f t="shared" si="99"/>
        <v>0</v>
      </c>
      <c r="J1164" s="223">
        <f t="shared" si="99"/>
        <v>0</v>
      </c>
      <c r="K1164" s="223">
        <f t="shared" si="99"/>
        <v>0</v>
      </c>
      <c r="L1164" s="223">
        <f t="shared" si="99"/>
        <v>0</v>
      </c>
      <c r="M1164" s="223">
        <f t="shared" si="99"/>
        <v>0</v>
      </c>
      <c r="N1164" s="223">
        <f t="shared" si="99"/>
        <v>0</v>
      </c>
      <c r="O1164" s="223">
        <f t="shared" si="99"/>
        <v>0</v>
      </c>
      <c r="P1164" s="223">
        <f t="shared" si="99"/>
        <v>0</v>
      </c>
      <c r="Q1164" s="223">
        <f t="shared" si="99"/>
        <v>0</v>
      </c>
      <c r="R1164" s="223">
        <f t="shared" si="99"/>
        <v>0</v>
      </c>
    </row>
    <row r="1165" spans="1:18" hidden="1" outlineLevel="2" x14ac:dyDescent="0.25">
      <c r="A1165" s="222" t="str">
        <f>'Usages mobilité'!A10</f>
        <v>Usage mobilité n°7</v>
      </c>
      <c r="B1165" s="222" t="s">
        <v>41</v>
      </c>
      <c r="C1165" s="222"/>
      <c r="D1165" s="223">
        <f>IF(B$1046&lt;&gt;"",IF(B$1046='Usages mobilité'!BF10,'Usages mobilité'!BD10,0),0)</f>
        <v>0</v>
      </c>
      <c r="E1165" s="223">
        <f t="shared" si="99"/>
        <v>0</v>
      </c>
      <c r="F1165" s="223">
        <f t="shared" si="99"/>
        <v>0</v>
      </c>
      <c r="G1165" s="223">
        <f t="shared" si="99"/>
        <v>0</v>
      </c>
      <c r="H1165" s="223">
        <f t="shared" si="99"/>
        <v>0</v>
      </c>
      <c r="I1165" s="223">
        <f t="shared" si="99"/>
        <v>0</v>
      </c>
      <c r="J1165" s="223">
        <f t="shared" si="99"/>
        <v>0</v>
      </c>
      <c r="K1165" s="223">
        <f t="shared" si="99"/>
        <v>0</v>
      </c>
      <c r="L1165" s="223">
        <f t="shared" si="99"/>
        <v>0</v>
      </c>
      <c r="M1165" s="223">
        <f t="shared" si="99"/>
        <v>0</v>
      </c>
      <c r="N1165" s="223">
        <f t="shared" si="99"/>
        <v>0</v>
      </c>
      <c r="O1165" s="223">
        <f t="shared" si="99"/>
        <v>0</v>
      </c>
      <c r="P1165" s="223">
        <f t="shared" si="99"/>
        <v>0</v>
      </c>
      <c r="Q1165" s="223">
        <f t="shared" si="99"/>
        <v>0</v>
      </c>
      <c r="R1165" s="223">
        <f t="shared" si="99"/>
        <v>0</v>
      </c>
    </row>
    <row r="1166" spans="1:18" hidden="1" outlineLevel="2" x14ac:dyDescent="0.25">
      <c r="A1166" s="222" t="str">
        <f>'Usages mobilité'!A11</f>
        <v>Usage mobilité n°8</v>
      </c>
      <c r="B1166" s="222" t="s">
        <v>41</v>
      </c>
      <c r="C1166" s="222"/>
      <c r="D1166" s="223">
        <f>IF(B$1046&lt;&gt;"",IF(B$1046='Usages mobilité'!BF11,'Usages mobilité'!BD11,0),0)</f>
        <v>0</v>
      </c>
      <c r="E1166" s="223">
        <f t="shared" si="99"/>
        <v>0</v>
      </c>
      <c r="F1166" s="223">
        <f t="shared" si="99"/>
        <v>0</v>
      </c>
      <c r="G1166" s="223">
        <f t="shared" si="99"/>
        <v>0</v>
      </c>
      <c r="H1166" s="223">
        <f t="shared" si="99"/>
        <v>0</v>
      </c>
      <c r="I1166" s="223">
        <f t="shared" si="99"/>
        <v>0</v>
      </c>
      <c r="J1166" s="223">
        <f t="shared" si="99"/>
        <v>0</v>
      </c>
      <c r="K1166" s="223">
        <f t="shared" si="99"/>
        <v>0</v>
      </c>
      <c r="L1166" s="223">
        <f t="shared" si="99"/>
        <v>0</v>
      </c>
      <c r="M1166" s="223">
        <f t="shared" si="99"/>
        <v>0</v>
      </c>
      <c r="N1166" s="223">
        <f t="shared" si="99"/>
        <v>0</v>
      </c>
      <c r="O1166" s="223">
        <f t="shared" si="99"/>
        <v>0</v>
      </c>
      <c r="P1166" s="223">
        <f t="shared" si="99"/>
        <v>0</v>
      </c>
      <c r="Q1166" s="223">
        <f t="shared" si="99"/>
        <v>0</v>
      </c>
      <c r="R1166" s="223">
        <f t="shared" si="99"/>
        <v>0</v>
      </c>
    </row>
    <row r="1167" spans="1:18" hidden="1" outlineLevel="2" x14ac:dyDescent="0.25">
      <c r="A1167" s="222" t="str">
        <f>'Usages mobilité'!A12</f>
        <v>Usage mobilité n°9</v>
      </c>
      <c r="B1167" s="222" t="s">
        <v>41</v>
      </c>
      <c r="C1167" s="222"/>
      <c r="D1167" s="223">
        <f>IF(B$1046&lt;&gt;"",IF(B$1046='Usages mobilité'!BF12,'Usages mobilité'!BD12,0),0)</f>
        <v>0</v>
      </c>
      <c r="E1167" s="223">
        <f t="shared" si="99"/>
        <v>0</v>
      </c>
      <c r="F1167" s="223">
        <f t="shared" si="99"/>
        <v>0</v>
      </c>
      <c r="G1167" s="223">
        <f t="shared" si="99"/>
        <v>0</v>
      </c>
      <c r="H1167" s="223">
        <f t="shared" si="99"/>
        <v>0</v>
      </c>
      <c r="I1167" s="223">
        <f t="shared" si="99"/>
        <v>0</v>
      </c>
      <c r="J1167" s="223">
        <f t="shared" si="99"/>
        <v>0</v>
      </c>
      <c r="K1167" s="223">
        <f t="shared" si="99"/>
        <v>0</v>
      </c>
      <c r="L1167" s="223">
        <f t="shared" si="99"/>
        <v>0</v>
      </c>
      <c r="M1167" s="223">
        <f t="shared" si="99"/>
        <v>0</v>
      </c>
      <c r="N1167" s="223">
        <f t="shared" si="99"/>
        <v>0</v>
      </c>
      <c r="O1167" s="223">
        <f t="shared" si="99"/>
        <v>0</v>
      </c>
      <c r="P1167" s="223">
        <f t="shared" si="99"/>
        <v>0</v>
      </c>
      <c r="Q1167" s="223">
        <f t="shared" si="99"/>
        <v>0</v>
      </c>
      <c r="R1167" s="223">
        <f t="shared" si="99"/>
        <v>0</v>
      </c>
    </row>
    <row r="1168" spans="1:18" hidden="1" outlineLevel="2" x14ac:dyDescent="0.25">
      <c r="A1168" s="222" t="str">
        <f>'Usages mobilité'!A13</f>
        <v>Usage mobilité n°10</v>
      </c>
      <c r="B1168" s="222" t="s">
        <v>41</v>
      </c>
      <c r="C1168" s="222"/>
      <c r="D1168" s="223">
        <f>IF(B$1046&lt;&gt;"",IF(B$1046='Usages mobilité'!BF13,'Usages mobilité'!BD13,0),0)</f>
        <v>0</v>
      </c>
      <c r="E1168" s="223">
        <f t="shared" si="99"/>
        <v>0</v>
      </c>
      <c r="F1168" s="223">
        <f t="shared" si="99"/>
        <v>0</v>
      </c>
      <c r="G1168" s="223">
        <f t="shared" si="99"/>
        <v>0</v>
      </c>
      <c r="H1168" s="223">
        <f t="shared" si="99"/>
        <v>0</v>
      </c>
      <c r="I1168" s="223">
        <f t="shared" si="99"/>
        <v>0</v>
      </c>
      <c r="J1168" s="223">
        <f t="shared" si="99"/>
        <v>0</v>
      </c>
      <c r="K1168" s="223">
        <f t="shared" si="99"/>
        <v>0</v>
      </c>
      <c r="L1168" s="223">
        <f t="shared" si="99"/>
        <v>0</v>
      </c>
      <c r="M1168" s="223">
        <f t="shared" si="99"/>
        <v>0</v>
      </c>
      <c r="N1168" s="223">
        <f t="shared" si="99"/>
        <v>0</v>
      </c>
      <c r="O1168" s="223">
        <f t="shared" si="99"/>
        <v>0</v>
      </c>
      <c r="P1168" s="223">
        <f t="shared" si="99"/>
        <v>0</v>
      </c>
      <c r="Q1168" s="223">
        <f t="shared" si="99"/>
        <v>0</v>
      </c>
      <c r="R1168" s="223">
        <f t="shared" si="99"/>
        <v>0</v>
      </c>
    </row>
    <row r="1169" spans="1:18" hidden="1" outlineLevel="2" x14ac:dyDescent="0.25">
      <c r="A1169" s="222" t="str">
        <f>'Usages mobilité'!A14</f>
        <v>Usage mobilité n°11</v>
      </c>
      <c r="B1169" s="222" t="s">
        <v>41</v>
      </c>
      <c r="C1169" s="222"/>
      <c r="D1169" s="223">
        <f>IF(B$1046&lt;&gt;"",IF(B$1046='Usages mobilité'!BF14,'Usages mobilité'!BD14,0),0)</f>
        <v>0</v>
      </c>
      <c r="E1169" s="223">
        <f t="shared" ref="E1169:R1178" si="100">$D1169</f>
        <v>0</v>
      </c>
      <c r="F1169" s="223">
        <f t="shared" si="100"/>
        <v>0</v>
      </c>
      <c r="G1169" s="223">
        <f t="shared" si="100"/>
        <v>0</v>
      </c>
      <c r="H1169" s="223">
        <f t="shared" si="100"/>
        <v>0</v>
      </c>
      <c r="I1169" s="223">
        <f t="shared" si="100"/>
        <v>0</v>
      </c>
      <c r="J1169" s="223">
        <f t="shared" si="100"/>
        <v>0</v>
      </c>
      <c r="K1169" s="223">
        <f t="shared" si="100"/>
        <v>0</v>
      </c>
      <c r="L1169" s="223">
        <f t="shared" si="100"/>
        <v>0</v>
      </c>
      <c r="M1169" s="223">
        <f t="shared" si="100"/>
        <v>0</v>
      </c>
      <c r="N1169" s="223">
        <f t="shared" si="100"/>
        <v>0</v>
      </c>
      <c r="O1169" s="223">
        <f t="shared" si="100"/>
        <v>0</v>
      </c>
      <c r="P1169" s="223">
        <f t="shared" si="100"/>
        <v>0</v>
      </c>
      <c r="Q1169" s="223">
        <f t="shared" si="100"/>
        <v>0</v>
      </c>
      <c r="R1169" s="223">
        <f t="shared" si="100"/>
        <v>0</v>
      </c>
    </row>
    <row r="1170" spans="1:18" hidden="1" outlineLevel="2" x14ac:dyDescent="0.25">
      <c r="A1170" s="222" t="str">
        <f>'Usages mobilité'!A15</f>
        <v>Usage mobilité n°12</v>
      </c>
      <c r="B1170" s="222" t="s">
        <v>41</v>
      </c>
      <c r="C1170" s="222"/>
      <c r="D1170" s="223">
        <f>IF(B$1046&lt;&gt;"",IF(B$1046='Usages mobilité'!BF15,'Usages mobilité'!BD15,0),0)</f>
        <v>0</v>
      </c>
      <c r="E1170" s="223">
        <f t="shared" si="100"/>
        <v>0</v>
      </c>
      <c r="F1170" s="223">
        <f t="shared" si="100"/>
        <v>0</v>
      </c>
      <c r="G1170" s="223">
        <f t="shared" si="100"/>
        <v>0</v>
      </c>
      <c r="H1170" s="223">
        <f t="shared" si="100"/>
        <v>0</v>
      </c>
      <c r="I1170" s="223">
        <f t="shared" si="100"/>
        <v>0</v>
      </c>
      <c r="J1170" s="223">
        <f t="shared" si="100"/>
        <v>0</v>
      </c>
      <c r="K1170" s="223">
        <f t="shared" si="100"/>
        <v>0</v>
      </c>
      <c r="L1170" s="223">
        <f t="shared" si="100"/>
        <v>0</v>
      </c>
      <c r="M1170" s="223">
        <f t="shared" si="100"/>
        <v>0</v>
      </c>
      <c r="N1170" s="223">
        <f t="shared" si="100"/>
        <v>0</v>
      </c>
      <c r="O1170" s="223">
        <f t="shared" si="100"/>
        <v>0</v>
      </c>
      <c r="P1170" s="223">
        <f t="shared" si="100"/>
        <v>0</v>
      </c>
      <c r="Q1170" s="223">
        <f t="shared" si="100"/>
        <v>0</v>
      </c>
      <c r="R1170" s="223">
        <f t="shared" si="100"/>
        <v>0</v>
      </c>
    </row>
    <row r="1171" spans="1:18" hidden="1" outlineLevel="2" x14ac:dyDescent="0.25">
      <c r="A1171" s="222" t="str">
        <f>'Usages mobilité'!A16</f>
        <v>Usage mobilité n°13</v>
      </c>
      <c r="B1171" s="222" t="s">
        <v>41</v>
      </c>
      <c r="C1171" s="222"/>
      <c r="D1171" s="223">
        <f>IF(B$1046&lt;&gt;"",IF(B$1046='Usages mobilité'!BF16,'Usages mobilité'!BD16,0),0)</f>
        <v>0</v>
      </c>
      <c r="E1171" s="223">
        <f t="shared" si="100"/>
        <v>0</v>
      </c>
      <c r="F1171" s="223">
        <f t="shared" si="100"/>
        <v>0</v>
      </c>
      <c r="G1171" s="223">
        <f t="shared" si="100"/>
        <v>0</v>
      </c>
      <c r="H1171" s="223">
        <f t="shared" si="100"/>
        <v>0</v>
      </c>
      <c r="I1171" s="223">
        <f t="shared" si="100"/>
        <v>0</v>
      </c>
      <c r="J1171" s="223">
        <f t="shared" si="100"/>
        <v>0</v>
      </c>
      <c r="K1171" s="223">
        <f t="shared" si="100"/>
        <v>0</v>
      </c>
      <c r="L1171" s="223">
        <f t="shared" si="100"/>
        <v>0</v>
      </c>
      <c r="M1171" s="223">
        <f t="shared" si="100"/>
        <v>0</v>
      </c>
      <c r="N1171" s="223">
        <f t="shared" si="100"/>
        <v>0</v>
      </c>
      <c r="O1171" s="223">
        <f t="shared" si="100"/>
        <v>0</v>
      </c>
      <c r="P1171" s="223">
        <f t="shared" si="100"/>
        <v>0</v>
      </c>
      <c r="Q1171" s="223">
        <f t="shared" si="100"/>
        <v>0</v>
      </c>
      <c r="R1171" s="223">
        <f t="shared" si="100"/>
        <v>0</v>
      </c>
    </row>
    <row r="1172" spans="1:18" hidden="1" outlineLevel="2" x14ac:dyDescent="0.25">
      <c r="A1172" s="222" t="str">
        <f>'Usages mobilité'!A17</f>
        <v>Usage mobilité n°14</v>
      </c>
      <c r="B1172" s="222" t="s">
        <v>41</v>
      </c>
      <c r="C1172" s="222"/>
      <c r="D1172" s="223">
        <f>IF(B$1046&lt;&gt;"",IF(B$1046='Usages mobilité'!BF17,'Usages mobilité'!BD17,0),0)</f>
        <v>0</v>
      </c>
      <c r="E1172" s="223">
        <f t="shared" si="100"/>
        <v>0</v>
      </c>
      <c r="F1172" s="223">
        <f t="shared" si="100"/>
        <v>0</v>
      </c>
      <c r="G1172" s="223">
        <f t="shared" si="100"/>
        <v>0</v>
      </c>
      <c r="H1172" s="223">
        <f t="shared" si="100"/>
        <v>0</v>
      </c>
      <c r="I1172" s="223">
        <f t="shared" si="100"/>
        <v>0</v>
      </c>
      <c r="J1172" s="223">
        <f t="shared" si="100"/>
        <v>0</v>
      </c>
      <c r="K1172" s="223">
        <f t="shared" si="100"/>
        <v>0</v>
      </c>
      <c r="L1172" s="223">
        <f t="shared" si="100"/>
        <v>0</v>
      </c>
      <c r="M1172" s="223">
        <f t="shared" si="100"/>
        <v>0</v>
      </c>
      <c r="N1172" s="223">
        <f t="shared" si="100"/>
        <v>0</v>
      </c>
      <c r="O1172" s="223">
        <f t="shared" si="100"/>
        <v>0</v>
      </c>
      <c r="P1172" s="223">
        <f t="shared" si="100"/>
        <v>0</v>
      </c>
      <c r="Q1172" s="223">
        <f t="shared" si="100"/>
        <v>0</v>
      </c>
      <c r="R1172" s="223">
        <f t="shared" si="100"/>
        <v>0</v>
      </c>
    </row>
    <row r="1173" spans="1:18" hidden="1" outlineLevel="2" x14ac:dyDescent="0.25">
      <c r="A1173" s="222" t="str">
        <f>'Usages mobilité'!A18</f>
        <v>Usage mobilité n°15</v>
      </c>
      <c r="B1173" s="222" t="s">
        <v>41</v>
      </c>
      <c r="C1173" s="222"/>
      <c r="D1173" s="223">
        <f>IF(B$1046&lt;&gt;"",IF(B$1046='Usages mobilité'!BF18,'Usages mobilité'!BD18,0),0)</f>
        <v>0</v>
      </c>
      <c r="E1173" s="223">
        <f t="shared" si="100"/>
        <v>0</v>
      </c>
      <c r="F1173" s="223">
        <f t="shared" si="100"/>
        <v>0</v>
      </c>
      <c r="G1173" s="223">
        <f t="shared" si="100"/>
        <v>0</v>
      </c>
      <c r="H1173" s="223">
        <f t="shared" si="100"/>
        <v>0</v>
      </c>
      <c r="I1173" s="223">
        <f t="shared" si="100"/>
        <v>0</v>
      </c>
      <c r="J1173" s="223">
        <f t="shared" si="100"/>
        <v>0</v>
      </c>
      <c r="K1173" s="223">
        <f t="shared" si="100"/>
        <v>0</v>
      </c>
      <c r="L1173" s="223">
        <f t="shared" si="100"/>
        <v>0</v>
      </c>
      <c r="M1173" s="223">
        <f t="shared" si="100"/>
        <v>0</v>
      </c>
      <c r="N1173" s="223">
        <f t="shared" si="100"/>
        <v>0</v>
      </c>
      <c r="O1173" s="223">
        <f t="shared" si="100"/>
        <v>0</v>
      </c>
      <c r="P1173" s="223">
        <f t="shared" si="100"/>
        <v>0</v>
      </c>
      <c r="Q1173" s="223">
        <f t="shared" si="100"/>
        <v>0</v>
      </c>
      <c r="R1173" s="223">
        <f t="shared" si="100"/>
        <v>0</v>
      </c>
    </row>
    <row r="1174" spans="1:18" hidden="1" outlineLevel="2" x14ac:dyDescent="0.25">
      <c r="A1174" s="222" t="str">
        <f>'Usages mobilité'!A19</f>
        <v>Usage mobilité n°16</v>
      </c>
      <c r="B1174" s="222" t="s">
        <v>41</v>
      </c>
      <c r="C1174" s="222"/>
      <c r="D1174" s="223">
        <f>IF(B$1046&lt;&gt;"",IF(B$1046='Usages mobilité'!BF19,'Usages mobilité'!BD19,0),0)</f>
        <v>0</v>
      </c>
      <c r="E1174" s="223">
        <f t="shared" si="100"/>
        <v>0</v>
      </c>
      <c r="F1174" s="223">
        <f t="shared" si="100"/>
        <v>0</v>
      </c>
      <c r="G1174" s="223">
        <f t="shared" si="100"/>
        <v>0</v>
      </c>
      <c r="H1174" s="223">
        <f t="shared" si="100"/>
        <v>0</v>
      </c>
      <c r="I1174" s="223">
        <f t="shared" si="100"/>
        <v>0</v>
      </c>
      <c r="J1174" s="223">
        <f t="shared" si="100"/>
        <v>0</v>
      </c>
      <c r="K1174" s="223">
        <f t="shared" si="100"/>
        <v>0</v>
      </c>
      <c r="L1174" s="223">
        <f t="shared" si="100"/>
        <v>0</v>
      </c>
      <c r="M1174" s="223">
        <f t="shared" si="100"/>
        <v>0</v>
      </c>
      <c r="N1174" s="223">
        <f t="shared" si="100"/>
        <v>0</v>
      </c>
      <c r="O1174" s="223">
        <f t="shared" si="100"/>
        <v>0</v>
      </c>
      <c r="P1174" s="223">
        <f t="shared" si="100"/>
        <v>0</v>
      </c>
      <c r="Q1174" s="223">
        <f t="shared" si="100"/>
        <v>0</v>
      </c>
      <c r="R1174" s="223">
        <f t="shared" si="100"/>
        <v>0</v>
      </c>
    </row>
    <row r="1175" spans="1:18" hidden="1" outlineLevel="2" x14ac:dyDescent="0.25">
      <c r="A1175" s="222" t="str">
        <f>'Usages mobilité'!A20</f>
        <v>Usage mobilité n°17</v>
      </c>
      <c r="B1175" s="222" t="s">
        <v>41</v>
      </c>
      <c r="C1175" s="222"/>
      <c r="D1175" s="223">
        <f>IF(B$1046&lt;&gt;"",IF(B$1046='Usages mobilité'!BF20,'Usages mobilité'!BD20,0),0)</f>
        <v>0</v>
      </c>
      <c r="E1175" s="223">
        <f t="shared" si="100"/>
        <v>0</v>
      </c>
      <c r="F1175" s="223">
        <f t="shared" si="100"/>
        <v>0</v>
      </c>
      <c r="G1175" s="223">
        <f t="shared" si="100"/>
        <v>0</v>
      </c>
      <c r="H1175" s="223">
        <f t="shared" si="100"/>
        <v>0</v>
      </c>
      <c r="I1175" s="223">
        <f t="shared" si="100"/>
        <v>0</v>
      </c>
      <c r="J1175" s="223">
        <f t="shared" si="100"/>
        <v>0</v>
      </c>
      <c r="K1175" s="223">
        <f t="shared" si="100"/>
        <v>0</v>
      </c>
      <c r="L1175" s="223">
        <f t="shared" si="100"/>
        <v>0</v>
      </c>
      <c r="M1175" s="223">
        <f t="shared" si="100"/>
        <v>0</v>
      </c>
      <c r="N1175" s="223">
        <f t="shared" si="100"/>
        <v>0</v>
      </c>
      <c r="O1175" s="223">
        <f t="shared" si="100"/>
        <v>0</v>
      </c>
      <c r="P1175" s="223">
        <f t="shared" si="100"/>
        <v>0</v>
      </c>
      <c r="Q1175" s="223">
        <f t="shared" si="100"/>
        <v>0</v>
      </c>
      <c r="R1175" s="223">
        <f t="shared" si="100"/>
        <v>0</v>
      </c>
    </row>
    <row r="1176" spans="1:18" hidden="1" outlineLevel="2" x14ac:dyDescent="0.25">
      <c r="A1176" s="222" t="str">
        <f>'Usages mobilité'!A21</f>
        <v>Usage mobilité n°18</v>
      </c>
      <c r="B1176" s="222" t="s">
        <v>41</v>
      </c>
      <c r="C1176" s="222"/>
      <c r="D1176" s="223">
        <f>IF(B$1046&lt;&gt;"",IF(B$1046='Usages mobilité'!BF21,'Usages mobilité'!BD21,0),0)</f>
        <v>0</v>
      </c>
      <c r="E1176" s="223">
        <f t="shared" si="100"/>
        <v>0</v>
      </c>
      <c r="F1176" s="223">
        <f t="shared" si="100"/>
        <v>0</v>
      </c>
      <c r="G1176" s="223">
        <f t="shared" si="100"/>
        <v>0</v>
      </c>
      <c r="H1176" s="223">
        <f t="shared" si="100"/>
        <v>0</v>
      </c>
      <c r="I1176" s="223">
        <f t="shared" si="100"/>
        <v>0</v>
      </c>
      <c r="J1176" s="223">
        <f t="shared" si="100"/>
        <v>0</v>
      </c>
      <c r="K1176" s="223">
        <f t="shared" si="100"/>
        <v>0</v>
      </c>
      <c r="L1176" s="223">
        <f t="shared" si="100"/>
        <v>0</v>
      </c>
      <c r="M1176" s="223">
        <f t="shared" si="100"/>
        <v>0</v>
      </c>
      <c r="N1176" s="223">
        <f t="shared" si="100"/>
        <v>0</v>
      </c>
      <c r="O1176" s="223">
        <f t="shared" si="100"/>
        <v>0</v>
      </c>
      <c r="P1176" s="223">
        <f t="shared" si="100"/>
        <v>0</v>
      </c>
      <c r="Q1176" s="223">
        <f t="shared" si="100"/>
        <v>0</v>
      </c>
      <c r="R1176" s="223">
        <f t="shared" si="100"/>
        <v>0</v>
      </c>
    </row>
    <row r="1177" spans="1:18" hidden="1" outlineLevel="2" x14ac:dyDescent="0.25">
      <c r="A1177" s="222" t="str">
        <f>'Usages mobilité'!A22</f>
        <v>Usage mobilité n°19</v>
      </c>
      <c r="B1177" s="222" t="s">
        <v>41</v>
      </c>
      <c r="C1177" s="222"/>
      <c r="D1177" s="223">
        <f>IF(B$1046&lt;&gt;"",IF(B$1046='Usages mobilité'!BF22,'Usages mobilité'!BD22,0),0)</f>
        <v>0</v>
      </c>
      <c r="E1177" s="223">
        <f t="shared" si="100"/>
        <v>0</v>
      </c>
      <c r="F1177" s="223">
        <f t="shared" si="100"/>
        <v>0</v>
      </c>
      <c r="G1177" s="223">
        <f t="shared" si="100"/>
        <v>0</v>
      </c>
      <c r="H1177" s="223">
        <f t="shared" si="100"/>
        <v>0</v>
      </c>
      <c r="I1177" s="223">
        <f t="shared" si="100"/>
        <v>0</v>
      </c>
      <c r="J1177" s="223">
        <f t="shared" si="100"/>
        <v>0</v>
      </c>
      <c r="K1177" s="223">
        <f t="shared" si="100"/>
        <v>0</v>
      </c>
      <c r="L1177" s="223">
        <f t="shared" si="100"/>
        <v>0</v>
      </c>
      <c r="M1177" s="223">
        <f t="shared" si="100"/>
        <v>0</v>
      </c>
      <c r="N1177" s="223">
        <f t="shared" si="100"/>
        <v>0</v>
      </c>
      <c r="O1177" s="223">
        <f t="shared" si="100"/>
        <v>0</v>
      </c>
      <c r="P1177" s="223">
        <f t="shared" si="100"/>
        <v>0</v>
      </c>
      <c r="Q1177" s="223">
        <f t="shared" si="100"/>
        <v>0</v>
      </c>
      <c r="R1177" s="223">
        <f t="shared" si="100"/>
        <v>0</v>
      </c>
    </row>
    <row r="1178" spans="1:18" hidden="1" outlineLevel="2" x14ac:dyDescent="0.25">
      <c r="A1178" s="222" t="str">
        <f>'Usages mobilité'!A23</f>
        <v>Usage mobilité n°20</v>
      </c>
      <c r="B1178" s="222" t="s">
        <v>41</v>
      </c>
      <c r="C1178" s="222"/>
      <c r="D1178" s="223">
        <f>IF(B$1046&lt;&gt;"",IF(B$1046='Usages mobilité'!BF23,'Usages mobilité'!BD23,0),0)</f>
        <v>0</v>
      </c>
      <c r="E1178" s="223">
        <f t="shared" si="100"/>
        <v>0</v>
      </c>
      <c r="F1178" s="223">
        <f t="shared" si="100"/>
        <v>0</v>
      </c>
      <c r="G1178" s="223">
        <f t="shared" si="100"/>
        <v>0</v>
      </c>
      <c r="H1178" s="223">
        <f t="shared" si="100"/>
        <v>0</v>
      </c>
      <c r="I1178" s="223">
        <f t="shared" si="100"/>
        <v>0</v>
      </c>
      <c r="J1178" s="223">
        <f t="shared" si="100"/>
        <v>0</v>
      </c>
      <c r="K1178" s="223">
        <f t="shared" si="100"/>
        <v>0</v>
      </c>
      <c r="L1178" s="223">
        <f t="shared" si="100"/>
        <v>0</v>
      </c>
      <c r="M1178" s="223">
        <f t="shared" si="100"/>
        <v>0</v>
      </c>
      <c r="N1178" s="223">
        <f t="shared" si="100"/>
        <v>0</v>
      </c>
      <c r="O1178" s="223">
        <f t="shared" si="100"/>
        <v>0</v>
      </c>
      <c r="P1178" s="223">
        <f t="shared" si="100"/>
        <v>0</v>
      </c>
      <c r="Q1178" s="223">
        <f t="shared" si="100"/>
        <v>0</v>
      </c>
      <c r="R1178" s="223">
        <f t="shared" si="100"/>
        <v>0</v>
      </c>
    </row>
    <row r="1179" spans="1:18" hidden="1" outlineLevel="2" x14ac:dyDescent="0.25">
      <c r="A1179" s="222" t="str">
        <f>'Usages mobilité'!A24</f>
        <v>Usage mobilité n°21</v>
      </c>
      <c r="B1179" s="222" t="s">
        <v>41</v>
      </c>
      <c r="C1179" s="222"/>
      <c r="D1179" s="223">
        <f>IF(B$1046&lt;&gt;"",IF(B$1046='Usages mobilité'!BF24,'Usages mobilité'!BD24,0),0)</f>
        <v>0</v>
      </c>
      <c r="E1179" s="223">
        <f t="shared" ref="E1179:R1188" si="101">$D1179</f>
        <v>0</v>
      </c>
      <c r="F1179" s="223">
        <f t="shared" si="101"/>
        <v>0</v>
      </c>
      <c r="G1179" s="223">
        <f t="shared" si="101"/>
        <v>0</v>
      </c>
      <c r="H1179" s="223">
        <f t="shared" si="101"/>
        <v>0</v>
      </c>
      <c r="I1179" s="223">
        <f t="shared" si="101"/>
        <v>0</v>
      </c>
      <c r="J1179" s="223">
        <f t="shared" si="101"/>
        <v>0</v>
      </c>
      <c r="K1179" s="223">
        <f t="shared" si="101"/>
        <v>0</v>
      </c>
      <c r="L1179" s="223">
        <f t="shared" si="101"/>
        <v>0</v>
      </c>
      <c r="M1179" s="223">
        <f t="shared" si="101"/>
        <v>0</v>
      </c>
      <c r="N1179" s="223">
        <f t="shared" si="101"/>
        <v>0</v>
      </c>
      <c r="O1179" s="223">
        <f t="shared" si="101"/>
        <v>0</v>
      </c>
      <c r="P1179" s="223">
        <f t="shared" si="101"/>
        <v>0</v>
      </c>
      <c r="Q1179" s="223">
        <f t="shared" si="101"/>
        <v>0</v>
      </c>
      <c r="R1179" s="223">
        <f t="shared" si="101"/>
        <v>0</v>
      </c>
    </row>
    <row r="1180" spans="1:18" hidden="1" outlineLevel="2" x14ac:dyDescent="0.25">
      <c r="A1180" s="222" t="str">
        <f>'Usages mobilité'!A25</f>
        <v>Usage mobilité n°22</v>
      </c>
      <c r="B1180" s="222" t="s">
        <v>41</v>
      </c>
      <c r="C1180" s="222"/>
      <c r="D1180" s="223">
        <f>IF(B$1046&lt;&gt;"",IF(B$1046='Usages mobilité'!BF25,'Usages mobilité'!BD25,0),0)</f>
        <v>0</v>
      </c>
      <c r="E1180" s="223">
        <f t="shared" si="101"/>
        <v>0</v>
      </c>
      <c r="F1180" s="223">
        <f t="shared" si="101"/>
        <v>0</v>
      </c>
      <c r="G1180" s="223">
        <f t="shared" si="101"/>
        <v>0</v>
      </c>
      <c r="H1180" s="223">
        <f t="shared" si="101"/>
        <v>0</v>
      </c>
      <c r="I1180" s="223">
        <f t="shared" si="101"/>
        <v>0</v>
      </c>
      <c r="J1180" s="223">
        <f t="shared" si="101"/>
        <v>0</v>
      </c>
      <c r="K1180" s="223">
        <f t="shared" si="101"/>
        <v>0</v>
      </c>
      <c r="L1180" s="223">
        <f t="shared" si="101"/>
        <v>0</v>
      </c>
      <c r="M1180" s="223">
        <f t="shared" si="101"/>
        <v>0</v>
      </c>
      <c r="N1180" s="223">
        <f t="shared" si="101"/>
        <v>0</v>
      </c>
      <c r="O1180" s="223">
        <f t="shared" si="101"/>
        <v>0</v>
      </c>
      <c r="P1180" s="223">
        <f t="shared" si="101"/>
        <v>0</v>
      </c>
      <c r="Q1180" s="223">
        <f t="shared" si="101"/>
        <v>0</v>
      </c>
      <c r="R1180" s="223">
        <f t="shared" si="101"/>
        <v>0</v>
      </c>
    </row>
    <row r="1181" spans="1:18" hidden="1" outlineLevel="2" x14ac:dyDescent="0.25">
      <c r="A1181" s="222" t="str">
        <f>'Usages mobilité'!A26</f>
        <v>Usage mobilité n°23</v>
      </c>
      <c r="B1181" s="222" t="s">
        <v>41</v>
      </c>
      <c r="C1181" s="222"/>
      <c r="D1181" s="223">
        <f>IF(B$1046&lt;&gt;"",IF(B$1046='Usages mobilité'!BF26,'Usages mobilité'!BD26,0),0)</f>
        <v>0</v>
      </c>
      <c r="E1181" s="223">
        <f t="shared" si="101"/>
        <v>0</v>
      </c>
      <c r="F1181" s="223">
        <f t="shared" si="101"/>
        <v>0</v>
      </c>
      <c r="G1181" s="223">
        <f t="shared" si="101"/>
        <v>0</v>
      </c>
      <c r="H1181" s="223">
        <f t="shared" si="101"/>
        <v>0</v>
      </c>
      <c r="I1181" s="223">
        <f t="shared" si="101"/>
        <v>0</v>
      </c>
      <c r="J1181" s="223">
        <f t="shared" si="101"/>
        <v>0</v>
      </c>
      <c r="K1181" s="223">
        <f t="shared" si="101"/>
        <v>0</v>
      </c>
      <c r="L1181" s="223">
        <f t="shared" si="101"/>
        <v>0</v>
      </c>
      <c r="M1181" s="223">
        <f t="shared" si="101"/>
        <v>0</v>
      </c>
      <c r="N1181" s="223">
        <f t="shared" si="101"/>
        <v>0</v>
      </c>
      <c r="O1181" s="223">
        <f t="shared" si="101"/>
        <v>0</v>
      </c>
      <c r="P1181" s="223">
        <f t="shared" si="101"/>
        <v>0</v>
      </c>
      <c r="Q1181" s="223">
        <f t="shared" si="101"/>
        <v>0</v>
      </c>
      <c r="R1181" s="223">
        <f t="shared" si="101"/>
        <v>0</v>
      </c>
    </row>
    <row r="1182" spans="1:18" hidden="1" outlineLevel="2" x14ac:dyDescent="0.25">
      <c r="A1182" s="222" t="str">
        <f>'Usages mobilité'!A27</f>
        <v>Usage mobilité n°24</v>
      </c>
      <c r="B1182" s="222" t="s">
        <v>41</v>
      </c>
      <c r="C1182" s="222"/>
      <c r="D1182" s="223">
        <f>IF(B$1046&lt;&gt;"",IF(B$1046='Usages mobilité'!BF27,'Usages mobilité'!BD27,0),0)</f>
        <v>0</v>
      </c>
      <c r="E1182" s="223">
        <f t="shared" si="101"/>
        <v>0</v>
      </c>
      <c r="F1182" s="223">
        <f t="shared" si="101"/>
        <v>0</v>
      </c>
      <c r="G1182" s="223">
        <f t="shared" si="101"/>
        <v>0</v>
      </c>
      <c r="H1182" s="223">
        <f t="shared" si="101"/>
        <v>0</v>
      </c>
      <c r="I1182" s="223">
        <f t="shared" si="101"/>
        <v>0</v>
      </c>
      <c r="J1182" s="223">
        <f t="shared" si="101"/>
        <v>0</v>
      </c>
      <c r="K1182" s="223">
        <f t="shared" si="101"/>
        <v>0</v>
      </c>
      <c r="L1182" s="223">
        <f t="shared" si="101"/>
        <v>0</v>
      </c>
      <c r="M1182" s="223">
        <f t="shared" si="101"/>
        <v>0</v>
      </c>
      <c r="N1182" s="223">
        <f t="shared" si="101"/>
        <v>0</v>
      </c>
      <c r="O1182" s="223">
        <f t="shared" si="101"/>
        <v>0</v>
      </c>
      <c r="P1182" s="223">
        <f t="shared" si="101"/>
        <v>0</v>
      </c>
      <c r="Q1182" s="223">
        <f t="shared" si="101"/>
        <v>0</v>
      </c>
      <c r="R1182" s="223">
        <f t="shared" si="101"/>
        <v>0</v>
      </c>
    </row>
    <row r="1183" spans="1:18" hidden="1" outlineLevel="2" x14ac:dyDescent="0.25">
      <c r="A1183" s="222" t="str">
        <f>'Usages mobilité'!A28</f>
        <v>Usage mobilité n°25</v>
      </c>
      <c r="B1183" s="222" t="s">
        <v>41</v>
      </c>
      <c r="C1183" s="222"/>
      <c r="D1183" s="223">
        <f>IF(B$1046&lt;&gt;"",IF(B$1046='Usages mobilité'!BF28,'Usages mobilité'!BD28,0),0)</f>
        <v>0</v>
      </c>
      <c r="E1183" s="223">
        <f t="shared" si="101"/>
        <v>0</v>
      </c>
      <c r="F1183" s="223">
        <f t="shared" si="101"/>
        <v>0</v>
      </c>
      <c r="G1183" s="223">
        <f t="shared" si="101"/>
        <v>0</v>
      </c>
      <c r="H1183" s="223">
        <f t="shared" si="101"/>
        <v>0</v>
      </c>
      <c r="I1183" s="223">
        <f t="shared" si="101"/>
        <v>0</v>
      </c>
      <c r="J1183" s="223">
        <f t="shared" si="101"/>
        <v>0</v>
      </c>
      <c r="K1183" s="223">
        <f t="shared" si="101"/>
        <v>0</v>
      </c>
      <c r="L1183" s="223">
        <f t="shared" si="101"/>
        <v>0</v>
      </c>
      <c r="M1183" s="223">
        <f t="shared" si="101"/>
        <v>0</v>
      </c>
      <c r="N1183" s="223">
        <f t="shared" si="101"/>
        <v>0</v>
      </c>
      <c r="O1183" s="223">
        <f t="shared" si="101"/>
        <v>0</v>
      </c>
      <c r="P1183" s="223">
        <f t="shared" si="101"/>
        <v>0</v>
      </c>
      <c r="Q1183" s="223">
        <f t="shared" si="101"/>
        <v>0</v>
      </c>
      <c r="R1183" s="223">
        <f t="shared" si="101"/>
        <v>0</v>
      </c>
    </row>
    <row r="1184" spans="1:18" hidden="1" outlineLevel="2" x14ac:dyDescent="0.25">
      <c r="A1184" s="222" t="str">
        <f>'Usages mobilité'!A29</f>
        <v>Usage mobilité n°26</v>
      </c>
      <c r="B1184" s="222" t="s">
        <v>41</v>
      </c>
      <c r="C1184" s="222"/>
      <c r="D1184" s="223">
        <f>IF(B$1046&lt;&gt;"",IF(B$1046='Usages mobilité'!BF29,'Usages mobilité'!BD29,0),0)</f>
        <v>0</v>
      </c>
      <c r="E1184" s="223">
        <f t="shared" si="101"/>
        <v>0</v>
      </c>
      <c r="F1184" s="223">
        <f t="shared" si="101"/>
        <v>0</v>
      </c>
      <c r="G1184" s="223">
        <f t="shared" si="101"/>
        <v>0</v>
      </c>
      <c r="H1184" s="223">
        <f t="shared" si="101"/>
        <v>0</v>
      </c>
      <c r="I1184" s="223">
        <f t="shared" si="101"/>
        <v>0</v>
      </c>
      <c r="J1184" s="223">
        <f t="shared" si="101"/>
        <v>0</v>
      </c>
      <c r="K1184" s="223">
        <f t="shared" si="101"/>
        <v>0</v>
      </c>
      <c r="L1184" s="223">
        <f t="shared" si="101"/>
        <v>0</v>
      </c>
      <c r="M1184" s="223">
        <f t="shared" si="101"/>
        <v>0</v>
      </c>
      <c r="N1184" s="223">
        <f t="shared" si="101"/>
        <v>0</v>
      </c>
      <c r="O1184" s="223">
        <f t="shared" si="101"/>
        <v>0</v>
      </c>
      <c r="P1184" s="223">
        <f t="shared" si="101"/>
        <v>0</v>
      </c>
      <c r="Q1184" s="223">
        <f t="shared" si="101"/>
        <v>0</v>
      </c>
      <c r="R1184" s="223">
        <f t="shared" si="101"/>
        <v>0</v>
      </c>
    </row>
    <row r="1185" spans="1:18" hidden="1" outlineLevel="2" x14ac:dyDescent="0.25">
      <c r="A1185" s="222" t="str">
        <f>'Usages mobilité'!A30</f>
        <v>Usage mobilité n°27</v>
      </c>
      <c r="B1185" s="222" t="s">
        <v>41</v>
      </c>
      <c r="C1185" s="222"/>
      <c r="D1185" s="223">
        <f>IF(B$1046&lt;&gt;"",IF(B$1046='Usages mobilité'!BF30,'Usages mobilité'!BD30,0),0)</f>
        <v>0</v>
      </c>
      <c r="E1185" s="223">
        <f t="shared" si="101"/>
        <v>0</v>
      </c>
      <c r="F1185" s="223">
        <f t="shared" si="101"/>
        <v>0</v>
      </c>
      <c r="G1185" s="223">
        <f t="shared" si="101"/>
        <v>0</v>
      </c>
      <c r="H1185" s="223">
        <f t="shared" si="101"/>
        <v>0</v>
      </c>
      <c r="I1185" s="223">
        <f t="shared" si="101"/>
        <v>0</v>
      </c>
      <c r="J1185" s="223">
        <f t="shared" si="101"/>
        <v>0</v>
      </c>
      <c r="K1185" s="223">
        <f t="shared" si="101"/>
        <v>0</v>
      </c>
      <c r="L1185" s="223">
        <f t="shared" si="101"/>
        <v>0</v>
      </c>
      <c r="M1185" s="223">
        <f t="shared" si="101"/>
        <v>0</v>
      </c>
      <c r="N1185" s="223">
        <f t="shared" si="101"/>
        <v>0</v>
      </c>
      <c r="O1185" s="223">
        <f t="shared" si="101"/>
        <v>0</v>
      </c>
      <c r="P1185" s="223">
        <f t="shared" si="101"/>
        <v>0</v>
      </c>
      <c r="Q1185" s="223">
        <f t="shared" si="101"/>
        <v>0</v>
      </c>
      <c r="R1185" s="223">
        <f t="shared" si="101"/>
        <v>0</v>
      </c>
    </row>
    <row r="1186" spans="1:18" hidden="1" outlineLevel="2" x14ac:dyDescent="0.25">
      <c r="A1186" s="222" t="str">
        <f>'Usages mobilité'!A31</f>
        <v>Usage mobilité n°28</v>
      </c>
      <c r="B1186" s="222" t="s">
        <v>41</v>
      </c>
      <c r="C1186" s="222"/>
      <c r="D1186" s="223">
        <f>IF(B$1046&lt;&gt;"",IF(B$1046='Usages mobilité'!BF31,'Usages mobilité'!BD31,0),0)</f>
        <v>0</v>
      </c>
      <c r="E1186" s="223">
        <f t="shared" si="101"/>
        <v>0</v>
      </c>
      <c r="F1186" s="223">
        <f t="shared" si="101"/>
        <v>0</v>
      </c>
      <c r="G1186" s="223">
        <f t="shared" si="101"/>
        <v>0</v>
      </c>
      <c r="H1186" s="223">
        <f t="shared" si="101"/>
        <v>0</v>
      </c>
      <c r="I1186" s="223">
        <f t="shared" si="101"/>
        <v>0</v>
      </c>
      <c r="J1186" s="223">
        <f t="shared" si="101"/>
        <v>0</v>
      </c>
      <c r="K1186" s="223">
        <f t="shared" si="101"/>
        <v>0</v>
      </c>
      <c r="L1186" s="223">
        <f t="shared" si="101"/>
        <v>0</v>
      </c>
      <c r="M1186" s="223">
        <f t="shared" si="101"/>
        <v>0</v>
      </c>
      <c r="N1186" s="223">
        <f t="shared" si="101"/>
        <v>0</v>
      </c>
      <c r="O1186" s="223">
        <f t="shared" si="101"/>
        <v>0</v>
      </c>
      <c r="P1186" s="223">
        <f t="shared" si="101"/>
        <v>0</v>
      </c>
      <c r="Q1186" s="223">
        <f t="shared" si="101"/>
        <v>0</v>
      </c>
      <c r="R1186" s="223">
        <f t="shared" si="101"/>
        <v>0</v>
      </c>
    </row>
    <row r="1187" spans="1:18" hidden="1" outlineLevel="2" x14ac:dyDescent="0.25">
      <c r="A1187" s="222" t="str">
        <f>'Usages mobilité'!A32</f>
        <v>Usage mobilité n°29</v>
      </c>
      <c r="B1187" s="222" t="s">
        <v>41</v>
      </c>
      <c r="C1187" s="222"/>
      <c r="D1187" s="223">
        <f>IF(B$1046&lt;&gt;"",IF(B$1046='Usages mobilité'!BF32,'Usages mobilité'!BD32,0),0)</f>
        <v>0</v>
      </c>
      <c r="E1187" s="223">
        <f t="shared" si="101"/>
        <v>0</v>
      </c>
      <c r="F1187" s="223">
        <f t="shared" si="101"/>
        <v>0</v>
      </c>
      <c r="G1187" s="223">
        <f t="shared" si="101"/>
        <v>0</v>
      </c>
      <c r="H1187" s="223">
        <f t="shared" si="101"/>
        <v>0</v>
      </c>
      <c r="I1187" s="223">
        <f t="shared" si="101"/>
        <v>0</v>
      </c>
      <c r="J1187" s="223">
        <f t="shared" si="101"/>
        <v>0</v>
      </c>
      <c r="K1187" s="223">
        <f t="shared" si="101"/>
        <v>0</v>
      </c>
      <c r="L1187" s="223">
        <f t="shared" si="101"/>
        <v>0</v>
      </c>
      <c r="M1187" s="223">
        <f t="shared" si="101"/>
        <v>0</v>
      </c>
      <c r="N1187" s="223">
        <f t="shared" si="101"/>
        <v>0</v>
      </c>
      <c r="O1187" s="223">
        <f t="shared" si="101"/>
        <v>0</v>
      </c>
      <c r="P1187" s="223">
        <f t="shared" si="101"/>
        <v>0</v>
      </c>
      <c r="Q1187" s="223">
        <f t="shared" si="101"/>
        <v>0</v>
      </c>
      <c r="R1187" s="223">
        <f t="shared" si="101"/>
        <v>0</v>
      </c>
    </row>
    <row r="1188" spans="1:18" hidden="1" outlineLevel="2" x14ac:dyDescent="0.25">
      <c r="A1188" s="222" t="str">
        <f>'Usages mobilité'!A33</f>
        <v>Usage mobilité n°30</v>
      </c>
      <c r="B1188" s="222" t="s">
        <v>41</v>
      </c>
      <c r="C1188" s="222"/>
      <c r="D1188" s="223">
        <f>IF(B$1046&lt;&gt;"",IF(B$1046='Usages mobilité'!BF33,'Usages mobilité'!BD33,0),0)</f>
        <v>0</v>
      </c>
      <c r="E1188" s="223">
        <f t="shared" si="101"/>
        <v>0</v>
      </c>
      <c r="F1188" s="223">
        <f t="shared" si="101"/>
        <v>0</v>
      </c>
      <c r="G1188" s="223">
        <f t="shared" si="101"/>
        <v>0</v>
      </c>
      <c r="H1188" s="223">
        <f t="shared" si="101"/>
        <v>0</v>
      </c>
      <c r="I1188" s="223">
        <f t="shared" si="101"/>
        <v>0</v>
      </c>
      <c r="J1188" s="223">
        <f t="shared" si="101"/>
        <v>0</v>
      </c>
      <c r="K1188" s="223">
        <f t="shared" si="101"/>
        <v>0</v>
      </c>
      <c r="L1188" s="223">
        <f t="shared" si="101"/>
        <v>0</v>
      </c>
      <c r="M1188" s="223">
        <f t="shared" si="101"/>
        <v>0</v>
      </c>
      <c r="N1188" s="223">
        <f t="shared" si="101"/>
        <v>0</v>
      </c>
      <c r="O1188" s="223">
        <f t="shared" si="101"/>
        <v>0</v>
      </c>
      <c r="P1188" s="223">
        <f t="shared" si="101"/>
        <v>0</v>
      </c>
      <c r="Q1188" s="223">
        <f t="shared" si="101"/>
        <v>0</v>
      </c>
      <c r="R1188" s="223">
        <f t="shared" si="101"/>
        <v>0</v>
      </c>
    </row>
    <row r="1189" spans="1:18" hidden="1" outlineLevel="2" x14ac:dyDescent="0.25">
      <c r="A1189" s="222" t="str">
        <f>'Usages mobilité'!A34</f>
        <v>Usage mobilité n°31</v>
      </c>
      <c r="B1189" s="222" t="s">
        <v>41</v>
      </c>
      <c r="C1189" s="222"/>
      <c r="D1189" s="223">
        <f>IF(B$1046&lt;&gt;"",IF(B$1046='Usages mobilité'!BF34,'Usages mobilité'!BD34,0),0)</f>
        <v>0</v>
      </c>
      <c r="E1189" s="223">
        <f t="shared" ref="E1189:R1198" si="102">$D1189</f>
        <v>0</v>
      </c>
      <c r="F1189" s="223">
        <f t="shared" si="102"/>
        <v>0</v>
      </c>
      <c r="G1189" s="223">
        <f t="shared" si="102"/>
        <v>0</v>
      </c>
      <c r="H1189" s="223">
        <f t="shared" si="102"/>
        <v>0</v>
      </c>
      <c r="I1189" s="223">
        <f t="shared" si="102"/>
        <v>0</v>
      </c>
      <c r="J1189" s="223">
        <f t="shared" si="102"/>
        <v>0</v>
      </c>
      <c r="K1189" s="223">
        <f t="shared" si="102"/>
        <v>0</v>
      </c>
      <c r="L1189" s="223">
        <f t="shared" si="102"/>
        <v>0</v>
      </c>
      <c r="M1189" s="223">
        <f t="shared" si="102"/>
        <v>0</v>
      </c>
      <c r="N1189" s="223">
        <f t="shared" si="102"/>
        <v>0</v>
      </c>
      <c r="O1189" s="223">
        <f t="shared" si="102"/>
        <v>0</v>
      </c>
      <c r="P1189" s="223">
        <f t="shared" si="102"/>
        <v>0</v>
      </c>
      <c r="Q1189" s="223">
        <f t="shared" si="102"/>
        <v>0</v>
      </c>
      <c r="R1189" s="223">
        <f t="shared" si="102"/>
        <v>0</v>
      </c>
    </row>
    <row r="1190" spans="1:18" hidden="1" outlineLevel="2" x14ac:dyDescent="0.25">
      <c r="A1190" s="222" t="str">
        <f>'Usages mobilité'!A35</f>
        <v>Usage mobilité n°32</v>
      </c>
      <c r="B1190" s="222" t="s">
        <v>41</v>
      </c>
      <c r="C1190" s="222"/>
      <c r="D1190" s="223">
        <f>IF(B$1046&lt;&gt;"",IF(B$1046='Usages mobilité'!BF35,'Usages mobilité'!BD35,0),0)</f>
        <v>0</v>
      </c>
      <c r="E1190" s="223">
        <f t="shared" si="102"/>
        <v>0</v>
      </c>
      <c r="F1190" s="223">
        <f t="shared" si="102"/>
        <v>0</v>
      </c>
      <c r="G1190" s="223">
        <f t="shared" si="102"/>
        <v>0</v>
      </c>
      <c r="H1190" s="223">
        <f t="shared" si="102"/>
        <v>0</v>
      </c>
      <c r="I1190" s="223">
        <f t="shared" si="102"/>
        <v>0</v>
      </c>
      <c r="J1190" s="223">
        <f t="shared" si="102"/>
        <v>0</v>
      </c>
      <c r="K1190" s="223">
        <f t="shared" si="102"/>
        <v>0</v>
      </c>
      <c r="L1190" s="223">
        <f t="shared" si="102"/>
        <v>0</v>
      </c>
      <c r="M1190" s="223">
        <f t="shared" si="102"/>
        <v>0</v>
      </c>
      <c r="N1190" s="223">
        <f t="shared" si="102"/>
        <v>0</v>
      </c>
      <c r="O1190" s="223">
        <f t="shared" si="102"/>
        <v>0</v>
      </c>
      <c r="P1190" s="223">
        <f t="shared" si="102"/>
        <v>0</v>
      </c>
      <c r="Q1190" s="223">
        <f t="shared" si="102"/>
        <v>0</v>
      </c>
      <c r="R1190" s="223">
        <f t="shared" si="102"/>
        <v>0</v>
      </c>
    </row>
    <row r="1191" spans="1:18" hidden="1" outlineLevel="2" x14ac:dyDescent="0.25">
      <c r="A1191" s="222" t="str">
        <f>'Usages mobilité'!A36</f>
        <v>Usage mobilité n°33</v>
      </c>
      <c r="B1191" s="222" t="s">
        <v>41</v>
      </c>
      <c r="C1191" s="222"/>
      <c r="D1191" s="223">
        <f>IF(B$1046&lt;&gt;"",IF(B$1046='Usages mobilité'!BF36,'Usages mobilité'!BD36,0),0)</f>
        <v>0</v>
      </c>
      <c r="E1191" s="223">
        <f t="shared" si="102"/>
        <v>0</v>
      </c>
      <c r="F1191" s="223">
        <f t="shared" si="102"/>
        <v>0</v>
      </c>
      <c r="G1191" s="223">
        <f t="shared" si="102"/>
        <v>0</v>
      </c>
      <c r="H1191" s="223">
        <f t="shared" si="102"/>
        <v>0</v>
      </c>
      <c r="I1191" s="223">
        <f t="shared" si="102"/>
        <v>0</v>
      </c>
      <c r="J1191" s="223">
        <f t="shared" si="102"/>
        <v>0</v>
      </c>
      <c r="K1191" s="223">
        <f t="shared" si="102"/>
        <v>0</v>
      </c>
      <c r="L1191" s="223">
        <f t="shared" si="102"/>
        <v>0</v>
      </c>
      <c r="M1191" s="223">
        <f t="shared" si="102"/>
        <v>0</v>
      </c>
      <c r="N1191" s="223">
        <f t="shared" si="102"/>
        <v>0</v>
      </c>
      <c r="O1191" s="223">
        <f t="shared" si="102"/>
        <v>0</v>
      </c>
      <c r="P1191" s="223">
        <f t="shared" si="102"/>
        <v>0</v>
      </c>
      <c r="Q1191" s="223">
        <f t="shared" si="102"/>
        <v>0</v>
      </c>
      <c r="R1191" s="223">
        <f t="shared" si="102"/>
        <v>0</v>
      </c>
    </row>
    <row r="1192" spans="1:18" hidden="1" outlineLevel="2" x14ac:dyDescent="0.25">
      <c r="A1192" s="222" t="str">
        <f>'Usages mobilité'!A37</f>
        <v>Usage mobilité n°34</v>
      </c>
      <c r="B1192" s="222" t="s">
        <v>41</v>
      </c>
      <c r="C1192" s="222"/>
      <c r="D1192" s="223">
        <f>IF(B$1046&lt;&gt;"",IF(B$1046='Usages mobilité'!BF37,'Usages mobilité'!BD37,0),0)</f>
        <v>0</v>
      </c>
      <c r="E1192" s="223">
        <f t="shared" si="102"/>
        <v>0</v>
      </c>
      <c r="F1192" s="223">
        <f t="shared" si="102"/>
        <v>0</v>
      </c>
      <c r="G1192" s="223">
        <f t="shared" si="102"/>
        <v>0</v>
      </c>
      <c r="H1192" s="223">
        <f t="shared" si="102"/>
        <v>0</v>
      </c>
      <c r="I1192" s="223">
        <f t="shared" si="102"/>
        <v>0</v>
      </c>
      <c r="J1192" s="223">
        <f t="shared" si="102"/>
        <v>0</v>
      </c>
      <c r="K1192" s="223">
        <f t="shared" si="102"/>
        <v>0</v>
      </c>
      <c r="L1192" s="223">
        <f t="shared" si="102"/>
        <v>0</v>
      </c>
      <c r="M1192" s="223">
        <f t="shared" si="102"/>
        <v>0</v>
      </c>
      <c r="N1192" s="223">
        <f t="shared" si="102"/>
        <v>0</v>
      </c>
      <c r="O1192" s="223">
        <f t="shared" si="102"/>
        <v>0</v>
      </c>
      <c r="P1192" s="223">
        <f t="shared" si="102"/>
        <v>0</v>
      </c>
      <c r="Q1192" s="223">
        <f t="shared" si="102"/>
        <v>0</v>
      </c>
      <c r="R1192" s="223">
        <f t="shared" si="102"/>
        <v>0</v>
      </c>
    </row>
    <row r="1193" spans="1:18" hidden="1" outlineLevel="2" x14ac:dyDescent="0.25">
      <c r="A1193" s="222" t="str">
        <f>'Usages mobilité'!A38</f>
        <v>Usage mobilité n°35</v>
      </c>
      <c r="B1193" s="222" t="s">
        <v>41</v>
      </c>
      <c r="C1193" s="222"/>
      <c r="D1193" s="223">
        <f>IF(B$1046&lt;&gt;"",IF(B$1046='Usages mobilité'!BF38,'Usages mobilité'!BD38,0),0)</f>
        <v>0</v>
      </c>
      <c r="E1193" s="223">
        <f t="shared" si="102"/>
        <v>0</v>
      </c>
      <c r="F1193" s="223">
        <f t="shared" si="102"/>
        <v>0</v>
      </c>
      <c r="G1193" s="223">
        <f t="shared" si="102"/>
        <v>0</v>
      </c>
      <c r="H1193" s="223">
        <f t="shared" si="102"/>
        <v>0</v>
      </c>
      <c r="I1193" s="223">
        <f t="shared" si="102"/>
        <v>0</v>
      </c>
      <c r="J1193" s="223">
        <f t="shared" si="102"/>
        <v>0</v>
      </c>
      <c r="K1193" s="223">
        <f t="shared" si="102"/>
        <v>0</v>
      </c>
      <c r="L1193" s="223">
        <f t="shared" si="102"/>
        <v>0</v>
      </c>
      <c r="M1193" s="223">
        <f t="shared" si="102"/>
        <v>0</v>
      </c>
      <c r="N1193" s="223">
        <f t="shared" si="102"/>
        <v>0</v>
      </c>
      <c r="O1193" s="223">
        <f t="shared" si="102"/>
        <v>0</v>
      </c>
      <c r="P1193" s="223">
        <f t="shared" si="102"/>
        <v>0</v>
      </c>
      <c r="Q1193" s="223">
        <f t="shared" si="102"/>
        <v>0</v>
      </c>
      <c r="R1193" s="223">
        <f t="shared" si="102"/>
        <v>0</v>
      </c>
    </row>
    <row r="1194" spans="1:18" hidden="1" outlineLevel="2" x14ac:dyDescent="0.25">
      <c r="A1194" s="222" t="str">
        <f>'Usages mobilité'!A39</f>
        <v>Usage mobilité n°36</v>
      </c>
      <c r="B1194" s="222" t="s">
        <v>41</v>
      </c>
      <c r="C1194" s="222"/>
      <c r="D1194" s="223">
        <f>IF(B$1046&lt;&gt;"",IF(B$1046='Usages mobilité'!BF39,'Usages mobilité'!BD39,0),0)</f>
        <v>0</v>
      </c>
      <c r="E1194" s="223">
        <f t="shared" si="102"/>
        <v>0</v>
      </c>
      <c r="F1194" s="223">
        <f t="shared" si="102"/>
        <v>0</v>
      </c>
      <c r="G1194" s="223">
        <f t="shared" si="102"/>
        <v>0</v>
      </c>
      <c r="H1194" s="223">
        <f t="shared" si="102"/>
        <v>0</v>
      </c>
      <c r="I1194" s="223">
        <f t="shared" si="102"/>
        <v>0</v>
      </c>
      <c r="J1194" s="223">
        <f t="shared" si="102"/>
        <v>0</v>
      </c>
      <c r="K1194" s="223">
        <f t="shared" si="102"/>
        <v>0</v>
      </c>
      <c r="L1194" s="223">
        <f t="shared" si="102"/>
        <v>0</v>
      </c>
      <c r="M1194" s="223">
        <f t="shared" si="102"/>
        <v>0</v>
      </c>
      <c r="N1194" s="223">
        <f t="shared" si="102"/>
        <v>0</v>
      </c>
      <c r="O1194" s="223">
        <f t="shared" si="102"/>
        <v>0</v>
      </c>
      <c r="P1194" s="223">
        <f t="shared" si="102"/>
        <v>0</v>
      </c>
      <c r="Q1194" s="223">
        <f t="shared" si="102"/>
        <v>0</v>
      </c>
      <c r="R1194" s="223">
        <f t="shared" si="102"/>
        <v>0</v>
      </c>
    </row>
    <row r="1195" spans="1:18" hidden="1" outlineLevel="2" x14ac:dyDescent="0.25">
      <c r="A1195" s="222" t="str">
        <f>'Usages mobilité'!A40</f>
        <v>Usage mobilité n°37</v>
      </c>
      <c r="B1195" s="222" t="s">
        <v>41</v>
      </c>
      <c r="C1195" s="222"/>
      <c r="D1195" s="223">
        <f>IF(B$1046&lt;&gt;"",IF(B$1046='Usages mobilité'!BF40,'Usages mobilité'!BD40,0),0)</f>
        <v>0</v>
      </c>
      <c r="E1195" s="223">
        <f t="shared" si="102"/>
        <v>0</v>
      </c>
      <c r="F1195" s="223">
        <f t="shared" si="102"/>
        <v>0</v>
      </c>
      <c r="G1195" s="223">
        <f t="shared" si="102"/>
        <v>0</v>
      </c>
      <c r="H1195" s="223">
        <f t="shared" si="102"/>
        <v>0</v>
      </c>
      <c r="I1195" s="223">
        <f t="shared" si="102"/>
        <v>0</v>
      </c>
      <c r="J1195" s="223">
        <f t="shared" si="102"/>
        <v>0</v>
      </c>
      <c r="K1195" s="223">
        <f t="shared" si="102"/>
        <v>0</v>
      </c>
      <c r="L1195" s="223">
        <f t="shared" si="102"/>
        <v>0</v>
      </c>
      <c r="M1195" s="223">
        <f t="shared" si="102"/>
        <v>0</v>
      </c>
      <c r="N1195" s="223">
        <f t="shared" si="102"/>
        <v>0</v>
      </c>
      <c r="O1195" s="223">
        <f t="shared" si="102"/>
        <v>0</v>
      </c>
      <c r="P1195" s="223">
        <f t="shared" si="102"/>
        <v>0</v>
      </c>
      <c r="Q1195" s="223">
        <f t="shared" si="102"/>
        <v>0</v>
      </c>
      <c r="R1195" s="223">
        <f t="shared" si="102"/>
        <v>0</v>
      </c>
    </row>
    <row r="1196" spans="1:18" hidden="1" outlineLevel="2" x14ac:dyDescent="0.25">
      <c r="A1196" s="222" t="str">
        <f>'Usages mobilité'!A41</f>
        <v>Usage mobilité n°38</v>
      </c>
      <c r="B1196" s="222" t="s">
        <v>41</v>
      </c>
      <c r="C1196" s="222"/>
      <c r="D1196" s="223">
        <f>IF(B$1046&lt;&gt;"",IF(B$1046='Usages mobilité'!BF41,'Usages mobilité'!BD41,0),0)</f>
        <v>0</v>
      </c>
      <c r="E1196" s="223">
        <f t="shared" si="102"/>
        <v>0</v>
      </c>
      <c r="F1196" s="223">
        <f t="shared" si="102"/>
        <v>0</v>
      </c>
      <c r="G1196" s="223">
        <f t="shared" si="102"/>
        <v>0</v>
      </c>
      <c r="H1196" s="223">
        <f t="shared" si="102"/>
        <v>0</v>
      </c>
      <c r="I1196" s="223">
        <f t="shared" si="102"/>
        <v>0</v>
      </c>
      <c r="J1196" s="223">
        <f t="shared" si="102"/>
        <v>0</v>
      </c>
      <c r="K1196" s="223">
        <f t="shared" si="102"/>
        <v>0</v>
      </c>
      <c r="L1196" s="223">
        <f t="shared" si="102"/>
        <v>0</v>
      </c>
      <c r="M1196" s="223">
        <f t="shared" si="102"/>
        <v>0</v>
      </c>
      <c r="N1196" s="223">
        <f t="shared" si="102"/>
        <v>0</v>
      </c>
      <c r="O1196" s="223">
        <f t="shared" si="102"/>
        <v>0</v>
      </c>
      <c r="P1196" s="223">
        <f t="shared" si="102"/>
        <v>0</v>
      </c>
      <c r="Q1196" s="223">
        <f t="shared" si="102"/>
        <v>0</v>
      </c>
      <c r="R1196" s="223">
        <f t="shared" si="102"/>
        <v>0</v>
      </c>
    </row>
    <row r="1197" spans="1:18" hidden="1" outlineLevel="2" x14ac:dyDescent="0.25">
      <c r="A1197" s="222" t="str">
        <f>'Usages mobilité'!A42</f>
        <v>Usage mobilité n°39</v>
      </c>
      <c r="B1197" s="222" t="s">
        <v>41</v>
      </c>
      <c r="C1197" s="222"/>
      <c r="D1197" s="223">
        <f>IF(B$1046&lt;&gt;"",IF(B$1046='Usages mobilité'!BF42,'Usages mobilité'!BD42,0),0)</f>
        <v>0</v>
      </c>
      <c r="E1197" s="223">
        <f t="shared" si="102"/>
        <v>0</v>
      </c>
      <c r="F1197" s="223">
        <f t="shared" si="102"/>
        <v>0</v>
      </c>
      <c r="G1197" s="223">
        <f t="shared" si="102"/>
        <v>0</v>
      </c>
      <c r="H1197" s="223">
        <f t="shared" si="102"/>
        <v>0</v>
      </c>
      <c r="I1197" s="223">
        <f t="shared" si="102"/>
        <v>0</v>
      </c>
      <c r="J1197" s="223">
        <f t="shared" si="102"/>
        <v>0</v>
      </c>
      <c r="K1197" s="223">
        <f t="shared" si="102"/>
        <v>0</v>
      </c>
      <c r="L1197" s="223">
        <f t="shared" si="102"/>
        <v>0</v>
      </c>
      <c r="M1197" s="223">
        <f t="shared" si="102"/>
        <v>0</v>
      </c>
      <c r="N1197" s="223">
        <f t="shared" si="102"/>
        <v>0</v>
      </c>
      <c r="O1197" s="223">
        <f t="shared" si="102"/>
        <v>0</v>
      </c>
      <c r="P1197" s="223">
        <f t="shared" si="102"/>
        <v>0</v>
      </c>
      <c r="Q1197" s="223">
        <f t="shared" si="102"/>
        <v>0</v>
      </c>
      <c r="R1197" s="223">
        <f t="shared" si="102"/>
        <v>0</v>
      </c>
    </row>
    <row r="1198" spans="1:18" hidden="1" outlineLevel="2" x14ac:dyDescent="0.25">
      <c r="A1198" s="222" t="str">
        <f>'Usages mobilité'!A43</f>
        <v>Usage mobilité n°40</v>
      </c>
      <c r="B1198" s="222" t="s">
        <v>41</v>
      </c>
      <c r="C1198" s="222"/>
      <c r="D1198" s="223">
        <f>IF(B$1046&lt;&gt;"",IF(B$1046='Usages mobilité'!BF43,'Usages mobilité'!BD43,0),0)</f>
        <v>0</v>
      </c>
      <c r="E1198" s="223">
        <f t="shared" si="102"/>
        <v>0</v>
      </c>
      <c r="F1198" s="223">
        <f t="shared" si="102"/>
        <v>0</v>
      </c>
      <c r="G1198" s="223">
        <f t="shared" si="102"/>
        <v>0</v>
      </c>
      <c r="H1198" s="223">
        <f t="shared" si="102"/>
        <v>0</v>
      </c>
      <c r="I1198" s="223">
        <f t="shared" si="102"/>
        <v>0</v>
      </c>
      <c r="J1198" s="223">
        <f t="shared" si="102"/>
        <v>0</v>
      </c>
      <c r="K1198" s="223">
        <f t="shared" si="102"/>
        <v>0</v>
      </c>
      <c r="L1198" s="223">
        <f t="shared" si="102"/>
        <v>0</v>
      </c>
      <c r="M1198" s="223">
        <f t="shared" si="102"/>
        <v>0</v>
      </c>
      <c r="N1198" s="223">
        <f t="shared" si="102"/>
        <v>0</v>
      </c>
      <c r="O1198" s="223">
        <f t="shared" si="102"/>
        <v>0</v>
      </c>
      <c r="P1198" s="223">
        <f t="shared" si="102"/>
        <v>0</v>
      </c>
      <c r="Q1198" s="223">
        <f t="shared" si="102"/>
        <v>0</v>
      </c>
      <c r="R1198" s="223">
        <f t="shared" si="102"/>
        <v>0</v>
      </c>
    </row>
    <row r="1199" spans="1:18" hidden="1" outlineLevel="2" x14ac:dyDescent="0.25">
      <c r="A1199" s="222" t="str">
        <f>'Usages mobilité'!A44</f>
        <v>Usage mobilité n°41</v>
      </c>
      <c r="B1199" s="222" t="s">
        <v>41</v>
      </c>
      <c r="C1199" s="222"/>
      <c r="D1199" s="223">
        <f>IF(B$1046&lt;&gt;"",IF(B$1046='Usages mobilité'!BF44,'Usages mobilité'!BD44,0),0)</f>
        <v>0</v>
      </c>
      <c r="E1199" s="223">
        <f t="shared" ref="E1199:R1208" si="103">$D1199</f>
        <v>0</v>
      </c>
      <c r="F1199" s="223">
        <f t="shared" si="103"/>
        <v>0</v>
      </c>
      <c r="G1199" s="223">
        <f t="shared" si="103"/>
        <v>0</v>
      </c>
      <c r="H1199" s="223">
        <f t="shared" si="103"/>
        <v>0</v>
      </c>
      <c r="I1199" s="223">
        <f t="shared" si="103"/>
        <v>0</v>
      </c>
      <c r="J1199" s="223">
        <f t="shared" si="103"/>
        <v>0</v>
      </c>
      <c r="K1199" s="223">
        <f t="shared" si="103"/>
        <v>0</v>
      </c>
      <c r="L1199" s="223">
        <f t="shared" si="103"/>
        <v>0</v>
      </c>
      <c r="M1199" s="223">
        <f t="shared" si="103"/>
        <v>0</v>
      </c>
      <c r="N1199" s="223">
        <f t="shared" si="103"/>
        <v>0</v>
      </c>
      <c r="O1199" s="223">
        <f t="shared" si="103"/>
        <v>0</v>
      </c>
      <c r="P1199" s="223">
        <f t="shared" si="103"/>
        <v>0</v>
      </c>
      <c r="Q1199" s="223">
        <f t="shared" si="103"/>
        <v>0</v>
      </c>
      <c r="R1199" s="223">
        <f t="shared" si="103"/>
        <v>0</v>
      </c>
    </row>
    <row r="1200" spans="1:18" hidden="1" outlineLevel="2" x14ac:dyDescent="0.25">
      <c r="A1200" s="222" t="str">
        <f>'Usages mobilité'!A45</f>
        <v>Usage mobilité n°42</v>
      </c>
      <c r="B1200" s="222" t="s">
        <v>41</v>
      </c>
      <c r="C1200" s="222"/>
      <c r="D1200" s="223">
        <f>IF(B$1046&lt;&gt;"",IF(B$1046='Usages mobilité'!BF45,'Usages mobilité'!BD45,0),0)</f>
        <v>0</v>
      </c>
      <c r="E1200" s="223">
        <f t="shared" si="103"/>
        <v>0</v>
      </c>
      <c r="F1200" s="223">
        <f t="shared" si="103"/>
        <v>0</v>
      </c>
      <c r="G1200" s="223">
        <f t="shared" si="103"/>
        <v>0</v>
      </c>
      <c r="H1200" s="223">
        <f t="shared" si="103"/>
        <v>0</v>
      </c>
      <c r="I1200" s="223">
        <f t="shared" si="103"/>
        <v>0</v>
      </c>
      <c r="J1200" s="223">
        <f t="shared" si="103"/>
        <v>0</v>
      </c>
      <c r="K1200" s="223">
        <f t="shared" si="103"/>
        <v>0</v>
      </c>
      <c r="L1200" s="223">
        <f t="shared" si="103"/>
        <v>0</v>
      </c>
      <c r="M1200" s="223">
        <f t="shared" si="103"/>
        <v>0</v>
      </c>
      <c r="N1200" s="223">
        <f t="shared" si="103"/>
        <v>0</v>
      </c>
      <c r="O1200" s="223">
        <f t="shared" si="103"/>
        <v>0</v>
      </c>
      <c r="P1200" s="223">
        <f t="shared" si="103"/>
        <v>0</v>
      </c>
      <c r="Q1200" s="223">
        <f t="shared" si="103"/>
        <v>0</v>
      </c>
      <c r="R1200" s="223">
        <f t="shared" si="103"/>
        <v>0</v>
      </c>
    </row>
    <row r="1201" spans="1:18" hidden="1" outlineLevel="2" x14ac:dyDescent="0.25">
      <c r="A1201" s="222" t="str">
        <f>'Usages mobilité'!A46</f>
        <v>Usage mobilité n°43</v>
      </c>
      <c r="B1201" s="222" t="s">
        <v>41</v>
      </c>
      <c r="C1201" s="222"/>
      <c r="D1201" s="223">
        <f>IF(B$1046&lt;&gt;"",IF(B$1046='Usages mobilité'!BF46,'Usages mobilité'!BD46,0),0)</f>
        <v>0</v>
      </c>
      <c r="E1201" s="223">
        <f t="shared" si="103"/>
        <v>0</v>
      </c>
      <c r="F1201" s="223">
        <f t="shared" si="103"/>
        <v>0</v>
      </c>
      <c r="G1201" s="223">
        <f t="shared" si="103"/>
        <v>0</v>
      </c>
      <c r="H1201" s="223">
        <f t="shared" si="103"/>
        <v>0</v>
      </c>
      <c r="I1201" s="223">
        <f t="shared" si="103"/>
        <v>0</v>
      </c>
      <c r="J1201" s="223">
        <f t="shared" si="103"/>
        <v>0</v>
      </c>
      <c r="K1201" s="223">
        <f t="shared" si="103"/>
        <v>0</v>
      </c>
      <c r="L1201" s="223">
        <f t="shared" si="103"/>
        <v>0</v>
      </c>
      <c r="M1201" s="223">
        <f t="shared" si="103"/>
        <v>0</v>
      </c>
      <c r="N1201" s="223">
        <f t="shared" si="103"/>
        <v>0</v>
      </c>
      <c r="O1201" s="223">
        <f t="shared" si="103"/>
        <v>0</v>
      </c>
      <c r="P1201" s="223">
        <f t="shared" si="103"/>
        <v>0</v>
      </c>
      <c r="Q1201" s="223">
        <f t="shared" si="103"/>
        <v>0</v>
      </c>
      <c r="R1201" s="223">
        <f t="shared" si="103"/>
        <v>0</v>
      </c>
    </row>
    <row r="1202" spans="1:18" hidden="1" outlineLevel="2" x14ac:dyDescent="0.25">
      <c r="A1202" s="222" t="str">
        <f>'Usages mobilité'!A47</f>
        <v>Usage mobilité n°44</v>
      </c>
      <c r="B1202" s="222" t="s">
        <v>41</v>
      </c>
      <c r="C1202" s="222"/>
      <c r="D1202" s="223">
        <f>IF(B$1046&lt;&gt;"",IF(B$1046='Usages mobilité'!BF47,'Usages mobilité'!BD47,0),0)</f>
        <v>0</v>
      </c>
      <c r="E1202" s="223">
        <f t="shared" si="103"/>
        <v>0</v>
      </c>
      <c r="F1202" s="223">
        <f t="shared" si="103"/>
        <v>0</v>
      </c>
      <c r="G1202" s="223">
        <f t="shared" si="103"/>
        <v>0</v>
      </c>
      <c r="H1202" s="223">
        <f t="shared" si="103"/>
        <v>0</v>
      </c>
      <c r="I1202" s="223">
        <f t="shared" si="103"/>
        <v>0</v>
      </c>
      <c r="J1202" s="223">
        <f t="shared" si="103"/>
        <v>0</v>
      </c>
      <c r="K1202" s="223">
        <f t="shared" si="103"/>
        <v>0</v>
      </c>
      <c r="L1202" s="223">
        <f t="shared" si="103"/>
        <v>0</v>
      </c>
      <c r="M1202" s="223">
        <f t="shared" si="103"/>
        <v>0</v>
      </c>
      <c r="N1202" s="223">
        <f t="shared" si="103"/>
        <v>0</v>
      </c>
      <c r="O1202" s="223">
        <f t="shared" si="103"/>
        <v>0</v>
      </c>
      <c r="P1202" s="223">
        <f t="shared" si="103"/>
        <v>0</v>
      </c>
      <c r="Q1202" s="223">
        <f t="shared" si="103"/>
        <v>0</v>
      </c>
      <c r="R1202" s="223">
        <f t="shared" si="103"/>
        <v>0</v>
      </c>
    </row>
    <row r="1203" spans="1:18" hidden="1" outlineLevel="2" x14ac:dyDescent="0.25">
      <c r="A1203" s="222" t="str">
        <f>'Usages mobilité'!A48</f>
        <v>Usage mobilité n°45</v>
      </c>
      <c r="B1203" s="222" t="s">
        <v>41</v>
      </c>
      <c r="C1203" s="222"/>
      <c r="D1203" s="223">
        <f>IF(B$1046&lt;&gt;"",IF(B$1046='Usages mobilité'!BF48,'Usages mobilité'!BD48,0),0)</f>
        <v>0</v>
      </c>
      <c r="E1203" s="223">
        <f t="shared" si="103"/>
        <v>0</v>
      </c>
      <c r="F1203" s="223">
        <f t="shared" si="103"/>
        <v>0</v>
      </c>
      <c r="G1203" s="223">
        <f t="shared" si="103"/>
        <v>0</v>
      </c>
      <c r="H1203" s="223">
        <f t="shared" si="103"/>
        <v>0</v>
      </c>
      <c r="I1203" s="223">
        <f t="shared" si="103"/>
        <v>0</v>
      </c>
      <c r="J1203" s="223">
        <f t="shared" si="103"/>
        <v>0</v>
      </c>
      <c r="K1203" s="223">
        <f t="shared" si="103"/>
        <v>0</v>
      </c>
      <c r="L1203" s="223">
        <f t="shared" si="103"/>
        <v>0</v>
      </c>
      <c r="M1203" s="223">
        <f t="shared" si="103"/>
        <v>0</v>
      </c>
      <c r="N1203" s="223">
        <f t="shared" si="103"/>
        <v>0</v>
      </c>
      <c r="O1203" s="223">
        <f t="shared" si="103"/>
        <v>0</v>
      </c>
      <c r="P1203" s="223">
        <f t="shared" si="103"/>
        <v>0</v>
      </c>
      <c r="Q1203" s="223">
        <f t="shared" si="103"/>
        <v>0</v>
      </c>
      <c r="R1203" s="223">
        <f t="shared" si="103"/>
        <v>0</v>
      </c>
    </row>
    <row r="1204" spans="1:18" hidden="1" outlineLevel="2" x14ac:dyDescent="0.25">
      <c r="A1204" s="222" t="str">
        <f>'Usages mobilité'!A49</f>
        <v>Usage mobilité n°46</v>
      </c>
      <c r="B1204" s="222" t="s">
        <v>41</v>
      </c>
      <c r="C1204" s="222"/>
      <c r="D1204" s="223">
        <f>IF(B$1046&lt;&gt;"",IF(B$1046='Usages mobilité'!BF49,'Usages mobilité'!BD49,0),0)</f>
        <v>0</v>
      </c>
      <c r="E1204" s="223">
        <f t="shared" si="103"/>
        <v>0</v>
      </c>
      <c r="F1204" s="223">
        <f t="shared" si="103"/>
        <v>0</v>
      </c>
      <c r="G1204" s="223">
        <f t="shared" si="103"/>
        <v>0</v>
      </c>
      <c r="H1204" s="223">
        <f t="shared" si="103"/>
        <v>0</v>
      </c>
      <c r="I1204" s="223">
        <f t="shared" si="103"/>
        <v>0</v>
      </c>
      <c r="J1204" s="223">
        <f t="shared" si="103"/>
        <v>0</v>
      </c>
      <c r="K1204" s="223">
        <f t="shared" si="103"/>
        <v>0</v>
      </c>
      <c r="L1204" s="223">
        <f t="shared" si="103"/>
        <v>0</v>
      </c>
      <c r="M1204" s="223">
        <f t="shared" si="103"/>
        <v>0</v>
      </c>
      <c r="N1204" s="223">
        <f t="shared" si="103"/>
        <v>0</v>
      </c>
      <c r="O1204" s="223">
        <f t="shared" si="103"/>
        <v>0</v>
      </c>
      <c r="P1204" s="223">
        <f t="shared" si="103"/>
        <v>0</v>
      </c>
      <c r="Q1204" s="223">
        <f t="shared" si="103"/>
        <v>0</v>
      </c>
      <c r="R1204" s="223">
        <f t="shared" si="103"/>
        <v>0</v>
      </c>
    </row>
    <row r="1205" spans="1:18" hidden="1" outlineLevel="2" x14ac:dyDescent="0.25">
      <c r="A1205" s="222" t="str">
        <f>'Usages mobilité'!A50</f>
        <v>Usage mobilité n°47</v>
      </c>
      <c r="B1205" s="222" t="s">
        <v>41</v>
      </c>
      <c r="C1205" s="222"/>
      <c r="D1205" s="223">
        <f>IF(B$1046&lt;&gt;"",IF(B$1046='Usages mobilité'!BF50,'Usages mobilité'!BD50,0),0)</f>
        <v>0</v>
      </c>
      <c r="E1205" s="223">
        <f t="shared" si="103"/>
        <v>0</v>
      </c>
      <c r="F1205" s="223">
        <f t="shared" si="103"/>
        <v>0</v>
      </c>
      <c r="G1205" s="223">
        <f t="shared" si="103"/>
        <v>0</v>
      </c>
      <c r="H1205" s="223">
        <f t="shared" si="103"/>
        <v>0</v>
      </c>
      <c r="I1205" s="223">
        <f t="shared" si="103"/>
        <v>0</v>
      </c>
      <c r="J1205" s="223">
        <f t="shared" si="103"/>
        <v>0</v>
      </c>
      <c r="K1205" s="223">
        <f t="shared" si="103"/>
        <v>0</v>
      </c>
      <c r="L1205" s="223">
        <f t="shared" si="103"/>
        <v>0</v>
      </c>
      <c r="M1205" s="223">
        <f t="shared" si="103"/>
        <v>0</v>
      </c>
      <c r="N1205" s="223">
        <f t="shared" si="103"/>
        <v>0</v>
      </c>
      <c r="O1205" s="223">
        <f t="shared" si="103"/>
        <v>0</v>
      </c>
      <c r="P1205" s="223">
        <f t="shared" si="103"/>
        <v>0</v>
      </c>
      <c r="Q1205" s="223">
        <f t="shared" si="103"/>
        <v>0</v>
      </c>
      <c r="R1205" s="223">
        <f t="shared" si="103"/>
        <v>0</v>
      </c>
    </row>
    <row r="1206" spans="1:18" hidden="1" outlineLevel="2" x14ac:dyDescent="0.25">
      <c r="A1206" s="222" t="str">
        <f>'Usages mobilité'!A51</f>
        <v>Usage mobilité n°48</v>
      </c>
      <c r="B1206" s="222" t="s">
        <v>41</v>
      </c>
      <c r="C1206" s="222"/>
      <c r="D1206" s="223">
        <f>IF(B$1046&lt;&gt;"",IF(B$1046='Usages mobilité'!BF51,'Usages mobilité'!BD51,0),0)</f>
        <v>0</v>
      </c>
      <c r="E1206" s="223">
        <f t="shared" si="103"/>
        <v>0</v>
      </c>
      <c r="F1206" s="223">
        <f t="shared" si="103"/>
        <v>0</v>
      </c>
      <c r="G1206" s="223">
        <f t="shared" si="103"/>
        <v>0</v>
      </c>
      <c r="H1206" s="223">
        <f t="shared" si="103"/>
        <v>0</v>
      </c>
      <c r="I1206" s="223">
        <f t="shared" si="103"/>
        <v>0</v>
      </c>
      <c r="J1206" s="223">
        <f t="shared" si="103"/>
        <v>0</v>
      </c>
      <c r="K1206" s="223">
        <f t="shared" si="103"/>
        <v>0</v>
      </c>
      <c r="L1206" s="223">
        <f t="shared" si="103"/>
        <v>0</v>
      </c>
      <c r="M1206" s="223">
        <f t="shared" si="103"/>
        <v>0</v>
      </c>
      <c r="N1206" s="223">
        <f t="shared" si="103"/>
        <v>0</v>
      </c>
      <c r="O1206" s="223">
        <f t="shared" si="103"/>
        <v>0</v>
      </c>
      <c r="P1206" s="223">
        <f t="shared" si="103"/>
        <v>0</v>
      </c>
      <c r="Q1206" s="223">
        <f t="shared" si="103"/>
        <v>0</v>
      </c>
      <c r="R1206" s="223">
        <f t="shared" si="103"/>
        <v>0</v>
      </c>
    </row>
    <row r="1207" spans="1:18" hidden="1" outlineLevel="2" x14ac:dyDescent="0.25">
      <c r="A1207" s="222" t="str">
        <f>'Usages mobilité'!A52</f>
        <v>Usage mobilité n°49</v>
      </c>
      <c r="B1207" s="222" t="s">
        <v>41</v>
      </c>
      <c r="C1207" s="222"/>
      <c r="D1207" s="223">
        <f>IF(B$1046&lt;&gt;"",IF(B$1046='Usages mobilité'!BF52,'Usages mobilité'!BD52,0),0)</f>
        <v>0</v>
      </c>
      <c r="E1207" s="223">
        <f t="shared" si="103"/>
        <v>0</v>
      </c>
      <c r="F1207" s="223">
        <f t="shared" si="103"/>
        <v>0</v>
      </c>
      <c r="G1207" s="223">
        <f t="shared" si="103"/>
        <v>0</v>
      </c>
      <c r="H1207" s="223">
        <f t="shared" si="103"/>
        <v>0</v>
      </c>
      <c r="I1207" s="223">
        <f t="shared" si="103"/>
        <v>0</v>
      </c>
      <c r="J1207" s="223">
        <f t="shared" si="103"/>
        <v>0</v>
      </c>
      <c r="K1207" s="223">
        <f t="shared" si="103"/>
        <v>0</v>
      </c>
      <c r="L1207" s="223">
        <f t="shared" si="103"/>
        <v>0</v>
      </c>
      <c r="M1207" s="223">
        <f t="shared" si="103"/>
        <v>0</v>
      </c>
      <c r="N1207" s="223">
        <f t="shared" si="103"/>
        <v>0</v>
      </c>
      <c r="O1207" s="223">
        <f t="shared" si="103"/>
        <v>0</v>
      </c>
      <c r="P1207" s="223">
        <f t="shared" si="103"/>
        <v>0</v>
      </c>
      <c r="Q1207" s="223">
        <f t="shared" si="103"/>
        <v>0</v>
      </c>
      <c r="R1207" s="223">
        <f t="shared" si="103"/>
        <v>0</v>
      </c>
    </row>
    <row r="1208" spans="1:18" hidden="1" outlineLevel="2" x14ac:dyDescent="0.25">
      <c r="A1208" s="222" t="str">
        <f>'Usages mobilité'!A53</f>
        <v>Usage mobilité n°50</v>
      </c>
      <c r="B1208" s="222" t="s">
        <v>41</v>
      </c>
      <c r="C1208" s="222"/>
      <c r="D1208" s="223">
        <f>IF(B$1046&lt;&gt;"",IF(B$1046='Usages mobilité'!BF53,'Usages mobilité'!BD53,0),0)</f>
        <v>0</v>
      </c>
      <c r="E1208" s="223">
        <f t="shared" si="103"/>
        <v>0</v>
      </c>
      <c r="F1208" s="223">
        <f t="shared" si="103"/>
        <v>0</v>
      </c>
      <c r="G1208" s="223">
        <f t="shared" si="103"/>
        <v>0</v>
      </c>
      <c r="H1208" s="223">
        <f t="shared" si="103"/>
        <v>0</v>
      </c>
      <c r="I1208" s="223">
        <f t="shared" si="103"/>
        <v>0</v>
      </c>
      <c r="J1208" s="223">
        <f t="shared" si="103"/>
        <v>0</v>
      </c>
      <c r="K1208" s="223">
        <f t="shared" si="103"/>
        <v>0</v>
      </c>
      <c r="L1208" s="223">
        <f t="shared" si="103"/>
        <v>0</v>
      </c>
      <c r="M1208" s="223">
        <f t="shared" si="103"/>
        <v>0</v>
      </c>
      <c r="N1208" s="223">
        <f t="shared" si="103"/>
        <v>0</v>
      </c>
      <c r="O1208" s="223">
        <f t="shared" si="103"/>
        <v>0</v>
      </c>
      <c r="P1208" s="223">
        <f t="shared" si="103"/>
        <v>0</v>
      </c>
      <c r="Q1208" s="223">
        <f t="shared" si="103"/>
        <v>0</v>
      </c>
      <c r="R1208" s="223">
        <f t="shared" si="103"/>
        <v>0</v>
      </c>
    </row>
    <row r="1209" spans="1:18" hidden="1" outlineLevel="1" collapsed="1" x14ac:dyDescent="0.25">
      <c r="A1209" s="222" t="s">
        <v>650</v>
      </c>
      <c r="B1209" s="222"/>
      <c r="C1209" s="222"/>
      <c r="D1209" s="223">
        <f t="shared" ref="D1209:R1209" si="104">SUM(D1159:D1208)</f>
        <v>0</v>
      </c>
      <c r="E1209" s="223">
        <f t="shared" si="104"/>
        <v>0</v>
      </c>
      <c r="F1209" s="223">
        <f t="shared" si="104"/>
        <v>0</v>
      </c>
      <c r="G1209" s="223">
        <f t="shared" si="104"/>
        <v>0</v>
      </c>
      <c r="H1209" s="223">
        <f t="shared" si="104"/>
        <v>0</v>
      </c>
      <c r="I1209" s="223">
        <f t="shared" si="104"/>
        <v>0</v>
      </c>
      <c r="J1209" s="223">
        <f t="shared" si="104"/>
        <v>0</v>
      </c>
      <c r="K1209" s="223">
        <f t="shared" si="104"/>
        <v>0</v>
      </c>
      <c r="L1209" s="223">
        <f t="shared" si="104"/>
        <v>0</v>
      </c>
      <c r="M1209" s="223">
        <f t="shared" si="104"/>
        <v>0</v>
      </c>
      <c r="N1209" s="223">
        <f t="shared" si="104"/>
        <v>0</v>
      </c>
      <c r="O1209" s="223">
        <f t="shared" si="104"/>
        <v>0</v>
      </c>
      <c r="P1209" s="223">
        <f t="shared" si="104"/>
        <v>0</v>
      </c>
      <c r="Q1209" s="223">
        <f t="shared" si="104"/>
        <v>0</v>
      </c>
      <c r="R1209" s="223">
        <f t="shared" si="104"/>
        <v>0</v>
      </c>
    </row>
    <row r="1210" spans="1:18" hidden="1" outlineLevel="2" x14ac:dyDescent="0.25">
      <c r="A1210" s="222" t="str">
        <f>'Usages mobilité'!A4</f>
        <v>Usage mobilité n°1</v>
      </c>
      <c r="B1210" s="222" t="s">
        <v>645</v>
      </c>
      <c r="C1210" s="222"/>
      <c r="D1210" s="223">
        <f>D1159*'Usages mobilité'!$BG4*(1+'Usages mobilité'!$BH4)^(D$1049-$D$1049)/1000</f>
        <v>0</v>
      </c>
      <c r="E1210" s="223">
        <f>E1159*'Usages mobilité'!$BG4*(1+'Usages mobilité'!$BH4)^(E$1049-$D$1049)/1000</f>
        <v>0</v>
      </c>
      <c r="F1210" s="223">
        <f>F1159*'Usages mobilité'!$BG4*(1+'Usages mobilité'!$BH4)^(F$1049-$D$1049)/1000</f>
        <v>0</v>
      </c>
      <c r="G1210" s="223">
        <f>G1159*'Usages mobilité'!$BG4*(1+'Usages mobilité'!$BH4)^(G$1049-$D$1049)/1000</f>
        <v>0</v>
      </c>
      <c r="H1210" s="223">
        <f>H1159*'Usages mobilité'!$BG4*(1+'Usages mobilité'!$BH4)^(H$1049-$D$1049)/1000</f>
        <v>0</v>
      </c>
      <c r="I1210" s="223">
        <f>I1159*'Usages mobilité'!$BG4*(1+'Usages mobilité'!$BH4)^(I$1049-$D$1049)/1000</f>
        <v>0</v>
      </c>
      <c r="J1210" s="223">
        <f>J1159*'Usages mobilité'!$BG4*(1+'Usages mobilité'!$BH4)^(J$1049-$D$1049)/1000</f>
        <v>0</v>
      </c>
      <c r="K1210" s="223">
        <f>K1159*'Usages mobilité'!$BG4*(1+'Usages mobilité'!$BH4)^(K$1049-$D$1049)/1000</f>
        <v>0</v>
      </c>
      <c r="L1210" s="223">
        <f>L1159*'Usages mobilité'!$BG4*(1+'Usages mobilité'!$BH4)^(L$1049-$D$1049)/1000</f>
        <v>0</v>
      </c>
      <c r="M1210" s="223">
        <f>M1159*'Usages mobilité'!$BG4*(1+'Usages mobilité'!$BH4)^(M$1049-$D$1049)/1000</f>
        <v>0</v>
      </c>
      <c r="N1210" s="223">
        <f>N1159*'Usages mobilité'!$BG4*(1+'Usages mobilité'!$BH4)^(N$1049-$D$1049)/1000</f>
        <v>0</v>
      </c>
      <c r="O1210" s="223">
        <f>O1159*'Usages mobilité'!$BG4*(1+'Usages mobilité'!$BH4)^(O$1049-$D$1049)/1000</f>
        <v>0</v>
      </c>
      <c r="P1210" s="223">
        <f>P1159*'Usages mobilité'!$BG4*(1+'Usages mobilité'!$BH4)^(P$1049-$D$1049)/1000</f>
        <v>0</v>
      </c>
      <c r="Q1210" s="223">
        <f>Q1159*'Usages mobilité'!$BG4*(1+'Usages mobilité'!$BH4)^(Q$1049-$D$1049)/1000</f>
        <v>0</v>
      </c>
      <c r="R1210" s="223">
        <f>R1159*'Usages mobilité'!$BG4*(1+'Usages mobilité'!$BH4)^(R$1049-$D$1049)/1000</f>
        <v>0</v>
      </c>
    </row>
    <row r="1211" spans="1:18" hidden="1" outlineLevel="2" x14ac:dyDescent="0.25">
      <c r="A1211" s="222" t="str">
        <f>'Usages mobilité'!A5</f>
        <v>Usage mobilité n°2</v>
      </c>
      <c r="B1211" s="222" t="s">
        <v>645</v>
      </c>
      <c r="C1211" s="222"/>
      <c r="D1211" s="223">
        <f>D1160*'Usages mobilité'!$BG5*(1+'Usages mobilité'!$BH5)^(D$1049-$D$1049)/1000</f>
        <v>0</v>
      </c>
      <c r="E1211" s="223">
        <f>E1160*'Usages mobilité'!$BG5*(1+'Usages mobilité'!$BH5)^(E$1049-$D$1049)/1000</f>
        <v>0</v>
      </c>
      <c r="F1211" s="223">
        <f>F1160*'Usages mobilité'!$BG5*(1+'Usages mobilité'!$BH5)^(F$1049-$D$1049)/1000</f>
        <v>0</v>
      </c>
      <c r="G1211" s="223">
        <f>G1160*'Usages mobilité'!$BG5*(1+'Usages mobilité'!$BH5)^(G$1049-$D$1049)/1000</f>
        <v>0</v>
      </c>
      <c r="H1211" s="223">
        <f>H1160*'Usages mobilité'!$BG5*(1+'Usages mobilité'!$BH5)^(H$1049-$D$1049)/1000</f>
        <v>0</v>
      </c>
      <c r="I1211" s="223">
        <f>I1160*'Usages mobilité'!$BG5*(1+'Usages mobilité'!$BH5)^(I$1049-$D$1049)/1000</f>
        <v>0</v>
      </c>
      <c r="J1211" s="223">
        <f>J1160*'Usages mobilité'!$BG5*(1+'Usages mobilité'!$BH5)^(J$1049-$D$1049)/1000</f>
        <v>0</v>
      </c>
      <c r="K1211" s="223">
        <f>K1160*'Usages mobilité'!$BG5*(1+'Usages mobilité'!$BH5)^(K$1049-$D$1049)/1000</f>
        <v>0</v>
      </c>
      <c r="L1211" s="223">
        <f>L1160*'Usages mobilité'!$BG5*(1+'Usages mobilité'!$BH5)^(L$1049-$D$1049)/1000</f>
        <v>0</v>
      </c>
      <c r="M1211" s="223">
        <f>M1160*'Usages mobilité'!$BG5*(1+'Usages mobilité'!$BH5)^(M$1049-$D$1049)/1000</f>
        <v>0</v>
      </c>
      <c r="N1211" s="223">
        <f>N1160*'Usages mobilité'!$BG5*(1+'Usages mobilité'!$BH5)^(N$1049-$D$1049)/1000</f>
        <v>0</v>
      </c>
      <c r="O1211" s="223">
        <f>O1160*'Usages mobilité'!$BG5*(1+'Usages mobilité'!$BH5)^(O$1049-$D$1049)/1000</f>
        <v>0</v>
      </c>
      <c r="P1211" s="223">
        <f>P1160*'Usages mobilité'!$BG5*(1+'Usages mobilité'!$BH5)^(P$1049-$D$1049)/1000</f>
        <v>0</v>
      </c>
      <c r="Q1211" s="223">
        <f>Q1160*'Usages mobilité'!$BG5*(1+'Usages mobilité'!$BH5)^(Q$1049-$D$1049)/1000</f>
        <v>0</v>
      </c>
      <c r="R1211" s="223">
        <f>R1160*'Usages mobilité'!$BG5*(1+'Usages mobilité'!$BH5)^(R$1049-$D$1049)/1000</f>
        <v>0</v>
      </c>
    </row>
    <row r="1212" spans="1:18" hidden="1" outlineLevel="2" x14ac:dyDescent="0.25">
      <c r="A1212" s="222" t="str">
        <f>'Usages mobilité'!A6</f>
        <v>Usage mobilité n°3</v>
      </c>
      <c r="B1212" s="222" t="s">
        <v>645</v>
      </c>
      <c r="C1212" s="222"/>
      <c r="D1212" s="223">
        <f>D1161*'Usages mobilité'!$BG6*(1+'Usages mobilité'!$BH6)^(D$1049-$D$1049)/1000</f>
        <v>0</v>
      </c>
      <c r="E1212" s="223">
        <f>E1161*'Usages mobilité'!$BG6*(1+'Usages mobilité'!$BH6)^(E$1049-$D$1049)/1000</f>
        <v>0</v>
      </c>
      <c r="F1212" s="223">
        <f>F1161*'Usages mobilité'!$BG6*(1+'Usages mobilité'!$BH6)^(F$1049-$D$1049)/1000</f>
        <v>0</v>
      </c>
      <c r="G1212" s="223">
        <f>G1161*'Usages mobilité'!$BG6*(1+'Usages mobilité'!$BH6)^(G$1049-$D$1049)/1000</f>
        <v>0</v>
      </c>
      <c r="H1212" s="223">
        <f>H1161*'Usages mobilité'!$BG6*(1+'Usages mobilité'!$BH6)^(H$1049-$D$1049)/1000</f>
        <v>0</v>
      </c>
      <c r="I1212" s="223">
        <f>I1161*'Usages mobilité'!$BG6*(1+'Usages mobilité'!$BH6)^(I$1049-$D$1049)/1000</f>
        <v>0</v>
      </c>
      <c r="J1212" s="223">
        <f>J1161*'Usages mobilité'!$BG6*(1+'Usages mobilité'!$BH6)^(J$1049-$D$1049)/1000</f>
        <v>0</v>
      </c>
      <c r="K1212" s="223">
        <f>K1161*'Usages mobilité'!$BG6*(1+'Usages mobilité'!$BH6)^(K$1049-$D$1049)/1000</f>
        <v>0</v>
      </c>
      <c r="L1212" s="223">
        <f>L1161*'Usages mobilité'!$BG6*(1+'Usages mobilité'!$BH6)^(L$1049-$D$1049)/1000</f>
        <v>0</v>
      </c>
      <c r="M1212" s="223">
        <f>M1161*'Usages mobilité'!$BG6*(1+'Usages mobilité'!$BH6)^(M$1049-$D$1049)/1000</f>
        <v>0</v>
      </c>
      <c r="N1212" s="223">
        <f>N1161*'Usages mobilité'!$BG6*(1+'Usages mobilité'!$BH6)^(N$1049-$D$1049)/1000</f>
        <v>0</v>
      </c>
      <c r="O1212" s="223">
        <f>O1161*'Usages mobilité'!$BG6*(1+'Usages mobilité'!$BH6)^(O$1049-$D$1049)/1000</f>
        <v>0</v>
      </c>
      <c r="P1212" s="223">
        <f>P1161*'Usages mobilité'!$BG6*(1+'Usages mobilité'!$BH6)^(P$1049-$D$1049)/1000</f>
        <v>0</v>
      </c>
      <c r="Q1212" s="223">
        <f>Q1161*'Usages mobilité'!$BG6*(1+'Usages mobilité'!$BH6)^(Q$1049-$D$1049)/1000</f>
        <v>0</v>
      </c>
      <c r="R1212" s="223">
        <f>R1161*'Usages mobilité'!$BG6*(1+'Usages mobilité'!$BH6)^(R$1049-$D$1049)/1000</f>
        <v>0</v>
      </c>
    </row>
    <row r="1213" spans="1:18" hidden="1" outlineLevel="2" x14ac:dyDescent="0.25">
      <c r="A1213" s="222" t="str">
        <f>'Usages mobilité'!A7</f>
        <v>Usage mobilité n°4</v>
      </c>
      <c r="B1213" s="222" t="s">
        <v>645</v>
      </c>
      <c r="C1213" s="222"/>
      <c r="D1213" s="223">
        <f>D1162*'Usages mobilité'!$BG7*(1+'Usages mobilité'!$BH7)^(D$1049-$D$1049)/1000</f>
        <v>0</v>
      </c>
      <c r="E1213" s="223">
        <f>E1162*'Usages mobilité'!$BG7*(1+'Usages mobilité'!$BH7)^(E$1049-$D$1049)/1000</f>
        <v>0</v>
      </c>
      <c r="F1213" s="223">
        <f>F1162*'Usages mobilité'!$BG7*(1+'Usages mobilité'!$BH7)^(F$1049-$D$1049)/1000</f>
        <v>0</v>
      </c>
      <c r="G1213" s="223">
        <f>G1162*'Usages mobilité'!$BG7*(1+'Usages mobilité'!$BH7)^(G$1049-$D$1049)/1000</f>
        <v>0</v>
      </c>
      <c r="H1213" s="223">
        <f>H1162*'Usages mobilité'!$BG7*(1+'Usages mobilité'!$BH7)^(H$1049-$D$1049)/1000</f>
        <v>0</v>
      </c>
      <c r="I1213" s="223">
        <f>I1162*'Usages mobilité'!$BG7*(1+'Usages mobilité'!$BH7)^(I$1049-$D$1049)/1000</f>
        <v>0</v>
      </c>
      <c r="J1213" s="223">
        <f>J1162*'Usages mobilité'!$BG7*(1+'Usages mobilité'!$BH7)^(J$1049-$D$1049)/1000</f>
        <v>0</v>
      </c>
      <c r="K1213" s="223">
        <f>K1162*'Usages mobilité'!$BG7*(1+'Usages mobilité'!$BH7)^(K$1049-$D$1049)/1000</f>
        <v>0</v>
      </c>
      <c r="L1213" s="223">
        <f>L1162*'Usages mobilité'!$BG7*(1+'Usages mobilité'!$BH7)^(L$1049-$D$1049)/1000</f>
        <v>0</v>
      </c>
      <c r="M1213" s="223">
        <f>M1162*'Usages mobilité'!$BG7*(1+'Usages mobilité'!$BH7)^(M$1049-$D$1049)/1000</f>
        <v>0</v>
      </c>
      <c r="N1213" s="223">
        <f>N1162*'Usages mobilité'!$BG7*(1+'Usages mobilité'!$BH7)^(N$1049-$D$1049)/1000</f>
        <v>0</v>
      </c>
      <c r="O1213" s="223">
        <f>O1162*'Usages mobilité'!$BG7*(1+'Usages mobilité'!$BH7)^(O$1049-$D$1049)/1000</f>
        <v>0</v>
      </c>
      <c r="P1213" s="223">
        <f>P1162*'Usages mobilité'!$BG7*(1+'Usages mobilité'!$BH7)^(P$1049-$D$1049)/1000</f>
        <v>0</v>
      </c>
      <c r="Q1213" s="223">
        <f>Q1162*'Usages mobilité'!$BG7*(1+'Usages mobilité'!$BH7)^(Q$1049-$D$1049)/1000</f>
        <v>0</v>
      </c>
      <c r="R1213" s="223">
        <f>R1162*'Usages mobilité'!$BG7*(1+'Usages mobilité'!$BH7)^(R$1049-$D$1049)/1000</f>
        <v>0</v>
      </c>
    </row>
    <row r="1214" spans="1:18" hidden="1" outlineLevel="2" x14ac:dyDescent="0.25">
      <c r="A1214" s="222" t="str">
        <f>'Usages mobilité'!A8</f>
        <v>Usage mobilité n°5</v>
      </c>
      <c r="B1214" s="222" t="s">
        <v>645</v>
      </c>
      <c r="C1214" s="222"/>
      <c r="D1214" s="223">
        <f>D1163*'Usages mobilité'!$BG8*(1+'Usages mobilité'!$BH8)^(D$1049-$D$1049)/1000</f>
        <v>0</v>
      </c>
      <c r="E1214" s="223">
        <f>E1163*'Usages mobilité'!$BG8*(1+'Usages mobilité'!$BH8)^(E$1049-$D$1049)/1000</f>
        <v>0</v>
      </c>
      <c r="F1214" s="223">
        <f>F1163*'Usages mobilité'!$BG8*(1+'Usages mobilité'!$BH8)^(F$1049-$D$1049)/1000</f>
        <v>0</v>
      </c>
      <c r="G1214" s="223">
        <f>G1163*'Usages mobilité'!$BG8*(1+'Usages mobilité'!$BH8)^(G$1049-$D$1049)/1000</f>
        <v>0</v>
      </c>
      <c r="H1214" s="223">
        <f>H1163*'Usages mobilité'!$BG8*(1+'Usages mobilité'!$BH8)^(H$1049-$D$1049)/1000</f>
        <v>0</v>
      </c>
      <c r="I1214" s="223">
        <f>I1163*'Usages mobilité'!$BG8*(1+'Usages mobilité'!$BH8)^(I$1049-$D$1049)/1000</f>
        <v>0</v>
      </c>
      <c r="J1214" s="223">
        <f>J1163*'Usages mobilité'!$BG8*(1+'Usages mobilité'!$BH8)^(J$1049-$D$1049)/1000</f>
        <v>0</v>
      </c>
      <c r="K1214" s="223">
        <f>K1163*'Usages mobilité'!$BG8*(1+'Usages mobilité'!$BH8)^(K$1049-$D$1049)/1000</f>
        <v>0</v>
      </c>
      <c r="L1214" s="223">
        <f>L1163*'Usages mobilité'!$BG8*(1+'Usages mobilité'!$BH8)^(L$1049-$D$1049)/1000</f>
        <v>0</v>
      </c>
      <c r="M1214" s="223">
        <f>M1163*'Usages mobilité'!$BG8*(1+'Usages mobilité'!$BH8)^(M$1049-$D$1049)/1000</f>
        <v>0</v>
      </c>
      <c r="N1214" s="223">
        <f>N1163*'Usages mobilité'!$BG8*(1+'Usages mobilité'!$BH8)^(N$1049-$D$1049)/1000</f>
        <v>0</v>
      </c>
      <c r="O1214" s="223">
        <f>O1163*'Usages mobilité'!$BG8*(1+'Usages mobilité'!$BH8)^(O$1049-$D$1049)/1000</f>
        <v>0</v>
      </c>
      <c r="P1214" s="223">
        <f>P1163*'Usages mobilité'!$BG8*(1+'Usages mobilité'!$BH8)^(P$1049-$D$1049)/1000</f>
        <v>0</v>
      </c>
      <c r="Q1214" s="223">
        <f>Q1163*'Usages mobilité'!$BG8*(1+'Usages mobilité'!$BH8)^(Q$1049-$D$1049)/1000</f>
        <v>0</v>
      </c>
      <c r="R1214" s="223">
        <f>R1163*'Usages mobilité'!$BG8*(1+'Usages mobilité'!$BH8)^(R$1049-$D$1049)/1000</f>
        <v>0</v>
      </c>
    </row>
    <row r="1215" spans="1:18" hidden="1" outlineLevel="2" x14ac:dyDescent="0.25">
      <c r="A1215" s="222" t="str">
        <f>'Usages mobilité'!A9</f>
        <v>Usage mobilité n°6</v>
      </c>
      <c r="B1215" s="222" t="s">
        <v>645</v>
      </c>
      <c r="C1215" s="222"/>
      <c r="D1215" s="223">
        <f>D1164*'Usages mobilité'!$BG9*(1+'Usages mobilité'!$BH9)^(D$1049-$D$1049)/1000</f>
        <v>0</v>
      </c>
      <c r="E1215" s="223">
        <f>E1164*'Usages mobilité'!$BG9*(1+'Usages mobilité'!$BH9)^(E$1049-$D$1049)/1000</f>
        <v>0</v>
      </c>
      <c r="F1215" s="223">
        <f>F1164*'Usages mobilité'!$BG9*(1+'Usages mobilité'!$BH9)^(F$1049-$D$1049)/1000</f>
        <v>0</v>
      </c>
      <c r="G1215" s="223">
        <f>G1164*'Usages mobilité'!$BG9*(1+'Usages mobilité'!$BH9)^(G$1049-$D$1049)/1000</f>
        <v>0</v>
      </c>
      <c r="H1215" s="223">
        <f>H1164*'Usages mobilité'!$BG9*(1+'Usages mobilité'!$BH9)^(H$1049-$D$1049)/1000</f>
        <v>0</v>
      </c>
      <c r="I1215" s="223">
        <f>I1164*'Usages mobilité'!$BG9*(1+'Usages mobilité'!$BH9)^(I$1049-$D$1049)/1000</f>
        <v>0</v>
      </c>
      <c r="J1215" s="223">
        <f>J1164*'Usages mobilité'!$BG9*(1+'Usages mobilité'!$BH9)^(J$1049-$D$1049)/1000</f>
        <v>0</v>
      </c>
      <c r="K1215" s="223">
        <f>K1164*'Usages mobilité'!$BG9*(1+'Usages mobilité'!$BH9)^(K$1049-$D$1049)/1000</f>
        <v>0</v>
      </c>
      <c r="L1215" s="223">
        <f>L1164*'Usages mobilité'!$BG9*(1+'Usages mobilité'!$BH9)^(L$1049-$D$1049)/1000</f>
        <v>0</v>
      </c>
      <c r="M1215" s="223">
        <f>M1164*'Usages mobilité'!$BG9*(1+'Usages mobilité'!$BH9)^(M$1049-$D$1049)/1000</f>
        <v>0</v>
      </c>
      <c r="N1215" s="223">
        <f>N1164*'Usages mobilité'!$BG9*(1+'Usages mobilité'!$BH9)^(N$1049-$D$1049)/1000</f>
        <v>0</v>
      </c>
      <c r="O1215" s="223">
        <f>O1164*'Usages mobilité'!$BG9*(1+'Usages mobilité'!$BH9)^(O$1049-$D$1049)/1000</f>
        <v>0</v>
      </c>
      <c r="P1215" s="223">
        <f>P1164*'Usages mobilité'!$BG9*(1+'Usages mobilité'!$BH9)^(P$1049-$D$1049)/1000</f>
        <v>0</v>
      </c>
      <c r="Q1215" s="223">
        <f>Q1164*'Usages mobilité'!$BG9*(1+'Usages mobilité'!$BH9)^(Q$1049-$D$1049)/1000</f>
        <v>0</v>
      </c>
      <c r="R1215" s="223">
        <f>R1164*'Usages mobilité'!$BG9*(1+'Usages mobilité'!$BH9)^(R$1049-$D$1049)/1000</f>
        <v>0</v>
      </c>
    </row>
    <row r="1216" spans="1:18" hidden="1" outlineLevel="2" x14ac:dyDescent="0.25">
      <c r="A1216" s="222" t="str">
        <f>'Usages mobilité'!A10</f>
        <v>Usage mobilité n°7</v>
      </c>
      <c r="B1216" s="222" t="s">
        <v>645</v>
      </c>
      <c r="C1216" s="222"/>
      <c r="D1216" s="223">
        <f>D1165*'Usages mobilité'!$BG10*(1+'Usages mobilité'!$BH10)^(D$1049-$D$1049)/1000</f>
        <v>0</v>
      </c>
      <c r="E1216" s="223">
        <f>E1165*'Usages mobilité'!$BG10*(1+'Usages mobilité'!$BH10)^(E$1049-$D$1049)/1000</f>
        <v>0</v>
      </c>
      <c r="F1216" s="223">
        <f>F1165*'Usages mobilité'!$BG10*(1+'Usages mobilité'!$BH10)^(F$1049-$D$1049)/1000</f>
        <v>0</v>
      </c>
      <c r="G1216" s="223">
        <f>G1165*'Usages mobilité'!$BG10*(1+'Usages mobilité'!$BH10)^(G$1049-$D$1049)/1000</f>
        <v>0</v>
      </c>
      <c r="H1216" s="223">
        <f>H1165*'Usages mobilité'!$BG10*(1+'Usages mobilité'!$BH10)^(H$1049-$D$1049)/1000</f>
        <v>0</v>
      </c>
      <c r="I1216" s="223">
        <f>I1165*'Usages mobilité'!$BG10*(1+'Usages mobilité'!$BH10)^(I$1049-$D$1049)/1000</f>
        <v>0</v>
      </c>
      <c r="J1216" s="223">
        <f>J1165*'Usages mobilité'!$BG10*(1+'Usages mobilité'!$BH10)^(J$1049-$D$1049)/1000</f>
        <v>0</v>
      </c>
      <c r="K1216" s="223">
        <f>K1165*'Usages mobilité'!$BG10*(1+'Usages mobilité'!$BH10)^(K$1049-$D$1049)/1000</f>
        <v>0</v>
      </c>
      <c r="L1216" s="223">
        <f>L1165*'Usages mobilité'!$BG10*(1+'Usages mobilité'!$BH10)^(L$1049-$D$1049)/1000</f>
        <v>0</v>
      </c>
      <c r="M1216" s="223">
        <f>M1165*'Usages mobilité'!$BG10*(1+'Usages mobilité'!$BH10)^(M$1049-$D$1049)/1000</f>
        <v>0</v>
      </c>
      <c r="N1216" s="223">
        <f>N1165*'Usages mobilité'!$BG10*(1+'Usages mobilité'!$BH10)^(N$1049-$D$1049)/1000</f>
        <v>0</v>
      </c>
      <c r="O1216" s="223">
        <f>O1165*'Usages mobilité'!$BG10*(1+'Usages mobilité'!$BH10)^(O$1049-$D$1049)/1000</f>
        <v>0</v>
      </c>
      <c r="P1216" s="223">
        <f>P1165*'Usages mobilité'!$BG10*(1+'Usages mobilité'!$BH10)^(P$1049-$D$1049)/1000</f>
        <v>0</v>
      </c>
      <c r="Q1216" s="223">
        <f>Q1165*'Usages mobilité'!$BG10*(1+'Usages mobilité'!$BH10)^(Q$1049-$D$1049)/1000</f>
        <v>0</v>
      </c>
      <c r="R1216" s="223">
        <f>R1165*'Usages mobilité'!$BG10*(1+'Usages mobilité'!$BH10)^(R$1049-$D$1049)/1000</f>
        <v>0</v>
      </c>
    </row>
    <row r="1217" spans="1:18" hidden="1" outlineLevel="2" x14ac:dyDescent="0.25">
      <c r="A1217" s="222" t="str">
        <f>'Usages mobilité'!A11</f>
        <v>Usage mobilité n°8</v>
      </c>
      <c r="B1217" s="222" t="s">
        <v>645</v>
      </c>
      <c r="C1217" s="222"/>
      <c r="D1217" s="223">
        <f>D1166*'Usages mobilité'!$BG11*(1+'Usages mobilité'!$BH11)^(D$1049-$D$1049)/1000</f>
        <v>0</v>
      </c>
      <c r="E1217" s="223">
        <f>E1166*'Usages mobilité'!$BG11*(1+'Usages mobilité'!$BH11)^(E$1049-$D$1049)/1000</f>
        <v>0</v>
      </c>
      <c r="F1217" s="223">
        <f>F1166*'Usages mobilité'!$BG11*(1+'Usages mobilité'!$BH11)^(F$1049-$D$1049)/1000</f>
        <v>0</v>
      </c>
      <c r="G1217" s="223">
        <f>G1166*'Usages mobilité'!$BG11*(1+'Usages mobilité'!$BH11)^(G$1049-$D$1049)/1000</f>
        <v>0</v>
      </c>
      <c r="H1217" s="223">
        <f>H1166*'Usages mobilité'!$BG11*(1+'Usages mobilité'!$BH11)^(H$1049-$D$1049)/1000</f>
        <v>0</v>
      </c>
      <c r="I1217" s="223">
        <f>I1166*'Usages mobilité'!$BG11*(1+'Usages mobilité'!$BH11)^(I$1049-$D$1049)/1000</f>
        <v>0</v>
      </c>
      <c r="J1217" s="223">
        <f>J1166*'Usages mobilité'!$BG11*(1+'Usages mobilité'!$BH11)^(J$1049-$D$1049)/1000</f>
        <v>0</v>
      </c>
      <c r="K1217" s="223">
        <f>K1166*'Usages mobilité'!$BG11*(1+'Usages mobilité'!$BH11)^(K$1049-$D$1049)/1000</f>
        <v>0</v>
      </c>
      <c r="L1217" s="223">
        <f>L1166*'Usages mobilité'!$BG11*(1+'Usages mobilité'!$BH11)^(L$1049-$D$1049)/1000</f>
        <v>0</v>
      </c>
      <c r="M1217" s="223">
        <f>M1166*'Usages mobilité'!$BG11*(1+'Usages mobilité'!$BH11)^(M$1049-$D$1049)/1000</f>
        <v>0</v>
      </c>
      <c r="N1217" s="223">
        <f>N1166*'Usages mobilité'!$BG11*(1+'Usages mobilité'!$BH11)^(N$1049-$D$1049)/1000</f>
        <v>0</v>
      </c>
      <c r="O1217" s="223">
        <f>O1166*'Usages mobilité'!$BG11*(1+'Usages mobilité'!$BH11)^(O$1049-$D$1049)/1000</f>
        <v>0</v>
      </c>
      <c r="P1217" s="223">
        <f>P1166*'Usages mobilité'!$BG11*(1+'Usages mobilité'!$BH11)^(P$1049-$D$1049)/1000</f>
        <v>0</v>
      </c>
      <c r="Q1217" s="223">
        <f>Q1166*'Usages mobilité'!$BG11*(1+'Usages mobilité'!$BH11)^(Q$1049-$D$1049)/1000</f>
        <v>0</v>
      </c>
      <c r="R1217" s="223">
        <f>R1166*'Usages mobilité'!$BG11*(1+'Usages mobilité'!$BH11)^(R$1049-$D$1049)/1000</f>
        <v>0</v>
      </c>
    </row>
    <row r="1218" spans="1:18" hidden="1" outlineLevel="2" x14ac:dyDescent="0.25">
      <c r="A1218" s="222" t="str">
        <f>'Usages mobilité'!A12</f>
        <v>Usage mobilité n°9</v>
      </c>
      <c r="B1218" s="222" t="s">
        <v>645</v>
      </c>
      <c r="C1218" s="222"/>
      <c r="D1218" s="223">
        <f>D1167*'Usages mobilité'!$BG12*(1+'Usages mobilité'!$BH12)^(D$1049-$D$1049)/1000</f>
        <v>0</v>
      </c>
      <c r="E1218" s="223">
        <f>E1167*'Usages mobilité'!$BG12*(1+'Usages mobilité'!$BH12)^(E$1049-$D$1049)/1000</f>
        <v>0</v>
      </c>
      <c r="F1218" s="223">
        <f>F1167*'Usages mobilité'!$BG12*(1+'Usages mobilité'!$BH12)^(F$1049-$D$1049)/1000</f>
        <v>0</v>
      </c>
      <c r="G1218" s="223">
        <f>G1167*'Usages mobilité'!$BG12*(1+'Usages mobilité'!$BH12)^(G$1049-$D$1049)/1000</f>
        <v>0</v>
      </c>
      <c r="H1218" s="223">
        <f>H1167*'Usages mobilité'!$BG12*(1+'Usages mobilité'!$BH12)^(H$1049-$D$1049)/1000</f>
        <v>0</v>
      </c>
      <c r="I1218" s="223">
        <f>I1167*'Usages mobilité'!$BG12*(1+'Usages mobilité'!$BH12)^(I$1049-$D$1049)/1000</f>
        <v>0</v>
      </c>
      <c r="J1218" s="223">
        <f>J1167*'Usages mobilité'!$BG12*(1+'Usages mobilité'!$BH12)^(J$1049-$D$1049)/1000</f>
        <v>0</v>
      </c>
      <c r="K1218" s="223">
        <f>K1167*'Usages mobilité'!$BG12*(1+'Usages mobilité'!$BH12)^(K$1049-$D$1049)/1000</f>
        <v>0</v>
      </c>
      <c r="L1218" s="223">
        <f>L1167*'Usages mobilité'!$BG12*(1+'Usages mobilité'!$BH12)^(L$1049-$D$1049)/1000</f>
        <v>0</v>
      </c>
      <c r="M1218" s="223">
        <f>M1167*'Usages mobilité'!$BG12*(1+'Usages mobilité'!$BH12)^(M$1049-$D$1049)/1000</f>
        <v>0</v>
      </c>
      <c r="N1218" s="223">
        <f>N1167*'Usages mobilité'!$BG12*(1+'Usages mobilité'!$BH12)^(N$1049-$D$1049)/1000</f>
        <v>0</v>
      </c>
      <c r="O1218" s="223">
        <f>O1167*'Usages mobilité'!$BG12*(1+'Usages mobilité'!$BH12)^(O$1049-$D$1049)/1000</f>
        <v>0</v>
      </c>
      <c r="P1218" s="223">
        <f>P1167*'Usages mobilité'!$BG12*(1+'Usages mobilité'!$BH12)^(P$1049-$D$1049)/1000</f>
        <v>0</v>
      </c>
      <c r="Q1218" s="223">
        <f>Q1167*'Usages mobilité'!$BG12*(1+'Usages mobilité'!$BH12)^(Q$1049-$D$1049)/1000</f>
        <v>0</v>
      </c>
      <c r="R1218" s="223">
        <f>R1167*'Usages mobilité'!$BG12*(1+'Usages mobilité'!$BH12)^(R$1049-$D$1049)/1000</f>
        <v>0</v>
      </c>
    </row>
    <row r="1219" spans="1:18" hidden="1" outlineLevel="2" x14ac:dyDescent="0.25">
      <c r="A1219" s="222" t="str">
        <f>'Usages mobilité'!A13</f>
        <v>Usage mobilité n°10</v>
      </c>
      <c r="B1219" s="222" t="s">
        <v>645</v>
      </c>
      <c r="C1219" s="222"/>
      <c r="D1219" s="223">
        <f>D1168*'Usages mobilité'!$BG13*(1+'Usages mobilité'!$BH13)^(D$1049-$D$1049)/1000</f>
        <v>0</v>
      </c>
      <c r="E1219" s="223">
        <f>E1168*'Usages mobilité'!$BG13*(1+'Usages mobilité'!$BH13)^(E$1049-$D$1049)/1000</f>
        <v>0</v>
      </c>
      <c r="F1219" s="223">
        <f>F1168*'Usages mobilité'!$BG13*(1+'Usages mobilité'!$BH13)^(F$1049-$D$1049)/1000</f>
        <v>0</v>
      </c>
      <c r="G1219" s="223">
        <f>G1168*'Usages mobilité'!$BG13*(1+'Usages mobilité'!$BH13)^(G$1049-$D$1049)/1000</f>
        <v>0</v>
      </c>
      <c r="H1219" s="223">
        <f>H1168*'Usages mobilité'!$BG13*(1+'Usages mobilité'!$BH13)^(H$1049-$D$1049)/1000</f>
        <v>0</v>
      </c>
      <c r="I1219" s="223">
        <f>I1168*'Usages mobilité'!$BG13*(1+'Usages mobilité'!$BH13)^(I$1049-$D$1049)/1000</f>
        <v>0</v>
      </c>
      <c r="J1219" s="223">
        <f>J1168*'Usages mobilité'!$BG13*(1+'Usages mobilité'!$BH13)^(J$1049-$D$1049)/1000</f>
        <v>0</v>
      </c>
      <c r="K1219" s="223">
        <f>K1168*'Usages mobilité'!$BG13*(1+'Usages mobilité'!$BH13)^(K$1049-$D$1049)/1000</f>
        <v>0</v>
      </c>
      <c r="L1219" s="223">
        <f>L1168*'Usages mobilité'!$BG13*(1+'Usages mobilité'!$BH13)^(L$1049-$D$1049)/1000</f>
        <v>0</v>
      </c>
      <c r="M1219" s="223">
        <f>M1168*'Usages mobilité'!$BG13*(1+'Usages mobilité'!$BH13)^(M$1049-$D$1049)/1000</f>
        <v>0</v>
      </c>
      <c r="N1219" s="223">
        <f>N1168*'Usages mobilité'!$BG13*(1+'Usages mobilité'!$BH13)^(N$1049-$D$1049)/1000</f>
        <v>0</v>
      </c>
      <c r="O1219" s="223">
        <f>O1168*'Usages mobilité'!$BG13*(1+'Usages mobilité'!$BH13)^(O$1049-$D$1049)/1000</f>
        <v>0</v>
      </c>
      <c r="P1219" s="223">
        <f>P1168*'Usages mobilité'!$BG13*(1+'Usages mobilité'!$BH13)^(P$1049-$D$1049)/1000</f>
        <v>0</v>
      </c>
      <c r="Q1219" s="223">
        <f>Q1168*'Usages mobilité'!$BG13*(1+'Usages mobilité'!$BH13)^(Q$1049-$D$1049)/1000</f>
        <v>0</v>
      </c>
      <c r="R1219" s="223">
        <f>R1168*'Usages mobilité'!$BG13*(1+'Usages mobilité'!$BH13)^(R$1049-$D$1049)/1000</f>
        <v>0</v>
      </c>
    </row>
    <row r="1220" spans="1:18" hidden="1" outlineLevel="2" x14ac:dyDescent="0.25">
      <c r="A1220" s="222" t="str">
        <f>'Usages mobilité'!A14</f>
        <v>Usage mobilité n°11</v>
      </c>
      <c r="B1220" s="222" t="s">
        <v>645</v>
      </c>
      <c r="C1220" s="222"/>
      <c r="D1220" s="223">
        <f>D1169*'Usages mobilité'!$BG14*(1+'Usages mobilité'!$BH14)^(D$1049-$D$1049)/1000</f>
        <v>0</v>
      </c>
      <c r="E1220" s="223">
        <f>E1169*'Usages mobilité'!$BG14*(1+'Usages mobilité'!$BH14)^(E$1049-$D$1049)/1000</f>
        <v>0</v>
      </c>
      <c r="F1220" s="223">
        <f>F1169*'Usages mobilité'!$BG14*(1+'Usages mobilité'!$BH14)^(F$1049-$D$1049)/1000</f>
        <v>0</v>
      </c>
      <c r="G1220" s="223">
        <f>G1169*'Usages mobilité'!$BG14*(1+'Usages mobilité'!$BH14)^(G$1049-$D$1049)/1000</f>
        <v>0</v>
      </c>
      <c r="H1220" s="223">
        <f>H1169*'Usages mobilité'!$BG14*(1+'Usages mobilité'!$BH14)^(H$1049-$D$1049)/1000</f>
        <v>0</v>
      </c>
      <c r="I1220" s="223">
        <f>I1169*'Usages mobilité'!$BG14*(1+'Usages mobilité'!$BH14)^(I$1049-$D$1049)/1000</f>
        <v>0</v>
      </c>
      <c r="J1220" s="223">
        <f>J1169*'Usages mobilité'!$BG14*(1+'Usages mobilité'!$BH14)^(J$1049-$D$1049)/1000</f>
        <v>0</v>
      </c>
      <c r="K1220" s="223">
        <f>K1169*'Usages mobilité'!$BG14*(1+'Usages mobilité'!$BH14)^(K$1049-$D$1049)/1000</f>
        <v>0</v>
      </c>
      <c r="L1220" s="223">
        <f>L1169*'Usages mobilité'!$BG14*(1+'Usages mobilité'!$BH14)^(L$1049-$D$1049)/1000</f>
        <v>0</v>
      </c>
      <c r="M1220" s="223">
        <f>M1169*'Usages mobilité'!$BG14*(1+'Usages mobilité'!$BH14)^(M$1049-$D$1049)/1000</f>
        <v>0</v>
      </c>
      <c r="N1220" s="223">
        <f>N1169*'Usages mobilité'!$BG14*(1+'Usages mobilité'!$BH14)^(N$1049-$D$1049)/1000</f>
        <v>0</v>
      </c>
      <c r="O1220" s="223">
        <f>O1169*'Usages mobilité'!$BG14*(1+'Usages mobilité'!$BH14)^(O$1049-$D$1049)/1000</f>
        <v>0</v>
      </c>
      <c r="P1220" s="223">
        <f>P1169*'Usages mobilité'!$BG14*(1+'Usages mobilité'!$BH14)^(P$1049-$D$1049)/1000</f>
        <v>0</v>
      </c>
      <c r="Q1220" s="223">
        <f>Q1169*'Usages mobilité'!$BG14*(1+'Usages mobilité'!$BH14)^(Q$1049-$D$1049)/1000</f>
        <v>0</v>
      </c>
      <c r="R1220" s="223">
        <f>R1169*'Usages mobilité'!$BG14*(1+'Usages mobilité'!$BH14)^(R$1049-$D$1049)/1000</f>
        <v>0</v>
      </c>
    </row>
    <row r="1221" spans="1:18" hidden="1" outlineLevel="2" x14ac:dyDescent="0.25">
      <c r="A1221" s="222" t="str">
        <f>'Usages mobilité'!A15</f>
        <v>Usage mobilité n°12</v>
      </c>
      <c r="B1221" s="222" t="s">
        <v>645</v>
      </c>
      <c r="C1221" s="222"/>
      <c r="D1221" s="223">
        <f>D1170*'Usages mobilité'!$BG15*(1+'Usages mobilité'!$BH15)^(D$1049-$D$1049)/1000</f>
        <v>0</v>
      </c>
      <c r="E1221" s="223">
        <f>E1170*'Usages mobilité'!$BG15*(1+'Usages mobilité'!$BH15)^(E$1049-$D$1049)/1000</f>
        <v>0</v>
      </c>
      <c r="F1221" s="223">
        <f>F1170*'Usages mobilité'!$BG15*(1+'Usages mobilité'!$BH15)^(F$1049-$D$1049)/1000</f>
        <v>0</v>
      </c>
      <c r="G1221" s="223">
        <f>G1170*'Usages mobilité'!$BG15*(1+'Usages mobilité'!$BH15)^(G$1049-$D$1049)/1000</f>
        <v>0</v>
      </c>
      <c r="H1221" s="223">
        <f>H1170*'Usages mobilité'!$BG15*(1+'Usages mobilité'!$BH15)^(H$1049-$D$1049)/1000</f>
        <v>0</v>
      </c>
      <c r="I1221" s="223">
        <f>I1170*'Usages mobilité'!$BG15*(1+'Usages mobilité'!$BH15)^(I$1049-$D$1049)/1000</f>
        <v>0</v>
      </c>
      <c r="J1221" s="223">
        <f>J1170*'Usages mobilité'!$BG15*(1+'Usages mobilité'!$BH15)^(J$1049-$D$1049)/1000</f>
        <v>0</v>
      </c>
      <c r="K1221" s="223">
        <f>K1170*'Usages mobilité'!$BG15*(1+'Usages mobilité'!$BH15)^(K$1049-$D$1049)/1000</f>
        <v>0</v>
      </c>
      <c r="L1221" s="223">
        <f>L1170*'Usages mobilité'!$BG15*(1+'Usages mobilité'!$BH15)^(L$1049-$D$1049)/1000</f>
        <v>0</v>
      </c>
      <c r="M1221" s="223">
        <f>M1170*'Usages mobilité'!$BG15*(1+'Usages mobilité'!$BH15)^(M$1049-$D$1049)/1000</f>
        <v>0</v>
      </c>
      <c r="N1221" s="223">
        <f>N1170*'Usages mobilité'!$BG15*(1+'Usages mobilité'!$BH15)^(N$1049-$D$1049)/1000</f>
        <v>0</v>
      </c>
      <c r="O1221" s="223">
        <f>O1170*'Usages mobilité'!$BG15*(1+'Usages mobilité'!$BH15)^(O$1049-$D$1049)/1000</f>
        <v>0</v>
      </c>
      <c r="P1221" s="223">
        <f>P1170*'Usages mobilité'!$BG15*(1+'Usages mobilité'!$BH15)^(P$1049-$D$1049)/1000</f>
        <v>0</v>
      </c>
      <c r="Q1221" s="223">
        <f>Q1170*'Usages mobilité'!$BG15*(1+'Usages mobilité'!$BH15)^(Q$1049-$D$1049)/1000</f>
        <v>0</v>
      </c>
      <c r="R1221" s="223">
        <f>R1170*'Usages mobilité'!$BG15*(1+'Usages mobilité'!$BH15)^(R$1049-$D$1049)/1000</f>
        <v>0</v>
      </c>
    </row>
    <row r="1222" spans="1:18" hidden="1" outlineLevel="2" x14ac:dyDescent="0.25">
      <c r="A1222" s="222" t="str">
        <f>'Usages mobilité'!A16</f>
        <v>Usage mobilité n°13</v>
      </c>
      <c r="B1222" s="222" t="s">
        <v>645</v>
      </c>
      <c r="C1222" s="222"/>
      <c r="D1222" s="223">
        <f>D1171*'Usages mobilité'!$BG16*(1+'Usages mobilité'!$BH16)^(D$1049-$D$1049)/1000</f>
        <v>0</v>
      </c>
      <c r="E1222" s="223">
        <f>E1171*'Usages mobilité'!$BG16*(1+'Usages mobilité'!$BH16)^(E$1049-$D$1049)/1000</f>
        <v>0</v>
      </c>
      <c r="F1222" s="223">
        <f>F1171*'Usages mobilité'!$BG16*(1+'Usages mobilité'!$BH16)^(F$1049-$D$1049)/1000</f>
        <v>0</v>
      </c>
      <c r="G1222" s="223">
        <f>G1171*'Usages mobilité'!$BG16*(1+'Usages mobilité'!$BH16)^(G$1049-$D$1049)/1000</f>
        <v>0</v>
      </c>
      <c r="H1222" s="223">
        <f>H1171*'Usages mobilité'!$BG16*(1+'Usages mobilité'!$BH16)^(H$1049-$D$1049)/1000</f>
        <v>0</v>
      </c>
      <c r="I1222" s="223">
        <f>I1171*'Usages mobilité'!$BG16*(1+'Usages mobilité'!$BH16)^(I$1049-$D$1049)/1000</f>
        <v>0</v>
      </c>
      <c r="J1222" s="223">
        <f>J1171*'Usages mobilité'!$BG16*(1+'Usages mobilité'!$BH16)^(J$1049-$D$1049)/1000</f>
        <v>0</v>
      </c>
      <c r="K1222" s="223">
        <f>K1171*'Usages mobilité'!$BG16*(1+'Usages mobilité'!$BH16)^(K$1049-$D$1049)/1000</f>
        <v>0</v>
      </c>
      <c r="L1222" s="223">
        <f>L1171*'Usages mobilité'!$BG16*(1+'Usages mobilité'!$BH16)^(L$1049-$D$1049)/1000</f>
        <v>0</v>
      </c>
      <c r="M1222" s="223">
        <f>M1171*'Usages mobilité'!$BG16*(1+'Usages mobilité'!$BH16)^(M$1049-$D$1049)/1000</f>
        <v>0</v>
      </c>
      <c r="N1222" s="223">
        <f>N1171*'Usages mobilité'!$BG16*(1+'Usages mobilité'!$BH16)^(N$1049-$D$1049)/1000</f>
        <v>0</v>
      </c>
      <c r="O1222" s="223">
        <f>O1171*'Usages mobilité'!$BG16*(1+'Usages mobilité'!$BH16)^(O$1049-$D$1049)/1000</f>
        <v>0</v>
      </c>
      <c r="P1222" s="223">
        <f>P1171*'Usages mobilité'!$BG16*(1+'Usages mobilité'!$BH16)^(P$1049-$D$1049)/1000</f>
        <v>0</v>
      </c>
      <c r="Q1222" s="223">
        <f>Q1171*'Usages mobilité'!$BG16*(1+'Usages mobilité'!$BH16)^(Q$1049-$D$1049)/1000</f>
        <v>0</v>
      </c>
      <c r="R1222" s="223">
        <f>R1171*'Usages mobilité'!$BG16*(1+'Usages mobilité'!$BH16)^(R$1049-$D$1049)/1000</f>
        <v>0</v>
      </c>
    </row>
    <row r="1223" spans="1:18" hidden="1" outlineLevel="2" x14ac:dyDescent="0.25">
      <c r="A1223" s="222" t="str">
        <f>'Usages mobilité'!A17</f>
        <v>Usage mobilité n°14</v>
      </c>
      <c r="B1223" s="222" t="s">
        <v>645</v>
      </c>
      <c r="C1223" s="222"/>
      <c r="D1223" s="223">
        <f>D1172*'Usages mobilité'!$BG17*(1+'Usages mobilité'!$BH17)^(D$1049-$D$1049)/1000</f>
        <v>0</v>
      </c>
      <c r="E1223" s="223">
        <f>E1172*'Usages mobilité'!$BG17*(1+'Usages mobilité'!$BH17)^(E$1049-$D$1049)/1000</f>
        <v>0</v>
      </c>
      <c r="F1223" s="223">
        <f>F1172*'Usages mobilité'!$BG17*(1+'Usages mobilité'!$BH17)^(F$1049-$D$1049)/1000</f>
        <v>0</v>
      </c>
      <c r="G1223" s="223">
        <f>G1172*'Usages mobilité'!$BG17*(1+'Usages mobilité'!$BH17)^(G$1049-$D$1049)/1000</f>
        <v>0</v>
      </c>
      <c r="H1223" s="223">
        <f>H1172*'Usages mobilité'!$BG17*(1+'Usages mobilité'!$BH17)^(H$1049-$D$1049)/1000</f>
        <v>0</v>
      </c>
      <c r="I1223" s="223">
        <f>I1172*'Usages mobilité'!$BG17*(1+'Usages mobilité'!$BH17)^(I$1049-$D$1049)/1000</f>
        <v>0</v>
      </c>
      <c r="J1223" s="223">
        <f>J1172*'Usages mobilité'!$BG17*(1+'Usages mobilité'!$BH17)^(J$1049-$D$1049)/1000</f>
        <v>0</v>
      </c>
      <c r="K1223" s="223">
        <f>K1172*'Usages mobilité'!$BG17*(1+'Usages mobilité'!$BH17)^(K$1049-$D$1049)/1000</f>
        <v>0</v>
      </c>
      <c r="L1223" s="223">
        <f>L1172*'Usages mobilité'!$BG17*(1+'Usages mobilité'!$BH17)^(L$1049-$D$1049)/1000</f>
        <v>0</v>
      </c>
      <c r="M1223" s="223">
        <f>M1172*'Usages mobilité'!$BG17*(1+'Usages mobilité'!$BH17)^(M$1049-$D$1049)/1000</f>
        <v>0</v>
      </c>
      <c r="N1223" s="223">
        <f>N1172*'Usages mobilité'!$BG17*(1+'Usages mobilité'!$BH17)^(N$1049-$D$1049)/1000</f>
        <v>0</v>
      </c>
      <c r="O1223" s="223">
        <f>O1172*'Usages mobilité'!$BG17*(1+'Usages mobilité'!$BH17)^(O$1049-$D$1049)/1000</f>
        <v>0</v>
      </c>
      <c r="P1223" s="223">
        <f>P1172*'Usages mobilité'!$BG17*(1+'Usages mobilité'!$BH17)^(P$1049-$D$1049)/1000</f>
        <v>0</v>
      </c>
      <c r="Q1223" s="223">
        <f>Q1172*'Usages mobilité'!$BG17*(1+'Usages mobilité'!$BH17)^(Q$1049-$D$1049)/1000</f>
        <v>0</v>
      </c>
      <c r="R1223" s="223">
        <f>R1172*'Usages mobilité'!$BG17*(1+'Usages mobilité'!$BH17)^(R$1049-$D$1049)/1000</f>
        <v>0</v>
      </c>
    </row>
    <row r="1224" spans="1:18" hidden="1" outlineLevel="2" x14ac:dyDescent="0.25">
      <c r="A1224" s="222" t="str">
        <f>'Usages mobilité'!A18</f>
        <v>Usage mobilité n°15</v>
      </c>
      <c r="B1224" s="222" t="s">
        <v>645</v>
      </c>
      <c r="C1224" s="222"/>
      <c r="D1224" s="223">
        <f>D1173*'Usages mobilité'!$BG18*(1+'Usages mobilité'!$BH18)^(D$1049-$D$1049)/1000</f>
        <v>0</v>
      </c>
      <c r="E1224" s="223">
        <f>E1173*'Usages mobilité'!$BG18*(1+'Usages mobilité'!$BH18)^(E$1049-$D$1049)/1000</f>
        <v>0</v>
      </c>
      <c r="F1224" s="223">
        <f>F1173*'Usages mobilité'!$BG18*(1+'Usages mobilité'!$BH18)^(F$1049-$D$1049)/1000</f>
        <v>0</v>
      </c>
      <c r="G1224" s="223">
        <f>G1173*'Usages mobilité'!$BG18*(1+'Usages mobilité'!$BH18)^(G$1049-$D$1049)/1000</f>
        <v>0</v>
      </c>
      <c r="H1224" s="223">
        <f>H1173*'Usages mobilité'!$BG18*(1+'Usages mobilité'!$BH18)^(H$1049-$D$1049)/1000</f>
        <v>0</v>
      </c>
      <c r="I1224" s="223">
        <f>I1173*'Usages mobilité'!$BG18*(1+'Usages mobilité'!$BH18)^(I$1049-$D$1049)/1000</f>
        <v>0</v>
      </c>
      <c r="J1224" s="223">
        <f>J1173*'Usages mobilité'!$BG18*(1+'Usages mobilité'!$BH18)^(J$1049-$D$1049)/1000</f>
        <v>0</v>
      </c>
      <c r="K1224" s="223">
        <f>K1173*'Usages mobilité'!$BG18*(1+'Usages mobilité'!$BH18)^(K$1049-$D$1049)/1000</f>
        <v>0</v>
      </c>
      <c r="L1224" s="223">
        <f>L1173*'Usages mobilité'!$BG18*(1+'Usages mobilité'!$BH18)^(L$1049-$D$1049)/1000</f>
        <v>0</v>
      </c>
      <c r="M1224" s="223">
        <f>M1173*'Usages mobilité'!$BG18*(1+'Usages mobilité'!$BH18)^(M$1049-$D$1049)/1000</f>
        <v>0</v>
      </c>
      <c r="N1224" s="223">
        <f>N1173*'Usages mobilité'!$BG18*(1+'Usages mobilité'!$BH18)^(N$1049-$D$1049)/1000</f>
        <v>0</v>
      </c>
      <c r="O1224" s="223">
        <f>O1173*'Usages mobilité'!$BG18*(1+'Usages mobilité'!$BH18)^(O$1049-$D$1049)/1000</f>
        <v>0</v>
      </c>
      <c r="P1224" s="223">
        <f>P1173*'Usages mobilité'!$BG18*(1+'Usages mobilité'!$BH18)^(P$1049-$D$1049)/1000</f>
        <v>0</v>
      </c>
      <c r="Q1224" s="223">
        <f>Q1173*'Usages mobilité'!$BG18*(1+'Usages mobilité'!$BH18)^(Q$1049-$D$1049)/1000</f>
        <v>0</v>
      </c>
      <c r="R1224" s="223">
        <f>R1173*'Usages mobilité'!$BG18*(1+'Usages mobilité'!$BH18)^(R$1049-$D$1049)/1000</f>
        <v>0</v>
      </c>
    </row>
    <row r="1225" spans="1:18" hidden="1" outlineLevel="2" x14ac:dyDescent="0.25">
      <c r="A1225" s="222" t="str">
        <f>'Usages mobilité'!A19</f>
        <v>Usage mobilité n°16</v>
      </c>
      <c r="B1225" s="222" t="s">
        <v>645</v>
      </c>
      <c r="C1225" s="222"/>
      <c r="D1225" s="223">
        <f>D1174*'Usages mobilité'!$BG19*(1+'Usages mobilité'!$BH19)^(D$1049-$D$1049)/1000</f>
        <v>0</v>
      </c>
      <c r="E1225" s="223">
        <f>E1174*'Usages mobilité'!$BG19*(1+'Usages mobilité'!$BH19)^(E$1049-$D$1049)/1000</f>
        <v>0</v>
      </c>
      <c r="F1225" s="223">
        <f>F1174*'Usages mobilité'!$BG19*(1+'Usages mobilité'!$BH19)^(F$1049-$D$1049)/1000</f>
        <v>0</v>
      </c>
      <c r="G1225" s="223">
        <f>G1174*'Usages mobilité'!$BG19*(1+'Usages mobilité'!$BH19)^(G$1049-$D$1049)/1000</f>
        <v>0</v>
      </c>
      <c r="H1225" s="223">
        <f>H1174*'Usages mobilité'!$BG19*(1+'Usages mobilité'!$BH19)^(H$1049-$D$1049)/1000</f>
        <v>0</v>
      </c>
      <c r="I1225" s="223">
        <f>I1174*'Usages mobilité'!$BG19*(1+'Usages mobilité'!$BH19)^(I$1049-$D$1049)/1000</f>
        <v>0</v>
      </c>
      <c r="J1225" s="223">
        <f>J1174*'Usages mobilité'!$BG19*(1+'Usages mobilité'!$BH19)^(J$1049-$D$1049)/1000</f>
        <v>0</v>
      </c>
      <c r="K1225" s="223">
        <f>K1174*'Usages mobilité'!$BG19*(1+'Usages mobilité'!$BH19)^(K$1049-$D$1049)/1000</f>
        <v>0</v>
      </c>
      <c r="L1225" s="223">
        <f>L1174*'Usages mobilité'!$BG19*(1+'Usages mobilité'!$BH19)^(L$1049-$D$1049)/1000</f>
        <v>0</v>
      </c>
      <c r="M1225" s="223">
        <f>M1174*'Usages mobilité'!$BG19*(1+'Usages mobilité'!$BH19)^(M$1049-$D$1049)/1000</f>
        <v>0</v>
      </c>
      <c r="N1225" s="223">
        <f>N1174*'Usages mobilité'!$BG19*(1+'Usages mobilité'!$BH19)^(N$1049-$D$1049)/1000</f>
        <v>0</v>
      </c>
      <c r="O1225" s="223">
        <f>O1174*'Usages mobilité'!$BG19*(1+'Usages mobilité'!$BH19)^(O$1049-$D$1049)/1000</f>
        <v>0</v>
      </c>
      <c r="P1225" s="223">
        <f>P1174*'Usages mobilité'!$BG19*(1+'Usages mobilité'!$BH19)^(P$1049-$D$1049)/1000</f>
        <v>0</v>
      </c>
      <c r="Q1225" s="223">
        <f>Q1174*'Usages mobilité'!$BG19*(1+'Usages mobilité'!$BH19)^(Q$1049-$D$1049)/1000</f>
        <v>0</v>
      </c>
      <c r="R1225" s="223">
        <f>R1174*'Usages mobilité'!$BG19*(1+'Usages mobilité'!$BH19)^(R$1049-$D$1049)/1000</f>
        <v>0</v>
      </c>
    </row>
    <row r="1226" spans="1:18" hidden="1" outlineLevel="2" x14ac:dyDescent="0.25">
      <c r="A1226" s="222" t="str">
        <f>'Usages mobilité'!A20</f>
        <v>Usage mobilité n°17</v>
      </c>
      <c r="B1226" s="222" t="s">
        <v>645</v>
      </c>
      <c r="C1226" s="222"/>
      <c r="D1226" s="223">
        <f>D1175*'Usages mobilité'!$BG20*(1+'Usages mobilité'!$BH20)^(D$1049-$D$1049)/1000</f>
        <v>0</v>
      </c>
      <c r="E1226" s="223">
        <f>E1175*'Usages mobilité'!$BG20*(1+'Usages mobilité'!$BH20)^(E$1049-$D$1049)/1000</f>
        <v>0</v>
      </c>
      <c r="F1226" s="223">
        <f>F1175*'Usages mobilité'!$BG20*(1+'Usages mobilité'!$BH20)^(F$1049-$D$1049)/1000</f>
        <v>0</v>
      </c>
      <c r="G1226" s="223">
        <f>G1175*'Usages mobilité'!$BG20*(1+'Usages mobilité'!$BH20)^(G$1049-$D$1049)/1000</f>
        <v>0</v>
      </c>
      <c r="H1226" s="223">
        <f>H1175*'Usages mobilité'!$BG20*(1+'Usages mobilité'!$BH20)^(H$1049-$D$1049)/1000</f>
        <v>0</v>
      </c>
      <c r="I1226" s="223">
        <f>I1175*'Usages mobilité'!$BG20*(1+'Usages mobilité'!$BH20)^(I$1049-$D$1049)/1000</f>
        <v>0</v>
      </c>
      <c r="J1226" s="223">
        <f>J1175*'Usages mobilité'!$BG20*(1+'Usages mobilité'!$BH20)^(J$1049-$D$1049)/1000</f>
        <v>0</v>
      </c>
      <c r="K1226" s="223">
        <f>K1175*'Usages mobilité'!$BG20*(1+'Usages mobilité'!$BH20)^(K$1049-$D$1049)/1000</f>
        <v>0</v>
      </c>
      <c r="L1226" s="223">
        <f>L1175*'Usages mobilité'!$BG20*(1+'Usages mobilité'!$BH20)^(L$1049-$D$1049)/1000</f>
        <v>0</v>
      </c>
      <c r="M1226" s="223">
        <f>M1175*'Usages mobilité'!$BG20*(1+'Usages mobilité'!$BH20)^(M$1049-$D$1049)/1000</f>
        <v>0</v>
      </c>
      <c r="N1226" s="223">
        <f>N1175*'Usages mobilité'!$BG20*(1+'Usages mobilité'!$BH20)^(N$1049-$D$1049)/1000</f>
        <v>0</v>
      </c>
      <c r="O1226" s="223">
        <f>O1175*'Usages mobilité'!$BG20*(1+'Usages mobilité'!$BH20)^(O$1049-$D$1049)/1000</f>
        <v>0</v>
      </c>
      <c r="P1226" s="223">
        <f>P1175*'Usages mobilité'!$BG20*(1+'Usages mobilité'!$BH20)^(P$1049-$D$1049)/1000</f>
        <v>0</v>
      </c>
      <c r="Q1226" s="223">
        <f>Q1175*'Usages mobilité'!$BG20*(1+'Usages mobilité'!$BH20)^(Q$1049-$D$1049)/1000</f>
        <v>0</v>
      </c>
      <c r="R1226" s="223">
        <f>R1175*'Usages mobilité'!$BG20*(1+'Usages mobilité'!$BH20)^(R$1049-$D$1049)/1000</f>
        <v>0</v>
      </c>
    </row>
    <row r="1227" spans="1:18" hidden="1" outlineLevel="2" x14ac:dyDescent="0.25">
      <c r="A1227" s="222" t="str">
        <f>'Usages mobilité'!A21</f>
        <v>Usage mobilité n°18</v>
      </c>
      <c r="B1227" s="222" t="s">
        <v>645</v>
      </c>
      <c r="C1227" s="222"/>
      <c r="D1227" s="223">
        <f>D1176*'Usages mobilité'!$BG21*(1+'Usages mobilité'!$BH21)^(D$1049-$D$1049)/1000</f>
        <v>0</v>
      </c>
      <c r="E1227" s="223">
        <f>E1176*'Usages mobilité'!$BG21*(1+'Usages mobilité'!$BH21)^(E$1049-$D$1049)/1000</f>
        <v>0</v>
      </c>
      <c r="F1227" s="223">
        <f>F1176*'Usages mobilité'!$BG21*(1+'Usages mobilité'!$BH21)^(F$1049-$D$1049)/1000</f>
        <v>0</v>
      </c>
      <c r="G1227" s="223">
        <f>G1176*'Usages mobilité'!$BG21*(1+'Usages mobilité'!$BH21)^(G$1049-$D$1049)/1000</f>
        <v>0</v>
      </c>
      <c r="H1227" s="223">
        <f>H1176*'Usages mobilité'!$BG21*(1+'Usages mobilité'!$BH21)^(H$1049-$D$1049)/1000</f>
        <v>0</v>
      </c>
      <c r="I1227" s="223">
        <f>I1176*'Usages mobilité'!$BG21*(1+'Usages mobilité'!$BH21)^(I$1049-$D$1049)/1000</f>
        <v>0</v>
      </c>
      <c r="J1227" s="223">
        <f>J1176*'Usages mobilité'!$BG21*(1+'Usages mobilité'!$BH21)^(J$1049-$D$1049)/1000</f>
        <v>0</v>
      </c>
      <c r="K1227" s="223">
        <f>K1176*'Usages mobilité'!$BG21*(1+'Usages mobilité'!$BH21)^(K$1049-$D$1049)/1000</f>
        <v>0</v>
      </c>
      <c r="L1227" s="223">
        <f>L1176*'Usages mobilité'!$BG21*(1+'Usages mobilité'!$BH21)^(L$1049-$D$1049)/1000</f>
        <v>0</v>
      </c>
      <c r="M1227" s="223">
        <f>M1176*'Usages mobilité'!$BG21*(1+'Usages mobilité'!$BH21)^(M$1049-$D$1049)/1000</f>
        <v>0</v>
      </c>
      <c r="N1227" s="223">
        <f>N1176*'Usages mobilité'!$BG21*(1+'Usages mobilité'!$BH21)^(N$1049-$D$1049)/1000</f>
        <v>0</v>
      </c>
      <c r="O1227" s="223">
        <f>O1176*'Usages mobilité'!$BG21*(1+'Usages mobilité'!$BH21)^(O$1049-$D$1049)/1000</f>
        <v>0</v>
      </c>
      <c r="P1227" s="223">
        <f>P1176*'Usages mobilité'!$BG21*(1+'Usages mobilité'!$BH21)^(P$1049-$D$1049)/1000</f>
        <v>0</v>
      </c>
      <c r="Q1227" s="223">
        <f>Q1176*'Usages mobilité'!$BG21*(1+'Usages mobilité'!$BH21)^(Q$1049-$D$1049)/1000</f>
        <v>0</v>
      </c>
      <c r="R1227" s="223">
        <f>R1176*'Usages mobilité'!$BG21*(1+'Usages mobilité'!$BH21)^(R$1049-$D$1049)/1000</f>
        <v>0</v>
      </c>
    </row>
    <row r="1228" spans="1:18" hidden="1" outlineLevel="2" x14ac:dyDescent="0.25">
      <c r="A1228" s="222" t="str">
        <f>'Usages mobilité'!A22</f>
        <v>Usage mobilité n°19</v>
      </c>
      <c r="B1228" s="222" t="s">
        <v>645</v>
      </c>
      <c r="C1228" s="222"/>
      <c r="D1228" s="223">
        <f>D1177*'Usages mobilité'!$BG22*(1+'Usages mobilité'!$BH22)^(D$1049-$D$1049)/1000</f>
        <v>0</v>
      </c>
      <c r="E1228" s="223">
        <f>E1177*'Usages mobilité'!$BG22*(1+'Usages mobilité'!$BH22)^(E$1049-$D$1049)/1000</f>
        <v>0</v>
      </c>
      <c r="F1228" s="223">
        <f>F1177*'Usages mobilité'!$BG22*(1+'Usages mobilité'!$BH22)^(F$1049-$D$1049)/1000</f>
        <v>0</v>
      </c>
      <c r="G1228" s="223">
        <f>G1177*'Usages mobilité'!$BG22*(1+'Usages mobilité'!$BH22)^(G$1049-$D$1049)/1000</f>
        <v>0</v>
      </c>
      <c r="H1228" s="223">
        <f>H1177*'Usages mobilité'!$BG22*(1+'Usages mobilité'!$BH22)^(H$1049-$D$1049)/1000</f>
        <v>0</v>
      </c>
      <c r="I1228" s="223">
        <f>I1177*'Usages mobilité'!$BG22*(1+'Usages mobilité'!$BH22)^(I$1049-$D$1049)/1000</f>
        <v>0</v>
      </c>
      <c r="J1228" s="223">
        <f>J1177*'Usages mobilité'!$BG22*(1+'Usages mobilité'!$BH22)^(J$1049-$D$1049)/1000</f>
        <v>0</v>
      </c>
      <c r="K1228" s="223">
        <f>K1177*'Usages mobilité'!$BG22*(1+'Usages mobilité'!$BH22)^(K$1049-$D$1049)/1000</f>
        <v>0</v>
      </c>
      <c r="L1228" s="223">
        <f>L1177*'Usages mobilité'!$BG22*(1+'Usages mobilité'!$BH22)^(L$1049-$D$1049)/1000</f>
        <v>0</v>
      </c>
      <c r="M1228" s="223">
        <f>M1177*'Usages mobilité'!$BG22*(1+'Usages mobilité'!$BH22)^(M$1049-$D$1049)/1000</f>
        <v>0</v>
      </c>
      <c r="N1228" s="223">
        <f>N1177*'Usages mobilité'!$BG22*(1+'Usages mobilité'!$BH22)^(N$1049-$D$1049)/1000</f>
        <v>0</v>
      </c>
      <c r="O1228" s="223">
        <f>O1177*'Usages mobilité'!$BG22*(1+'Usages mobilité'!$BH22)^(O$1049-$D$1049)/1000</f>
        <v>0</v>
      </c>
      <c r="P1228" s="223">
        <f>P1177*'Usages mobilité'!$BG22*(1+'Usages mobilité'!$BH22)^(P$1049-$D$1049)/1000</f>
        <v>0</v>
      </c>
      <c r="Q1228" s="223">
        <f>Q1177*'Usages mobilité'!$BG22*(1+'Usages mobilité'!$BH22)^(Q$1049-$D$1049)/1000</f>
        <v>0</v>
      </c>
      <c r="R1228" s="223">
        <f>R1177*'Usages mobilité'!$BG22*(1+'Usages mobilité'!$BH22)^(R$1049-$D$1049)/1000</f>
        <v>0</v>
      </c>
    </row>
    <row r="1229" spans="1:18" hidden="1" outlineLevel="2" x14ac:dyDescent="0.25">
      <c r="A1229" s="222" t="str">
        <f>'Usages mobilité'!A23</f>
        <v>Usage mobilité n°20</v>
      </c>
      <c r="B1229" s="222" t="s">
        <v>645</v>
      </c>
      <c r="C1229" s="222"/>
      <c r="D1229" s="223">
        <f>D1178*'Usages mobilité'!$BG23*(1+'Usages mobilité'!$BH23)^(D$1049-$D$1049)/1000</f>
        <v>0</v>
      </c>
      <c r="E1229" s="223">
        <f>E1178*'Usages mobilité'!$BG23*(1+'Usages mobilité'!$BH23)^(E$1049-$D$1049)/1000</f>
        <v>0</v>
      </c>
      <c r="F1229" s="223">
        <f>F1178*'Usages mobilité'!$BG23*(1+'Usages mobilité'!$BH23)^(F$1049-$D$1049)/1000</f>
        <v>0</v>
      </c>
      <c r="G1229" s="223">
        <f>G1178*'Usages mobilité'!$BG23*(1+'Usages mobilité'!$BH23)^(G$1049-$D$1049)/1000</f>
        <v>0</v>
      </c>
      <c r="H1229" s="223">
        <f>H1178*'Usages mobilité'!$BG23*(1+'Usages mobilité'!$BH23)^(H$1049-$D$1049)/1000</f>
        <v>0</v>
      </c>
      <c r="I1229" s="223">
        <f>I1178*'Usages mobilité'!$BG23*(1+'Usages mobilité'!$BH23)^(I$1049-$D$1049)/1000</f>
        <v>0</v>
      </c>
      <c r="J1229" s="223">
        <f>J1178*'Usages mobilité'!$BG23*(1+'Usages mobilité'!$BH23)^(J$1049-$D$1049)/1000</f>
        <v>0</v>
      </c>
      <c r="K1229" s="223">
        <f>K1178*'Usages mobilité'!$BG23*(1+'Usages mobilité'!$BH23)^(K$1049-$D$1049)/1000</f>
        <v>0</v>
      </c>
      <c r="L1229" s="223">
        <f>L1178*'Usages mobilité'!$BG23*(1+'Usages mobilité'!$BH23)^(L$1049-$D$1049)/1000</f>
        <v>0</v>
      </c>
      <c r="M1229" s="223">
        <f>M1178*'Usages mobilité'!$BG23*(1+'Usages mobilité'!$BH23)^(M$1049-$D$1049)/1000</f>
        <v>0</v>
      </c>
      <c r="N1229" s="223">
        <f>N1178*'Usages mobilité'!$BG23*(1+'Usages mobilité'!$BH23)^(N$1049-$D$1049)/1000</f>
        <v>0</v>
      </c>
      <c r="O1229" s="223">
        <f>O1178*'Usages mobilité'!$BG23*(1+'Usages mobilité'!$BH23)^(O$1049-$D$1049)/1000</f>
        <v>0</v>
      </c>
      <c r="P1229" s="223">
        <f>P1178*'Usages mobilité'!$BG23*(1+'Usages mobilité'!$BH23)^(P$1049-$D$1049)/1000</f>
        <v>0</v>
      </c>
      <c r="Q1229" s="223">
        <f>Q1178*'Usages mobilité'!$BG23*(1+'Usages mobilité'!$BH23)^(Q$1049-$D$1049)/1000</f>
        <v>0</v>
      </c>
      <c r="R1229" s="223">
        <f>R1178*'Usages mobilité'!$BG23*(1+'Usages mobilité'!$BH23)^(R$1049-$D$1049)/1000</f>
        <v>0</v>
      </c>
    </row>
    <row r="1230" spans="1:18" hidden="1" outlineLevel="2" x14ac:dyDescent="0.25">
      <c r="A1230" s="222" t="str">
        <f>'Usages mobilité'!A24</f>
        <v>Usage mobilité n°21</v>
      </c>
      <c r="B1230" s="222" t="s">
        <v>645</v>
      </c>
      <c r="C1230" s="222"/>
      <c r="D1230" s="223">
        <f>D1179*'Usages mobilité'!$BG24*(1+'Usages mobilité'!$BH24)^(D$1049-$D$1049)/1000</f>
        <v>0</v>
      </c>
      <c r="E1230" s="223">
        <f>E1179*'Usages mobilité'!$BG24*(1+'Usages mobilité'!$BH24)^(E$1049-$D$1049)/1000</f>
        <v>0</v>
      </c>
      <c r="F1230" s="223">
        <f>F1179*'Usages mobilité'!$BG24*(1+'Usages mobilité'!$BH24)^(F$1049-$D$1049)/1000</f>
        <v>0</v>
      </c>
      <c r="G1230" s="223">
        <f>G1179*'Usages mobilité'!$BG24*(1+'Usages mobilité'!$BH24)^(G$1049-$D$1049)/1000</f>
        <v>0</v>
      </c>
      <c r="H1230" s="223">
        <f>H1179*'Usages mobilité'!$BG24*(1+'Usages mobilité'!$BH24)^(H$1049-$D$1049)/1000</f>
        <v>0</v>
      </c>
      <c r="I1230" s="223">
        <f>I1179*'Usages mobilité'!$BG24*(1+'Usages mobilité'!$BH24)^(I$1049-$D$1049)/1000</f>
        <v>0</v>
      </c>
      <c r="J1230" s="223">
        <f>J1179*'Usages mobilité'!$BG24*(1+'Usages mobilité'!$BH24)^(J$1049-$D$1049)/1000</f>
        <v>0</v>
      </c>
      <c r="K1230" s="223">
        <f>K1179*'Usages mobilité'!$BG24*(1+'Usages mobilité'!$BH24)^(K$1049-$D$1049)/1000</f>
        <v>0</v>
      </c>
      <c r="L1230" s="223">
        <f>L1179*'Usages mobilité'!$BG24*(1+'Usages mobilité'!$BH24)^(L$1049-$D$1049)/1000</f>
        <v>0</v>
      </c>
      <c r="M1230" s="223">
        <f>M1179*'Usages mobilité'!$BG24*(1+'Usages mobilité'!$BH24)^(M$1049-$D$1049)/1000</f>
        <v>0</v>
      </c>
      <c r="N1230" s="223">
        <f>N1179*'Usages mobilité'!$BG24*(1+'Usages mobilité'!$BH24)^(N$1049-$D$1049)/1000</f>
        <v>0</v>
      </c>
      <c r="O1230" s="223">
        <f>O1179*'Usages mobilité'!$BG24*(1+'Usages mobilité'!$BH24)^(O$1049-$D$1049)/1000</f>
        <v>0</v>
      </c>
      <c r="P1230" s="223">
        <f>P1179*'Usages mobilité'!$BG24*(1+'Usages mobilité'!$BH24)^(P$1049-$D$1049)/1000</f>
        <v>0</v>
      </c>
      <c r="Q1230" s="223">
        <f>Q1179*'Usages mobilité'!$BG24*(1+'Usages mobilité'!$BH24)^(Q$1049-$D$1049)/1000</f>
        <v>0</v>
      </c>
      <c r="R1230" s="223">
        <f>R1179*'Usages mobilité'!$BG24*(1+'Usages mobilité'!$BH24)^(R$1049-$D$1049)/1000</f>
        <v>0</v>
      </c>
    </row>
    <row r="1231" spans="1:18" hidden="1" outlineLevel="2" x14ac:dyDescent="0.25">
      <c r="A1231" s="222" t="str">
        <f>'Usages mobilité'!A25</f>
        <v>Usage mobilité n°22</v>
      </c>
      <c r="B1231" s="222" t="s">
        <v>645</v>
      </c>
      <c r="C1231" s="222"/>
      <c r="D1231" s="223">
        <f>D1180*'Usages mobilité'!$BG25*(1+'Usages mobilité'!$BH25)^(D$1049-$D$1049)/1000</f>
        <v>0</v>
      </c>
      <c r="E1231" s="223">
        <f>E1180*'Usages mobilité'!$BG25*(1+'Usages mobilité'!$BH25)^(E$1049-$D$1049)/1000</f>
        <v>0</v>
      </c>
      <c r="F1231" s="223">
        <f>F1180*'Usages mobilité'!$BG25*(1+'Usages mobilité'!$BH25)^(F$1049-$D$1049)/1000</f>
        <v>0</v>
      </c>
      <c r="G1231" s="223">
        <f>G1180*'Usages mobilité'!$BG25*(1+'Usages mobilité'!$BH25)^(G$1049-$D$1049)/1000</f>
        <v>0</v>
      </c>
      <c r="H1231" s="223">
        <f>H1180*'Usages mobilité'!$BG25*(1+'Usages mobilité'!$BH25)^(H$1049-$D$1049)/1000</f>
        <v>0</v>
      </c>
      <c r="I1231" s="223">
        <f>I1180*'Usages mobilité'!$BG25*(1+'Usages mobilité'!$BH25)^(I$1049-$D$1049)/1000</f>
        <v>0</v>
      </c>
      <c r="J1231" s="223">
        <f>J1180*'Usages mobilité'!$BG25*(1+'Usages mobilité'!$BH25)^(J$1049-$D$1049)/1000</f>
        <v>0</v>
      </c>
      <c r="K1231" s="223">
        <f>K1180*'Usages mobilité'!$BG25*(1+'Usages mobilité'!$BH25)^(K$1049-$D$1049)/1000</f>
        <v>0</v>
      </c>
      <c r="L1231" s="223">
        <f>L1180*'Usages mobilité'!$BG25*(1+'Usages mobilité'!$BH25)^(L$1049-$D$1049)/1000</f>
        <v>0</v>
      </c>
      <c r="M1231" s="223">
        <f>M1180*'Usages mobilité'!$BG25*(1+'Usages mobilité'!$BH25)^(M$1049-$D$1049)/1000</f>
        <v>0</v>
      </c>
      <c r="N1231" s="223">
        <f>N1180*'Usages mobilité'!$BG25*(1+'Usages mobilité'!$BH25)^(N$1049-$D$1049)/1000</f>
        <v>0</v>
      </c>
      <c r="O1231" s="223">
        <f>O1180*'Usages mobilité'!$BG25*(1+'Usages mobilité'!$BH25)^(O$1049-$D$1049)/1000</f>
        <v>0</v>
      </c>
      <c r="P1231" s="223">
        <f>P1180*'Usages mobilité'!$BG25*(1+'Usages mobilité'!$BH25)^(P$1049-$D$1049)/1000</f>
        <v>0</v>
      </c>
      <c r="Q1231" s="223">
        <f>Q1180*'Usages mobilité'!$BG25*(1+'Usages mobilité'!$BH25)^(Q$1049-$D$1049)/1000</f>
        <v>0</v>
      </c>
      <c r="R1231" s="223">
        <f>R1180*'Usages mobilité'!$BG25*(1+'Usages mobilité'!$BH25)^(R$1049-$D$1049)/1000</f>
        <v>0</v>
      </c>
    </row>
    <row r="1232" spans="1:18" hidden="1" outlineLevel="2" x14ac:dyDescent="0.25">
      <c r="A1232" s="222" t="str">
        <f>'Usages mobilité'!A26</f>
        <v>Usage mobilité n°23</v>
      </c>
      <c r="B1232" s="222" t="s">
        <v>645</v>
      </c>
      <c r="C1232" s="222"/>
      <c r="D1232" s="223">
        <f>D1181*'Usages mobilité'!$BG26*(1+'Usages mobilité'!$BH26)^(D$1049-$D$1049)/1000</f>
        <v>0</v>
      </c>
      <c r="E1232" s="223">
        <f>E1181*'Usages mobilité'!$BG26*(1+'Usages mobilité'!$BH26)^(E$1049-$D$1049)/1000</f>
        <v>0</v>
      </c>
      <c r="F1232" s="223">
        <f>F1181*'Usages mobilité'!$BG26*(1+'Usages mobilité'!$BH26)^(F$1049-$D$1049)/1000</f>
        <v>0</v>
      </c>
      <c r="G1232" s="223">
        <f>G1181*'Usages mobilité'!$BG26*(1+'Usages mobilité'!$BH26)^(G$1049-$D$1049)/1000</f>
        <v>0</v>
      </c>
      <c r="H1232" s="223">
        <f>H1181*'Usages mobilité'!$BG26*(1+'Usages mobilité'!$BH26)^(H$1049-$D$1049)/1000</f>
        <v>0</v>
      </c>
      <c r="I1232" s="223">
        <f>I1181*'Usages mobilité'!$BG26*(1+'Usages mobilité'!$BH26)^(I$1049-$D$1049)/1000</f>
        <v>0</v>
      </c>
      <c r="J1232" s="223">
        <f>J1181*'Usages mobilité'!$BG26*(1+'Usages mobilité'!$BH26)^(J$1049-$D$1049)/1000</f>
        <v>0</v>
      </c>
      <c r="K1232" s="223">
        <f>K1181*'Usages mobilité'!$BG26*(1+'Usages mobilité'!$BH26)^(K$1049-$D$1049)/1000</f>
        <v>0</v>
      </c>
      <c r="L1232" s="223">
        <f>L1181*'Usages mobilité'!$BG26*(1+'Usages mobilité'!$BH26)^(L$1049-$D$1049)/1000</f>
        <v>0</v>
      </c>
      <c r="M1232" s="223">
        <f>M1181*'Usages mobilité'!$BG26*(1+'Usages mobilité'!$BH26)^(M$1049-$D$1049)/1000</f>
        <v>0</v>
      </c>
      <c r="N1232" s="223">
        <f>N1181*'Usages mobilité'!$BG26*(1+'Usages mobilité'!$BH26)^(N$1049-$D$1049)/1000</f>
        <v>0</v>
      </c>
      <c r="O1232" s="223">
        <f>O1181*'Usages mobilité'!$BG26*(1+'Usages mobilité'!$BH26)^(O$1049-$D$1049)/1000</f>
        <v>0</v>
      </c>
      <c r="P1232" s="223">
        <f>P1181*'Usages mobilité'!$BG26*(1+'Usages mobilité'!$BH26)^(P$1049-$D$1049)/1000</f>
        <v>0</v>
      </c>
      <c r="Q1232" s="223">
        <f>Q1181*'Usages mobilité'!$BG26*(1+'Usages mobilité'!$BH26)^(Q$1049-$D$1049)/1000</f>
        <v>0</v>
      </c>
      <c r="R1232" s="223">
        <f>R1181*'Usages mobilité'!$BG26*(1+'Usages mobilité'!$BH26)^(R$1049-$D$1049)/1000</f>
        <v>0</v>
      </c>
    </row>
    <row r="1233" spans="1:18" hidden="1" outlineLevel="2" x14ac:dyDescent="0.25">
      <c r="A1233" s="222" t="str">
        <f>'Usages mobilité'!A27</f>
        <v>Usage mobilité n°24</v>
      </c>
      <c r="B1233" s="222" t="s">
        <v>645</v>
      </c>
      <c r="C1233" s="222"/>
      <c r="D1233" s="223">
        <f>D1182*'Usages mobilité'!$BG27*(1+'Usages mobilité'!$BH27)^(D$1049-$D$1049)/1000</f>
        <v>0</v>
      </c>
      <c r="E1233" s="223">
        <f>E1182*'Usages mobilité'!$BG27*(1+'Usages mobilité'!$BH27)^(E$1049-$D$1049)/1000</f>
        <v>0</v>
      </c>
      <c r="F1233" s="223">
        <f>F1182*'Usages mobilité'!$BG27*(1+'Usages mobilité'!$BH27)^(F$1049-$D$1049)/1000</f>
        <v>0</v>
      </c>
      <c r="G1233" s="223">
        <f>G1182*'Usages mobilité'!$BG27*(1+'Usages mobilité'!$BH27)^(G$1049-$D$1049)/1000</f>
        <v>0</v>
      </c>
      <c r="H1233" s="223">
        <f>H1182*'Usages mobilité'!$BG27*(1+'Usages mobilité'!$BH27)^(H$1049-$D$1049)/1000</f>
        <v>0</v>
      </c>
      <c r="I1233" s="223">
        <f>I1182*'Usages mobilité'!$BG27*(1+'Usages mobilité'!$BH27)^(I$1049-$D$1049)/1000</f>
        <v>0</v>
      </c>
      <c r="J1233" s="223">
        <f>J1182*'Usages mobilité'!$BG27*(1+'Usages mobilité'!$BH27)^(J$1049-$D$1049)/1000</f>
        <v>0</v>
      </c>
      <c r="K1233" s="223">
        <f>K1182*'Usages mobilité'!$BG27*(1+'Usages mobilité'!$BH27)^(K$1049-$D$1049)/1000</f>
        <v>0</v>
      </c>
      <c r="L1233" s="223">
        <f>L1182*'Usages mobilité'!$BG27*(1+'Usages mobilité'!$BH27)^(L$1049-$D$1049)/1000</f>
        <v>0</v>
      </c>
      <c r="M1233" s="223">
        <f>M1182*'Usages mobilité'!$BG27*(1+'Usages mobilité'!$BH27)^(M$1049-$D$1049)/1000</f>
        <v>0</v>
      </c>
      <c r="N1233" s="223">
        <f>N1182*'Usages mobilité'!$BG27*(1+'Usages mobilité'!$BH27)^(N$1049-$D$1049)/1000</f>
        <v>0</v>
      </c>
      <c r="O1233" s="223">
        <f>O1182*'Usages mobilité'!$BG27*(1+'Usages mobilité'!$BH27)^(O$1049-$D$1049)/1000</f>
        <v>0</v>
      </c>
      <c r="P1233" s="223">
        <f>P1182*'Usages mobilité'!$BG27*(1+'Usages mobilité'!$BH27)^(P$1049-$D$1049)/1000</f>
        <v>0</v>
      </c>
      <c r="Q1233" s="223">
        <f>Q1182*'Usages mobilité'!$BG27*(1+'Usages mobilité'!$BH27)^(Q$1049-$D$1049)/1000</f>
        <v>0</v>
      </c>
      <c r="R1233" s="223">
        <f>R1182*'Usages mobilité'!$BG27*(1+'Usages mobilité'!$BH27)^(R$1049-$D$1049)/1000</f>
        <v>0</v>
      </c>
    </row>
    <row r="1234" spans="1:18" hidden="1" outlineLevel="2" x14ac:dyDescent="0.25">
      <c r="A1234" s="222" t="str">
        <f>'Usages mobilité'!A28</f>
        <v>Usage mobilité n°25</v>
      </c>
      <c r="B1234" s="222" t="s">
        <v>645</v>
      </c>
      <c r="C1234" s="222"/>
      <c r="D1234" s="223">
        <f>D1183*'Usages mobilité'!$BG28*(1+'Usages mobilité'!$BH28)^(D$1049-$D$1049)/1000</f>
        <v>0</v>
      </c>
      <c r="E1234" s="223">
        <f>E1183*'Usages mobilité'!$BG28*(1+'Usages mobilité'!$BH28)^(E$1049-$D$1049)/1000</f>
        <v>0</v>
      </c>
      <c r="F1234" s="223">
        <f>F1183*'Usages mobilité'!$BG28*(1+'Usages mobilité'!$BH28)^(F$1049-$D$1049)/1000</f>
        <v>0</v>
      </c>
      <c r="G1234" s="223">
        <f>G1183*'Usages mobilité'!$BG28*(1+'Usages mobilité'!$BH28)^(G$1049-$D$1049)/1000</f>
        <v>0</v>
      </c>
      <c r="H1234" s="223">
        <f>H1183*'Usages mobilité'!$BG28*(1+'Usages mobilité'!$BH28)^(H$1049-$D$1049)/1000</f>
        <v>0</v>
      </c>
      <c r="I1234" s="223">
        <f>I1183*'Usages mobilité'!$BG28*(1+'Usages mobilité'!$BH28)^(I$1049-$D$1049)/1000</f>
        <v>0</v>
      </c>
      <c r="J1234" s="223">
        <f>J1183*'Usages mobilité'!$BG28*(1+'Usages mobilité'!$BH28)^(J$1049-$D$1049)/1000</f>
        <v>0</v>
      </c>
      <c r="K1234" s="223">
        <f>K1183*'Usages mobilité'!$BG28*(1+'Usages mobilité'!$BH28)^(K$1049-$D$1049)/1000</f>
        <v>0</v>
      </c>
      <c r="L1234" s="223">
        <f>L1183*'Usages mobilité'!$BG28*(1+'Usages mobilité'!$BH28)^(L$1049-$D$1049)/1000</f>
        <v>0</v>
      </c>
      <c r="M1234" s="223">
        <f>M1183*'Usages mobilité'!$BG28*(1+'Usages mobilité'!$BH28)^(M$1049-$D$1049)/1000</f>
        <v>0</v>
      </c>
      <c r="N1234" s="223">
        <f>N1183*'Usages mobilité'!$BG28*(1+'Usages mobilité'!$BH28)^(N$1049-$D$1049)/1000</f>
        <v>0</v>
      </c>
      <c r="O1234" s="223">
        <f>O1183*'Usages mobilité'!$BG28*(1+'Usages mobilité'!$BH28)^(O$1049-$D$1049)/1000</f>
        <v>0</v>
      </c>
      <c r="P1234" s="223">
        <f>P1183*'Usages mobilité'!$BG28*(1+'Usages mobilité'!$BH28)^(P$1049-$D$1049)/1000</f>
        <v>0</v>
      </c>
      <c r="Q1234" s="223">
        <f>Q1183*'Usages mobilité'!$BG28*(1+'Usages mobilité'!$BH28)^(Q$1049-$D$1049)/1000</f>
        <v>0</v>
      </c>
      <c r="R1234" s="223">
        <f>R1183*'Usages mobilité'!$BG28*(1+'Usages mobilité'!$BH28)^(R$1049-$D$1049)/1000</f>
        <v>0</v>
      </c>
    </row>
    <row r="1235" spans="1:18" hidden="1" outlineLevel="2" x14ac:dyDescent="0.25">
      <c r="A1235" s="222" t="str">
        <f>'Usages mobilité'!A29</f>
        <v>Usage mobilité n°26</v>
      </c>
      <c r="B1235" s="222" t="s">
        <v>645</v>
      </c>
      <c r="C1235" s="222"/>
      <c r="D1235" s="223">
        <f>D1184*'Usages mobilité'!$BG29*(1+'Usages mobilité'!$BH29)^(D$1049-$D$1049)/1000</f>
        <v>0</v>
      </c>
      <c r="E1235" s="223">
        <f>E1184*'Usages mobilité'!$BG29*(1+'Usages mobilité'!$BH29)^(E$1049-$D$1049)/1000</f>
        <v>0</v>
      </c>
      <c r="F1235" s="223">
        <f>F1184*'Usages mobilité'!$BG29*(1+'Usages mobilité'!$BH29)^(F$1049-$D$1049)/1000</f>
        <v>0</v>
      </c>
      <c r="G1235" s="223">
        <f>G1184*'Usages mobilité'!$BG29*(1+'Usages mobilité'!$BH29)^(G$1049-$D$1049)/1000</f>
        <v>0</v>
      </c>
      <c r="H1235" s="223">
        <f>H1184*'Usages mobilité'!$BG29*(1+'Usages mobilité'!$BH29)^(H$1049-$D$1049)/1000</f>
        <v>0</v>
      </c>
      <c r="I1235" s="223">
        <f>I1184*'Usages mobilité'!$BG29*(1+'Usages mobilité'!$BH29)^(I$1049-$D$1049)/1000</f>
        <v>0</v>
      </c>
      <c r="J1235" s="223">
        <f>J1184*'Usages mobilité'!$BG29*(1+'Usages mobilité'!$BH29)^(J$1049-$D$1049)/1000</f>
        <v>0</v>
      </c>
      <c r="K1235" s="223">
        <f>K1184*'Usages mobilité'!$BG29*(1+'Usages mobilité'!$BH29)^(K$1049-$D$1049)/1000</f>
        <v>0</v>
      </c>
      <c r="L1235" s="223">
        <f>L1184*'Usages mobilité'!$BG29*(1+'Usages mobilité'!$BH29)^(L$1049-$D$1049)/1000</f>
        <v>0</v>
      </c>
      <c r="M1235" s="223">
        <f>M1184*'Usages mobilité'!$BG29*(1+'Usages mobilité'!$BH29)^(M$1049-$D$1049)/1000</f>
        <v>0</v>
      </c>
      <c r="N1235" s="223">
        <f>N1184*'Usages mobilité'!$BG29*(1+'Usages mobilité'!$BH29)^(N$1049-$D$1049)/1000</f>
        <v>0</v>
      </c>
      <c r="O1235" s="223">
        <f>O1184*'Usages mobilité'!$BG29*(1+'Usages mobilité'!$BH29)^(O$1049-$D$1049)/1000</f>
        <v>0</v>
      </c>
      <c r="P1235" s="223">
        <f>P1184*'Usages mobilité'!$BG29*(1+'Usages mobilité'!$BH29)^(P$1049-$D$1049)/1000</f>
        <v>0</v>
      </c>
      <c r="Q1235" s="223">
        <f>Q1184*'Usages mobilité'!$BG29*(1+'Usages mobilité'!$BH29)^(Q$1049-$D$1049)/1000</f>
        <v>0</v>
      </c>
      <c r="R1235" s="223">
        <f>R1184*'Usages mobilité'!$BG29*(1+'Usages mobilité'!$BH29)^(R$1049-$D$1049)/1000</f>
        <v>0</v>
      </c>
    </row>
    <row r="1236" spans="1:18" hidden="1" outlineLevel="2" x14ac:dyDescent="0.25">
      <c r="A1236" s="222" t="str">
        <f>'Usages mobilité'!A30</f>
        <v>Usage mobilité n°27</v>
      </c>
      <c r="B1236" s="222" t="s">
        <v>645</v>
      </c>
      <c r="C1236" s="222"/>
      <c r="D1236" s="223">
        <f>D1185*'Usages mobilité'!$BG30*(1+'Usages mobilité'!$BH30)^(D$1049-$D$1049)/1000</f>
        <v>0</v>
      </c>
      <c r="E1236" s="223">
        <f>E1185*'Usages mobilité'!$BG30*(1+'Usages mobilité'!$BH30)^(E$1049-$D$1049)/1000</f>
        <v>0</v>
      </c>
      <c r="F1236" s="223">
        <f>F1185*'Usages mobilité'!$BG30*(1+'Usages mobilité'!$BH30)^(F$1049-$D$1049)/1000</f>
        <v>0</v>
      </c>
      <c r="G1236" s="223">
        <f>G1185*'Usages mobilité'!$BG30*(1+'Usages mobilité'!$BH30)^(G$1049-$D$1049)/1000</f>
        <v>0</v>
      </c>
      <c r="H1236" s="223">
        <f>H1185*'Usages mobilité'!$BG30*(1+'Usages mobilité'!$BH30)^(H$1049-$D$1049)/1000</f>
        <v>0</v>
      </c>
      <c r="I1236" s="223">
        <f>I1185*'Usages mobilité'!$BG30*(1+'Usages mobilité'!$BH30)^(I$1049-$D$1049)/1000</f>
        <v>0</v>
      </c>
      <c r="J1236" s="223">
        <f>J1185*'Usages mobilité'!$BG30*(1+'Usages mobilité'!$BH30)^(J$1049-$D$1049)/1000</f>
        <v>0</v>
      </c>
      <c r="K1236" s="223">
        <f>K1185*'Usages mobilité'!$BG30*(1+'Usages mobilité'!$BH30)^(K$1049-$D$1049)/1000</f>
        <v>0</v>
      </c>
      <c r="L1236" s="223">
        <f>L1185*'Usages mobilité'!$BG30*(1+'Usages mobilité'!$BH30)^(L$1049-$D$1049)/1000</f>
        <v>0</v>
      </c>
      <c r="M1236" s="223">
        <f>M1185*'Usages mobilité'!$BG30*(1+'Usages mobilité'!$BH30)^(M$1049-$D$1049)/1000</f>
        <v>0</v>
      </c>
      <c r="N1236" s="223">
        <f>N1185*'Usages mobilité'!$BG30*(1+'Usages mobilité'!$BH30)^(N$1049-$D$1049)/1000</f>
        <v>0</v>
      </c>
      <c r="O1236" s="223">
        <f>O1185*'Usages mobilité'!$BG30*(1+'Usages mobilité'!$BH30)^(O$1049-$D$1049)/1000</f>
        <v>0</v>
      </c>
      <c r="P1236" s="223">
        <f>P1185*'Usages mobilité'!$BG30*(1+'Usages mobilité'!$BH30)^(P$1049-$D$1049)/1000</f>
        <v>0</v>
      </c>
      <c r="Q1236" s="223">
        <f>Q1185*'Usages mobilité'!$BG30*(1+'Usages mobilité'!$BH30)^(Q$1049-$D$1049)/1000</f>
        <v>0</v>
      </c>
      <c r="R1236" s="223">
        <f>R1185*'Usages mobilité'!$BG30*(1+'Usages mobilité'!$BH30)^(R$1049-$D$1049)/1000</f>
        <v>0</v>
      </c>
    </row>
    <row r="1237" spans="1:18" hidden="1" outlineLevel="2" x14ac:dyDescent="0.25">
      <c r="A1237" s="222" t="str">
        <f>'Usages mobilité'!A31</f>
        <v>Usage mobilité n°28</v>
      </c>
      <c r="B1237" s="222" t="s">
        <v>645</v>
      </c>
      <c r="C1237" s="222"/>
      <c r="D1237" s="223">
        <f>D1186*'Usages mobilité'!$BG31*(1+'Usages mobilité'!$BH31)^(D$1049-$D$1049)/1000</f>
        <v>0</v>
      </c>
      <c r="E1237" s="223">
        <f>E1186*'Usages mobilité'!$BG31*(1+'Usages mobilité'!$BH31)^(E$1049-$D$1049)/1000</f>
        <v>0</v>
      </c>
      <c r="F1237" s="223">
        <f>F1186*'Usages mobilité'!$BG31*(1+'Usages mobilité'!$BH31)^(F$1049-$D$1049)/1000</f>
        <v>0</v>
      </c>
      <c r="G1237" s="223">
        <f>G1186*'Usages mobilité'!$BG31*(1+'Usages mobilité'!$BH31)^(G$1049-$D$1049)/1000</f>
        <v>0</v>
      </c>
      <c r="H1237" s="223">
        <f>H1186*'Usages mobilité'!$BG31*(1+'Usages mobilité'!$BH31)^(H$1049-$D$1049)/1000</f>
        <v>0</v>
      </c>
      <c r="I1237" s="223">
        <f>I1186*'Usages mobilité'!$BG31*(1+'Usages mobilité'!$BH31)^(I$1049-$D$1049)/1000</f>
        <v>0</v>
      </c>
      <c r="J1237" s="223">
        <f>J1186*'Usages mobilité'!$BG31*(1+'Usages mobilité'!$BH31)^(J$1049-$D$1049)/1000</f>
        <v>0</v>
      </c>
      <c r="K1237" s="223">
        <f>K1186*'Usages mobilité'!$BG31*(1+'Usages mobilité'!$BH31)^(K$1049-$D$1049)/1000</f>
        <v>0</v>
      </c>
      <c r="L1237" s="223">
        <f>L1186*'Usages mobilité'!$BG31*(1+'Usages mobilité'!$BH31)^(L$1049-$D$1049)/1000</f>
        <v>0</v>
      </c>
      <c r="M1237" s="223">
        <f>M1186*'Usages mobilité'!$BG31*(1+'Usages mobilité'!$BH31)^(M$1049-$D$1049)/1000</f>
        <v>0</v>
      </c>
      <c r="N1237" s="223">
        <f>N1186*'Usages mobilité'!$BG31*(1+'Usages mobilité'!$BH31)^(N$1049-$D$1049)/1000</f>
        <v>0</v>
      </c>
      <c r="O1237" s="223">
        <f>O1186*'Usages mobilité'!$BG31*(1+'Usages mobilité'!$BH31)^(O$1049-$D$1049)/1000</f>
        <v>0</v>
      </c>
      <c r="P1237" s="223">
        <f>P1186*'Usages mobilité'!$BG31*(1+'Usages mobilité'!$BH31)^(P$1049-$D$1049)/1000</f>
        <v>0</v>
      </c>
      <c r="Q1237" s="223">
        <f>Q1186*'Usages mobilité'!$BG31*(1+'Usages mobilité'!$BH31)^(Q$1049-$D$1049)/1000</f>
        <v>0</v>
      </c>
      <c r="R1237" s="223">
        <f>R1186*'Usages mobilité'!$BG31*(1+'Usages mobilité'!$BH31)^(R$1049-$D$1049)/1000</f>
        <v>0</v>
      </c>
    </row>
    <row r="1238" spans="1:18" hidden="1" outlineLevel="2" x14ac:dyDescent="0.25">
      <c r="A1238" s="222" t="str">
        <f>'Usages mobilité'!A32</f>
        <v>Usage mobilité n°29</v>
      </c>
      <c r="B1238" s="222" t="s">
        <v>645</v>
      </c>
      <c r="C1238" s="222"/>
      <c r="D1238" s="223">
        <f>D1187*'Usages mobilité'!$BG32*(1+'Usages mobilité'!$BH32)^(D$1049-$D$1049)/1000</f>
        <v>0</v>
      </c>
      <c r="E1238" s="223">
        <f>E1187*'Usages mobilité'!$BG32*(1+'Usages mobilité'!$BH32)^(E$1049-$D$1049)/1000</f>
        <v>0</v>
      </c>
      <c r="F1238" s="223">
        <f>F1187*'Usages mobilité'!$BG32*(1+'Usages mobilité'!$BH32)^(F$1049-$D$1049)/1000</f>
        <v>0</v>
      </c>
      <c r="G1238" s="223">
        <f>G1187*'Usages mobilité'!$BG32*(1+'Usages mobilité'!$BH32)^(G$1049-$D$1049)/1000</f>
        <v>0</v>
      </c>
      <c r="H1238" s="223">
        <f>H1187*'Usages mobilité'!$BG32*(1+'Usages mobilité'!$BH32)^(H$1049-$D$1049)/1000</f>
        <v>0</v>
      </c>
      <c r="I1238" s="223">
        <f>I1187*'Usages mobilité'!$BG32*(1+'Usages mobilité'!$BH32)^(I$1049-$D$1049)/1000</f>
        <v>0</v>
      </c>
      <c r="J1238" s="223">
        <f>J1187*'Usages mobilité'!$BG32*(1+'Usages mobilité'!$BH32)^(J$1049-$D$1049)/1000</f>
        <v>0</v>
      </c>
      <c r="K1238" s="223">
        <f>K1187*'Usages mobilité'!$BG32*(1+'Usages mobilité'!$BH32)^(K$1049-$D$1049)/1000</f>
        <v>0</v>
      </c>
      <c r="L1238" s="223">
        <f>L1187*'Usages mobilité'!$BG32*(1+'Usages mobilité'!$BH32)^(L$1049-$D$1049)/1000</f>
        <v>0</v>
      </c>
      <c r="M1238" s="223">
        <f>M1187*'Usages mobilité'!$BG32*(1+'Usages mobilité'!$BH32)^(M$1049-$D$1049)/1000</f>
        <v>0</v>
      </c>
      <c r="N1238" s="223">
        <f>N1187*'Usages mobilité'!$BG32*(1+'Usages mobilité'!$BH32)^(N$1049-$D$1049)/1000</f>
        <v>0</v>
      </c>
      <c r="O1238" s="223">
        <f>O1187*'Usages mobilité'!$BG32*(1+'Usages mobilité'!$BH32)^(O$1049-$D$1049)/1000</f>
        <v>0</v>
      </c>
      <c r="P1238" s="223">
        <f>P1187*'Usages mobilité'!$BG32*(1+'Usages mobilité'!$BH32)^(P$1049-$D$1049)/1000</f>
        <v>0</v>
      </c>
      <c r="Q1238" s="223">
        <f>Q1187*'Usages mobilité'!$BG32*(1+'Usages mobilité'!$BH32)^(Q$1049-$D$1049)/1000</f>
        <v>0</v>
      </c>
      <c r="R1238" s="223">
        <f>R1187*'Usages mobilité'!$BG32*(1+'Usages mobilité'!$BH32)^(R$1049-$D$1049)/1000</f>
        <v>0</v>
      </c>
    </row>
    <row r="1239" spans="1:18" hidden="1" outlineLevel="2" x14ac:dyDescent="0.25">
      <c r="A1239" s="222" t="str">
        <f>'Usages mobilité'!A33</f>
        <v>Usage mobilité n°30</v>
      </c>
      <c r="B1239" s="222" t="s">
        <v>645</v>
      </c>
      <c r="C1239" s="222"/>
      <c r="D1239" s="223">
        <f>D1188*'Usages mobilité'!$BG33*(1+'Usages mobilité'!$BH33)^(D$1049-$D$1049)/1000</f>
        <v>0</v>
      </c>
      <c r="E1239" s="223">
        <f>E1188*'Usages mobilité'!$BG33*(1+'Usages mobilité'!$BH33)^(E$1049-$D$1049)/1000</f>
        <v>0</v>
      </c>
      <c r="F1239" s="223">
        <f>F1188*'Usages mobilité'!$BG33*(1+'Usages mobilité'!$BH33)^(F$1049-$D$1049)/1000</f>
        <v>0</v>
      </c>
      <c r="G1239" s="223">
        <f>G1188*'Usages mobilité'!$BG33*(1+'Usages mobilité'!$BH33)^(G$1049-$D$1049)/1000</f>
        <v>0</v>
      </c>
      <c r="H1239" s="223">
        <f>H1188*'Usages mobilité'!$BG33*(1+'Usages mobilité'!$BH33)^(H$1049-$D$1049)/1000</f>
        <v>0</v>
      </c>
      <c r="I1239" s="223">
        <f>I1188*'Usages mobilité'!$BG33*(1+'Usages mobilité'!$BH33)^(I$1049-$D$1049)/1000</f>
        <v>0</v>
      </c>
      <c r="J1239" s="223">
        <f>J1188*'Usages mobilité'!$BG33*(1+'Usages mobilité'!$BH33)^(J$1049-$D$1049)/1000</f>
        <v>0</v>
      </c>
      <c r="K1239" s="223">
        <f>K1188*'Usages mobilité'!$BG33*(1+'Usages mobilité'!$BH33)^(K$1049-$D$1049)/1000</f>
        <v>0</v>
      </c>
      <c r="L1239" s="223">
        <f>L1188*'Usages mobilité'!$BG33*(1+'Usages mobilité'!$BH33)^(L$1049-$D$1049)/1000</f>
        <v>0</v>
      </c>
      <c r="M1239" s="223">
        <f>M1188*'Usages mobilité'!$BG33*(1+'Usages mobilité'!$BH33)^(M$1049-$D$1049)/1000</f>
        <v>0</v>
      </c>
      <c r="N1239" s="223">
        <f>N1188*'Usages mobilité'!$BG33*(1+'Usages mobilité'!$BH33)^(N$1049-$D$1049)/1000</f>
        <v>0</v>
      </c>
      <c r="O1239" s="223">
        <f>O1188*'Usages mobilité'!$BG33*(1+'Usages mobilité'!$BH33)^(O$1049-$D$1049)/1000</f>
        <v>0</v>
      </c>
      <c r="P1239" s="223">
        <f>P1188*'Usages mobilité'!$BG33*(1+'Usages mobilité'!$BH33)^(P$1049-$D$1049)/1000</f>
        <v>0</v>
      </c>
      <c r="Q1239" s="223">
        <f>Q1188*'Usages mobilité'!$BG33*(1+'Usages mobilité'!$BH33)^(Q$1049-$D$1049)/1000</f>
        <v>0</v>
      </c>
      <c r="R1239" s="223">
        <f>R1188*'Usages mobilité'!$BG33*(1+'Usages mobilité'!$BH33)^(R$1049-$D$1049)/1000</f>
        <v>0</v>
      </c>
    </row>
    <row r="1240" spans="1:18" hidden="1" outlineLevel="2" x14ac:dyDescent="0.25">
      <c r="A1240" s="222" t="str">
        <f>'Usages mobilité'!A34</f>
        <v>Usage mobilité n°31</v>
      </c>
      <c r="B1240" s="222" t="s">
        <v>645</v>
      </c>
      <c r="C1240" s="222"/>
      <c r="D1240" s="223">
        <f>D1189*'Usages mobilité'!$BG34*(1+'Usages mobilité'!$BH34)^(D$1049-$D$1049)/1000</f>
        <v>0</v>
      </c>
      <c r="E1240" s="223">
        <f>E1189*'Usages mobilité'!$BG34*(1+'Usages mobilité'!$BH34)^(E$1049-$D$1049)/1000</f>
        <v>0</v>
      </c>
      <c r="F1240" s="223">
        <f>F1189*'Usages mobilité'!$BG34*(1+'Usages mobilité'!$BH34)^(F$1049-$D$1049)/1000</f>
        <v>0</v>
      </c>
      <c r="G1240" s="223">
        <f>G1189*'Usages mobilité'!$BG34*(1+'Usages mobilité'!$BH34)^(G$1049-$D$1049)/1000</f>
        <v>0</v>
      </c>
      <c r="H1240" s="223">
        <f>H1189*'Usages mobilité'!$BG34*(1+'Usages mobilité'!$BH34)^(H$1049-$D$1049)/1000</f>
        <v>0</v>
      </c>
      <c r="I1240" s="223">
        <f>I1189*'Usages mobilité'!$BG34*(1+'Usages mobilité'!$BH34)^(I$1049-$D$1049)/1000</f>
        <v>0</v>
      </c>
      <c r="J1240" s="223">
        <f>J1189*'Usages mobilité'!$BG34*(1+'Usages mobilité'!$BH34)^(J$1049-$D$1049)/1000</f>
        <v>0</v>
      </c>
      <c r="K1240" s="223">
        <f>K1189*'Usages mobilité'!$BG34*(1+'Usages mobilité'!$BH34)^(K$1049-$D$1049)/1000</f>
        <v>0</v>
      </c>
      <c r="L1240" s="223">
        <f>L1189*'Usages mobilité'!$BG34*(1+'Usages mobilité'!$BH34)^(L$1049-$D$1049)/1000</f>
        <v>0</v>
      </c>
      <c r="M1240" s="223">
        <f>M1189*'Usages mobilité'!$BG34*(1+'Usages mobilité'!$BH34)^(M$1049-$D$1049)/1000</f>
        <v>0</v>
      </c>
      <c r="N1240" s="223">
        <f>N1189*'Usages mobilité'!$BG34*(1+'Usages mobilité'!$BH34)^(N$1049-$D$1049)/1000</f>
        <v>0</v>
      </c>
      <c r="O1240" s="223">
        <f>O1189*'Usages mobilité'!$BG34*(1+'Usages mobilité'!$BH34)^(O$1049-$D$1049)/1000</f>
        <v>0</v>
      </c>
      <c r="P1240" s="223">
        <f>P1189*'Usages mobilité'!$BG34*(1+'Usages mobilité'!$BH34)^(P$1049-$D$1049)/1000</f>
        <v>0</v>
      </c>
      <c r="Q1240" s="223">
        <f>Q1189*'Usages mobilité'!$BG34*(1+'Usages mobilité'!$BH34)^(Q$1049-$D$1049)/1000</f>
        <v>0</v>
      </c>
      <c r="R1240" s="223">
        <f>R1189*'Usages mobilité'!$BG34*(1+'Usages mobilité'!$BH34)^(R$1049-$D$1049)/1000</f>
        <v>0</v>
      </c>
    </row>
    <row r="1241" spans="1:18" hidden="1" outlineLevel="2" x14ac:dyDescent="0.25">
      <c r="A1241" s="222" t="str">
        <f>'Usages mobilité'!A35</f>
        <v>Usage mobilité n°32</v>
      </c>
      <c r="B1241" s="222" t="s">
        <v>645</v>
      </c>
      <c r="C1241" s="222"/>
      <c r="D1241" s="223">
        <f>D1190*'Usages mobilité'!$BG35*(1+'Usages mobilité'!$BH35)^(D$1049-$D$1049)/1000</f>
        <v>0</v>
      </c>
      <c r="E1241" s="223">
        <f>E1190*'Usages mobilité'!$BG35*(1+'Usages mobilité'!$BH35)^(E$1049-$D$1049)/1000</f>
        <v>0</v>
      </c>
      <c r="F1241" s="223">
        <f>F1190*'Usages mobilité'!$BG35*(1+'Usages mobilité'!$BH35)^(F$1049-$D$1049)/1000</f>
        <v>0</v>
      </c>
      <c r="G1241" s="223">
        <f>G1190*'Usages mobilité'!$BG35*(1+'Usages mobilité'!$BH35)^(G$1049-$D$1049)/1000</f>
        <v>0</v>
      </c>
      <c r="H1241" s="223">
        <f>H1190*'Usages mobilité'!$BG35*(1+'Usages mobilité'!$BH35)^(H$1049-$D$1049)/1000</f>
        <v>0</v>
      </c>
      <c r="I1241" s="223">
        <f>I1190*'Usages mobilité'!$BG35*(1+'Usages mobilité'!$BH35)^(I$1049-$D$1049)/1000</f>
        <v>0</v>
      </c>
      <c r="J1241" s="223">
        <f>J1190*'Usages mobilité'!$BG35*(1+'Usages mobilité'!$BH35)^(J$1049-$D$1049)/1000</f>
        <v>0</v>
      </c>
      <c r="K1241" s="223">
        <f>K1190*'Usages mobilité'!$BG35*(1+'Usages mobilité'!$BH35)^(K$1049-$D$1049)/1000</f>
        <v>0</v>
      </c>
      <c r="L1241" s="223">
        <f>L1190*'Usages mobilité'!$BG35*(1+'Usages mobilité'!$BH35)^(L$1049-$D$1049)/1000</f>
        <v>0</v>
      </c>
      <c r="M1241" s="223">
        <f>M1190*'Usages mobilité'!$BG35*(1+'Usages mobilité'!$BH35)^(M$1049-$D$1049)/1000</f>
        <v>0</v>
      </c>
      <c r="N1241" s="223">
        <f>N1190*'Usages mobilité'!$BG35*(1+'Usages mobilité'!$BH35)^(N$1049-$D$1049)/1000</f>
        <v>0</v>
      </c>
      <c r="O1241" s="223">
        <f>O1190*'Usages mobilité'!$BG35*(1+'Usages mobilité'!$BH35)^(O$1049-$D$1049)/1000</f>
        <v>0</v>
      </c>
      <c r="P1241" s="223">
        <f>P1190*'Usages mobilité'!$BG35*(1+'Usages mobilité'!$BH35)^(P$1049-$D$1049)/1000</f>
        <v>0</v>
      </c>
      <c r="Q1241" s="223">
        <f>Q1190*'Usages mobilité'!$BG35*(1+'Usages mobilité'!$BH35)^(Q$1049-$D$1049)/1000</f>
        <v>0</v>
      </c>
      <c r="R1241" s="223">
        <f>R1190*'Usages mobilité'!$BG35*(1+'Usages mobilité'!$BH35)^(R$1049-$D$1049)/1000</f>
        <v>0</v>
      </c>
    </row>
    <row r="1242" spans="1:18" hidden="1" outlineLevel="2" x14ac:dyDescent="0.25">
      <c r="A1242" s="222" t="str">
        <f>'Usages mobilité'!A36</f>
        <v>Usage mobilité n°33</v>
      </c>
      <c r="B1242" s="222" t="s">
        <v>645</v>
      </c>
      <c r="C1242" s="222"/>
      <c r="D1242" s="223">
        <f>D1191*'Usages mobilité'!$BG36*(1+'Usages mobilité'!$BH36)^(D$1049-$D$1049)/1000</f>
        <v>0</v>
      </c>
      <c r="E1242" s="223">
        <f>E1191*'Usages mobilité'!$BG36*(1+'Usages mobilité'!$BH36)^(E$1049-$D$1049)/1000</f>
        <v>0</v>
      </c>
      <c r="F1242" s="223">
        <f>F1191*'Usages mobilité'!$BG36*(1+'Usages mobilité'!$BH36)^(F$1049-$D$1049)/1000</f>
        <v>0</v>
      </c>
      <c r="G1242" s="223">
        <f>G1191*'Usages mobilité'!$BG36*(1+'Usages mobilité'!$BH36)^(G$1049-$D$1049)/1000</f>
        <v>0</v>
      </c>
      <c r="H1242" s="223">
        <f>H1191*'Usages mobilité'!$BG36*(1+'Usages mobilité'!$BH36)^(H$1049-$D$1049)/1000</f>
        <v>0</v>
      </c>
      <c r="I1242" s="223">
        <f>I1191*'Usages mobilité'!$BG36*(1+'Usages mobilité'!$BH36)^(I$1049-$D$1049)/1000</f>
        <v>0</v>
      </c>
      <c r="J1242" s="223">
        <f>J1191*'Usages mobilité'!$BG36*(1+'Usages mobilité'!$BH36)^(J$1049-$D$1049)/1000</f>
        <v>0</v>
      </c>
      <c r="K1242" s="223">
        <f>K1191*'Usages mobilité'!$BG36*(1+'Usages mobilité'!$BH36)^(K$1049-$D$1049)/1000</f>
        <v>0</v>
      </c>
      <c r="L1242" s="223">
        <f>L1191*'Usages mobilité'!$BG36*(1+'Usages mobilité'!$BH36)^(L$1049-$D$1049)/1000</f>
        <v>0</v>
      </c>
      <c r="M1242" s="223">
        <f>M1191*'Usages mobilité'!$BG36*(1+'Usages mobilité'!$BH36)^(M$1049-$D$1049)/1000</f>
        <v>0</v>
      </c>
      <c r="N1242" s="223">
        <f>N1191*'Usages mobilité'!$BG36*(1+'Usages mobilité'!$BH36)^(N$1049-$D$1049)/1000</f>
        <v>0</v>
      </c>
      <c r="O1242" s="223">
        <f>O1191*'Usages mobilité'!$BG36*(1+'Usages mobilité'!$BH36)^(O$1049-$D$1049)/1000</f>
        <v>0</v>
      </c>
      <c r="P1242" s="223">
        <f>P1191*'Usages mobilité'!$BG36*(1+'Usages mobilité'!$BH36)^(P$1049-$D$1049)/1000</f>
        <v>0</v>
      </c>
      <c r="Q1242" s="223">
        <f>Q1191*'Usages mobilité'!$BG36*(1+'Usages mobilité'!$BH36)^(Q$1049-$D$1049)/1000</f>
        <v>0</v>
      </c>
      <c r="R1242" s="223">
        <f>R1191*'Usages mobilité'!$BG36*(1+'Usages mobilité'!$BH36)^(R$1049-$D$1049)/1000</f>
        <v>0</v>
      </c>
    </row>
    <row r="1243" spans="1:18" hidden="1" outlineLevel="2" x14ac:dyDescent="0.25">
      <c r="A1243" s="222" t="str">
        <f>'Usages mobilité'!A37</f>
        <v>Usage mobilité n°34</v>
      </c>
      <c r="B1243" s="222" t="s">
        <v>645</v>
      </c>
      <c r="C1243" s="222"/>
      <c r="D1243" s="223">
        <f>D1192*'Usages mobilité'!$BG37*(1+'Usages mobilité'!$BH37)^(D$1049-$D$1049)/1000</f>
        <v>0</v>
      </c>
      <c r="E1243" s="223">
        <f>E1192*'Usages mobilité'!$BG37*(1+'Usages mobilité'!$BH37)^(E$1049-$D$1049)/1000</f>
        <v>0</v>
      </c>
      <c r="F1243" s="223">
        <f>F1192*'Usages mobilité'!$BG37*(1+'Usages mobilité'!$BH37)^(F$1049-$D$1049)/1000</f>
        <v>0</v>
      </c>
      <c r="G1243" s="223">
        <f>G1192*'Usages mobilité'!$BG37*(1+'Usages mobilité'!$BH37)^(G$1049-$D$1049)/1000</f>
        <v>0</v>
      </c>
      <c r="H1243" s="223">
        <f>H1192*'Usages mobilité'!$BG37*(1+'Usages mobilité'!$BH37)^(H$1049-$D$1049)/1000</f>
        <v>0</v>
      </c>
      <c r="I1243" s="223">
        <f>I1192*'Usages mobilité'!$BG37*(1+'Usages mobilité'!$BH37)^(I$1049-$D$1049)/1000</f>
        <v>0</v>
      </c>
      <c r="J1243" s="223">
        <f>J1192*'Usages mobilité'!$BG37*(1+'Usages mobilité'!$BH37)^(J$1049-$D$1049)/1000</f>
        <v>0</v>
      </c>
      <c r="K1243" s="223">
        <f>K1192*'Usages mobilité'!$BG37*(1+'Usages mobilité'!$BH37)^(K$1049-$D$1049)/1000</f>
        <v>0</v>
      </c>
      <c r="L1243" s="223">
        <f>L1192*'Usages mobilité'!$BG37*(1+'Usages mobilité'!$BH37)^(L$1049-$D$1049)/1000</f>
        <v>0</v>
      </c>
      <c r="M1243" s="223">
        <f>M1192*'Usages mobilité'!$BG37*(1+'Usages mobilité'!$BH37)^(M$1049-$D$1049)/1000</f>
        <v>0</v>
      </c>
      <c r="N1243" s="223">
        <f>N1192*'Usages mobilité'!$BG37*(1+'Usages mobilité'!$BH37)^(N$1049-$D$1049)/1000</f>
        <v>0</v>
      </c>
      <c r="O1243" s="223">
        <f>O1192*'Usages mobilité'!$BG37*(1+'Usages mobilité'!$BH37)^(O$1049-$D$1049)/1000</f>
        <v>0</v>
      </c>
      <c r="P1243" s="223">
        <f>P1192*'Usages mobilité'!$BG37*(1+'Usages mobilité'!$BH37)^(P$1049-$D$1049)/1000</f>
        <v>0</v>
      </c>
      <c r="Q1243" s="223">
        <f>Q1192*'Usages mobilité'!$BG37*(1+'Usages mobilité'!$BH37)^(Q$1049-$D$1049)/1000</f>
        <v>0</v>
      </c>
      <c r="R1243" s="223">
        <f>R1192*'Usages mobilité'!$BG37*(1+'Usages mobilité'!$BH37)^(R$1049-$D$1049)/1000</f>
        <v>0</v>
      </c>
    </row>
    <row r="1244" spans="1:18" hidden="1" outlineLevel="2" x14ac:dyDescent="0.25">
      <c r="A1244" s="222" t="str">
        <f>'Usages mobilité'!A38</f>
        <v>Usage mobilité n°35</v>
      </c>
      <c r="B1244" s="222" t="s">
        <v>645</v>
      </c>
      <c r="C1244" s="222"/>
      <c r="D1244" s="223">
        <f>D1193*'Usages mobilité'!$BG38*(1+'Usages mobilité'!$BH38)^(D$1049-$D$1049)/1000</f>
        <v>0</v>
      </c>
      <c r="E1244" s="223">
        <f>E1193*'Usages mobilité'!$BG38*(1+'Usages mobilité'!$BH38)^(E$1049-$D$1049)/1000</f>
        <v>0</v>
      </c>
      <c r="F1244" s="223">
        <f>F1193*'Usages mobilité'!$BG38*(1+'Usages mobilité'!$BH38)^(F$1049-$D$1049)/1000</f>
        <v>0</v>
      </c>
      <c r="G1244" s="223">
        <f>G1193*'Usages mobilité'!$BG38*(1+'Usages mobilité'!$BH38)^(G$1049-$D$1049)/1000</f>
        <v>0</v>
      </c>
      <c r="H1244" s="223">
        <f>H1193*'Usages mobilité'!$BG38*(1+'Usages mobilité'!$BH38)^(H$1049-$D$1049)/1000</f>
        <v>0</v>
      </c>
      <c r="I1244" s="223">
        <f>I1193*'Usages mobilité'!$BG38*(1+'Usages mobilité'!$BH38)^(I$1049-$D$1049)/1000</f>
        <v>0</v>
      </c>
      <c r="J1244" s="223">
        <f>J1193*'Usages mobilité'!$BG38*(1+'Usages mobilité'!$BH38)^(J$1049-$D$1049)/1000</f>
        <v>0</v>
      </c>
      <c r="K1244" s="223">
        <f>K1193*'Usages mobilité'!$BG38*(1+'Usages mobilité'!$BH38)^(K$1049-$D$1049)/1000</f>
        <v>0</v>
      </c>
      <c r="L1244" s="223">
        <f>L1193*'Usages mobilité'!$BG38*(1+'Usages mobilité'!$BH38)^(L$1049-$D$1049)/1000</f>
        <v>0</v>
      </c>
      <c r="M1244" s="223">
        <f>M1193*'Usages mobilité'!$BG38*(1+'Usages mobilité'!$BH38)^(M$1049-$D$1049)/1000</f>
        <v>0</v>
      </c>
      <c r="N1244" s="223">
        <f>N1193*'Usages mobilité'!$BG38*(1+'Usages mobilité'!$BH38)^(N$1049-$D$1049)/1000</f>
        <v>0</v>
      </c>
      <c r="O1244" s="223">
        <f>O1193*'Usages mobilité'!$BG38*(1+'Usages mobilité'!$BH38)^(O$1049-$D$1049)/1000</f>
        <v>0</v>
      </c>
      <c r="P1244" s="223">
        <f>P1193*'Usages mobilité'!$BG38*(1+'Usages mobilité'!$BH38)^(P$1049-$D$1049)/1000</f>
        <v>0</v>
      </c>
      <c r="Q1244" s="223">
        <f>Q1193*'Usages mobilité'!$BG38*(1+'Usages mobilité'!$BH38)^(Q$1049-$D$1049)/1000</f>
        <v>0</v>
      </c>
      <c r="R1244" s="223">
        <f>R1193*'Usages mobilité'!$BG38*(1+'Usages mobilité'!$BH38)^(R$1049-$D$1049)/1000</f>
        <v>0</v>
      </c>
    </row>
    <row r="1245" spans="1:18" hidden="1" outlineLevel="2" x14ac:dyDescent="0.25">
      <c r="A1245" s="222" t="str">
        <f>'Usages mobilité'!A39</f>
        <v>Usage mobilité n°36</v>
      </c>
      <c r="B1245" s="222" t="s">
        <v>645</v>
      </c>
      <c r="C1245" s="222"/>
      <c r="D1245" s="223">
        <f>D1194*'Usages mobilité'!$BG39*(1+'Usages mobilité'!$BH39)^(D$1049-$D$1049)/1000</f>
        <v>0</v>
      </c>
      <c r="E1245" s="223">
        <f>E1194*'Usages mobilité'!$BG39*(1+'Usages mobilité'!$BH39)^(E$1049-$D$1049)/1000</f>
        <v>0</v>
      </c>
      <c r="F1245" s="223">
        <f>F1194*'Usages mobilité'!$BG39*(1+'Usages mobilité'!$BH39)^(F$1049-$D$1049)/1000</f>
        <v>0</v>
      </c>
      <c r="G1245" s="223">
        <f>G1194*'Usages mobilité'!$BG39*(1+'Usages mobilité'!$BH39)^(G$1049-$D$1049)/1000</f>
        <v>0</v>
      </c>
      <c r="H1245" s="223">
        <f>H1194*'Usages mobilité'!$BG39*(1+'Usages mobilité'!$BH39)^(H$1049-$D$1049)/1000</f>
        <v>0</v>
      </c>
      <c r="I1245" s="223">
        <f>I1194*'Usages mobilité'!$BG39*(1+'Usages mobilité'!$BH39)^(I$1049-$D$1049)/1000</f>
        <v>0</v>
      </c>
      <c r="J1245" s="223">
        <f>J1194*'Usages mobilité'!$BG39*(1+'Usages mobilité'!$BH39)^(J$1049-$D$1049)/1000</f>
        <v>0</v>
      </c>
      <c r="K1245" s="223">
        <f>K1194*'Usages mobilité'!$BG39*(1+'Usages mobilité'!$BH39)^(K$1049-$D$1049)/1000</f>
        <v>0</v>
      </c>
      <c r="L1245" s="223">
        <f>L1194*'Usages mobilité'!$BG39*(1+'Usages mobilité'!$BH39)^(L$1049-$D$1049)/1000</f>
        <v>0</v>
      </c>
      <c r="M1245" s="223">
        <f>M1194*'Usages mobilité'!$BG39*(1+'Usages mobilité'!$BH39)^(M$1049-$D$1049)/1000</f>
        <v>0</v>
      </c>
      <c r="N1245" s="223">
        <f>N1194*'Usages mobilité'!$BG39*(1+'Usages mobilité'!$BH39)^(N$1049-$D$1049)/1000</f>
        <v>0</v>
      </c>
      <c r="O1245" s="223">
        <f>O1194*'Usages mobilité'!$BG39*(1+'Usages mobilité'!$BH39)^(O$1049-$D$1049)/1000</f>
        <v>0</v>
      </c>
      <c r="P1245" s="223">
        <f>P1194*'Usages mobilité'!$BG39*(1+'Usages mobilité'!$BH39)^(P$1049-$D$1049)/1000</f>
        <v>0</v>
      </c>
      <c r="Q1245" s="223">
        <f>Q1194*'Usages mobilité'!$BG39*(1+'Usages mobilité'!$BH39)^(Q$1049-$D$1049)/1000</f>
        <v>0</v>
      </c>
      <c r="R1245" s="223">
        <f>R1194*'Usages mobilité'!$BG39*(1+'Usages mobilité'!$BH39)^(R$1049-$D$1049)/1000</f>
        <v>0</v>
      </c>
    </row>
    <row r="1246" spans="1:18" hidden="1" outlineLevel="2" x14ac:dyDescent="0.25">
      <c r="A1246" s="222" t="str">
        <f>'Usages mobilité'!A40</f>
        <v>Usage mobilité n°37</v>
      </c>
      <c r="B1246" s="222" t="s">
        <v>645</v>
      </c>
      <c r="C1246" s="222"/>
      <c r="D1246" s="223">
        <f>D1195*'Usages mobilité'!$BG40*(1+'Usages mobilité'!$BH40)^(D$1049-$D$1049)/1000</f>
        <v>0</v>
      </c>
      <c r="E1246" s="223">
        <f>E1195*'Usages mobilité'!$BG40*(1+'Usages mobilité'!$BH40)^(E$1049-$D$1049)/1000</f>
        <v>0</v>
      </c>
      <c r="F1246" s="223">
        <f>F1195*'Usages mobilité'!$BG40*(1+'Usages mobilité'!$BH40)^(F$1049-$D$1049)/1000</f>
        <v>0</v>
      </c>
      <c r="G1246" s="223">
        <f>G1195*'Usages mobilité'!$BG40*(1+'Usages mobilité'!$BH40)^(G$1049-$D$1049)/1000</f>
        <v>0</v>
      </c>
      <c r="H1246" s="223">
        <f>H1195*'Usages mobilité'!$BG40*(1+'Usages mobilité'!$BH40)^(H$1049-$D$1049)/1000</f>
        <v>0</v>
      </c>
      <c r="I1246" s="223">
        <f>I1195*'Usages mobilité'!$BG40*(1+'Usages mobilité'!$BH40)^(I$1049-$D$1049)/1000</f>
        <v>0</v>
      </c>
      <c r="J1246" s="223">
        <f>J1195*'Usages mobilité'!$BG40*(1+'Usages mobilité'!$BH40)^(J$1049-$D$1049)/1000</f>
        <v>0</v>
      </c>
      <c r="K1246" s="223">
        <f>K1195*'Usages mobilité'!$BG40*(1+'Usages mobilité'!$BH40)^(K$1049-$D$1049)/1000</f>
        <v>0</v>
      </c>
      <c r="L1246" s="223">
        <f>L1195*'Usages mobilité'!$BG40*(1+'Usages mobilité'!$BH40)^(L$1049-$D$1049)/1000</f>
        <v>0</v>
      </c>
      <c r="M1246" s="223">
        <f>M1195*'Usages mobilité'!$BG40*(1+'Usages mobilité'!$BH40)^(M$1049-$D$1049)/1000</f>
        <v>0</v>
      </c>
      <c r="N1246" s="223">
        <f>N1195*'Usages mobilité'!$BG40*(1+'Usages mobilité'!$BH40)^(N$1049-$D$1049)/1000</f>
        <v>0</v>
      </c>
      <c r="O1246" s="223">
        <f>O1195*'Usages mobilité'!$BG40*(1+'Usages mobilité'!$BH40)^(O$1049-$D$1049)/1000</f>
        <v>0</v>
      </c>
      <c r="P1246" s="223">
        <f>P1195*'Usages mobilité'!$BG40*(1+'Usages mobilité'!$BH40)^(P$1049-$D$1049)/1000</f>
        <v>0</v>
      </c>
      <c r="Q1246" s="223">
        <f>Q1195*'Usages mobilité'!$BG40*(1+'Usages mobilité'!$BH40)^(Q$1049-$D$1049)/1000</f>
        <v>0</v>
      </c>
      <c r="R1246" s="223">
        <f>R1195*'Usages mobilité'!$BG40*(1+'Usages mobilité'!$BH40)^(R$1049-$D$1049)/1000</f>
        <v>0</v>
      </c>
    </row>
    <row r="1247" spans="1:18" hidden="1" outlineLevel="2" x14ac:dyDescent="0.25">
      <c r="A1247" s="222" t="str">
        <f>'Usages mobilité'!A41</f>
        <v>Usage mobilité n°38</v>
      </c>
      <c r="B1247" s="222" t="s">
        <v>645</v>
      </c>
      <c r="C1247" s="222"/>
      <c r="D1247" s="223">
        <f>D1196*'Usages mobilité'!$BG41*(1+'Usages mobilité'!$BH41)^(D$1049-$D$1049)/1000</f>
        <v>0</v>
      </c>
      <c r="E1247" s="223">
        <f>E1196*'Usages mobilité'!$BG41*(1+'Usages mobilité'!$BH41)^(E$1049-$D$1049)/1000</f>
        <v>0</v>
      </c>
      <c r="F1247" s="223">
        <f>F1196*'Usages mobilité'!$BG41*(1+'Usages mobilité'!$BH41)^(F$1049-$D$1049)/1000</f>
        <v>0</v>
      </c>
      <c r="G1247" s="223">
        <f>G1196*'Usages mobilité'!$BG41*(1+'Usages mobilité'!$BH41)^(G$1049-$D$1049)/1000</f>
        <v>0</v>
      </c>
      <c r="H1247" s="223">
        <f>H1196*'Usages mobilité'!$BG41*(1+'Usages mobilité'!$BH41)^(H$1049-$D$1049)/1000</f>
        <v>0</v>
      </c>
      <c r="I1247" s="223">
        <f>I1196*'Usages mobilité'!$BG41*(1+'Usages mobilité'!$BH41)^(I$1049-$D$1049)/1000</f>
        <v>0</v>
      </c>
      <c r="J1247" s="223">
        <f>J1196*'Usages mobilité'!$BG41*(1+'Usages mobilité'!$BH41)^(J$1049-$D$1049)/1000</f>
        <v>0</v>
      </c>
      <c r="K1247" s="223">
        <f>K1196*'Usages mobilité'!$BG41*(1+'Usages mobilité'!$BH41)^(K$1049-$D$1049)/1000</f>
        <v>0</v>
      </c>
      <c r="L1247" s="223">
        <f>L1196*'Usages mobilité'!$BG41*(1+'Usages mobilité'!$BH41)^(L$1049-$D$1049)/1000</f>
        <v>0</v>
      </c>
      <c r="M1247" s="223">
        <f>M1196*'Usages mobilité'!$BG41*(1+'Usages mobilité'!$BH41)^(M$1049-$D$1049)/1000</f>
        <v>0</v>
      </c>
      <c r="N1247" s="223">
        <f>N1196*'Usages mobilité'!$BG41*(1+'Usages mobilité'!$BH41)^(N$1049-$D$1049)/1000</f>
        <v>0</v>
      </c>
      <c r="O1247" s="223">
        <f>O1196*'Usages mobilité'!$BG41*(1+'Usages mobilité'!$BH41)^(O$1049-$D$1049)/1000</f>
        <v>0</v>
      </c>
      <c r="P1247" s="223">
        <f>P1196*'Usages mobilité'!$BG41*(1+'Usages mobilité'!$BH41)^(P$1049-$D$1049)/1000</f>
        <v>0</v>
      </c>
      <c r="Q1247" s="223">
        <f>Q1196*'Usages mobilité'!$BG41*(1+'Usages mobilité'!$BH41)^(Q$1049-$D$1049)/1000</f>
        <v>0</v>
      </c>
      <c r="R1247" s="223">
        <f>R1196*'Usages mobilité'!$BG41*(1+'Usages mobilité'!$BH41)^(R$1049-$D$1049)/1000</f>
        <v>0</v>
      </c>
    </row>
    <row r="1248" spans="1:18" hidden="1" outlineLevel="2" x14ac:dyDescent="0.25">
      <c r="A1248" s="222" t="str">
        <f>'Usages mobilité'!A42</f>
        <v>Usage mobilité n°39</v>
      </c>
      <c r="B1248" s="222" t="s">
        <v>645</v>
      </c>
      <c r="C1248" s="222"/>
      <c r="D1248" s="223">
        <f>D1197*'Usages mobilité'!$BG42*(1+'Usages mobilité'!$BH42)^(D$1049-$D$1049)/1000</f>
        <v>0</v>
      </c>
      <c r="E1248" s="223">
        <f>E1197*'Usages mobilité'!$BG42*(1+'Usages mobilité'!$BH42)^(E$1049-$D$1049)/1000</f>
        <v>0</v>
      </c>
      <c r="F1248" s="223">
        <f>F1197*'Usages mobilité'!$BG42*(1+'Usages mobilité'!$BH42)^(F$1049-$D$1049)/1000</f>
        <v>0</v>
      </c>
      <c r="G1248" s="223">
        <f>G1197*'Usages mobilité'!$BG42*(1+'Usages mobilité'!$BH42)^(G$1049-$D$1049)/1000</f>
        <v>0</v>
      </c>
      <c r="H1248" s="223">
        <f>H1197*'Usages mobilité'!$BG42*(1+'Usages mobilité'!$BH42)^(H$1049-$D$1049)/1000</f>
        <v>0</v>
      </c>
      <c r="I1248" s="223">
        <f>I1197*'Usages mobilité'!$BG42*(1+'Usages mobilité'!$BH42)^(I$1049-$D$1049)/1000</f>
        <v>0</v>
      </c>
      <c r="J1248" s="223">
        <f>J1197*'Usages mobilité'!$BG42*(1+'Usages mobilité'!$BH42)^(J$1049-$D$1049)/1000</f>
        <v>0</v>
      </c>
      <c r="K1248" s="223">
        <f>K1197*'Usages mobilité'!$BG42*(1+'Usages mobilité'!$BH42)^(K$1049-$D$1049)/1000</f>
        <v>0</v>
      </c>
      <c r="L1248" s="223">
        <f>L1197*'Usages mobilité'!$BG42*(1+'Usages mobilité'!$BH42)^(L$1049-$D$1049)/1000</f>
        <v>0</v>
      </c>
      <c r="M1248" s="223">
        <f>M1197*'Usages mobilité'!$BG42*(1+'Usages mobilité'!$BH42)^(M$1049-$D$1049)/1000</f>
        <v>0</v>
      </c>
      <c r="N1248" s="223">
        <f>N1197*'Usages mobilité'!$BG42*(1+'Usages mobilité'!$BH42)^(N$1049-$D$1049)/1000</f>
        <v>0</v>
      </c>
      <c r="O1248" s="223">
        <f>O1197*'Usages mobilité'!$BG42*(1+'Usages mobilité'!$BH42)^(O$1049-$D$1049)/1000</f>
        <v>0</v>
      </c>
      <c r="P1248" s="223">
        <f>P1197*'Usages mobilité'!$BG42*(1+'Usages mobilité'!$BH42)^(P$1049-$D$1049)/1000</f>
        <v>0</v>
      </c>
      <c r="Q1248" s="223">
        <f>Q1197*'Usages mobilité'!$BG42*(1+'Usages mobilité'!$BH42)^(Q$1049-$D$1049)/1000</f>
        <v>0</v>
      </c>
      <c r="R1248" s="223">
        <f>R1197*'Usages mobilité'!$BG42*(1+'Usages mobilité'!$BH42)^(R$1049-$D$1049)/1000</f>
        <v>0</v>
      </c>
    </row>
    <row r="1249" spans="1:18" hidden="1" outlineLevel="2" x14ac:dyDescent="0.25">
      <c r="A1249" s="222" t="str">
        <f>'Usages mobilité'!A43</f>
        <v>Usage mobilité n°40</v>
      </c>
      <c r="B1249" s="222" t="s">
        <v>645</v>
      </c>
      <c r="C1249" s="222"/>
      <c r="D1249" s="223">
        <f>D1198*'Usages mobilité'!$BG43*(1+'Usages mobilité'!$BH43)^(D$1049-$D$1049)/1000</f>
        <v>0</v>
      </c>
      <c r="E1249" s="223">
        <f>E1198*'Usages mobilité'!$BG43*(1+'Usages mobilité'!$BH43)^(E$1049-$D$1049)/1000</f>
        <v>0</v>
      </c>
      <c r="F1249" s="223">
        <f>F1198*'Usages mobilité'!$BG43*(1+'Usages mobilité'!$BH43)^(F$1049-$D$1049)/1000</f>
        <v>0</v>
      </c>
      <c r="G1249" s="223">
        <f>G1198*'Usages mobilité'!$BG43*(1+'Usages mobilité'!$BH43)^(G$1049-$D$1049)/1000</f>
        <v>0</v>
      </c>
      <c r="H1249" s="223">
        <f>H1198*'Usages mobilité'!$BG43*(1+'Usages mobilité'!$BH43)^(H$1049-$D$1049)/1000</f>
        <v>0</v>
      </c>
      <c r="I1249" s="223">
        <f>I1198*'Usages mobilité'!$BG43*(1+'Usages mobilité'!$BH43)^(I$1049-$D$1049)/1000</f>
        <v>0</v>
      </c>
      <c r="J1249" s="223">
        <f>J1198*'Usages mobilité'!$BG43*(1+'Usages mobilité'!$BH43)^(J$1049-$D$1049)/1000</f>
        <v>0</v>
      </c>
      <c r="K1249" s="223">
        <f>K1198*'Usages mobilité'!$BG43*(1+'Usages mobilité'!$BH43)^(K$1049-$D$1049)/1000</f>
        <v>0</v>
      </c>
      <c r="L1249" s="223">
        <f>L1198*'Usages mobilité'!$BG43*(1+'Usages mobilité'!$BH43)^(L$1049-$D$1049)/1000</f>
        <v>0</v>
      </c>
      <c r="M1249" s="223">
        <f>M1198*'Usages mobilité'!$BG43*(1+'Usages mobilité'!$BH43)^(M$1049-$D$1049)/1000</f>
        <v>0</v>
      </c>
      <c r="N1249" s="223">
        <f>N1198*'Usages mobilité'!$BG43*(1+'Usages mobilité'!$BH43)^(N$1049-$D$1049)/1000</f>
        <v>0</v>
      </c>
      <c r="O1249" s="223">
        <f>O1198*'Usages mobilité'!$BG43*(1+'Usages mobilité'!$BH43)^(O$1049-$D$1049)/1000</f>
        <v>0</v>
      </c>
      <c r="P1249" s="223">
        <f>P1198*'Usages mobilité'!$BG43*(1+'Usages mobilité'!$BH43)^(P$1049-$D$1049)/1000</f>
        <v>0</v>
      </c>
      <c r="Q1249" s="223">
        <f>Q1198*'Usages mobilité'!$BG43*(1+'Usages mobilité'!$BH43)^(Q$1049-$D$1049)/1000</f>
        <v>0</v>
      </c>
      <c r="R1249" s="223">
        <f>R1198*'Usages mobilité'!$BG43*(1+'Usages mobilité'!$BH43)^(R$1049-$D$1049)/1000</f>
        <v>0</v>
      </c>
    </row>
    <row r="1250" spans="1:18" hidden="1" outlineLevel="2" x14ac:dyDescent="0.25">
      <c r="A1250" s="222" t="str">
        <f>'Usages mobilité'!A44</f>
        <v>Usage mobilité n°41</v>
      </c>
      <c r="B1250" s="222" t="s">
        <v>645</v>
      </c>
      <c r="C1250" s="222"/>
      <c r="D1250" s="223">
        <f>D1199*'Usages mobilité'!$BG44*(1+'Usages mobilité'!$BH44)^(D$1049-$D$1049)/1000</f>
        <v>0</v>
      </c>
      <c r="E1250" s="223">
        <f>E1199*'Usages mobilité'!$BG44*(1+'Usages mobilité'!$BH44)^(E$1049-$D$1049)/1000</f>
        <v>0</v>
      </c>
      <c r="F1250" s="223">
        <f>F1199*'Usages mobilité'!$BG44*(1+'Usages mobilité'!$BH44)^(F$1049-$D$1049)/1000</f>
        <v>0</v>
      </c>
      <c r="G1250" s="223">
        <f>G1199*'Usages mobilité'!$BG44*(1+'Usages mobilité'!$BH44)^(G$1049-$D$1049)/1000</f>
        <v>0</v>
      </c>
      <c r="H1250" s="223">
        <f>H1199*'Usages mobilité'!$BG44*(1+'Usages mobilité'!$BH44)^(H$1049-$D$1049)/1000</f>
        <v>0</v>
      </c>
      <c r="I1250" s="223">
        <f>I1199*'Usages mobilité'!$BG44*(1+'Usages mobilité'!$BH44)^(I$1049-$D$1049)/1000</f>
        <v>0</v>
      </c>
      <c r="J1250" s="223">
        <f>J1199*'Usages mobilité'!$BG44*(1+'Usages mobilité'!$BH44)^(J$1049-$D$1049)/1000</f>
        <v>0</v>
      </c>
      <c r="K1250" s="223">
        <f>K1199*'Usages mobilité'!$BG44*(1+'Usages mobilité'!$BH44)^(K$1049-$D$1049)/1000</f>
        <v>0</v>
      </c>
      <c r="L1250" s="223">
        <f>L1199*'Usages mobilité'!$BG44*(1+'Usages mobilité'!$BH44)^(L$1049-$D$1049)/1000</f>
        <v>0</v>
      </c>
      <c r="M1250" s="223">
        <f>M1199*'Usages mobilité'!$BG44*(1+'Usages mobilité'!$BH44)^(M$1049-$D$1049)/1000</f>
        <v>0</v>
      </c>
      <c r="N1250" s="223">
        <f>N1199*'Usages mobilité'!$BG44*(1+'Usages mobilité'!$BH44)^(N$1049-$D$1049)/1000</f>
        <v>0</v>
      </c>
      <c r="O1250" s="223">
        <f>O1199*'Usages mobilité'!$BG44*(1+'Usages mobilité'!$BH44)^(O$1049-$D$1049)/1000</f>
        <v>0</v>
      </c>
      <c r="P1250" s="223">
        <f>P1199*'Usages mobilité'!$BG44*(1+'Usages mobilité'!$BH44)^(P$1049-$D$1049)/1000</f>
        <v>0</v>
      </c>
      <c r="Q1250" s="223">
        <f>Q1199*'Usages mobilité'!$BG44*(1+'Usages mobilité'!$BH44)^(Q$1049-$D$1049)/1000</f>
        <v>0</v>
      </c>
      <c r="R1250" s="223">
        <f>R1199*'Usages mobilité'!$BG44*(1+'Usages mobilité'!$BH44)^(R$1049-$D$1049)/1000</f>
        <v>0</v>
      </c>
    </row>
    <row r="1251" spans="1:18" hidden="1" outlineLevel="2" x14ac:dyDescent="0.25">
      <c r="A1251" s="222" t="str">
        <f>'Usages mobilité'!A45</f>
        <v>Usage mobilité n°42</v>
      </c>
      <c r="B1251" s="222" t="s">
        <v>645</v>
      </c>
      <c r="C1251" s="222"/>
      <c r="D1251" s="223">
        <f>D1200*'Usages mobilité'!$BG45*(1+'Usages mobilité'!$BH45)^(D$1049-$D$1049)/1000</f>
        <v>0</v>
      </c>
      <c r="E1251" s="223">
        <f>E1200*'Usages mobilité'!$BG45*(1+'Usages mobilité'!$BH45)^(E$1049-$D$1049)/1000</f>
        <v>0</v>
      </c>
      <c r="F1251" s="223">
        <f>F1200*'Usages mobilité'!$BG45*(1+'Usages mobilité'!$BH45)^(F$1049-$D$1049)/1000</f>
        <v>0</v>
      </c>
      <c r="G1251" s="223">
        <f>G1200*'Usages mobilité'!$BG45*(1+'Usages mobilité'!$BH45)^(G$1049-$D$1049)/1000</f>
        <v>0</v>
      </c>
      <c r="H1251" s="223">
        <f>H1200*'Usages mobilité'!$BG45*(1+'Usages mobilité'!$BH45)^(H$1049-$D$1049)/1000</f>
        <v>0</v>
      </c>
      <c r="I1251" s="223">
        <f>I1200*'Usages mobilité'!$BG45*(1+'Usages mobilité'!$BH45)^(I$1049-$D$1049)/1000</f>
        <v>0</v>
      </c>
      <c r="J1251" s="223">
        <f>J1200*'Usages mobilité'!$BG45*(1+'Usages mobilité'!$BH45)^(J$1049-$D$1049)/1000</f>
        <v>0</v>
      </c>
      <c r="K1251" s="223">
        <f>K1200*'Usages mobilité'!$BG45*(1+'Usages mobilité'!$BH45)^(K$1049-$D$1049)/1000</f>
        <v>0</v>
      </c>
      <c r="L1251" s="223">
        <f>L1200*'Usages mobilité'!$BG45*(1+'Usages mobilité'!$BH45)^(L$1049-$D$1049)/1000</f>
        <v>0</v>
      </c>
      <c r="M1251" s="223">
        <f>M1200*'Usages mobilité'!$BG45*(1+'Usages mobilité'!$BH45)^(M$1049-$D$1049)/1000</f>
        <v>0</v>
      </c>
      <c r="N1251" s="223">
        <f>N1200*'Usages mobilité'!$BG45*(1+'Usages mobilité'!$BH45)^(N$1049-$D$1049)/1000</f>
        <v>0</v>
      </c>
      <c r="O1251" s="223">
        <f>O1200*'Usages mobilité'!$BG45*(1+'Usages mobilité'!$BH45)^(O$1049-$D$1049)/1000</f>
        <v>0</v>
      </c>
      <c r="P1251" s="223">
        <f>P1200*'Usages mobilité'!$BG45*(1+'Usages mobilité'!$BH45)^(P$1049-$D$1049)/1000</f>
        <v>0</v>
      </c>
      <c r="Q1251" s="223">
        <f>Q1200*'Usages mobilité'!$BG45*(1+'Usages mobilité'!$BH45)^(Q$1049-$D$1049)/1000</f>
        <v>0</v>
      </c>
      <c r="R1251" s="223">
        <f>R1200*'Usages mobilité'!$BG45*(1+'Usages mobilité'!$BH45)^(R$1049-$D$1049)/1000</f>
        <v>0</v>
      </c>
    </row>
    <row r="1252" spans="1:18" hidden="1" outlineLevel="2" x14ac:dyDescent="0.25">
      <c r="A1252" s="222" t="str">
        <f>'Usages mobilité'!A46</f>
        <v>Usage mobilité n°43</v>
      </c>
      <c r="B1252" s="222" t="s">
        <v>645</v>
      </c>
      <c r="C1252" s="222"/>
      <c r="D1252" s="223">
        <f>D1201*'Usages mobilité'!$BG46*(1+'Usages mobilité'!$BH46)^(D$1049-$D$1049)/1000</f>
        <v>0</v>
      </c>
      <c r="E1252" s="223">
        <f>E1201*'Usages mobilité'!$BG46*(1+'Usages mobilité'!$BH46)^(E$1049-$D$1049)/1000</f>
        <v>0</v>
      </c>
      <c r="F1252" s="223">
        <f>F1201*'Usages mobilité'!$BG46*(1+'Usages mobilité'!$BH46)^(F$1049-$D$1049)/1000</f>
        <v>0</v>
      </c>
      <c r="G1252" s="223">
        <f>G1201*'Usages mobilité'!$BG46*(1+'Usages mobilité'!$BH46)^(G$1049-$D$1049)/1000</f>
        <v>0</v>
      </c>
      <c r="H1252" s="223">
        <f>H1201*'Usages mobilité'!$BG46*(1+'Usages mobilité'!$BH46)^(H$1049-$D$1049)/1000</f>
        <v>0</v>
      </c>
      <c r="I1252" s="223">
        <f>I1201*'Usages mobilité'!$BG46*(1+'Usages mobilité'!$BH46)^(I$1049-$D$1049)/1000</f>
        <v>0</v>
      </c>
      <c r="J1252" s="223">
        <f>J1201*'Usages mobilité'!$BG46*(1+'Usages mobilité'!$BH46)^(J$1049-$D$1049)/1000</f>
        <v>0</v>
      </c>
      <c r="K1252" s="223">
        <f>K1201*'Usages mobilité'!$BG46*(1+'Usages mobilité'!$BH46)^(K$1049-$D$1049)/1000</f>
        <v>0</v>
      </c>
      <c r="L1252" s="223">
        <f>L1201*'Usages mobilité'!$BG46*(1+'Usages mobilité'!$BH46)^(L$1049-$D$1049)/1000</f>
        <v>0</v>
      </c>
      <c r="M1252" s="223">
        <f>M1201*'Usages mobilité'!$BG46*(1+'Usages mobilité'!$BH46)^(M$1049-$D$1049)/1000</f>
        <v>0</v>
      </c>
      <c r="N1252" s="223">
        <f>N1201*'Usages mobilité'!$BG46*(1+'Usages mobilité'!$BH46)^(N$1049-$D$1049)/1000</f>
        <v>0</v>
      </c>
      <c r="O1252" s="223">
        <f>O1201*'Usages mobilité'!$BG46*(1+'Usages mobilité'!$BH46)^(O$1049-$D$1049)/1000</f>
        <v>0</v>
      </c>
      <c r="P1252" s="223">
        <f>P1201*'Usages mobilité'!$BG46*(1+'Usages mobilité'!$BH46)^(P$1049-$D$1049)/1000</f>
        <v>0</v>
      </c>
      <c r="Q1252" s="223">
        <f>Q1201*'Usages mobilité'!$BG46*(1+'Usages mobilité'!$BH46)^(Q$1049-$D$1049)/1000</f>
        <v>0</v>
      </c>
      <c r="R1252" s="223">
        <f>R1201*'Usages mobilité'!$BG46*(1+'Usages mobilité'!$BH46)^(R$1049-$D$1049)/1000</f>
        <v>0</v>
      </c>
    </row>
    <row r="1253" spans="1:18" hidden="1" outlineLevel="2" x14ac:dyDescent="0.25">
      <c r="A1253" s="222" t="str">
        <f>'Usages mobilité'!A47</f>
        <v>Usage mobilité n°44</v>
      </c>
      <c r="B1253" s="222" t="s">
        <v>645</v>
      </c>
      <c r="C1253" s="222"/>
      <c r="D1253" s="223">
        <f>D1202*'Usages mobilité'!$BG47*(1+'Usages mobilité'!$BH47)^(D$1049-$D$1049)/1000</f>
        <v>0</v>
      </c>
      <c r="E1253" s="223">
        <f>E1202*'Usages mobilité'!$BG47*(1+'Usages mobilité'!$BH47)^(E$1049-$D$1049)/1000</f>
        <v>0</v>
      </c>
      <c r="F1253" s="223">
        <f>F1202*'Usages mobilité'!$BG47*(1+'Usages mobilité'!$BH47)^(F$1049-$D$1049)/1000</f>
        <v>0</v>
      </c>
      <c r="G1253" s="223">
        <f>G1202*'Usages mobilité'!$BG47*(1+'Usages mobilité'!$BH47)^(G$1049-$D$1049)/1000</f>
        <v>0</v>
      </c>
      <c r="H1253" s="223">
        <f>H1202*'Usages mobilité'!$BG47*(1+'Usages mobilité'!$BH47)^(H$1049-$D$1049)/1000</f>
        <v>0</v>
      </c>
      <c r="I1253" s="223">
        <f>I1202*'Usages mobilité'!$BG47*(1+'Usages mobilité'!$BH47)^(I$1049-$D$1049)/1000</f>
        <v>0</v>
      </c>
      <c r="J1253" s="223">
        <f>J1202*'Usages mobilité'!$BG47*(1+'Usages mobilité'!$BH47)^(J$1049-$D$1049)/1000</f>
        <v>0</v>
      </c>
      <c r="K1253" s="223">
        <f>K1202*'Usages mobilité'!$BG47*(1+'Usages mobilité'!$BH47)^(K$1049-$D$1049)/1000</f>
        <v>0</v>
      </c>
      <c r="L1253" s="223">
        <f>L1202*'Usages mobilité'!$BG47*(1+'Usages mobilité'!$BH47)^(L$1049-$D$1049)/1000</f>
        <v>0</v>
      </c>
      <c r="M1253" s="223">
        <f>M1202*'Usages mobilité'!$BG47*(1+'Usages mobilité'!$BH47)^(M$1049-$D$1049)/1000</f>
        <v>0</v>
      </c>
      <c r="N1253" s="223">
        <f>N1202*'Usages mobilité'!$BG47*(1+'Usages mobilité'!$BH47)^(N$1049-$D$1049)/1000</f>
        <v>0</v>
      </c>
      <c r="O1253" s="223">
        <f>O1202*'Usages mobilité'!$BG47*(1+'Usages mobilité'!$BH47)^(O$1049-$D$1049)/1000</f>
        <v>0</v>
      </c>
      <c r="P1253" s="223">
        <f>P1202*'Usages mobilité'!$BG47*(1+'Usages mobilité'!$BH47)^(P$1049-$D$1049)/1000</f>
        <v>0</v>
      </c>
      <c r="Q1253" s="223">
        <f>Q1202*'Usages mobilité'!$BG47*(1+'Usages mobilité'!$BH47)^(Q$1049-$D$1049)/1000</f>
        <v>0</v>
      </c>
      <c r="R1253" s="223">
        <f>R1202*'Usages mobilité'!$BG47*(1+'Usages mobilité'!$BH47)^(R$1049-$D$1049)/1000</f>
        <v>0</v>
      </c>
    </row>
    <row r="1254" spans="1:18" hidden="1" outlineLevel="2" x14ac:dyDescent="0.25">
      <c r="A1254" s="222" t="str">
        <f>'Usages mobilité'!A48</f>
        <v>Usage mobilité n°45</v>
      </c>
      <c r="B1254" s="222" t="s">
        <v>645</v>
      </c>
      <c r="C1254" s="222"/>
      <c r="D1254" s="223">
        <f>D1203*'Usages mobilité'!$BG48*(1+'Usages mobilité'!$BH48)^(D$1049-$D$1049)/1000</f>
        <v>0</v>
      </c>
      <c r="E1254" s="223">
        <f>E1203*'Usages mobilité'!$BG48*(1+'Usages mobilité'!$BH48)^(E$1049-$D$1049)/1000</f>
        <v>0</v>
      </c>
      <c r="F1254" s="223">
        <f>F1203*'Usages mobilité'!$BG48*(1+'Usages mobilité'!$BH48)^(F$1049-$D$1049)/1000</f>
        <v>0</v>
      </c>
      <c r="G1254" s="223">
        <f>G1203*'Usages mobilité'!$BG48*(1+'Usages mobilité'!$BH48)^(G$1049-$D$1049)/1000</f>
        <v>0</v>
      </c>
      <c r="H1254" s="223">
        <f>H1203*'Usages mobilité'!$BG48*(1+'Usages mobilité'!$BH48)^(H$1049-$D$1049)/1000</f>
        <v>0</v>
      </c>
      <c r="I1254" s="223">
        <f>I1203*'Usages mobilité'!$BG48*(1+'Usages mobilité'!$BH48)^(I$1049-$D$1049)/1000</f>
        <v>0</v>
      </c>
      <c r="J1254" s="223">
        <f>J1203*'Usages mobilité'!$BG48*(1+'Usages mobilité'!$BH48)^(J$1049-$D$1049)/1000</f>
        <v>0</v>
      </c>
      <c r="K1254" s="223">
        <f>K1203*'Usages mobilité'!$BG48*(1+'Usages mobilité'!$BH48)^(K$1049-$D$1049)/1000</f>
        <v>0</v>
      </c>
      <c r="L1254" s="223">
        <f>L1203*'Usages mobilité'!$BG48*(1+'Usages mobilité'!$BH48)^(L$1049-$D$1049)/1000</f>
        <v>0</v>
      </c>
      <c r="M1254" s="223">
        <f>M1203*'Usages mobilité'!$BG48*(1+'Usages mobilité'!$BH48)^(M$1049-$D$1049)/1000</f>
        <v>0</v>
      </c>
      <c r="N1254" s="223">
        <f>N1203*'Usages mobilité'!$BG48*(1+'Usages mobilité'!$BH48)^(N$1049-$D$1049)/1000</f>
        <v>0</v>
      </c>
      <c r="O1254" s="223">
        <f>O1203*'Usages mobilité'!$BG48*(1+'Usages mobilité'!$BH48)^(O$1049-$D$1049)/1000</f>
        <v>0</v>
      </c>
      <c r="P1254" s="223">
        <f>P1203*'Usages mobilité'!$BG48*(1+'Usages mobilité'!$BH48)^(P$1049-$D$1049)/1000</f>
        <v>0</v>
      </c>
      <c r="Q1254" s="223">
        <f>Q1203*'Usages mobilité'!$BG48*(1+'Usages mobilité'!$BH48)^(Q$1049-$D$1049)/1000</f>
        <v>0</v>
      </c>
      <c r="R1254" s="223">
        <f>R1203*'Usages mobilité'!$BG48*(1+'Usages mobilité'!$BH48)^(R$1049-$D$1049)/1000</f>
        <v>0</v>
      </c>
    </row>
    <row r="1255" spans="1:18" hidden="1" outlineLevel="2" x14ac:dyDescent="0.25">
      <c r="A1255" s="222" t="str">
        <f>'Usages mobilité'!A49</f>
        <v>Usage mobilité n°46</v>
      </c>
      <c r="B1255" s="222" t="s">
        <v>645</v>
      </c>
      <c r="C1255" s="222"/>
      <c r="D1255" s="223">
        <f>D1204*'Usages mobilité'!$BG49*(1+'Usages mobilité'!$BH49)^(D$1049-$D$1049)/1000</f>
        <v>0</v>
      </c>
      <c r="E1255" s="223">
        <f>E1204*'Usages mobilité'!$BG49*(1+'Usages mobilité'!$BH49)^(E$1049-$D$1049)/1000</f>
        <v>0</v>
      </c>
      <c r="F1255" s="223">
        <f>F1204*'Usages mobilité'!$BG49*(1+'Usages mobilité'!$BH49)^(F$1049-$D$1049)/1000</f>
        <v>0</v>
      </c>
      <c r="G1255" s="223">
        <f>G1204*'Usages mobilité'!$BG49*(1+'Usages mobilité'!$BH49)^(G$1049-$D$1049)/1000</f>
        <v>0</v>
      </c>
      <c r="H1255" s="223">
        <f>H1204*'Usages mobilité'!$BG49*(1+'Usages mobilité'!$BH49)^(H$1049-$D$1049)/1000</f>
        <v>0</v>
      </c>
      <c r="I1255" s="223">
        <f>I1204*'Usages mobilité'!$BG49*(1+'Usages mobilité'!$BH49)^(I$1049-$D$1049)/1000</f>
        <v>0</v>
      </c>
      <c r="J1255" s="223">
        <f>J1204*'Usages mobilité'!$BG49*(1+'Usages mobilité'!$BH49)^(J$1049-$D$1049)/1000</f>
        <v>0</v>
      </c>
      <c r="K1255" s="223">
        <f>K1204*'Usages mobilité'!$BG49*(1+'Usages mobilité'!$BH49)^(K$1049-$D$1049)/1000</f>
        <v>0</v>
      </c>
      <c r="L1255" s="223">
        <f>L1204*'Usages mobilité'!$BG49*(1+'Usages mobilité'!$BH49)^(L$1049-$D$1049)/1000</f>
        <v>0</v>
      </c>
      <c r="M1255" s="223">
        <f>M1204*'Usages mobilité'!$BG49*(1+'Usages mobilité'!$BH49)^(M$1049-$D$1049)/1000</f>
        <v>0</v>
      </c>
      <c r="N1255" s="223">
        <f>N1204*'Usages mobilité'!$BG49*(1+'Usages mobilité'!$BH49)^(N$1049-$D$1049)/1000</f>
        <v>0</v>
      </c>
      <c r="O1255" s="223">
        <f>O1204*'Usages mobilité'!$BG49*(1+'Usages mobilité'!$BH49)^(O$1049-$D$1049)/1000</f>
        <v>0</v>
      </c>
      <c r="P1255" s="223">
        <f>P1204*'Usages mobilité'!$BG49*(1+'Usages mobilité'!$BH49)^(P$1049-$D$1049)/1000</f>
        <v>0</v>
      </c>
      <c r="Q1255" s="223">
        <f>Q1204*'Usages mobilité'!$BG49*(1+'Usages mobilité'!$BH49)^(Q$1049-$D$1049)/1000</f>
        <v>0</v>
      </c>
      <c r="R1255" s="223">
        <f>R1204*'Usages mobilité'!$BG49*(1+'Usages mobilité'!$BH49)^(R$1049-$D$1049)/1000</f>
        <v>0</v>
      </c>
    </row>
    <row r="1256" spans="1:18" hidden="1" outlineLevel="2" x14ac:dyDescent="0.25">
      <c r="A1256" s="222" t="str">
        <f>'Usages mobilité'!A50</f>
        <v>Usage mobilité n°47</v>
      </c>
      <c r="B1256" s="222" t="s">
        <v>645</v>
      </c>
      <c r="C1256" s="222"/>
      <c r="D1256" s="223">
        <f>D1205*'Usages mobilité'!$BG50*(1+'Usages mobilité'!$BH50)^(D$1049-$D$1049)/1000</f>
        <v>0</v>
      </c>
      <c r="E1256" s="223">
        <f>E1205*'Usages mobilité'!$BG50*(1+'Usages mobilité'!$BH50)^(E$1049-$D$1049)/1000</f>
        <v>0</v>
      </c>
      <c r="F1256" s="223">
        <f>F1205*'Usages mobilité'!$BG50*(1+'Usages mobilité'!$BH50)^(F$1049-$D$1049)/1000</f>
        <v>0</v>
      </c>
      <c r="G1256" s="223">
        <f>G1205*'Usages mobilité'!$BG50*(1+'Usages mobilité'!$BH50)^(G$1049-$D$1049)/1000</f>
        <v>0</v>
      </c>
      <c r="H1256" s="223">
        <f>H1205*'Usages mobilité'!$BG50*(1+'Usages mobilité'!$BH50)^(H$1049-$D$1049)/1000</f>
        <v>0</v>
      </c>
      <c r="I1256" s="223">
        <f>I1205*'Usages mobilité'!$BG50*(1+'Usages mobilité'!$BH50)^(I$1049-$D$1049)/1000</f>
        <v>0</v>
      </c>
      <c r="J1256" s="223">
        <f>J1205*'Usages mobilité'!$BG50*(1+'Usages mobilité'!$BH50)^(J$1049-$D$1049)/1000</f>
        <v>0</v>
      </c>
      <c r="K1256" s="223">
        <f>K1205*'Usages mobilité'!$BG50*(1+'Usages mobilité'!$BH50)^(K$1049-$D$1049)/1000</f>
        <v>0</v>
      </c>
      <c r="L1256" s="223">
        <f>L1205*'Usages mobilité'!$BG50*(1+'Usages mobilité'!$BH50)^(L$1049-$D$1049)/1000</f>
        <v>0</v>
      </c>
      <c r="M1256" s="223">
        <f>M1205*'Usages mobilité'!$BG50*(1+'Usages mobilité'!$BH50)^(M$1049-$D$1049)/1000</f>
        <v>0</v>
      </c>
      <c r="N1256" s="223">
        <f>N1205*'Usages mobilité'!$BG50*(1+'Usages mobilité'!$BH50)^(N$1049-$D$1049)/1000</f>
        <v>0</v>
      </c>
      <c r="O1256" s="223">
        <f>O1205*'Usages mobilité'!$BG50*(1+'Usages mobilité'!$BH50)^(O$1049-$D$1049)/1000</f>
        <v>0</v>
      </c>
      <c r="P1256" s="223">
        <f>P1205*'Usages mobilité'!$BG50*(1+'Usages mobilité'!$BH50)^(P$1049-$D$1049)/1000</f>
        <v>0</v>
      </c>
      <c r="Q1256" s="223">
        <f>Q1205*'Usages mobilité'!$BG50*(1+'Usages mobilité'!$BH50)^(Q$1049-$D$1049)/1000</f>
        <v>0</v>
      </c>
      <c r="R1256" s="223">
        <f>R1205*'Usages mobilité'!$BG50*(1+'Usages mobilité'!$BH50)^(R$1049-$D$1049)/1000</f>
        <v>0</v>
      </c>
    </row>
    <row r="1257" spans="1:18" hidden="1" outlineLevel="2" x14ac:dyDescent="0.25">
      <c r="A1257" s="222" t="str">
        <f>'Usages mobilité'!A51</f>
        <v>Usage mobilité n°48</v>
      </c>
      <c r="B1257" s="222" t="s">
        <v>645</v>
      </c>
      <c r="C1257" s="222"/>
      <c r="D1257" s="223">
        <f>D1206*'Usages mobilité'!$BG51*(1+'Usages mobilité'!$BH51)^(D$1049-$D$1049)/1000</f>
        <v>0</v>
      </c>
      <c r="E1257" s="223">
        <f>E1206*'Usages mobilité'!$BG51*(1+'Usages mobilité'!$BH51)^(E$1049-$D$1049)/1000</f>
        <v>0</v>
      </c>
      <c r="F1257" s="223">
        <f>F1206*'Usages mobilité'!$BG51*(1+'Usages mobilité'!$BH51)^(F$1049-$D$1049)/1000</f>
        <v>0</v>
      </c>
      <c r="G1257" s="223">
        <f>G1206*'Usages mobilité'!$BG51*(1+'Usages mobilité'!$BH51)^(G$1049-$D$1049)/1000</f>
        <v>0</v>
      </c>
      <c r="H1257" s="223">
        <f>H1206*'Usages mobilité'!$BG51*(1+'Usages mobilité'!$BH51)^(H$1049-$D$1049)/1000</f>
        <v>0</v>
      </c>
      <c r="I1257" s="223">
        <f>I1206*'Usages mobilité'!$BG51*(1+'Usages mobilité'!$BH51)^(I$1049-$D$1049)/1000</f>
        <v>0</v>
      </c>
      <c r="J1257" s="223">
        <f>J1206*'Usages mobilité'!$BG51*(1+'Usages mobilité'!$BH51)^(J$1049-$D$1049)/1000</f>
        <v>0</v>
      </c>
      <c r="K1257" s="223">
        <f>K1206*'Usages mobilité'!$BG51*(1+'Usages mobilité'!$BH51)^(K$1049-$D$1049)/1000</f>
        <v>0</v>
      </c>
      <c r="L1257" s="223">
        <f>L1206*'Usages mobilité'!$BG51*(1+'Usages mobilité'!$BH51)^(L$1049-$D$1049)/1000</f>
        <v>0</v>
      </c>
      <c r="M1257" s="223">
        <f>M1206*'Usages mobilité'!$BG51*(1+'Usages mobilité'!$BH51)^(M$1049-$D$1049)/1000</f>
        <v>0</v>
      </c>
      <c r="N1257" s="223">
        <f>N1206*'Usages mobilité'!$BG51*(1+'Usages mobilité'!$BH51)^(N$1049-$D$1049)/1000</f>
        <v>0</v>
      </c>
      <c r="O1257" s="223">
        <f>O1206*'Usages mobilité'!$BG51*(1+'Usages mobilité'!$BH51)^(O$1049-$D$1049)/1000</f>
        <v>0</v>
      </c>
      <c r="P1257" s="223">
        <f>P1206*'Usages mobilité'!$BG51*(1+'Usages mobilité'!$BH51)^(P$1049-$D$1049)/1000</f>
        <v>0</v>
      </c>
      <c r="Q1257" s="223">
        <f>Q1206*'Usages mobilité'!$BG51*(1+'Usages mobilité'!$BH51)^(Q$1049-$D$1049)/1000</f>
        <v>0</v>
      </c>
      <c r="R1257" s="223">
        <f>R1206*'Usages mobilité'!$BG51*(1+'Usages mobilité'!$BH51)^(R$1049-$D$1049)/1000</f>
        <v>0</v>
      </c>
    </row>
    <row r="1258" spans="1:18" hidden="1" outlineLevel="2" x14ac:dyDescent="0.25">
      <c r="A1258" s="222" t="str">
        <f>'Usages mobilité'!A52</f>
        <v>Usage mobilité n°49</v>
      </c>
      <c r="B1258" s="222" t="s">
        <v>645</v>
      </c>
      <c r="C1258" s="222"/>
      <c r="D1258" s="223">
        <f>D1207*'Usages mobilité'!$BG52*(1+'Usages mobilité'!$BH52)^(D$1049-$D$1049)/1000</f>
        <v>0</v>
      </c>
      <c r="E1258" s="223">
        <f>E1207*'Usages mobilité'!$BG52*(1+'Usages mobilité'!$BH52)^(E$1049-$D$1049)/1000</f>
        <v>0</v>
      </c>
      <c r="F1258" s="223">
        <f>F1207*'Usages mobilité'!$BG52*(1+'Usages mobilité'!$BH52)^(F$1049-$D$1049)/1000</f>
        <v>0</v>
      </c>
      <c r="G1258" s="223">
        <f>G1207*'Usages mobilité'!$BG52*(1+'Usages mobilité'!$BH52)^(G$1049-$D$1049)/1000</f>
        <v>0</v>
      </c>
      <c r="H1258" s="223">
        <f>H1207*'Usages mobilité'!$BG52*(1+'Usages mobilité'!$BH52)^(H$1049-$D$1049)/1000</f>
        <v>0</v>
      </c>
      <c r="I1258" s="223">
        <f>I1207*'Usages mobilité'!$BG52*(1+'Usages mobilité'!$BH52)^(I$1049-$D$1049)/1000</f>
        <v>0</v>
      </c>
      <c r="J1258" s="223">
        <f>J1207*'Usages mobilité'!$BG52*(1+'Usages mobilité'!$BH52)^(J$1049-$D$1049)/1000</f>
        <v>0</v>
      </c>
      <c r="K1258" s="223">
        <f>K1207*'Usages mobilité'!$BG52*(1+'Usages mobilité'!$BH52)^(K$1049-$D$1049)/1000</f>
        <v>0</v>
      </c>
      <c r="L1258" s="223">
        <f>L1207*'Usages mobilité'!$BG52*(1+'Usages mobilité'!$BH52)^(L$1049-$D$1049)/1000</f>
        <v>0</v>
      </c>
      <c r="M1258" s="223">
        <f>M1207*'Usages mobilité'!$BG52*(1+'Usages mobilité'!$BH52)^(M$1049-$D$1049)/1000</f>
        <v>0</v>
      </c>
      <c r="N1258" s="223">
        <f>N1207*'Usages mobilité'!$BG52*(1+'Usages mobilité'!$BH52)^(N$1049-$D$1049)/1000</f>
        <v>0</v>
      </c>
      <c r="O1258" s="223">
        <f>O1207*'Usages mobilité'!$BG52*(1+'Usages mobilité'!$BH52)^(O$1049-$D$1049)/1000</f>
        <v>0</v>
      </c>
      <c r="P1258" s="223">
        <f>P1207*'Usages mobilité'!$BG52*(1+'Usages mobilité'!$BH52)^(P$1049-$D$1049)/1000</f>
        <v>0</v>
      </c>
      <c r="Q1258" s="223">
        <f>Q1207*'Usages mobilité'!$BG52*(1+'Usages mobilité'!$BH52)^(Q$1049-$D$1049)/1000</f>
        <v>0</v>
      </c>
      <c r="R1258" s="223">
        <f>R1207*'Usages mobilité'!$BG52*(1+'Usages mobilité'!$BH52)^(R$1049-$D$1049)/1000</f>
        <v>0</v>
      </c>
    </row>
    <row r="1259" spans="1:18" hidden="1" outlineLevel="2" x14ac:dyDescent="0.25">
      <c r="A1259" s="222" t="str">
        <f>'Usages mobilité'!A53</f>
        <v>Usage mobilité n°50</v>
      </c>
      <c r="B1259" s="222" t="s">
        <v>645</v>
      </c>
      <c r="C1259" s="222"/>
      <c r="D1259" s="223">
        <f>D1208*'Usages mobilité'!$BG53*(1+'Usages mobilité'!$BH53)^(D$1049-$D$1049)/1000</f>
        <v>0</v>
      </c>
      <c r="E1259" s="223">
        <f>E1208*'Usages mobilité'!$BG53*(1+'Usages mobilité'!$BH53)^(E$1049-$D$1049)/1000</f>
        <v>0</v>
      </c>
      <c r="F1259" s="223">
        <f>F1208*'Usages mobilité'!$BG53*(1+'Usages mobilité'!$BH53)^(F$1049-$D$1049)/1000</f>
        <v>0</v>
      </c>
      <c r="G1259" s="223">
        <f>G1208*'Usages mobilité'!$BG53*(1+'Usages mobilité'!$BH53)^(G$1049-$D$1049)/1000</f>
        <v>0</v>
      </c>
      <c r="H1259" s="223">
        <f>H1208*'Usages mobilité'!$BG53*(1+'Usages mobilité'!$BH53)^(H$1049-$D$1049)/1000</f>
        <v>0</v>
      </c>
      <c r="I1259" s="223">
        <f>I1208*'Usages mobilité'!$BG53*(1+'Usages mobilité'!$BH53)^(I$1049-$D$1049)/1000</f>
        <v>0</v>
      </c>
      <c r="J1259" s="223">
        <f>J1208*'Usages mobilité'!$BG53*(1+'Usages mobilité'!$BH53)^(J$1049-$D$1049)/1000</f>
        <v>0</v>
      </c>
      <c r="K1259" s="223">
        <f>K1208*'Usages mobilité'!$BG53*(1+'Usages mobilité'!$BH53)^(K$1049-$D$1049)/1000</f>
        <v>0</v>
      </c>
      <c r="L1259" s="223">
        <f>L1208*'Usages mobilité'!$BG53*(1+'Usages mobilité'!$BH53)^(L$1049-$D$1049)/1000</f>
        <v>0</v>
      </c>
      <c r="M1259" s="223">
        <f>M1208*'Usages mobilité'!$BG53*(1+'Usages mobilité'!$BH53)^(M$1049-$D$1049)/1000</f>
        <v>0</v>
      </c>
      <c r="N1259" s="223">
        <f>N1208*'Usages mobilité'!$BG53*(1+'Usages mobilité'!$BH53)^(N$1049-$D$1049)/1000</f>
        <v>0</v>
      </c>
      <c r="O1259" s="223">
        <f>O1208*'Usages mobilité'!$BG53*(1+'Usages mobilité'!$BH53)^(O$1049-$D$1049)/1000</f>
        <v>0</v>
      </c>
      <c r="P1259" s="223">
        <f>P1208*'Usages mobilité'!$BG53*(1+'Usages mobilité'!$BH53)^(P$1049-$D$1049)/1000</f>
        <v>0</v>
      </c>
      <c r="Q1259" s="223">
        <f>Q1208*'Usages mobilité'!$BG53*(1+'Usages mobilité'!$BH53)^(Q$1049-$D$1049)/1000</f>
        <v>0</v>
      </c>
      <c r="R1259" s="223">
        <f>R1208*'Usages mobilité'!$BG53*(1+'Usages mobilité'!$BH53)^(R$1049-$D$1049)/1000</f>
        <v>0</v>
      </c>
    </row>
    <row r="1260" spans="1:18" hidden="1" outlineLevel="1" collapsed="1" x14ac:dyDescent="0.25">
      <c r="A1260" s="222" t="s">
        <v>657</v>
      </c>
      <c r="B1260" s="222"/>
      <c r="C1260" s="222"/>
      <c r="D1260" s="223">
        <f t="shared" ref="D1260:R1260" si="105">SUM(D1210:D1259)</f>
        <v>0</v>
      </c>
      <c r="E1260" s="223">
        <f t="shared" si="105"/>
        <v>0</v>
      </c>
      <c r="F1260" s="223">
        <f t="shared" si="105"/>
        <v>0</v>
      </c>
      <c r="G1260" s="223">
        <f t="shared" si="105"/>
        <v>0</v>
      </c>
      <c r="H1260" s="223">
        <f t="shared" si="105"/>
        <v>0</v>
      </c>
      <c r="I1260" s="223">
        <f t="shared" si="105"/>
        <v>0</v>
      </c>
      <c r="J1260" s="223">
        <f t="shared" si="105"/>
        <v>0</v>
      </c>
      <c r="K1260" s="223">
        <f t="shared" si="105"/>
        <v>0</v>
      </c>
      <c r="L1260" s="223">
        <f t="shared" si="105"/>
        <v>0</v>
      </c>
      <c r="M1260" s="223">
        <f t="shared" si="105"/>
        <v>0</v>
      </c>
      <c r="N1260" s="223">
        <f t="shared" si="105"/>
        <v>0</v>
      </c>
      <c r="O1260" s="223">
        <f t="shared" si="105"/>
        <v>0</v>
      </c>
      <c r="P1260" s="223">
        <f t="shared" si="105"/>
        <v>0</v>
      </c>
      <c r="Q1260" s="223">
        <f t="shared" si="105"/>
        <v>0</v>
      </c>
      <c r="R1260" s="223">
        <f t="shared" si="105"/>
        <v>0</v>
      </c>
    </row>
    <row r="1261" spans="1:18" hidden="1" outlineLevel="1" x14ac:dyDescent="0.25">
      <c r="A1261" s="53" t="s">
        <v>652</v>
      </c>
      <c r="B1261" s="53"/>
      <c r="C1261" s="53"/>
      <c r="D1261" s="244"/>
      <c r="E1261" s="244"/>
      <c r="F1261" s="244"/>
      <c r="G1261" s="244"/>
      <c r="H1261" s="244"/>
      <c r="I1261" s="244"/>
      <c r="J1261" s="244"/>
      <c r="K1261" s="244"/>
      <c r="L1261" s="244"/>
      <c r="M1261" s="244"/>
      <c r="N1261" s="244"/>
      <c r="O1261" s="244"/>
      <c r="P1261" s="244"/>
      <c r="Q1261" s="244"/>
      <c r="R1261" s="244"/>
    </row>
    <row r="1262" spans="1:18" hidden="1" outlineLevel="1" x14ac:dyDescent="0.25">
      <c r="A1262" s="53" t="s">
        <v>658</v>
      </c>
      <c r="B1262" s="53"/>
      <c r="C1262" s="53"/>
      <c r="D1262" s="244"/>
      <c r="E1262" s="244"/>
      <c r="F1262" s="244"/>
      <c r="G1262" s="244"/>
      <c r="H1262" s="244"/>
      <c r="I1262" s="244"/>
      <c r="J1262" s="244"/>
      <c r="K1262" s="244"/>
      <c r="L1262" s="244"/>
      <c r="M1262" s="244"/>
      <c r="N1262" s="244"/>
      <c r="O1262" s="244"/>
      <c r="P1262" s="244"/>
      <c r="Q1262" s="244"/>
      <c r="R1262" s="244"/>
    </row>
    <row r="1263" spans="1:18" hidden="1" outlineLevel="1" x14ac:dyDescent="0.25">
      <c r="A1263" s="224" t="s">
        <v>40</v>
      </c>
      <c r="B1263" s="222"/>
      <c r="C1263" s="222"/>
      <c r="D1263" s="223">
        <f t="shared" ref="D1263:R1263" si="106">D1156+D1158+D1260+D1262</f>
        <v>0</v>
      </c>
      <c r="E1263" s="223">
        <f t="shared" si="106"/>
        <v>0</v>
      </c>
      <c r="F1263" s="223">
        <f t="shared" si="106"/>
        <v>0</v>
      </c>
      <c r="G1263" s="223">
        <f t="shared" si="106"/>
        <v>0</v>
      </c>
      <c r="H1263" s="223">
        <f t="shared" si="106"/>
        <v>0</v>
      </c>
      <c r="I1263" s="223">
        <f t="shared" si="106"/>
        <v>0</v>
      </c>
      <c r="J1263" s="223">
        <f t="shared" si="106"/>
        <v>0</v>
      </c>
      <c r="K1263" s="223">
        <f t="shared" si="106"/>
        <v>0</v>
      </c>
      <c r="L1263" s="223">
        <f t="shared" si="106"/>
        <v>0</v>
      </c>
      <c r="M1263" s="223">
        <f t="shared" si="106"/>
        <v>0</v>
      </c>
      <c r="N1263" s="223">
        <f t="shared" si="106"/>
        <v>0</v>
      </c>
      <c r="O1263" s="223">
        <f t="shared" si="106"/>
        <v>0</v>
      </c>
      <c r="P1263" s="223">
        <f t="shared" si="106"/>
        <v>0</v>
      </c>
      <c r="Q1263" s="223">
        <f t="shared" si="106"/>
        <v>0</v>
      </c>
      <c r="R1263" s="223">
        <f t="shared" si="106"/>
        <v>0</v>
      </c>
    </row>
    <row r="1264" spans="1:18" s="33" customFormat="1" hidden="1" outlineLevel="1" x14ac:dyDescent="0.25"/>
    <row r="1265" spans="1:18" hidden="1" outlineLevel="1" x14ac:dyDescent="0.25">
      <c r="A1265" s="274" t="s">
        <v>0</v>
      </c>
      <c r="B1265" s="225" t="s">
        <v>16</v>
      </c>
      <c r="C1265" s="53"/>
      <c r="D1265" s="244">
        <v>10000</v>
      </c>
      <c r="E1265" s="244">
        <v>10000</v>
      </c>
      <c r="F1265" s="244">
        <v>10000</v>
      </c>
      <c r="G1265" s="244"/>
      <c r="H1265" s="244"/>
      <c r="I1265" s="244"/>
      <c r="J1265" s="244"/>
      <c r="K1265" s="244"/>
      <c r="L1265" s="244"/>
      <c r="M1265" s="244"/>
      <c r="N1265" s="244"/>
      <c r="O1265" s="244"/>
      <c r="P1265" s="244"/>
      <c r="Q1265" s="244"/>
      <c r="R1265" s="244"/>
    </row>
    <row r="1266" spans="1:18" hidden="1" outlineLevel="1" x14ac:dyDescent="0.25">
      <c r="A1266" s="274"/>
      <c r="B1266" s="226" t="s">
        <v>42</v>
      </c>
      <c r="C1266" s="222"/>
      <c r="D1266" s="223">
        <f>IF(AND($B1045&lt;&gt;"",$B1046&lt;&gt;""),D1265*(VLOOKUP($B1045,Production!$G4:$P53,10)*(1+VLOOKUP($B1045,Production!$G4:$Q53,11))^(D1049-$D1049))/1000,0)</f>
        <v>0</v>
      </c>
      <c r="E1266" s="223">
        <f>IF(AND($B1045&lt;&gt;"",$B1046&lt;&gt;""),E1265*(VLOOKUP($B1045,Production!$G4:$P53,10)*(1+VLOOKUP($B1045,Production!$G4:$Q53,11))^(E1049-$D1049))/1000,0)</f>
        <v>0</v>
      </c>
      <c r="F1266" s="223">
        <f>IF(AND($B1045&lt;&gt;"",$B1046&lt;&gt;""),F1265*(VLOOKUP($B1045,Production!$G4:$P53,10)*(1+VLOOKUP($B1045,Production!$G4:$Q53,11))^(F1049-$D1049))/1000,0)</f>
        <v>0</v>
      </c>
      <c r="G1266" s="223">
        <f>IF(AND($B1045&lt;&gt;"",$B1046&lt;&gt;""),G1265*(VLOOKUP($B1045,Production!$G4:$P53,10)*(1+VLOOKUP($B1045,Production!$G4:$Q53,11))^(G1049-$D1049))/1000,0)</f>
        <v>0</v>
      </c>
      <c r="H1266" s="223">
        <f>IF(AND($B1045&lt;&gt;"",$B1046&lt;&gt;""),H1265*(VLOOKUP($B1045,Production!$G4:$P53,10)*(1+VLOOKUP($B1045,Production!$G4:$Q53,11))^(H1049-$D1049))/1000,0)</f>
        <v>0</v>
      </c>
      <c r="I1266" s="223">
        <f>IF(AND($B1045&lt;&gt;"",$B1046&lt;&gt;""),I1265*(VLOOKUP($B1045,Production!$G4:$P53,10)*(1+VLOOKUP($B1045,Production!$G4:$Q53,11))^(I1049-$D1049))/1000,0)</f>
        <v>0</v>
      </c>
      <c r="J1266" s="223">
        <f>IF(AND($B1045&lt;&gt;"",$B1046&lt;&gt;""),J1265*(VLOOKUP($B1045,Production!$G4:$P53,10)*(1+VLOOKUP($B1045,Production!$G4:$Q53,11))^(J1049-$D1049))/1000,0)</f>
        <v>0</v>
      </c>
      <c r="K1266" s="223">
        <f>IF(AND($B1045&lt;&gt;"",$B1046&lt;&gt;""),K1265*(VLOOKUP($B1045,Production!$G4:$P53,10)*(1+VLOOKUP($B1045,Production!$G4:$Q53,11))^(K1049-$D1049))/1000,0)</f>
        <v>0</v>
      </c>
      <c r="L1266" s="223">
        <f>IF(AND($B1045&lt;&gt;"",$B1046&lt;&gt;""),L1265*(VLOOKUP($B1045,Production!$G4:$P53,10)*(1+VLOOKUP($B1045,Production!$G4:$Q53,11))^(L1049-$D1049))/1000,0)</f>
        <v>0</v>
      </c>
      <c r="M1266" s="223">
        <f>IF(AND($B1045&lt;&gt;"",$B1046&lt;&gt;""),M1265*(VLOOKUP($B1045,Production!$G4:$P53,10)*(1+VLOOKUP($B1045,Production!$G4:$Q53,11))^(M1049-$D1049))/1000,0)</f>
        <v>0</v>
      </c>
      <c r="N1266" s="223">
        <f>IF(AND($B1045&lt;&gt;"",$B1046&lt;&gt;""),N1265*(VLOOKUP($B1045,Production!$G4:$P53,10)*(1+VLOOKUP($B1045,Production!$G4:$Q53,11))^(N1049-$D1049))/1000,0)</f>
        <v>0</v>
      </c>
      <c r="O1266" s="223">
        <f>IF(AND($B1045&lt;&gt;"",$B1046&lt;&gt;""),O1265*(VLOOKUP($B1045,Production!$G4:$P53,10)*(1+VLOOKUP($B1045,Production!$G4:$Q53,11))^(O1049-$D1049))/1000,0)</f>
        <v>0</v>
      </c>
      <c r="P1266" s="223">
        <f>IF(AND($B1045&lt;&gt;"",$B1046&lt;&gt;""),P1265*(VLOOKUP($B1045,Production!$G4:$P53,10)*(1+VLOOKUP($B1045,Production!$G4:$Q53,11))^(P1049-$D1049))/1000,0)</f>
        <v>0</v>
      </c>
      <c r="Q1266" s="223">
        <f>IF(AND($B1045&lt;&gt;"",$B1046&lt;&gt;""),Q1265*(VLOOKUP($B1045,Production!$G4:$P53,10)*(1+VLOOKUP($B1045,Production!$G4:$Q53,11))^(Q1049-$D1049))/1000,0)</f>
        <v>0</v>
      </c>
      <c r="R1266" s="223">
        <f>IF(AND($B1045&lt;&gt;"",$B1046&lt;&gt;""),R1265*(VLOOKUP($B1045,Production!$G4:$P53,10)*(1+VLOOKUP($B1045,Production!$G4:$Q53,11))^(R1049-$D1049))/1000,0)</f>
        <v>0</v>
      </c>
    </row>
    <row r="1267" spans="1:18" hidden="1" outlineLevel="1" x14ac:dyDescent="0.25">
      <c r="A1267" s="274" t="s">
        <v>13</v>
      </c>
      <c r="B1267" s="225" t="s">
        <v>17</v>
      </c>
      <c r="C1267" s="53"/>
      <c r="D1267" s="244"/>
      <c r="E1267" s="244"/>
      <c r="F1267" s="244"/>
      <c r="G1267" s="244"/>
      <c r="H1267" s="244"/>
      <c r="I1267" s="244"/>
      <c r="J1267" s="244"/>
      <c r="K1267" s="244"/>
      <c r="L1267" s="244"/>
      <c r="M1267" s="244"/>
      <c r="N1267" s="244"/>
      <c r="O1267" s="244"/>
      <c r="P1267" s="244"/>
      <c r="Q1267" s="244"/>
      <c r="R1267" s="244"/>
    </row>
    <row r="1268" spans="1:18" hidden="1" outlineLevel="1" x14ac:dyDescent="0.25">
      <c r="A1268" s="274"/>
      <c r="B1268" s="226" t="s">
        <v>42</v>
      </c>
      <c r="C1268" s="222"/>
      <c r="D1268" s="223">
        <f>IF($B1045&lt;&gt;"",D1267*(VLOOKUP($B1045,Production!$G4:$R53,12)*(1+VLOOKUP($B1045,Production!$G4:$S53,13))^(D1049-$D1049))/1000,0)</f>
        <v>0</v>
      </c>
      <c r="E1268" s="223">
        <f>IF($B1045&lt;&gt;"",E1267*(VLOOKUP($B1045,Production!$G4:$R53,12)*(1+VLOOKUP($B1045,Production!$G4:$S53,13))^(E1049-$D1049))/1000,0)</f>
        <v>0</v>
      </c>
      <c r="F1268" s="223">
        <f>IF($B1045&lt;&gt;"",F1267*(VLOOKUP($B1045,Production!$G4:$R53,12)*(1+VLOOKUP($B1045,Production!$G4:$S53,13))^(F1049-$D1049))/1000,0)</f>
        <v>0</v>
      </c>
      <c r="G1268" s="223">
        <f>IF($B1045&lt;&gt;"",G1267*(VLOOKUP($B1045,Production!$G4:$R53,12)*(1+VLOOKUP($B1045,Production!$G4:$S53,13))^(G1049-$D1049))/1000,0)</f>
        <v>0</v>
      </c>
      <c r="H1268" s="223">
        <f>IF($B1045&lt;&gt;"",H1267*(VLOOKUP($B1045,Production!$G4:$R53,12)*(1+VLOOKUP($B1045,Production!$G4:$S53,13))^(H1049-$D1049))/1000,0)</f>
        <v>0</v>
      </c>
      <c r="I1268" s="223">
        <f>IF($B1045&lt;&gt;"",I1267*(VLOOKUP($B1045,Production!$G4:$R53,12)*(1+VLOOKUP($B1045,Production!$G4:$S53,13))^(I1049-$D1049))/1000,0)</f>
        <v>0</v>
      </c>
      <c r="J1268" s="223">
        <f>IF($B1045&lt;&gt;"",J1267*(VLOOKUP($B1045,Production!$G4:$R53,12)*(1+VLOOKUP($B1045,Production!$G4:$S53,13))^(J1049-$D1049))/1000,0)</f>
        <v>0</v>
      </c>
      <c r="K1268" s="223">
        <f>IF($B1045&lt;&gt;"",K1267*(VLOOKUP($B1045,Production!$G4:$R53,12)*(1+VLOOKUP($B1045,Production!$G4:$S53,13))^(K1049-$D1049))/1000,0)</f>
        <v>0</v>
      </c>
      <c r="L1268" s="223">
        <f>IF($B1045&lt;&gt;"",L1267*(VLOOKUP($B1045,Production!$G4:$R53,12)*(1+VLOOKUP($B1045,Production!$G4:$S53,13))^(L1049-$D1049))/1000,0)</f>
        <v>0</v>
      </c>
      <c r="M1268" s="223">
        <f>IF($B1045&lt;&gt;"",M1267*(VLOOKUP($B1045,Production!$G4:$R53,12)*(1+VLOOKUP($B1045,Production!$G4:$S53,13))^(M1049-$D1049))/1000,0)</f>
        <v>0</v>
      </c>
      <c r="N1268" s="223">
        <f>IF($B1045&lt;&gt;"",N1267*(VLOOKUP($B1045,Production!$G4:$R53,12)*(1+VLOOKUP($B1045,Production!$G4:$S53,13))^(N1049-$D1049))/1000,0)</f>
        <v>0</v>
      </c>
      <c r="O1268" s="223">
        <f>IF($B1045&lt;&gt;"",O1267*(VLOOKUP($B1045,Production!$G4:$R53,12)*(1+VLOOKUP($B1045,Production!$G4:$S53,13))^(O1049-$D1049))/1000,0)</f>
        <v>0</v>
      </c>
      <c r="P1268" s="223">
        <f>IF($B1045&lt;&gt;"",P1267*(VLOOKUP($B1045,Production!$G4:$R53,12)*(1+VLOOKUP($B1045,Production!$G4:$S53,13))^(P1049-$D1049))/1000,0)</f>
        <v>0</v>
      </c>
      <c r="Q1268" s="223">
        <f>IF($B1045&lt;&gt;"",Q1267*(VLOOKUP($B1045,Production!$G4:$R53,12)*(1+VLOOKUP($B1045,Production!$G4:$S53,13))^(Q1049-$D1049))/1000,0)</f>
        <v>0</v>
      </c>
      <c r="R1268" s="223">
        <f>IF($B1045&lt;&gt;"",R1267*(VLOOKUP($B1045,Production!$G4:$R53,12)*(1+VLOOKUP($B1045,Production!$G4:$S53,13))^(R1049-$D1049))/1000,0)</f>
        <v>0</v>
      </c>
    </row>
    <row r="1269" spans="1:18" hidden="1" outlineLevel="1" x14ac:dyDescent="0.25">
      <c r="A1269" s="225" t="s">
        <v>56</v>
      </c>
      <c r="B1269" s="225"/>
      <c r="C1269" s="53"/>
      <c r="D1269" s="244"/>
      <c r="E1269" s="244"/>
      <c r="F1269" s="244"/>
      <c r="G1269" s="244"/>
      <c r="H1269" s="244"/>
      <c r="I1269" s="244"/>
      <c r="J1269" s="244"/>
      <c r="K1269" s="244"/>
      <c r="L1269" s="244"/>
      <c r="M1269" s="244"/>
      <c r="N1269" s="244"/>
      <c r="O1269" s="244"/>
      <c r="P1269" s="244"/>
      <c r="Q1269" s="244"/>
      <c r="R1269" s="244"/>
    </row>
    <row r="1270" spans="1:18" hidden="1" outlineLevel="1" x14ac:dyDescent="0.25">
      <c r="A1270" s="225" t="s">
        <v>57</v>
      </c>
      <c r="B1270" s="225"/>
      <c r="C1270" s="53"/>
      <c r="D1270" s="244"/>
      <c r="E1270" s="244"/>
      <c r="F1270" s="244"/>
      <c r="G1270" s="244"/>
      <c r="H1270" s="244"/>
      <c r="I1270" s="244"/>
      <c r="J1270" s="244"/>
      <c r="K1270" s="244"/>
      <c r="L1270" s="244"/>
      <c r="M1270" s="244"/>
      <c r="N1270" s="244"/>
      <c r="O1270" s="244"/>
      <c r="P1270" s="244"/>
      <c r="Q1270" s="244"/>
      <c r="R1270" s="244"/>
    </row>
    <row r="1271" spans="1:18" hidden="1" outlineLevel="1" x14ac:dyDescent="0.25">
      <c r="A1271" s="224" t="s">
        <v>659</v>
      </c>
      <c r="B1271" s="222"/>
      <c r="C1271" s="222"/>
      <c r="D1271" s="223">
        <f t="shared" ref="D1271:R1271" si="107">D1266+D1268+D1269+D1270</f>
        <v>0</v>
      </c>
      <c r="E1271" s="223">
        <f t="shared" si="107"/>
        <v>0</v>
      </c>
      <c r="F1271" s="223">
        <f t="shared" si="107"/>
        <v>0</v>
      </c>
      <c r="G1271" s="223">
        <f t="shared" si="107"/>
        <v>0</v>
      </c>
      <c r="H1271" s="223">
        <f t="shared" si="107"/>
        <v>0</v>
      </c>
      <c r="I1271" s="223">
        <f t="shared" si="107"/>
        <v>0</v>
      </c>
      <c r="J1271" s="223">
        <f t="shared" si="107"/>
        <v>0</v>
      </c>
      <c r="K1271" s="223">
        <f t="shared" si="107"/>
        <v>0</v>
      </c>
      <c r="L1271" s="223">
        <f t="shared" si="107"/>
        <v>0</v>
      </c>
      <c r="M1271" s="223">
        <f t="shared" si="107"/>
        <v>0</v>
      </c>
      <c r="N1271" s="223">
        <f t="shared" si="107"/>
        <v>0</v>
      </c>
      <c r="O1271" s="223">
        <f t="shared" si="107"/>
        <v>0</v>
      </c>
      <c r="P1271" s="223">
        <f t="shared" si="107"/>
        <v>0</v>
      </c>
      <c r="Q1271" s="223">
        <f t="shared" si="107"/>
        <v>0</v>
      </c>
      <c r="R1271" s="223">
        <f t="shared" si="107"/>
        <v>0</v>
      </c>
    </row>
    <row r="1272" spans="1:18" s="33" customFormat="1" hidden="1" outlineLevel="1" x14ac:dyDescent="0.25"/>
    <row r="1273" spans="1:18" hidden="1" outlineLevel="1" x14ac:dyDescent="0.25">
      <c r="A1273" s="222" t="s">
        <v>663</v>
      </c>
      <c r="B1273" s="222"/>
      <c r="C1273" s="222"/>
      <c r="D1273" s="223">
        <f t="shared" ref="D1273:R1273" si="108">D1263-D1271</f>
        <v>0</v>
      </c>
      <c r="E1273" s="223">
        <f t="shared" si="108"/>
        <v>0</v>
      </c>
      <c r="F1273" s="223">
        <f t="shared" si="108"/>
        <v>0</v>
      </c>
      <c r="G1273" s="223">
        <f t="shared" si="108"/>
        <v>0</v>
      </c>
      <c r="H1273" s="223">
        <f t="shared" si="108"/>
        <v>0</v>
      </c>
      <c r="I1273" s="223">
        <f t="shared" si="108"/>
        <v>0</v>
      </c>
      <c r="J1273" s="223">
        <f t="shared" si="108"/>
        <v>0</v>
      </c>
      <c r="K1273" s="223">
        <f t="shared" si="108"/>
        <v>0</v>
      </c>
      <c r="L1273" s="223">
        <f t="shared" si="108"/>
        <v>0</v>
      </c>
      <c r="M1273" s="223">
        <f t="shared" si="108"/>
        <v>0</v>
      </c>
      <c r="N1273" s="223">
        <f t="shared" si="108"/>
        <v>0</v>
      </c>
      <c r="O1273" s="223">
        <f t="shared" si="108"/>
        <v>0</v>
      </c>
      <c r="P1273" s="223">
        <f t="shared" si="108"/>
        <v>0</v>
      </c>
      <c r="Q1273" s="223">
        <f t="shared" si="108"/>
        <v>0</v>
      </c>
      <c r="R1273" s="223">
        <f t="shared" si="108"/>
        <v>0</v>
      </c>
    </row>
    <row r="1274" spans="1:18" hidden="1" outlineLevel="1" x14ac:dyDescent="0.25"/>
    <row r="1275" spans="1:18" hidden="1" outlineLevel="1" x14ac:dyDescent="0.25">
      <c r="A1275" s="53" t="s">
        <v>664</v>
      </c>
      <c r="B1275" s="53"/>
      <c r="C1275" s="53"/>
      <c r="D1275" s="244"/>
      <c r="E1275" s="244"/>
      <c r="F1275" s="244"/>
      <c r="G1275" s="244"/>
      <c r="H1275" s="244"/>
      <c r="I1275" s="244"/>
      <c r="J1275" s="244"/>
      <c r="K1275" s="244"/>
      <c r="L1275" s="244"/>
      <c r="M1275" s="244"/>
      <c r="N1275" s="244"/>
      <c r="O1275" s="244"/>
      <c r="P1275" s="244"/>
      <c r="Q1275" s="244"/>
      <c r="R1275" s="244"/>
    </row>
    <row r="1276" spans="1:18" hidden="1" outlineLevel="1" x14ac:dyDescent="0.25"/>
    <row r="1277" spans="1:18" hidden="1" outlineLevel="1" x14ac:dyDescent="0.25">
      <c r="A1277" s="222" t="s">
        <v>665</v>
      </c>
      <c r="B1277" s="222"/>
      <c r="C1277" s="222"/>
      <c r="D1277" s="223">
        <f t="shared" ref="D1277:R1277" si="109">D1273-D1275</f>
        <v>0</v>
      </c>
      <c r="E1277" s="223">
        <f t="shared" si="109"/>
        <v>0</v>
      </c>
      <c r="F1277" s="223">
        <f t="shared" si="109"/>
        <v>0</v>
      </c>
      <c r="G1277" s="223">
        <f t="shared" si="109"/>
        <v>0</v>
      </c>
      <c r="H1277" s="223">
        <f t="shared" si="109"/>
        <v>0</v>
      </c>
      <c r="I1277" s="223">
        <f t="shared" si="109"/>
        <v>0</v>
      </c>
      <c r="J1277" s="223">
        <f t="shared" si="109"/>
        <v>0</v>
      </c>
      <c r="K1277" s="223">
        <f t="shared" si="109"/>
        <v>0</v>
      </c>
      <c r="L1277" s="223">
        <f t="shared" si="109"/>
        <v>0</v>
      </c>
      <c r="M1277" s="223">
        <f t="shared" si="109"/>
        <v>0</v>
      </c>
      <c r="N1277" s="223">
        <f t="shared" si="109"/>
        <v>0</v>
      </c>
      <c r="O1277" s="223">
        <f t="shared" si="109"/>
        <v>0</v>
      </c>
      <c r="P1277" s="223">
        <f t="shared" si="109"/>
        <v>0</v>
      </c>
      <c r="Q1277" s="223">
        <f t="shared" si="109"/>
        <v>0</v>
      </c>
      <c r="R1277" s="223">
        <f t="shared" si="109"/>
        <v>0</v>
      </c>
    </row>
    <row r="1278" spans="1:18" hidden="1" outlineLevel="1" x14ac:dyDescent="0.25">
      <c r="A1278" s="222" t="s">
        <v>666</v>
      </c>
      <c r="B1278" s="222"/>
      <c r="C1278" s="222"/>
      <c r="D1278" s="223">
        <f t="shared" ref="D1278:R1278" si="110">$B1047*D1277</f>
        <v>0</v>
      </c>
      <c r="E1278" s="223">
        <f t="shared" si="110"/>
        <v>0</v>
      </c>
      <c r="F1278" s="223">
        <f t="shared" si="110"/>
        <v>0</v>
      </c>
      <c r="G1278" s="223">
        <f t="shared" si="110"/>
        <v>0</v>
      </c>
      <c r="H1278" s="223">
        <f t="shared" si="110"/>
        <v>0</v>
      </c>
      <c r="I1278" s="223">
        <f t="shared" si="110"/>
        <v>0</v>
      </c>
      <c r="J1278" s="223">
        <f t="shared" si="110"/>
        <v>0</v>
      </c>
      <c r="K1278" s="223">
        <f t="shared" si="110"/>
        <v>0</v>
      </c>
      <c r="L1278" s="223">
        <f t="shared" si="110"/>
        <v>0</v>
      </c>
      <c r="M1278" s="223">
        <f t="shared" si="110"/>
        <v>0</v>
      </c>
      <c r="N1278" s="223">
        <f t="shared" si="110"/>
        <v>0</v>
      </c>
      <c r="O1278" s="223">
        <f t="shared" si="110"/>
        <v>0</v>
      </c>
      <c r="P1278" s="223">
        <f t="shared" si="110"/>
        <v>0</v>
      </c>
      <c r="Q1278" s="223">
        <f t="shared" si="110"/>
        <v>0</v>
      </c>
      <c r="R1278" s="223">
        <f t="shared" si="110"/>
        <v>0</v>
      </c>
    </row>
    <row r="1279" spans="1:18" hidden="1" outlineLevel="1" x14ac:dyDescent="0.25"/>
    <row r="1280" spans="1:18" hidden="1" outlineLevel="1" x14ac:dyDescent="0.25">
      <c r="A1280" s="224" t="s">
        <v>667</v>
      </c>
      <c r="B1280" s="222"/>
      <c r="C1280" s="222"/>
      <c r="D1280" s="223">
        <f t="shared" ref="D1280:R1280" si="111">D1277-D1278</f>
        <v>0</v>
      </c>
      <c r="E1280" s="223">
        <f t="shared" si="111"/>
        <v>0</v>
      </c>
      <c r="F1280" s="223">
        <f t="shared" si="111"/>
        <v>0</v>
      </c>
      <c r="G1280" s="223">
        <f t="shared" si="111"/>
        <v>0</v>
      </c>
      <c r="H1280" s="223">
        <f t="shared" si="111"/>
        <v>0</v>
      </c>
      <c r="I1280" s="223">
        <f t="shared" si="111"/>
        <v>0</v>
      </c>
      <c r="J1280" s="223">
        <f t="shared" si="111"/>
        <v>0</v>
      </c>
      <c r="K1280" s="223">
        <f t="shared" si="111"/>
        <v>0</v>
      </c>
      <c r="L1280" s="223">
        <f t="shared" si="111"/>
        <v>0</v>
      </c>
      <c r="M1280" s="223">
        <f t="shared" si="111"/>
        <v>0</v>
      </c>
      <c r="N1280" s="223">
        <f t="shared" si="111"/>
        <v>0</v>
      </c>
      <c r="O1280" s="223">
        <f t="shared" si="111"/>
        <v>0</v>
      </c>
      <c r="P1280" s="223">
        <f t="shared" si="111"/>
        <v>0</v>
      </c>
      <c r="Q1280" s="223">
        <f t="shared" si="111"/>
        <v>0</v>
      </c>
      <c r="R1280" s="223">
        <f t="shared" si="111"/>
        <v>0</v>
      </c>
    </row>
    <row r="1281" spans="1:18" hidden="1" outlineLevel="1" x14ac:dyDescent="0.25"/>
    <row r="1282" spans="1:18" hidden="1" outlineLevel="1" x14ac:dyDescent="0.25">
      <c r="A1282" s="224" t="s">
        <v>668</v>
      </c>
      <c r="B1282" s="222"/>
      <c r="C1282" s="222"/>
      <c r="D1282" s="227" t="e">
        <f>IRR(D1280:R1280)</f>
        <v>#NUM!</v>
      </c>
    </row>
    <row r="1283" spans="1:18" collapsed="1" x14ac:dyDescent="0.25"/>
    <row r="1285" spans="1:18" s="169" customFormat="1" x14ac:dyDescent="0.25">
      <c r="A1285" s="169" t="s">
        <v>896</v>
      </c>
    </row>
    <row r="1286" spans="1:18" hidden="1" outlineLevel="1" x14ac:dyDescent="0.25"/>
    <row r="1287" spans="1:18" hidden="1" outlineLevel="1" x14ac:dyDescent="0.25">
      <c r="A1287" s="217" t="s">
        <v>643</v>
      </c>
      <c r="B1287" s="208"/>
    </row>
    <row r="1288" spans="1:18" ht="15.75" hidden="1" outlineLevel="1" thickBot="1" x14ac:dyDescent="0.3">
      <c r="A1288" s="219" t="s">
        <v>12</v>
      </c>
      <c r="B1288" s="243"/>
    </row>
    <row r="1289" spans="1:18" hidden="1" outlineLevel="1" x14ac:dyDescent="0.25"/>
    <row r="1290" spans="1:18" hidden="1" outlineLevel="1" x14ac:dyDescent="0.25">
      <c r="A1290" s="53" t="s">
        <v>14</v>
      </c>
      <c r="B1290" s="53"/>
      <c r="C1290" s="223">
        <v>0</v>
      </c>
      <c r="D1290" s="223">
        <v>1</v>
      </c>
      <c r="E1290" s="223">
        <v>2</v>
      </c>
      <c r="F1290" s="223">
        <v>3</v>
      </c>
      <c r="G1290" s="223">
        <v>4</v>
      </c>
      <c r="H1290" s="223">
        <v>5</v>
      </c>
      <c r="I1290" s="223">
        <v>6</v>
      </c>
      <c r="J1290" s="223">
        <v>7</v>
      </c>
      <c r="K1290" s="223">
        <v>8</v>
      </c>
      <c r="L1290" s="223">
        <v>9</v>
      </c>
      <c r="M1290" s="223">
        <v>10</v>
      </c>
      <c r="N1290" s="223">
        <v>11</v>
      </c>
      <c r="O1290" s="223">
        <v>12</v>
      </c>
      <c r="P1290" s="223">
        <v>13</v>
      </c>
      <c r="Q1290" s="223">
        <v>14</v>
      </c>
      <c r="R1290" s="223">
        <v>15</v>
      </c>
    </row>
    <row r="1291" spans="1:18" hidden="1" outlineLevel="1" x14ac:dyDescent="0.25"/>
    <row r="1292" spans="1:18" hidden="1" outlineLevel="1" x14ac:dyDescent="0.25">
      <c r="A1292" s="53" t="s">
        <v>59</v>
      </c>
      <c r="B1292" s="53"/>
      <c r="C1292" s="244"/>
      <c r="D1292" s="244"/>
      <c r="E1292" s="244"/>
      <c r="F1292" s="244"/>
      <c r="G1292" s="244"/>
      <c r="H1292" s="244"/>
      <c r="I1292" s="244"/>
      <c r="J1292" s="244"/>
      <c r="K1292" s="244"/>
      <c r="L1292" s="244"/>
      <c r="M1292" s="244"/>
      <c r="N1292" s="244"/>
      <c r="O1292" s="244"/>
      <c r="P1292" s="244"/>
      <c r="Q1292" s="244"/>
      <c r="R1292" s="244"/>
    </row>
    <row r="1293" spans="1:18" hidden="1" outlineLevel="1" x14ac:dyDescent="0.25">
      <c r="A1293" s="53" t="s">
        <v>824</v>
      </c>
      <c r="B1293" s="53"/>
      <c r="C1293" s="244"/>
      <c r="D1293" s="244"/>
      <c r="E1293" s="244"/>
      <c r="F1293" s="244"/>
      <c r="G1293" s="244"/>
      <c r="H1293" s="244"/>
      <c r="I1293" s="244"/>
      <c r="J1293" s="244"/>
      <c r="K1293" s="244"/>
      <c r="L1293" s="244"/>
      <c r="M1293" s="244"/>
      <c r="N1293" s="244"/>
      <c r="O1293" s="244"/>
      <c r="P1293" s="244"/>
      <c r="Q1293" s="244"/>
      <c r="R1293" s="244"/>
    </row>
    <row r="1294" spans="1:18" hidden="1" outlineLevel="1" x14ac:dyDescent="0.25">
      <c r="A1294" s="53" t="s">
        <v>825</v>
      </c>
      <c r="B1294" s="53"/>
      <c r="C1294" s="244"/>
      <c r="D1294" s="244"/>
      <c r="E1294" s="244"/>
      <c r="F1294" s="244"/>
      <c r="G1294" s="244"/>
      <c r="H1294" s="244"/>
      <c r="I1294" s="244"/>
      <c r="J1294" s="244"/>
      <c r="K1294" s="244"/>
      <c r="L1294" s="244"/>
      <c r="M1294" s="244"/>
      <c r="N1294" s="244"/>
      <c r="O1294" s="244"/>
      <c r="P1294" s="244"/>
      <c r="Q1294" s="244"/>
      <c r="R1294" s="244"/>
    </row>
    <row r="1295" spans="1:18" hidden="1" outlineLevel="1" x14ac:dyDescent="0.25"/>
    <row r="1296" spans="1:18" hidden="1" outlineLevel="2" x14ac:dyDescent="0.25">
      <c r="A1296" s="222" t="str">
        <f>'Usages industrie'!A4</f>
        <v>Usage industriel n°1</v>
      </c>
      <c r="B1296" s="222" t="s">
        <v>41</v>
      </c>
      <c r="C1296" s="222"/>
      <c r="D1296" s="223">
        <f>IF(B$1287&lt;&gt;"",IF(B$1287='Usages industrie'!$K4,'Usages industrie'!J4,0),0)</f>
        <v>0</v>
      </c>
      <c r="E1296" s="223">
        <f t="shared" ref="E1296:R1305" si="112">$D1296</f>
        <v>0</v>
      </c>
      <c r="F1296" s="223">
        <f t="shared" si="112"/>
        <v>0</v>
      </c>
      <c r="G1296" s="223">
        <f t="shared" si="112"/>
        <v>0</v>
      </c>
      <c r="H1296" s="223">
        <f t="shared" si="112"/>
        <v>0</v>
      </c>
      <c r="I1296" s="223">
        <f t="shared" si="112"/>
        <v>0</v>
      </c>
      <c r="J1296" s="223">
        <f t="shared" si="112"/>
        <v>0</v>
      </c>
      <c r="K1296" s="223">
        <f t="shared" si="112"/>
        <v>0</v>
      </c>
      <c r="L1296" s="223">
        <f t="shared" si="112"/>
        <v>0</v>
      </c>
      <c r="M1296" s="223">
        <f t="shared" si="112"/>
        <v>0</v>
      </c>
      <c r="N1296" s="223">
        <f t="shared" si="112"/>
        <v>0</v>
      </c>
      <c r="O1296" s="223">
        <f t="shared" si="112"/>
        <v>0</v>
      </c>
      <c r="P1296" s="223">
        <f t="shared" si="112"/>
        <v>0</v>
      </c>
      <c r="Q1296" s="223">
        <f t="shared" si="112"/>
        <v>0</v>
      </c>
      <c r="R1296" s="223">
        <f t="shared" si="112"/>
        <v>0</v>
      </c>
    </row>
    <row r="1297" spans="1:18" hidden="1" outlineLevel="2" x14ac:dyDescent="0.25">
      <c r="A1297" s="222" t="str">
        <f>'Usages industrie'!A5</f>
        <v>Usage industriel n°2</v>
      </c>
      <c r="B1297" s="222" t="s">
        <v>41</v>
      </c>
      <c r="C1297" s="222"/>
      <c r="D1297" s="223">
        <f>IF(B$1287&lt;&gt;"",IF(B$1287='Usages industrie'!$K5,'Usages industrie'!J5,0),0)</f>
        <v>0</v>
      </c>
      <c r="E1297" s="223">
        <f t="shared" si="112"/>
        <v>0</v>
      </c>
      <c r="F1297" s="223">
        <f t="shared" si="112"/>
        <v>0</v>
      </c>
      <c r="G1297" s="223">
        <f t="shared" si="112"/>
        <v>0</v>
      </c>
      <c r="H1297" s="223">
        <f t="shared" si="112"/>
        <v>0</v>
      </c>
      <c r="I1297" s="223">
        <f t="shared" si="112"/>
        <v>0</v>
      </c>
      <c r="J1297" s="223">
        <f t="shared" si="112"/>
        <v>0</v>
      </c>
      <c r="K1297" s="223">
        <f t="shared" si="112"/>
        <v>0</v>
      </c>
      <c r="L1297" s="223">
        <f t="shared" si="112"/>
        <v>0</v>
      </c>
      <c r="M1297" s="223">
        <f t="shared" si="112"/>
        <v>0</v>
      </c>
      <c r="N1297" s="223">
        <f t="shared" si="112"/>
        <v>0</v>
      </c>
      <c r="O1297" s="223">
        <f t="shared" si="112"/>
        <v>0</v>
      </c>
      <c r="P1297" s="223">
        <f t="shared" si="112"/>
        <v>0</v>
      </c>
      <c r="Q1297" s="223">
        <f t="shared" si="112"/>
        <v>0</v>
      </c>
      <c r="R1297" s="223">
        <f t="shared" si="112"/>
        <v>0</v>
      </c>
    </row>
    <row r="1298" spans="1:18" hidden="1" outlineLevel="2" x14ac:dyDescent="0.25">
      <c r="A1298" s="222" t="str">
        <f>'Usages industrie'!A6</f>
        <v>Usage industriel n°3</v>
      </c>
      <c r="B1298" s="222" t="s">
        <v>41</v>
      </c>
      <c r="C1298" s="222"/>
      <c r="D1298" s="223">
        <f>IF(B$1287&lt;&gt;"",IF(B$1287='Usages industrie'!$K6,'Usages industrie'!J6,0),0)</f>
        <v>0</v>
      </c>
      <c r="E1298" s="223">
        <f t="shared" si="112"/>
        <v>0</v>
      </c>
      <c r="F1298" s="223">
        <f t="shared" si="112"/>
        <v>0</v>
      </c>
      <c r="G1298" s="223">
        <f t="shared" si="112"/>
        <v>0</v>
      </c>
      <c r="H1298" s="223">
        <f t="shared" si="112"/>
        <v>0</v>
      </c>
      <c r="I1298" s="223">
        <f t="shared" si="112"/>
        <v>0</v>
      </c>
      <c r="J1298" s="223">
        <f t="shared" si="112"/>
        <v>0</v>
      </c>
      <c r="K1298" s="223">
        <f t="shared" si="112"/>
        <v>0</v>
      </c>
      <c r="L1298" s="223">
        <f t="shared" si="112"/>
        <v>0</v>
      </c>
      <c r="M1298" s="223">
        <f t="shared" si="112"/>
        <v>0</v>
      </c>
      <c r="N1298" s="223">
        <f t="shared" si="112"/>
        <v>0</v>
      </c>
      <c r="O1298" s="223">
        <f t="shared" si="112"/>
        <v>0</v>
      </c>
      <c r="P1298" s="223">
        <f t="shared" si="112"/>
        <v>0</v>
      </c>
      <c r="Q1298" s="223">
        <f t="shared" si="112"/>
        <v>0</v>
      </c>
      <c r="R1298" s="223">
        <f t="shared" si="112"/>
        <v>0</v>
      </c>
    </row>
    <row r="1299" spans="1:18" hidden="1" outlineLevel="2" x14ac:dyDescent="0.25">
      <c r="A1299" s="222" t="str">
        <f>'Usages industrie'!A7</f>
        <v>Usage industriel n°4</v>
      </c>
      <c r="B1299" s="222" t="s">
        <v>41</v>
      </c>
      <c r="C1299" s="222"/>
      <c r="D1299" s="223">
        <f>IF(B$1287&lt;&gt;"",IF(B$1287='Usages industrie'!$K7,'Usages industrie'!J7,0),0)</f>
        <v>0</v>
      </c>
      <c r="E1299" s="223">
        <f t="shared" si="112"/>
        <v>0</v>
      </c>
      <c r="F1299" s="223">
        <f t="shared" si="112"/>
        <v>0</v>
      </c>
      <c r="G1299" s="223">
        <f t="shared" si="112"/>
        <v>0</v>
      </c>
      <c r="H1299" s="223">
        <f t="shared" si="112"/>
        <v>0</v>
      </c>
      <c r="I1299" s="223">
        <f t="shared" si="112"/>
        <v>0</v>
      </c>
      <c r="J1299" s="223">
        <f t="shared" si="112"/>
        <v>0</v>
      </c>
      <c r="K1299" s="223">
        <f t="shared" si="112"/>
        <v>0</v>
      </c>
      <c r="L1299" s="223">
        <f t="shared" si="112"/>
        <v>0</v>
      </c>
      <c r="M1299" s="223">
        <f t="shared" si="112"/>
        <v>0</v>
      </c>
      <c r="N1299" s="223">
        <f t="shared" si="112"/>
        <v>0</v>
      </c>
      <c r="O1299" s="223">
        <f t="shared" si="112"/>
        <v>0</v>
      </c>
      <c r="P1299" s="223">
        <f t="shared" si="112"/>
        <v>0</v>
      </c>
      <c r="Q1299" s="223">
        <f t="shared" si="112"/>
        <v>0</v>
      </c>
      <c r="R1299" s="223">
        <f t="shared" si="112"/>
        <v>0</v>
      </c>
    </row>
    <row r="1300" spans="1:18" hidden="1" outlineLevel="2" x14ac:dyDescent="0.25">
      <c r="A1300" s="222" t="str">
        <f>'Usages industrie'!A8</f>
        <v>Usage industriel n°5</v>
      </c>
      <c r="B1300" s="222" t="s">
        <v>41</v>
      </c>
      <c r="C1300" s="222"/>
      <c r="D1300" s="223">
        <f>IF(B$1287&lt;&gt;"",IF(B$1287='Usages industrie'!$K8,'Usages industrie'!J8,0),0)</f>
        <v>0</v>
      </c>
      <c r="E1300" s="223">
        <f t="shared" si="112"/>
        <v>0</v>
      </c>
      <c r="F1300" s="223">
        <f t="shared" si="112"/>
        <v>0</v>
      </c>
      <c r="G1300" s="223">
        <f t="shared" si="112"/>
        <v>0</v>
      </c>
      <c r="H1300" s="223">
        <f t="shared" si="112"/>
        <v>0</v>
      </c>
      <c r="I1300" s="223">
        <f t="shared" si="112"/>
        <v>0</v>
      </c>
      <c r="J1300" s="223">
        <f t="shared" si="112"/>
        <v>0</v>
      </c>
      <c r="K1300" s="223">
        <f t="shared" si="112"/>
        <v>0</v>
      </c>
      <c r="L1300" s="223">
        <f t="shared" si="112"/>
        <v>0</v>
      </c>
      <c r="M1300" s="223">
        <f t="shared" si="112"/>
        <v>0</v>
      </c>
      <c r="N1300" s="223">
        <f t="shared" si="112"/>
        <v>0</v>
      </c>
      <c r="O1300" s="223">
        <f t="shared" si="112"/>
        <v>0</v>
      </c>
      <c r="P1300" s="223">
        <f t="shared" si="112"/>
        <v>0</v>
      </c>
      <c r="Q1300" s="223">
        <f t="shared" si="112"/>
        <v>0</v>
      </c>
      <c r="R1300" s="223">
        <f t="shared" si="112"/>
        <v>0</v>
      </c>
    </row>
    <row r="1301" spans="1:18" hidden="1" outlineLevel="2" x14ac:dyDescent="0.25">
      <c r="A1301" s="222" t="str">
        <f>'Usages industrie'!A9</f>
        <v>Usage industriel n°6</v>
      </c>
      <c r="B1301" s="222" t="s">
        <v>41</v>
      </c>
      <c r="C1301" s="222"/>
      <c r="D1301" s="223">
        <f>IF(B$1287&lt;&gt;"",IF(B$1287='Usages industrie'!$K9,'Usages industrie'!J9,0),0)</f>
        <v>0</v>
      </c>
      <c r="E1301" s="223">
        <f t="shared" si="112"/>
        <v>0</v>
      </c>
      <c r="F1301" s="223">
        <f t="shared" si="112"/>
        <v>0</v>
      </c>
      <c r="G1301" s="223">
        <f t="shared" si="112"/>
        <v>0</v>
      </c>
      <c r="H1301" s="223">
        <f t="shared" si="112"/>
        <v>0</v>
      </c>
      <c r="I1301" s="223">
        <f t="shared" si="112"/>
        <v>0</v>
      </c>
      <c r="J1301" s="223">
        <f t="shared" si="112"/>
        <v>0</v>
      </c>
      <c r="K1301" s="223">
        <f t="shared" si="112"/>
        <v>0</v>
      </c>
      <c r="L1301" s="223">
        <f t="shared" si="112"/>
        <v>0</v>
      </c>
      <c r="M1301" s="223">
        <f t="shared" si="112"/>
        <v>0</v>
      </c>
      <c r="N1301" s="223">
        <f t="shared" si="112"/>
        <v>0</v>
      </c>
      <c r="O1301" s="223">
        <f t="shared" si="112"/>
        <v>0</v>
      </c>
      <c r="P1301" s="223">
        <f t="shared" si="112"/>
        <v>0</v>
      </c>
      <c r="Q1301" s="223">
        <f t="shared" si="112"/>
        <v>0</v>
      </c>
      <c r="R1301" s="223">
        <f t="shared" si="112"/>
        <v>0</v>
      </c>
    </row>
    <row r="1302" spans="1:18" hidden="1" outlineLevel="2" x14ac:dyDescent="0.25">
      <c r="A1302" s="222" t="str">
        <f>'Usages industrie'!A10</f>
        <v>Usage industriel n°7</v>
      </c>
      <c r="B1302" s="222" t="s">
        <v>41</v>
      </c>
      <c r="C1302" s="222"/>
      <c r="D1302" s="223">
        <f>IF(B$1287&lt;&gt;"",IF(B$1287='Usages industrie'!$K10,'Usages industrie'!J10,0),0)</f>
        <v>0</v>
      </c>
      <c r="E1302" s="223">
        <f t="shared" si="112"/>
        <v>0</v>
      </c>
      <c r="F1302" s="223">
        <f t="shared" si="112"/>
        <v>0</v>
      </c>
      <c r="G1302" s="223">
        <f t="shared" si="112"/>
        <v>0</v>
      </c>
      <c r="H1302" s="223">
        <f t="shared" si="112"/>
        <v>0</v>
      </c>
      <c r="I1302" s="223">
        <f t="shared" si="112"/>
        <v>0</v>
      </c>
      <c r="J1302" s="223">
        <f t="shared" si="112"/>
        <v>0</v>
      </c>
      <c r="K1302" s="223">
        <f t="shared" si="112"/>
        <v>0</v>
      </c>
      <c r="L1302" s="223">
        <f t="shared" si="112"/>
        <v>0</v>
      </c>
      <c r="M1302" s="223">
        <f t="shared" si="112"/>
        <v>0</v>
      </c>
      <c r="N1302" s="223">
        <f t="shared" si="112"/>
        <v>0</v>
      </c>
      <c r="O1302" s="223">
        <f t="shared" si="112"/>
        <v>0</v>
      </c>
      <c r="P1302" s="223">
        <f t="shared" si="112"/>
        <v>0</v>
      </c>
      <c r="Q1302" s="223">
        <f t="shared" si="112"/>
        <v>0</v>
      </c>
      <c r="R1302" s="223">
        <f t="shared" si="112"/>
        <v>0</v>
      </c>
    </row>
    <row r="1303" spans="1:18" hidden="1" outlineLevel="2" x14ac:dyDescent="0.25">
      <c r="A1303" s="222" t="str">
        <f>'Usages industrie'!A11</f>
        <v>Usage industriel n°8</v>
      </c>
      <c r="B1303" s="222" t="s">
        <v>41</v>
      </c>
      <c r="C1303" s="222"/>
      <c r="D1303" s="223">
        <f>IF(B$1287&lt;&gt;"",IF(B$1287='Usages industrie'!$K11,'Usages industrie'!J11,0),0)</f>
        <v>0</v>
      </c>
      <c r="E1303" s="223">
        <f t="shared" si="112"/>
        <v>0</v>
      </c>
      <c r="F1303" s="223">
        <f t="shared" si="112"/>
        <v>0</v>
      </c>
      <c r="G1303" s="223">
        <f t="shared" si="112"/>
        <v>0</v>
      </c>
      <c r="H1303" s="223">
        <f t="shared" si="112"/>
        <v>0</v>
      </c>
      <c r="I1303" s="223">
        <f t="shared" si="112"/>
        <v>0</v>
      </c>
      <c r="J1303" s="223">
        <f t="shared" si="112"/>
        <v>0</v>
      </c>
      <c r="K1303" s="223">
        <f t="shared" si="112"/>
        <v>0</v>
      </c>
      <c r="L1303" s="223">
        <f t="shared" si="112"/>
        <v>0</v>
      </c>
      <c r="M1303" s="223">
        <f t="shared" si="112"/>
        <v>0</v>
      </c>
      <c r="N1303" s="223">
        <f t="shared" si="112"/>
        <v>0</v>
      </c>
      <c r="O1303" s="223">
        <f t="shared" si="112"/>
        <v>0</v>
      </c>
      <c r="P1303" s="223">
        <f t="shared" si="112"/>
        <v>0</v>
      </c>
      <c r="Q1303" s="223">
        <f t="shared" si="112"/>
        <v>0</v>
      </c>
      <c r="R1303" s="223">
        <f t="shared" si="112"/>
        <v>0</v>
      </c>
    </row>
    <row r="1304" spans="1:18" hidden="1" outlineLevel="2" x14ac:dyDescent="0.25">
      <c r="A1304" s="222" t="str">
        <f>'Usages industrie'!A12</f>
        <v>Usage industriel n°9</v>
      </c>
      <c r="B1304" s="222" t="s">
        <v>41</v>
      </c>
      <c r="C1304" s="222"/>
      <c r="D1304" s="223">
        <f>IF(B$1287&lt;&gt;"",IF(B$1287='Usages industrie'!$K12,'Usages industrie'!J12,0),0)</f>
        <v>0</v>
      </c>
      <c r="E1304" s="223">
        <f t="shared" si="112"/>
        <v>0</v>
      </c>
      <c r="F1304" s="223">
        <f t="shared" si="112"/>
        <v>0</v>
      </c>
      <c r="G1304" s="223">
        <f t="shared" si="112"/>
        <v>0</v>
      </c>
      <c r="H1304" s="223">
        <f t="shared" si="112"/>
        <v>0</v>
      </c>
      <c r="I1304" s="223">
        <f t="shared" si="112"/>
        <v>0</v>
      </c>
      <c r="J1304" s="223">
        <f t="shared" si="112"/>
        <v>0</v>
      </c>
      <c r="K1304" s="223">
        <f t="shared" si="112"/>
        <v>0</v>
      </c>
      <c r="L1304" s="223">
        <f t="shared" si="112"/>
        <v>0</v>
      </c>
      <c r="M1304" s="223">
        <f t="shared" si="112"/>
        <v>0</v>
      </c>
      <c r="N1304" s="223">
        <f t="shared" si="112"/>
        <v>0</v>
      </c>
      <c r="O1304" s="223">
        <f t="shared" si="112"/>
        <v>0</v>
      </c>
      <c r="P1304" s="223">
        <f t="shared" si="112"/>
        <v>0</v>
      </c>
      <c r="Q1304" s="223">
        <f t="shared" si="112"/>
        <v>0</v>
      </c>
      <c r="R1304" s="223">
        <f t="shared" si="112"/>
        <v>0</v>
      </c>
    </row>
    <row r="1305" spans="1:18" hidden="1" outlineLevel="2" x14ac:dyDescent="0.25">
      <c r="A1305" s="222" t="str">
        <f>'Usages industrie'!A13</f>
        <v>Usage industriel n°10</v>
      </c>
      <c r="B1305" s="222" t="s">
        <v>41</v>
      </c>
      <c r="C1305" s="222"/>
      <c r="D1305" s="223">
        <f>IF(B$1287&lt;&gt;"",IF(B$1287='Usages industrie'!$K13,'Usages industrie'!J13,0),0)</f>
        <v>0</v>
      </c>
      <c r="E1305" s="223">
        <f t="shared" si="112"/>
        <v>0</v>
      </c>
      <c r="F1305" s="223">
        <f t="shared" si="112"/>
        <v>0</v>
      </c>
      <c r="G1305" s="223">
        <f t="shared" si="112"/>
        <v>0</v>
      </c>
      <c r="H1305" s="223">
        <f t="shared" si="112"/>
        <v>0</v>
      </c>
      <c r="I1305" s="223">
        <f t="shared" si="112"/>
        <v>0</v>
      </c>
      <c r="J1305" s="223">
        <f t="shared" si="112"/>
        <v>0</v>
      </c>
      <c r="K1305" s="223">
        <f t="shared" si="112"/>
        <v>0</v>
      </c>
      <c r="L1305" s="223">
        <f t="shared" si="112"/>
        <v>0</v>
      </c>
      <c r="M1305" s="223">
        <f t="shared" si="112"/>
        <v>0</v>
      </c>
      <c r="N1305" s="223">
        <f t="shared" si="112"/>
        <v>0</v>
      </c>
      <c r="O1305" s="223">
        <f t="shared" si="112"/>
        <v>0</v>
      </c>
      <c r="P1305" s="223">
        <f t="shared" si="112"/>
        <v>0</v>
      </c>
      <c r="Q1305" s="223">
        <f t="shared" si="112"/>
        <v>0</v>
      </c>
      <c r="R1305" s="223">
        <f t="shared" si="112"/>
        <v>0</v>
      </c>
    </row>
    <row r="1306" spans="1:18" hidden="1" outlineLevel="2" x14ac:dyDescent="0.25">
      <c r="A1306" s="222" t="str">
        <f>'Usages industrie'!A14</f>
        <v>Usage industriel n°11</v>
      </c>
      <c r="B1306" s="222" t="s">
        <v>41</v>
      </c>
      <c r="C1306" s="222"/>
      <c r="D1306" s="223">
        <f>IF(B$1287&lt;&gt;"",IF(B$1287='Usages industrie'!$K14,'Usages industrie'!J14,0),0)</f>
        <v>0</v>
      </c>
      <c r="E1306" s="223">
        <f t="shared" ref="E1306:R1315" si="113">$D1306</f>
        <v>0</v>
      </c>
      <c r="F1306" s="223">
        <f t="shared" si="113"/>
        <v>0</v>
      </c>
      <c r="G1306" s="223">
        <f t="shared" si="113"/>
        <v>0</v>
      </c>
      <c r="H1306" s="223">
        <f t="shared" si="113"/>
        <v>0</v>
      </c>
      <c r="I1306" s="223">
        <f t="shared" si="113"/>
        <v>0</v>
      </c>
      <c r="J1306" s="223">
        <f t="shared" si="113"/>
        <v>0</v>
      </c>
      <c r="K1306" s="223">
        <f t="shared" si="113"/>
        <v>0</v>
      </c>
      <c r="L1306" s="223">
        <f t="shared" si="113"/>
        <v>0</v>
      </c>
      <c r="M1306" s="223">
        <f t="shared" si="113"/>
        <v>0</v>
      </c>
      <c r="N1306" s="223">
        <f t="shared" si="113"/>
        <v>0</v>
      </c>
      <c r="O1306" s="223">
        <f t="shared" si="113"/>
        <v>0</v>
      </c>
      <c r="P1306" s="223">
        <f t="shared" si="113"/>
        <v>0</v>
      </c>
      <c r="Q1306" s="223">
        <f t="shared" si="113"/>
        <v>0</v>
      </c>
      <c r="R1306" s="223">
        <f t="shared" si="113"/>
        <v>0</v>
      </c>
    </row>
    <row r="1307" spans="1:18" hidden="1" outlineLevel="2" x14ac:dyDescent="0.25">
      <c r="A1307" s="222" t="str">
        <f>'Usages industrie'!A15</f>
        <v>Usage industriel n°12</v>
      </c>
      <c r="B1307" s="222" t="s">
        <v>41</v>
      </c>
      <c r="C1307" s="222"/>
      <c r="D1307" s="223">
        <f>IF(B$1287&lt;&gt;"",IF(B$1287='Usages industrie'!$K15,'Usages industrie'!J15,0),0)</f>
        <v>0</v>
      </c>
      <c r="E1307" s="223">
        <f t="shared" si="113"/>
        <v>0</v>
      </c>
      <c r="F1307" s="223">
        <f t="shared" si="113"/>
        <v>0</v>
      </c>
      <c r="G1307" s="223">
        <f t="shared" si="113"/>
        <v>0</v>
      </c>
      <c r="H1307" s="223">
        <f t="shared" si="113"/>
        <v>0</v>
      </c>
      <c r="I1307" s="223">
        <f t="shared" si="113"/>
        <v>0</v>
      </c>
      <c r="J1307" s="223">
        <f t="shared" si="113"/>
        <v>0</v>
      </c>
      <c r="K1307" s="223">
        <f t="shared" si="113"/>
        <v>0</v>
      </c>
      <c r="L1307" s="223">
        <f t="shared" si="113"/>
        <v>0</v>
      </c>
      <c r="M1307" s="223">
        <f t="shared" si="113"/>
        <v>0</v>
      </c>
      <c r="N1307" s="223">
        <f t="shared" si="113"/>
        <v>0</v>
      </c>
      <c r="O1307" s="223">
        <f t="shared" si="113"/>
        <v>0</v>
      </c>
      <c r="P1307" s="223">
        <f t="shared" si="113"/>
        <v>0</v>
      </c>
      <c r="Q1307" s="223">
        <f t="shared" si="113"/>
        <v>0</v>
      </c>
      <c r="R1307" s="223">
        <f t="shared" si="113"/>
        <v>0</v>
      </c>
    </row>
    <row r="1308" spans="1:18" hidden="1" outlineLevel="2" x14ac:dyDescent="0.25">
      <c r="A1308" s="222" t="str">
        <f>'Usages industrie'!A16</f>
        <v>Usage industriel n°13</v>
      </c>
      <c r="B1308" s="222" t="s">
        <v>41</v>
      </c>
      <c r="C1308" s="222"/>
      <c r="D1308" s="223">
        <f>IF(B$1287&lt;&gt;"",IF(B$1287='Usages industrie'!$K16,'Usages industrie'!J16,0),0)</f>
        <v>0</v>
      </c>
      <c r="E1308" s="223">
        <f t="shared" si="113"/>
        <v>0</v>
      </c>
      <c r="F1308" s="223">
        <f t="shared" si="113"/>
        <v>0</v>
      </c>
      <c r="G1308" s="223">
        <f t="shared" si="113"/>
        <v>0</v>
      </c>
      <c r="H1308" s="223">
        <f t="shared" si="113"/>
        <v>0</v>
      </c>
      <c r="I1308" s="223">
        <f t="shared" si="113"/>
        <v>0</v>
      </c>
      <c r="J1308" s="223">
        <f t="shared" si="113"/>
        <v>0</v>
      </c>
      <c r="K1308" s="223">
        <f t="shared" si="113"/>
        <v>0</v>
      </c>
      <c r="L1308" s="223">
        <f t="shared" si="113"/>
        <v>0</v>
      </c>
      <c r="M1308" s="223">
        <f t="shared" si="113"/>
        <v>0</v>
      </c>
      <c r="N1308" s="223">
        <f t="shared" si="113"/>
        <v>0</v>
      </c>
      <c r="O1308" s="223">
        <f t="shared" si="113"/>
        <v>0</v>
      </c>
      <c r="P1308" s="223">
        <f t="shared" si="113"/>
        <v>0</v>
      </c>
      <c r="Q1308" s="223">
        <f t="shared" si="113"/>
        <v>0</v>
      </c>
      <c r="R1308" s="223">
        <f t="shared" si="113"/>
        <v>0</v>
      </c>
    </row>
    <row r="1309" spans="1:18" hidden="1" outlineLevel="2" x14ac:dyDescent="0.25">
      <c r="A1309" s="222" t="str">
        <f>'Usages industrie'!A17</f>
        <v>Usage industriel n°14</v>
      </c>
      <c r="B1309" s="222" t="s">
        <v>41</v>
      </c>
      <c r="C1309" s="222"/>
      <c r="D1309" s="223">
        <f>IF(B$1287&lt;&gt;"",IF(B$1287='Usages industrie'!$K17,'Usages industrie'!J17,0),0)</f>
        <v>0</v>
      </c>
      <c r="E1309" s="223">
        <f t="shared" si="113"/>
        <v>0</v>
      </c>
      <c r="F1309" s="223">
        <f t="shared" si="113"/>
        <v>0</v>
      </c>
      <c r="G1309" s="223">
        <f t="shared" si="113"/>
        <v>0</v>
      </c>
      <c r="H1309" s="223">
        <f t="shared" si="113"/>
        <v>0</v>
      </c>
      <c r="I1309" s="223">
        <f t="shared" si="113"/>
        <v>0</v>
      </c>
      <c r="J1309" s="223">
        <f t="shared" si="113"/>
        <v>0</v>
      </c>
      <c r="K1309" s="223">
        <f t="shared" si="113"/>
        <v>0</v>
      </c>
      <c r="L1309" s="223">
        <f t="shared" si="113"/>
        <v>0</v>
      </c>
      <c r="M1309" s="223">
        <f t="shared" si="113"/>
        <v>0</v>
      </c>
      <c r="N1309" s="223">
        <f t="shared" si="113"/>
        <v>0</v>
      </c>
      <c r="O1309" s="223">
        <f t="shared" si="113"/>
        <v>0</v>
      </c>
      <c r="P1309" s="223">
        <f t="shared" si="113"/>
        <v>0</v>
      </c>
      <c r="Q1309" s="223">
        <f t="shared" si="113"/>
        <v>0</v>
      </c>
      <c r="R1309" s="223">
        <f t="shared" si="113"/>
        <v>0</v>
      </c>
    </row>
    <row r="1310" spans="1:18" hidden="1" outlineLevel="2" x14ac:dyDescent="0.25">
      <c r="A1310" s="222" t="str">
        <f>'Usages industrie'!A18</f>
        <v>Usage industriel n°15</v>
      </c>
      <c r="B1310" s="222" t="s">
        <v>41</v>
      </c>
      <c r="C1310" s="222"/>
      <c r="D1310" s="223">
        <f>IF(B$1287&lt;&gt;"",IF(B$1287='Usages industrie'!$K18,'Usages industrie'!J18,0),0)</f>
        <v>0</v>
      </c>
      <c r="E1310" s="223">
        <f t="shared" si="113"/>
        <v>0</v>
      </c>
      <c r="F1310" s="223">
        <f t="shared" si="113"/>
        <v>0</v>
      </c>
      <c r="G1310" s="223">
        <f t="shared" si="113"/>
        <v>0</v>
      </c>
      <c r="H1310" s="223">
        <f t="shared" si="113"/>
        <v>0</v>
      </c>
      <c r="I1310" s="223">
        <f t="shared" si="113"/>
        <v>0</v>
      </c>
      <c r="J1310" s="223">
        <f t="shared" si="113"/>
        <v>0</v>
      </c>
      <c r="K1310" s="223">
        <f t="shared" si="113"/>
        <v>0</v>
      </c>
      <c r="L1310" s="223">
        <f t="shared" si="113"/>
        <v>0</v>
      </c>
      <c r="M1310" s="223">
        <f t="shared" si="113"/>
        <v>0</v>
      </c>
      <c r="N1310" s="223">
        <f t="shared" si="113"/>
        <v>0</v>
      </c>
      <c r="O1310" s="223">
        <f t="shared" si="113"/>
        <v>0</v>
      </c>
      <c r="P1310" s="223">
        <f t="shared" si="113"/>
        <v>0</v>
      </c>
      <c r="Q1310" s="223">
        <f t="shared" si="113"/>
        <v>0</v>
      </c>
      <c r="R1310" s="223">
        <f t="shared" si="113"/>
        <v>0</v>
      </c>
    </row>
    <row r="1311" spans="1:18" hidden="1" outlineLevel="2" x14ac:dyDescent="0.25">
      <c r="A1311" s="222" t="str">
        <f>'Usages industrie'!A19</f>
        <v>Usage industriel n°16</v>
      </c>
      <c r="B1311" s="222" t="s">
        <v>41</v>
      </c>
      <c r="C1311" s="222"/>
      <c r="D1311" s="223">
        <f>IF(B$1287&lt;&gt;"",IF(B$1287='Usages industrie'!$K19,'Usages industrie'!J19,0),0)</f>
        <v>0</v>
      </c>
      <c r="E1311" s="223">
        <f t="shared" si="113"/>
        <v>0</v>
      </c>
      <c r="F1311" s="223">
        <f t="shared" si="113"/>
        <v>0</v>
      </c>
      <c r="G1311" s="223">
        <f t="shared" si="113"/>
        <v>0</v>
      </c>
      <c r="H1311" s="223">
        <f t="shared" si="113"/>
        <v>0</v>
      </c>
      <c r="I1311" s="223">
        <f t="shared" si="113"/>
        <v>0</v>
      </c>
      <c r="J1311" s="223">
        <f t="shared" si="113"/>
        <v>0</v>
      </c>
      <c r="K1311" s="223">
        <f t="shared" si="113"/>
        <v>0</v>
      </c>
      <c r="L1311" s="223">
        <f t="shared" si="113"/>
        <v>0</v>
      </c>
      <c r="M1311" s="223">
        <f t="shared" si="113"/>
        <v>0</v>
      </c>
      <c r="N1311" s="223">
        <f t="shared" si="113"/>
        <v>0</v>
      </c>
      <c r="O1311" s="223">
        <f t="shared" si="113"/>
        <v>0</v>
      </c>
      <c r="P1311" s="223">
        <f t="shared" si="113"/>
        <v>0</v>
      </c>
      <c r="Q1311" s="223">
        <f t="shared" si="113"/>
        <v>0</v>
      </c>
      <c r="R1311" s="223">
        <f t="shared" si="113"/>
        <v>0</v>
      </c>
    </row>
    <row r="1312" spans="1:18" hidden="1" outlineLevel="2" x14ac:dyDescent="0.25">
      <c r="A1312" s="222" t="str">
        <f>'Usages industrie'!A20</f>
        <v>Usage industriel n°17</v>
      </c>
      <c r="B1312" s="222" t="s">
        <v>41</v>
      </c>
      <c r="C1312" s="222"/>
      <c r="D1312" s="223">
        <f>IF(B$1287&lt;&gt;"",IF(B$1287='Usages industrie'!$K20,'Usages industrie'!J20,0),0)</f>
        <v>0</v>
      </c>
      <c r="E1312" s="223">
        <f t="shared" si="113"/>
        <v>0</v>
      </c>
      <c r="F1312" s="223">
        <f t="shared" si="113"/>
        <v>0</v>
      </c>
      <c r="G1312" s="223">
        <f t="shared" si="113"/>
        <v>0</v>
      </c>
      <c r="H1312" s="223">
        <f t="shared" si="113"/>
        <v>0</v>
      </c>
      <c r="I1312" s="223">
        <f t="shared" si="113"/>
        <v>0</v>
      </c>
      <c r="J1312" s="223">
        <f t="shared" si="113"/>
        <v>0</v>
      </c>
      <c r="K1312" s="223">
        <f t="shared" si="113"/>
        <v>0</v>
      </c>
      <c r="L1312" s="223">
        <f t="shared" si="113"/>
        <v>0</v>
      </c>
      <c r="M1312" s="223">
        <f t="shared" si="113"/>
        <v>0</v>
      </c>
      <c r="N1312" s="223">
        <f t="shared" si="113"/>
        <v>0</v>
      </c>
      <c r="O1312" s="223">
        <f t="shared" si="113"/>
        <v>0</v>
      </c>
      <c r="P1312" s="223">
        <f t="shared" si="113"/>
        <v>0</v>
      </c>
      <c r="Q1312" s="223">
        <f t="shared" si="113"/>
        <v>0</v>
      </c>
      <c r="R1312" s="223">
        <f t="shared" si="113"/>
        <v>0</v>
      </c>
    </row>
    <row r="1313" spans="1:18" hidden="1" outlineLevel="2" x14ac:dyDescent="0.25">
      <c r="A1313" s="222" t="str">
        <f>'Usages industrie'!A21</f>
        <v>Usage industriel n°18</v>
      </c>
      <c r="B1313" s="222" t="s">
        <v>41</v>
      </c>
      <c r="C1313" s="222"/>
      <c r="D1313" s="223">
        <f>IF(B$1287&lt;&gt;"",IF(B$1287='Usages industrie'!$K21,'Usages industrie'!J21,0),0)</f>
        <v>0</v>
      </c>
      <c r="E1313" s="223">
        <f t="shared" si="113"/>
        <v>0</v>
      </c>
      <c r="F1313" s="223">
        <f t="shared" si="113"/>
        <v>0</v>
      </c>
      <c r="G1313" s="223">
        <f t="shared" si="113"/>
        <v>0</v>
      </c>
      <c r="H1313" s="223">
        <f t="shared" si="113"/>
        <v>0</v>
      </c>
      <c r="I1313" s="223">
        <f t="shared" si="113"/>
        <v>0</v>
      </c>
      <c r="J1313" s="223">
        <f t="shared" si="113"/>
        <v>0</v>
      </c>
      <c r="K1313" s="223">
        <f t="shared" si="113"/>
        <v>0</v>
      </c>
      <c r="L1313" s="223">
        <f t="shared" si="113"/>
        <v>0</v>
      </c>
      <c r="M1313" s="223">
        <f t="shared" si="113"/>
        <v>0</v>
      </c>
      <c r="N1313" s="223">
        <f t="shared" si="113"/>
        <v>0</v>
      </c>
      <c r="O1313" s="223">
        <f t="shared" si="113"/>
        <v>0</v>
      </c>
      <c r="P1313" s="223">
        <f t="shared" si="113"/>
        <v>0</v>
      </c>
      <c r="Q1313" s="223">
        <f t="shared" si="113"/>
        <v>0</v>
      </c>
      <c r="R1313" s="223">
        <f t="shared" si="113"/>
        <v>0</v>
      </c>
    </row>
    <row r="1314" spans="1:18" hidden="1" outlineLevel="2" x14ac:dyDescent="0.25">
      <c r="A1314" s="222" t="str">
        <f>'Usages industrie'!A22</f>
        <v>Usage industriel n°19</v>
      </c>
      <c r="B1314" s="222" t="s">
        <v>41</v>
      </c>
      <c r="C1314" s="222"/>
      <c r="D1314" s="223">
        <f>IF(B$1287&lt;&gt;"",IF(B$1287='Usages industrie'!$K22,'Usages industrie'!J22,0),0)</f>
        <v>0</v>
      </c>
      <c r="E1314" s="223">
        <f t="shared" si="113"/>
        <v>0</v>
      </c>
      <c r="F1314" s="223">
        <f t="shared" si="113"/>
        <v>0</v>
      </c>
      <c r="G1314" s="223">
        <f t="shared" si="113"/>
        <v>0</v>
      </c>
      <c r="H1314" s="223">
        <f t="shared" si="113"/>
        <v>0</v>
      </c>
      <c r="I1314" s="223">
        <f t="shared" si="113"/>
        <v>0</v>
      </c>
      <c r="J1314" s="223">
        <f t="shared" si="113"/>
        <v>0</v>
      </c>
      <c r="K1314" s="223">
        <f t="shared" si="113"/>
        <v>0</v>
      </c>
      <c r="L1314" s="223">
        <f t="shared" si="113"/>
        <v>0</v>
      </c>
      <c r="M1314" s="223">
        <f t="shared" si="113"/>
        <v>0</v>
      </c>
      <c r="N1314" s="223">
        <f t="shared" si="113"/>
        <v>0</v>
      </c>
      <c r="O1314" s="223">
        <f t="shared" si="113"/>
        <v>0</v>
      </c>
      <c r="P1314" s="223">
        <f t="shared" si="113"/>
        <v>0</v>
      </c>
      <c r="Q1314" s="223">
        <f t="shared" si="113"/>
        <v>0</v>
      </c>
      <c r="R1314" s="223">
        <f t="shared" si="113"/>
        <v>0</v>
      </c>
    </row>
    <row r="1315" spans="1:18" hidden="1" outlineLevel="2" x14ac:dyDescent="0.25">
      <c r="A1315" s="222" t="str">
        <f>'Usages industrie'!A23</f>
        <v>Usage industriel n°20</v>
      </c>
      <c r="B1315" s="222" t="s">
        <v>41</v>
      </c>
      <c r="C1315" s="222"/>
      <c r="D1315" s="223">
        <f>IF(B$1287&lt;&gt;"",IF(B$1287='Usages industrie'!$K23,'Usages industrie'!J23,0),0)</f>
        <v>0</v>
      </c>
      <c r="E1315" s="223">
        <f t="shared" si="113"/>
        <v>0</v>
      </c>
      <c r="F1315" s="223">
        <f t="shared" si="113"/>
        <v>0</v>
      </c>
      <c r="G1315" s="223">
        <f t="shared" si="113"/>
        <v>0</v>
      </c>
      <c r="H1315" s="223">
        <f t="shared" si="113"/>
        <v>0</v>
      </c>
      <c r="I1315" s="223">
        <f t="shared" si="113"/>
        <v>0</v>
      </c>
      <c r="J1315" s="223">
        <f t="shared" si="113"/>
        <v>0</v>
      </c>
      <c r="K1315" s="223">
        <f t="shared" si="113"/>
        <v>0</v>
      </c>
      <c r="L1315" s="223">
        <f t="shared" si="113"/>
        <v>0</v>
      </c>
      <c r="M1315" s="223">
        <f t="shared" si="113"/>
        <v>0</v>
      </c>
      <c r="N1315" s="223">
        <f t="shared" si="113"/>
        <v>0</v>
      </c>
      <c r="O1315" s="223">
        <f t="shared" si="113"/>
        <v>0</v>
      </c>
      <c r="P1315" s="223">
        <f t="shared" si="113"/>
        <v>0</v>
      </c>
      <c r="Q1315" s="223">
        <f t="shared" si="113"/>
        <v>0</v>
      </c>
      <c r="R1315" s="223">
        <f t="shared" si="113"/>
        <v>0</v>
      </c>
    </row>
    <row r="1316" spans="1:18" hidden="1" outlineLevel="2" x14ac:dyDescent="0.25">
      <c r="A1316" s="222" t="str">
        <f>'Usages industrie'!A24</f>
        <v>Usage industriel n°21</v>
      </c>
      <c r="B1316" s="222" t="s">
        <v>41</v>
      </c>
      <c r="C1316" s="222"/>
      <c r="D1316" s="223">
        <f>IF(B$1287&lt;&gt;"",IF(B$1287='Usages industrie'!$K24,'Usages industrie'!J24,0),0)</f>
        <v>0</v>
      </c>
      <c r="E1316" s="223">
        <f t="shared" ref="E1316:R1325" si="114">$D1316</f>
        <v>0</v>
      </c>
      <c r="F1316" s="223">
        <f t="shared" si="114"/>
        <v>0</v>
      </c>
      <c r="G1316" s="223">
        <f t="shared" si="114"/>
        <v>0</v>
      </c>
      <c r="H1316" s="223">
        <f t="shared" si="114"/>
        <v>0</v>
      </c>
      <c r="I1316" s="223">
        <f t="shared" si="114"/>
        <v>0</v>
      </c>
      <c r="J1316" s="223">
        <f t="shared" si="114"/>
        <v>0</v>
      </c>
      <c r="K1316" s="223">
        <f t="shared" si="114"/>
        <v>0</v>
      </c>
      <c r="L1316" s="223">
        <f t="shared" si="114"/>
        <v>0</v>
      </c>
      <c r="M1316" s="223">
        <f t="shared" si="114"/>
        <v>0</v>
      </c>
      <c r="N1316" s="223">
        <f t="shared" si="114"/>
        <v>0</v>
      </c>
      <c r="O1316" s="223">
        <f t="shared" si="114"/>
        <v>0</v>
      </c>
      <c r="P1316" s="223">
        <f t="shared" si="114"/>
        <v>0</v>
      </c>
      <c r="Q1316" s="223">
        <f t="shared" si="114"/>
        <v>0</v>
      </c>
      <c r="R1316" s="223">
        <f t="shared" si="114"/>
        <v>0</v>
      </c>
    </row>
    <row r="1317" spans="1:18" hidden="1" outlineLevel="2" x14ac:dyDescent="0.25">
      <c r="A1317" s="222" t="str">
        <f>'Usages industrie'!A25</f>
        <v>Usage industriel n°22</v>
      </c>
      <c r="B1317" s="222" t="s">
        <v>41</v>
      </c>
      <c r="C1317" s="222"/>
      <c r="D1317" s="223">
        <f>IF(B$1287&lt;&gt;"",IF(B$1287='Usages industrie'!$K25,'Usages industrie'!J25,0),0)</f>
        <v>0</v>
      </c>
      <c r="E1317" s="223">
        <f t="shared" si="114"/>
        <v>0</v>
      </c>
      <c r="F1317" s="223">
        <f t="shared" si="114"/>
        <v>0</v>
      </c>
      <c r="G1317" s="223">
        <f t="shared" si="114"/>
        <v>0</v>
      </c>
      <c r="H1317" s="223">
        <f t="shared" si="114"/>
        <v>0</v>
      </c>
      <c r="I1317" s="223">
        <f t="shared" si="114"/>
        <v>0</v>
      </c>
      <c r="J1317" s="223">
        <f t="shared" si="114"/>
        <v>0</v>
      </c>
      <c r="K1317" s="223">
        <f t="shared" si="114"/>
        <v>0</v>
      </c>
      <c r="L1317" s="223">
        <f t="shared" si="114"/>
        <v>0</v>
      </c>
      <c r="M1317" s="223">
        <f t="shared" si="114"/>
        <v>0</v>
      </c>
      <c r="N1317" s="223">
        <f t="shared" si="114"/>
        <v>0</v>
      </c>
      <c r="O1317" s="223">
        <f t="shared" si="114"/>
        <v>0</v>
      </c>
      <c r="P1317" s="223">
        <f t="shared" si="114"/>
        <v>0</v>
      </c>
      <c r="Q1317" s="223">
        <f t="shared" si="114"/>
        <v>0</v>
      </c>
      <c r="R1317" s="223">
        <f t="shared" si="114"/>
        <v>0</v>
      </c>
    </row>
    <row r="1318" spans="1:18" hidden="1" outlineLevel="2" x14ac:dyDescent="0.25">
      <c r="A1318" s="222" t="str">
        <f>'Usages industrie'!A26</f>
        <v>Usage industriel n°23</v>
      </c>
      <c r="B1318" s="222" t="s">
        <v>41</v>
      </c>
      <c r="C1318" s="222"/>
      <c r="D1318" s="223">
        <f>IF(B$1287&lt;&gt;"",IF(B$1287='Usages industrie'!$K26,'Usages industrie'!J26,0),0)</f>
        <v>0</v>
      </c>
      <c r="E1318" s="223">
        <f t="shared" si="114"/>
        <v>0</v>
      </c>
      <c r="F1318" s="223">
        <f t="shared" si="114"/>
        <v>0</v>
      </c>
      <c r="G1318" s="223">
        <f t="shared" si="114"/>
        <v>0</v>
      </c>
      <c r="H1318" s="223">
        <f t="shared" si="114"/>
        <v>0</v>
      </c>
      <c r="I1318" s="223">
        <f t="shared" si="114"/>
        <v>0</v>
      </c>
      <c r="J1318" s="223">
        <f t="shared" si="114"/>
        <v>0</v>
      </c>
      <c r="K1318" s="223">
        <f t="shared" si="114"/>
        <v>0</v>
      </c>
      <c r="L1318" s="223">
        <f t="shared" si="114"/>
        <v>0</v>
      </c>
      <c r="M1318" s="223">
        <f t="shared" si="114"/>
        <v>0</v>
      </c>
      <c r="N1318" s="223">
        <f t="shared" si="114"/>
        <v>0</v>
      </c>
      <c r="O1318" s="223">
        <f t="shared" si="114"/>
        <v>0</v>
      </c>
      <c r="P1318" s="223">
        <f t="shared" si="114"/>
        <v>0</v>
      </c>
      <c r="Q1318" s="223">
        <f t="shared" si="114"/>
        <v>0</v>
      </c>
      <c r="R1318" s="223">
        <f t="shared" si="114"/>
        <v>0</v>
      </c>
    </row>
    <row r="1319" spans="1:18" hidden="1" outlineLevel="2" x14ac:dyDescent="0.25">
      <c r="A1319" s="222" t="str">
        <f>'Usages industrie'!A27</f>
        <v>Usage industriel n°24</v>
      </c>
      <c r="B1319" s="222" t="s">
        <v>41</v>
      </c>
      <c r="C1319" s="222"/>
      <c r="D1319" s="223">
        <f>IF(B$1287&lt;&gt;"",IF(B$1287='Usages industrie'!$K27,'Usages industrie'!J27,0),0)</f>
        <v>0</v>
      </c>
      <c r="E1319" s="223">
        <f t="shared" si="114"/>
        <v>0</v>
      </c>
      <c r="F1319" s="223">
        <f t="shared" si="114"/>
        <v>0</v>
      </c>
      <c r="G1319" s="223">
        <f t="shared" si="114"/>
        <v>0</v>
      </c>
      <c r="H1319" s="223">
        <f t="shared" si="114"/>
        <v>0</v>
      </c>
      <c r="I1319" s="223">
        <f t="shared" si="114"/>
        <v>0</v>
      </c>
      <c r="J1319" s="223">
        <f t="shared" si="114"/>
        <v>0</v>
      </c>
      <c r="K1319" s="223">
        <f t="shared" si="114"/>
        <v>0</v>
      </c>
      <c r="L1319" s="223">
        <f t="shared" si="114"/>
        <v>0</v>
      </c>
      <c r="M1319" s="223">
        <f t="shared" si="114"/>
        <v>0</v>
      </c>
      <c r="N1319" s="223">
        <f t="shared" si="114"/>
        <v>0</v>
      </c>
      <c r="O1319" s="223">
        <f t="shared" si="114"/>
        <v>0</v>
      </c>
      <c r="P1319" s="223">
        <f t="shared" si="114"/>
        <v>0</v>
      </c>
      <c r="Q1319" s="223">
        <f t="shared" si="114"/>
        <v>0</v>
      </c>
      <c r="R1319" s="223">
        <f t="shared" si="114"/>
        <v>0</v>
      </c>
    </row>
    <row r="1320" spans="1:18" hidden="1" outlineLevel="2" x14ac:dyDescent="0.25">
      <c r="A1320" s="222" t="str">
        <f>'Usages industrie'!A28</f>
        <v>Usage industriel n°25</v>
      </c>
      <c r="B1320" s="222" t="s">
        <v>41</v>
      </c>
      <c r="C1320" s="222"/>
      <c r="D1320" s="223">
        <f>IF(B$1287&lt;&gt;"",IF(B$1287='Usages industrie'!$K28,'Usages industrie'!J28,0),0)</f>
        <v>0</v>
      </c>
      <c r="E1320" s="223">
        <f t="shared" si="114"/>
        <v>0</v>
      </c>
      <c r="F1320" s="223">
        <f t="shared" si="114"/>
        <v>0</v>
      </c>
      <c r="G1320" s="223">
        <f t="shared" si="114"/>
        <v>0</v>
      </c>
      <c r="H1320" s="223">
        <f t="shared" si="114"/>
        <v>0</v>
      </c>
      <c r="I1320" s="223">
        <f t="shared" si="114"/>
        <v>0</v>
      </c>
      <c r="J1320" s="223">
        <f t="shared" si="114"/>
        <v>0</v>
      </c>
      <c r="K1320" s="223">
        <f t="shared" si="114"/>
        <v>0</v>
      </c>
      <c r="L1320" s="223">
        <f t="shared" si="114"/>
        <v>0</v>
      </c>
      <c r="M1320" s="223">
        <f t="shared" si="114"/>
        <v>0</v>
      </c>
      <c r="N1320" s="223">
        <f t="shared" si="114"/>
        <v>0</v>
      </c>
      <c r="O1320" s="223">
        <f t="shared" si="114"/>
        <v>0</v>
      </c>
      <c r="P1320" s="223">
        <f t="shared" si="114"/>
        <v>0</v>
      </c>
      <c r="Q1320" s="223">
        <f t="shared" si="114"/>
        <v>0</v>
      </c>
      <c r="R1320" s="223">
        <f t="shared" si="114"/>
        <v>0</v>
      </c>
    </row>
    <row r="1321" spans="1:18" hidden="1" outlineLevel="2" x14ac:dyDescent="0.25">
      <c r="A1321" s="222" t="str">
        <f>'Usages industrie'!A29</f>
        <v>Usage industriel n°26</v>
      </c>
      <c r="B1321" s="222" t="s">
        <v>41</v>
      </c>
      <c r="C1321" s="222"/>
      <c r="D1321" s="223">
        <f>IF(B$1287&lt;&gt;"",IF(B$1287='Usages industrie'!$K29,'Usages industrie'!J29,0),0)</f>
        <v>0</v>
      </c>
      <c r="E1321" s="223">
        <f t="shared" si="114"/>
        <v>0</v>
      </c>
      <c r="F1321" s="223">
        <f t="shared" si="114"/>
        <v>0</v>
      </c>
      <c r="G1321" s="223">
        <f t="shared" si="114"/>
        <v>0</v>
      </c>
      <c r="H1321" s="223">
        <f t="shared" si="114"/>
        <v>0</v>
      </c>
      <c r="I1321" s="223">
        <f t="shared" si="114"/>
        <v>0</v>
      </c>
      <c r="J1321" s="223">
        <f t="shared" si="114"/>
        <v>0</v>
      </c>
      <c r="K1321" s="223">
        <f t="shared" si="114"/>
        <v>0</v>
      </c>
      <c r="L1321" s="223">
        <f t="shared" si="114"/>
        <v>0</v>
      </c>
      <c r="M1321" s="223">
        <f t="shared" si="114"/>
        <v>0</v>
      </c>
      <c r="N1321" s="223">
        <f t="shared" si="114"/>
        <v>0</v>
      </c>
      <c r="O1321" s="223">
        <f t="shared" si="114"/>
        <v>0</v>
      </c>
      <c r="P1321" s="223">
        <f t="shared" si="114"/>
        <v>0</v>
      </c>
      <c r="Q1321" s="223">
        <f t="shared" si="114"/>
        <v>0</v>
      </c>
      <c r="R1321" s="223">
        <f t="shared" si="114"/>
        <v>0</v>
      </c>
    </row>
    <row r="1322" spans="1:18" hidden="1" outlineLevel="2" x14ac:dyDescent="0.25">
      <c r="A1322" s="222" t="str">
        <f>'Usages industrie'!A30</f>
        <v>Usage industriel n°27</v>
      </c>
      <c r="B1322" s="222" t="s">
        <v>41</v>
      </c>
      <c r="C1322" s="222"/>
      <c r="D1322" s="223">
        <f>IF(B$1287&lt;&gt;"",IF(B$1287='Usages industrie'!$K30,'Usages industrie'!J30,0),0)</f>
        <v>0</v>
      </c>
      <c r="E1322" s="223">
        <f t="shared" si="114"/>
        <v>0</v>
      </c>
      <c r="F1322" s="223">
        <f t="shared" si="114"/>
        <v>0</v>
      </c>
      <c r="G1322" s="223">
        <f t="shared" si="114"/>
        <v>0</v>
      </c>
      <c r="H1322" s="223">
        <f t="shared" si="114"/>
        <v>0</v>
      </c>
      <c r="I1322" s="223">
        <f t="shared" si="114"/>
        <v>0</v>
      </c>
      <c r="J1322" s="223">
        <f t="shared" si="114"/>
        <v>0</v>
      </c>
      <c r="K1322" s="223">
        <f t="shared" si="114"/>
        <v>0</v>
      </c>
      <c r="L1322" s="223">
        <f t="shared" si="114"/>
        <v>0</v>
      </c>
      <c r="M1322" s="223">
        <f t="shared" si="114"/>
        <v>0</v>
      </c>
      <c r="N1322" s="223">
        <f t="shared" si="114"/>
        <v>0</v>
      </c>
      <c r="O1322" s="223">
        <f t="shared" si="114"/>
        <v>0</v>
      </c>
      <c r="P1322" s="223">
        <f t="shared" si="114"/>
        <v>0</v>
      </c>
      <c r="Q1322" s="223">
        <f t="shared" si="114"/>
        <v>0</v>
      </c>
      <c r="R1322" s="223">
        <f t="shared" si="114"/>
        <v>0</v>
      </c>
    </row>
    <row r="1323" spans="1:18" hidden="1" outlineLevel="2" x14ac:dyDescent="0.25">
      <c r="A1323" s="222" t="str">
        <f>'Usages industrie'!A31</f>
        <v>Usage industriel n°28</v>
      </c>
      <c r="B1323" s="222" t="s">
        <v>41</v>
      </c>
      <c r="C1323" s="222"/>
      <c r="D1323" s="223">
        <f>IF(B$1287&lt;&gt;"",IF(B$1287='Usages industrie'!$K31,'Usages industrie'!J31,0),0)</f>
        <v>0</v>
      </c>
      <c r="E1323" s="223">
        <f t="shared" si="114"/>
        <v>0</v>
      </c>
      <c r="F1323" s="223">
        <f t="shared" si="114"/>
        <v>0</v>
      </c>
      <c r="G1323" s="223">
        <f t="shared" si="114"/>
        <v>0</v>
      </c>
      <c r="H1323" s="223">
        <f t="shared" si="114"/>
        <v>0</v>
      </c>
      <c r="I1323" s="223">
        <f t="shared" si="114"/>
        <v>0</v>
      </c>
      <c r="J1323" s="223">
        <f t="shared" si="114"/>
        <v>0</v>
      </c>
      <c r="K1323" s="223">
        <f t="shared" si="114"/>
        <v>0</v>
      </c>
      <c r="L1323" s="223">
        <f t="shared" si="114"/>
        <v>0</v>
      </c>
      <c r="M1323" s="223">
        <f t="shared" si="114"/>
        <v>0</v>
      </c>
      <c r="N1323" s="223">
        <f t="shared" si="114"/>
        <v>0</v>
      </c>
      <c r="O1323" s="223">
        <f t="shared" si="114"/>
        <v>0</v>
      </c>
      <c r="P1323" s="223">
        <f t="shared" si="114"/>
        <v>0</v>
      </c>
      <c r="Q1323" s="223">
        <f t="shared" si="114"/>
        <v>0</v>
      </c>
      <c r="R1323" s="223">
        <f t="shared" si="114"/>
        <v>0</v>
      </c>
    </row>
    <row r="1324" spans="1:18" hidden="1" outlineLevel="2" x14ac:dyDescent="0.25">
      <c r="A1324" s="222" t="str">
        <f>'Usages industrie'!A32</f>
        <v>Usage industriel n°29</v>
      </c>
      <c r="B1324" s="222" t="s">
        <v>41</v>
      </c>
      <c r="C1324" s="222"/>
      <c r="D1324" s="223">
        <f>IF(B$1287&lt;&gt;"",IF(B$1287='Usages industrie'!$K32,'Usages industrie'!J32,0),0)</f>
        <v>0</v>
      </c>
      <c r="E1324" s="223">
        <f t="shared" si="114"/>
        <v>0</v>
      </c>
      <c r="F1324" s="223">
        <f t="shared" si="114"/>
        <v>0</v>
      </c>
      <c r="G1324" s="223">
        <f t="shared" si="114"/>
        <v>0</v>
      </c>
      <c r="H1324" s="223">
        <f t="shared" si="114"/>
        <v>0</v>
      </c>
      <c r="I1324" s="223">
        <f t="shared" si="114"/>
        <v>0</v>
      </c>
      <c r="J1324" s="223">
        <f t="shared" si="114"/>
        <v>0</v>
      </c>
      <c r="K1324" s="223">
        <f t="shared" si="114"/>
        <v>0</v>
      </c>
      <c r="L1324" s="223">
        <f t="shared" si="114"/>
        <v>0</v>
      </c>
      <c r="M1324" s="223">
        <f t="shared" si="114"/>
        <v>0</v>
      </c>
      <c r="N1324" s="223">
        <f t="shared" si="114"/>
        <v>0</v>
      </c>
      <c r="O1324" s="223">
        <f t="shared" si="114"/>
        <v>0</v>
      </c>
      <c r="P1324" s="223">
        <f t="shared" si="114"/>
        <v>0</v>
      </c>
      <c r="Q1324" s="223">
        <f t="shared" si="114"/>
        <v>0</v>
      </c>
      <c r="R1324" s="223">
        <f t="shared" si="114"/>
        <v>0</v>
      </c>
    </row>
    <row r="1325" spans="1:18" hidden="1" outlineLevel="2" x14ac:dyDescent="0.25">
      <c r="A1325" s="222" t="str">
        <f>'Usages industrie'!A33</f>
        <v>Usage industriel n°30</v>
      </c>
      <c r="B1325" s="222" t="s">
        <v>41</v>
      </c>
      <c r="C1325" s="222"/>
      <c r="D1325" s="223">
        <f>IF(B$1287&lt;&gt;"",IF(B$1287='Usages industrie'!$K33,'Usages industrie'!J33,0),0)</f>
        <v>0</v>
      </c>
      <c r="E1325" s="223">
        <f t="shared" si="114"/>
        <v>0</v>
      </c>
      <c r="F1325" s="223">
        <f t="shared" si="114"/>
        <v>0</v>
      </c>
      <c r="G1325" s="223">
        <f t="shared" si="114"/>
        <v>0</v>
      </c>
      <c r="H1325" s="223">
        <f t="shared" si="114"/>
        <v>0</v>
      </c>
      <c r="I1325" s="223">
        <f t="shared" si="114"/>
        <v>0</v>
      </c>
      <c r="J1325" s="223">
        <f t="shared" si="114"/>
        <v>0</v>
      </c>
      <c r="K1325" s="223">
        <f t="shared" si="114"/>
        <v>0</v>
      </c>
      <c r="L1325" s="223">
        <f t="shared" si="114"/>
        <v>0</v>
      </c>
      <c r="M1325" s="223">
        <f t="shared" si="114"/>
        <v>0</v>
      </c>
      <c r="N1325" s="223">
        <f t="shared" si="114"/>
        <v>0</v>
      </c>
      <c r="O1325" s="223">
        <f t="shared" si="114"/>
        <v>0</v>
      </c>
      <c r="P1325" s="223">
        <f t="shared" si="114"/>
        <v>0</v>
      </c>
      <c r="Q1325" s="223">
        <f t="shared" si="114"/>
        <v>0</v>
      </c>
      <c r="R1325" s="223">
        <f t="shared" si="114"/>
        <v>0</v>
      </c>
    </row>
    <row r="1326" spans="1:18" hidden="1" outlineLevel="2" x14ac:dyDescent="0.25">
      <c r="A1326" s="222" t="str">
        <f>'Usages industrie'!A34</f>
        <v>Usage industriel n°31</v>
      </c>
      <c r="B1326" s="222" t="s">
        <v>41</v>
      </c>
      <c r="C1326" s="222"/>
      <c r="D1326" s="223">
        <f>IF(B$1287&lt;&gt;"",IF(B$1287='Usages industrie'!$K34,'Usages industrie'!J34,0),0)</f>
        <v>0</v>
      </c>
      <c r="E1326" s="223">
        <f t="shared" ref="E1326:R1335" si="115">$D1326</f>
        <v>0</v>
      </c>
      <c r="F1326" s="223">
        <f t="shared" si="115"/>
        <v>0</v>
      </c>
      <c r="G1326" s="223">
        <f t="shared" si="115"/>
        <v>0</v>
      </c>
      <c r="H1326" s="223">
        <f t="shared" si="115"/>
        <v>0</v>
      </c>
      <c r="I1326" s="223">
        <f t="shared" si="115"/>
        <v>0</v>
      </c>
      <c r="J1326" s="223">
        <f t="shared" si="115"/>
        <v>0</v>
      </c>
      <c r="K1326" s="223">
        <f t="shared" si="115"/>
        <v>0</v>
      </c>
      <c r="L1326" s="223">
        <f t="shared" si="115"/>
        <v>0</v>
      </c>
      <c r="M1326" s="223">
        <f t="shared" si="115"/>
        <v>0</v>
      </c>
      <c r="N1326" s="223">
        <f t="shared" si="115"/>
        <v>0</v>
      </c>
      <c r="O1326" s="223">
        <f t="shared" si="115"/>
        <v>0</v>
      </c>
      <c r="P1326" s="223">
        <f t="shared" si="115"/>
        <v>0</v>
      </c>
      <c r="Q1326" s="223">
        <f t="shared" si="115"/>
        <v>0</v>
      </c>
      <c r="R1326" s="223">
        <f t="shared" si="115"/>
        <v>0</v>
      </c>
    </row>
    <row r="1327" spans="1:18" hidden="1" outlineLevel="2" x14ac:dyDescent="0.25">
      <c r="A1327" s="222" t="str">
        <f>'Usages industrie'!A35</f>
        <v>Usage industriel n°32</v>
      </c>
      <c r="B1327" s="222" t="s">
        <v>41</v>
      </c>
      <c r="C1327" s="222"/>
      <c r="D1327" s="223">
        <f>IF(B$1287&lt;&gt;"",IF(B$1287='Usages industrie'!$K35,'Usages industrie'!J35,0),0)</f>
        <v>0</v>
      </c>
      <c r="E1327" s="223">
        <f t="shared" si="115"/>
        <v>0</v>
      </c>
      <c r="F1327" s="223">
        <f t="shared" si="115"/>
        <v>0</v>
      </c>
      <c r="G1327" s="223">
        <f t="shared" si="115"/>
        <v>0</v>
      </c>
      <c r="H1327" s="223">
        <f t="shared" si="115"/>
        <v>0</v>
      </c>
      <c r="I1327" s="223">
        <f t="shared" si="115"/>
        <v>0</v>
      </c>
      <c r="J1327" s="223">
        <f t="shared" si="115"/>
        <v>0</v>
      </c>
      <c r="K1327" s="223">
        <f t="shared" si="115"/>
        <v>0</v>
      </c>
      <c r="L1327" s="223">
        <f t="shared" si="115"/>
        <v>0</v>
      </c>
      <c r="M1327" s="223">
        <f t="shared" si="115"/>
        <v>0</v>
      </c>
      <c r="N1327" s="223">
        <f t="shared" si="115"/>
        <v>0</v>
      </c>
      <c r="O1327" s="223">
        <f t="shared" si="115"/>
        <v>0</v>
      </c>
      <c r="P1327" s="223">
        <f t="shared" si="115"/>
        <v>0</v>
      </c>
      <c r="Q1327" s="223">
        <f t="shared" si="115"/>
        <v>0</v>
      </c>
      <c r="R1327" s="223">
        <f t="shared" si="115"/>
        <v>0</v>
      </c>
    </row>
    <row r="1328" spans="1:18" hidden="1" outlineLevel="2" x14ac:dyDescent="0.25">
      <c r="A1328" s="222" t="str">
        <f>'Usages industrie'!A36</f>
        <v>Usage industriel n°33</v>
      </c>
      <c r="B1328" s="222" t="s">
        <v>41</v>
      </c>
      <c r="C1328" s="222"/>
      <c r="D1328" s="223">
        <f>IF(B$1287&lt;&gt;"",IF(B$1287='Usages industrie'!$K36,'Usages industrie'!J36,0),0)</f>
        <v>0</v>
      </c>
      <c r="E1328" s="223">
        <f t="shared" si="115"/>
        <v>0</v>
      </c>
      <c r="F1328" s="223">
        <f t="shared" si="115"/>
        <v>0</v>
      </c>
      <c r="G1328" s="223">
        <f t="shared" si="115"/>
        <v>0</v>
      </c>
      <c r="H1328" s="223">
        <f t="shared" si="115"/>
        <v>0</v>
      </c>
      <c r="I1328" s="223">
        <f t="shared" si="115"/>
        <v>0</v>
      </c>
      <c r="J1328" s="223">
        <f t="shared" si="115"/>
        <v>0</v>
      </c>
      <c r="K1328" s="223">
        <f t="shared" si="115"/>
        <v>0</v>
      </c>
      <c r="L1328" s="223">
        <f t="shared" si="115"/>
        <v>0</v>
      </c>
      <c r="M1328" s="223">
        <f t="shared" si="115"/>
        <v>0</v>
      </c>
      <c r="N1328" s="223">
        <f t="shared" si="115"/>
        <v>0</v>
      </c>
      <c r="O1328" s="223">
        <f t="shared" si="115"/>
        <v>0</v>
      </c>
      <c r="P1328" s="223">
        <f t="shared" si="115"/>
        <v>0</v>
      </c>
      <c r="Q1328" s="223">
        <f t="shared" si="115"/>
        <v>0</v>
      </c>
      <c r="R1328" s="223">
        <f t="shared" si="115"/>
        <v>0</v>
      </c>
    </row>
    <row r="1329" spans="1:18" hidden="1" outlineLevel="2" x14ac:dyDescent="0.25">
      <c r="A1329" s="222" t="str">
        <f>'Usages industrie'!A37</f>
        <v>Usage industriel n°34</v>
      </c>
      <c r="B1329" s="222" t="s">
        <v>41</v>
      </c>
      <c r="C1329" s="222"/>
      <c r="D1329" s="223">
        <f>IF(B$1287&lt;&gt;"",IF(B$1287='Usages industrie'!$K37,'Usages industrie'!J37,0),0)</f>
        <v>0</v>
      </c>
      <c r="E1329" s="223">
        <f t="shared" si="115"/>
        <v>0</v>
      </c>
      <c r="F1329" s="223">
        <f t="shared" si="115"/>
        <v>0</v>
      </c>
      <c r="G1329" s="223">
        <f t="shared" si="115"/>
        <v>0</v>
      </c>
      <c r="H1329" s="223">
        <f t="shared" si="115"/>
        <v>0</v>
      </c>
      <c r="I1329" s="223">
        <f t="shared" si="115"/>
        <v>0</v>
      </c>
      <c r="J1329" s="223">
        <f t="shared" si="115"/>
        <v>0</v>
      </c>
      <c r="K1329" s="223">
        <f t="shared" si="115"/>
        <v>0</v>
      </c>
      <c r="L1329" s="223">
        <f t="shared" si="115"/>
        <v>0</v>
      </c>
      <c r="M1329" s="223">
        <f t="shared" si="115"/>
        <v>0</v>
      </c>
      <c r="N1329" s="223">
        <f t="shared" si="115"/>
        <v>0</v>
      </c>
      <c r="O1329" s="223">
        <f t="shared" si="115"/>
        <v>0</v>
      </c>
      <c r="P1329" s="223">
        <f t="shared" si="115"/>
        <v>0</v>
      </c>
      <c r="Q1329" s="223">
        <f t="shared" si="115"/>
        <v>0</v>
      </c>
      <c r="R1329" s="223">
        <f t="shared" si="115"/>
        <v>0</v>
      </c>
    </row>
    <row r="1330" spans="1:18" hidden="1" outlineLevel="2" x14ac:dyDescent="0.25">
      <c r="A1330" s="222" t="str">
        <f>'Usages industrie'!A38</f>
        <v>Usage industriel n°35</v>
      </c>
      <c r="B1330" s="222" t="s">
        <v>41</v>
      </c>
      <c r="C1330" s="222"/>
      <c r="D1330" s="223">
        <f>IF(B$1287&lt;&gt;"",IF(B$1287='Usages industrie'!$K38,'Usages industrie'!J38,0),0)</f>
        <v>0</v>
      </c>
      <c r="E1330" s="223">
        <f t="shared" si="115"/>
        <v>0</v>
      </c>
      <c r="F1330" s="223">
        <f t="shared" si="115"/>
        <v>0</v>
      </c>
      <c r="G1330" s="223">
        <f t="shared" si="115"/>
        <v>0</v>
      </c>
      <c r="H1330" s="223">
        <f t="shared" si="115"/>
        <v>0</v>
      </c>
      <c r="I1330" s="223">
        <f t="shared" si="115"/>
        <v>0</v>
      </c>
      <c r="J1330" s="223">
        <f t="shared" si="115"/>
        <v>0</v>
      </c>
      <c r="K1330" s="223">
        <f t="shared" si="115"/>
        <v>0</v>
      </c>
      <c r="L1330" s="223">
        <f t="shared" si="115"/>
        <v>0</v>
      </c>
      <c r="M1330" s="223">
        <f t="shared" si="115"/>
        <v>0</v>
      </c>
      <c r="N1330" s="223">
        <f t="shared" si="115"/>
        <v>0</v>
      </c>
      <c r="O1330" s="223">
        <f t="shared" si="115"/>
        <v>0</v>
      </c>
      <c r="P1330" s="223">
        <f t="shared" si="115"/>
        <v>0</v>
      </c>
      <c r="Q1330" s="223">
        <f t="shared" si="115"/>
        <v>0</v>
      </c>
      <c r="R1330" s="223">
        <f t="shared" si="115"/>
        <v>0</v>
      </c>
    </row>
    <row r="1331" spans="1:18" hidden="1" outlineLevel="2" x14ac:dyDescent="0.25">
      <c r="A1331" s="222" t="str">
        <f>'Usages industrie'!A39</f>
        <v>Usage industriel n°36</v>
      </c>
      <c r="B1331" s="222" t="s">
        <v>41</v>
      </c>
      <c r="C1331" s="222"/>
      <c r="D1331" s="223">
        <f>IF(B$1287&lt;&gt;"",IF(B$1287='Usages industrie'!$K39,'Usages industrie'!J39,0),0)</f>
        <v>0</v>
      </c>
      <c r="E1331" s="223">
        <f t="shared" si="115"/>
        <v>0</v>
      </c>
      <c r="F1331" s="223">
        <f t="shared" si="115"/>
        <v>0</v>
      </c>
      <c r="G1331" s="223">
        <f t="shared" si="115"/>
        <v>0</v>
      </c>
      <c r="H1331" s="223">
        <f t="shared" si="115"/>
        <v>0</v>
      </c>
      <c r="I1331" s="223">
        <f t="shared" si="115"/>
        <v>0</v>
      </c>
      <c r="J1331" s="223">
        <f t="shared" si="115"/>
        <v>0</v>
      </c>
      <c r="K1331" s="223">
        <f t="shared" si="115"/>
        <v>0</v>
      </c>
      <c r="L1331" s="223">
        <f t="shared" si="115"/>
        <v>0</v>
      </c>
      <c r="M1331" s="223">
        <f t="shared" si="115"/>
        <v>0</v>
      </c>
      <c r="N1331" s="223">
        <f t="shared" si="115"/>
        <v>0</v>
      </c>
      <c r="O1331" s="223">
        <f t="shared" si="115"/>
        <v>0</v>
      </c>
      <c r="P1331" s="223">
        <f t="shared" si="115"/>
        <v>0</v>
      </c>
      <c r="Q1331" s="223">
        <f t="shared" si="115"/>
        <v>0</v>
      </c>
      <c r="R1331" s="223">
        <f t="shared" si="115"/>
        <v>0</v>
      </c>
    </row>
    <row r="1332" spans="1:18" hidden="1" outlineLevel="2" x14ac:dyDescent="0.25">
      <c r="A1332" s="222" t="str">
        <f>'Usages industrie'!A40</f>
        <v>Usage industriel n°37</v>
      </c>
      <c r="B1332" s="222" t="s">
        <v>41</v>
      </c>
      <c r="C1332" s="222"/>
      <c r="D1332" s="223">
        <f>IF(B$1287&lt;&gt;"",IF(B$1287='Usages industrie'!$K40,'Usages industrie'!J40,0),0)</f>
        <v>0</v>
      </c>
      <c r="E1332" s="223">
        <f t="shared" si="115"/>
        <v>0</v>
      </c>
      <c r="F1332" s="223">
        <f t="shared" si="115"/>
        <v>0</v>
      </c>
      <c r="G1332" s="223">
        <f t="shared" si="115"/>
        <v>0</v>
      </c>
      <c r="H1332" s="223">
        <f t="shared" si="115"/>
        <v>0</v>
      </c>
      <c r="I1332" s="223">
        <f t="shared" si="115"/>
        <v>0</v>
      </c>
      <c r="J1332" s="223">
        <f t="shared" si="115"/>
        <v>0</v>
      </c>
      <c r="K1332" s="223">
        <f t="shared" si="115"/>
        <v>0</v>
      </c>
      <c r="L1332" s="223">
        <f t="shared" si="115"/>
        <v>0</v>
      </c>
      <c r="M1332" s="223">
        <f t="shared" si="115"/>
        <v>0</v>
      </c>
      <c r="N1332" s="223">
        <f t="shared" si="115"/>
        <v>0</v>
      </c>
      <c r="O1332" s="223">
        <f t="shared" si="115"/>
        <v>0</v>
      </c>
      <c r="P1332" s="223">
        <f t="shared" si="115"/>
        <v>0</v>
      </c>
      <c r="Q1332" s="223">
        <f t="shared" si="115"/>
        <v>0</v>
      </c>
      <c r="R1332" s="223">
        <f t="shared" si="115"/>
        <v>0</v>
      </c>
    </row>
    <row r="1333" spans="1:18" hidden="1" outlineLevel="2" x14ac:dyDescent="0.25">
      <c r="A1333" s="222" t="str">
        <f>'Usages industrie'!A41</f>
        <v>Usage industriel n°38</v>
      </c>
      <c r="B1333" s="222" t="s">
        <v>41</v>
      </c>
      <c r="C1333" s="222"/>
      <c r="D1333" s="223">
        <f>IF(B$1287&lt;&gt;"",IF(B$1287='Usages industrie'!$K41,'Usages industrie'!J41,0),0)</f>
        <v>0</v>
      </c>
      <c r="E1333" s="223">
        <f t="shared" si="115"/>
        <v>0</v>
      </c>
      <c r="F1333" s="223">
        <f t="shared" si="115"/>
        <v>0</v>
      </c>
      <c r="G1333" s="223">
        <f t="shared" si="115"/>
        <v>0</v>
      </c>
      <c r="H1333" s="223">
        <f t="shared" si="115"/>
        <v>0</v>
      </c>
      <c r="I1333" s="223">
        <f t="shared" si="115"/>
        <v>0</v>
      </c>
      <c r="J1333" s="223">
        <f t="shared" si="115"/>
        <v>0</v>
      </c>
      <c r="K1333" s="223">
        <f t="shared" si="115"/>
        <v>0</v>
      </c>
      <c r="L1333" s="223">
        <f t="shared" si="115"/>
        <v>0</v>
      </c>
      <c r="M1333" s="223">
        <f t="shared" si="115"/>
        <v>0</v>
      </c>
      <c r="N1333" s="223">
        <f t="shared" si="115"/>
        <v>0</v>
      </c>
      <c r="O1333" s="223">
        <f t="shared" si="115"/>
        <v>0</v>
      </c>
      <c r="P1333" s="223">
        <f t="shared" si="115"/>
        <v>0</v>
      </c>
      <c r="Q1333" s="223">
        <f t="shared" si="115"/>
        <v>0</v>
      </c>
      <c r="R1333" s="223">
        <f t="shared" si="115"/>
        <v>0</v>
      </c>
    </row>
    <row r="1334" spans="1:18" hidden="1" outlineLevel="2" x14ac:dyDescent="0.25">
      <c r="A1334" s="222" t="str">
        <f>'Usages industrie'!A42</f>
        <v>Usage industriel n°39</v>
      </c>
      <c r="B1334" s="222" t="s">
        <v>41</v>
      </c>
      <c r="C1334" s="222"/>
      <c r="D1334" s="223">
        <f>IF(B$1287&lt;&gt;"",IF(B$1287='Usages industrie'!$K42,'Usages industrie'!J42,0),0)</f>
        <v>0</v>
      </c>
      <c r="E1334" s="223">
        <f t="shared" si="115"/>
        <v>0</v>
      </c>
      <c r="F1334" s="223">
        <f t="shared" si="115"/>
        <v>0</v>
      </c>
      <c r="G1334" s="223">
        <f t="shared" si="115"/>
        <v>0</v>
      </c>
      <c r="H1334" s="223">
        <f t="shared" si="115"/>
        <v>0</v>
      </c>
      <c r="I1334" s="223">
        <f t="shared" si="115"/>
        <v>0</v>
      </c>
      <c r="J1334" s="223">
        <f t="shared" si="115"/>
        <v>0</v>
      </c>
      <c r="K1334" s="223">
        <f t="shared" si="115"/>
        <v>0</v>
      </c>
      <c r="L1334" s="223">
        <f t="shared" si="115"/>
        <v>0</v>
      </c>
      <c r="M1334" s="223">
        <f t="shared" si="115"/>
        <v>0</v>
      </c>
      <c r="N1334" s="223">
        <f t="shared" si="115"/>
        <v>0</v>
      </c>
      <c r="O1334" s="223">
        <f t="shared" si="115"/>
        <v>0</v>
      </c>
      <c r="P1334" s="223">
        <f t="shared" si="115"/>
        <v>0</v>
      </c>
      <c r="Q1334" s="223">
        <f t="shared" si="115"/>
        <v>0</v>
      </c>
      <c r="R1334" s="223">
        <f t="shared" si="115"/>
        <v>0</v>
      </c>
    </row>
    <row r="1335" spans="1:18" hidden="1" outlineLevel="2" x14ac:dyDescent="0.25">
      <c r="A1335" s="222" t="str">
        <f>'Usages industrie'!A43</f>
        <v>Usage industriel n°40</v>
      </c>
      <c r="B1335" s="222" t="s">
        <v>41</v>
      </c>
      <c r="C1335" s="222"/>
      <c r="D1335" s="223">
        <f>IF(B$1287&lt;&gt;"",IF(B$1287='Usages industrie'!$K43,'Usages industrie'!J43,0),0)</f>
        <v>0</v>
      </c>
      <c r="E1335" s="223">
        <f t="shared" si="115"/>
        <v>0</v>
      </c>
      <c r="F1335" s="223">
        <f t="shared" si="115"/>
        <v>0</v>
      </c>
      <c r="G1335" s="223">
        <f t="shared" si="115"/>
        <v>0</v>
      </c>
      <c r="H1335" s="223">
        <f t="shared" si="115"/>
        <v>0</v>
      </c>
      <c r="I1335" s="223">
        <f t="shared" si="115"/>
        <v>0</v>
      </c>
      <c r="J1335" s="223">
        <f t="shared" si="115"/>
        <v>0</v>
      </c>
      <c r="K1335" s="223">
        <f t="shared" si="115"/>
        <v>0</v>
      </c>
      <c r="L1335" s="223">
        <f t="shared" si="115"/>
        <v>0</v>
      </c>
      <c r="M1335" s="223">
        <f t="shared" si="115"/>
        <v>0</v>
      </c>
      <c r="N1335" s="223">
        <f t="shared" si="115"/>
        <v>0</v>
      </c>
      <c r="O1335" s="223">
        <f t="shared" si="115"/>
        <v>0</v>
      </c>
      <c r="P1335" s="223">
        <f t="shared" si="115"/>
        <v>0</v>
      </c>
      <c r="Q1335" s="223">
        <f t="shared" si="115"/>
        <v>0</v>
      </c>
      <c r="R1335" s="223">
        <f t="shared" si="115"/>
        <v>0</v>
      </c>
    </row>
    <row r="1336" spans="1:18" hidden="1" outlineLevel="2" x14ac:dyDescent="0.25">
      <c r="A1336" s="222" t="str">
        <f>'Usages industrie'!A44</f>
        <v>Usage industriel n°41</v>
      </c>
      <c r="B1336" s="222" t="s">
        <v>41</v>
      </c>
      <c r="C1336" s="222"/>
      <c r="D1336" s="223">
        <f>IF(B$1287&lt;&gt;"",IF(B$1287='Usages industrie'!$K44,'Usages industrie'!J44,0),0)</f>
        <v>0</v>
      </c>
      <c r="E1336" s="223">
        <f t="shared" ref="E1336:R1345" si="116">$D1336</f>
        <v>0</v>
      </c>
      <c r="F1336" s="223">
        <f t="shared" si="116"/>
        <v>0</v>
      </c>
      <c r="G1336" s="223">
        <f t="shared" si="116"/>
        <v>0</v>
      </c>
      <c r="H1336" s="223">
        <f t="shared" si="116"/>
        <v>0</v>
      </c>
      <c r="I1336" s="223">
        <f t="shared" si="116"/>
        <v>0</v>
      </c>
      <c r="J1336" s="223">
        <f t="shared" si="116"/>
        <v>0</v>
      </c>
      <c r="K1336" s="223">
        <f t="shared" si="116"/>
        <v>0</v>
      </c>
      <c r="L1336" s="223">
        <f t="shared" si="116"/>
        <v>0</v>
      </c>
      <c r="M1336" s="223">
        <f t="shared" si="116"/>
        <v>0</v>
      </c>
      <c r="N1336" s="223">
        <f t="shared" si="116"/>
        <v>0</v>
      </c>
      <c r="O1336" s="223">
        <f t="shared" si="116"/>
        <v>0</v>
      </c>
      <c r="P1336" s="223">
        <f t="shared" si="116"/>
        <v>0</v>
      </c>
      <c r="Q1336" s="223">
        <f t="shared" si="116"/>
        <v>0</v>
      </c>
      <c r="R1336" s="223">
        <f t="shared" si="116"/>
        <v>0</v>
      </c>
    </row>
    <row r="1337" spans="1:18" hidden="1" outlineLevel="2" x14ac:dyDescent="0.25">
      <c r="A1337" s="222" t="str">
        <f>'Usages industrie'!A45</f>
        <v>Usage industriel n°42</v>
      </c>
      <c r="B1337" s="222" t="s">
        <v>41</v>
      </c>
      <c r="C1337" s="222"/>
      <c r="D1337" s="223">
        <f>IF(B$1287&lt;&gt;"",IF(B$1287='Usages industrie'!$K45,'Usages industrie'!J45,0),0)</f>
        <v>0</v>
      </c>
      <c r="E1337" s="223">
        <f t="shared" si="116"/>
        <v>0</v>
      </c>
      <c r="F1337" s="223">
        <f t="shared" si="116"/>
        <v>0</v>
      </c>
      <c r="G1337" s="223">
        <f t="shared" si="116"/>
        <v>0</v>
      </c>
      <c r="H1337" s="223">
        <f t="shared" si="116"/>
        <v>0</v>
      </c>
      <c r="I1337" s="223">
        <f t="shared" si="116"/>
        <v>0</v>
      </c>
      <c r="J1337" s="223">
        <f t="shared" si="116"/>
        <v>0</v>
      </c>
      <c r="K1337" s="223">
        <f t="shared" si="116"/>
        <v>0</v>
      </c>
      <c r="L1337" s="223">
        <f t="shared" si="116"/>
        <v>0</v>
      </c>
      <c r="M1337" s="223">
        <f t="shared" si="116"/>
        <v>0</v>
      </c>
      <c r="N1337" s="223">
        <f t="shared" si="116"/>
        <v>0</v>
      </c>
      <c r="O1337" s="223">
        <f t="shared" si="116"/>
        <v>0</v>
      </c>
      <c r="P1337" s="223">
        <f t="shared" si="116"/>
        <v>0</v>
      </c>
      <c r="Q1337" s="223">
        <f t="shared" si="116"/>
        <v>0</v>
      </c>
      <c r="R1337" s="223">
        <f t="shared" si="116"/>
        <v>0</v>
      </c>
    </row>
    <row r="1338" spans="1:18" hidden="1" outlineLevel="2" x14ac:dyDescent="0.25">
      <c r="A1338" s="222" t="str">
        <f>'Usages industrie'!A46</f>
        <v>Usage industriel n°43</v>
      </c>
      <c r="B1338" s="222" t="s">
        <v>41</v>
      </c>
      <c r="C1338" s="222"/>
      <c r="D1338" s="223">
        <f>IF(B$1287&lt;&gt;"",IF(B$1287='Usages industrie'!$K46,'Usages industrie'!J46,0),0)</f>
        <v>0</v>
      </c>
      <c r="E1338" s="223">
        <f t="shared" si="116"/>
        <v>0</v>
      </c>
      <c r="F1338" s="223">
        <f t="shared" si="116"/>
        <v>0</v>
      </c>
      <c r="G1338" s="223">
        <f t="shared" si="116"/>
        <v>0</v>
      </c>
      <c r="H1338" s="223">
        <f t="shared" si="116"/>
        <v>0</v>
      </c>
      <c r="I1338" s="223">
        <f t="shared" si="116"/>
        <v>0</v>
      </c>
      <c r="J1338" s="223">
        <f t="shared" si="116"/>
        <v>0</v>
      </c>
      <c r="K1338" s="223">
        <f t="shared" si="116"/>
        <v>0</v>
      </c>
      <c r="L1338" s="223">
        <f t="shared" si="116"/>
        <v>0</v>
      </c>
      <c r="M1338" s="223">
        <f t="shared" si="116"/>
        <v>0</v>
      </c>
      <c r="N1338" s="223">
        <f t="shared" si="116"/>
        <v>0</v>
      </c>
      <c r="O1338" s="223">
        <f t="shared" si="116"/>
        <v>0</v>
      </c>
      <c r="P1338" s="223">
        <f t="shared" si="116"/>
        <v>0</v>
      </c>
      <c r="Q1338" s="223">
        <f t="shared" si="116"/>
        <v>0</v>
      </c>
      <c r="R1338" s="223">
        <f t="shared" si="116"/>
        <v>0</v>
      </c>
    </row>
    <row r="1339" spans="1:18" hidden="1" outlineLevel="2" x14ac:dyDescent="0.25">
      <c r="A1339" s="222" t="str">
        <f>'Usages industrie'!A47</f>
        <v>Usage industriel n°44</v>
      </c>
      <c r="B1339" s="222" t="s">
        <v>41</v>
      </c>
      <c r="C1339" s="222"/>
      <c r="D1339" s="223">
        <f>IF(B$1287&lt;&gt;"",IF(B$1287='Usages industrie'!$K47,'Usages industrie'!J47,0),0)</f>
        <v>0</v>
      </c>
      <c r="E1339" s="223">
        <f t="shared" si="116"/>
        <v>0</v>
      </c>
      <c r="F1339" s="223">
        <f t="shared" si="116"/>
        <v>0</v>
      </c>
      <c r="G1339" s="223">
        <f t="shared" si="116"/>
        <v>0</v>
      </c>
      <c r="H1339" s="223">
        <f t="shared" si="116"/>
        <v>0</v>
      </c>
      <c r="I1339" s="223">
        <f t="shared" si="116"/>
        <v>0</v>
      </c>
      <c r="J1339" s="223">
        <f t="shared" si="116"/>
        <v>0</v>
      </c>
      <c r="K1339" s="223">
        <f t="shared" si="116"/>
        <v>0</v>
      </c>
      <c r="L1339" s="223">
        <f t="shared" si="116"/>
        <v>0</v>
      </c>
      <c r="M1339" s="223">
        <f t="shared" si="116"/>
        <v>0</v>
      </c>
      <c r="N1339" s="223">
        <f t="shared" si="116"/>
        <v>0</v>
      </c>
      <c r="O1339" s="223">
        <f t="shared" si="116"/>
        <v>0</v>
      </c>
      <c r="P1339" s="223">
        <f t="shared" si="116"/>
        <v>0</v>
      </c>
      <c r="Q1339" s="223">
        <f t="shared" si="116"/>
        <v>0</v>
      </c>
      <c r="R1339" s="223">
        <f t="shared" si="116"/>
        <v>0</v>
      </c>
    </row>
    <row r="1340" spans="1:18" hidden="1" outlineLevel="2" x14ac:dyDescent="0.25">
      <c r="A1340" s="222" t="str">
        <f>'Usages industrie'!A48</f>
        <v>Usage industriel n°45</v>
      </c>
      <c r="B1340" s="222" t="s">
        <v>41</v>
      </c>
      <c r="C1340" s="222"/>
      <c r="D1340" s="223">
        <f>IF(B$1287&lt;&gt;"",IF(B$1287='Usages industrie'!$K48,'Usages industrie'!J48,0),0)</f>
        <v>0</v>
      </c>
      <c r="E1340" s="223">
        <f t="shared" si="116"/>
        <v>0</v>
      </c>
      <c r="F1340" s="223">
        <f t="shared" si="116"/>
        <v>0</v>
      </c>
      <c r="G1340" s="223">
        <f t="shared" si="116"/>
        <v>0</v>
      </c>
      <c r="H1340" s="223">
        <f t="shared" si="116"/>
        <v>0</v>
      </c>
      <c r="I1340" s="223">
        <f t="shared" si="116"/>
        <v>0</v>
      </c>
      <c r="J1340" s="223">
        <f t="shared" si="116"/>
        <v>0</v>
      </c>
      <c r="K1340" s="223">
        <f t="shared" si="116"/>
        <v>0</v>
      </c>
      <c r="L1340" s="223">
        <f t="shared" si="116"/>
        <v>0</v>
      </c>
      <c r="M1340" s="223">
        <f t="shared" si="116"/>
        <v>0</v>
      </c>
      <c r="N1340" s="223">
        <f t="shared" si="116"/>
        <v>0</v>
      </c>
      <c r="O1340" s="223">
        <f t="shared" si="116"/>
        <v>0</v>
      </c>
      <c r="P1340" s="223">
        <f t="shared" si="116"/>
        <v>0</v>
      </c>
      <c r="Q1340" s="223">
        <f t="shared" si="116"/>
        <v>0</v>
      </c>
      <c r="R1340" s="223">
        <f t="shared" si="116"/>
        <v>0</v>
      </c>
    </row>
    <row r="1341" spans="1:18" hidden="1" outlineLevel="2" x14ac:dyDescent="0.25">
      <c r="A1341" s="222" t="str">
        <f>'Usages industrie'!A49</f>
        <v>Usage industriel n°46</v>
      </c>
      <c r="B1341" s="222" t="s">
        <v>41</v>
      </c>
      <c r="C1341" s="222"/>
      <c r="D1341" s="223">
        <f>IF(B$1287&lt;&gt;"",IF(B$1287='Usages industrie'!$K49,'Usages industrie'!J49,0),0)</f>
        <v>0</v>
      </c>
      <c r="E1341" s="223">
        <f t="shared" si="116"/>
        <v>0</v>
      </c>
      <c r="F1341" s="223">
        <f t="shared" si="116"/>
        <v>0</v>
      </c>
      <c r="G1341" s="223">
        <f t="shared" si="116"/>
        <v>0</v>
      </c>
      <c r="H1341" s="223">
        <f t="shared" si="116"/>
        <v>0</v>
      </c>
      <c r="I1341" s="223">
        <f t="shared" si="116"/>
        <v>0</v>
      </c>
      <c r="J1341" s="223">
        <f t="shared" si="116"/>
        <v>0</v>
      </c>
      <c r="K1341" s="223">
        <f t="shared" si="116"/>
        <v>0</v>
      </c>
      <c r="L1341" s="223">
        <f t="shared" si="116"/>
        <v>0</v>
      </c>
      <c r="M1341" s="223">
        <f t="shared" si="116"/>
        <v>0</v>
      </c>
      <c r="N1341" s="223">
        <f t="shared" si="116"/>
        <v>0</v>
      </c>
      <c r="O1341" s="223">
        <f t="shared" si="116"/>
        <v>0</v>
      </c>
      <c r="P1341" s="223">
        <f t="shared" si="116"/>
        <v>0</v>
      </c>
      <c r="Q1341" s="223">
        <f t="shared" si="116"/>
        <v>0</v>
      </c>
      <c r="R1341" s="223">
        <f t="shared" si="116"/>
        <v>0</v>
      </c>
    </row>
    <row r="1342" spans="1:18" hidden="1" outlineLevel="2" x14ac:dyDescent="0.25">
      <c r="A1342" s="222" t="str">
        <f>'Usages industrie'!A50</f>
        <v>Usage industriel n°47</v>
      </c>
      <c r="B1342" s="222" t="s">
        <v>41</v>
      </c>
      <c r="C1342" s="222"/>
      <c r="D1342" s="223">
        <f>IF(B$1287&lt;&gt;"",IF(B$1287='Usages industrie'!$K50,'Usages industrie'!J50,0),0)</f>
        <v>0</v>
      </c>
      <c r="E1342" s="223">
        <f t="shared" si="116"/>
        <v>0</v>
      </c>
      <c r="F1342" s="223">
        <f t="shared" si="116"/>
        <v>0</v>
      </c>
      <c r="G1342" s="223">
        <f t="shared" si="116"/>
        <v>0</v>
      </c>
      <c r="H1342" s="223">
        <f t="shared" si="116"/>
        <v>0</v>
      </c>
      <c r="I1342" s="223">
        <f t="shared" si="116"/>
        <v>0</v>
      </c>
      <c r="J1342" s="223">
        <f t="shared" si="116"/>
        <v>0</v>
      </c>
      <c r="K1342" s="223">
        <f t="shared" si="116"/>
        <v>0</v>
      </c>
      <c r="L1342" s="223">
        <f t="shared" si="116"/>
        <v>0</v>
      </c>
      <c r="M1342" s="223">
        <f t="shared" si="116"/>
        <v>0</v>
      </c>
      <c r="N1342" s="223">
        <f t="shared" si="116"/>
        <v>0</v>
      </c>
      <c r="O1342" s="223">
        <f t="shared" si="116"/>
        <v>0</v>
      </c>
      <c r="P1342" s="223">
        <f t="shared" si="116"/>
        <v>0</v>
      </c>
      <c r="Q1342" s="223">
        <f t="shared" si="116"/>
        <v>0</v>
      </c>
      <c r="R1342" s="223">
        <f t="shared" si="116"/>
        <v>0</v>
      </c>
    </row>
    <row r="1343" spans="1:18" hidden="1" outlineLevel="2" x14ac:dyDescent="0.25">
      <c r="A1343" s="222" t="str">
        <f>'Usages industrie'!A51</f>
        <v>Usage industriel n°48</v>
      </c>
      <c r="B1343" s="222" t="s">
        <v>41</v>
      </c>
      <c r="C1343" s="222"/>
      <c r="D1343" s="223">
        <f>IF(B$1287&lt;&gt;"",IF(B$1287='Usages industrie'!$K51,'Usages industrie'!J51,0),0)</f>
        <v>0</v>
      </c>
      <c r="E1343" s="223">
        <f t="shared" si="116"/>
        <v>0</v>
      </c>
      <c r="F1343" s="223">
        <f t="shared" si="116"/>
        <v>0</v>
      </c>
      <c r="G1343" s="223">
        <f t="shared" si="116"/>
        <v>0</v>
      </c>
      <c r="H1343" s="223">
        <f t="shared" si="116"/>
        <v>0</v>
      </c>
      <c r="I1343" s="223">
        <f t="shared" si="116"/>
        <v>0</v>
      </c>
      <c r="J1343" s="223">
        <f t="shared" si="116"/>
        <v>0</v>
      </c>
      <c r="K1343" s="223">
        <f t="shared" si="116"/>
        <v>0</v>
      </c>
      <c r="L1343" s="223">
        <f t="shared" si="116"/>
        <v>0</v>
      </c>
      <c r="M1343" s="223">
        <f t="shared" si="116"/>
        <v>0</v>
      </c>
      <c r="N1343" s="223">
        <f t="shared" si="116"/>
        <v>0</v>
      </c>
      <c r="O1343" s="223">
        <f t="shared" si="116"/>
        <v>0</v>
      </c>
      <c r="P1343" s="223">
        <f t="shared" si="116"/>
        <v>0</v>
      </c>
      <c r="Q1343" s="223">
        <f t="shared" si="116"/>
        <v>0</v>
      </c>
      <c r="R1343" s="223">
        <f t="shared" si="116"/>
        <v>0</v>
      </c>
    </row>
    <row r="1344" spans="1:18" hidden="1" outlineLevel="2" x14ac:dyDescent="0.25">
      <c r="A1344" s="222" t="str">
        <f>'Usages industrie'!A52</f>
        <v>Usage industriel n°49</v>
      </c>
      <c r="B1344" s="222" t="s">
        <v>41</v>
      </c>
      <c r="C1344" s="222"/>
      <c r="D1344" s="223">
        <f>IF(B$1287&lt;&gt;"",IF(B$1287='Usages industrie'!$K52,'Usages industrie'!J52,0),0)</f>
        <v>0</v>
      </c>
      <c r="E1344" s="223">
        <f t="shared" si="116"/>
        <v>0</v>
      </c>
      <c r="F1344" s="223">
        <f t="shared" si="116"/>
        <v>0</v>
      </c>
      <c r="G1344" s="223">
        <f t="shared" si="116"/>
        <v>0</v>
      </c>
      <c r="H1344" s="223">
        <f t="shared" si="116"/>
        <v>0</v>
      </c>
      <c r="I1344" s="223">
        <f t="shared" si="116"/>
        <v>0</v>
      </c>
      <c r="J1344" s="223">
        <f t="shared" si="116"/>
        <v>0</v>
      </c>
      <c r="K1344" s="223">
        <f t="shared" si="116"/>
        <v>0</v>
      </c>
      <c r="L1344" s="223">
        <f t="shared" si="116"/>
        <v>0</v>
      </c>
      <c r="M1344" s="223">
        <f t="shared" si="116"/>
        <v>0</v>
      </c>
      <c r="N1344" s="223">
        <f t="shared" si="116"/>
        <v>0</v>
      </c>
      <c r="O1344" s="223">
        <f t="shared" si="116"/>
        <v>0</v>
      </c>
      <c r="P1344" s="223">
        <f t="shared" si="116"/>
        <v>0</v>
      </c>
      <c r="Q1344" s="223">
        <f t="shared" si="116"/>
        <v>0</v>
      </c>
      <c r="R1344" s="223">
        <f t="shared" si="116"/>
        <v>0</v>
      </c>
    </row>
    <row r="1345" spans="1:18" hidden="1" outlineLevel="2" x14ac:dyDescent="0.25">
      <c r="A1345" s="222" t="str">
        <f>'Usages industrie'!A53</f>
        <v>Usage industriel n°50</v>
      </c>
      <c r="B1345" s="222" t="s">
        <v>41</v>
      </c>
      <c r="C1345" s="222"/>
      <c r="D1345" s="223">
        <f>IF(B$1287&lt;&gt;"",IF(B$1287='Usages industrie'!$K53,'Usages industrie'!J53,0),0)</f>
        <v>0</v>
      </c>
      <c r="E1345" s="223">
        <f t="shared" si="116"/>
        <v>0</v>
      </c>
      <c r="F1345" s="223">
        <f t="shared" si="116"/>
        <v>0</v>
      </c>
      <c r="G1345" s="223">
        <f t="shared" si="116"/>
        <v>0</v>
      </c>
      <c r="H1345" s="223">
        <f t="shared" si="116"/>
        <v>0</v>
      </c>
      <c r="I1345" s="223">
        <f t="shared" si="116"/>
        <v>0</v>
      </c>
      <c r="J1345" s="223">
        <f t="shared" si="116"/>
        <v>0</v>
      </c>
      <c r="K1345" s="223">
        <f t="shared" si="116"/>
        <v>0</v>
      </c>
      <c r="L1345" s="223">
        <f t="shared" si="116"/>
        <v>0</v>
      </c>
      <c r="M1345" s="223">
        <f t="shared" si="116"/>
        <v>0</v>
      </c>
      <c r="N1345" s="223">
        <f t="shared" si="116"/>
        <v>0</v>
      </c>
      <c r="O1345" s="223">
        <f t="shared" si="116"/>
        <v>0</v>
      </c>
      <c r="P1345" s="223">
        <f t="shared" si="116"/>
        <v>0</v>
      </c>
      <c r="Q1345" s="223">
        <f t="shared" si="116"/>
        <v>0</v>
      </c>
      <c r="R1345" s="223">
        <f t="shared" si="116"/>
        <v>0</v>
      </c>
    </row>
    <row r="1346" spans="1:18" hidden="1" outlineLevel="1" collapsed="1" x14ac:dyDescent="0.25">
      <c r="A1346" s="222" t="s">
        <v>649</v>
      </c>
      <c r="B1346" s="222"/>
      <c r="C1346" s="222"/>
      <c r="D1346" s="223">
        <f t="shared" ref="D1346:R1346" si="117">SUM(D1296:D1345)</f>
        <v>0</v>
      </c>
      <c r="E1346" s="223">
        <f t="shared" si="117"/>
        <v>0</v>
      </c>
      <c r="F1346" s="223">
        <f t="shared" si="117"/>
        <v>0</v>
      </c>
      <c r="G1346" s="223">
        <f t="shared" si="117"/>
        <v>0</v>
      </c>
      <c r="H1346" s="223">
        <f t="shared" si="117"/>
        <v>0</v>
      </c>
      <c r="I1346" s="223">
        <f t="shared" si="117"/>
        <v>0</v>
      </c>
      <c r="J1346" s="223">
        <f t="shared" si="117"/>
        <v>0</v>
      </c>
      <c r="K1346" s="223">
        <f t="shared" si="117"/>
        <v>0</v>
      </c>
      <c r="L1346" s="223">
        <f t="shared" si="117"/>
        <v>0</v>
      </c>
      <c r="M1346" s="223">
        <f t="shared" si="117"/>
        <v>0</v>
      </c>
      <c r="N1346" s="223">
        <f t="shared" si="117"/>
        <v>0</v>
      </c>
      <c r="O1346" s="223">
        <f t="shared" si="117"/>
        <v>0</v>
      </c>
      <c r="P1346" s="223">
        <f t="shared" si="117"/>
        <v>0</v>
      </c>
      <c r="Q1346" s="223">
        <f t="shared" si="117"/>
        <v>0</v>
      </c>
      <c r="R1346" s="223">
        <f t="shared" si="117"/>
        <v>0</v>
      </c>
    </row>
    <row r="1347" spans="1:18" hidden="1" outlineLevel="2" x14ac:dyDescent="0.25">
      <c r="A1347" s="222" t="str">
        <f>'Usages industrie'!A4</f>
        <v>Usage industriel n°1</v>
      </c>
      <c r="B1347" s="222" t="s">
        <v>645</v>
      </c>
      <c r="C1347" s="222"/>
      <c r="D1347" s="223">
        <f>D1296*'Usages industrie'!$P4*(1+'Usages industrie'!$Q4)^(D$1290-$D$1290)/1000</f>
        <v>0</v>
      </c>
      <c r="E1347" s="223">
        <f>E1296*'Usages industrie'!$P4*(1+'Usages industrie'!$Q4)^(E$1290-$D$1290)/1000</f>
        <v>0</v>
      </c>
      <c r="F1347" s="223">
        <f>F1296*'Usages industrie'!$P4*(1+'Usages industrie'!$Q4)^(F$1290-$D$1290)/1000</f>
        <v>0</v>
      </c>
      <c r="G1347" s="223">
        <f>G1296*'Usages industrie'!$P4*(1+'Usages industrie'!$Q4)^(G$1290-$D$1290)/1000</f>
        <v>0</v>
      </c>
      <c r="H1347" s="223">
        <f>H1296*'Usages industrie'!$P4*(1+'Usages industrie'!$Q4)^(H$1290-$D$1290)/1000</f>
        <v>0</v>
      </c>
      <c r="I1347" s="223">
        <f>I1296*'Usages industrie'!$P4*(1+'Usages industrie'!$Q4)^(I$1290-$D$1290)/1000</f>
        <v>0</v>
      </c>
      <c r="J1347" s="223">
        <f>J1296*'Usages industrie'!$P4*(1+'Usages industrie'!$Q4)^(J$1290-$D$1290)/1000</f>
        <v>0</v>
      </c>
      <c r="K1347" s="223">
        <f>K1296*'Usages industrie'!$P4*(1+'Usages industrie'!$Q4)^(K$1290-$D$1290)/1000</f>
        <v>0</v>
      </c>
      <c r="L1347" s="223">
        <f>L1296*'Usages industrie'!$P4*(1+'Usages industrie'!$Q4)^(L$1290-$D$1290)/1000</f>
        <v>0</v>
      </c>
      <c r="M1347" s="223">
        <f>M1296*'Usages industrie'!$P4*(1+'Usages industrie'!$Q4)^(M$1290-$D$1290)/1000</f>
        <v>0</v>
      </c>
      <c r="N1347" s="223">
        <f>N1296*'Usages industrie'!$P4*(1+'Usages industrie'!$Q4)^(N$1290-$D$1290)/1000</f>
        <v>0</v>
      </c>
      <c r="O1347" s="223">
        <f>O1296*'Usages industrie'!$P4*(1+'Usages industrie'!$Q4)^(O$1290-$D$1290)/1000</f>
        <v>0</v>
      </c>
      <c r="P1347" s="223">
        <f>P1296*'Usages industrie'!$P4*(1+'Usages industrie'!$Q4)^(P$1290-$D$1290)/1000</f>
        <v>0</v>
      </c>
      <c r="Q1347" s="223">
        <f>Q1296*'Usages industrie'!$P4*(1+'Usages industrie'!$Q4)^(Q$1290-$D$1290)/1000</f>
        <v>0</v>
      </c>
      <c r="R1347" s="223">
        <f>R1296*'Usages industrie'!$P4*(1+'Usages industrie'!$Q4)^(R$1290-$D$1290)/1000</f>
        <v>0</v>
      </c>
    </row>
    <row r="1348" spans="1:18" hidden="1" outlineLevel="2" x14ac:dyDescent="0.25">
      <c r="A1348" s="222" t="str">
        <f>'Usages industrie'!A5</f>
        <v>Usage industriel n°2</v>
      </c>
      <c r="B1348" s="222" t="s">
        <v>645</v>
      </c>
      <c r="C1348" s="222"/>
      <c r="D1348" s="223">
        <f>D1297*'Usages industrie'!$P5*(1+'Usages industrie'!$Q5)^(D$1290-$D$1290)/1000</f>
        <v>0</v>
      </c>
      <c r="E1348" s="223">
        <f>E1297*'Usages industrie'!$P5*(1+'Usages industrie'!$Q5)^(E$1290-$D$1290)/1000</f>
        <v>0</v>
      </c>
      <c r="F1348" s="223">
        <f>F1297*'Usages industrie'!$P5*(1+'Usages industrie'!$Q5)^(F$1290-$D$1290)/1000</f>
        <v>0</v>
      </c>
      <c r="G1348" s="223">
        <f>G1297*'Usages industrie'!$P5*(1+'Usages industrie'!$Q5)^(G$1290-$D$1290)/1000</f>
        <v>0</v>
      </c>
      <c r="H1348" s="223">
        <f>H1297*'Usages industrie'!$P5*(1+'Usages industrie'!$Q5)^(H$1290-$D$1290)/1000</f>
        <v>0</v>
      </c>
      <c r="I1348" s="223">
        <f>I1297*'Usages industrie'!$P5*(1+'Usages industrie'!$Q5)^(I$1290-$D$1290)/1000</f>
        <v>0</v>
      </c>
      <c r="J1348" s="223">
        <f>J1297*'Usages industrie'!$P5*(1+'Usages industrie'!$Q5)^(J$1290-$D$1290)/1000</f>
        <v>0</v>
      </c>
      <c r="K1348" s="223">
        <f>K1297*'Usages industrie'!$P5*(1+'Usages industrie'!$Q5)^(K$1290-$D$1290)/1000</f>
        <v>0</v>
      </c>
      <c r="L1348" s="223">
        <f>L1297*'Usages industrie'!$P5*(1+'Usages industrie'!$Q5)^(L$1290-$D$1290)/1000</f>
        <v>0</v>
      </c>
      <c r="M1348" s="223">
        <f>M1297*'Usages industrie'!$P5*(1+'Usages industrie'!$Q5)^(M$1290-$D$1290)/1000</f>
        <v>0</v>
      </c>
      <c r="N1348" s="223">
        <f>N1297*'Usages industrie'!$P5*(1+'Usages industrie'!$Q5)^(N$1290-$D$1290)/1000</f>
        <v>0</v>
      </c>
      <c r="O1348" s="223">
        <f>O1297*'Usages industrie'!$P5*(1+'Usages industrie'!$Q5)^(O$1290-$D$1290)/1000</f>
        <v>0</v>
      </c>
      <c r="P1348" s="223">
        <f>P1297*'Usages industrie'!$P5*(1+'Usages industrie'!$Q5)^(P$1290-$D$1290)/1000</f>
        <v>0</v>
      </c>
      <c r="Q1348" s="223">
        <f>Q1297*'Usages industrie'!$P5*(1+'Usages industrie'!$Q5)^(Q$1290-$D$1290)/1000</f>
        <v>0</v>
      </c>
      <c r="R1348" s="223">
        <f>R1297*'Usages industrie'!$P5*(1+'Usages industrie'!$Q5)^(R$1290-$D$1290)/1000</f>
        <v>0</v>
      </c>
    </row>
    <row r="1349" spans="1:18" hidden="1" outlineLevel="2" x14ac:dyDescent="0.25">
      <c r="A1349" s="222" t="str">
        <f>'Usages industrie'!A6</f>
        <v>Usage industriel n°3</v>
      </c>
      <c r="B1349" s="222" t="s">
        <v>645</v>
      </c>
      <c r="C1349" s="222"/>
      <c r="D1349" s="223">
        <f>D1298*'Usages industrie'!$P6*(1+'Usages industrie'!$Q6)^(D$1290-$D$1290)/1000</f>
        <v>0</v>
      </c>
      <c r="E1349" s="223">
        <f>E1298*'Usages industrie'!$P6*(1+'Usages industrie'!$Q6)^(E$1290-$D$1290)/1000</f>
        <v>0</v>
      </c>
      <c r="F1349" s="223">
        <f>F1298*'Usages industrie'!$P6*(1+'Usages industrie'!$Q6)^(F$1290-$D$1290)/1000</f>
        <v>0</v>
      </c>
      <c r="G1349" s="223">
        <f>G1298*'Usages industrie'!$P6*(1+'Usages industrie'!$Q6)^(G$1290-$D$1290)/1000</f>
        <v>0</v>
      </c>
      <c r="H1349" s="223">
        <f>H1298*'Usages industrie'!$P6*(1+'Usages industrie'!$Q6)^(H$1290-$D$1290)/1000</f>
        <v>0</v>
      </c>
      <c r="I1349" s="223">
        <f>I1298*'Usages industrie'!$P6*(1+'Usages industrie'!$Q6)^(I$1290-$D$1290)/1000</f>
        <v>0</v>
      </c>
      <c r="J1349" s="223">
        <f>J1298*'Usages industrie'!$P6*(1+'Usages industrie'!$Q6)^(J$1290-$D$1290)/1000</f>
        <v>0</v>
      </c>
      <c r="K1349" s="223">
        <f>K1298*'Usages industrie'!$P6*(1+'Usages industrie'!$Q6)^(K$1290-$D$1290)/1000</f>
        <v>0</v>
      </c>
      <c r="L1349" s="223">
        <f>L1298*'Usages industrie'!$P6*(1+'Usages industrie'!$Q6)^(L$1290-$D$1290)/1000</f>
        <v>0</v>
      </c>
      <c r="M1349" s="223">
        <f>M1298*'Usages industrie'!$P6*(1+'Usages industrie'!$Q6)^(M$1290-$D$1290)/1000</f>
        <v>0</v>
      </c>
      <c r="N1349" s="223">
        <f>N1298*'Usages industrie'!$P6*(1+'Usages industrie'!$Q6)^(N$1290-$D$1290)/1000</f>
        <v>0</v>
      </c>
      <c r="O1349" s="223">
        <f>O1298*'Usages industrie'!$P6*(1+'Usages industrie'!$Q6)^(O$1290-$D$1290)/1000</f>
        <v>0</v>
      </c>
      <c r="P1349" s="223">
        <f>P1298*'Usages industrie'!$P6*(1+'Usages industrie'!$Q6)^(P$1290-$D$1290)/1000</f>
        <v>0</v>
      </c>
      <c r="Q1349" s="223">
        <f>Q1298*'Usages industrie'!$P6*(1+'Usages industrie'!$Q6)^(Q$1290-$D$1290)/1000</f>
        <v>0</v>
      </c>
      <c r="R1349" s="223">
        <f>R1298*'Usages industrie'!$P6*(1+'Usages industrie'!$Q6)^(R$1290-$D$1290)/1000</f>
        <v>0</v>
      </c>
    </row>
    <row r="1350" spans="1:18" hidden="1" outlineLevel="2" x14ac:dyDescent="0.25">
      <c r="A1350" s="222" t="str">
        <f>'Usages industrie'!A7</f>
        <v>Usage industriel n°4</v>
      </c>
      <c r="B1350" s="222" t="s">
        <v>645</v>
      </c>
      <c r="C1350" s="222"/>
      <c r="D1350" s="223">
        <f>D1299*'Usages industrie'!$P7*(1+'Usages industrie'!$Q7)^(D$1290-$D$1290)/1000</f>
        <v>0</v>
      </c>
      <c r="E1350" s="223">
        <f>E1299*'Usages industrie'!$P7*(1+'Usages industrie'!$Q7)^(E$1290-$D$1290)/1000</f>
        <v>0</v>
      </c>
      <c r="F1350" s="223">
        <f>F1299*'Usages industrie'!$P7*(1+'Usages industrie'!$Q7)^(F$1290-$D$1290)/1000</f>
        <v>0</v>
      </c>
      <c r="G1350" s="223">
        <f>G1299*'Usages industrie'!$P7*(1+'Usages industrie'!$Q7)^(G$1290-$D$1290)/1000</f>
        <v>0</v>
      </c>
      <c r="H1350" s="223">
        <f>H1299*'Usages industrie'!$P7*(1+'Usages industrie'!$Q7)^(H$1290-$D$1290)/1000</f>
        <v>0</v>
      </c>
      <c r="I1350" s="223">
        <f>I1299*'Usages industrie'!$P7*(1+'Usages industrie'!$Q7)^(I$1290-$D$1290)/1000</f>
        <v>0</v>
      </c>
      <c r="J1350" s="223">
        <f>J1299*'Usages industrie'!$P7*(1+'Usages industrie'!$Q7)^(J$1290-$D$1290)/1000</f>
        <v>0</v>
      </c>
      <c r="K1350" s="223">
        <f>K1299*'Usages industrie'!$P7*(1+'Usages industrie'!$Q7)^(K$1290-$D$1290)/1000</f>
        <v>0</v>
      </c>
      <c r="L1350" s="223">
        <f>L1299*'Usages industrie'!$P7*(1+'Usages industrie'!$Q7)^(L$1290-$D$1290)/1000</f>
        <v>0</v>
      </c>
      <c r="M1350" s="223">
        <f>M1299*'Usages industrie'!$P7*(1+'Usages industrie'!$Q7)^(M$1290-$D$1290)/1000</f>
        <v>0</v>
      </c>
      <c r="N1350" s="223">
        <f>N1299*'Usages industrie'!$P7*(1+'Usages industrie'!$Q7)^(N$1290-$D$1290)/1000</f>
        <v>0</v>
      </c>
      <c r="O1350" s="223">
        <f>O1299*'Usages industrie'!$P7*(1+'Usages industrie'!$Q7)^(O$1290-$D$1290)/1000</f>
        <v>0</v>
      </c>
      <c r="P1350" s="223">
        <f>P1299*'Usages industrie'!$P7*(1+'Usages industrie'!$Q7)^(P$1290-$D$1290)/1000</f>
        <v>0</v>
      </c>
      <c r="Q1350" s="223">
        <f>Q1299*'Usages industrie'!$P7*(1+'Usages industrie'!$Q7)^(Q$1290-$D$1290)/1000</f>
        <v>0</v>
      </c>
      <c r="R1350" s="223">
        <f>R1299*'Usages industrie'!$P7*(1+'Usages industrie'!$Q7)^(R$1290-$D$1290)/1000</f>
        <v>0</v>
      </c>
    </row>
    <row r="1351" spans="1:18" hidden="1" outlineLevel="2" x14ac:dyDescent="0.25">
      <c r="A1351" s="222" t="str">
        <f>'Usages industrie'!A8</f>
        <v>Usage industriel n°5</v>
      </c>
      <c r="B1351" s="222" t="s">
        <v>645</v>
      </c>
      <c r="C1351" s="222"/>
      <c r="D1351" s="223">
        <f>D1300*'Usages industrie'!$P8*(1+'Usages industrie'!$Q8)^(D$1290-$D$1290)/1000</f>
        <v>0</v>
      </c>
      <c r="E1351" s="223">
        <f>E1300*'Usages industrie'!$P8*(1+'Usages industrie'!$Q8)^(E$1290-$D$1290)/1000</f>
        <v>0</v>
      </c>
      <c r="F1351" s="223">
        <f>F1300*'Usages industrie'!$P8*(1+'Usages industrie'!$Q8)^(F$1290-$D$1290)/1000</f>
        <v>0</v>
      </c>
      <c r="G1351" s="223">
        <f>G1300*'Usages industrie'!$P8*(1+'Usages industrie'!$Q8)^(G$1290-$D$1290)/1000</f>
        <v>0</v>
      </c>
      <c r="H1351" s="223">
        <f>H1300*'Usages industrie'!$P8*(1+'Usages industrie'!$Q8)^(H$1290-$D$1290)/1000</f>
        <v>0</v>
      </c>
      <c r="I1351" s="223">
        <f>I1300*'Usages industrie'!$P8*(1+'Usages industrie'!$Q8)^(I$1290-$D$1290)/1000</f>
        <v>0</v>
      </c>
      <c r="J1351" s="223">
        <f>J1300*'Usages industrie'!$P8*(1+'Usages industrie'!$Q8)^(J$1290-$D$1290)/1000</f>
        <v>0</v>
      </c>
      <c r="K1351" s="223">
        <f>K1300*'Usages industrie'!$P8*(1+'Usages industrie'!$Q8)^(K$1290-$D$1290)/1000</f>
        <v>0</v>
      </c>
      <c r="L1351" s="223">
        <f>L1300*'Usages industrie'!$P8*(1+'Usages industrie'!$Q8)^(L$1290-$D$1290)/1000</f>
        <v>0</v>
      </c>
      <c r="M1351" s="223">
        <f>M1300*'Usages industrie'!$P8*(1+'Usages industrie'!$Q8)^(M$1290-$D$1290)/1000</f>
        <v>0</v>
      </c>
      <c r="N1351" s="223">
        <f>N1300*'Usages industrie'!$P8*(1+'Usages industrie'!$Q8)^(N$1290-$D$1290)/1000</f>
        <v>0</v>
      </c>
      <c r="O1351" s="223">
        <f>O1300*'Usages industrie'!$P8*(1+'Usages industrie'!$Q8)^(O$1290-$D$1290)/1000</f>
        <v>0</v>
      </c>
      <c r="P1351" s="223">
        <f>P1300*'Usages industrie'!$P8*(1+'Usages industrie'!$Q8)^(P$1290-$D$1290)/1000</f>
        <v>0</v>
      </c>
      <c r="Q1351" s="223">
        <f>Q1300*'Usages industrie'!$P8*(1+'Usages industrie'!$Q8)^(Q$1290-$D$1290)/1000</f>
        <v>0</v>
      </c>
      <c r="R1351" s="223">
        <f>R1300*'Usages industrie'!$P8*(1+'Usages industrie'!$Q8)^(R$1290-$D$1290)/1000</f>
        <v>0</v>
      </c>
    </row>
    <row r="1352" spans="1:18" hidden="1" outlineLevel="2" x14ac:dyDescent="0.25">
      <c r="A1352" s="222" t="str">
        <f>'Usages industrie'!A9</f>
        <v>Usage industriel n°6</v>
      </c>
      <c r="B1352" s="222" t="s">
        <v>645</v>
      </c>
      <c r="C1352" s="222"/>
      <c r="D1352" s="223">
        <f>D1301*'Usages industrie'!$P9*(1+'Usages industrie'!$Q9)^(D$1290-$D$1290)/1000</f>
        <v>0</v>
      </c>
      <c r="E1352" s="223">
        <f>E1301*'Usages industrie'!$P9*(1+'Usages industrie'!$Q9)^(E$1290-$D$1290)/1000</f>
        <v>0</v>
      </c>
      <c r="F1352" s="223">
        <f>F1301*'Usages industrie'!$P9*(1+'Usages industrie'!$Q9)^(F$1290-$D$1290)/1000</f>
        <v>0</v>
      </c>
      <c r="G1352" s="223">
        <f>G1301*'Usages industrie'!$P9*(1+'Usages industrie'!$Q9)^(G$1290-$D$1290)/1000</f>
        <v>0</v>
      </c>
      <c r="H1352" s="223">
        <f>H1301*'Usages industrie'!$P9*(1+'Usages industrie'!$Q9)^(H$1290-$D$1290)/1000</f>
        <v>0</v>
      </c>
      <c r="I1352" s="223">
        <f>I1301*'Usages industrie'!$P9*(1+'Usages industrie'!$Q9)^(I$1290-$D$1290)/1000</f>
        <v>0</v>
      </c>
      <c r="J1352" s="223">
        <f>J1301*'Usages industrie'!$P9*(1+'Usages industrie'!$Q9)^(J$1290-$D$1290)/1000</f>
        <v>0</v>
      </c>
      <c r="K1352" s="223">
        <f>K1301*'Usages industrie'!$P9*(1+'Usages industrie'!$Q9)^(K$1290-$D$1290)/1000</f>
        <v>0</v>
      </c>
      <c r="L1352" s="223">
        <f>L1301*'Usages industrie'!$P9*(1+'Usages industrie'!$Q9)^(L$1290-$D$1290)/1000</f>
        <v>0</v>
      </c>
      <c r="M1352" s="223">
        <f>M1301*'Usages industrie'!$P9*(1+'Usages industrie'!$Q9)^(M$1290-$D$1290)/1000</f>
        <v>0</v>
      </c>
      <c r="N1352" s="223">
        <f>N1301*'Usages industrie'!$P9*(1+'Usages industrie'!$Q9)^(N$1290-$D$1290)/1000</f>
        <v>0</v>
      </c>
      <c r="O1352" s="223">
        <f>O1301*'Usages industrie'!$P9*(1+'Usages industrie'!$Q9)^(O$1290-$D$1290)/1000</f>
        <v>0</v>
      </c>
      <c r="P1352" s="223">
        <f>P1301*'Usages industrie'!$P9*(1+'Usages industrie'!$Q9)^(P$1290-$D$1290)/1000</f>
        <v>0</v>
      </c>
      <c r="Q1352" s="223">
        <f>Q1301*'Usages industrie'!$P9*(1+'Usages industrie'!$Q9)^(Q$1290-$D$1290)/1000</f>
        <v>0</v>
      </c>
      <c r="R1352" s="223">
        <f>R1301*'Usages industrie'!$P9*(1+'Usages industrie'!$Q9)^(R$1290-$D$1290)/1000</f>
        <v>0</v>
      </c>
    </row>
    <row r="1353" spans="1:18" hidden="1" outlineLevel="2" x14ac:dyDescent="0.25">
      <c r="A1353" s="222" t="str">
        <f>'Usages industrie'!A10</f>
        <v>Usage industriel n°7</v>
      </c>
      <c r="B1353" s="222" t="s">
        <v>645</v>
      </c>
      <c r="C1353" s="222"/>
      <c r="D1353" s="223">
        <f>D1302*'Usages industrie'!$P10*(1+'Usages industrie'!$Q10)^(D$1290-$D$1290)/1000</f>
        <v>0</v>
      </c>
      <c r="E1353" s="223">
        <f>E1302*'Usages industrie'!$P10*(1+'Usages industrie'!$Q10)^(E$1290-$D$1290)/1000</f>
        <v>0</v>
      </c>
      <c r="F1353" s="223">
        <f>F1302*'Usages industrie'!$P10*(1+'Usages industrie'!$Q10)^(F$1290-$D$1290)/1000</f>
        <v>0</v>
      </c>
      <c r="G1353" s="223">
        <f>G1302*'Usages industrie'!$P10*(1+'Usages industrie'!$Q10)^(G$1290-$D$1290)/1000</f>
        <v>0</v>
      </c>
      <c r="H1353" s="223">
        <f>H1302*'Usages industrie'!$P10*(1+'Usages industrie'!$Q10)^(H$1290-$D$1290)/1000</f>
        <v>0</v>
      </c>
      <c r="I1353" s="223">
        <f>I1302*'Usages industrie'!$P10*(1+'Usages industrie'!$Q10)^(I$1290-$D$1290)/1000</f>
        <v>0</v>
      </c>
      <c r="J1353" s="223">
        <f>J1302*'Usages industrie'!$P10*(1+'Usages industrie'!$Q10)^(J$1290-$D$1290)/1000</f>
        <v>0</v>
      </c>
      <c r="K1353" s="223">
        <f>K1302*'Usages industrie'!$P10*(1+'Usages industrie'!$Q10)^(K$1290-$D$1290)/1000</f>
        <v>0</v>
      </c>
      <c r="L1353" s="223">
        <f>L1302*'Usages industrie'!$P10*(1+'Usages industrie'!$Q10)^(L$1290-$D$1290)/1000</f>
        <v>0</v>
      </c>
      <c r="M1353" s="223">
        <f>M1302*'Usages industrie'!$P10*(1+'Usages industrie'!$Q10)^(M$1290-$D$1290)/1000</f>
        <v>0</v>
      </c>
      <c r="N1353" s="223">
        <f>N1302*'Usages industrie'!$P10*(1+'Usages industrie'!$Q10)^(N$1290-$D$1290)/1000</f>
        <v>0</v>
      </c>
      <c r="O1353" s="223">
        <f>O1302*'Usages industrie'!$P10*(1+'Usages industrie'!$Q10)^(O$1290-$D$1290)/1000</f>
        <v>0</v>
      </c>
      <c r="P1353" s="223">
        <f>P1302*'Usages industrie'!$P10*(1+'Usages industrie'!$Q10)^(P$1290-$D$1290)/1000</f>
        <v>0</v>
      </c>
      <c r="Q1353" s="223">
        <f>Q1302*'Usages industrie'!$P10*(1+'Usages industrie'!$Q10)^(Q$1290-$D$1290)/1000</f>
        <v>0</v>
      </c>
      <c r="R1353" s="223">
        <f>R1302*'Usages industrie'!$P10*(1+'Usages industrie'!$Q10)^(R$1290-$D$1290)/1000</f>
        <v>0</v>
      </c>
    </row>
    <row r="1354" spans="1:18" hidden="1" outlineLevel="2" x14ac:dyDescent="0.25">
      <c r="A1354" s="222" t="str">
        <f>'Usages industrie'!A11</f>
        <v>Usage industriel n°8</v>
      </c>
      <c r="B1354" s="222" t="s">
        <v>645</v>
      </c>
      <c r="C1354" s="222"/>
      <c r="D1354" s="223">
        <f>D1303*'Usages industrie'!$P11*(1+'Usages industrie'!$Q11)^(D$1290-$D$1290)/1000</f>
        <v>0</v>
      </c>
      <c r="E1354" s="223">
        <f>E1303*'Usages industrie'!$P11*(1+'Usages industrie'!$Q11)^(E$1290-$D$1290)/1000</f>
        <v>0</v>
      </c>
      <c r="F1354" s="223">
        <f>F1303*'Usages industrie'!$P11*(1+'Usages industrie'!$Q11)^(F$1290-$D$1290)/1000</f>
        <v>0</v>
      </c>
      <c r="G1354" s="223">
        <f>G1303*'Usages industrie'!$P11*(1+'Usages industrie'!$Q11)^(G$1290-$D$1290)/1000</f>
        <v>0</v>
      </c>
      <c r="H1354" s="223">
        <f>H1303*'Usages industrie'!$P11*(1+'Usages industrie'!$Q11)^(H$1290-$D$1290)/1000</f>
        <v>0</v>
      </c>
      <c r="I1354" s="223">
        <f>I1303*'Usages industrie'!$P11*(1+'Usages industrie'!$Q11)^(I$1290-$D$1290)/1000</f>
        <v>0</v>
      </c>
      <c r="J1354" s="223">
        <f>J1303*'Usages industrie'!$P11*(1+'Usages industrie'!$Q11)^(J$1290-$D$1290)/1000</f>
        <v>0</v>
      </c>
      <c r="K1354" s="223">
        <f>K1303*'Usages industrie'!$P11*(1+'Usages industrie'!$Q11)^(K$1290-$D$1290)/1000</f>
        <v>0</v>
      </c>
      <c r="L1354" s="223">
        <f>L1303*'Usages industrie'!$P11*(1+'Usages industrie'!$Q11)^(L$1290-$D$1290)/1000</f>
        <v>0</v>
      </c>
      <c r="M1354" s="223">
        <f>M1303*'Usages industrie'!$P11*(1+'Usages industrie'!$Q11)^(M$1290-$D$1290)/1000</f>
        <v>0</v>
      </c>
      <c r="N1354" s="223">
        <f>N1303*'Usages industrie'!$P11*(1+'Usages industrie'!$Q11)^(N$1290-$D$1290)/1000</f>
        <v>0</v>
      </c>
      <c r="O1354" s="223">
        <f>O1303*'Usages industrie'!$P11*(1+'Usages industrie'!$Q11)^(O$1290-$D$1290)/1000</f>
        <v>0</v>
      </c>
      <c r="P1354" s="223">
        <f>P1303*'Usages industrie'!$P11*(1+'Usages industrie'!$Q11)^(P$1290-$D$1290)/1000</f>
        <v>0</v>
      </c>
      <c r="Q1354" s="223">
        <f>Q1303*'Usages industrie'!$P11*(1+'Usages industrie'!$Q11)^(Q$1290-$D$1290)/1000</f>
        <v>0</v>
      </c>
      <c r="R1354" s="223">
        <f>R1303*'Usages industrie'!$P11*(1+'Usages industrie'!$Q11)^(R$1290-$D$1290)/1000</f>
        <v>0</v>
      </c>
    </row>
    <row r="1355" spans="1:18" hidden="1" outlineLevel="2" x14ac:dyDescent="0.25">
      <c r="A1355" s="222" t="str">
        <f>'Usages industrie'!A12</f>
        <v>Usage industriel n°9</v>
      </c>
      <c r="B1355" s="222" t="s">
        <v>645</v>
      </c>
      <c r="C1355" s="222"/>
      <c r="D1355" s="223">
        <f>D1304*'Usages industrie'!$P12*(1+'Usages industrie'!$Q12)^(D$1290-$D$1290)/1000</f>
        <v>0</v>
      </c>
      <c r="E1355" s="223">
        <f>E1304*'Usages industrie'!$P12*(1+'Usages industrie'!$Q12)^(E$1290-$D$1290)/1000</f>
        <v>0</v>
      </c>
      <c r="F1355" s="223">
        <f>F1304*'Usages industrie'!$P12*(1+'Usages industrie'!$Q12)^(F$1290-$D$1290)/1000</f>
        <v>0</v>
      </c>
      <c r="G1355" s="223">
        <f>G1304*'Usages industrie'!$P12*(1+'Usages industrie'!$Q12)^(G$1290-$D$1290)/1000</f>
        <v>0</v>
      </c>
      <c r="H1355" s="223">
        <f>H1304*'Usages industrie'!$P12*(1+'Usages industrie'!$Q12)^(H$1290-$D$1290)/1000</f>
        <v>0</v>
      </c>
      <c r="I1355" s="223">
        <f>I1304*'Usages industrie'!$P12*(1+'Usages industrie'!$Q12)^(I$1290-$D$1290)/1000</f>
        <v>0</v>
      </c>
      <c r="J1355" s="223">
        <f>J1304*'Usages industrie'!$P12*(1+'Usages industrie'!$Q12)^(J$1290-$D$1290)/1000</f>
        <v>0</v>
      </c>
      <c r="K1355" s="223">
        <f>K1304*'Usages industrie'!$P12*(1+'Usages industrie'!$Q12)^(K$1290-$D$1290)/1000</f>
        <v>0</v>
      </c>
      <c r="L1355" s="223">
        <f>L1304*'Usages industrie'!$P12*(1+'Usages industrie'!$Q12)^(L$1290-$D$1290)/1000</f>
        <v>0</v>
      </c>
      <c r="M1355" s="223">
        <f>M1304*'Usages industrie'!$P12*(1+'Usages industrie'!$Q12)^(M$1290-$D$1290)/1000</f>
        <v>0</v>
      </c>
      <c r="N1355" s="223">
        <f>N1304*'Usages industrie'!$P12*(1+'Usages industrie'!$Q12)^(N$1290-$D$1290)/1000</f>
        <v>0</v>
      </c>
      <c r="O1355" s="223">
        <f>O1304*'Usages industrie'!$P12*(1+'Usages industrie'!$Q12)^(O$1290-$D$1290)/1000</f>
        <v>0</v>
      </c>
      <c r="P1355" s="223">
        <f>P1304*'Usages industrie'!$P12*(1+'Usages industrie'!$Q12)^(P$1290-$D$1290)/1000</f>
        <v>0</v>
      </c>
      <c r="Q1355" s="223">
        <f>Q1304*'Usages industrie'!$P12*(1+'Usages industrie'!$Q12)^(Q$1290-$D$1290)/1000</f>
        <v>0</v>
      </c>
      <c r="R1355" s="223">
        <f>R1304*'Usages industrie'!$P12*(1+'Usages industrie'!$Q12)^(R$1290-$D$1290)/1000</f>
        <v>0</v>
      </c>
    </row>
    <row r="1356" spans="1:18" hidden="1" outlineLevel="2" x14ac:dyDescent="0.25">
      <c r="A1356" s="222" t="str">
        <f>'Usages industrie'!A13</f>
        <v>Usage industriel n°10</v>
      </c>
      <c r="B1356" s="222" t="s">
        <v>645</v>
      </c>
      <c r="C1356" s="222"/>
      <c r="D1356" s="223">
        <f>D1305*'Usages industrie'!$P13*(1+'Usages industrie'!$Q13)^(D$1290-$D$1290)/1000</f>
        <v>0</v>
      </c>
      <c r="E1356" s="223">
        <f>E1305*'Usages industrie'!$P13*(1+'Usages industrie'!$Q13)^(E$1290-$D$1290)/1000</f>
        <v>0</v>
      </c>
      <c r="F1356" s="223">
        <f>F1305*'Usages industrie'!$P13*(1+'Usages industrie'!$Q13)^(F$1290-$D$1290)/1000</f>
        <v>0</v>
      </c>
      <c r="G1356" s="223">
        <f>G1305*'Usages industrie'!$P13*(1+'Usages industrie'!$Q13)^(G$1290-$D$1290)/1000</f>
        <v>0</v>
      </c>
      <c r="H1356" s="223">
        <f>H1305*'Usages industrie'!$P13*(1+'Usages industrie'!$Q13)^(H$1290-$D$1290)/1000</f>
        <v>0</v>
      </c>
      <c r="I1356" s="223">
        <f>I1305*'Usages industrie'!$P13*(1+'Usages industrie'!$Q13)^(I$1290-$D$1290)/1000</f>
        <v>0</v>
      </c>
      <c r="J1356" s="223">
        <f>J1305*'Usages industrie'!$P13*(1+'Usages industrie'!$Q13)^(J$1290-$D$1290)/1000</f>
        <v>0</v>
      </c>
      <c r="K1356" s="223">
        <f>K1305*'Usages industrie'!$P13*(1+'Usages industrie'!$Q13)^(K$1290-$D$1290)/1000</f>
        <v>0</v>
      </c>
      <c r="L1356" s="223">
        <f>L1305*'Usages industrie'!$P13*(1+'Usages industrie'!$Q13)^(L$1290-$D$1290)/1000</f>
        <v>0</v>
      </c>
      <c r="M1356" s="223">
        <f>M1305*'Usages industrie'!$P13*(1+'Usages industrie'!$Q13)^(M$1290-$D$1290)/1000</f>
        <v>0</v>
      </c>
      <c r="N1356" s="223">
        <f>N1305*'Usages industrie'!$P13*(1+'Usages industrie'!$Q13)^(N$1290-$D$1290)/1000</f>
        <v>0</v>
      </c>
      <c r="O1356" s="223">
        <f>O1305*'Usages industrie'!$P13*(1+'Usages industrie'!$Q13)^(O$1290-$D$1290)/1000</f>
        <v>0</v>
      </c>
      <c r="P1356" s="223">
        <f>P1305*'Usages industrie'!$P13*(1+'Usages industrie'!$Q13)^(P$1290-$D$1290)/1000</f>
        <v>0</v>
      </c>
      <c r="Q1356" s="223">
        <f>Q1305*'Usages industrie'!$P13*(1+'Usages industrie'!$Q13)^(Q$1290-$D$1290)/1000</f>
        <v>0</v>
      </c>
      <c r="R1356" s="223">
        <f>R1305*'Usages industrie'!$P13*(1+'Usages industrie'!$Q13)^(R$1290-$D$1290)/1000</f>
        <v>0</v>
      </c>
    </row>
    <row r="1357" spans="1:18" hidden="1" outlineLevel="2" x14ac:dyDescent="0.25">
      <c r="A1357" s="222" t="str">
        <f>'Usages industrie'!A14</f>
        <v>Usage industriel n°11</v>
      </c>
      <c r="B1357" s="222" t="s">
        <v>645</v>
      </c>
      <c r="C1357" s="222"/>
      <c r="D1357" s="223">
        <f>D1306*'Usages industrie'!$P14*(1+'Usages industrie'!$Q14)^(D$1290-$D$1290)/1000</f>
        <v>0</v>
      </c>
      <c r="E1357" s="223">
        <f>E1306*'Usages industrie'!$P14*(1+'Usages industrie'!$Q14)^(E$1290-$D$1290)/1000</f>
        <v>0</v>
      </c>
      <c r="F1357" s="223">
        <f>F1306*'Usages industrie'!$P14*(1+'Usages industrie'!$Q14)^(F$1290-$D$1290)/1000</f>
        <v>0</v>
      </c>
      <c r="G1357" s="223">
        <f>G1306*'Usages industrie'!$P14*(1+'Usages industrie'!$Q14)^(G$1290-$D$1290)/1000</f>
        <v>0</v>
      </c>
      <c r="H1357" s="223">
        <f>H1306*'Usages industrie'!$P14*(1+'Usages industrie'!$Q14)^(H$1290-$D$1290)/1000</f>
        <v>0</v>
      </c>
      <c r="I1357" s="223">
        <f>I1306*'Usages industrie'!$P14*(1+'Usages industrie'!$Q14)^(I$1290-$D$1290)/1000</f>
        <v>0</v>
      </c>
      <c r="J1357" s="223">
        <f>J1306*'Usages industrie'!$P14*(1+'Usages industrie'!$Q14)^(J$1290-$D$1290)/1000</f>
        <v>0</v>
      </c>
      <c r="K1357" s="223">
        <f>K1306*'Usages industrie'!$P14*(1+'Usages industrie'!$Q14)^(K$1290-$D$1290)/1000</f>
        <v>0</v>
      </c>
      <c r="L1357" s="223">
        <f>L1306*'Usages industrie'!$P14*(1+'Usages industrie'!$Q14)^(L$1290-$D$1290)/1000</f>
        <v>0</v>
      </c>
      <c r="M1357" s="223">
        <f>M1306*'Usages industrie'!$P14*(1+'Usages industrie'!$Q14)^(M$1290-$D$1290)/1000</f>
        <v>0</v>
      </c>
      <c r="N1357" s="223">
        <f>N1306*'Usages industrie'!$P14*(1+'Usages industrie'!$Q14)^(N$1290-$D$1290)/1000</f>
        <v>0</v>
      </c>
      <c r="O1357" s="223">
        <f>O1306*'Usages industrie'!$P14*(1+'Usages industrie'!$Q14)^(O$1290-$D$1290)/1000</f>
        <v>0</v>
      </c>
      <c r="P1357" s="223">
        <f>P1306*'Usages industrie'!$P14*(1+'Usages industrie'!$Q14)^(P$1290-$D$1290)/1000</f>
        <v>0</v>
      </c>
      <c r="Q1357" s="223">
        <f>Q1306*'Usages industrie'!$P14*(1+'Usages industrie'!$Q14)^(Q$1290-$D$1290)/1000</f>
        <v>0</v>
      </c>
      <c r="R1357" s="223">
        <f>R1306*'Usages industrie'!$P14*(1+'Usages industrie'!$Q14)^(R$1290-$D$1290)/1000</f>
        <v>0</v>
      </c>
    </row>
    <row r="1358" spans="1:18" hidden="1" outlineLevel="2" x14ac:dyDescent="0.25">
      <c r="A1358" s="222" t="str">
        <f>'Usages industrie'!A15</f>
        <v>Usage industriel n°12</v>
      </c>
      <c r="B1358" s="222" t="s">
        <v>645</v>
      </c>
      <c r="C1358" s="222"/>
      <c r="D1358" s="223">
        <f>D1307*'Usages industrie'!$P15*(1+'Usages industrie'!$Q15)^(D$1290-$D$1290)/1000</f>
        <v>0</v>
      </c>
      <c r="E1358" s="223">
        <f>E1307*'Usages industrie'!$P15*(1+'Usages industrie'!$Q15)^(E$1290-$D$1290)/1000</f>
        <v>0</v>
      </c>
      <c r="F1358" s="223">
        <f>F1307*'Usages industrie'!$P15*(1+'Usages industrie'!$Q15)^(F$1290-$D$1290)/1000</f>
        <v>0</v>
      </c>
      <c r="G1358" s="223">
        <f>G1307*'Usages industrie'!$P15*(1+'Usages industrie'!$Q15)^(G$1290-$D$1290)/1000</f>
        <v>0</v>
      </c>
      <c r="H1358" s="223">
        <f>H1307*'Usages industrie'!$P15*(1+'Usages industrie'!$Q15)^(H$1290-$D$1290)/1000</f>
        <v>0</v>
      </c>
      <c r="I1358" s="223">
        <f>I1307*'Usages industrie'!$P15*(1+'Usages industrie'!$Q15)^(I$1290-$D$1290)/1000</f>
        <v>0</v>
      </c>
      <c r="J1358" s="223">
        <f>J1307*'Usages industrie'!$P15*(1+'Usages industrie'!$Q15)^(J$1290-$D$1290)/1000</f>
        <v>0</v>
      </c>
      <c r="K1358" s="223">
        <f>K1307*'Usages industrie'!$P15*(1+'Usages industrie'!$Q15)^(K$1290-$D$1290)/1000</f>
        <v>0</v>
      </c>
      <c r="L1358" s="223">
        <f>L1307*'Usages industrie'!$P15*(1+'Usages industrie'!$Q15)^(L$1290-$D$1290)/1000</f>
        <v>0</v>
      </c>
      <c r="M1358" s="223">
        <f>M1307*'Usages industrie'!$P15*(1+'Usages industrie'!$Q15)^(M$1290-$D$1290)/1000</f>
        <v>0</v>
      </c>
      <c r="N1358" s="223">
        <f>N1307*'Usages industrie'!$P15*(1+'Usages industrie'!$Q15)^(N$1290-$D$1290)/1000</f>
        <v>0</v>
      </c>
      <c r="O1358" s="223">
        <f>O1307*'Usages industrie'!$P15*(1+'Usages industrie'!$Q15)^(O$1290-$D$1290)/1000</f>
        <v>0</v>
      </c>
      <c r="P1358" s="223">
        <f>P1307*'Usages industrie'!$P15*(1+'Usages industrie'!$Q15)^(P$1290-$D$1290)/1000</f>
        <v>0</v>
      </c>
      <c r="Q1358" s="223">
        <f>Q1307*'Usages industrie'!$P15*(1+'Usages industrie'!$Q15)^(Q$1290-$D$1290)/1000</f>
        <v>0</v>
      </c>
      <c r="R1358" s="223">
        <f>R1307*'Usages industrie'!$P15*(1+'Usages industrie'!$Q15)^(R$1290-$D$1290)/1000</f>
        <v>0</v>
      </c>
    </row>
    <row r="1359" spans="1:18" hidden="1" outlineLevel="2" x14ac:dyDescent="0.25">
      <c r="A1359" s="222" t="str">
        <f>'Usages industrie'!A16</f>
        <v>Usage industriel n°13</v>
      </c>
      <c r="B1359" s="222" t="s">
        <v>645</v>
      </c>
      <c r="C1359" s="222"/>
      <c r="D1359" s="223">
        <f>D1308*'Usages industrie'!$P16*(1+'Usages industrie'!$Q16)^(D$1290-$D$1290)/1000</f>
        <v>0</v>
      </c>
      <c r="E1359" s="223">
        <f>E1308*'Usages industrie'!$P16*(1+'Usages industrie'!$Q16)^(E$1290-$D$1290)/1000</f>
        <v>0</v>
      </c>
      <c r="F1359" s="223">
        <f>F1308*'Usages industrie'!$P16*(1+'Usages industrie'!$Q16)^(F$1290-$D$1290)/1000</f>
        <v>0</v>
      </c>
      <c r="G1359" s="223">
        <f>G1308*'Usages industrie'!$P16*(1+'Usages industrie'!$Q16)^(G$1290-$D$1290)/1000</f>
        <v>0</v>
      </c>
      <c r="H1359" s="223">
        <f>H1308*'Usages industrie'!$P16*(1+'Usages industrie'!$Q16)^(H$1290-$D$1290)/1000</f>
        <v>0</v>
      </c>
      <c r="I1359" s="223">
        <f>I1308*'Usages industrie'!$P16*(1+'Usages industrie'!$Q16)^(I$1290-$D$1290)/1000</f>
        <v>0</v>
      </c>
      <c r="J1359" s="223">
        <f>J1308*'Usages industrie'!$P16*(1+'Usages industrie'!$Q16)^(J$1290-$D$1290)/1000</f>
        <v>0</v>
      </c>
      <c r="K1359" s="223">
        <f>K1308*'Usages industrie'!$P16*(1+'Usages industrie'!$Q16)^(K$1290-$D$1290)/1000</f>
        <v>0</v>
      </c>
      <c r="L1359" s="223">
        <f>L1308*'Usages industrie'!$P16*(1+'Usages industrie'!$Q16)^(L$1290-$D$1290)/1000</f>
        <v>0</v>
      </c>
      <c r="M1359" s="223">
        <f>M1308*'Usages industrie'!$P16*(1+'Usages industrie'!$Q16)^(M$1290-$D$1290)/1000</f>
        <v>0</v>
      </c>
      <c r="N1359" s="223">
        <f>N1308*'Usages industrie'!$P16*(1+'Usages industrie'!$Q16)^(N$1290-$D$1290)/1000</f>
        <v>0</v>
      </c>
      <c r="O1359" s="223">
        <f>O1308*'Usages industrie'!$P16*(1+'Usages industrie'!$Q16)^(O$1290-$D$1290)/1000</f>
        <v>0</v>
      </c>
      <c r="P1359" s="223">
        <f>P1308*'Usages industrie'!$P16*(1+'Usages industrie'!$Q16)^(P$1290-$D$1290)/1000</f>
        <v>0</v>
      </c>
      <c r="Q1359" s="223">
        <f>Q1308*'Usages industrie'!$P16*(1+'Usages industrie'!$Q16)^(Q$1290-$D$1290)/1000</f>
        <v>0</v>
      </c>
      <c r="R1359" s="223">
        <f>R1308*'Usages industrie'!$P16*(1+'Usages industrie'!$Q16)^(R$1290-$D$1290)/1000</f>
        <v>0</v>
      </c>
    </row>
    <row r="1360" spans="1:18" hidden="1" outlineLevel="2" x14ac:dyDescent="0.25">
      <c r="A1360" s="222" t="str">
        <f>'Usages industrie'!A17</f>
        <v>Usage industriel n°14</v>
      </c>
      <c r="B1360" s="222" t="s">
        <v>645</v>
      </c>
      <c r="C1360" s="222"/>
      <c r="D1360" s="223">
        <f>D1309*'Usages industrie'!$P17*(1+'Usages industrie'!$Q17)^(D$1290-$D$1290)/1000</f>
        <v>0</v>
      </c>
      <c r="E1360" s="223">
        <f>E1309*'Usages industrie'!$P17*(1+'Usages industrie'!$Q17)^(E$1290-$D$1290)/1000</f>
        <v>0</v>
      </c>
      <c r="F1360" s="223">
        <f>F1309*'Usages industrie'!$P17*(1+'Usages industrie'!$Q17)^(F$1290-$D$1290)/1000</f>
        <v>0</v>
      </c>
      <c r="G1360" s="223">
        <f>G1309*'Usages industrie'!$P17*(1+'Usages industrie'!$Q17)^(G$1290-$D$1290)/1000</f>
        <v>0</v>
      </c>
      <c r="H1360" s="223">
        <f>H1309*'Usages industrie'!$P17*(1+'Usages industrie'!$Q17)^(H$1290-$D$1290)/1000</f>
        <v>0</v>
      </c>
      <c r="I1360" s="223">
        <f>I1309*'Usages industrie'!$P17*(1+'Usages industrie'!$Q17)^(I$1290-$D$1290)/1000</f>
        <v>0</v>
      </c>
      <c r="J1360" s="223">
        <f>J1309*'Usages industrie'!$P17*(1+'Usages industrie'!$Q17)^(J$1290-$D$1290)/1000</f>
        <v>0</v>
      </c>
      <c r="K1360" s="223">
        <f>K1309*'Usages industrie'!$P17*(1+'Usages industrie'!$Q17)^(K$1290-$D$1290)/1000</f>
        <v>0</v>
      </c>
      <c r="L1360" s="223">
        <f>L1309*'Usages industrie'!$P17*(1+'Usages industrie'!$Q17)^(L$1290-$D$1290)/1000</f>
        <v>0</v>
      </c>
      <c r="M1360" s="223">
        <f>M1309*'Usages industrie'!$P17*(1+'Usages industrie'!$Q17)^(M$1290-$D$1290)/1000</f>
        <v>0</v>
      </c>
      <c r="N1360" s="223">
        <f>N1309*'Usages industrie'!$P17*(1+'Usages industrie'!$Q17)^(N$1290-$D$1290)/1000</f>
        <v>0</v>
      </c>
      <c r="O1360" s="223">
        <f>O1309*'Usages industrie'!$P17*(1+'Usages industrie'!$Q17)^(O$1290-$D$1290)/1000</f>
        <v>0</v>
      </c>
      <c r="P1360" s="223">
        <f>P1309*'Usages industrie'!$P17*(1+'Usages industrie'!$Q17)^(P$1290-$D$1290)/1000</f>
        <v>0</v>
      </c>
      <c r="Q1360" s="223">
        <f>Q1309*'Usages industrie'!$P17*(1+'Usages industrie'!$Q17)^(Q$1290-$D$1290)/1000</f>
        <v>0</v>
      </c>
      <c r="R1360" s="223">
        <f>R1309*'Usages industrie'!$P17*(1+'Usages industrie'!$Q17)^(R$1290-$D$1290)/1000</f>
        <v>0</v>
      </c>
    </row>
    <row r="1361" spans="1:18" hidden="1" outlineLevel="2" x14ac:dyDescent="0.25">
      <c r="A1361" s="222" t="str">
        <f>'Usages industrie'!A18</f>
        <v>Usage industriel n°15</v>
      </c>
      <c r="B1361" s="222" t="s">
        <v>645</v>
      </c>
      <c r="C1361" s="222"/>
      <c r="D1361" s="223">
        <f>D1310*'Usages industrie'!$P18*(1+'Usages industrie'!$Q18)^(D$1290-$D$1290)/1000</f>
        <v>0</v>
      </c>
      <c r="E1361" s="223">
        <f>E1310*'Usages industrie'!$P18*(1+'Usages industrie'!$Q18)^(E$1290-$D$1290)/1000</f>
        <v>0</v>
      </c>
      <c r="F1361" s="223">
        <f>F1310*'Usages industrie'!$P18*(1+'Usages industrie'!$Q18)^(F$1290-$D$1290)/1000</f>
        <v>0</v>
      </c>
      <c r="G1361" s="223">
        <f>G1310*'Usages industrie'!$P18*(1+'Usages industrie'!$Q18)^(G$1290-$D$1290)/1000</f>
        <v>0</v>
      </c>
      <c r="H1361" s="223">
        <f>H1310*'Usages industrie'!$P18*(1+'Usages industrie'!$Q18)^(H$1290-$D$1290)/1000</f>
        <v>0</v>
      </c>
      <c r="I1361" s="223">
        <f>I1310*'Usages industrie'!$P18*(1+'Usages industrie'!$Q18)^(I$1290-$D$1290)/1000</f>
        <v>0</v>
      </c>
      <c r="J1361" s="223">
        <f>J1310*'Usages industrie'!$P18*(1+'Usages industrie'!$Q18)^(J$1290-$D$1290)/1000</f>
        <v>0</v>
      </c>
      <c r="K1361" s="223">
        <f>K1310*'Usages industrie'!$P18*(1+'Usages industrie'!$Q18)^(K$1290-$D$1290)/1000</f>
        <v>0</v>
      </c>
      <c r="L1361" s="223">
        <f>L1310*'Usages industrie'!$P18*(1+'Usages industrie'!$Q18)^(L$1290-$D$1290)/1000</f>
        <v>0</v>
      </c>
      <c r="M1361" s="223">
        <f>M1310*'Usages industrie'!$P18*(1+'Usages industrie'!$Q18)^(M$1290-$D$1290)/1000</f>
        <v>0</v>
      </c>
      <c r="N1361" s="223">
        <f>N1310*'Usages industrie'!$P18*(1+'Usages industrie'!$Q18)^(N$1290-$D$1290)/1000</f>
        <v>0</v>
      </c>
      <c r="O1361" s="223">
        <f>O1310*'Usages industrie'!$P18*(1+'Usages industrie'!$Q18)^(O$1290-$D$1290)/1000</f>
        <v>0</v>
      </c>
      <c r="P1361" s="223">
        <f>P1310*'Usages industrie'!$P18*(1+'Usages industrie'!$Q18)^(P$1290-$D$1290)/1000</f>
        <v>0</v>
      </c>
      <c r="Q1361" s="223">
        <f>Q1310*'Usages industrie'!$P18*(1+'Usages industrie'!$Q18)^(Q$1290-$D$1290)/1000</f>
        <v>0</v>
      </c>
      <c r="R1361" s="223">
        <f>R1310*'Usages industrie'!$P18*(1+'Usages industrie'!$Q18)^(R$1290-$D$1290)/1000</f>
        <v>0</v>
      </c>
    </row>
    <row r="1362" spans="1:18" hidden="1" outlineLevel="2" x14ac:dyDescent="0.25">
      <c r="A1362" s="222" t="str">
        <f>'Usages industrie'!A19</f>
        <v>Usage industriel n°16</v>
      </c>
      <c r="B1362" s="222" t="s">
        <v>645</v>
      </c>
      <c r="C1362" s="222"/>
      <c r="D1362" s="223">
        <f>D1311*'Usages industrie'!$P19*(1+'Usages industrie'!$Q19)^(D$1290-$D$1290)/1000</f>
        <v>0</v>
      </c>
      <c r="E1362" s="223">
        <f>E1311*'Usages industrie'!$P19*(1+'Usages industrie'!$Q19)^(E$1290-$D$1290)/1000</f>
        <v>0</v>
      </c>
      <c r="F1362" s="223">
        <f>F1311*'Usages industrie'!$P19*(1+'Usages industrie'!$Q19)^(F$1290-$D$1290)/1000</f>
        <v>0</v>
      </c>
      <c r="G1362" s="223">
        <f>G1311*'Usages industrie'!$P19*(1+'Usages industrie'!$Q19)^(G$1290-$D$1290)/1000</f>
        <v>0</v>
      </c>
      <c r="H1362" s="223">
        <f>H1311*'Usages industrie'!$P19*(1+'Usages industrie'!$Q19)^(H$1290-$D$1290)/1000</f>
        <v>0</v>
      </c>
      <c r="I1362" s="223">
        <f>I1311*'Usages industrie'!$P19*(1+'Usages industrie'!$Q19)^(I$1290-$D$1290)/1000</f>
        <v>0</v>
      </c>
      <c r="J1362" s="223">
        <f>J1311*'Usages industrie'!$P19*(1+'Usages industrie'!$Q19)^(J$1290-$D$1290)/1000</f>
        <v>0</v>
      </c>
      <c r="K1362" s="223">
        <f>K1311*'Usages industrie'!$P19*(1+'Usages industrie'!$Q19)^(K$1290-$D$1290)/1000</f>
        <v>0</v>
      </c>
      <c r="L1362" s="223">
        <f>L1311*'Usages industrie'!$P19*(1+'Usages industrie'!$Q19)^(L$1290-$D$1290)/1000</f>
        <v>0</v>
      </c>
      <c r="M1362" s="223">
        <f>M1311*'Usages industrie'!$P19*(1+'Usages industrie'!$Q19)^(M$1290-$D$1290)/1000</f>
        <v>0</v>
      </c>
      <c r="N1362" s="223">
        <f>N1311*'Usages industrie'!$P19*(1+'Usages industrie'!$Q19)^(N$1290-$D$1290)/1000</f>
        <v>0</v>
      </c>
      <c r="O1362" s="223">
        <f>O1311*'Usages industrie'!$P19*(1+'Usages industrie'!$Q19)^(O$1290-$D$1290)/1000</f>
        <v>0</v>
      </c>
      <c r="P1362" s="223">
        <f>P1311*'Usages industrie'!$P19*(1+'Usages industrie'!$Q19)^(P$1290-$D$1290)/1000</f>
        <v>0</v>
      </c>
      <c r="Q1362" s="223">
        <f>Q1311*'Usages industrie'!$P19*(1+'Usages industrie'!$Q19)^(Q$1290-$D$1290)/1000</f>
        <v>0</v>
      </c>
      <c r="R1362" s="223">
        <f>R1311*'Usages industrie'!$P19*(1+'Usages industrie'!$Q19)^(R$1290-$D$1290)/1000</f>
        <v>0</v>
      </c>
    </row>
    <row r="1363" spans="1:18" hidden="1" outlineLevel="2" x14ac:dyDescent="0.25">
      <c r="A1363" s="222" t="str">
        <f>'Usages industrie'!A20</f>
        <v>Usage industriel n°17</v>
      </c>
      <c r="B1363" s="222" t="s">
        <v>645</v>
      </c>
      <c r="C1363" s="222"/>
      <c r="D1363" s="223">
        <f>D1312*'Usages industrie'!$P20*(1+'Usages industrie'!$Q20)^(D$1290-$D$1290)/1000</f>
        <v>0</v>
      </c>
      <c r="E1363" s="223">
        <f>E1312*'Usages industrie'!$P20*(1+'Usages industrie'!$Q20)^(E$1290-$D$1290)/1000</f>
        <v>0</v>
      </c>
      <c r="F1363" s="223">
        <f>F1312*'Usages industrie'!$P20*(1+'Usages industrie'!$Q20)^(F$1290-$D$1290)/1000</f>
        <v>0</v>
      </c>
      <c r="G1363" s="223">
        <f>G1312*'Usages industrie'!$P20*(1+'Usages industrie'!$Q20)^(G$1290-$D$1290)/1000</f>
        <v>0</v>
      </c>
      <c r="H1363" s="223">
        <f>H1312*'Usages industrie'!$P20*(1+'Usages industrie'!$Q20)^(H$1290-$D$1290)/1000</f>
        <v>0</v>
      </c>
      <c r="I1363" s="223">
        <f>I1312*'Usages industrie'!$P20*(1+'Usages industrie'!$Q20)^(I$1290-$D$1290)/1000</f>
        <v>0</v>
      </c>
      <c r="J1363" s="223">
        <f>J1312*'Usages industrie'!$P20*(1+'Usages industrie'!$Q20)^(J$1290-$D$1290)/1000</f>
        <v>0</v>
      </c>
      <c r="K1363" s="223">
        <f>K1312*'Usages industrie'!$P20*(1+'Usages industrie'!$Q20)^(K$1290-$D$1290)/1000</f>
        <v>0</v>
      </c>
      <c r="L1363" s="223">
        <f>L1312*'Usages industrie'!$P20*(1+'Usages industrie'!$Q20)^(L$1290-$D$1290)/1000</f>
        <v>0</v>
      </c>
      <c r="M1363" s="223">
        <f>M1312*'Usages industrie'!$P20*(1+'Usages industrie'!$Q20)^(M$1290-$D$1290)/1000</f>
        <v>0</v>
      </c>
      <c r="N1363" s="223">
        <f>N1312*'Usages industrie'!$P20*(1+'Usages industrie'!$Q20)^(N$1290-$D$1290)/1000</f>
        <v>0</v>
      </c>
      <c r="O1363" s="223">
        <f>O1312*'Usages industrie'!$P20*(1+'Usages industrie'!$Q20)^(O$1290-$D$1290)/1000</f>
        <v>0</v>
      </c>
      <c r="P1363" s="223">
        <f>P1312*'Usages industrie'!$P20*(1+'Usages industrie'!$Q20)^(P$1290-$D$1290)/1000</f>
        <v>0</v>
      </c>
      <c r="Q1363" s="223">
        <f>Q1312*'Usages industrie'!$P20*(1+'Usages industrie'!$Q20)^(Q$1290-$D$1290)/1000</f>
        <v>0</v>
      </c>
      <c r="R1363" s="223">
        <f>R1312*'Usages industrie'!$P20*(1+'Usages industrie'!$Q20)^(R$1290-$D$1290)/1000</f>
        <v>0</v>
      </c>
    </row>
    <row r="1364" spans="1:18" hidden="1" outlineLevel="2" x14ac:dyDescent="0.25">
      <c r="A1364" s="222" t="str">
        <f>'Usages industrie'!A21</f>
        <v>Usage industriel n°18</v>
      </c>
      <c r="B1364" s="222" t="s">
        <v>645</v>
      </c>
      <c r="C1364" s="222"/>
      <c r="D1364" s="223">
        <f>D1313*'Usages industrie'!$P21*(1+'Usages industrie'!$Q21)^(D$1290-$D$1290)/1000</f>
        <v>0</v>
      </c>
      <c r="E1364" s="223">
        <f>E1313*'Usages industrie'!$P21*(1+'Usages industrie'!$Q21)^(E$1290-$D$1290)/1000</f>
        <v>0</v>
      </c>
      <c r="F1364" s="223">
        <f>F1313*'Usages industrie'!$P21*(1+'Usages industrie'!$Q21)^(F$1290-$D$1290)/1000</f>
        <v>0</v>
      </c>
      <c r="G1364" s="223">
        <f>G1313*'Usages industrie'!$P21*(1+'Usages industrie'!$Q21)^(G$1290-$D$1290)/1000</f>
        <v>0</v>
      </c>
      <c r="H1364" s="223">
        <f>H1313*'Usages industrie'!$P21*(1+'Usages industrie'!$Q21)^(H$1290-$D$1290)/1000</f>
        <v>0</v>
      </c>
      <c r="I1364" s="223">
        <f>I1313*'Usages industrie'!$P21*(1+'Usages industrie'!$Q21)^(I$1290-$D$1290)/1000</f>
        <v>0</v>
      </c>
      <c r="J1364" s="223">
        <f>J1313*'Usages industrie'!$P21*(1+'Usages industrie'!$Q21)^(J$1290-$D$1290)/1000</f>
        <v>0</v>
      </c>
      <c r="K1364" s="223">
        <f>K1313*'Usages industrie'!$P21*(1+'Usages industrie'!$Q21)^(K$1290-$D$1290)/1000</f>
        <v>0</v>
      </c>
      <c r="L1364" s="223">
        <f>L1313*'Usages industrie'!$P21*(1+'Usages industrie'!$Q21)^(L$1290-$D$1290)/1000</f>
        <v>0</v>
      </c>
      <c r="M1364" s="223">
        <f>M1313*'Usages industrie'!$P21*(1+'Usages industrie'!$Q21)^(M$1290-$D$1290)/1000</f>
        <v>0</v>
      </c>
      <c r="N1364" s="223">
        <f>N1313*'Usages industrie'!$P21*(1+'Usages industrie'!$Q21)^(N$1290-$D$1290)/1000</f>
        <v>0</v>
      </c>
      <c r="O1364" s="223">
        <f>O1313*'Usages industrie'!$P21*(1+'Usages industrie'!$Q21)^(O$1290-$D$1290)/1000</f>
        <v>0</v>
      </c>
      <c r="P1364" s="223">
        <f>P1313*'Usages industrie'!$P21*(1+'Usages industrie'!$Q21)^(P$1290-$D$1290)/1000</f>
        <v>0</v>
      </c>
      <c r="Q1364" s="223">
        <f>Q1313*'Usages industrie'!$P21*(1+'Usages industrie'!$Q21)^(Q$1290-$D$1290)/1000</f>
        <v>0</v>
      </c>
      <c r="R1364" s="223">
        <f>R1313*'Usages industrie'!$P21*(1+'Usages industrie'!$Q21)^(R$1290-$D$1290)/1000</f>
        <v>0</v>
      </c>
    </row>
    <row r="1365" spans="1:18" hidden="1" outlineLevel="2" x14ac:dyDescent="0.25">
      <c r="A1365" s="222" t="str">
        <f>'Usages industrie'!A22</f>
        <v>Usage industriel n°19</v>
      </c>
      <c r="B1365" s="222" t="s">
        <v>645</v>
      </c>
      <c r="C1365" s="222"/>
      <c r="D1365" s="223">
        <f>D1314*'Usages industrie'!$P22*(1+'Usages industrie'!$Q22)^(D$1290-$D$1290)/1000</f>
        <v>0</v>
      </c>
      <c r="E1365" s="223">
        <f>E1314*'Usages industrie'!$P22*(1+'Usages industrie'!$Q22)^(E$1290-$D$1290)/1000</f>
        <v>0</v>
      </c>
      <c r="F1365" s="223">
        <f>F1314*'Usages industrie'!$P22*(1+'Usages industrie'!$Q22)^(F$1290-$D$1290)/1000</f>
        <v>0</v>
      </c>
      <c r="G1365" s="223">
        <f>G1314*'Usages industrie'!$P22*(1+'Usages industrie'!$Q22)^(G$1290-$D$1290)/1000</f>
        <v>0</v>
      </c>
      <c r="H1365" s="223">
        <f>H1314*'Usages industrie'!$P22*(1+'Usages industrie'!$Q22)^(H$1290-$D$1290)/1000</f>
        <v>0</v>
      </c>
      <c r="I1365" s="223">
        <f>I1314*'Usages industrie'!$P22*(1+'Usages industrie'!$Q22)^(I$1290-$D$1290)/1000</f>
        <v>0</v>
      </c>
      <c r="J1365" s="223">
        <f>J1314*'Usages industrie'!$P22*(1+'Usages industrie'!$Q22)^(J$1290-$D$1290)/1000</f>
        <v>0</v>
      </c>
      <c r="K1365" s="223">
        <f>K1314*'Usages industrie'!$P22*(1+'Usages industrie'!$Q22)^(K$1290-$D$1290)/1000</f>
        <v>0</v>
      </c>
      <c r="L1365" s="223">
        <f>L1314*'Usages industrie'!$P22*(1+'Usages industrie'!$Q22)^(L$1290-$D$1290)/1000</f>
        <v>0</v>
      </c>
      <c r="M1365" s="223">
        <f>M1314*'Usages industrie'!$P22*(1+'Usages industrie'!$Q22)^(M$1290-$D$1290)/1000</f>
        <v>0</v>
      </c>
      <c r="N1365" s="223">
        <f>N1314*'Usages industrie'!$P22*(1+'Usages industrie'!$Q22)^(N$1290-$D$1290)/1000</f>
        <v>0</v>
      </c>
      <c r="O1365" s="223">
        <f>O1314*'Usages industrie'!$P22*(1+'Usages industrie'!$Q22)^(O$1290-$D$1290)/1000</f>
        <v>0</v>
      </c>
      <c r="P1365" s="223">
        <f>P1314*'Usages industrie'!$P22*(1+'Usages industrie'!$Q22)^(P$1290-$D$1290)/1000</f>
        <v>0</v>
      </c>
      <c r="Q1365" s="223">
        <f>Q1314*'Usages industrie'!$P22*(1+'Usages industrie'!$Q22)^(Q$1290-$D$1290)/1000</f>
        <v>0</v>
      </c>
      <c r="R1365" s="223">
        <f>R1314*'Usages industrie'!$P22*(1+'Usages industrie'!$Q22)^(R$1290-$D$1290)/1000</f>
        <v>0</v>
      </c>
    </row>
    <row r="1366" spans="1:18" hidden="1" outlineLevel="2" x14ac:dyDescent="0.25">
      <c r="A1366" s="222" t="str">
        <f>'Usages industrie'!A23</f>
        <v>Usage industriel n°20</v>
      </c>
      <c r="B1366" s="222" t="s">
        <v>645</v>
      </c>
      <c r="C1366" s="222"/>
      <c r="D1366" s="223">
        <f>D1315*'Usages industrie'!$P23*(1+'Usages industrie'!$Q23)^(D$1290-$D$1290)/1000</f>
        <v>0</v>
      </c>
      <c r="E1366" s="223">
        <f>E1315*'Usages industrie'!$P23*(1+'Usages industrie'!$Q23)^(E$1290-$D$1290)/1000</f>
        <v>0</v>
      </c>
      <c r="F1366" s="223">
        <f>F1315*'Usages industrie'!$P23*(1+'Usages industrie'!$Q23)^(F$1290-$D$1290)/1000</f>
        <v>0</v>
      </c>
      <c r="G1366" s="223">
        <f>G1315*'Usages industrie'!$P23*(1+'Usages industrie'!$Q23)^(G$1290-$D$1290)/1000</f>
        <v>0</v>
      </c>
      <c r="H1366" s="223">
        <f>H1315*'Usages industrie'!$P23*(1+'Usages industrie'!$Q23)^(H$1290-$D$1290)/1000</f>
        <v>0</v>
      </c>
      <c r="I1366" s="223">
        <f>I1315*'Usages industrie'!$P23*(1+'Usages industrie'!$Q23)^(I$1290-$D$1290)/1000</f>
        <v>0</v>
      </c>
      <c r="J1366" s="223">
        <f>J1315*'Usages industrie'!$P23*(1+'Usages industrie'!$Q23)^(J$1290-$D$1290)/1000</f>
        <v>0</v>
      </c>
      <c r="K1366" s="223">
        <f>K1315*'Usages industrie'!$P23*(1+'Usages industrie'!$Q23)^(K$1290-$D$1290)/1000</f>
        <v>0</v>
      </c>
      <c r="L1366" s="223">
        <f>L1315*'Usages industrie'!$P23*(1+'Usages industrie'!$Q23)^(L$1290-$D$1290)/1000</f>
        <v>0</v>
      </c>
      <c r="M1366" s="223">
        <f>M1315*'Usages industrie'!$P23*(1+'Usages industrie'!$Q23)^(M$1290-$D$1290)/1000</f>
        <v>0</v>
      </c>
      <c r="N1366" s="223">
        <f>N1315*'Usages industrie'!$P23*(1+'Usages industrie'!$Q23)^(N$1290-$D$1290)/1000</f>
        <v>0</v>
      </c>
      <c r="O1366" s="223">
        <f>O1315*'Usages industrie'!$P23*(1+'Usages industrie'!$Q23)^(O$1290-$D$1290)/1000</f>
        <v>0</v>
      </c>
      <c r="P1366" s="223">
        <f>P1315*'Usages industrie'!$P23*(1+'Usages industrie'!$Q23)^(P$1290-$D$1290)/1000</f>
        <v>0</v>
      </c>
      <c r="Q1366" s="223">
        <f>Q1315*'Usages industrie'!$P23*(1+'Usages industrie'!$Q23)^(Q$1290-$D$1290)/1000</f>
        <v>0</v>
      </c>
      <c r="R1366" s="223">
        <f>R1315*'Usages industrie'!$P23*(1+'Usages industrie'!$Q23)^(R$1290-$D$1290)/1000</f>
        <v>0</v>
      </c>
    </row>
    <row r="1367" spans="1:18" hidden="1" outlineLevel="2" x14ac:dyDescent="0.25">
      <c r="A1367" s="222" t="str">
        <f>'Usages industrie'!A24</f>
        <v>Usage industriel n°21</v>
      </c>
      <c r="B1367" s="222" t="s">
        <v>645</v>
      </c>
      <c r="C1367" s="222"/>
      <c r="D1367" s="223">
        <f>D1316*'Usages industrie'!$P24*(1+'Usages industrie'!$Q24)^(D$1290-$D$1290)/1000</f>
        <v>0</v>
      </c>
      <c r="E1367" s="223">
        <f>E1316*'Usages industrie'!$P24*(1+'Usages industrie'!$Q24)^(E$1290-$D$1290)/1000</f>
        <v>0</v>
      </c>
      <c r="F1367" s="223">
        <f>F1316*'Usages industrie'!$P24*(1+'Usages industrie'!$Q24)^(F$1290-$D$1290)/1000</f>
        <v>0</v>
      </c>
      <c r="G1367" s="223">
        <f>G1316*'Usages industrie'!$P24*(1+'Usages industrie'!$Q24)^(G$1290-$D$1290)/1000</f>
        <v>0</v>
      </c>
      <c r="H1367" s="223">
        <f>H1316*'Usages industrie'!$P24*(1+'Usages industrie'!$Q24)^(H$1290-$D$1290)/1000</f>
        <v>0</v>
      </c>
      <c r="I1367" s="223">
        <f>I1316*'Usages industrie'!$P24*(1+'Usages industrie'!$Q24)^(I$1290-$D$1290)/1000</f>
        <v>0</v>
      </c>
      <c r="J1367" s="223">
        <f>J1316*'Usages industrie'!$P24*(1+'Usages industrie'!$Q24)^(J$1290-$D$1290)/1000</f>
        <v>0</v>
      </c>
      <c r="K1367" s="223">
        <f>K1316*'Usages industrie'!$P24*(1+'Usages industrie'!$Q24)^(K$1290-$D$1290)/1000</f>
        <v>0</v>
      </c>
      <c r="L1367" s="223">
        <f>L1316*'Usages industrie'!$P24*(1+'Usages industrie'!$Q24)^(L$1290-$D$1290)/1000</f>
        <v>0</v>
      </c>
      <c r="M1367" s="223">
        <f>M1316*'Usages industrie'!$P24*(1+'Usages industrie'!$Q24)^(M$1290-$D$1290)/1000</f>
        <v>0</v>
      </c>
      <c r="N1367" s="223">
        <f>N1316*'Usages industrie'!$P24*(1+'Usages industrie'!$Q24)^(N$1290-$D$1290)/1000</f>
        <v>0</v>
      </c>
      <c r="O1367" s="223">
        <f>O1316*'Usages industrie'!$P24*(1+'Usages industrie'!$Q24)^(O$1290-$D$1290)/1000</f>
        <v>0</v>
      </c>
      <c r="P1367" s="223">
        <f>P1316*'Usages industrie'!$P24*(1+'Usages industrie'!$Q24)^(P$1290-$D$1290)/1000</f>
        <v>0</v>
      </c>
      <c r="Q1367" s="223">
        <f>Q1316*'Usages industrie'!$P24*(1+'Usages industrie'!$Q24)^(Q$1290-$D$1290)/1000</f>
        <v>0</v>
      </c>
      <c r="R1367" s="223">
        <f>R1316*'Usages industrie'!$P24*(1+'Usages industrie'!$Q24)^(R$1290-$D$1290)/1000</f>
        <v>0</v>
      </c>
    </row>
    <row r="1368" spans="1:18" hidden="1" outlineLevel="2" x14ac:dyDescent="0.25">
      <c r="A1368" s="222" t="str">
        <f>'Usages industrie'!A25</f>
        <v>Usage industriel n°22</v>
      </c>
      <c r="B1368" s="222" t="s">
        <v>645</v>
      </c>
      <c r="C1368" s="222"/>
      <c r="D1368" s="223">
        <f>D1317*'Usages industrie'!$P25*(1+'Usages industrie'!$Q25)^(D$1290-$D$1290)/1000</f>
        <v>0</v>
      </c>
      <c r="E1368" s="223">
        <f>E1317*'Usages industrie'!$P25*(1+'Usages industrie'!$Q25)^(E$1290-$D$1290)/1000</f>
        <v>0</v>
      </c>
      <c r="F1368" s="223">
        <f>F1317*'Usages industrie'!$P25*(1+'Usages industrie'!$Q25)^(F$1290-$D$1290)/1000</f>
        <v>0</v>
      </c>
      <c r="G1368" s="223">
        <f>G1317*'Usages industrie'!$P25*(1+'Usages industrie'!$Q25)^(G$1290-$D$1290)/1000</f>
        <v>0</v>
      </c>
      <c r="H1368" s="223">
        <f>H1317*'Usages industrie'!$P25*(1+'Usages industrie'!$Q25)^(H$1290-$D$1290)/1000</f>
        <v>0</v>
      </c>
      <c r="I1368" s="223">
        <f>I1317*'Usages industrie'!$P25*(1+'Usages industrie'!$Q25)^(I$1290-$D$1290)/1000</f>
        <v>0</v>
      </c>
      <c r="J1368" s="223">
        <f>J1317*'Usages industrie'!$P25*(1+'Usages industrie'!$Q25)^(J$1290-$D$1290)/1000</f>
        <v>0</v>
      </c>
      <c r="K1368" s="223">
        <f>K1317*'Usages industrie'!$P25*(1+'Usages industrie'!$Q25)^(K$1290-$D$1290)/1000</f>
        <v>0</v>
      </c>
      <c r="L1368" s="223">
        <f>L1317*'Usages industrie'!$P25*(1+'Usages industrie'!$Q25)^(L$1290-$D$1290)/1000</f>
        <v>0</v>
      </c>
      <c r="M1368" s="223">
        <f>M1317*'Usages industrie'!$P25*(1+'Usages industrie'!$Q25)^(M$1290-$D$1290)/1000</f>
        <v>0</v>
      </c>
      <c r="N1368" s="223">
        <f>N1317*'Usages industrie'!$P25*(1+'Usages industrie'!$Q25)^(N$1290-$D$1290)/1000</f>
        <v>0</v>
      </c>
      <c r="O1368" s="223">
        <f>O1317*'Usages industrie'!$P25*(1+'Usages industrie'!$Q25)^(O$1290-$D$1290)/1000</f>
        <v>0</v>
      </c>
      <c r="P1368" s="223">
        <f>P1317*'Usages industrie'!$P25*(1+'Usages industrie'!$Q25)^(P$1290-$D$1290)/1000</f>
        <v>0</v>
      </c>
      <c r="Q1368" s="223">
        <f>Q1317*'Usages industrie'!$P25*(1+'Usages industrie'!$Q25)^(Q$1290-$D$1290)/1000</f>
        <v>0</v>
      </c>
      <c r="R1368" s="223">
        <f>R1317*'Usages industrie'!$P25*(1+'Usages industrie'!$Q25)^(R$1290-$D$1290)/1000</f>
        <v>0</v>
      </c>
    </row>
    <row r="1369" spans="1:18" hidden="1" outlineLevel="2" x14ac:dyDescent="0.25">
      <c r="A1369" s="222" t="str">
        <f>'Usages industrie'!A26</f>
        <v>Usage industriel n°23</v>
      </c>
      <c r="B1369" s="222" t="s">
        <v>645</v>
      </c>
      <c r="C1369" s="222"/>
      <c r="D1369" s="223">
        <f>D1318*'Usages industrie'!$P26*(1+'Usages industrie'!$Q26)^(D$1290-$D$1290)/1000</f>
        <v>0</v>
      </c>
      <c r="E1369" s="223">
        <f>E1318*'Usages industrie'!$P26*(1+'Usages industrie'!$Q26)^(E$1290-$D$1290)/1000</f>
        <v>0</v>
      </c>
      <c r="F1369" s="223">
        <f>F1318*'Usages industrie'!$P26*(1+'Usages industrie'!$Q26)^(F$1290-$D$1290)/1000</f>
        <v>0</v>
      </c>
      <c r="G1369" s="223">
        <f>G1318*'Usages industrie'!$P26*(1+'Usages industrie'!$Q26)^(G$1290-$D$1290)/1000</f>
        <v>0</v>
      </c>
      <c r="H1369" s="223">
        <f>H1318*'Usages industrie'!$P26*(1+'Usages industrie'!$Q26)^(H$1290-$D$1290)/1000</f>
        <v>0</v>
      </c>
      <c r="I1369" s="223">
        <f>I1318*'Usages industrie'!$P26*(1+'Usages industrie'!$Q26)^(I$1290-$D$1290)/1000</f>
        <v>0</v>
      </c>
      <c r="J1369" s="223">
        <f>J1318*'Usages industrie'!$P26*(1+'Usages industrie'!$Q26)^(J$1290-$D$1290)/1000</f>
        <v>0</v>
      </c>
      <c r="K1369" s="223">
        <f>K1318*'Usages industrie'!$P26*(1+'Usages industrie'!$Q26)^(K$1290-$D$1290)/1000</f>
        <v>0</v>
      </c>
      <c r="L1369" s="223">
        <f>L1318*'Usages industrie'!$P26*(1+'Usages industrie'!$Q26)^(L$1290-$D$1290)/1000</f>
        <v>0</v>
      </c>
      <c r="M1369" s="223">
        <f>M1318*'Usages industrie'!$P26*(1+'Usages industrie'!$Q26)^(M$1290-$D$1290)/1000</f>
        <v>0</v>
      </c>
      <c r="N1369" s="223">
        <f>N1318*'Usages industrie'!$P26*(1+'Usages industrie'!$Q26)^(N$1290-$D$1290)/1000</f>
        <v>0</v>
      </c>
      <c r="O1369" s="223">
        <f>O1318*'Usages industrie'!$P26*(1+'Usages industrie'!$Q26)^(O$1290-$D$1290)/1000</f>
        <v>0</v>
      </c>
      <c r="P1369" s="223">
        <f>P1318*'Usages industrie'!$P26*(1+'Usages industrie'!$Q26)^(P$1290-$D$1290)/1000</f>
        <v>0</v>
      </c>
      <c r="Q1369" s="223">
        <f>Q1318*'Usages industrie'!$P26*(1+'Usages industrie'!$Q26)^(Q$1290-$D$1290)/1000</f>
        <v>0</v>
      </c>
      <c r="R1369" s="223">
        <f>R1318*'Usages industrie'!$P26*(1+'Usages industrie'!$Q26)^(R$1290-$D$1290)/1000</f>
        <v>0</v>
      </c>
    </row>
    <row r="1370" spans="1:18" hidden="1" outlineLevel="2" x14ac:dyDescent="0.25">
      <c r="A1370" s="222" t="str">
        <f>'Usages industrie'!A27</f>
        <v>Usage industriel n°24</v>
      </c>
      <c r="B1370" s="222" t="s">
        <v>645</v>
      </c>
      <c r="C1370" s="222"/>
      <c r="D1370" s="223">
        <f>D1319*'Usages industrie'!$P27*(1+'Usages industrie'!$Q27)^(D$1290-$D$1290)/1000</f>
        <v>0</v>
      </c>
      <c r="E1370" s="223">
        <f>E1319*'Usages industrie'!$P27*(1+'Usages industrie'!$Q27)^(E$1290-$D$1290)/1000</f>
        <v>0</v>
      </c>
      <c r="F1370" s="223">
        <f>F1319*'Usages industrie'!$P27*(1+'Usages industrie'!$Q27)^(F$1290-$D$1290)/1000</f>
        <v>0</v>
      </c>
      <c r="G1370" s="223">
        <f>G1319*'Usages industrie'!$P27*(1+'Usages industrie'!$Q27)^(G$1290-$D$1290)/1000</f>
        <v>0</v>
      </c>
      <c r="H1370" s="223">
        <f>H1319*'Usages industrie'!$P27*(1+'Usages industrie'!$Q27)^(H$1290-$D$1290)/1000</f>
        <v>0</v>
      </c>
      <c r="I1370" s="223">
        <f>I1319*'Usages industrie'!$P27*(1+'Usages industrie'!$Q27)^(I$1290-$D$1290)/1000</f>
        <v>0</v>
      </c>
      <c r="J1370" s="223">
        <f>J1319*'Usages industrie'!$P27*(1+'Usages industrie'!$Q27)^(J$1290-$D$1290)/1000</f>
        <v>0</v>
      </c>
      <c r="K1370" s="223">
        <f>K1319*'Usages industrie'!$P27*(1+'Usages industrie'!$Q27)^(K$1290-$D$1290)/1000</f>
        <v>0</v>
      </c>
      <c r="L1370" s="223">
        <f>L1319*'Usages industrie'!$P27*(1+'Usages industrie'!$Q27)^(L$1290-$D$1290)/1000</f>
        <v>0</v>
      </c>
      <c r="M1370" s="223">
        <f>M1319*'Usages industrie'!$P27*(1+'Usages industrie'!$Q27)^(M$1290-$D$1290)/1000</f>
        <v>0</v>
      </c>
      <c r="N1370" s="223">
        <f>N1319*'Usages industrie'!$P27*(1+'Usages industrie'!$Q27)^(N$1290-$D$1290)/1000</f>
        <v>0</v>
      </c>
      <c r="O1370" s="223">
        <f>O1319*'Usages industrie'!$P27*(1+'Usages industrie'!$Q27)^(O$1290-$D$1290)/1000</f>
        <v>0</v>
      </c>
      <c r="P1370" s="223">
        <f>P1319*'Usages industrie'!$P27*(1+'Usages industrie'!$Q27)^(P$1290-$D$1290)/1000</f>
        <v>0</v>
      </c>
      <c r="Q1370" s="223">
        <f>Q1319*'Usages industrie'!$P27*(1+'Usages industrie'!$Q27)^(Q$1290-$D$1290)/1000</f>
        <v>0</v>
      </c>
      <c r="R1370" s="223">
        <f>R1319*'Usages industrie'!$P27*(1+'Usages industrie'!$Q27)^(R$1290-$D$1290)/1000</f>
        <v>0</v>
      </c>
    </row>
    <row r="1371" spans="1:18" hidden="1" outlineLevel="2" x14ac:dyDescent="0.25">
      <c r="A1371" s="222" t="str">
        <f>'Usages industrie'!A28</f>
        <v>Usage industriel n°25</v>
      </c>
      <c r="B1371" s="222" t="s">
        <v>645</v>
      </c>
      <c r="C1371" s="222"/>
      <c r="D1371" s="223">
        <f>D1320*'Usages industrie'!$P28*(1+'Usages industrie'!$Q28)^(D$1290-$D$1290)/1000</f>
        <v>0</v>
      </c>
      <c r="E1371" s="223">
        <f>E1320*'Usages industrie'!$P28*(1+'Usages industrie'!$Q28)^(E$1290-$D$1290)/1000</f>
        <v>0</v>
      </c>
      <c r="F1371" s="223">
        <f>F1320*'Usages industrie'!$P28*(1+'Usages industrie'!$Q28)^(F$1290-$D$1290)/1000</f>
        <v>0</v>
      </c>
      <c r="G1371" s="223">
        <f>G1320*'Usages industrie'!$P28*(1+'Usages industrie'!$Q28)^(G$1290-$D$1290)/1000</f>
        <v>0</v>
      </c>
      <c r="H1371" s="223">
        <f>H1320*'Usages industrie'!$P28*(1+'Usages industrie'!$Q28)^(H$1290-$D$1290)/1000</f>
        <v>0</v>
      </c>
      <c r="I1371" s="223">
        <f>I1320*'Usages industrie'!$P28*(1+'Usages industrie'!$Q28)^(I$1290-$D$1290)/1000</f>
        <v>0</v>
      </c>
      <c r="J1371" s="223">
        <f>J1320*'Usages industrie'!$P28*(1+'Usages industrie'!$Q28)^(J$1290-$D$1290)/1000</f>
        <v>0</v>
      </c>
      <c r="K1371" s="223">
        <f>K1320*'Usages industrie'!$P28*(1+'Usages industrie'!$Q28)^(K$1290-$D$1290)/1000</f>
        <v>0</v>
      </c>
      <c r="L1371" s="223">
        <f>L1320*'Usages industrie'!$P28*(1+'Usages industrie'!$Q28)^(L$1290-$D$1290)/1000</f>
        <v>0</v>
      </c>
      <c r="M1371" s="223">
        <f>M1320*'Usages industrie'!$P28*(1+'Usages industrie'!$Q28)^(M$1290-$D$1290)/1000</f>
        <v>0</v>
      </c>
      <c r="N1371" s="223">
        <f>N1320*'Usages industrie'!$P28*(1+'Usages industrie'!$Q28)^(N$1290-$D$1290)/1000</f>
        <v>0</v>
      </c>
      <c r="O1371" s="223">
        <f>O1320*'Usages industrie'!$P28*(1+'Usages industrie'!$Q28)^(O$1290-$D$1290)/1000</f>
        <v>0</v>
      </c>
      <c r="P1371" s="223">
        <f>P1320*'Usages industrie'!$P28*(1+'Usages industrie'!$Q28)^(P$1290-$D$1290)/1000</f>
        <v>0</v>
      </c>
      <c r="Q1371" s="223">
        <f>Q1320*'Usages industrie'!$P28*(1+'Usages industrie'!$Q28)^(Q$1290-$D$1290)/1000</f>
        <v>0</v>
      </c>
      <c r="R1371" s="223">
        <f>R1320*'Usages industrie'!$P28*(1+'Usages industrie'!$Q28)^(R$1290-$D$1290)/1000</f>
        <v>0</v>
      </c>
    </row>
    <row r="1372" spans="1:18" hidden="1" outlineLevel="2" x14ac:dyDescent="0.25">
      <c r="A1372" s="222" t="str">
        <f>'Usages industrie'!A29</f>
        <v>Usage industriel n°26</v>
      </c>
      <c r="B1372" s="222" t="s">
        <v>645</v>
      </c>
      <c r="C1372" s="222"/>
      <c r="D1372" s="223">
        <f>D1321*'Usages industrie'!$P29*(1+'Usages industrie'!$Q29)^(D$1290-$D$1290)/1000</f>
        <v>0</v>
      </c>
      <c r="E1372" s="223">
        <f>E1321*'Usages industrie'!$P29*(1+'Usages industrie'!$Q29)^(E$1290-$D$1290)/1000</f>
        <v>0</v>
      </c>
      <c r="F1372" s="223">
        <f>F1321*'Usages industrie'!$P29*(1+'Usages industrie'!$Q29)^(F$1290-$D$1290)/1000</f>
        <v>0</v>
      </c>
      <c r="G1372" s="223">
        <f>G1321*'Usages industrie'!$P29*(1+'Usages industrie'!$Q29)^(G$1290-$D$1290)/1000</f>
        <v>0</v>
      </c>
      <c r="H1372" s="223">
        <f>H1321*'Usages industrie'!$P29*(1+'Usages industrie'!$Q29)^(H$1290-$D$1290)/1000</f>
        <v>0</v>
      </c>
      <c r="I1372" s="223">
        <f>I1321*'Usages industrie'!$P29*(1+'Usages industrie'!$Q29)^(I$1290-$D$1290)/1000</f>
        <v>0</v>
      </c>
      <c r="J1372" s="223">
        <f>J1321*'Usages industrie'!$P29*(1+'Usages industrie'!$Q29)^(J$1290-$D$1290)/1000</f>
        <v>0</v>
      </c>
      <c r="K1372" s="223">
        <f>K1321*'Usages industrie'!$P29*(1+'Usages industrie'!$Q29)^(K$1290-$D$1290)/1000</f>
        <v>0</v>
      </c>
      <c r="L1372" s="223">
        <f>L1321*'Usages industrie'!$P29*(1+'Usages industrie'!$Q29)^(L$1290-$D$1290)/1000</f>
        <v>0</v>
      </c>
      <c r="M1372" s="223">
        <f>M1321*'Usages industrie'!$P29*(1+'Usages industrie'!$Q29)^(M$1290-$D$1290)/1000</f>
        <v>0</v>
      </c>
      <c r="N1372" s="223">
        <f>N1321*'Usages industrie'!$P29*(1+'Usages industrie'!$Q29)^(N$1290-$D$1290)/1000</f>
        <v>0</v>
      </c>
      <c r="O1372" s="223">
        <f>O1321*'Usages industrie'!$P29*(1+'Usages industrie'!$Q29)^(O$1290-$D$1290)/1000</f>
        <v>0</v>
      </c>
      <c r="P1372" s="223">
        <f>P1321*'Usages industrie'!$P29*(1+'Usages industrie'!$Q29)^(P$1290-$D$1290)/1000</f>
        <v>0</v>
      </c>
      <c r="Q1372" s="223">
        <f>Q1321*'Usages industrie'!$P29*(1+'Usages industrie'!$Q29)^(Q$1290-$D$1290)/1000</f>
        <v>0</v>
      </c>
      <c r="R1372" s="223">
        <f>R1321*'Usages industrie'!$P29*(1+'Usages industrie'!$Q29)^(R$1290-$D$1290)/1000</f>
        <v>0</v>
      </c>
    </row>
    <row r="1373" spans="1:18" hidden="1" outlineLevel="2" x14ac:dyDescent="0.25">
      <c r="A1373" s="222" t="str">
        <f>'Usages industrie'!A30</f>
        <v>Usage industriel n°27</v>
      </c>
      <c r="B1373" s="222" t="s">
        <v>645</v>
      </c>
      <c r="C1373" s="222"/>
      <c r="D1373" s="223">
        <f>D1322*'Usages industrie'!$P30*(1+'Usages industrie'!$Q30)^(D$1290-$D$1290)/1000</f>
        <v>0</v>
      </c>
      <c r="E1373" s="223">
        <f>E1322*'Usages industrie'!$P30*(1+'Usages industrie'!$Q30)^(E$1290-$D$1290)/1000</f>
        <v>0</v>
      </c>
      <c r="F1373" s="223">
        <f>F1322*'Usages industrie'!$P30*(1+'Usages industrie'!$Q30)^(F$1290-$D$1290)/1000</f>
        <v>0</v>
      </c>
      <c r="G1373" s="223">
        <f>G1322*'Usages industrie'!$P30*(1+'Usages industrie'!$Q30)^(G$1290-$D$1290)/1000</f>
        <v>0</v>
      </c>
      <c r="H1373" s="223">
        <f>H1322*'Usages industrie'!$P30*(1+'Usages industrie'!$Q30)^(H$1290-$D$1290)/1000</f>
        <v>0</v>
      </c>
      <c r="I1373" s="223">
        <f>I1322*'Usages industrie'!$P30*(1+'Usages industrie'!$Q30)^(I$1290-$D$1290)/1000</f>
        <v>0</v>
      </c>
      <c r="J1373" s="223">
        <f>J1322*'Usages industrie'!$P30*(1+'Usages industrie'!$Q30)^(J$1290-$D$1290)/1000</f>
        <v>0</v>
      </c>
      <c r="K1373" s="223">
        <f>K1322*'Usages industrie'!$P30*(1+'Usages industrie'!$Q30)^(K$1290-$D$1290)/1000</f>
        <v>0</v>
      </c>
      <c r="L1373" s="223">
        <f>L1322*'Usages industrie'!$P30*(1+'Usages industrie'!$Q30)^(L$1290-$D$1290)/1000</f>
        <v>0</v>
      </c>
      <c r="M1373" s="223">
        <f>M1322*'Usages industrie'!$P30*(1+'Usages industrie'!$Q30)^(M$1290-$D$1290)/1000</f>
        <v>0</v>
      </c>
      <c r="N1373" s="223">
        <f>N1322*'Usages industrie'!$P30*(1+'Usages industrie'!$Q30)^(N$1290-$D$1290)/1000</f>
        <v>0</v>
      </c>
      <c r="O1373" s="223">
        <f>O1322*'Usages industrie'!$P30*(1+'Usages industrie'!$Q30)^(O$1290-$D$1290)/1000</f>
        <v>0</v>
      </c>
      <c r="P1373" s="223">
        <f>P1322*'Usages industrie'!$P30*(1+'Usages industrie'!$Q30)^(P$1290-$D$1290)/1000</f>
        <v>0</v>
      </c>
      <c r="Q1373" s="223">
        <f>Q1322*'Usages industrie'!$P30*(1+'Usages industrie'!$Q30)^(Q$1290-$D$1290)/1000</f>
        <v>0</v>
      </c>
      <c r="R1373" s="223">
        <f>R1322*'Usages industrie'!$P30*(1+'Usages industrie'!$Q30)^(R$1290-$D$1290)/1000</f>
        <v>0</v>
      </c>
    </row>
    <row r="1374" spans="1:18" hidden="1" outlineLevel="2" x14ac:dyDescent="0.25">
      <c r="A1374" s="222" t="str">
        <f>'Usages industrie'!A31</f>
        <v>Usage industriel n°28</v>
      </c>
      <c r="B1374" s="222" t="s">
        <v>645</v>
      </c>
      <c r="C1374" s="222"/>
      <c r="D1374" s="223">
        <f>D1323*'Usages industrie'!$P31*(1+'Usages industrie'!$Q31)^(D$1290-$D$1290)/1000</f>
        <v>0</v>
      </c>
      <c r="E1374" s="223">
        <f>E1323*'Usages industrie'!$P31*(1+'Usages industrie'!$Q31)^(E$1290-$D$1290)/1000</f>
        <v>0</v>
      </c>
      <c r="F1374" s="223">
        <f>F1323*'Usages industrie'!$P31*(1+'Usages industrie'!$Q31)^(F$1290-$D$1290)/1000</f>
        <v>0</v>
      </c>
      <c r="G1374" s="223">
        <f>G1323*'Usages industrie'!$P31*(1+'Usages industrie'!$Q31)^(G$1290-$D$1290)/1000</f>
        <v>0</v>
      </c>
      <c r="H1374" s="223">
        <f>H1323*'Usages industrie'!$P31*(1+'Usages industrie'!$Q31)^(H$1290-$D$1290)/1000</f>
        <v>0</v>
      </c>
      <c r="I1374" s="223">
        <f>I1323*'Usages industrie'!$P31*(1+'Usages industrie'!$Q31)^(I$1290-$D$1290)/1000</f>
        <v>0</v>
      </c>
      <c r="J1374" s="223">
        <f>J1323*'Usages industrie'!$P31*(1+'Usages industrie'!$Q31)^(J$1290-$D$1290)/1000</f>
        <v>0</v>
      </c>
      <c r="K1374" s="223">
        <f>K1323*'Usages industrie'!$P31*(1+'Usages industrie'!$Q31)^(K$1290-$D$1290)/1000</f>
        <v>0</v>
      </c>
      <c r="L1374" s="223">
        <f>L1323*'Usages industrie'!$P31*(1+'Usages industrie'!$Q31)^(L$1290-$D$1290)/1000</f>
        <v>0</v>
      </c>
      <c r="M1374" s="223">
        <f>M1323*'Usages industrie'!$P31*(1+'Usages industrie'!$Q31)^(M$1290-$D$1290)/1000</f>
        <v>0</v>
      </c>
      <c r="N1374" s="223">
        <f>N1323*'Usages industrie'!$P31*(1+'Usages industrie'!$Q31)^(N$1290-$D$1290)/1000</f>
        <v>0</v>
      </c>
      <c r="O1374" s="223">
        <f>O1323*'Usages industrie'!$P31*(1+'Usages industrie'!$Q31)^(O$1290-$D$1290)/1000</f>
        <v>0</v>
      </c>
      <c r="P1374" s="223">
        <f>P1323*'Usages industrie'!$P31*(1+'Usages industrie'!$Q31)^(P$1290-$D$1290)/1000</f>
        <v>0</v>
      </c>
      <c r="Q1374" s="223">
        <f>Q1323*'Usages industrie'!$P31*(1+'Usages industrie'!$Q31)^(Q$1290-$D$1290)/1000</f>
        <v>0</v>
      </c>
      <c r="R1374" s="223">
        <f>R1323*'Usages industrie'!$P31*(1+'Usages industrie'!$Q31)^(R$1290-$D$1290)/1000</f>
        <v>0</v>
      </c>
    </row>
    <row r="1375" spans="1:18" hidden="1" outlineLevel="2" x14ac:dyDescent="0.25">
      <c r="A1375" s="222" t="str">
        <f>'Usages industrie'!A32</f>
        <v>Usage industriel n°29</v>
      </c>
      <c r="B1375" s="222" t="s">
        <v>645</v>
      </c>
      <c r="C1375" s="222"/>
      <c r="D1375" s="223">
        <f>D1324*'Usages industrie'!$P32*(1+'Usages industrie'!$Q32)^(D$1290-$D$1290)/1000</f>
        <v>0</v>
      </c>
      <c r="E1375" s="223">
        <f>E1324*'Usages industrie'!$P32*(1+'Usages industrie'!$Q32)^(E$1290-$D$1290)/1000</f>
        <v>0</v>
      </c>
      <c r="F1375" s="223">
        <f>F1324*'Usages industrie'!$P32*(1+'Usages industrie'!$Q32)^(F$1290-$D$1290)/1000</f>
        <v>0</v>
      </c>
      <c r="G1375" s="223">
        <f>G1324*'Usages industrie'!$P32*(1+'Usages industrie'!$Q32)^(G$1290-$D$1290)/1000</f>
        <v>0</v>
      </c>
      <c r="H1375" s="223">
        <f>H1324*'Usages industrie'!$P32*(1+'Usages industrie'!$Q32)^(H$1290-$D$1290)/1000</f>
        <v>0</v>
      </c>
      <c r="I1375" s="223">
        <f>I1324*'Usages industrie'!$P32*(1+'Usages industrie'!$Q32)^(I$1290-$D$1290)/1000</f>
        <v>0</v>
      </c>
      <c r="J1375" s="223">
        <f>J1324*'Usages industrie'!$P32*(1+'Usages industrie'!$Q32)^(J$1290-$D$1290)/1000</f>
        <v>0</v>
      </c>
      <c r="K1375" s="223">
        <f>K1324*'Usages industrie'!$P32*(1+'Usages industrie'!$Q32)^(K$1290-$D$1290)/1000</f>
        <v>0</v>
      </c>
      <c r="L1375" s="223">
        <f>L1324*'Usages industrie'!$P32*(1+'Usages industrie'!$Q32)^(L$1290-$D$1290)/1000</f>
        <v>0</v>
      </c>
      <c r="M1375" s="223">
        <f>M1324*'Usages industrie'!$P32*(1+'Usages industrie'!$Q32)^(M$1290-$D$1290)/1000</f>
        <v>0</v>
      </c>
      <c r="N1375" s="223">
        <f>N1324*'Usages industrie'!$P32*(1+'Usages industrie'!$Q32)^(N$1290-$D$1290)/1000</f>
        <v>0</v>
      </c>
      <c r="O1375" s="223">
        <f>O1324*'Usages industrie'!$P32*(1+'Usages industrie'!$Q32)^(O$1290-$D$1290)/1000</f>
        <v>0</v>
      </c>
      <c r="P1375" s="223">
        <f>P1324*'Usages industrie'!$P32*(1+'Usages industrie'!$Q32)^(P$1290-$D$1290)/1000</f>
        <v>0</v>
      </c>
      <c r="Q1375" s="223">
        <f>Q1324*'Usages industrie'!$P32*(1+'Usages industrie'!$Q32)^(Q$1290-$D$1290)/1000</f>
        <v>0</v>
      </c>
      <c r="R1375" s="223">
        <f>R1324*'Usages industrie'!$P32*(1+'Usages industrie'!$Q32)^(R$1290-$D$1290)/1000</f>
        <v>0</v>
      </c>
    </row>
    <row r="1376" spans="1:18" hidden="1" outlineLevel="2" x14ac:dyDescent="0.25">
      <c r="A1376" s="222" t="str">
        <f>'Usages industrie'!A33</f>
        <v>Usage industriel n°30</v>
      </c>
      <c r="B1376" s="222" t="s">
        <v>645</v>
      </c>
      <c r="C1376" s="222"/>
      <c r="D1376" s="223">
        <f>D1325*'Usages industrie'!$P33*(1+'Usages industrie'!$Q33)^(D$1290-$D$1290)/1000</f>
        <v>0</v>
      </c>
      <c r="E1376" s="223">
        <f>E1325*'Usages industrie'!$P33*(1+'Usages industrie'!$Q33)^(E$1290-$D$1290)/1000</f>
        <v>0</v>
      </c>
      <c r="F1376" s="223">
        <f>F1325*'Usages industrie'!$P33*(1+'Usages industrie'!$Q33)^(F$1290-$D$1290)/1000</f>
        <v>0</v>
      </c>
      <c r="G1376" s="223">
        <f>G1325*'Usages industrie'!$P33*(1+'Usages industrie'!$Q33)^(G$1290-$D$1290)/1000</f>
        <v>0</v>
      </c>
      <c r="H1376" s="223">
        <f>H1325*'Usages industrie'!$P33*(1+'Usages industrie'!$Q33)^(H$1290-$D$1290)/1000</f>
        <v>0</v>
      </c>
      <c r="I1376" s="223">
        <f>I1325*'Usages industrie'!$P33*(1+'Usages industrie'!$Q33)^(I$1290-$D$1290)/1000</f>
        <v>0</v>
      </c>
      <c r="J1376" s="223">
        <f>J1325*'Usages industrie'!$P33*(1+'Usages industrie'!$Q33)^(J$1290-$D$1290)/1000</f>
        <v>0</v>
      </c>
      <c r="K1376" s="223">
        <f>K1325*'Usages industrie'!$P33*(1+'Usages industrie'!$Q33)^(K$1290-$D$1290)/1000</f>
        <v>0</v>
      </c>
      <c r="L1376" s="223">
        <f>L1325*'Usages industrie'!$P33*(1+'Usages industrie'!$Q33)^(L$1290-$D$1290)/1000</f>
        <v>0</v>
      </c>
      <c r="M1376" s="223">
        <f>M1325*'Usages industrie'!$P33*(1+'Usages industrie'!$Q33)^(M$1290-$D$1290)/1000</f>
        <v>0</v>
      </c>
      <c r="N1376" s="223">
        <f>N1325*'Usages industrie'!$P33*(1+'Usages industrie'!$Q33)^(N$1290-$D$1290)/1000</f>
        <v>0</v>
      </c>
      <c r="O1376" s="223">
        <f>O1325*'Usages industrie'!$P33*(1+'Usages industrie'!$Q33)^(O$1290-$D$1290)/1000</f>
        <v>0</v>
      </c>
      <c r="P1376" s="223">
        <f>P1325*'Usages industrie'!$P33*(1+'Usages industrie'!$Q33)^(P$1290-$D$1290)/1000</f>
        <v>0</v>
      </c>
      <c r="Q1376" s="223">
        <f>Q1325*'Usages industrie'!$P33*(1+'Usages industrie'!$Q33)^(Q$1290-$D$1290)/1000</f>
        <v>0</v>
      </c>
      <c r="R1376" s="223">
        <f>R1325*'Usages industrie'!$P33*(1+'Usages industrie'!$Q33)^(R$1290-$D$1290)/1000</f>
        <v>0</v>
      </c>
    </row>
    <row r="1377" spans="1:18" hidden="1" outlineLevel="2" x14ac:dyDescent="0.25">
      <c r="A1377" s="222" t="str">
        <f>'Usages industrie'!A34</f>
        <v>Usage industriel n°31</v>
      </c>
      <c r="B1377" s="222" t="s">
        <v>645</v>
      </c>
      <c r="C1377" s="222"/>
      <c r="D1377" s="223">
        <f>D1326*'Usages industrie'!$P34*(1+'Usages industrie'!$Q34)^(D$1290-$D$1290)/1000</f>
        <v>0</v>
      </c>
      <c r="E1377" s="223">
        <f>E1326*'Usages industrie'!$P34*(1+'Usages industrie'!$Q34)^(E$1290-$D$1290)/1000</f>
        <v>0</v>
      </c>
      <c r="F1377" s="223">
        <f>F1326*'Usages industrie'!$P34*(1+'Usages industrie'!$Q34)^(F$1290-$D$1290)/1000</f>
        <v>0</v>
      </c>
      <c r="G1377" s="223">
        <f>G1326*'Usages industrie'!$P34*(1+'Usages industrie'!$Q34)^(G$1290-$D$1290)/1000</f>
        <v>0</v>
      </c>
      <c r="H1377" s="223">
        <f>H1326*'Usages industrie'!$P34*(1+'Usages industrie'!$Q34)^(H$1290-$D$1290)/1000</f>
        <v>0</v>
      </c>
      <c r="I1377" s="223">
        <f>I1326*'Usages industrie'!$P34*(1+'Usages industrie'!$Q34)^(I$1290-$D$1290)/1000</f>
        <v>0</v>
      </c>
      <c r="J1377" s="223">
        <f>J1326*'Usages industrie'!$P34*(1+'Usages industrie'!$Q34)^(J$1290-$D$1290)/1000</f>
        <v>0</v>
      </c>
      <c r="K1377" s="223">
        <f>K1326*'Usages industrie'!$P34*(1+'Usages industrie'!$Q34)^(K$1290-$D$1290)/1000</f>
        <v>0</v>
      </c>
      <c r="L1377" s="223">
        <f>L1326*'Usages industrie'!$P34*(1+'Usages industrie'!$Q34)^(L$1290-$D$1290)/1000</f>
        <v>0</v>
      </c>
      <c r="M1377" s="223">
        <f>M1326*'Usages industrie'!$P34*(1+'Usages industrie'!$Q34)^(M$1290-$D$1290)/1000</f>
        <v>0</v>
      </c>
      <c r="N1377" s="223">
        <f>N1326*'Usages industrie'!$P34*(1+'Usages industrie'!$Q34)^(N$1290-$D$1290)/1000</f>
        <v>0</v>
      </c>
      <c r="O1377" s="223">
        <f>O1326*'Usages industrie'!$P34*(1+'Usages industrie'!$Q34)^(O$1290-$D$1290)/1000</f>
        <v>0</v>
      </c>
      <c r="P1377" s="223">
        <f>P1326*'Usages industrie'!$P34*(1+'Usages industrie'!$Q34)^(P$1290-$D$1290)/1000</f>
        <v>0</v>
      </c>
      <c r="Q1377" s="223">
        <f>Q1326*'Usages industrie'!$P34*(1+'Usages industrie'!$Q34)^(Q$1290-$D$1290)/1000</f>
        <v>0</v>
      </c>
      <c r="R1377" s="223">
        <f>R1326*'Usages industrie'!$P34*(1+'Usages industrie'!$Q34)^(R$1290-$D$1290)/1000</f>
        <v>0</v>
      </c>
    </row>
    <row r="1378" spans="1:18" hidden="1" outlineLevel="2" x14ac:dyDescent="0.25">
      <c r="A1378" s="222" t="str">
        <f>'Usages industrie'!A35</f>
        <v>Usage industriel n°32</v>
      </c>
      <c r="B1378" s="222" t="s">
        <v>645</v>
      </c>
      <c r="C1378" s="222"/>
      <c r="D1378" s="223">
        <f>D1327*'Usages industrie'!$P35*(1+'Usages industrie'!$Q35)^(D$1290-$D$1290)/1000</f>
        <v>0</v>
      </c>
      <c r="E1378" s="223">
        <f>E1327*'Usages industrie'!$P35*(1+'Usages industrie'!$Q35)^(E$1290-$D$1290)/1000</f>
        <v>0</v>
      </c>
      <c r="F1378" s="223">
        <f>F1327*'Usages industrie'!$P35*(1+'Usages industrie'!$Q35)^(F$1290-$D$1290)/1000</f>
        <v>0</v>
      </c>
      <c r="G1378" s="223">
        <f>G1327*'Usages industrie'!$P35*(1+'Usages industrie'!$Q35)^(G$1290-$D$1290)/1000</f>
        <v>0</v>
      </c>
      <c r="H1378" s="223">
        <f>H1327*'Usages industrie'!$P35*(1+'Usages industrie'!$Q35)^(H$1290-$D$1290)/1000</f>
        <v>0</v>
      </c>
      <c r="I1378" s="223">
        <f>I1327*'Usages industrie'!$P35*(1+'Usages industrie'!$Q35)^(I$1290-$D$1290)/1000</f>
        <v>0</v>
      </c>
      <c r="J1378" s="223">
        <f>J1327*'Usages industrie'!$P35*(1+'Usages industrie'!$Q35)^(J$1290-$D$1290)/1000</f>
        <v>0</v>
      </c>
      <c r="K1378" s="223">
        <f>K1327*'Usages industrie'!$P35*(1+'Usages industrie'!$Q35)^(K$1290-$D$1290)/1000</f>
        <v>0</v>
      </c>
      <c r="L1378" s="223">
        <f>L1327*'Usages industrie'!$P35*(1+'Usages industrie'!$Q35)^(L$1290-$D$1290)/1000</f>
        <v>0</v>
      </c>
      <c r="M1378" s="223">
        <f>M1327*'Usages industrie'!$P35*(1+'Usages industrie'!$Q35)^(M$1290-$D$1290)/1000</f>
        <v>0</v>
      </c>
      <c r="N1378" s="223">
        <f>N1327*'Usages industrie'!$P35*(1+'Usages industrie'!$Q35)^(N$1290-$D$1290)/1000</f>
        <v>0</v>
      </c>
      <c r="O1378" s="223">
        <f>O1327*'Usages industrie'!$P35*(1+'Usages industrie'!$Q35)^(O$1290-$D$1290)/1000</f>
        <v>0</v>
      </c>
      <c r="P1378" s="223">
        <f>P1327*'Usages industrie'!$P35*(1+'Usages industrie'!$Q35)^(P$1290-$D$1290)/1000</f>
        <v>0</v>
      </c>
      <c r="Q1378" s="223">
        <f>Q1327*'Usages industrie'!$P35*(1+'Usages industrie'!$Q35)^(Q$1290-$D$1290)/1000</f>
        <v>0</v>
      </c>
      <c r="R1378" s="223">
        <f>R1327*'Usages industrie'!$P35*(1+'Usages industrie'!$Q35)^(R$1290-$D$1290)/1000</f>
        <v>0</v>
      </c>
    </row>
    <row r="1379" spans="1:18" hidden="1" outlineLevel="2" x14ac:dyDescent="0.25">
      <c r="A1379" s="222" t="str">
        <f>'Usages industrie'!A36</f>
        <v>Usage industriel n°33</v>
      </c>
      <c r="B1379" s="222" t="s">
        <v>645</v>
      </c>
      <c r="C1379" s="222"/>
      <c r="D1379" s="223">
        <f>D1328*'Usages industrie'!$P36*(1+'Usages industrie'!$Q36)^(D$1290-$D$1290)/1000</f>
        <v>0</v>
      </c>
      <c r="E1379" s="223">
        <f>E1328*'Usages industrie'!$P36*(1+'Usages industrie'!$Q36)^(E$1290-$D$1290)/1000</f>
        <v>0</v>
      </c>
      <c r="F1379" s="223">
        <f>F1328*'Usages industrie'!$P36*(1+'Usages industrie'!$Q36)^(F$1290-$D$1290)/1000</f>
        <v>0</v>
      </c>
      <c r="G1379" s="223">
        <f>G1328*'Usages industrie'!$P36*(1+'Usages industrie'!$Q36)^(G$1290-$D$1290)/1000</f>
        <v>0</v>
      </c>
      <c r="H1379" s="223">
        <f>H1328*'Usages industrie'!$P36*(1+'Usages industrie'!$Q36)^(H$1290-$D$1290)/1000</f>
        <v>0</v>
      </c>
      <c r="I1379" s="223">
        <f>I1328*'Usages industrie'!$P36*(1+'Usages industrie'!$Q36)^(I$1290-$D$1290)/1000</f>
        <v>0</v>
      </c>
      <c r="J1379" s="223">
        <f>J1328*'Usages industrie'!$P36*(1+'Usages industrie'!$Q36)^(J$1290-$D$1290)/1000</f>
        <v>0</v>
      </c>
      <c r="K1379" s="223">
        <f>K1328*'Usages industrie'!$P36*(1+'Usages industrie'!$Q36)^(K$1290-$D$1290)/1000</f>
        <v>0</v>
      </c>
      <c r="L1379" s="223">
        <f>L1328*'Usages industrie'!$P36*(1+'Usages industrie'!$Q36)^(L$1290-$D$1290)/1000</f>
        <v>0</v>
      </c>
      <c r="M1379" s="223">
        <f>M1328*'Usages industrie'!$P36*(1+'Usages industrie'!$Q36)^(M$1290-$D$1290)/1000</f>
        <v>0</v>
      </c>
      <c r="N1379" s="223">
        <f>N1328*'Usages industrie'!$P36*(1+'Usages industrie'!$Q36)^(N$1290-$D$1290)/1000</f>
        <v>0</v>
      </c>
      <c r="O1379" s="223">
        <f>O1328*'Usages industrie'!$P36*(1+'Usages industrie'!$Q36)^(O$1290-$D$1290)/1000</f>
        <v>0</v>
      </c>
      <c r="P1379" s="223">
        <f>P1328*'Usages industrie'!$P36*(1+'Usages industrie'!$Q36)^(P$1290-$D$1290)/1000</f>
        <v>0</v>
      </c>
      <c r="Q1379" s="223">
        <f>Q1328*'Usages industrie'!$P36*(1+'Usages industrie'!$Q36)^(Q$1290-$D$1290)/1000</f>
        <v>0</v>
      </c>
      <c r="R1379" s="223">
        <f>R1328*'Usages industrie'!$P36*(1+'Usages industrie'!$Q36)^(R$1290-$D$1290)/1000</f>
        <v>0</v>
      </c>
    </row>
    <row r="1380" spans="1:18" hidden="1" outlineLevel="2" x14ac:dyDescent="0.25">
      <c r="A1380" s="222" t="str">
        <f>'Usages industrie'!A37</f>
        <v>Usage industriel n°34</v>
      </c>
      <c r="B1380" s="222" t="s">
        <v>645</v>
      </c>
      <c r="C1380" s="222"/>
      <c r="D1380" s="223">
        <f>D1329*'Usages industrie'!$P37*(1+'Usages industrie'!$Q37)^(D$1290-$D$1290)/1000</f>
        <v>0</v>
      </c>
      <c r="E1380" s="223">
        <f>E1329*'Usages industrie'!$P37*(1+'Usages industrie'!$Q37)^(E$1290-$D$1290)/1000</f>
        <v>0</v>
      </c>
      <c r="F1380" s="223">
        <f>F1329*'Usages industrie'!$P37*(1+'Usages industrie'!$Q37)^(F$1290-$D$1290)/1000</f>
        <v>0</v>
      </c>
      <c r="G1380" s="223">
        <f>G1329*'Usages industrie'!$P37*(1+'Usages industrie'!$Q37)^(G$1290-$D$1290)/1000</f>
        <v>0</v>
      </c>
      <c r="H1380" s="223">
        <f>H1329*'Usages industrie'!$P37*(1+'Usages industrie'!$Q37)^(H$1290-$D$1290)/1000</f>
        <v>0</v>
      </c>
      <c r="I1380" s="223">
        <f>I1329*'Usages industrie'!$P37*(1+'Usages industrie'!$Q37)^(I$1290-$D$1290)/1000</f>
        <v>0</v>
      </c>
      <c r="J1380" s="223">
        <f>J1329*'Usages industrie'!$P37*(1+'Usages industrie'!$Q37)^(J$1290-$D$1290)/1000</f>
        <v>0</v>
      </c>
      <c r="K1380" s="223">
        <f>K1329*'Usages industrie'!$P37*(1+'Usages industrie'!$Q37)^(K$1290-$D$1290)/1000</f>
        <v>0</v>
      </c>
      <c r="L1380" s="223">
        <f>L1329*'Usages industrie'!$P37*(1+'Usages industrie'!$Q37)^(L$1290-$D$1290)/1000</f>
        <v>0</v>
      </c>
      <c r="M1380" s="223">
        <f>M1329*'Usages industrie'!$P37*(1+'Usages industrie'!$Q37)^(M$1290-$D$1290)/1000</f>
        <v>0</v>
      </c>
      <c r="N1380" s="223">
        <f>N1329*'Usages industrie'!$P37*(1+'Usages industrie'!$Q37)^(N$1290-$D$1290)/1000</f>
        <v>0</v>
      </c>
      <c r="O1380" s="223">
        <f>O1329*'Usages industrie'!$P37*(1+'Usages industrie'!$Q37)^(O$1290-$D$1290)/1000</f>
        <v>0</v>
      </c>
      <c r="P1380" s="223">
        <f>P1329*'Usages industrie'!$P37*(1+'Usages industrie'!$Q37)^(P$1290-$D$1290)/1000</f>
        <v>0</v>
      </c>
      <c r="Q1380" s="223">
        <f>Q1329*'Usages industrie'!$P37*(1+'Usages industrie'!$Q37)^(Q$1290-$D$1290)/1000</f>
        <v>0</v>
      </c>
      <c r="R1380" s="223">
        <f>R1329*'Usages industrie'!$P37*(1+'Usages industrie'!$Q37)^(R$1290-$D$1290)/1000</f>
        <v>0</v>
      </c>
    </row>
    <row r="1381" spans="1:18" hidden="1" outlineLevel="2" x14ac:dyDescent="0.25">
      <c r="A1381" s="222" t="str">
        <f>'Usages industrie'!A38</f>
        <v>Usage industriel n°35</v>
      </c>
      <c r="B1381" s="222" t="s">
        <v>645</v>
      </c>
      <c r="C1381" s="222"/>
      <c r="D1381" s="223">
        <f>D1330*'Usages industrie'!$P38*(1+'Usages industrie'!$Q38)^(D$1290-$D$1290)/1000</f>
        <v>0</v>
      </c>
      <c r="E1381" s="223">
        <f>E1330*'Usages industrie'!$P38*(1+'Usages industrie'!$Q38)^(E$1290-$D$1290)/1000</f>
        <v>0</v>
      </c>
      <c r="F1381" s="223">
        <f>F1330*'Usages industrie'!$P38*(1+'Usages industrie'!$Q38)^(F$1290-$D$1290)/1000</f>
        <v>0</v>
      </c>
      <c r="G1381" s="223">
        <f>G1330*'Usages industrie'!$P38*(1+'Usages industrie'!$Q38)^(G$1290-$D$1290)/1000</f>
        <v>0</v>
      </c>
      <c r="H1381" s="223">
        <f>H1330*'Usages industrie'!$P38*(1+'Usages industrie'!$Q38)^(H$1290-$D$1290)/1000</f>
        <v>0</v>
      </c>
      <c r="I1381" s="223">
        <f>I1330*'Usages industrie'!$P38*(1+'Usages industrie'!$Q38)^(I$1290-$D$1290)/1000</f>
        <v>0</v>
      </c>
      <c r="J1381" s="223">
        <f>J1330*'Usages industrie'!$P38*(1+'Usages industrie'!$Q38)^(J$1290-$D$1290)/1000</f>
        <v>0</v>
      </c>
      <c r="K1381" s="223">
        <f>K1330*'Usages industrie'!$P38*(1+'Usages industrie'!$Q38)^(K$1290-$D$1290)/1000</f>
        <v>0</v>
      </c>
      <c r="L1381" s="223">
        <f>L1330*'Usages industrie'!$P38*(1+'Usages industrie'!$Q38)^(L$1290-$D$1290)/1000</f>
        <v>0</v>
      </c>
      <c r="M1381" s="223">
        <f>M1330*'Usages industrie'!$P38*(1+'Usages industrie'!$Q38)^(M$1290-$D$1290)/1000</f>
        <v>0</v>
      </c>
      <c r="N1381" s="223">
        <f>N1330*'Usages industrie'!$P38*(1+'Usages industrie'!$Q38)^(N$1290-$D$1290)/1000</f>
        <v>0</v>
      </c>
      <c r="O1381" s="223">
        <f>O1330*'Usages industrie'!$P38*(1+'Usages industrie'!$Q38)^(O$1290-$D$1290)/1000</f>
        <v>0</v>
      </c>
      <c r="P1381" s="223">
        <f>P1330*'Usages industrie'!$P38*(1+'Usages industrie'!$Q38)^(P$1290-$D$1290)/1000</f>
        <v>0</v>
      </c>
      <c r="Q1381" s="223">
        <f>Q1330*'Usages industrie'!$P38*(1+'Usages industrie'!$Q38)^(Q$1290-$D$1290)/1000</f>
        <v>0</v>
      </c>
      <c r="R1381" s="223">
        <f>R1330*'Usages industrie'!$P38*(1+'Usages industrie'!$Q38)^(R$1290-$D$1290)/1000</f>
        <v>0</v>
      </c>
    </row>
    <row r="1382" spans="1:18" hidden="1" outlineLevel="2" x14ac:dyDescent="0.25">
      <c r="A1382" s="222" t="str">
        <f>'Usages industrie'!A39</f>
        <v>Usage industriel n°36</v>
      </c>
      <c r="B1382" s="222" t="s">
        <v>645</v>
      </c>
      <c r="C1382" s="222"/>
      <c r="D1382" s="223">
        <f>D1331*'Usages industrie'!$P39*(1+'Usages industrie'!$Q39)^(D$1290-$D$1290)/1000</f>
        <v>0</v>
      </c>
      <c r="E1382" s="223">
        <f>E1331*'Usages industrie'!$P39*(1+'Usages industrie'!$Q39)^(E$1290-$D$1290)/1000</f>
        <v>0</v>
      </c>
      <c r="F1382" s="223">
        <f>F1331*'Usages industrie'!$P39*(1+'Usages industrie'!$Q39)^(F$1290-$D$1290)/1000</f>
        <v>0</v>
      </c>
      <c r="G1382" s="223">
        <f>G1331*'Usages industrie'!$P39*(1+'Usages industrie'!$Q39)^(G$1290-$D$1290)/1000</f>
        <v>0</v>
      </c>
      <c r="H1382" s="223">
        <f>H1331*'Usages industrie'!$P39*(1+'Usages industrie'!$Q39)^(H$1290-$D$1290)/1000</f>
        <v>0</v>
      </c>
      <c r="I1382" s="223">
        <f>I1331*'Usages industrie'!$P39*(1+'Usages industrie'!$Q39)^(I$1290-$D$1290)/1000</f>
        <v>0</v>
      </c>
      <c r="J1382" s="223">
        <f>J1331*'Usages industrie'!$P39*(1+'Usages industrie'!$Q39)^(J$1290-$D$1290)/1000</f>
        <v>0</v>
      </c>
      <c r="K1382" s="223">
        <f>K1331*'Usages industrie'!$P39*(1+'Usages industrie'!$Q39)^(K$1290-$D$1290)/1000</f>
        <v>0</v>
      </c>
      <c r="L1382" s="223">
        <f>L1331*'Usages industrie'!$P39*(1+'Usages industrie'!$Q39)^(L$1290-$D$1290)/1000</f>
        <v>0</v>
      </c>
      <c r="M1382" s="223">
        <f>M1331*'Usages industrie'!$P39*(1+'Usages industrie'!$Q39)^(M$1290-$D$1290)/1000</f>
        <v>0</v>
      </c>
      <c r="N1382" s="223">
        <f>N1331*'Usages industrie'!$P39*(1+'Usages industrie'!$Q39)^(N$1290-$D$1290)/1000</f>
        <v>0</v>
      </c>
      <c r="O1382" s="223">
        <f>O1331*'Usages industrie'!$P39*(1+'Usages industrie'!$Q39)^(O$1290-$D$1290)/1000</f>
        <v>0</v>
      </c>
      <c r="P1382" s="223">
        <f>P1331*'Usages industrie'!$P39*(1+'Usages industrie'!$Q39)^(P$1290-$D$1290)/1000</f>
        <v>0</v>
      </c>
      <c r="Q1382" s="223">
        <f>Q1331*'Usages industrie'!$P39*(1+'Usages industrie'!$Q39)^(Q$1290-$D$1290)/1000</f>
        <v>0</v>
      </c>
      <c r="R1382" s="223">
        <f>R1331*'Usages industrie'!$P39*(1+'Usages industrie'!$Q39)^(R$1290-$D$1290)/1000</f>
        <v>0</v>
      </c>
    </row>
    <row r="1383" spans="1:18" hidden="1" outlineLevel="2" x14ac:dyDescent="0.25">
      <c r="A1383" s="222" t="str">
        <f>'Usages industrie'!A40</f>
        <v>Usage industriel n°37</v>
      </c>
      <c r="B1383" s="222" t="s">
        <v>645</v>
      </c>
      <c r="C1383" s="222"/>
      <c r="D1383" s="223">
        <f>D1332*'Usages industrie'!$P40*(1+'Usages industrie'!$Q40)^(D$1290-$D$1290)/1000</f>
        <v>0</v>
      </c>
      <c r="E1383" s="223">
        <f>E1332*'Usages industrie'!$P40*(1+'Usages industrie'!$Q40)^(E$1290-$D$1290)/1000</f>
        <v>0</v>
      </c>
      <c r="F1383" s="223">
        <f>F1332*'Usages industrie'!$P40*(1+'Usages industrie'!$Q40)^(F$1290-$D$1290)/1000</f>
        <v>0</v>
      </c>
      <c r="G1383" s="223">
        <f>G1332*'Usages industrie'!$P40*(1+'Usages industrie'!$Q40)^(G$1290-$D$1290)/1000</f>
        <v>0</v>
      </c>
      <c r="H1383" s="223">
        <f>H1332*'Usages industrie'!$P40*(1+'Usages industrie'!$Q40)^(H$1290-$D$1290)/1000</f>
        <v>0</v>
      </c>
      <c r="I1383" s="223">
        <f>I1332*'Usages industrie'!$P40*(1+'Usages industrie'!$Q40)^(I$1290-$D$1290)/1000</f>
        <v>0</v>
      </c>
      <c r="J1383" s="223">
        <f>J1332*'Usages industrie'!$P40*(1+'Usages industrie'!$Q40)^(J$1290-$D$1290)/1000</f>
        <v>0</v>
      </c>
      <c r="K1383" s="223">
        <f>K1332*'Usages industrie'!$P40*(1+'Usages industrie'!$Q40)^(K$1290-$D$1290)/1000</f>
        <v>0</v>
      </c>
      <c r="L1383" s="223">
        <f>L1332*'Usages industrie'!$P40*(1+'Usages industrie'!$Q40)^(L$1290-$D$1290)/1000</f>
        <v>0</v>
      </c>
      <c r="M1383" s="223">
        <f>M1332*'Usages industrie'!$P40*(1+'Usages industrie'!$Q40)^(M$1290-$D$1290)/1000</f>
        <v>0</v>
      </c>
      <c r="N1383" s="223">
        <f>N1332*'Usages industrie'!$P40*(1+'Usages industrie'!$Q40)^(N$1290-$D$1290)/1000</f>
        <v>0</v>
      </c>
      <c r="O1383" s="223">
        <f>O1332*'Usages industrie'!$P40*(1+'Usages industrie'!$Q40)^(O$1290-$D$1290)/1000</f>
        <v>0</v>
      </c>
      <c r="P1383" s="223">
        <f>P1332*'Usages industrie'!$P40*(1+'Usages industrie'!$Q40)^(P$1290-$D$1290)/1000</f>
        <v>0</v>
      </c>
      <c r="Q1383" s="223">
        <f>Q1332*'Usages industrie'!$P40*(1+'Usages industrie'!$Q40)^(Q$1290-$D$1290)/1000</f>
        <v>0</v>
      </c>
      <c r="R1383" s="223">
        <f>R1332*'Usages industrie'!$P40*(1+'Usages industrie'!$Q40)^(R$1290-$D$1290)/1000</f>
        <v>0</v>
      </c>
    </row>
    <row r="1384" spans="1:18" hidden="1" outlineLevel="2" x14ac:dyDescent="0.25">
      <c r="A1384" s="222" t="str">
        <f>'Usages industrie'!A41</f>
        <v>Usage industriel n°38</v>
      </c>
      <c r="B1384" s="222" t="s">
        <v>645</v>
      </c>
      <c r="C1384" s="222"/>
      <c r="D1384" s="223">
        <f>D1333*'Usages industrie'!$P41*(1+'Usages industrie'!$Q41)^(D$1290-$D$1290)/1000</f>
        <v>0</v>
      </c>
      <c r="E1384" s="223">
        <f>E1333*'Usages industrie'!$P41*(1+'Usages industrie'!$Q41)^(E$1290-$D$1290)/1000</f>
        <v>0</v>
      </c>
      <c r="F1384" s="223">
        <f>F1333*'Usages industrie'!$P41*(1+'Usages industrie'!$Q41)^(F$1290-$D$1290)/1000</f>
        <v>0</v>
      </c>
      <c r="G1384" s="223">
        <f>G1333*'Usages industrie'!$P41*(1+'Usages industrie'!$Q41)^(G$1290-$D$1290)/1000</f>
        <v>0</v>
      </c>
      <c r="H1384" s="223">
        <f>H1333*'Usages industrie'!$P41*(1+'Usages industrie'!$Q41)^(H$1290-$D$1290)/1000</f>
        <v>0</v>
      </c>
      <c r="I1384" s="223">
        <f>I1333*'Usages industrie'!$P41*(1+'Usages industrie'!$Q41)^(I$1290-$D$1290)/1000</f>
        <v>0</v>
      </c>
      <c r="J1384" s="223">
        <f>J1333*'Usages industrie'!$P41*(1+'Usages industrie'!$Q41)^(J$1290-$D$1290)/1000</f>
        <v>0</v>
      </c>
      <c r="K1384" s="223">
        <f>K1333*'Usages industrie'!$P41*(1+'Usages industrie'!$Q41)^(K$1290-$D$1290)/1000</f>
        <v>0</v>
      </c>
      <c r="L1384" s="223">
        <f>L1333*'Usages industrie'!$P41*(1+'Usages industrie'!$Q41)^(L$1290-$D$1290)/1000</f>
        <v>0</v>
      </c>
      <c r="M1384" s="223">
        <f>M1333*'Usages industrie'!$P41*(1+'Usages industrie'!$Q41)^(M$1290-$D$1290)/1000</f>
        <v>0</v>
      </c>
      <c r="N1384" s="223">
        <f>N1333*'Usages industrie'!$P41*(1+'Usages industrie'!$Q41)^(N$1290-$D$1290)/1000</f>
        <v>0</v>
      </c>
      <c r="O1384" s="223">
        <f>O1333*'Usages industrie'!$P41*(1+'Usages industrie'!$Q41)^(O$1290-$D$1290)/1000</f>
        <v>0</v>
      </c>
      <c r="P1384" s="223">
        <f>P1333*'Usages industrie'!$P41*(1+'Usages industrie'!$Q41)^(P$1290-$D$1290)/1000</f>
        <v>0</v>
      </c>
      <c r="Q1384" s="223">
        <f>Q1333*'Usages industrie'!$P41*(1+'Usages industrie'!$Q41)^(Q$1290-$D$1290)/1000</f>
        <v>0</v>
      </c>
      <c r="R1384" s="223">
        <f>R1333*'Usages industrie'!$P41*(1+'Usages industrie'!$Q41)^(R$1290-$D$1290)/1000</f>
        <v>0</v>
      </c>
    </row>
    <row r="1385" spans="1:18" hidden="1" outlineLevel="2" x14ac:dyDescent="0.25">
      <c r="A1385" s="222" t="str">
        <f>'Usages industrie'!A42</f>
        <v>Usage industriel n°39</v>
      </c>
      <c r="B1385" s="222" t="s">
        <v>645</v>
      </c>
      <c r="C1385" s="222"/>
      <c r="D1385" s="223">
        <f>D1334*'Usages industrie'!$P42*(1+'Usages industrie'!$Q42)^(D$1290-$D$1290)/1000</f>
        <v>0</v>
      </c>
      <c r="E1385" s="223">
        <f>E1334*'Usages industrie'!$P42*(1+'Usages industrie'!$Q42)^(E$1290-$D$1290)/1000</f>
        <v>0</v>
      </c>
      <c r="F1385" s="223">
        <f>F1334*'Usages industrie'!$P42*(1+'Usages industrie'!$Q42)^(F$1290-$D$1290)/1000</f>
        <v>0</v>
      </c>
      <c r="G1385" s="223">
        <f>G1334*'Usages industrie'!$P42*(1+'Usages industrie'!$Q42)^(G$1290-$D$1290)/1000</f>
        <v>0</v>
      </c>
      <c r="H1385" s="223">
        <f>H1334*'Usages industrie'!$P42*(1+'Usages industrie'!$Q42)^(H$1290-$D$1290)/1000</f>
        <v>0</v>
      </c>
      <c r="I1385" s="223">
        <f>I1334*'Usages industrie'!$P42*(1+'Usages industrie'!$Q42)^(I$1290-$D$1290)/1000</f>
        <v>0</v>
      </c>
      <c r="J1385" s="223">
        <f>J1334*'Usages industrie'!$P42*(1+'Usages industrie'!$Q42)^(J$1290-$D$1290)/1000</f>
        <v>0</v>
      </c>
      <c r="K1385" s="223">
        <f>K1334*'Usages industrie'!$P42*(1+'Usages industrie'!$Q42)^(K$1290-$D$1290)/1000</f>
        <v>0</v>
      </c>
      <c r="L1385" s="223">
        <f>L1334*'Usages industrie'!$P42*(1+'Usages industrie'!$Q42)^(L$1290-$D$1290)/1000</f>
        <v>0</v>
      </c>
      <c r="M1385" s="223">
        <f>M1334*'Usages industrie'!$P42*(1+'Usages industrie'!$Q42)^(M$1290-$D$1290)/1000</f>
        <v>0</v>
      </c>
      <c r="N1385" s="223">
        <f>N1334*'Usages industrie'!$P42*(1+'Usages industrie'!$Q42)^(N$1290-$D$1290)/1000</f>
        <v>0</v>
      </c>
      <c r="O1385" s="223">
        <f>O1334*'Usages industrie'!$P42*(1+'Usages industrie'!$Q42)^(O$1290-$D$1290)/1000</f>
        <v>0</v>
      </c>
      <c r="P1385" s="223">
        <f>P1334*'Usages industrie'!$P42*(1+'Usages industrie'!$Q42)^(P$1290-$D$1290)/1000</f>
        <v>0</v>
      </c>
      <c r="Q1385" s="223">
        <f>Q1334*'Usages industrie'!$P42*(1+'Usages industrie'!$Q42)^(Q$1290-$D$1290)/1000</f>
        <v>0</v>
      </c>
      <c r="R1385" s="223">
        <f>R1334*'Usages industrie'!$P42*(1+'Usages industrie'!$Q42)^(R$1290-$D$1290)/1000</f>
        <v>0</v>
      </c>
    </row>
    <row r="1386" spans="1:18" hidden="1" outlineLevel="2" x14ac:dyDescent="0.25">
      <c r="A1386" s="222" t="str">
        <f>'Usages industrie'!A43</f>
        <v>Usage industriel n°40</v>
      </c>
      <c r="B1386" s="222" t="s">
        <v>645</v>
      </c>
      <c r="C1386" s="222"/>
      <c r="D1386" s="223">
        <f>D1335*'Usages industrie'!$P43*(1+'Usages industrie'!$Q43)^(D$1290-$D$1290)/1000</f>
        <v>0</v>
      </c>
      <c r="E1386" s="223">
        <f>E1335*'Usages industrie'!$P43*(1+'Usages industrie'!$Q43)^(E$1290-$D$1290)/1000</f>
        <v>0</v>
      </c>
      <c r="F1386" s="223">
        <f>F1335*'Usages industrie'!$P43*(1+'Usages industrie'!$Q43)^(F$1290-$D$1290)/1000</f>
        <v>0</v>
      </c>
      <c r="G1386" s="223">
        <f>G1335*'Usages industrie'!$P43*(1+'Usages industrie'!$Q43)^(G$1290-$D$1290)/1000</f>
        <v>0</v>
      </c>
      <c r="H1386" s="223">
        <f>H1335*'Usages industrie'!$P43*(1+'Usages industrie'!$Q43)^(H$1290-$D$1290)/1000</f>
        <v>0</v>
      </c>
      <c r="I1386" s="223">
        <f>I1335*'Usages industrie'!$P43*(1+'Usages industrie'!$Q43)^(I$1290-$D$1290)/1000</f>
        <v>0</v>
      </c>
      <c r="J1386" s="223">
        <f>J1335*'Usages industrie'!$P43*(1+'Usages industrie'!$Q43)^(J$1290-$D$1290)/1000</f>
        <v>0</v>
      </c>
      <c r="K1386" s="223">
        <f>K1335*'Usages industrie'!$P43*(1+'Usages industrie'!$Q43)^(K$1290-$D$1290)/1000</f>
        <v>0</v>
      </c>
      <c r="L1386" s="223">
        <f>L1335*'Usages industrie'!$P43*(1+'Usages industrie'!$Q43)^(L$1290-$D$1290)/1000</f>
        <v>0</v>
      </c>
      <c r="M1386" s="223">
        <f>M1335*'Usages industrie'!$P43*(1+'Usages industrie'!$Q43)^(M$1290-$D$1290)/1000</f>
        <v>0</v>
      </c>
      <c r="N1386" s="223">
        <f>N1335*'Usages industrie'!$P43*(1+'Usages industrie'!$Q43)^(N$1290-$D$1290)/1000</f>
        <v>0</v>
      </c>
      <c r="O1386" s="223">
        <f>O1335*'Usages industrie'!$P43*(1+'Usages industrie'!$Q43)^(O$1290-$D$1290)/1000</f>
        <v>0</v>
      </c>
      <c r="P1386" s="223">
        <f>P1335*'Usages industrie'!$P43*(1+'Usages industrie'!$Q43)^(P$1290-$D$1290)/1000</f>
        <v>0</v>
      </c>
      <c r="Q1386" s="223">
        <f>Q1335*'Usages industrie'!$P43*(1+'Usages industrie'!$Q43)^(Q$1290-$D$1290)/1000</f>
        <v>0</v>
      </c>
      <c r="R1386" s="223">
        <f>R1335*'Usages industrie'!$P43*(1+'Usages industrie'!$Q43)^(R$1290-$D$1290)/1000</f>
        <v>0</v>
      </c>
    </row>
    <row r="1387" spans="1:18" hidden="1" outlineLevel="2" x14ac:dyDescent="0.25">
      <c r="A1387" s="222" t="str">
        <f>'Usages industrie'!A44</f>
        <v>Usage industriel n°41</v>
      </c>
      <c r="B1387" s="222" t="s">
        <v>645</v>
      </c>
      <c r="C1387" s="222"/>
      <c r="D1387" s="223">
        <f>D1336*'Usages industrie'!$P44*(1+'Usages industrie'!$Q44)^(D$1290-$D$1290)/1000</f>
        <v>0</v>
      </c>
      <c r="E1387" s="223">
        <f>E1336*'Usages industrie'!$P44*(1+'Usages industrie'!$Q44)^(E$1290-$D$1290)/1000</f>
        <v>0</v>
      </c>
      <c r="F1387" s="223">
        <f>F1336*'Usages industrie'!$P44*(1+'Usages industrie'!$Q44)^(F$1290-$D$1290)/1000</f>
        <v>0</v>
      </c>
      <c r="G1387" s="223">
        <f>G1336*'Usages industrie'!$P44*(1+'Usages industrie'!$Q44)^(G$1290-$D$1290)/1000</f>
        <v>0</v>
      </c>
      <c r="H1387" s="223">
        <f>H1336*'Usages industrie'!$P44*(1+'Usages industrie'!$Q44)^(H$1290-$D$1290)/1000</f>
        <v>0</v>
      </c>
      <c r="I1387" s="223">
        <f>I1336*'Usages industrie'!$P44*(1+'Usages industrie'!$Q44)^(I$1290-$D$1290)/1000</f>
        <v>0</v>
      </c>
      <c r="J1387" s="223">
        <f>J1336*'Usages industrie'!$P44*(1+'Usages industrie'!$Q44)^(J$1290-$D$1290)/1000</f>
        <v>0</v>
      </c>
      <c r="K1387" s="223">
        <f>K1336*'Usages industrie'!$P44*(1+'Usages industrie'!$Q44)^(K$1290-$D$1290)/1000</f>
        <v>0</v>
      </c>
      <c r="L1387" s="223">
        <f>L1336*'Usages industrie'!$P44*(1+'Usages industrie'!$Q44)^(L$1290-$D$1290)/1000</f>
        <v>0</v>
      </c>
      <c r="M1387" s="223">
        <f>M1336*'Usages industrie'!$P44*(1+'Usages industrie'!$Q44)^(M$1290-$D$1290)/1000</f>
        <v>0</v>
      </c>
      <c r="N1387" s="223">
        <f>N1336*'Usages industrie'!$P44*(1+'Usages industrie'!$Q44)^(N$1290-$D$1290)/1000</f>
        <v>0</v>
      </c>
      <c r="O1387" s="223">
        <f>O1336*'Usages industrie'!$P44*(1+'Usages industrie'!$Q44)^(O$1290-$D$1290)/1000</f>
        <v>0</v>
      </c>
      <c r="P1387" s="223">
        <f>P1336*'Usages industrie'!$P44*(1+'Usages industrie'!$Q44)^(P$1290-$D$1290)/1000</f>
        <v>0</v>
      </c>
      <c r="Q1387" s="223">
        <f>Q1336*'Usages industrie'!$P44*(1+'Usages industrie'!$Q44)^(Q$1290-$D$1290)/1000</f>
        <v>0</v>
      </c>
      <c r="R1387" s="223">
        <f>R1336*'Usages industrie'!$P44*(1+'Usages industrie'!$Q44)^(R$1290-$D$1290)/1000</f>
        <v>0</v>
      </c>
    </row>
    <row r="1388" spans="1:18" hidden="1" outlineLevel="2" x14ac:dyDescent="0.25">
      <c r="A1388" s="222" t="str">
        <f>'Usages industrie'!A45</f>
        <v>Usage industriel n°42</v>
      </c>
      <c r="B1388" s="222" t="s">
        <v>645</v>
      </c>
      <c r="C1388" s="222"/>
      <c r="D1388" s="223">
        <f>D1337*'Usages industrie'!$P45*(1+'Usages industrie'!$Q45)^(D$1290-$D$1290)/1000</f>
        <v>0</v>
      </c>
      <c r="E1388" s="223">
        <f>E1337*'Usages industrie'!$P45*(1+'Usages industrie'!$Q45)^(E$1290-$D$1290)/1000</f>
        <v>0</v>
      </c>
      <c r="F1388" s="223">
        <f>F1337*'Usages industrie'!$P45*(1+'Usages industrie'!$Q45)^(F$1290-$D$1290)/1000</f>
        <v>0</v>
      </c>
      <c r="G1388" s="223">
        <f>G1337*'Usages industrie'!$P45*(1+'Usages industrie'!$Q45)^(G$1290-$D$1290)/1000</f>
        <v>0</v>
      </c>
      <c r="H1388" s="223">
        <f>H1337*'Usages industrie'!$P45*(1+'Usages industrie'!$Q45)^(H$1290-$D$1290)/1000</f>
        <v>0</v>
      </c>
      <c r="I1388" s="223">
        <f>I1337*'Usages industrie'!$P45*(1+'Usages industrie'!$Q45)^(I$1290-$D$1290)/1000</f>
        <v>0</v>
      </c>
      <c r="J1388" s="223">
        <f>J1337*'Usages industrie'!$P45*(1+'Usages industrie'!$Q45)^(J$1290-$D$1290)/1000</f>
        <v>0</v>
      </c>
      <c r="K1388" s="223">
        <f>K1337*'Usages industrie'!$P45*(1+'Usages industrie'!$Q45)^(K$1290-$D$1290)/1000</f>
        <v>0</v>
      </c>
      <c r="L1388" s="223">
        <f>L1337*'Usages industrie'!$P45*(1+'Usages industrie'!$Q45)^(L$1290-$D$1290)/1000</f>
        <v>0</v>
      </c>
      <c r="M1388" s="223">
        <f>M1337*'Usages industrie'!$P45*(1+'Usages industrie'!$Q45)^(M$1290-$D$1290)/1000</f>
        <v>0</v>
      </c>
      <c r="N1388" s="223">
        <f>N1337*'Usages industrie'!$P45*(1+'Usages industrie'!$Q45)^(N$1290-$D$1290)/1000</f>
        <v>0</v>
      </c>
      <c r="O1388" s="223">
        <f>O1337*'Usages industrie'!$P45*(1+'Usages industrie'!$Q45)^(O$1290-$D$1290)/1000</f>
        <v>0</v>
      </c>
      <c r="P1388" s="223">
        <f>P1337*'Usages industrie'!$P45*(1+'Usages industrie'!$Q45)^(P$1290-$D$1290)/1000</f>
        <v>0</v>
      </c>
      <c r="Q1388" s="223">
        <f>Q1337*'Usages industrie'!$P45*(1+'Usages industrie'!$Q45)^(Q$1290-$D$1290)/1000</f>
        <v>0</v>
      </c>
      <c r="R1388" s="223">
        <f>R1337*'Usages industrie'!$P45*(1+'Usages industrie'!$Q45)^(R$1290-$D$1290)/1000</f>
        <v>0</v>
      </c>
    </row>
    <row r="1389" spans="1:18" hidden="1" outlineLevel="2" x14ac:dyDescent="0.25">
      <c r="A1389" s="222" t="str">
        <f>'Usages industrie'!A46</f>
        <v>Usage industriel n°43</v>
      </c>
      <c r="B1389" s="222" t="s">
        <v>645</v>
      </c>
      <c r="C1389" s="222"/>
      <c r="D1389" s="223">
        <f>D1338*'Usages industrie'!$P46*(1+'Usages industrie'!$Q46)^(D$1290-$D$1290)/1000</f>
        <v>0</v>
      </c>
      <c r="E1389" s="223">
        <f>E1338*'Usages industrie'!$P46*(1+'Usages industrie'!$Q46)^(E$1290-$D$1290)/1000</f>
        <v>0</v>
      </c>
      <c r="F1389" s="223">
        <f>F1338*'Usages industrie'!$P46*(1+'Usages industrie'!$Q46)^(F$1290-$D$1290)/1000</f>
        <v>0</v>
      </c>
      <c r="G1389" s="223">
        <f>G1338*'Usages industrie'!$P46*(1+'Usages industrie'!$Q46)^(G$1290-$D$1290)/1000</f>
        <v>0</v>
      </c>
      <c r="H1389" s="223">
        <f>H1338*'Usages industrie'!$P46*(1+'Usages industrie'!$Q46)^(H$1290-$D$1290)/1000</f>
        <v>0</v>
      </c>
      <c r="I1389" s="223">
        <f>I1338*'Usages industrie'!$P46*(1+'Usages industrie'!$Q46)^(I$1290-$D$1290)/1000</f>
        <v>0</v>
      </c>
      <c r="J1389" s="223">
        <f>J1338*'Usages industrie'!$P46*(1+'Usages industrie'!$Q46)^(J$1290-$D$1290)/1000</f>
        <v>0</v>
      </c>
      <c r="K1389" s="223">
        <f>K1338*'Usages industrie'!$P46*(1+'Usages industrie'!$Q46)^(K$1290-$D$1290)/1000</f>
        <v>0</v>
      </c>
      <c r="L1389" s="223">
        <f>L1338*'Usages industrie'!$P46*(1+'Usages industrie'!$Q46)^(L$1290-$D$1290)/1000</f>
        <v>0</v>
      </c>
      <c r="M1389" s="223">
        <f>M1338*'Usages industrie'!$P46*(1+'Usages industrie'!$Q46)^(M$1290-$D$1290)/1000</f>
        <v>0</v>
      </c>
      <c r="N1389" s="223">
        <f>N1338*'Usages industrie'!$P46*(1+'Usages industrie'!$Q46)^(N$1290-$D$1290)/1000</f>
        <v>0</v>
      </c>
      <c r="O1389" s="223">
        <f>O1338*'Usages industrie'!$P46*(1+'Usages industrie'!$Q46)^(O$1290-$D$1290)/1000</f>
        <v>0</v>
      </c>
      <c r="P1389" s="223">
        <f>P1338*'Usages industrie'!$P46*(1+'Usages industrie'!$Q46)^(P$1290-$D$1290)/1000</f>
        <v>0</v>
      </c>
      <c r="Q1389" s="223">
        <f>Q1338*'Usages industrie'!$P46*(1+'Usages industrie'!$Q46)^(Q$1290-$D$1290)/1000</f>
        <v>0</v>
      </c>
      <c r="R1389" s="223">
        <f>R1338*'Usages industrie'!$P46*(1+'Usages industrie'!$Q46)^(R$1290-$D$1290)/1000</f>
        <v>0</v>
      </c>
    </row>
    <row r="1390" spans="1:18" hidden="1" outlineLevel="2" x14ac:dyDescent="0.25">
      <c r="A1390" s="222" t="str">
        <f>'Usages industrie'!A47</f>
        <v>Usage industriel n°44</v>
      </c>
      <c r="B1390" s="222" t="s">
        <v>645</v>
      </c>
      <c r="C1390" s="222"/>
      <c r="D1390" s="223">
        <f>D1339*'Usages industrie'!$P47*(1+'Usages industrie'!$Q47)^(D$1290-$D$1290)/1000</f>
        <v>0</v>
      </c>
      <c r="E1390" s="223">
        <f>E1339*'Usages industrie'!$P47*(1+'Usages industrie'!$Q47)^(E$1290-$D$1290)/1000</f>
        <v>0</v>
      </c>
      <c r="F1390" s="223">
        <f>F1339*'Usages industrie'!$P47*(1+'Usages industrie'!$Q47)^(F$1290-$D$1290)/1000</f>
        <v>0</v>
      </c>
      <c r="G1390" s="223">
        <f>G1339*'Usages industrie'!$P47*(1+'Usages industrie'!$Q47)^(G$1290-$D$1290)/1000</f>
        <v>0</v>
      </c>
      <c r="H1390" s="223">
        <f>H1339*'Usages industrie'!$P47*(1+'Usages industrie'!$Q47)^(H$1290-$D$1290)/1000</f>
        <v>0</v>
      </c>
      <c r="I1390" s="223">
        <f>I1339*'Usages industrie'!$P47*(1+'Usages industrie'!$Q47)^(I$1290-$D$1290)/1000</f>
        <v>0</v>
      </c>
      <c r="J1390" s="223">
        <f>J1339*'Usages industrie'!$P47*(1+'Usages industrie'!$Q47)^(J$1290-$D$1290)/1000</f>
        <v>0</v>
      </c>
      <c r="K1390" s="223">
        <f>K1339*'Usages industrie'!$P47*(1+'Usages industrie'!$Q47)^(K$1290-$D$1290)/1000</f>
        <v>0</v>
      </c>
      <c r="L1390" s="223">
        <f>L1339*'Usages industrie'!$P47*(1+'Usages industrie'!$Q47)^(L$1290-$D$1290)/1000</f>
        <v>0</v>
      </c>
      <c r="M1390" s="223">
        <f>M1339*'Usages industrie'!$P47*(1+'Usages industrie'!$Q47)^(M$1290-$D$1290)/1000</f>
        <v>0</v>
      </c>
      <c r="N1390" s="223">
        <f>N1339*'Usages industrie'!$P47*(1+'Usages industrie'!$Q47)^(N$1290-$D$1290)/1000</f>
        <v>0</v>
      </c>
      <c r="O1390" s="223">
        <f>O1339*'Usages industrie'!$P47*(1+'Usages industrie'!$Q47)^(O$1290-$D$1290)/1000</f>
        <v>0</v>
      </c>
      <c r="P1390" s="223">
        <f>P1339*'Usages industrie'!$P47*(1+'Usages industrie'!$Q47)^(P$1290-$D$1290)/1000</f>
        <v>0</v>
      </c>
      <c r="Q1390" s="223">
        <f>Q1339*'Usages industrie'!$P47*(1+'Usages industrie'!$Q47)^(Q$1290-$D$1290)/1000</f>
        <v>0</v>
      </c>
      <c r="R1390" s="223">
        <f>R1339*'Usages industrie'!$P47*(1+'Usages industrie'!$Q47)^(R$1290-$D$1290)/1000</f>
        <v>0</v>
      </c>
    </row>
    <row r="1391" spans="1:18" hidden="1" outlineLevel="2" x14ac:dyDescent="0.25">
      <c r="A1391" s="222" t="str">
        <f>'Usages industrie'!A48</f>
        <v>Usage industriel n°45</v>
      </c>
      <c r="B1391" s="222" t="s">
        <v>645</v>
      </c>
      <c r="C1391" s="222"/>
      <c r="D1391" s="223">
        <f>D1340*'Usages industrie'!$P48*(1+'Usages industrie'!$Q48)^(D$1290-$D$1290)/1000</f>
        <v>0</v>
      </c>
      <c r="E1391" s="223">
        <f>E1340*'Usages industrie'!$P48*(1+'Usages industrie'!$Q48)^(E$1290-$D$1290)/1000</f>
        <v>0</v>
      </c>
      <c r="F1391" s="223">
        <f>F1340*'Usages industrie'!$P48*(1+'Usages industrie'!$Q48)^(F$1290-$D$1290)/1000</f>
        <v>0</v>
      </c>
      <c r="G1391" s="223">
        <f>G1340*'Usages industrie'!$P48*(1+'Usages industrie'!$Q48)^(G$1290-$D$1290)/1000</f>
        <v>0</v>
      </c>
      <c r="H1391" s="223">
        <f>H1340*'Usages industrie'!$P48*(1+'Usages industrie'!$Q48)^(H$1290-$D$1290)/1000</f>
        <v>0</v>
      </c>
      <c r="I1391" s="223">
        <f>I1340*'Usages industrie'!$P48*(1+'Usages industrie'!$Q48)^(I$1290-$D$1290)/1000</f>
        <v>0</v>
      </c>
      <c r="J1391" s="223">
        <f>J1340*'Usages industrie'!$P48*(1+'Usages industrie'!$Q48)^(J$1290-$D$1290)/1000</f>
        <v>0</v>
      </c>
      <c r="K1391" s="223">
        <f>K1340*'Usages industrie'!$P48*(1+'Usages industrie'!$Q48)^(K$1290-$D$1290)/1000</f>
        <v>0</v>
      </c>
      <c r="L1391" s="223">
        <f>L1340*'Usages industrie'!$P48*(1+'Usages industrie'!$Q48)^(L$1290-$D$1290)/1000</f>
        <v>0</v>
      </c>
      <c r="M1391" s="223">
        <f>M1340*'Usages industrie'!$P48*(1+'Usages industrie'!$Q48)^(M$1290-$D$1290)/1000</f>
        <v>0</v>
      </c>
      <c r="N1391" s="223">
        <f>N1340*'Usages industrie'!$P48*(1+'Usages industrie'!$Q48)^(N$1290-$D$1290)/1000</f>
        <v>0</v>
      </c>
      <c r="O1391" s="223">
        <f>O1340*'Usages industrie'!$P48*(1+'Usages industrie'!$Q48)^(O$1290-$D$1290)/1000</f>
        <v>0</v>
      </c>
      <c r="P1391" s="223">
        <f>P1340*'Usages industrie'!$P48*(1+'Usages industrie'!$Q48)^(P$1290-$D$1290)/1000</f>
        <v>0</v>
      </c>
      <c r="Q1391" s="223">
        <f>Q1340*'Usages industrie'!$P48*(1+'Usages industrie'!$Q48)^(Q$1290-$D$1290)/1000</f>
        <v>0</v>
      </c>
      <c r="R1391" s="223">
        <f>R1340*'Usages industrie'!$P48*(1+'Usages industrie'!$Q48)^(R$1290-$D$1290)/1000</f>
        <v>0</v>
      </c>
    </row>
    <row r="1392" spans="1:18" hidden="1" outlineLevel="2" x14ac:dyDescent="0.25">
      <c r="A1392" s="222" t="str">
        <f>'Usages industrie'!A49</f>
        <v>Usage industriel n°46</v>
      </c>
      <c r="B1392" s="222" t="s">
        <v>645</v>
      </c>
      <c r="C1392" s="222"/>
      <c r="D1392" s="223">
        <f>D1341*'Usages industrie'!$P49*(1+'Usages industrie'!$Q49)^(D$1290-$D$1290)/1000</f>
        <v>0</v>
      </c>
      <c r="E1392" s="223">
        <f>E1341*'Usages industrie'!$P49*(1+'Usages industrie'!$Q49)^(E$1290-$D$1290)/1000</f>
        <v>0</v>
      </c>
      <c r="F1392" s="223">
        <f>F1341*'Usages industrie'!$P49*(1+'Usages industrie'!$Q49)^(F$1290-$D$1290)/1000</f>
        <v>0</v>
      </c>
      <c r="G1392" s="223">
        <f>G1341*'Usages industrie'!$P49*(1+'Usages industrie'!$Q49)^(G$1290-$D$1290)/1000</f>
        <v>0</v>
      </c>
      <c r="H1392" s="223">
        <f>H1341*'Usages industrie'!$P49*(1+'Usages industrie'!$Q49)^(H$1290-$D$1290)/1000</f>
        <v>0</v>
      </c>
      <c r="I1392" s="223">
        <f>I1341*'Usages industrie'!$P49*(1+'Usages industrie'!$Q49)^(I$1290-$D$1290)/1000</f>
        <v>0</v>
      </c>
      <c r="J1392" s="223">
        <f>J1341*'Usages industrie'!$P49*(1+'Usages industrie'!$Q49)^(J$1290-$D$1290)/1000</f>
        <v>0</v>
      </c>
      <c r="K1392" s="223">
        <f>K1341*'Usages industrie'!$P49*(1+'Usages industrie'!$Q49)^(K$1290-$D$1290)/1000</f>
        <v>0</v>
      </c>
      <c r="L1392" s="223">
        <f>L1341*'Usages industrie'!$P49*(1+'Usages industrie'!$Q49)^(L$1290-$D$1290)/1000</f>
        <v>0</v>
      </c>
      <c r="M1392" s="223">
        <f>M1341*'Usages industrie'!$P49*(1+'Usages industrie'!$Q49)^(M$1290-$D$1290)/1000</f>
        <v>0</v>
      </c>
      <c r="N1392" s="223">
        <f>N1341*'Usages industrie'!$P49*(1+'Usages industrie'!$Q49)^(N$1290-$D$1290)/1000</f>
        <v>0</v>
      </c>
      <c r="O1392" s="223">
        <f>O1341*'Usages industrie'!$P49*(1+'Usages industrie'!$Q49)^(O$1290-$D$1290)/1000</f>
        <v>0</v>
      </c>
      <c r="P1392" s="223">
        <f>P1341*'Usages industrie'!$P49*(1+'Usages industrie'!$Q49)^(P$1290-$D$1290)/1000</f>
        <v>0</v>
      </c>
      <c r="Q1392" s="223">
        <f>Q1341*'Usages industrie'!$P49*(1+'Usages industrie'!$Q49)^(Q$1290-$D$1290)/1000</f>
        <v>0</v>
      </c>
      <c r="R1392" s="223">
        <f>R1341*'Usages industrie'!$P49*(1+'Usages industrie'!$Q49)^(R$1290-$D$1290)/1000</f>
        <v>0</v>
      </c>
    </row>
    <row r="1393" spans="1:18" hidden="1" outlineLevel="2" x14ac:dyDescent="0.25">
      <c r="A1393" s="222" t="str">
        <f>'Usages industrie'!A50</f>
        <v>Usage industriel n°47</v>
      </c>
      <c r="B1393" s="222" t="s">
        <v>645</v>
      </c>
      <c r="C1393" s="222"/>
      <c r="D1393" s="223">
        <f>D1342*'Usages industrie'!$P50*(1+'Usages industrie'!$Q50)^(D$1290-$D$1290)/1000</f>
        <v>0</v>
      </c>
      <c r="E1393" s="223">
        <f>E1342*'Usages industrie'!$P50*(1+'Usages industrie'!$Q50)^(E$1290-$D$1290)/1000</f>
        <v>0</v>
      </c>
      <c r="F1393" s="223">
        <f>F1342*'Usages industrie'!$P50*(1+'Usages industrie'!$Q50)^(F$1290-$D$1290)/1000</f>
        <v>0</v>
      </c>
      <c r="G1393" s="223">
        <f>G1342*'Usages industrie'!$P50*(1+'Usages industrie'!$Q50)^(G$1290-$D$1290)/1000</f>
        <v>0</v>
      </c>
      <c r="H1393" s="223">
        <f>H1342*'Usages industrie'!$P50*(1+'Usages industrie'!$Q50)^(H$1290-$D$1290)/1000</f>
        <v>0</v>
      </c>
      <c r="I1393" s="223">
        <f>I1342*'Usages industrie'!$P50*(1+'Usages industrie'!$Q50)^(I$1290-$D$1290)/1000</f>
        <v>0</v>
      </c>
      <c r="J1393" s="223">
        <f>J1342*'Usages industrie'!$P50*(1+'Usages industrie'!$Q50)^(J$1290-$D$1290)/1000</f>
        <v>0</v>
      </c>
      <c r="K1393" s="223">
        <f>K1342*'Usages industrie'!$P50*(1+'Usages industrie'!$Q50)^(K$1290-$D$1290)/1000</f>
        <v>0</v>
      </c>
      <c r="L1393" s="223">
        <f>L1342*'Usages industrie'!$P50*(1+'Usages industrie'!$Q50)^(L$1290-$D$1290)/1000</f>
        <v>0</v>
      </c>
      <c r="M1393" s="223">
        <f>M1342*'Usages industrie'!$P50*(1+'Usages industrie'!$Q50)^(M$1290-$D$1290)/1000</f>
        <v>0</v>
      </c>
      <c r="N1393" s="223">
        <f>N1342*'Usages industrie'!$P50*(1+'Usages industrie'!$Q50)^(N$1290-$D$1290)/1000</f>
        <v>0</v>
      </c>
      <c r="O1393" s="223">
        <f>O1342*'Usages industrie'!$P50*(1+'Usages industrie'!$Q50)^(O$1290-$D$1290)/1000</f>
        <v>0</v>
      </c>
      <c r="P1393" s="223">
        <f>P1342*'Usages industrie'!$P50*(1+'Usages industrie'!$Q50)^(P$1290-$D$1290)/1000</f>
        <v>0</v>
      </c>
      <c r="Q1393" s="223">
        <f>Q1342*'Usages industrie'!$P50*(1+'Usages industrie'!$Q50)^(Q$1290-$D$1290)/1000</f>
        <v>0</v>
      </c>
      <c r="R1393" s="223">
        <f>R1342*'Usages industrie'!$P50*(1+'Usages industrie'!$Q50)^(R$1290-$D$1290)/1000</f>
        <v>0</v>
      </c>
    </row>
    <row r="1394" spans="1:18" hidden="1" outlineLevel="2" x14ac:dyDescent="0.25">
      <c r="A1394" s="222" t="str">
        <f>'Usages industrie'!A51</f>
        <v>Usage industriel n°48</v>
      </c>
      <c r="B1394" s="222" t="s">
        <v>645</v>
      </c>
      <c r="C1394" s="222"/>
      <c r="D1394" s="223">
        <f>D1343*'Usages industrie'!$P51*(1+'Usages industrie'!$Q51)^(D$1290-$D$1290)/1000</f>
        <v>0</v>
      </c>
      <c r="E1394" s="223">
        <f>E1343*'Usages industrie'!$P51*(1+'Usages industrie'!$Q51)^(E$1290-$D$1290)/1000</f>
        <v>0</v>
      </c>
      <c r="F1394" s="223">
        <f>F1343*'Usages industrie'!$P51*(1+'Usages industrie'!$Q51)^(F$1290-$D$1290)/1000</f>
        <v>0</v>
      </c>
      <c r="G1394" s="223">
        <f>G1343*'Usages industrie'!$P51*(1+'Usages industrie'!$Q51)^(G$1290-$D$1290)/1000</f>
        <v>0</v>
      </c>
      <c r="H1394" s="223">
        <f>H1343*'Usages industrie'!$P51*(1+'Usages industrie'!$Q51)^(H$1290-$D$1290)/1000</f>
        <v>0</v>
      </c>
      <c r="I1394" s="223">
        <f>I1343*'Usages industrie'!$P51*(1+'Usages industrie'!$Q51)^(I$1290-$D$1290)/1000</f>
        <v>0</v>
      </c>
      <c r="J1394" s="223">
        <f>J1343*'Usages industrie'!$P51*(1+'Usages industrie'!$Q51)^(J$1290-$D$1290)/1000</f>
        <v>0</v>
      </c>
      <c r="K1394" s="223">
        <f>K1343*'Usages industrie'!$P51*(1+'Usages industrie'!$Q51)^(K$1290-$D$1290)/1000</f>
        <v>0</v>
      </c>
      <c r="L1394" s="223">
        <f>L1343*'Usages industrie'!$P51*(1+'Usages industrie'!$Q51)^(L$1290-$D$1290)/1000</f>
        <v>0</v>
      </c>
      <c r="M1394" s="223">
        <f>M1343*'Usages industrie'!$P51*(1+'Usages industrie'!$Q51)^(M$1290-$D$1290)/1000</f>
        <v>0</v>
      </c>
      <c r="N1394" s="223">
        <f>N1343*'Usages industrie'!$P51*(1+'Usages industrie'!$Q51)^(N$1290-$D$1290)/1000</f>
        <v>0</v>
      </c>
      <c r="O1394" s="223">
        <f>O1343*'Usages industrie'!$P51*(1+'Usages industrie'!$Q51)^(O$1290-$D$1290)/1000</f>
        <v>0</v>
      </c>
      <c r="P1394" s="223">
        <f>P1343*'Usages industrie'!$P51*(1+'Usages industrie'!$Q51)^(P$1290-$D$1290)/1000</f>
        <v>0</v>
      </c>
      <c r="Q1394" s="223">
        <f>Q1343*'Usages industrie'!$P51*(1+'Usages industrie'!$Q51)^(Q$1290-$D$1290)/1000</f>
        <v>0</v>
      </c>
      <c r="R1394" s="223">
        <f>R1343*'Usages industrie'!$P51*(1+'Usages industrie'!$Q51)^(R$1290-$D$1290)/1000</f>
        <v>0</v>
      </c>
    </row>
    <row r="1395" spans="1:18" hidden="1" outlineLevel="2" x14ac:dyDescent="0.25">
      <c r="A1395" s="222" t="str">
        <f>'Usages industrie'!A52</f>
        <v>Usage industriel n°49</v>
      </c>
      <c r="B1395" s="222" t="s">
        <v>645</v>
      </c>
      <c r="C1395" s="222"/>
      <c r="D1395" s="223">
        <f>D1344*'Usages industrie'!$P52*(1+'Usages industrie'!$Q52)^(D$1290-$D$1290)/1000</f>
        <v>0</v>
      </c>
      <c r="E1395" s="223">
        <f>E1344*'Usages industrie'!$P52*(1+'Usages industrie'!$Q52)^(E$1290-$D$1290)/1000</f>
        <v>0</v>
      </c>
      <c r="F1395" s="223">
        <f>F1344*'Usages industrie'!$P52*(1+'Usages industrie'!$Q52)^(F$1290-$D$1290)/1000</f>
        <v>0</v>
      </c>
      <c r="G1395" s="223">
        <f>G1344*'Usages industrie'!$P52*(1+'Usages industrie'!$Q52)^(G$1290-$D$1290)/1000</f>
        <v>0</v>
      </c>
      <c r="H1395" s="223">
        <f>H1344*'Usages industrie'!$P52*(1+'Usages industrie'!$Q52)^(H$1290-$D$1290)/1000</f>
        <v>0</v>
      </c>
      <c r="I1395" s="223">
        <f>I1344*'Usages industrie'!$P52*(1+'Usages industrie'!$Q52)^(I$1290-$D$1290)/1000</f>
        <v>0</v>
      </c>
      <c r="J1395" s="223">
        <f>J1344*'Usages industrie'!$P52*(1+'Usages industrie'!$Q52)^(J$1290-$D$1290)/1000</f>
        <v>0</v>
      </c>
      <c r="K1395" s="223">
        <f>K1344*'Usages industrie'!$P52*(1+'Usages industrie'!$Q52)^(K$1290-$D$1290)/1000</f>
        <v>0</v>
      </c>
      <c r="L1395" s="223">
        <f>L1344*'Usages industrie'!$P52*(1+'Usages industrie'!$Q52)^(L$1290-$D$1290)/1000</f>
        <v>0</v>
      </c>
      <c r="M1395" s="223">
        <f>M1344*'Usages industrie'!$P52*(1+'Usages industrie'!$Q52)^(M$1290-$D$1290)/1000</f>
        <v>0</v>
      </c>
      <c r="N1395" s="223">
        <f>N1344*'Usages industrie'!$P52*(1+'Usages industrie'!$Q52)^(N$1290-$D$1290)/1000</f>
        <v>0</v>
      </c>
      <c r="O1395" s="223">
        <f>O1344*'Usages industrie'!$P52*(1+'Usages industrie'!$Q52)^(O$1290-$D$1290)/1000</f>
        <v>0</v>
      </c>
      <c r="P1395" s="223">
        <f>P1344*'Usages industrie'!$P52*(1+'Usages industrie'!$Q52)^(P$1290-$D$1290)/1000</f>
        <v>0</v>
      </c>
      <c r="Q1395" s="223">
        <f>Q1344*'Usages industrie'!$P52*(1+'Usages industrie'!$Q52)^(Q$1290-$D$1290)/1000</f>
        <v>0</v>
      </c>
      <c r="R1395" s="223">
        <f>R1344*'Usages industrie'!$P52*(1+'Usages industrie'!$Q52)^(R$1290-$D$1290)/1000</f>
        <v>0</v>
      </c>
    </row>
    <row r="1396" spans="1:18" hidden="1" outlineLevel="2" x14ac:dyDescent="0.25">
      <c r="A1396" s="222" t="str">
        <f>'Usages industrie'!A53</f>
        <v>Usage industriel n°50</v>
      </c>
      <c r="B1396" s="222" t="s">
        <v>645</v>
      </c>
      <c r="C1396" s="222"/>
      <c r="D1396" s="223">
        <f>D1345*'Usages industrie'!$P53*(1+'Usages industrie'!$Q53)^(D$1290-$D$1290)/1000</f>
        <v>0</v>
      </c>
      <c r="E1396" s="223">
        <f>E1345*'Usages industrie'!$P53*(1+'Usages industrie'!$Q53)^(E$1290-$D$1290)/1000</f>
        <v>0</v>
      </c>
      <c r="F1396" s="223">
        <f>F1345*'Usages industrie'!$P53*(1+'Usages industrie'!$Q53)^(F$1290-$D$1290)/1000</f>
        <v>0</v>
      </c>
      <c r="G1396" s="223">
        <f>G1345*'Usages industrie'!$P53*(1+'Usages industrie'!$Q53)^(G$1290-$D$1290)/1000</f>
        <v>0</v>
      </c>
      <c r="H1396" s="223">
        <f>H1345*'Usages industrie'!$P53*(1+'Usages industrie'!$Q53)^(H$1290-$D$1290)/1000</f>
        <v>0</v>
      </c>
      <c r="I1396" s="223">
        <f>I1345*'Usages industrie'!$P53*(1+'Usages industrie'!$Q53)^(I$1290-$D$1290)/1000</f>
        <v>0</v>
      </c>
      <c r="J1396" s="223">
        <f>J1345*'Usages industrie'!$P53*(1+'Usages industrie'!$Q53)^(J$1290-$D$1290)/1000</f>
        <v>0</v>
      </c>
      <c r="K1396" s="223">
        <f>K1345*'Usages industrie'!$P53*(1+'Usages industrie'!$Q53)^(K$1290-$D$1290)/1000</f>
        <v>0</v>
      </c>
      <c r="L1396" s="223">
        <f>L1345*'Usages industrie'!$P53*(1+'Usages industrie'!$Q53)^(L$1290-$D$1290)/1000</f>
        <v>0</v>
      </c>
      <c r="M1396" s="223">
        <f>M1345*'Usages industrie'!$P53*(1+'Usages industrie'!$Q53)^(M$1290-$D$1290)/1000</f>
        <v>0</v>
      </c>
      <c r="N1396" s="223">
        <f>N1345*'Usages industrie'!$P53*(1+'Usages industrie'!$Q53)^(N$1290-$D$1290)/1000</f>
        <v>0</v>
      </c>
      <c r="O1396" s="223">
        <f>O1345*'Usages industrie'!$P53*(1+'Usages industrie'!$Q53)^(O$1290-$D$1290)/1000</f>
        <v>0</v>
      </c>
      <c r="P1396" s="223">
        <f>P1345*'Usages industrie'!$P53*(1+'Usages industrie'!$Q53)^(P$1290-$D$1290)/1000</f>
        <v>0</v>
      </c>
      <c r="Q1396" s="223">
        <f>Q1345*'Usages industrie'!$P53*(1+'Usages industrie'!$Q53)^(Q$1290-$D$1290)/1000</f>
        <v>0</v>
      </c>
      <c r="R1396" s="223">
        <f>R1345*'Usages industrie'!$P53*(1+'Usages industrie'!$Q53)^(R$1290-$D$1290)/1000</f>
        <v>0</v>
      </c>
    </row>
    <row r="1397" spans="1:18" hidden="1" outlineLevel="1" collapsed="1" x14ac:dyDescent="0.25">
      <c r="A1397" s="222" t="s">
        <v>655</v>
      </c>
      <c r="B1397" s="222"/>
      <c r="C1397" s="222"/>
      <c r="D1397" s="223">
        <f t="shared" ref="D1397:R1397" si="118">SUM(D1347:D1396)</f>
        <v>0</v>
      </c>
      <c r="E1397" s="223">
        <f t="shared" si="118"/>
        <v>0</v>
      </c>
      <c r="F1397" s="223">
        <f t="shared" si="118"/>
        <v>0</v>
      </c>
      <c r="G1397" s="223">
        <f t="shared" si="118"/>
        <v>0</v>
      </c>
      <c r="H1397" s="223">
        <f t="shared" si="118"/>
        <v>0</v>
      </c>
      <c r="I1397" s="223">
        <f t="shared" si="118"/>
        <v>0</v>
      </c>
      <c r="J1397" s="223">
        <f t="shared" si="118"/>
        <v>0</v>
      </c>
      <c r="K1397" s="223">
        <f t="shared" si="118"/>
        <v>0</v>
      </c>
      <c r="L1397" s="223">
        <f t="shared" si="118"/>
        <v>0</v>
      </c>
      <c r="M1397" s="223">
        <f t="shared" si="118"/>
        <v>0</v>
      </c>
      <c r="N1397" s="223">
        <f t="shared" si="118"/>
        <v>0</v>
      </c>
      <c r="O1397" s="223">
        <f t="shared" si="118"/>
        <v>0</v>
      </c>
      <c r="P1397" s="223">
        <f t="shared" si="118"/>
        <v>0</v>
      </c>
      <c r="Q1397" s="223">
        <f t="shared" si="118"/>
        <v>0</v>
      </c>
      <c r="R1397" s="223">
        <f t="shared" si="118"/>
        <v>0</v>
      </c>
    </row>
    <row r="1398" spans="1:18" hidden="1" outlineLevel="1" x14ac:dyDescent="0.25">
      <c r="A1398" s="53" t="s">
        <v>651</v>
      </c>
      <c r="B1398" s="53"/>
      <c r="C1398" s="53"/>
      <c r="D1398" s="244"/>
      <c r="E1398" s="244"/>
      <c r="F1398" s="244"/>
      <c r="G1398" s="244"/>
      <c r="H1398" s="244"/>
      <c r="I1398" s="244"/>
      <c r="J1398" s="244"/>
      <c r="K1398" s="244"/>
      <c r="L1398" s="244"/>
      <c r="M1398" s="244"/>
      <c r="N1398" s="244"/>
      <c r="O1398" s="244"/>
      <c r="P1398" s="244"/>
      <c r="Q1398" s="244"/>
      <c r="R1398" s="244"/>
    </row>
    <row r="1399" spans="1:18" hidden="1" outlineLevel="1" x14ac:dyDescent="0.25">
      <c r="A1399" s="53" t="s">
        <v>656</v>
      </c>
      <c r="B1399" s="53"/>
      <c r="C1399" s="53"/>
      <c r="D1399" s="244"/>
      <c r="E1399" s="244"/>
      <c r="F1399" s="244"/>
      <c r="G1399" s="244"/>
      <c r="H1399" s="244"/>
      <c r="I1399" s="244"/>
      <c r="J1399" s="244"/>
      <c r="K1399" s="244"/>
      <c r="L1399" s="244"/>
      <c r="M1399" s="244"/>
      <c r="N1399" s="244"/>
      <c r="O1399" s="244"/>
      <c r="P1399" s="244"/>
      <c r="Q1399" s="244"/>
      <c r="R1399" s="244"/>
    </row>
    <row r="1400" spans="1:18" hidden="1" outlineLevel="1" x14ac:dyDescent="0.25">
      <c r="A1400" s="53" t="s">
        <v>650</v>
      </c>
      <c r="B1400" s="53"/>
      <c r="C1400" s="53"/>
      <c r="D1400" s="244"/>
      <c r="E1400" s="244"/>
      <c r="F1400" s="244"/>
      <c r="G1400" s="244"/>
      <c r="H1400" s="244"/>
      <c r="I1400" s="244"/>
      <c r="J1400" s="244"/>
      <c r="K1400" s="244"/>
      <c r="L1400" s="244"/>
      <c r="M1400" s="244"/>
      <c r="N1400" s="244"/>
      <c r="O1400" s="244"/>
      <c r="P1400" s="244"/>
      <c r="Q1400" s="244"/>
      <c r="R1400" s="244"/>
    </row>
    <row r="1401" spans="1:18" hidden="1" outlineLevel="1" x14ac:dyDescent="0.25">
      <c r="A1401" s="53" t="s">
        <v>657</v>
      </c>
      <c r="B1401" s="53"/>
      <c r="C1401" s="53"/>
      <c r="D1401" s="244"/>
      <c r="E1401" s="244"/>
      <c r="F1401" s="244"/>
      <c r="G1401" s="244"/>
      <c r="H1401" s="244"/>
      <c r="I1401" s="244"/>
      <c r="J1401" s="244"/>
      <c r="K1401" s="244"/>
      <c r="L1401" s="244"/>
      <c r="M1401" s="244"/>
      <c r="N1401" s="244"/>
      <c r="O1401" s="244"/>
      <c r="P1401" s="244"/>
      <c r="Q1401" s="244"/>
      <c r="R1401" s="244"/>
    </row>
    <row r="1402" spans="1:18" hidden="1" outlineLevel="1" x14ac:dyDescent="0.25">
      <c r="A1402" s="53" t="s">
        <v>652</v>
      </c>
      <c r="B1402" s="53"/>
      <c r="C1402" s="53"/>
      <c r="D1402" s="244"/>
      <c r="E1402" s="244"/>
      <c r="F1402" s="244"/>
      <c r="G1402" s="244"/>
      <c r="H1402" s="244"/>
      <c r="I1402" s="244"/>
      <c r="J1402" s="244"/>
      <c r="K1402" s="244"/>
      <c r="L1402" s="244"/>
      <c r="M1402" s="244"/>
      <c r="N1402" s="244"/>
      <c r="O1402" s="244"/>
      <c r="P1402" s="244"/>
      <c r="Q1402" s="244"/>
      <c r="R1402" s="244"/>
    </row>
    <row r="1403" spans="1:18" hidden="1" outlineLevel="1" x14ac:dyDescent="0.25">
      <c r="A1403" s="53" t="s">
        <v>658</v>
      </c>
      <c r="B1403" s="53"/>
      <c r="C1403" s="53"/>
      <c r="D1403" s="244"/>
      <c r="E1403" s="244"/>
      <c r="F1403" s="244"/>
      <c r="G1403" s="244"/>
      <c r="H1403" s="244"/>
      <c r="I1403" s="244"/>
      <c r="J1403" s="244"/>
      <c r="K1403" s="244"/>
      <c r="L1403" s="244"/>
      <c r="M1403" s="244"/>
      <c r="N1403" s="244"/>
      <c r="O1403" s="244"/>
      <c r="P1403" s="244"/>
      <c r="Q1403" s="244"/>
      <c r="R1403" s="244"/>
    </row>
    <row r="1404" spans="1:18" hidden="1" outlineLevel="1" x14ac:dyDescent="0.25">
      <c r="A1404" s="224" t="s">
        <v>40</v>
      </c>
      <c r="B1404" s="224"/>
      <c r="C1404" s="222"/>
      <c r="D1404" s="223">
        <f t="shared" ref="D1404:R1404" si="119">D1397+D1399+D1401+D1403</f>
        <v>0</v>
      </c>
      <c r="E1404" s="223">
        <f t="shared" si="119"/>
        <v>0</v>
      </c>
      <c r="F1404" s="223">
        <f t="shared" si="119"/>
        <v>0</v>
      </c>
      <c r="G1404" s="223">
        <f t="shared" si="119"/>
        <v>0</v>
      </c>
      <c r="H1404" s="223">
        <f t="shared" si="119"/>
        <v>0</v>
      </c>
      <c r="I1404" s="223">
        <f t="shared" si="119"/>
        <v>0</v>
      </c>
      <c r="J1404" s="223">
        <f t="shared" si="119"/>
        <v>0</v>
      </c>
      <c r="K1404" s="223">
        <f t="shared" si="119"/>
        <v>0</v>
      </c>
      <c r="L1404" s="223">
        <f t="shared" si="119"/>
        <v>0</v>
      </c>
      <c r="M1404" s="223">
        <f t="shared" si="119"/>
        <v>0</v>
      </c>
      <c r="N1404" s="223">
        <f t="shared" si="119"/>
        <v>0</v>
      </c>
      <c r="O1404" s="223">
        <f t="shared" si="119"/>
        <v>0</v>
      </c>
      <c r="P1404" s="223">
        <f t="shared" si="119"/>
        <v>0</v>
      </c>
      <c r="Q1404" s="223">
        <f t="shared" si="119"/>
        <v>0</v>
      </c>
      <c r="R1404" s="223">
        <f t="shared" si="119"/>
        <v>0</v>
      </c>
    </row>
    <row r="1405" spans="1:18" hidden="1" outlineLevel="1" x14ac:dyDescent="0.25"/>
    <row r="1406" spans="1:18" hidden="1" outlineLevel="1" x14ac:dyDescent="0.25">
      <c r="A1406" s="274" t="s">
        <v>0</v>
      </c>
      <c r="B1406" s="225" t="s">
        <v>16</v>
      </c>
      <c r="C1406" s="53"/>
      <c r="D1406" s="244">
        <v>10000</v>
      </c>
      <c r="E1406" s="244">
        <v>10000</v>
      </c>
      <c r="F1406" s="244"/>
      <c r="G1406" s="244"/>
      <c r="H1406" s="244"/>
      <c r="I1406" s="244"/>
      <c r="J1406" s="244"/>
      <c r="K1406" s="244"/>
      <c r="L1406" s="244"/>
      <c r="M1406" s="244"/>
      <c r="N1406" s="244"/>
      <c r="O1406" s="244"/>
      <c r="P1406" s="244"/>
      <c r="Q1406" s="244"/>
      <c r="R1406" s="244"/>
    </row>
    <row r="1407" spans="1:18" hidden="1" outlineLevel="1" x14ac:dyDescent="0.25">
      <c r="A1407" s="274"/>
      <c r="B1407" s="226" t="s">
        <v>42</v>
      </c>
      <c r="C1407" s="222"/>
      <c r="D1407" s="223">
        <f>IF($B1287&lt;&gt;"",D1406*(VLOOKUP($B1287,Production!$G4:$P53,10)*(1+VLOOKUP($B1287,Production!$G4:$Q53,11))^(D1290-$D1290))/1000,0)</f>
        <v>0</v>
      </c>
      <c r="E1407" s="223">
        <f>IF($B1287&lt;&gt;"",E1406*(VLOOKUP($B1287,Production!$G4:$P53,10)*(1+VLOOKUP($B1287,Production!$G4:$Q53,11))^(E1290-$D1290))/1000,0)</f>
        <v>0</v>
      </c>
      <c r="F1407" s="223">
        <f>IF($B1287&lt;&gt;"",F1406*(VLOOKUP($B1287,Production!$G4:$P53,10)*(1+VLOOKUP($B1287,Production!$G4:$Q53,11))^(F1290-$D1290))/1000,0)</f>
        <v>0</v>
      </c>
      <c r="G1407" s="223">
        <f>IF($B1287&lt;&gt;"",G1406*(VLOOKUP($B1287,Production!$G4:$P53,10)*(1+VLOOKUP($B1287,Production!$G4:$Q53,11))^(G1290-$D1290))/1000,0)</f>
        <v>0</v>
      </c>
      <c r="H1407" s="223">
        <f>IF($B1287&lt;&gt;"",H1406*(VLOOKUP($B1287,Production!$G4:$P53,10)*(1+VLOOKUP($B1287,Production!$G4:$Q53,11))^(H1290-$D1290))/1000,0)</f>
        <v>0</v>
      </c>
      <c r="I1407" s="223">
        <f>IF($B1287&lt;&gt;"",I1406*(VLOOKUP($B1287,Production!$G4:$P53,10)*(1+VLOOKUP($B1287,Production!$G4:$Q53,11))^(I1290-$D1290))/1000,0)</f>
        <v>0</v>
      </c>
      <c r="J1407" s="223">
        <f>IF($B1287&lt;&gt;"",J1406*(VLOOKUP($B1287,Production!$G4:$P53,10)*(1+VLOOKUP($B1287,Production!$G4:$Q53,11))^(J1290-$D1290))/1000,0)</f>
        <v>0</v>
      </c>
      <c r="K1407" s="223">
        <f>IF($B1287&lt;&gt;"",K1406*(VLOOKUP($B1287,Production!$G4:$P53,10)*(1+VLOOKUP($B1287,Production!$G4:$Q53,11))^(K1290-$D1290))/1000,0)</f>
        <v>0</v>
      </c>
      <c r="L1407" s="223">
        <f>IF($B1287&lt;&gt;"",L1406*(VLOOKUP($B1287,Production!$G4:$P53,10)*(1+VLOOKUP($B1287,Production!$G4:$Q53,11))^(L1290-$D1290))/1000,0)</f>
        <v>0</v>
      </c>
      <c r="M1407" s="223">
        <f>IF($B1287&lt;&gt;"",M1406*(VLOOKUP($B1287,Production!$G4:$P53,10)*(1+VLOOKUP($B1287,Production!$G4:$Q53,11))^(M1290-$D1290))/1000,0)</f>
        <v>0</v>
      </c>
      <c r="N1407" s="223">
        <f>IF($B1287&lt;&gt;"",N1406*(VLOOKUP($B1287,Production!$G4:$P53,10)*(1+VLOOKUP($B1287,Production!$G4:$Q53,11))^(N1290-$D1290))/1000,0)</f>
        <v>0</v>
      </c>
      <c r="O1407" s="223">
        <f>IF($B1287&lt;&gt;"",O1406*(VLOOKUP($B1287,Production!$G4:$P53,10)*(1+VLOOKUP($B1287,Production!$G4:$Q53,11))^(O1290-$D1290))/1000,0)</f>
        <v>0</v>
      </c>
      <c r="P1407" s="223">
        <f>IF($B1287&lt;&gt;"",P1406*(VLOOKUP($B1287,Production!$G4:$P53,10)*(1+VLOOKUP($B1287,Production!$G4:$Q53,11))^(P1290-$D1290))/1000,0)</f>
        <v>0</v>
      </c>
      <c r="Q1407" s="223">
        <f>IF($B1287&lt;&gt;"",Q1406*(VLOOKUP($B1287,Production!$G4:$P53,10)*(1+VLOOKUP($B1287,Production!$G4:$Q53,11))^(Q1290-$D1290))/1000,0)</f>
        <v>0</v>
      </c>
      <c r="R1407" s="223">
        <f>IF($B1287&lt;&gt;"",R1406*(VLOOKUP($B1287,Production!$G4:$P53,10)*(1+VLOOKUP($B1287,Production!$G4:$Q53,11))^(R1290-$D1290))/1000,0)</f>
        <v>0</v>
      </c>
    </row>
    <row r="1408" spans="1:18" hidden="1" outlineLevel="1" x14ac:dyDescent="0.25">
      <c r="A1408" s="274" t="s">
        <v>13</v>
      </c>
      <c r="B1408" s="225" t="s">
        <v>17</v>
      </c>
      <c r="C1408" s="53"/>
      <c r="D1408" s="244">
        <v>10000</v>
      </c>
      <c r="E1408" s="244">
        <v>10000</v>
      </c>
      <c r="F1408" s="244"/>
      <c r="G1408" s="244"/>
      <c r="H1408" s="244"/>
      <c r="I1408" s="244"/>
      <c r="J1408" s="244"/>
      <c r="K1408" s="244"/>
      <c r="L1408" s="244"/>
      <c r="M1408" s="244"/>
      <c r="N1408" s="244"/>
      <c r="O1408" s="244"/>
      <c r="P1408" s="244"/>
      <c r="Q1408" s="244"/>
      <c r="R1408" s="244"/>
    </row>
    <row r="1409" spans="1:18" hidden="1" outlineLevel="1" x14ac:dyDescent="0.25">
      <c r="A1409" s="274"/>
      <c r="B1409" s="226" t="s">
        <v>42</v>
      </c>
      <c r="C1409" s="222"/>
      <c r="D1409" s="223">
        <f>IF($B1287&lt;&gt;"",D1408*(VLOOKUP($B1287,Production!$G4:$R53,10)*(1+VLOOKUP($B1287,Production!$G4:$S53,11))^(D1290-$D1290))/1000,0)</f>
        <v>0</v>
      </c>
      <c r="E1409" s="223">
        <f>IF($B1287&lt;&gt;"",E1408*(VLOOKUP($B1287,Production!$G4:$R53,10)*(1+VLOOKUP($B1287,Production!$G4:$S53,11))^(E1290-$D1290))/1000,0)</f>
        <v>0</v>
      </c>
      <c r="F1409" s="223">
        <f>IF($B1287&lt;&gt;"",F1408*(VLOOKUP($B1287,Production!$G4:$R53,10)*(1+VLOOKUP($B1287,Production!$G4:$S53,11))^(F1290-$D1290))/1000,0)</f>
        <v>0</v>
      </c>
      <c r="G1409" s="223">
        <f>IF($B1287&lt;&gt;"",G1408*(VLOOKUP($B1287,Production!$G4:$R53,10)*(1+VLOOKUP($B1287,Production!$G4:$S53,11))^(G1290-$D1290))/1000,0)</f>
        <v>0</v>
      </c>
      <c r="H1409" s="223">
        <f>IF($B1287&lt;&gt;"",H1408*(VLOOKUP($B1287,Production!$G4:$R53,10)*(1+VLOOKUP($B1287,Production!$G4:$S53,11))^(H1290-$D1290))/1000,0)</f>
        <v>0</v>
      </c>
      <c r="I1409" s="223">
        <f>IF($B1287&lt;&gt;"",I1408*(VLOOKUP($B1287,Production!$G4:$R53,10)*(1+VLOOKUP($B1287,Production!$G4:$S53,11))^(I1290-$D1290))/1000,0)</f>
        <v>0</v>
      </c>
      <c r="J1409" s="223">
        <f>IF($B1287&lt;&gt;"",J1408*(VLOOKUP($B1287,Production!$G4:$R53,10)*(1+VLOOKUP($B1287,Production!$G4:$S53,11))^(J1290-$D1290))/1000,0)</f>
        <v>0</v>
      </c>
      <c r="K1409" s="223">
        <f>IF($B1287&lt;&gt;"",K1408*(VLOOKUP($B1287,Production!$G4:$R53,10)*(1+VLOOKUP($B1287,Production!$G4:$S53,11))^(K1290-$D1290))/1000,0)</f>
        <v>0</v>
      </c>
      <c r="L1409" s="223">
        <f>IF($B1287&lt;&gt;"",L1408*(VLOOKUP($B1287,Production!$G4:$R53,10)*(1+VLOOKUP($B1287,Production!$G4:$S53,11))^(L1290-$D1290))/1000,0)</f>
        <v>0</v>
      </c>
      <c r="M1409" s="223">
        <f>IF($B1287&lt;&gt;"",M1408*(VLOOKUP($B1287,Production!$G4:$R53,10)*(1+VLOOKUP($B1287,Production!$G4:$S53,11))^(M1290-$D1290))/1000,0)</f>
        <v>0</v>
      </c>
      <c r="N1409" s="223">
        <f>IF($B1287&lt;&gt;"",N1408*(VLOOKUP($B1287,Production!$G4:$R53,10)*(1+VLOOKUP($B1287,Production!$G4:$S53,11))^(N1290-$D1290))/1000,0)</f>
        <v>0</v>
      </c>
      <c r="O1409" s="223">
        <f>IF($B1287&lt;&gt;"",O1408*(VLOOKUP($B1287,Production!$G4:$R53,10)*(1+VLOOKUP($B1287,Production!$G4:$S53,11))^(O1290-$D1290))/1000,0)</f>
        <v>0</v>
      </c>
      <c r="P1409" s="223">
        <f>IF($B1287&lt;&gt;"",P1408*(VLOOKUP($B1287,Production!$G4:$R53,10)*(1+VLOOKUP($B1287,Production!$G4:$S53,11))^(P1290-$D1290))/1000,0)</f>
        <v>0</v>
      </c>
      <c r="Q1409" s="223">
        <f>IF($B1287&lt;&gt;"",Q1408*(VLOOKUP($B1287,Production!$G4:$R53,10)*(1+VLOOKUP($B1287,Production!$G4:$S53,11))^(Q1290-$D1290))/1000,0)</f>
        <v>0</v>
      </c>
      <c r="R1409" s="223">
        <f>IF($B1287&lt;&gt;"",R1408*(VLOOKUP($B1287,Production!$G4:$R53,10)*(1+VLOOKUP($B1287,Production!$G4:$S53,11))^(R1290-$D1290))/1000,0)</f>
        <v>0</v>
      </c>
    </row>
    <row r="1410" spans="1:18" hidden="1" outlineLevel="1" x14ac:dyDescent="0.25">
      <c r="A1410" s="225" t="s">
        <v>56</v>
      </c>
      <c r="B1410" s="225"/>
      <c r="C1410" s="53"/>
      <c r="D1410" s="244"/>
      <c r="E1410" s="244"/>
      <c r="F1410" s="244"/>
      <c r="G1410" s="244"/>
      <c r="H1410" s="244"/>
      <c r="I1410" s="244"/>
      <c r="J1410" s="244"/>
      <c r="K1410" s="244"/>
      <c r="L1410" s="244"/>
      <c r="M1410" s="244"/>
      <c r="N1410" s="244"/>
      <c r="O1410" s="244"/>
      <c r="P1410" s="244"/>
      <c r="Q1410" s="244"/>
      <c r="R1410" s="244"/>
    </row>
    <row r="1411" spans="1:18" hidden="1" outlineLevel="1" x14ac:dyDescent="0.25">
      <c r="A1411" s="225" t="s">
        <v>57</v>
      </c>
      <c r="B1411" s="225"/>
      <c r="C1411" s="53"/>
      <c r="D1411" s="244"/>
      <c r="E1411" s="244"/>
      <c r="F1411" s="244"/>
      <c r="G1411" s="244"/>
      <c r="H1411" s="244"/>
      <c r="I1411" s="244"/>
      <c r="J1411" s="244"/>
      <c r="K1411" s="244"/>
      <c r="L1411" s="244"/>
      <c r="M1411" s="244"/>
      <c r="N1411" s="244"/>
      <c r="O1411" s="244"/>
      <c r="P1411" s="244"/>
      <c r="Q1411" s="244"/>
      <c r="R1411" s="244"/>
    </row>
    <row r="1412" spans="1:18" hidden="1" outlineLevel="1" x14ac:dyDescent="0.25">
      <c r="A1412" s="224" t="s">
        <v>659</v>
      </c>
      <c r="B1412" s="222"/>
      <c r="C1412" s="222"/>
      <c r="D1412" s="223">
        <f t="shared" ref="D1412:R1412" si="120">D1407+D1409+D1410+D1411</f>
        <v>0</v>
      </c>
      <c r="E1412" s="223">
        <f t="shared" si="120"/>
        <v>0</v>
      </c>
      <c r="F1412" s="223">
        <f t="shared" si="120"/>
        <v>0</v>
      </c>
      <c r="G1412" s="223">
        <f t="shared" si="120"/>
        <v>0</v>
      </c>
      <c r="H1412" s="223">
        <f t="shared" si="120"/>
        <v>0</v>
      </c>
      <c r="I1412" s="223">
        <f t="shared" si="120"/>
        <v>0</v>
      </c>
      <c r="J1412" s="223">
        <f t="shared" si="120"/>
        <v>0</v>
      </c>
      <c r="K1412" s="223">
        <f t="shared" si="120"/>
        <v>0</v>
      </c>
      <c r="L1412" s="223">
        <f t="shared" si="120"/>
        <v>0</v>
      </c>
      <c r="M1412" s="223">
        <f t="shared" si="120"/>
        <v>0</v>
      </c>
      <c r="N1412" s="223">
        <f t="shared" si="120"/>
        <v>0</v>
      </c>
      <c r="O1412" s="223">
        <f t="shared" si="120"/>
        <v>0</v>
      </c>
      <c r="P1412" s="223">
        <f t="shared" si="120"/>
        <v>0</v>
      </c>
      <c r="Q1412" s="223">
        <f t="shared" si="120"/>
        <v>0</v>
      </c>
      <c r="R1412" s="223">
        <f t="shared" si="120"/>
        <v>0</v>
      </c>
    </row>
    <row r="1413" spans="1:18" hidden="1" outlineLevel="1" x14ac:dyDescent="0.25"/>
    <row r="1414" spans="1:18" hidden="1" outlineLevel="1" x14ac:dyDescent="0.25">
      <c r="A1414" s="222" t="s">
        <v>663</v>
      </c>
      <c r="B1414" s="222"/>
      <c r="C1414" s="222"/>
      <c r="D1414" s="223">
        <f t="shared" ref="D1414:R1414" si="121">D1404-D1412</f>
        <v>0</v>
      </c>
      <c r="E1414" s="223">
        <f t="shared" si="121"/>
        <v>0</v>
      </c>
      <c r="F1414" s="223">
        <f t="shared" si="121"/>
        <v>0</v>
      </c>
      <c r="G1414" s="223">
        <f t="shared" si="121"/>
        <v>0</v>
      </c>
      <c r="H1414" s="223">
        <f t="shared" si="121"/>
        <v>0</v>
      </c>
      <c r="I1414" s="223">
        <f t="shared" si="121"/>
        <v>0</v>
      </c>
      <c r="J1414" s="223">
        <f t="shared" si="121"/>
        <v>0</v>
      </c>
      <c r="K1414" s="223">
        <f t="shared" si="121"/>
        <v>0</v>
      </c>
      <c r="L1414" s="223">
        <f t="shared" si="121"/>
        <v>0</v>
      </c>
      <c r="M1414" s="223">
        <f t="shared" si="121"/>
        <v>0</v>
      </c>
      <c r="N1414" s="223">
        <f t="shared" si="121"/>
        <v>0</v>
      </c>
      <c r="O1414" s="223">
        <f t="shared" si="121"/>
        <v>0</v>
      </c>
      <c r="P1414" s="223">
        <f t="shared" si="121"/>
        <v>0</v>
      </c>
      <c r="Q1414" s="223">
        <f t="shared" si="121"/>
        <v>0</v>
      </c>
      <c r="R1414" s="223">
        <f t="shared" si="121"/>
        <v>0</v>
      </c>
    </row>
    <row r="1415" spans="1:18" hidden="1" outlineLevel="1" x14ac:dyDescent="0.25"/>
    <row r="1416" spans="1:18" hidden="1" outlineLevel="1" x14ac:dyDescent="0.25">
      <c r="A1416" s="53" t="s">
        <v>664</v>
      </c>
      <c r="B1416" s="53"/>
      <c r="C1416" s="53"/>
      <c r="D1416" s="244"/>
      <c r="E1416" s="244"/>
      <c r="F1416" s="244"/>
      <c r="G1416" s="244"/>
      <c r="H1416" s="244"/>
      <c r="I1416" s="244"/>
      <c r="J1416" s="244"/>
      <c r="K1416" s="244"/>
      <c r="L1416" s="244"/>
      <c r="M1416" s="244"/>
      <c r="N1416" s="244"/>
      <c r="O1416" s="244"/>
      <c r="P1416" s="244"/>
      <c r="Q1416" s="244"/>
      <c r="R1416" s="244"/>
    </row>
    <row r="1417" spans="1:18" hidden="1" outlineLevel="1" x14ac:dyDescent="0.25"/>
    <row r="1418" spans="1:18" hidden="1" outlineLevel="1" x14ac:dyDescent="0.25">
      <c r="A1418" s="222" t="s">
        <v>665</v>
      </c>
      <c r="B1418" s="222"/>
      <c r="C1418" s="222"/>
      <c r="D1418" s="223">
        <f t="shared" ref="D1418:R1418" si="122">D1414-D1416</f>
        <v>0</v>
      </c>
      <c r="E1418" s="223">
        <f t="shared" si="122"/>
        <v>0</v>
      </c>
      <c r="F1418" s="223">
        <f t="shared" si="122"/>
        <v>0</v>
      </c>
      <c r="G1418" s="223">
        <f t="shared" si="122"/>
        <v>0</v>
      </c>
      <c r="H1418" s="223">
        <f t="shared" si="122"/>
        <v>0</v>
      </c>
      <c r="I1418" s="223">
        <f t="shared" si="122"/>
        <v>0</v>
      </c>
      <c r="J1418" s="223">
        <f t="shared" si="122"/>
        <v>0</v>
      </c>
      <c r="K1418" s="223">
        <f t="shared" si="122"/>
        <v>0</v>
      </c>
      <c r="L1418" s="223">
        <f t="shared" si="122"/>
        <v>0</v>
      </c>
      <c r="M1418" s="223">
        <f t="shared" si="122"/>
        <v>0</v>
      </c>
      <c r="N1418" s="223">
        <f t="shared" si="122"/>
        <v>0</v>
      </c>
      <c r="O1418" s="223">
        <f t="shared" si="122"/>
        <v>0</v>
      </c>
      <c r="P1418" s="223">
        <f t="shared" si="122"/>
        <v>0</v>
      </c>
      <c r="Q1418" s="223">
        <f t="shared" si="122"/>
        <v>0</v>
      </c>
      <c r="R1418" s="223">
        <f t="shared" si="122"/>
        <v>0</v>
      </c>
    </row>
    <row r="1419" spans="1:18" hidden="1" outlineLevel="1" x14ac:dyDescent="0.25">
      <c r="A1419" s="222" t="s">
        <v>666</v>
      </c>
      <c r="B1419" s="222"/>
      <c r="C1419" s="222"/>
      <c r="D1419" s="223">
        <f t="shared" ref="D1419:R1419" si="123">$B1288*D1418</f>
        <v>0</v>
      </c>
      <c r="E1419" s="223">
        <f t="shared" si="123"/>
        <v>0</v>
      </c>
      <c r="F1419" s="223">
        <f t="shared" si="123"/>
        <v>0</v>
      </c>
      <c r="G1419" s="223">
        <f t="shared" si="123"/>
        <v>0</v>
      </c>
      <c r="H1419" s="223">
        <f t="shared" si="123"/>
        <v>0</v>
      </c>
      <c r="I1419" s="223">
        <f t="shared" si="123"/>
        <v>0</v>
      </c>
      <c r="J1419" s="223">
        <f t="shared" si="123"/>
        <v>0</v>
      </c>
      <c r="K1419" s="223">
        <f t="shared" si="123"/>
        <v>0</v>
      </c>
      <c r="L1419" s="223">
        <f t="shared" si="123"/>
        <v>0</v>
      </c>
      <c r="M1419" s="223">
        <f t="shared" si="123"/>
        <v>0</v>
      </c>
      <c r="N1419" s="223">
        <f t="shared" si="123"/>
        <v>0</v>
      </c>
      <c r="O1419" s="223">
        <f t="shared" si="123"/>
        <v>0</v>
      </c>
      <c r="P1419" s="223">
        <f t="shared" si="123"/>
        <v>0</v>
      </c>
      <c r="Q1419" s="223">
        <f t="shared" si="123"/>
        <v>0</v>
      </c>
      <c r="R1419" s="223">
        <f t="shared" si="123"/>
        <v>0</v>
      </c>
    </row>
    <row r="1420" spans="1:18" hidden="1" outlineLevel="1" x14ac:dyDescent="0.25"/>
    <row r="1421" spans="1:18" hidden="1" outlineLevel="1" x14ac:dyDescent="0.25">
      <c r="A1421" s="222" t="s">
        <v>667</v>
      </c>
      <c r="B1421" s="222"/>
      <c r="C1421" s="222"/>
      <c r="D1421" s="223">
        <f t="shared" ref="D1421:R1421" si="124">D1418-D1419</f>
        <v>0</v>
      </c>
      <c r="E1421" s="223">
        <f t="shared" si="124"/>
        <v>0</v>
      </c>
      <c r="F1421" s="223">
        <f t="shared" si="124"/>
        <v>0</v>
      </c>
      <c r="G1421" s="223">
        <f t="shared" si="124"/>
        <v>0</v>
      </c>
      <c r="H1421" s="223">
        <f t="shared" si="124"/>
        <v>0</v>
      </c>
      <c r="I1421" s="223">
        <f t="shared" si="124"/>
        <v>0</v>
      </c>
      <c r="J1421" s="223">
        <f t="shared" si="124"/>
        <v>0</v>
      </c>
      <c r="K1421" s="223">
        <f t="shared" si="124"/>
        <v>0</v>
      </c>
      <c r="L1421" s="223">
        <f t="shared" si="124"/>
        <v>0</v>
      </c>
      <c r="M1421" s="223">
        <f t="shared" si="124"/>
        <v>0</v>
      </c>
      <c r="N1421" s="223">
        <f t="shared" si="124"/>
        <v>0</v>
      </c>
      <c r="O1421" s="223">
        <f t="shared" si="124"/>
        <v>0</v>
      </c>
      <c r="P1421" s="223">
        <f t="shared" si="124"/>
        <v>0</v>
      </c>
      <c r="Q1421" s="223">
        <f t="shared" si="124"/>
        <v>0</v>
      </c>
      <c r="R1421" s="223">
        <f t="shared" si="124"/>
        <v>0</v>
      </c>
    </row>
    <row r="1422" spans="1:18" hidden="1" outlineLevel="1" x14ac:dyDescent="0.25"/>
    <row r="1423" spans="1:18" hidden="1" outlineLevel="1" x14ac:dyDescent="0.25">
      <c r="A1423" s="221" t="s">
        <v>668</v>
      </c>
      <c r="B1423" s="221"/>
      <c r="C1423" s="220"/>
      <c r="D1423" s="215" t="e">
        <f>IRR(D1421:R1421)</f>
        <v>#NUM!</v>
      </c>
    </row>
    <row r="1424" spans="1:18" collapsed="1" x14ac:dyDescent="0.25"/>
    <row r="1426" spans="1:18" s="169" customFormat="1" x14ac:dyDescent="0.25">
      <c r="A1426" s="169" t="s">
        <v>897</v>
      </c>
    </row>
    <row r="1427" spans="1:18" hidden="1" outlineLevel="1" x14ac:dyDescent="0.25"/>
    <row r="1428" spans="1:18" hidden="1" outlineLevel="1" x14ac:dyDescent="0.25">
      <c r="A1428" s="217" t="s">
        <v>644</v>
      </c>
      <c r="B1428" s="208"/>
    </row>
    <row r="1429" spans="1:18" ht="15.75" hidden="1" outlineLevel="1" thickBot="1" x14ac:dyDescent="0.3">
      <c r="A1429" s="219" t="s">
        <v>12</v>
      </c>
      <c r="B1429" s="243"/>
    </row>
    <row r="1430" spans="1:18" hidden="1" outlineLevel="1" x14ac:dyDescent="0.25"/>
    <row r="1431" spans="1:18" hidden="1" outlineLevel="1" x14ac:dyDescent="0.25">
      <c r="A1431" s="53" t="s">
        <v>14</v>
      </c>
      <c r="B1431" s="53"/>
      <c r="C1431" s="223">
        <v>0</v>
      </c>
      <c r="D1431" s="223">
        <v>1</v>
      </c>
      <c r="E1431" s="223">
        <v>2</v>
      </c>
      <c r="F1431" s="223">
        <v>3</v>
      </c>
      <c r="G1431" s="223">
        <v>4</v>
      </c>
      <c r="H1431" s="223">
        <v>5</v>
      </c>
      <c r="I1431" s="223">
        <v>6</v>
      </c>
      <c r="J1431" s="223">
        <v>7</v>
      </c>
      <c r="K1431" s="223">
        <v>8</v>
      </c>
      <c r="L1431" s="223">
        <v>9</v>
      </c>
      <c r="M1431" s="223">
        <v>10</v>
      </c>
      <c r="N1431" s="223">
        <v>11</v>
      </c>
      <c r="O1431" s="223">
        <v>12</v>
      </c>
      <c r="P1431" s="223">
        <v>13</v>
      </c>
      <c r="Q1431" s="223">
        <v>14</v>
      </c>
      <c r="R1431" s="223">
        <v>15</v>
      </c>
    </row>
    <row r="1432" spans="1:18" hidden="1" outlineLevel="1" x14ac:dyDescent="0.25"/>
    <row r="1433" spans="1:18" hidden="1" outlineLevel="1" x14ac:dyDescent="0.25">
      <c r="A1433" s="53" t="s">
        <v>59</v>
      </c>
      <c r="B1433" s="53"/>
      <c r="C1433" s="244"/>
      <c r="D1433" s="244"/>
      <c r="E1433" s="244"/>
      <c r="F1433" s="244"/>
      <c r="G1433" s="244"/>
      <c r="H1433" s="244"/>
      <c r="I1433" s="244"/>
      <c r="J1433" s="244"/>
      <c r="K1433" s="244"/>
      <c r="L1433" s="244"/>
      <c r="M1433" s="244"/>
      <c r="N1433" s="244"/>
      <c r="O1433" s="244"/>
      <c r="P1433" s="244"/>
      <c r="Q1433" s="244"/>
      <c r="R1433" s="244"/>
    </row>
    <row r="1434" spans="1:18" hidden="1" outlineLevel="1" x14ac:dyDescent="0.25">
      <c r="A1434" s="53" t="s">
        <v>824</v>
      </c>
      <c r="B1434" s="53"/>
      <c r="C1434" s="244"/>
      <c r="D1434" s="244"/>
      <c r="E1434" s="244"/>
      <c r="F1434" s="244"/>
      <c r="G1434" s="244"/>
      <c r="H1434" s="244"/>
      <c r="I1434" s="244"/>
      <c r="J1434" s="244"/>
      <c r="K1434" s="244"/>
      <c r="L1434" s="244"/>
      <c r="M1434" s="244"/>
      <c r="N1434" s="244"/>
      <c r="O1434" s="244"/>
      <c r="P1434" s="244"/>
      <c r="Q1434" s="244"/>
      <c r="R1434" s="244"/>
    </row>
    <row r="1435" spans="1:18" hidden="1" outlineLevel="1" x14ac:dyDescent="0.25">
      <c r="A1435" s="53" t="s">
        <v>825</v>
      </c>
      <c r="B1435" s="53"/>
      <c r="C1435" s="244"/>
      <c r="D1435" s="244"/>
      <c r="E1435" s="244"/>
      <c r="F1435" s="244"/>
      <c r="G1435" s="244"/>
      <c r="H1435" s="244"/>
      <c r="I1435" s="244"/>
      <c r="J1435" s="244"/>
      <c r="K1435" s="244"/>
      <c r="L1435" s="244"/>
      <c r="M1435" s="244"/>
      <c r="N1435" s="244"/>
      <c r="O1435" s="244"/>
      <c r="P1435" s="244"/>
      <c r="Q1435" s="244"/>
      <c r="R1435" s="244"/>
    </row>
    <row r="1436" spans="1:18" hidden="1" outlineLevel="1" x14ac:dyDescent="0.25"/>
    <row r="1437" spans="1:18" hidden="1" outlineLevel="2" x14ac:dyDescent="0.25">
      <c r="A1437" s="222" t="str">
        <f>'Usages mobilité'!A4</f>
        <v>Usage mobilité n°1</v>
      </c>
      <c r="B1437" s="222" t="s">
        <v>41</v>
      </c>
      <c r="C1437" s="222"/>
      <c r="D1437" s="223">
        <f>IF(B$1428&lt;&gt;"",IF(B$1428='Usages mobilité'!BF4,'Usages mobilité'!BD4,0),0)</f>
        <v>0</v>
      </c>
      <c r="E1437" s="223">
        <f t="shared" ref="E1437:R1446" si="125">$D1437</f>
        <v>0</v>
      </c>
      <c r="F1437" s="223">
        <f t="shared" si="125"/>
        <v>0</v>
      </c>
      <c r="G1437" s="223">
        <f t="shared" si="125"/>
        <v>0</v>
      </c>
      <c r="H1437" s="223">
        <f t="shared" si="125"/>
        <v>0</v>
      </c>
      <c r="I1437" s="223">
        <f t="shared" si="125"/>
        <v>0</v>
      </c>
      <c r="J1437" s="223">
        <f t="shared" si="125"/>
        <v>0</v>
      </c>
      <c r="K1437" s="223">
        <f t="shared" si="125"/>
        <v>0</v>
      </c>
      <c r="L1437" s="223">
        <f t="shared" si="125"/>
        <v>0</v>
      </c>
      <c r="M1437" s="223">
        <f t="shared" si="125"/>
        <v>0</v>
      </c>
      <c r="N1437" s="223">
        <f t="shared" si="125"/>
        <v>0</v>
      </c>
      <c r="O1437" s="223">
        <f t="shared" si="125"/>
        <v>0</v>
      </c>
      <c r="P1437" s="223">
        <f t="shared" si="125"/>
        <v>0</v>
      </c>
      <c r="Q1437" s="223">
        <f t="shared" si="125"/>
        <v>0</v>
      </c>
      <c r="R1437" s="223">
        <f t="shared" si="125"/>
        <v>0</v>
      </c>
    </row>
    <row r="1438" spans="1:18" hidden="1" outlineLevel="2" x14ac:dyDescent="0.25">
      <c r="A1438" s="222" t="str">
        <f>'Usages mobilité'!A5</f>
        <v>Usage mobilité n°2</v>
      </c>
      <c r="B1438" s="222" t="s">
        <v>41</v>
      </c>
      <c r="C1438" s="222"/>
      <c r="D1438" s="223">
        <f>IF(B$1428&lt;&gt;"",IF(B$1428='Usages mobilité'!BF5,'Usages mobilité'!BD5,0),0)</f>
        <v>0</v>
      </c>
      <c r="E1438" s="223">
        <f t="shared" si="125"/>
        <v>0</v>
      </c>
      <c r="F1438" s="223">
        <f t="shared" si="125"/>
        <v>0</v>
      </c>
      <c r="G1438" s="223">
        <f t="shared" si="125"/>
        <v>0</v>
      </c>
      <c r="H1438" s="223">
        <f t="shared" si="125"/>
        <v>0</v>
      </c>
      <c r="I1438" s="223">
        <f t="shared" si="125"/>
        <v>0</v>
      </c>
      <c r="J1438" s="223">
        <f t="shared" si="125"/>
        <v>0</v>
      </c>
      <c r="K1438" s="223">
        <f t="shared" si="125"/>
        <v>0</v>
      </c>
      <c r="L1438" s="223">
        <f t="shared" si="125"/>
        <v>0</v>
      </c>
      <c r="M1438" s="223">
        <f t="shared" si="125"/>
        <v>0</v>
      </c>
      <c r="N1438" s="223">
        <f t="shared" si="125"/>
        <v>0</v>
      </c>
      <c r="O1438" s="223">
        <f t="shared" si="125"/>
        <v>0</v>
      </c>
      <c r="P1438" s="223">
        <f t="shared" si="125"/>
        <v>0</v>
      </c>
      <c r="Q1438" s="223">
        <f t="shared" si="125"/>
        <v>0</v>
      </c>
      <c r="R1438" s="223">
        <f t="shared" si="125"/>
        <v>0</v>
      </c>
    </row>
    <row r="1439" spans="1:18" hidden="1" outlineLevel="2" x14ac:dyDescent="0.25">
      <c r="A1439" s="222" t="str">
        <f>'Usages mobilité'!A6</f>
        <v>Usage mobilité n°3</v>
      </c>
      <c r="B1439" s="222" t="s">
        <v>41</v>
      </c>
      <c r="C1439" s="222"/>
      <c r="D1439" s="223">
        <f>IF(B$1428&lt;&gt;"",IF(B$1428='Usages mobilité'!BF6,'Usages mobilité'!BD6,0),0)</f>
        <v>0</v>
      </c>
      <c r="E1439" s="223">
        <f t="shared" si="125"/>
        <v>0</v>
      </c>
      <c r="F1439" s="223">
        <f t="shared" si="125"/>
        <v>0</v>
      </c>
      <c r="G1439" s="223">
        <f t="shared" si="125"/>
        <v>0</v>
      </c>
      <c r="H1439" s="223">
        <f t="shared" si="125"/>
        <v>0</v>
      </c>
      <c r="I1439" s="223">
        <f t="shared" si="125"/>
        <v>0</v>
      </c>
      <c r="J1439" s="223">
        <f t="shared" si="125"/>
        <v>0</v>
      </c>
      <c r="K1439" s="223">
        <f t="shared" si="125"/>
        <v>0</v>
      </c>
      <c r="L1439" s="223">
        <f t="shared" si="125"/>
        <v>0</v>
      </c>
      <c r="M1439" s="223">
        <f t="shared" si="125"/>
        <v>0</v>
      </c>
      <c r="N1439" s="223">
        <f t="shared" si="125"/>
        <v>0</v>
      </c>
      <c r="O1439" s="223">
        <f t="shared" si="125"/>
        <v>0</v>
      </c>
      <c r="P1439" s="223">
        <f t="shared" si="125"/>
        <v>0</v>
      </c>
      <c r="Q1439" s="223">
        <f t="shared" si="125"/>
        <v>0</v>
      </c>
      <c r="R1439" s="223">
        <f t="shared" si="125"/>
        <v>0</v>
      </c>
    </row>
    <row r="1440" spans="1:18" hidden="1" outlineLevel="2" x14ac:dyDescent="0.25">
      <c r="A1440" s="222" t="str">
        <f>'Usages mobilité'!A7</f>
        <v>Usage mobilité n°4</v>
      </c>
      <c r="B1440" s="222" t="s">
        <v>41</v>
      </c>
      <c r="C1440" s="222"/>
      <c r="D1440" s="223">
        <f>IF(B$1428&lt;&gt;"",IF(B$1428='Usages mobilité'!BF7,'Usages mobilité'!BD7,0),0)</f>
        <v>0</v>
      </c>
      <c r="E1440" s="223">
        <f t="shared" si="125"/>
        <v>0</v>
      </c>
      <c r="F1440" s="223">
        <f t="shared" si="125"/>
        <v>0</v>
      </c>
      <c r="G1440" s="223">
        <f t="shared" si="125"/>
        <v>0</v>
      </c>
      <c r="H1440" s="223">
        <f t="shared" si="125"/>
        <v>0</v>
      </c>
      <c r="I1440" s="223">
        <f t="shared" si="125"/>
        <v>0</v>
      </c>
      <c r="J1440" s="223">
        <f t="shared" si="125"/>
        <v>0</v>
      </c>
      <c r="K1440" s="223">
        <f t="shared" si="125"/>
        <v>0</v>
      </c>
      <c r="L1440" s="223">
        <f t="shared" si="125"/>
        <v>0</v>
      </c>
      <c r="M1440" s="223">
        <f t="shared" si="125"/>
        <v>0</v>
      </c>
      <c r="N1440" s="223">
        <f t="shared" si="125"/>
        <v>0</v>
      </c>
      <c r="O1440" s="223">
        <f t="shared" si="125"/>
        <v>0</v>
      </c>
      <c r="P1440" s="223">
        <f t="shared" si="125"/>
        <v>0</v>
      </c>
      <c r="Q1440" s="223">
        <f t="shared" si="125"/>
        <v>0</v>
      </c>
      <c r="R1440" s="223">
        <f t="shared" si="125"/>
        <v>0</v>
      </c>
    </row>
    <row r="1441" spans="1:18" hidden="1" outlineLevel="2" x14ac:dyDescent="0.25">
      <c r="A1441" s="222" t="str">
        <f>'Usages mobilité'!A8</f>
        <v>Usage mobilité n°5</v>
      </c>
      <c r="B1441" s="222" t="s">
        <v>41</v>
      </c>
      <c r="C1441" s="222"/>
      <c r="D1441" s="223">
        <f>IF(B$1428&lt;&gt;"",IF(B$1428='Usages mobilité'!BF8,'Usages mobilité'!BD8,0),0)</f>
        <v>0</v>
      </c>
      <c r="E1441" s="223">
        <f t="shared" si="125"/>
        <v>0</v>
      </c>
      <c r="F1441" s="223">
        <f t="shared" si="125"/>
        <v>0</v>
      </c>
      <c r="G1441" s="223">
        <f t="shared" si="125"/>
        <v>0</v>
      </c>
      <c r="H1441" s="223">
        <f t="shared" si="125"/>
        <v>0</v>
      </c>
      <c r="I1441" s="223">
        <f t="shared" si="125"/>
        <v>0</v>
      </c>
      <c r="J1441" s="223">
        <f t="shared" si="125"/>
        <v>0</v>
      </c>
      <c r="K1441" s="223">
        <f t="shared" si="125"/>
        <v>0</v>
      </c>
      <c r="L1441" s="223">
        <f t="shared" si="125"/>
        <v>0</v>
      </c>
      <c r="M1441" s="223">
        <f t="shared" si="125"/>
        <v>0</v>
      </c>
      <c r="N1441" s="223">
        <f t="shared" si="125"/>
        <v>0</v>
      </c>
      <c r="O1441" s="223">
        <f t="shared" si="125"/>
        <v>0</v>
      </c>
      <c r="P1441" s="223">
        <f t="shared" si="125"/>
        <v>0</v>
      </c>
      <c r="Q1441" s="223">
        <f t="shared" si="125"/>
        <v>0</v>
      </c>
      <c r="R1441" s="223">
        <f t="shared" si="125"/>
        <v>0</v>
      </c>
    </row>
    <row r="1442" spans="1:18" hidden="1" outlineLevel="2" x14ac:dyDescent="0.25">
      <c r="A1442" s="222" t="str">
        <f>'Usages mobilité'!A9</f>
        <v>Usage mobilité n°6</v>
      </c>
      <c r="B1442" s="222" t="s">
        <v>41</v>
      </c>
      <c r="C1442" s="222"/>
      <c r="D1442" s="223">
        <f>IF(B$1428&lt;&gt;"",IF(B$1428='Usages mobilité'!BF9,'Usages mobilité'!BD9,0),0)</f>
        <v>0</v>
      </c>
      <c r="E1442" s="223">
        <f t="shared" si="125"/>
        <v>0</v>
      </c>
      <c r="F1442" s="223">
        <f t="shared" si="125"/>
        <v>0</v>
      </c>
      <c r="G1442" s="223">
        <f t="shared" si="125"/>
        <v>0</v>
      </c>
      <c r="H1442" s="223">
        <f t="shared" si="125"/>
        <v>0</v>
      </c>
      <c r="I1442" s="223">
        <f t="shared" si="125"/>
        <v>0</v>
      </c>
      <c r="J1442" s="223">
        <f t="shared" si="125"/>
        <v>0</v>
      </c>
      <c r="K1442" s="223">
        <f t="shared" si="125"/>
        <v>0</v>
      </c>
      <c r="L1442" s="223">
        <f t="shared" si="125"/>
        <v>0</v>
      </c>
      <c r="M1442" s="223">
        <f t="shared" si="125"/>
        <v>0</v>
      </c>
      <c r="N1442" s="223">
        <f t="shared" si="125"/>
        <v>0</v>
      </c>
      <c r="O1442" s="223">
        <f t="shared" si="125"/>
        <v>0</v>
      </c>
      <c r="P1442" s="223">
        <f t="shared" si="125"/>
        <v>0</v>
      </c>
      <c r="Q1442" s="223">
        <f t="shared" si="125"/>
        <v>0</v>
      </c>
      <c r="R1442" s="223">
        <f t="shared" si="125"/>
        <v>0</v>
      </c>
    </row>
    <row r="1443" spans="1:18" hidden="1" outlineLevel="2" x14ac:dyDescent="0.25">
      <c r="A1443" s="222" t="str">
        <f>'Usages mobilité'!A10</f>
        <v>Usage mobilité n°7</v>
      </c>
      <c r="B1443" s="222" t="s">
        <v>41</v>
      </c>
      <c r="C1443" s="222"/>
      <c r="D1443" s="223">
        <f>IF(B$1428&lt;&gt;"",IF(B$1428='Usages mobilité'!BF10,'Usages mobilité'!BD10,0),0)</f>
        <v>0</v>
      </c>
      <c r="E1443" s="223">
        <f t="shared" si="125"/>
        <v>0</v>
      </c>
      <c r="F1443" s="223">
        <f t="shared" si="125"/>
        <v>0</v>
      </c>
      <c r="G1443" s="223">
        <f t="shared" si="125"/>
        <v>0</v>
      </c>
      <c r="H1443" s="223">
        <f t="shared" si="125"/>
        <v>0</v>
      </c>
      <c r="I1443" s="223">
        <f t="shared" si="125"/>
        <v>0</v>
      </c>
      <c r="J1443" s="223">
        <f t="shared" si="125"/>
        <v>0</v>
      </c>
      <c r="K1443" s="223">
        <f t="shared" si="125"/>
        <v>0</v>
      </c>
      <c r="L1443" s="223">
        <f t="shared" si="125"/>
        <v>0</v>
      </c>
      <c r="M1443" s="223">
        <f t="shared" si="125"/>
        <v>0</v>
      </c>
      <c r="N1443" s="223">
        <f t="shared" si="125"/>
        <v>0</v>
      </c>
      <c r="O1443" s="223">
        <f t="shared" si="125"/>
        <v>0</v>
      </c>
      <c r="P1443" s="223">
        <f t="shared" si="125"/>
        <v>0</v>
      </c>
      <c r="Q1443" s="223">
        <f t="shared" si="125"/>
        <v>0</v>
      </c>
      <c r="R1443" s="223">
        <f t="shared" si="125"/>
        <v>0</v>
      </c>
    </row>
    <row r="1444" spans="1:18" hidden="1" outlineLevel="2" x14ac:dyDescent="0.25">
      <c r="A1444" s="222" t="str">
        <f>'Usages mobilité'!A11</f>
        <v>Usage mobilité n°8</v>
      </c>
      <c r="B1444" s="222" t="s">
        <v>41</v>
      </c>
      <c r="C1444" s="222"/>
      <c r="D1444" s="223">
        <f>IF(B$1428&lt;&gt;"",IF(B$1428='Usages mobilité'!BF11,'Usages mobilité'!BD11,0),0)</f>
        <v>0</v>
      </c>
      <c r="E1444" s="223">
        <f t="shared" si="125"/>
        <v>0</v>
      </c>
      <c r="F1444" s="223">
        <f t="shared" si="125"/>
        <v>0</v>
      </c>
      <c r="G1444" s="223">
        <f t="shared" si="125"/>
        <v>0</v>
      </c>
      <c r="H1444" s="223">
        <f t="shared" si="125"/>
        <v>0</v>
      </c>
      <c r="I1444" s="223">
        <f t="shared" si="125"/>
        <v>0</v>
      </c>
      <c r="J1444" s="223">
        <f t="shared" si="125"/>
        <v>0</v>
      </c>
      <c r="K1444" s="223">
        <f t="shared" si="125"/>
        <v>0</v>
      </c>
      <c r="L1444" s="223">
        <f t="shared" si="125"/>
        <v>0</v>
      </c>
      <c r="M1444" s="223">
        <f t="shared" si="125"/>
        <v>0</v>
      </c>
      <c r="N1444" s="223">
        <f t="shared" si="125"/>
        <v>0</v>
      </c>
      <c r="O1444" s="223">
        <f t="shared" si="125"/>
        <v>0</v>
      </c>
      <c r="P1444" s="223">
        <f t="shared" si="125"/>
        <v>0</v>
      </c>
      <c r="Q1444" s="223">
        <f t="shared" si="125"/>
        <v>0</v>
      </c>
      <c r="R1444" s="223">
        <f t="shared" si="125"/>
        <v>0</v>
      </c>
    </row>
    <row r="1445" spans="1:18" hidden="1" outlineLevel="2" x14ac:dyDescent="0.25">
      <c r="A1445" s="222" t="str">
        <f>'Usages mobilité'!A12</f>
        <v>Usage mobilité n°9</v>
      </c>
      <c r="B1445" s="222" t="s">
        <v>41</v>
      </c>
      <c r="C1445" s="222"/>
      <c r="D1445" s="223">
        <f>IF(B$1428&lt;&gt;"",IF(B$1428='Usages mobilité'!BF12,'Usages mobilité'!BD12,0),0)</f>
        <v>0</v>
      </c>
      <c r="E1445" s="223">
        <f t="shared" si="125"/>
        <v>0</v>
      </c>
      <c r="F1445" s="223">
        <f t="shared" si="125"/>
        <v>0</v>
      </c>
      <c r="G1445" s="223">
        <f t="shared" si="125"/>
        <v>0</v>
      </c>
      <c r="H1445" s="223">
        <f t="shared" si="125"/>
        <v>0</v>
      </c>
      <c r="I1445" s="223">
        <f t="shared" si="125"/>
        <v>0</v>
      </c>
      <c r="J1445" s="223">
        <f t="shared" si="125"/>
        <v>0</v>
      </c>
      <c r="K1445" s="223">
        <f t="shared" si="125"/>
        <v>0</v>
      </c>
      <c r="L1445" s="223">
        <f t="shared" si="125"/>
        <v>0</v>
      </c>
      <c r="M1445" s="223">
        <f t="shared" si="125"/>
        <v>0</v>
      </c>
      <c r="N1445" s="223">
        <f t="shared" si="125"/>
        <v>0</v>
      </c>
      <c r="O1445" s="223">
        <f t="shared" si="125"/>
        <v>0</v>
      </c>
      <c r="P1445" s="223">
        <f t="shared" si="125"/>
        <v>0</v>
      </c>
      <c r="Q1445" s="223">
        <f t="shared" si="125"/>
        <v>0</v>
      </c>
      <c r="R1445" s="223">
        <f t="shared" si="125"/>
        <v>0</v>
      </c>
    </row>
    <row r="1446" spans="1:18" hidden="1" outlineLevel="2" x14ac:dyDescent="0.25">
      <c r="A1446" s="222" t="str">
        <f>'Usages mobilité'!A13</f>
        <v>Usage mobilité n°10</v>
      </c>
      <c r="B1446" s="222" t="s">
        <v>41</v>
      </c>
      <c r="C1446" s="222"/>
      <c r="D1446" s="223">
        <f>IF(B$1428&lt;&gt;"",IF(B$1428='Usages mobilité'!BF13,'Usages mobilité'!BD13,0),0)</f>
        <v>0</v>
      </c>
      <c r="E1446" s="223">
        <f t="shared" si="125"/>
        <v>0</v>
      </c>
      <c r="F1446" s="223">
        <f t="shared" si="125"/>
        <v>0</v>
      </c>
      <c r="G1446" s="223">
        <f t="shared" si="125"/>
        <v>0</v>
      </c>
      <c r="H1446" s="223">
        <f t="shared" si="125"/>
        <v>0</v>
      </c>
      <c r="I1446" s="223">
        <f t="shared" si="125"/>
        <v>0</v>
      </c>
      <c r="J1446" s="223">
        <f t="shared" si="125"/>
        <v>0</v>
      </c>
      <c r="K1446" s="223">
        <f t="shared" si="125"/>
        <v>0</v>
      </c>
      <c r="L1446" s="223">
        <f t="shared" si="125"/>
        <v>0</v>
      </c>
      <c r="M1446" s="223">
        <f t="shared" si="125"/>
        <v>0</v>
      </c>
      <c r="N1446" s="223">
        <f t="shared" si="125"/>
        <v>0</v>
      </c>
      <c r="O1446" s="223">
        <f t="shared" si="125"/>
        <v>0</v>
      </c>
      <c r="P1446" s="223">
        <f t="shared" si="125"/>
        <v>0</v>
      </c>
      <c r="Q1446" s="223">
        <f t="shared" si="125"/>
        <v>0</v>
      </c>
      <c r="R1446" s="223">
        <f t="shared" si="125"/>
        <v>0</v>
      </c>
    </row>
    <row r="1447" spans="1:18" hidden="1" outlineLevel="2" x14ac:dyDescent="0.25">
      <c r="A1447" s="222" t="str">
        <f>'Usages mobilité'!A14</f>
        <v>Usage mobilité n°11</v>
      </c>
      <c r="B1447" s="222" t="s">
        <v>41</v>
      </c>
      <c r="C1447" s="222"/>
      <c r="D1447" s="223">
        <f>IF(B$1428&lt;&gt;"",IF(B$1428='Usages mobilité'!BF14,'Usages mobilité'!BD14,0),0)</f>
        <v>0</v>
      </c>
      <c r="E1447" s="223">
        <f t="shared" ref="E1447:R1456" si="126">$D1447</f>
        <v>0</v>
      </c>
      <c r="F1447" s="223">
        <f t="shared" si="126"/>
        <v>0</v>
      </c>
      <c r="G1447" s="223">
        <f t="shared" si="126"/>
        <v>0</v>
      </c>
      <c r="H1447" s="223">
        <f t="shared" si="126"/>
        <v>0</v>
      </c>
      <c r="I1447" s="223">
        <f t="shared" si="126"/>
        <v>0</v>
      </c>
      <c r="J1447" s="223">
        <f t="shared" si="126"/>
        <v>0</v>
      </c>
      <c r="K1447" s="223">
        <f t="shared" si="126"/>
        <v>0</v>
      </c>
      <c r="L1447" s="223">
        <f t="shared" si="126"/>
        <v>0</v>
      </c>
      <c r="M1447" s="223">
        <f t="shared" si="126"/>
        <v>0</v>
      </c>
      <c r="N1447" s="223">
        <f t="shared" si="126"/>
        <v>0</v>
      </c>
      <c r="O1447" s="223">
        <f t="shared" si="126"/>
        <v>0</v>
      </c>
      <c r="P1447" s="223">
        <f t="shared" si="126"/>
        <v>0</v>
      </c>
      <c r="Q1447" s="223">
        <f t="shared" si="126"/>
        <v>0</v>
      </c>
      <c r="R1447" s="223">
        <f t="shared" si="126"/>
        <v>0</v>
      </c>
    </row>
    <row r="1448" spans="1:18" hidden="1" outlineLevel="2" x14ac:dyDescent="0.25">
      <c r="A1448" s="222" t="str">
        <f>'Usages mobilité'!A15</f>
        <v>Usage mobilité n°12</v>
      </c>
      <c r="B1448" s="222" t="s">
        <v>41</v>
      </c>
      <c r="C1448" s="222"/>
      <c r="D1448" s="223">
        <f>IF(B$1428&lt;&gt;"",IF(B$1428='Usages mobilité'!BF15,'Usages mobilité'!BD15,0),0)</f>
        <v>0</v>
      </c>
      <c r="E1448" s="223">
        <f t="shared" si="126"/>
        <v>0</v>
      </c>
      <c r="F1448" s="223">
        <f t="shared" si="126"/>
        <v>0</v>
      </c>
      <c r="G1448" s="223">
        <f t="shared" si="126"/>
        <v>0</v>
      </c>
      <c r="H1448" s="223">
        <f t="shared" si="126"/>
        <v>0</v>
      </c>
      <c r="I1448" s="223">
        <f t="shared" si="126"/>
        <v>0</v>
      </c>
      <c r="J1448" s="223">
        <f t="shared" si="126"/>
        <v>0</v>
      </c>
      <c r="K1448" s="223">
        <f t="shared" si="126"/>
        <v>0</v>
      </c>
      <c r="L1448" s="223">
        <f t="shared" si="126"/>
        <v>0</v>
      </c>
      <c r="M1448" s="223">
        <f t="shared" si="126"/>
        <v>0</v>
      </c>
      <c r="N1448" s="223">
        <f t="shared" si="126"/>
        <v>0</v>
      </c>
      <c r="O1448" s="223">
        <f t="shared" si="126"/>
        <v>0</v>
      </c>
      <c r="P1448" s="223">
        <f t="shared" si="126"/>
        <v>0</v>
      </c>
      <c r="Q1448" s="223">
        <f t="shared" si="126"/>
        <v>0</v>
      </c>
      <c r="R1448" s="223">
        <f t="shared" si="126"/>
        <v>0</v>
      </c>
    </row>
    <row r="1449" spans="1:18" hidden="1" outlineLevel="2" x14ac:dyDescent="0.25">
      <c r="A1449" s="222" t="str">
        <f>'Usages mobilité'!A16</f>
        <v>Usage mobilité n°13</v>
      </c>
      <c r="B1449" s="222" t="s">
        <v>41</v>
      </c>
      <c r="C1449" s="222"/>
      <c r="D1449" s="223">
        <f>IF(B$1428&lt;&gt;"",IF(B$1428='Usages mobilité'!BF16,'Usages mobilité'!BD16,0),0)</f>
        <v>0</v>
      </c>
      <c r="E1449" s="223">
        <f t="shared" si="126"/>
        <v>0</v>
      </c>
      <c r="F1449" s="223">
        <f t="shared" si="126"/>
        <v>0</v>
      </c>
      <c r="G1449" s="223">
        <f t="shared" si="126"/>
        <v>0</v>
      </c>
      <c r="H1449" s="223">
        <f t="shared" si="126"/>
        <v>0</v>
      </c>
      <c r="I1449" s="223">
        <f t="shared" si="126"/>
        <v>0</v>
      </c>
      <c r="J1449" s="223">
        <f t="shared" si="126"/>
        <v>0</v>
      </c>
      <c r="K1449" s="223">
        <f t="shared" si="126"/>
        <v>0</v>
      </c>
      <c r="L1449" s="223">
        <f t="shared" si="126"/>
        <v>0</v>
      </c>
      <c r="M1449" s="223">
        <f t="shared" si="126"/>
        <v>0</v>
      </c>
      <c r="N1449" s="223">
        <f t="shared" si="126"/>
        <v>0</v>
      </c>
      <c r="O1449" s="223">
        <f t="shared" si="126"/>
        <v>0</v>
      </c>
      <c r="P1449" s="223">
        <f t="shared" si="126"/>
        <v>0</v>
      </c>
      <c r="Q1449" s="223">
        <f t="shared" si="126"/>
        <v>0</v>
      </c>
      <c r="R1449" s="223">
        <f t="shared" si="126"/>
        <v>0</v>
      </c>
    </row>
    <row r="1450" spans="1:18" hidden="1" outlineLevel="2" x14ac:dyDescent="0.25">
      <c r="A1450" s="222" t="str">
        <f>'Usages mobilité'!A17</f>
        <v>Usage mobilité n°14</v>
      </c>
      <c r="B1450" s="222" t="s">
        <v>41</v>
      </c>
      <c r="C1450" s="222"/>
      <c r="D1450" s="223">
        <f>IF(B$1428&lt;&gt;"",IF(B$1428='Usages mobilité'!BF17,'Usages mobilité'!BD17,0),0)</f>
        <v>0</v>
      </c>
      <c r="E1450" s="223">
        <f t="shared" si="126"/>
        <v>0</v>
      </c>
      <c r="F1450" s="223">
        <f t="shared" si="126"/>
        <v>0</v>
      </c>
      <c r="G1450" s="223">
        <f t="shared" si="126"/>
        <v>0</v>
      </c>
      <c r="H1450" s="223">
        <f t="shared" si="126"/>
        <v>0</v>
      </c>
      <c r="I1450" s="223">
        <f t="shared" si="126"/>
        <v>0</v>
      </c>
      <c r="J1450" s="223">
        <f t="shared" si="126"/>
        <v>0</v>
      </c>
      <c r="K1450" s="223">
        <f t="shared" si="126"/>
        <v>0</v>
      </c>
      <c r="L1450" s="223">
        <f t="shared" si="126"/>
        <v>0</v>
      </c>
      <c r="M1450" s="223">
        <f t="shared" si="126"/>
        <v>0</v>
      </c>
      <c r="N1450" s="223">
        <f t="shared" si="126"/>
        <v>0</v>
      </c>
      <c r="O1450" s="223">
        <f t="shared" si="126"/>
        <v>0</v>
      </c>
      <c r="P1450" s="223">
        <f t="shared" si="126"/>
        <v>0</v>
      </c>
      <c r="Q1450" s="223">
        <f t="shared" si="126"/>
        <v>0</v>
      </c>
      <c r="R1450" s="223">
        <f t="shared" si="126"/>
        <v>0</v>
      </c>
    </row>
    <row r="1451" spans="1:18" hidden="1" outlineLevel="2" x14ac:dyDescent="0.25">
      <c r="A1451" s="222" t="str">
        <f>'Usages mobilité'!A18</f>
        <v>Usage mobilité n°15</v>
      </c>
      <c r="B1451" s="222" t="s">
        <v>41</v>
      </c>
      <c r="C1451" s="222"/>
      <c r="D1451" s="223">
        <f>IF(B$1428&lt;&gt;"",IF(B$1428='Usages mobilité'!BF18,'Usages mobilité'!BD18,0),0)</f>
        <v>0</v>
      </c>
      <c r="E1451" s="223">
        <f t="shared" si="126"/>
        <v>0</v>
      </c>
      <c r="F1451" s="223">
        <f t="shared" si="126"/>
        <v>0</v>
      </c>
      <c r="G1451" s="223">
        <f t="shared" si="126"/>
        <v>0</v>
      </c>
      <c r="H1451" s="223">
        <f t="shared" si="126"/>
        <v>0</v>
      </c>
      <c r="I1451" s="223">
        <f t="shared" si="126"/>
        <v>0</v>
      </c>
      <c r="J1451" s="223">
        <f t="shared" si="126"/>
        <v>0</v>
      </c>
      <c r="K1451" s="223">
        <f t="shared" si="126"/>
        <v>0</v>
      </c>
      <c r="L1451" s="223">
        <f t="shared" si="126"/>
        <v>0</v>
      </c>
      <c r="M1451" s="223">
        <f t="shared" si="126"/>
        <v>0</v>
      </c>
      <c r="N1451" s="223">
        <f t="shared" si="126"/>
        <v>0</v>
      </c>
      <c r="O1451" s="223">
        <f t="shared" si="126"/>
        <v>0</v>
      </c>
      <c r="P1451" s="223">
        <f t="shared" si="126"/>
        <v>0</v>
      </c>
      <c r="Q1451" s="223">
        <f t="shared" si="126"/>
        <v>0</v>
      </c>
      <c r="R1451" s="223">
        <f t="shared" si="126"/>
        <v>0</v>
      </c>
    </row>
    <row r="1452" spans="1:18" hidden="1" outlineLevel="2" x14ac:dyDescent="0.25">
      <c r="A1452" s="222" t="str">
        <f>'Usages mobilité'!A19</f>
        <v>Usage mobilité n°16</v>
      </c>
      <c r="B1452" s="222" t="s">
        <v>41</v>
      </c>
      <c r="C1452" s="222"/>
      <c r="D1452" s="223">
        <f>IF(B$1428&lt;&gt;"",IF(B$1428='Usages mobilité'!BF19,'Usages mobilité'!BD19,0),0)</f>
        <v>0</v>
      </c>
      <c r="E1452" s="223">
        <f t="shared" si="126"/>
        <v>0</v>
      </c>
      <c r="F1452" s="223">
        <f t="shared" si="126"/>
        <v>0</v>
      </c>
      <c r="G1452" s="223">
        <f t="shared" si="126"/>
        <v>0</v>
      </c>
      <c r="H1452" s="223">
        <f t="shared" si="126"/>
        <v>0</v>
      </c>
      <c r="I1452" s="223">
        <f t="shared" si="126"/>
        <v>0</v>
      </c>
      <c r="J1452" s="223">
        <f t="shared" si="126"/>
        <v>0</v>
      </c>
      <c r="K1452" s="223">
        <f t="shared" si="126"/>
        <v>0</v>
      </c>
      <c r="L1452" s="223">
        <f t="shared" si="126"/>
        <v>0</v>
      </c>
      <c r="M1452" s="223">
        <f t="shared" si="126"/>
        <v>0</v>
      </c>
      <c r="N1452" s="223">
        <f t="shared" si="126"/>
        <v>0</v>
      </c>
      <c r="O1452" s="223">
        <f t="shared" si="126"/>
        <v>0</v>
      </c>
      <c r="P1452" s="223">
        <f t="shared" si="126"/>
        <v>0</v>
      </c>
      <c r="Q1452" s="223">
        <f t="shared" si="126"/>
        <v>0</v>
      </c>
      <c r="R1452" s="223">
        <f t="shared" si="126"/>
        <v>0</v>
      </c>
    </row>
    <row r="1453" spans="1:18" hidden="1" outlineLevel="2" x14ac:dyDescent="0.25">
      <c r="A1453" s="222" t="str">
        <f>'Usages mobilité'!A20</f>
        <v>Usage mobilité n°17</v>
      </c>
      <c r="B1453" s="222" t="s">
        <v>41</v>
      </c>
      <c r="C1453" s="222"/>
      <c r="D1453" s="223">
        <f>IF(B$1428&lt;&gt;"",IF(B$1428='Usages mobilité'!BF20,'Usages mobilité'!BD20,0),0)</f>
        <v>0</v>
      </c>
      <c r="E1453" s="223">
        <f t="shared" si="126"/>
        <v>0</v>
      </c>
      <c r="F1453" s="223">
        <f t="shared" si="126"/>
        <v>0</v>
      </c>
      <c r="G1453" s="223">
        <f t="shared" si="126"/>
        <v>0</v>
      </c>
      <c r="H1453" s="223">
        <f t="shared" si="126"/>
        <v>0</v>
      </c>
      <c r="I1453" s="223">
        <f t="shared" si="126"/>
        <v>0</v>
      </c>
      <c r="J1453" s="223">
        <f t="shared" si="126"/>
        <v>0</v>
      </c>
      <c r="K1453" s="223">
        <f t="shared" si="126"/>
        <v>0</v>
      </c>
      <c r="L1453" s="223">
        <f t="shared" si="126"/>
        <v>0</v>
      </c>
      <c r="M1453" s="223">
        <f t="shared" si="126"/>
        <v>0</v>
      </c>
      <c r="N1453" s="223">
        <f t="shared" si="126"/>
        <v>0</v>
      </c>
      <c r="O1453" s="223">
        <f t="shared" si="126"/>
        <v>0</v>
      </c>
      <c r="P1453" s="223">
        <f t="shared" si="126"/>
        <v>0</v>
      </c>
      <c r="Q1453" s="223">
        <f t="shared" si="126"/>
        <v>0</v>
      </c>
      <c r="R1453" s="223">
        <f t="shared" si="126"/>
        <v>0</v>
      </c>
    </row>
    <row r="1454" spans="1:18" hidden="1" outlineLevel="2" x14ac:dyDescent="0.25">
      <c r="A1454" s="222" t="str">
        <f>'Usages mobilité'!A21</f>
        <v>Usage mobilité n°18</v>
      </c>
      <c r="B1454" s="222" t="s">
        <v>41</v>
      </c>
      <c r="C1454" s="222"/>
      <c r="D1454" s="223">
        <f>IF(B$1428&lt;&gt;"",IF(B$1428='Usages mobilité'!BF21,'Usages mobilité'!BD21,0),0)</f>
        <v>0</v>
      </c>
      <c r="E1454" s="223">
        <f t="shared" si="126"/>
        <v>0</v>
      </c>
      <c r="F1454" s="223">
        <f t="shared" si="126"/>
        <v>0</v>
      </c>
      <c r="G1454" s="223">
        <f t="shared" si="126"/>
        <v>0</v>
      </c>
      <c r="H1454" s="223">
        <f t="shared" si="126"/>
        <v>0</v>
      </c>
      <c r="I1454" s="223">
        <f t="shared" si="126"/>
        <v>0</v>
      </c>
      <c r="J1454" s="223">
        <f t="shared" si="126"/>
        <v>0</v>
      </c>
      <c r="K1454" s="223">
        <f t="shared" si="126"/>
        <v>0</v>
      </c>
      <c r="L1454" s="223">
        <f t="shared" si="126"/>
        <v>0</v>
      </c>
      <c r="M1454" s="223">
        <f t="shared" si="126"/>
        <v>0</v>
      </c>
      <c r="N1454" s="223">
        <f t="shared" si="126"/>
        <v>0</v>
      </c>
      <c r="O1454" s="223">
        <f t="shared" si="126"/>
        <v>0</v>
      </c>
      <c r="P1454" s="223">
        <f t="shared" si="126"/>
        <v>0</v>
      </c>
      <c r="Q1454" s="223">
        <f t="shared" si="126"/>
        <v>0</v>
      </c>
      <c r="R1454" s="223">
        <f t="shared" si="126"/>
        <v>0</v>
      </c>
    </row>
    <row r="1455" spans="1:18" hidden="1" outlineLevel="2" x14ac:dyDescent="0.25">
      <c r="A1455" s="222" t="str">
        <f>'Usages mobilité'!A22</f>
        <v>Usage mobilité n°19</v>
      </c>
      <c r="B1455" s="222" t="s">
        <v>41</v>
      </c>
      <c r="C1455" s="222"/>
      <c r="D1455" s="223">
        <f>IF(B$1428&lt;&gt;"",IF(B$1428='Usages mobilité'!BF22,'Usages mobilité'!BD22,0),0)</f>
        <v>0</v>
      </c>
      <c r="E1455" s="223">
        <f t="shared" si="126"/>
        <v>0</v>
      </c>
      <c r="F1455" s="223">
        <f t="shared" si="126"/>
        <v>0</v>
      </c>
      <c r="G1455" s="223">
        <f t="shared" si="126"/>
        <v>0</v>
      </c>
      <c r="H1455" s="223">
        <f t="shared" si="126"/>
        <v>0</v>
      </c>
      <c r="I1455" s="223">
        <f t="shared" si="126"/>
        <v>0</v>
      </c>
      <c r="J1455" s="223">
        <f t="shared" si="126"/>
        <v>0</v>
      </c>
      <c r="K1455" s="223">
        <f t="shared" si="126"/>
        <v>0</v>
      </c>
      <c r="L1455" s="223">
        <f t="shared" si="126"/>
        <v>0</v>
      </c>
      <c r="M1455" s="223">
        <f t="shared" si="126"/>
        <v>0</v>
      </c>
      <c r="N1455" s="223">
        <f t="shared" si="126"/>
        <v>0</v>
      </c>
      <c r="O1455" s="223">
        <f t="shared" si="126"/>
        <v>0</v>
      </c>
      <c r="P1455" s="223">
        <f t="shared" si="126"/>
        <v>0</v>
      </c>
      <c r="Q1455" s="223">
        <f t="shared" si="126"/>
        <v>0</v>
      </c>
      <c r="R1455" s="223">
        <f t="shared" si="126"/>
        <v>0</v>
      </c>
    </row>
    <row r="1456" spans="1:18" hidden="1" outlineLevel="2" x14ac:dyDescent="0.25">
      <c r="A1456" s="222" t="str">
        <f>'Usages mobilité'!A23</f>
        <v>Usage mobilité n°20</v>
      </c>
      <c r="B1456" s="222" t="s">
        <v>41</v>
      </c>
      <c r="C1456" s="222"/>
      <c r="D1456" s="223">
        <f>IF(B$1428&lt;&gt;"",IF(B$1428='Usages mobilité'!BF23,'Usages mobilité'!BD23,0),0)</f>
        <v>0</v>
      </c>
      <c r="E1456" s="223">
        <f t="shared" si="126"/>
        <v>0</v>
      </c>
      <c r="F1456" s="223">
        <f t="shared" si="126"/>
        <v>0</v>
      </c>
      <c r="G1456" s="223">
        <f t="shared" si="126"/>
        <v>0</v>
      </c>
      <c r="H1456" s="223">
        <f t="shared" si="126"/>
        <v>0</v>
      </c>
      <c r="I1456" s="223">
        <f t="shared" si="126"/>
        <v>0</v>
      </c>
      <c r="J1456" s="223">
        <f t="shared" si="126"/>
        <v>0</v>
      </c>
      <c r="K1456" s="223">
        <f t="shared" si="126"/>
        <v>0</v>
      </c>
      <c r="L1456" s="223">
        <f t="shared" si="126"/>
        <v>0</v>
      </c>
      <c r="M1456" s="223">
        <f t="shared" si="126"/>
        <v>0</v>
      </c>
      <c r="N1456" s="223">
        <f t="shared" si="126"/>
        <v>0</v>
      </c>
      <c r="O1456" s="223">
        <f t="shared" si="126"/>
        <v>0</v>
      </c>
      <c r="P1456" s="223">
        <f t="shared" si="126"/>
        <v>0</v>
      </c>
      <c r="Q1456" s="223">
        <f t="shared" si="126"/>
        <v>0</v>
      </c>
      <c r="R1456" s="223">
        <f t="shared" si="126"/>
        <v>0</v>
      </c>
    </row>
    <row r="1457" spans="1:18" hidden="1" outlineLevel="2" x14ac:dyDescent="0.25">
      <c r="A1457" s="222" t="str">
        <f>'Usages mobilité'!A24</f>
        <v>Usage mobilité n°21</v>
      </c>
      <c r="B1457" s="222" t="s">
        <v>41</v>
      </c>
      <c r="C1457" s="222"/>
      <c r="D1457" s="223">
        <f>IF(B$1428&lt;&gt;"",IF(B$1428='Usages mobilité'!BF24,'Usages mobilité'!BD24,0),0)</f>
        <v>0</v>
      </c>
      <c r="E1457" s="223">
        <f t="shared" ref="E1457:R1466" si="127">$D1457</f>
        <v>0</v>
      </c>
      <c r="F1457" s="223">
        <f t="shared" si="127"/>
        <v>0</v>
      </c>
      <c r="G1457" s="223">
        <f t="shared" si="127"/>
        <v>0</v>
      </c>
      <c r="H1457" s="223">
        <f t="shared" si="127"/>
        <v>0</v>
      </c>
      <c r="I1457" s="223">
        <f t="shared" si="127"/>
        <v>0</v>
      </c>
      <c r="J1457" s="223">
        <f t="shared" si="127"/>
        <v>0</v>
      </c>
      <c r="K1457" s="223">
        <f t="shared" si="127"/>
        <v>0</v>
      </c>
      <c r="L1457" s="223">
        <f t="shared" si="127"/>
        <v>0</v>
      </c>
      <c r="M1457" s="223">
        <f t="shared" si="127"/>
        <v>0</v>
      </c>
      <c r="N1457" s="223">
        <f t="shared" si="127"/>
        <v>0</v>
      </c>
      <c r="O1457" s="223">
        <f t="shared" si="127"/>
        <v>0</v>
      </c>
      <c r="P1457" s="223">
        <f t="shared" si="127"/>
        <v>0</v>
      </c>
      <c r="Q1457" s="223">
        <f t="shared" si="127"/>
        <v>0</v>
      </c>
      <c r="R1457" s="223">
        <f t="shared" si="127"/>
        <v>0</v>
      </c>
    </row>
    <row r="1458" spans="1:18" hidden="1" outlineLevel="2" x14ac:dyDescent="0.25">
      <c r="A1458" s="222" t="str">
        <f>'Usages mobilité'!A25</f>
        <v>Usage mobilité n°22</v>
      </c>
      <c r="B1458" s="222" t="s">
        <v>41</v>
      </c>
      <c r="C1458" s="222"/>
      <c r="D1458" s="223">
        <f>IF(B$1428&lt;&gt;"",IF(B$1428='Usages mobilité'!BF25,'Usages mobilité'!BD25,0),0)</f>
        <v>0</v>
      </c>
      <c r="E1458" s="223">
        <f t="shared" si="127"/>
        <v>0</v>
      </c>
      <c r="F1458" s="223">
        <f t="shared" si="127"/>
        <v>0</v>
      </c>
      <c r="G1458" s="223">
        <f t="shared" si="127"/>
        <v>0</v>
      </c>
      <c r="H1458" s="223">
        <f t="shared" si="127"/>
        <v>0</v>
      </c>
      <c r="I1458" s="223">
        <f t="shared" si="127"/>
        <v>0</v>
      </c>
      <c r="J1458" s="223">
        <f t="shared" si="127"/>
        <v>0</v>
      </c>
      <c r="K1458" s="223">
        <f t="shared" si="127"/>
        <v>0</v>
      </c>
      <c r="L1458" s="223">
        <f t="shared" si="127"/>
        <v>0</v>
      </c>
      <c r="M1458" s="223">
        <f t="shared" si="127"/>
        <v>0</v>
      </c>
      <c r="N1458" s="223">
        <f t="shared" si="127"/>
        <v>0</v>
      </c>
      <c r="O1458" s="223">
        <f t="shared" si="127"/>
        <v>0</v>
      </c>
      <c r="P1458" s="223">
        <f t="shared" si="127"/>
        <v>0</v>
      </c>
      <c r="Q1458" s="223">
        <f t="shared" si="127"/>
        <v>0</v>
      </c>
      <c r="R1458" s="223">
        <f t="shared" si="127"/>
        <v>0</v>
      </c>
    </row>
    <row r="1459" spans="1:18" hidden="1" outlineLevel="2" x14ac:dyDescent="0.25">
      <c r="A1459" s="222" t="str">
        <f>'Usages mobilité'!A26</f>
        <v>Usage mobilité n°23</v>
      </c>
      <c r="B1459" s="222" t="s">
        <v>41</v>
      </c>
      <c r="C1459" s="222"/>
      <c r="D1459" s="223">
        <f>IF(B$1428&lt;&gt;"",IF(B$1428='Usages mobilité'!BF26,'Usages mobilité'!BD26,0),0)</f>
        <v>0</v>
      </c>
      <c r="E1459" s="223">
        <f t="shared" si="127"/>
        <v>0</v>
      </c>
      <c r="F1459" s="223">
        <f t="shared" si="127"/>
        <v>0</v>
      </c>
      <c r="G1459" s="223">
        <f t="shared" si="127"/>
        <v>0</v>
      </c>
      <c r="H1459" s="223">
        <f t="shared" si="127"/>
        <v>0</v>
      </c>
      <c r="I1459" s="223">
        <f t="shared" si="127"/>
        <v>0</v>
      </c>
      <c r="J1459" s="223">
        <f t="shared" si="127"/>
        <v>0</v>
      </c>
      <c r="K1459" s="223">
        <f t="shared" si="127"/>
        <v>0</v>
      </c>
      <c r="L1459" s="223">
        <f t="shared" si="127"/>
        <v>0</v>
      </c>
      <c r="M1459" s="223">
        <f t="shared" si="127"/>
        <v>0</v>
      </c>
      <c r="N1459" s="223">
        <f t="shared" si="127"/>
        <v>0</v>
      </c>
      <c r="O1459" s="223">
        <f t="shared" si="127"/>
        <v>0</v>
      </c>
      <c r="P1459" s="223">
        <f t="shared" si="127"/>
        <v>0</v>
      </c>
      <c r="Q1459" s="223">
        <f t="shared" si="127"/>
        <v>0</v>
      </c>
      <c r="R1459" s="223">
        <f t="shared" si="127"/>
        <v>0</v>
      </c>
    </row>
    <row r="1460" spans="1:18" hidden="1" outlineLevel="2" x14ac:dyDescent="0.25">
      <c r="A1460" s="222" t="str">
        <f>'Usages mobilité'!A27</f>
        <v>Usage mobilité n°24</v>
      </c>
      <c r="B1460" s="222" t="s">
        <v>41</v>
      </c>
      <c r="C1460" s="222"/>
      <c r="D1460" s="223">
        <f>IF(B$1428&lt;&gt;"",IF(B$1428='Usages mobilité'!BF27,'Usages mobilité'!BD27,0),0)</f>
        <v>0</v>
      </c>
      <c r="E1460" s="223">
        <f t="shared" si="127"/>
        <v>0</v>
      </c>
      <c r="F1460" s="223">
        <f t="shared" si="127"/>
        <v>0</v>
      </c>
      <c r="G1460" s="223">
        <f t="shared" si="127"/>
        <v>0</v>
      </c>
      <c r="H1460" s="223">
        <f t="shared" si="127"/>
        <v>0</v>
      </c>
      <c r="I1460" s="223">
        <f t="shared" si="127"/>
        <v>0</v>
      </c>
      <c r="J1460" s="223">
        <f t="shared" si="127"/>
        <v>0</v>
      </c>
      <c r="K1460" s="223">
        <f t="shared" si="127"/>
        <v>0</v>
      </c>
      <c r="L1460" s="223">
        <f t="shared" si="127"/>
        <v>0</v>
      </c>
      <c r="M1460" s="223">
        <f t="shared" si="127"/>
        <v>0</v>
      </c>
      <c r="N1460" s="223">
        <f t="shared" si="127"/>
        <v>0</v>
      </c>
      <c r="O1460" s="223">
        <f t="shared" si="127"/>
        <v>0</v>
      </c>
      <c r="P1460" s="223">
        <f t="shared" si="127"/>
        <v>0</v>
      </c>
      <c r="Q1460" s="223">
        <f t="shared" si="127"/>
        <v>0</v>
      </c>
      <c r="R1460" s="223">
        <f t="shared" si="127"/>
        <v>0</v>
      </c>
    </row>
    <row r="1461" spans="1:18" hidden="1" outlineLevel="2" x14ac:dyDescent="0.25">
      <c r="A1461" s="222" t="str">
        <f>'Usages mobilité'!A28</f>
        <v>Usage mobilité n°25</v>
      </c>
      <c r="B1461" s="222" t="s">
        <v>41</v>
      </c>
      <c r="C1461" s="222"/>
      <c r="D1461" s="223">
        <f>IF(B$1428&lt;&gt;"",IF(B$1428='Usages mobilité'!BF28,'Usages mobilité'!BD28,0),0)</f>
        <v>0</v>
      </c>
      <c r="E1461" s="223">
        <f t="shared" si="127"/>
        <v>0</v>
      </c>
      <c r="F1461" s="223">
        <f t="shared" si="127"/>
        <v>0</v>
      </c>
      <c r="G1461" s="223">
        <f t="shared" si="127"/>
        <v>0</v>
      </c>
      <c r="H1461" s="223">
        <f t="shared" si="127"/>
        <v>0</v>
      </c>
      <c r="I1461" s="223">
        <f t="shared" si="127"/>
        <v>0</v>
      </c>
      <c r="J1461" s="223">
        <f t="shared" si="127"/>
        <v>0</v>
      </c>
      <c r="K1461" s="223">
        <f t="shared" si="127"/>
        <v>0</v>
      </c>
      <c r="L1461" s="223">
        <f t="shared" si="127"/>
        <v>0</v>
      </c>
      <c r="M1461" s="223">
        <f t="shared" si="127"/>
        <v>0</v>
      </c>
      <c r="N1461" s="223">
        <f t="shared" si="127"/>
        <v>0</v>
      </c>
      <c r="O1461" s="223">
        <f t="shared" si="127"/>
        <v>0</v>
      </c>
      <c r="P1461" s="223">
        <f t="shared" si="127"/>
        <v>0</v>
      </c>
      <c r="Q1461" s="223">
        <f t="shared" si="127"/>
        <v>0</v>
      </c>
      <c r="R1461" s="223">
        <f t="shared" si="127"/>
        <v>0</v>
      </c>
    </row>
    <row r="1462" spans="1:18" hidden="1" outlineLevel="2" x14ac:dyDescent="0.25">
      <c r="A1462" s="222" t="str">
        <f>'Usages mobilité'!A29</f>
        <v>Usage mobilité n°26</v>
      </c>
      <c r="B1462" s="222" t="s">
        <v>41</v>
      </c>
      <c r="C1462" s="222"/>
      <c r="D1462" s="223">
        <f>IF(B$1428&lt;&gt;"",IF(B$1428='Usages mobilité'!BF29,'Usages mobilité'!BD29,0),0)</f>
        <v>0</v>
      </c>
      <c r="E1462" s="223">
        <f t="shared" si="127"/>
        <v>0</v>
      </c>
      <c r="F1462" s="223">
        <f t="shared" si="127"/>
        <v>0</v>
      </c>
      <c r="G1462" s="223">
        <f t="shared" si="127"/>
        <v>0</v>
      </c>
      <c r="H1462" s="223">
        <f t="shared" si="127"/>
        <v>0</v>
      </c>
      <c r="I1462" s="223">
        <f t="shared" si="127"/>
        <v>0</v>
      </c>
      <c r="J1462" s="223">
        <f t="shared" si="127"/>
        <v>0</v>
      </c>
      <c r="K1462" s="223">
        <f t="shared" si="127"/>
        <v>0</v>
      </c>
      <c r="L1462" s="223">
        <f t="shared" si="127"/>
        <v>0</v>
      </c>
      <c r="M1462" s="223">
        <f t="shared" si="127"/>
        <v>0</v>
      </c>
      <c r="N1462" s="223">
        <f t="shared" si="127"/>
        <v>0</v>
      </c>
      <c r="O1462" s="223">
        <f t="shared" si="127"/>
        <v>0</v>
      </c>
      <c r="P1462" s="223">
        <f t="shared" si="127"/>
        <v>0</v>
      </c>
      <c r="Q1462" s="223">
        <f t="shared" si="127"/>
        <v>0</v>
      </c>
      <c r="R1462" s="223">
        <f t="shared" si="127"/>
        <v>0</v>
      </c>
    </row>
    <row r="1463" spans="1:18" hidden="1" outlineLevel="2" x14ac:dyDescent="0.25">
      <c r="A1463" s="222" t="str">
        <f>'Usages mobilité'!A30</f>
        <v>Usage mobilité n°27</v>
      </c>
      <c r="B1463" s="222" t="s">
        <v>41</v>
      </c>
      <c r="C1463" s="222"/>
      <c r="D1463" s="223">
        <f>IF(B$1428&lt;&gt;"",IF(B$1428='Usages mobilité'!BF30,'Usages mobilité'!BD30,0),0)</f>
        <v>0</v>
      </c>
      <c r="E1463" s="223">
        <f t="shared" si="127"/>
        <v>0</v>
      </c>
      <c r="F1463" s="223">
        <f t="shared" si="127"/>
        <v>0</v>
      </c>
      <c r="G1463" s="223">
        <f t="shared" si="127"/>
        <v>0</v>
      </c>
      <c r="H1463" s="223">
        <f t="shared" si="127"/>
        <v>0</v>
      </c>
      <c r="I1463" s="223">
        <f t="shared" si="127"/>
        <v>0</v>
      </c>
      <c r="J1463" s="223">
        <f t="shared" si="127"/>
        <v>0</v>
      </c>
      <c r="K1463" s="223">
        <f t="shared" si="127"/>
        <v>0</v>
      </c>
      <c r="L1463" s="223">
        <f t="shared" si="127"/>
        <v>0</v>
      </c>
      <c r="M1463" s="223">
        <f t="shared" si="127"/>
        <v>0</v>
      </c>
      <c r="N1463" s="223">
        <f t="shared" si="127"/>
        <v>0</v>
      </c>
      <c r="O1463" s="223">
        <f t="shared" si="127"/>
        <v>0</v>
      </c>
      <c r="P1463" s="223">
        <f t="shared" si="127"/>
        <v>0</v>
      </c>
      <c r="Q1463" s="223">
        <f t="shared" si="127"/>
        <v>0</v>
      </c>
      <c r="R1463" s="223">
        <f t="shared" si="127"/>
        <v>0</v>
      </c>
    </row>
    <row r="1464" spans="1:18" hidden="1" outlineLevel="2" x14ac:dyDescent="0.25">
      <c r="A1464" s="222" t="str">
        <f>'Usages mobilité'!A31</f>
        <v>Usage mobilité n°28</v>
      </c>
      <c r="B1464" s="222" t="s">
        <v>41</v>
      </c>
      <c r="C1464" s="222"/>
      <c r="D1464" s="223">
        <f>IF(B$1428&lt;&gt;"",IF(B$1428='Usages mobilité'!BF31,'Usages mobilité'!BD31,0),0)</f>
        <v>0</v>
      </c>
      <c r="E1464" s="223">
        <f t="shared" si="127"/>
        <v>0</v>
      </c>
      <c r="F1464" s="223">
        <f t="shared" si="127"/>
        <v>0</v>
      </c>
      <c r="G1464" s="223">
        <f t="shared" si="127"/>
        <v>0</v>
      </c>
      <c r="H1464" s="223">
        <f t="shared" si="127"/>
        <v>0</v>
      </c>
      <c r="I1464" s="223">
        <f t="shared" si="127"/>
        <v>0</v>
      </c>
      <c r="J1464" s="223">
        <f t="shared" si="127"/>
        <v>0</v>
      </c>
      <c r="K1464" s="223">
        <f t="shared" si="127"/>
        <v>0</v>
      </c>
      <c r="L1464" s="223">
        <f t="shared" si="127"/>
        <v>0</v>
      </c>
      <c r="M1464" s="223">
        <f t="shared" si="127"/>
        <v>0</v>
      </c>
      <c r="N1464" s="223">
        <f t="shared" si="127"/>
        <v>0</v>
      </c>
      <c r="O1464" s="223">
        <f t="shared" si="127"/>
        <v>0</v>
      </c>
      <c r="P1464" s="223">
        <f t="shared" si="127"/>
        <v>0</v>
      </c>
      <c r="Q1464" s="223">
        <f t="shared" si="127"/>
        <v>0</v>
      </c>
      <c r="R1464" s="223">
        <f t="shared" si="127"/>
        <v>0</v>
      </c>
    </row>
    <row r="1465" spans="1:18" hidden="1" outlineLevel="2" x14ac:dyDescent="0.25">
      <c r="A1465" s="222" t="str">
        <f>'Usages mobilité'!A32</f>
        <v>Usage mobilité n°29</v>
      </c>
      <c r="B1465" s="222" t="s">
        <v>41</v>
      </c>
      <c r="C1465" s="222"/>
      <c r="D1465" s="223">
        <f>IF(B$1428&lt;&gt;"",IF(B$1428='Usages mobilité'!BF32,'Usages mobilité'!BD32,0),0)</f>
        <v>0</v>
      </c>
      <c r="E1465" s="223">
        <f t="shared" si="127"/>
        <v>0</v>
      </c>
      <c r="F1465" s="223">
        <f t="shared" si="127"/>
        <v>0</v>
      </c>
      <c r="G1465" s="223">
        <f t="shared" si="127"/>
        <v>0</v>
      </c>
      <c r="H1465" s="223">
        <f t="shared" si="127"/>
        <v>0</v>
      </c>
      <c r="I1465" s="223">
        <f t="shared" si="127"/>
        <v>0</v>
      </c>
      <c r="J1465" s="223">
        <f t="shared" si="127"/>
        <v>0</v>
      </c>
      <c r="K1465" s="223">
        <f t="shared" si="127"/>
        <v>0</v>
      </c>
      <c r="L1465" s="223">
        <f t="shared" si="127"/>
        <v>0</v>
      </c>
      <c r="M1465" s="223">
        <f t="shared" si="127"/>
        <v>0</v>
      </c>
      <c r="N1465" s="223">
        <f t="shared" si="127"/>
        <v>0</v>
      </c>
      <c r="O1465" s="223">
        <f t="shared" si="127"/>
        <v>0</v>
      </c>
      <c r="P1465" s="223">
        <f t="shared" si="127"/>
        <v>0</v>
      </c>
      <c r="Q1465" s="223">
        <f t="shared" si="127"/>
        <v>0</v>
      </c>
      <c r="R1465" s="223">
        <f t="shared" si="127"/>
        <v>0</v>
      </c>
    </row>
    <row r="1466" spans="1:18" hidden="1" outlineLevel="2" x14ac:dyDescent="0.25">
      <c r="A1466" s="222" t="str">
        <f>'Usages mobilité'!A33</f>
        <v>Usage mobilité n°30</v>
      </c>
      <c r="B1466" s="222" t="s">
        <v>41</v>
      </c>
      <c r="C1466" s="222"/>
      <c r="D1466" s="223">
        <f>IF(B$1428&lt;&gt;"",IF(B$1428='Usages mobilité'!BF33,'Usages mobilité'!BD33,0),0)</f>
        <v>0</v>
      </c>
      <c r="E1466" s="223">
        <f t="shared" si="127"/>
        <v>0</v>
      </c>
      <c r="F1466" s="223">
        <f t="shared" si="127"/>
        <v>0</v>
      </c>
      <c r="G1466" s="223">
        <f t="shared" si="127"/>
        <v>0</v>
      </c>
      <c r="H1466" s="223">
        <f t="shared" si="127"/>
        <v>0</v>
      </c>
      <c r="I1466" s="223">
        <f t="shared" si="127"/>
        <v>0</v>
      </c>
      <c r="J1466" s="223">
        <f t="shared" si="127"/>
        <v>0</v>
      </c>
      <c r="K1466" s="223">
        <f t="shared" si="127"/>
        <v>0</v>
      </c>
      <c r="L1466" s="223">
        <f t="shared" si="127"/>
        <v>0</v>
      </c>
      <c r="M1466" s="223">
        <f t="shared" si="127"/>
        <v>0</v>
      </c>
      <c r="N1466" s="223">
        <f t="shared" si="127"/>
        <v>0</v>
      </c>
      <c r="O1466" s="223">
        <f t="shared" si="127"/>
        <v>0</v>
      </c>
      <c r="P1466" s="223">
        <f t="shared" si="127"/>
        <v>0</v>
      </c>
      <c r="Q1466" s="223">
        <f t="shared" si="127"/>
        <v>0</v>
      </c>
      <c r="R1466" s="223">
        <f t="shared" si="127"/>
        <v>0</v>
      </c>
    </row>
    <row r="1467" spans="1:18" hidden="1" outlineLevel="2" x14ac:dyDescent="0.25">
      <c r="A1467" s="222" t="str">
        <f>'Usages mobilité'!A34</f>
        <v>Usage mobilité n°31</v>
      </c>
      <c r="B1467" s="222" t="s">
        <v>41</v>
      </c>
      <c r="C1467" s="222"/>
      <c r="D1467" s="223">
        <f>IF(B$1428&lt;&gt;"",IF(B$1428='Usages mobilité'!BF34,'Usages mobilité'!BD34,0),0)</f>
        <v>0</v>
      </c>
      <c r="E1467" s="223">
        <f t="shared" ref="E1467:R1476" si="128">$D1467</f>
        <v>0</v>
      </c>
      <c r="F1467" s="223">
        <f t="shared" si="128"/>
        <v>0</v>
      </c>
      <c r="G1467" s="223">
        <f t="shared" si="128"/>
        <v>0</v>
      </c>
      <c r="H1467" s="223">
        <f t="shared" si="128"/>
        <v>0</v>
      </c>
      <c r="I1467" s="223">
        <f t="shared" si="128"/>
        <v>0</v>
      </c>
      <c r="J1467" s="223">
        <f t="shared" si="128"/>
        <v>0</v>
      </c>
      <c r="K1467" s="223">
        <f t="shared" si="128"/>
        <v>0</v>
      </c>
      <c r="L1467" s="223">
        <f t="shared" si="128"/>
        <v>0</v>
      </c>
      <c r="M1467" s="223">
        <f t="shared" si="128"/>
        <v>0</v>
      </c>
      <c r="N1467" s="223">
        <f t="shared" si="128"/>
        <v>0</v>
      </c>
      <c r="O1467" s="223">
        <f t="shared" si="128"/>
        <v>0</v>
      </c>
      <c r="P1467" s="223">
        <f t="shared" si="128"/>
        <v>0</v>
      </c>
      <c r="Q1467" s="223">
        <f t="shared" si="128"/>
        <v>0</v>
      </c>
      <c r="R1467" s="223">
        <f t="shared" si="128"/>
        <v>0</v>
      </c>
    </row>
    <row r="1468" spans="1:18" hidden="1" outlineLevel="2" x14ac:dyDescent="0.25">
      <c r="A1468" s="222" t="str">
        <f>'Usages mobilité'!A35</f>
        <v>Usage mobilité n°32</v>
      </c>
      <c r="B1468" s="222" t="s">
        <v>41</v>
      </c>
      <c r="C1468" s="222"/>
      <c r="D1468" s="223">
        <f>IF(B$1428&lt;&gt;"",IF(B$1428='Usages mobilité'!BF35,'Usages mobilité'!BD35,0),0)</f>
        <v>0</v>
      </c>
      <c r="E1468" s="223">
        <f t="shared" si="128"/>
        <v>0</v>
      </c>
      <c r="F1468" s="223">
        <f t="shared" si="128"/>
        <v>0</v>
      </c>
      <c r="G1468" s="223">
        <f t="shared" si="128"/>
        <v>0</v>
      </c>
      <c r="H1468" s="223">
        <f t="shared" si="128"/>
        <v>0</v>
      </c>
      <c r="I1468" s="223">
        <f t="shared" si="128"/>
        <v>0</v>
      </c>
      <c r="J1468" s="223">
        <f t="shared" si="128"/>
        <v>0</v>
      </c>
      <c r="K1468" s="223">
        <f t="shared" si="128"/>
        <v>0</v>
      </c>
      <c r="L1468" s="223">
        <f t="shared" si="128"/>
        <v>0</v>
      </c>
      <c r="M1468" s="223">
        <f t="shared" si="128"/>
        <v>0</v>
      </c>
      <c r="N1468" s="223">
        <f t="shared" si="128"/>
        <v>0</v>
      </c>
      <c r="O1468" s="223">
        <f t="shared" si="128"/>
        <v>0</v>
      </c>
      <c r="P1468" s="223">
        <f t="shared" si="128"/>
        <v>0</v>
      </c>
      <c r="Q1468" s="223">
        <f t="shared" si="128"/>
        <v>0</v>
      </c>
      <c r="R1468" s="223">
        <f t="shared" si="128"/>
        <v>0</v>
      </c>
    </row>
    <row r="1469" spans="1:18" hidden="1" outlineLevel="2" x14ac:dyDescent="0.25">
      <c r="A1469" s="222" t="str">
        <f>'Usages mobilité'!A36</f>
        <v>Usage mobilité n°33</v>
      </c>
      <c r="B1469" s="222" t="s">
        <v>41</v>
      </c>
      <c r="C1469" s="222"/>
      <c r="D1469" s="223">
        <f>IF(B$1428&lt;&gt;"",IF(B$1428='Usages mobilité'!BF36,'Usages mobilité'!BD36,0),0)</f>
        <v>0</v>
      </c>
      <c r="E1469" s="223">
        <f t="shared" si="128"/>
        <v>0</v>
      </c>
      <c r="F1469" s="223">
        <f t="shared" si="128"/>
        <v>0</v>
      </c>
      <c r="G1469" s="223">
        <f t="shared" si="128"/>
        <v>0</v>
      </c>
      <c r="H1469" s="223">
        <f t="shared" si="128"/>
        <v>0</v>
      </c>
      <c r="I1469" s="223">
        <f t="shared" si="128"/>
        <v>0</v>
      </c>
      <c r="J1469" s="223">
        <f t="shared" si="128"/>
        <v>0</v>
      </c>
      <c r="K1469" s="223">
        <f t="shared" si="128"/>
        <v>0</v>
      </c>
      <c r="L1469" s="223">
        <f t="shared" si="128"/>
        <v>0</v>
      </c>
      <c r="M1469" s="223">
        <f t="shared" si="128"/>
        <v>0</v>
      </c>
      <c r="N1469" s="223">
        <f t="shared" si="128"/>
        <v>0</v>
      </c>
      <c r="O1469" s="223">
        <f t="shared" si="128"/>
        <v>0</v>
      </c>
      <c r="P1469" s="223">
        <f t="shared" si="128"/>
        <v>0</v>
      </c>
      <c r="Q1469" s="223">
        <f t="shared" si="128"/>
        <v>0</v>
      </c>
      <c r="R1469" s="223">
        <f t="shared" si="128"/>
        <v>0</v>
      </c>
    </row>
    <row r="1470" spans="1:18" hidden="1" outlineLevel="2" x14ac:dyDescent="0.25">
      <c r="A1470" s="222" t="str">
        <f>'Usages mobilité'!A37</f>
        <v>Usage mobilité n°34</v>
      </c>
      <c r="B1470" s="222" t="s">
        <v>41</v>
      </c>
      <c r="C1470" s="222"/>
      <c r="D1470" s="223">
        <f>IF(B$1428&lt;&gt;"",IF(B$1428='Usages mobilité'!BF37,'Usages mobilité'!BD37,0),0)</f>
        <v>0</v>
      </c>
      <c r="E1470" s="223">
        <f t="shared" si="128"/>
        <v>0</v>
      </c>
      <c r="F1470" s="223">
        <f t="shared" si="128"/>
        <v>0</v>
      </c>
      <c r="G1470" s="223">
        <f t="shared" si="128"/>
        <v>0</v>
      </c>
      <c r="H1470" s="223">
        <f t="shared" si="128"/>
        <v>0</v>
      </c>
      <c r="I1470" s="223">
        <f t="shared" si="128"/>
        <v>0</v>
      </c>
      <c r="J1470" s="223">
        <f t="shared" si="128"/>
        <v>0</v>
      </c>
      <c r="K1470" s="223">
        <f t="shared" si="128"/>
        <v>0</v>
      </c>
      <c r="L1470" s="223">
        <f t="shared" si="128"/>
        <v>0</v>
      </c>
      <c r="M1470" s="223">
        <f t="shared" si="128"/>
        <v>0</v>
      </c>
      <c r="N1470" s="223">
        <f t="shared" si="128"/>
        <v>0</v>
      </c>
      <c r="O1470" s="223">
        <f t="shared" si="128"/>
        <v>0</v>
      </c>
      <c r="P1470" s="223">
        <f t="shared" si="128"/>
        <v>0</v>
      </c>
      <c r="Q1470" s="223">
        <f t="shared" si="128"/>
        <v>0</v>
      </c>
      <c r="R1470" s="223">
        <f t="shared" si="128"/>
        <v>0</v>
      </c>
    </row>
    <row r="1471" spans="1:18" hidden="1" outlineLevel="2" x14ac:dyDescent="0.25">
      <c r="A1471" s="222" t="str">
        <f>'Usages mobilité'!A38</f>
        <v>Usage mobilité n°35</v>
      </c>
      <c r="B1471" s="222" t="s">
        <v>41</v>
      </c>
      <c r="C1471" s="222"/>
      <c r="D1471" s="223">
        <f>IF(B$1428&lt;&gt;"",IF(B$1428='Usages mobilité'!BF38,'Usages mobilité'!BD38,0),0)</f>
        <v>0</v>
      </c>
      <c r="E1471" s="223">
        <f t="shared" si="128"/>
        <v>0</v>
      </c>
      <c r="F1471" s="223">
        <f t="shared" si="128"/>
        <v>0</v>
      </c>
      <c r="G1471" s="223">
        <f t="shared" si="128"/>
        <v>0</v>
      </c>
      <c r="H1471" s="223">
        <f t="shared" si="128"/>
        <v>0</v>
      </c>
      <c r="I1471" s="223">
        <f t="shared" si="128"/>
        <v>0</v>
      </c>
      <c r="J1471" s="223">
        <f t="shared" si="128"/>
        <v>0</v>
      </c>
      <c r="K1471" s="223">
        <f t="shared" si="128"/>
        <v>0</v>
      </c>
      <c r="L1471" s="223">
        <f t="shared" si="128"/>
        <v>0</v>
      </c>
      <c r="M1471" s="223">
        <f t="shared" si="128"/>
        <v>0</v>
      </c>
      <c r="N1471" s="223">
        <f t="shared" si="128"/>
        <v>0</v>
      </c>
      <c r="O1471" s="223">
        <f t="shared" si="128"/>
        <v>0</v>
      </c>
      <c r="P1471" s="223">
        <f t="shared" si="128"/>
        <v>0</v>
      </c>
      <c r="Q1471" s="223">
        <f t="shared" si="128"/>
        <v>0</v>
      </c>
      <c r="R1471" s="223">
        <f t="shared" si="128"/>
        <v>0</v>
      </c>
    </row>
    <row r="1472" spans="1:18" hidden="1" outlineLevel="2" x14ac:dyDescent="0.25">
      <c r="A1472" s="222" t="str">
        <f>'Usages mobilité'!A39</f>
        <v>Usage mobilité n°36</v>
      </c>
      <c r="B1472" s="222" t="s">
        <v>41</v>
      </c>
      <c r="C1472" s="222"/>
      <c r="D1472" s="223">
        <f>IF(B$1428&lt;&gt;"",IF(B$1428='Usages mobilité'!BF39,'Usages mobilité'!BD39,0),0)</f>
        <v>0</v>
      </c>
      <c r="E1472" s="223">
        <f t="shared" si="128"/>
        <v>0</v>
      </c>
      <c r="F1472" s="223">
        <f t="shared" si="128"/>
        <v>0</v>
      </c>
      <c r="G1472" s="223">
        <f t="shared" si="128"/>
        <v>0</v>
      </c>
      <c r="H1472" s="223">
        <f t="shared" si="128"/>
        <v>0</v>
      </c>
      <c r="I1472" s="223">
        <f t="shared" si="128"/>
        <v>0</v>
      </c>
      <c r="J1472" s="223">
        <f t="shared" si="128"/>
        <v>0</v>
      </c>
      <c r="K1472" s="223">
        <f t="shared" si="128"/>
        <v>0</v>
      </c>
      <c r="L1472" s="223">
        <f t="shared" si="128"/>
        <v>0</v>
      </c>
      <c r="M1472" s="223">
        <f t="shared" si="128"/>
        <v>0</v>
      </c>
      <c r="N1472" s="223">
        <f t="shared" si="128"/>
        <v>0</v>
      </c>
      <c r="O1472" s="223">
        <f t="shared" si="128"/>
        <v>0</v>
      </c>
      <c r="P1472" s="223">
        <f t="shared" si="128"/>
        <v>0</v>
      </c>
      <c r="Q1472" s="223">
        <f t="shared" si="128"/>
        <v>0</v>
      </c>
      <c r="R1472" s="223">
        <f t="shared" si="128"/>
        <v>0</v>
      </c>
    </row>
    <row r="1473" spans="1:18" hidden="1" outlineLevel="2" x14ac:dyDescent="0.25">
      <c r="A1473" s="222" t="str">
        <f>'Usages mobilité'!A40</f>
        <v>Usage mobilité n°37</v>
      </c>
      <c r="B1473" s="222" t="s">
        <v>41</v>
      </c>
      <c r="C1473" s="222"/>
      <c r="D1473" s="223">
        <f>IF(B$1428&lt;&gt;"",IF(B$1428='Usages mobilité'!BF40,'Usages mobilité'!BD40,0),0)</f>
        <v>0</v>
      </c>
      <c r="E1473" s="223">
        <f t="shared" si="128"/>
        <v>0</v>
      </c>
      <c r="F1473" s="223">
        <f t="shared" si="128"/>
        <v>0</v>
      </c>
      <c r="G1473" s="223">
        <f t="shared" si="128"/>
        <v>0</v>
      </c>
      <c r="H1473" s="223">
        <f t="shared" si="128"/>
        <v>0</v>
      </c>
      <c r="I1473" s="223">
        <f t="shared" si="128"/>
        <v>0</v>
      </c>
      <c r="J1473" s="223">
        <f t="shared" si="128"/>
        <v>0</v>
      </c>
      <c r="K1473" s="223">
        <f t="shared" si="128"/>
        <v>0</v>
      </c>
      <c r="L1473" s="223">
        <f t="shared" si="128"/>
        <v>0</v>
      </c>
      <c r="M1473" s="223">
        <f t="shared" si="128"/>
        <v>0</v>
      </c>
      <c r="N1473" s="223">
        <f t="shared" si="128"/>
        <v>0</v>
      </c>
      <c r="O1473" s="223">
        <f t="shared" si="128"/>
        <v>0</v>
      </c>
      <c r="P1473" s="223">
        <f t="shared" si="128"/>
        <v>0</v>
      </c>
      <c r="Q1473" s="223">
        <f t="shared" si="128"/>
        <v>0</v>
      </c>
      <c r="R1473" s="223">
        <f t="shared" si="128"/>
        <v>0</v>
      </c>
    </row>
    <row r="1474" spans="1:18" hidden="1" outlineLevel="2" x14ac:dyDescent="0.25">
      <c r="A1474" s="222" t="str">
        <f>'Usages mobilité'!A41</f>
        <v>Usage mobilité n°38</v>
      </c>
      <c r="B1474" s="222" t="s">
        <v>41</v>
      </c>
      <c r="C1474" s="222"/>
      <c r="D1474" s="223">
        <f>IF(B$1428&lt;&gt;"",IF(B$1428='Usages mobilité'!BF41,'Usages mobilité'!BD41,0),0)</f>
        <v>0</v>
      </c>
      <c r="E1474" s="223">
        <f t="shared" si="128"/>
        <v>0</v>
      </c>
      <c r="F1474" s="223">
        <f t="shared" si="128"/>
        <v>0</v>
      </c>
      <c r="G1474" s="223">
        <f t="shared" si="128"/>
        <v>0</v>
      </c>
      <c r="H1474" s="223">
        <f t="shared" si="128"/>
        <v>0</v>
      </c>
      <c r="I1474" s="223">
        <f t="shared" si="128"/>
        <v>0</v>
      </c>
      <c r="J1474" s="223">
        <f t="shared" si="128"/>
        <v>0</v>
      </c>
      <c r="K1474" s="223">
        <f t="shared" si="128"/>
        <v>0</v>
      </c>
      <c r="L1474" s="223">
        <f t="shared" si="128"/>
        <v>0</v>
      </c>
      <c r="M1474" s="223">
        <f t="shared" si="128"/>
        <v>0</v>
      </c>
      <c r="N1474" s="223">
        <f t="shared" si="128"/>
        <v>0</v>
      </c>
      <c r="O1474" s="223">
        <f t="shared" si="128"/>
        <v>0</v>
      </c>
      <c r="P1474" s="223">
        <f t="shared" si="128"/>
        <v>0</v>
      </c>
      <c r="Q1474" s="223">
        <f t="shared" si="128"/>
        <v>0</v>
      </c>
      <c r="R1474" s="223">
        <f t="shared" si="128"/>
        <v>0</v>
      </c>
    </row>
    <row r="1475" spans="1:18" hidden="1" outlineLevel="2" x14ac:dyDescent="0.25">
      <c r="A1475" s="222" t="str">
        <f>'Usages mobilité'!A42</f>
        <v>Usage mobilité n°39</v>
      </c>
      <c r="B1475" s="222" t="s">
        <v>41</v>
      </c>
      <c r="C1475" s="222"/>
      <c r="D1475" s="223">
        <f>IF(B$1428&lt;&gt;"",IF(B$1428='Usages mobilité'!BF42,'Usages mobilité'!BD42,0),0)</f>
        <v>0</v>
      </c>
      <c r="E1475" s="223">
        <f t="shared" si="128"/>
        <v>0</v>
      </c>
      <c r="F1475" s="223">
        <f t="shared" si="128"/>
        <v>0</v>
      </c>
      <c r="G1475" s="223">
        <f t="shared" si="128"/>
        <v>0</v>
      </c>
      <c r="H1475" s="223">
        <f t="shared" si="128"/>
        <v>0</v>
      </c>
      <c r="I1475" s="223">
        <f t="shared" si="128"/>
        <v>0</v>
      </c>
      <c r="J1475" s="223">
        <f t="shared" si="128"/>
        <v>0</v>
      </c>
      <c r="K1475" s="223">
        <f t="shared" si="128"/>
        <v>0</v>
      </c>
      <c r="L1475" s="223">
        <f t="shared" si="128"/>
        <v>0</v>
      </c>
      <c r="M1475" s="223">
        <f t="shared" si="128"/>
        <v>0</v>
      </c>
      <c r="N1475" s="223">
        <f t="shared" si="128"/>
        <v>0</v>
      </c>
      <c r="O1475" s="223">
        <f t="shared" si="128"/>
        <v>0</v>
      </c>
      <c r="P1475" s="223">
        <f t="shared" si="128"/>
        <v>0</v>
      </c>
      <c r="Q1475" s="223">
        <f t="shared" si="128"/>
        <v>0</v>
      </c>
      <c r="R1475" s="223">
        <f t="shared" si="128"/>
        <v>0</v>
      </c>
    </row>
    <row r="1476" spans="1:18" hidden="1" outlineLevel="2" x14ac:dyDescent="0.25">
      <c r="A1476" s="222" t="str">
        <f>'Usages mobilité'!A43</f>
        <v>Usage mobilité n°40</v>
      </c>
      <c r="B1476" s="222" t="s">
        <v>41</v>
      </c>
      <c r="C1476" s="222"/>
      <c r="D1476" s="223">
        <f>IF(B$1428&lt;&gt;"",IF(B$1428='Usages mobilité'!BF43,'Usages mobilité'!BD43,0),0)</f>
        <v>0</v>
      </c>
      <c r="E1476" s="223">
        <f t="shared" si="128"/>
        <v>0</v>
      </c>
      <c r="F1476" s="223">
        <f t="shared" si="128"/>
        <v>0</v>
      </c>
      <c r="G1476" s="223">
        <f t="shared" si="128"/>
        <v>0</v>
      </c>
      <c r="H1476" s="223">
        <f t="shared" si="128"/>
        <v>0</v>
      </c>
      <c r="I1476" s="223">
        <f t="shared" si="128"/>
        <v>0</v>
      </c>
      <c r="J1476" s="223">
        <f t="shared" si="128"/>
        <v>0</v>
      </c>
      <c r="K1476" s="223">
        <f t="shared" si="128"/>
        <v>0</v>
      </c>
      <c r="L1476" s="223">
        <f t="shared" si="128"/>
        <v>0</v>
      </c>
      <c r="M1476" s="223">
        <f t="shared" si="128"/>
        <v>0</v>
      </c>
      <c r="N1476" s="223">
        <f t="shared" si="128"/>
        <v>0</v>
      </c>
      <c r="O1476" s="223">
        <f t="shared" si="128"/>
        <v>0</v>
      </c>
      <c r="P1476" s="223">
        <f t="shared" si="128"/>
        <v>0</v>
      </c>
      <c r="Q1476" s="223">
        <f t="shared" si="128"/>
        <v>0</v>
      </c>
      <c r="R1476" s="223">
        <f t="shared" si="128"/>
        <v>0</v>
      </c>
    </row>
    <row r="1477" spans="1:18" hidden="1" outlineLevel="2" x14ac:dyDescent="0.25">
      <c r="A1477" s="222" t="str">
        <f>'Usages mobilité'!A44</f>
        <v>Usage mobilité n°41</v>
      </c>
      <c r="B1477" s="222" t="s">
        <v>41</v>
      </c>
      <c r="C1477" s="222"/>
      <c r="D1477" s="223">
        <f>IF(B$1428&lt;&gt;"",IF(B$1428='Usages mobilité'!BF44,'Usages mobilité'!BD44,0),0)</f>
        <v>0</v>
      </c>
      <c r="E1477" s="223">
        <f t="shared" ref="E1477:R1486" si="129">$D1477</f>
        <v>0</v>
      </c>
      <c r="F1477" s="223">
        <f t="shared" si="129"/>
        <v>0</v>
      </c>
      <c r="G1477" s="223">
        <f t="shared" si="129"/>
        <v>0</v>
      </c>
      <c r="H1477" s="223">
        <f t="shared" si="129"/>
        <v>0</v>
      </c>
      <c r="I1477" s="223">
        <f t="shared" si="129"/>
        <v>0</v>
      </c>
      <c r="J1477" s="223">
        <f t="shared" si="129"/>
        <v>0</v>
      </c>
      <c r="K1477" s="223">
        <f t="shared" si="129"/>
        <v>0</v>
      </c>
      <c r="L1477" s="223">
        <f t="shared" si="129"/>
        <v>0</v>
      </c>
      <c r="M1477" s="223">
        <f t="shared" si="129"/>
        <v>0</v>
      </c>
      <c r="N1477" s="223">
        <f t="shared" si="129"/>
        <v>0</v>
      </c>
      <c r="O1477" s="223">
        <f t="shared" si="129"/>
        <v>0</v>
      </c>
      <c r="P1477" s="223">
        <f t="shared" si="129"/>
        <v>0</v>
      </c>
      <c r="Q1477" s="223">
        <f t="shared" si="129"/>
        <v>0</v>
      </c>
      <c r="R1477" s="223">
        <f t="shared" si="129"/>
        <v>0</v>
      </c>
    </row>
    <row r="1478" spans="1:18" hidden="1" outlineLevel="2" x14ac:dyDescent="0.25">
      <c r="A1478" s="222" t="str">
        <f>'Usages mobilité'!A45</f>
        <v>Usage mobilité n°42</v>
      </c>
      <c r="B1478" s="222" t="s">
        <v>41</v>
      </c>
      <c r="C1478" s="222"/>
      <c r="D1478" s="223">
        <f>IF(B$1428&lt;&gt;"",IF(B$1428='Usages mobilité'!BF45,'Usages mobilité'!BD45,0),0)</f>
        <v>0</v>
      </c>
      <c r="E1478" s="223">
        <f t="shared" si="129"/>
        <v>0</v>
      </c>
      <c r="F1478" s="223">
        <f t="shared" si="129"/>
        <v>0</v>
      </c>
      <c r="G1478" s="223">
        <f t="shared" si="129"/>
        <v>0</v>
      </c>
      <c r="H1478" s="223">
        <f t="shared" si="129"/>
        <v>0</v>
      </c>
      <c r="I1478" s="223">
        <f t="shared" si="129"/>
        <v>0</v>
      </c>
      <c r="J1478" s="223">
        <f t="shared" si="129"/>
        <v>0</v>
      </c>
      <c r="K1478" s="223">
        <f t="shared" si="129"/>
        <v>0</v>
      </c>
      <c r="L1478" s="223">
        <f t="shared" si="129"/>
        <v>0</v>
      </c>
      <c r="M1478" s="223">
        <f t="shared" si="129"/>
        <v>0</v>
      </c>
      <c r="N1478" s="223">
        <f t="shared" si="129"/>
        <v>0</v>
      </c>
      <c r="O1478" s="223">
        <f t="shared" si="129"/>
        <v>0</v>
      </c>
      <c r="P1478" s="223">
        <f t="shared" si="129"/>
        <v>0</v>
      </c>
      <c r="Q1478" s="223">
        <f t="shared" si="129"/>
        <v>0</v>
      </c>
      <c r="R1478" s="223">
        <f t="shared" si="129"/>
        <v>0</v>
      </c>
    </row>
    <row r="1479" spans="1:18" hidden="1" outlineLevel="2" x14ac:dyDescent="0.25">
      <c r="A1479" s="222" t="str">
        <f>'Usages mobilité'!A46</f>
        <v>Usage mobilité n°43</v>
      </c>
      <c r="B1479" s="222" t="s">
        <v>41</v>
      </c>
      <c r="C1479" s="222"/>
      <c r="D1479" s="223">
        <f>IF(B$1428&lt;&gt;"",IF(B$1428='Usages mobilité'!BF46,'Usages mobilité'!BD46,0),0)</f>
        <v>0</v>
      </c>
      <c r="E1479" s="223">
        <f t="shared" si="129"/>
        <v>0</v>
      </c>
      <c r="F1479" s="223">
        <f t="shared" si="129"/>
        <v>0</v>
      </c>
      <c r="G1479" s="223">
        <f t="shared" si="129"/>
        <v>0</v>
      </c>
      <c r="H1479" s="223">
        <f t="shared" si="129"/>
        <v>0</v>
      </c>
      <c r="I1479" s="223">
        <f t="shared" si="129"/>
        <v>0</v>
      </c>
      <c r="J1479" s="223">
        <f t="shared" si="129"/>
        <v>0</v>
      </c>
      <c r="K1479" s="223">
        <f t="shared" si="129"/>
        <v>0</v>
      </c>
      <c r="L1479" s="223">
        <f t="shared" si="129"/>
        <v>0</v>
      </c>
      <c r="M1479" s="223">
        <f t="shared" si="129"/>
        <v>0</v>
      </c>
      <c r="N1479" s="223">
        <f t="shared" si="129"/>
        <v>0</v>
      </c>
      <c r="O1479" s="223">
        <f t="shared" si="129"/>
        <v>0</v>
      </c>
      <c r="P1479" s="223">
        <f t="shared" si="129"/>
        <v>0</v>
      </c>
      <c r="Q1479" s="223">
        <f t="shared" si="129"/>
        <v>0</v>
      </c>
      <c r="R1479" s="223">
        <f t="shared" si="129"/>
        <v>0</v>
      </c>
    </row>
    <row r="1480" spans="1:18" hidden="1" outlineLevel="2" x14ac:dyDescent="0.25">
      <c r="A1480" s="222" t="str">
        <f>'Usages mobilité'!A47</f>
        <v>Usage mobilité n°44</v>
      </c>
      <c r="B1480" s="222" t="s">
        <v>41</v>
      </c>
      <c r="C1480" s="222"/>
      <c r="D1480" s="223">
        <f>IF(B$1428&lt;&gt;"",IF(B$1428='Usages mobilité'!BF47,'Usages mobilité'!BD47,0),0)</f>
        <v>0</v>
      </c>
      <c r="E1480" s="223">
        <f t="shared" si="129"/>
        <v>0</v>
      </c>
      <c r="F1480" s="223">
        <f t="shared" si="129"/>
        <v>0</v>
      </c>
      <c r="G1480" s="223">
        <f t="shared" si="129"/>
        <v>0</v>
      </c>
      <c r="H1480" s="223">
        <f t="shared" si="129"/>
        <v>0</v>
      </c>
      <c r="I1480" s="223">
        <f t="shared" si="129"/>
        <v>0</v>
      </c>
      <c r="J1480" s="223">
        <f t="shared" si="129"/>
        <v>0</v>
      </c>
      <c r="K1480" s="223">
        <f t="shared" si="129"/>
        <v>0</v>
      </c>
      <c r="L1480" s="223">
        <f t="shared" si="129"/>
        <v>0</v>
      </c>
      <c r="M1480" s="223">
        <f t="shared" si="129"/>
        <v>0</v>
      </c>
      <c r="N1480" s="223">
        <f t="shared" si="129"/>
        <v>0</v>
      </c>
      <c r="O1480" s="223">
        <f t="shared" si="129"/>
        <v>0</v>
      </c>
      <c r="P1480" s="223">
        <f t="shared" si="129"/>
        <v>0</v>
      </c>
      <c r="Q1480" s="223">
        <f t="shared" si="129"/>
        <v>0</v>
      </c>
      <c r="R1480" s="223">
        <f t="shared" si="129"/>
        <v>0</v>
      </c>
    </row>
    <row r="1481" spans="1:18" hidden="1" outlineLevel="2" x14ac:dyDescent="0.25">
      <c r="A1481" s="222" t="str">
        <f>'Usages mobilité'!A48</f>
        <v>Usage mobilité n°45</v>
      </c>
      <c r="B1481" s="222" t="s">
        <v>41</v>
      </c>
      <c r="C1481" s="222"/>
      <c r="D1481" s="223">
        <f>IF(B$1428&lt;&gt;"",IF(B$1428='Usages mobilité'!BF48,'Usages mobilité'!BD48,0),0)</f>
        <v>0</v>
      </c>
      <c r="E1481" s="223">
        <f t="shared" si="129"/>
        <v>0</v>
      </c>
      <c r="F1481" s="223">
        <f t="shared" si="129"/>
        <v>0</v>
      </c>
      <c r="G1481" s="223">
        <f t="shared" si="129"/>
        <v>0</v>
      </c>
      <c r="H1481" s="223">
        <f t="shared" si="129"/>
        <v>0</v>
      </c>
      <c r="I1481" s="223">
        <f t="shared" si="129"/>
        <v>0</v>
      </c>
      <c r="J1481" s="223">
        <f t="shared" si="129"/>
        <v>0</v>
      </c>
      <c r="K1481" s="223">
        <f t="shared" si="129"/>
        <v>0</v>
      </c>
      <c r="L1481" s="223">
        <f t="shared" si="129"/>
        <v>0</v>
      </c>
      <c r="M1481" s="223">
        <f t="shared" si="129"/>
        <v>0</v>
      </c>
      <c r="N1481" s="223">
        <f t="shared" si="129"/>
        <v>0</v>
      </c>
      <c r="O1481" s="223">
        <f t="shared" si="129"/>
        <v>0</v>
      </c>
      <c r="P1481" s="223">
        <f t="shared" si="129"/>
        <v>0</v>
      </c>
      <c r="Q1481" s="223">
        <f t="shared" si="129"/>
        <v>0</v>
      </c>
      <c r="R1481" s="223">
        <f t="shared" si="129"/>
        <v>0</v>
      </c>
    </row>
    <row r="1482" spans="1:18" hidden="1" outlineLevel="2" x14ac:dyDescent="0.25">
      <c r="A1482" s="222" t="str">
        <f>'Usages mobilité'!A49</f>
        <v>Usage mobilité n°46</v>
      </c>
      <c r="B1482" s="222" t="s">
        <v>41</v>
      </c>
      <c r="C1482" s="222"/>
      <c r="D1482" s="223">
        <f>IF(B$1428&lt;&gt;"",IF(B$1428='Usages mobilité'!BF49,'Usages mobilité'!BD49,0),0)</f>
        <v>0</v>
      </c>
      <c r="E1482" s="223">
        <f t="shared" si="129"/>
        <v>0</v>
      </c>
      <c r="F1482" s="223">
        <f t="shared" si="129"/>
        <v>0</v>
      </c>
      <c r="G1482" s="223">
        <f t="shared" si="129"/>
        <v>0</v>
      </c>
      <c r="H1482" s="223">
        <f t="shared" si="129"/>
        <v>0</v>
      </c>
      <c r="I1482" s="223">
        <f t="shared" si="129"/>
        <v>0</v>
      </c>
      <c r="J1482" s="223">
        <f t="shared" si="129"/>
        <v>0</v>
      </c>
      <c r="K1482" s="223">
        <f t="shared" si="129"/>
        <v>0</v>
      </c>
      <c r="L1482" s="223">
        <f t="shared" si="129"/>
        <v>0</v>
      </c>
      <c r="M1482" s="223">
        <f t="shared" si="129"/>
        <v>0</v>
      </c>
      <c r="N1482" s="223">
        <f t="shared" si="129"/>
        <v>0</v>
      </c>
      <c r="O1482" s="223">
        <f t="shared" si="129"/>
        <v>0</v>
      </c>
      <c r="P1482" s="223">
        <f t="shared" si="129"/>
        <v>0</v>
      </c>
      <c r="Q1482" s="223">
        <f t="shared" si="129"/>
        <v>0</v>
      </c>
      <c r="R1482" s="223">
        <f t="shared" si="129"/>
        <v>0</v>
      </c>
    </row>
    <row r="1483" spans="1:18" hidden="1" outlineLevel="2" x14ac:dyDescent="0.25">
      <c r="A1483" s="222" t="str">
        <f>'Usages mobilité'!A50</f>
        <v>Usage mobilité n°47</v>
      </c>
      <c r="B1483" s="222" t="s">
        <v>41</v>
      </c>
      <c r="C1483" s="222"/>
      <c r="D1483" s="223">
        <f>IF(B$1428&lt;&gt;"",IF(B$1428='Usages mobilité'!BF50,'Usages mobilité'!BD50,0),0)</f>
        <v>0</v>
      </c>
      <c r="E1483" s="223">
        <f t="shared" si="129"/>
        <v>0</v>
      </c>
      <c r="F1483" s="223">
        <f t="shared" si="129"/>
        <v>0</v>
      </c>
      <c r="G1483" s="223">
        <f t="shared" si="129"/>
        <v>0</v>
      </c>
      <c r="H1483" s="223">
        <f t="shared" si="129"/>
        <v>0</v>
      </c>
      <c r="I1483" s="223">
        <f t="shared" si="129"/>
        <v>0</v>
      </c>
      <c r="J1483" s="223">
        <f t="shared" si="129"/>
        <v>0</v>
      </c>
      <c r="K1483" s="223">
        <f t="shared" si="129"/>
        <v>0</v>
      </c>
      <c r="L1483" s="223">
        <f t="shared" si="129"/>
        <v>0</v>
      </c>
      <c r="M1483" s="223">
        <f t="shared" si="129"/>
        <v>0</v>
      </c>
      <c r="N1483" s="223">
        <f t="shared" si="129"/>
        <v>0</v>
      </c>
      <c r="O1483" s="223">
        <f t="shared" si="129"/>
        <v>0</v>
      </c>
      <c r="P1483" s="223">
        <f t="shared" si="129"/>
        <v>0</v>
      </c>
      <c r="Q1483" s="223">
        <f t="shared" si="129"/>
        <v>0</v>
      </c>
      <c r="R1483" s="223">
        <f t="shared" si="129"/>
        <v>0</v>
      </c>
    </row>
    <row r="1484" spans="1:18" hidden="1" outlineLevel="2" x14ac:dyDescent="0.25">
      <c r="A1484" s="222" t="str">
        <f>'Usages mobilité'!A51</f>
        <v>Usage mobilité n°48</v>
      </c>
      <c r="B1484" s="222" t="s">
        <v>41</v>
      </c>
      <c r="C1484" s="222"/>
      <c r="D1484" s="223">
        <f>IF(B$1428&lt;&gt;"",IF(B$1428='Usages mobilité'!BF51,'Usages mobilité'!BD51,0),0)</f>
        <v>0</v>
      </c>
      <c r="E1484" s="223">
        <f t="shared" si="129"/>
        <v>0</v>
      </c>
      <c r="F1484" s="223">
        <f t="shared" si="129"/>
        <v>0</v>
      </c>
      <c r="G1484" s="223">
        <f t="shared" si="129"/>
        <v>0</v>
      </c>
      <c r="H1484" s="223">
        <f t="shared" si="129"/>
        <v>0</v>
      </c>
      <c r="I1484" s="223">
        <f t="shared" si="129"/>
        <v>0</v>
      </c>
      <c r="J1484" s="223">
        <f t="shared" si="129"/>
        <v>0</v>
      </c>
      <c r="K1484" s="223">
        <f t="shared" si="129"/>
        <v>0</v>
      </c>
      <c r="L1484" s="223">
        <f t="shared" si="129"/>
        <v>0</v>
      </c>
      <c r="M1484" s="223">
        <f t="shared" si="129"/>
        <v>0</v>
      </c>
      <c r="N1484" s="223">
        <f t="shared" si="129"/>
        <v>0</v>
      </c>
      <c r="O1484" s="223">
        <f t="shared" si="129"/>
        <v>0</v>
      </c>
      <c r="P1484" s="223">
        <f t="shared" si="129"/>
        <v>0</v>
      </c>
      <c r="Q1484" s="223">
        <f t="shared" si="129"/>
        <v>0</v>
      </c>
      <c r="R1484" s="223">
        <f t="shared" si="129"/>
        <v>0</v>
      </c>
    </row>
    <row r="1485" spans="1:18" hidden="1" outlineLevel="2" x14ac:dyDescent="0.25">
      <c r="A1485" s="222" t="str">
        <f>'Usages mobilité'!A52</f>
        <v>Usage mobilité n°49</v>
      </c>
      <c r="B1485" s="222" t="s">
        <v>41</v>
      </c>
      <c r="C1485" s="222"/>
      <c r="D1485" s="223">
        <f>IF(B$1428&lt;&gt;"",IF(B$1428='Usages mobilité'!BF52,'Usages mobilité'!BD52,0),0)</f>
        <v>0</v>
      </c>
      <c r="E1485" s="223">
        <f t="shared" si="129"/>
        <v>0</v>
      </c>
      <c r="F1485" s="223">
        <f t="shared" si="129"/>
        <v>0</v>
      </c>
      <c r="G1485" s="223">
        <f t="shared" si="129"/>
        <v>0</v>
      </c>
      <c r="H1485" s="223">
        <f t="shared" si="129"/>
        <v>0</v>
      </c>
      <c r="I1485" s="223">
        <f t="shared" si="129"/>
        <v>0</v>
      </c>
      <c r="J1485" s="223">
        <f t="shared" si="129"/>
        <v>0</v>
      </c>
      <c r="K1485" s="223">
        <f t="shared" si="129"/>
        <v>0</v>
      </c>
      <c r="L1485" s="223">
        <f t="shared" si="129"/>
        <v>0</v>
      </c>
      <c r="M1485" s="223">
        <f t="shared" si="129"/>
        <v>0</v>
      </c>
      <c r="N1485" s="223">
        <f t="shared" si="129"/>
        <v>0</v>
      </c>
      <c r="O1485" s="223">
        <f t="shared" si="129"/>
        <v>0</v>
      </c>
      <c r="P1485" s="223">
        <f t="shared" si="129"/>
        <v>0</v>
      </c>
      <c r="Q1485" s="223">
        <f t="shared" si="129"/>
        <v>0</v>
      </c>
      <c r="R1485" s="223">
        <f t="shared" si="129"/>
        <v>0</v>
      </c>
    </row>
    <row r="1486" spans="1:18" hidden="1" outlineLevel="2" x14ac:dyDescent="0.25">
      <c r="A1486" s="222" t="str">
        <f>'Usages mobilité'!A53</f>
        <v>Usage mobilité n°50</v>
      </c>
      <c r="B1486" s="222" t="s">
        <v>41</v>
      </c>
      <c r="C1486" s="222"/>
      <c r="D1486" s="223">
        <f>IF(B$1428&lt;&gt;"",IF(B$1428='Usages mobilité'!BF53,'Usages mobilité'!BD53,0),0)</f>
        <v>0</v>
      </c>
      <c r="E1486" s="223">
        <f t="shared" si="129"/>
        <v>0</v>
      </c>
      <c r="F1486" s="223">
        <f t="shared" si="129"/>
        <v>0</v>
      </c>
      <c r="G1486" s="223">
        <f t="shared" si="129"/>
        <v>0</v>
      </c>
      <c r="H1486" s="223">
        <f t="shared" si="129"/>
        <v>0</v>
      </c>
      <c r="I1486" s="223">
        <f t="shared" si="129"/>
        <v>0</v>
      </c>
      <c r="J1486" s="223">
        <f t="shared" si="129"/>
        <v>0</v>
      </c>
      <c r="K1486" s="223">
        <f t="shared" si="129"/>
        <v>0</v>
      </c>
      <c r="L1486" s="223">
        <f t="shared" si="129"/>
        <v>0</v>
      </c>
      <c r="M1486" s="223">
        <f t="shared" si="129"/>
        <v>0</v>
      </c>
      <c r="N1486" s="223">
        <f t="shared" si="129"/>
        <v>0</v>
      </c>
      <c r="O1486" s="223">
        <f t="shared" si="129"/>
        <v>0</v>
      </c>
      <c r="P1486" s="223">
        <f t="shared" si="129"/>
        <v>0</v>
      </c>
      <c r="Q1486" s="223">
        <f t="shared" si="129"/>
        <v>0</v>
      </c>
      <c r="R1486" s="223">
        <f t="shared" si="129"/>
        <v>0</v>
      </c>
    </row>
    <row r="1487" spans="1:18" hidden="1" outlineLevel="1" collapsed="1" x14ac:dyDescent="0.25">
      <c r="A1487" s="222" t="s">
        <v>650</v>
      </c>
      <c r="B1487" s="222"/>
      <c r="C1487" s="222"/>
      <c r="D1487" s="223">
        <f t="shared" ref="D1487:R1487" si="130">SUM(D1437:D1486)</f>
        <v>0</v>
      </c>
      <c r="E1487" s="223">
        <f t="shared" si="130"/>
        <v>0</v>
      </c>
      <c r="F1487" s="223">
        <f t="shared" si="130"/>
        <v>0</v>
      </c>
      <c r="G1487" s="223">
        <f t="shared" si="130"/>
        <v>0</v>
      </c>
      <c r="H1487" s="223">
        <f t="shared" si="130"/>
        <v>0</v>
      </c>
      <c r="I1487" s="223">
        <f t="shared" si="130"/>
        <v>0</v>
      </c>
      <c r="J1487" s="223">
        <f t="shared" si="130"/>
        <v>0</v>
      </c>
      <c r="K1487" s="223">
        <f t="shared" si="130"/>
        <v>0</v>
      </c>
      <c r="L1487" s="223">
        <f t="shared" si="130"/>
        <v>0</v>
      </c>
      <c r="M1487" s="223">
        <f t="shared" si="130"/>
        <v>0</v>
      </c>
      <c r="N1487" s="223">
        <f t="shared" si="130"/>
        <v>0</v>
      </c>
      <c r="O1487" s="223">
        <f t="shared" si="130"/>
        <v>0</v>
      </c>
      <c r="P1487" s="223">
        <f t="shared" si="130"/>
        <v>0</v>
      </c>
      <c r="Q1487" s="223">
        <f t="shared" si="130"/>
        <v>0</v>
      </c>
      <c r="R1487" s="223">
        <f t="shared" si="130"/>
        <v>0</v>
      </c>
    </row>
    <row r="1488" spans="1:18" hidden="1" outlineLevel="2" x14ac:dyDescent="0.25">
      <c r="A1488" s="222" t="str">
        <f>'Usages mobilité'!A4</f>
        <v>Usage mobilité n°1</v>
      </c>
      <c r="B1488" s="222" t="s">
        <v>645</v>
      </c>
      <c r="C1488" s="222"/>
      <c r="D1488" s="223">
        <f>D1437*'Usages mobilité'!$BG4*(1+'Usages mobilité'!$BH4)^(D$1431-$D$1431)/1000</f>
        <v>0</v>
      </c>
      <c r="E1488" s="223">
        <f>E1437*'Usages mobilité'!$BG4*(1+'Usages mobilité'!$BH4)^(E$1431-$D$1431)/1000</f>
        <v>0</v>
      </c>
      <c r="F1488" s="223">
        <f>F1437*'Usages mobilité'!$BG4*(1+'Usages mobilité'!$BH4)^(F$1431-$D$1431)/1000</f>
        <v>0</v>
      </c>
      <c r="G1488" s="223">
        <f>G1437*'Usages mobilité'!$BG4*(1+'Usages mobilité'!$BH4)^(G$1431-$D$1431)/1000</f>
        <v>0</v>
      </c>
      <c r="H1488" s="223">
        <f>H1437*'Usages mobilité'!$BG4*(1+'Usages mobilité'!$BH4)^(H$1431-$D$1431)/1000</f>
        <v>0</v>
      </c>
      <c r="I1488" s="223">
        <f>I1437*'Usages mobilité'!$BG4*(1+'Usages mobilité'!$BH4)^(I$1431-$D$1431)/1000</f>
        <v>0</v>
      </c>
      <c r="J1488" s="223">
        <f>J1437*'Usages mobilité'!$BG4*(1+'Usages mobilité'!$BH4)^(J$1431-$D$1431)/1000</f>
        <v>0</v>
      </c>
      <c r="K1488" s="223">
        <f>K1437*'Usages mobilité'!$BG4*(1+'Usages mobilité'!$BH4)^(K$1431-$D$1431)/1000</f>
        <v>0</v>
      </c>
      <c r="L1488" s="223">
        <f>L1437*'Usages mobilité'!$BG4*(1+'Usages mobilité'!$BH4)^(L$1431-$D$1431)/1000</f>
        <v>0</v>
      </c>
      <c r="M1488" s="223">
        <f>M1437*'Usages mobilité'!$BG4*(1+'Usages mobilité'!$BH4)^(M$1431-$D$1431)/1000</f>
        <v>0</v>
      </c>
      <c r="N1488" s="223">
        <f>N1437*'Usages mobilité'!$BG4*(1+'Usages mobilité'!$BH4)^(N$1431-$D$1431)/1000</f>
        <v>0</v>
      </c>
      <c r="O1488" s="223">
        <f>O1437*'Usages mobilité'!$BG4*(1+'Usages mobilité'!$BH4)^(O$1431-$D$1431)/1000</f>
        <v>0</v>
      </c>
      <c r="P1488" s="223">
        <f>P1437*'Usages mobilité'!$BG4*(1+'Usages mobilité'!$BH4)^(P$1431-$D$1431)/1000</f>
        <v>0</v>
      </c>
      <c r="Q1488" s="223">
        <f>Q1437*'Usages mobilité'!$BG4*(1+'Usages mobilité'!$BH4)^(Q$1431-$D$1431)/1000</f>
        <v>0</v>
      </c>
      <c r="R1488" s="223">
        <f>R1437*'Usages mobilité'!$BG4*(1+'Usages mobilité'!$BH4)^(R$1431-$D$1431)/1000</f>
        <v>0</v>
      </c>
    </row>
    <row r="1489" spans="1:18" hidden="1" outlineLevel="2" x14ac:dyDescent="0.25">
      <c r="A1489" s="222" t="str">
        <f>'Usages mobilité'!A5</f>
        <v>Usage mobilité n°2</v>
      </c>
      <c r="B1489" s="222" t="s">
        <v>645</v>
      </c>
      <c r="C1489" s="222"/>
      <c r="D1489" s="223">
        <f>D1438*'Usages mobilité'!$BG5*(1+'Usages mobilité'!$BH5)^(D$1431-$D$1431)/1000</f>
        <v>0</v>
      </c>
      <c r="E1489" s="223">
        <f>E1438*'Usages mobilité'!$BG5*(1+'Usages mobilité'!$BH5)^(E$1431-$D$1431)/1000</f>
        <v>0</v>
      </c>
      <c r="F1489" s="223">
        <f>F1438*'Usages mobilité'!$BG5*(1+'Usages mobilité'!$BH5)^(F$1431-$D$1431)/1000</f>
        <v>0</v>
      </c>
      <c r="G1489" s="223">
        <f>G1438*'Usages mobilité'!$BG5*(1+'Usages mobilité'!$BH5)^(G$1431-$D$1431)/1000</f>
        <v>0</v>
      </c>
      <c r="H1489" s="223">
        <f>H1438*'Usages mobilité'!$BG5*(1+'Usages mobilité'!$BH5)^(H$1431-$D$1431)/1000</f>
        <v>0</v>
      </c>
      <c r="I1489" s="223">
        <f>I1438*'Usages mobilité'!$BG5*(1+'Usages mobilité'!$BH5)^(I$1431-$D$1431)/1000</f>
        <v>0</v>
      </c>
      <c r="J1489" s="223">
        <f>J1438*'Usages mobilité'!$BG5*(1+'Usages mobilité'!$BH5)^(J$1431-$D$1431)/1000</f>
        <v>0</v>
      </c>
      <c r="K1489" s="223">
        <f>K1438*'Usages mobilité'!$BG5*(1+'Usages mobilité'!$BH5)^(K$1431-$D$1431)/1000</f>
        <v>0</v>
      </c>
      <c r="L1489" s="223">
        <f>L1438*'Usages mobilité'!$BG5*(1+'Usages mobilité'!$BH5)^(L$1431-$D$1431)/1000</f>
        <v>0</v>
      </c>
      <c r="M1489" s="223">
        <f>M1438*'Usages mobilité'!$BG5*(1+'Usages mobilité'!$BH5)^(M$1431-$D$1431)/1000</f>
        <v>0</v>
      </c>
      <c r="N1489" s="223">
        <f>N1438*'Usages mobilité'!$BG5*(1+'Usages mobilité'!$BH5)^(N$1431-$D$1431)/1000</f>
        <v>0</v>
      </c>
      <c r="O1489" s="223">
        <f>O1438*'Usages mobilité'!$BG5*(1+'Usages mobilité'!$BH5)^(O$1431-$D$1431)/1000</f>
        <v>0</v>
      </c>
      <c r="P1489" s="223">
        <f>P1438*'Usages mobilité'!$BG5*(1+'Usages mobilité'!$BH5)^(P$1431-$D$1431)/1000</f>
        <v>0</v>
      </c>
      <c r="Q1489" s="223">
        <f>Q1438*'Usages mobilité'!$BG5*(1+'Usages mobilité'!$BH5)^(Q$1431-$D$1431)/1000</f>
        <v>0</v>
      </c>
      <c r="R1489" s="223">
        <f>R1438*'Usages mobilité'!$BG5*(1+'Usages mobilité'!$BH5)^(R$1431-$D$1431)/1000</f>
        <v>0</v>
      </c>
    </row>
    <row r="1490" spans="1:18" hidden="1" outlineLevel="2" x14ac:dyDescent="0.25">
      <c r="A1490" s="222" t="str">
        <f>'Usages mobilité'!A6</f>
        <v>Usage mobilité n°3</v>
      </c>
      <c r="B1490" s="222" t="s">
        <v>645</v>
      </c>
      <c r="C1490" s="222"/>
      <c r="D1490" s="223">
        <f>D1439*'Usages mobilité'!$BG6*(1+'Usages mobilité'!$BH6)^(D$1431-$D$1431)/1000</f>
        <v>0</v>
      </c>
      <c r="E1490" s="223">
        <f>E1439*'Usages mobilité'!$BG6*(1+'Usages mobilité'!$BH6)^(E$1431-$D$1431)/1000</f>
        <v>0</v>
      </c>
      <c r="F1490" s="223">
        <f>F1439*'Usages mobilité'!$BG6*(1+'Usages mobilité'!$BH6)^(F$1431-$D$1431)/1000</f>
        <v>0</v>
      </c>
      <c r="G1490" s="223">
        <f>G1439*'Usages mobilité'!$BG6*(1+'Usages mobilité'!$BH6)^(G$1431-$D$1431)/1000</f>
        <v>0</v>
      </c>
      <c r="H1490" s="223">
        <f>H1439*'Usages mobilité'!$BG6*(1+'Usages mobilité'!$BH6)^(H$1431-$D$1431)/1000</f>
        <v>0</v>
      </c>
      <c r="I1490" s="223">
        <f>I1439*'Usages mobilité'!$BG6*(1+'Usages mobilité'!$BH6)^(I$1431-$D$1431)/1000</f>
        <v>0</v>
      </c>
      <c r="J1490" s="223">
        <f>J1439*'Usages mobilité'!$BG6*(1+'Usages mobilité'!$BH6)^(J$1431-$D$1431)/1000</f>
        <v>0</v>
      </c>
      <c r="K1490" s="223">
        <f>K1439*'Usages mobilité'!$BG6*(1+'Usages mobilité'!$BH6)^(K$1431-$D$1431)/1000</f>
        <v>0</v>
      </c>
      <c r="L1490" s="223">
        <f>L1439*'Usages mobilité'!$BG6*(1+'Usages mobilité'!$BH6)^(L$1431-$D$1431)/1000</f>
        <v>0</v>
      </c>
      <c r="M1490" s="223">
        <f>M1439*'Usages mobilité'!$BG6*(1+'Usages mobilité'!$BH6)^(M$1431-$D$1431)/1000</f>
        <v>0</v>
      </c>
      <c r="N1490" s="223">
        <f>N1439*'Usages mobilité'!$BG6*(1+'Usages mobilité'!$BH6)^(N$1431-$D$1431)/1000</f>
        <v>0</v>
      </c>
      <c r="O1490" s="223">
        <f>O1439*'Usages mobilité'!$BG6*(1+'Usages mobilité'!$BH6)^(O$1431-$D$1431)/1000</f>
        <v>0</v>
      </c>
      <c r="P1490" s="223">
        <f>P1439*'Usages mobilité'!$BG6*(1+'Usages mobilité'!$BH6)^(P$1431-$D$1431)/1000</f>
        <v>0</v>
      </c>
      <c r="Q1490" s="223">
        <f>Q1439*'Usages mobilité'!$BG6*(1+'Usages mobilité'!$BH6)^(Q$1431-$D$1431)/1000</f>
        <v>0</v>
      </c>
      <c r="R1490" s="223">
        <f>R1439*'Usages mobilité'!$BG6*(1+'Usages mobilité'!$BH6)^(R$1431-$D$1431)/1000</f>
        <v>0</v>
      </c>
    </row>
    <row r="1491" spans="1:18" hidden="1" outlineLevel="2" x14ac:dyDescent="0.25">
      <c r="A1491" s="222" t="str">
        <f>'Usages mobilité'!A7</f>
        <v>Usage mobilité n°4</v>
      </c>
      <c r="B1491" s="222" t="s">
        <v>645</v>
      </c>
      <c r="C1491" s="222"/>
      <c r="D1491" s="223">
        <f>D1440*'Usages mobilité'!$BG7*(1+'Usages mobilité'!$BH7)^(D$1431-$D$1431)/1000</f>
        <v>0</v>
      </c>
      <c r="E1491" s="223">
        <f>E1440*'Usages mobilité'!$BG7*(1+'Usages mobilité'!$BH7)^(E$1431-$D$1431)/1000</f>
        <v>0</v>
      </c>
      <c r="F1491" s="223">
        <f>F1440*'Usages mobilité'!$BG7*(1+'Usages mobilité'!$BH7)^(F$1431-$D$1431)/1000</f>
        <v>0</v>
      </c>
      <c r="G1491" s="223">
        <f>G1440*'Usages mobilité'!$BG7*(1+'Usages mobilité'!$BH7)^(G$1431-$D$1431)/1000</f>
        <v>0</v>
      </c>
      <c r="H1491" s="223">
        <f>H1440*'Usages mobilité'!$BG7*(1+'Usages mobilité'!$BH7)^(H$1431-$D$1431)/1000</f>
        <v>0</v>
      </c>
      <c r="I1491" s="223">
        <f>I1440*'Usages mobilité'!$BG7*(1+'Usages mobilité'!$BH7)^(I$1431-$D$1431)/1000</f>
        <v>0</v>
      </c>
      <c r="J1491" s="223">
        <f>J1440*'Usages mobilité'!$BG7*(1+'Usages mobilité'!$BH7)^(J$1431-$D$1431)/1000</f>
        <v>0</v>
      </c>
      <c r="K1491" s="223">
        <f>K1440*'Usages mobilité'!$BG7*(1+'Usages mobilité'!$BH7)^(K$1431-$D$1431)/1000</f>
        <v>0</v>
      </c>
      <c r="L1491" s="223">
        <f>L1440*'Usages mobilité'!$BG7*(1+'Usages mobilité'!$BH7)^(L$1431-$D$1431)/1000</f>
        <v>0</v>
      </c>
      <c r="M1491" s="223">
        <f>M1440*'Usages mobilité'!$BG7*(1+'Usages mobilité'!$BH7)^(M$1431-$D$1431)/1000</f>
        <v>0</v>
      </c>
      <c r="N1491" s="223">
        <f>N1440*'Usages mobilité'!$BG7*(1+'Usages mobilité'!$BH7)^(N$1431-$D$1431)/1000</f>
        <v>0</v>
      </c>
      <c r="O1491" s="223">
        <f>O1440*'Usages mobilité'!$BG7*(1+'Usages mobilité'!$BH7)^(O$1431-$D$1431)/1000</f>
        <v>0</v>
      </c>
      <c r="P1491" s="223">
        <f>P1440*'Usages mobilité'!$BG7*(1+'Usages mobilité'!$BH7)^(P$1431-$D$1431)/1000</f>
        <v>0</v>
      </c>
      <c r="Q1491" s="223">
        <f>Q1440*'Usages mobilité'!$BG7*(1+'Usages mobilité'!$BH7)^(Q$1431-$D$1431)/1000</f>
        <v>0</v>
      </c>
      <c r="R1491" s="223">
        <f>R1440*'Usages mobilité'!$BG7*(1+'Usages mobilité'!$BH7)^(R$1431-$D$1431)/1000</f>
        <v>0</v>
      </c>
    </row>
    <row r="1492" spans="1:18" hidden="1" outlineLevel="2" x14ac:dyDescent="0.25">
      <c r="A1492" s="222" t="str">
        <f>'Usages mobilité'!A8</f>
        <v>Usage mobilité n°5</v>
      </c>
      <c r="B1492" s="222" t="s">
        <v>645</v>
      </c>
      <c r="C1492" s="222"/>
      <c r="D1492" s="223">
        <f>D1441*'Usages mobilité'!$BG8*(1+'Usages mobilité'!$BH8)^(D$1431-$D$1431)/1000</f>
        <v>0</v>
      </c>
      <c r="E1492" s="223">
        <f>E1441*'Usages mobilité'!$BG8*(1+'Usages mobilité'!$BH8)^(E$1431-$D$1431)/1000</f>
        <v>0</v>
      </c>
      <c r="F1492" s="223">
        <f>F1441*'Usages mobilité'!$BG8*(1+'Usages mobilité'!$BH8)^(F$1431-$D$1431)/1000</f>
        <v>0</v>
      </c>
      <c r="G1492" s="223">
        <f>G1441*'Usages mobilité'!$BG8*(1+'Usages mobilité'!$BH8)^(G$1431-$D$1431)/1000</f>
        <v>0</v>
      </c>
      <c r="H1492" s="223">
        <f>H1441*'Usages mobilité'!$BG8*(1+'Usages mobilité'!$BH8)^(H$1431-$D$1431)/1000</f>
        <v>0</v>
      </c>
      <c r="I1492" s="223">
        <f>I1441*'Usages mobilité'!$BG8*(1+'Usages mobilité'!$BH8)^(I$1431-$D$1431)/1000</f>
        <v>0</v>
      </c>
      <c r="J1492" s="223">
        <f>J1441*'Usages mobilité'!$BG8*(1+'Usages mobilité'!$BH8)^(J$1431-$D$1431)/1000</f>
        <v>0</v>
      </c>
      <c r="K1492" s="223">
        <f>K1441*'Usages mobilité'!$BG8*(1+'Usages mobilité'!$BH8)^(K$1431-$D$1431)/1000</f>
        <v>0</v>
      </c>
      <c r="L1492" s="223">
        <f>L1441*'Usages mobilité'!$BG8*(1+'Usages mobilité'!$BH8)^(L$1431-$D$1431)/1000</f>
        <v>0</v>
      </c>
      <c r="M1492" s="223">
        <f>M1441*'Usages mobilité'!$BG8*(1+'Usages mobilité'!$BH8)^(M$1431-$D$1431)/1000</f>
        <v>0</v>
      </c>
      <c r="N1492" s="223">
        <f>N1441*'Usages mobilité'!$BG8*(1+'Usages mobilité'!$BH8)^(N$1431-$D$1431)/1000</f>
        <v>0</v>
      </c>
      <c r="O1492" s="223">
        <f>O1441*'Usages mobilité'!$BG8*(1+'Usages mobilité'!$BH8)^(O$1431-$D$1431)/1000</f>
        <v>0</v>
      </c>
      <c r="P1492" s="223">
        <f>P1441*'Usages mobilité'!$BG8*(1+'Usages mobilité'!$BH8)^(P$1431-$D$1431)/1000</f>
        <v>0</v>
      </c>
      <c r="Q1492" s="223">
        <f>Q1441*'Usages mobilité'!$BG8*(1+'Usages mobilité'!$BH8)^(Q$1431-$D$1431)/1000</f>
        <v>0</v>
      </c>
      <c r="R1492" s="223">
        <f>R1441*'Usages mobilité'!$BG8*(1+'Usages mobilité'!$BH8)^(R$1431-$D$1431)/1000</f>
        <v>0</v>
      </c>
    </row>
    <row r="1493" spans="1:18" hidden="1" outlineLevel="2" x14ac:dyDescent="0.25">
      <c r="A1493" s="222" t="str">
        <f>'Usages mobilité'!A9</f>
        <v>Usage mobilité n°6</v>
      </c>
      <c r="B1493" s="222" t="s">
        <v>645</v>
      </c>
      <c r="C1493" s="222"/>
      <c r="D1493" s="223">
        <f>D1442*'Usages mobilité'!$BG9*(1+'Usages mobilité'!$BH9)^(D$1431-$D$1431)/1000</f>
        <v>0</v>
      </c>
      <c r="E1493" s="223">
        <f>E1442*'Usages mobilité'!$BG9*(1+'Usages mobilité'!$BH9)^(E$1431-$D$1431)/1000</f>
        <v>0</v>
      </c>
      <c r="F1493" s="223">
        <f>F1442*'Usages mobilité'!$BG9*(1+'Usages mobilité'!$BH9)^(F$1431-$D$1431)/1000</f>
        <v>0</v>
      </c>
      <c r="G1493" s="223">
        <f>G1442*'Usages mobilité'!$BG9*(1+'Usages mobilité'!$BH9)^(G$1431-$D$1431)/1000</f>
        <v>0</v>
      </c>
      <c r="H1493" s="223">
        <f>H1442*'Usages mobilité'!$BG9*(1+'Usages mobilité'!$BH9)^(H$1431-$D$1431)/1000</f>
        <v>0</v>
      </c>
      <c r="I1493" s="223">
        <f>I1442*'Usages mobilité'!$BG9*(1+'Usages mobilité'!$BH9)^(I$1431-$D$1431)/1000</f>
        <v>0</v>
      </c>
      <c r="J1493" s="223">
        <f>J1442*'Usages mobilité'!$BG9*(1+'Usages mobilité'!$BH9)^(J$1431-$D$1431)/1000</f>
        <v>0</v>
      </c>
      <c r="K1493" s="223">
        <f>K1442*'Usages mobilité'!$BG9*(1+'Usages mobilité'!$BH9)^(K$1431-$D$1431)/1000</f>
        <v>0</v>
      </c>
      <c r="L1493" s="223">
        <f>L1442*'Usages mobilité'!$BG9*(1+'Usages mobilité'!$BH9)^(L$1431-$D$1431)/1000</f>
        <v>0</v>
      </c>
      <c r="M1493" s="223">
        <f>M1442*'Usages mobilité'!$BG9*(1+'Usages mobilité'!$BH9)^(M$1431-$D$1431)/1000</f>
        <v>0</v>
      </c>
      <c r="N1493" s="223">
        <f>N1442*'Usages mobilité'!$BG9*(1+'Usages mobilité'!$BH9)^(N$1431-$D$1431)/1000</f>
        <v>0</v>
      </c>
      <c r="O1493" s="223">
        <f>O1442*'Usages mobilité'!$BG9*(1+'Usages mobilité'!$BH9)^(O$1431-$D$1431)/1000</f>
        <v>0</v>
      </c>
      <c r="P1493" s="223">
        <f>P1442*'Usages mobilité'!$BG9*(1+'Usages mobilité'!$BH9)^(P$1431-$D$1431)/1000</f>
        <v>0</v>
      </c>
      <c r="Q1493" s="223">
        <f>Q1442*'Usages mobilité'!$BG9*(1+'Usages mobilité'!$BH9)^(Q$1431-$D$1431)/1000</f>
        <v>0</v>
      </c>
      <c r="R1493" s="223">
        <f>R1442*'Usages mobilité'!$BG9*(1+'Usages mobilité'!$BH9)^(R$1431-$D$1431)/1000</f>
        <v>0</v>
      </c>
    </row>
    <row r="1494" spans="1:18" hidden="1" outlineLevel="2" x14ac:dyDescent="0.25">
      <c r="A1494" s="222" t="str">
        <f>'Usages mobilité'!A10</f>
        <v>Usage mobilité n°7</v>
      </c>
      <c r="B1494" s="222" t="s">
        <v>645</v>
      </c>
      <c r="C1494" s="222"/>
      <c r="D1494" s="223">
        <f>D1443*'Usages mobilité'!$BG10*(1+'Usages mobilité'!$BH10)^(D$1431-$D$1431)/1000</f>
        <v>0</v>
      </c>
      <c r="E1494" s="223">
        <f>E1443*'Usages mobilité'!$BG10*(1+'Usages mobilité'!$BH10)^(E$1431-$D$1431)/1000</f>
        <v>0</v>
      </c>
      <c r="F1494" s="223">
        <f>F1443*'Usages mobilité'!$BG10*(1+'Usages mobilité'!$BH10)^(F$1431-$D$1431)/1000</f>
        <v>0</v>
      </c>
      <c r="G1494" s="223">
        <f>G1443*'Usages mobilité'!$BG10*(1+'Usages mobilité'!$BH10)^(G$1431-$D$1431)/1000</f>
        <v>0</v>
      </c>
      <c r="H1494" s="223">
        <f>H1443*'Usages mobilité'!$BG10*(1+'Usages mobilité'!$BH10)^(H$1431-$D$1431)/1000</f>
        <v>0</v>
      </c>
      <c r="I1494" s="223">
        <f>I1443*'Usages mobilité'!$BG10*(1+'Usages mobilité'!$BH10)^(I$1431-$D$1431)/1000</f>
        <v>0</v>
      </c>
      <c r="J1494" s="223">
        <f>J1443*'Usages mobilité'!$BG10*(1+'Usages mobilité'!$BH10)^(J$1431-$D$1431)/1000</f>
        <v>0</v>
      </c>
      <c r="K1494" s="223">
        <f>K1443*'Usages mobilité'!$BG10*(1+'Usages mobilité'!$BH10)^(K$1431-$D$1431)/1000</f>
        <v>0</v>
      </c>
      <c r="L1494" s="223">
        <f>L1443*'Usages mobilité'!$BG10*(1+'Usages mobilité'!$BH10)^(L$1431-$D$1431)/1000</f>
        <v>0</v>
      </c>
      <c r="M1494" s="223">
        <f>M1443*'Usages mobilité'!$BG10*(1+'Usages mobilité'!$BH10)^(M$1431-$D$1431)/1000</f>
        <v>0</v>
      </c>
      <c r="N1494" s="223">
        <f>N1443*'Usages mobilité'!$BG10*(1+'Usages mobilité'!$BH10)^(N$1431-$D$1431)/1000</f>
        <v>0</v>
      </c>
      <c r="O1494" s="223">
        <f>O1443*'Usages mobilité'!$BG10*(1+'Usages mobilité'!$BH10)^(O$1431-$D$1431)/1000</f>
        <v>0</v>
      </c>
      <c r="P1494" s="223">
        <f>P1443*'Usages mobilité'!$BG10*(1+'Usages mobilité'!$BH10)^(P$1431-$D$1431)/1000</f>
        <v>0</v>
      </c>
      <c r="Q1494" s="223">
        <f>Q1443*'Usages mobilité'!$BG10*(1+'Usages mobilité'!$BH10)^(Q$1431-$D$1431)/1000</f>
        <v>0</v>
      </c>
      <c r="R1494" s="223">
        <f>R1443*'Usages mobilité'!$BG10*(1+'Usages mobilité'!$BH10)^(R$1431-$D$1431)/1000</f>
        <v>0</v>
      </c>
    </row>
    <row r="1495" spans="1:18" hidden="1" outlineLevel="2" x14ac:dyDescent="0.25">
      <c r="A1495" s="222" t="str">
        <f>'Usages mobilité'!A11</f>
        <v>Usage mobilité n°8</v>
      </c>
      <c r="B1495" s="222" t="s">
        <v>645</v>
      </c>
      <c r="C1495" s="222"/>
      <c r="D1495" s="223">
        <f>D1444*'Usages mobilité'!$BG11*(1+'Usages mobilité'!$BH11)^(D$1431-$D$1431)/1000</f>
        <v>0</v>
      </c>
      <c r="E1495" s="223">
        <f>E1444*'Usages mobilité'!$BG11*(1+'Usages mobilité'!$BH11)^(E$1431-$D$1431)/1000</f>
        <v>0</v>
      </c>
      <c r="F1495" s="223">
        <f>F1444*'Usages mobilité'!$BG11*(1+'Usages mobilité'!$BH11)^(F$1431-$D$1431)/1000</f>
        <v>0</v>
      </c>
      <c r="G1495" s="223">
        <f>G1444*'Usages mobilité'!$BG11*(1+'Usages mobilité'!$BH11)^(G$1431-$D$1431)/1000</f>
        <v>0</v>
      </c>
      <c r="H1495" s="223">
        <f>H1444*'Usages mobilité'!$BG11*(1+'Usages mobilité'!$BH11)^(H$1431-$D$1431)/1000</f>
        <v>0</v>
      </c>
      <c r="I1495" s="223">
        <f>I1444*'Usages mobilité'!$BG11*(1+'Usages mobilité'!$BH11)^(I$1431-$D$1431)/1000</f>
        <v>0</v>
      </c>
      <c r="J1495" s="223">
        <f>J1444*'Usages mobilité'!$BG11*(1+'Usages mobilité'!$BH11)^(J$1431-$D$1431)/1000</f>
        <v>0</v>
      </c>
      <c r="K1495" s="223">
        <f>K1444*'Usages mobilité'!$BG11*(1+'Usages mobilité'!$BH11)^(K$1431-$D$1431)/1000</f>
        <v>0</v>
      </c>
      <c r="L1495" s="223">
        <f>L1444*'Usages mobilité'!$BG11*(1+'Usages mobilité'!$BH11)^(L$1431-$D$1431)/1000</f>
        <v>0</v>
      </c>
      <c r="M1495" s="223">
        <f>M1444*'Usages mobilité'!$BG11*(1+'Usages mobilité'!$BH11)^(M$1431-$D$1431)/1000</f>
        <v>0</v>
      </c>
      <c r="N1495" s="223">
        <f>N1444*'Usages mobilité'!$BG11*(1+'Usages mobilité'!$BH11)^(N$1431-$D$1431)/1000</f>
        <v>0</v>
      </c>
      <c r="O1495" s="223">
        <f>O1444*'Usages mobilité'!$BG11*(1+'Usages mobilité'!$BH11)^(O$1431-$D$1431)/1000</f>
        <v>0</v>
      </c>
      <c r="P1495" s="223">
        <f>P1444*'Usages mobilité'!$BG11*(1+'Usages mobilité'!$BH11)^(P$1431-$D$1431)/1000</f>
        <v>0</v>
      </c>
      <c r="Q1495" s="223">
        <f>Q1444*'Usages mobilité'!$BG11*(1+'Usages mobilité'!$BH11)^(Q$1431-$D$1431)/1000</f>
        <v>0</v>
      </c>
      <c r="R1495" s="223">
        <f>R1444*'Usages mobilité'!$BG11*(1+'Usages mobilité'!$BH11)^(R$1431-$D$1431)/1000</f>
        <v>0</v>
      </c>
    </row>
    <row r="1496" spans="1:18" hidden="1" outlineLevel="2" x14ac:dyDescent="0.25">
      <c r="A1496" s="222" t="str">
        <f>'Usages mobilité'!A12</f>
        <v>Usage mobilité n°9</v>
      </c>
      <c r="B1496" s="222" t="s">
        <v>645</v>
      </c>
      <c r="C1496" s="222"/>
      <c r="D1496" s="223">
        <f>D1445*'Usages mobilité'!$BG12*(1+'Usages mobilité'!$BH12)^(D$1431-$D$1431)/1000</f>
        <v>0</v>
      </c>
      <c r="E1496" s="223">
        <f>E1445*'Usages mobilité'!$BG12*(1+'Usages mobilité'!$BH12)^(E$1431-$D$1431)/1000</f>
        <v>0</v>
      </c>
      <c r="F1496" s="223">
        <f>F1445*'Usages mobilité'!$BG12*(1+'Usages mobilité'!$BH12)^(F$1431-$D$1431)/1000</f>
        <v>0</v>
      </c>
      <c r="G1496" s="223">
        <f>G1445*'Usages mobilité'!$BG12*(1+'Usages mobilité'!$BH12)^(G$1431-$D$1431)/1000</f>
        <v>0</v>
      </c>
      <c r="H1496" s="223">
        <f>H1445*'Usages mobilité'!$BG12*(1+'Usages mobilité'!$BH12)^(H$1431-$D$1431)/1000</f>
        <v>0</v>
      </c>
      <c r="I1496" s="223">
        <f>I1445*'Usages mobilité'!$BG12*(1+'Usages mobilité'!$BH12)^(I$1431-$D$1431)/1000</f>
        <v>0</v>
      </c>
      <c r="J1496" s="223">
        <f>J1445*'Usages mobilité'!$BG12*(1+'Usages mobilité'!$BH12)^(J$1431-$D$1431)/1000</f>
        <v>0</v>
      </c>
      <c r="K1496" s="223">
        <f>K1445*'Usages mobilité'!$BG12*(1+'Usages mobilité'!$BH12)^(K$1431-$D$1431)/1000</f>
        <v>0</v>
      </c>
      <c r="L1496" s="223">
        <f>L1445*'Usages mobilité'!$BG12*(1+'Usages mobilité'!$BH12)^(L$1431-$D$1431)/1000</f>
        <v>0</v>
      </c>
      <c r="M1496" s="223">
        <f>M1445*'Usages mobilité'!$BG12*(1+'Usages mobilité'!$BH12)^(M$1431-$D$1431)/1000</f>
        <v>0</v>
      </c>
      <c r="N1496" s="223">
        <f>N1445*'Usages mobilité'!$BG12*(1+'Usages mobilité'!$BH12)^(N$1431-$D$1431)/1000</f>
        <v>0</v>
      </c>
      <c r="O1496" s="223">
        <f>O1445*'Usages mobilité'!$BG12*(1+'Usages mobilité'!$BH12)^(O$1431-$D$1431)/1000</f>
        <v>0</v>
      </c>
      <c r="P1496" s="223">
        <f>P1445*'Usages mobilité'!$BG12*(1+'Usages mobilité'!$BH12)^(P$1431-$D$1431)/1000</f>
        <v>0</v>
      </c>
      <c r="Q1496" s="223">
        <f>Q1445*'Usages mobilité'!$BG12*(1+'Usages mobilité'!$BH12)^(Q$1431-$D$1431)/1000</f>
        <v>0</v>
      </c>
      <c r="R1496" s="223">
        <f>R1445*'Usages mobilité'!$BG12*(1+'Usages mobilité'!$BH12)^(R$1431-$D$1431)/1000</f>
        <v>0</v>
      </c>
    </row>
    <row r="1497" spans="1:18" hidden="1" outlineLevel="2" x14ac:dyDescent="0.25">
      <c r="A1497" s="222" t="str">
        <f>'Usages mobilité'!A13</f>
        <v>Usage mobilité n°10</v>
      </c>
      <c r="B1497" s="222" t="s">
        <v>645</v>
      </c>
      <c r="C1497" s="222"/>
      <c r="D1497" s="223">
        <f>D1446*'Usages mobilité'!$BG13*(1+'Usages mobilité'!$BH13)^(D$1431-$D$1431)/1000</f>
        <v>0</v>
      </c>
      <c r="E1497" s="223">
        <f>E1446*'Usages mobilité'!$BG13*(1+'Usages mobilité'!$BH13)^(E$1431-$D$1431)/1000</f>
        <v>0</v>
      </c>
      <c r="F1497" s="223">
        <f>F1446*'Usages mobilité'!$BG13*(1+'Usages mobilité'!$BH13)^(F$1431-$D$1431)/1000</f>
        <v>0</v>
      </c>
      <c r="G1497" s="223">
        <f>G1446*'Usages mobilité'!$BG13*(1+'Usages mobilité'!$BH13)^(G$1431-$D$1431)/1000</f>
        <v>0</v>
      </c>
      <c r="H1497" s="223">
        <f>H1446*'Usages mobilité'!$BG13*(1+'Usages mobilité'!$BH13)^(H$1431-$D$1431)/1000</f>
        <v>0</v>
      </c>
      <c r="I1497" s="223">
        <f>I1446*'Usages mobilité'!$BG13*(1+'Usages mobilité'!$BH13)^(I$1431-$D$1431)/1000</f>
        <v>0</v>
      </c>
      <c r="J1497" s="223">
        <f>J1446*'Usages mobilité'!$BG13*(1+'Usages mobilité'!$BH13)^(J$1431-$D$1431)/1000</f>
        <v>0</v>
      </c>
      <c r="K1497" s="223">
        <f>K1446*'Usages mobilité'!$BG13*(1+'Usages mobilité'!$BH13)^(K$1431-$D$1431)/1000</f>
        <v>0</v>
      </c>
      <c r="L1497" s="223">
        <f>L1446*'Usages mobilité'!$BG13*(1+'Usages mobilité'!$BH13)^(L$1431-$D$1431)/1000</f>
        <v>0</v>
      </c>
      <c r="M1497" s="223">
        <f>M1446*'Usages mobilité'!$BG13*(1+'Usages mobilité'!$BH13)^(M$1431-$D$1431)/1000</f>
        <v>0</v>
      </c>
      <c r="N1497" s="223">
        <f>N1446*'Usages mobilité'!$BG13*(1+'Usages mobilité'!$BH13)^(N$1431-$D$1431)/1000</f>
        <v>0</v>
      </c>
      <c r="O1497" s="223">
        <f>O1446*'Usages mobilité'!$BG13*(1+'Usages mobilité'!$BH13)^(O$1431-$D$1431)/1000</f>
        <v>0</v>
      </c>
      <c r="P1497" s="223">
        <f>P1446*'Usages mobilité'!$BG13*(1+'Usages mobilité'!$BH13)^(P$1431-$D$1431)/1000</f>
        <v>0</v>
      </c>
      <c r="Q1497" s="223">
        <f>Q1446*'Usages mobilité'!$BG13*(1+'Usages mobilité'!$BH13)^(Q$1431-$D$1431)/1000</f>
        <v>0</v>
      </c>
      <c r="R1497" s="223">
        <f>R1446*'Usages mobilité'!$BG13*(1+'Usages mobilité'!$BH13)^(R$1431-$D$1431)/1000</f>
        <v>0</v>
      </c>
    </row>
    <row r="1498" spans="1:18" hidden="1" outlineLevel="2" x14ac:dyDescent="0.25">
      <c r="A1498" s="222" t="str">
        <f>'Usages mobilité'!A14</f>
        <v>Usage mobilité n°11</v>
      </c>
      <c r="B1498" s="222" t="s">
        <v>645</v>
      </c>
      <c r="C1498" s="222"/>
      <c r="D1498" s="223">
        <f>D1447*'Usages mobilité'!$BG14*(1+'Usages mobilité'!$BH14)^(D$1431-$D$1431)/1000</f>
        <v>0</v>
      </c>
      <c r="E1498" s="223">
        <f>E1447*'Usages mobilité'!$BG14*(1+'Usages mobilité'!$BH14)^(E$1431-$D$1431)/1000</f>
        <v>0</v>
      </c>
      <c r="F1498" s="223">
        <f>F1447*'Usages mobilité'!$BG14*(1+'Usages mobilité'!$BH14)^(F$1431-$D$1431)/1000</f>
        <v>0</v>
      </c>
      <c r="G1498" s="223">
        <f>G1447*'Usages mobilité'!$BG14*(1+'Usages mobilité'!$BH14)^(G$1431-$D$1431)/1000</f>
        <v>0</v>
      </c>
      <c r="H1498" s="223">
        <f>H1447*'Usages mobilité'!$BG14*(1+'Usages mobilité'!$BH14)^(H$1431-$D$1431)/1000</f>
        <v>0</v>
      </c>
      <c r="I1498" s="223">
        <f>I1447*'Usages mobilité'!$BG14*(1+'Usages mobilité'!$BH14)^(I$1431-$D$1431)/1000</f>
        <v>0</v>
      </c>
      <c r="J1498" s="223">
        <f>J1447*'Usages mobilité'!$BG14*(1+'Usages mobilité'!$BH14)^(J$1431-$D$1431)/1000</f>
        <v>0</v>
      </c>
      <c r="K1498" s="223">
        <f>K1447*'Usages mobilité'!$BG14*(1+'Usages mobilité'!$BH14)^(K$1431-$D$1431)/1000</f>
        <v>0</v>
      </c>
      <c r="L1498" s="223">
        <f>L1447*'Usages mobilité'!$BG14*(1+'Usages mobilité'!$BH14)^(L$1431-$D$1431)/1000</f>
        <v>0</v>
      </c>
      <c r="M1498" s="223">
        <f>M1447*'Usages mobilité'!$BG14*(1+'Usages mobilité'!$BH14)^(M$1431-$D$1431)/1000</f>
        <v>0</v>
      </c>
      <c r="N1498" s="223">
        <f>N1447*'Usages mobilité'!$BG14*(1+'Usages mobilité'!$BH14)^(N$1431-$D$1431)/1000</f>
        <v>0</v>
      </c>
      <c r="O1498" s="223">
        <f>O1447*'Usages mobilité'!$BG14*(1+'Usages mobilité'!$BH14)^(O$1431-$D$1431)/1000</f>
        <v>0</v>
      </c>
      <c r="P1498" s="223">
        <f>P1447*'Usages mobilité'!$BG14*(1+'Usages mobilité'!$BH14)^(P$1431-$D$1431)/1000</f>
        <v>0</v>
      </c>
      <c r="Q1498" s="223">
        <f>Q1447*'Usages mobilité'!$BG14*(1+'Usages mobilité'!$BH14)^(Q$1431-$D$1431)/1000</f>
        <v>0</v>
      </c>
      <c r="R1498" s="223">
        <f>R1447*'Usages mobilité'!$BG14*(1+'Usages mobilité'!$BH14)^(R$1431-$D$1431)/1000</f>
        <v>0</v>
      </c>
    </row>
    <row r="1499" spans="1:18" hidden="1" outlineLevel="2" x14ac:dyDescent="0.25">
      <c r="A1499" s="222" t="str">
        <f>'Usages mobilité'!A15</f>
        <v>Usage mobilité n°12</v>
      </c>
      <c r="B1499" s="222" t="s">
        <v>645</v>
      </c>
      <c r="C1499" s="222"/>
      <c r="D1499" s="223">
        <f>D1448*'Usages mobilité'!$BG15*(1+'Usages mobilité'!$BH15)^(D$1431-$D$1431)/1000</f>
        <v>0</v>
      </c>
      <c r="E1499" s="223">
        <f>E1448*'Usages mobilité'!$BG15*(1+'Usages mobilité'!$BH15)^(E$1431-$D$1431)/1000</f>
        <v>0</v>
      </c>
      <c r="F1499" s="223">
        <f>F1448*'Usages mobilité'!$BG15*(1+'Usages mobilité'!$BH15)^(F$1431-$D$1431)/1000</f>
        <v>0</v>
      </c>
      <c r="G1499" s="223">
        <f>G1448*'Usages mobilité'!$BG15*(1+'Usages mobilité'!$BH15)^(G$1431-$D$1431)/1000</f>
        <v>0</v>
      </c>
      <c r="H1499" s="223">
        <f>H1448*'Usages mobilité'!$BG15*(1+'Usages mobilité'!$BH15)^(H$1431-$D$1431)/1000</f>
        <v>0</v>
      </c>
      <c r="I1499" s="223">
        <f>I1448*'Usages mobilité'!$BG15*(1+'Usages mobilité'!$BH15)^(I$1431-$D$1431)/1000</f>
        <v>0</v>
      </c>
      <c r="J1499" s="223">
        <f>J1448*'Usages mobilité'!$BG15*(1+'Usages mobilité'!$BH15)^(J$1431-$D$1431)/1000</f>
        <v>0</v>
      </c>
      <c r="K1499" s="223">
        <f>K1448*'Usages mobilité'!$BG15*(1+'Usages mobilité'!$BH15)^(K$1431-$D$1431)/1000</f>
        <v>0</v>
      </c>
      <c r="L1499" s="223">
        <f>L1448*'Usages mobilité'!$BG15*(1+'Usages mobilité'!$BH15)^(L$1431-$D$1431)/1000</f>
        <v>0</v>
      </c>
      <c r="M1499" s="223">
        <f>M1448*'Usages mobilité'!$BG15*(1+'Usages mobilité'!$BH15)^(M$1431-$D$1431)/1000</f>
        <v>0</v>
      </c>
      <c r="N1499" s="223">
        <f>N1448*'Usages mobilité'!$BG15*(1+'Usages mobilité'!$BH15)^(N$1431-$D$1431)/1000</f>
        <v>0</v>
      </c>
      <c r="O1499" s="223">
        <f>O1448*'Usages mobilité'!$BG15*(1+'Usages mobilité'!$BH15)^(O$1431-$D$1431)/1000</f>
        <v>0</v>
      </c>
      <c r="P1499" s="223">
        <f>P1448*'Usages mobilité'!$BG15*(1+'Usages mobilité'!$BH15)^(P$1431-$D$1431)/1000</f>
        <v>0</v>
      </c>
      <c r="Q1499" s="223">
        <f>Q1448*'Usages mobilité'!$BG15*(1+'Usages mobilité'!$BH15)^(Q$1431-$D$1431)/1000</f>
        <v>0</v>
      </c>
      <c r="R1499" s="223">
        <f>R1448*'Usages mobilité'!$BG15*(1+'Usages mobilité'!$BH15)^(R$1431-$D$1431)/1000</f>
        <v>0</v>
      </c>
    </row>
    <row r="1500" spans="1:18" hidden="1" outlineLevel="2" x14ac:dyDescent="0.25">
      <c r="A1500" s="222" t="str">
        <f>'Usages mobilité'!A16</f>
        <v>Usage mobilité n°13</v>
      </c>
      <c r="B1500" s="222" t="s">
        <v>645</v>
      </c>
      <c r="C1500" s="222"/>
      <c r="D1500" s="223">
        <f>D1449*'Usages mobilité'!$BG16*(1+'Usages mobilité'!$BH16)^(D$1431-$D$1431)/1000</f>
        <v>0</v>
      </c>
      <c r="E1500" s="223">
        <f>E1449*'Usages mobilité'!$BG16*(1+'Usages mobilité'!$BH16)^(E$1431-$D$1431)/1000</f>
        <v>0</v>
      </c>
      <c r="F1500" s="223">
        <f>F1449*'Usages mobilité'!$BG16*(1+'Usages mobilité'!$BH16)^(F$1431-$D$1431)/1000</f>
        <v>0</v>
      </c>
      <c r="G1500" s="223">
        <f>G1449*'Usages mobilité'!$BG16*(1+'Usages mobilité'!$BH16)^(G$1431-$D$1431)/1000</f>
        <v>0</v>
      </c>
      <c r="H1500" s="223">
        <f>H1449*'Usages mobilité'!$BG16*(1+'Usages mobilité'!$BH16)^(H$1431-$D$1431)/1000</f>
        <v>0</v>
      </c>
      <c r="I1500" s="223">
        <f>I1449*'Usages mobilité'!$BG16*(1+'Usages mobilité'!$BH16)^(I$1431-$D$1431)/1000</f>
        <v>0</v>
      </c>
      <c r="J1500" s="223">
        <f>J1449*'Usages mobilité'!$BG16*(1+'Usages mobilité'!$BH16)^(J$1431-$D$1431)/1000</f>
        <v>0</v>
      </c>
      <c r="K1500" s="223">
        <f>K1449*'Usages mobilité'!$BG16*(1+'Usages mobilité'!$BH16)^(K$1431-$D$1431)/1000</f>
        <v>0</v>
      </c>
      <c r="L1500" s="223">
        <f>L1449*'Usages mobilité'!$BG16*(1+'Usages mobilité'!$BH16)^(L$1431-$D$1431)/1000</f>
        <v>0</v>
      </c>
      <c r="M1500" s="223">
        <f>M1449*'Usages mobilité'!$BG16*(1+'Usages mobilité'!$BH16)^(M$1431-$D$1431)/1000</f>
        <v>0</v>
      </c>
      <c r="N1500" s="223">
        <f>N1449*'Usages mobilité'!$BG16*(1+'Usages mobilité'!$BH16)^(N$1431-$D$1431)/1000</f>
        <v>0</v>
      </c>
      <c r="O1500" s="223">
        <f>O1449*'Usages mobilité'!$BG16*(1+'Usages mobilité'!$BH16)^(O$1431-$D$1431)/1000</f>
        <v>0</v>
      </c>
      <c r="P1500" s="223">
        <f>P1449*'Usages mobilité'!$BG16*(1+'Usages mobilité'!$BH16)^(P$1431-$D$1431)/1000</f>
        <v>0</v>
      </c>
      <c r="Q1500" s="223">
        <f>Q1449*'Usages mobilité'!$BG16*(1+'Usages mobilité'!$BH16)^(Q$1431-$D$1431)/1000</f>
        <v>0</v>
      </c>
      <c r="R1500" s="223">
        <f>R1449*'Usages mobilité'!$BG16*(1+'Usages mobilité'!$BH16)^(R$1431-$D$1431)/1000</f>
        <v>0</v>
      </c>
    </row>
    <row r="1501" spans="1:18" hidden="1" outlineLevel="2" x14ac:dyDescent="0.25">
      <c r="A1501" s="222" t="str">
        <f>'Usages mobilité'!A17</f>
        <v>Usage mobilité n°14</v>
      </c>
      <c r="B1501" s="222" t="s">
        <v>645</v>
      </c>
      <c r="C1501" s="222"/>
      <c r="D1501" s="223">
        <f>D1450*'Usages mobilité'!$BG17*(1+'Usages mobilité'!$BH17)^(D$1431-$D$1431)/1000</f>
        <v>0</v>
      </c>
      <c r="E1501" s="223">
        <f>E1450*'Usages mobilité'!$BG17*(1+'Usages mobilité'!$BH17)^(E$1431-$D$1431)/1000</f>
        <v>0</v>
      </c>
      <c r="F1501" s="223">
        <f>F1450*'Usages mobilité'!$BG17*(1+'Usages mobilité'!$BH17)^(F$1431-$D$1431)/1000</f>
        <v>0</v>
      </c>
      <c r="G1501" s="223">
        <f>G1450*'Usages mobilité'!$BG17*(1+'Usages mobilité'!$BH17)^(G$1431-$D$1431)/1000</f>
        <v>0</v>
      </c>
      <c r="H1501" s="223">
        <f>H1450*'Usages mobilité'!$BG17*(1+'Usages mobilité'!$BH17)^(H$1431-$D$1431)/1000</f>
        <v>0</v>
      </c>
      <c r="I1501" s="223">
        <f>I1450*'Usages mobilité'!$BG17*(1+'Usages mobilité'!$BH17)^(I$1431-$D$1431)/1000</f>
        <v>0</v>
      </c>
      <c r="J1501" s="223">
        <f>J1450*'Usages mobilité'!$BG17*(1+'Usages mobilité'!$BH17)^(J$1431-$D$1431)/1000</f>
        <v>0</v>
      </c>
      <c r="K1501" s="223">
        <f>K1450*'Usages mobilité'!$BG17*(1+'Usages mobilité'!$BH17)^(K$1431-$D$1431)/1000</f>
        <v>0</v>
      </c>
      <c r="L1501" s="223">
        <f>L1450*'Usages mobilité'!$BG17*(1+'Usages mobilité'!$BH17)^(L$1431-$D$1431)/1000</f>
        <v>0</v>
      </c>
      <c r="M1501" s="223">
        <f>M1450*'Usages mobilité'!$BG17*(1+'Usages mobilité'!$BH17)^(M$1431-$D$1431)/1000</f>
        <v>0</v>
      </c>
      <c r="N1501" s="223">
        <f>N1450*'Usages mobilité'!$BG17*(1+'Usages mobilité'!$BH17)^(N$1431-$D$1431)/1000</f>
        <v>0</v>
      </c>
      <c r="O1501" s="223">
        <f>O1450*'Usages mobilité'!$BG17*(1+'Usages mobilité'!$BH17)^(O$1431-$D$1431)/1000</f>
        <v>0</v>
      </c>
      <c r="P1501" s="223">
        <f>P1450*'Usages mobilité'!$BG17*(1+'Usages mobilité'!$BH17)^(P$1431-$D$1431)/1000</f>
        <v>0</v>
      </c>
      <c r="Q1501" s="223">
        <f>Q1450*'Usages mobilité'!$BG17*(1+'Usages mobilité'!$BH17)^(Q$1431-$D$1431)/1000</f>
        <v>0</v>
      </c>
      <c r="R1501" s="223">
        <f>R1450*'Usages mobilité'!$BG17*(1+'Usages mobilité'!$BH17)^(R$1431-$D$1431)/1000</f>
        <v>0</v>
      </c>
    </row>
    <row r="1502" spans="1:18" hidden="1" outlineLevel="2" x14ac:dyDescent="0.25">
      <c r="A1502" s="222" t="str">
        <f>'Usages mobilité'!A18</f>
        <v>Usage mobilité n°15</v>
      </c>
      <c r="B1502" s="222" t="s">
        <v>645</v>
      </c>
      <c r="C1502" s="222"/>
      <c r="D1502" s="223">
        <f>D1451*'Usages mobilité'!$BG18*(1+'Usages mobilité'!$BH18)^(D$1431-$D$1431)/1000</f>
        <v>0</v>
      </c>
      <c r="E1502" s="223">
        <f>E1451*'Usages mobilité'!$BG18*(1+'Usages mobilité'!$BH18)^(E$1431-$D$1431)/1000</f>
        <v>0</v>
      </c>
      <c r="F1502" s="223">
        <f>F1451*'Usages mobilité'!$BG18*(1+'Usages mobilité'!$BH18)^(F$1431-$D$1431)/1000</f>
        <v>0</v>
      </c>
      <c r="G1502" s="223">
        <f>G1451*'Usages mobilité'!$BG18*(1+'Usages mobilité'!$BH18)^(G$1431-$D$1431)/1000</f>
        <v>0</v>
      </c>
      <c r="H1502" s="223">
        <f>H1451*'Usages mobilité'!$BG18*(1+'Usages mobilité'!$BH18)^(H$1431-$D$1431)/1000</f>
        <v>0</v>
      </c>
      <c r="I1502" s="223">
        <f>I1451*'Usages mobilité'!$BG18*(1+'Usages mobilité'!$BH18)^(I$1431-$D$1431)/1000</f>
        <v>0</v>
      </c>
      <c r="J1502" s="223">
        <f>J1451*'Usages mobilité'!$BG18*(1+'Usages mobilité'!$BH18)^(J$1431-$D$1431)/1000</f>
        <v>0</v>
      </c>
      <c r="K1502" s="223">
        <f>K1451*'Usages mobilité'!$BG18*(1+'Usages mobilité'!$BH18)^(K$1431-$D$1431)/1000</f>
        <v>0</v>
      </c>
      <c r="L1502" s="223">
        <f>L1451*'Usages mobilité'!$BG18*(1+'Usages mobilité'!$BH18)^(L$1431-$D$1431)/1000</f>
        <v>0</v>
      </c>
      <c r="M1502" s="223">
        <f>M1451*'Usages mobilité'!$BG18*(1+'Usages mobilité'!$BH18)^(M$1431-$D$1431)/1000</f>
        <v>0</v>
      </c>
      <c r="N1502" s="223">
        <f>N1451*'Usages mobilité'!$BG18*(1+'Usages mobilité'!$BH18)^(N$1431-$D$1431)/1000</f>
        <v>0</v>
      </c>
      <c r="O1502" s="223">
        <f>O1451*'Usages mobilité'!$BG18*(1+'Usages mobilité'!$BH18)^(O$1431-$D$1431)/1000</f>
        <v>0</v>
      </c>
      <c r="P1502" s="223">
        <f>P1451*'Usages mobilité'!$BG18*(1+'Usages mobilité'!$BH18)^(P$1431-$D$1431)/1000</f>
        <v>0</v>
      </c>
      <c r="Q1502" s="223">
        <f>Q1451*'Usages mobilité'!$BG18*(1+'Usages mobilité'!$BH18)^(Q$1431-$D$1431)/1000</f>
        <v>0</v>
      </c>
      <c r="R1502" s="223">
        <f>R1451*'Usages mobilité'!$BG18*(1+'Usages mobilité'!$BH18)^(R$1431-$D$1431)/1000</f>
        <v>0</v>
      </c>
    </row>
    <row r="1503" spans="1:18" hidden="1" outlineLevel="2" x14ac:dyDescent="0.25">
      <c r="A1503" s="222" t="str">
        <f>'Usages mobilité'!A19</f>
        <v>Usage mobilité n°16</v>
      </c>
      <c r="B1503" s="222" t="s">
        <v>645</v>
      </c>
      <c r="C1503" s="222"/>
      <c r="D1503" s="223">
        <f>D1452*'Usages mobilité'!$BG19*(1+'Usages mobilité'!$BH19)^(D$1431-$D$1431)/1000</f>
        <v>0</v>
      </c>
      <c r="E1503" s="223">
        <f>E1452*'Usages mobilité'!$BG19*(1+'Usages mobilité'!$BH19)^(E$1431-$D$1431)/1000</f>
        <v>0</v>
      </c>
      <c r="F1503" s="223">
        <f>F1452*'Usages mobilité'!$BG19*(1+'Usages mobilité'!$BH19)^(F$1431-$D$1431)/1000</f>
        <v>0</v>
      </c>
      <c r="G1503" s="223">
        <f>G1452*'Usages mobilité'!$BG19*(1+'Usages mobilité'!$BH19)^(G$1431-$D$1431)/1000</f>
        <v>0</v>
      </c>
      <c r="H1503" s="223">
        <f>H1452*'Usages mobilité'!$BG19*(1+'Usages mobilité'!$BH19)^(H$1431-$D$1431)/1000</f>
        <v>0</v>
      </c>
      <c r="I1503" s="223">
        <f>I1452*'Usages mobilité'!$BG19*(1+'Usages mobilité'!$BH19)^(I$1431-$D$1431)/1000</f>
        <v>0</v>
      </c>
      <c r="J1503" s="223">
        <f>J1452*'Usages mobilité'!$BG19*(1+'Usages mobilité'!$BH19)^(J$1431-$D$1431)/1000</f>
        <v>0</v>
      </c>
      <c r="K1503" s="223">
        <f>K1452*'Usages mobilité'!$BG19*(1+'Usages mobilité'!$BH19)^(K$1431-$D$1431)/1000</f>
        <v>0</v>
      </c>
      <c r="L1503" s="223">
        <f>L1452*'Usages mobilité'!$BG19*(1+'Usages mobilité'!$BH19)^(L$1431-$D$1431)/1000</f>
        <v>0</v>
      </c>
      <c r="M1503" s="223">
        <f>M1452*'Usages mobilité'!$BG19*(1+'Usages mobilité'!$BH19)^(M$1431-$D$1431)/1000</f>
        <v>0</v>
      </c>
      <c r="N1503" s="223">
        <f>N1452*'Usages mobilité'!$BG19*(1+'Usages mobilité'!$BH19)^(N$1431-$D$1431)/1000</f>
        <v>0</v>
      </c>
      <c r="O1503" s="223">
        <f>O1452*'Usages mobilité'!$BG19*(1+'Usages mobilité'!$BH19)^(O$1431-$D$1431)/1000</f>
        <v>0</v>
      </c>
      <c r="P1503" s="223">
        <f>P1452*'Usages mobilité'!$BG19*(1+'Usages mobilité'!$BH19)^(P$1431-$D$1431)/1000</f>
        <v>0</v>
      </c>
      <c r="Q1503" s="223">
        <f>Q1452*'Usages mobilité'!$BG19*(1+'Usages mobilité'!$BH19)^(Q$1431-$D$1431)/1000</f>
        <v>0</v>
      </c>
      <c r="R1503" s="223">
        <f>R1452*'Usages mobilité'!$BG19*(1+'Usages mobilité'!$BH19)^(R$1431-$D$1431)/1000</f>
        <v>0</v>
      </c>
    </row>
    <row r="1504" spans="1:18" hidden="1" outlineLevel="2" x14ac:dyDescent="0.25">
      <c r="A1504" s="222" t="str">
        <f>'Usages mobilité'!A20</f>
        <v>Usage mobilité n°17</v>
      </c>
      <c r="B1504" s="222" t="s">
        <v>645</v>
      </c>
      <c r="C1504" s="222"/>
      <c r="D1504" s="223">
        <f>D1453*'Usages mobilité'!$BG20*(1+'Usages mobilité'!$BH20)^(D$1431-$D$1431)/1000</f>
        <v>0</v>
      </c>
      <c r="E1504" s="223">
        <f>E1453*'Usages mobilité'!$BG20*(1+'Usages mobilité'!$BH20)^(E$1431-$D$1431)/1000</f>
        <v>0</v>
      </c>
      <c r="F1504" s="223">
        <f>F1453*'Usages mobilité'!$BG20*(1+'Usages mobilité'!$BH20)^(F$1431-$D$1431)/1000</f>
        <v>0</v>
      </c>
      <c r="G1504" s="223">
        <f>G1453*'Usages mobilité'!$BG20*(1+'Usages mobilité'!$BH20)^(G$1431-$D$1431)/1000</f>
        <v>0</v>
      </c>
      <c r="H1504" s="223">
        <f>H1453*'Usages mobilité'!$BG20*(1+'Usages mobilité'!$BH20)^(H$1431-$D$1431)/1000</f>
        <v>0</v>
      </c>
      <c r="I1504" s="223">
        <f>I1453*'Usages mobilité'!$BG20*(1+'Usages mobilité'!$BH20)^(I$1431-$D$1431)/1000</f>
        <v>0</v>
      </c>
      <c r="J1504" s="223">
        <f>J1453*'Usages mobilité'!$BG20*(1+'Usages mobilité'!$BH20)^(J$1431-$D$1431)/1000</f>
        <v>0</v>
      </c>
      <c r="K1504" s="223">
        <f>K1453*'Usages mobilité'!$BG20*(1+'Usages mobilité'!$BH20)^(K$1431-$D$1431)/1000</f>
        <v>0</v>
      </c>
      <c r="L1504" s="223">
        <f>L1453*'Usages mobilité'!$BG20*(1+'Usages mobilité'!$BH20)^(L$1431-$D$1431)/1000</f>
        <v>0</v>
      </c>
      <c r="M1504" s="223">
        <f>M1453*'Usages mobilité'!$BG20*(1+'Usages mobilité'!$BH20)^(M$1431-$D$1431)/1000</f>
        <v>0</v>
      </c>
      <c r="N1504" s="223">
        <f>N1453*'Usages mobilité'!$BG20*(1+'Usages mobilité'!$BH20)^(N$1431-$D$1431)/1000</f>
        <v>0</v>
      </c>
      <c r="O1504" s="223">
        <f>O1453*'Usages mobilité'!$BG20*(1+'Usages mobilité'!$BH20)^(O$1431-$D$1431)/1000</f>
        <v>0</v>
      </c>
      <c r="P1504" s="223">
        <f>P1453*'Usages mobilité'!$BG20*(1+'Usages mobilité'!$BH20)^(P$1431-$D$1431)/1000</f>
        <v>0</v>
      </c>
      <c r="Q1504" s="223">
        <f>Q1453*'Usages mobilité'!$BG20*(1+'Usages mobilité'!$BH20)^(Q$1431-$D$1431)/1000</f>
        <v>0</v>
      </c>
      <c r="R1504" s="223">
        <f>R1453*'Usages mobilité'!$BG20*(1+'Usages mobilité'!$BH20)^(R$1431-$D$1431)/1000</f>
        <v>0</v>
      </c>
    </row>
    <row r="1505" spans="1:18" hidden="1" outlineLevel="2" x14ac:dyDescent="0.25">
      <c r="A1505" s="222" t="str">
        <f>'Usages mobilité'!A21</f>
        <v>Usage mobilité n°18</v>
      </c>
      <c r="B1505" s="222" t="s">
        <v>645</v>
      </c>
      <c r="C1505" s="222"/>
      <c r="D1505" s="223">
        <f>D1454*'Usages mobilité'!$BG21*(1+'Usages mobilité'!$BH21)^(D$1431-$D$1431)/1000</f>
        <v>0</v>
      </c>
      <c r="E1505" s="223">
        <f>E1454*'Usages mobilité'!$BG21*(1+'Usages mobilité'!$BH21)^(E$1431-$D$1431)/1000</f>
        <v>0</v>
      </c>
      <c r="F1505" s="223">
        <f>F1454*'Usages mobilité'!$BG21*(1+'Usages mobilité'!$BH21)^(F$1431-$D$1431)/1000</f>
        <v>0</v>
      </c>
      <c r="G1505" s="223">
        <f>G1454*'Usages mobilité'!$BG21*(1+'Usages mobilité'!$BH21)^(G$1431-$D$1431)/1000</f>
        <v>0</v>
      </c>
      <c r="H1505" s="223">
        <f>H1454*'Usages mobilité'!$BG21*(1+'Usages mobilité'!$BH21)^(H$1431-$D$1431)/1000</f>
        <v>0</v>
      </c>
      <c r="I1505" s="223">
        <f>I1454*'Usages mobilité'!$BG21*(1+'Usages mobilité'!$BH21)^(I$1431-$D$1431)/1000</f>
        <v>0</v>
      </c>
      <c r="J1505" s="223">
        <f>J1454*'Usages mobilité'!$BG21*(1+'Usages mobilité'!$BH21)^(J$1431-$D$1431)/1000</f>
        <v>0</v>
      </c>
      <c r="K1505" s="223">
        <f>K1454*'Usages mobilité'!$BG21*(1+'Usages mobilité'!$BH21)^(K$1431-$D$1431)/1000</f>
        <v>0</v>
      </c>
      <c r="L1505" s="223">
        <f>L1454*'Usages mobilité'!$BG21*(1+'Usages mobilité'!$BH21)^(L$1431-$D$1431)/1000</f>
        <v>0</v>
      </c>
      <c r="M1505" s="223">
        <f>M1454*'Usages mobilité'!$BG21*(1+'Usages mobilité'!$BH21)^(M$1431-$D$1431)/1000</f>
        <v>0</v>
      </c>
      <c r="N1505" s="223">
        <f>N1454*'Usages mobilité'!$BG21*(1+'Usages mobilité'!$BH21)^(N$1431-$D$1431)/1000</f>
        <v>0</v>
      </c>
      <c r="O1505" s="223">
        <f>O1454*'Usages mobilité'!$BG21*(1+'Usages mobilité'!$BH21)^(O$1431-$D$1431)/1000</f>
        <v>0</v>
      </c>
      <c r="P1505" s="223">
        <f>P1454*'Usages mobilité'!$BG21*(1+'Usages mobilité'!$BH21)^(P$1431-$D$1431)/1000</f>
        <v>0</v>
      </c>
      <c r="Q1505" s="223">
        <f>Q1454*'Usages mobilité'!$BG21*(1+'Usages mobilité'!$BH21)^(Q$1431-$D$1431)/1000</f>
        <v>0</v>
      </c>
      <c r="R1505" s="223">
        <f>R1454*'Usages mobilité'!$BG21*(1+'Usages mobilité'!$BH21)^(R$1431-$D$1431)/1000</f>
        <v>0</v>
      </c>
    </row>
    <row r="1506" spans="1:18" hidden="1" outlineLevel="2" x14ac:dyDescent="0.25">
      <c r="A1506" s="222" t="str">
        <f>'Usages mobilité'!A22</f>
        <v>Usage mobilité n°19</v>
      </c>
      <c r="B1506" s="222" t="s">
        <v>645</v>
      </c>
      <c r="C1506" s="222"/>
      <c r="D1506" s="223">
        <f>D1455*'Usages mobilité'!$BG22*(1+'Usages mobilité'!$BH22)^(D$1431-$D$1431)/1000</f>
        <v>0</v>
      </c>
      <c r="E1506" s="223">
        <f>E1455*'Usages mobilité'!$BG22*(1+'Usages mobilité'!$BH22)^(E$1431-$D$1431)/1000</f>
        <v>0</v>
      </c>
      <c r="F1506" s="223">
        <f>F1455*'Usages mobilité'!$BG22*(1+'Usages mobilité'!$BH22)^(F$1431-$D$1431)/1000</f>
        <v>0</v>
      </c>
      <c r="G1506" s="223">
        <f>G1455*'Usages mobilité'!$BG22*(1+'Usages mobilité'!$BH22)^(G$1431-$D$1431)/1000</f>
        <v>0</v>
      </c>
      <c r="H1506" s="223">
        <f>H1455*'Usages mobilité'!$BG22*(1+'Usages mobilité'!$BH22)^(H$1431-$D$1431)/1000</f>
        <v>0</v>
      </c>
      <c r="I1506" s="223">
        <f>I1455*'Usages mobilité'!$BG22*(1+'Usages mobilité'!$BH22)^(I$1431-$D$1431)/1000</f>
        <v>0</v>
      </c>
      <c r="J1506" s="223">
        <f>J1455*'Usages mobilité'!$BG22*(1+'Usages mobilité'!$BH22)^(J$1431-$D$1431)/1000</f>
        <v>0</v>
      </c>
      <c r="K1506" s="223">
        <f>K1455*'Usages mobilité'!$BG22*(1+'Usages mobilité'!$BH22)^(K$1431-$D$1431)/1000</f>
        <v>0</v>
      </c>
      <c r="L1506" s="223">
        <f>L1455*'Usages mobilité'!$BG22*(1+'Usages mobilité'!$BH22)^(L$1431-$D$1431)/1000</f>
        <v>0</v>
      </c>
      <c r="M1506" s="223">
        <f>M1455*'Usages mobilité'!$BG22*(1+'Usages mobilité'!$BH22)^(M$1431-$D$1431)/1000</f>
        <v>0</v>
      </c>
      <c r="N1506" s="223">
        <f>N1455*'Usages mobilité'!$BG22*(1+'Usages mobilité'!$BH22)^(N$1431-$D$1431)/1000</f>
        <v>0</v>
      </c>
      <c r="O1506" s="223">
        <f>O1455*'Usages mobilité'!$BG22*(1+'Usages mobilité'!$BH22)^(O$1431-$D$1431)/1000</f>
        <v>0</v>
      </c>
      <c r="P1506" s="223">
        <f>P1455*'Usages mobilité'!$BG22*(1+'Usages mobilité'!$BH22)^(P$1431-$D$1431)/1000</f>
        <v>0</v>
      </c>
      <c r="Q1506" s="223">
        <f>Q1455*'Usages mobilité'!$BG22*(1+'Usages mobilité'!$BH22)^(Q$1431-$D$1431)/1000</f>
        <v>0</v>
      </c>
      <c r="R1506" s="223">
        <f>R1455*'Usages mobilité'!$BG22*(1+'Usages mobilité'!$BH22)^(R$1431-$D$1431)/1000</f>
        <v>0</v>
      </c>
    </row>
    <row r="1507" spans="1:18" hidden="1" outlineLevel="2" x14ac:dyDescent="0.25">
      <c r="A1507" s="222" t="str">
        <f>'Usages mobilité'!A23</f>
        <v>Usage mobilité n°20</v>
      </c>
      <c r="B1507" s="222" t="s">
        <v>645</v>
      </c>
      <c r="C1507" s="222"/>
      <c r="D1507" s="223">
        <f>D1456*'Usages mobilité'!$BG23*(1+'Usages mobilité'!$BH23)^(D$1431-$D$1431)/1000</f>
        <v>0</v>
      </c>
      <c r="E1507" s="223">
        <f>E1456*'Usages mobilité'!$BG23*(1+'Usages mobilité'!$BH23)^(E$1431-$D$1431)/1000</f>
        <v>0</v>
      </c>
      <c r="F1507" s="223">
        <f>F1456*'Usages mobilité'!$BG23*(1+'Usages mobilité'!$BH23)^(F$1431-$D$1431)/1000</f>
        <v>0</v>
      </c>
      <c r="G1507" s="223">
        <f>G1456*'Usages mobilité'!$BG23*(1+'Usages mobilité'!$BH23)^(G$1431-$D$1431)/1000</f>
        <v>0</v>
      </c>
      <c r="H1507" s="223">
        <f>H1456*'Usages mobilité'!$BG23*(1+'Usages mobilité'!$BH23)^(H$1431-$D$1431)/1000</f>
        <v>0</v>
      </c>
      <c r="I1507" s="223">
        <f>I1456*'Usages mobilité'!$BG23*(1+'Usages mobilité'!$BH23)^(I$1431-$D$1431)/1000</f>
        <v>0</v>
      </c>
      <c r="J1507" s="223">
        <f>J1456*'Usages mobilité'!$BG23*(1+'Usages mobilité'!$BH23)^(J$1431-$D$1431)/1000</f>
        <v>0</v>
      </c>
      <c r="K1507" s="223">
        <f>K1456*'Usages mobilité'!$BG23*(1+'Usages mobilité'!$BH23)^(K$1431-$D$1431)/1000</f>
        <v>0</v>
      </c>
      <c r="L1507" s="223">
        <f>L1456*'Usages mobilité'!$BG23*(1+'Usages mobilité'!$BH23)^(L$1431-$D$1431)/1000</f>
        <v>0</v>
      </c>
      <c r="M1507" s="223">
        <f>M1456*'Usages mobilité'!$BG23*(1+'Usages mobilité'!$BH23)^(M$1431-$D$1431)/1000</f>
        <v>0</v>
      </c>
      <c r="N1507" s="223">
        <f>N1456*'Usages mobilité'!$BG23*(1+'Usages mobilité'!$BH23)^(N$1431-$D$1431)/1000</f>
        <v>0</v>
      </c>
      <c r="O1507" s="223">
        <f>O1456*'Usages mobilité'!$BG23*(1+'Usages mobilité'!$BH23)^(O$1431-$D$1431)/1000</f>
        <v>0</v>
      </c>
      <c r="P1507" s="223">
        <f>P1456*'Usages mobilité'!$BG23*(1+'Usages mobilité'!$BH23)^(P$1431-$D$1431)/1000</f>
        <v>0</v>
      </c>
      <c r="Q1507" s="223">
        <f>Q1456*'Usages mobilité'!$BG23*(1+'Usages mobilité'!$BH23)^(Q$1431-$D$1431)/1000</f>
        <v>0</v>
      </c>
      <c r="R1507" s="223">
        <f>R1456*'Usages mobilité'!$BG23*(1+'Usages mobilité'!$BH23)^(R$1431-$D$1431)/1000</f>
        <v>0</v>
      </c>
    </row>
    <row r="1508" spans="1:18" hidden="1" outlineLevel="2" x14ac:dyDescent="0.25">
      <c r="A1508" s="222" t="str">
        <f>'Usages mobilité'!A24</f>
        <v>Usage mobilité n°21</v>
      </c>
      <c r="B1508" s="222" t="s">
        <v>645</v>
      </c>
      <c r="C1508" s="222"/>
      <c r="D1508" s="223">
        <f>D1457*'Usages mobilité'!$BG24*(1+'Usages mobilité'!$BH24)^(D$1431-$D$1431)/1000</f>
        <v>0</v>
      </c>
      <c r="E1508" s="223">
        <f>E1457*'Usages mobilité'!$BG24*(1+'Usages mobilité'!$BH24)^(E$1431-$D$1431)/1000</f>
        <v>0</v>
      </c>
      <c r="F1508" s="223">
        <f>F1457*'Usages mobilité'!$BG24*(1+'Usages mobilité'!$BH24)^(F$1431-$D$1431)/1000</f>
        <v>0</v>
      </c>
      <c r="G1508" s="223">
        <f>G1457*'Usages mobilité'!$BG24*(1+'Usages mobilité'!$BH24)^(G$1431-$D$1431)/1000</f>
        <v>0</v>
      </c>
      <c r="H1508" s="223">
        <f>H1457*'Usages mobilité'!$BG24*(1+'Usages mobilité'!$BH24)^(H$1431-$D$1431)/1000</f>
        <v>0</v>
      </c>
      <c r="I1508" s="223">
        <f>I1457*'Usages mobilité'!$BG24*(1+'Usages mobilité'!$BH24)^(I$1431-$D$1431)/1000</f>
        <v>0</v>
      </c>
      <c r="J1508" s="223">
        <f>J1457*'Usages mobilité'!$BG24*(1+'Usages mobilité'!$BH24)^(J$1431-$D$1431)/1000</f>
        <v>0</v>
      </c>
      <c r="K1508" s="223">
        <f>K1457*'Usages mobilité'!$BG24*(1+'Usages mobilité'!$BH24)^(K$1431-$D$1431)/1000</f>
        <v>0</v>
      </c>
      <c r="L1508" s="223">
        <f>L1457*'Usages mobilité'!$BG24*(1+'Usages mobilité'!$BH24)^(L$1431-$D$1431)/1000</f>
        <v>0</v>
      </c>
      <c r="M1508" s="223">
        <f>M1457*'Usages mobilité'!$BG24*(1+'Usages mobilité'!$BH24)^(M$1431-$D$1431)/1000</f>
        <v>0</v>
      </c>
      <c r="N1508" s="223">
        <f>N1457*'Usages mobilité'!$BG24*(1+'Usages mobilité'!$BH24)^(N$1431-$D$1431)/1000</f>
        <v>0</v>
      </c>
      <c r="O1508" s="223">
        <f>O1457*'Usages mobilité'!$BG24*(1+'Usages mobilité'!$BH24)^(O$1431-$D$1431)/1000</f>
        <v>0</v>
      </c>
      <c r="P1508" s="223">
        <f>P1457*'Usages mobilité'!$BG24*(1+'Usages mobilité'!$BH24)^(P$1431-$D$1431)/1000</f>
        <v>0</v>
      </c>
      <c r="Q1508" s="223">
        <f>Q1457*'Usages mobilité'!$BG24*(1+'Usages mobilité'!$BH24)^(Q$1431-$D$1431)/1000</f>
        <v>0</v>
      </c>
      <c r="R1508" s="223">
        <f>R1457*'Usages mobilité'!$BG24*(1+'Usages mobilité'!$BH24)^(R$1431-$D$1431)/1000</f>
        <v>0</v>
      </c>
    </row>
    <row r="1509" spans="1:18" hidden="1" outlineLevel="2" x14ac:dyDescent="0.25">
      <c r="A1509" s="222" t="str">
        <f>'Usages mobilité'!A25</f>
        <v>Usage mobilité n°22</v>
      </c>
      <c r="B1509" s="222" t="s">
        <v>645</v>
      </c>
      <c r="C1509" s="222"/>
      <c r="D1509" s="223">
        <f>D1458*'Usages mobilité'!$BG25*(1+'Usages mobilité'!$BH25)^(D$1431-$D$1431)/1000</f>
        <v>0</v>
      </c>
      <c r="E1509" s="223">
        <f>E1458*'Usages mobilité'!$BG25*(1+'Usages mobilité'!$BH25)^(E$1431-$D$1431)/1000</f>
        <v>0</v>
      </c>
      <c r="F1509" s="223">
        <f>F1458*'Usages mobilité'!$BG25*(1+'Usages mobilité'!$BH25)^(F$1431-$D$1431)/1000</f>
        <v>0</v>
      </c>
      <c r="G1509" s="223">
        <f>G1458*'Usages mobilité'!$BG25*(1+'Usages mobilité'!$BH25)^(G$1431-$D$1431)/1000</f>
        <v>0</v>
      </c>
      <c r="H1509" s="223">
        <f>H1458*'Usages mobilité'!$BG25*(1+'Usages mobilité'!$BH25)^(H$1431-$D$1431)/1000</f>
        <v>0</v>
      </c>
      <c r="I1509" s="223">
        <f>I1458*'Usages mobilité'!$BG25*(1+'Usages mobilité'!$BH25)^(I$1431-$D$1431)/1000</f>
        <v>0</v>
      </c>
      <c r="J1509" s="223">
        <f>J1458*'Usages mobilité'!$BG25*(1+'Usages mobilité'!$BH25)^(J$1431-$D$1431)/1000</f>
        <v>0</v>
      </c>
      <c r="K1509" s="223">
        <f>K1458*'Usages mobilité'!$BG25*(1+'Usages mobilité'!$BH25)^(K$1431-$D$1431)/1000</f>
        <v>0</v>
      </c>
      <c r="L1509" s="223">
        <f>L1458*'Usages mobilité'!$BG25*(1+'Usages mobilité'!$BH25)^(L$1431-$D$1431)/1000</f>
        <v>0</v>
      </c>
      <c r="M1509" s="223">
        <f>M1458*'Usages mobilité'!$BG25*(1+'Usages mobilité'!$BH25)^(M$1431-$D$1431)/1000</f>
        <v>0</v>
      </c>
      <c r="N1509" s="223">
        <f>N1458*'Usages mobilité'!$BG25*(1+'Usages mobilité'!$BH25)^(N$1431-$D$1431)/1000</f>
        <v>0</v>
      </c>
      <c r="O1509" s="223">
        <f>O1458*'Usages mobilité'!$BG25*(1+'Usages mobilité'!$BH25)^(O$1431-$D$1431)/1000</f>
        <v>0</v>
      </c>
      <c r="P1509" s="223">
        <f>P1458*'Usages mobilité'!$BG25*(1+'Usages mobilité'!$BH25)^(P$1431-$D$1431)/1000</f>
        <v>0</v>
      </c>
      <c r="Q1509" s="223">
        <f>Q1458*'Usages mobilité'!$BG25*(1+'Usages mobilité'!$BH25)^(Q$1431-$D$1431)/1000</f>
        <v>0</v>
      </c>
      <c r="R1509" s="223">
        <f>R1458*'Usages mobilité'!$BG25*(1+'Usages mobilité'!$BH25)^(R$1431-$D$1431)/1000</f>
        <v>0</v>
      </c>
    </row>
    <row r="1510" spans="1:18" hidden="1" outlineLevel="2" x14ac:dyDescent="0.25">
      <c r="A1510" s="222" t="str">
        <f>'Usages mobilité'!A26</f>
        <v>Usage mobilité n°23</v>
      </c>
      <c r="B1510" s="222" t="s">
        <v>645</v>
      </c>
      <c r="C1510" s="222"/>
      <c r="D1510" s="223">
        <f>D1459*'Usages mobilité'!$BG26*(1+'Usages mobilité'!$BH26)^(D$1431-$D$1431)/1000</f>
        <v>0</v>
      </c>
      <c r="E1510" s="223">
        <f>E1459*'Usages mobilité'!$BG26*(1+'Usages mobilité'!$BH26)^(E$1431-$D$1431)/1000</f>
        <v>0</v>
      </c>
      <c r="F1510" s="223">
        <f>F1459*'Usages mobilité'!$BG26*(1+'Usages mobilité'!$BH26)^(F$1431-$D$1431)/1000</f>
        <v>0</v>
      </c>
      <c r="G1510" s="223">
        <f>G1459*'Usages mobilité'!$BG26*(1+'Usages mobilité'!$BH26)^(G$1431-$D$1431)/1000</f>
        <v>0</v>
      </c>
      <c r="H1510" s="223">
        <f>H1459*'Usages mobilité'!$BG26*(1+'Usages mobilité'!$BH26)^(H$1431-$D$1431)/1000</f>
        <v>0</v>
      </c>
      <c r="I1510" s="223">
        <f>I1459*'Usages mobilité'!$BG26*(1+'Usages mobilité'!$BH26)^(I$1431-$D$1431)/1000</f>
        <v>0</v>
      </c>
      <c r="J1510" s="223">
        <f>J1459*'Usages mobilité'!$BG26*(1+'Usages mobilité'!$BH26)^(J$1431-$D$1431)/1000</f>
        <v>0</v>
      </c>
      <c r="K1510" s="223">
        <f>K1459*'Usages mobilité'!$BG26*(1+'Usages mobilité'!$BH26)^(K$1431-$D$1431)/1000</f>
        <v>0</v>
      </c>
      <c r="L1510" s="223">
        <f>L1459*'Usages mobilité'!$BG26*(1+'Usages mobilité'!$BH26)^(L$1431-$D$1431)/1000</f>
        <v>0</v>
      </c>
      <c r="M1510" s="223">
        <f>M1459*'Usages mobilité'!$BG26*(1+'Usages mobilité'!$BH26)^(M$1431-$D$1431)/1000</f>
        <v>0</v>
      </c>
      <c r="N1510" s="223">
        <f>N1459*'Usages mobilité'!$BG26*(1+'Usages mobilité'!$BH26)^(N$1431-$D$1431)/1000</f>
        <v>0</v>
      </c>
      <c r="O1510" s="223">
        <f>O1459*'Usages mobilité'!$BG26*(1+'Usages mobilité'!$BH26)^(O$1431-$D$1431)/1000</f>
        <v>0</v>
      </c>
      <c r="P1510" s="223">
        <f>P1459*'Usages mobilité'!$BG26*(1+'Usages mobilité'!$BH26)^(P$1431-$D$1431)/1000</f>
        <v>0</v>
      </c>
      <c r="Q1510" s="223">
        <f>Q1459*'Usages mobilité'!$BG26*(1+'Usages mobilité'!$BH26)^(Q$1431-$D$1431)/1000</f>
        <v>0</v>
      </c>
      <c r="R1510" s="223">
        <f>R1459*'Usages mobilité'!$BG26*(1+'Usages mobilité'!$BH26)^(R$1431-$D$1431)/1000</f>
        <v>0</v>
      </c>
    </row>
    <row r="1511" spans="1:18" hidden="1" outlineLevel="2" x14ac:dyDescent="0.25">
      <c r="A1511" s="222" t="str">
        <f>'Usages mobilité'!A27</f>
        <v>Usage mobilité n°24</v>
      </c>
      <c r="B1511" s="222" t="s">
        <v>645</v>
      </c>
      <c r="C1511" s="222"/>
      <c r="D1511" s="223">
        <f>D1460*'Usages mobilité'!$BG27*(1+'Usages mobilité'!$BH27)^(D$1431-$D$1431)/1000</f>
        <v>0</v>
      </c>
      <c r="E1511" s="223">
        <f>E1460*'Usages mobilité'!$BG27*(1+'Usages mobilité'!$BH27)^(E$1431-$D$1431)/1000</f>
        <v>0</v>
      </c>
      <c r="F1511" s="223">
        <f>F1460*'Usages mobilité'!$BG27*(1+'Usages mobilité'!$BH27)^(F$1431-$D$1431)/1000</f>
        <v>0</v>
      </c>
      <c r="G1511" s="223">
        <f>G1460*'Usages mobilité'!$BG27*(1+'Usages mobilité'!$BH27)^(G$1431-$D$1431)/1000</f>
        <v>0</v>
      </c>
      <c r="H1511" s="223">
        <f>H1460*'Usages mobilité'!$BG27*(1+'Usages mobilité'!$BH27)^(H$1431-$D$1431)/1000</f>
        <v>0</v>
      </c>
      <c r="I1511" s="223">
        <f>I1460*'Usages mobilité'!$BG27*(1+'Usages mobilité'!$BH27)^(I$1431-$D$1431)/1000</f>
        <v>0</v>
      </c>
      <c r="J1511" s="223">
        <f>J1460*'Usages mobilité'!$BG27*(1+'Usages mobilité'!$BH27)^(J$1431-$D$1431)/1000</f>
        <v>0</v>
      </c>
      <c r="K1511" s="223">
        <f>K1460*'Usages mobilité'!$BG27*(1+'Usages mobilité'!$BH27)^(K$1431-$D$1431)/1000</f>
        <v>0</v>
      </c>
      <c r="L1511" s="223">
        <f>L1460*'Usages mobilité'!$BG27*(1+'Usages mobilité'!$BH27)^(L$1431-$D$1431)/1000</f>
        <v>0</v>
      </c>
      <c r="M1511" s="223">
        <f>M1460*'Usages mobilité'!$BG27*(1+'Usages mobilité'!$BH27)^(M$1431-$D$1431)/1000</f>
        <v>0</v>
      </c>
      <c r="N1511" s="223">
        <f>N1460*'Usages mobilité'!$BG27*(1+'Usages mobilité'!$BH27)^(N$1431-$D$1431)/1000</f>
        <v>0</v>
      </c>
      <c r="O1511" s="223">
        <f>O1460*'Usages mobilité'!$BG27*(1+'Usages mobilité'!$BH27)^(O$1431-$D$1431)/1000</f>
        <v>0</v>
      </c>
      <c r="P1511" s="223">
        <f>P1460*'Usages mobilité'!$BG27*(1+'Usages mobilité'!$BH27)^(P$1431-$D$1431)/1000</f>
        <v>0</v>
      </c>
      <c r="Q1511" s="223">
        <f>Q1460*'Usages mobilité'!$BG27*(1+'Usages mobilité'!$BH27)^(Q$1431-$D$1431)/1000</f>
        <v>0</v>
      </c>
      <c r="R1511" s="223">
        <f>R1460*'Usages mobilité'!$BG27*(1+'Usages mobilité'!$BH27)^(R$1431-$D$1431)/1000</f>
        <v>0</v>
      </c>
    </row>
    <row r="1512" spans="1:18" hidden="1" outlineLevel="2" x14ac:dyDescent="0.25">
      <c r="A1512" s="222" t="str">
        <f>'Usages mobilité'!A28</f>
        <v>Usage mobilité n°25</v>
      </c>
      <c r="B1512" s="222" t="s">
        <v>645</v>
      </c>
      <c r="C1512" s="222"/>
      <c r="D1512" s="223">
        <f>D1461*'Usages mobilité'!$BG28*(1+'Usages mobilité'!$BH28)^(D$1431-$D$1431)/1000</f>
        <v>0</v>
      </c>
      <c r="E1512" s="223">
        <f>E1461*'Usages mobilité'!$BG28*(1+'Usages mobilité'!$BH28)^(E$1431-$D$1431)/1000</f>
        <v>0</v>
      </c>
      <c r="F1512" s="223">
        <f>F1461*'Usages mobilité'!$BG28*(1+'Usages mobilité'!$BH28)^(F$1431-$D$1431)/1000</f>
        <v>0</v>
      </c>
      <c r="G1512" s="223">
        <f>G1461*'Usages mobilité'!$BG28*(1+'Usages mobilité'!$BH28)^(G$1431-$D$1431)/1000</f>
        <v>0</v>
      </c>
      <c r="H1512" s="223">
        <f>H1461*'Usages mobilité'!$BG28*(1+'Usages mobilité'!$BH28)^(H$1431-$D$1431)/1000</f>
        <v>0</v>
      </c>
      <c r="I1512" s="223">
        <f>I1461*'Usages mobilité'!$BG28*(1+'Usages mobilité'!$BH28)^(I$1431-$D$1431)/1000</f>
        <v>0</v>
      </c>
      <c r="J1512" s="223">
        <f>J1461*'Usages mobilité'!$BG28*(1+'Usages mobilité'!$BH28)^(J$1431-$D$1431)/1000</f>
        <v>0</v>
      </c>
      <c r="K1512" s="223">
        <f>K1461*'Usages mobilité'!$BG28*(1+'Usages mobilité'!$BH28)^(K$1431-$D$1431)/1000</f>
        <v>0</v>
      </c>
      <c r="L1512" s="223">
        <f>L1461*'Usages mobilité'!$BG28*(1+'Usages mobilité'!$BH28)^(L$1431-$D$1431)/1000</f>
        <v>0</v>
      </c>
      <c r="M1512" s="223">
        <f>M1461*'Usages mobilité'!$BG28*(1+'Usages mobilité'!$BH28)^(M$1431-$D$1431)/1000</f>
        <v>0</v>
      </c>
      <c r="N1512" s="223">
        <f>N1461*'Usages mobilité'!$BG28*(1+'Usages mobilité'!$BH28)^(N$1431-$D$1431)/1000</f>
        <v>0</v>
      </c>
      <c r="O1512" s="223">
        <f>O1461*'Usages mobilité'!$BG28*(1+'Usages mobilité'!$BH28)^(O$1431-$D$1431)/1000</f>
        <v>0</v>
      </c>
      <c r="P1512" s="223">
        <f>P1461*'Usages mobilité'!$BG28*(1+'Usages mobilité'!$BH28)^(P$1431-$D$1431)/1000</f>
        <v>0</v>
      </c>
      <c r="Q1512" s="223">
        <f>Q1461*'Usages mobilité'!$BG28*(1+'Usages mobilité'!$BH28)^(Q$1431-$D$1431)/1000</f>
        <v>0</v>
      </c>
      <c r="R1512" s="223">
        <f>R1461*'Usages mobilité'!$BG28*(1+'Usages mobilité'!$BH28)^(R$1431-$D$1431)/1000</f>
        <v>0</v>
      </c>
    </row>
    <row r="1513" spans="1:18" hidden="1" outlineLevel="2" x14ac:dyDescent="0.25">
      <c r="A1513" s="222" t="str">
        <f>'Usages mobilité'!A29</f>
        <v>Usage mobilité n°26</v>
      </c>
      <c r="B1513" s="222" t="s">
        <v>645</v>
      </c>
      <c r="C1513" s="222"/>
      <c r="D1513" s="223">
        <f>D1462*'Usages mobilité'!$BG29*(1+'Usages mobilité'!$BH29)^(D$1431-$D$1431)/1000</f>
        <v>0</v>
      </c>
      <c r="E1513" s="223">
        <f>E1462*'Usages mobilité'!$BG29*(1+'Usages mobilité'!$BH29)^(E$1431-$D$1431)/1000</f>
        <v>0</v>
      </c>
      <c r="F1513" s="223">
        <f>F1462*'Usages mobilité'!$BG29*(1+'Usages mobilité'!$BH29)^(F$1431-$D$1431)/1000</f>
        <v>0</v>
      </c>
      <c r="G1513" s="223">
        <f>G1462*'Usages mobilité'!$BG29*(1+'Usages mobilité'!$BH29)^(G$1431-$D$1431)/1000</f>
        <v>0</v>
      </c>
      <c r="H1513" s="223">
        <f>H1462*'Usages mobilité'!$BG29*(1+'Usages mobilité'!$BH29)^(H$1431-$D$1431)/1000</f>
        <v>0</v>
      </c>
      <c r="I1513" s="223">
        <f>I1462*'Usages mobilité'!$BG29*(1+'Usages mobilité'!$BH29)^(I$1431-$D$1431)/1000</f>
        <v>0</v>
      </c>
      <c r="J1513" s="223">
        <f>J1462*'Usages mobilité'!$BG29*(1+'Usages mobilité'!$BH29)^(J$1431-$D$1431)/1000</f>
        <v>0</v>
      </c>
      <c r="K1513" s="223">
        <f>K1462*'Usages mobilité'!$BG29*(1+'Usages mobilité'!$BH29)^(K$1431-$D$1431)/1000</f>
        <v>0</v>
      </c>
      <c r="L1513" s="223">
        <f>L1462*'Usages mobilité'!$BG29*(1+'Usages mobilité'!$BH29)^(L$1431-$D$1431)/1000</f>
        <v>0</v>
      </c>
      <c r="M1513" s="223">
        <f>M1462*'Usages mobilité'!$BG29*(1+'Usages mobilité'!$BH29)^(M$1431-$D$1431)/1000</f>
        <v>0</v>
      </c>
      <c r="N1513" s="223">
        <f>N1462*'Usages mobilité'!$BG29*(1+'Usages mobilité'!$BH29)^(N$1431-$D$1431)/1000</f>
        <v>0</v>
      </c>
      <c r="O1513" s="223">
        <f>O1462*'Usages mobilité'!$BG29*(1+'Usages mobilité'!$BH29)^(O$1431-$D$1431)/1000</f>
        <v>0</v>
      </c>
      <c r="P1513" s="223">
        <f>P1462*'Usages mobilité'!$BG29*(1+'Usages mobilité'!$BH29)^(P$1431-$D$1431)/1000</f>
        <v>0</v>
      </c>
      <c r="Q1513" s="223">
        <f>Q1462*'Usages mobilité'!$BG29*(1+'Usages mobilité'!$BH29)^(Q$1431-$D$1431)/1000</f>
        <v>0</v>
      </c>
      <c r="R1513" s="223">
        <f>R1462*'Usages mobilité'!$BG29*(1+'Usages mobilité'!$BH29)^(R$1431-$D$1431)/1000</f>
        <v>0</v>
      </c>
    </row>
    <row r="1514" spans="1:18" hidden="1" outlineLevel="2" x14ac:dyDescent="0.25">
      <c r="A1514" s="222" t="str">
        <f>'Usages mobilité'!A30</f>
        <v>Usage mobilité n°27</v>
      </c>
      <c r="B1514" s="222" t="s">
        <v>645</v>
      </c>
      <c r="C1514" s="222"/>
      <c r="D1514" s="223">
        <f>D1463*'Usages mobilité'!$BG30*(1+'Usages mobilité'!$BH30)^(D$1431-$D$1431)/1000</f>
        <v>0</v>
      </c>
      <c r="E1514" s="223">
        <f>E1463*'Usages mobilité'!$BG30*(1+'Usages mobilité'!$BH30)^(E$1431-$D$1431)/1000</f>
        <v>0</v>
      </c>
      <c r="F1514" s="223">
        <f>F1463*'Usages mobilité'!$BG30*(1+'Usages mobilité'!$BH30)^(F$1431-$D$1431)/1000</f>
        <v>0</v>
      </c>
      <c r="G1514" s="223">
        <f>G1463*'Usages mobilité'!$BG30*(1+'Usages mobilité'!$BH30)^(G$1431-$D$1431)/1000</f>
        <v>0</v>
      </c>
      <c r="H1514" s="223">
        <f>H1463*'Usages mobilité'!$BG30*(1+'Usages mobilité'!$BH30)^(H$1431-$D$1431)/1000</f>
        <v>0</v>
      </c>
      <c r="I1514" s="223">
        <f>I1463*'Usages mobilité'!$BG30*(1+'Usages mobilité'!$BH30)^(I$1431-$D$1431)/1000</f>
        <v>0</v>
      </c>
      <c r="J1514" s="223">
        <f>J1463*'Usages mobilité'!$BG30*(1+'Usages mobilité'!$BH30)^(J$1431-$D$1431)/1000</f>
        <v>0</v>
      </c>
      <c r="K1514" s="223">
        <f>K1463*'Usages mobilité'!$BG30*(1+'Usages mobilité'!$BH30)^(K$1431-$D$1431)/1000</f>
        <v>0</v>
      </c>
      <c r="L1514" s="223">
        <f>L1463*'Usages mobilité'!$BG30*(1+'Usages mobilité'!$BH30)^(L$1431-$D$1431)/1000</f>
        <v>0</v>
      </c>
      <c r="M1514" s="223">
        <f>M1463*'Usages mobilité'!$BG30*(1+'Usages mobilité'!$BH30)^(M$1431-$D$1431)/1000</f>
        <v>0</v>
      </c>
      <c r="N1514" s="223">
        <f>N1463*'Usages mobilité'!$BG30*(1+'Usages mobilité'!$BH30)^(N$1431-$D$1431)/1000</f>
        <v>0</v>
      </c>
      <c r="O1514" s="223">
        <f>O1463*'Usages mobilité'!$BG30*(1+'Usages mobilité'!$BH30)^(O$1431-$D$1431)/1000</f>
        <v>0</v>
      </c>
      <c r="P1514" s="223">
        <f>P1463*'Usages mobilité'!$BG30*(1+'Usages mobilité'!$BH30)^(P$1431-$D$1431)/1000</f>
        <v>0</v>
      </c>
      <c r="Q1514" s="223">
        <f>Q1463*'Usages mobilité'!$BG30*(1+'Usages mobilité'!$BH30)^(Q$1431-$D$1431)/1000</f>
        <v>0</v>
      </c>
      <c r="R1514" s="223">
        <f>R1463*'Usages mobilité'!$BG30*(1+'Usages mobilité'!$BH30)^(R$1431-$D$1431)/1000</f>
        <v>0</v>
      </c>
    </row>
    <row r="1515" spans="1:18" hidden="1" outlineLevel="2" x14ac:dyDescent="0.25">
      <c r="A1515" s="222" t="str">
        <f>'Usages mobilité'!A31</f>
        <v>Usage mobilité n°28</v>
      </c>
      <c r="B1515" s="222" t="s">
        <v>645</v>
      </c>
      <c r="C1515" s="222"/>
      <c r="D1515" s="223">
        <f>D1464*'Usages mobilité'!$BG31*(1+'Usages mobilité'!$BH31)^(D$1431-$D$1431)/1000</f>
        <v>0</v>
      </c>
      <c r="E1515" s="223">
        <f>E1464*'Usages mobilité'!$BG31*(1+'Usages mobilité'!$BH31)^(E$1431-$D$1431)/1000</f>
        <v>0</v>
      </c>
      <c r="F1515" s="223">
        <f>F1464*'Usages mobilité'!$BG31*(1+'Usages mobilité'!$BH31)^(F$1431-$D$1431)/1000</f>
        <v>0</v>
      </c>
      <c r="G1515" s="223">
        <f>G1464*'Usages mobilité'!$BG31*(1+'Usages mobilité'!$BH31)^(G$1431-$D$1431)/1000</f>
        <v>0</v>
      </c>
      <c r="H1515" s="223">
        <f>H1464*'Usages mobilité'!$BG31*(1+'Usages mobilité'!$BH31)^(H$1431-$D$1431)/1000</f>
        <v>0</v>
      </c>
      <c r="I1515" s="223">
        <f>I1464*'Usages mobilité'!$BG31*(1+'Usages mobilité'!$BH31)^(I$1431-$D$1431)/1000</f>
        <v>0</v>
      </c>
      <c r="J1515" s="223">
        <f>J1464*'Usages mobilité'!$BG31*(1+'Usages mobilité'!$BH31)^(J$1431-$D$1431)/1000</f>
        <v>0</v>
      </c>
      <c r="K1515" s="223">
        <f>K1464*'Usages mobilité'!$BG31*(1+'Usages mobilité'!$BH31)^(K$1431-$D$1431)/1000</f>
        <v>0</v>
      </c>
      <c r="L1515" s="223">
        <f>L1464*'Usages mobilité'!$BG31*(1+'Usages mobilité'!$BH31)^(L$1431-$D$1431)/1000</f>
        <v>0</v>
      </c>
      <c r="M1515" s="223">
        <f>M1464*'Usages mobilité'!$BG31*(1+'Usages mobilité'!$BH31)^(M$1431-$D$1431)/1000</f>
        <v>0</v>
      </c>
      <c r="N1515" s="223">
        <f>N1464*'Usages mobilité'!$BG31*(1+'Usages mobilité'!$BH31)^(N$1431-$D$1431)/1000</f>
        <v>0</v>
      </c>
      <c r="O1515" s="223">
        <f>O1464*'Usages mobilité'!$BG31*(1+'Usages mobilité'!$BH31)^(O$1431-$D$1431)/1000</f>
        <v>0</v>
      </c>
      <c r="P1515" s="223">
        <f>P1464*'Usages mobilité'!$BG31*(1+'Usages mobilité'!$BH31)^(P$1431-$D$1431)/1000</f>
        <v>0</v>
      </c>
      <c r="Q1515" s="223">
        <f>Q1464*'Usages mobilité'!$BG31*(1+'Usages mobilité'!$BH31)^(Q$1431-$D$1431)/1000</f>
        <v>0</v>
      </c>
      <c r="R1515" s="223">
        <f>R1464*'Usages mobilité'!$BG31*(1+'Usages mobilité'!$BH31)^(R$1431-$D$1431)/1000</f>
        <v>0</v>
      </c>
    </row>
    <row r="1516" spans="1:18" hidden="1" outlineLevel="2" x14ac:dyDescent="0.25">
      <c r="A1516" s="222" t="str">
        <f>'Usages mobilité'!A32</f>
        <v>Usage mobilité n°29</v>
      </c>
      <c r="B1516" s="222" t="s">
        <v>645</v>
      </c>
      <c r="C1516" s="222"/>
      <c r="D1516" s="223">
        <f>D1465*'Usages mobilité'!$BG32*(1+'Usages mobilité'!$BH32)^(D$1431-$D$1431)/1000</f>
        <v>0</v>
      </c>
      <c r="E1516" s="223">
        <f>E1465*'Usages mobilité'!$BG32*(1+'Usages mobilité'!$BH32)^(E$1431-$D$1431)/1000</f>
        <v>0</v>
      </c>
      <c r="F1516" s="223">
        <f>F1465*'Usages mobilité'!$BG32*(1+'Usages mobilité'!$BH32)^(F$1431-$D$1431)/1000</f>
        <v>0</v>
      </c>
      <c r="G1516" s="223">
        <f>G1465*'Usages mobilité'!$BG32*(1+'Usages mobilité'!$BH32)^(G$1431-$D$1431)/1000</f>
        <v>0</v>
      </c>
      <c r="H1516" s="223">
        <f>H1465*'Usages mobilité'!$BG32*(1+'Usages mobilité'!$BH32)^(H$1431-$D$1431)/1000</f>
        <v>0</v>
      </c>
      <c r="I1516" s="223">
        <f>I1465*'Usages mobilité'!$BG32*(1+'Usages mobilité'!$BH32)^(I$1431-$D$1431)/1000</f>
        <v>0</v>
      </c>
      <c r="J1516" s="223">
        <f>J1465*'Usages mobilité'!$BG32*(1+'Usages mobilité'!$BH32)^(J$1431-$D$1431)/1000</f>
        <v>0</v>
      </c>
      <c r="K1516" s="223">
        <f>K1465*'Usages mobilité'!$BG32*(1+'Usages mobilité'!$BH32)^(K$1431-$D$1431)/1000</f>
        <v>0</v>
      </c>
      <c r="L1516" s="223">
        <f>L1465*'Usages mobilité'!$BG32*(1+'Usages mobilité'!$BH32)^(L$1431-$D$1431)/1000</f>
        <v>0</v>
      </c>
      <c r="M1516" s="223">
        <f>M1465*'Usages mobilité'!$BG32*(1+'Usages mobilité'!$BH32)^(M$1431-$D$1431)/1000</f>
        <v>0</v>
      </c>
      <c r="N1516" s="223">
        <f>N1465*'Usages mobilité'!$BG32*(1+'Usages mobilité'!$BH32)^(N$1431-$D$1431)/1000</f>
        <v>0</v>
      </c>
      <c r="O1516" s="223">
        <f>O1465*'Usages mobilité'!$BG32*(1+'Usages mobilité'!$BH32)^(O$1431-$D$1431)/1000</f>
        <v>0</v>
      </c>
      <c r="P1516" s="223">
        <f>P1465*'Usages mobilité'!$BG32*(1+'Usages mobilité'!$BH32)^(P$1431-$D$1431)/1000</f>
        <v>0</v>
      </c>
      <c r="Q1516" s="223">
        <f>Q1465*'Usages mobilité'!$BG32*(1+'Usages mobilité'!$BH32)^(Q$1431-$D$1431)/1000</f>
        <v>0</v>
      </c>
      <c r="R1516" s="223">
        <f>R1465*'Usages mobilité'!$BG32*(1+'Usages mobilité'!$BH32)^(R$1431-$D$1431)/1000</f>
        <v>0</v>
      </c>
    </row>
    <row r="1517" spans="1:18" hidden="1" outlineLevel="2" x14ac:dyDescent="0.25">
      <c r="A1517" s="222" t="str">
        <f>'Usages mobilité'!A33</f>
        <v>Usage mobilité n°30</v>
      </c>
      <c r="B1517" s="222" t="s">
        <v>645</v>
      </c>
      <c r="C1517" s="222"/>
      <c r="D1517" s="223">
        <f>D1466*'Usages mobilité'!$BG33*(1+'Usages mobilité'!$BH33)^(D$1431-$D$1431)/1000</f>
        <v>0</v>
      </c>
      <c r="E1517" s="223">
        <f>E1466*'Usages mobilité'!$BG33*(1+'Usages mobilité'!$BH33)^(E$1431-$D$1431)/1000</f>
        <v>0</v>
      </c>
      <c r="F1517" s="223">
        <f>F1466*'Usages mobilité'!$BG33*(1+'Usages mobilité'!$BH33)^(F$1431-$D$1431)/1000</f>
        <v>0</v>
      </c>
      <c r="G1517" s="223">
        <f>G1466*'Usages mobilité'!$BG33*(1+'Usages mobilité'!$BH33)^(G$1431-$D$1431)/1000</f>
        <v>0</v>
      </c>
      <c r="H1517" s="223">
        <f>H1466*'Usages mobilité'!$BG33*(1+'Usages mobilité'!$BH33)^(H$1431-$D$1431)/1000</f>
        <v>0</v>
      </c>
      <c r="I1517" s="223">
        <f>I1466*'Usages mobilité'!$BG33*(1+'Usages mobilité'!$BH33)^(I$1431-$D$1431)/1000</f>
        <v>0</v>
      </c>
      <c r="J1517" s="223">
        <f>J1466*'Usages mobilité'!$BG33*(1+'Usages mobilité'!$BH33)^(J$1431-$D$1431)/1000</f>
        <v>0</v>
      </c>
      <c r="K1517" s="223">
        <f>K1466*'Usages mobilité'!$BG33*(1+'Usages mobilité'!$BH33)^(K$1431-$D$1431)/1000</f>
        <v>0</v>
      </c>
      <c r="L1517" s="223">
        <f>L1466*'Usages mobilité'!$BG33*(1+'Usages mobilité'!$BH33)^(L$1431-$D$1431)/1000</f>
        <v>0</v>
      </c>
      <c r="M1517" s="223">
        <f>M1466*'Usages mobilité'!$BG33*(1+'Usages mobilité'!$BH33)^(M$1431-$D$1431)/1000</f>
        <v>0</v>
      </c>
      <c r="N1517" s="223">
        <f>N1466*'Usages mobilité'!$BG33*(1+'Usages mobilité'!$BH33)^(N$1431-$D$1431)/1000</f>
        <v>0</v>
      </c>
      <c r="O1517" s="223">
        <f>O1466*'Usages mobilité'!$BG33*(1+'Usages mobilité'!$BH33)^(O$1431-$D$1431)/1000</f>
        <v>0</v>
      </c>
      <c r="P1517" s="223">
        <f>P1466*'Usages mobilité'!$BG33*(1+'Usages mobilité'!$BH33)^(P$1431-$D$1431)/1000</f>
        <v>0</v>
      </c>
      <c r="Q1517" s="223">
        <f>Q1466*'Usages mobilité'!$BG33*(1+'Usages mobilité'!$BH33)^(Q$1431-$D$1431)/1000</f>
        <v>0</v>
      </c>
      <c r="R1517" s="223">
        <f>R1466*'Usages mobilité'!$BG33*(1+'Usages mobilité'!$BH33)^(R$1431-$D$1431)/1000</f>
        <v>0</v>
      </c>
    </row>
    <row r="1518" spans="1:18" hidden="1" outlineLevel="2" x14ac:dyDescent="0.25">
      <c r="A1518" s="222" t="str">
        <f>'Usages mobilité'!A34</f>
        <v>Usage mobilité n°31</v>
      </c>
      <c r="B1518" s="222" t="s">
        <v>645</v>
      </c>
      <c r="C1518" s="222"/>
      <c r="D1518" s="223">
        <f>D1467*'Usages mobilité'!$BG34*(1+'Usages mobilité'!$BH34)^(D$1431-$D$1431)/1000</f>
        <v>0</v>
      </c>
      <c r="E1518" s="223">
        <f>E1467*'Usages mobilité'!$BG34*(1+'Usages mobilité'!$BH34)^(E$1431-$D$1431)/1000</f>
        <v>0</v>
      </c>
      <c r="F1518" s="223">
        <f>F1467*'Usages mobilité'!$BG34*(1+'Usages mobilité'!$BH34)^(F$1431-$D$1431)/1000</f>
        <v>0</v>
      </c>
      <c r="G1518" s="223">
        <f>G1467*'Usages mobilité'!$BG34*(1+'Usages mobilité'!$BH34)^(G$1431-$D$1431)/1000</f>
        <v>0</v>
      </c>
      <c r="H1518" s="223">
        <f>H1467*'Usages mobilité'!$BG34*(1+'Usages mobilité'!$BH34)^(H$1431-$D$1431)/1000</f>
        <v>0</v>
      </c>
      <c r="I1518" s="223">
        <f>I1467*'Usages mobilité'!$BG34*(1+'Usages mobilité'!$BH34)^(I$1431-$D$1431)/1000</f>
        <v>0</v>
      </c>
      <c r="J1518" s="223">
        <f>J1467*'Usages mobilité'!$BG34*(1+'Usages mobilité'!$BH34)^(J$1431-$D$1431)/1000</f>
        <v>0</v>
      </c>
      <c r="K1518" s="223">
        <f>K1467*'Usages mobilité'!$BG34*(1+'Usages mobilité'!$BH34)^(K$1431-$D$1431)/1000</f>
        <v>0</v>
      </c>
      <c r="L1518" s="223">
        <f>L1467*'Usages mobilité'!$BG34*(1+'Usages mobilité'!$BH34)^(L$1431-$D$1431)/1000</f>
        <v>0</v>
      </c>
      <c r="M1518" s="223">
        <f>M1467*'Usages mobilité'!$BG34*(1+'Usages mobilité'!$BH34)^(M$1431-$D$1431)/1000</f>
        <v>0</v>
      </c>
      <c r="N1518" s="223">
        <f>N1467*'Usages mobilité'!$BG34*(1+'Usages mobilité'!$BH34)^(N$1431-$D$1431)/1000</f>
        <v>0</v>
      </c>
      <c r="O1518" s="223">
        <f>O1467*'Usages mobilité'!$BG34*(1+'Usages mobilité'!$BH34)^(O$1431-$D$1431)/1000</f>
        <v>0</v>
      </c>
      <c r="P1518" s="223">
        <f>P1467*'Usages mobilité'!$BG34*(1+'Usages mobilité'!$BH34)^(P$1431-$D$1431)/1000</f>
        <v>0</v>
      </c>
      <c r="Q1518" s="223">
        <f>Q1467*'Usages mobilité'!$BG34*(1+'Usages mobilité'!$BH34)^(Q$1431-$D$1431)/1000</f>
        <v>0</v>
      </c>
      <c r="R1518" s="223">
        <f>R1467*'Usages mobilité'!$BG34*(1+'Usages mobilité'!$BH34)^(R$1431-$D$1431)/1000</f>
        <v>0</v>
      </c>
    </row>
    <row r="1519" spans="1:18" hidden="1" outlineLevel="2" x14ac:dyDescent="0.25">
      <c r="A1519" s="222" t="str">
        <f>'Usages mobilité'!A35</f>
        <v>Usage mobilité n°32</v>
      </c>
      <c r="B1519" s="222" t="s">
        <v>645</v>
      </c>
      <c r="C1519" s="222"/>
      <c r="D1519" s="223">
        <f>D1468*'Usages mobilité'!$BG35*(1+'Usages mobilité'!$BH35)^(D$1431-$D$1431)/1000</f>
        <v>0</v>
      </c>
      <c r="E1519" s="223">
        <f>E1468*'Usages mobilité'!$BG35*(1+'Usages mobilité'!$BH35)^(E$1431-$D$1431)/1000</f>
        <v>0</v>
      </c>
      <c r="F1519" s="223">
        <f>F1468*'Usages mobilité'!$BG35*(1+'Usages mobilité'!$BH35)^(F$1431-$D$1431)/1000</f>
        <v>0</v>
      </c>
      <c r="G1519" s="223">
        <f>G1468*'Usages mobilité'!$BG35*(1+'Usages mobilité'!$BH35)^(G$1431-$D$1431)/1000</f>
        <v>0</v>
      </c>
      <c r="H1519" s="223">
        <f>H1468*'Usages mobilité'!$BG35*(1+'Usages mobilité'!$BH35)^(H$1431-$D$1431)/1000</f>
        <v>0</v>
      </c>
      <c r="I1519" s="223">
        <f>I1468*'Usages mobilité'!$BG35*(1+'Usages mobilité'!$BH35)^(I$1431-$D$1431)/1000</f>
        <v>0</v>
      </c>
      <c r="J1519" s="223">
        <f>J1468*'Usages mobilité'!$BG35*(1+'Usages mobilité'!$BH35)^(J$1431-$D$1431)/1000</f>
        <v>0</v>
      </c>
      <c r="K1519" s="223">
        <f>K1468*'Usages mobilité'!$BG35*(1+'Usages mobilité'!$BH35)^(K$1431-$D$1431)/1000</f>
        <v>0</v>
      </c>
      <c r="L1519" s="223">
        <f>L1468*'Usages mobilité'!$BG35*(1+'Usages mobilité'!$BH35)^(L$1431-$D$1431)/1000</f>
        <v>0</v>
      </c>
      <c r="M1519" s="223">
        <f>M1468*'Usages mobilité'!$BG35*(1+'Usages mobilité'!$BH35)^(M$1431-$D$1431)/1000</f>
        <v>0</v>
      </c>
      <c r="N1519" s="223">
        <f>N1468*'Usages mobilité'!$BG35*(1+'Usages mobilité'!$BH35)^(N$1431-$D$1431)/1000</f>
        <v>0</v>
      </c>
      <c r="O1519" s="223">
        <f>O1468*'Usages mobilité'!$BG35*(1+'Usages mobilité'!$BH35)^(O$1431-$D$1431)/1000</f>
        <v>0</v>
      </c>
      <c r="P1519" s="223">
        <f>P1468*'Usages mobilité'!$BG35*(1+'Usages mobilité'!$BH35)^(P$1431-$D$1431)/1000</f>
        <v>0</v>
      </c>
      <c r="Q1519" s="223">
        <f>Q1468*'Usages mobilité'!$BG35*(1+'Usages mobilité'!$BH35)^(Q$1431-$D$1431)/1000</f>
        <v>0</v>
      </c>
      <c r="R1519" s="223">
        <f>R1468*'Usages mobilité'!$BG35*(1+'Usages mobilité'!$BH35)^(R$1431-$D$1431)/1000</f>
        <v>0</v>
      </c>
    </row>
    <row r="1520" spans="1:18" hidden="1" outlineLevel="2" x14ac:dyDescent="0.25">
      <c r="A1520" s="222" t="str">
        <f>'Usages mobilité'!A36</f>
        <v>Usage mobilité n°33</v>
      </c>
      <c r="B1520" s="222" t="s">
        <v>645</v>
      </c>
      <c r="C1520" s="222"/>
      <c r="D1520" s="223">
        <f>D1469*'Usages mobilité'!$BG36*(1+'Usages mobilité'!$BH36)^(D$1431-$D$1431)/1000</f>
        <v>0</v>
      </c>
      <c r="E1520" s="223">
        <f>E1469*'Usages mobilité'!$BG36*(1+'Usages mobilité'!$BH36)^(E$1431-$D$1431)/1000</f>
        <v>0</v>
      </c>
      <c r="F1520" s="223">
        <f>F1469*'Usages mobilité'!$BG36*(1+'Usages mobilité'!$BH36)^(F$1431-$D$1431)/1000</f>
        <v>0</v>
      </c>
      <c r="G1520" s="223">
        <f>G1469*'Usages mobilité'!$BG36*(1+'Usages mobilité'!$BH36)^(G$1431-$D$1431)/1000</f>
        <v>0</v>
      </c>
      <c r="H1520" s="223">
        <f>H1469*'Usages mobilité'!$BG36*(1+'Usages mobilité'!$BH36)^(H$1431-$D$1431)/1000</f>
        <v>0</v>
      </c>
      <c r="I1520" s="223">
        <f>I1469*'Usages mobilité'!$BG36*(1+'Usages mobilité'!$BH36)^(I$1431-$D$1431)/1000</f>
        <v>0</v>
      </c>
      <c r="J1520" s="223">
        <f>J1469*'Usages mobilité'!$BG36*(1+'Usages mobilité'!$BH36)^(J$1431-$D$1431)/1000</f>
        <v>0</v>
      </c>
      <c r="K1520" s="223">
        <f>K1469*'Usages mobilité'!$BG36*(1+'Usages mobilité'!$BH36)^(K$1431-$D$1431)/1000</f>
        <v>0</v>
      </c>
      <c r="L1520" s="223">
        <f>L1469*'Usages mobilité'!$BG36*(1+'Usages mobilité'!$BH36)^(L$1431-$D$1431)/1000</f>
        <v>0</v>
      </c>
      <c r="M1520" s="223">
        <f>M1469*'Usages mobilité'!$BG36*(1+'Usages mobilité'!$BH36)^(M$1431-$D$1431)/1000</f>
        <v>0</v>
      </c>
      <c r="N1520" s="223">
        <f>N1469*'Usages mobilité'!$BG36*(1+'Usages mobilité'!$BH36)^(N$1431-$D$1431)/1000</f>
        <v>0</v>
      </c>
      <c r="O1520" s="223">
        <f>O1469*'Usages mobilité'!$BG36*(1+'Usages mobilité'!$BH36)^(O$1431-$D$1431)/1000</f>
        <v>0</v>
      </c>
      <c r="P1520" s="223">
        <f>P1469*'Usages mobilité'!$BG36*(1+'Usages mobilité'!$BH36)^(P$1431-$D$1431)/1000</f>
        <v>0</v>
      </c>
      <c r="Q1520" s="223">
        <f>Q1469*'Usages mobilité'!$BG36*(1+'Usages mobilité'!$BH36)^(Q$1431-$D$1431)/1000</f>
        <v>0</v>
      </c>
      <c r="R1520" s="223">
        <f>R1469*'Usages mobilité'!$BG36*(1+'Usages mobilité'!$BH36)^(R$1431-$D$1431)/1000</f>
        <v>0</v>
      </c>
    </row>
    <row r="1521" spans="1:18" hidden="1" outlineLevel="2" x14ac:dyDescent="0.25">
      <c r="A1521" s="222" t="str">
        <f>'Usages mobilité'!A37</f>
        <v>Usage mobilité n°34</v>
      </c>
      <c r="B1521" s="222" t="s">
        <v>645</v>
      </c>
      <c r="C1521" s="222"/>
      <c r="D1521" s="223">
        <f>D1470*'Usages mobilité'!$BG37*(1+'Usages mobilité'!$BH37)^(D$1431-$D$1431)/1000</f>
        <v>0</v>
      </c>
      <c r="E1521" s="223">
        <f>E1470*'Usages mobilité'!$BG37*(1+'Usages mobilité'!$BH37)^(E$1431-$D$1431)/1000</f>
        <v>0</v>
      </c>
      <c r="F1521" s="223">
        <f>F1470*'Usages mobilité'!$BG37*(1+'Usages mobilité'!$BH37)^(F$1431-$D$1431)/1000</f>
        <v>0</v>
      </c>
      <c r="G1521" s="223">
        <f>G1470*'Usages mobilité'!$BG37*(1+'Usages mobilité'!$BH37)^(G$1431-$D$1431)/1000</f>
        <v>0</v>
      </c>
      <c r="H1521" s="223">
        <f>H1470*'Usages mobilité'!$BG37*(1+'Usages mobilité'!$BH37)^(H$1431-$D$1431)/1000</f>
        <v>0</v>
      </c>
      <c r="I1521" s="223">
        <f>I1470*'Usages mobilité'!$BG37*(1+'Usages mobilité'!$BH37)^(I$1431-$D$1431)/1000</f>
        <v>0</v>
      </c>
      <c r="J1521" s="223">
        <f>J1470*'Usages mobilité'!$BG37*(1+'Usages mobilité'!$BH37)^(J$1431-$D$1431)/1000</f>
        <v>0</v>
      </c>
      <c r="K1521" s="223">
        <f>K1470*'Usages mobilité'!$BG37*(1+'Usages mobilité'!$BH37)^(K$1431-$D$1431)/1000</f>
        <v>0</v>
      </c>
      <c r="L1521" s="223">
        <f>L1470*'Usages mobilité'!$BG37*(1+'Usages mobilité'!$BH37)^(L$1431-$D$1431)/1000</f>
        <v>0</v>
      </c>
      <c r="M1521" s="223">
        <f>M1470*'Usages mobilité'!$BG37*(1+'Usages mobilité'!$BH37)^(M$1431-$D$1431)/1000</f>
        <v>0</v>
      </c>
      <c r="N1521" s="223">
        <f>N1470*'Usages mobilité'!$BG37*(1+'Usages mobilité'!$BH37)^(N$1431-$D$1431)/1000</f>
        <v>0</v>
      </c>
      <c r="O1521" s="223">
        <f>O1470*'Usages mobilité'!$BG37*(1+'Usages mobilité'!$BH37)^(O$1431-$D$1431)/1000</f>
        <v>0</v>
      </c>
      <c r="P1521" s="223">
        <f>P1470*'Usages mobilité'!$BG37*(1+'Usages mobilité'!$BH37)^(P$1431-$D$1431)/1000</f>
        <v>0</v>
      </c>
      <c r="Q1521" s="223">
        <f>Q1470*'Usages mobilité'!$BG37*(1+'Usages mobilité'!$BH37)^(Q$1431-$D$1431)/1000</f>
        <v>0</v>
      </c>
      <c r="R1521" s="223">
        <f>R1470*'Usages mobilité'!$BG37*(1+'Usages mobilité'!$BH37)^(R$1431-$D$1431)/1000</f>
        <v>0</v>
      </c>
    </row>
    <row r="1522" spans="1:18" hidden="1" outlineLevel="2" x14ac:dyDescent="0.25">
      <c r="A1522" s="222" t="str">
        <f>'Usages mobilité'!A38</f>
        <v>Usage mobilité n°35</v>
      </c>
      <c r="B1522" s="222" t="s">
        <v>645</v>
      </c>
      <c r="C1522" s="222"/>
      <c r="D1522" s="223">
        <f>D1471*'Usages mobilité'!$BG38*(1+'Usages mobilité'!$BH38)^(D$1431-$D$1431)/1000</f>
        <v>0</v>
      </c>
      <c r="E1522" s="223">
        <f>E1471*'Usages mobilité'!$BG38*(1+'Usages mobilité'!$BH38)^(E$1431-$D$1431)/1000</f>
        <v>0</v>
      </c>
      <c r="F1522" s="223">
        <f>F1471*'Usages mobilité'!$BG38*(1+'Usages mobilité'!$BH38)^(F$1431-$D$1431)/1000</f>
        <v>0</v>
      </c>
      <c r="G1522" s="223">
        <f>G1471*'Usages mobilité'!$BG38*(1+'Usages mobilité'!$BH38)^(G$1431-$D$1431)/1000</f>
        <v>0</v>
      </c>
      <c r="H1522" s="223">
        <f>H1471*'Usages mobilité'!$BG38*(1+'Usages mobilité'!$BH38)^(H$1431-$D$1431)/1000</f>
        <v>0</v>
      </c>
      <c r="I1522" s="223">
        <f>I1471*'Usages mobilité'!$BG38*(1+'Usages mobilité'!$BH38)^(I$1431-$D$1431)/1000</f>
        <v>0</v>
      </c>
      <c r="J1522" s="223">
        <f>J1471*'Usages mobilité'!$BG38*(1+'Usages mobilité'!$BH38)^(J$1431-$D$1431)/1000</f>
        <v>0</v>
      </c>
      <c r="K1522" s="223">
        <f>K1471*'Usages mobilité'!$BG38*(1+'Usages mobilité'!$BH38)^(K$1431-$D$1431)/1000</f>
        <v>0</v>
      </c>
      <c r="L1522" s="223">
        <f>L1471*'Usages mobilité'!$BG38*(1+'Usages mobilité'!$BH38)^(L$1431-$D$1431)/1000</f>
        <v>0</v>
      </c>
      <c r="M1522" s="223">
        <f>M1471*'Usages mobilité'!$BG38*(1+'Usages mobilité'!$BH38)^(M$1431-$D$1431)/1000</f>
        <v>0</v>
      </c>
      <c r="N1522" s="223">
        <f>N1471*'Usages mobilité'!$BG38*(1+'Usages mobilité'!$BH38)^(N$1431-$D$1431)/1000</f>
        <v>0</v>
      </c>
      <c r="O1522" s="223">
        <f>O1471*'Usages mobilité'!$BG38*(1+'Usages mobilité'!$BH38)^(O$1431-$D$1431)/1000</f>
        <v>0</v>
      </c>
      <c r="P1522" s="223">
        <f>P1471*'Usages mobilité'!$BG38*(1+'Usages mobilité'!$BH38)^(P$1431-$D$1431)/1000</f>
        <v>0</v>
      </c>
      <c r="Q1522" s="223">
        <f>Q1471*'Usages mobilité'!$BG38*(1+'Usages mobilité'!$BH38)^(Q$1431-$D$1431)/1000</f>
        <v>0</v>
      </c>
      <c r="R1522" s="223">
        <f>R1471*'Usages mobilité'!$BG38*(1+'Usages mobilité'!$BH38)^(R$1431-$D$1431)/1000</f>
        <v>0</v>
      </c>
    </row>
    <row r="1523" spans="1:18" hidden="1" outlineLevel="2" x14ac:dyDescent="0.25">
      <c r="A1523" s="222" t="str">
        <f>'Usages mobilité'!A39</f>
        <v>Usage mobilité n°36</v>
      </c>
      <c r="B1523" s="222" t="s">
        <v>645</v>
      </c>
      <c r="C1523" s="222"/>
      <c r="D1523" s="223">
        <f>D1472*'Usages mobilité'!$BG39*(1+'Usages mobilité'!$BH39)^(D$1431-$D$1431)/1000</f>
        <v>0</v>
      </c>
      <c r="E1523" s="223">
        <f>E1472*'Usages mobilité'!$BG39*(1+'Usages mobilité'!$BH39)^(E$1431-$D$1431)/1000</f>
        <v>0</v>
      </c>
      <c r="F1523" s="223">
        <f>F1472*'Usages mobilité'!$BG39*(1+'Usages mobilité'!$BH39)^(F$1431-$D$1431)/1000</f>
        <v>0</v>
      </c>
      <c r="G1523" s="223">
        <f>G1472*'Usages mobilité'!$BG39*(1+'Usages mobilité'!$BH39)^(G$1431-$D$1431)/1000</f>
        <v>0</v>
      </c>
      <c r="H1523" s="223">
        <f>H1472*'Usages mobilité'!$BG39*(1+'Usages mobilité'!$BH39)^(H$1431-$D$1431)/1000</f>
        <v>0</v>
      </c>
      <c r="I1523" s="223">
        <f>I1472*'Usages mobilité'!$BG39*(1+'Usages mobilité'!$BH39)^(I$1431-$D$1431)/1000</f>
        <v>0</v>
      </c>
      <c r="J1523" s="223">
        <f>J1472*'Usages mobilité'!$BG39*(1+'Usages mobilité'!$BH39)^(J$1431-$D$1431)/1000</f>
        <v>0</v>
      </c>
      <c r="K1523" s="223">
        <f>K1472*'Usages mobilité'!$BG39*(1+'Usages mobilité'!$BH39)^(K$1431-$D$1431)/1000</f>
        <v>0</v>
      </c>
      <c r="L1523" s="223">
        <f>L1472*'Usages mobilité'!$BG39*(1+'Usages mobilité'!$BH39)^(L$1431-$D$1431)/1000</f>
        <v>0</v>
      </c>
      <c r="M1523" s="223">
        <f>M1472*'Usages mobilité'!$BG39*(1+'Usages mobilité'!$BH39)^(M$1431-$D$1431)/1000</f>
        <v>0</v>
      </c>
      <c r="N1523" s="223">
        <f>N1472*'Usages mobilité'!$BG39*(1+'Usages mobilité'!$BH39)^(N$1431-$D$1431)/1000</f>
        <v>0</v>
      </c>
      <c r="O1523" s="223">
        <f>O1472*'Usages mobilité'!$BG39*(1+'Usages mobilité'!$BH39)^(O$1431-$D$1431)/1000</f>
        <v>0</v>
      </c>
      <c r="P1523" s="223">
        <f>P1472*'Usages mobilité'!$BG39*(1+'Usages mobilité'!$BH39)^(P$1431-$D$1431)/1000</f>
        <v>0</v>
      </c>
      <c r="Q1523" s="223">
        <f>Q1472*'Usages mobilité'!$BG39*(1+'Usages mobilité'!$BH39)^(Q$1431-$D$1431)/1000</f>
        <v>0</v>
      </c>
      <c r="R1523" s="223">
        <f>R1472*'Usages mobilité'!$BG39*(1+'Usages mobilité'!$BH39)^(R$1431-$D$1431)/1000</f>
        <v>0</v>
      </c>
    </row>
    <row r="1524" spans="1:18" hidden="1" outlineLevel="2" x14ac:dyDescent="0.25">
      <c r="A1524" s="222" t="str">
        <f>'Usages mobilité'!A40</f>
        <v>Usage mobilité n°37</v>
      </c>
      <c r="B1524" s="222" t="s">
        <v>645</v>
      </c>
      <c r="C1524" s="222"/>
      <c r="D1524" s="223">
        <f>D1473*'Usages mobilité'!$BG40*(1+'Usages mobilité'!$BH40)^(D$1431-$D$1431)/1000</f>
        <v>0</v>
      </c>
      <c r="E1524" s="223">
        <f>E1473*'Usages mobilité'!$BG40*(1+'Usages mobilité'!$BH40)^(E$1431-$D$1431)/1000</f>
        <v>0</v>
      </c>
      <c r="F1524" s="223">
        <f>F1473*'Usages mobilité'!$BG40*(1+'Usages mobilité'!$BH40)^(F$1431-$D$1431)/1000</f>
        <v>0</v>
      </c>
      <c r="G1524" s="223">
        <f>G1473*'Usages mobilité'!$BG40*(1+'Usages mobilité'!$BH40)^(G$1431-$D$1431)/1000</f>
        <v>0</v>
      </c>
      <c r="H1524" s="223">
        <f>H1473*'Usages mobilité'!$BG40*(1+'Usages mobilité'!$BH40)^(H$1431-$D$1431)/1000</f>
        <v>0</v>
      </c>
      <c r="I1524" s="223">
        <f>I1473*'Usages mobilité'!$BG40*(1+'Usages mobilité'!$BH40)^(I$1431-$D$1431)/1000</f>
        <v>0</v>
      </c>
      <c r="J1524" s="223">
        <f>J1473*'Usages mobilité'!$BG40*(1+'Usages mobilité'!$BH40)^(J$1431-$D$1431)/1000</f>
        <v>0</v>
      </c>
      <c r="K1524" s="223">
        <f>K1473*'Usages mobilité'!$BG40*(1+'Usages mobilité'!$BH40)^(K$1431-$D$1431)/1000</f>
        <v>0</v>
      </c>
      <c r="L1524" s="223">
        <f>L1473*'Usages mobilité'!$BG40*(1+'Usages mobilité'!$BH40)^(L$1431-$D$1431)/1000</f>
        <v>0</v>
      </c>
      <c r="M1524" s="223">
        <f>M1473*'Usages mobilité'!$BG40*(1+'Usages mobilité'!$BH40)^(M$1431-$D$1431)/1000</f>
        <v>0</v>
      </c>
      <c r="N1524" s="223">
        <f>N1473*'Usages mobilité'!$BG40*(1+'Usages mobilité'!$BH40)^(N$1431-$D$1431)/1000</f>
        <v>0</v>
      </c>
      <c r="O1524" s="223">
        <f>O1473*'Usages mobilité'!$BG40*(1+'Usages mobilité'!$BH40)^(O$1431-$D$1431)/1000</f>
        <v>0</v>
      </c>
      <c r="P1524" s="223">
        <f>P1473*'Usages mobilité'!$BG40*(1+'Usages mobilité'!$BH40)^(P$1431-$D$1431)/1000</f>
        <v>0</v>
      </c>
      <c r="Q1524" s="223">
        <f>Q1473*'Usages mobilité'!$BG40*(1+'Usages mobilité'!$BH40)^(Q$1431-$D$1431)/1000</f>
        <v>0</v>
      </c>
      <c r="R1524" s="223">
        <f>R1473*'Usages mobilité'!$BG40*(1+'Usages mobilité'!$BH40)^(R$1431-$D$1431)/1000</f>
        <v>0</v>
      </c>
    </row>
    <row r="1525" spans="1:18" hidden="1" outlineLevel="2" x14ac:dyDescent="0.25">
      <c r="A1525" s="222" t="str">
        <f>'Usages mobilité'!A41</f>
        <v>Usage mobilité n°38</v>
      </c>
      <c r="B1525" s="222" t="s">
        <v>645</v>
      </c>
      <c r="C1525" s="222"/>
      <c r="D1525" s="223">
        <f>D1474*'Usages mobilité'!$BG41*(1+'Usages mobilité'!$BH41)^(D$1431-$D$1431)/1000</f>
        <v>0</v>
      </c>
      <c r="E1525" s="223">
        <f>E1474*'Usages mobilité'!$BG41*(1+'Usages mobilité'!$BH41)^(E$1431-$D$1431)/1000</f>
        <v>0</v>
      </c>
      <c r="F1525" s="223">
        <f>F1474*'Usages mobilité'!$BG41*(1+'Usages mobilité'!$BH41)^(F$1431-$D$1431)/1000</f>
        <v>0</v>
      </c>
      <c r="G1525" s="223">
        <f>G1474*'Usages mobilité'!$BG41*(1+'Usages mobilité'!$BH41)^(G$1431-$D$1431)/1000</f>
        <v>0</v>
      </c>
      <c r="H1525" s="223">
        <f>H1474*'Usages mobilité'!$BG41*(1+'Usages mobilité'!$BH41)^(H$1431-$D$1431)/1000</f>
        <v>0</v>
      </c>
      <c r="I1525" s="223">
        <f>I1474*'Usages mobilité'!$BG41*(1+'Usages mobilité'!$BH41)^(I$1431-$D$1431)/1000</f>
        <v>0</v>
      </c>
      <c r="J1525" s="223">
        <f>J1474*'Usages mobilité'!$BG41*(1+'Usages mobilité'!$BH41)^(J$1431-$D$1431)/1000</f>
        <v>0</v>
      </c>
      <c r="K1525" s="223">
        <f>K1474*'Usages mobilité'!$BG41*(1+'Usages mobilité'!$BH41)^(K$1431-$D$1431)/1000</f>
        <v>0</v>
      </c>
      <c r="L1525" s="223">
        <f>L1474*'Usages mobilité'!$BG41*(1+'Usages mobilité'!$BH41)^(L$1431-$D$1431)/1000</f>
        <v>0</v>
      </c>
      <c r="M1525" s="223">
        <f>M1474*'Usages mobilité'!$BG41*(1+'Usages mobilité'!$BH41)^(M$1431-$D$1431)/1000</f>
        <v>0</v>
      </c>
      <c r="N1525" s="223">
        <f>N1474*'Usages mobilité'!$BG41*(1+'Usages mobilité'!$BH41)^(N$1431-$D$1431)/1000</f>
        <v>0</v>
      </c>
      <c r="O1525" s="223">
        <f>O1474*'Usages mobilité'!$BG41*(1+'Usages mobilité'!$BH41)^(O$1431-$D$1431)/1000</f>
        <v>0</v>
      </c>
      <c r="P1525" s="223">
        <f>P1474*'Usages mobilité'!$BG41*(1+'Usages mobilité'!$BH41)^(P$1431-$D$1431)/1000</f>
        <v>0</v>
      </c>
      <c r="Q1525" s="223">
        <f>Q1474*'Usages mobilité'!$BG41*(1+'Usages mobilité'!$BH41)^(Q$1431-$D$1431)/1000</f>
        <v>0</v>
      </c>
      <c r="R1525" s="223">
        <f>R1474*'Usages mobilité'!$BG41*(1+'Usages mobilité'!$BH41)^(R$1431-$D$1431)/1000</f>
        <v>0</v>
      </c>
    </row>
    <row r="1526" spans="1:18" hidden="1" outlineLevel="2" x14ac:dyDescent="0.25">
      <c r="A1526" s="222" t="str">
        <f>'Usages mobilité'!A42</f>
        <v>Usage mobilité n°39</v>
      </c>
      <c r="B1526" s="222" t="s">
        <v>645</v>
      </c>
      <c r="C1526" s="222"/>
      <c r="D1526" s="223">
        <f>D1475*'Usages mobilité'!$BG42*(1+'Usages mobilité'!$BH42)^(D$1431-$D$1431)/1000</f>
        <v>0</v>
      </c>
      <c r="E1526" s="223">
        <f>E1475*'Usages mobilité'!$BG42*(1+'Usages mobilité'!$BH42)^(E$1431-$D$1431)/1000</f>
        <v>0</v>
      </c>
      <c r="F1526" s="223">
        <f>F1475*'Usages mobilité'!$BG42*(1+'Usages mobilité'!$BH42)^(F$1431-$D$1431)/1000</f>
        <v>0</v>
      </c>
      <c r="G1526" s="223">
        <f>G1475*'Usages mobilité'!$BG42*(1+'Usages mobilité'!$BH42)^(G$1431-$D$1431)/1000</f>
        <v>0</v>
      </c>
      <c r="H1526" s="223">
        <f>H1475*'Usages mobilité'!$BG42*(1+'Usages mobilité'!$BH42)^(H$1431-$D$1431)/1000</f>
        <v>0</v>
      </c>
      <c r="I1526" s="223">
        <f>I1475*'Usages mobilité'!$BG42*(1+'Usages mobilité'!$BH42)^(I$1431-$D$1431)/1000</f>
        <v>0</v>
      </c>
      <c r="J1526" s="223">
        <f>J1475*'Usages mobilité'!$BG42*(1+'Usages mobilité'!$BH42)^(J$1431-$D$1431)/1000</f>
        <v>0</v>
      </c>
      <c r="K1526" s="223">
        <f>K1475*'Usages mobilité'!$BG42*(1+'Usages mobilité'!$BH42)^(K$1431-$D$1431)/1000</f>
        <v>0</v>
      </c>
      <c r="L1526" s="223">
        <f>L1475*'Usages mobilité'!$BG42*(1+'Usages mobilité'!$BH42)^(L$1431-$D$1431)/1000</f>
        <v>0</v>
      </c>
      <c r="M1526" s="223">
        <f>M1475*'Usages mobilité'!$BG42*(1+'Usages mobilité'!$BH42)^(M$1431-$D$1431)/1000</f>
        <v>0</v>
      </c>
      <c r="N1526" s="223">
        <f>N1475*'Usages mobilité'!$BG42*(1+'Usages mobilité'!$BH42)^(N$1431-$D$1431)/1000</f>
        <v>0</v>
      </c>
      <c r="O1526" s="223">
        <f>O1475*'Usages mobilité'!$BG42*(1+'Usages mobilité'!$BH42)^(O$1431-$D$1431)/1000</f>
        <v>0</v>
      </c>
      <c r="P1526" s="223">
        <f>P1475*'Usages mobilité'!$BG42*(1+'Usages mobilité'!$BH42)^(P$1431-$D$1431)/1000</f>
        <v>0</v>
      </c>
      <c r="Q1526" s="223">
        <f>Q1475*'Usages mobilité'!$BG42*(1+'Usages mobilité'!$BH42)^(Q$1431-$D$1431)/1000</f>
        <v>0</v>
      </c>
      <c r="R1526" s="223">
        <f>R1475*'Usages mobilité'!$BG42*(1+'Usages mobilité'!$BH42)^(R$1431-$D$1431)/1000</f>
        <v>0</v>
      </c>
    </row>
    <row r="1527" spans="1:18" hidden="1" outlineLevel="2" x14ac:dyDescent="0.25">
      <c r="A1527" s="222" t="str">
        <f>'Usages mobilité'!A43</f>
        <v>Usage mobilité n°40</v>
      </c>
      <c r="B1527" s="222" t="s">
        <v>645</v>
      </c>
      <c r="C1527" s="222"/>
      <c r="D1527" s="223">
        <f>D1476*'Usages mobilité'!$BG43*(1+'Usages mobilité'!$BH43)^(D$1431-$D$1431)/1000</f>
        <v>0</v>
      </c>
      <c r="E1527" s="223">
        <f>E1476*'Usages mobilité'!$BG43*(1+'Usages mobilité'!$BH43)^(E$1431-$D$1431)/1000</f>
        <v>0</v>
      </c>
      <c r="F1527" s="223">
        <f>F1476*'Usages mobilité'!$BG43*(1+'Usages mobilité'!$BH43)^(F$1431-$D$1431)/1000</f>
        <v>0</v>
      </c>
      <c r="G1527" s="223">
        <f>G1476*'Usages mobilité'!$BG43*(1+'Usages mobilité'!$BH43)^(G$1431-$D$1431)/1000</f>
        <v>0</v>
      </c>
      <c r="H1527" s="223">
        <f>H1476*'Usages mobilité'!$BG43*(1+'Usages mobilité'!$BH43)^(H$1431-$D$1431)/1000</f>
        <v>0</v>
      </c>
      <c r="I1527" s="223">
        <f>I1476*'Usages mobilité'!$BG43*(1+'Usages mobilité'!$BH43)^(I$1431-$D$1431)/1000</f>
        <v>0</v>
      </c>
      <c r="J1527" s="223">
        <f>J1476*'Usages mobilité'!$BG43*(1+'Usages mobilité'!$BH43)^(J$1431-$D$1431)/1000</f>
        <v>0</v>
      </c>
      <c r="K1527" s="223">
        <f>K1476*'Usages mobilité'!$BG43*(1+'Usages mobilité'!$BH43)^(K$1431-$D$1431)/1000</f>
        <v>0</v>
      </c>
      <c r="L1527" s="223">
        <f>L1476*'Usages mobilité'!$BG43*(1+'Usages mobilité'!$BH43)^(L$1431-$D$1431)/1000</f>
        <v>0</v>
      </c>
      <c r="M1527" s="223">
        <f>M1476*'Usages mobilité'!$BG43*(1+'Usages mobilité'!$BH43)^(M$1431-$D$1431)/1000</f>
        <v>0</v>
      </c>
      <c r="N1527" s="223">
        <f>N1476*'Usages mobilité'!$BG43*(1+'Usages mobilité'!$BH43)^(N$1431-$D$1431)/1000</f>
        <v>0</v>
      </c>
      <c r="O1527" s="223">
        <f>O1476*'Usages mobilité'!$BG43*(1+'Usages mobilité'!$BH43)^(O$1431-$D$1431)/1000</f>
        <v>0</v>
      </c>
      <c r="P1527" s="223">
        <f>P1476*'Usages mobilité'!$BG43*(1+'Usages mobilité'!$BH43)^(P$1431-$D$1431)/1000</f>
        <v>0</v>
      </c>
      <c r="Q1527" s="223">
        <f>Q1476*'Usages mobilité'!$BG43*(1+'Usages mobilité'!$BH43)^(Q$1431-$D$1431)/1000</f>
        <v>0</v>
      </c>
      <c r="R1527" s="223">
        <f>R1476*'Usages mobilité'!$BG43*(1+'Usages mobilité'!$BH43)^(R$1431-$D$1431)/1000</f>
        <v>0</v>
      </c>
    </row>
    <row r="1528" spans="1:18" hidden="1" outlineLevel="2" x14ac:dyDescent="0.25">
      <c r="A1528" s="222" t="str">
        <f>'Usages mobilité'!A44</f>
        <v>Usage mobilité n°41</v>
      </c>
      <c r="B1528" s="222" t="s">
        <v>645</v>
      </c>
      <c r="C1528" s="222"/>
      <c r="D1528" s="223">
        <f>D1477*'Usages mobilité'!$BG44*(1+'Usages mobilité'!$BH44)^(D$1431-$D$1431)/1000</f>
        <v>0</v>
      </c>
      <c r="E1528" s="223">
        <f>E1477*'Usages mobilité'!$BG44*(1+'Usages mobilité'!$BH44)^(E$1431-$D$1431)/1000</f>
        <v>0</v>
      </c>
      <c r="F1528" s="223">
        <f>F1477*'Usages mobilité'!$BG44*(1+'Usages mobilité'!$BH44)^(F$1431-$D$1431)/1000</f>
        <v>0</v>
      </c>
      <c r="G1528" s="223">
        <f>G1477*'Usages mobilité'!$BG44*(1+'Usages mobilité'!$BH44)^(G$1431-$D$1431)/1000</f>
        <v>0</v>
      </c>
      <c r="H1528" s="223">
        <f>H1477*'Usages mobilité'!$BG44*(1+'Usages mobilité'!$BH44)^(H$1431-$D$1431)/1000</f>
        <v>0</v>
      </c>
      <c r="I1528" s="223">
        <f>I1477*'Usages mobilité'!$BG44*(1+'Usages mobilité'!$BH44)^(I$1431-$D$1431)/1000</f>
        <v>0</v>
      </c>
      <c r="J1528" s="223">
        <f>J1477*'Usages mobilité'!$BG44*(1+'Usages mobilité'!$BH44)^(J$1431-$D$1431)/1000</f>
        <v>0</v>
      </c>
      <c r="K1528" s="223">
        <f>K1477*'Usages mobilité'!$BG44*(1+'Usages mobilité'!$BH44)^(K$1431-$D$1431)/1000</f>
        <v>0</v>
      </c>
      <c r="L1528" s="223">
        <f>L1477*'Usages mobilité'!$BG44*(1+'Usages mobilité'!$BH44)^(L$1431-$D$1431)/1000</f>
        <v>0</v>
      </c>
      <c r="M1528" s="223">
        <f>M1477*'Usages mobilité'!$BG44*(1+'Usages mobilité'!$BH44)^(M$1431-$D$1431)/1000</f>
        <v>0</v>
      </c>
      <c r="N1528" s="223">
        <f>N1477*'Usages mobilité'!$BG44*(1+'Usages mobilité'!$BH44)^(N$1431-$D$1431)/1000</f>
        <v>0</v>
      </c>
      <c r="O1528" s="223">
        <f>O1477*'Usages mobilité'!$BG44*(1+'Usages mobilité'!$BH44)^(O$1431-$D$1431)/1000</f>
        <v>0</v>
      </c>
      <c r="P1528" s="223">
        <f>P1477*'Usages mobilité'!$BG44*(1+'Usages mobilité'!$BH44)^(P$1431-$D$1431)/1000</f>
        <v>0</v>
      </c>
      <c r="Q1528" s="223">
        <f>Q1477*'Usages mobilité'!$BG44*(1+'Usages mobilité'!$BH44)^(Q$1431-$D$1431)/1000</f>
        <v>0</v>
      </c>
      <c r="R1528" s="223">
        <f>R1477*'Usages mobilité'!$BG44*(1+'Usages mobilité'!$BH44)^(R$1431-$D$1431)/1000</f>
        <v>0</v>
      </c>
    </row>
    <row r="1529" spans="1:18" hidden="1" outlineLevel="2" x14ac:dyDescent="0.25">
      <c r="A1529" s="222" t="str">
        <f>'Usages mobilité'!A45</f>
        <v>Usage mobilité n°42</v>
      </c>
      <c r="B1529" s="222" t="s">
        <v>645</v>
      </c>
      <c r="C1529" s="222"/>
      <c r="D1529" s="223">
        <f>D1478*'Usages mobilité'!$BG45*(1+'Usages mobilité'!$BH45)^(D$1431-$D$1431)/1000</f>
        <v>0</v>
      </c>
      <c r="E1529" s="223">
        <f>E1478*'Usages mobilité'!$BG45*(1+'Usages mobilité'!$BH45)^(E$1431-$D$1431)/1000</f>
        <v>0</v>
      </c>
      <c r="F1529" s="223">
        <f>F1478*'Usages mobilité'!$BG45*(1+'Usages mobilité'!$BH45)^(F$1431-$D$1431)/1000</f>
        <v>0</v>
      </c>
      <c r="G1529" s="223">
        <f>G1478*'Usages mobilité'!$BG45*(1+'Usages mobilité'!$BH45)^(G$1431-$D$1431)/1000</f>
        <v>0</v>
      </c>
      <c r="H1529" s="223">
        <f>H1478*'Usages mobilité'!$BG45*(1+'Usages mobilité'!$BH45)^(H$1431-$D$1431)/1000</f>
        <v>0</v>
      </c>
      <c r="I1529" s="223">
        <f>I1478*'Usages mobilité'!$BG45*(1+'Usages mobilité'!$BH45)^(I$1431-$D$1431)/1000</f>
        <v>0</v>
      </c>
      <c r="J1529" s="223">
        <f>J1478*'Usages mobilité'!$BG45*(1+'Usages mobilité'!$BH45)^(J$1431-$D$1431)/1000</f>
        <v>0</v>
      </c>
      <c r="K1529" s="223">
        <f>K1478*'Usages mobilité'!$BG45*(1+'Usages mobilité'!$BH45)^(K$1431-$D$1431)/1000</f>
        <v>0</v>
      </c>
      <c r="L1529" s="223">
        <f>L1478*'Usages mobilité'!$BG45*(1+'Usages mobilité'!$BH45)^(L$1431-$D$1431)/1000</f>
        <v>0</v>
      </c>
      <c r="M1529" s="223">
        <f>M1478*'Usages mobilité'!$BG45*(1+'Usages mobilité'!$BH45)^(M$1431-$D$1431)/1000</f>
        <v>0</v>
      </c>
      <c r="N1529" s="223">
        <f>N1478*'Usages mobilité'!$BG45*(1+'Usages mobilité'!$BH45)^(N$1431-$D$1431)/1000</f>
        <v>0</v>
      </c>
      <c r="O1529" s="223">
        <f>O1478*'Usages mobilité'!$BG45*(1+'Usages mobilité'!$BH45)^(O$1431-$D$1431)/1000</f>
        <v>0</v>
      </c>
      <c r="P1529" s="223">
        <f>P1478*'Usages mobilité'!$BG45*(1+'Usages mobilité'!$BH45)^(P$1431-$D$1431)/1000</f>
        <v>0</v>
      </c>
      <c r="Q1529" s="223">
        <f>Q1478*'Usages mobilité'!$BG45*(1+'Usages mobilité'!$BH45)^(Q$1431-$D$1431)/1000</f>
        <v>0</v>
      </c>
      <c r="R1529" s="223">
        <f>R1478*'Usages mobilité'!$BG45*(1+'Usages mobilité'!$BH45)^(R$1431-$D$1431)/1000</f>
        <v>0</v>
      </c>
    </row>
    <row r="1530" spans="1:18" hidden="1" outlineLevel="2" x14ac:dyDescent="0.25">
      <c r="A1530" s="222" t="str">
        <f>'Usages mobilité'!A46</f>
        <v>Usage mobilité n°43</v>
      </c>
      <c r="B1530" s="222" t="s">
        <v>645</v>
      </c>
      <c r="C1530" s="222"/>
      <c r="D1530" s="223">
        <f>D1479*'Usages mobilité'!$BG46*(1+'Usages mobilité'!$BH46)^(D$1431-$D$1431)/1000</f>
        <v>0</v>
      </c>
      <c r="E1530" s="223">
        <f>E1479*'Usages mobilité'!$BG46*(1+'Usages mobilité'!$BH46)^(E$1431-$D$1431)/1000</f>
        <v>0</v>
      </c>
      <c r="F1530" s="223">
        <f>F1479*'Usages mobilité'!$BG46*(1+'Usages mobilité'!$BH46)^(F$1431-$D$1431)/1000</f>
        <v>0</v>
      </c>
      <c r="G1530" s="223">
        <f>G1479*'Usages mobilité'!$BG46*(1+'Usages mobilité'!$BH46)^(G$1431-$D$1431)/1000</f>
        <v>0</v>
      </c>
      <c r="H1530" s="223">
        <f>H1479*'Usages mobilité'!$BG46*(1+'Usages mobilité'!$BH46)^(H$1431-$D$1431)/1000</f>
        <v>0</v>
      </c>
      <c r="I1530" s="223">
        <f>I1479*'Usages mobilité'!$BG46*(1+'Usages mobilité'!$BH46)^(I$1431-$D$1431)/1000</f>
        <v>0</v>
      </c>
      <c r="J1530" s="223">
        <f>J1479*'Usages mobilité'!$BG46*(1+'Usages mobilité'!$BH46)^(J$1431-$D$1431)/1000</f>
        <v>0</v>
      </c>
      <c r="K1530" s="223">
        <f>K1479*'Usages mobilité'!$BG46*(1+'Usages mobilité'!$BH46)^(K$1431-$D$1431)/1000</f>
        <v>0</v>
      </c>
      <c r="L1530" s="223">
        <f>L1479*'Usages mobilité'!$BG46*(1+'Usages mobilité'!$BH46)^(L$1431-$D$1431)/1000</f>
        <v>0</v>
      </c>
      <c r="M1530" s="223">
        <f>M1479*'Usages mobilité'!$BG46*(1+'Usages mobilité'!$BH46)^(M$1431-$D$1431)/1000</f>
        <v>0</v>
      </c>
      <c r="N1530" s="223">
        <f>N1479*'Usages mobilité'!$BG46*(1+'Usages mobilité'!$BH46)^(N$1431-$D$1431)/1000</f>
        <v>0</v>
      </c>
      <c r="O1530" s="223">
        <f>O1479*'Usages mobilité'!$BG46*(1+'Usages mobilité'!$BH46)^(O$1431-$D$1431)/1000</f>
        <v>0</v>
      </c>
      <c r="P1530" s="223">
        <f>P1479*'Usages mobilité'!$BG46*(1+'Usages mobilité'!$BH46)^(P$1431-$D$1431)/1000</f>
        <v>0</v>
      </c>
      <c r="Q1530" s="223">
        <f>Q1479*'Usages mobilité'!$BG46*(1+'Usages mobilité'!$BH46)^(Q$1431-$D$1431)/1000</f>
        <v>0</v>
      </c>
      <c r="R1530" s="223">
        <f>R1479*'Usages mobilité'!$BG46*(1+'Usages mobilité'!$BH46)^(R$1431-$D$1431)/1000</f>
        <v>0</v>
      </c>
    </row>
    <row r="1531" spans="1:18" hidden="1" outlineLevel="2" x14ac:dyDescent="0.25">
      <c r="A1531" s="222" t="str">
        <f>'Usages mobilité'!A47</f>
        <v>Usage mobilité n°44</v>
      </c>
      <c r="B1531" s="222" t="s">
        <v>645</v>
      </c>
      <c r="C1531" s="222"/>
      <c r="D1531" s="223">
        <f>D1480*'Usages mobilité'!$BG47*(1+'Usages mobilité'!$BH47)^(D$1431-$D$1431)/1000</f>
        <v>0</v>
      </c>
      <c r="E1531" s="223">
        <f>E1480*'Usages mobilité'!$BG47*(1+'Usages mobilité'!$BH47)^(E$1431-$D$1431)/1000</f>
        <v>0</v>
      </c>
      <c r="F1531" s="223">
        <f>F1480*'Usages mobilité'!$BG47*(1+'Usages mobilité'!$BH47)^(F$1431-$D$1431)/1000</f>
        <v>0</v>
      </c>
      <c r="G1531" s="223">
        <f>G1480*'Usages mobilité'!$BG47*(1+'Usages mobilité'!$BH47)^(G$1431-$D$1431)/1000</f>
        <v>0</v>
      </c>
      <c r="H1531" s="223">
        <f>H1480*'Usages mobilité'!$BG47*(1+'Usages mobilité'!$BH47)^(H$1431-$D$1431)/1000</f>
        <v>0</v>
      </c>
      <c r="I1531" s="223">
        <f>I1480*'Usages mobilité'!$BG47*(1+'Usages mobilité'!$BH47)^(I$1431-$D$1431)/1000</f>
        <v>0</v>
      </c>
      <c r="J1531" s="223">
        <f>J1480*'Usages mobilité'!$BG47*(1+'Usages mobilité'!$BH47)^(J$1431-$D$1431)/1000</f>
        <v>0</v>
      </c>
      <c r="K1531" s="223">
        <f>K1480*'Usages mobilité'!$BG47*(1+'Usages mobilité'!$BH47)^(K$1431-$D$1431)/1000</f>
        <v>0</v>
      </c>
      <c r="L1531" s="223">
        <f>L1480*'Usages mobilité'!$BG47*(1+'Usages mobilité'!$BH47)^(L$1431-$D$1431)/1000</f>
        <v>0</v>
      </c>
      <c r="M1531" s="223">
        <f>M1480*'Usages mobilité'!$BG47*(1+'Usages mobilité'!$BH47)^(M$1431-$D$1431)/1000</f>
        <v>0</v>
      </c>
      <c r="N1531" s="223">
        <f>N1480*'Usages mobilité'!$BG47*(1+'Usages mobilité'!$BH47)^(N$1431-$D$1431)/1000</f>
        <v>0</v>
      </c>
      <c r="O1531" s="223">
        <f>O1480*'Usages mobilité'!$BG47*(1+'Usages mobilité'!$BH47)^(O$1431-$D$1431)/1000</f>
        <v>0</v>
      </c>
      <c r="P1531" s="223">
        <f>P1480*'Usages mobilité'!$BG47*(1+'Usages mobilité'!$BH47)^(P$1431-$D$1431)/1000</f>
        <v>0</v>
      </c>
      <c r="Q1531" s="223">
        <f>Q1480*'Usages mobilité'!$BG47*(1+'Usages mobilité'!$BH47)^(Q$1431-$D$1431)/1000</f>
        <v>0</v>
      </c>
      <c r="R1531" s="223">
        <f>R1480*'Usages mobilité'!$BG47*(1+'Usages mobilité'!$BH47)^(R$1431-$D$1431)/1000</f>
        <v>0</v>
      </c>
    </row>
    <row r="1532" spans="1:18" hidden="1" outlineLevel="2" x14ac:dyDescent="0.25">
      <c r="A1532" s="222" t="str">
        <f>'Usages mobilité'!A48</f>
        <v>Usage mobilité n°45</v>
      </c>
      <c r="B1532" s="222" t="s">
        <v>645</v>
      </c>
      <c r="C1532" s="222"/>
      <c r="D1532" s="223">
        <f>D1481*'Usages mobilité'!$BG48*(1+'Usages mobilité'!$BH48)^(D$1431-$D$1431)/1000</f>
        <v>0</v>
      </c>
      <c r="E1532" s="223">
        <f>E1481*'Usages mobilité'!$BG48*(1+'Usages mobilité'!$BH48)^(E$1431-$D$1431)/1000</f>
        <v>0</v>
      </c>
      <c r="F1532" s="223">
        <f>F1481*'Usages mobilité'!$BG48*(1+'Usages mobilité'!$BH48)^(F$1431-$D$1431)/1000</f>
        <v>0</v>
      </c>
      <c r="G1532" s="223">
        <f>G1481*'Usages mobilité'!$BG48*(1+'Usages mobilité'!$BH48)^(G$1431-$D$1431)/1000</f>
        <v>0</v>
      </c>
      <c r="H1532" s="223">
        <f>H1481*'Usages mobilité'!$BG48*(1+'Usages mobilité'!$BH48)^(H$1431-$D$1431)/1000</f>
        <v>0</v>
      </c>
      <c r="I1532" s="223">
        <f>I1481*'Usages mobilité'!$BG48*(1+'Usages mobilité'!$BH48)^(I$1431-$D$1431)/1000</f>
        <v>0</v>
      </c>
      <c r="J1532" s="223">
        <f>J1481*'Usages mobilité'!$BG48*(1+'Usages mobilité'!$BH48)^(J$1431-$D$1431)/1000</f>
        <v>0</v>
      </c>
      <c r="K1532" s="223">
        <f>K1481*'Usages mobilité'!$BG48*(1+'Usages mobilité'!$BH48)^(K$1431-$D$1431)/1000</f>
        <v>0</v>
      </c>
      <c r="L1532" s="223">
        <f>L1481*'Usages mobilité'!$BG48*(1+'Usages mobilité'!$BH48)^(L$1431-$D$1431)/1000</f>
        <v>0</v>
      </c>
      <c r="M1532" s="223">
        <f>M1481*'Usages mobilité'!$BG48*(1+'Usages mobilité'!$BH48)^(M$1431-$D$1431)/1000</f>
        <v>0</v>
      </c>
      <c r="N1532" s="223">
        <f>N1481*'Usages mobilité'!$BG48*(1+'Usages mobilité'!$BH48)^(N$1431-$D$1431)/1000</f>
        <v>0</v>
      </c>
      <c r="O1532" s="223">
        <f>O1481*'Usages mobilité'!$BG48*(1+'Usages mobilité'!$BH48)^(O$1431-$D$1431)/1000</f>
        <v>0</v>
      </c>
      <c r="P1532" s="223">
        <f>P1481*'Usages mobilité'!$BG48*(1+'Usages mobilité'!$BH48)^(P$1431-$D$1431)/1000</f>
        <v>0</v>
      </c>
      <c r="Q1532" s="223">
        <f>Q1481*'Usages mobilité'!$BG48*(1+'Usages mobilité'!$BH48)^(Q$1431-$D$1431)/1000</f>
        <v>0</v>
      </c>
      <c r="R1532" s="223">
        <f>R1481*'Usages mobilité'!$BG48*(1+'Usages mobilité'!$BH48)^(R$1431-$D$1431)/1000</f>
        <v>0</v>
      </c>
    </row>
    <row r="1533" spans="1:18" hidden="1" outlineLevel="2" x14ac:dyDescent="0.25">
      <c r="A1533" s="222" t="str">
        <f>'Usages mobilité'!A49</f>
        <v>Usage mobilité n°46</v>
      </c>
      <c r="B1533" s="222" t="s">
        <v>645</v>
      </c>
      <c r="C1533" s="222"/>
      <c r="D1533" s="223">
        <f>D1482*'Usages mobilité'!$BG49*(1+'Usages mobilité'!$BH49)^(D$1431-$D$1431)/1000</f>
        <v>0</v>
      </c>
      <c r="E1533" s="223">
        <f>E1482*'Usages mobilité'!$BG49*(1+'Usages mobilité'!$BH49)^(E$1431-$D$1431)/1000</f>
        <v>0</v>
      </c>
      <c r="F1533" s="223">
        <f>F1482*'Usages mobilité'!$BG49*(1+'Usages mobilité'!$BH49)^(F$1431-$D$1431)/1000</f>
        <v>0</v>
      </c>
      <c r="G1533" s="223">
        <f>G1482*'Usages mobilité'!$BG49*(1+'Usages mobilité'!$BH49)^(G$1431-$D$1431)/1000</f>
        <v>0</v>
      </c>
      <c r="H1533" s="223">
        <f>H1482*'Usages mobilité'!$BG49*(1+'Usages mobilité'!$BH49)^(H$1431-$D$1431)/1000</f>
        <v>0</v>
      </c>
      <c r="I1533" s="223">
        <f>I1482*'Usages mobilité'!$BG49*(1+'Usages mobilité'!$BH49)^(I$1431-$D$1431)/1000</f>
        <v>0</v>
      </c>
      <c r="J1533" s="223">
        <f>J1482*'Usages mobilité'!$BG49*(1+'Usages mobilité'!$BH49)^(J$1431-$D$1431)/1000</f>
        <v>0</v>
      </c>
      <c r="K1533" s="223">
        <f>K1482*'Usages mobilité'!$BG49*(1+'Usages mobilité'!$BH49)^(K$1431-$D$1431)/1000</f>
        <v>0</v>
      </c>
      <c r="L1533" s="223">
        <f>L1482*'Usages mobilité'!$BG49*(1+'Usages mobilité'!$BH49)^(L$1431-$D$1431)/1000</f>
        <v>0</v>
      </c>
      <c r="M1533" s="223">
        <f>M1482*'Usages mobilité'!$BG49*(1+'Usages mobilité'!$BH49)^(M$1431-$D$1431)/1000</f>
        <v>0</v>
      </c>
      <c r="N1533" s="223">
        <f>N1482*'Usages mobilité'!$BG49*(1+'Usages mobilité'!$BH49)^(N$1431-$D$1431)/1000</f>
        <v>0</v>
      </c>
      <c r="O1533" s="223">
        <f>O1482*'Usages mobilité'!$BG49*(1+'Usages mobilité'!$BH49)^(O$1431-$D$1431)/1000</f>
        <v>0</v>
      </c>
      <c r="P1533" s="223">
        <f>P1482*'Usages mobilité'!$BG49*(1+'Usages mobilité'!$BH49)^(P$1431-$D$1431)/1000</f>
        <v>0</v>
      </c>
      <c r="Q1533" s="223">
        <f>Q1482*'Usages mobilité'!$BG49*(1+'Usages mobilité'!$BH49)^(Q$1431-$D$1431)/1000</f>
        <v>0</v>
      </c>
      <c r="R1533" s="223">
        <f>R1482*'Usages mobilité'!$BG49*(1+'Usages mobilité'!$BH49)^(R$1431-$D$1431)/1000</f>
        <v>0</v>
      </c>
    </row>
    <row r="1534" spans="1:18" hidden="1" outlineLevel="2" x14ac:dyDescent="0.25">
      <c r="A1534" s="222" t="str">
        <f>'Usages mobilité'!A50</f>
        <v>Usage mobilité n°47</v>
      </c>
      <c r="B1534" s="222" t="s">
        <v>645</v>
      </c>
      <c r="C1534" s="222"/>
      <c r="D1534" s="223">
        <f>D1483*'Usages mobilité'!$BG50*(1+'Usages mobilité'!$BH50)^(D$1431-$D$1431)/1000</f>
        <v>0</v>
      </c>
      <c r="E1534" s="223">
        <f>E1483*'Usages mobilité'!$BG50*(1+'Usages mobilité'!$BH50)^(E$1431-$D$1431)/1000</f>
        <v>0</v>
      </c>
      <c r="F1534" s="223">
        <f>F1483*'Usages mobilité'!$BG50*(1+'Usages mobilité'!$BH50)^(F$1431-$D$1431)/1000</f>
        <v>0</v>
      </c>
      <c r="G1534" s="223">
        <f>G1483*'Usages mobilité'!$BG50*(1+'Usages mobilité'!$BH50)^(G$1431-$D$1431)/1000</f>
        <v>0</v>
      </c>
      <c r="H1534" s="223">
        <f>H1483*'Usages mobilité'!$BG50*(1+'Usages mobilité'!$BH50)^(H$1431-$D$1431)/1000</f>
        <v>0</v>
      </c>
      <c r="I1534" s="223">
        <f>I1483*'Usages mobilité'!$BG50*(1+'Usages mobilité'!$BH50)^(I$1431-$D$1431)/1000</f>
        <v>0</v>
      </c>
      <c r="J1534" s="223">
        <f>J1483*'Usages mobilité'!$BG50*(1+'Usages mobilité'!$BH50)^(J$1431-$D$1431)/1000</f>
        <v>0</v>
      </c>
      <c r="K1534" s="223">
        <f>K1483*'Usages mobilité'!$BG50*(1+'Usages mobilité'!$BH50)^(K$1431-$D$1431)/1000</f>
        <v>0</v>
      </c>
      <c r="L1534" s="223">
        <f>L1483*'Usages mobilité'!$BG50*(1+'Usages mobilité'!$BH50)^(L$1431-$D$1431)/1000</f>
        <v>0</v>
      </c>
      <c r="M1534" s="223">
        <f>M1483*'Usages mobilité'!$BG50*(1+'Usages mobilité'!$BH50)^(M$1431-$D$1431)/1000</f>
        <v>0</v>
      </c>
      <c r="N1534" s="223">
        <f>N1483*'Usages mobilité'!$BG50*(1+'Usages mobilité'!$BH50)^(N$1431-$D$1431)/1000</f>
        <v>0</v>
      </c>
      <c r="O1534" s="223">
        <f>O1483*'Usages mobilité'!$BG50*(1+'Usages mobilité'!$BH50)^(O$1431-$D$1431)/1000</f>
        <v>0</v>
      </c>
      <c r="P1534" s="223">
        <f>P1483*'Usages mobilité'!$BG50*(1+'Usages mobilité'!$BH50)^(P$1431-$D$1431)/1000</f>
        <v>0</v>
      </c>
      <c r="Q1534" s="223">
        <f>Q1483*'Usages mobilité'!$BG50*(1+'Usages mobilité'!$BH50)^(Q$1431-$D$1431)/1000</f>
        <v>0</v>
      </c>
      <c r="R1534" s="223">
        <f>R1483*'Usages mobilité'!$BG50*(1+'Usages mobilité'!$BH50)^(R$1431-$D$1431)/1000</f>
        <v>0</v>
      </c>
    </row>
    <row r="1535" spans="1:18" hidden="1" outlineLevel="2" x14ac:dyDescent="0.25">
      <c r="A1535" s="222" t="str">
        <f>'Usages mobilité'!A51</f>
        <v>Usage mobilité n°48</v>
      </c>
      <c r="B1535" s="222" t="s">
        <v>645</v>
      </c>
      <c r="C1535" s="222"/>
      <c r="D1535" s="223">
        <f>D1484*'Usages mobilité'!$BG51*(1+'Usages mobilité'!$BH51)^(D$1431-$D$1431)/1000</f>
        <v>0</v>
      </c>
      <c r="E1535" s="223">
        <f>E1484*'Usages mobilité'!$BG51*(1+'Usages mobilité'!$BH51)^(E$1431-$D$1431)/1000</f>
        <v>0</v>
      </c>
      <c r="F1535" s="223">
        <f>F1484*'Usages mobilité'!$BG51*(1+'Usages mobilité'!$BH51)^(F$1431-$D$1431)/1000</f>
        <v>0</v>
      </c>
      <c r="G1535" s="223">
        <f>G1484*'Usages mobilité'!$BG51*(1+'Usages mobilité'!$BH51)^(G$1431-$D$1431)/1000</f>
        <v>0</v>
      </c>
      <c r="H1535" s="223">
        <f>H1484*'Usages mobilité'!$BG51*(1+'Usages mobilité'!$BH51)^(H$1431-$D$1431)/1000</f>
        <v>0</v>
      </c>
      <c r="I1535" s="223">
        <f>I1484*'Usages mobilité'!$BG51*(1+'Usages mobilité'!$BH51)^(I$1431-$D$1431)/1000</f>
        <v>0</v>
      </c>
      <c r="J1535" s="223">
        <f>J1484*'Usages mobilité'!$BG51*(1+'Usages mobilité'!$BH51)^(J$1431-$D$1431)/1000</f>
        <v>0</v>
      </c>
      <c r="K1535" s="223">
        <f>K1484*'Usages mobilité'!$BG51*(1+'Usages mobilité'!$BH51)^(K$1431-$D$1431)/1000</f>
        <v>0</v>
      </c>
      <c r="L1535" s="223">
        <f>L1484*'Usages mobilité'!$BG51*(1+'Usages mobilité'!$BH51)^(L$1431-$D$1431)/1000</f>
        <v>0</v>
      </c>
      <c r="M1535" s="223">
        <f>M1484*'Usages mobilité'!$BG51*(1+'Usages mobilité'!$BH51)^(M$1431-$D$1431)/1000</f>
        <v>0</v>
      </c>
      <c r="N1535" s="223">
        <f>N1484*'Usages mobilité'!$BG51*(1+'Usages mobilité'!$BH51)^(N$1431-$D$1431)/1000</f>
        <v>0</v>
      </c>
      <c r="O1535" s="223">
        <f>O1484*'Usages mobilité'!$BG51*(1+'Usages mobilité'!$BH51)^(O$1431-$D$1431)/1000</f>
        <v>0</v>
      </c>
      <c r="P1535" s="223">
        <f>P1484*'Usages mobilité'!$BG51*(1+'Usages mobilité'!$BH51)^(P$1431-$D$1431)/1000</f>
        <v>0</v>
      </c>
      <c r="Q1535" s="223">
        <f>Q1484*'Usages mobilité'!$BG51*(1+'Usages mobilité'!$BH51)^(Q$1431-$D$1431)/1000</f>
        <v>0</v>
      </c>
      <c r="R1535" s="223">
        <f>R1484*'Usages mobilité'!$BG51*(1+'Usages mobilité'!$BH51)^(R$1431-$D$1431)/1000</f>
        <v>0</v>
      </c>
    </row>
    <row r="1536" spans="1:18" hidden="1" outlineLevel="2" x14ac:dyDescent="0.25">
      <c r="A1536" s="222" t="str">
        <f>'Usages mobilité'!A52</f>
        <v>Usage mobilité n°49</v>
      </c>
      <c r="B1536" s="222" t="s">
        <v>645</v>
      </c>
      <c r="C1536" s="222"/>
      <c r="D1536" s="223">
        <f>D1485*'Usages mobilité'!$BG52*(1+'Usages mobilité'!$BH52)^(D$1431-$D$1431)/1000</f>
        <v>0</v>
      </c>
      <c r="E1536" s="223">
        <f>E1485*'Usages mobilité'!$BG52*(1+'Usages mobilité'!$BH52)^(E$1431-$D$1431)/1000</f>
        <v>0</v>
      </c>
      <c r="F1536" s="223">
        <f>F1485*'Usages mobilité'!$BG52*(1+'Usages mobilité'!$BH52)^(F$1431-$D$1431)/1000</f>
        <v>0</v>
      </c>
      <c r="G1536" s="223">
        <f>G1485*'Usages mobilité'!$BG52*(1+'Usages mobilité'!$BH52)^(G$1431-$D$1431)/1000</f>
        <v>0</v>
      </c>
      <c r="H1536" s="223">
        <f>H1485*'Usages mobilité'!$BG52*(1+'Usages mobilité'!$BH52)^(H$1431-$D$1431)/1000</f>
        <v>0</v>
      </c>
      <c r="I1536" s="223">
        <f>I1485*'Usages mobilité'!$BG52*(1+'Usages mobilité'!$BH52)^(I$1431-$D$1431)/1000</f>
        <v>0</v>
      </c>
      <c r="J1536" s="223">
        <f>J1485*'Usages mobilité'!$BG52*(1+'Usages mobilité'!$BH52)^(J$1431-$D$1431)/1000</f>
        <v>0</v>
      </c>
      <c r="K1536" s="223">
        <f>K1485*'Usages mobilité'!$BG52*(1+'Usages mobilité'!$BH52)^(K$1431-$D$1431)/1000</f>
        <v>0</v>
      </c>
      <c r="L1536" s="223">
        <f>L1485*'Usages mobilité'!$BG52*(1+'Usages mobilité'!$BH52)^(L$1431-$D$1431)/1000</f>
        <v>0</v>
      </c>
      <c r="M1536" s="223">
        <f>M1485*'Usages mobilité'!$BG52*(1+'Usages mobilité'!$BH52)^(M$1431-$D$1431)/1000</f>
        <v>0</v>
      </c>
      <c r="N1536" s="223">
        <f>N1485*'Usages mobilité'!$BG52*(1+'Usages mobilité'!$BH52)^(N$1431-$D$1431)/1000</f>
        <v>0</v>
      </c>
      <c r="O1536" s="223">
        <f>O1485*'Usages mobilité'!$BG52*(1+'Usages mobilité'!$BH52)^(O$1431-$D$1431)/1000</f>
        <v>0</v>
      </c>
      <c r="P1536" s="223">
        <f>P1485*'Usages mobilité'!$BG52*(1+'Usages mobilité'!$BH52)^(P$1431-$D$1431)/1000</f>
        <v>0</v>
      </c>
      <c r="Q1536" s="223">
        <f>Q1485*'Usages mobilité'!$BG52*(1+'Usages mobilité'!$BH52)^(Q$1431-$D$1431)/1000</f>
        <v>0</v>
      </c>
      <c r="R1536" s="223">
        <f>R1485*'Usages mobilité'!$BG52*(1+'Usages mobilité'!$BH52)^(R$1431-$D$1431)/1000</f>
        <v>0</v>
      </c>
    </row>
    <row r="1537" spans="1:18" hidden="1" outlineLevel="2" x14ac:dyDescent="0.25">
      <c r="A1537" s="222" t="str">
        <f>'Usages mobilité'!A53</f>
        <v>Usage mobilité n°50</v>
      </c>
      <c r="B1537" s="222" t="s">
        <v>645</v>
      </c>
      <c r="C1537" s="222"/>
      <c r="D1537" s="223">
        <f>D1486*'Usages mobilité'!$BG53*(1+'Usages mobilité'!$BH53)^(D$1431-$D$1431)/1000</f>
        <v>0</v>
      </c>
      <c r="E1537" s="223">
        <f>E1486*'Usages mobilité'!$BG53*(1+'Usages mobilité'!$BH53)^(E$1431-$D$1431)/1000</f>
        <v>0</v>
      </c>
      <c r="F1537" s="223">
        <f>F1486*'Usages mobilité'!$BG53*(1+'Usages mobilité'!$BH53)^(F$1431-$D$1431)/1000</f>
        <v>0</v>
      </c>
      <c r="G1537" s="223">
        <f>G1486*'Usages mobilité'!$BG53*(1+'Usages mobilité'!$BH53)^(G$1431-$D$1431)/1000</f>
        <v>0</v>
      </c>
      <c r="H1537" s="223">
        <f>H1486*'Usages mobilité'!$BG53*(1+'Usages mobilité'!$BH53)^(H$1431-$D$1431)/1000</f>
        <v>0</v>
      </c>
      <c r="I1537" s="223">
        <f>I1486*'Usages mobilité'!$BG53*(1+'Usages mobilité'!$BH53)^(I$1431-$D$1431)/1000</f>
        <v>0</v>
      </c>
      <c r="J1537" s="223">
        <f>J1486*'Usages mobilité'!$BG53*(1+'Usages mobilité'!$BH53)^(J$1431-$D$1431)/1000</f>
        <v>0</v>
      </c>
      <c r="K1537" s="223">
        <f>K1486*'Usages mobilité'!$BG53*(1+'Usages mobilité'!$BH53)^(K$1431-$D$1431)/1000</f>
        <v>0</v>
      </c>
      <c r="L1537" s="223">
        <f>L1486*'Usages mobilité'!$BG53*(1+'Usages mobilité'!$BH53)^(L$1431-$D$1431)/1000</f>
        <v>0</v>
      </c>
      <c r="M1537" s="223">
        <f>M1486*'Usages mobilité'!$BG53*(1+'Usages mobilité'!$BH53)^(M$1431-$D$1431)/1000</f>
        <v>0</v>
      </c>
      <c r="N1537" s="223">
        <f>N1486*'Usages mobilité'!$BG53*(1+'Usages mobilité'!$BH53)^(N$1431-$D$1431)/1000</f>
        <v>0</v>
      </c>
      <c r="O1537" s="223">
        <f>O1486*'Usages mobilité'!$BG53*(1+'Usages mobilité'!$BH53)^(O$1431-$D$1431)/1000</f>
        <v>0</v>
      </c>
      <c r="P1537" s="223">
        <f>P1486*'Usages mobilité'!$BG53*(1+'Usages mobilité'!$BH53)^(P$1431-$D$1431)/1000</f>
        <v>0</v>
      </c>
      <c r="Q1537" s="223">
        <f>Q1486*'Usages mobilité'!$BG53*(1+'Usages mobilité'!$BH53)^(Q$1431-$D$1431)/1000</f>
        <v>0</v>
      </c>
      <c r="R1537" s="223">
        <f>R1486*'Usages mobilité'!$BG53*(1+'Usages mobilité'!$BH53)^(R$1431-$D$1431)/1000</f>
        <v>0</v>
      </c>
    </row>
    <row r="1538" spans="1:18" hidden="1" outlineLevel="1" collapsed="1" x14ac:dyDescent="0.25">
      <c r="A1538" s="222" t="s">
        <v>657</v>
      </c>
      <c r="B1538" s="222"/>
      <c r="C1538" s="222"/>
      <c r="D1538" s="223">
        <f t="shared" ref="D1538:R1538" si="131">SUM(D1488:D1537)</f>
        <v>0</v>
      </c>
      <c r="E1538" s="223">
        <f t="shared" si="131"/>
        <v>0</v>
      </c>
      <c r="F1538" s="223">
        <f t="shared" si="131"/>
        <v>0</v>
      </c>
      <c r="G1538" s="223">
        <f t="shared" si="131"/>
        <v>0</v>
      </c>
      <c r="H1538" s="223">
        <f t="shared" si="131"/>
        <v>0</v>
      </c>
      <c r="I1538" s="223">
        <f t="shared" si="131"/>
        <v>0</v>
      </c>
      <c r="J1538" s="223">
        <f t="shared" si="131"/>
        <v>0</v>
      </c>
      <c r="K1538" s="223">
        <f t="shared" si="131"/>
        <v>0</v>
      </c>
      <c r="L1538" s="223">
        <f t="shared" si="131"/>
        <v>0</v>
      </c>
      <c r="M1538" s="223">
        <f t="shared" si="131"/>
        <v>0</v>
      </c>
      <c r="N1538" s="223">
        <f t="shared" si="131"/>
        <v>0</v>
      </c>
      <c r="O1538" s="223">
        <f t="shared" si="131"/>
        <v>0</v>
      </c>
      <c r="P1538" s="223">
        <f t="shared" si="131"/>
        <v>0</v>
      </c>
      <c r="Q1538" s="223">
        <f t="shared" si="131"/>
        <v>0</v>
      </c>
      <c r="R1538" s="223">
        <f t="shared" si="131"/>
        <v>0</v>
      </c>
    </row>
    <row r="1539" spans="1:18" hidden="1" outlineLevel="1" x14ac:dyDescent="0.25">
      <c r="A1539" s="53" t="s">
        <v>652</v>
      </c>
      <c r="B1539" s="53"/>
      <c r="C1539" s="53"/>
      <c r="D1539" s="244"/>
      <c r="E1539" s="244"/>
      <c r="F1539" s="244"/>
      <c r="G1539" s="244"/>
      <c r="H1539" s="244"/>
      <c r="I1539" s="244"/>
      <c r="J1539" s="244"/>
      <c r="K1539" s="244"/>
      <c r="L1539" s="244"/>
      <c r="M1539" s="244"/>
      <c r="N1539" s="244"/>
      <c r="O1539" s="244"/>
      <c r="P1539" s="244"/>
      <c r="Q1539" s="244"/>
      <c r="R1539" s="244"/>
    </row>
    <row r="1540" spans="1:18" hidden="1" outlineLevel="1" x14ac:dyDescent="0.25">
      <c r="A1540" s="53" t="s">
        <v>658</v>
      </c>
      <c r="B1540" s="53"/>
      <c r="C1540" s="53"/>
      <c r="D1540" s="244"/>
      <c r="E1540" s="244"/>
      <c r="F1540" s="244"/>
      <c r="G1540" s="244"/>
      <c r="H1540" s="244"/>
      <c r="I1540" s="244"/>
      <c r="J1540" s="244"/>
      <c r="K1540" s="244"/>
      <c r="L1540" s="244"/>
      <c r="M1540" s="244"/>
      <c r="N1540" s="244"/>
      <c r="O1540" s="244"/>
      <c r="P1540" s="244"/>
      <c r="Q1540" s="244"/>
      <c r="R1540" s="244"/>
    </row>
    <row r="1541" spans="1:18" hidden="1" outlineLevel="1" x14ac:dyDescent="0.25">
      <c r="A1541" s="53" t="s">
        <v>40</v>
      </c>
      <c r="B1541" s="53"/>
      <c r="C1541" s="53"/>
      <c r="D1541" s="223">
        <f t="shared" ref="D1541:R1541" si="132">D1538+D1540</f>
        <v>0</v>
      </c>
      <c r="E1541" s="223">
        <f t="shared" si="132"/>
        <v>0</v>
      </c>
      <c r="F1541" s="223">
        <f t="shared" si="132"/>
        <v>0</v>
      </c>
      <c r="G1541" s="223">
        <f t="shared" si="132"/>
        <v>0</v>
      </c>
      <c r="H1541" s="223">
        <f t="shared" si="132"/>
        <v>0</v>
      </c>
      <c r="I1541" s="223">
        <f t="shared" si="132"/>
        <v>0</v>
      </c>
      <c r="J1541" s="223">
        <f t="shared" si="132"/>
        <v>0</v>
      </c>
      <c r="K1541" s="223">
        <f t="shared" si="132"/>
        <v>0</v>
      </c>
      <c r="L1541" s="223">
        <f t="shared" si="132"/>
        <v>0</v>
      </c>
      <c r="M1541" s="223">
        <f t="shared" si="132"/>
        <v>0</v>
      </c>
      <c r="N1541" s="223">
        <f t="shared" si="132"/>
        <v>0</v>
      </c>
      <c r="O1541" s="223">
        <f t="shared" si="132"/>
        <v>0</v>
      </c>
      <c r="P1541" s="223">
        <f t="shared" si="132"/>
        <v>0</v>
      </c>
      <c r="Q1541" s="223">
        <f t="shared" si="132"/>
        <v>0</v>
      </c>
      <c r="R1541" s="223">
        <f t="shared" si="132"/>
        <v>0</v>
      </c>
    </row>
    <row r="1542" spans="1:18" hidden="1" outlineLevel="1" x14ac:dyDescent="0.25"/>
    <row r="1543" spans="1:18" hidden="1" outlineLevel="1" x14ac:dyDescent="0.25">
      <c r="A1543" s="274" t="s">
        <v>0</v>
      </c>
      <c r="B1543" s="225" t="s">
        <v>16</v>
      </c>
      <c r="C1543" s="53"/>
      <c r="D1543" s="244">
        <v>10000</v>
      </c>
      <c r="E1543" s="244"/>
      <c r="F1543" s="244"/>
      <c r="G1543" s="244"/>
      <c r="H1543" s="244"/>
      <c r="I1543" s="244"/>
      <c r="J1543" s="244"/>
      <c r="K1543" s="244"/>
      <c r="L1543" s="244"/>
      <c r="M1543" s="244"/>
      <c r="N1543" s="244"/>
      <c r="O1543" s="244"/>
      <c r="P1543" s="244"/>
      <c r="Q1543" s="244"/>
      <c r="R1543" s="244"/>
    </row>
    <row r="1544" spans="1:18" hidden="1" outlineLevel="1" x14ac:dyDescent="0.25">
      <c r="A1544" s="274"/>
      <c r="B1544" s="226" t="s">
        <v>42</v>
      </c>
      <c r="C1544" s="222"/>
      <c r="D1544" s="223">
        <f>IF($B1428&lt;&gt;"",D1543*(VLOOKUP($B1428,Distribution!$H4:$Y53,18)*(1+VLOOKUP($B1428,Distribution!$H4:$Z53,19))^(D1431-$D1431))/1000,0)</f>
        <v>0</v>
      </c>
      <c r="E1544" s="223">
        <f>IF($B1428&lt;&gt;"",E1543*(VLOOKUP($B1428,Distribution!$H4:$Y53,18)*(1+VLOOKUP($B1428,Distribution!$H4:$Z53,19))^(E1431-$D1431))/1000,0)</f>
        <v>0</v>
      </c>
      <c r="F1544" s="223">
        <f>IF($B1428&lt;&gt;"",F1543*(VLOOKUP($B1428,Distribution!$H4:$Y53,18)*(1+VLOOKUP($B1428,Distribution!$H4:$Z53,19))^(F1431-$D1431))/1000,0)</f>
        <v>0</v>
      </c>
      <c r="G1544" s="223">
        <f>IF($B1428&lt;&gt;"",G1543*(VLOOKUP($B1428,Distribution!$H4:$Y53,18)*(1+VLOOKUP($B1428,Distribution!$H4:$Z53,19))^(G1431-$D1431))/1000,0)</f>
        <v>0</v>
      </c>
      <c r="H1544" s="223">
        <f>IF($B1428&lt;&gt;"",H1543*(VLOOKUP($B1428,Distribution!$H4:$Y53,18)*(1+VLOOKUP($B1428,Distribution!$H4:$Z53,19))^(H1431-$D1431))/1000,0)</f>
        <v>0</v>
      </c>
      <c r="I1544" s="223">
        <f>IF($B1428&lt;&gt;"",I1543*(VLOOKUP($B1428,Distribution!$H4:$Y53,18)*(1+VLOOKUP($B1428,Distribution!$H4:$Z53,19))^(I1431-$D1431))/1000,0)</f>
        <v>0</v>
      </c>
      <c r="J1544" s="223">
        <f>IF($B1428&lt;&gt;"",J1543*(VLOOKUP($B1428,Distribution!$H4:$Y53,18)*(1+VLOOKUP($B1428,Distribution!$H4:$Z53,19))^(J1431-$D1431))/1000,0)</f>
        <v>0</v>
      </c>
      <c r="K1544" s="223">
        <f>IF($B1428&lt;&gt;"",K1543*(VLOOKUP($B1428,Distribution!$H4:$Y53,18)*(1+VLOOKUP($B1428,Distribution!$H4:$Z53,19))^(K1431-$D1431))/1000,0)</f>
        <v>0</v>
      </c>
      <c r="L1544" s="223">
        <f>IF($B1428&lt;&gt;"",L1543*(VLOOKUP($B1428,Distribution!$H4:$Y53,18)*(1+VLOOKUP($B1428,Distribution!$H4:$Z53,19))^(L1431-$D1431))/1000,0)</f>
        <v>0</v>
      </c>
      <c r="M1544" s="223">
        <f>IF($B1428&lt;&gt;"",M1543*(VLOOKUP($B1428,Distribution!$H4:$Y53,18)*(1+VLOOKUP($B1428,Distribution!$H4:$Z53,19))^(M1431-$D1431))/1000,0)</f>
        <v>0</v>
      </c>
      <c r="N1544" s="223">
        <f>IF($B1428&lt;&gt;"",N1543*(VLOOKUP($B1428,Distribution!$H4:$Y53,18)*(1+VLOOKUP($B1428,Distribution!$H4:$Z53,19))^(N1431-$D1431))/1000,0)</f>
        <v>0</v>
      </c>
      <c r="O1544" s="223">
        <f>IF($B1428&lt;&gt;"",O1543*(VLOOKUP($B1428,Distribution!$H4:$Y53,18)*(1+VLOOKUP($B1428,Distribution!$H4:$Z53,19))^(O1431-$D1431))/1000,0)</f>
        <v>0</v>
      </c>
      <c r="P1544" s="223">
        <f>IF($B1428&lt;&gt;"",P1543*(VLOOKUP($B1428,Distribution!$H4:$Y53,18)*(1+VLOOKUP($B1428,Distribution!$H4:$Z53,19))^(P1431-$D1431))/1000,0)</f>
        <v>0</v>
      </c>
      <c r="Q1544" s="223">
        <f>IF($B1428&lt;&gt;"",Q1543*(VLOOKUP($B1428,Distribution!$H4:$Y53,18)*(1+VLOOKUP($B1428,Distribution!$H4:$Z53,19))^(Q1431-$D1431))/1000,0)</f>
        <v>0</v>
      </c>
      <c r="R1544" s="223">
        <f>IF($B1428&lt;&gt;"",R1543*(VLOOKUP($B1428,Distribution!$H4:$Y53,18)*(1+VLOOKUP($B1428,Distribution!$H4:$Z53,19))^(R1431-$D1431))/1000,0)</f>
        <v>0</v>
      </c>
    </row>
    <row r="1545" spans="1:18" hidden="1" outlineLevel="1" x14ac:dyDescent="0.25">
      <c r="A1545" s="274" t="s">
        <v>15</v>
      </c>
      <c r="B1545" s="225" t="s">
        <v>679</v>
      </c>
      <c r="C1545" s="53"/>
      <c r="D1545" s="244"/>
      <c r="E1545" s="244"/>
      <c r="F1545" s="244"/>
      <c r="G1545" s="244"/>
      <c r="H1545" s="244"/>
      <c r="I1545" s="244"/>
      <c r="J1545" s="244"/>
      <c r="K1545" s="244"/>
      <c r="L1545" s="244"/>
      <c r="M1545" s="244"/>
      <c r="N1545" s="244"/>
      <c r="O1545" s="244"/>
      <c r="P1545" s="244"/>
      <c r="Q1545" s="244"/>
      <c r="R1545" s="244"/>
    </row>
    <row r="1546" spans="1:18" hidden="1" outlineLevel="1" x14ac:dyDescent="0.25">
      <c r="A1546" s="274"/>
      <c r="B1546" s="225" t="s">
        <v>42</v>
      </c>
      <c r="C1546" s="53"/>
      <c r="D1546" s="244"/>
      <c r="E1546" s="244"/>
      <c r="F1546" s="244"/>
      <c r="G1546" s="244"/>
      <c r="H1546" s="244"/>
      <c r="I1546" s="244"/>
      <c r="J1546" s="244"/>
      <c r="K1546" s="244"/>
      <c r="L1546" s="244"/>
      <c r="M1546" s="244"/>
      <c r="N1546" s="244"/>
      <c r="O1546" s="244"/>
      <c r="P1546" s="244"/>
      <c r="Q1546" s="244"/>
      <c r="R1546" s="244"/>
    </row>
    <row r="1547" spans="1:18" hidden="1" outlineLevel="1" x14ac:dyDescent="0.25">
      <c r="A1547" s="225" t="s">
        <v>56</v>
      </c>
      <c r="B1547" s="225"/>
      <c r="C1547" s="53"/>
      <c r="D1547" s="244"/>
      <c r="E1547" s="244"/>
      <c r="F1547" s="244"/>
      <c r="G1547" s="244"/>
      <c r="H1547" s="244"/>
      <c r="I1547" s="244"/>
      <c r="J1547" s="244"/>
      <c r="K1547" s="244"/>
      <c r="L1547" s="244"/>
      <c r="M1547" s="244"/>
      <c r="N1547" s="244"/>
      <c r="O1547" s="244"/>
      <c r="P1547" s="244"/>
      <c r="Q1547" s="244"/>
      <c r="R1547" s="244"/>
    </row>
    <row r="1548" spans="1:18" hidden="1" outlineLevel="1" x14ac:dyDescent="0.25">
      <c r="A1548" s="225" t="s">
        <v>57</v>
      </c>
      <c r="B1548" s="225"/>
      <c r="C1548" s="53"/>
      <c r="D1548" s="244"/>
      <c r="E1548" s="244"/>
      <c r="F1548" s="244"/>
      <c r="G1548" s="244"/>
      <c r="H1548" s="244"/>
      <c r="I1548" s="244"/>
      <c r="J1548" s="244"/>
      <c r="K1548" s="244"/>
      <c r="L1548" s="244"/>
      <c r="M1548" s="244"/>
      <c r="N1548" s="244"/>
      <c r="O1548" s="244"/>
      <c r="P1548" s="244"/>
      <c r="Q1548" s="244"/>
      <c r="R1548" s="244"/>
    </row>
    <row r="1549" spans="1:18" hidden="1" outlineLevel="1" x14ac:dyDescent="0.25">
      <c r="A1549" s="224" t="s">
        <v>659</v>
      </c>
      <c r="B1549" s="224"/>
      <c r="C1549" s="222"/>
      <c r="D1549" s="223">
        <f t="shared" ref="D1549:R1549" si="133">D1544+D1546+D1547+D1548</f>
        <v>0</v>
      </c>
      <c r="E1549" s="223">
        <f t="shared" si="133"/>
        <v>0</v>
      </c>
      <c r="F1549" s="223">
        <f t="shared" si="133"/>
        <v>0</v>
      </c>
      <c r="G1549" s="223">
        <f t="shared" si="133"/>
        <v>0</v>
      </c>
      <c r="H1549" s="223">
        <f t="shared" si="133"/>
        <v>0</v>
      </c>
      <c r="I1549" s="223">
        <f t="shared" si="133"/>
        <v>0</v>
      </c>
      <c r="J1549" s="223">
        <f t="shared" si="133"/>
        <v>0</v>
      </c>
      <c r="K1549" s="223">
        <f t="shared" si="133"/>
        <v>0</v>
      </c>
      <c r="L1549" s="223">
        <f t="shared" si="133"/>
        <v>0</v>
      </c>
      <c r="M1549" s="223">
        <f t="shared" si="133"/>
        <v>0</v>
      </c>
      <c r="N1549" s="223">
        <f t="shared" si="133"/>
        <v>0</v>
      </c>
      <c r="O1549" s="223">
        <f t="shared" si="133"/>
        <v>0</v>
      </c>
      <c r="P1549" s="223">
        <f t="shared" si="133"/>
        <v>0</v>
      </c>
      <c r="Q1549" s="223">
        <f t="shared" si="133"/>
        <v>0</v>
      </c>
      <c r="R1549" s="223">
        <f t="shared" si="133"/>
        <v>0</v>
      </c>
    </row>
    <row r="1550" spans="1:18" hidden="1" outlineLevel="1" x14ac:dyDescent="0.25"/>
    <row r="1551" spans="1:18" hidden="1" outlineLevel="1" x14ac:dyDescent="0.25">
      <c r="A1551" s="222" t="s">
        <v>663</v>
      </c>
      <c r="B1551" s="222"/>
      <c r="C1551" s="222"/>
      <c r="D1551" s="223">
        <f t="shared" ref="D1551:R1551" si="134">D1541-D1549</f>
        <v>0</v>
      </c>
      <c r="E1551" s="223">
        <f t="shared" si="134"/>
        <v>0</v>
      </c>
      <c r="F1551" s="223">
        <f t="shared" si="134"/>
        <v>0</v>
      </c>
      <c r="G1551" s="223">
        <f t="shared" si="134"/>
        <v>0</v>
      </c>
      <c r="H1551" s="223">
        <f t="shared" si="134"/>
        <v>0</v>
      </c>
      <c r="I1551" s="223">
        <f t="shared" si="134"/>
        <v>0</v>
      </c>
      <c r="J1551" s="223">
        <f t="shared" si="134"/>
        <v>0</v>
      </c>
      <c r="K1551" s="223">
        <f t="shared" si="134"/>
        <v>0</v>
      </c>
      <c r="L1551" s="223">
        <f t="shared" si="134"/>
        <v>0</v>
      </c>
      <c r="M1551" s="223">
        <f t="shared" si="134"/>
        <v>0</v>
      </c>
      <c r="N1551" s="223">
        <f t="shared" si="134"/>
        <v>0</v>
      </c>
      <c r="O1551" s="223">
        <f t="shared" si="134"/>
        <v>0</v>
      </c>
      <c r="P1551" s="223">
        <f t="shared" si="134"/>
        <v>0</v>
      </c>
      <c r="Q1551" s="223">
        <f t="shared" si="134"/>
        <v>0</v>
      </c>
      <c r="R1551" s="223">
        <f t="shared" si="134"/>
        <v>0</v>
      </c>
    </row>
    <row r="1552" spans="1:18" hidden="1" outlineLevel="1" x14ac:dyDescent="0.25"/>
    <row r="1553" spans="1:18" hidden="1" outlineLevel="1" x14ac:dyDescent="0.25">
      <c r="A1553" s="53" t="s">
        <v>664</v>
      </c>
      <c r="B1553" s="53"/>
      <c r="C1553" s="53"/>
      <c r="D1553" s="244"/>
      <c r="E1553" s="244"/>
      <c r="F1553" s="244"/>
      <c r="G1553" s="244"/>
      <c r="H1553" s="244"/>
      <c r="I1553" s="244"/>
      <c r="J1553" s="244"/>
      <c r="K1553" s="244"/>
      <c r="L1553" s="244"/>
      <c r="M1553" s="244"/>
      <c r="N1553" s="244"/>
      <c r="O1553" s="244"/>
      <c r="P1553" s="244"/>
      <c r="Q1553" s="244"/>
      <c r="R1553" s="244"/>
    </row>
    <row r="1554" spans="1:18" hidden="1" outlineLevel="1" x14ac:dyDescent="0.25"/>
    <row r="1555" spans="1:18" hidden="1" outlineLevel="1" x14ac:dyDescent="0.25">
      <c r="A1555" s="222" t="s">
        <v>665</v>
      </c>
      <c r="B1555" s="222"/>
      <c r="C1555" s="222"/>
      <c r="D1555" s="223">
        <f t="shared" ref="D1555:R1555" si="135">D1551-D1553</f>
        <v>0</v>
      </c>
      <c r="E1555" s="223">
        <f t="shared" si="135"/>
        <v>0</v>
      </c>
      <c r="F1555" s="223">
        <f t="shared" si="135"/>
        <v>0</v>
      </c>
      <c r="G1555" s="223">
        <f t="shared" si="135"/>
        <v>0</v>
      </c>
      <c r="H1555" s="223">
        <f t="shared" si="135"/>
        <v>0</v>
      </c>
      <c r="I1555" s="223">
        <f t="shared" si="135"/>
        <v>0</v>
      </c>
      <c r="J1555" s="223">
        <f t="shared" si="135"/>
        <v>0</v>
      </c>
      <c r="K1555" s="223">
        <f t="shared" si="135"/>
        <v>0</v>
      </c>
      <c r="L1555" s="223">
        <f t="shared" si="135"/>
        <v>0</v>
      </c>
      <c r="M1555" s="223">
        <f t="shared" si="135"/>
        <v>0</v>
      </c>
      <c r="N1555" s="223">
        <f t="shared" si="135"/>
        <v>0</v>
      </c>
      <c r="O1555" s="223">
        <f t="shared" si="135"/>
        <v>0</v>
      </c>
      <c r="P1555" s="223">
        <f t="shared" si="135"/>
        <v>0</v>
      </c>
      <c r="Q1555" s="223">
        <f t="shared" si="135"/>
        <v>0</v>
      </c>
      <c r="R1555" s="223">
        <f t="shared" si="135"/>
        <v>0</v>
      </c>
    </row>
    <row r="1556" spans="1:18" hidden="1" outlineLevel="1" x14ac:dyDescent="0.25">
      <c r="A1556" s="222" t="s">
        <v>666</v>
      </c>
      <c r="B1556" s="222"/>
      <c r="C1556" s="222"/>
      <c r="D1556" s="223">
        <f t="shared" ref="D1556:R1556" si="136">$B1429*D1555</f>
        <v>0</v>
      </c>
      <c r="E1556" s="223">
        <f t="shared" si="136"/>
        <v>0</v>
      </c>
      <c r="F1556" s="223">
        <f t="shared" si="136"/>
        <v>0</v>
      </c>
      <c r="G1556" s="223">
        <f t="shared" si="136"/>
        <v>0</v>
      </c>
      <c r="H1556" s="223">
        <f t="shared" si="136"/>
        <v>0</v>
      </c>
      <c r="I1556" s="223">
        <f t="shared" si="136"/>
        <v>0</v>
      </c>
      <c r="J1556" s="223">
        <f t="shared" si="136"/>
        <v>0</v>
      </c>
      <c r="K1556" s="223">
        <f t="shared" si="136"/>
        <v>0</v>
      </c>
      <c r="L1556" s="223">
        <f t="shared" si="136"/>
        <v>0</v>
      </c>
      <c r="M1556" s="223">
        <f t="shared" si="136"/>
        <v>0</v>
      </c>
      <c r="N1556" s="223">
        <f t="shared" si="136"/>
        <v>0</v>
      </c>
      <c r="O1556" s="223">
        <f t="shared" si="136"/>
        <v>0</v>
      </c>
      <c r="P1556" s="223">
        <f t="shared" si="136"/>
        <v>0</v>
      </c>
      <c r="Q1556" s="223">
        <f t="shared" si="136"/>
        <v>0</v>
      </c>
      <c r="R1556" s="223">
        <f t="shared" si="136"/>
        <v>0</v>
      </c>
    </row>
    <row r="1557" spans="1:18" hidden="1" outlineLevel="1" x14ac:dyDescent="0.25"/>
    <row r="1558" spans="1:18" hidden="1" outlineLevel="1" x14ac:dyDescent="0.25">
      <c r="A1558" s="222" t="s">
        <v>667</v>
      </c>
      <c r="B1558" s="222"/>
      <c r="C1558" s="222"/>
      <c r="D1558" s="223">
        <f t="shared" ref="D1558:R1558" si="137">D1555-D1556</f>
        <v>0</v>
      </c>
      <c r="E1558" s="223">
        <f t="shared" si="137"/>
        <v>0</v>
      </c>
      <c r="F1558" s="223">
        <f t="shared" si="137"/>
        <v>0</v>
      </c>
      <c r="G1558" s="223">
        <f t="shared" si="137"/>
        <v>0</v>
      </c>
      <c r="H1558" s="223">
        <f t="shared" si="137"/>
        <v>0</v>
      </c>
      <c r="I1558" s="223">
        <f t="shared" si="137"/>
        <v>0</v>
      </c>
      <c r="J1558" s="223">
        <f t="shared" si="137"/>
        <v>0</v>
      </c>
      <c r="K1558" s="223">
        <f t="shared" si="137"/>
        <v>0</v>
      </c>
      <c r="L1558" s="223">
        <f t="shared" si="137"/>
        <v>0</v>
      </c>
      <c r="M1558" s="223">
        <f t="shared" si="137"/>
        <v>0</v>
      </c>
      <c r="N1558" s="223">
        <f t="shared" si="137"/>
        <v>0</v>
      </c>
      <c r="O1558" s="223">
        <f t="shared" si="137"/>
        <v>0</v>
      </c>
      <c r="P1558" s="223">
        <f t="shared" si="137"/>
        <v>0</v>
      </c>
      <c r="Q1558" s="223">
        <f t="shared" si="137"/>
        <v>0</v>
      </c>
      <c r="R1558" s="223">
        <f t="shared" si="137"/>
        <v>0</v>
      </c>
    </row>
    <row r="1559" spans="1:18" hidden="1" outlineLevel="1" x14ac:dyDescent="0.25"/>
    <row r="1560" spans="1:18" hidden="1" outlineLevel="1" x14ac:dyDescent="0.25">
      <c r="A1560" s="224" t="s">
        <v>668</v>
      </c>
      <c r="B1560" s="222"/>
      <c r="C1560" s="222"/>
      <c r="D1560" s="227" t="e">
        <f>IRR(D1558:R1558)</f>
        <v>#NUM!</v>
      </c>
    </row>
    <row r="1561" spans="1:18" collapsed="1" x14ac:dyDescent="0.25"/>
    <row r="1564" spans="1:18" s="169" customFormat="1" x14ac:dyDescent="0.25">
      <c r="A1564" s="169" t="s">
        <v>898</v>
      </c>
    </row>
    <row r="1565" spans="1:18" hidden="1" outlineLevel="1" x14ac:dyDescent="0.25"/>
    <row r="1566" spans="1:18" hidden="1" outlineLevel="1" x14ac:dyDescent="0.25">
      <c r="A1566" s="217" t="s">
        <v>643</v>
      </c>
      <c r="B1566" s="208"/>
    </row>
    <row r="1567" spans="1:18" hidden="1" outlineLevel="1" x14ac:dyDescent="0.25">
      <c r="A1567" s="218" t="s">
        <v>644</v>
      </c>
      <c r="B1567" s="209"/>
    </row>
    <row r="1568" spans="1:18" ht="15.75" hidden="1" outlineLevel="1" thickBot="1" x14ac:dyDescent="0.3">
      <c r="A1568" s="219" t="s">
        <v>12</v>
      </c>
      <c r="B1568" s="243"/>
    </row>
    <row r="1569" spans="1:18" hidden="1" outlineLevel="1" x14ac:dyDescent="0.25"/>
    <row r="1570" spans="1:18" hidden="1" outlineLevel="1" x14ac:dyDescent="0.25">
      <c r="A1570" s="53" t="s">
        <v>14</v>
      </c>
      <c r="B1570" s="53"/>
      <c r="C1570" s="223">
        <v>0</v>
      </c>
      <c r="D1570" s="223">
        <v>1</v>
      </c>
      <c r="E1570" s="223">
        <v>2</v>
      </c>
      <c r="F1570" s="223">
        <v>3</v>
      </c>
      <c r="G1570" s="223">
        <v>4</v>
      </c>
      <c r="H1570" s="223">
        <v>5</v>
      </c>
      <c r="I1570" s="223">
        <v>6</v>
      </c>
      <c r="J1570" s="223">
        <v>7</v>
      </c>
      <c r="K1570" s="223">
        <v>8</v>
      </c>
      <c r="L1570" s="223">
        <v>9</v>
      </c>
      <c r="M1570" s="223">
        <v>10</v>
      </c>
      <c r="N1570" s="223">
        <v>11</v>
      </c>
      <c r="O1570" s="223">
        <v>12</v>
      </c>
      <c r="P1570" s="223">
        <v>13</v>
      </c>
      <c r="Q1570" s="223">
        <v>14</v>
      </c>
      <c r="R1570" s="223">
        <v>15</v>
      </c>
    </row>
    <row r="1571" spans="1:18" hidden="1" outlineLevel="1" x14ac:dyDescent="0.25"/>
    <row r="1572" spans="1:18" hidden="1" outlineLevel="1" x14ac:dyDescent="0.25">
      <c r="A1572" s="53" t="s">
        <v>59</v>
      </c>
      <c r="B1572" s="53"/>
      <c r="C1572" s="244"/>
      <c r="D1572" s="244"/>
      <c r="E1572" s="244"/>
      <c r="F1572" s="244"/>
      <c r="G1572" s="244"/>
      <c r="H1572" s="244"/>
      <c r="I1572" s="244"/>
      <c r="J1572" s="244"/>
      <c r="K1572" s="244"/>
      <c r="L1572" s="244"/>
      <c r="M1572" s="244"/>
      <c r="N1572" s="244"/>
      <c r="O1572" s="244"/>
      <c r="P1572" s="244"/>
      <c r="Q1572" s="244"/>
      <c r="R1572" s="244"/>
    </row>
    <row r="1573" spans="1:18" hidden="1" outlineLevel="1" x14ac:dyDescent="0.25">
      <c r="A1573" s="53" t="s">
        <v>824</v>
      </c>
      <c r="B1573" s="53"/>
      <c r="C1573" s="244"/>
      <c r="D1573" s="244"/>
      <c r="E1573" s="244"/>
      <c r="F1573" s="244"/>
      <c r="G1573" s="244"/>
      <c r="H1573" s="244"/>
      <c r="I1573" s="244"/>
      <c r="J1573" s="244"/>
      <c r="K1573" s="244"/>
      <c r="L1573" s="244"/>
      <c r="M1573" s="244"/>
      <c r="N1573" s="244"/>
      <c r="O1573" s="244"/>
      <c r="P1573" s="244"/>
      <c r="Q1573" s="244"/>
      <c r="R1573" s="244"/>
    </row>
    <row r="1574" spans="1:18" hidden="1" outlineLevel="1" x14ac:dyDescent="0.25">
      <c r="A1574" s="53" t="s">
        <v>825</v>
      </c>
      <c r="B1574" s="53"/>
      <c r="C1574" s="244"/>
      <c r="D1574" s="244"/>
      <c r="E1574" s="244"/>
      <c r="F1574" s="244"/>
      <c r="G1574" s="244"/>
      <c r="H1574" s="244"/>
      <c r="I1574" s="244"/>
      <c r="J1574" s="244"/>
      <c r="K1574" s="244"/>
      <c r="L1574" s="244"/>
      <c r="M1574" s="244"/>
      <c r="N1574" s="244"/>
      <c r="O1574" s="244"/>
      <c r="P1574" s="244"/>
      <c r="Q1574" s="244"/>
      <c r="R1574" s="244"/>
    </row>
    <row r="1575" spans="1:18" hidden="1" outlineLevel="1" x14ac:dyDescent="0.25"/>
    <row r="1576" spans="1:18" hidden="1" outlineLevel="2" x14ac:dyDescent="0.25">
      <c r="A1576" s="222" t="str">
        <f>'Usages industrie'!A4</f>
        <v>Usage industriel n°1</v>
      </c>
      <c r="B1576" s="222" t="s">
        <v>41</v>
      </c>
      <c r="C1576" s="222"/>
      <c r="D1576" s="223">
        <f>IF(B$1566&lt;&gt;"",IF(B$1566='Usages industrie'!$K4,'Usages industrie'!J4,0),0)</f>
        <v>0</v>
      </c>
      <c r="E1576" s="223">
        <f t="shared" ref="E1576:R1585" si="138">$D1576</f>
        <v>0</v>
      </c>
      <c r="F1576" s="223">
        <f t="shared" si="138"/>
        <v>0</v>
      </c>
      <c r="G1576" s="223">
        <f t="shared" si="138"/>
        <v>0</v>
      </c>
      <c r="H1576" s="223">
        <f t="shared" si="138"/>
        <v>0</v>
      </c>
      <c r="I1576" s="223">
        <f t="shared" si="138"/>
        <v>0</v>
      </c>
      <c r="J1576" s="223">
        <f t="shared" si="138"/>
        <v>0</v>
      </c>
      <c r="K1576" s="223">
        <f t="shared" si="138"/>
        <v>0</v>
      </c>
      <c r="L1576" s="223">
        <f t="shared" si="138"/>
        <v>0</v>
      </c>
      <c r="M1576" s="223">
        <f t="shared" si="138"/>
        <v>0</v>
      </c>
      <c r="N1576" s="223">
        <f t="shared" si="138"/>
        <v>0</v>
      </c>
      <c r="O1576" s="223">
        <f t="shared" si="138"/>
        <v>0</v>
      </c>
      <c r="P1576" s="223">
        <f t="shared" si="138"/>
        <v>0</v>
      </c>
      <c r="Q1576" s="223">
        <f t="shared" si="138"/>
        <v>0</v>
      </c>
      <c r="R1576" s="223">
        <f t="shared" si="138"/>
        <v>0</v>
      </c>
    </row>
    <row r="1577" spans="1:18" hidden="1" outlineLevel="2" x14ac:dyDescent="0.25">
      <c r="A1577" s="222" t="str">
        <f>'Usages industrie'!A5</f>
        <v>Usage industriel n°2</v>
      </c>
      <c r="B1577" s="222" t="s">
        <v>41</v>
      </c>
      <c r="C1577" s="222"/>
      <c r="D1577" s="223">
        <f>IF(B$1566&lt;&gt;"",IF(B$1566='Usages industrie'!$K5,'Usages industrie'!J5,0),0)</f>
        <v>0</v>
      </c>
      <c r="E1577" s="223">
        <f t="shared" si="138"/>
        <v>0</v>
      </c>
      <c r="F1577" s="223">
        <f t="shared" si="138"/>
        <v>0</v>
      </c>
      <c r="G1577" s="223">
        <f t="shared" si="138"/>
        <v>0</v>
      </c>
      <c r="H1577" s="223">
        <f t="shared" si="138"/>
        <v>0</v>
      </c>
      <c r="I1577" s="223">
        <f t="shared" si="138"/>
        <v>0</v>
      </c>
      <c r="J1577" s="223">
        <f t="shared" si="138"/>
        <v>0</v>
      </c>
      <c r="K1577" s="223">
        <f t="shared" si="138"/>
        <v>0</v>
      </c>
      <c r="L1577" s="223">
        <f t="shared" si="138"/>
        <v>0</v>
      </c>
      <c r="M1577" s="223">
        <f t="shared" si="138"/>
        <v>0</v>
      </c>
      <c r="N1577" s="223">
        <f t="shared" si="138"/>
        <v>0</v>
      </c>
      <c r="O1577" s="223">
        <f t="shared" si="138"/>
        <v>0</v>
      </c>
      <c r="P1577" s="223">
        <f t="shared" si="138"/>
        <v>0</v>
      </c>
      <c r="Q1577" s="223">
        <f t="shared" si="138"/>
        <v>0</v>
      </c>
      <c r="R1577" s="223">
        <f t="shared" si="138"/>
        <v>0</v>
      </c>
    </row>
    <row r="1578" spans="1:18" hidden="1" outlineLevel="2" x14ac:dyDescent="0.25">
      <c r="A1578" s="222" t="str">
        <f>'Usages industrie'!A6</f>
        <v>Usage industriel n°3</v>
      </c>
      <c r="B1578" s="222" t="s">
        <v>41</v>
      </c>
      <c r="C1578" s="222"/>
      <c r="D1578" s="223">
        <f>IF(B$1566&lt;&gt;"",IF(B$1566='Usages industrie'!$K6,'Usages industrie'!J6,0),0)</f>
        <v>0</v>
      </c>
      <c r="E1578" s="223">
        <f t="shared" si="138"/>
        <v>0</v>
      </c>
      <c r="F1578" s="223">
        <f t="shared" si="138"/>
        <v>0</v>
      </c>
      <c r="G1578" s="223">
        <f t="shared" si="138"/>
        <v>0</v>
      </c>
      <c r="H1578" s="223">
        <f t="shared" si="138"/>
        <v>0</v>
      </c>
      <c r="I1578" s="223">
        <f t="shared" si="138"/>
        <v>0</v>
      </c>
      <c r="J1578" s="223">
        <f t="shared" si="138"/>
        <v>0</v>
      </c>
      <c r="K1578" s="223">
        <f t="shared" si="138"/>
        <v>0</v>
      </c>
      <c r="L1578" s="223">
        <f t="shared" si="138"/>
        <v>0</v>
      </c>
      <c r="M1578" s="223">
        <f t="shared" si="138"/>
        <v>0</v>
      </c>
      <c r="N1578" s="223">
        <f t="shared" si="138"/>
        <v>0</v>
      </c>
      <c r="O1578" s="223">
        <f t="shared" si="138"/>
        <v>0</v>
      </c>
      <c r="P1578" s="223">
        <f t="shared" si="138"/>
        <v>0</v>
      </c>
      <c r="Q1578" s="223">
        <f t="shared" si="138"/>
        <v>0</v>
      </c>
      <c r="R1578" s="223">
        <f t="shared" si="138"/>
        <v>0</v>
      </c>
    </row>
    <row r="1579" spans="1:18" hidden="1" outlineLevel="2" x14ac:dyDescent="0.25">
      <c r="A1579" s="222" t="str">
        <f>'Usages industrie'!A7</f>
        <v>Usage industriel n°4</v>
      </c>
      <c r="B1579" s="222" t="s">
        <v>41</v>
      </c>
      <c r="C1579" s="222"/>
      <c r="D1579" s="223">
        <f>IF(B$1566&lt;&gt;"",IF(B$1566='Usages industrie'!$K7,'Usages industrie'!J7,0),0)</f>
        <v>0</v>
      </c>
      <c r="E1579" s="223">
        <f t="shared" si="138"/>
        <v>0</v>
      </c>
      <c r="F1579" s="223">
        <f t="shared" si="138"/>
        <v>0</v>
      </c>
      <c r="G1579" s="223">
        <f t="shared" si="138"/>
        <v>0</v>
      </c>
      <c r="H1579" s="223">
        <f t="shared" si="138"/>
        <v>0</v>
      </c>
      <c r="I1579" s="223">
        <f t="shared" si="138"/>
        <v>0</v>
      </c>
      <c r="J1579" s="223">
        <f t="shared" si="138"/>
        <v>0</v>
      </c>
      <c r="K1579" s="223">
        <f t="shared" si="138"/>
        <v>0</v>
      </c>
      <c r="L1579" s="223">
        <f t="shared" si="138"/>
        <v>0</v>
      </c>
      <c r="M1579" s="223">
        <f t="shared" si="138"/>
        <v>0</v>
      </c>
      <c r="N1579" s="223">
        <f t="shared" si="138"/>
        <v>0</v>
      </c>
      <c r="O1579" s="223">
        <f t="shared" si="138"/>
        <v>0</v>
      </c>
      <c r="P1579" s="223">
        <f t="shared" si="138"/>
        <v>0</v>
      </c>
      <c r="Q1579" s="223">
        <f t="shared" si="138"/>
        <v>0</v>
      </c>
      <c r="R1579" s="223">
        <f t="shared" si="138"/>
        <v>0</v>
      </c>
    </row>
    <row r="1580" spans="1:18" hidden="1" outlineLevel="2" x14ac:dyDescent="0.25">
      <c r="A1580" s="222" t="str">
        <f>'Usages industrie'!A8</f>
        <v>Usage industriel n°5</v>
      </c>
      <c r="B1580" s="222" t="s">
        <v>41</v>
      </c>
      <c r="C1580" s="222"/>
      <c r="D1580" s="223">
        <f>IF(B$1566&lt;&gt;"",IF(B$1566='Usages industrie'!$K8,'Usages industrie'!J8,0),0)</f>
        <v>0</v>
      </c>
      <c r="E1580" s="223">
        <f t="shared" si="138"/>
        <v>0</v>
      </c>
      <c r="F1580" s="223">
        <f t="shared" si="138"/>
        <v>0</v>
      </c>
      <c r="G1580" s="223">
        <f t="shared" si="138"/>
        <v>0</v>
      </c>
      <c r="H1580" s="223">
        <f t="shared" si="138"/>
        <v>0</v>
      </c>
      <c r="I1580" s="223">
        <f t="shared" si="138"/>
        <v>0</v>
      </c>
      <c r="J1580" s="223">
        <f t="shared" si="138"/>
        <v>0</v>
      </c>
      <c r="K1580" s="223">
        <f t="shared" si="138"/>
        <v>0</v>
      </c>
      <c r="L1580" s="223">
        <f t="shared" si="138"/>
        <v>0</v>
      </c>
      <c r="M1580" s="223">
        <f t="shared" si="138"/>
        <v>0</v>
      </c>
      <c r="N1580" s="223">
        <f t="shared" si="138"/>
        <v>0</v>
      </c>
      <c r="O1580" s="223">
        <f t="shared" si="138"/>
        <v>0</v>
      </c>
      <c r="P1580" s="223">
        <f t="shared" si="138"/>
        <v>0</v>
      </c>
      <c r="Q1580" s="223">
        <f t="shared" si="138"/>
        <v>0</v>
      </c>
      <c r="R1580" s="223">
        <f t="shared" si="138"/>
        <v>0</v>
      </c>
    </row>
    <row r="1581" spans="1:18" hidden="1" outlineLevel="2" x14ac:dyDescent="0.25">
      <c r="A1581" s="222" t="str">
        <f>'Usages industrie'!A9</f>
        <v>Usage industriel n°6</v>
      </c>
      <c r="B1581" s="222" t="s">
        <v>41</v>
      </c>
      <c r="C1581" s="222"/>
      <c r="D1581" s="223">
        <f>IF(B$1566&lt;&gt;"",IF(B$1566='Usages industrie'!$K9,'Usages industrie'!J9,0),0)</f>
        <v>0</v>
      </c>
      <c r="E1581" s="223">
        <f t="shared" si="138"/>
        <v>0</v>
      </c>
      <c r="F1581" s="223">
        <f t="shared" si="138"/>
        <v>0</v>
      </c>
      <c r="G1581" s="223">
        <f t="shared" si="138"/>
        <v>0</v>
      </c>
      <c r="H1581" s="223">
        <f t="shared" si="138"/>
        <v>0</v>
      </c>
      <c r="I1581" s="223">
        <f t="shared" si="138"/>
        <v>0</v>
      </c>
      <c r="J1581" s="223">
        <f t="shared" si="138"/>
        <v>0</v>
      </c>
      <c r="K1581" s="223">
        <f t="shared" si="138"/>
        <v>0</v>
      </c>
      <c r="L1581" s="223">
        <f t="shared" si="138"/>
        <v>0</v>
      </c>
      <c r="M1581" s="223">
        <f t="shared" si="138"/>
        <v>0</v>
      </c>
      <c r="N1581" s="223">
        <f t="shared" si="138"/>
        <v>0</v>
      </c>
      <c r="O1581" s="223">
        <f t="shared" si="138"/>
        <v>0</v>
      </c>
      <c r="P1581" s="223">
        <f t="shared" si="138"/>
        <v>0</v>
      </c>
      <c r="Q1581" s="223">
        <f t="shared" si="138"/>
        <v>0</v>
      </c>
      <c r="R1581" s="223">
        <f t="shared" si="138"/>
        <v>0</v>
      </c>
    </row>
    <row r="1582" spans="1:18" hidden="1" outlineLevel="2" x14ac:dyDescent="0.25">
      <c r="A1582" s="222" t="str">
        <f>'Usages industrie'!A10</f>
        <v>Usage industriel n°7</v>
      </c>
      <c r="B1582" s="222" t="s">
        <v>41</v>
      </c>
      <c r="C1582" s="222"/>
      <c r="D1582" s="223">
        <f>IF(B$1566&lt;&gt;"",IF(B$1566='Usages industrie'!$K10,'Usages industrie'!J10,0),0)</f>
        <v>0</v>
      </c>
      <c r="E1582" s="223">
        <f t="shared" si="138"/>
        <v>0</v>
      </c>
      <c r="F1582" s="223">
        <f t="shared" si="138"/>
        <v>0</v>
      </c>
      <c r="G1582" s="223">
        <f t="shared" si="138"/>
        <v>0</v>
      </c>
      <c r="H1582" s="223">
        <f t="shared" si="138"/>
        <v>0</v>
      </c>
      <c r="I1582" s="223">
        <f t="shared" si="138"/>
        <v>0</v>
      </c>
      <c r="J1582" s="223">
        <f t="shared" si="138"/>
        <v>0</v>
      </c>
      <c r="K1582" s="223">
        <f t="shared" si="138"/>
        <v>0</v>
      </c>
      <c r="L1582" s="223">
        <f t="shared" si="138"/>
        <v>0</v>
      </c>
      <c r="M1582" s="223">
        <f t="shared" si="138"/>
        <v>0</v>
      </c>
      <c r="N1582" s="223">
        <f t="shared" si="138"/>
        <v>0</v>
      </c>
      <c r="O1582" s="223">
        <f t="shared" si="138"/>
        <v>0</v>
      </c>
      <c r="P1582" s="223">
        <f t="shared" si="138"/>
        <v>0</v>
      </c>
      <c r="Q1582" s="223">
        <f t="shared" si="138"/>
        <v>0</v>
      </c>
      <c r="R1582" s="223">
        <f t="shared" si="138"/>
        <v>0</v>
      </c>
    </row>
    <row r="1583" spans="1:18" hidden="1" outlineLevel="2" x14ac:dyDescent="0.25">
      <c r="A1583" s="222" t="str">
        <f>'Usages industrie'!A11</f>
        <v>Usage industriel n°8</v>
      </c>
      <c r="B1583" s="222" t="s">
        <v>41</v>
      </c>
      <c r="C1583" s="222"/>
      <c r="D1583" s="223">
        <f>IF(B$1566&lt;&gt;"",IF(B$1566='Usages industrie'!$K11,'Usages industrie'!J11,0),0)</f>
        <v>0</v>
      </c>
      <c r="E1583" s="223">
        <f t="shared" si="138"/>
        <v>0</v>
      </c>
      <c r="F1583" s="223">
        <f t="shared" si="138"/>
        <v>0</v>
      </c>
      <c r="G1583" s="223">
        <f t="shared" si="138"/>
        <v>0</v>
      </c>
      <c r="H1583" s="223">
        <f t="shared" si="138"/>
        <v>0</v>
      </c>
      <c r="I1583" s="223">
        <f t="shared" si="138"/>
        <v>0</v>
      </c>
      <c r="J1583" s="223">
        <f t="shared" si="138"/>
        <v>0</v>
      </c>
      <c r="K1583" s="223">
        <f t="shared" si="138"/>
        <v>0</v>
      </c>
      <c r="L1583" s="223">
        <f t="shared" si="138"/>
        <v>0</v>
      </c>
      <c r="M1583" s="223">
        <f t="shared" si="138"/>
        <v>0</v>
      </c>
      <c r="N1583" s="223">
        <f t="shared" si="138"/>
        <v>0</v>
      </c>
      <c r="O1583" s="223">
        <f t="shared" si="138"/>
        <v>0</v>
      </c>
      <c r="P1583" s="223">
        <f t="shared" si="138"/>
        <v>0</v>
      </c>
      <c r="Q1583" s="223">
        <f t="shared" si="138"/>
        <v>0</v>
      </c>
      <c r="R1583" s="223">
        <f t="shared" si="138"/>
        <v>0</v>
      </c>
    </row>
    <row r="1584" spans="1:18" hidden="1" outlineLevel="2" x14ac:dyDescent="0.25">
      <c r="A1584" s="222" t="str">
        <f>'Usages industrie'!A12</f>
        <v>Usage industriel n°9</v>
      </c>
      <c r="B1584" s="222" t="s">
        <v>41</v>
      </c>
      <c r="C1584" s="222"/>
      <c r="D1584" s="223">
        <f>IF(B$1566&lt;&gt;"",IF(B$1566='Usages industrie'!$K12,'Usages industrie'!J12,0),0)</f>
        <v>0</v>
      </c>
      <c r="E1584" s="223">
        <f t="shared" si="138"/>
        <v>0</v>
      </c>
      <c r="F1584" s="223">
        <f t="shared" si="138"/>
        <v>0</v>
      </c>
      <c r="G1584" s="223">
        <f t="shared" si="138"/>
        <v>0</v>
      </c>
      <c r="H1584" s="223">
        <f t="shared" si="138"/>
        <v>0</v>
      </c>
      <c r="I1584" s="223">
        <f t="shared" si="138"/>
        <v>0</v>
      </c>
      <c r="J1584" s="223">
        <f t="shared" si="138"/>
        <v>0</v>
      </c>
      <c r="K1584" s="223">
        <f t="shared" si="138"/>
        <v>0</v>
      </c>
      <c r="L1584" s="223">
        <f t="shared" si="138"/>
        <v>0</v>
      </c>
      <c r="M1584" s="223">
        <f t="shared" si="138"/>
        <v>0</v>
      </c>
      <c r="N1584" s="223">
        <f t="shared" si="138"/>
        <v>0</v>
      </c>
      <c r="O1584" s="223">
        <f t="shared" si="138"/>
        <v>0</v>
      </c>
      <c r="P1584" s="223">
        <f t="shared" si="138"/>
        <v>0</v>
      </c>
      <c r="Q1584" s="223">
        <f t="shared" si="138"/>
        <v>0</v>
      </c>
      <c r="R1584" s="223">
        <f t="shared" si="138"/>
        <v>0</v>
      </c>
    </row>
    <row r="1585" spans="1:18" hidden="1" outlineLevel="2" x14ac:dyDescent="0.25">
      <c r="A1585" s="222" t="str">
        <f>'Usages industrie'!A13</f>
        <v>Usage industriel n°10</v>
      </c>
      <c r="B1585" s="222" t="s">
        <v>41</v>
      </c>
      <c r="C1585" s="222"/>
      <c r="D1585" s="223">
        <f>IF(B$1566&lt;&gt;"",IF(B$1566='Usages industrie'!$K13,'Usages industrie'!J13,0),0)</f>
        <v>0</v>
      </c>
      <c r="E1585" s="223">
        <f t="shared" si="138"/>
        <v>0</v>
      </c>
      <c r="F1585" s="223">
        <f t="shared" si="138"/>
        <v>0</v>
      </c>
      <c r="G1585" s="223">
        <f t="shared" si="138"/>
        <v>0</v>
      </c>
      <c r="H1585" s="223">
        <f t="shared" si="138"/>
        <v>0</v>
      </c>
      <c r="I1585" s="223">
        <f t="shared" si="138"/>
        <v>0</v>
      </c>
      <c r="J1585" s="223">
        <f t="shared" si="138"/>
        <v>0</v>
      </c>
      <c r="K1585" s="223">
        <f t="shared" si="138"/>
        <v>0</v>
      </c>
      <c r="L1585" s="223">
        <f t="shared" si="138"/>
        <v>0</v>
      </c>
      <c r="M1585" s="223">
        <f t="shared" si="138"/>
        <v>0</v>
      </c>
      <c r="N1585" s="223">
        <f t="shared" si="138"/>
        <v>0</v>
      </c>
      <c r="O1585" s="223">
        <f t="shared" si="138"/>
        <v>0</v>
      </c>
      <c r="P1585" s="223">
        <f t="shared" si="138"/>
        <v>0</v>
      </c>
      <c r="Q1585" s="223">
        <f t="shared" si="138"/>
        <v>0</v>
      </c>
      <c r="R1585" s="223">
        <f t="shared" si="138"/>
        <v>0</v>
      </c>
    </row>
    <row r="1586" spans="1:18" hidden="1" outlineLevel="2" x14ac:dyDescent="0.25">
      <c r="A1586" s="222" t="str">
        <f>'Usages industrie'!A14</f>
        <v>Usage industriel n°11</v>
      </c>
      <c r="B1586" s="222" t="s">
        <v>41</v>
      </c>
      <c r="C1586" s="222"/>
      <c r="D1586" s="223">
        <f>IF(B$1566&lt;&gt;"",IF(B$1566='Usages industrie'!$K14,'Usages industrie'!J14,0),0)</f>
        <v>0</v>
      </c>
      <c r="E1586" s="223">
        <f t="shared" ref="E1586:R1595" si="139">$D1586</f>
        <v>0</v>
      </c>
      <c r="F1586" s="223">
        <f t="shared" si="139"/>
        <v>0</v>
      </c>
      <c r="G1586" s="223">
        <f t="shared" si="139"/>
        <v>0</v>
      </c>
      <c r="H1586" s="223">
        <f t="shared" si="139"/>
        <v>0</v>
      </c>
      <c r="I1586" s="223">
        <f t="shared" si="139"/>
        <v>0</v>
      </c>
      <c r="J1586" s="223">
        <f t="shared" si="139"/>
        <v>0</v>
      </c>
      <c r="K1586" s="223">
        <f t="shared" si="139"/>
        <v>0</v>
      </c>
      <c r="L1586" s="223">
        <f t="shared" si="139"/>
        <v>0</v>
      </c>
      <c r="M1586" s="223">
        <f t="shared" si="139"/>
        <v>0</v>
      </c>
      <c r="N1586" s="223">
        <f t="shared" si="139"/>
        <v>0</v>
      </c>
      <c r="O1586" s="223">
        <f t="shared" si="139"/>
        <v>0</v>
      </c>
      <c r="P1586" s="223">
        <f t="shared" si="139"/>
        <v>0</v>
      </c>
      <c r="Q1586" s="223">
        <f t="shared" si="139"/>
        <v>0</v>
      </c>
      <c r="R1586" s="223">
        <f t="shared" si="139"/>
        <v>0</v>
      </c>
    </row>
    <row r="1587" spans="1:18" hidden="1" outlineLevel="2" x14ac:dyDescent="0.25">
      <c r="A1587" s="222" t="str">
        <f>'Usages industrie'!A15</f>
        <v>Usage industriel n°12</v>
      </c>
      <c r="B1587" s="222" t="s">
        <v>41</v>
      </c>
      <c r="C1587" s="222"/>
      <c r="D1587" s="223">
        <f>IF(B$1566&lt;&gt;"",IF(B$1566='Usages industrie'!$K15,'Usages industrie'!J15,0),0)</f>
        <v>0</v>
      </c>
      <c r="E1587" s="223">
        <f t="shared" si="139"/>
        <v>0</v>
      </c>
      <c r="F1587" s="223">
        <f t="shared" si="139"/>
        <v>0</v>
      </c>
      <c r="G1587" s="223">
        <f t="shared" si="139"/>
        <v>0</v>
      </c>
      <c r="H1587" s="223">
        <f t="shared" si="139"/>
        <v>0</v>
      </c>
      <c r="I1587" s="223">
        <f t="shared" si="139"/>
        <v>0</v>
      </c>
      <c r="J1587" s="223">
        <f t="shared" si="139"/>
        <v>0</v>
      </c>
      <c r="K1587" s="223">
        <f t="shared" si="139"/>
        <v>0</v>
      </c>
      <c r="L1587" s="223">
        <f t="shared" si="139"/>
        <v>0</v>
      </c>
      <c r="M1587" s="223">
        <f t="shared" si="139"/>
        <v>0</v>
      </c>
      <c r="N1587" s="223">
        <f t="shared" si="139"/>
        <v>0</v>
      </c>
      <c r="O1587" s="223">
        <f t="shared" si="139"/>
        <v>0</v>
      </c>
      <c r="P1587" s="223">
        <f t="shared" si="139"/>
        <v>0</v>
      </c>
      <c r="Q1587" s="223">
        <f t="shared" si="139"/>
        <v>0</v>
      </c>
      <c r="R1587" s="223">
        <f t="shared" si="139"/>
        <v>0</v>
      </c>
    </row>
    <row r="1588" spans="1:18" hidden="1" outlineLevel="2" x14ac:dyDescent="0.25">
      <c r="A1588" s="222" t="str">
        <f>'Usages industrie'!A16</f>
        <v>Usage industriel n°13</v>
      </c>
      <c r="B1588" s="222" t="s">
        <v>41</v>
      </c>
      <c r="C1588" s="222"/>
      <c r="D1588" s="223">
        <f>IF(B$1566&lt;&gt;"",IF(B$1566='Usages industrie'!$K16,'Usages industrie'!J16,0),0)</f>
        <v>0</v>
      </c>
      <c r="E1588" s="223">
        <f t="shared" si="139"/>
        <v>0</v>
      </c>
      <c r="F1588" s="223">
        <f t="shared" si="139"/>
        <v>0</v>
      </c>
      <c r="G1588" s="223">
        <f t="shared" si="139"/>
        <v>0</v>
      </c>
      <c r="H1588" s="223">
        <f t="shared" si="139"/>
        <v>0</v>
      </c>
      <c r="I1588" s="223">
        <f t="shared" si="139"/>
        <v>0</v>
      </c>
      <c r="J1588" s="223">
        <f t="shared" si="139"/>
        <v>0</v>
      </c>
      <c r="K1588" s="223">
        <f t="shared" si="139"/>
        <v>0</v>
      </c>
      <c r="L1588" s="223">
        <f t="shared" si="139"/>
        <v>0</v>
      </c>
      <c r="M1588" s="223">
        <f t="shared" si="139"/>
        <v>0</v>
      </c>
      <c r="N1588" s="223">
        <f t="shared" si="139"/>
        <v>0</v>
      </c>
      <c r="O1588" s="223">
        <f t="shared" si="139"/>
        <v>0</v>
      </c>
      <c r="P1588" s="223">
        <f t="shared" si="139"/>
        <v>0</v>
      </c>
      <c r="Q1588" s="223">
        <f t="shared" si="139"/>
        <v>0</v>
      </c>
      <c r="R1588" s="223">
        <f t="shared" si="139"/>
        <v>0</v>
      </c>
    </row>
    <row r="1589" spans="1:18" hidden="1" outlineLevel="2" x14ac:dyDescent="0.25">
      <c r="A1589" s="222" t="str">
        <f>'Usages industrie'!A17</f>
        <v>Usage industriel n°14</v>
      </c>
      <c r="B1589" s="222" t="s">
        <v>41</v>
      </c>
      <c r="C1589" s="222"/>
      <c r="D1589" s="223">
        <f>IF(B$1566&lt;&gt;"",IF(B$1566='Usages industrie'!$K17,'Usages industrie'!J17,0),0)</f>
        <v>0</v>
      </c>
      <c r="E1589" s="223">
        <f t="shared" si="139"/>
        <v>0</v>
      </c>
      <c r="F1589" s="223">
        <f t="shared" si="139"/>
        <v>0</v>
      </c>
      <c r="G1589" s="223">
        <f t="shared" si="139"/>
        <v>0</v>
      </c>
      <c r="H1589" s="223">
        <f t="shared" si="139"/>
        <v>0</v>
      </c>
      <c r="I1589" s="223">
        <f t="shared" si="139"/>
        <v>0</v>
      </c>
      <c r="J1589" s="223">
        <f t="shared" si="139"/>
        <v>0</v>
      </c>
      <c r="K1589" s="223">
        <f t="shared" si="139"/>
        <v>0</v>
      </c>
      <c r="L1589" s="223">
        <f t="shared" si="139"/>
        <v>0</v>
      </c>
      <c r="M1589" s="223">
        <f t="shared" si="139"/>
        <v>0</v>
      </c>
      <c r="N1589" s="223">
        <f t="shared" si="139"/>
        <v>0</v>
      </c>
      <c r="O1589" s="223">
        <f t="shared" si="139"/>
        <v>0</v>
      </c>
      <c r="P1589" s="223">
        <f t="shared" si="139"/>
        <v>0</v>
      </c>
      <c r="Q1589" s="223">
        <f t="shared" si="139"/>
        <v>0</v>
      </c>
      <c r="R1589" s="223">
        <f t="shared" si="139"/>
        <v>0</v>
      </c>
    </row>
    <row r="1590" spans="1:18" hidden="1" outlineLevel="2" x14ac:dyDescent="0.25">
      <c r="A1590" s="222" t="str">
        <f>'Usages industrie'!A18</f>
        <v>Usage industriel n°15</v>
      </c>
      <c r="B1590" s="222" t="s">
        <v>41</v>
      </c>
      <c r="C1590" s="222"/>
      <c r="D1590" s="223">
        <f>IF(B$1566&lt;&gt;"",IF(B$1566='Usages industrie'!$K18,'Usages industrie'!J18,0),0)</f>
        <v>0</v>
      </c>
      <c r="E1590" s="223">
        <f t="shared" si="139"/>
        <v>0</v>
      </c>
      <c r="F1590" s="223">
        <f t="shared" si="139"/>
        <v>0</v>
      </c>
      <c r="G1590" s="223">
        <f t="shared" si="139"/>
        <v>0</v>
      </c>
      <c r="H1590" s="223">
        <f t="shared" si="139"/>
        <v>0</v>
      </c>
      <c r="I1590" s="223">
        <f t="shared" si="139"/>
        <v>0</v>
      </c>
      <c r="J1590" s="223">
        <f t="shared" si="139"/>
        <v>0</v>
      </c>
      <c r="K1590" s="223">
        <f t="shared" si="139"/>
        <v>0</v>
      </c>
      <c r="L1590" s="223">
        <f t="shared" si="139"/>
        <v>0</v>
      </c>
      <c r="M1590" s="223">
        <f t="shared" si="139"/>
        <v>0</v>
      </c>
      <c r="N1590" s="223">
        <f t="shared" si="139"/>
        <v>0</v>
      </c>
      <c r="O1590" s="223">
        <f t="shared" si="139"/>
        <v>0</v>
      </c>
      <c r="P1590" s="223">
        <f t="shared" si="139"/>
        <v>0</v>
      </c>
      <c r="Q1590" s="223">
        <f t="shared" si="139"/>
        <v>0</v>
      </c>
      <c r="R1590" s="223">
        <f t="shared" si="139"/>
        <v>0</v>
      </c>
    </row>
    <row r="1591" spans="1:18" hidden="1" outlineLevel="2" x14ac:dyDescent="0.25">
      <c r="A1591" s="222" t="str">
        <f>'Usages industrie'!A19</f>
        <v>Usage industriel n°16</v>
      </c>
      <c r="B1591" s="222" t="s">
        <v>41</v>
      </c>
      <c r="C1591" s="222"/>
      <c r="D1591" s="223">
        <f>IF(B$1566&lt;&gt;"",IF(B$1566='Usages industrie'!$K19,'Usages industrie'!J19,0),0)</f>
        <v>0</v>
      </c>
      <c r="E1591" s="223">
        <f t="shared" si="139"/>
        <v>0</v>
      </c>
      <c r="F1591" s="223">
        <f t="shared" si="139"/>
        <v>0</v>
      </c>
      <c r="G1591" s="223">
        <f t="shared" si="139"/>
        <v>0</v>
      </c>
      <c r="H1591" s="223">
        <f t="shared" si="139"/>
        <v>0</v>
      </c>
      <c r="I1591" s="223">
        <f t="shared" si="139"/>
        <v>0</v>
      </c>
      <c r="J1591" s="223">
        <f t="shared" si="139"/>
        <v>0</v>
      </c>
      <c r="K1591" s="223">
        <f t="shared" si="139"/>
        <v>0</v>
      </c>
      <c r="L1591" s="223">
        <f t="shared" si="139"/>
        <v>0</v>
      </c>
      <c r="M1591" s="223">
        <f t="shared" si="139"/>
        <v>0</v>
      </c>
      <c r="N1591" s="223">
        <f t="shared" si="139"/>
        <v>0</v>
      </c>
      <c r="O1591" s="223">
        <f t="shared" si="139"/>
        <v>0</v>
      </c>
      <c r="P1591" s="223">
        <f t="shared" si="139"/>
        <v>0</v>
      </c>
      <c r="Q1591" s="223">
        <f t="shared" si="139"/>
        <v>0</v>
      </c>
      <c r="R1591" s="223">
        <f t="shared" si="139"/>
        <v>0</v>
      </c>
    </row>
    <row r="1592" spans="1:18" hidden="1" outlineLevel="2" x14ac:dyDescent="0.25">
      <c r="A1592" s="222" t="str">
        <f>'Usages industrie'!A20</f>
        <v>Usage industriel n°17</v>
      </c>
      <c r="B1592" s="222" t="s">
        <v>41</v>
      </c>
      <c r="C1592" s="222"/>
      <c r="D1592" s="223">
        <f>IF(B$1566&lt;&gt;"",IF(B$1566='Usages industrie'!$K20,'Usages industrie'!J20,0),0)</f>
        <v>0</v>
      </c>
      <c r="E1592" s="223">
        <f t="shared" si="139"/>
        <v>0</v>
      </c>
      <c r="F1592" s="223">
        <f t="shared" si="139"/>
        <v>0</v>
      </c>
      <c r="G1592" s="223">
        <f t="shared" si="139"/>
        <v>0</v>
      </c>
      <c r="H1592" s="223">
        <f t="shared" si="139"/>
        <v>0</v>
      </c>
      <c r="I1592" s="223">
        <f t="shared" si="139"/>
        <v>0</v>
      </c>
      <c r="J1592" s="223">
        <f t="shared" si="139"/>
        <v>0</v>
      </c>
      <c r="K1592" s="223">
        <f t="shared" si="139"/>
        <v>0</v>
      </c>
      <c r="L1592" s="223">
        <f t="shared" si="139"/>
        <v>0</v>
      </c>
      <c r="M1592" s="223">
        <f t="shared" si="139"/>
        <v>0</v>
      </c>
      <c r="N1592" s="223">
        <f t="shared" si="139"/>
        <v>0</v>
      </c>
      <c r="O1592" s="223">
        <f t="shared" si="139"/>
        <v>0</v>
      </c>
      <c r="P1592" s="223">
        <f t="shared" si="139"/>
        <v>0</v>
      </c>
      <c r="Q1592" s="223">
        <f t="shared" si="139"/>
        <v>0</v>
      </c>
      <c r="R1592" s="223">
        <f t="shared" si="139"/>
        <v>0</v>
      </c>
    </row>
    <row r="1593" spans="1:18" hidden="1" outlineLevel="2" x14ac:dyDescent="0.25">
      <c r="A1593" s="222" t="str">
        <f>'Usages industrie'!A21</f>
        <v>Usage industriel n°18</v>
      </c>
      <c r="B1593" s="222" t="s">
        <v>41</v>
      </c>
      <c r="C1593" s="222"/>
      <c r="D1593" s="223">
        <f>IF(B$1566&lt;&gt;"",IF(B$1566='Usages industrie'!$K21,'Usages industrie'!J21,0),0)</f>
        <v>0</v>
      </c>
      <c r="E1593" s="223">
        <f t="shared" si="139"/>
        <v>0</v>
      </c>
      <c r="F1593" s="223">
        <f t="shared" si="139"/>
        <v>0</v>
      </c>
      <c r="G1593" s="223">
        <f t="shared" si="139"/>
        <v>0</v>
      </c>
      <c r="H1593" s="223">
        <f t="shared" si="139"/>
        <v>0</v>
      </c>
      <c r="I1593" s="223">
        <f t="shared" si="139"/>
        <v>0</v>
      </c>
      <c r="J1593" s="223">
        <f t="shared" si="139"/>
        <v>0</v>
      </c>
      <c r="K1593" s="223">
        <f t="shared" si="139"/>
        <v>0</v>
      </c>
      <c r="L1593" s="223">
        <f t="shared" si="139"/>
        <v>0</v>
      </c>
      <c r="M1593" s="223">
        <f t="shared" si="139"/>
        <v>0</v>
      </c>
      <c r="N1593" s="223">
        <f t="shared" si="139"/>
        <v>0</v>
      </c>
      <c r="O1593" s="223">
        <f t="shared" si="139"/>
        <v>0</v>
      </c>
      <c r="P1593" s="223">
        <f t="shared" si="139"/>
        <v>0</v>
      </c>
      <c r="Q1593" s="223">
        <f t="shared" si="139"/>
        <v>0</v>
      </c>
      <c r="R1593" s="223">
        <f t="shared" si="139"/>
        <v>0</v>
      </c>
    </row>
    <row r="1594" spans="1:18" hidden="1" outlineLevel="2" x14ac:dyDescent="0.25">
      <c r="A1594" s="222" t="str">
        <f>'Usages industrie'!A22</f>
        <v>Usage industriel n°19</v>
      </c>
      <c r="B1594" s="222" t="s">
        <v>41</v>
      </c>
      <c r="C1594" s="222"/>
      <c r="D1594" s="223">
        <f>IF(B$1566&lt;&gt;"",IF(B$1566='Usages industrie'!$K22,'Usages industrie'!J22,0),0)</f>
        <v>0</v>
      </c>
      <c r="E1594" s="223">
        <f t="shared" si="139"/>
        <v>0</v>
      </c>
      <c r="F1594" s="223">
        <f t="shared" si="139"/>
        <v>0</v>
      </c>
      <c r="G1594" s="223">
        <f t="shared" si="139"/>
        <v>0</v>
      </c>
      <c r="H1594" s="223">
        <f t="shared" si="139"/>
        <v>0</v>
      </c>
      <c r="I1594" s="223">
        <f t="shared" si="139"/>
        <v>0</v>
      </c>
      <c r="J1594" s="223">
        <f t="shared" si="139"/>
        <v>0</v>
      </c>
      <c r="K1594" s="223">
        <f t="shared" si="139"/>
        <v>0</v>
      </c>
      <c r="L1594" s="223">
        <f t="shared" si="139"/>
        <v>0</v>
      </c>
      <c r="M1594" s="223">
        <f t="shared" si="139"/>
        <v>0</v>
      </c>
      <c r="N1594" s="223">
        <f t="shared" si="139"/>
        <v>0</v>
      </c>
      <c r="O1594" s="223">
        <f t="shared" si="139"/>
        <v>0</v>
      </c>
      <c r="P1594" s="223">
        <f t="shared" si="139"/>
        <v>0</v>
      </c>
      <c r="Q1594" s="223">
        <f t="shared" si="139"/>
        <v>0</v>
      </c>
      <c r="R1594" s="223">
        <f t="shared" si="139"/>
        <v>0</v>
      </c>
    </row>
    <row r="1595" spans="1:18" hidden="1" outlineLevel="2" x14ac:dyDescent="0.25">
      <c r="A1595" s="222" t="str">
        <f>'Usages industrie'!A23</f>
        <v>Usage industriel n°20</v>
      </c>
      <c r="B1595" s="222" t="s">
        <v>41</v>
      </c>
      <c r="C1595" s="222"/>
      <c r="D1595" s="223">
        <f>IF(B$1566&lt;&gt;"",IF(B$1566='Usages industrie'!$K23,'Usages industrie'!J23,0),0)</f>
        <v>0</v>
      </c>
      <c r="E1595" s="223">
        <f t="shared" si="139"/>
        <v>0</v>
      </c>
      <c r="F1595" s="223">
        <f t="shared" si="139"/>
        <v>0</v>
      </c>
      <c r="G1595" s="223">
        <f t="shared" si="139"/>
        <v>0</v>
      </c>
      <c r="H1595" s="223">
        <f t="shared" si="139"/>
        <v>0</v>
      </c>
      <c r="I1595" s="223">
        <f t="shared" si="139"/>
        <v>0</v>
      </c>
      <c r="J1595" s="223">
        <f t="shared" si="139"/>
        <v>0</v>
      </c>
      <c r="K1595" s="223">
        <f t="shared" si="139"/>
        <v>0</v>
      </c>
      <c r="L1595" s="223">
        <f t="shared" si="139"/>
        <v>0</v>
      </c>
      <c r="M1595" s="223">
        <f t="shared" si="139"/>
        <v>0</v>
      </c>
      <c r="N1595" s="223">
        <f t="shared" si="139"/>
        <v>0</v>
      </c>
      <c r="O1595" s="223">
        <f t="shared" si="139"/>
        <v>0</v>
      </c>
      <c r="P1595" s="223">
        <f t="shared" si="139"/>
        <v>0</v>
      </c>
      <c r="Q1595" s="223">
        <f t="shared" si="139"/>
        <v>0</v>
      </c>
      <c r="R1595" s="223">
        <f t="shared" si="139"/>
        <v>0</v>
      </c>
    </row>
    <row r="1596" spans="1:18" hidden="1" outlineLevel="2" x14ac:dyDescent="0.25">
      <c r="A1596" s="222" t="str">
        <f>'Usages industrie'!A24</f>
        <v>Usage industriel n°21</v>
      </c>
      <c r="B1596" s="222" t="s">
        <v>41</v>
      </c>
      <c r="C1596" s="222"/>
      <c r="D1596" s="223">
        <f>IF(B$1566&lt;&gt;"",IF(B$1566='Usages industrie'!$K24,'Usages industrie'!J24,0),0)</f>
        <v>0</v>
      </c>
      <c r="E1596" s="223">
        <f t="shared" ref="E1596:R1605" si="140">$D1596</f>
        <v>0</v>
      </c>
      <c r="F1596" s="223">
        <f t="shared" si="140"/>
        <v>0</v>
      </c>
      <c r="G1596" s="223">
        <f t="shared" si="140"/>
        <v>0</v>
      </c>
      <c r="H1596" s="223">
        <f t="shared" si="140"/>
        <v>0</v>
      </c>
      <c r="I1596" s="223">
        <f t="shared" si="140"/>
        <v>0</v>
      </c>
      <c r="J1596" s="223">
        <f t="shared" si="140"/>
        <v>0</v>
      </c>
      <c r="K1596" s="223">
        <f t="shared" si="140"/>
        <v>0</v>
      </c>
      <c r="L1596" s="223">
        <f t="shared" si="140"/>
        <v>0</v>
      </c>
      <c r="M1596" s="223">
        <f t="shared" si="140"/>
        <v>0</v>
      </c>
      <c r="N1596" s="223">
        <f t="shared" si="140"/>
        <v>0</v>
      </c>
      <c r="O1596" s="223">
        <f t="shared" si="140"/>
        <v>0</v>
      </c>
      <c r="P1596" s="223">
        <f t="shared" si="140"/>
        <v>0</v>
      </c>
      <c r="Q1596" s="223">
        <f t="shared" si="140"/>
        <v>0</v>
      </c>
      <c r="R1596" s="223">
        <f t="shared" si="140"/>
        <v>0</v>
      </c>
    </row>
    <row r="1597" spans="1:18" hidden="1" outlineLevel="2" x14ac:dyDescent="0.25">
      <c r="A1597" s="222" t="str">
        <f>'Usages industrie'!A25</f>
        <v>Usage industriel n°22</v>
      </c>
      <c r="B1597" s="222" t="s">
        <v>41</v>
      </c>
      <c r="C1597" s="222"/>
      <c r="D1597" s="223">
        <f>IF(B$1566&lt;&gt;"",IF(B$1566='Usages industrie'!$K25,'Usages industrie'!J25,0),0)</f>
        <v>0</v>
      </c>
      <c r="E1597" s="223">
        <f t="shared" si="140"/>
        <v>0</v>
      </c>
      <c r="F1597" s="223">
        <f t="shared" si="140"/>
        <v>0</v>
      </c>
      <c r="G1597" s="223">
        <f t="shared" si="140"/>
        <v>0</v>
      </c>
      <c r="H1597" s="223">
        <f t="shared" si="140"/>
        <v>0</v>
      </c>
      <c r="I1597" s="223">
        <f t="shared" si="140"/>
        <v>0</v>
      </c>
      <c r="J1597" s="223">
        <f t="shared" si="140"/>
        <v>0</v>
      </c>
      <c r="K1597" s="223">
        <f t="shared" si="140"/>
        <v>0</v>
      </c>
      <c r="L1597" s="223">
        <f t="shared" si="140"/>
        <v>0</v>
      </c>
      <c r="M1597" s="223">
        <f t="shared" si="140"/>
        <v>0</v>
      </c>
      <c r="N1597" s="223">
        <f t="shared" si="140"/>
        <v>0</v>
      </c>
      <c r="O1597" s="223">
        <f t="shared" si="140"/>
        <v>0</v>
      </c>
      <c r="P1597" s="223">
        <f t="shared" si="140"/>
        <v>0</v>
      </c>
      <c r="Q1597" s="223">
        <f t="shared" si="140"/>
        <v>0</v>
      </c>
      <c r="R1597" s="223">
        <f t="shared" si="140"/>
        <v>0</v>
      </c>
    </row>
    <row r="1598" spans="1:18" hidden="1" outlineLevel="2" x14ac:dyDescent="0.25">
      <c r="A1598" s="222" t="str">
        <f>'Usages industrie'!A26</f>
        <v>Usage industriel n°23</v>
      </c>
      <c r="B1598" s="222" t="s">
        <v>41</v>
      </c>
      <c r="C1598" s="222"/>
      <c r="D1598" s="223">
        <f>IF(B$1566&lt;&gt;"",IF(B$1566='Usages industrie'!$K26,'Usages industrie'!J26,0),0)</f>
        <v>0</v>
      </c>
      <c r="E1598" s="223">
        <f t="shared" si="140"/>
        <v>0</v>
      </c>
      <c r="F1598" s="223">
        <f t="shared" si="140"/>
        <v>0</v>
      </c>
      <c r="G1598" s="223">
        <f t="shared" si="140"/>
        <v>0</v>
      </c>
      <c r="H1598" s="223">
        <f t="shared" si="140"/>
        <v>0</v>
      </c>
      <c r="I1598" s="223">
        <f t="shared" si="140"/>
        <v>0</v>
      </c>
      <c r="J1598" s="223">
        <f t="shared" si="140"/>
        <v>0</v>
      </c>
      <c r="K1598" s="223">
        <f t="shared" si="140"/>
        <v>0</v>
      </c>
      <c r="L1598" s="223">
        <f t="shared" si="140"/>
        <v>0</v>
      </c>
      <c r="M1598" s="223">
        <f t="shared" si="140"/>
        <v>0</v>
      </c>
      <c r="N1598" s="223">
        <f t="shared" si="140"/>
        <v>0</v>
      </c>
      <c r="O1598" s="223">
        <f t="shared" si="140"/>
        <v>0</v>
      </c>
      <c r="P1598" s="223">
        <f t="shared" si="140"/>
        <v>0</v>
      </c>
      <c r="Q1598" s="223">
        <f t="shared" si="140"/>
        <v>0</v>
      </c>
      <c r="R1598" s="223">
        <f t="shared" si="140"/>
        <v>0</v>
      </c>
    </row>
    <row r="1599" spans="1:18" hidden="1" outlineLevel="2" x14ac:dyDescent="0.25">
      <c r="A1599" s="222" t="str">
        <f>'Usages industrie'!A27</f>
        <v>Usage industriel n°24</v>
      </c>
      <c r="B1599" s="222" t="s">
        <v>41</v>
      </c>
      <c r="C1599" s="222"/>
      <c r="D1599" s="223">
        <f>IF(B$1566&lt;&gt;"",IF(B$1566='Usages industrie'!$K27,'Usages industrie'!J27,0),0)</f>
        <v>0</v>
      </c>
      <c r="E1599" s="223">
        <f t="shared" si="140"/>
        <v>0</v>
      </c>
      <c r="F1599" s="223">
        <f t="shared" si="140"/>
        <v>0</v>
      </c>
      <c r="G1599" s="223">
        <f t="shared" si="140"/>
        <v>0</v>
      </c>
      <c r="H1599" s="223">
        <f t="shared" si="140"/>
        <v>0</v>
      </c>
      <c r="I1599" s="223">
        <f t="shared" si="140"/>
        <v>0</v>
      </c>
      <c r="J1599" s="223">
        <f t="shared" si="140"/>
        <v>0</v>
      </c>
      <c r="K1599" s="223">
        <f t="shared" si="140"/>
        <v>0</v>
      </c>
      <c r="L1599" s="223">
        <f t="shared" si="140"/>
        <v>0</v>
      </c>
      <c r="M1599" s="223">
        <f t="shared" si="140"/>
        <v>0</v>
      </c>
      <c r="N1599" s="223">
        <f t="shared" si="140"/>
        <v>0</v>
      </c>
      <c r="O1599" s="223">
        <f t="shared" si="140"/>
        <v>0</v>
      </c>
      <c r="P1599" s="223">
        <f t="shared" si="140"/>
        <v>0</v>
      </c>
      <c r="Q1599" s="223">
        <f t="shared" si="140"/>
        <v>0</v>
      </c>
      <c r="R1599" s="223">
        <f t="shared" si="140"/>
        <v>0</v>
      </c>
    </row>
    <row r="1600" spans="1:18" hidden="1" outlineLevel="2" x14ac:dyDescent="0.25">
      <c r="A1600" s="222" t="str">
        <f>'Usages industrie'!A28</f>
        <v>Usage industriel n°25</v>
      </c>
      <c r="B1600" s="222" t="s">
        <v>41</v>
      </c>
      <c r="C1600" s="222"/>
      <c r="D1600" s="223">
        <f>IF(B$1566&lt;&gt;"",IF(B$1566='Usages industrie'!$K28,'Usages industrie'!J28,0),0)</f>
        <v>0</v>
      </c>
      <c r="E1600" s="223">
        <f t="shared" si="140"/>
        <v>0</v>
      </c>
      <c r="F1600" s="223">
        <f t="shared" si="140"/>
        <v>0</v>
      </c>
      <c r="G1600" s="223">
        <f t="shared" si="140"/>
        <v>0</v>
      </c>
      <c r="H1600" s="223">
        <f t="shared" si="140"/>
        <v>0</v>
      </c>
      <c r="I1600" s="223">
        <f t="shared" si="140"/>
        <v>0</v>
      </c>
      <c r="J1600" s="223">
        <f t="shared" si="140"/>
        <v>0</v>
      </c>
      <c r="K1600" s="223">
        <f t="shared" si="140"/>
        <v>0</v>
      </c>
      <c r="L1600" s="223">
        <f t="shared" si="140"/>
        <v>0</v>
      </c>
      <c r="M1600" s="223">
        <f t="shared" si="140"/>
        <v>0</v>
      </c>
      <c r="N1600" s="223">
        <f t="shared" si="140"/>
        <v>0</v>
      </c>
      <c r="O1600" s="223">
        <f t="shared" si="140"/>
        <v>0</v>
      </c>
      <c r="P1600" s="223">
        <f t="shared" si="140"/>
        <v>0</v>
      </c>
      <c r="Q1600" s="223">
        <f t="shared" si="140"/>
        <v>0</v>
      </c>
      <c r="R1600" s="223">
        <f t="shared" si="140"/>
        <v>0</v>
      </c>
    </row>
    <row r="1601" spans="1:18" hidden="1" outlineLevel="2" x14ac:dyDescent="0.25">
      <c r="A1601" s="222" t="str">
        <f>'Usages industrie'!A29</f>
        <v>Usage industriel n°26</v>
      </c>
      <c r="B1601" s="222" t="s">
        <v>41</v>
      </c>
      <c r="C1601" s="222"/>
      <c r="D1601" s="223">
        <f>IF(B$1566&lt;&gt;"",IF(B$1566='Usages industrie'!$K29,'Usages industrie'!J29,0),0)</f>
        <v>0</v>
      </c>
      <c r="E1601" s="223">
        <f t="shared" si="140"/>
        <v>0</v>
      </c>
      <c r="F1601" s="223">
        <f t="shared" si="140"/>
        <v>0</v>
      </c>
      <c r="G1601" s="223">
        <f t="shared" si="140"/>
        <v>0</v>
      </c>
      <c r="H1601" s="223">
        <f t="shared" si="140"/>
        <v>0</v>
      </c>
      <c r="I1601" s="223">
        <f t="shared" si="140"/>
        <v>0</v>
      </c>
      <c r="J1601" s="223">
        <f t="shared" si="140"/>
        <v>0</v>
      </c>
      <c r="K1601" s="223">
        <f t="shared" si="140"/>
        <v>0</v>
      </c>
      <c r="L1601" s="223">
        <f t="shared" si="140"/>
        <v>0</v>
      </c>
      <c r="M1601" s="223">
        <f t="shared" si="140"/>
        <v>0</v>
      </c>
      <c r="N1601" s="223">
        <f t="shared" si="140"/>
        <v>0</v>
      </c>
      <c r="O1601" s="223">
        <f t="shared" si="140"/>
        <v>0</v>
      </c>
      <c r="P1601" s="223">
        <f t="shared" si="140"/>
        <v>0</v>
      </c>
      <c r="Q1601" s="223">
        <f t="shared" si="140"/>
        <v>0</v>
      </c>
      <c r="R1601" s="223">
        <f t="shared" si="140"/>
        <v>0</v>
      </c>
    </row>
    <row r="1602" spans="1:18" hidden="1" outlineLevel="2" x14ac:dyDescent="0.25">
      <c r="A1602" s="222" t="str">
        <f>'Usages industrie'!A30</f>
        <v>Usage industriel n°27</v>
      </c>
      <c r="B1602" s="222" t="s">
        <v>41</v>
      </c>
      <c r="C1602" s="222"/>
      <c r="D1602" s="223">
        <f>IF(B$1566&lt;&gt;"",IF(B$1566='Usages industrie'!$K30,'Usages industrie'!J30,0),0)</f>
        <v>0</v>
      </c>
      <c r="E1602" s="223">
        <f t="shared" si="140"/>
        <v>0</v>
      </c>
      <c r="F1602" s="223">
        <f t="shared" si="140"/>
        <v>0</v>
      </c>
      <c r="G1602" s="223">
        <f t="shared" si="140"/>
        <v>0</v>
      </c>
      <c r="H1602" s="223">
        <f t="shared" si="140"/>
        <v>0</v>
      </c>
      <c r="I1602" s="223">
        <f t="shared" si="140"/>
        <v>0</v>
      </c>
      <c r="J1602" s="223">
        <f t="shared" si="140"/>
        <v>0</v>
      </c>
      <c r="K1602" s="223">
        <f t="shared" si="140"/>
        <v>0</v>
      </c>
      <c r="L1602" s="223">
        <f t="shared" si="140"/>
        <v>0</v>
      </c>
      <c r="M1602" s="223">
        <f t="shared" si="140"/>
        <v>0</v>
      </c>
      <c r="N1602" s="223">
        <f t="shared" si="140"/>
        <v>0</v>
      </c>
      <c r="O1602" s="223">
        <f t="shared" si="140"/>
        <v>0</v>
      </c>
      <c r="P1602" s="223">
        <f t="shared" si="140"/>
        <v>0</v>
      </c>
      <c r="Q1602" s="223">
        <f t="shared" si="140"/>
        <v>0</v>
      </c>
      <c r="R1602" s="223">
        <f t="shared" si="140"/>
        <v>0</v>
      </c>
    </row>
    <row r="1603" spans="1:18" hidden="1" outlineLevel="2" x14ac:dyDescent="0.25">
      <c r="A1603" s="222" t="str">
        <f>'Usages industrie'!A31</f>
        <v>Usage industriel n°28</v>
      </c>
      <c r="B1603" s="222" t="s">
        <v>41</v>
      </c>
      <c r="C1603" s="222"/>
      <c r="D1603" s="223">
        <f>IF(B$1566&lt;&gt;"",IF(B$1566='Usages industrie'!$K31,'Usages industrie'!J31,0),0)</f>
        <v>0</v>
      </c>
      <c r="E1603" s="223">
        <f t="shared" si="140"/>
        <v>0</v>
      </c>
      <c r="F1603" s="223">
        <f t="shared" si="140"/>
        <v>0</v>
      </c>
      <c r="G1603" s="223">
        <f t="shared" si="140"/>
        <v>0</v>
      </c>
      <c r="H1603" s="223">
        <f t="shared" si="140"/>
        <v>0</v>
      </c>
      <c r="I1603" s="223">
        <f t="shared" si="140"/>
        <v>0</v>
      </c>
      <c r="J1603" s="223">
        <f t="shared" si="140"/>
        <v>0</v>
      </c>
      <c r="K1603" s="223">
        <f t="shared" si="140"/>
        <v>0</v>
      </c>
      <c r="L1603" s="223">
        <f t="shared" si="140"/>
        <v>0</v>
      </c>
      <c r="M1603" s="223">
        <f t="shared" si="140"/>
        <v>0</v>
      </c>
      <c r="N1603" s="223">
        <f t="shared" si="140"/>
        <v>0</v>
      </c>
      <c r="O1603" s="223">
        <f t="shared" si="140"/>
        <v>0</v>
      </c>
      <c r="P1603" s="223">
        <f t="shared" si="140"/>
        <v>0</v>
      </c>
      <c r="Q1603" s="223">
        <f t="shared" si="140"/>
        <v>0</v>
      </c>
      <c r="R1603" s="223">
        <f t="shared" si="140"/>
        <v>0</v>
      </c>
    </row>
    <row r="1604" spans="1:18" hidden="1" outlineLevel="2" x14ac:dyDescent="0.25">
      <c r="A1604" s="222" t="str">
        <f>'Usages industrie'!A32</f>
        <v>Usage industriel n°29</v>
      </c>
      <c r="B1604" s="222" t="s">
        <v>41</v>
      </c>
      <c r="C1604" s="222"/>
      <c r="D1604" s="223">
        <f>IF(B$1566&lt;&gt;"",IF(B$1566='Usages industrie'!$K32,'Usages industrie'!J32,0),0)</f>
        <v>0</v>
      </c>
      <c r="E1604" s="223">
        <f t="shared" si="140"/>
        <v>0</v>
      </c>
      <c r="F1604" s="223">
        <f t="shared" si="140"/>
        <v>0</v>
      </c>
      <c r="G1604" s="223">
        <f t="shared" si="140"/>
        <v>0</v>
      </c>
      <c r="H1604" s="223">
        <f t="shared" si="140"/>
        <v>0</v>
      </c>
      <c r="I1604" s="223">
        <f t="shared" si="140"/>
        <v>0</v>
      </c>
      <c r="J1604" s="223">
        <f t="shared" si="140"/>
        <v>0</v>
      </c>
      <c r="K1604" s="223">
        <f t="shared" si="140"/>
        <v>0</v>
      </c>
      <c r="L1604" s="223">
        <f t="shared" si="140"/>
        <v>0</v>
      </c>
      <c r="M1604" s="223">
        <f t="shared" si="140"/>
        <v>0</v>
      </c>
      <c r="N1604" s="223">
        <f t="shared" si="140"/>
        <v>0</v>
      </c>
      <c r="O1604" s="223">
        <f t="shared" si="140"/>
        <v>0</v>
      </c>
      <c r="P1604" s="223">
        <f t="shared" si="140"/>
        <v>0</v>
      </c>
      <c r="Q1604" s="223">
        <f t="shared" si="140"/>
        <v>0</v>
      </c>
      <c r="R1604" s="223">
        <f t="shared" si="140"/>
        <v>0</v>
      </c>
    </row>
    <row r="1605" spans="1:18" hidden="1" outlineLevel="2" x14ac:dyDescent="0.25">
      <c r="A1605" s="222" t="str">
        <f>'Usages industrie'!A33</f>
        <v>Usage industriel n°30</v>
      </c>
      <c r="B1605" s="222" t="s">
        <v>41</v>
      </c>
      <c r="C1605" s="222"/>
      <c r="D1605" s="223">
        <f>IF(B$1566&lt;&gt;"",IF(B$1566='Usages industrie'!$K33,'Usages industrie'!J33,0),0)</f>
        <v>0</v>
      </c>
      <c r="E1605" s="223">
        <f t="shared" si="140"/>
        <v>0</v>
      </c>
      <c r="F1605" s="223">
        <f t="shared" si="140"/>
        <v>0</v>
      </c>
      <c r="G1605" s="223">
        <f t="shared" si="140"/>
        <v>0</v>
      </c>
      <c r="H1605" s="223">
        <f t="shared" si="140"/>
        <v>0</v>
      </c>
      <c r="I1605" s="223">
        <f t="shared" si="140"/>
        <v>0</v>
      </c>
      <c r="J1605" s="223">
        <f t="shared" si="140"/>
        <v>0</v>
      </c>
      <c r="K1605" s="223">
        <f t="shared" si="140"/>
        <v>0</v>
      </c>
      <c r="L1605" s="223">
        <f t="shared" si="140"/>
        <v>0</v>
      </c>
      <c r="M1605" s="223">
        <f t="shared" si="140"/>
        <v>0</v>
      </c>
      <c r="N1605" s="223">
        <f t="shared" si="140"/>
        <v>0</v>
      </c>
      <c r="O1605" s="223">
        <f t="shared" si="140"/>
        <v>0</v>
      </c>
      <c r="P1605" s="223">
        <f t="shared" si="140"/>
        <v>0</v>
      </c>
      <c r="Q1605" s="223">
        <f t="shared" si="140"/>
        <v>0</v>
      </c>
      <c r="R1605" s="223">
        <f t="shared" si="140"/>
        <v>0</v>
      </c>
    </row>
    <row r="1606" spans="1:18" hidden="1" outlineLevel="2" x14ac:dyDescent="0.25">
      <c r="A1606" s="222" t="str">
        <f>'Usages industrie'!A34</f>
        <v>Usage industriel n°31</v>
      </c>
      <c r="B1606" s="222" t="s">
        <v>41</v>
      </c>
      <c r="C1606" s="222"/>
      <c r="D1606" s="223">
        <f>IF(B$1566&lt;&gt;"",IF(B$1566='Usages industrie'!$K34,'Usages industrie'!J34,0),0)</f>
        <v>0</v>
      </c>
      <c r="E1606" s="223">
        <f t="shared" ref="E1606:R1615" si="141">$D1606</f>
        <v>0</v>
      </c>
      <c r="F1606" s="223">
        <f t="shared" si="141"/>
        <v>0</v>
      </c>
      <c r="G1606" s="223">
        <f t="shared" si="141"/>
        <v>0</v>
      </c>
      <c r="H1606" s="223">
        <f t="shared" si="141"/>
        <v>0</v>
      </c>
      <c r="I1606" s="223">
        <f t="shared" si="141"/>
        <v>0</v>
      </c>
      <c r="J1606" s="223">
        <f t="shared" si="141"/>
        <v>0</v>
      </c>
      <c r="K1606" s="223">
        <f t="shared" si="141"/>
        <v>0</v>
      </c>
      <c r="L1606" s="223">
        <f t="shared" si="141"/>
        <v>0</v>
      </c>
      <c r="M1606" s="223">
        <f t="shared" si="141"/>
        <v>0</v>
      </c>
      <c r="N1606" s="223">
        <f t="shared" si="141"/>
        <v>0</v>
      </c>
      <c r="O1606" s="223">
        <f t="shared" si="141"/>
        <v>0</v>
      </c>
      <c r="P1606" s="223">
        <f t="shared" si="141"/>
        <v>0</v>
      </c>
      <c r="Q1606" s="223">
        <f t="shared" si="141"/>
        <v>0</v>
      </c>
      <c r="R1606" s="223">
        <f t="shared" si="141"/>
        <v>0</v>
      </c>
    </row>
    <row r="1607" spans="1:18" hidden="1" outlineLevel="2" x14ac:dyDescent="0.25">
      <c r="A1607" s="222" t="str">
        <f>'Usages industrie'!A35</f>
        <v>Usage industriel n°32</v>
      </c>
      <c r="B1607" s="222" t="s">
        <v>41</v>
      </c>
      <c r="C1607" s="222"/>
      <c r="D1607" s="223">
        <f>IF(B$1566&lt;&gt;"",IF(B$1566='Usages industrie'!$K35,'Usages industrie'!J35,0),0)</f>
        <v>0</v>
      </c>
      <c r="E1607" s="223">
        <f t="shared" si="141"/>
        <v>0</v>
      </c>
      <c r="F1607" s="223">
        <f t="shared" si="141"/>
        <v>0</v>
      </c>
      <c r="G1607" s="223">
        <f t="shared" si="141"/>
        <v>0</v>
      </c>
      <c r="H1607" s="223">
        <f t="shared" si="141"/>
        <v>0</v>
      </c>
      <c r="I1607" s="223">
        <f t="shared" si="141"/>
        <v>0</v>
      </c>
      <c r="J1607" s="223">
        <f t="shared" si="141"/>
        <v>0</v>
      </c>
      <c r="K1607" s="223">
        <f t="shared" si="141"/>
        <v>0</v>
      </c>
      <c r="L1607" s="223">
        <f t="shared" si="141"/>
        <v>0</v>
      </c>
      <c r="M1607" s="223">
        <f t="shared" si="141"/>
        <v>0</v>
      </c>
      <c r="N1607" s="223">
        <f t="shared" si="141"/>
        <v>0</v>
      </c>
      <c r="O1607" s="223">
        <f t="shared" si="141"/>
        <v>0</v>
      </c>
      <c r="P1607" s="223">
        <f t="shared" si="141"/>
        <v>0</v>
      </c>
      <c r="Q1607" s="223">
        <f t="shared" si="141"/>
        <v>0</v>
      </c>
      <c r="R1607" s="223">
        <f t="shared" si="141"/>
        <v>0</v>
      </c>
    </row>
    <row r="1608" spans="1:18" hidden="1" outlineLevel="2" x14ac:dyDescent="0.25">
      <c r="A1608" s="222" t="str">
        <f>'Usages industrie'!A36</f>
        <v>Usage industriel n°33</v>
      </c>
      <c r="B1608" s="222" t="s">
        <v>41</v>
      </c>
      <c r="C1608" s="222"/>
      <c r="D1608" s="223">
        <f>IF(B$1566&lt;&gt;"",IF(B$1566='Usages industrie'!$K36,'Usages industrie'!J36,0),0)</f>
        <v>0</v>
      </c>
      <c r="E1608" s="223">
        <f t="shared" si="141"/>
        <v>0</v>
      </c>
      <c r="F1608" s="223">
        <f t="shared" si="141"/>
        <v>0</v>
      </c>
      <c r="G1608" s="223">
        <f t="shared" si="141"/>
        <v>0</v>
      </c>
      <c r="H1608" s="223">
        <f t="shared" si="141"/>
        <v>0</v>
      </c>
      <c r="I1608" s="223">
        <f t="shared" si="141"/>
        <v>0</v>
      </c>
      <c r="J1608" s="223">
        <f t="shared" si="141"/>
        <v>0</v>
      </c>
      <c r="K1608" s="223">
        <f t="shared" si="141"/>
        <v>0</v>
      </c>
      <c r="L1608" s="223">
        <f t="shared" si="141"/>
        <v>0</v>
      </c>
      <c r="M1608" s="223">
        <f t="shared" si="141"/>
        <v>0</v>
      </c>
      <c r="N1608" s="223">
        <f t="shared" si="141"/>
        <v>0</v>
      </c>
      <c r="O1608" s="223">
        <f t="shared" si="141"/>
        <v>0</v>
      </c>
      <c r="P1608" s="223">
        <f t="shared" si="141"/>
        <v>0</v>
      </c>
      <c r="Q1608" s="223">
        <f t="shared" si="141"/>
        <v>0</v>
      </c>
      <c r="R1608" s="223">
        <f t="shared" si="141"/>
        <v>0</v>
      </c>
    </row>
    <row r="1609" spans="1:18" hidden="1" outlineLevel="2" x14ac:dyDescent="0.25">
      <c r="A1609" s="222" t="str">
        <f>'Usages industrie'!A37</f>
        <v>Usage industriel n°34</v>
      </c>
      <c r="B1609" s="222" t="s">
        <v>41</v>
      </c>
      <c r="C1609" s="222"/>
      <c r="D1609" s="223">
        <f>IF(B$1566&lt;&gt;"",IF(B$1566='Usages industrie'!$K37,'Usages industrie'!J37,0),0)</f>
        <v>0</v>
      </c>
      <c r="E1609" s="223">
        <f t="shared" si="141"/>
        <v>0</v>
      </c>
      <c r="F1609" s="223">
        <f t="shared" si="141"/>
        <v>0</v>
      </c>
      <c r="G1609" s="223">
        <f t="shared" si="141"/>
        <v>0</v>
      </c>
      <c r="H1609" s="223">
        <f t="shared" si="141"/>
        <v>0</v>
      </c>
      <c r="I1609" s="223">
        <f t="shared" si="141"/>
        <v>0</v>
      </c>
      <c r="J1609" s="223">
        <f t="shared" si="141"/>
        <v>0</v>
      </c>
      <c r="K1609" s="223">
        <f t="shared" si="141"/>
        <v>0</v>
      </c>
      <c r="L1609" s="223">
        <f t="shared" si="141"/>
        <v>0</v>
      </c>
      <c r="M1609" s="223">
        <f t="shared" si="141"/>
        <v>0</v>
      </c>
      <c r="N1609" s="223">
        <f t="shared" si="141"/>
        <v>0</v>
      </c>
      <c r="O1609" s="223">
        <f t="shared" si="141"/>
        <v>0</v>
      </c>
      <c r="P1609" s="223">
        <f t="shared" si="141"/>
        <v>0</v>
      </c>
      <c r="Q1609" s="223">
        <f t="shared" si="141"/>
        <v>0</v>
      </c>
      <c r="R1609" s="223">
        <f t="shared" si="141"/>
        <v>0</v>
      </c>
    </row>
    <row r="1610" spans="1:18" hidden="1" outlineLevel="2" x14ac:dyDescent="0.25">
      <c r="A1610" s="222" t="str">
        <f>'Usages industrie'!A38</f>
        <v>Usage industriel n°35</v>
      </c>
      <c r="B1610" s="222" t="s">
        <v>41</v>
      </c>
      <c r="C1610" s="222"/>
      <c r="D1610" s="223">
        <f>IF(B$1566&lt;&gt;"",IF(B$1566='Usages industrie'!$K38,'Usages industrie'!J38,0),0)</f>
        <v>0</v>
      </c>
      <c r="E1610" s="223">
        <f t="shared" si="141"/>
        <v>0</v>
      </c>
      <c r="F1610" s="223">
        <f t="shared" si="141"/>
        <v>0</v>
      </c>
      <c r="G1610" s="223">
        <f t="shared" si="141"/>
        <v>0</v>
      </c>
      <c r="H1610" s="223">
        <f t="shared" si="141"/>
        <v>0</v>
      </c>
      <c r="I1610" s="223">
        <f t="shared" si="141"/>
        <v>0</v>
      </c>
      <c r="J1610" s="223">
        <f t="shared" si="141"/>
        <v>0</v>
      </c>
      <c r="K1610" s="223">
        <f t="shared" si="141"/>
        <v>0</v>
      </c>
      <c r="L1610" s="223">
        <f t="shared" si="141"/>
        <v>0</v>
      </c>
      <c r="M1610" s="223">
        <f t="shared" si="141"/>
        <v>0</v>
      </c>
      <c r="N1610" s="223">
        <f t="shared" si="141"/>
        <v>0</v>
      </c>
      <c r="O1610" s="223">
        <f t="shared" si="141"/>
        <v>0</v>
      </c>
      <c r="P1610" s="223">
        <f t="shared" si="141"/>
        <v>0</v>
      </c>
      <c r="Q1610" s="223">
        <f t="shared" si="141"/>
        <v>0</v>
      </c>
      <c r="R1610" s="223">
        <f t="shared" si="141"/>
        <v>0</v>
      </c>
    </row>
    <row r="1611" spans="1:18" hidden="1" outlineLevel="2" x14ac:dyDescent="0.25">
      <c r="A1611" s="222" t="str">
        <f>'Usages industrie'!A39</f>
        <v>Usage industriel n°36</v>
      </c>
      <c r="B1611" s="222" t="s">
        <v>41</v>
      </c>
      <c r="C1611" s="222"/>
      <c r="D1611" s="223">
        <f>IF(B$1566&lt;&gt;"",IF(B$1566='Usages industrie'!$K39,'Usages industrie'!J39,0),0)</f>
        <v>0</v>
      </c>
      <c r="E1611" s="223">
        <f t="shared" si="141"/>
        <v>0</v>
      </c>
      <c r="F1611" s="223">
        <f t="shared" si="141"/>
        <v>0</v>
      </c>
      <c r="G1611" s="223">
        <f t="shared" si="141"/>
        <v>0</v>
      </c>
      <c r="H1611" s="223">
        <f t="shared" si="141"/>
        <v>0</v>
      </c>
      <c r="I1611" s="223">
        <f t="shared" si="141"/>
        <v>0</v>
      </c>
      <c r="J1611" s="223">
        <f t="shared" si="141"/>
        <v>0</v>
      </c>
      <c r="K1611" s="223">
        <f t="shared" si="141"/>
        <v>0</v>
      </c>
      <c r="L1611" s="223">
        <f t="shared" si="141"/>
        <v>0</v>
      </c>
      <c r="M1611" s="223">
        <f t="shared" si="141"/>
        <v>0</v>
      </c>
      <c r="N1611" s="223">
        <f t="shared" si="141"/>
        <v>0</v>
      </c>
      <c r="O1611" s="223">
        <f t="shared" si="141"/>
        <v>0</v>
      </c>
      <c r="P1611" s="223">
        <f t="shared" si="141"/>
        <v>0</v>
      </c>
      <c r="Q1611" s="223">
        <f t="shared" si="141"/>
        <v>0</v>
      </c>
      <c r="R1611" s="223">
        <f t="shared" si="141"/>
        <v>0</v>
      </c>
    </row>
    <row r="1612" spans="1:18" hidden="1" outlineLevel="2" x14ac:dyDescent="0.25">
      <c r="A1612" s="222" t="str">
        <f>'Usages industrie'!A40</f>
        <v>Usage industriel n°37</v>
      </c>
      <c r="B1612" s="222" t="s">
        <v>41</v>
      </c>
      <c r="C1612" s="222"/>
      <c r="D1612" s="223">
        <f>IF(B$1566&lt;&gt;"",IF(B$1566='Usages industrie'!$K40,'Usages industrie'!J40,0),0)</f>
        <v>0</v>
      </c>
      <c r="E1612" s="223">
        <f t="shared" si="141"/>
        <v>0</v>
      </c>
      <c r="F1612" s="223">
        <f t="shared" si="141"/>
        <v>0</v>
      </c>
      <c r="G1612" s="223">
        <f t="shared" si="141"/>
        <v>0</v>
      </c>
      <c r="H1612" s="223">
        <f t="shared" si="141"/>
        <v>0</v>
      </c>
      <c r="I1612" s="223">
        <f t="shared" si="141"/>
        <v>0</v>
      </c>
      <c r="J1612" s="223">
        <f t="shared" si="141"/>
        <v>0</v>
      </c>
      <c r="K1612" s="223">
        <f t="shared" si="141"/>
        <v>0</v>
      </c>
      <c r="L1612" s="223">
        <f t="shared" si="141"/>
        <v>0</v>
      </c>
      <c r="M1612" s="223">
        <f t="shared" si="141"/>
        <v>0</v>
      </c>
      <c r="N1612" s="223">
        <f t="shared" si="141"/>
        <v>0</v>
      </c>
      <c r="O1612" s="223">
        <f t="shared" si="141"/>
        <v>0</v>
      </c>
      <c r="P1612" s="223">
        <f t="shared" si="141"/>
        <v>0</v>
      </c>
      <c r="Q1612" s="223">
        <f t="shared" si="141"/>
        <v>0</v>
      </c>
      <c r="R1612" s="223">
        <f t="shared" si="141"/>
        <v>0</v>
      </c>
    </row>
    <row r="1613" spans="1:18" hidden="1" outlineLevel="2" x14ac:dyDescent="0.25">
      <c r="A1613" s="222" t="str">
        <f>'Usages industrie'!A41</f>
        <v>Usage industriel n°38</v>
      </c>
      <c r="B1613" s="222" t="s">
        <v>41</v>
      </c>
      <c r="C1613" s="222"/>
      <c r="D1613" s="223">
        <f>IF(B$1566&lt;&gt;"",IF(B$1566='Usages industrie'!$K41,'Usages industrie'!J41,0),0)</f>
        <v>0</v>
      </c>
      <c r="E1613" s="223">
        <f t="shared" si="141"/>
        <v>0</v>
      </c>
      <c r="F1613" s="223">
        <f t="shared" si="141"/>
        <v>0</v>
      </c>
      <c r="G1613" s="223">
        <f t="shared" si="141"/>
        <v>0</v>
      </c>
      <c r="H1613" s="223">
        <f t="shared" si="141"/>
        <v>0</v>
      </c>
      <c r="I1613" s="223">
        <f t="shared" si="141"/>
        <v>0</v>
      </c>
      <c r="J1613" s="223">
        <f t="shared" si="141"/>
        <v>0</v>
      </c>
      <c r="K1613" s="223">
        <f t="shared" si="141"/>
        <v>0</v>
      </c>
      <c r="L1613" s="223">
        <f t="shared" si="141"/>
        <v>0</v>
      </c>
      <c r="M1613" s="223">
        <f t="shared" si="141"/>
        <v>0</v>
      </c>
      <c r="N1613" s="223">
        <f t="shared" si="141"/>
        <v>0</v>
      </c>
      <c r="O1613" s="223">
        <f t="shared" si="141"/>
        <v>0</v>
      </c>
      <c r="P1613" s="223">
        <f t="shared" si="141"/>
        <v>0</v>
      </c>
      <c r="Q1613" s="223">
        <f t="shared" si="141"/>
        <v>0</v>
      </c>
      <c r="R1613" s="223">
        <f t="shared" si="141"/>
        <v>0</v>
      </c>
    </row>
    <row r="1614" spans="1:18" hidden="1" outlineLevel="2" x14ac:dyDescent="0.25">
      <c r="A1614" s="222" t="str">
        <f>'Usages industrie'!A42</f>
        <v>Usage industriel n°39</v>
      </c>
      <c r="B1614" s="222" t="s">
        <v>41</v>
      </c>
      <c r="C1614" s="222"/>
      <c r="D1614" s="223">
        <f>IF(B$1566&lt;&gt;"",IF(B$1566='Usages industrie'!$K42,'Usages industrie'!J42,0),0)</f>
        <v>0</v>
      </c>
      <c r="E1614" s="223">
        <f t="shared" si="141"/>
        <v>0</v>
      </c>
      <c r="F1614" s="223">
        <f t="shared" si="141"/>
        <v>0</v>
      </c>
      <c r="G1614" s="223">
        <f t="shared" si="141"/>
        <v>0</v>
      </c>
      <c r="H1614" s="223">
        <f t="shared" si="141"/>
        <v>0</v>
      </c>
      <c r="I1614" s="223">
        <f t="shared" si="141"/>
        <v>0</v>
      </c>
      <c r="J1614" s="223">
        <f t="shared" si="141"/>
        <v>0</v>
      </c>
      <c r="K1614" s="223">
        <f t="shared" si="141"/>
        <v>0</v>
      </c>
      <c r="L1614" s="223">
        <f t="shared" si="141"/>
        <v>0</v>
      </c>
      <c r="M1614" s="223">
        <f t="shared" si="141"/>
        <v>0</v>
      </c>
      <c r="N1614" s="223">
        <f t="shared" si="141"/>
        <v>0</v>
      </c>
      <c r="O1614" s="223">
        <f t="shared" si="141"/>
        <v>0</v>
      </c>
      <c r="P1614" s="223">
        <f t="shared" si="141"/>
        <v>0</v>
      </c>
      <c r="Q1614" s="223">
        <f t="shared" si="141"/>
        <v>0</v>
      </c>
      <c r="R1614" s="223">
        <f t="shared" si="141"/>
        <v>0</v>
      </c>
    </row>
    <row r="1615" spans="1:18" hidden="1" outlineLevel="2" x14ac:dyDescent="0.25">
      <c r="A1615" s="222" t="str">
        <f>'Usages industrie'!A43</f>
        <v>Usage industriel n°40</v>
      </c>
      <c r="B1615" s="222" t="s">
        <v>41</v>
      </c>
      <c r="C1615" s="222"/>
      <c r="D1615" s="223">
        <f>IF(B$1566&lt;&gt;"",IF(B$1566='Usages industrie'!$K43,'Usages industrie'!J43,0),0)</f>
        <v>0</v>
      </c>
      <c r="E1615" s="223">
        <f t="shared" si="141"/>
        <v>0</v>
      </c>
      <c r="F1615" s="223">
        <f t="shared" si="141"/>
        <v>0</v>
      </c>
      <c r="G1615" s="223">
        <f t="shared" si="141"/>
        <v>0</v>
      </c>
      <c r="H1615" s="223">
        <f t="shared" si="141"/>
        <v>0</v>
      </c>
      <c r="I1615" s="223">
        <f t="shared" si="141"/>
        <v>0</v>
      </c>
      <c r="J1615" s="223">
        <f t="shared" si="141"/>
        <v>0</v>
      </c>
      <c r="K1615" s="223">
        <f t="shared" si="141"/>
        <v>0</v>
      </c>
      <c r="L1615" s="223">
        <f t="shared" si="141"/>
        <v>0</v>
      </c>
      <c r="M1615" s="223">
        <f t="shared" si="141"/>
        <v>0</v>
      </c>
      <c r="N1615" s="223">
        <f t="shared" si="141"/>
        <v>0</v>
      </c>
      <c r="O1615" s="223">
        <f t="shared" si="141"/>
        <v>0</v>
      </c>
      <c r="P1615" s="223">
        <f t="shared" si="141"/>
        <v>0</v>
      </c>
      <c r="Q1615" s="223">
        <f t="shared" si="141"/>
        <v>0</v>
      </c>
      <c r="R1615" s="223">
        <f t="shared" si="141"/>
        <v>0</v>
      </c>
    </row>
    <row r="1616" spans="1:18" hidden="1" outlineLevel="2" x14ac:dyDescent="0.25">
      <c r="A1616" s="222" t="str">
        <f>'Usages industrie'!A44</f>
        <v>Usage industriel n°41</v>
      </c>
      <c r="B1616" s="222" t="s">
        <v>41</v>
      </c>
      <c r="C1616" s="222"/>
      <c r="D1616" s="223">
        <f>IF(B$1566&lt;&gt;"",IF(B$1566='Usages industrie'!$K44,'Usages industrie'!J44,0),0)</f>
        <v>0</v>
      </c>
      <c r="E1616" s="223">
        <f t="shared" ref="E1616:R1625" si="142">$D1616</f>
        <v>0</v>
      </c>
      <c r="F1616" s="223">
        <f t="shared" si="142"/>
        <v>0</v>
      </c>
      <c r="G1616" s="223">
        <f t="shared" si="142"/>
        <v>0</v>
      </c>
      <c r="H1616" s="223">
        <f t="shared" si="142"/>
        <v>0</v>
      </c>
      <c r="I1616" s="223">
        <f t="shared" si="142"/>
        <v>0</v>
      </c>
      <c r="J1616" s="223">
        <f t="shared" si="142"/>
        <v>0</v>
      </c>
      <c r="K1616" s="223">
        <f t="shared" si="142"/>
        <v>0</v>
      </c>
      <c r="L1616" s="223">
        <f t="shared" si="142"/>
        <v>0</v>
      </c>
      <c r="M1616" s="223">
        <f t="shared" si="142"/>
        <v>0</v>
      </c>
      <c r="N1616" s="223">
        <f t="shared" si="142"/>
        <v>0</v>
      </c>
      <c r="O1616" s="223">
        <f t="shared" si="142"/>
        <v>0</v>
      </c>
      <c r="P1616" s="223">
        <f t="shared" si="142"/>
        <v>0</v>
      </c>
      <c r="Q1616" s="223">
        <f t="shared" si="142"/>
        <v>0</v>
      </c>
      <c r="R1616" s="223">
        <f t="shared" si="142"/>
        <v>0</v>
      </c>
    </row>
    <row r="1617" spans="1:18" hidden="1" outlineLevel="2" x14ac:dyDescent="0.25">
      <c r="A1617" s="222" t="str">
        <f>'Usages industrie'!A45</f>
        <v>Usage industriel n°42</v>
      </c>
      <c r="B1617" s="222" t="s">
        <v>41</v>
      </c>
      <c r="C1617" s="222"/>
      <c r="D1617" s="223">
        <f>IF(B$1566&lt;&gt;"",IF(B$1566='Usages industrie'!$K45,'Usages industrie'!J45,0),0)</f>
        <v>0</v>
      </c>
      <c r="E1617" s="223">
        <f t="shared" si="142"/>
        <v>0</v>
      </c>
      <c r="F1617" s="223">
        <f t="shared" si="142"/>
        <v>0</v>
      </c>
      <c r="G1617" s="223">
        <f t="shared" si="142"/>
        <v>0</v>
      </c>
      <c r="H1617" s="223">
        <f t="shared" si="142"/>
        <v>0</v>
      </c>
      <c r="I1617" s="223">
        <f t="shared" si="142"/>
        <v>0</v>
      </c>
      <c r="J1617" s="223">
        <f t="shared" si="142"/>
        <v>0</v>
      </c>
      <c r="K1617" s="223">
        <f t="shared" si="142"/>
        <v>0</v>
      </c>
      <c r="L1617" s="223">
        <f t="shared" si="142"/>
        <v>0</v>
      </c>
      <c r="M1617" s="223">
        <f t="shared" si="142"/>
        <v>0</v>
      </c>
      <c r="N1617" s="223">
        <f t="shared" si="142"/>
        <v>0</v>
      </c>
      <c r="O1617" s="223">
        <f t="shared" si="142"/>
        <v>0</v>
      </c>
      <c r="P1617" s="223">
        <f t="shared" si="142"/>
        <v>0</v>
      </c>
      <c r="Q1617" s="223">
        <f t="shared" si="142"/>
        <v>0</v>
      </c>
      <c r="R1617" s="223">
        <f t="shared" si="142"/>
        <v>0</v>
      </c>
    </row>
    <row r="1618" spans="1:18" hidden="1" outlineLevel="2" x14ac:dyDescent="0.25">
      <c r="A1618" s="222" t="str">
        <f>'Usages industrie'!A46</f>
        <v>Usage industriel n°43</v>
      </c>
      <c r="B1618" s="222" t="s">
        <v>41</v>
      </c>
      <c r="C1618" s="222"/>
      <c r="D1618" s="223">
        <f>IF(B$1566&lt;&gt;"",IF(B$1566='Usages industrie'!$K46,'Usages industrie'!J46,0),0)</f>
        <v>0</v>
      </c>
      <c r="E1618" s="223">
        <f t="shared" si="142"/>
        <v>0</v>
      </c>
      <c r="F1618" s="223">
        <f t="shared" si="142"/>
        <v>0</v>
      </c>
      <c r="G1618" s="223">
        <f t="shared" si="142"/>
        <v>0</v>
      </c>
      <c r="H1618" s="223">
        <f t="shared" si="142"/>
        <v>0</v>
      </c>
      <c r="I1618" s="223">
        <f t="shared" si="142"/>
        <v>0</v>
      </c>
      <c r="J1618" s="223">
        <f t="shared" si="142"/>
        <v>0</v>
      </c>
      <c r="K1618" s="223">
        <f t="shared" si="142"/>
        <v>0</v>
      </c>
      <c r="L1618" s="223">
        <f t="shared" si="142"/>
        <v>0</v>
      </c>
      <c r="M1618" s="223">
        <f t="shared" si="142"/>
        <v>0</v>
      </c>
      <c r="N1618" s="223">
        <f t="shared" si="142"/>
        <v>0</v>
      </c>
      <c r="O1618" s="223">
        <f t="shared" si="142"/>
        <v>0</v>
      </c>
      <c r="P1618" s="223">
        <f t="shared" si="142"/>
        <v>0</v>
      </c>
      <c r="Q1618" s="223">
        <f t="shared" si="142"/>
        <v>0</v>
      </c>
      <c r="R1618" s="223">
        <f t="shared" si="142"/>
        <v>0</v>
      </c>
    </row>
    <row r="1619" spans="1:18" hidden="1" outlineLevel="2" x14ac:dyDescent="0.25">
      <c r="A1619" s="222" t="str">
        <f>'Usages industrie'!A47</f>
        <v>Usage industriel n°44</v>
      </c>
      <c r="B1619" s="222" t="s">
        <v>41</v>
      </c>
      <c r="C1619" s="222"/>
      <c r="D1619" s="223">
        <f>IF(B$1566&lt;&gt;"",IF(B$1566='Usages industrie'!$K47,'Usages industrie'!J47,0),0)</f>
        <v>0</v>
      </c>
      <c r="E1619" s="223">
        <f t="shared" si="142"/>
        <v>0</v>
      </c>
      <c r="F1619" s="223">
        <f t="shared" si="142"/>
        <v>0</v>
      </c>
      <c r="G1619" s="223">
        <f t="shared" si="142"/>
        <v>0</v>
      </c>
      <c r="H1619" s="223">
        <f t="shared" si="142"/>
        <v>0</v>
      </c>
      <c r="I1619" s="223">
        <f t="shared" si="142"/>
        <v>0</v>
      </c>
      <c r="J1619" s="223">
        <f t="shared" si="142"/>
        <v>0</v>
      </c>
      <c r="K1619" s="223">
        <f t="shared" si="142"/>
        <v>0</v>
      </c>
      <c r="L1619" s="223">
        <f t="shared" si="142"/>
        <v>0</v>
      </c>
      <c r="M1619" s="223">
        <f t="shared" si="142"/>
        <v>0</v>
      </c>
      <c r="N1619" s="223">
        <f t="shared" si="142"/>
        <v>0</v>
      </c>
      <c r="O1619" s="223">
        <f t="shared" si="142"/>
        <v>0</v>
      </c>
      <c r="P1619" s="223">
        <f t="shared" si="142"/>
        <v>0</v>
      </c>
      <c r="Q1619" s="223">
        <f t="shared" si="142"/>
        <v>0</v>
      </c>
      <c r="R1619" s="223">
        <f t="shared" si="142"/>
        <v>0</v>
      </c>
    </row>
    <row r="1620" spans="1:18" hidden="1" outlineLevel="2" x14ac:dyDescent="0.25">
      <c r="A1620" s="222" t="str">
        <f>'Usages industrie'!A48</f>
        <v>Usage industriel n°45</v>
      </c>
      <c r="B1620" s="222" t="s">
        <v>41</v>
      </c>
      <c r="C1620" s="222"/>
      <c r="D1620" s="223">
        <f>IF(B$1566&lt;&gt;"",IF(B$1566='Usages industrie'!$K48,'Usages industrie'!J48,0),0)</f>
        <v>0</v>
      </c>
      <c r="E1620" s="223">
        <f t="shared" si="142"/>
        <v>0</v>
      </c>
      <c r="F1620" s="223">
        <f t="shared" si="142"/>
        <v>0</v>
      </c>
      <c r="G1620" s="223">
        <f t="shared" si="142"/>
        <v>0</v>
      </c>
      <c r="H1620" s="223">
        <f t="shared" si="142"/>
        <v>0</v>
      </c>
      <c r="I1620" s="223">
        <f t="shared" si="142"/>
        <v>0</v>
      </c>
      <c r="J1620" s="223">
        <f t="shared" si="142"/>
        <v>0</v>
      </c>
      <c r="K1620" s="223">
        <f t="shared" si="142"/>
        <v>0</v>
      </c>
      <c r="L1620" s="223">
        <f t="shared" si="142"/>
        <v>0</v>
      </c>
      <c r="M1620" s="223">
        <f t="shared" si="142"/>
        <v>0</v>
      </c>
      <c r="N1620" s="223">
        <f t="shared" si="142"/>
        <v>0</v>
      </c>
      <c r="O1620" s="223">
        <f t="shared" si="142"/>
        <v>0</v>
      </c>
      <c r="P1620" s="223">
        <f t="shared" si="142"/>
        <v>0</v>
      </c>
      <c r="Q1620" s="223">
        <f t="shared" si="142"/>
        <v>0</v>
      </c>
      <c r="R1620" s="223">
        <f t="shared" si="142"/>
        <v>0</v>
      </c>
    </row>
    <row r="1621" spans="1:18" hidden="1" outlineLevel="2" x14ac:dyDescent="0.25">
      <c r="A1621" s="222" t="str">
        <f>'Usages industrie'!A49</f>
        <v>Usage industriel n°46</v>
      </c>
      <c r="B1621" s="222" t="s">
        <v>41</v>
      </c>
      <c r="C1621" s="222"/>
      <c r="D1621" s="223">
        <f>IF(B$1566&lt;&gt;"",IF(B$1566='Usages industrie'!$K49,'Usages industrie'!J49,0),0)</f>
        <v>0</v>
      </c>
      <c r="E1621" s="223">
        <f t="shared" si="142"/>
        <v>0</v>
      </c>
      <c r="F1621" s="223">
        <f t="shared" si="142"/>
        <v>0</v>
      </c>
      <c r="G1621" s="223">
        <f t="shared" si="142"/>
        <v>0</v>
      </c>
      <c r="H1621" s="223">
        <f t="shared" si="142"/>
        <v>0</v>
      </c>
      <c r="I1621" s="223">
        <f t="shared" si="142"/>
        <v>0</v>
      </c>
      <c r="J1621" s="223">
        <f t="shared" si="142"/>
        <v>0</v>
      </c>
      <c r="K1621" s="223">
        <f t="shared" si="142"/>
        <v>0</v>
      </c>
      <c r="L1621" s="223">
        <f t="shared" si="142"/>
        <v>0</v>
      </c>
      <c r="M1621" s="223">
        <f t="shared" si="142"/>
        <v>0</v>
      </c>
      <c r="N1621" s="223">
        <f t="shared" si="142"/>
        <v>0</v>
      </c>
      <c r="O1621" s="223">
        <f t="shared" si="142"/>
        <v>0</v>
      </c>
      <c r="P1621" s="223">
        <f t="shared" si="142"/>
        <v>0</v>
      </c>
      <c r="Q1621" s="223">
        <f t="shared" si="142"/>
        <v>0</v>
      </c>
      <c r="R1621" s="223">
        <f t="shared" si="142"/>
        <v>0</v>
      </c>
    </row>
    <row r="1622" spans="1:18" hidden="1" outlineLevel="2" x14ac:dyDescent="0.25">
      <c r="A1622" s="222" t="str">
        <f>'Usages industrie'!A50</f>
        <v>Usage industriel n°47</v>
      </c>
      <c r="B1622" s="222" t="s">
        <v>41</v>
      </c>
      <c r="C1622" s="222"/>
      <c r="D1622" s="223">
        <f>IF(B$1566&lt;&gt;"",IF(B$1566='Usages industrie'!$K50,'Usages industrie'!J50,0),0)</f>
        <v>0</v>
      </c>
      <c r="E1622" s="223">
        <f t="shared" si="142"/>
        <v>0</v>
      </c>
      <c r="F1622" s="223">
        <f t="shared" si="142"/>
        <v>0</v>
      </c>
      <c r="G1622" s="223">
        <f t="shared" si="142"/>
        <v>0</v>
      </c>
      <c r="H1622" s="223">
        <f t="shared" si="142"/>
        <v>0</v>
      </c>
      <c r="I1622" s="223">
        <f t="shared" si="142"/>
        <v>0</v>
      </c>
      <c r="J1622" s="223">
        <f t="shared" si="142"/>
        <v>0</v>
      </c>
      <c r="K1622" s="223">
        <f t="shared" si="142"/>
        <v>0</v>
      </c>
      <c r="L1622" s="223">
        <f t="shared" si="142"/>
        <v>0</v>
      </c>
      <c r="M1622" s="223">
        <f t="shared" si="142"/>
        <v>0</v>
      </c>
      <c r="N1622" s="223">
        <f t="shared" si="142"/>
        <v>0</v>
      </c>
      <c r="O1622" s="223">
        <f t="shared" si="142"/>
        <v>0</v>
      </c>
      <c r="P1622" s="223">
        <f t="shared" si="142"/>
        <v>0</v>
      </c>
      <c r="Q1622" s="223">
        <f t="shared" si="142"/>
        <v>0</v>
      </c>
      <c r="R1622" s="223">
        <f t="shared" si="142"/>
        <v>0</v>
      </c>
    </row>
    <row r="1623" spans="1:18" hidden="1" outlineLevel="2" x14ac:dyDescent="0.25">
      <c r="A1623" s="222" t="str">
        <f>'Usages industrie'!A51</f>
        <v>Usage industriel n°48</v>
      </c>
      <c r="B1623" s="222" t="s">
        <v>41</v>
      </c>
      <c r="C1623" s="222"/>
      <c r="D1623" s="223">
        <f>IF(B$1566&lt;&gt;"",IF(B$1566='Usages industrie'!$K51,'Usages industrie'!J51,0),0)</f>
        <v>0</v>
      </c>
      <c r="E1623" s="223">
        <f t="shared" si="142"/>
        <v>0</v>
      </c>
      <c r="F1623" s="223">
        <f t="shared" si="142"/>
        <v>0</v>
      </c>
      <c r="G1623" s="223">
        <f t="shared" si="142"/>
        <v>0</v>
      </c>
      <c r="H1623" s="223">
        <f t="shared" si="142"/>
        <v>0</v>
      </c>
      <c r="I1623" s="223">
        <f t="shared" si="142"/>
        <v>0</v>
      </c>
      <c r="J1623" s="223">
        <f t="shared" si="142"/>
        <v>0</v>
      </c>
      <c r="K1623" s="223">
        <f t="shared" si="142"/>
        <v>0</v>
      </c>
      <c r="L1623" s="223">
        <f t="shared" si="142"/>
        <v>0</v>
      </c>
      <c r="M1623" s="223">
        <f t="shared" si="142"/>
        <v>0</v>
      </c>
      <c r="N1623" s="223">
        <f t="shared" si="142"/>
        <v>0</v>
      </c>
      <c r="O1623" s="223">
        <f t="shared" si="142"/>
        <v>0</v>
      </c>
      <c r="P1623" s="223">
        <f t="shared" si="142"/>
        <v>0</v>
      </c>
      <c r="Q1623" s="223">
        <f t="shared" si="142"/>
        <v>0</v>
      </c>
      <c r="R1623" s="223">
        <f t="shared" si="142"/>
        <v>0</v>
      </c>
    </row>
    <row r="1624" spans="1:18" hidden="1" outlineLevel="2" x14ac:dyDescent="0.25">
      <c r="A1624" s="222" t="str">
        <f>'Usages industrie'!A52</f>
        <v>Usage industriel n°49</v>
      </c>
      <c r="B1624" s="222" t="s">
        <v>41</v>
      </c>
      <c r="C1624" s="222"/>
      <c r="D1624" s="223">
        <f>IF(B$1566&lt;&gt;"",IF(B$1566='Usages industrie'!$K52,'Usages industrie'!J52,0),0)</f>
        <v>0</v>
      </c>
      <c r="E1624" s="223">
        <f t="shared" si="142"/>
        <v>0</v>
      </c>
      <c r="F1624" s="223">
        <f t="shared" si="142"/>
        <v>0</v>
      </c>
      <c r="G1624" s="223">
        <f t="shared" si="142"/>
        <v>0</v>
      </c>
      <c r="H1624" s="223">
        <f t="shared" si="142"/>
        <v>0</v>
      </c>
      <c r="I1624" s="223">
        <f t="shared" si="142"/>
        <v>0</v>
      </c>
      <c r="J1624" s="223">
        <f t="shared" si="142"/>
        <v>0</v>
      </c>
      <c r="K1624" s="223">
        <f t="shared" si="142"/>
        <v>0</v>
      </c>
      <c r="L1624" s="223">
        <f t="shared" si="142"/>
        <v>0</v>
      </c>
      <c r="M1624" s="223">
        <f t="shared" si="142"/>
        <v>0</v>
      </c>
      <c r="N1624" s="223">
        <f t="shared" si="142"/>
        <v>0</v>
      </c>
      <c r="O1624" s="223">
        <f t="shared" si="142"/>
        <v>0</v>
      </c>
      <c r="P1624" s="223">
        <f t="shared" si="142"/>
        <v>0</v>
      </c>
      <c r="Q1624" s="223">
        <f t="shared" si="142"/>
        <v>0</v>
      </c>
      <c r="R1624" s="223">
        <f t="shared" si="142"/>
        <v>0</v>
      </c>
    </row>
    <row r="1625" spans="1:18" hidden="1" outlineLevel="2" x14ac:dyDescent="0.25">
      <c r="A1625" s="222" t="str">
        <f>'Usages industrie'!A53</f>
        <v>Usage industriel n°50</v>
      </c>
      <c r="B1625" s="222" t="s">
        <v>41</v>
      </c>
      <c r="C1625" s="222"/>
      <c r="D1625" s="223">
        <f>IF(B$1566&lt;&gt;"",IF(B$1566='Usages industrie'!$K53,'Usages industrie'!J53,0),0)</f>
        <v>0</v>
      </c>
      <c r="E1625" s="223">
        <f t="shared" si="142"/>
        <v>0</v>
      </c>
      <c r="F1625" s="223">
        <f t="shared" si="142"/>
        <v>0</v>
      </c>
      <c r="G1625" s="223">
        <f t="shared" si="142"/>
        <v>0</v>
      </c>
      <c r="H1625" s="223">
        <f t="shared" si="142"/>
        <v>0</v>
      </c>
      <c r="I1625" s="223">
        <f t="shared" si="142"/>
        <v>0</v>
      </c>
      <c r="J1625" s="223">
        <f t="shared" si="142"/>
        <v>0</v>
      </c>
      <c r="K1625" s="223">
        <f t="shared" si="142"/>
        <v>0</v>
      </c>
      <c r="L1625" s="223">
        <f t="shared" si="142"/>
        <v>0</v>
      </c>
      <c r="M1625" s="223">
        <f t="shared" si="142"/>
        <v>0</v>
      </c>
      <c r="N1625" s="223">
        <f t="shared" si="142"/>
        <v>0</v>
      </c>
      <c r="O1625" s="223">
        <f t="shared" si="142"/>
        <v>0</v>
      </c>
      <c r="P1625" s="223">
        <f t="shared" si="142"/>
        <v>0</v>
      </c>
      <c r="Q1625" s="223">
        <f t="shared" si="142"/>
        <v>0</v>
      </c>
      <c r="R1625" s="223">
        <f t="shared" si="142"/>
        <v>0</v>
      </c>
    </row>
    <row r="1626" spans="1:18" hidden="1" outlineLevel="1" collapsed="1" x14ac:dyDescent="0.25">
      <c r="A1626" s="222" t="s">
        <v>649</v>
      </c>
      <c r="B1626" s="222"/>
      <c r="C1626" s="222"/>
      <c r="D1626" s="223">
        <f t="shared" ref="D1626:R1626" si="143">SUM(D1576:D1625)</f>
        <v>0</v>
      </c>
      <c r="E1626" s="223">
        <f t="shared" si="143"/>
        <v>0</v>
      </c>
      <c r="F1626" s="223">
        <f t="shared" si="143"/>
        <v>0</v>
      </c>
      <c r="G1626" s="223">
        <f t="shared" si="143"/>
        <v>0</v>
      </c>
      <c r="H1626" s="223">
        <f t="shared" si="143"/>
        <v>0</v>
      </c>
      <c r="I1626" s="223">
        <f t="shared" si="143"/>
        <v>0</v>
      </c>
      <c r="J1626" s="223">
        <f t="shared" si="143"/>
        <v>0</v>
      </c>
      <c r="K1626" s="223">
        <f t="shared" si="143"/>
        <v>0</v>
      </c>
      <c r="L1626" s="223">
        <f t="shared" si="143"/>
        <v>0</v>
      </c>
      <c r="M1626" s="223">
        <f t="shared" si="143"/>
        <v>0</v>
      </c>
      <c r="N1626" s="223">
        <f t="shared" si="143"/>
        <v>0</v>
      </c>
      <c r="O1626" s="223">
        <f t="shared" si="143"/>
        <v>0</v>
      </c>
      <c r="P1626" s="223">
        <f t="shared" si="143"/>
        <v>0</v>
      </c>
      <c r="Q1626" s="223">
        <f t="shared" si="143"/>
        <v>0</v>
      </c>
      <c r="R1626" s="223">
        <f t="shared" si="143"/>
        <v>0</v>
      </c>
    </row>
    <row r="1627" spans="1:18" hidden="1" outlineLevel="2" x14ac:dyDescent="0.25">
      <c r="A1627" s="222" t="str">
        <f>'Usages industrie'!A4</f>
        <v>Usage industriel n°1</v>
      </c>
      <c r="B1627" s="222" t="s">
        <v>645</v>
      </c>
      <c r="C1627" s="222"/>
      <c r="D1627" s="223">
        <f>D1576*'Usages industrie'!$P4*(1+'Usages industrie'!$Q4)^(D$1570-$D$1570)/1000</f>
        <v>0</v>
      </c>
      <c r="E1627" s="223">
        <f>E1576*'Usages industrie'!$P4*(1+'Usages industrie'!$Q4)^(E$1570-$D$1570)/1000</f>
        <v>0</v>
      </c>
      <c r="F1627" s="223">
        <f>F1576*'Usages industrie'!$P4*(1+'Usages industrie'!$Q4)^(F$1570-$D$1570)/1000</f>
        <v>0</v>
      </c>
      <c r="G1627" s="223">
        <f>G1576*'Usages industrie'!$P4*(1+'Usages industrie'!$Q4)^(G$1570-$D$1570)/1000</f>
        <v>0</v>
      </c>
      <c r="H1627" s="223">
        <f>H1576*'Usages industrie'!$P4*(1+'Usages industrie'!$Q4)^(H$1570-$D$1570)/1000</f>
        <v>0</v>
      </c>
      <c r="I1627" s="223">
        <f>I1576*'Usages industrie'!$P4*(1+'Usages industrie'!$Q4)^(I$1570-$D$1570)/1000</f>
        <v>0</v>
      </c>
      <c r="J1627" s="223">
        <f>J1576*'Usages industrie'!$P4*(1+'Usages industrie'!$Q4)^(J$1570-$D$1570)/1000</f>
        <v>0</v>
      </c>
      <c r="K1627" s="223">
        <f>K1576*'Usages industrie'!$P4*(1+'Usages industrie'!$Q4)^(K$1570-$D$1570)/1000</f>
        <v>0</v>
      </c>
      <c r="L1627" s="223">
        <f>L1576*'Usages industrie'!$P4*(1+'Usages industrie'!$Q4)^(L$1570-$D$1570)/1000</f>
        <v>0</v>
      </c>
      <c r="M1627" s="223">
        <f>M1576*'Usages industrie'!$P4*(1+'Usages industrie'!$Q4)^(M$1570-$D$1570)/1000</f>
        <v>0</v>
      </c>
      <c r="N1627" s="223">
        <f>N1576*'Usages industrie'!$P4*(1+'Usages industrie'!$Q4)^(N$1570-$D$1570)/1000</f>
        <v>0</v>
      </c>
      <c r="O1627" s="223">
        <f>O1576*'Usages industrie'!$P4*(1+'Usages industrie'!$Q4)^(O$1570-$D$1570)/1000</f>
        <v>0</v>
      </c>
      <c r="P1627" s="223">
        <f>P1576*'Usages industrie'!$P4*(1+'Usages industrie'!$Q4)^(P$1570-$D$1570)/1000</f>
        <v>0</v>
      </c>
      <c r="Q1627" s="223">
        <f>Q1576*'Usages industrie'!$P4*(1+'Usages industrie'!$Q4)^(Q$1570-$D$1570)/1000</f>
        <v>0</v>
      </c>
      <c r="R1627" s="223">
        <f>R1576*'Usages industrie'!$P4*(1+'Usages industrie'!$Q4)^(R$1570-$D$1570)/1000</f>
        <v>0</v>
      </c>
    </row>
    <row r="1628" spans="1:18" hidden="1" outlineLevel="2" x14ac:dyDescent="0.25">
      <c r="A1628" s="222" t="str">
        <f>'Usages industrie'!A5</f>
        <v>Usage industriel n°2</v>
      </c>
      <c r="B1628" s="222" t="s">
        <v>645</v>
      </c>
      <c r="C1628" s="222"/>
      <c r="D1628" s="223">
        <f>D1577*'Usages industrie'!$P5*(1+'Usages industrie'!$Q5)^(D$1570-$D$1570)/1000</f>
        <v>0</v>
      </c>
      <c r="E1628" s="223">
        <f>E1577*'Usages industrie'!$P5*(1+'Usages industrie'!$Q5)^(E$1570-$D$1570)/1000</f>
        <v>0</v>
      </c>
      <c r="F1628" s="223">
        <f>F1577*'Usages industrie'!$P5*(1+'Usages industrie'!$Q5)^(F$1570-$D$1570)/1000</f>
        <v>0</v>
      </c>
      <c r="G1628" s="223">
        <f>G1577*'Usages industrie'!$P5*(1+'Usages industrie'!$Q5)^(G$1570-$D$1570)/1000</f>
        <v>0</v>
      </c>
      <c r="H1628" s="223">
        <f>H1577*'Usages industrie'!$P5*(1+'Usages industrie'!$Q5)^(H$1570-$D$1570)/1000</f>
        <v>0</v>
      </c>
      <c r="I1628" s="223">
        <f>I1577*'Usages industrie'!$P5*(1+'Usages industrie'!$Q5)^(I$1570-$D$1570)/1000</f>
        <v>0</v>
      </c>
      <c r="J1628" s="223">
        <f>J1577*'Usages industrie'!$P5*(1+'Usages industrie'!$Q5)^(J$1570-$D$1570)/1000</f>
        <v>0</v>
      </c>
      <c r="K1628" s="223">
        <f>K1577*'Usages industrie'!$P5*(1+'Usages industrie'!$Q5)^(K$1570-$D$1570)/1000</f>
        <v>0</v>
      </c>
      <c r="L1628" s="223">
        <f>L1577*'Usages industrie'!$P5*(1+'Usages industrie'!$Q5)^(L$1570-$D$1570)/1000</f>
        <v>0</v>
      </c>
      <c r="M1628" s="223">
        <f>M1577*'Usages industrie'!$P5*(1+'Usages industrie'!$Q5)^(M$1570-$D$1570)/1000</f>
        <v>0</v>
      </c>
      <c r="N1628" s="223">
        <f>N1577*'Usages industrie'!$P5*(1+'Usages industrie'!$Q5)^(N$1570-$D$1570)/1000</f>
        <v>0</v>
      </c>
      <c r="O1628" s="223">
        <f>O1577*'Usages industrie'!$P5*(1+'Usages industrie'!$Q5)^(O$1570-$D$1570)/1000</f>
        <v>0</v>
      </c>
      <c r="P1628" s="223">
        <f>P1577*'Usages industrie'!$P5*(1+'Usages industrie'!$Q5)^(P$1570-$D$1570)/1000</f>
        <v>0</v>
      </c>
      <c r="Q1628" s="223">
        <f>Q1577*'Usages industrie'!$P5*(1+'Usages industrie'!$Q5)^(Q$1570-$D$1570)/1000</f>
        <v>0</v>
      </c>
      <c r="R1628" s="223">
        <f>R1577*'Usages industrie'!$P5*(1+'Usages industrie'!$Q5)^(R$1570-$D$1570)/1000</f>
        <v>0</v>
      </c>
    </row>
    <row r="1629" spans="1:18" hidden="1" outlineLevel="2" x14ac:dyDescent="0.25">
      <c r="A1629" s="222" t="str">
        <f>'Usages industrie'!A6</f>
        <v>Usage industriel n°3</v>
      </c>
      <c r="B1629" s="222" t="s">
        <v>645</v>
      </c>
      <c r="C1629" s="222"/>
      <c r="D1629" s="223">
        <f>D1578*'Usages industrie'!$P6*(1+'Usages industrie'!$Q6)^(D$1570-$D$1570)/1000</f>
        <v>0</v>
      </c>
      <c r="E1629" s="223">
        <f>E1578*'Usages industrie'!$P6*(1+'Usages industrie'!$Q6)^(E$1570-$D$1570)/1000</f>
        <v>0</v>
      </c>
      <c r="F1629" s="223">
        <f>F1578*'Usages industrie'!$P6*(1+'Usages industrie'!$Q6)^(F$1570-$D$1570)/1000</f>
        <v>0</v>
      </c>
      <c r="G1629" s="223">
        <f>G1578*'Usages industrie'!$P6*(1+'Usages industrie'!$Q6)^(G$1570-$D$1570)/1000</f>
        <v>0</v>
      </c>
      <c r="H1629" s="223">
        <f>H1578*'Usages industrie'!$P6*(1+'Usages industrie'!$Q6)^(H$1570-$D$1570)/1000</f>
        <v>0</v>
      </c>
      <c r="I1629" s="223">
        <f>I1578*'Usages industrie'!$P6*(1+'Usages industrie'!$Q6)^(I$1570-$D$1570)/1000</f>
        <v>0</v>
      </c>
      <c r="J1629" s="223">
        <f>J1578*'Usages industrie'!$P6*(1+'Usages industrie'!$Q6)^(J$1570-$D$1570)/1000</f>
        <v>0</v>
      </c>
      <c r="K1629" s="223">
        <f>K1578*'Usages industrie'!$P6*(1+'Usages industrie'!$Q6)^(K$1570-$D$1570)/1000</f>
        <v>0</v>
      </c>
      <c r="L1629" s="223">
        <f>L1578*'Usages industrie'!$P6*(1+'Usages industrie'!$Q6)^(L$1570-$D$1570)/1000</f>
        <v>0</v>
      </c>
      <c r="M1629" s="223">
        <f>M1578*'Usages industrie'!$P6*(1+'Usages industrie'!$Q6)^(M$1570-$D$1570)/1000</f>
        <v>0</v>
      </c>
      <c r="N1629" s="223">
        <f>N1578*'Usages industrie'!$P6*(1+'Usages industrie'!$Q6)^(N$1570-$D$1570)/1000</f>
        <v>0</v>
      </c>
      <c r="O1629" s="223">
        <f>O1578*'Usages industrie'!$P6*(1+'Usages industrie'!$Q6)^(O$1570-$D$1570)/1000</f>
        <v>0</v>
      </c>
      <c r="P1629" s="223">
        <f>P1578*'Usages industrie'!$P6*(1+'Usages industrie'!$Q6)^(P$1570-$D$1570)/1000</f>
        <v>0</v>
      </c>
      <c r="Q1629" s="223">
        <f>Q1578*'Usages industrie'!$P6*(1+'Usages industrie'!$Q6)^(Q$1570-$D$1570)/1000</f>
        <v>0</v>
      </c>
      <c r="R1629" s="223">
        <f>R1578*'Usages industrie'!$P6*(1+'Usages industrie'!$Q6)^(R$1570-$D$1570)/1000</f>
        <v>0</v>
      </c>
    </row>
    <row r="1630" spans="1:18" hidden="1" outlineLevel="2" x14ac:dyDescent="0.25">
      <c r="A1630" s="222" t="str">
        <f>'Usages industrie'!A7</f>
        <v>Usage industriel n°4</v>
      </c>
      <c r="B1630" s="222" t="s">
        <v>645</v>
      </c>
      <c r="C1630" s="222"/>
      <c r="D1630" s="223">
        <f>D1579*'Usages industrie'!$P7*(1+'Usages industrie'!$Q7)^(D$1570-$D$1570)/1000</f>
        <v>0</v>
      </c>
      <c r="E1630" s="223">
        <f>E1579*'Usages industrie'!$P7*(1+'Usages industrie'!$Q7)^(E$1570-$D$1570)/1000</f>
        <v>0</v>
      </c>
      <c r="F1630" s="223">
        <f>F1579*'Usages industrie'!$P7*(1+'Usages industrie'!$Q7)^(F$1570-$D$1570)/1000</f>
        <v>0</v>
      </c>
      <c r="G1630" s="223">
        <f>G1579*'Usages industrie'!$P7*(1+'Usages industrie'!$Q7)^(G$1570-$D$1570)/1000</f>
        <v>0</v>
      </c>
      <c r="H1630" s="223">
        <f>H1579*'Usages industrie'!$P7*(1+'Usages industrie'!$Q7)^(H$1570-$D$1570)/1000</f>
        <v>0</v>
      </c>
      <c r="I1630" s="223">
        <f>I1579*'Usages industrie'!$P7*(1+'Usages industrie'!$Q7)^(I$1570-$D$1570)/1000</f>
        <v>0</v>
      </c>
      <c r="J1630" s="223">
        <f>J1579*'Usages industrie'!$P7*(1+'Usages industrie'!$Q7)^(J$1570-$D$1570)/1000</f>
        <v>0</v>
      </c>
      <c r="K1630" s="223">
        <f>K1579*'Usages industrie'!$P7*(1+'Usages industrie'!$Q7)^(K$1570-$D$1570)/1000</f>
        <v>0</v>
      </c>
      <c r="L1630" s="223">
        <f>L1579*'Usages industrie'!$P7*(1+'Usages industrie'!$Q7)^(L$1570-$D$1570)/1000</f>
        <v>0</v>
      </c>
      <c r="M1630" s="223">
        <f>M1579*'Usages industrie'!$P7*(1+'Usages industrie'!$Q7)^(M$1570-$D$1570)/1000</f>
        <v>0</v>
      </c>
      <c r="N1630" s="223">
        <f>N1579*'Usages industrie'!$P7*(1+'Usages industrie'!$Q7)^(N$1570-$D$1570)/1000</f>
        <v>0</v>
      </c>
      <c r="O1630" s="223">
        <f>O1579*'Usages industrie'!$P7*(1+'Usages industrie'!$Q7)^(O$1570-$D$1570)/1000</f>
        <v>0</v>
      </c>
      <c r="P1630" s="223">
        <f>P1579*'Usages industrie'!$P7*(1+'Usages industrie'!$Q7)^(P$1570-$D$1570)/1000</f>
        <v>0</v>
      </c>
      <c r="Q1630" s="223">
        <f>Q1579*'Usages industrie'!$P7*(1+'Usages industrie'!$Q7)^(Q$1570-$D$1570)/1000</f>
        <v>0</v>
      </c>
      <c r="R1630" s="223">
        <f>R1579*'Usages industrie'!$P7*(1+'Usages industrie'!$Q7)^(R$1570-$D$1570)/1000</f>
        <v>0</v>
      </c>
    </row>
    <row r="1631" spans="1:18" hidden="1" outlineLevel="2" x14ac:dyDescent="0.25">
      <c r="A1631" s="222" t="str">
        <f>'Usages industrie'!A8</f>
        <v>Usage industriel n°5</v>
      </c>
      <c r="B1631" s="222" t="s">
        <v>645</v>
      </c>
      <c r="C1631" s="222"/>
      <c r="D1631" s="223">
        <f>D1580*'Usages industrie'!$P8*(1+'Usages industrie'!$Q8)^(D$1570-$D$1570)/1000</f>
        <v>0</v>
      </c>
      <c r="E1631" s="223">
        <f>E1580*'Usages industrie'!$P8*(1+'Usages industrie'!$Q8)^(E$1570-$D$1570)/1000</f>
        <v>0</v>
      </c>
      <c r="F1631" s="223">
        <f>F1580*'Usages industrie'!$P8*(1+'Usages industrie'!$Q8)^(F$1570-$D$1570)/1000</f>
        <v>0</v>
      </c>
      <c r="G1631" s="223">
        <f>G1580*'Usages industrie'!$P8*(1+'Usages industrie'!$Q8)^(G$1570-$D$1570)/1000</f>
        <v>0</v>
      </c>
      <c r="H1631" s="223">
        <f>H1580*'Usages industrie'!$P8*(1+'Usages industrie'!$Q8)^(H$1570-$D$1570)/1000</f>
        <v>0</v>
      </c>
      <c r="I1631" s="223">
        <f>I1580*'Usages industrie'!$P8*(1+'Usages industrie'!$Q8)^(I$1570-$D$1570)/1000</f>
        <v>0</v>
      </c>
      <c r="J1631" s="223">
        <f>J1580*'Usages industrie'!$P8*(1+'Usages industrie'!$Q8)^(J$1570-$D$1570)/1000</f>
        <v>0</v>
      </c>
      <c r="K1631" s="223">
        <f>K1580*'Usages industrie'!$P8*(1+'Usages industrie'!$Q8)^(K$1570-$D$1570)/1000</f>
        <v>0</v>
      </c>
      <c r="L1631" s="223">
        <f>L1580*'Usages industrie'!$P8*(1+'Usages industrie'!$Q8)^(L$1570-$D$1570)/1000</f>
        <v>0</v>
      </c>
      <c r="M1631" s="223">
        <f>M1580*'Usages industrie'!$P8*(1+'Usages industrie'!$Q8)^(M$1570-$D$1570)/1000</f>
        <v>0</v>
      </c>
      <c r="N1631" s="223">
        <f>N1580*'Usages industrie'!$P8*(1+'Usages industrie'!$Q8)^(N$1570-$D$1570)/1000</f>
        <v>0</v>
      </c>
      <c r="O1631" s="223">
        <f>O1580*'Usages industrie'!$P8*(1+'Usages industrie'!$Q8)^(O$1570-$D$1570)/1000</f>
        <v>0</v>
      </c>
      <c r="P1631" s="223">
        <f>P1580*'Usages industrie'!$P8*(1+'Usages industrie'!$Q8)^(P$1570-$D$1570)/1000</f>
        <v>0</v>
      </c>
      <c r="Q1631" s="223">
        <f>Q1580*'Usages industrie'!$P8*(1+'Usages industrie'!$Q8)^(Q$1570-$D$1570)/1000</f>
        <v>0</v>
      </c>
      <c r="R1631" s="223">
        <f>R1580*'Usages industrie'!$P8*(1+'Usages industrie'!$Q8)^(R$1570-$D$1570)/1000</f>
        <v>0</v>
      </c>
    </row>
    <row r="1632" spans="1:18" hidden="1" outlineLevel="2" x14ac:dyDescent="0.25">
      <c r="A1632" s="222" t="str">
        <f>'Usages industrie'!A9</f>
        <v>Usage industriel n°6</v>
      </c>
      <c r="B1632" s="222" t="s">
        <v>645</v>
      </c>
      <c r="C1632" s="222"/>
      <c r="D1632" s="223">
        <f>D1581*'Usages industrie'!$P9*(1+'Usages industrie'!$Q9)^(D$1570-$D$1570)/1000</f>
        <v>0</v>
      </c>
      <c r="E1632" s="223">
        <f>E1581*'Usages industrie'!$P9*(1+'Usages industrie'!$Q9)^(E$1570-$D$1570)/1000</f>
        <v>0</v>
      </c>
      <c r="F1632" s="223">
        <f>F1581*'Usages industrie'!$P9*(1+'Usages industrie'!$Q9)^(F$1570-$D$1570)/1000</f>
        <v>0</v>
      </c>
      <c r="G1632" s="223">
        <f>G1581*'Usages industrie'!$P9*(1+'Usages industrie'!$Q9)^(G$1570-$D$1570)/1000</f>
        <v>0</v>
      </c>
      <c r="H1632" s="223">
        <f>H1581*'Usages industrie'!$P9*(1+'Usages industrie'!$Q9)^(H$1570-$D$1570)/1000</f>
        <v>0</v>
      </c>
      <c r="I1632" s="223">
        <f>I1581*'Usages industrie'!$P9*(1+'Usages industrie'!$Q9)^(I$1570-$D$1570)/1000</f>
        <v>0</v>
      </c>
      <c r="J1632" s="223">
        <f>J1581*'Usages industrie'!$P9*(1+'Usages industrie'!$Q9)^(J$1570-$D$1570)/1000</f>
        <v>0</v>
      </c>
      <c r="K1632" s="223">
        <f>K1581*'Usages industrie'!$P9*(1+'Usages industrie'!$Q9)^(K$1570-$D$1570)/1000</f>
        <v>0</v>
      </c>
      <c r="L1632" s="223">
        <f>L1581*'Usages industrie'!$P9*(1+'Usages industrie'!$Q9)^(L$1570-$D$1570)/1000</f>
        <v>0</v>
      </c>
      <c r="M1632" s="223">
        <f>M1581*'Usages industrie'!$P9*(1+'Usages industrie'!$Q9)^(M$1570-$D$1570)/1000</f>
        <v>0</v>
      </c>
      <c r="N1632" s="223">
        <f>N1581*'Usages industrie'!$P9*(1+'Usages industrie'!$Q9)^(N$1570-$D$1570)/1000</f>
        <v>0</v>
      </c>
      <c r="O1632" s="223">
        <f>O1581*'Usages industrie'!$P9*(1+'Usages industrie'!$Q9)^(O$1570-$D$1570)/1000</f>
        <v>0</v>
      </c>
      <c r="P1632" s="223">
        <f>P1581*'Usages industrie'!$P9*(1+'Usages industrie'!$Q9)^(P$1570-$D$1570)/1000</f>
        <v>0</v>
      </c>
      <c r="Q1632" s="223">
        <f>Q1581*'Usages industrie'!$P9*(1+'Usages industrie'!$Q9)^(Q$1570-$D$1570)/1000</f>
        <v>0</v>
      </c>
      <c r="R1632" s="223">
        <f>R1581*'Usages industrie'!$P9*(1+'Usages industrie'!$Q9)^(R$1570-$D$1570)/1000</f>
        <v>0</v>
      </c>
    </row>
    <row r="1633" spans="1:18" hidden="1" outlineLevel="2" x14ac:dyDescent="0.25">
      <c r="A1633" s="222" t="str">
        <f>'Usages industrie'!A10</f>
        <v>Usage industriel n°7</v>
      </c>
      <c r="B1633" s="222" t="s">
        <v>645</v>
      </c>
      <c r="C1633" s="222"/>
      <c r="D1633" s="223">
        <f>D1582*'Usages industrie'!$P10*(1+'Usages industrie'!$Q10)^(D$1570-$D$1570)/1000</f>
        <v>0</v>
      </c>
      <c r="E1633" s="223">
        <f>E1582*'Usages industrie'!$P10*(1+'Usages industrie'!$Q10)^(E$1570-$D$1570)/1000</f>
        <v>0</v>
      </c>
      <c r="F1633" s="223">
        <f>F1582*'Usages industrie'!$P10*(1+'Usages industrie'!$Q10)^(F$1570-$D$1570)/1000</f>
        <v>0</v>
      </c>
      <c r="G1633" s="223">
        <f>G1582*'Usages industrie'!$P10*(1+'Usages industrie'!$Q10)^(G$1570-$D$1570)/1000</f>
        <v>0</v>
      </c>
      <c r="H1633" s="223">
        <f>H1582*'Usages industrie'!$P10*(1+'Usages industrie'!$Q10)^(H$1570-$D$1570)/1000</f>
        <v>0</v>
      </c>
      <c r="I1633" s="223">
        <f>I1582*'Usages industrie'!$P10*(1+'Usages industrie'!$Q10)^(I$1570-$D$1570)/1000</f>
        <v>0</v>
      </c>
      <c r="J1633" s="223">
        <f>J1582*'Usages industrie'!$P10*(1+'Usages industrie'!$Q10)^(J$1570-$D$1570)/1000</f>
        <v>0</v>
      </c>
      <c r="K1633" s="223">
        <f>K1582*'Usages industrie'!$P10*(1+'Usages industrie'!$Q10)^(K$1570-$D$1570)/1000</f>
        <v>0</v>
      </c>
      <c r="L1633" s="223">
        <f>L1582*'Usages industrie'!$P10*(1+'Usages industrie'!$Q10)^(L$1570-$D$1570)/1000</f>
        <v>0</v>
      </c>
      <c r="M1633" s="223">
        <f>M1582*'Usages industrie'!$P10*(1+'Usages industrie'!$Q10)^(M$1570-$D$1570)/1000</f>
        <v>0</v>
      </c>
      <c r="N1633" s="223">
        <f>N1582*'Usages industrie'!$P10*(1+'Usages industrie'!$Q10)^(N$1570-$D$1570)/1000</f>
        <v>0</v>
      </c>
      <c r="O1633" s="223">
        <f>O1582*'Usages industrie'!$P10*(1+'Usages industrie'!$Q10)^(O$1570-$D$1570)/1000</f>
        <v>0</v>
      </c>
      <c r="P1633" s="223">
        <f>P1582*'Usages industrie'!$P10*(1+'Usages industrie'!$Q10)^(P$1570-$D$1570)/1000</f>
        <v>0</v>
      </c>
      <c r="Q1633" s="223">
        <f>Q1582*'Usages industrie'!$P10*(1+'Usages industrie'!$Q10)^(Q$1570-$D$1570)/1000</f>
        <v>0</v>
      </c>
      <c r="R1633" s="223">
        <f>R1582*'Usages industrie'!$P10*(1+'Usages industrie'!$Q10)^(R$1570-$D$1570)/1000</f>
        <v>0</v>
      </c>
    </row>
    <row r="1634" spans="1:18" hidden="1" outlineLevel="2" x14ac:dyDescent="0.25">
      <c r="A1634" s="222" t="str">
        <f>'Usages industrie'!A11</f>
        <v>Usage industriel n°8</v>
      </c>
      <c r="B1634" s="222" t="s">
        <v>645</v>
      </c>
      <c r="C1634" s="222"/>
      <c r="D1634" s="223">
        <f>D1583*'Usages industrie'!$P11*(1+'Usages industrie'!$Q11)^(D$1570-$D$1570)/1000</f>
        <v>0</v>
      </c>
      <c r="E1634" s="223">
        <f>E1583*'Usages industrie'!$P11*(1+'Usages industrie'!$Q11)^(E$1570-$D$1570)/1000</f>
        <v>0</v>
      </c>
      <c r="F1634" s="223">
        <f>F1583*'Usages industrie'!$P11*(1+'Usages industrie'!$Q11)^(F$1570-$D$1570)/1000</f>
        <v>0</v>
      </c>
      <c r="G1634" s="223">
        <f>G1583*'Usages industrie'!$P11*(1+'Usages industrie'!$Q11)^(G$1570-$D$1570)/1000</f>
        <v>0</v>
      </c>
      <c r="H1634" s="223">
        <f>H1583*'Usages industrie'!$P11*(1+'Usages industrie'!$Q11)^(H$1570-$D$1570)/1000</f>
        <v>0</v>
      </c>
      <c r="I1634" s="223">
        <f>I1583*'Usages industrie'!$P11*(1+'Usages industrie'!$Q11)^(I$1570-$D$1570)/1000</f>
        <v>0</v>
      </c>
      <c r="J1634" s="223">
        <f>J1583*'Usages industrie'!$P11*(1+'Usages industrie'!$Q11)^(J$1570-$D$1570)/1000</f>
        <v>0</v>
      </c>
      <c r="K1634" s="223">
        <f>K1583*'Usages industrie'!$P11*(1+'Usages industrie'!$Q11)^(K$1570-$D$1570)/1000</f>
        <v>0</v>
      </c>
      <c r="L1634" s="223">
        <f>L1583*'Usages industrie'!$P11*(1+'Usages industrie'!$Q11)^(L$1570-$D$1570)/1000</f>
        <v>0</v>
      </c>
      <c r="M1634" s="223">
        <f>M1583*'Usages industrie'!$P11*(1+'Usages industrie'!$Q11)^(M$1570-$D$1570)/1000</f>
        <v>0</v>
      </c>
      <c r="N1634" s="223">
        <f>N1583*'Usages industrie'!$P11*(1+'Usages industrie'!$Q11)^(N$1570-$D$1570)/1000</f>
        <v>0</v>
      </c>
      <c r="O1634" s="223">
        <f>O1583*'Usages industrie'!$P11*(1+'Usages industrie'!$Q11)^(O$1570-$D$1570)/1000</f>
        <v>0</v>
      </c>
      <c r="P1634" s="223">
        <f>P1583*'Usages industrie'!$P11*(1+'Usages industrie'!$Q11)^(P$1570-$D$1570)/1000</f>
        <v>0</v>
      </c>
      <c r="Q1634" s="223">
        <f>Q1583*'Usages industrie'!$P11*(1+'Usages industrie'!$Q11)^(Q$1570-$D$1570)/1000</f>
        <v>0</v>
      </c>
      <c r="R1634" s="223">
        <f>R1583*'Usages industrie'!$P11*(1+'Usages industrie'!$Q11)^(R$1570-$D$1570)/1000</f>
        <v>0</v>
      </c>
    </row>
    <row r="1635" spans="1:18" hidden="1" outlineLevel="2" x14ac:dyDescent="0.25">
      <c r="A1635" s="222" t="str">
        <f>'Usages industrie'!A12</f>
        <v>Usage industriel n°9</v>
      </c>
      <c r="B1635" s="222" t="s">
        <v>645</v>
      </c>
      <c r="C1635" s="222"/>
      <c r="D1635" s="223">
        <f>D1584*'Usages industrie'!$P12*(1+'Usages industrie'!$Q12)^(D$1570-$D$1570)/1000</f>
        <v>0</v>
      </c>
      <c r="E1635" s="223">
        <f>E1584*'Usages industrie'!$P12*(1+'Usages industrie'!$Q12)^(E$1570-$D$1570)/1000</f>
        <v>0</v>
      </c>
      <c r="F1635" s="223">
        <f>F1584*'Usages industrie'!$P12*(1+'Usages industrie'!$Q12)^(F$1570-$D$1570)/1000</f>
        <v>0</v>
      </c>
      <c r="G1635" s="223">
        <f>G1584*'Usages industrie'!$P12*(1+'Usages industrie'!$Q12)^(G$1570-$D$1570)/1000</f>
        <v>0</v>
      </c>
      <c r="H1635" s="223">
        <f>H1584*'Usages industrie'!$P12*(1+'Usages industrie'!$Q12)^(H$1570-$D$1570)/1000</f>
        <v>0</v>
      </c>
      <c r="I1635" s="223">
        <f>I1584*'Usages industrie'!$P12*(1+'Usages industrie'!$Q12)^(I$1570-$D$1570)/1000</f>
        <v>0</v>
      </c>
      <c r="J1635" s="223">
        <f>J1584*'Usages industrie'!$P12*(1+'Usages industrie'!$Q12)^(J$1570-$D$1570)/1000</f>
        <v>0</v>
      </c>
      <c r="K1635" s="223">
        <f>K1584*'Usages industrie'!$P12*(1+'Usages industrie'!$Q12)^(K$1570-$D$1570)/1000</f>
        <v>0</v>
      </c>
      <c r="L1635" s="223">
        <f>L1584*'Usages industrie'!$P12*(1+'Usages industrie'!$Q12)^(L$1570-$D$1570)/1000</f>
        <v>0</v>
      </c>
      <c r="M1635" s="223">
        <f>M1584*'Usages industrie'!$P12*(1+'Usages industrie'!$Q12)^(M$1570-$D$1570)/1000</f>
        <v>0</v>
      </c>
      <c r="N1635" s="223">
        <f>N1584*'Usages industrie'!$P12*(1+'Usages industrie'!$Q12)^(N$1570-$D$1570)/1000</f>
        <v>0</v>
      </c>
      <c r="O1635" s="223">
        <f>O1584*'Usages industrie'!$P12*(1+'Usages industrie'!$Q12)^(O$1570-$D$1570)/1000</f>
        <v>0</v>
      </c>
      <c r="P1635" s="223">
        <f>P1584*'Usages industrie'!$P12*(1+'Usages industrie'!$Q12)^(P$1570-$D$1570)/1000</f>
        <v>0</v>
      </c>
      <c r="Q1635" s="223">
        <f>Q1584*'Usages industrie'!$P12*(1+'Usages industrie'!$Q12)^(Q$1570-$D$1570)/1000</f>
        <v>0</v>
      </c>
      <c r="R1635" s="223">
        <f>R1584*'Usages industrie'!$P12*(1+'Usages industrie'!$Q12)^(R$1570-$D$1570)/1000</f>
        <v>0</v>
      </c>
    </row>
    <row r="1636" spans="1:18" hidden="1" outlineLevel="2" x14ac:dyDescent="0.25">
      <c r="A1636" s="222" t="str">
        <f>'Usages industrie'!A13</f>
        <v>Usage industriel n°10</v>
      </c>
      <c r="B1636" s="222" t="s">
        <v>645</v>
      </c>
      <c r="C1636" s="222"/>
      <c r="D1636" s="223">
        <f>D1585*'Usages industrie'!$P13*(1+'Usages industrie'!$Q13)^(D$1570-$D$1570)/1000</f>
        <v>0</v>
      </c>
      <c r="E1636" s="223">
        <f>E1585*'Usages industrie'!$P13*(1+'Usages industrie'!$Q13)^(E$1570-$D$1570)/1000</f>
        <v>0</v>
      </c>
      <c r="F1636" s="223">
        <f>F1585*'Usages industrie'!$P13*(1+'Usages industrie'!$Q13)^(F$1570-$D$1570)/1000</f>
        <v>0</v>
      </c>
      <c r="G1636" s="223">
        <f>G1585*'Usages industrie'!$P13*(1+'Usages industrie'!$Q13)^(G$1570-$D$1570)/1000</f>
        <v>0</v>
      </c>
      <c r="H1636" s="223">
        <f>H1585*'Usages industrie'!$P13*(1+'Usages industrie'!$Q13)^(H$1570-$D$1570)/1000</f>
        <v>0</v>
      </c>
      <c r="I1636" s="223">
        <f>I1585*'Usages industrie'!$P13*(1+'Usages industrie'!$Q13)^(I$1570-$D$1570)/1000</f>
        <v>0</v>
      </c>
      <c r="J1636" s="223">
        <f>J1585*'Usages industrie'!$P13*(1+'Usages industrie'!$Q13)^(J$1570-$D$1570)/1000</f>
        <v>0</v>
      </c>
      <c r="K1636" s="223">
        <f>K1585*'Usages industrie'!$P13*(1+'Usages industrie'!$Q13)^(K$1570-$D$1570)/1000</f>
        <v>0</v>
      </c>
      <c r="L1636" s="223">
        <f>L1585*'Usages industrie'!$P13*(1+'Usages industrie'!$Q13)^(L$1570-$D$1570)/1000</f>
        <v>0</v>
      </c>
      <c r="M1636" s="223">
        <f>M1585*'Usages industrie'!$P13*(1+'Usages industrie'!$Q13)^(M$1570-$D$1570)/1000</f>
        <v>0</v>
      </c>
      <c r="N1636" s="223">
        <f>N1585*'Usages industrie'!$P13*(1+'Usages industrie'!$Q13)^(N$1570-$D$1570)/1000</f>
        <v>0</v>
      </c>
      <c r="O1636" s="223">
        <f>O1585*'Usages industrie'!$P13*(1+'Usages industrie'!$Q13)^(O$1570-$D$1570)/1000</f>
        <v>0</v>
      </c>
      <c r="P1636" s="223">
        <f>P1585*'Usages industrie'!$P13*(1+'Usages industrie'!$Q13)^(P$1570-$D$1570)/1000</f>
        <v>0</v>
      </c>
      <c r="Q1636" s="223">
        <f>Q1585*'Usages industrie'!$P13*(1+'Usages industrie'!$Q13)^(Q$1570-$D$1570)/1000</f>
        <v>0</v>
      </c>
      <c r="R1636" s="223">
        <f>R1585*'Usages industrie'!$P13*(1+'Usages industrie'!$Q13)^(R$1570-$D$1570)/1000</f>
        <v>0</v>
      </c>
    </row>
    <row r="1637" spans="1:18" hidden="1" outlineLevel="2" x14ac:dyDescent="0.25">
      <c r="A1637" s="222" t="str">
        <f>'Usages industrie'!A14</f>
        <v>Usage industriel n°11</v>
      </c>
      <c r="B1637" s="222" t="s">
        <v>645</v>
      </c>
      <c r="C1637" s="222"/>
      <c r="D1637" s="223">
        <f>D1586*'Usages industrie'!$P14*(1+'Usages industrie'!$Q14)^(D$1570-$D$1570)/1000</f>
        <v>0</v>
      </c>
      <c r="E1637" s="223">
        <f>E1586*'Usages industrie'!$P14*(1+'Usages industrie'!$Q14)^(E$1570-$D$1570)/1000</f>
        <v>0</v>
      </c>
      <c r="F1637" s="223">
        <f>F1586*'Usages industrie'!$P14*(1+'Usages industrie'!$Q14)^(F$1570-$D$1570)/1000</f>
        <v>0</v>
      </c>
      <c r="G1637" s="223">
        <f>G1586*'Usages industrie'!$P14*(1+'Usages industrie'!$Q14)^(G$1570-$D$1570)/1000</f>
        <v>0</v>
      </c>
      <c r="H1637" s="223">
        <f>H1586*'Usages industrie'!$P14*(1+'Usages industrie'!$Q14)^(H$1570-$D$1570)/1000</f>
        <v>0</v>
      </c>
      <c r="I1637" s="223">
        <f>I1586*'Usages industrie'!$P14*(1+'Usages industrie'!$Q14)^(I$1570-$D$1570)/1000</f>
        <v>0</v>
      </c>
      <c r="J1637" s="223">
        <f>J1586*'Usages industrie'!$P14*(1+'Usages industrie'!$Q14)^(J$1570-$D$1570)/1000</f>
        <v>0</v>
      </c>
      <c r="K1637" s="223">
        <f>K1586*'Usages industrie'!$P14*(1+'Usages industrie'!$Q14)^(K$1570-$D$1570)/1000</f>
        <v>0</v>
      </c>
      <c r="L1637" s="223">
        <f>L1586*'Usages industrie'!$P14*(1+'Usages industrie'!$Q14)^(L$1570-$D$1570)/1000</f>
        <v>0</v>
      </c>
      <c r="M1637" s="223">
        <f>M1586*'Usages industrie'!$P14*(1+'Usages industrie'!$Q14)^(M$1570-$D$1570)/1000</f>
        <v>0</v>
      </c>
      <c r="N1637" s="223">
        <f>N1586*'Usages industrie'!$P14*(1+'Usages industrie'!$Q14)^(N$1570-$D$1570)/1000</f>
        <v>0</v>
      </c>
      <c r="O1637" s="223">
        <f>O1586*'Usages industrie'!$P14*(1+'Usages industrie'!$Q14)^(O$1570-$D$1570)/1000</f>
        <v>0</v>
      </c>
      <c r="P1637" s="223">
        <f>P1586*'Usages industrie'!$P14*(1+'Usages industrie'!$Q14)^(P$1570-$D$1570)/1000</f>
        <v>0</v>
      </c>
      <c r="Q1637" s="223">
        <f>Q1586*'Usages industrie'!$P14*(1+'Usages industrie'!$Q14)^(Q$1570-$D$1570)/1000</f>
        <v>0</v>
      </c>
      <c r="R1637" s="223">
        <f>R1586*'Usages industrie'!$P14*(1+'Usages industrie'!$Q14)^(R$1570-$D$1570)/1000</f>
        <v>0</v>
      </c>
    </row>
    <row r="1638" spans="1:18" hidden="1" outlineLevel="2" x14ac:dyDescent="0.25">
      <c r="A1638" s="222" t="str">
        <f>'Usages industrie'!A15</f>
        <v>Usage industriel n°12</v>
      </c>
      <c r="B1638" s="222" t="s">
        <v>645</v>
      </c>
      <c r="C1638" s="222"/>
      <c r="D1638" s="223">
        <f>D1587*'Usages industrie'!$P15*(1+'Usages industrie'!$Q15)^(D$1570-$D$1570)/1000</f>
        <v>0</v>
      </c>
      <c r="E1638" s="223">
        <f>E1587*'Usages industrie'!$P15*(1+'Usages industrie'!$Q15)^(E$1570-$D$1570)/1000</f>
        <v>0</v>
      </c>
      <c r="F1638" s="223">
        <f>F1587*'Usages industrie'!$P15*(1+'Usages industrie'!$Q15)^(F$1570-$D$1570)/1000</f>
        <v>0</v>
      </c>
      <c r="G1638" s="223">
        <f>G1587*'Usages industrie'!$P15*(1+'Usages industrie'!$Q15)^(G$1570-$D$1570)/1000</f>
        <v>0</v>
      </c>
      <c r="H1638" s="223">
        <f>H1587*'Usages industrie'!$P15*(1+'Usages industrie'!$Q15)^(H$1570-$D$1570)/1000</f>
        <v>0</v>
      </c>
      <c r="I1638" s="223">
        <f>I1587*'Usages industrie'!$P15*(1+'Usages industrie'!$Q15)^(I$1570-$D$1570)/1000</f>
        <v>0</v>
      </c>
      <c r="J1638" s="223">
        <f>J1587*'Usages industrie'!$P15*(1+'Usages industrie'!$Q15)^(J$1570-$D$1570)/1000</f>
        <v>0</v>
      </c>
      <c r="K1638" s="223">
        <f>K1587*'Usages industrie'!$P15*(1+'Usages industrie'!$Q15)^(K$1570-$D$1570)/1000</f>
        <v>0</v>
      </c>
      <c r="L1638" s="223">
        <f>L1587*'Usages industrie'!$P15*(1+'Usages industrie'!$Q15)^(L$1570-$D$1570)/1000</f>
        <v>0</v>
      </c>
      <c r="M1638" s="223">
        <f>M1587*'Usages industrie'!$P15*(1+'Usages industrie'!$Q15)^(M$1570-$D$1570)/1000</f>
        <v>0</v>
      </c>
      <c r="N1638" s="223">
        <f>N1587*'Usages industrie'!$P15*(1+'Usages industrie'!$Q15)^(N$1570-$D$1570)/1000</f>
        <v>0</v>
      </c>
      <c r="O1638" s="223">
        <f>O1587*'Usages industrie'!$P15*(1+'Usages industrie'!$Q15)^(O$1570-$D$1570)/1000</f>
        <v>0</v>
      </c>
      <c r="P1638" s="223">
        <f>P1587*'Usages industrie'!$P15*(1+'Usages industrie'!$Q15)^(P$1570-$D$1570)/1000</f>
        <v>0</v>
      </c>
      <c r="Q1638" s="223">
        <f>Q1587*'Usages industrie'!$P15*(1+'Usages industrie'!$Q15)^(Q$1570-$D$1570)/1000</f>
        <v>0</v>
      </c>
      <c r="R1638" s="223">
        <f>R1587*'Usages industrie'!$P15*(1+'Usages industrie'!$Q15)^(R$1570-$D$1570)/1000</f>
        <v>0</v>
      </c>
    </row>
    <row r="1639" spans="1:18" hidden="1" outlineLevel="2" x14ac:dyDescent="0.25">
      <c r="A1639" s="222" t="str">
        <f>'Usages industrie'!A16</f>
        <v>Usage industriel n°13</v>
      </c>
      <c r="B1639" s="222" t="s">
        <v>645</v>
      </c>
      <c r="C1639" s="222"/>
      <c r="D1639" s="223">
        <f>D1588*'Usages industrie'!$P16*(1+'Usages industrie'!$Q16)^(D$1570-$D$1570)/1000</f>
        <v>0</v>
      </c>
      <c r="E1639" s="223">
        <f>E1588*'Usages industrie'!$P16*(1+'Usages industrie'!$Q16)^(E$1570-$D$1570)/1000</f>
        <v>0</v>
      </c>
      <c r="F1639" s="223">
        <f>F1588*'Usages industrie'!$P16*(1+'Usages industrie'!$Q16)^(F$1570-$D$1570)/1000</f>
        <v>0</v>
      </c>
      <c r="G1639" s="223">
        <f>G1588*'Usages industrie'!$P16*(1+'Usages industrie'!$Q16)^(G$1570-$D$1570)/1000</f>
        <v>0</v>
      </c>
      <c r="H1639" s="223">
        <f>H1588*'Usages industrie'!$P16*(1+'Usages industrie'!$Q16)^(H$1570-$D$1570)/1000</f>
        <v>0</v>
      </c>
      <c r="I1639" s="223">
        <f>I1588*'Usages industrie'!$P16*(1+'Usages industrie'!$Q16)^(I$1570-$D$1570)/1000</f>
        <v>0</v>
      </c>
      <c r="J1639" s="223">
        <f>J1588*'Usages industrie'!$P16*(1+'Usages industrie'!$Q16)^(J$1570-$D$1570)/1000</f>
        <v>0</v>
      </c>
      <c r="K1639" s="223">
        <f>K1588*'Usages industrie'!$P16*(1+'Usages industrie'!$Q16)^(K$1570-$D$1570)/1000</f>
        <v>0</v>
      </c>
      <c r="L1639" s="223">
        <f>L1588*'Usages industrie'!$P16*(1+'Usages industrie'!$Q16)^(L$1570-$D$1570)/1000</f>
        <v>0</v>
      </c>
      <c r="M1639" s="223">
        <f>M1588*'Usages industrie'!$P16*(1+'Usages industrie'!$Q16)^(M$1570-$D$1570)/1000</f>
        <v>0</v>
      </c>
      <c r="N1639" s="223">
        <f>N1588*'Usages industrie'!$P16*(1+'Usages industrie'!$Q16)^(N$1570-$D$1570)/1000</f>
        <v>0</v>
      </c>
      <c r="O1639" s="223">
        <f>O1588*'Usages industrie'!$P16*(1+'Usages industrie'!$Q16)^(O$1570-$D$1570)/1000</f>
        <v>0</v>
      </c>
      <c r="P1639" s="223">
        <f>P1588*'Usages industrie'!$P16*(1+'Usages industrie'!$Q16)^(P$1570-$D$1570)/1000</f>
        <v>0</v>
      </c>
      <c r="Q1639" s="223">
        <f>Q1588*'Usages industrie'!$P16*(1+'Usages industrie'!$Q16)^(Q$1570-$D$1570)/1000</f>
        <v>0</v>
      </c>
      <c r="R1639" s="223">
        <f>R1588*'Usages industrie'!$P16*(1+'Usages industrie'!$Q16)^(R$1570-$D$1570)/1000</f>
        <v>0</v>
      </c>
    </row>
    <row r="1640" spans="1:18" hidden="1" outlineLevel="2" x14ac:dyDescent="0.25">
      <c r="A1640" s="222" t="str">
        <f>'Usages industrie'!A17</f>
        <v>Usage industriel n°14</v>
      </c>
      <c r="B1640" s="222" t="s">
        <v>645</v>
      </c>
      <c r="C1640" s="222"/>
      <c r="D1640" s="223">
        <f>D1589*'Usages industrie'!$P17*(1+'Usages industrie'!$Q17)^(D$1570-$D$1570)/1000</f>
        <v>0</v>
      </c>
      <c r="E1640" s="223">
        <f>E1589*'Usages industrie'!$P17*(1+'Usages industrie'!$Q17)^(E$1570-$D$1570)/1000</f>
        <v>0</v>
      </c>
      <c r="F1640" s="223">
        <f>F1589*'Usages industrie'!$P17*(1+'Usages industrie'!$Q17)^(F$1570-$D$1570)/1000</f>
        <v>0</v>
      </c>
      <c r="G1640" s="223">
        <f>G1589*'Usages industrie'!$P17*(1+'Usages industrie'!$Q17)^(G$1570-$D$1570)/1000</f>
        <v>0</v>
      </c>
      <c r="H1640" s="223">
        <f>H1589*'Usages industrie'!$P17*(1+'Usages industrie'!$Q17)^(H$1570-$D$1570)/1000</f>
        <v>0</v>
      </c>
      <c r="I1640" s="223">
        <f>I1589*'Usages industrie'!$P17*(1+'Usages industrie'!$Q17)^(I$1570-$D$1570)/1000</f>
        <v>0</v>
      </c>
      <c r="J1640" s="223">
        <f>J1589*'Usages industrie'!$P17*(1+'Usages industrie'!$Q17)^(J$1570-$D$1570)/1000</f>
        <v>0</v>
      </c>
      <c r="K1640" s="223">
        <f>K1589*'Usages industrie'!$P17*(1+'Usages industrie'!$Q17)^(K$1570-$D$1570)/1000</f>
        <v>0</v>
      </c>
      <c r="L1640" s="223">
        <f>L1589*'Usages industrie'!$P17*(1+'Usages industrie'!$Q17)^(L$1570-$D$1570)/1000</f>
        <v>0</v>
      </c>
      <c r="M1640" s="223">
        <f>M1589*'Usages industrie'!$P17*(1+'Usages industrie'!$Q17)^(M$1570-$D$1570)/1000</f>
        <v>0</v>
      </c>
      <c r="N1640" s="223">
        <f>N1589*'Usages industrie'!$P17*(1+'Usages industrie'!$Q17)^(N$1570-$D$1570)/1000</f>
        <v>0</v>
      </c>
      <c r="O1640" s="223">
        <f>O1589*'Usages industrie'!$P17*(1+'Usages industrie'!$Q17)^(O$1570-$D$1570)/1000</f>
        <v>0</v>
      </c>
      <c r="P1640" s="223">
        <f>P1589*'Usages industrie'!$P17*(1+'Usages industrie'!$Q17)^(P$1570-$D$1570)/1000</f>
        <v>0</v>
      </c>
      <c r="Q1640" s="223">
        <f>Q1589*'Usages industrie'!$P17*(1+'Usages industrie'!$Q17)^(Q$1570-$D$1570)/1000</f>
        <v>0</v>
      </c>
      <c r="R1640" s="223">
        <f>R1589*'Usages industrie'!$P17*(1+'Usages industrie'!$Q17)^(R$1570-$D$1570)/1000</f>
        <v>0</v>
      </c>
    </row>
    <row r="1641" spans="1:18" hidden="1" outlineLevel="2" x14ac:dyDescent="0.25">
      <c r="A1641" s="222" t="str">
        <f>'Usages industrie'!A18</f>
        <v>Usage industriel n°15</v>
      </c>
      <c r="B1641" s="222" t="s">
        <v>645</v>
      </c>
      <c r="C1641" s="222"/>
      <c r="D1641" s="223">
        <f>D1590*'Usages industrie'!$P18*(1+'Usages industrie'!$Q18)^(D$1570-$D$1570)/1000</f>
        <v>0</v>
      </c>
      <c r="E1641" s="223">
        <f>E1590*'Usages industrie'!$P18*(1+'Usages industrie'!$Q18)^(E$1570-$D$1570)/1000</f>
        <v>0</v>
      </c>
      <c r="F1641" s="223">
        <f>F1590*'Usages industrie'!$P18*(1+'Usages industrie'!$Q18)^(F$1570-$D$1570)/1000</f>
        <v>0</v>
      </c>
      <c r="G1641" s="223">
        <f>G1590*'Usages industrie'!$P18*(1+'Usages industrie'!$Q18)^(G$1570-$D$1570)/1000</f>
        <v>0</v>
      </c>
      <c r="H1641" s="223">
        <f>H1590*'Usages industrie'!$P18*(1+'Usages industrie'!$Q18)^(H$1570-$D$1570)/1000</f>
        <v>0</v>
      </c>
      <c r="I1641" s="223">
        <f>I1590*'Usages industrie'!$P18*(1+'Usages industrie'!$Q18)^(I$1570-$D$1570)/1000</f>
        <v>0</v>
      </c>
      <c r="J1641" s="223">
        <f>J1590*'Usages industrie'!$P18*(1+'Usages industrie'!$Q18)^(J$1570-$D$1570)/1000</f>
        <v>0</v>
      </c>
      <c r="K1641" s="223">
        <f>K1590*'Usages industrie'!$P18*(1+'Usages industrie'!$Q18)^(K$1570-$D$1570)/1000</f>
        <v>0</v>
      </c>
      <c r="L1641" s="223">
        <f>L1590*'Usages industrie'!$P18*(1+'Usages industrie'!$Q18)^(L$1570-$D$1570)/1000</f>
        <v>0</v>
      </c>
      <c r="M1641" s="223">
        <f>M1590*'Usages industrie'!$P18*(1+'Usages industrie'!$Q18)^(M$1570-$D$1570)/1000</f>
        <v>0</v>
      </c>
      <c r="N1641" s="223">
        <f>N1590*'Usages industrie'!$P18*(1+'Usages industrie'!$Q18)^(N$1570-$D$1570)/1000</f>
        <v>0</v>
      </c>
      <c r="O1641" s="223">
        <f>O1590*'Usages industrie'!$P18*(1+'Usages industrie'!$Q18)^(O$1570-$D$1570)/1000</f>
        <v>0</v>
      </c>
      <c r="P1641" s="223">
        <f>P1590*'Usages industrie'!$P18*(1+'Usages industrie'!$Q18)^(P$1570-$D$1570)/1000</f>
        <v>0</v>
      </c>
      <c r="Q1641" s="223">
        <f>Q1590*'Usages industrie'!$P18*(1+'Usages industrie'!$Q18)^(Q$1570-$D$1570)/1000</f>
        <v>0</v>
      </c>
      <c r="R1641" s="223">
        <f>R1590*'Usages industrie'!$P18*(1+'Usages industrie'!$Q18)^(R$1570-$D$1570)/1000</f>
        <v>0</v>
      </c>
    </row>
    <row r="1642" spans="1:18" hidden="1" outlineLevel="2" x14ac:dyDescent="0.25">
      <c r="A1642" s="222" t="str">
        <f>'Usages industrie'!A19</f>
        <v>Usage industriel n°16</v>
      </c>
      <c r="B1642" s="222" t="s">
        <v>645</v>
      </c>
      <c r="C1642" s="222"/>
      <c r="D1642" s="223">
        <f>D1591*'Usages industrie'!$P19*(1+'Usages industrie'!$Q19)^(D$1570-$D$1570)/1000</f>
        <v>0</v>
      </c>
      <c r="E1642" s="223">
        <f>E1591*'Usages industrie'!$P19*(1+'Usages industrie'!$Q19)^(E$1570-$D$1570)/1000</f>
        <v>0</v>
      </c>
      <c r="F1642" s="223">
        <f>F1591*'Usages industrie'!$P19*(1+'Usages industrie'!$Q19)^(F$1570-$D$1570)/1000</f>
        <v>0</v>
      </c>
      <c r="G1642" s="223">
        <f>G1591*'Usages industrie'!$P19*(1+'Usages industrie'!$Q19)^(G$1570-$D$1570)/1000</f>
        <v>0</v>
      </c>
      <c r="H1642" s="223">
        <f>H1591*'Usages industrie'!$P19*(1+'Usages industrie'!$Q19)^(H$1570-$D$1570)/1000</f>
        <v>0</v>
      </c>
      <c r="I1642" s="223">
        <f>I1591*'Usages industrie'!$P19*(1+'Usages industrie'!$Q19)^(I$1570-$D$1570)/1000</f>
        <v>0</v>
      </c>
      <c r="J1642" s="223">
        <f>J1591*'Usages industrie'!$P19*(1+'Usages industrie'!$Q19)^(J$1570-$D$1570)/1000</f>
        <v>0</v>
      </c>
      <c r="K1642" s="223">
        <f>K1591*'Usages industrie'!$P19*(1+'Usages industrie'!$Q19)^(K$1570-$D$1570)/1000</f>
        <v>0</v>
      </c>
      <c r="L1642" s="223">
        <f>L1591*'Usages industrie'!$P19*(1+'Usages industrie'!$Q19)^(L$1570-$D$1570)/1000</f>
        <v>0</v>
      </c>
      <c r="M1642" s="223">
        <f>M1591*'Usages industrie'!$P19*(1+'Usages industrie'!$Q19)^(M$1570-$D$1570)/1000</f>
        <v>0</v>
      </c>
      <c r="N1642" s="223">
        <f>N1591*'Usages industrie'!$P19*(1+'Usages industrie'!$Q19)^(N$1570-$D$1570)/1000</f>
        <v>0</v>
      </c>
      <c r="O1642" s="223">
        <f>O1591*'Usages industrie'!$P19*(1+'Usages industrie'!$Q19)^(O$1570-$D$1570)/1000</f>
        <v>0</v>
      </c>
      <c r="P1642" s="223">
        <f>P1591*'Usages industrie'!$P19*(1+'Usages industrie'!$Q19)^(P$1570-$D$1570)/1000</f>
        <v>0</v>
      </c>
      <c r="Q1642" s="223">
        <f>Q1591*'Usages industrie'!$P19*(1+'Usages industrie'!$Q19)^(Q$1570-$D$1570)/1000</f>
        <v>0</v>
      </c>
      <c r="R1642" s="223">
        <f>R1591*'Usages industrie'!$P19*(1+'Usages industrie'!$Q19)^(R$1570-$D$1570)/1000</f>
        <v>0</v>
      </c>
    </row>
    <row r="1643" spans="1:18" hidden="1" outlineLevel="2" x14ac:dyDescent="0.25">
      <c r="A1643" s="222" t="str">
        <f>'Usages industrie'!A20</f>
        <v>Usage industriel n°17</v>
      </c>
      <c r="B1643" s="222" t="s">
        <v>645</v>
      </c>
      <c r="C1643" s="222"/>
      <c r="D1643" s="223">
        <f>D1592*'Usages industrie'!$P20*(1+'Usages industrie'!$Q20)^(D$1570-$D$1570)/1000</f>
        <v>0</v>
      </c>
      <c r="E1643" s="223">
        <f>E1592*'Usages industrie'!$P20*(1+'Usages industrie'!$Q20)^(E$1570-$D$1570)/1000</f>
        <v>0</v>
      </c>
      <c r="F1643" s="223">
        <f>F1592*'Usages industrie'!$P20*(1+'Usages industrie'!$Q20)^(F$1570-$D$1570)/1000</f>
        <v>0</v>
      </c>
      <c r="G1643" s="223">
        <f>G1592*'Usages industrie'!$P20*(1+'Usages industrie'!$Q20)^(G$1570-$D$1570)/1000</f>
        <v>0</v>
      </c>
      <c r="H1643" s="223">
        <f>H1592*'Usages industrie'!$P20*(1+'Usages industrie'!$Q20)^(H$1570-$D$1570)/1000</f>
        <v>0</v>
      </c>
      <c r="I1643" s="223">
        <f>I1592*'Usages industrie'!$P20*(1+'Usages industrie'!$Q20)^(I$1570-$D$1570)/1000</f>
        <v>0</v>
      </c>
      <c r="J1643" s="223">
        <f>J1592*'Usages industrie'!$P20*(1+'Usages industrie'!$Q20)^(J$1570-$D$1570)/1000</f>
        <v>0</v>
      </c>
      <c r="K1643" s="223">
        <f>K1592*'Usages industrie'!$P20*(1+'Usages industrie'!$Q20)^(K$1570-$D$1570)/1000</f>
        <v>0</v>
      </c>
      <c r="L1643" s="223">
        <f>L1592*'Usages industrie'!$P20*(1+'Usages industrie'!$Q20)^(L$1570-$D$1570)/1000</f>
        <v>0</v>
      </c>
      <c r="M1643" s="223">
        <f>M1592*'Usages industrie'!$P20*(1+'Usages industrie'!$Q20)^(M$1570-$D$1570)/1000</f>
        <v>0</v>
      </c>
      <c r="N1643" s="223">
        <f>N1592*'Usages industrie'!$P20*(1+'Usages industrie'!$Q20)^(N$1570-$D$1570)/1000</f>
        <v>0</v>
      </c>
      <c r="O1643" s="223">
        <f>O1592*'Usages industrie'!$P20*(1+'Usages industrie'!$Q20)^(O$1570-$D$1570)/1000</f>
        <v>0</v>
      </c>
      <c r="P1643" s="223">
        <f>P1592*'Usages industrie'!$P20*(1+'Usages industrie'!$Q20)^(P$1570-$D$1570)/1000</f>
        <v>0</v>
      </c>
      <c r="Q1643" s="223">
        <f>Q1592*'Usages industrie'!$P20*(1+'Usages industrie'!$Q20)^(Q$1570-$D$1570)/1000</f>
        <v>0</v>
      </c>
      <c r="R1643" s="223">
        <f>R1592*'Usages industrie'!$P20*(1+'Usages industrie'!$Q20)^(R$1570-$D$1570)/1000</f>
        <v>0</v>
      </c>
    </row>
    <row r="1644" spans="1:18" hidden="1" outlineLevel="2" x14ac:dyDescent="0.25">
      <c r="A1644" s="222" t="str">
        <f>'Usages industrie'!A21</f>
        <v>Usage industriel n°18</v>
      </c>
      <c r="B1644" s="222" t="s">
        <v>645</v>
      </c>
      <c r="C1644" s="222"/>
      <c r="D1644" s="223">
        <f>D1593*'Usages industrie'!$P21*(1+'Usages industrie'!$Q21)^(D$1570-$D$1570)/1000</f>
        <v>0</v>
      </c>
      <c r="E1644" s="223">
        <f>E1593*'Usages industrie'!$P21*(1+'Usages industrie'!$Q21)^(E$1570-$D$1570)/1000</f>
        <v>0</v>
      </c>
      <c r="F1644" s="223">
        <f>F1593*'Usages industrie'!$P21*(1+'Usages industrie'!$Q21)^(F$1570-$D$1570)/1000</f>
        <v>0</v>
      </c>
      <c r="G1644" s="223">
        <f>G1593*'Usages industrie'!$P21*(1+'Usages industrie'!$Q21)^(G$1570-$D$1570)/1000</f>
        <v>0</v>
      </c>
      <c r="H1644" s="223">
        <f>H1593*'Usages industrie'!$P21*(1+'Usages industrie'!$Q21)^(H$1570-$D$1570)/1000</f>
        <v>0</v>
      </c>
      <c r="I1644" s="223">
        <f>I1593*'Usages industrie'!$P21*(1+'Usages industrie'!$Q21)^(I$1570-$D$1570)/1000</f>
        <v>0</v>
      </c>
      <c r="J1644" s="223">
        <f>J1593*'Usages industrie'!$P21*(1+'Usages industrie'!$Q21)^(J$1570-$D$1570)/1000</f>
        <v>0</v>
      </c>
      <c r="K1644" s="223">
        <f>K1593*'Usages industrie'!$P21*(1+'Usages industrie'!$Q21)^(K$1570-$D$1570)/1000</f>
        <v>0</v>
      </c>
      <c r="L1644" s="223">
        <f>L1593*'Usages industrie'!$P21*(1+'Usages industrie'!$Q21)^(L$1570-$D$1570)/1000</f>
        <v>0</v>
      </c>
      <c r="M1644" s="223">
        <f>M1593*'Usages industrie'!$P21*(1+'Usages industrie'!$Q21)^(M$1570-$D$1570)/1000</f>
        <v>0</v>
      </c>
      <c r="N1644" s="223">
        <f>N1593*'Usages industrie'!$P21*(1+'Usages industrie'!$Q21)^(N$1570-$D$1570)/1000</f>
        <v>0</v>
      </c>
      <c r="O1644" s="223">
        <f>O1593*'Usages industrie'!$P21*(1+'Usages industrie'!$Q21)^(O$1570-$D$1570)/1000</f>
        <v>0</v>
      </c>
      <c r="P1644" s="223">
        <f>P1593*'Usages industrie'!$P21*(1+'Usages industrie'!$Q21)^(P$1570-$D$1570)/1000</f>
        <v>0</v>
      </c>
      <c r="Q1644" s="223">
        <f>Q1593*'Usages industrie'!$P21*(1+'Usages industrie'!$Q21)^(Q$1570-$D$1570)/1000</f>
        <v>0</v>
      </c>
      <c r="R1644" s="223">
        <f>R1593*'Usages industrie'!$P21*(1+'Usages industrie'!$Q21)^(R$1570-$D$1570)/1000</f>
        <v>0</v>
      </c>
    </row>
    <row r="1645" spans="1:18" hidden="1" outlineLevel="2" x14ac:dyDescent="0.25">
      <c r="A1645" s="222" t="str">
        <f>'Usages industrie'!A22</f>
        <v>Usage industriel n°19</v>
      </c>
      <c r="B1645" s="222" t="s">
        <v>645</v>
      </c>
      <c r="C1645" s="222"/>
      <c r="D1645" s="223">
        <f>D1594*'Usages industrie'!$P22*(1+'Usages industrie'!$Q22)^(D$1570-$D$1570)/1000</f>
        <v>0</v>
      </c>
      <c r="E1645" s="223">
        <f>E1594*'Usages industrie'!$P22*(1+'Usages industrie'!$Q22)^(E$1570-$D$1570)/1000</f>
        <v>0</v>
      </c>
      <c r="F1645" s="223">
        <f>F1594*'Usages industrie'!$P22*(1+'Usages industrie'!$Q22)^(F$1570-$D$1570)/1000</f>
        <v>0</v>
      </c>
      <c r="G1645" s="223">
        <f>G1594*'Usages industrie'!$P22*(1+'Usages industrie'!$Q22)^(G$1570-$D$1570)/1000</f>
        <v>0</v>
      </c>
      <c r="H1645" s="223">
        <f>H1594*'Usages industrie'!$P22*(1+'Usages industrie'!$Q22)^(H$1570-$D$1570)/1000</f>
        <v>0</v>
      </c>
      <c r="I1645" s="223">
        <f>I1594*'Usages industrie'!$P22*(1+'Usages industrie'!$Q22)^(I$1570-$D$1570)/1000</f>
        <v>0</v>
      </c>
      <c r="J1645" s="223">
        <f>J1594*'Usages industrie'!$P22*(1+'Usages industrie'!$Q22)^(J$1570-$D$1570)/1000</f>
        <v>0</v>
      </c>
      <c r="K1645" s="223">
        <f>K1594*'Usages industrie'!$P22*(1+'Usages industrie'!$Q22)^(K$1570-$D$1570)/1000</f>
        <v>0</v>
      </c>
      <c r="L1645" s="223">
        <f>L1594*'Usages industrie'!$P22*(1+'Usages industrie'!$Q22)^(L$1570-$D$1570)/1000</f>
        <v>0</v>
      </c>
      <c r="M1645" s="223">
        <f>M1594*'Usages industrie'!$P22*(1+'Usages industrie'!$Q22)^(M$1570-$D$1570)/1000</f>
        <v>0</v>
      </c>
      <c r="N1645" s="223">
        <f>N1594*'Usages industrie'!$P22*(1+'Usages industrie'!$Q22)^(N$1570-$D$1570)/1000</f>
        <v>0</v>
      </c>
      <c r="O1645" s="223">
        <f>O1594*'Usages industrie'!$P22*(1+'Usages industrie'!$Q22)^(O$1570-$D$1570)/1000</f>
        <v>0</v>
      </c>
      <c r="P1645" s="223">
        <f>P1594*'Usages industrie'!$P22*(1+'Usages industrie'!$Q22)^(P$1570-$D$1570)/1000</f>
        <v>0</v>
      </c>
      <c r="Q1645" s="223">
        <f>Q1594*'Usages industrie'!$P22*(1+'Usages industrie'!$Q22)^(Q$1570-$D$1570)/1000</f>
        <v>0</v>
      </c>
      <c r="R1645" s="223">
        <f>R1594*'Usages industrie'!$P22*(1+'Usages industrie'!$Q22)^(R$1570-$D$1570)/1000</f>
        <v>0</v>
      </c>
    </row>
    <row r="1646" spans="1:18" hidden="1" outlineLevel="2" x14ac:dyDescent="0.25">
      <c r="A1646" s="222" t="str">
        <f>'Usages industrie'!A23</f>
        <v>Usage industriel n°20</v>
      </c>
      <c r="B1646" s="222" t="s">
        <v>645</v>
      </c>
      <c r="C1646" s="222"/>
      <c r="D1646" s="223">
        <f>D1595*'Usages industrie'!$P23*(1+'Usages industrie'!$Q23)^(D$1570-$D$1570)/1000</f>
        <v>0</v>
      </c>
      <c r="E1646" s="223">
        <f>E1595*'Usages industrie'!$P23*(1+'Usages industrie'!$Q23)^(E$1570-$D$1570)/1000</f>
        <v>0</v>
      </c>
      <c r="F1646" s="223">
        <f>F1595*'Usages industrie'!$P23*(1+'Usages industrie'!$Q23)^(F$1570-$D$1570)/1000</f>
        <v>0</v>
      </c>
      <c r="G1646" s="223">
        <f>G1595*'Usages industrie'!$P23*(1+'Usages industrie'!$Q23)^(G$1570-$D$1570)/1000</f>
        <v>0</v>
      </c>
      <c r="H1646" s="223">
        <f>H1595*'Usages industrie'!$P23*(1+'Usages industrie'!$Q23)^(H$1570-$D$1570)/1000</f>
        <v>0</v>
      </c>
      <c r="I1646" s="223">
        <f>I1595*'Usages industrie'!$P23*(1+'Usages industrie'!$Q23)^(I$1570-$D$1570)/1000</f>
        <v>0</v>
      </c>
      <c r="J1646" s="223">
        <f>J1595*'Usages industrie'!$P23*(1+'Usages industrie'!$Q23)^(J$1570-$D$1570)/1000</f>
        <v>0</v>
      </c>
      <c r="K1646" s="223">
        <f>K1595*'Usages industrie'!$P23*(1+'Usages industrie'!$Q23)^(K$1570-$D$1570)/1000</f>
        <v>0</v>
      </c>
      <c r="L1646" s="223">
        <f>L1595*'Usages industrie'!$P23*(1+'Usages industrie'!$Q23)^(L$1570-$D$1570)/1000</f>
        <v>0</v>
      </c>
      <c r="M1646" s="223">
        <f>M1595*'Usages industrie'!$P23*(1+'Usages industrie'!$Q23)^(M$1570-$D$1570)/1000</f>
        <v>0</v>
      </c>
      <c r="N1646" s="223">
        <f>N1595*'Usages industrie'!$P23*(1+'Usages industrie'!$Q23)^(N$1570-$D$1570)/1000</f>
        <v>0</v>
      </c>
      <c r="O1646" s="223">
        <f>O1595*'Usages industrie'!$P23*(1+'Usages industrie'!$Q23)^(O$1570-$D$1570)/1000</f>
        <v>0</v>
      </c>
      <c r="P1646" s="223">
        <f>P1595*'Usages industrie'!$P23*(1+'Usages industrie'!$Q23)^(P$1570-$D$1570)/1000</f>
        <v>0</v>
      </c>
      <c r="Q1646" s="223">
        <f>Q1595*'Usages industrie'!$P23*(1+'Usages industrie'!$Q23)^(Q$1570-$D$1570)/1000</f>
        <v>0</v>
      </c>
      <c r="R1646" s="223">
        <f>R1595*'Usages industrie'!$P23*(1+'Usages industrie'!$Q23)^(R$1570-$D$1570)/1000</f>
        <v>0</v>
      </c>
    </row>
    <row r="1647" spans="1:18" hidden="1" outlineLevel="2" x14ac:dyDescent="0.25">
      <c r="A1647" s="222" t="str">
        <f>'Usages industrie'!A24</f>
        <v>Usage industriel n°21</v>
      </c>
      <c r="B1647" s="222" t="s">
        <v>645</v>
      </c>
      <c r="C1647" s="222"/>
      <c r="D1647" s="223">
        <f>D1596*'Usages industrie'!$P24*(1+'Usages industrie'!$Q24)^(D$1570-$D$1570)/1000</f>
        <v>0</v>
      </c>
      <c r="E1647" s="223">
        <f>E1596*'Usages industrie'!$P24*(1+'Usages industrie'!$Q24)^(E$1570-$D$1570)/1000</f>
        <v>0</v>
      </c>
      <c r="F1647" s="223">
        <f>F1596*'Usages industrie'!$P24*(1+'Usages industrie'!$Q24)^(F$1570-$D$1570)/1000</f>
        <v>0</v>
      </c>
      <c r="G1647" s="223">
        <f>G1596*'Usages industrie'!$P24*(1+'Usages industrie'!$Q24)^(G$1570-$D$1570)/1000</f>
        <v>0</v>
      </c>
      <c r="H1647" s="223">
        <f>H1596*'Usages industrie'!$P24*(1+'Usages industrie'!$Q24)^(H$1570-$D$1570)/1000</f>
        <v>0</v>
      </c>
      <c r="I1647" s="223">
        <f>I1596*'Usages industrie'!$P24*(1+'Usages industrie'!$Q24)^(I$1570-$D$1570)/1000</f>
        <v>0</v>
      </c>
      <c r="J1647" s="223">
        <f>J1596*'Usages industrie'!$P24*(1+'Usages industrie'!$Q24)^(J$1570-$D$1570)/1000</f>
        <v>0</v>
      </c>
      <c r="K1647" s="223">
        <f>K1596*'Usages industrie'!$P24*(1+'Usages industrie'!$Q24)^(K$1570-$D$1570)/1000</f>
        <v>0</v>
      </c>
      <c r="L1647" s="223">
        <f>L1596*'Usages industrie'!$P24*(1+'Usages industrie'!$Q24)^(L$1570-$D$1570)/1000</f>
        <v>0</v>
      </c>
      <c r="M1647" s="223">
        <f>M1596*'Usages industrie'!$P24*(1+'Usages industrie'!$Q24)^(M$1570-$D$1570)/1000</f>
        <v>0</v>
      </c>
      <c r="N1647" s="223">
        <f>N1596*'Usages industrie'!$P24*(1+'Usages industrie'!$Q24)^(N$1570-$D$1570)/1000</f>
        <v>0</v>
      </c>
      <c r="O1647" s="223">
        <f>O1596*'Usages industrie'!$P24*(1+'Usages industrie'!$Q24)^(O$1570-$D$1570)/1000</f>
        <v>0</v>
      </c>
      <c r="P1647" s="223">
        <f>P1596*'Usages industrie'!$P24*(1+'Usages industrie'!$Q24)^(P$1570-$D$1570)/1000</f>
        <v>0</v>
      </c>
      <c r="Q1647" s="223">
        <f>Q1596*'Usages industrie'!$P24*(1+'Usages industrie'!$Q24)^(Q$1570-$D$1570)/1000</f>
        <v>0</v>
      </c>
      <c r="R1647" s="223">
        <f>R1596*'Usages industrie'!$P24*(1+'Usages industrie'!$Q24)^(R$1570-$D$1570)/1000</f>
        <v>0</v>
      </c>
    </row>
    <row r="1648" spans="1:18" hidden="1" outlineLevel="2" x14ac:dyDescent="0.25">
      <c r="A1648" s="222" t="str">
        <f>'Usages industrie'!A25</f>
        <v>Usage industriel n°22</v>
      </c>
      <c r="B1648" s="222" t="s">
        <v>645</v>
      </c>
      <c r="C1648" s="222"/>
      <c r="D1648" s="223">
        <f>D1597*'Usages industrie'!$P25*(1+'Usages industrie'!$Q25)^(D$1570-$D$1570)/1000</f>
        <v>0</v>
      </c>
      <c r="E1648" s="223">
        <f>E1597*'Usages industrie'!$P25*(1+'Usages industrie'!$Q25)^(E$1570-$D$1570)/1000</f>
        <v>0</v>
      </c>
      <c r="F1648" s="223">
        <f>F1597*'Usages industrie'!$P25*(1+'Usages industrie'!$Q25)^(F$1570-$D$1570)/1000</f>
        <v>0</v>
      </c>
      <c r="G1648" s="223">
        <f>G1597*'Usages industrie'!$P25*(1+'Usages industrie'!$Q25)^(G$1570-$D$1570)/1000</f>
        <v>0</v>
      </c>
      <c r="H1648" s="223">
        <f>H1597*'Usages industrie'!$P25*(1+'Usages industrie'!$Q25)^(H$1570-$D$1570)/1000</f>
        <v>0</v>
      </c>
      <c r="I1648" s="223">
        <f>I1597*'Usages industrie'!$P25*(1+'Usages industrie'!$Q25)^(I$1570-$D$1570)/1000</f>
        <v>0</v>
      </c>
      <c r="J1648" s="223">
        <f>J1597*'Usages industrie'!$P25*(1+'Usages industrie'!$Q25)^(J$1570-$D$1570)/1000</f>
        <v>0</v>
      </c>
      <c r="K1648" s="223">
        <f>K1597*'Usages industrie'!$P25*(1+'Usages industrie'!$Q25)^(K$1570-$D$1570)/1000</f>
        <v>0</v>
      </c>
      <c r="L1648" s="223">
        <f>L1597*'Usages industrie'!$P25*(1+'Usages industrie'!$Q25)^(L$1570-$D$1570)/1000</f>
        <v>0</v>
      </c>
      <c r="M1648" s="223">
        <f>M1597*'Usages industrie'!$P25*(1+'Usages industrie'!$Q25)^(M$1570-$D$1570)/1000</f>
        <v>0</v>
      </c>
      <c r="N1648" s="223">
        <f>N1597*'Usages industrie'!$P25*(1+'Usages industrie'!$Q25)^(N$1570-$D$1570)/1000</f>
        <v>0</v>
      </c>
      <c r="O1648" s="223">
        <f>O1597*'Usages industrie'!$P25*(1+'Usages industrie'!$Q25)^(O$1570-$D$1570)/1000</f>
        <v>0</v>
      </c>
      <c r="P1648" s="223">
        <f>P1597*'Usages industrie'!$P25*(1+'Usages industrie'!$Q25)^(P$1570-$D$1570)/1000</f>
        <v>0</v>
      </c>
      <c r="Q1648" s="223">
        <f>Q1597*'Usages industrie'!$P25*(1+'Usages industrie'!$Q25)^(Q$1570-$D$1570)/1000</f>
        <v>0</v>
      </c>
      <c r="R1648" s="223">
        <f>R1597*'Usages industrie'!$P25*(1+'Usages industrie'!$Q25)^(R$1570-$D$1570)/1000</f>
        <v>0</v>
      </c>
    </row>
    <row r="1649" spans="1:18" hidden="1" outlineLevel="2" x14ac:dyDescent="0.25">
      <c r="A1649" s="222" t="str">
        <f>'Usages industrie'!A26</f>
        <v>Usage industriel n°23</v>
      </c>
      <c r="B1649" s="222" t="s">
        <v>645</v>
      </c>
      <c r="C1649" s="222"/>
      <c r="D1649" s="223">
        <f>D1598*'Usages industrie'!$P26*(1+'Usages industrie'!$Q26)^(D$1570-$D$1570)/1000</f>
        <v>0</v>
      </c>
      <c r="E1649" s="223">
        <f>E1598*'Usages industrie'!$P26*(1+'Usages industrie'!$Q26)^(E$1570-$D$1570)/1000</f>
        <v>0</v>
      </c>
      <c r="F1649" s="223">
        <f>F1598*'Usages industrie'!$P26*(1+'Usages industrie'!$Q26)^(F$1570-$D$1570)/1000</f>
        <v>0</v>
      </c>
      <c r="G1649" s="223">
        <f>G1598*'Usages industrie'!$P26*(1+'Usages industrie'!$Q26)^(G$1570-$D$1570)/1000</f>
        <v>0</v>
      </c>
      <c r="H1649" s="223">
        <f>H1598*'Usages industrie'!$P26*(1+'Usages industrie'!$Q26)^(H$1570-$D$1570)/1000</f>
        <v>0</v>
      </c>
      <c r="I1649" s="223">
        <f>I1598*'Usages industrie'!$P26*(1+'Usages industrie'!$Q26)^(I$1570-$D$1570)/1000</f>
        <v>0</v>
      </c>
      <c r="J1649" s="223">
        <f>J1598*'Usages industrie'!$P26*(1+'Usages industrie'!$Q26)^(J$1570-$D$1570)/1000</f>
        <v>0</v>
      </c>
      <c r="K1649" s="223">
        <f>K1598*'Usages industrie'!$P26*(1+'Usages industrie'!$Q26)^(K$1570-$D$1570)/1000</f>
        <v>0</v>
      </c>
      <c r="L1649" s="223">
        <f>L1598*'Usages industrie'!$P26*(1+'Usages industrie'!$Q26)^(L$1570-$D$1570)/1000</f>
        <v>0</v>
      </c>
      <c r="M1649" s="223">
        <f>M1598*'Usages industrie'!$P26*(1+'Usages industrie'!$Q26)^(M$1570-$D$1570)/1000</f>
        <v>0</v>
      </c>
      <c r="N1649" s="223">
        <f>N1598*'Usages industrie'!$P26*(1+'Usages industrie'!$Q26)^(N$1570-$D$1570)/1000</f>
        <v>0</v>
      </c>
      <c r="O1649" s="223">
        <f>O1598*'Usages industrie'!$P26*(1+'Usages industrie'!$Q26)^(O$1570-$D$1570)/1000</f>
        <v>0</v>
      </c>
      <c r="P1649" s="223">
        <f>P1598*'Usages industrie'!$P26*(1+'Usages industrie'!$Q26)^(P$1570-$D$1570)/1000</f>
        <v>0</v>
      </c>
      <c r="Q1649" s="223">
        <f>Q1598*'Usages industrie'!$P26*(1+'Usages industrie'!$Q26)^(Q$1570-$D$1570)/1000</f>
        <v>0</v>
      </c>
      <c r="R1649" s="223">
        <f>R1598*'Usages industrie'!$P26*(1+'Usages industrie'!$Q26)^(R$1570-$D$1570)/1000</f>
        <v>0</v>
      </c>
    </row>
    <row r="1650" spans="1:18" hidden="1" outlineLevel="2" x14ac:dyDescent="0.25">
      <c r="A1650" s="222" t="str">
        <f>'Usages industrie'!A27</f>
        <v>Usage industriel n°24</v>
      </c>
      <c r="B1650" s="222" t="s">
        <v>645</v>
      </c>
      <c r="C1650" s="222"/>
      <c r="D1650" s="223">
        <f>D1599*'Usages industrie'!$P27*(1+'Usages industrie'!$Q27)^(D$1570-$D$1570)/1000</f>
        <v>0</v>
      </c>
      <c r="E1650" s="223">
        <f>E1599*'Usages industrie'!$P27*(1+'Usages industrie'!$Q27)^(E$1570-$D$1570)/1000</f>
        <v>0</v>
      </c>
      <c r="F1650" s="223">
        <f>F1599*'Usages industrie'!$P27*(1+'Usages industrie'!$Q27)^(F$1570-$D$1570)/1000</f>
        <v>0</v>
      </c>
      <c r="G1650" s="223">
        <f>G1599*'Usages industrie'!$P27*(1+'Usages industrie'!$Q27)^(G$1570-$D$1570)/1000</f>
        <v>0</v>
      </c>
      <c r="H1650" s="223">
        <f>H1599*'Usages industrie'!$P27*(1+'Usages industrie'!$Q27)^(H$1570-$D$1570)/1000</f>
        <v>0</v>
      </c>
      <c r="I1650" s="223">
        <f>I1599*'Usages industrie'!$P27*(1+'Usages industrie'!$Q27)^(I$1570-$D$1570)/1000</f>
        <v>0</v>
      </c>
      <c r="J1650" s="223">
        <f>J1599*'Usages industrie'!$P27*(1+'Usages industrie'!$Q27)^(J$1570-$D$1570)/1000</f>
        <v>0</v>
      </c>
      <c r="K1650" s="223">
        <f>K1599*'Usages industrie'!$P27*(1+'Usages industrie'!$Q27)^(K$1570-$D$1570)/1000</f>
        <v>0</v>
      </c>
      <c r="L1650" s="223">
        <f>L1599*'Usages industrie'!$P27*(1+'Usages industrie'!$Q27)^(L$1570-$D$1570)/1000</f>
        <v>0</v>
      </c>
      <c r="M1650" s="223">
        <f>M1599*'Usages industrie'!$P27*(1+'Usages industrie'!$Q27)^(M$1570-$D$1570)/1000</f>
        <v>0</v>
      </c>
      <c r="N1650" s="223">
        <f>N1599*'Usages industrie'!$P27*(1+'Usages industrie'!$Q27)^(N$1570-$D$1570)/1000</f>
        <v>0</v>
      </c>
      <c r="O1650" s="223">
        <f>O1599*'Usages industrie'!$P27*(1+'Usages industrie'!$Q27)^(O$1570-$D$1570)/1000</f>
        <v>0</v>
      </c>
      <c r="P1650" s="223">
        <f>P1599*'Usages industrie'!$P27*(1+'Usages industrie'!$Q27)^(P$1570-$D$1570)/1000</f>
        <v>0</v>
      </c>
      <c r="Q1650" s="223">
        <f>Q1599*'Usages industrie'!$P27*(1+'Usages industrie'!$Q27)^(Q$1570-$D$1570)/1000</f>
        <v>0</v>
      </c>
      <c r="R1650" s="223">
        <f>R1599*'Usages industrie'!$P27*(1+'Usages industrie'!$Q27)^(R$1570-$D$1570)/1000</f>
        <v>0</v>
      </c>
    </row>
    <row r="1651" spans="1:18" hidden="1" outlineLevel="2" x14ac:dyDescent="0.25">
      <c r="A1651" s="222" t="str">
        <f>'Usages industrie'!A28</f>
        <v>Usage industriel n°25</v>
      </c>
      <c r="B1651" s="222" t="s">
        <v>645</v>
      </c>
      <c r="C1651" s="222"/>
      <c r="D1651" s="223">
        <f>D1600*'Usages industrie'!$P28*(1+'Usages industrie'!$Q28)^(D$1570-$D$1570)/1000</f>
        <v>0</v>
      </c>
      <c r="E1651" s="223">
        <f>E1600*'Usages industrie'!$P28*(1+'Usages industrie'!$Q28)^(E$1570-$D$1570)/1000</f>
        <v>0</v>
      </c>
      <c r="F1651" s="223">
        <f>F1600*'Usages industrie'!$P28*(1+'Usages industrie'!$Q28)^(F$1570-$D$1570)/1000</f>
        <v>0</v>
      </c>
      <c r="G1651" s="223">
        <f>G1600*'Usages industrie'!$P28*(1+'Usages industrie'!$Q28)^(G$1570-$D$1570)/1000</f>
        <v>0</v>
      </c>
      <c r="H1651" s="223">
        <f>H1600*'Usages industrie'!$P28*(1+'Usages industrie'!$Q28)^(H$1570-$D$1570)/1000</f>
        <v>0</v>
      </c>
      <c r="I1651" s="223">
        <f>I1600*'Usages industrie'!$P28*(1+'Usages industrie'!$Q28)^(I$1570-$D$1570)/1000</f>
        <v>0</v>
      </c>
      <c r="J1651" s="223">
        <f>J1600*'Usages industrie'!$P28*(1+'Usages industrie'!$Q28)^(J$1570-$D$1570)/1000</f>
        <v>0</v>
      </c>
      <c r="K1651" s="223">
        <f>K1600*'Usages industrie'!$P28*(1+'Usages industrie'!$Q28)^(K$1570-$D$1570)/1000</f>
        <v>0</v>
      </c>
      <c r="L1651" s="223">
        <f>L1600*'Usages industrie'!$P28*(1+'Usages industrie'!$Q28)^(L$1570-$D$1570)/1000</f>
        <v>0</v>
      </c>
      <c r="M1651" s="223">
        <f>M1600*'Usages industrie'!$P28*(1+'Usages industrie'!$Q28)^(M$1570-$D$1570)/1000</f>
        <v>0</v>
      </c>
      <c r="N1651" s="223">
        <f>N1600*'Usages industrie'!$P28*(1+'Usages industrie'!$Q28)^(N$1570-$D$1570)/1000</f>
        <v>0</v>
      </c>
      <c r="O1651" s="223">
        <f>O1600*'Usages industrie'!$P28*(1+'Usages industrie'!$Q28)^(O$1570-$D$1570)/1000</f>
        <v>0</v>
      </c>
      <c r="P1651" s="223">
        <f>P1600*'Usages industrie'!$P28*(1+'Usages industrie'!$Q28)^(P$1570-$D$1570)/1000</f>
        <v>0</v>
      </c>
      <c r="Q1651" s="223">
        <f>Q1600*'Usages industrie'!$P28*(1+'Usages industrie'!$Q28)^(Q$1570-$D$1570)/1000</f>
        <v>0</v>
      </c>
      <c r="R1651" s="223">
        <f>R1600*'Usages industrie'!$P28*(1+'Usages industrie'!$Q28)^(R$1570-$D$1570)/1000</f>
        <v>0</v>
      </c>
    </row>
    <row r="1652" spans="1:18" hidden="1" outlineLevel="2" x14ac:dyDescent="0.25">
      <c r="A1652" s="222" t="str">
        <f>'Usages industrie'!A29</f>
        <v>Usage industriel n°26</v>
      </c>
      <c r="B1652" s="222" t="s">
        <v>645</v>
      </c>
      <c r="C1652" s="222"/>
      <c r="D1652" s="223">
        <f>D1601*'Usages industrie'!$P29*(1+'Usages industrie'!$Q29)^(D$1570-$D$1570)/1000</f>
        <v>0</v>
      </c>
      <c r="E1652" s="223">
        <f>E1601*'Usages industrie'!$P29*(1+'Usages industrie'!$Q29)^(E$1570-$D$1570)/1000</f>
        <v>0</v>
      </c>
      <c r="F1652" s="223">
        <f>F1601*'Usages industrie'!$P29*(1+'Usages industrie'!$Q29)^(F$1570-$D$1570)/1000</f>
        <v>0</v>
      </c>
      <c r="G1652" s="223">
        <f>G1601*'Usages industrie'!$P29*(1+'Usages industrie'!$Q29)^(G$1570-$D$1570)/1000</f>
        <v>0</v>
      </c>
      <c r="H1652" s="223">
        <f>H1601*'Usages industrie'!$P29*(1+'Usages industrie'!$Q29)^(H$1570-$D$1570)/1000</f>
        <v>0</v>
      </c>
      <c r="I1652" s="223">
        <f>I1601*'Usages industrie'!$P29*(1+'Usages industrie'!$Q29)^(I$1570-$D$1570)/1000</f>
        <v>0</v>
      </c>
      <c r="J1652" s="223">
        <f>J1601*'Usages industrie'!$P29*(1+'Usages industrie'!$Q29)^(J$1570-$D$1570)/1000</f>
        <v>0</v>
      </c>
      <c r="K1652" s="223">
        <f>K1601*'Usages industrie'!$P29*(1+'Usages industrie'!$Q29)^(K$1570-$D$1570)/1000</f>
        <v>0</v>
      </c>
      <c r="L1652" s="223">
        <f>L1601*'Usages industrie'!$P29*(1+'Usages industrie'!$Q29)^(L$1570-$D$1570)/1000</f>
        <v>0</v>
      </c>
      <c r="M1652" s="223">
        <f>M1601*'Usages industrie'!$P29*(1+'Usages industrie'!$Q29)^(M$1570-$D$1570)/1000</f>
        <v>0</v>
      </c>
      <c r="N1652" s="223">
        <f>N1601*'Usages industrie'!$P29*(1+'Usages industrie'!$Q29)^(N$1570-$D$1570)/1000</f>
        <v>0</v>
      </c>
      <c r="O1652" s="223">
        <f>O1601*'Usages industrie'!$P29*(1+'Usages industrie'!$Q29)^(O$1570-$D$1570)/1000</f>
        <v>0</v>
      </c>
      <c r="P1652" s="223">
        <f>P1601*'Usages industrie'!$P29*(1+'Usages industrie'!$Q29)^(P$1570-$D$1570)/1000</f>
        <v>0</v>
      </c>
      <c r="Q1652" s="223">
        <f>Q1601*'Usages industrie'!$P29*(1+'Usages industrie'!$Q29)^(Q$1570-$D$1570)/1000</f>
        <v>0</v>
      </c>
      <c r="R1652" s="223">
        <f>R1601*'Usages industrie'!$P29*(1+'Usages industrie'!$Q29)^(R$1570-$D$1570)/1000</f>
        <v>0</v>
      </c>
    </row>
    <row r="1653" spans="1:18" hidden="1" outlineLevel="2" x14ac:dyDescent="0.25">
      <c r="A1653" s="222" t="str">
        <f>'Usages industrie'!A30</f>
        <v>Usage industriel n°27</v>
      </c>
      <c r="B1653" s="222" t="s">
        <v>645</v>
      </c>
      <c r="C1653" s="222"/>
      <c r="D1653" s="223">
        <f>D1602*'Usages industrie'!$P30*(1+'Usages industrie'!$Q30)^(D$1570-$D$1570)/1000</f>
        <v>0</v>
      </c>
      <c r="E1653" s="223">
        <f>E1602*'Usages industrie'!$P30*(1+'Usages industrie'!$Q30)^(E$1570-$D$1570)/1000</f>
        <v>0</v>
      </c>
      <c r="F1653" s="223">
        <f>F1602*'Usages industrie'!$P30*(1+'Usages industrie'!$Q30)^(F$1570-$D$1570)/1000</f>
        <v>0</v>
      </c>
      <c r="G1653" s="223">
        <f>G1602*'Usages industrie'!$P30*(1+'Usages industrie'!$Q30)^(G$1570-$D$1570)/1000</f>
        <v>0</v>
      </c>
      <c r="H1653" s="223">
        <f>H1602*'Usages industrie'!$P30*(1+'Usages industrie'!$Q30)^(H$1570-$D$1570)/1000</f>
        <v>0</v>
      </c>
      <c r="I1653" s="223">
        <f>I1602*'Usages industrie'!$P30*(1+'Usages industrie'!$Q30)^(I$1570-$D$1570)/1000</f>
        <v>0</v>
      </c>
      <c r="J1653" s="223">
        <f>J1602*'Usages industrie'!$P30*(1+'Usages industrie'!$Q30)^(J$1570-$D$1570)/1000</f>
        <v>0</v>
      </c>
      <c r="K1653" s="223">
        <f>K1602*'Usages industrie'!$P30*(1+'Usages industrie'!$Q30)^(K$1570-$D$1570)/1000</f>
        <v>0</v>
      </c>
      <c r="L1653" s="223">
        <f>L1602*'Usages industrie'!$P30*(1+'Usages industrie'!$Q30)^(L$1570-$D$1570)/1000</f>
        <v>0</v>
      </c>
      <c r="M1653" s="223">
        <f>M1602*'Usages industrie'!$P30*(1+'Usages industrie'!$Q30)^(M$1570-$D$1570)/1000</f>
        <v>0</v>
      </c>
      <c r="N1653" s="223">
        <f>N1602*'Usages industrie'!$P30*(1+'Usages industrie'!$Q30)^(N$1570-$D$1570)/1000</f>
        <v>0</v>
      </c>
      <c r="O1653" s="223">
        <f>O1602*'Usages industrie'!$P30*(1+'Usages industrie'!$Q30)^(O$1570-$D$1570)/1000</f>
        <v>0</v>
      </c>
      <c r="P1653" s="223">
        <f>P1602*'Usages industrie'!$P30*(1+'Usages industrie'!$Q30)^(P$1570-$D$1570)/1000</f>
        <v>0</v>
      </c>
      <c r="Q1653" s="223">
        <f>Q1602*'Usages industrie'!$P30*(1+'Usages industrie'!$Q30)^(Q$1570-$D$1570)/1000</f>
        <v>0</v>
      </c>
      <c r="R1653" s="223">
        <f>R1602*'Usages industrie'!$P30*(1+'Usages industrie'!$Q30)^(R$1570-$D$1570)/1000</f>
        <v>0</v>
      </c>
    </row>
    <row r="1654" spans="1:18" hidden="1" outlineLevel="2" x14ac:dyDescent="0.25">
      <c r="A1654" s="222" t="str">
        <f>'Usages industrie'!A31</f>
        <v>Usage industriel n°28</v>
      </c>
      <c r="B1654" s="222" t="s">
        <v>645</v>
      </c>
      <c r="C1654" s="222"/>
      <c r="D1654" s="223">
        <f>D1603*'Usages industrie'!$P31*(1+'Usages industrie'!$Q31)^(D$1570-$D$1570)/1000</f>
        <v>0</v>
      </c>
      <c r="E1654" s="223">
        <f>E1603*'Usages industrie'!$P31*(1+'Usages industrie'!$Q31)^(E$1570-$D$1570)/1000</f>
        <v>0</v>
      </c>
      <c r="F1654" s="223">
        <f>F1603*'Usages industrie'!$P31*(1+'Usages industrie'!$Q31)^(F$1570-$D$1570)/1000</f>
        <v>0</v>
      </c>
      <c r="G1654" s="223">
        <f>G1603*'Usages industrie'!$P31*(1+'Usages industrie'!$Q31)^(G$1570-$D$1570)/1000</f>
        <v>0</v>
      </c>
      <c r="H1654" s="223">
        <f>H1603*'Usages industrie'!$P31*(1+'Usages industrie'!$Q31)^(H$1570-$D$1570)/1000</f>
        <v>0</v>
      </c>
      <c r="I1654" s="223">
        <f>I1603*'Usages industrie'!$P31*(1+'Usages industrie'!$Q31)^(I$1570-$D$1570)/1000</f>
        <v>0</v>
      </c>
      <c r="J1654" s="223">
        <f>J1603*'Usages industrie'!$P31*(1+'Usages industrie'!$Q31)^(J$1570-$D$1570)/1000</f>
        <v>0</v>
      </c>
      <c r="K1654" s="223">
        <f>K1603*'Usages industrie'!$P31*(1+'Usages industrie'!$Q31)^(K$1570-$D$1570)/1000</f>
        <v>0</v>
      </c>
      <c r="L1654" s="223">
        <f>L1603*'Usages industrie'!$P31*(1+'Usages industrie'!$Q31)^(L$1570-$D$1570)/1000</f>
        <v>0</v>
      </c>
      <c r="M1654" s="223">
        <f>M1603*'Usages industrie'!$P31*(1+'Usages industrie'!$Q31)^(M$1570-$D$1570)/1000</f>
        <v>0</v>
      </c>
      <c r="N1654" s="223">
        <f>N1603*'Usages industrie'!$P31*(1+'Usages industrie'!$Q31)^(N$1570-$D$1570)/1000</f>
        <v>0</v>
      </c>
      <c r="O1654" s="223">
        <f>O1603*'Usages industrie'!$P31*(1+'Usages industrie'!$Q31)^(O$1570-$D$1570)/1000</f>
        <v>0</v>
      </c>
      <c r="P1654" s="223">
        <f>P1603*'Usages industrie'!$P31*(1+'Usages industrie'!$Q31)^(P$1570-$D$1570)/1000</f>
        <v>0</v>
      </c>
      <c r="Q1654" s="223">
        <f>Q1603*'Usages industrie'!$P31*(1+'Usages industrie'!$Q31)^(Q$1570-$D$1570)/1000</f>
        <v>0</v>
      </c>
      <c r="R1654" s="223">
        <f>R1603*'Usages industrie'!$P31*(1+'Usages industrie'!$Q31)^(R$1570-$D$1570)/1000</f>
        <v>0</v>
      </c>
    </row>
    <row r="1655" spans="1:18" hidden="1" outlineLevel="2" x14ac:dyDescent="0.25">
      <c r="A1655" s="222" t="str">
        <f>'Usages industrie'!A32</f>
        <v>Usage industriel n°29</v>
      </c>
      <c r="B1655" s="222" t="s">
        <v>645</v>
      </c>
      <c r="C1655" s="222"/>
      <c r="D1655" s="223">
        <f>D1604*'Usages industrie'!$P32*(1+'Usages industrie'!$Q32)^(D$1570-$D$1570)/1000</f>
        <v>0</v>
      </c>
      <c r="E1655" s="223">
        <f>E1604*'Usages industrie'!$P32*(1+'Usages industrie'!$Q32)^(E$1570-$D$1570)/1000</f>
        <v>0</v>
      </c>
      <c r="F1655" s="223">
        <f>F1604*'Usages industrie'!$P32*(1+'Usages industrie'!$Q32)^(F$1570-$D$1570)/1000</f>
        <v>0</v>
      </c>
      <c r="G1655" s="223">
        <f>G1604*'Usages industrie'!$P32*(1+'Usages industrie'!$Q32)^(G$1570-$D$1570)/1000</f>
        <v>0</v>
      </c>
      <c r="H1655" s="223">
        <f>H1604*'Usages industrie'!$P32*(1+'Usages industrie'!$Q32)^(H$1570-$D$1570)/1000</f>
        <v>0</v>
      </c>
      <c r="I1655" s="223">
        <f>I1604*'Usages industrie'!$P32*(1+'Usages industrie'!$Q32)^(I$1570-$D$1570)/1000</f>
        <v>0</v>
      </c>
      <c r="J1655" s="223">
        <f>J1604*'Usages industrie'!$P32*(1+'Usages industrie'!$Q32)^(J$1570-$D$1570)/1000</f>
        <v>0</v>
      </c>
      <c r="K1655" s="223">
        <f>K1604*'Usages industrie'!$P32*(1+'Usages industrie'!$Q32)^(K$1570-$D$1570)/1000</f>
        <v>0</v>
      </c>
      <c r="L1655" s="223">
        <f>L1604*'Usages industrie'!$P32*(1+'Usages industrie'!$Q32)^(L$1570-$D$1570)/1000</f>
        <v>0</v>
      </c>
      <c r="M1655" s="223">
        <f>M1604*'Usages industrie'!$P32*(1+'Usages industrie'!$Q32)^(M$1570-$D$1570)/1000</f>
        <v>0</v>
      </c>
      <c r="N1655" s="223">
        <f>N1604*'Usages industrie'!$P32*(1+'Usages industrie'!$Q32)^(N$1570-$D$1570)/1000</f>
        <v>0</v>
      </c>
      <c r="O1655" s="223">
        <f>O1604*'Usages industrie'!$P32*(1+'Usages industrie'!$Q32)^(O$1570-$D$1570)/1000</f>
        <v>0</v>
      </c>
      <c r="P1655" s="223">
        <f>P1604*'Usages industrie'!$P32*(1+'Usages industrie'!$Q32)^(P$1570-$D$1570)/1000</f>
        <v>0</v>
      </c>
      <c r="Q1655" s="223">
        <f>Q1604*'Usages industrie'!$P32*(1+'Usages industrie'!$Q32)^(Q$1570-$D$1570)/1000</f>
        <v>0</v>
      </c>
      <c r="R1655" s="223">
        <f>R1604*'Usages industrie'!$P32*(1+'Usages industrie'!$Q32)^(R$1570-$D$1570)/1000</f>
        <v>0</v>
      </c>
    </row>
    <row r="1656" spans="1:18" hidden="1" outlineLevel="2" x14ac:dyDescent="0.25">
      <c r="A1656" s="222" t="str">
        <f>'Usages industrie'!A33</f>
        <v>Usage industriel n°30</v>
      </c>
      <c r="B1656" s="222" t="s">
        <v>645</v>
      </c>
      <c r="C1656" s="222"/>
      <c r="D1656" s="223">
        <f>D1605*'Usages industrie'!$P33*(1+'Usages industrie'!$Q33)^(D$1570-$D$1570)/1000</f>
        <v>0</v>
      </c>
      <c r="E1656" s="223">
        <f>E1605*'Usages industrie'!$P33*(1+'Usages industrie'!$Q33)^(E$1570-$D$1570)/1000</f>
        <v>0</v>
      </c>
      <c r="F1656" s="223">
        <f>F1605*'Usages industrie'!$P33*(1+'Usages industrie'!$Q33)^(F$1570-$D$1570)/1000</f>
        <v>0</v>
      </c>
      <c r="G1656" s="223">
        <f>G1605*'Usages industrie'!$P33*(1+'Usages industrie'!$Q33)^(G$1570-$D$1570)/1000</f>
        <v>0</v>
      </c>
      <c r="H1656" s="223">
        <f>H1605*'Usages industrie'!$P33*(1+'Usages industrie'!$Q33)^(H$1570-$D$1570)/1000</f>
        <v>0</v>
      </c>
      <c r="I1656" s="223">
        <f>I1605*'Usages industrie'!$P33*(1+'Usages industrie'!$Q33)^(I$1570-$D$1570)/1000</f>
        <v>0</v>
      </c>
      <c r="J1656" s="223">
        <f>J1605*'Usages industrie'!$P33*(1+'Usages industrie'!$Q33)^(J$1570-$D$1570)/1000</f>
        <v>0</v>
      </c>
      <c r="K1656" s="223">
        <f>K1605*'Usages industrie'!$P33*(1+'Usages industrie'!$Q33)^(K$1570-$D$1570)/1000</f>
        <v>0</v>
      </c>
      <c r="L1656" s="223">
        <f>L1605*'Usages industrie'!$P33*(1+'Usages industrie'!$Q33)^(L$1570-$D$1570)/1000</f>
        <v>0</v>
      </c>
      <c r="M1656" s="223">
        <f>M1605*'Usages industrie'!$P33*(1+'Usages industrie'!$Q33)^(M$1570-$D$1570)/1000</f>
        <v>0</v>
      </c>
      <c r="N1656" s="223">
        <f>N1605*'Usages industrie'!$P33*(1+'Usages industrie'!$Q33)^(N$1570-$D$1570)/1000</f>
        <v>0</v>
      </c>
      <c r="O1656" s="223">
        <f>O1605*'Usages industrie'!$P33*(1+'Usages industrie'!$Q33)^(O$1570-$D$1570)/1000</f>
        <v>0</v>
      </c>
      <c r="P1656" s="223">
        <f>P1605*'Usages industrie'!$P33*(1+'Usages industrie'!$Q33)^(P$1570-$D$1570)/1000</f>
        <v>0</v>
      </c>
      <c r="Q1656" s="223">
        <f>Q1605*'Usages industrie'!$P33*(1+'Usages industrie'!$Q33)^(Q$1570-$D$1570)/1000</f>
        <v>0</v>
      </c>
      <c r="R1656" s="223">
        <f>R1605*'Usages industrie'!$P33*(1+'Usages industrie'!$Q33)^(R$1570-$D$1570)/1000</f>
        <v>0</v>
      </c>
    </row>
    <row r="1657" spans="1:18" hidden="1" outlineLevel="2" x14ac:dyDescent="0.25">
      <c r="A1657" s="222" t="str">
        <f>'Usages industrie'!A34</f>
        <v>Usage industriel n°31</v>
      </c>
      <c r="B1657" s="222" t="s">
        <v>645</v>
      </c>
      <c r="C1657" s="222"/>
      <c r="D1657" s="223">
        <f>D1606*'Usages industrie'!$P34*(1+'Usages industrie'!$Q34)^(D$1570-$D$1570)/1000</f>
        <v>0</v>
      </c>
      <c r="E1657" s="223">
        <f>E1606*'Usages industrie'!$P34*(1+'Usages industrie'!$Q34)^(E$1570-$D$1570)/1000</f>
        <v>0</v>
      </c>
      <c r="F1657" s="223">
        <f>F1606*'Usages industrie'!$P34*(1+'Usages industrie'!$Q34)^(F$1570-$D$1570)/1000</f>
        <v>0</v>
      </c>
      <c r="G1657" s="223">
        <f>G1606*'Usages industrie'!$P34*(1+'Usages industrie'!$Q34)^(G$1570-$D$1570)/1000</f>
        <v>0</v>
      </c>
      <c r="H1657" s="223">
        <f>H1606*'Usages industrie'!$P34*(1+'Usages industrie'!$Q34)^(H$1570-$D$1570)/1000</f>
        <v>0</v>
      </c>
      <c r="I1657" s="223">
        <f>I1606*'Usages industrie'!$P34*(1+'Usages industrie'!$Q34)^(I$1570-$D$1570)/1000</f>
        <v>0</v>
      </c>
      <c r="J1657" s="223">
        <f>J1606*'Usages industrie'!$P34*(1+'Usages industrie'!$Q34)^(J$1570-$D$1570)/1000</f>
        <v>0</v>
      </c>
      <c r="K1657" s="223">
        <f>K1606*'Usages industrie'!$P34*(1+'Usages industrie'!$Q34)^(K$1570-$D$1570)/1000</f>
        <v>0</v>
      </c>
      <c r="L1657" s="223">
        <f>L1606*'Usages industrie'!$P34*(1+'Usages industrie'!$Q34)^(L$1570-$D$1570)/1000</f>
        <v>0</v>
      </c>
      <c r="M1657" s="223">
        <f>M1606*'Usages industrie'!$P34*(1+'Usages industrie'!$Q34)^(M$1570-$D$1570)/1000</f>
        <v>0</v>
      </c>
      <c r="N1657" s="223">
        <f>N1606*'Usages industrie'!$P34*(1+'Usages industrie'!$Q34)^(N$1570-$D$1570)/1000</f>
        <v>0</v>
      </c>
      <c r="O1657" s="223">
        <f>O1606*'Usages industrie'!$P34*(1+'Usages industrie'!$Q34)^(O$1570-$D$1570)/1000</f>
        <v>0</v>
      </c>
      <c r="P1657" s="223">
        <f>P1606*'Usages industrie'!$P34*(1+'Usages industrie'!$Q34)^(P$1570-$D$1570)/1000</f>
        <v>0</v>
      </c>
      <c r="Q1657" s="223">
        <f>Q1606*'Usages industrie'!$P34*(1+'Usages industrie'!$Q34)^(Q$1570-$D$1570)/1000</f>
        <v>0</v>
      </c>
      <c r="R1657" s="223">
        <f>R1606*'Usages industrie'!$P34*(1+'Usages industrie'!$Q34)^(R$1570-$D$1570)/1000</f>
        <v>0</v>
      </c>
    </row>
    <row r="1658" spans="1:18" hidden="1" outlineLevel="2" x14ac:dyDescent="0.25">
      <c r="A1658" s="222" t="str">
        <f>'Usages industrie'!A35</f>
        <v>Usage industriel n°32</v>
      </c>
      <c r="B1658" s="222" t="s">
        <v>645</v>
      </c>
      <c r="C1658" s="222"/>
      <c r="D1658" s="223">
        <f>D1607*'Usages industrie'!$P35*(1+'Usages industrie'!$Q35)^(D$1570-$D$1570)/1000</f>
        <v>0</v>
      </c>
      <c r="E1658" s="223">
        <f>E1607*'Usages industrie'!$P35*(1+'Usages industrie'!$Q35)^(E$1570-$D$1570)/1000</f>
        <v>0</v>
      </c>
      <c r="F1658" s="223">
        <f>F1607*'Usages industrie'!$P35*(1+'Usages industrie'!$Q35)^(F$1570-$D$1570)/1000</f>
        <v>0</v>
      </c>
      <c r="G1658" s="223">
        <f>G1607*'Usages industrie'!$P35*(1+'Usages industrie'!$Q35)^(G$1570-$D$1570)/1000</f>
        <v>0</v>
      </c>
      <c r="H1658" s="223">
        <f>H1607*'Usages industrie'!$P35*(1+'Usages industrie'!$Q35)^(H$1570-$D$1570)/1000</f>
        <v>0</v>
      </c>
      <c r="I1658" s="223">
        <f>I1607*'Usages industrie'!$P35*(1+'Usages industrie'!$Q35)^(I$1570-$D$1570)/1000</f>
        <v>0</v>
      </c>
      <c r="J1658" s="223">
        <f>J1607*'Usages industrie'!$P35*(1+'Usages industrie'!$Q35)^(J$1570-$D$1570)/1000</f>
        <v>0</v>
      </c>
      <c r="K1658" s="223">
        <f>K1607*'Usages industrie'!$P35*(1+'Usages industrie'!$Q35)^(K$1570-$D$1570)/1000</f>
        <v>0</v>
      </c>
      <c r="L1658" s="223">
        <f>L1607*'Usages industrie'!$P35*(1+'Usages industrie'!$Q35)^(L$1570-$D$1570)/1000</f>
        <v>0</v>
      </c>
      <c r="M1658" s="223">
        <f>M1607*'Usages industrie'!$P35*(1+'Usages industrie'!$Q35)^(M$1570-$D$1570)/1000</f>
        <v>0</v>
      </c>
      <c r="N1658" s="223">
        <f>N1607*'Usages industrie'!$P35*(1+'Usages industrie'!$Q35)^(N$1570-$D$1570)/1000</f>
        <v>0</v>
      </c>
      <c r="O1658" s="223">
        <f>O1607*'Usages industrie'!$P35*(1+'Usages industrie'!$Q35)^(O$1570-$D$1570)/1000</f>
        <v>0</v>
      </c>
      <c r="P1658" s="223">
        <f>P1607*'Usages industrie'!$P35*(1+'Usages industrie'!$Q35)^(P$1570-$D$1570)/1000</f>
        <v>0</v>
      </c>
      <c r="Q1658" s="223">
        <f>Q1607*'Usages industrie'!$P35*(1+'Usages industrie'!$Q35)^(Q$1570-$D$1570)/1000</f>
        <v>0</v>
      </c>
      <c r="R1658" s="223">
        <f>R1607*'Usages industrie'!$P35*(1+'Usages industrie'!$Q35)^(R$1570-$D$1570)/1000</f>
        <v>0</v>
      </c>
    </row>
    <row r="1659" spans="1:18" hidden="1" outlineLevel="2" x14ac:dyDescent="0.25">
      <c r="A1659" s="222" t="str">
        <f>'Usages industrie'!A36</f>
        <v>Usage industriel n°33</v>
      </c>
      <c r="B1659" s="222" t="s">
        <v>645</v>
      </c>
      <c r="C1659" s="222"/>
      <c r="D1659" s="223">
        <f>D1608*'Usages industrie'!$P36*(1+'Usages industrie'!$Q36)^(D$1570-$D$1570)/1000</f>
        <v>0</v>
      </c>
      <c r="E1659" s="223">
        <f>E1608*'Usages industrie'!$P36*(1+'Usages industrie'!$Q36)^(E$1570-$D$1570)/1000</f>
        <v>0</v>
      </c>
      <c r="F1659" s="223">
        <f>F1608*'Usages industrie'!$P36*(1+'Usages industrie'!$Q36)^(F$1570-$D$1570)/1000</f>
        <v>0</v>
      </c>
      <c r="G1659" s="223">
        <f>G1608*'Usages industrie'!$P36*(1+'Usages industrie'!$Q36)^(G$1570-$D$1570)/1000</f>
        <v>0</v>
      </c>
      <c r="H1659" s="223">
        <f>H1608*'Usages industrie'!$P36*(1+'Usages industrie'!$Q36)^(H$1570-$D$1570)/1000</f>
        <v>0</v>
      </c>
      <c r="I1659" s="223">
        <f>I1608*'Usages industrie'!$P36*(1+'Usages industrie'!$Q36)^(I$1570-$D$1570)/1000</f>
        <v>0</v>
      </c>
      <c r="J1659" s="223">
        <f>J1608*'Usages industrie'!$P36*(1+'Usages industrie'!$Q36)^(J$1570-$D$1570)/1000</f>
        <v>0</v>
      </c>
      <c r="K1659" s="223">
        <f>K1608*'Usages industrie'!$P36*(1+'Usages industrie'!$Q36)^(K$1570-$D$1570)/1000</f>
        <v>0</v>
      </c>
      <c r="L1659" s="223">
        <f>L1608*'Usages industrie'!$P36*(1+'Usages industrie'!$Q36)^(L$1570-$D$1570)/1000</f>
        <v>0</v>
      </c>
      <c r="M1659" s="223">
        <f>M1608*'Usages industrie'!$P36*(1+'Usages industrie'!$Q36)^(M$1570-$D$1570)/1000</f>
        <v>0</v>
      </c>
      <c r="N1659" s="223">
        <f>N1608*'Usages industrie'!$P36*(1+'Usages industrie'!$Q36)^(N$1570-$D$1570)/1000</f>
        <v>0</v>
      </c>
      <c r="O1659" s="223">
        <f>O1608*'Usages industrie'!$P36*(1+'Usages industrie'!$Q36)^(O$1570-$D$1570)/1000</f>
        <v>0</v>
      </c>
      <c r="P1659" s="223">
        <f>P1608*'Usages industrie'!$P36*(1+'Usages industrie'!$Q36)^(P$1570-$D$1570)/1000</f>
        <v>0</v>
      </c>
      <c r="Q1659" s="223">
        <f>Q1608*'Usages industrie'!$P36*(1+'Usages industrie'!$Q36)^(Q$1570-$D$1570)/1000</f>
        <v>0</v>
      </c>
      <c r="R1659" s="223">
        <f>R1608*'Usages industrie'!$P36*(1+'Usages industrie'!$Q36)^(R$1570-$D$1570)/1000</f>
        <v>0</v>
      </c>
    </row>
    <row r="1660" spans="1:18" hidden="1" outlineLevel="2" x14ac:dyDescent="0.25">
      <c r="A1660" s="222" t="str">
        <f>'Usages industrie'!A37</f>
        <v>Usage industriel n°34</v>
      </c>
      <c r="B1660" s="222" t="s">
        <v>645</v>
      </c>
      <c r="C1660" s="222"/>
      <c r="D1660" s="223">
        <f>D1609*'Usages industrie'!$P37*(1+'Usages industrie'!$Q37)^(D$1570-$D$1570)/1000</f>
        <v>0</v>
      </c>
      <c r="E1660" s="223">
        <f>E1609*'Usages industrie'!$P37*(1+'Usages industrie'!$Q37)^(E$1570-$D$1570)/1000</f>
        <v>0</v>
      </c>
      <c r="F1660" s="223">
        <f>F1609*'Usages industrie'!$P37*(1+'Usages industrie'!$Q37)^(F$1570-$D$1570)/1000</f>
        <v>0</v>
      </c>
      <c r="G1660" s="223">
        <f>G1609*'Usages industrie'!$P37*(1+'Usages industrie'!$Q37)^(G$1570-$D$1570)/1000</f>
        <v>0</v>
      </c>
      <c r="H1660" s="223">
        <f>H1609*'Usages industrie'!$P37*(1+'Usages industrie'!$Q37)^(H$1570-$D$1570)/1000</f>
        <v>0</v>
      </c>
      <c r="I1660" s="223">
        <f>I1609*'Usages industrie'!$P37*(1+'Usages industrie'!$Q37)^(I$1570-$D$1570)/1000</f>
        <v>0</v>
      </c>
      <c r="J1660" s="223">
        <f>J1609*'Usages industrie'!$P37*(1+'Usages industrie'!$Q37)^(J$1570-$D$1570)/1000</f>
        <v>0</v>
      </c>
      <c r="K1660" s="223">
        <f>K1609*'Usages industrie'!$P37*(1+'Usages industrie'!$Q37)^(K$1570-$D$1570)/1000</f>
        <v>0</v>
      </c>
      <c r="L1660" s="223">
        <f>L1609*'Usages industrie'!$P37*(1+'Usages industrie'!$Q37)^(L$1570-$D$1570)/1000</f>
        <v>0</v>
      </c>
      <c r="M1660" s="223">
        <f>M1609*'Usages industrie'!$P37*(1+'Usages industrie'!$Q37)^(M$1570-$D$1570)/1000</f>
        <v>0</v>
      </c>
      <c r="N1660" s="223">
        <f>N1609*'Usages industrie'!$P37*(1+'Usages industrie'!$Q37)^(N$1570-$D$1570)/1000</f>
        <v>0</v>
      </c>
      <c r="O1660" s="223">
        <f>O1609*'Usages industrie'!$P37*(1+'Usages industrie'!$Q37)^(O$1570-$D$1570)/1000</f>
        <v>0</v>
      </c>
      <c r="P1660" s="223">
        <f>P1609*'Usages industrie'!$P37*(1+'Usages industrie'!$Q37)^(P$1570-$D$1570)/1000</f>
        <v>0</v>
      </c>
      <c r="Q1660" s="223">
        <f>Q1609*'Usages industrie'!$P37*(1+'Usages industrie'!$Q37)^(Q$1570-$D$1570)/1000</f>
        <v>0</v>
      </c>
      <c r="R1660" s="223">
        <f>R1609*'Usages industrie'!$P37*(1+'Usages industrie'!$Q37)^(R$1570-$D$1570)/1000</f>
        <v>0</v>
      </c>
    </row>
    <row r="1661" spans="1:18" hidden="1" outlineLevel="2" x14ac:dyDescent="0.25">
      <c r="A1661" s="222" t="str">
        <f>'Usages industrie'!A38</f>
        <v>Usage industriel n°35</v>
      </c>
      <c r="B1661" s="222" t="s">
        <v>645</v>
      </c>
      <c r="C1661" s="222"/>
      <c r="D1661" s="223">
        <f>D1610*'Usages industrie'!$P38*(1+'Usages industrie'!$Q38)^(D$1570-$D$1570)/1000</f>
        <v>0</v>
      </c>
      <c r="E1661" s="223">
        <f>E1610*'Usages industrie'!$P38*(1+'Usages industrie'!$Q38)^(E$1570-$D$1570)/1000</f>
        <v>0</v>
      </c>
      <c r="F1661" s="223">
        <f>F1610*'Usages industrie'!$P38*(1+'Usages industrie'!$Q38)^(F$1570-$D$1570)/1000</f>
        <v>0</v>
      </c>
      <c r="G1661" s="223">
        <f>G1610*'Usages industrie'!$P38*(1+'Usages industrie'!$Q38)^(G$1570-$D$1570)/1000</f>
        <v>0</v>
      </c>
      <c r="H1661" s="223">
        <f>H1610*'Usages industrie'!$P38*(1+'Usages industrie'!$Q38)^(H$1570-$D$1570)/1000</f>
        <v>0</v>
      </c>
      <c r="I1661" s="223">
        <f>I1610*'Usages industrie'!$P38*(1+'Usages industrie'!$Q38)^(I$1570-$D$1570)/1000</f>
        <v>0</v>
      </c>
      <c r="J1661" s="223">
        <f>J1610*'Usages industrie'!$P38*(1+'Usages industrie'!$Q38)^(J$1570-$D$1570)/1000</f>
        <v>0</v>
      </c>
      <c r="K1661" s="223">
        <f>K1610*'Usages industrie'!$P38*(1+'Usages industrie'!$Q38)^(K$1570-$D$1570)/1000</f>
        <v>0</v>
      </c>
      <c r="L1661" s="223">
        <f>L1610*'Usages industrie'!$P38*(1+'Usages industrie'!$Q38)^(L$1570-$D$1570)/1000</f>
        <v>0</v>
      </c>
      <c r="M1661" s="223">
        <f>M1610*'Usages industrie'!$P38*(1+'Usages industrie'!$Q38)^(M$1570-$D$1570)/1000</f>
        <v>0</v>
      </c>
      <c r="N1661" s="223">
        <f>N1610*'Usages industrie'!$P38*(1+'Usages industrie'!$Q38)^(N$1570-$D$1570)/1000</f>
        <v>0</v>
      </c>
      <c r="O1661" s="223">
        <f>O1610*'Usages industrie'!$P38*(1+'Usages industrie'!$Q38)^(O$1570-$D$1570)/1000</f>
        <v>0</v>
      </c>
      <c r="P1661" s="223">
        <f>P1610*'Usages industrie'!$P38*(1+'Usages industrie'!$Q38)^(P$1570-$D$1570)/1000</f>
        <v>0</v>
      </c>
      <c r="Q1661" s="223">
        <f>Q1610*'Usages industrie'!$P38*(1+'Usages industrie'!$Q38)^(Q$1570-$D$1570)/1000</f>
        <v>0</v>
      </c>
      <c r="R1661" s="223">
        <f>R1610*'Usages industrie'!$P38*(1+'Usages industrie'!$Q38)^(R$1570-$D$1570)/1000</f>
        <v>0</v>
      </c>
    </row>
    <row r="1662" spans="1:18" hidden="1" outlineLevel="2" x14ac:dyDescent="0.25">
      <c r="A1662" s="222" t="str">
        <f>'Usages industrie'!A39</f>
        <v>Usage industriel n°36</v>
      </c>
      <c r="B1662" s="222" t="s">
        <v>645</v>
      </c>
      <c r="C1662" s="222"/>
      <c r="D1662" s="223">
        <f>D1611*'Usages industrie'!$P39*(1+'Usages industrie'!$Q39)^(D$1570-$D$1570)/1000</f>
        <v>0</v>
      </c>
      <c r="E1662" s="223">
        <f>E1611*'Usages industrie'!$P39*(1+'Usages industrie'!$Q39)^(E$1570-$D$1570)/1000</f>
        <v>0</v>
      </c>
      <c r="F1662" s="223">
        <f>F1611*'Usages industrie'!$P39*(1+'Usages industrie'!$Q39)^(F$1570-$D$1570)/1000</f>
        <v>0</v>
      </c>
      <c r="G1662" s="223">
        <f>G1611*'Usages industrie'!$P39*(1+'Usages industrie'!$Q39)^(G$1570-$D$1570)/1000</f>
        <v>0</v>
      </c>
      <c r="H1662" s="223">
        <f>H1611*'Usages industrie'!$P39*(1+'Usages industrie'!$Q39)^(H$1570-$D$1570)/1000</f>
        <v>0</v>
      </c>
      <c r="I1662" s="223">
        <f>I1611*'Usages industrie'!$P39*(1+'Usages industrie'!$Q39)^(I$1570-$D$1570)/1000</f>
        <v>0</v>
      </c>
      <c r="J1662" s="223">
        <f>J1611*'Usages industrie'!$P39*(1+'Usages industrie'!$Q39)^(J$1570-$D$1570)/1000</f>
        <v>0</v>
      </c>
      <c r="K1662" s="223">
        <f>K1611*'Usages industrie'!$P39*(1+'Usages industrie'!$Q39)^(K$1570-$D$1570)/1000</f>
        <v>0</v>
      </c>
      <c r="L1662" s="223">
        <f>L1611*'Usages industrie'!$P39*(1+'Usages industrie'!$Q39)^(L$1570-$D$1570)/1000</f>
        <v>0</v>
      </c>
      <c r="M1662" s="223">
        <f>M1611*'Usages industrie'!$P39*(1+'Usages industrie'!$Q39)^(M$1570-$D$1570)/1000</f>
        <v>0</v>
      </c>
      <c r="N1662" s="223">
        <f>N1611*'Usages industrie'!$P39*(1+'Usages industrie'!$Q39)^(N$1570-$D$1570)/1000</f>
        <v>0</v>
      </c>
      <c r="O1662" s="223">
        <f>O1611*'Usages industrie'!$P39*(1+'Usages industrie'!$Q39)^(O$1570-$D$1570)/1000</f>
        <v>0</v>
      </c>
      <c r="P1662" s="223">
        <f>P1611*'Usages industrie'!$P39*(1+'Usages industrie'!$Q39)^(P$1570-$D$1570)/1000</f>
        <v>0</v>
      </c>
      <c r="Q1662" s="223">
        <f>Q1611*'Usages industrie'!$P39*(1+'Usages industrie'!$Q39)^(Q$1570-$D$1570)/1000</f>
        <v>0</v>
      </c>
      <c r="R1662" s="223">
        <f>R1611*'Usages industrie'!$P39*(1+'Usages industrie'!$Q39)^(R$1570-$D$1570)/1000</f>
        <v>0</v>
      </c>
    </row>
    <row r="1663" spans="1:18" hidden="1" outlineLevel="2" x14ac:dyDescent="0.25">
      <c r="A1663" s="222" t="str">
        <f>'Usages industrie'!A40</f>
        <v>Usage industriel n°37</v>
      </c>
      <c r="B1663" s="222" t="s">
        <v>645</v>
      </c>
      <c r="C1663" s="222"/>
      <c r="D1663" s="223">
        <f>D1612*'Usages industrie'!$P40*(1+'Usages industrie'!$Q40)^(D$1570-$D$1570)/1000</f>
        <v>0</v>
      </c>
      <c r="E1663" s="223">
        <f>E1612*'Usages industrie'!$P40*(1+'Usages industrie'!$Q40)^(E$1570-$D$1570)/1000</f>
        <v>0</v>
      </c>
      <c r="F1663" s="223">
        <f>F1612*'Usages industrie'!$P40*(1+'Usages industrie'!$Q40)^(F$1570-$D$1570)/1000</f>
        <v>0</v>
      </c>
      <c r="G1663" s="223">
        <f>G1612*'Usages industrie'!$P40*(1+'Usages industrie'!$Q40)^(G$1570-$D$1570)/1000</f>
        <v>0</v>
      </c>
      <c r="H1663" s="223">
        <f>H1612*'Usages industrie'!$P40*(1+'Usages industrie'!$Q40)^(H$1570-$D$1570)/1000</f>
        <v>0</v>
      </c>
      <c r="I1663" s="223">
        <f>I1612*'Usages industrie'!$P40*(1+'Usages industrie'!$Q40)^(I$1570-$D$1570)/1000</f>
        <v>0</v>
      </c>
      <c r="J1663" s="223">
        <f>J1612*'Usages industrie'!$P40*(1+'Usages industrie'!$Q40)^(J$1570-$D$1570)/1000</f>
        <v>0</v>
      </c>
      <c r="K1663" s="223">
        <f>K1612*'Usages industrie'!$P40*(1+'Usages industrie'!$Q40)^(K$1570-$D$1570)/1000</f>
        <v>0</v>
      </c>
      <c r="L1663" s="223">
        <f>L1612*'Usages industrie'!$P40*(1+'Usages industrie'!$Q40)^(L$1570-$D$1570)/1000</f>
        <v>0</v>
      </c>
      <c r="M1663" s="223">
        <f>M1612*'Usages industrie'!$P40*(1+'Usages industrie'!$Q40)^(M$1570-$D$1570)/1000</f>
        <v>0</v>
      </c>
      <c r="N1663" s="223">
        <f>N1612*'Usages industrie'!$P40*(1+'Usages industrie'!$Q40)^(N$1570-$D$1570)/1000</f>
        <v>0</v>
      </c>
      <c r="O1663" s="223">
        <f>O1612*'Usages industrie'!$P40*(1+'Usages industrie'!$Q40)^(O$1570-$D$1570)/1000</f>
        <v>0</v>
      </c>
      <c r="P1663" s="223">
        <f>P1612*'Usages industrie'!$P40*(1+'Usages industrie'!$Q40)^(P$1570-$D$1570)/1000</f>
        <v>0</v>
      </c>
      <c r="Q1663" s="223">
        <f>Q1612*'Usages industrie'!$P40*(1+'Usages industrie'!$Q40)^(Q$1570-$D$1570)/1000</f>
        <v>0</v>
      </c>
      <c r="R1663" s="223">
        <f>R1612*'Usages industrie'!$P40*(1+'Usages industrie'!$Q40)^(R$1570-$D$1570)/1000</f>
        <v>0</v>
      </c>
    </row>
    <row r="1664" spans="1:18" hidden="1" outlineLevel="2" x14ac:dyDescent="0.25">
      <c r="A1664" s="222" t="str">
        <f>'Usages industrie'!A41</f>
        <v>Usage industriel n°38</v>
      </c>
      <c r="B1664" s="222" t="s">
        <v>645</v>
      </c>
      <c r="C1664" s="222"/>
      <c r="D1664" s="223">
        <f>D1613*'Usages industrie'!$P41*(1+'Usages industrie'!$Q41)^(D$1570-$D$1570)/1000</f>
        <v>0</v>
      </c>
      <c r="E1664" s="223">
        <f>E1613*'Usages industrie'!$P41*(1+'Usages industrie'!$Q41)^(E$1570-$D$1570)/1000</f>
        <v>0</v>
      </c>
      <c r="F1664" s="223">
        <f>F1613*'Usages industrie'!$P41*(1+'Usages industrie'!$Q41)^(F$1570-$D$1570)/1000</f>
        <v>0</v>
      </c>
      <c r="G1664" s="223">
        <f>G1613*'Usages industrie'!$P41*(1+'Usages industrie'!$Q41)^(G$1570-$D$1570)/1000</f>
        <v>0</v>
      </c>
      <c r="H1664" s="223">
        <f>H1613*'Usages industrie'!$P41*(1+'Usages industrie'!$Q41)^(H$1570-$D$1570)/1000</f>
        <v>0</v>
      </c>
      <c r="I1664" s="223">
        <f>I1613*'Usages industrie'!$P41*(1+'Usages industrie'!$Q41)^(I$1570-$D$1570)/1000</f>
        <v>0</v>
      </c>
      <c r="J1664" s="223">
        <f>J1613*'Usages industrie'!$P41*(1+'Usages industrie'!$Q41)^(J$1570-$D$1570)/1000</f>
        <v>0</v>
      </c>
      <c r="K1664" s="223">
        <f>K1613*'Usages industrie'!$P41*(1+'Usages industrie'!$Q41)^(K$1570-$D$1570)/1000</f>
        <v>0</v>
      </c>
      <c r="L1664" s="223">
        <f>L1613*'Usages industrie'!$P41*(1+'Usages industrie'!$Q41)^(L$1570-$D$1570)/1000</f>
        <v>0</v>
      </c>
      <c r="M1664" s="223">
        <f>M1613*'Usages industrie'!$P41*(1+'Usages industrie'!$Q41)^(M$1570-$D$1570)/1000</f>
        <v>0</v>
      </c>
      <c r="N1664" s="223">
        <f>N1613*'Usages industrie'!$P41*(1+'Usages industrie'!$Q41)^(N$1570-$D$1570)/1000</f>
        <v>0</v>
      </c>
      <c r="O1664" s="223">
        <f>O1613*'Usages industrie'!$P41*(1+'Usages industrie'!$Q41)^(O$1570-$D$1570)/1000</f>
        <v>0</v>
      </c>
      <c r="P1664" s="223">
        <f>P1613*'Usages industrie'!$P41*(1+'Usages industrie'!$Q41)^(P$1570-$D$1570)/1000</f>
        <v>0</v>
      </c>
      <c r="Q1664" s="223">
        <f>Q1613*'Usages industrie'!$P41*(1+'Usages industrie'!$Q41)^(Q$1570-$D$1570)/1000</f>
        <v>0</v>
      </c>
      <c r="R1664" s="223">
        <f>R1613*'Usages industrie'!$P41*(1+'Usages industrie'!$Q41)^(R$1570-$D$1570)/1000</f>
        <v>0</v>
      </c>
    </row>
    <row r="1665" spans="1:18" hidden="1" outlineLevel="2" x14ac:dyDescent="0.25">
      <c r="A1665" s="222" t="str">
        <f>'Usages industrie'!A42</f>
        <v>Usage industriel n°39</v>
      </c>
      <c r="B1665" s="222" t="s">
        <v>645</v>
      </c>
      <c r="C1665" s="222"/>
      <c r="D1665" s="223">
        <f>D1614*'Usages industrie'!$P42*(1+'Usages industrie'!$Q42)^(D$1570-$D$1570)/1000</f>
        <v>0</v>
      </c>
      <c r="E1665" s="223">
        <f>E1614*'Usages industrie'!$P42*(1+'Usages industrie'!$Q42)^(E$1570-$D$1570)/1000</f>
        <v>0</v>
      </c>
      <c r="F1665" s="223">
        <f>F1614*'Usages industrie'!$P42*(1+'Usages industrie'!$Q42)^(F$1570-$D$1570)/1000</f>
        <v>0</v>
      </c>
      <c r="G1665" s="223">
        <f>G1614*'Usages industrie'!$P42*(1+'Usages industrie'!$Q42)^(G$1570-$D$1570)/1000</f>
        <v>0</v>
      </c>
      <c r="H1665" s="223">
        <f>H1614*'Usages industrie'!$P42*(1+'Usages industrie'!$Q42)^(H$1570-$D$1570)/1000</f>
        <v>0</v>
      </c>
      <c r="I1665" s="223">
        <f>I1614*'Usages industrie'!$P42*(1+'Usages industrie'!$Q42)^(I$1570-$D$1570)/1000</f>
        <v>0</v>
      </c>
      <c r="J1665" s="223">
        <f>J1614*'Usages industrie'!$P42*(1+'Usages industrie'!$Q42)^(J$1570-$D$1570)/1000</f>
        <v>0</v>
      </c>
      <c r="K1665" s="223">
        <f>K1614*'Usages industrie'!$P42*(1+'Usages industrie'!$Q42)^(K$1570-$D$1570)/1000</f>
        <v>0</v>
      </c>
      <c r="L1665" s="223">
        <f>L1614*'Usages industrie'!$P42*(1+'Usages industrie'!$Q42)^(L$1570-$D$1570)/1000</f>
        <v>0</v>
      </c>
      <c r="M1665" s="223">
        <f>M1614*'Usages industrie'!$P42*(1+'Usages industrie'!$Q42)^(M$1570-$D$1570)/1000</f>
        <v>0</v>
      </c>
      <c r="N1665" s="223">
        <f>N1614*'Usages industrie'!$P42*(1+'Usages industrie'!$Q42)^(N$1570-$D$1570)/1000</f>
        <v>0</v>
      </c>
      <c r="O1665" s="223">
        <f>O1614*'Usages industrie'!$P42*(1+'Usages industrie'!$Q42)^(O$1570-$D$1570)/1000</f>
        <v>0</v>
      </c>
      <c r="P1665" s="223">
        <f>P1614*'Usages industrie'!$P42*(1+'Usages industrie'!$Q42)^(P$1570-$D$1570)/1000</f>
        <v>0</v>
      </c>
      <c r="Q1665" s="223">
        <f>Q1614*'Usages industrie'!$P42*(1+'Usages industrie'!$Q42)^(Q$1570-$D$1570)/1000</f>
        <v>0</v>
      </c>
      <c r="R1665" s="223">
        <f>R1614*'Usages industrie'!$P42*(1+'Usages industrie'!$Q42)^(R$1570-$D$1570)/1000</f>
        <v>0</v>
      </c>
    </row>
    <row r="1666" spans="1:18" hidden="1" outlineLevel="2" x14ac:dyDescent="0.25">
      <c r="A1666" s="222" t="str">
        <f>'Usages industrie'!A43</f>
        <v>Usage industriel n°40</v>
      </c>
      <c r="B1666" s="222" t="s">
        <v>645</v>
      </c>
      <c r="C1666" s="222"/>
      <c r="D1666" s="223">
        <f>D1615*'Usages industrie'!$P43*(1+'Usages industrie'!$Q43)^(D$1570-$D$1570)/1000</f>
        <v>0</v>
      </c>
      <c r="E1666" s="223">
        <f>E1615*'Usages industrie'!$P43*(1+'Usages industrie'!$Q43)^(E$1570-$D$1570)/1000</f>
        <v>0</v>
      </c>
      <c r="F1666" s="223">
        <f>F1615*'Usages industrie'!$P43*(1+'Usages industrie'!$Q43)^(F$1570-$D$1570)/1000</f>
        <v>0</v>
      </c>
      <c r="G1666" s="223">
        <f>G1615*'Usages industrie'!$P43*(1+'Usages industrie'!$Q43)^(G$1570-$D$1570)/1000</f>
        <v>0</v>
      </c>
      <c r="H1666" s="223">
        <f>H1615*'Usages industrie'!$P43*(1+'Usages industrie'!$Q43)^(H$1570-$D$1570)/1000</f>
        <v>0</v>
      </c>
      <c r="I1666" s="223">
        <f>I1615*'Usages industrie'!$P43*(1+'Usages industrie'!$Q43)^(I$1570-$D$1570)/1000</f>
        <v>0</v>
      </c>
      <c r="J1666" s="223">
        <f>J1615*'Usages industrie'!$P43*(1+'Usages industrie'!$Q43)^(J$1570-$D$1570)/1000</f>
        <v>0</v>
      </c>
      <c r="K1666" s="223">
        <f>K1615*'Usages industrie'!$P43*(1+'Usages industrie'!$Q43)^(K$1570-$D$1570)/1000</f>
        <v>0</v>
      </c>
      <c r="L1666" s="223">
        <f>L1615*'Usages industrie'!$P43*(1+'Usages industrie'!$Q43)^(L$1570-$D$1570)/1000</f>
        <v>0</v>
      </c>
      <c r="M1666" s="223">
        <f>M1615*'Usages industrie'!$P43*(1+'Usages industrie'!$Q43)^(M$1570-$D$1570)/1000</f>
        <v>0</v>
      </c>
      <c r="N1666" s="223">
        <f>N1615*'Usages industrie'!$P43*(1+'Usages industrie'!$Q43)^(N$1570-$D$1570)/1000</f>
        <v>0</v>
      </c>
      <c r="O1666" s="223">
        <f>O1615*'Usages industrie'!$P43*(1+'Usages industrie'!$Q43)^(O$1570-$D$1570)/1000</f>
        <v>0</v>
      </c>
      <c r="P1666" s="223">
        <f>P1615*'Usages industrie'!$P43*(1+'Usages industrie'!$Q43)^(P$1570-$D$1570)/1000</f>
        <v>0</v>
      </c>
      <c r="Q1666" s="223">
        <f>Q1615*'Usages industrie'!$P43*(1+'Usages industrie'!$Q43)^(Q$1570-$D$1570)/1000</f>
        <v>0</v>
      </c>
      <c r="R1666" s="223">
        <f>R1615*'Usages industrie'!$P43*(1+'Usages industrie'!$Q43)^(R$1570-$D$1570)/1000</f>
        <v>0</v>
      </c>
    </row>
    <row r="1667" spans="1:18" hidden="1" outlineLevel="2" x14ac:dyDescent="0.25">
      <c r="A1667" s="222" t="str">
        <f>'Usages industrie'!A44</f>
        <v>Usage industriel n°41</v>
      </c>
      <c r="B1667" s="222" t="s">
        <v>645</v>
      </c>
      <c r="C1667" s="222"/>
      <c r="D1667" s="223">
        <f>D1616*'Usages industrie'!$P44*(1+'Usages industrie'!$Q44)^(D$1570-$D$1570)/1000</f>
        <v>0</v>
      </c>
      <c r="E1667" s="223">
        <f>E1616*'Usages industrie'!$P44*(1+'Usages industrie'!$Q44)^(E$1570-$D$1570)/1000</f>
        <v>0</v>
      </c>
      <c r="F1667" s="223">
        <f>F1616*'Usages industrie'!$P44*(1+'Usages industrie'!$Q44)^(F$1570-$D$1570)/1000</f>
        <v>0</v>
      </c>
      <c r="G1667" s="223">
        <f>G1616*'Usages industrie'!$P44*(1+'Usages industrie'!$Q44)^(G$1570-$D$1570)/1000</f>
        <v>0</v>
      </c>
      <c r="H1667" s="223">
        <f>H1616*'Usages industrie'!$P44*(1+'Usages industrie'!$Q44)^(H$1570-$D$1570)/1000</f>
        <v>0</v>
      </c>
      <c r="I1667" s="223">
        <f>I1616*'Usages industrie'!$P44*(1+'Usages industrie'!$Q44)^(I$1570-$D$1570)/1000</f>
        <v>0</v>
      </c>
      <c r="J1667" s="223">
        <f>J1616*'Usages industrie'!$P44*(1+'Usages industrie'!$Q44)^(J$1570-$D$1570)/1000</f>
        <v>0</v>
      </c>
      <c r="K1667" s="223">
        <f>K1616*'Usages industrie'!$P44*(1+'Usages industrie'!$Q44)^(K$1570-$D$1570)/1000</f>
        <v>0</v>
      </c>
      <c r="L1667" s="223">
        <f>L1616*'Usages industrie'!$P44*(1+'Usages industrie'!$Q44)^(L$1570-$D$1570)/1000</f>
        <v>0</v>
      </c>
      <c r="M1667" s="223">
        <f>M1616*'Usages industrie'!$P44*(1+'Usages industrie'!$Q44)^(M$1570-$D$1570)/1000</f>
        <v>0</v>
      </c>
      <c r="N1667" s="223">
        <f>N1616*'Usages industrie'!$P44*(1+'Usages industrie'!$Q44)^(N$1570-$D$1570)/1000</f>
        <v>0</v>
      </c>
      <c r="O1667" s="223">
        <f>O1616*'Usages industrie'!$P44*(1+'Usages industrie'!$Q44)^(O$1570-$D$1570)/1000</f>
        <v>0</v>
      </c>
      <c r="P1667" s="223">
        <f>P1616*'Usages industrie'!$P44*(1+'Usages industrie'!$Q44)^(P$1570-$D$1570)/1000</f>
        <v>0</v>
      </c>
      <c r="Q1667" s="223">
        <f>Q1616*'Usages industrie'!$P44*(1+'Usages industrie'!$Q44)^(Q$1570-$D$1570)/1000</f>
        <v>0</v>
      </c>
      <c r="R1667" s="223">
        <f>R1616*'Usages industrie'!$P44*(1+'Usages industrie'!$Q44)^(R$1570-$D$1570)/1000</f>
        <v>0</v>
      </c>
    </row>
    <row r="1668" spans="1:18" hidden="1" outlineLevel="2" x14ac:dyDescent="0.25">
      <c r="A1668" s="222" t="str">
        <f>'Usages industrie'!A45</f>
        <v>Usage industriel n°42</v>
      </c>
      <c r="B1668" s="222" t="s">
        <v>645</v>
      </c>
      <c r="C1668" s="222"/>
      <c r="D1668" s="223">
        <f>D1617*'Usages industrie'!$P45*(1+'Usages industrie'!$Q45)^(D$1570-$D$1570)/1000</f>
        <v>0</v>
      </c>
      <c r="E1668" s="223">
        <f>E1617*'Usages industrie'!$P45*(1+'Usages industrie'!$Q45)^(E$1570-$D$1570)/1000</f>
        <v>0</v>
      </c>
      <c r="F1668" s="223">
        <f>F1617*'Usages industrie'!$P45*(1+'Usages industrie'!$Q45)^(F$1570-$D$1570)/1000</f>
        <v>0</v>
      </c>
      <c r="G1668" s="223">
        <f>G1617*'Usages industrie'!$P45*(1+'Usages industrie'!$Q45)^(G$1570-$D$1570)/1000</f>
        <v>0</v>
      </c>
      <c r="H1668" s="223">
        <f>H1617*'Usages industrie'!$P45*(1+'Usages industrie'!$Q45)^(H$1570-$D$1570)/1000</f>
        <v>0</v>
      </c>
      <c r="I1668" s="223">
        <f>I1617*'Usages industrie'!$P45*(1+'Usages industrie'!$Q45)^(I$1570-$D$1570)/1000</f>
        <v>0</v>
      </c>
      <c r="J1668" s="223">
        <f>J1617*'Usages industrie'!$P45*(1+'Usages industrie'!$Q45)^(J$1570-$D$1570)/1000</f>
        <v>0</v>
      </c>
      <c r="K1668" s="223">
        <f>K1617*'Usages industrie'!$P45*(1+'Usages industrie'!$Q45)^(K$1570-$D$1570)/1000</f>
        <v>0</v>
      </c>
      <c r="L1668" s="223">
        <f>L1617*'Usages industrie'!$P45*(1+'Usages industrie'!$Q45)^(L$1570-$D$1570)/1000</f>
        <v>0</v>
      </c>
      <c r="M1668" s="223">
        <f>M1617*'Usages industrie'!$P45*(1+'Usages industrie'!$Q45)^(M$1570-$D$1570)/1000</f>
        <v>0</v>
      </c>
      <c r="N1668" s="223">
        <f>N1617*'Usages industrie'!$P45*(1+'Usages industrie'!$Q45)^(N$1570-$D$1570)/1000</f>
        <v>0</v>
      </c>
      <c r="O1668" s="223">
        <f>O1617*'Usages industrie'!$P45*(1+'Usages industrie'!$Q45)^(O$1570-$D$1570)/1000</f>
        <v>0</v>
      </c>
      <c r="P1668" s="223">
        <f>P1617*'Usages industrie'!$P45*(1+'Usages industrie'!$Q45)^(P$1570-$D$1570)/1000</f>
        <v>0</v>
      </c>
      <c r="Q1668" s="223">
        <f>Q1617*'Usages industrie'!$P45*(1+'Usages industrie'!$Q45)^(Q$1570-$D$1570)/1000</f>
        <v>0</v>
      </c>
      <c r="R1668" s="223">
        <f>R1617*'Usages industrie'!$P45*(1+'Usages industrie'!$Q45)^(R$1570-$D$1570)/1000</f>
        <v>0</v>
      </c>
    </row>
    <row r="1669" spans="1:18" hidden="1" outlineLevel="2" x14ac:dyDescent="0.25">
      <c r="A1669" s="222" t="str">
        <f>'Usages industrie'!A46</f>
        <v>Usage industriel n°43</v>
      </c>
      <c r="B1669" s="222" t="s">
        <v>645</v>
      </c>
      <c r="C1669" s="222"/>
      <c r="D1669" s="223">
        <f>D1618*'Usages industrie'!$P46*(1+'Usages industrie'!$Q46)^(D$1570-$D$1570)/1000</f>
        <v>0</v>
      </c>
      <c r="E1669" s="223">
        <f>E1618*'Usages industrie'!$P46*(1+'Usages industrie'!$Q46)^(E$1570-$D$1570)/1000</f>
        <v>0</v>
      </c>
      <c r="F1669" s="223">
        <f>F1618*'Usages industrie'!$P46*(1+'Usages industrie'!$Q46)^(F$1570-$D$1570)/1000</f>
        <v>0</v>
      </c>
      <c r="G1669" s="223">
        <f>G1618*'Usages industrie'!$P46*(1+'Usages industrie'!$Q46)^(G$1570-$D$1570)/1000</f>
        <v>0</v>
      </c>
      <c r="H1669" s="223">
        <f>H1618*'Usages industrie'!$P46*(1+'Usages industrie'!$Q46)^(H$1570-$D$1570)/1000</f>
        <v>0</v>
      </c>
      <c r="I1669" s="223">
        <f>I1618*'Usages industrie'!$P46*(1+'Usages industrie'!$Q46)^(I$1570-$D$1570)/1000</f>
        <v>0</v>
      </c>
      <c r="J1669" s="223">
        <f>J1618*'Usages industrie'!$P46*(1+'Usages industrie'!$Q46)^(J$1570-$D$1570)/1000</f>
        <v>0</v>
      </c>
      <c r="K1669" s="223">
        <f>K1618*'Usages industrie'!$P46*(1+'Usages industrie'!$Q46)^(K$1570-$D$1570)/1000</f>
        <v>0</v>
      </c>
      <c r="L1669" s="223">
        <f>L1618*'Usages industrie'!$P46*(1+'Usages industrie'!$Q46)^(L$1570-$D$1570)/1000</f>
        <v>0</v>
      </c>
      <c r="M1669" s="223">
        <f>M1618*'Usages industrie'!$P46*(1+'Usages industrie'!$Q46)^(M$1570-$D$1570)/1000</f>
        <v>0</v>
      </c>
      <c r="N1669" s="223">
        <f>N1618*'Usages industrie'!$P46*(1+'Usages industrie'!$Q46)^(N$1570-$D$1570)/1000</f>
        <v>0</v>
      </c>
      <c r="O1669" s="223">
        <f>O1618*'Usages industrie'!$P46*(1+'Usages industrie'!$Q46)^(O$1570-$D$1570)/1000</f>
        <v>0</v>
      </c>
      <c r="P1669" s="223">
        <f>P1618*'Usages industrie'!$P46*(1+'Usages industrie'!$Q46)^(P$1570-$D$1570)/1000</f>
        <v>0</v>
      </c>
      <c r="Q1669" s="223">
        <f>Q1618*'Usages industrie'!$P46*(1+'Usages industrie'!$Q46)^(Q$1570-$D$1570)/1000</f>
        <v>0</v>
      </c>
      <c r="R1669" s="223">
        <f>R1618*'Usages industrie'!$P46*(1+'Usages industrie'!$Q46)^(R$1570-$D$1570)/1000</f>
        <v>0</v>
      </c>
    </row>
    <row r="1670" spans="1:18" hidden="1" outlineLevel="2" x14ac:dyDescent="0.25">
      <c r="A1670" s="222" t="str">
        <f>'Usages industrie'!A47</f>
        <v>Usage industriel n°44</v>
      </c>
      <c r="B1670" s="222" t="s">
        <v>645</v>
      </c>
      <c r="C1670" s="222"/>
      <c r="D1670" s="223">
        <f>D1619*'Usages industrie'!$P47*(1+'Usages industrie'!$Q47)^(D$1570-$D$1570)/1000</f>
        <v>0</v>
      </c>
      <c r="E1670" s="223">
        <f>E1619*'Usages industrie'!$P47*(1+'Usages industrie'!$Q47)^(E$1570-$D$1570)/1000</f>
        <v>0</v>
      </c>
      <c r="F1670" s="223">
        <f>F1619*'Usages industrie'!$P47*(1+'Usages industrie'!$Q47)^(F$1570-$D$1570)/1000</f>
        <v>0</v>
      </c>
      <c r="G1670" s="223">
        <f>G1619*'Usages industrie'!$P47*(1+'Usages industrie'!$Q47)^(G$1570-$D$1570)/1000</f>
        <v>0</v>
      </c>
      <c r="H1670" s="223">
        <f>H1619*'Usages industrie'!$P47*(1+'Usages industrie'!$Q47)^(H$1570-$D$1570)/1000</f>
        <v>0</v>
      </c>
      <c r="I1670" s="223">
        <f>I1619*'Usages industrie'!$P47*(1+'Usages industrie'!$Q47)^(I$1570-$D$1570)/1000</f>
        <v>0</v>
      </c>
      <c r="J1670" s="223">
        <f>J1619*'Usages industrie'!$P47*(1+'Usages industrie'!$Q47)^(J$1570-$D$1570)/1000</f>
        <v>0</v>
      </c>
      <c r="K1670" s="223">
        <f>K1619*'Usages industrie'!$P47*(1+'Usages industrie'!$Q47)^(K$1570-$D$1570)/1000</f>
        <v>0</v>
      </c>
      <c r="L1670" s="223">
        <f>L1619*'Usages industrie'!$P47*(1+'Usages industrie'!$Q47)^(L$1570-$D$1570)/1000</f>
        <v>0</v>
      </c>
      <c r="M1670" s="223">
        <f>M1619*'Usages industrie'!$P47*(1+'Usages industrie'!$Q47)^(M$1570-$D$1570)/1000</f>
        <v>0</v>
      </c>
      <c r="N1670" s="223">
        <f>N1619*'Usages industrie'!$P47*(1+'Usages industrie'!$Q47)^(N$1570-$D$1570)/1000</f>
        <v>0</v>
      </c>
      <c r="O1670" s="223">
        <f>O1619*'Usages industrie'!$P47*(1+'Usages industrie'!$Q47)^(O$1570-$D$1570)/1000</f>
        <v>0</v>
      </c>
      <c r="P1670" s="223">
        <f>P1619*'Usages industrie'!$P47*(1+'Usages industrie'!$Q47)^(P$1570-$D$1570)/1000</f>
        <v>0</v>
      </c>
      <c r="Q1670" s="223">
        <f>Q1619*'Usages industrie'!$P47*(1+'Usages industrie'!$Q47)^(Q$1570-$D$1570)/1000</f>
        <v>0</v>
      </c>
      <c r="R1670" s="223">
        <f>R1619*'Usages industrie'!$P47*(1+'Usages industrie'!$Q47)^(R$1570-$D$1570)/1000</f>
        <v>0</v>
      </c>
    </row>
    <row r="1671" spans="1:18" hidden="1" outlineLevel="2" x14ac:dyDescent="0.25">
      <c r="A1671" s="222" t="str">
        <f>'Usages industrie'!A48</f>
        <v>Usage industriel n°45</v>
      </c>
      <c r="B1671" s="222" t="s">
        <v>645</v>
      </c>
      <c r="C1671" s="222"/>
      <c r="D1671" s="223">
        <f>D1620*'Usages industrie'!$P48*(1+'Usages industrie'!$Q48)^(D$1570-$D$1570)/1000</f>
        <v>0</v>
      </c>
      <c r="E1671" s="223">
        <f>E1620*'Usages industrie'!$P48*(1+'Usages industrie'!$Q48)^(E$1570-$D$1570)/1000</f>
        <v>0</v>
      </c>
      <c r="F1671" s="223">
        <f>F1620*'Usages industrie'!$P48*(1+'Usages industrie'!$Q48)^(F$1570-$D$1570)/1000</f>
        <v>0</v>
      </c>
      <c r="G1671" s="223">
        <f>G1620*'Usages industrie'!$P48*(1+'Usages industrie'!$Q48)^(G$1570-$D$1570)/1000</f>
        <v>0</v>
      </c>
      <c r="H1671" s="223">
        <f>H1620*'Usages industrie'!$P48*(1+'Usages industrie'!$Q48)^(H$1570-$D$1570)/1000</f>
        <v>0</v>
      </c>
      <c r="I1671" s="223">
        <f>I1620*'Usages industrie'!$P48*(1+'Usages industrie'!$Q48)^(I$1570-$D$1570)/1000</f>
        <v>0</v>
      </c>
      <c r="J1671" s="223">
        <f>J1620*'Usages industrie'!$P48*(1+'Usages industrie'!$Q48)^(J$1570-$D$1570)/1000</f>
        <v>0</v>
      </c>
      <c r="K1671" s="223">
        <f>K1620*'Usages industrie'!$P48*(1+'Usages industrie'!$Q48)^(K$1570-$D$1570)/1000</f>
        <v>0</v>
      </c>
      <c r="L1671" s="223">
        <f>L1620*'Usages industrie'!$P48*(1+'Usages industrie'!$Q48)^(L$1570-$D$1570)/1000</f>
        <v>0</v>
      </c>
      <c r="M1671" s="223">
        <f>M1620*'Usages industrie'!$P48*(1+'Usages industrie'!$Q48)^(M$1570-$D$1570)/1000</f>
        <v>0</v>
      </c>
      <c r="N1671" s="223">
        <f>N1620*'Usages industrie'!$P48*(1+'Usages industrie'!$Q48)^(N$1570-$D$1570)/1000</f>
        <v>0</v>
      </c>
      <c r="O1671" s="223">
        <f>O1620*'Usages industrie'!$P48*(1+'Usages industrie'!$Q48)^(O$1570-$D$1570)/1000</f>
        <v>0</v>
      </c>
      <c r="P1671" s="223">
        <f>P1620*'Usages industrie'!$P48*(1+'Usages industrie'!$Q48)^(P$1570-$D$1570)/1000</f>
        <v>0</v>
      </c>
      <c r="Q1671" s="223">
        <f>Q1620*'Usages industrie'!$P48*(1+'Usages industrie'!$Q48)^(Q$1570-$D$1570)/1000</f>
        <v>0</v>
      </c>
      <c r="R1671" s="223">
        <f>R1620*'Usages industrie'!$P48*(1+'Usages industrie'!$Q48)^(R$1570-$D$1570)/1000</f>
        <v>0</v>
      </c>
    </row>
    <row r="1672" spans="1:18" hidden="1" outlineLevel="2" x14ac:dyDescent="0.25">
      <c r="A1672" s="222" t="str">
        <f>'Usages industrie'!A49</f>
        <v>Usage industriel n°46</v>
      </c>
      <c r="B1672" s="222" t="s">
        <v>645</v>
      </c>
      <c r="C1672" s="222"/>
      <c r="D1672" s="223">
        <f>D1621*'Usages industrie'!$P49*(1+'Usages industrie'!$Q49)^(D$1570-$D$1570)/1000</f>
        <v>0</v>
      </c>
      <c r="E1672" s="223">
        <f>E1621*'Usages industrie'!$P49*(1+'Usages industrie'!$Q49)^(E$1570-$D$1570)/1000</f>
        <v>0</v>
      </c>
      <c r="F1672" s="223">
        <f>F1621*'Usages industrie'!$P49*(1+'Usages industrie'!$Q49)^(F$1570-$D$1570)/1000</f>
        <v>0</v>
      </c>
      <c r="G1672" s="223">
        <f>G1621*'Usages industrie'!$P49*(1+'Usages industrie'!$Q49)^(G$1570-$D$1570)/1000</f>
        <v>0</v>
      </c>
      <c r="H1672" s="223">
        <f>H1621*'Usages industrie'!$P49*(1+'Usages industrie'!$Q49)^(H$1570-$D$1570)/1000</f>
        <v>0</v>
      </c>
      <c r="I1672" s="223">
        <f>I1621*'Usages industrie'!$P49*(1+'Usages industrie'!$Q49)^(I$1570-$D$1570)/1000</f>
        <v>0</v>
      </c>
      <c r="J1672" s="223">
        <f>J1621*'Usages industrie'!$P49*(1+'Usages industrie'!$Q49)^(J$1570-$D$1570)/1000</f>
        <v>0</v>
      </c>
      <c r="K1672" s="223">
        <f>K1621*'Usages industrie'!$P49*(1+'Usages industrie'!$Q49)^(K$1570-$D$1570)/1000</f>
        <v>0</v>
      </c>
      <c r="L1672" s="223">
        <f>L1621*'Usages industrie'!$P49*(1+'Usages industrie'!$Q49)^(L$1570-$D$1570)/1000</f>
        <v>0</v>
      </c>
      <c r="M1672" s="223">
        <f>M1621*'Usages industrie'!$P49*(1+'Usages industrie'!$Q49)^(M$1570-$D$1570)/1000</f>
        <v>0</v>
      </c>
      <c r="N1672" s="223">
        <f>N1621*'Usages industrie'!$P49*(1+'Usages industrie'!$Q49)^(N$1570-$D$1570)/1000</f>
        <v>0</v>
      </c>
      <c r="O1672" s="223">
        <f>O1621*'Usages industrie'!$P49*(1+'Usages industrie'!$Q49)^(O$1570-$D$1570)/1000</f>
        <v>0</v>
      </c>
      <c r="P1672" s="223">
        <f>P1621*'Usages industrie'!$P49*(1+'Usages industrie'!$Q49)^(P$1570-$D$1570)/1000</f>
        <v>0</v>
      </c>
      <c r="Q1672" s="223">
        <f>Q1621*'Usages industrie'!$P49*(1+'Usages industrie'!$Q49)^(Q$1570-$D$1570)/1000</f>
        <v>0</v>
      </c>
      <c r="R1672" s="223">
        <f>R1621*'Usages industrie'!$P49*(1+'Usages industrie'!$Q49)^(R$1570-$D$1570)/1000</f>
        <v>0</v>
      </c>
    </row>
    <row r="1673" spans="1:18" hidden="1" outlineLevel="2" x14ac:dyDescent="0.25">
      <c r="A1673" s="222" t="str">
        <f>'Usages industrie'!A50</f>
        <v>Usage industriel n°47</v>
      </c>
      <c r="B1673" s="222" t="s">
        <v>645</v>
      </c>
      <c r="C1673" s="222"/>
      <c r="D1673" s="223">
        <f>D1622*'Usages industrie'!$P50*(1+'Usages industrie'!$Q50)^(D$1570-$D$1570)/1000</f>
        <v>0</v>
      </c>
      <c r="E1673" s="223">
        <f>E1622*'Usages industrie'!$P50*(1+'Usages industrie'!$Q50)^(E$1570-$D$1570)/1000</f>
        <v>0</v>
      </c>
      <c r="F1673" s="223">
        <f>F1622*'Usages industrie'!$P50*(1+'Usages industrie'!$Q50)^(F$1570-$D$1570)/1000</f>
        <v>0</v>
      </c>
      <c r="G1673" s="223">
        <f>G1622*'Usages industrie'!$P50*(1+'Usages industrie'!$Q50)^(G$1570-$D$1570)/1000</f>
        <v>0</v>
      </c>
      <c r="H1673" s="223">
        <f>H1622*'Usages industrie'!$P50*(1+'Usages industrie'!$Q50)^(H$1570-$D$1570)/1000</f>
        <v>0</v>
      </c>
      <c r="I1673" s="223">
        <f>I1622*'Usages industrie'!$P50*(1+'Usages industrie'!$Q50)^(I$1570-$D$1570)/1000</f>
        <v>0</v>
      </c>
      <c r="J1673" s="223">
        <f>J1622*'Usages industrie'!$P50*(1+'Usages industrie'!$Q50)^(J$1570-$D$1570)/1000</f>
        <v>0</v>
      </c>
      <c r="K1673" s="223">
        <f>K1622*'Usages industrie'!$P50*(1+'Usages industrie'!$Q50)^(K$1570-$D$1570)/1000</f>
        <v>0</v>
      </c>
      <c r="L1673" s="223">
        <f>L1622*'Usages industrie'!$P50*(1+'Usages industrie'!$Q50)^(L$1570-$D$1570)/1000</f>
        <v>0</v>
      </c>
      <c r="M1673" s="223">
        <f>M1622*'Usages industrie'!$P50*(1+'Usages industrie'!$Q50)^(M$1570-$D$1570)/1000</f>
        <v>0</v>
      </c>
      <c r="N1673" s="223">
        <f>N1622*'Usages industrie'!$P50*(1+'Usages industrie'!$Q50)^(N$1570-$D$1570)/1000</f>
        <v>0</v>
      </c>
      <c r="O1673" s="223">
        <f>O1622*'Usages industrie'!$P50*(1+'Usages industrie'!$Q50)^(O$1570-$D$1570)/1000</f>
        <v>0</v>
      </c>
      <c r="P1673" s="223">
        <f>P1622*'Usages industrie'!$P50*(1+'Usages industrie'!$Q50)^(P$1570-$D$1570)/1000</f>
        <v>0</v>
      </c>
      <c r="Q1673" s="223">
        <f>Q1622*'Usages industrie'!$P50*(1+'Usages industrie'!$Q50)^(Q$1570-$D$1570)/1000</f>
        <v>0</v>
      </c>
      <c r="R1673" s="223">
        <f>R1622*'Usages industrie'!$P50*(1+'Usages industrie'!$Q50)^(R$1570-$D$1570)/1000</f>
        <v>0</v>
      </c>
    </row>
    <row r="1674" spans="1:18" hidden="1" outlineLevel="2" x14ac:dyDescent="0.25">
      <c r="A1674" s="222" t="str">
        <f>'Usages industrie'!A51</f>
        <v>Usage industriel n°48</v>
      </c>
      <c r="B1674" s="222" t="s">
        <v>645</v>
      </c>
      <c r="C1674" s="222"/>
      <c r="D1674" s="223">
        <f>D1623*'Usages industrie'!$P51*(1+'Usages industrie'!$Q51)^(D$1570-$D$1570)/1000</f>
        <v>0</v>
      </c>
      <c r="E1674" s="223">
        <f>E1623*'Usages industrie'!$P51*(1+'Usages industrie'!$Q51)^(E$1570-$D$1570)/1000</f>
        <v>0</v>
      </c>
      <c r="F1674" s="223">
        <f>F1623*'Usages industrie'!$P51*(1+'Usages industrie'!$Q51)^(F$1570-$D$1570)/1000</f>
        <v>0</v>
      </c>
      <c r="G1674" s="223">
        <f>G1623*'Usages industrie'!$P51*(1+'Usages industrie'!$Q51)^(G$1570-$D$1570)/1000</f>
        <v>0</v>
      </c>
      <c r="H1674" s="223">
        <f>H1623*'Usages industrie'!$P51*(1+'Usages industrie'!$Q51)^(H$1570-$D$1570)/1000</f>
        <v>0</v>
      </c>
      <c r="I1674" s="223">
        <f>I1623*'Usages industrie'!$P51*(1+'Usages industrie'!$Q51)^(I$1570-$D$1570)/1000</f>
        <v>0</v>
      </c>
      <c r="J1674" s="223">
        <f>J1623*'Usages industrie'!$P51*(1+'Usages industrie'!$Q51)^(J$1570-$D$1570)/1000</f>
        <v>0</v>
      </c>
      <c r="K1674" s="223">
        <f>K1623*'Usages industrie'!$P51*(1+'Usages industrie'!$Q51)^(K$1570-$D$1570)/1000</f>
        <v>0</v>
      </c>
      <c r="L1674" s="223">
        <f>L1623*'Usages industrie'!$P51*(1+'Usages industrie'!$Q51)^(L$1570-$D$1570)/1000</f>
        <v>0</v>
      </c>
      <c r="M1674" s="223">
        <f>M1623*'Usages industrie'!$P51*(1+'Usages industrie'!$Q51)^(M$1570-$D$1570)/1000</f>
        <v>0</v>
      </c>
      <c r="N1674" s="223">
        <f>N1623*'Usages industrie'!$P51*(1+'Usages industrie'!$Q51)^(N$1570-$D$1570)/1000</f>
        <v>0</v>
      </c>
      <c r="O1674" s="223">
        <f>O1623*'Usages industrie'!$P51*(1+'Usages industrie'!$Q51)^(O$1570-$D$1570)/1000</f>
        <v>0</v>
      </c>
      <c r="P1674" s="223">
        <f>P1623*'Usages industrie'!$P51*(1+'Usages industrie'!$Q51)^(P$1570-$D$1570)/1000</f>
        <v>0</v>
      </c>
      <c r="Q1674" s="223">
        <f>Q1623*'Usages industrie'!$P51*(1+'Usages industrie'!$Q51)^(Q$1570-$D$1570)/1000</f>
        <v>0</v>
      </c>
      <c r="R1674" s="223">
        <f>R1623*'Usages industrie'!$P51*(1+'Usages industrie'!$Q51)^(R$1570-$D$1570)/1000</f>
        <v>0</v>
      </c>
    </row>
    <row r="1675" spans="1:18" hidden="1" outlineLevel="2" x14ac:dyDescent="0.25">
      <c r="A1675" s="222" t="str">
        <f>'Usages industrie'!A52</f>
        <v>Usage industriel n°49</v>
      </c>
      <c r="B1675" s="222" t="s">
        <v>645</v>
      </c>
      <c r="C1675" s="222"/>
      <c r="D1675" s="223">
        <f>D1624*'Usages industrie'!$P52*(1+'Usages industrie'!$Q52)^(D$1570-$D$1570)/1000</f>
        <v>0</v>
      </c>
      <c r="E1675" s="223">
        <f>E1624*'Usages industrie'!$P52*(1+'Usages industrie'!$Q52)^(E$1570-$D$1570)/1000</f>
        <v>0</v>
      </c>
      <c r="F1675" s="223">
        <f>F1624*'Usages industrie'!$P52*(1+'Usages industrie'!$Q52)^(F$1570-$D$1570)/1000</f>
        <v>0</v>
      </c>
      <c r="G1675" s="223">
        <f>G1624*'Usages industrie'!$P52*(1+'Usages industrie'!$Q52)^(G$1570-$D$1570)/1000</f>
        <v>0</v>
      </c>
      <c r="H1675" s="223">
        <f>H1624*'Usages industrie'!$P52*(1+'Usages industrie'!$Q52)^(H$1570-$D$1570)/1000</f>
        <v>0</v>
      </c>
      <c r="I1675" s="223">
        <f>I1624*'Usages industrie'!$P52*(1+'Usages industrie'!$Q52)^(I$1570-$D$1570)/1000</f>
        <v>0</v>
      </c>
      <c r="J1675" s="223">
        <f>J1624*'Usages industrie'!$P52*(1+'Usages industrie'!$Q52)^(J$1570-$D$1570)/1000</f>
        <v>0</v>
      </c>
      <c r="K1675" s="223">
        <f>K1624*'Usages industrie'!$P52*(1+'Usages industrie'!$Q52)^(K$1570-$D$1570)/1000</f>
        <v>0</v>
      </c>
      <c r="L1675" s="223">
        <f>L1624*'Usages industrie'!$P52*(1+'Usages industrie'!$Q52)^(L$1570-$D$1570)/1000</f>
        <v>0</v>
      </c>
      <c r="M1675" s="223">
        <f>M1624*'Usages industrie'!$P52*(1+'Usages industrie'!$Q52)^(M$1570-$D$1570)/1000</f>
        <v>0</v>
      </c>
      <c r="N1675" s="223">
        <f>N1624*'Usages industrie'!$P52*(1+'Usages industrie'!$Q52)^(N$1570-$D$1570)/1000</f>
        <v>0</v>
      </c>
      <c r="O1675" s="223">
        <f>O1624*'Usages industrie'!$P52*(1+'Usages industrie'!$Q52)^(O$1570-$D$1570)/1000</f>
        <v>0</v>
      </c>
      <c r="P1675" s="223">
        <f>P1624*'Usages industrie'!$P52*(1+'Usages industrie'!$Q52)^(P$1570-$D$1570)/1000</f>
        <v>0</v>
      </c>
      <c r="Q1675" s="223">
        <f>Q1624*'Usages industrie'!$P52*(1+'Usages industrie'!$Q52)^(Q$1570-$D$1570)/1000</f>
        <v>0</v>
      </c>
      <c r="R1675" s="223">
        <f>R1624*'Usages industrie'!$P52*(1+'Usages industrie'!$Q52)^(R$1570-$D$1570)/1000</f>
        <v>0</v>
      </c>
    </row>
    <row r="1676" spans="1:18" hidden="1" outlineLevel="2" x14ac:dyDescent="0.25">
      <c r="A1676" s="222" t="str">
        <f>'Usages industrie'!A53</f>
        <v>Usage industriel n°50</v>
      </c>
      <c r="B1676" s="222" t="s">
        <v>645</v>
      </c>
      <c r="C1676" s="222"/>
      <c r="D1676" s="223">
        <f>D1625*'Usages industrie'!$P53*(1+'Usages industrie'!$Q53)^(D$1570-$D$1570)/1000</f>
        <v>0</v>
      </c>
      <c r="E1676" s="223">
        <f>E1625*'Usages industrie'!$P53*(1+'Usages industrie'!$Q53)^(E$1570-$D$1570)/1000</f>
        <v>0</v>
      </c>
      <c r="F1676" s="223">
        <f>F1625*'Usages industrie'!$P53*(1+'Usages industrie'!$Q53)^(F$1570-$D$1570)/1000</f>
        <v>0</v>
      </c>
      <c r="G1676" s="223">
        <f>G1625*'Usages industrie'!$P53*(1+'Usages industrie'!$Q53)^(G$1570-$D$1570)/1000</f>
        <v>0</v>
      </c>
      <c r="H1676" s="223">
        <f>H1625*'Usages industrie'!$P53*(1+'Usages industrie'!$Q53)^(H$1570-$D$1570)/1000</f>
        <v>0</v>
      </c>
      <c r="I1676" s="223">
        <f>I1625*'Usages industrie'!$P53*(1+'Usages industrie'!$Q53)^(I$1570-$D$1570)/1000</f>
        <v>0</v>
      </c>
      <c r="J1676" s="223">
        <f>J1625*'Usages industrie'!$P53*(1+'Usages industrie'!$Q53)^(J$1570-$D$1570)/1000</f>
        <v>0</v>
      </c>
      <c r="K1676" s="223">
        <f>K1625*'Usages industrie'!$P53*(1+'Usages industrie'!$Q53)^(K$1570-$D$1570)/1000</f>
        <v>0</v>
      </c>
      <c r="L1676" s="223">
        <f>L1625*'Usages industrie'!$P53*(1+'Usages industrie'!$Q53)^(L$1570-$D$1570)/1000</f>
        <v>0</v>
      </c>
      <c r="M1676" s="223">
        <f>M1625*'Usages industrie'!$P53*(1+'Usages industrie'!$Q53)^(M$1570-$D$1570)/1000</f>
        <v>0</v>
      </c>
      <c r="N1676" s="223">
        <f>N1625*'Usages industrie'!$P53*(1+'Usages industrie'!$Q53)^(N$1570-$D$1570)/1000</f>
        <v>0</v>
      </c>
      <c r="O1676" s="223">
        <f>O1625*'Usages industrie'!$P53*(1+'Usages industrie'!$Q53)^(O$1570-$D$1570)/1000</f>
        <v>0</v>
      </c>
      <c r="P1676" s="223">
        <f>P1625*'Usages industrie'!$P53*(1+'Usages industrie'!$Q53)^(P$1570-$D$1570)/1000</f>
        <v>0</v>
      </c>
      <c r="Q1676" s="223">
        <f>Q1625*'Usages industrie'!$P53*(1+'Usages industrie'!$Q53)^(Q$1570-$D$1570)/1000</f>
        <v>0</v>
      </c>
      <c r="R1676" s="223">
        <f>R1625*'Usages industrie'!$P53*(1+'Usages industrie'!$Q53)^(R$1570-$D$1570)/1000</f>
        <v>0</v>
      </c>
    </row>
    <row r="1677" spans="1:18" hidden="1" outlineLevel="1" collapsed="1" x14ac:dyDescent="0.25">
      <c r="A1677" s="222" t="s">
        <v>655</v>
      </c>
      <c r="B1677" s="222"/>
      <c r="C1677" s="222"/>
      <c r="D1677" s="223">
        <f t="shared" ref="D1677:R1677" si="144">SUM(D1627:D1676)</f>
        <v>0</v>
      </c>
      <c r="E1677" s="223">
        <f t="shared" si="144"/>
        <v>0</v>
      </c>
      <c r="F1677" s="223">
        <f t="shared" si="144"/>
        <v>0</v>
      </c>
      <c r="G1677" s="223">
        <f t="shared" si="144"/>
        <v>0</v>
      </c>
      <c r="H1677" s="223">
        <f t="shared" si="144"/>
        <v>0</v>
      </c>
      <c r="I1677" s="223">
        <f t="shared" si="144"/>
        <v>0</v>
      </c>
      <c r="J1677" s="223">
        <f t="shared" si="144"/>
        <v>0</v>
      </c>
      <c r="K1677" s="223">
        <f t="shared" si="144"/>
        <v>0</v>
      </c>
      <c r="L1677" s="223">
        <f t="shared" si="144"/>
        <v>0</v>
      </c>
      <c r="M1677" s="223">
        <f t="shared" si="144"/>
        <v>0</v>
      </c>
      <c r="N1677" s="223">
        <f t="shared" si="144"/>
        <v>0</v>
      </c>
      <c r="O1677" s="223">
        <f t="shared" si="144"/>
        <v>0</v>
      </c>
      <c r="P1677" s="223">
        <f t="shared" si="144"/>
        <v>0</v>
      </c>
      <c r="Q1677" s="223">
        <f t="shared" si="144"/>
        <v>0</v>
      </c>
      <c r="R1677" s="223">
        <f t="shared" si="144"/>
        <v>0</v>
      </c>
    </row>
    <row r="1678" spans="1:18" hidden="1" outlineLevel="1" x14ac:dyDescent="0.25">
      <c r="A1678" s="53" t="s">
        <v>651</v>
      </c>
      <c r="B1678" s="53"/>
      <c r="C1678" s="245"/>
      <c r="D1678" s="244"/>
      <c r="E1678" s="244"/>
      <c r="F1678" s="244"/>
      <c r="G1678" s="244"/>
      <c r="H1678" s="244"/>
      <c r="I1678" s="244"/>
      <c r="J1678" s="244"/>
      <c r="K1678" s="244"/>
      <c r="L1678" s="244"/>
      <c r="M1678" s="244"/>
      <c r="N1678" s="244"/>
      <c r="O1678" s="244"/>
      <c r="P1678" s="244"/>
      <c r="Q1678" s="244"/>
      <c r="R1678" s="244"/>
    </row>
    <row r="1679" spans="1:18" hidden="1" outlineLevel="1" x14ac:dyDescent="0.25">
      <c r="A1679" s="53" t="s">
        <v>656</v>
      </c>
      <c r="B1679" s="53"/>
      <c r="C1679" s="245"/>
      <c r="D1679" s="244"/>
      <c r="E1679" s="244"/>
      <c r="F1679" s="244"/>
      <c r="G1679" s="244"/>
      <c r="H1679" s="244"/>
      <c r="I1679" s="244"/>
      <c r="J1679" s="244"/>
      <c r="K1679" s="244"/>
      <c r="L1679" s="244"/>
      <c r="M1679" s="244"/>
      <c r="N1679" s="244"/>
      <c r="O1679" s="244"/>
      <c r="P1679" s="244"/>
      <c r="Q1679" s="244"/>
      <c r="R1679" s="244"/>
    </row>
    <row r="1680" spans="1:18" hidden="1" outlineLevel="2" x14ac:dyDescent="0.25">
      <c r="A1680" s="222" t="str">
        <f>'Usages mobilité'!A4</f>
        <v>Usage mobilité n°1</v>
      </c>
      <c r="B1680" s="222" t="s">
        <v>41</v>
      </c>
      <c r="C1680" s="222"/>
      <c r="D1680" s="223">
        <f>IF(B$1567&lt;&gt;"",IF(B$1567='Usages mobilité'!BF4,'Usages mobilité'!BD4,0),0)</f>
        <v>0</v>
      </c>
      <c r="E1680" s="223">
        <f t="shared" ref="E1680:R1689" si="145">$D1680</f>
        <v>0</v>
      </c>
      <c r="F1680" s="223">
        <f t="shared" si="145"/>
        <v>0</v>
      </c>
      <c r="G1680" s="223">
        <f t="shared" si="145"/>
        <v>0</v>
      </c>
      <c r="H1680" s="223">
        <f t="shared" si="145"/>
        <v>0</v>
      </c>
      <c r="I1680" s="223">
        <f t="shared" si="145"/>
        <v>0</v>
      </c>
      <c r="J1680" s="223">
        <f t="shared" si="145"/>
        <v>0</v>
      </c>
      <c r="K1680" s="223">
        <f t="shared" si="145"/>
        <v>0</v>
      </c>
      <c r="L1680" s="223">
        <f t="shared" si="145"/>
        <v>0</v>
      </c>
      <c r="M1680" s="223">
        <f t="shared" si="145"/>
        <v>0</v>
      </c>
      <c r="N1680" s="223">
        <f t="shared" si="145"/>
        <v>0</v>
      </c>
      <c r="O1680" s="223">
        <f t="shared" si="145"/>
        <v>0</v>
      </c>
      <c r="P1680" s="223">
        <f t="shared" si="145"/>
        <v>0</v>
      </c>
      <c r="Q1680" s="223">
        <f t="shared" si="145"/>
        <v>0</v>
      </c>
      <c r="R1680" s="223">
        <f t="shared" si="145"/>
        <v>0</v>
      </c>
    </row>
    <row r="1681" spans="1:18" hidden="1" outlineLevel="2" x14ac:dyDescent="0.25">
      <c r="A1681" s="222" t="str">
        <f>'Usages mobilité'!A5</f>
        <v>Usage mobilité n°2</v>
      </c>
      <c r="B1681" s="222" t="s">
        <v>41</v>
      </c>
      <c r="C1681" s="222"/>
      <c r="D1681" s="223">
        <f>IF(B$1567&lt;&gt;"",IF(B$1567='Usages mobilité'!BF5,'Usages mobilité'!BD5,0),0)</f>
        <v>0</v>
      </c>
      <c r="E1681" s="223">
        <f t="shared" si="145"/>
        <v>0</v>
      </c>
      <c r="F1681" s="223">
        <f t="shared" si="145"/>
        <v>0</v>
      </c>
      <c r="G1681" s="223">
        <f t="shared" si="145"/>
        <v>0</v>
      </c>
      <c r="H1681" s="223">
        <f t="shared" si="145"/>
        <v>0</v>
      </c>
      <c r="I1681" s="223">
        <f t="shared" si="145"/>
        <v>0</v>
      </c>
      <c r="J1681" s="223">
        <f t="shared" si="145"/>
        <v>0</v>
      </c>
      <c r="K1681" s="223">
        <f t="shared" si="145"/>
        <v>0</v>
      </c>
      <c r="L1681" s="223">
        <f t="shared" si="145"/>
        <v>0</v>
      </c>
      <c r="M1681" s="223">
        <f t="shared" si="145"/>
        <v>0</v>
      </c>
      <c r="N1681" s="223">
        <f t="shared" si="145"/>
        <v>0</v>
      </c>
      <c r="O1681" s="223">
        <f t="shared" si="145"/>
        <v>0</v>
      </c>
      <c r="P1681" s="223">
        <f t="shared" si="145"/>
        <v>0</v>
      </c>
      <c r="Q1681" s="223">
        <f t="shared" si="145"/>
        <v>0</v>
      </c>
      <c r="R1681" s="223">
        <f t="shared" si="145"/>
        <v>0</v>
      </c>
    </row>
    <row r="1682" spans="1:18" hidden="1" outlineLevel="2" x14ac:dyDescent="0.25">
      <c r="A1682" s="222" t="str">
        <f>'Usages mobilité'!A6</f>
        <v>Usage mobilité n°3</v>
      </c>
      <c r="B1682" s="222" t="s">
        <v>41</v>
      </c>
      <c r="C1682" s="222"/>
      <c r="D1682" s="223">
        <f>IF(B$1567&lt;&gt;"",IF(B$1567='Usages mobilité'!BF6,'Usages mobilité'!BD6,0),0)</f>
        <v>0</v>
      </c>
      <c r="E1682" s="223">
        <f t="shared" si="145"/>
        <v>0</v>
      </c>
      <c r="F1682" s="223">
        <f t="shared" si="145"/>
        <v>0</v>
      </c>
      <c r="G1682" s="223">
        <f t="shared" si="145"/>
        <v>0</v>
      </c>
      <c r="H1682" s="223">
        <f t="shared" si="145"/>
        <v>0</v>
      </c>
      <c r="I1682" s="223">
        <f t="shared" si="145"/>
        <v>0</v>
      </c>
      <c r="J1682" s="223">
        <f t="shared" si="145"/>
        <v>0</v>
      </c>
      <c r="K1682" s="223">
        <f t="shared" si="145"/>
        <v>0</v>
      </c>
      <c r="L1682" s="223">
        <f t="shared" si="145"/>
        <v>0</v>
      </c>
      <c r="M1682" s="223">
        <f t="shared" si="145"/>
        <v>0</v>
      </c>
      <c r="N1682" s="223">
        <f t="shared" si="145"/>
        <v>0</v>
      </c>
      <c r="O1682" s="223">
        <f t="shared" si="145"/>
        <v>0</v>
      </c>
      <c r="P1682" s="223">
        <f t="shared" si="145"/>
        <v>0</v>
      </c>
      <c r="Q1682" s="223">
        <f t="shared" si="145"/>
        <v>0</v>
      </c>
      <c r="R1682" s="223">
        <f t="shared" si="145"/>
        <v>0</v>
      </c>
    </row>
    <row r="1683" spans="1:18" hidden="1" outlineLevel="2" x14ac:dyDescent="0.25">
      <c r="A1683" s="222" t="str">
        <f>'Usages mobilité'!A7</f>
        <v>Usage mobilité n°4</v>
      </c>
      <c r="B1683" s="222" t="s">
        <v>41</v>
      </c>
      <c r="C1683" s="222"/>
      <c r="D1683" s="223">
        <f>IF(B$1567&lt;&gt;"",IF(B$1567='Usages mobilité'!BF7,'Usages mobilité'!BD7,0),0)</f>
        <v>0</v>
      </c>
      <c r="E1683" s="223">
        <f t="shared" si="145"/>
        <v>0</v>
      </c>
      <c r="F1683" s="223">
        <f t="shared" si="145"/>
        <v>0</v>
      </c>
      <c r="G1683" s="223">
        <f t="shared" si="145"/>
        <v>0</v>
      </c>
      <c r="H1683" s="223">
        <f t="shared" si="145"/>
        <v>0</v>
      </c>
      <c r="I1683" s="223">
        <f t="shared" si="145"/>
        <v>0</v>
      </c>
      <c r="J1683" s="223">
        <f t="shared" si="145"/>
        <v>0</v>
      </c>
      <c r="K1683" s="223">
        <f t="shared" si="145"/>
        <v>0</v>
      </c>
      <c r="L1683" s="223">
        <f t="shared" si="145"/>
        <v>0</v>
      </c>
      <c r="M1683" s="223">
        <f t="shared" si="145"/>
        <v>0</v>
      </c>
      <c r="N1683" s="223">
        <f t="shared" si="145"/>
        <v>0</v>
      </c>
      <c r="O1683" s="223">
        <f t="shared" si="145"/>
        <v>0</v>
      </c>
      <c r="P1683" s="223">
        <f t="shared" si="145"/>
        <v>0</v>
      </c>
      <c r="Q1683" s="223">
        <f t="shared" si="145"/>
        <v>0</v>
      </c>
      <c r="R1683" s="223">
        <f t="shared" si="145"/>
        <v>0</v>
      </c>
    </row>
    <row r="1684" spans="1:18" hidden="1" outlineLevel="2" x14ac:dyDescent="0.25">
      <c r="A1684" s="222" t="str">
        <f>'Usages mobilité'!A8</f>
        <v>Usage mobilité n°5</v>
      </c>
      <c r="B1684" s="222" t="s">
        <v>41</v>
      </c>
      <c r="C1684" s="222"/>
      <c r="D1684" s="223">
        <f>IF(B$1567&lt;&gt;"",IF(B$1567='Usages mobilité'!BF8,'Usages mobilité'!BD8,0),0)</f>
        <v>0</v>
      </c>
      <c r="E1684" s="223">
        <f t="shared" si="145"/>
        <v>0</v>
      </c>
      <c r="F1684" s="223">
        <f t="shared" si="145"/>
        <v>0</v>
      </c>
      <c r="G1684" s="223">
        <f t="shared" si="145"/>
        <v>0</v>
      </c>
      <c r="H1684" s="223">
        <f t="shared" si="145"/>
        <v>0</v>
      </c>
      <c r="I1684" s="223">
        <f t="shared" si="145"/>
        <v>0</v>
      </c>
      <c r="J1684" s="223">
        <f t="shared" si="145"/>
        <v>0</v>
      </c>
      <c r="K1684" s="223">
        <f t="shared" si="145"/>
        <v>0</v>
      </c>
      <c r="L1684" s="223">
        <f t="shared" si="145"/>
        <v>0</v>
      </c>
      <c r="M1684" s="223">
        <f t="shared" si="145"/>
        <v>0</v>
      </c>
      <c r="N1684" s="223">
        <f t="shared" si="145"/>
        <v>0</v>
      </c>
      <c r="O1684" s="223">
        <f t="shared" si="145"/>
        <v>0</v>
      </c>
      <c r="P1684" s="223">
        <f t="shared" si="145"/>
        <v>0</v>
      </c>
      <c r="Q1684" s="223">
        <f t="shared" si="145"/>
        <v>0</v>
      </c>
      <c r="R1684" s="223">
        <f t="shared" si="145"/>
        <v>0</v>
      </c>
    </row>
    <row r="1685" spans="1:18" hidden="1" outlineLevel="2" x14ac:dyDescent="0.25">
      <c r="A1685" s="222" t="str">
        <f>'Usages mobilité'!A9</f>
        <v>Usage mobilité n°6</v>
      </c>
      <c r="B1685" s="222" t="s">
        <v>41</v>
      </c>
      <c r="C1685" s="222"/>
      <c r="D1685" s="223">
        <f>IF(B$1567&lt;&gt;"",IF(B$1567='Usages mobilité'!BF9,'Usages mobilité'!BD9,0),0)</f>
        <v>0</v>
      </c>
      <c r="E1685" s="223">
        <f t="shared" si="145"/>
        <v>0</v>
      </c>
      <c r="F1685" s="223">
        <f t="shared" si="145"/>
        <v>0</v>
      </c>
      <c r="G1685" s="223">
        <f t="shared" si="145"/>
        <v>0</v>
      </c>
      <c r="H1685" s="223">
        <f t="shared" si="145"/>
        <v>0</v>
      </c>
      <c r="I1685" s="223">
        <f t="shared" si="145"/>
        <v>0</v>
      </c>
      <c r="J1685" s="223">
        <f t="shared" si="145"/>
        <v>0</v>
      </c>
      <c r="K1685" s="223">
        <f t="shared" si="145"/>
        <v>0</v>
      </c>
      <c r="L1685" s="223">
        <f t="shared" si="145"/>
        <v>0</v>
      </c>
      <c r="M1685" s="223">
        <f t="shared" si="145"/>
        <v>0</v>
      </c>
      <c r="N1685" s="223">
        <f t="shared" si="145"/>
        <v>0</v>
      </c>
      <c r="O1685" s="223">
        <f t="shared" si="145"/>
        <v>0</v>
      </c>
      <c r="P1685" s="223">
        <f t="shared" si="145"/>
        <v>0</v>
      </c>
      <c r="Q1685" s="223">
        <f t="shared" si="145"/>
        <v>0</v>
      </c>
      <c r="R1685" s="223">
        <f t="shared" si="145"/>
        <v>0</v>
      </c>
    </row>
    <row r="1686" spans="1:18" hidden="1" outlineLevel="2" x14ac:dyDescent="0.25">
      <c r="A1686" s="222" t="str">
        <f>'Usages mobilité'!A10</f>
        <v>Usage mobilité n°7</v>
      </c>
      <c r="B1686" s="222" t="s">
        <v>41</v>
      </c>
      <c r="C1686" s="222"/>
      <c r="D1686" s="223">
        <f>IF(B$1567&lt;&gt;"",IF(B$1567='Usages mobilité'!BF10,'Usages mobilité'!BD10,0),0)</f>
        <v>0</v>
      </c>
      <c r="E1686" s="223">
        <f t="shared" si="145"/>
        <v>0</v>
      </c>
      <c r="F1686" s="223">
        <f t="shared" si="145"/>
        <v>0</v>
      </c>
      <c r="G1686" s="223">
        <f t="shared" si="145"/>
        <v>0</v>
      </c>
      <c r="H1686" s="223">
        <f t="shared" si="145"/>
        <v>0</v>
      </c>
      <c r="I1686" s="223">
        <f t="shared" si="145"/>
        <v>0</v>
      </c>
      <c r="J1686" s="223">
        <f t="shared" si="145"/>
        <v>0</v>
      </c>
      <c r="K1686" s="223">
        <f t="shared" si="145"/>
        <v>0</v>
      </c>
      <c r="L1686" s="223">
        <f t="shared" si="145"/>
        <v>0</v>
      </c>
      <c r="M1686" s="223">
        <f t="shared" si="145"/>
        <v>0</v>
      </c>
      <c r="N1686" s="223">
        <f t="shared" si="145"/>
        <v>0</v>
      </c>
      <c r="O1686" s="223">
        <f t="shared" si="145"/>
        <v>0</v>
      </c>
      <c r="P1686" s="223">
        <f t="shared" si="145"/>
        <v>0</v>
      </c>
      <c r="Q1686" s="223">
        <f t="shared" si="145"/>
        <v>0</v>
      </c>
      <c r="R1686" s="223">
        <f t="shared" si="145"/>
        <v>0</v>
      </c>
    </row>
    <row r="1687" spans="1:18" hidden="1" outlineLevel="2" x14ac:dyDescent="0.25">
      <c r="A1687" s="222" t="str">
        <f>'Usages mobilité'!A11</f>
        <v>Usage mobilité n°8</v>
      </c>
      <c r="B1687" s="222" t="s">
        <v>41</v>
      </c>
      <c r="C1687" s="222"/>
      <c r="D1687" s="223">
        <f>IF(B$1567&lt;&gt;"",IF(B$1567='Usages mobilité'!BF11,'Usages mobilité'!BD11,0),0)</f>
        <v>0</v>
      </c>
      <c r="E1687" s="223">
        <f t="shared" si="145"/>
        <v>0</v>
      </c>
      <c r="F1687" s="223">
        <f t="shared" si="145"/>
        <v>0</v>
      </c>
      <c r="G1687" s="223">
        <f t="shared" si="145"/>
        <v>0</v>
      </c>
      <c r="H1687" s="223">
        <f t="shared" si="145"/>
        <v>0</v>
      </c>
      <c r="I1687" s="223">
        <f t="shared" si="145"/>
        <v>0</v>
      </c>
      <c r="J1687" s="223">
        <f t="shared" si="145"/>
        <v>0</v>
      </c>
      <c r="K1687" s="223">
        <f t="shared" si="145"/>
        <v>0</v>
      </c>
      <c r="L1687" s="223">
        <f t="shared" si="145"/>
        <v>0</v>
      </c>
      <c r="M1687" s="223">
        <f t="shared" si="145"/>
        <v>0</v>
      </c>
      <c r="N1687" s="223">
        <f t="shared" si="145"/>
        <v>0</v>
      </c>
      <c r="O1687" s="223">
        <f t="shared" si="145"/>
        <v>0</v>
      </c>
      <c r="P1687" s="223">
        <f t="shared" si="145"/>
        <v>0</v>
      </c>
      <c r="Q1687" s="223">
        <f t="shared" si="145"/>
        <v>0</v>
      </c>
      <c r="R1687" s="223">
        <f t="shared" si="145"/>
        <v>0</v>
      </c>
    </row>
    <row r="1688" spans="1:18" hidden="1" outlineLevel="2" x14ac:dyDescent="0.25">
      <c r="A1688" s="222" t="str">
        <f>'Usages mobilité'!A12</f>
        <v>Usage mobilité n°9</v>
      </c>
      <c r="B1688" s="222" t="s">
        <v>41</v>
      </c>
      <c r="C1688" s="222"/>
      <c r="D1688" s="223">
        <f>IF(B$1567&lt;&gt;"",IF(B$1567='Usages mobilité'!BF12,'Usages mobilité'!BD12,0),0)</f>
        <v>0</v>
      </c>
      <c r="E1688" s="223">
        <f t="shared" si="145"/>
        <v>0</v>
      </c>
      <c r="F1688" s="223">
        <f t="shared" si="145"/>
        <v>0</v>
      </c>
      <c r="G1688" s="223">
        <f t="shared" si="145"/>
        <v>0</v>
      </c>
      <c r="H1688" s="223">
        <f t="shared" si="145"/>
        <v>0</v>
      </c>
      <c r="I1688" s="223">
        <f t="shared" si="145"/>
        <v>0</v>
      </c>
      <c r="J1688" s="223">
        <f t="shared" si="145"/>
        <v>0</v>
      </c>
      <c r="K1688" s="223">
        <f t="shared" si="145"/>
        <v>0</v>
      </c>
      <c r="L1688" s="223">
        <f t="shared" si="145"/>
        <v>0</v>
      </c>
      <c r="M1688" s="223">
        <f t="shared" si="145"/>
        <v>0</v>
      </c>
      <c r="N1688" s="223">
        <f t="shared" si="145"/>
        <v>0</v>
      </c>
      <c r="O1688" s="223">
        <f t="shared" si="145"/>
        <v>0</v>
      </c>
      <c r="P1688" s="223">
        <f t="shared" si="145"/>
        <v>0</v>
      </c>
      <c r="Q1688" s="223">
        <f t="shared" si="145"/>
        <v>0</v>
      </c>
      <c r="R1688" s="223">
        <f t="shared" si="145"/>
        <v>0</v>
      </c>
    </row>
    <row r="1689" spans="1:18" hidden="1" outlineLevel="2" x14ac:dyDescent="0.25">
      <c r="A1689" s="222" t="str">
        <f>'Usages mobilité'!A13</f>
        <v>Usage mobilité n°10</v>
      </c>
      <c r="B1689" s="222" t="s">
        <v>41</v>
      </c>
      <c r="C1689" s="222"/>
      <c r="D1689" s="223">
        <f>IF(B$1567&lt;&gt;"",IF(B$1567='Usages mobilité'!BF13,'Usages mobilité'!BD13,0),0)</f>
        <v>0</v>
      </c>
      <c r="E1689" s="223">
        <f t="shared" si="145"/>
        <v>0</v>
      </c>
      <c r="F1689" s="223">
        <f t="shared" si="145"/>
        <v>0</v>
      </c>
      <c r="G1689" s="223">
        <f t="shared" si="145"/>
        <v>0</v>
      </c>
      <c r="H1689" s="223">
        <f t="shared" si="145"/>
        <v>0</v>
      </c>
      <c r="I1689" s="223">
        <f t="shared" si="145"/>
        <v>0</v>
      </c>
      <c r="J1689" s="223">
        <f t="shared" si="145"/>
        <v>0</v>
      </c>
      <c r="K1689" s="223">
        <f t="shared" si="145"/>
        <v>0</v>
      </c>
      <c r="L1689" s="223">
        <f t="shared" si="145"/>
        <v>0</v>
      </c>
      <c r="M1689" s="223">
        <f t="shared" si="145"/>
        <v>0</v>
      </c>
      <c r="N1689" s="223">
        <f t="shared" si="145"/>
        <v>0</v>
      </c>
      <c r="O1689" s="223">
        <f t="shared" si="145"/>
        <v>0</v>
      </c>
      <c r="P1689" s="223">
        <f t="shared" si="145"/>
        <v>0</v>
      </c>
      <c r="Q1689" s="223">
        <f t="shared" si="145"/>
        <v>0</v>
      </c>
      <c r="R1689" s="223">
        <f t="shared" si="145"/>
        <v>0</v>
      </c>
    </row>
    <row r="1690" spans="1:18" hidden="1" outlineLevel="2" x14ac:dyDescent="0.25">
      <c r="A1690" s="222" t="str">
        <f>'Usages mobilité'!A14</f>
        <v>Usage mobilité n°11</v>
      </c>
      <c r="B1690" s="222" t="s">
        <v>41</v>
      </c>
      <c r="C1690" s="222"/>
      <c r="D1690" s="223">
        <f>IF(B$1567&lt;&gt;"",IF(B$1567='Usages mobilité'!BF14,'Usages mobilité'!BD14,0),0)</f>
        <v>0</v>
      </c>
      <c r="E1690" s="223">
        <f t="shared" ref="E1690:R1699" si="146">$D1690</f>
        <v>0</v>
      </c>
      <c r="F1690" s="223">
        <f t="shared" si="146"/>
        <v>0</v>
      </c>
      <c r="G1690" s="223">
        <f t="shared" si="146"/>
        <v>0</v>
      </c>
      <c r="H1690" s="223">
        <f t="shared" si="146"/>
        <v>0</v>
      </c>
      <c r="I1690" s="223">
        <f t="shared" si="146"/>
        <v>0</v>
      </c>
      <c r="J1690" s="223">
        <f t="shared" si="146"/>
        <v>0</v>
      </c>
      <c r="K1690" s="223">
        <f t="shared" si="146"/>
        <v>0</v>
      </c>
      <c r="L1690" s="223">
        <f t="shared" si="146"/>
        <v>0</v>
      </c>
      <c r="M1690" s="223">
        <f t="shared" si="146"/>
        <v>0</v>
      </c>
      <c r="N1690" s="223">
        <f t="shared" si="146"/>
        <v>0</v>
      </c>
      <c r="O1690" s="223">
        <f t="shared" si="146"/>
        <v>0</v>
      </c>
      <c r="P1690" s="223">
        <f t="shared" si="146"/>
        <v>0</v>
      </c>
      <c r="Q1690" s="223">
        <f t="shared" si="146"/>
        <v>0</v>
      </c>
      <c r="R1690" s="223">
        <f t="shared" si="146"/>
        <v>0</v>
      </c>
    </row>
    <row r="1691" spans="1:18" hidden="1" outlineLevel="2" x14ac:dyDescent="0.25">
      <c r="A1691" s="222" t="str">
        <f>'Usages mobilité'!A15</f>
        <v>Usage mobilité n°12</v>
      </c>
      <c r="B1691" s="222" t="s">
        <v>41</v>
      </c>
      <c r="C1691" s="222"/>
      <c r="D1691" s="223">
        <f>IF(B$1567&lt;&gt;"",IF(B$1567='Usages mobilité'!BF15,'Usages mobilité'!BD15,0),0)</f>
        <v>0</v>
      </c>
      <c r="E1691" s="223">
        <f t="shared" si="146"/>
        <v>0</v>
      </c>
      <c r="F1691" s="223">
        <f t="shared" si="146"/>
        <v>0</v>
      </c>
      <c r="G1691" s="223">
        <f t="shared" si="146"/>
        <v>0</v>
      </c>
      <c r="H1691" s="223">
        <f t="shared" si="146"/>
        <v>0</v>
      </c>
      <c r="I1691" s="223">
        <f t="shared" si="146"/>
        <v>0</v>
      </c>
      <c r="J1691" s="223">
        <f t="shared" si="146"/>
        <v>0</v>
      </c>
      <c r="K1691" s="223">
        <f t="shared" si="146"/>
        <v>0</v>
      </c>
      <c r="L1691" s="223">
        <f t="shared" si="146"/>
        <v>0</v>
      </c>
      <c r="M1691" s="223">
        <f t="shared" si="146"/>
        <v>0</v>
      </c>
      <c r="N1691" s="223">
        <f t="shared" si="146"/>
        <v>0</v>
      </c>
      <c r="O1691" s="223">
        <f t="shared" si="146"/>
        <v>0</v>
      </c>
      <c r="P1691" s="223">
        <f t="shared" si="146"/>
        <v>0</v>
      </c>
      <c r="Q1691" s="223">
        <f t="shared" si="146"/>
        <v>0</v>
      </c>
      <c r="R1691" s="223">
        <f t="shared" si="146"/>
        <v>0</v>
      </c>
    </row>
    <row r="1692" spans="1:18" hidden="1" outlineLevel="2" x14ac:dyDescent="0.25">
      <c r="A1692" s="222" t="str">
        <f>'Usages mobilité'!A16</f>
        <v>Usage mobilité n°13</v>
      </c>
      <c r="B1692" s="222" t="s">
        <v>41</v>
      </c>
      <c r="C1692" s="222"/>
      <c r="D1692" s="223">
        <f>IF(B$1567&lt;&gt;"",IF(B$1567='Usages mobilité'!BF16,'Usages mobilité'!BD16,0),0)</f>
        <v>0</v>
      </c>
      <c r="E1692" s="223">
        <f t="shared" si="146"/>
        <v>0</v>
      </c>
      <c r="F1692" s="223">
        <f t="shared" si="146"/>
        <v>0</v>
      </c>
      <c r="G1692" s="223">
        <f t="shared" si="146"/>
        <v>0</v>
      </c>
      <c r="H1692" s="223">
        <f t="shared" si="146"/>
        <v>0</v>
      </c>
      <c r="I1692" s="223">
        <f t="shared" si="146"/>
        <v>0</v>
      </c>
      <c r="J1692" s="223">
        <f t="shared" si="146"/>
        <v>0</v>
      </c>
      <c r="K1692" s="223">
        <f t="shared" si="146"/>
        <v>0</v>
      </c>
      <c r="L1692" s="223">
        <f t="shared" si="146"/>
        <v>0</v>
      </c>
      <c r="M1692" s="223">
        <f t="shared" si="146"/>
        <v>0</v>
      </c>
      <c r="N1692" s="223">
        <f t="shared" si="146"/>
        <v>0</v>
      </c>
      <c r="O1692" s="223">
        <f t="shared" si="146"/>
        <v>0</v>
      </c>
      <c r="P1692" s="223">
        <f t="shared" si="146"/>
        <v>0</v>
      </c>
      <c r="Q1692" s="223">
        <f t="shared" si="146"/>
        <v>0</v>
      </c>
      <c r="R1692" s="223">
        <f t="shared" si="146"/>
        <v>0</v>
      </c>
    </row>
    <row r="1693" spans="1:18" hidden="1" outlineLevel="2" x14ac:dyDescent="0.25">
      <c r="A1693" s="222" t="str">
        <f>'Usages mobilité'!A17</f>
        <v>Usage mobilité n°14</v>
      </c>
      <c r="B1693" s="222" t="s">
        <v>41</v>
      </c>
      <c r="C1693" s="222"/>
      <c r="D1693" s="223">
        <f>IF(B$1567&lt;&gt;"",IF(B$1567='Usages mobilité'!BF17,'Usages mobilité'!BD17,0),0)</f>
        <v>0</v>
      </c>
      <c r="E1693" s="223">
        <f t="shared" si="146"/>
        <v>0</v>
      </c>
      <c r="F1693" s="223">
        <f t="shared" si="146"/>
        <v>0</v>
      </c>
      <c r="G1693" s="223">
        <f t="shared" si="146"/>
        <v>0</v>
      </c>
      <c r="H1693" s="223">
        <f t="shared" si="146"/>
        <v>0</v>
      </c>
      <c r="I1693" s="223">
        <f t="shared" si="146"/>
        <v>0</v>
      </c>
      <c r="J1693" s="223">
        <f t="shared" si="146"/>
        <v>0</v>
      </c>
      <c r="K1693" s="223">
        <f t="shared" si="146"/>
        <v>0</v>
      </c>
      <c r="L1693" s="223">
        <f t="shared" si="146"/>
        <v>0</v>
      </c>
      <c r="M1693" s="223">
        <f t="shared" si="146"/>
        <v>0</v>
      </c>
      <c r="N1693" s="223">
        <f t="shared" si="146"/>
        <v>0</v>
      </c>
      <c r="O1693" s="223">
        <f t="shared" si="146"/>
        <v>0</v>
      </c>
      <c r="P1693" s="223">
        <f t="shared" si="146"/>
        <v>0</v>
      </c>
      <c r="Q1693" s="223">
        <f t="shared" si="146"/>
        <v>0</v>
      </c>
      <c r="R1693" s="223">
        <f t="shared" si="146"/>
        <v>0</v>
      </c>
    </row>
    <row r="1694" spans="1:18" hidden="1" outlineLevel="2" x14ac:dyDescent="0.25">
      <c r="A1694" s="222" t="str">
        <f>'Usages mobilité'!A18</f>
        <v>Usage mobilité n°15</v>
      </c>
      <c r="B1694" s="222" t="s">
        <v>41</v>
      </c>
      <c r="C1694" s="222"/>
      <c r="D1694" s="223">
        <f>IF(B$1567&lt;&gt;"",IF(B$1567='Usages mobilité'!BF18,'Usages mobilité'!BD18,0),0)</f>
        <v>0</v>
      </c>
      <c r="E1694" s="223">
        <f t="shared" si="146"/>
        <v>0</v>
      </c>
      <c r="F1694" s="223">
        <f t="shared" si="146"/>
        <v>0</v>
      </c>
      <c r="G1694" s="223">
        <f t="shared" si="146"/>
        <v>0</v>
      </c>
      <c r="H1694" s="223">
        <f t="shared" si="146"/>
        <v>0</v>
      </c>
      <c r="I1694" s="223">
        <f t="shared" si="146"/>
        <v>0</v>
      </c>
      <c r="J1694" s="223">
        <f t="shared" si="146"/>
        <v>0</v>
      </c>
      <c r="K1694" s="223">
        <f t="shared" si="146"/>
        <v>0</v>
      </c>
      <c r="L1694" s="223">
        <f t="shared" si="146"/>
        <v>0</v>
      </c>
      <c r="M1694" s="223">
        <f t="shared" si="146"/>
        <v>0</v>
      </c>
      <c r="N1694" s="223">
        <f t="shared" si="146"/>
        <v>0</v>
      </c>
      <c r="O1694" s="223">
        <f t="shared" si="146"/>
        <v>0</v>
      </c>
      <c r="P1694" s="223">
        <f t="shared" si="146"/>
        <v>0</v>
      </c>
      <c r="Q1694" s="223">
        <f t="shared" si="146"/>
        <v>0</v>
      </c>
      <c r="R1694" s="223">
        <f t="shared" si="146"/>
        <v>0</v>
      </c>
    </row>
    <row r="1695" spans="1:18" hidden="1" outlineLevel="2" x14ac:dyDescent="0.25">
      <c r="A1695" s="222" t="str">
        <f>'Usages mobilité'!A19</f>
        <v>Usage mobilité n°16</v>
      </c>
      <c r="B1695" s="222" t="s">
        <v>41</v>
      </c>
      <c r="C1695" s="222"/>
      <c r="D1695" s="223">
        <f>IF(B$1567&lt;&gt;"",IF(B$1567='Usages mobilité'!BF19,'Usages mobilité'!BD19,0),0)</f>
        <v>0</v>
      </c>
      <c r="E1695" s="223">
        <f t="shared" si="146"/>
        <v>0</v>
      </c>
      <c r="F1695" s="223">
        <f t="shared" si="146"/>
        <v>0</v>
      </c>
      <c r="G1695" s="223">
        <f t="shared" si="146"/>
        <v>0</v>
      </c>
      <c r="H1695" s="223">
        <f t="shared" si="146"/>
        <v>0</v>
      </c>
      <c r="I1695" s="223">
        <f t="shared" si="146"/>
        <v>0</v>
      </c>
      <c r="J1695" s="223">
        <f t="shared" si="146"/>
        <v>0</v>
      </c>
      <c r="K1695" s="223">
        <f t="shared" si="146"/>
        <v>0</v>
      </c>
      <c r="L1695" s="223">
        <f t="shared" si="146"/>
        <v>0</v>
      </c>
      <c r="M1695" s="223">
        <f t="shared" si="146"/>
        <v>0</v>
      </c>
      <c r="N1695" s="223">
        <f t="shared" si="146"/>
        <v>0</v>
      </c>
      <c r="O1695" s="223">
        <f t="shared" si="146"/>
        <v>0</v>
      </c>
      <c r="P1695" s="223">
        <f t="shared" si="146"/>
        <v>0</v>
      </c>
      <c r="Q1695" s="223">
        <f t="shared" si="146"/>
        <v>0</v>
      </c>
      <c r="R1695" s="223">
        <f t="shared" si="146"/>
        <v>0</v>
      </c>
    </row>
    <row r="1696" spans="1:18" hidden="1" outlineLevel="2" x14ac:dyDescent="0.25">
      <c r="A1696" s="222" t="str">
        <f>'Usages mobilité'!A20</f>
        <v>Usage mobilité n°17</v>
      </c>
      <c r="B1696" s="222" t="s">
        <v>41</v>
      </c>
      <c r="C1696" s="222"/>
      <c r="D1696" s="223">
        <f>IF(B$1567&lt;&gt;"",IF(B$1567='Usages mobilité'!BF20,'Usages mobilité'!BD20,0),0)</f>
        <v>0</v>
      </c>
      <c r="E1696" s="223">
        <f t="shared" si="146"/>
        <v>0</v>
      </c>
      <c r="F1696" s="223">
        <f t="shared" si="146"/>
        <v>0</v>
      </c>
      <c r="G1696" s="223">
        <f t="shared" si="146"/>
        <v>0</v>
      </c>
      <c r="H1696" s="223">
        <f t="shared" si="146"/>
        <v>0</v>
      </c>
      <c r="I1696" s="223">
        <f t="shared" si="146"/>
        <v>0</v>
      </c>
      <c r="J1696" s="223">
        <f t="shared" si="146"/>
        <v>0</v>
      </c>
      <c r="K1696" s="223">
        <f t="shared" si="146"/>
        <v>0</v>
      </c>
      <c r="L1696" s="223">
        <f t="shared" si="146"/>
        <v>0</v>
      </c>
      <c r="M1696" s="223">
        <f t="shared" si="146"/>
        <v>0</v>
      </c>
      <c r="N1696" s="223">
        <f t="shared" si="146"/>
        <v>0</v>
      </c>
      <c r="O1696" s="223">
        <f t="shared" si="146"/>
        <v>0</v>
      </c>
      <c r="P1696" s="223">
        <f t="shared" si="146"/>
        <v>0</v>
      </c>
      <c r="Q1696" s="223">
        <f t="shared" si="146"/>
        <v>0</v>
      </c>
      <c r="R1696" s="223">
        <f t="shared" si="146"/>
        <v>0</v>
      </c>
    </row>
    <row r="1697" spans="1:18" hidden="1" outlineLevel="2" x14ac:dyDescent="0.25">
      <c r="A1697" s="222" t="str">
        <f>'Usages mobilité'!A21</f>
        <v>Usage mobilité n°18</v>
      </c>
      <c r="B1697" s="222" t="s">
        <v>41</v>
      </c>
      <c r="C1697" s="222"/>
      <c r="D1697" s="223">
        <f>IF(B$1567&lt;&gt;"",IF(B$1567='Usages mobilité'!BF21,'Usages mobilité'!BD21,0),0)</f>
        <v>0</v>
      </c>
      <c r="E1697" s="223">
        <f t="shared" si="146"/>
        <v>0</v>
      </c>
      <c r="F1697" s="223">
        <f t="shared" si="146"/>
        <v>0</v>
      </c>
      <c r="G1697" s="223">
        <f t="shared" si="146"/>
        <v>0</v>
      </c>
      <c r="H1697" s="223">
        <f t="shared" si="146"/>
        <v>0</v>
      </c>
      <c r="I1697" s="223">
        <f t="shared" si="146"/>
        <v>0</v>
      </c>
      <c r="J1697" s="223">
        <f t="shared" si="146"/>
        <v>0</v>
      </c>
      <c r="K1697" s="223">
        <f t="shared" si="146"/>
        <v>0</v>
      </c>
      <c r="L1697" s="223">
        <f t="shared" si="146"/>
        <v>0</v>
      </c>
      <c r="M1697" s="223">
        <f t="shared" si="146"/>
        <v>0</v>
      </c>
      <c r="N1697" s="223">
        <f t="shared" si="146"/>
        <v>0</v>
      </c>
      <c r="O1697" s="223">
        <f t="shared" si="146"/>
        <v>0</v>
      </c>
      <c r="P1697" s="223">
        <f t="shared" si="146"/>
        <v>0</v>
      </c>
      <c r="Q1697" s="223">
        <f t="shared" si="146"/>
        <v>0</v>
      </c>
      <c r="R1697" s="223">
        <f t="shared" si="146"/>
        <v>0</v>
      </c>
    </row>
    <row r="1698" spans="1:18" hidden="1" outlineLevel="2" x14ac:dyDescent="0.25">
      <c r="A1698" s="222" t="str">
        <f>'Usages mobilité'!A22</f>
        <v>Usage mobilité n°19</v>
      </c>
      <c r="B1698" s="222" t="s">
        <v>41</v>
      </c>
      <c r="C1698" s="222"/>
      <c r="D1698" s="223">
        <f>IF(B$1567&lt;&gt;"",IF(B$1567='Usages mobilité'!BF22,'Usages mobilité'!BD22,0),0)</f>
        <v>0</v>
      </c>
      <c r="E1698" s="223">
        <f t="shared" si="146"/>
        <v>0</v>
      </c>
      <c r="F1698" s="223">
        <f t="shared" si="146"/>
        <v>0</v>
      </c>
      <c r="G1698" s="223">
        <f t="shared" si="146"/>
        <v>0</v>
      </c>
      <c r="H1698" s="223">
        <f t="shared" si="146"/>
        <v>0</v>
      </c>
      <c r="I1698" s="223">
        <f t="shared" si="146"/>
        <v>0</v>
      </c>
      <c r="J1698" s="223">
        <f t="shared" si="146"/>
        <v>0</v>
      </c>
      <c r="K1698" s="223">
        <f t="shared" si="146"/>
        <v>0</v>
      </c>
      <c r="L1698" s="223">
        <f t="shared" si="146"/>
        <v>0</v>
      </c>
      <c r="M1698" s="223">
        <f t="shared" si="146"/>
        <v>0</v>
      </c>
      <c r="N1698" s="223">
        <f t="shared" si="146"/>
        <v>0</v>
      </c>
      <c r="O1698" s="223">
        <f t="shared" si="146"/>
        <v>0</v>
      </c>
      <c r="P1698" s="223">
        <f t="shared" si="146"/>
        <v>0</v>
      </c>
      <c r="Q1698" s="223">
        <f t="shared" si="146"/>
        <v>0</v>
      </c>
      <c r="R1698" s="223">
        <f t="shared" si="146"/>
        <v>0</v>
      </c>
    </row>
    <row r="1699" spans="1:18" hidden="1" outlineLevel="2" x14ac:dyDescent="0.25">
      <c r="A1699" s="222" t="str">
        <f>'Usages mobilité'!A23</f>
        <v>Usage mobilité n°20</v>
      </c>
      <c r="B1699" s="222" t="s">
        <v>41</v>
      </c>
      <c r="C1699" s="222"/>
      <c r="D1699" s="223">
        <f>IF(B$1567&lt;&gt;"",IF(B$1567='Usages mobilité'!BF23,'Usages mobilité'!BD23,0),0)</f>
        <v>0</v>
      </c>
      <c r="E1699" s="223">
        <f t="shared" si="146"/>
        <v>0</v>
      </c>
      <c r="F1699" s="223">
        <f t="shared" si="146"/>
        <v>0</v>
      </c>
      <c r="G1699" s="223">
        <f t="shared" si="146"/>
        <v>0</v>
      </c>
      <c r="H1699" s="223">
        <f t="shared" si="146"/>
        <v>0</v>
      </c>
      <c r="I1699" s="223">
        <f t="shared" si="146"/>
        <v>0</v>
      </c>
      <c r="J1699" s="223">
        <f t="shared" si="146"/>
        <v>0</v>
      </c>
      <c r="K1699" s="223">
        <f t="shared" si="146"/>
        <v>0</v>
      </c>
      <c r="L1699" s="223">
        <f t="shared" si="146"/>
        <v>0</v>
      </c>
      <c r="M1699" s="223">
        <f t="shared" si="146"/>
        <v>0</v>
      </c>
      <c r="N1699" s="223">
        <f t="shared" si="146"/>
        <v>0</v>
      </c>
      <c r="O1699" s="223">
        <f t="shared" si="146"/>
        <v>0</v>
      </c>
      <c r="P1699" s="223">
        <f t="shared" si="146"/>
        <v>0</v>
      </c>
      <c r="Q1699" s="223">
        <f t="shared" si="146"/>
        <v>0</v>
      </c>
      <c r="R1699" s="223">
        <f t="shared" si="146"/>
        <v>0</v>
      </c>
    </row>
    <row r="1700" spans="1:18" hidden="1" outlineLevel="2" x14ac:dyDescent="0.25">
      <c r="A1700" s="222" t="str">
        <f>'Usages mobilité'!A24</f>
        <v>Usage mobilité n°21</v>
      </c>
      <c r="B1700" s="222" t="s">
        <v>41</v>
      </c>
      <c r="C1700" s="222"/>
      <c r="D1700" s="223">
        <f>IF(B$1567&lt;&gt;"",IF(B$1567='Usages mobilité'!BF24,'Usages mobilité'!BD24,0),0)</f>
        <v>0</v>
      </c>
      <c r="E1700" s="223">
        <f t="shared" ref="E1700:R1709" si="147">$D1700</f>
        <v>0</v>
      </c>
      <c r="F1700" s="223">
        <f t="shared" si="147"/>
        <v>0</v>
      </c>
      <c r="G1700" s="223">
        <f t="shared" si="147"/>
        <v>0</v>
      </c>
      <c r="H1700" s="223">
        <f t="shared" si="147"/>
        <v>0</v>
      </c>
      <c r="I1700" s="223">
        <f t="shared" si="147"/>
        <v>0</v>
      </c>
      <c r="J1700" s="223">
        <f t="shared" si="147"/>
        <v>0</v>
      </c>
      <c r="K1700" s="223">
        <f t="shared" si="147"/>
        <v>0</v>
      </c>
      <c r="L1700" s="223">
        <f t="shared" si="147"/>
        <v>0</v>
      </c>
      <c r="M1700" s="223">
        <f t="shared" si="147"/>
        <v>0</v>
      </c>
      <c r="N1700" s="223">
        <f t="shared" si="147"/>
        <v>0</v>
      </c>
      <c r="O1700" s="223">
        <f t="shared" si="147"/>
        <v>0</v>
      </c>
      <c r="P1700" s="223">
        <f t="shared" si="147"/>
        <v>0</v>
      </c>
      <c r="Q1700" s="223">
        <f t="shared" si="147"/>
        <v>0</v>
      </c>
      <c r="R1700" s="223">
        <f t="shared" si="147"/>
        <v>0</v>
      </c>
    </row>
    <row r="1701" spans="1:18" hidden="1" outlineLevel="2" x14ac:dyDescent="0.25">
      <c r="A1701" s="222" t="str">
        <f>'Usages mobilité'!A25</f>
        <v>Usage mobilité n°22</v>
      </c>
      <c r="B1701" s="222" t="s">
        <v>41</v>
      </c>
      <c r="C1701" s="222"/>
      <c r="D1701" s="223">
        <f>IF(B$1567&lt;&gt;"",IF(B$1567='Usages mobilité'!BF25,'Usages mobilité'!BD25,0),0)</f>
        <v>0</v>
      </c>
      <c r="E1701" s="223">
        <f t="shared" si="147"/>
        <v>0</v>
      </c>
      <c r="F1701" s="223">
        <f t="shared" si="147"/>
        <v>0</v>
      </c>
      <c r="G1701" s="223">
        <f t="shared" si="147"/>
        <v>0</v>
      </c>
      <c r="H1701" s="223">
        <f t="shared" si="147"/>
        <v>0</v>
      </c>
      <c r="I1701" s="223">
        <f t="shared" si="147"/>
        <v>0</v>
      </c>
      <c r="J1701" s="223">
        <f t="shared" si="147"/>
        <v>0</v>
      </c>
      <c r="K1701" s="223">
        <f t="shared" si="147"/>
        <v>0</v>
      </c>
      <c r="L1701" s="223">
        <f t="shared" si="147"/>
        <v>0</v>
      </c>
      <c r="M1701" s="223">
        <f t="shared" si="147"/>
        <v>0</v>
      </c>
      <c r="N1701" s="223">
        <f t="shared" si="147"/>
        <v>0</v>
      </c>
      <c r="O1701" s="223">
        <f t="shared" si="147"/>
        <v>0</v>
      </c>
      <c r="P1701" s="223">
        <f t="shared" si="147"/>
        <v>0</v>
      </c>
      <c r="Q1701" s="223">
        <f t="shared" si="147"/>
        <v>0</v>
      </c>
      <c r="R1701" s="223">
        <f t="shared" si="147"/>
        <v>0</v>
      </c>
    </row>
    <row r="1702" spans="1:18" hidden="1" outlineLevel="2" x14ac:dyDescent="0.25">
      <c r="A1702" s="222" t="str">
        <f>'Usages mobilité'!A26</f>
        <v>Usage mobilité n°23</v>
      </c>
      <c r="B1702" s="222" t="s">
        <v>41</v>
      </c>
      <c r="C1702" s="222"/>
      <c r="D1702" s="223">
        <f>IF(B$1567&lt;&gt;"",IF(B$1567='Usages mobilité'!BF26,'Usages mobilité'!BD26,0),0)</f>
        <v>0</v>
      </c>
      <c r="E1702" s="223">
        <f t="shared" si="147"/>
        <v>0</v>
      </c>
      <c r="F1702" s="223">
        <f t="shared" si="147"/>
        <v>0</v>
      </c>
      <c r="G1702" s="223">
        <f t="shared" si="147"/>
        <v>0</v>
      </c>
      <c r="H1702" s="223">
        <f t="shared" si="147"/>
        <v>0</v>
      </c>
      <c r="I1702" s="223">
        <f t="shared" si="147"/>
        <v>0</v>
      </c>
      <c r="J1702" s="223">
        <f t="shared" si="147"/>
        <v>0</v>
      </c>
      <c r="K1702" s="223">
        <f t="shared" si="147"/>
        <v>0</v>
      </c>
      <c r="L1702" s="223">
        <f t="shared" si="147"/>
        <v>0</v>
      </c>
      <c r="M1702" s="223">
        <f t="shared" si="147"/>
        <v>0</v>
      </c>
      <c r="N1702" s="223">
        <f t="shared" si="147"/>
        <v>0</v>
      </c>
      <c r="O1702" s="223">
        <f t="shared" si="147"/>
        <v>0</v>
      </c>
      <c r="P1702" s="223">
        <f t="shared" si="147"/>
        <v>0</v>
      </c>
      <c r="Q1702" s="223">
        <f t="shared" si="147"/>
        <v>0</v>
      </c>
      <c r="R1702" s="223">
        <f t="shared" si="147"/>
        <v>0</v>
      </c>
    </row>
    <row r="1703" spans="1:18" hidden="1" outlineLevel="2" x14ac:dyDescent="0.25">
      <c r="A1703" s="222" t="str">
        <f>'Usages mobilité'!A27</f>
        <v>Usage mobilité n°24</v>
      </c>
      <c r="B1703" s="222" t="s">
        <v>41</v>
      </c>
      <c r="C1703" s="222"/>
      <c r="D1703" s="223">
        <f>IF(B$1567&lt;&gt;"",IF(B$1567='Usages mobilité'!BF27,'Usages mobilité'!BD27,0),0)</f>
        <v>0</v>
      </c>
      <c r="E1703" s="223">
        <f t="shared" si="147"/>
        <v>0</v>
      </c>
      <c r="F1703" s="223">
        <f t="shared" si="147"/>
        <v>0</v>
      </c>
      <c r="G1703" s="223">
        <f t="shared" si="147"/>
        <v>0</v>
      </c>
      <c r="H1703" s="223">
        <f t="shared" si="147"/>
        <v>0</v>
      </c>
      <c r="I1703" s="223">
        <f t="shared" si="147"/>
        <v>0</v>
      </c>
      <c r="J1703" s="223">
        <f t="shared" si="147"/>
        <v>0</v>
      </c>
      <c r="K1703" s="223">
        <f t="shared" si="147"/>
        <v>0</v>
      </c>
      <c r="L1703" s="223">
        <f t="shared" si="147"/>
        <v>0</v>
      </c>
      <c r="M1703" s="223">
        <f t="shared" si="147"/>
        <v>0</v>
      </c>
      <c r="N1703" s="223">
        <f t="shared" si="147"/>
        <v>0</v>
      </c>
      <c r="O1703" s="223">
        <f t="shared" si="147"/>
        <v>0</v>
      </c>
      <c r="P1703" s="223">
        <f t="shared" si="147"/>
        <v>0</v>
      </c>
      <c r="Q1703" s="223">
        <f t="shared" si="147"/>
        <v>0</v>
      </c>
      <c r="R1703" s="223">
        <f t="shared" si="147"/>
        <v>0</v>
      </c>
    </row>
    <row r="1704" spans="1:18" hidden="1" outlineLevel="2" x14ac:dyDescent="0.25">
      <c r="A1704" s="222" t="str">
        <f>'Usages mobilité'!A28</f>
        <v>Usage mobilité n°25</v>
      </c>
      <c r="B1704" s="222" t="s">
        <v>41</v>
      </c>
      <c r="C1704" s="222"/>
      <c r="D1704" s="223">
        <f>IF(B$1567&lt;&gt;"",IF(B$1567='Usages mobilité'!BF28,'Usages mobilité'!BD28,0),0)</f>
        <v>0</v>
      </c>
      <c r="E1704" s="223">
        <f t="shared" si="147"/>
        <v>0</v>
      </c>
      <c r="F1704" s="223">
        <f t="shared" si="147"/>
        <v>0</v>
      </c>
      <c r="G1704" s="223">
        <f t="shared" si="147"/>
        <v>0</v>
      </c>
      <c r="H1704" s="223">
        <f t="shared" si="147"/>
        <v>0</v>
      </c>
      <c r="I1704" s="223">
        <f t="shared" si="147"/>
        <v>0</v>
      </c>
      <c r="J1704" s="223">
        <f t="shared" si="147"/>
        <v>0</v>
      </c>
      <c r="K1704" s="223">
        <f t="shared" si="147"/>
        <v>0</v>
      </c>
      <c r="L1704" s="223">
        <f t="shared" si="147"/>
        <v>0</v>
      </c>
      <c r="M1704" s="223">
        <f t="shared" si="147"/>
        <v>0</v>
      </c>
      <c r="N1704" s="223">
        <f t="shared" si="147"/>
        <v>0</v>
      </c>
      <c r="O1704" s="223">
        <f t="shared" si="147"/>
        <v>0</v>
      </c>
      <c r="P1704" s="223">
        <f t="shared" si="147"/>
        <v>0</v>
      </c>
      <c r="Q1704" s="223">
        <f t="shared" si="147"/>
        <v>0</v>
      </c>
      <c r="R1704" s="223">
        <f t="shared" si="147"/>
        <v>0</v>
      </c>
    </row>
    <row r="1705" spans="1:18" hidden="1" outlineLevel="2" x14ac:dyDescent="0.25">
      <c r="A1705" s="222" t="str">
        <f>'Usages mobilité'!A29</f>
        <v>Usage mobilité n°26</v>
      </c>
      <c r="B1705" s="222" t="s">
        <v>41</v>
      </c>
      <c r="C1705" s="222"/>
      <c r="D1705" s="223">
        <f>IF(B$1567&lt;&gt;"",IF(B$1567='Usages mobilité'!BF29,'Usages mobilité'!BD29,0),0)</f>
        <v>0</v>
      </c>
      <c r="E1705" s="223">
        <f t="shared" si="147"/>
        <v>0</v>
      </c>
      <c r="F1705" s="223">
        <f t="shared" si="147"/>
        <v>0</v>
      </c>
      <c r="G1705" s="223">
        <f t="shared" si="147"/>
        <v>0</v>
      </c>
      <c r="H1705" s="223">
        <f t="shared" si="147"/>
        <v>0</v>
      </c>
      <c r="I1705" s="223">
        <f t="shared" si="147"/>
        <v>0</v>
      </c>
      <c r="J1705" s="223">
        <f t="shared" si="147"/>
        <v>0</v>
      </c>
      <c r="K1705" s="223">
        <f t="shared" si="147"/>
        <v>0</v>
      </c>
      <c r="L1705" s="223">
        <f t="shared" si="147"/>
        <v>0</v>
      </c>
      <c r="M1705" s="223">
        <f t="shared" si="147"/>
        <v>0</v>
      </c>
      <c r="N1705" s="223">
        <f t="shared" si="147"/>
        <v>0</v>
      </c>
      <c r="O1705" s="223">
        <f t="shared" si="147"/>
        <v>0</v>
      </c>
      <c r="P1705" s="223">
        <f t="shared" si="147"/>
        <v>0</v>
      </c>
      <c r="Q1705" s="223">
        <f t="shared" si="147"/>
        <v>0</v>
      </c>
      <c r="R1705" s="223">
        <f t="shared" si="147"/>
        <v>0</v>
      </c>
    </row>
    <row r="1706" spans="1:18" hidden="1" outlineLevel="2" x14ac:dyDescent="0.25">
      <c r="A1706" s="222" t="str">
        <f>'Usages mobilité'!A30</f>
        <v>Usage mobilité n°27</v>
      </c>
      <c r="B1706" s="222" t="s">
        <v>41</v>
      </c>
      <c r="C1706" s="222"/>
      <c r="D1706" s="223">
        <f>IF(B$1567&lt;&gt;"",IF(B$1567='Usages mobilité'!BF30,'Usages mobilité'!BD30,0),0)</f>
        <v>0</v>
      </c>
      <c r="E1706" s="223">
        <f t="shared" si="147"/>
        <v>0</v>
      </c>
      <c r="F1706" s="223">
        <f t="shared" si="147"/>
        <v>0</v>
      </c>
      <c r="G1706" s="223">
        <f t="shared" si="147"/>
        <v>0</v>
      </c>
      <c r="H1706" s="223">
        <f t="shared" si="147"/>
        <v>0</v>
      </c>
      <c r="I1706" s="223">
        <f t="shared" si="147"/>
        <v>0</v>
      </c>
      <c r="J1706" s="223">
        <f t="shared" si="147"/>
        <v>0</v>
      </c>
      <c r="K1706" s="223">
        <f t="shared" si="147"/>
        <v>0</v>
      </c>
      <c r="L1706" s="223">
        <f t="shared" si="147"/>
        <v>0</v>
      </c>
      <c r="M1706" s="223">
        <f t="shared" si="147"/>
        <v>0</v>
      </c>
      <c r="N1706" s="223">
        <f t="shared" si="147"/>
        <v>0</v>
      </c>
      <c r="O1706" s="223">
        <f t="shared" si="147"/>
        <v>0</v>
      </c>
      <c r="P1706" s="223">
        <f t="shared" si="147"/>
        <v>0</v>
      </c>
      <c r="Q1706" s="223">
        <f t="shared" si="147"/>
        <v>0</v>
      </c>
      <c r="R1706" s="223">
        <f t="shared" si="147"/>
        <v>0</v>
      </c>
    </row>
    <row r="1707" spans="1:18" hidden="1" outlineLevel="2" x14ac:dyDescent="0.25">
      <c r="A1707" s="222" t="str">
        <f>'Usages mobilité'!A31</f>
        <v>Usage mobilité n°28</v>
      </c>
      <c r="B1707" s="222" t="s">
        <v>41</v>
      </c>
      <c r="C1707" s="222"/>
      <c r="D1707" s="223">
        <f>IF(B$1567&lt;&gt;"",IF(B$1567='Usages mobilité'!BF31,'Usages mobilité'!BD31,0),0)</f>
        <v>0</v>
      </c>
      <c r="E1707" s="223">
        <f t="shared" si="147"/>
        <v>0</v>
      </c>
      <c r="F1707" s="223">
        <f t="shared" si="147"/>
        <v>0</v>
      </c>
      <c r="G1707" s="223">
        <f t="shared" si="147"/>
        <v>0</v>
      </c>
      <c r="H1707" s="223">
        <f t="shared" si="147"/>
        <v>0</v>
      </c>
      <c r="I1707" s="223">
        <f t="shared" si="147"/>
        <v>0</v>
      </c>
      <c r="J1707" s="223">
        <f t="shared" si="147"/>
        <v>0</v>
      </c>
      <c r="K1707" s="223">
        <f t="shared" si="147"/>
        <v>0</v>
      </c>
      <c r="L1707" s="223">
        <f t="shared" si="147"/>
        <v>0</v>
      </c>
      <c r="M1707" s="223">
        <f t="shared" si="147"/>
        <v>0</v>
      </c>
      <c r="N1707" s="223">
        <f t="shared" si="147"/>
        <v>0</v>
      </c>
      <c r="O1707" s="223">
        <f t="shared" si="147"/>
        <v>0</v>
      </c>
      <c r="P1707" s="223">
        <f t="shared" si="147"/>
        <v>0</v>
      </c>
      <c r="Q1707" s="223">
        <f t="shared" si="147"/>
        <v>0</v>
      </c>
      <c r="R1707" s="223">
        <f t="shared" si="147"/>
        <v>0</v>
      </c>
    </row>
    <row r="1708" spans="1:18" hidden="1" outlineLevel="2" x14ac:dyDescent="0.25">
      <c r="A1708" s="222" t="str">
        <f>'Usages mobilité'!A32</f>
        <v>Usage mobilité n°29</v>
      </c>
      <c r="B1708" s="222" t="s">
        <v>41</v>
      </c>
      <c r="C1708" s="222"/>
      <c r="D1708" s="223">
        <f>IF(B$1567&lt;&gt;"",IF(B$1567='Usages mobilité'!BF32,'Usages mobilité'!BD32,0),0)</f>
        <v>0</v>
      </c>
      <c r="E1708" s="223">
        <f t="shared" si="147"/>
        <v>0</v>
      </c>
      <c r="F1708" s="223">
        <f t="shared" si="147"/>
        <v>0</v>
      </c>
      <c r="G1708" s="223">
        <f t="shared" si="147"/>
        <v>0</v>
      </c>
      <c r="H1708" s="223">
        <f t="shared" si="147"/>
        <v>0</v>
      </c>
      <c r="I1708" s="223">
        <f t="shared" si="147"/>
        <v>0</v>
      </c>
      <c r="J1708" s="223">
        <f t="shared" si="147"/>
        <v>0</v>
      </c>
      <c r="K1708" s="223">
        <f t="shared" si="147"/>
        <v>0</v>
      </c>
      <c r="L1708" s="223">
        <f t="shared" si="147"/>
        <v>0</v>
      </c>
      <c r="M1708" s="223">
        <f t="shared" si="147"/>
        <v>0</v>
      </c>
      <c r="N1708" s="223">
        <f t="shared" si="147"/>
        <v>0</v>
      </c>
      <c r="O1708" s="223">
        <f t="shared" si="147"/>
        <v>0</v>
      </c>
      <c r="P1708" s="223">
        <f t="shared" si="147"/>
        <v>0</v>
      </c>
      <c r="Q1708" s="223">
        <f t="shared" si="147"/>
        <v>0</v>
      </c>
      <c r="R1708" s="223">
        <f t="shared" si="147"/>
        <v>0</v>
      </c>
    </row>
    <row r="1709" spans="1:18" hidden="1" outlineLevel="2" x14ac:dyDescent="0.25">
      <c r="A1709" s="222" t="str">
        <f>'Usages mobilité'!A33</f>
        <v>Usage mobilité n°30</v>
      </c>
      <c r="B1709" s="222" t="s">
        <v>41</v>
      </c>
      <c r="C1709" s="222"/>
      <c r="D1709" s="223">
        <f>IF(B$1567&lt;&gt;"",IF(B$1567='Usages mobilité'!BF33,'Usages mobilité'!BD33,0),0)</f>
        <v>0</v>
      </c>
      <c r="E1709" s="223">
        <f t="shared" si="147"/>
        <v>0</v>
      </c>
      <c r="F1709" s="223">
        <f t="shared" si="147"/>
        <v>0</v>
      </c>
      <c r="G1709" s="223">
        <f t="shared" si="147"/>
        <v>0</v>
      </c>
      <c r="H1709" s="223">
        <f t="shared" si="147"/>
        <v>0</v>
      </c>
      <c r="I1709" s="223">
        <f t="shared" si="147"/>
        <v>0</v>
      </c>
      <c r="J1709" s="223">
        <f t="shared" si="147"/>
        <v>0</v>
      </c>
      <c r="K1709" s="223">
        <f t="shared" si="147"/>
        <v>0</v>
      </c>
      <c r="L1709" s="223">
        <f t="shared" si="147"/>
        <v>0</v>
      </c>
      <c r="M1709" s="223">
        <f t="shared" si="147"/>
        <v>0</v>
      </c>
      <c r="N1709" s="223">
        <f t="shared" si="147"/>
        <v>0</v>
      </c>
      <c r="O1709" s="223">
        <f t="shared" si="147"/>
        <v>0</v>
      </c>
      <c r="P1709" s="223">
        <f t="shared" si="147"/>
        <v>0</v>
      </c>
      <c r="Q1709" s="223">
        <f t="shared" si="147"/>
        <v>0</v>
      </c>
      <c r="R1709" s="223">
        <f t="shared" si="147"/>
        <v>0</v>
      </c>
    </row>
    <row r="1710" spans="1:18" hidden="1" outlineLevel="2" x14ac:dyDescent="0.25">
      <c r="A1710" s="222" t="str">
        <f>'Usages mobilité'!A34</f>
        <v>Usage mobilité n°31</v>
      </c>
      <c r="B1710" s="222" t="s">
        <v>41</v>
      </c>
      <c r="C1710" s="222"/>
      <c r="D1710" s="223">
        <f>IF(B$1567&lt;&gt;"",IF(B$1567='Usages mobilité'!BF34,'Usages mobilité'!BD34,0),0)</f>
        <v>0</v>
      </c>
      <c r="E1710" s="223">
        <f t="shared" ref="E1710:R1719" si="148">$D1710</f>
        <v>0</v>
      </c>
      <c r="F1710" s="223">
        <f t="shared" si="148"/>
        <v>0</v>
      </c>
      <c r="G1710" s="223">
        <f t="shared" si="148"/>
        <v>0</v>
      </c>
      <c r="H1710" s="223">
        <f t="shared" si="148"/>
        <v>0</v>
      </c>
      <c r="I1710" s="223">
        <f t="shared" si="148"/>
        <v>0</v>
      </c>
      <c r="J1710" s="223">
        <f t="shared" si="148"/>
        <v>0</v>
      </c>
      <c r="K1710" s="223">
        <f t="shared" si="148"/>
        <v>0</v>
      </c>
      <c r="L1710" s="223">
        <f t="shared" si="148"/>
        <v>0</v>
      </c>
      <c r="M1710" s="223">
        <f t="shared" si="148"/>
        <v>0</v>
      </c>
      <c r="N1710" s="223">
        <f t="shared" si="148"/>
        <v>0</v>
      </c>
      <c r="O1710" s="223">
        <f t="shared" si="148"/>
        <v>0</v>
      </c>
      <c r="P1710" s="223">
        <f t="shared" si="148"/>
        <v>0</v>
      </c>
      <c r="Q1710" s="223">
        <f t="shared" si="148"/>
        <v>0</v>
      </c>
      <c r="R1710" s="223">
        <f t="shared" si="148"/>
        <v>0</v>
      </c>
    </row>
    <row r="1711" spans="1:18" hidden="1" outlineLevel="2" x14ac:dyDescent="0.25">
      <c r="A1711" s="222" t="str">
        <f>'Usages mobilité'!A35</f>
        <v>Usage mobilité n°32</v>
      </c>
      <c r="B1711" s="222" t="s">
        <v>41</v>
      </c>
      <c r="C1711" s="222"/>
      <c r="D1711" s="223">
        <f>IF(B$1567&lt;&gt;"",IF(B$1567='Usages mobilité'!BF35,'Usages mobilité'!BD35,0),0)</f>
        <v>0</v>
      </c>
      <c r="E1711" s="223">
        <f t="shared" si="148"/>
        <v>0</v>
      </c>
      <c r="F1711" s="223">
        <f t="shared" si="148"/>
        <v>0</v>
      </c>
      <c r="G1711" s="223">
        <f t="shared" si="148"/>
        <v>0</v>
      </c>
      <c r="H1711" s="223">
        <f t="shared" si="148"/>
        <v>0</v>
      </c>
      <c r="I1711" s="223">
        <f t="shared" si="148"/>
        <v>0</v>
      </c>
      <c r="J1711" s="223">
        <f t="shared" si="148"/>
        <v>0</v>
      </c>
      <c r="K1711" s="223">
        <f t="shared" si="148"/>
        <v>0</v>
      </c>
      <c r="L1711" s="223">
        <f t="shared" si="148"/>
        <v>0</v>
      </c>
      <c r="M1711" s="223">
        <f t="shared" si="148"/>
        <v>0</v>
      </c>
      <c r="N1711" s="223">
        <f t="shared" si="148"/>
        <v>0</v>
      </c>
      <c r="O1711" s="223">
        <f t="shared" si="148"/>
        <v>0</v>
      </c>
      <c r="P1711" s="223">
        <f t="shared" si="148"/>
        <v>0</v>
      </c>
      <c r="Q1711" s="223">
        <f t="shared" si="148"/>
        <v>0</v>
      </c>
      <c r="R1711" s="223">
        <f t="shared" si="148"/>
        <v>0</v>
      </c>
    </row>
    <row r="1712" spans="1:18" hidden="1" outlineLevel="2" x14ac:dyDescent="0.25">
      <c r="A1712" s="222" t="str">
        <f>'Usages mobilité'!A36</f>
        <v>Usage mobilité n°33</v>
      </c>
      <c r="B1712" s="222" t="s">
        <v>41</v>
      </c>
      <c r="C1712" s="222"/>
      <c r="D1712" s="223">
        <f>IF(B$1567&lt;&gt;"",IF(B$1567='Usages mobilité'!BF36,'Usages mobilité'!BD36,0),0)</f>
        <v>0</v>
      </c>
      <c r="E1712" s="223">
        <f t="shared" si="148"/>
        <v>0</v>
      </c>
      <c r="F1712" s="223">
        <f t="shared" si="148"/>
        <v>0</v>
      </c>
      <c r="G1712" s="223">
        <f t="shared" si="148"/>
        <v>0</v>
      </c>
      <c r="H1712" s="223">
        <f t="shared" si="148"/>
        <v>0</v>
      </c>
      <c r="I1712" s="223">
        <f t="shared" si="148"/>
        <v>0</v>
      </c>
      <c r="J1712" s="223">
        <f t="shared" si="148"/>
        <v>0</v>
      </c>
      <c r="K1712" s="223">
        <f t="shared" si="148"/>
        <v>0</v>
      </c>
      <c r="L1712" s="223">
        <f t="shared" si="148"/>
        <v>0</v>
      </c>
      <c r="M1712" s="223">
        <f t="shared" si="148"/>
        <v>0</v>
      </c>
      <c r="N1712" s="223">
        <f t="shared" si="148"/>
        <v>0</v>
      </c>
      <c r="O1712" s="223">
        <f t="shared" si="148"/>
        <v>0</v>
      </c>
      <c r="P1712" s="223">
        <f t="shared" si="148"/>
        <v>0</v>
      </c>
      <c r="Q1712" s="223">
        <f t="shared" si="148"/>
        <v>0</v>
      </c>
      <c r="R1712" s="223">
        <f t="shared" si="148"/>
        <v>0</v>
      </c>
    </row>
    <row r="1713" spans="1:18" hidden="1" outlineLevel="2" x14ac:dyDescent="0.25">
      <c r="A1713" s="222" t="str">
        <f>'Usages mobilité'!A37</f>
        <v>Usage mobilité n°34</v>
      </c>
      <c r="B1713" s="222" t="s">
        <v>41</v>
      </c>
      <c r="C1713" s="222"/>
      <c r="D1713" s="223">
        <f>IF(B$1567&lt;&gt;"",IF(B$1567='Usages mobilité'!BF37,'Usages mobilité'!BD37,0),0)</f>
        <v>0</v>
      </c>
      <c r="E1713" s="223">
        <f t="shared" si="148"/>
        <v>0</v>
      </c>
      <c r="F1713" s="223">
        <f t="shared" si="148"/>
        <v>0</v>
      </c>
      <c r="G1713" s="223">
        <f t="shared" si="148"/>
        <v>0</v>
      </c>
      <c r="H1713" s="223">
        <f t="shared" si="148"/>
        <v>0</v>
      </c>
      <c r="I1713" s="223">
        <f t="shared" si="148"/>
        <v>0</v>
      </c>
      <c r="J1713" s="223">
        <f t="shared" si="148"/>
        <v>0</v>
      </c>
      <c r="K1713" s="223">
        <f t="shared" si="148"/>
        <v>0</v>
      </c>
      <c r="L1713" s="223">
        <f t="shared" si="148"/>
        <v>0</v>
      </c>
      <c r="M1713" s="223">
        <f t="shared" si="148"/>
        <v>0</v>
      </c>
      <c r="N1713" s="223">
        <f t="shared" si="148"/>
        <v>0</v>
      </c>
      <c r="O1713" s="223">
        <f t="shared" si="148"/>
        <v>0</v>
      </c>
      <c r="P1713" s="223">
        <f t="shared" si="148"/>
        <v>0</v>
      </c>
      <c r="Q1713" s="223">
        <f t="shared" si="148"/>
        <v>0</v>
      </c>
      <c r="R1713" s="223">
        <f t="shared" si="148"/>
        <v>0</v>
      </c>
    </row>
    <row r="1714" spans="1:18" hidden="1" outlineLevel="2" x14ac:dyDescent="0.25">
      <c r="A1714" s="222" t="str">
        <f>'Usages mobilité'!A38</f>
        <v>Usage mobilité n°35</v>
      </c>
      <c r="B1714" s="222" t="s">
        <v>41</v>
      </c>
      <c r="C1714" s="222"/>
      <c r="D1714" s="223">
        <f>IF(B$1567&lt;&gt;"",IF(B$1567='Usages mobilité'!BF38,'Usages mobilité'!BD38,0),0)</f>
        <v>0</v>
      </c>
      <c r="E1714" s="223">
        <f t="shared" si="148"/>
        <v>0</v>
      </c>
      <c r="F1714" s="223">
        <f t="shared" si="148"/>
        <v>0</v>
      </c>
      <c r="G1714" s="223">
        <f t="shared" si="148"/>
        <v>0</v>
      </c>
      <c r="H1714" s="223">
        <f t="shared" si="148"/>
        <v>0</v>
      </c>
      <c r="I1714" s="223">
        <f t="shared" si="148"/>
        <v>0</v>
      </c>
      <c r="J1714" s="223">
        <f t="shared" si="148"/>
        <v>0</v>
      </c>
      <c r="K1714" s="223">
        <f t="shared" si="148"/>
        <v>0</v>
      </c>
      <c r="L1714" s="223">
        <f t="shared" si="148"/>
        <v>0</v>
      </c>
      <c r="M1714" s="223">
        <f t="shared" si="148"/>
        <v>0</v>
      </c>
      <c r="N1714" s="223">
        <f t="shared" si="148"/>
        <v>0</v>
      </c>
      <c r="O1714" s="223">
        <f t="shared" si="148"/>
        <v>0</v>
      </c>
      <c r="P1714" s="223">
        <f t="shared" si="148"/>
        <v>0</v>
      </c>
      <c r="Q1714" s="223">
        <f t="shared" si="148"/>
        <v>0</v>
      </c>
      <c r="R1714" s="223">
        <f t="shared" si="148"/>
        <v>0</v>
      </c>
    </row>
    <row r="1715" spans="1:18" hidden="1" outlineLevel="2" x14ac:dyDescent="0.25">
      <c r="A1715" s="222" t="str">
        <f>'Usages mobilité'!A39</f>
        <v>Usage mobilité n°36</v>
      </c>
      <c r="B1715" s="222" t="s">
        <v>41</v>
      </c>
      <c r="C1715" s="222"/>
      <c r="D1715" s="223">
        <f>IF(B$1567&lt;&gt;"",IF(B$1567='Usages mobilité'!BF39,'Usages mobilité'!BD39,0),0)</f>
        <v>0</v>
      </c>
      <c r="E1715" s="223">
        <f t="shared" si="148"/>
        <v>0</v>
      </c>
      <c r="F1715" s="223">
        <f t="shared" si="148"/>
        <v>0</v>
      </c>
      <c r="G1715" s="223">
        <f t="shared" si="148"/>
        <v>0</v>
      </c>
      <c r="H1715" s="223">
        <f t="shared" si="148"/>
        <v>0</v>
      </c>
      <c r="I1715" s="223">
        <f t="shared" si="148"/>
        <v>0</v>
      </c>
      <c r="J1715" s="223">
        <f t="shared" si="148"/>
        <v>0</v>
      </c>
      <c r="K1715" s="223">
        <f t="shared" si="148"/>
        <v>0</v>
      </c>
      <c r="L1715" s="223">
        <f t="shared" si="148"/>
        <v>0</v>
      </c>
      <c r="M1715" s="223">
        <f t="shared" si="148"/>
        <v>0</v>
      </c>
      <c r="N1715" s="223">
        <f t="shared" si="148"/>
        <v>0</v>
      </c>
      <c r="O1715" s="223">
        <f t="shared" si="148"/>
        <v>0</v>
      </c>
      <c r="P1715" s="223">
        <f t="shared" si="148"/>
        <v>0</v>
      </c>
      <c r="Q1715" s="223">
        <f t="shared" si="148"/>
        <v>0</v>
      </c>
      <c r="R1715" s="223">
        <f t="shared" si="148"/>
        <v>0</v>
      </c>
    </row>
    <row r="1716" spans="1:18" hidden="1" outlineLevel="2" x14ac:dyDescent="0.25">
      <c r="A1716" s="222" t="str">
        <f>'Usages mobilité'!A40</f>
        <v>Usage mobilité n°37</v>
      </c>
      <c r="B1716" s="222" t="s">
        <v>41</v>
      </c>
      <c r="C1716" s="222"/>
      <c r="D1716" s="223">
        <f>IF(B$1567&lt;&gt;"",IF(B$1567='Usages mobilité'!BF40,'Usages mobilité'!BD40,0),0)</f>
        <v>0</v>
      </c>
      <c r="E1716" s="223">
        <f t="shared" si="148"/>
        <v>0</v>
      </c>
      <c r="F1716" s="223">
        <f t="shared" si="148"/>
        <v>0</v>
      </c>
      <c r="G1716" s="223">
        <f t="shared" si="148"/>
        <v>0</v>
      </c>
      <c r="H1716" s="223">
        <f t="shared" si="148"/>
        <v>0</v>
      </c>
      <c r="I1716" s="223">
        <f t="shared" si="148"/>
        <v>0</v>
      </c>
      <c r="J1716" s="223">
        <f t="shared" si="148"/>
        <v>0</v>
      </c>
      <c r="K1716" s="223">
        <f t="shared" si="148"/>
        <v>0</v>
      </c>
      <c r="L1716" s="223">
        <f t="shared" si="148"/>
        <v>0</v>
      </c>
      <c r="M1716" s="223">
        <f t="shared" si="148"/>
        <v>0</v>
      </c>
      <c r="N1716" s="223">
        <f t="shared" si="148"/>
        <v>0</v>
      </c>
      <c r="O1716" s="223">
        <f t="shared" si="148"/>
        <v>0</v>
      </c>
      <c r="P1716" s="223">
        <f t="shared" si="148"/>
        <v>0</v>
      </c>
      <c r="Q1716" s="223">
        <f t="shared" si="148"/>
        <v>0</v>
      </c>
      <c r="R1716" s="223">
        <f t="shared" si="148"/>
        <v>0</v>
      </c>
    </row>
    <row r="1717" spans="1:18" hidden="1" outlineLevel="2" x14ac:dyDescent="0.25">
      <c r="A1717" s="222" t="str">
        <f>'Usages mobilité'!A41</f>
        <v>Usage mobilité n°38</v>
      </c>
      <c r="B1717" s="222" t="s">
        <v>41</v>
      </c>
      <c r="C1717" s="222"/>
      <c r="D1717" s="223">
        <f>IF(B$1567&lt;&gt;"",IF(B$1567='Usages mobilité'!BF41,'Usages mobilité'!BD41,0),0)</f>
        <v>0</v>
      </c>
      <c r="E1717" s="223">
        <f t="shared" si="148"/>
        <v>0</v>
      </c>
      <c r="F1717" s="223">
        <f t="shared" si="148"/>
        <v>0</v>
      </c>
      <c r="G1717" s="223">
        <f t="shared" si="148"/>
        <v>0</v>
      </c>
      <c r="H1717" s="223">
        <f t="shared" si="148"/>
        <v>0</v>
      </c>
      <c r="I1717" s="223">
        <f t="shared" si="148"/>
        <v>0</v>
      </c>
      <c r="J1717" s="223">
        <f t="shared" si="148"/>
        <v>0</v>
      </c>
      <c r="K1717" s="223">
        <f t="shared" si="148"/>
        <v>0</v>
      </c>
      <c r="L1717" s="223">
        <f t="shared" si="148"/>
        <v>0</v>
      </c>
      <c r="M1717" s="223">
        <f t="shared" si="148"/>
        <v>0</v>
      </c>
      <c r="N1717" s="223">
        <f t="shared" si="148"/>
        <v>0</v>
      </c>
      <c r="O1717" s="223">
        <f t="shared" si="148"/>
        <v>0</v>
      </c>
      <c r="P1717" s="223">
        <f t="shared" si="148"/>
        <v>0</v>
      </c>
      <c r="Q1717" s="223">
        <f t="shared" si="148"/>
        <v>0</v>
      </c>
      <c r="R1717" s="223">
        <f t="shared" si="148"/>
        <v>0</v>
      </c>
    </row>
    <row r="1718" spans="1:18" hidden="1" outlineLevel="2" x14ac:dyDescent="0.25">
      <c r="A1718" s="222" t="str">
        <f>'Usages mobilité'!A42</f>
        <v>Usage mobilité n°39</v>
      </c>
      <c r="B1718" s="222" t="s">
        <v>41</v>
      </c>
      <c r="C1718" s="222"/>
      <c r="D1718" s="223">
        <f>IF(B$1567&lt;&gt;"",IF(B$1567='Usages mobilité'!BF42,'Usages mobilité'!BD42,0),0)</f>
        <v>0</v>
      </c>
      <c r="E1718" s="223">
        <f t="shared" si="148"/>
        <v>0</v>
      </c>
      <c r="F1718" s="223">
        <f t="shared" si="148"/>
        <v>0</v>
      </c>
      <c r="G1718" s="223">
        <f t="shared" si="148"/>
        <v>0</v>
      </c>
      <c r="H1718" s="223">
        <f t="shared" si="148"/>
        <v>0</v>
      </c>
      <c r="I1718" s="223">
        <f t="shared" si="148"/>
        <v>0</v>
      </c>
      <c r="J1718" s="223">
        <f t="shared" si="148"/>
        <v>0</v>
      </c>
      <c r="K1718" s="223">
        <f t="shared" si="148"/>
        <v>0</v>
      </c>
      <c r="L1718" s="223">
        <f t="shared" si="148"/>
        <v>0</v>
      </c>
      <c r="M1718" s="223">
        <f t="shared" si="148"/>
        <v>0</v>
      </c>
      <c r="N1718" s="223">
        <f t="shared" si="148"/>
        <v>0</v>
      </c>
      <c r="O1718" s="223">
        <f t="shared" si="148"/>
        <v>0</v>
      </c>
      <c r="P1718" s="223">
        <f t="shared" si="148"/>
        <v>0</v>
      </c>
      <c r="Q1718" s="223">
        <f t="shared" si="148"/>
        <v>0</v>
      </c>
      <c r="R1718" s="223">
        <f t="shared" si="148"/>
        <v>0</v>
      </c>
    </row>
    <row r="1719" spans="1:18" hidden="1" outlineLevel="2" x14ac:dyDescent="0.25">
      <c r="A1719" s="222" t="str">
        <f>'Usages mobilité'!A43</f>
        <v>Usage mobilité n°40</v>
      </c>
      <c r="B1719" s="222" t="s">
        <v>41</v>
      </c>
      <c r="C1719" s="222"/>
      <c r="D1719" s="223">
        <f>IF(B$1567&lt;&gt;"",IF(B$1567='Usages mobilité'!BF43,'Usages mobilité'!BD43,0),0)</f>
        <v>0</v>
      </c>
      <c r="E1719" s="223">
        <f t="shared" si="148"/>
        <v>0</v>
      </c>
      <c r="F1719" s="223">
        <f t="shared" si="148"/>
        <v>0</v>
      </c>
      <c r="G1719" s="223">
        <f t="shared" si="148"/>
        <v>0</v>
      </c>
      <c r="H1719" s="223">
        <f t="shared" si="148"/>
        <v>0</v>
      </c>
      <c r="I1719" s="223">
        <f t="shared" si="148"/>
        <v>0</v>
      </c>
      <c r="J1719" s="223">
        <f t="shared" si="148"/>
        <v>0</v>
      </c>
      <c r="K1719" s="223">
        <f t="shared" si="148"/>
        <v>0</v>
      </c>
      <c r="L1719" s="223">
        <f t="shared" si="148"/>
        <v>0</v>
      </c>
      <c r="M1719" s="223">
        <f t="shared" si="148"/>
        <v>0</v>
      </c>
      <c r="N1719" s="223">
        <f t="shared" si="148"/>
        <v>0</v>
      </c>
      <c r="O1719" s="223">
        <f t="shared" si="148"/>
        <v>0</v>
      </c>
      <c r="P1719" s="223">
        <f t="shared" si="148"/>
        <v>0</v>
      </c>
      <c r="Q1719" s="223">
        <f t="shared" si="148"/>
        <v>0</v>
      </c>
      <c r="R1719" s="223">
        <f t="shared" si="148"/>
        <v>0</v>
      </c>
    </row>
    <row r="1720" spans="1:18" hidden="1" outlineLevel="2" x14ac:dyDescent="0.25">
      <c r="A1720" s="222" t="str">
        <f>'Usages mobilité'!A44</f>
        <v>Usage mobilité n°41</v>
      </c>
      <c r="B1720" s="222" t="s">
        <v>41</v>
      </c>
      <c r="C1720" s="222"/>
      <c r="D1720" s="223">
        <f>IF(B$1567&lt;&gt;"",IF(B$1567='Usages mobilité'!BF44,'Usages mobilité'!BD44,0),0)</f>
        <v>0</v>
      </c>
      <c r="E1720" s="223">
        <f t="shared" ref="E1720:R1729" si="149">$D1720</f>
        <v>0</v>
      </c>
      <c r="F1720" s="223">
        <f t="shared" si="149"/>
        <v>0</v>
      </c>
      <c r="G1720" s="223">
        <f t="shared" si="149"/>
        <v>0</v>
      </c>
      <c r="H1720" s="223">
        <f t="shared" si="149"/>
        <v>0</v>
      </c>
      <c r="I1720" s="223">
        <f t="shared" si="149"/>
        <v>0</v>
      </c>
      <c r="J1720" s="223">
        <f t="shared" si="149"/>
        <v>0</v>
      </c>
      <c r="K1720" s="223">
        <f t="shared" si="149"/>
        <v>0</v>
      </c>
      <c r="L1720" s="223">
        <f t="shared" si="149"/>
        <v>0</v>
      </c>
      <c r="M1720" s="223">
        <f t="shared" si="149"/>
        <v>0</v>
      </c>
      <c r="N1720" s="223">
        <f t="shared" si="149"/>
        <v>0</v>
      </c>
      <c r="O1720" s="223">
        <f t="shared" si="149"/>
        <v>0</v>
      </c>
      <c r="P1720" s="223">
        <f t="shared" si="149"/>
        <v>0</v>
      </c>
      <c r="Q1720" s="223">
        <f t="shared" si="149"/>
        <v>0</v>
      </c>
      <c r="R1720" s="223">
        <f t="shared" si="149"/>
        <v>0</v>
      </c>
    </row>
    <row r="1721" spans="1:18" hidden="1" outlineLevel="2" x14ac:dyDescent="0.25">
      <c r="A1721" s="222" t="str">
        <f>'Usages mobilité'!A45</f>
        <v>Usage mobilité n°42</v>
      </c>
      <c r="B1721" s="222" t="s">
        <v>41</v>
      </c>
      <c r="C1721" s="222"/>
      <c r="D1721" s="223">
        <f>IF(B$1567&lt;&gt;"",IF(B$1567='Usages mobilité'!BF45,'Usages mobilité'!BD45,0),0)</f>
        <v>0</v>
      </c>
      <c r="E1721" s="223">
        <f t="shared" si="149"/>
        <v>0</v>
      </c>
      <c r="F1721" s="223">
        <f t="shared" si="149"/>
        <v>0</v>
      </c>
      <c r="G1721" s="223">
        <f t="shared" si="149"/>
        <v>0</v>
      </c>
      <c r="H1721" s="223">
        <f t="shared" si="149"/>
        <v>0</v>
      </c>
      <c r="I1721" s="223">
        <f t="shared" si="149"/>
        <v>0</v>
      </c>
      <c r="J1721" s="223">
        <f t="shared" si="149"/>
        <v>0</v>
      </c>
      <c r="K1721" s="223">
        <f t="shared" si="149"/>
        <v>0</v>
      </c>
      <c r="L1721" s="223">
        <f t="shared" si="149"/>
        <v>0</v>
      </c>
      <c r="M1721" s="223">
        <f t="shared" si="149"/>
        <v>0</v>
      </c>
      <c r="N1721" s="223">
        <f t="shared" si="149"/>
        <v>0</v>
      </c>
      <c r="O1721" s="223">
        <f t="shared" si="149"/>
        <v>0</v>
      </c>
      <c r="P1721" s="223">
        <f t="shared" si="149"/>
        <v>0</v>
      </c>
      <c r="Q1721" s="223">
        <f t="shared" si="149"/>
        <v>0</v>
      </c>
      <c r="R1721" s="223">
        <f t="shared" si="149"/>
        <v>0</v>
      </c>
    </row>
    <row r="1722" spans="1:18" hidden="1" outlineLevel="2" x14ac:dyDescent="0.25">
      <c r="A1722" s="222" t="str">
        <f>'Usages mobilité'!A46</f>
        <v>Usage mobilité n°43</v>
      </c>
      <c r="B1722" s="222" t="s">
        <v>41</v>
      </c>
      <c r="C1722" s="222"/>
      <c r="D1722" s="223">
        <f>IF(B$1567&lt;&gt;"",IF(B$1567='Usages mobilité'!BF46,'Usages mobilité'!BD46,0),0)</f>
        <v>0</v>
      </c>
      <c r="E1722" s="223">
        <f t="shared" si="149"/>
        <v>0</v>
      </c>
      <c r="F1722" s="223">
        <f t="shared" si="149"/>
        <v>0</v>
      </c>
      <c r="G1722" s="223">
        <f t="shared" si="149"/>
        <v>0</v>
      </c>
      <c r="H1722" s="223">
        <f t="shared" si="149"/>
        <v>0</v>
      </c>
      <c r="I1722" s="223">
        <f t="shared" si="149"/>
        <v>0</v>
      </c>
      <c r="J1722" s="223">
        <f t="shared" si="149"/>
        <v>0</v>
      </c>
      <c r="K1722" s="223">
        <f t="shared" si="149"/>
        <v>0</v>
      </c>
      <c r="L1722" s="223">
        <f t="shared" si="149"/>
        <v>0</v>
      </c>
      <c r="M1722" s="223">
        <f t="shared" si="149"/>
        <v>0</v>
      </c>
      <c r="N1722" s="223">
        <f t="shared" si="149"/>
        <v>0</v>
      </c>
      <c r="O1722" s="223">
        <f t="shared" si="149"/>
        <v>0</v>
      </c>
      <c r="P1722" s="223">
        <f t="shared" si="149"/>
        <v>0</v>
      </c>
      <c r="Q1722" s="223">
        <f t="shared" si="149"/>
        <v>0</v>
      </c>
      <c r="R1722" s="223">
        <f t="shared" si="149"/>
        <v>0</v>
      </c>
    </row>
    <row r="1723" spans="1:18" hidden="1" outlineLevel="2" x14ac:dyDescent="0.25">
      <c r="A1723" s="222" t="str">
        <f>'Usages mobilité'!A47</f>
        <v>Usage mobilité n°44</v>
      </c>
      <c r="B1723" s="222" t="s">
        <v>41</v>
      </c>
      <c r="C1723" s="222"/>
      <c r="D1723" s="223">
        <f>IF(B$1567&lt;&gt;"",IF(B$1567='Usages mobilité'!BF47,'Usages mobilité'!BD47,0),0)</f>
        <v>0</v>
      </c>
      <c r="E1723" s="223">
        <f t="shared" si="149"/>
        <v>0</v>
      </c>
      <c r="F1723" s="223">
        <f t="shared" si="149"/>
        <v>0</v>
      </c>
      <c r="G1723" s="223">
        <f t="shared" si="149"/>
        <v>0</v>
      </c>
      <c r="H1723" s="223">
        <f t="shared" si="149"/>
        <v>0</v>
      </c>
      <c r="I1723" s="223">
        <f t="shared" si="149"/>
        <v>0</v>
      </c>
      <c r="J1723" s="223">
        <f t="shared" si="149"/>
        <v>0</v>
      </c>
      <c r="K1723" s="223">
        <f t="shared" si="149"/>
        <v>0</v>
      </c>
      <c r="L1723" s="223">
        <f t="shared" si="149"/>
        <v>0</v>
      </c>
      <c r="M1723" s="223">
        <f t="shared" si="149"/>
        <v>0</v>
      </c>
      <c r="N1723" s="223">
        <f t="shared" si="149"/>
        <v>0</v>
      </c>
      <c r="O1723" s="223">
        <f t="shared" si="149"/>
        <v>0</v>
      </c>
      <c r="P1723" s="223">
        <f t="shared" si="149"/>
        <v>0</v>
      </c>
      <c r="Q1723" s="223">
        <f t="shared" si="149"/>
        <v>0</v>
      </c>
      <c r="R1723" s="223">
        <f t="shared" si="149"/>
        <v>0</v>
      </c>
    </row>
    <row r="1724" spans="1:18" hidden="1" outlineLevel="2" x14ac:dyDescent="0.25">
      <c r="A1724" s="222" t="str">
        <f>'Usages mobilité'!A48</f>
        <v>Usage mobilité n°45</v>
      </c>
      <c r="B1724" s="222" t="s">
        <v>41</v>
      </c>
      <c r="C1724" s="222"/>
      <c r="D1724" s="223">
        <f>IF(B$1567&lt;&gt;"",IF(B$1567='Usages mobilité'!BF48,'Usages mobilité'!BD48,0),0)</f>
        <v>0</v>
      </c>
      <c r="E1724" s="223">
        <f t="shared" si="149"/>
        <v>0</v>
      </c>
      <c r="F1724" s="223">
        <f t="shared" si="149"/>
        <v>0</v>
      </c>
      <c r="G1724" s="223">
        <f t="shared" si="149"/>
        <v>0</v>
      </c>
      <c r="H1724" s="223">
        <f t="shared" si="149"/>
        <v>0</v>
      </c>
      <c r="I1724" s="223">
        <f t="shared" si="149"/>
        <v>0</v>
      </c>
      <c r="J1724" s="223">
        <f t="shared" si="149"/>
        <v>0</v>
      </c>
      <c r="K1724" s="223">
        <f t="shared" si="149"/>
        <v>0</v>
      </c>
      <c r="L1724" s="223">
        <f t="shared" si="149"/>
        <v>0</v>
      </c>
      <c r="M1724" s="223">
        <f t="shared" si="149"/>
        <v>0</v>
      </c>
      <c r="N1724" s="223">
        <f t="shared" si="149"/>
        <v>0</v>
      </c>
      <c r="O1724" s="223">
        <f t="shared" si="149"/>
        <v>0</v>
      </c>
      <c r="P1724" s="223">
        <f t="shared" si="149"/>
        <v>0</v>
      </c>
      <c r="Q1724" s="223">
        <f t="shared" si="149"/>
        <v>0</v>
      </c>
      <c r="R1724" s="223">
        <f t="shared" si="149"/>
        <v>0</v>
      </c>
    </row>
    <row r="1725" spans="1:18" hidden="1" outlineLevel="2" x14ac:dyDescent="0.25">
      <c r="A1725" s="222" t="str">
        <f>'Usages mobilité'!A49</f>
        <v>Usage mobilité n°46</v>
      </c>
      <c r="B1725" s="222" t="s">
        <v>41</v>
      </c>
      <c r="C1725" s="222"/>
      <c r="D1725" s="223">
        <f>IF(B$1567&lt;&gt;"",IF(B$1567='Usages mobilité'!BF49,'Usages mobilité'!BD49,0),0)</f>
        <v>0</v>
      </c>
      <c r="E1725" s="223">
        <f t="shared" si="149"/>
        <v>0</v>
      </c>
      <c r="F1725" s="223">
        <f t="shared" si="149"/>
        <v>0</v>
      </c>
      <c r="G1725" s="223">
        <f t="shared" si="149"/>
        <v>0</v>
      </c>
      <c r="H1725" s="223">
        <f t="shared" si="149"/>
        <v>0</v>
      </c>
      <c r="I1725" s="223">
        <f t="shared" si="149"/>
        <v>0</v>
      </c>
      <c r="J1725" s="223">
        <f t="shared" si="149"/>
        <v>0</v>
      </c>
      <c r="K1725" s="223">
        <f t="shared" si="149"/>
        <v>0</v>
      </c>
      <c r="L1725" s="223">
        <f t="shared" si="149"/>
        <v>0</v>
      </c>
      <c r="M1725" s="223">
        <f t="shared" si="149"/>
        <v>0</v>
      </c>
      <c r="N1725" s="223">
        <f t="shared" si="149"/>
        <v>0</v>
      </c>
      <c r="O1725" s="223">
        <f t="shared" si="149"/>
        <v>0</v>
      </c>
      <c r="P1725" s="223">
        <f t="shared" si="149"/>
        <v>0</v>
      </c>
      <c r="Q1725" s="223">
        <f t="shared" si="149"/>
        <v>0</v>
      </c>
      <c r="R1725" s="223">
        <f t="shared" si="149"/>
        <v>0</v>
      </c>
    </row>
    <row r="1726" spans="1:18" hidden="1" outlineLevel="2" x14ac:dyDescent="0.25">
      <c r="A1726" s="222" t="str">
        <f>'Usages mobilité'!A50</f>
        <v>Usage mobilité n°47</v>
      </c>
      <c r="B1726" s="222" t="s">
        <v>41</v>
      </c>
      <c r="C1726" s="222"/>
      <c r="D1726" s="223">
        <f>IF(B$1567&lt;&gt;"",IF(B$1567='Usages mobilité'!BF50,'Usages mobilité'!BD50,0),0)</f>
        <v>0</v>
      </c>
      <c r="E1726" s="223">
        <f t="shared" si="149"/>
        <v>0</v>
      </c>
      <c r="F1726" s="223">
        <f t="shared" si="149"/>
        <v>0</v>
      </c>
      <c r="G1726" s="223">
        <f t="shared" si="149"/>
        <v>0</v>
      </c>
      <c r="H1726" s="223">
        <f t="shared" si="149"/>
        <v>0</v>
      </c>
      <c r="I1726" s="223">
        <f t="shared" si="149"/>
        <v>0</v>
      </c>
      <c r="J1726" s="223">
        <f t="shared" si="149"/>
        <v>0</v>
      </c>
      <c r="K1726" s="223">
        <f t="shared" si="149"/>
        <v>0</v>
      </c>
      <c r="L1726" s="223">
        <f t="shared" si="149"/>
        <v>0</v>
      </c>
      <c r="M1726" s="223">
        <f t="shared" si="149"/>
        <v>0</v>
      </c>
      <c r="N1726" s="223">
        <f t="shared" si="149"/>
        <v>0</v>
      </c>
      <c r="O1726" s="223">
        <f t="shared" si="149"/>
        <v>0</v>
      </c>
      <c r="P1726" s="223">
        <f t="shared" si="149"/>
        <v>0</v>
      </c>
      <c r="Q1726" s="223">
        <f t="shared" si="149"/>
        <v>0</v>
      </c>
      <c r="R1726" s="223">
        <f t="shared" si="149"/>
        <v>0</v>
      </c>
    </row>
    <row r="1727" spans="1:18" hidden="1" outlineLevel="2" x14ac:dyDescent="0.25">
      <c r="A1727" s="222" t="str">
        <f>'Usages mobilité'!A51</f>
        <v>Usage mobilité n°48</v>
      </c>
      <c r="B1727" s="222" t="s">
        <v>41</v>
      </c>
      <c r="C1727" s="222"/>
      <c r="D1727" s="223">
        <f>IF(B$1567&lt;&gt;"",IF(B$1567='Usages mobilité'!BF51,'Usages mobilité'!BD51,0),0)</f>
        <v>0</v>
      </c>
      <c r="E1727" s="223">
        <f t="shared" si="149"/>
        <v>0</v>
      </c>
      <c r="F1727" s="223">
        <f t="shared" si="149"/>
        <v>0</v>
      </c>
      <c r="G1727" s="223">
        <f t="shared" si="149"/>
        <v>0</v>
      </c>
      <c r="H1727" s="223">
        <f t="shared" si="149"/>
        <v>0</v>
      </c>
      <c r="I1727" s="223">
        <f t="shared" si="149"/>
        <v>0</v>
      </c>
      <c r="J1727" s="223">
        <f t="shared" si="149"/>
        <v>0</v>
      </c>
      <c r="K1727" s="223">
        <f t="shared" si="149"/>
        <v>0</v>
      </c>
      <c r="L1727" s="223">
        <f t="shared" si="149"/>
        <v>0</v>
      </c>
      <c r="M1727" s="223">
        <f t="shared" si="149"/>
        <v>0</v>
      </c>
      <c r="N1727" s="223">
        <f t="shared" si="149"/>
        <v>0</v>
      </c>
      <c r="O1727" s="223">
        <f t="shared" si="149"/>
        <v>0</v>
      </c>
      <c r="P1727" s="223">
        <f t="shared" si="149"/>
        <v>0</v>
      </c>
      <c r="Q1727" s="223">
        <f t="shared" si="149"/>
        <v>0</v>
      </c>
      <c r="R1727" s="223">
        <f t="shared" si="149"/>
        <v>0</v>
      </c>
    </row>
    <row r="1728" spans="1:18" hidden="1" outlineLevel="2" x14ac:dyDescent="0.25">
      <c r="A1728" s="222" t="str">
        <f>'Usages mobilité'!A52</f>
        <v>Usage mobilité n°49</v>
      </c>
      <c r="B1728" s="222" t="s">
        <v>41</v>
      </c>
      <c r="C1728" s="222"/>
      <c r="D1728" s="223">
        <f>IF(B$1567&lt;&gt;"",IF(B$1567='Usages mobilité'!BF52,'Usages mobilité'!BD52,0),0)</f>
        <v>0</v>
      </c>
      <c r="E1728" s="223">
        <f t="shared" si="149"/>
        <v>0</v>
      </c>
      <c r="F1728" s="223">
        <f t="shared" si="149"/>
        <v>0</v>
      </c>
      <c r="G1728" s="223">
        <f t="shared" si="149"/>
        <v>0</v>
      </c>
      <c r="H1728" s="223">
        <f t="shared" si="149"/>
        <v>0</v>
      </c>
      <c r="I1728" s="223">
        <f t="shared" si="149"/>
        <v>0</v>
      </c>
      <c r="J1728" s="223">
        <f t="shared" si="149"/>
        <v>0</v>
      </c>
      <c r="K1728" s="223">
        <f t="shared" si="149"/>
        <v>0</v>
      </c>
      <c r="L1728" s="223">
        <f t="shared" si="149"/>
        <v>0</v>
      </c>
      <c r="M1728" s="223">
        <f t="shared" si="149"/>
        <v>0</v>
      </c>
      <c r="N1728" s="223">
        <f t="shared" si="149"/>
        <v>0</v>
      </c>
      <c r="O1728" s="223">
        <f t="shared" si="149"/>
        <v>0</v>
      </c>
      <c r="P1728" s="223">
        <f t="shared" si="149"/>
        <v>0</v>
      </c>
      <c r="Q1728" s="223">
        <f t="shared" si="149"/>
        <v>0</v>
      </c>
      <c r="R1728" s="223">
        <f t="shared" si="149"/>
        <v>0</v>
      </c>
    </row>
    <row r="1729" spans="1:18" hidden="1" outlineLevel="2" x14ac:dyDescent="0.25">
      <c r="A1729" s="222" t="str">
        <f>'Usages mobilité'!A53</f>
        <v>Usage mobilité n°50</v>
      </c>
      <c r="B1729" s="222" t="s">
        <v>41</v>
      </c>
      <c r="C1729" s="222"/>
      <c r="D1729" s="223">
        <f>IF(B$1567&lt;&gt;"",IF(B$1567='Usages mobilité'!BF53,'Usages mobilité'!BD53,0),0)</f>
        <v>0</v>
      </c>
      <c r="E1729" s="223">
        <f t="shared" si="149"/>
        <v>0</v>
      </c>
      <c r="F1729" s="223">
        <f t="shared" si="149"/>
        <v>0</v>
      </c>
      <c r="G1729" s="223">
        <f t="shared" si="149"/>
        <v>0</v>
      </c>
      <c r="H1729" s="223">
        <f t="shared" si="149"/>
        <v>0</v>
      </c>
      <c r="I1729" s="223">
        <f t="shared" si="149"/>
        <v>0</v>
      </c>
      <c r="J1729" s="223">
        <f t="shared" si="149"/>
        <v>0</v>
      </c>
      <c r="K1729" s="223">
        <f t="shared" si="149"/>
        <v>0</v>
      </c>
      <c r="L1729" s="223">
        <f t="shared" si="149"/>
        <v>0</v>
      </c>
      <c r="M1729" s="223">
        <f t="shared" si="149"/>
        <v>0</v>
      </c>
      <c r="N1729" s="223">
        <f t="shared" si="149"/>
        <v>0</v>
      </c>
      <c r="O1729" s="223">
        <f t="shared" si="149"/>
        <v>0</v>
      </c>
      <c r="P1729" s="223">
        <f t="shared" si="149"/>
        <v>0</v>
      </c>
      <c r="Q1729" s="223">
        <f t="shared" si="149"/>
        <v>0</v>
      </c>
      <c r="R1729" s="223">
        <f t="shared" si="149"/>
        <v>0</v>
      </c>
    </row>
    <row r="1730" spans="1:18" hidden="1" outlineLevel="1" collapsed="1" x14ac:dyDescent="0.25">
      <c r="A1730" s="222" t="s">
        <v>650</v>
      </c>
      <c r="B1730" s="222"/>
      <c r="C1730" s="222"/>
      <c r="D1730" s="223">
        <f t="shared" ref="D1730:R1730" si="150">SUM(D1680:D1729)</f>
        <v>0</v>
      </c>
      <c r="E1730" s="223">
        <f t="shared" si="150"/>
        <v>0</v>
      </c>
      <c r="F1730" s="223">
        <f t="shared" si="150"/>
        <v>0</v>
      </c>
      <c r="G1730" s="223">
        <f t="shared" si="150"/>
        <v>0</v>
      </c>
      <c r="H1730" s="223">
        <f t="shared" si="150"/>
        <v>0</v>
      </c>
      <c r="I1730" s="223">
        <f t="shared" si="150"/>
        <v>0</v>
      </c>
      <c r="J1730" s="223">
        <f t="shared" si="150"/>
        <v>0</v>
      </c>
      <c r="K1730" s="223">
        <f t="shared" si="150"/>
        <v>0</v>
      </c>
      <c r="L1730" s="223">
        <f t="shared" si="150"/>
        <v>0</v>
      </c>
      <c r="M1730" s="223">
        <f t="shared" si="150"/>
        <v>0</v>
      </c>
      <c r="N1730" s="223">
        <f t="shared" si="150"/>
        <v>0</v>
      </c>
      <c r="O1730" s="223">
        <f t="shared" si="150"/>
        <v>0</v>
      </c>
      <c r="P1730" s="223">
        <f t="shared" si="150"/>
        <v>0</v>
      </c>
      <c r="Q1730" s="223">
        <f t="shared" si="150"/>
        <v>0</v>
      </c>
      <c r="R1730" s="223">
        <f t="shared" si="150"/>
        <v>0</v>
      </c>
    </row>
    <row r="1731" spans="1:18" hidden="1" outlineLevel="2" x14ac:dyDescent="0.25">
      <c r="A1731" s="222" t="str">
        <f>'Usages mobilité'!A4</f>
        <v>Usage mobilité n°1</v>
      </c>
      <c r="B1731" s="222" t="s">
        <v>645</v>
      </c>
      <c r="C1731" s="222"/>
      <c r="D1731" s="223">
        <f>D1680*'Usages mobilité'!$BG4*(1+'Usages mobilité'!$BH4)^(D$1570-$D$1570)/1000</f>
        <v>0</v>
      </c>
      <c r="E1731" s="223">
        <f>E1680*'Usages mobilité'!$BG4*(1+'Usages mobilité'!$BH4)^(E$1570-$D$1570)/1000</f>
        <v>0</v>
      </c>
      <c r="F1731" s="223">
        <f>F1680*'Usages mobilité'!$BG4*(1+'Usages mobilité'!$BH4)^(F$1570-$D$1570)/1000</f>
        <v>0</v>
      </c>
      <c r="G1731" s="223">
        <f>G1680*'Usages mobilité'!$BG4*(1+'Usages mobilité'!$BH4)^(G$1570-$D$1570)/1000</f>
        <v>0</v>
      </c>
      <c r="H1731" s="223">
        <f>H1680*'Usages mobilité'!$BG4*(1+'Usages mobilité'!$BH4)^(H$1570-$D$1570)/1000</f>
        <v>0</v>
      </c>
      <c r="I1731" s="223">
        <f>I1680*'Usages mobilité'!$BG4*(1+'Usages mobilité'!$BH4)^(I$1570-$D$1570)/1000</f>
        <v>0</v>
      </c>
      <c r="J1731" s="223">
        <f>J1680*'Usages mobilité'!$BG4*(1+'Usages mobilité'!$BH4)^(J$1570-$D$1570)/1000</f>
        <v>0</v>
      </c>
      <c r="K1731" s="223">
        <f>K1680*'Usages mobilité'!$BG4*(1+'Usages mobilité'!$BH4)^(K$1570-$D$1570)/1000</f>
        <v>0</v>
      </c>
      <c r="L1731" s="223">
        <f>L1680*'Usages mobilité'!$BG4*(1+'Usages mobilité'!$BH4)^(L$1570-$D$1570)/1000</f>
        <v>0</v>
      </c>
      <c r="M1731" s="223">
        <f>M1680*'Usages mobilité'!$BG4*(1+'Usages mobilité'!$BH4)^(M$1570-$D$1570)/1000</f>
        <v>0</v>
      </c>
      <c r="N1731" s="223">
        <f>N1680*'Usages mobilité'!$BG4*(1+'Usages mobilité'!$BH4)^(N$1570-$D$1570)/1000</f>
        <v>0</v>
      </c>
      <c r="O1731" s="223">
        <f>O1680*'Usages mobilité'!$BG4*(1+'Usages mobilité'!$BH4)^(O$1570-$D$1570)/1000</f>
        <v>0</v>
      </c>
      <c r="P1731" s="223">
        <f>P1680*'Usages mobilité'!$BG4*(1+'Usages mobilité'!$BH4)^(P$1570-$D$1570)/1000</f>
        <v>0</v>
      </c>
      <c r="Q1731" s="223">
        <f>Q1680*'Usages mobilité'!$BG4*(1+'Usages mobilité'!$BH4)^(Q$1570-$D$1570)/1000</f>
        <v>0</v>
      </c>
      <c r="R1731" s="223">
        <f>R1680*'Usages mobilité'!$BG4*(1+'Usages mobilité'!$BH4)^(R$1570-$D$1570)/1000</f>
        <v>0</v>
      </c>
    </row>
    <row r="1732" spans="1:18" hidden="1" outlineLevel="2" x14ac:dyDescent="0.25">
      <c r="A1732" s="222" t="str">
        <f>'Usages mobilité'!A5</f>
        <v>Usage mobilité n°2</v>
      </c>
      <c r="B1732" s="222" t="s">
        <v>645</v>
      </c>
      <c r="C1732" s="222"/>
      <c r="D1732" s="223">
        <f>D1681*'Usages mobilité'!$BG5*(1+'Usages mobilité'!$BH5)^(D$1570-$D$1570)/1000</f>
        <v>0</v>
      </c>
      <c r="E1732" s="223">
        <f>E1681*'Usages mobilité'!$BG5*(1+'Usages mobilité'!$BH5)^(E$1570-$D$1570)/1000</f>
        <v>0</v>
      </c>
      <c r="F1732" s="223">
        <f>F1681*'Usages mobilité'!$BG5*(1+'Usages mobilité'!$BH5)^(F$1570-$D$1570)/1000</f>
        <v>0</v>
      </c>
      <c r="G1732" s="223">
        <f>G1681*'Usages mobilité'!$BG5*(1+'Usages mobilité'!$BH5)^(G$1570-$D$1570)/1000</f>
        <v>0</v>
      </c>
      <c r="H1732" s="223">
        <f>H1681*'Usages mobilité'!$BG5*(1+'Usages mobilité'!$BH5)^(H$1570-$D$1570)/1000</f>
        <v>0</v>
      </c>
      <c r="I1732" s="223">
        <f>I1681*'Usages mobilité'!$BG5*(1+'Usages mobilité'!$BH5)^(I$1570-$D$1570)/1000</f>
        <v>0</v>
      </c>
      <c r="J1732" s="223">
        <f>J1681*'Usages mobilité'!$BG5*(1+'Usages mobilité'!$BH5)^(J$1570-$D$1570)/1000</f>
        <v>0</v>
      </c>
      <c r="K1732" s="223">
        <f>K1681*'Usages mobilité'!$BG5*(1+'Usages mobilité'!$BH5)^(K$1570-$D$1570)/1000</f>
        <v>0</v>
      </c>
      <c r="L1732" s="223">
        <f>L1681*'Usages mobilité'!$BG5*(1+'Usages mobilité'!$BH5)^(L$1570-$D$1570)/1000</f>
        <v>0</v>
      </c>
      <c r="M1732" s="223">
        <f>M1681*'Usages mobilité'!$BG5*(1+'Usages mobilité'!$BH5)^(M$1570-$D$1570)/1000</f>
        <v>0</v>
      </c>
      <c r="N1732" s="223">
        <f>N1681*'Usages mobilité'!$BG5*(1+'Usages mobilité'!$BH5)^(N$1570-$D$1570)/1000</f>
        <v>0</v>
      </c>
      <c r="O1732" s="223">
        <f>O1681*'Usages mobilité'!$BG5*(1+'Usages mobilité'!$BH5)^(O$1570-$D$1570)/1000</f>
        <v>0</v>
      </c>
      <c r="P1732" s="223">
        <f>P1681*'Usages mobilité'!$BG5*(1+'Usages mobilité'!$BH5)^(P$1570-$D$1570)/1000</f>
        <v>0</v>
      </c>
      <c r="Q1732" s="223">
        <f>Q1681*'Usages mobilité'!$BG5*(1+'Usages mobilité'!$BH5)^(Q$1570-$D$1570)/1000</f>
        <v>0</v>
      </c>
      <c r="R1732" s="223">
        <f>R1681*'Usages mobilité'!$BG5*(1+'Usages mobilité'!$BH5)^(R$1570-$D$1570)/1000</f>
        <v>0</v>
      </c>
    </row>
    <row r="1733" spans="1:18" hidden="1" outlineLevel="2" x14ac:dyDescent="0.25">
      <c r="A1733" s="222" t="str">
        <f>'Usages mobilité'!A6</f>
        <v>Usage mobilité n°3</v>
      </c>
      <c r="B1733" s="222" t="s">
        <v>645</v>
      </c>
      <c r="C1733" s="222"/>
      <c r="D1733" s="223">
        <f>D1682*'Usages mobilité'!$BG6*(1+'Usages mobilité'!$BH6)^(D$1570-$D$1570)/1000</f>
        <v>0</v>
      </c>
      <c r="E1733" s="223">
        <f>E1682*'Usages mobilité'!$BG6*(1+'Usages mobilité'!$BH6)^(E$1570-$D$1570)/1000</f>
        <v>0</v>
      </c>
      <c r="F1733" s="223">
        <f>F1682*'Usages mobilité'!$BG6*(1+'Usages mobilité'!$BH6)^(F$1570-$D$1570)/1000</f>
        <v>0</v>
      </c>
      <c r="G1733" s="223">
        <f>G1682*'Usages mobilité'!$BG6*(1+'Usages mobilité'!$BH6)^(G$1570-$D$1570)/1000</f>
        <v>0</v>
      </c>
      <c r="H1733" s="223">
        <f>H1682*'Usages mobilité'!$BG6*(1+'Usages mobilité'!$BH6)^(H$1570-$D$1570)/1000</f>
        <v>0</v>
      </c>
      <c r="I1733" s="223">
        <f>I1682*'Usages mobilité'!$BG6*(1+'Usages mobilité'!$BH6)^(I$1570-$D$1570)/1000</f>
        <v>0</v>
      </c>
      <c r="J1733" s="223">
        <f>J1682*'Usages mobilité'!$BG6*(1+'Usages mobilité'!$BH6)^(J$1570-$D$1570)/1000</f>
        <v>0</v>
      </c>
      <c r="K1733" s="223">
        <f>K1682*'Usages mobilité'!$BG6*(1+'Usages mobilité'!$BH6)^(K$1570-$D$1570)/1000</f>
        <v>0</v>
      </c>
      <c r="L1733" s="223">
        <f>L1682*'Usages mobilité'!$BG6*(1+'Usages mobilité'!$BH6)^(L$1570-$D$1570)/1000</f>
        <v>0</v>
      </c>
      <c r="M1733" s="223">
        <f>M1682*'Usages mobilité'!$BG6*(1+'Usages mobilité'!$BH6)^(M$1570-$D$1570)/1000</f>
        <v>0</v>
      </c>
      <c r="N1733" s="223">
        <f>N1682*'Usages mobilité'!$BG6*(1+'Usages mobilité'!$BH6)^(N$1570-$D$1570)/1000</f>
        <v>0</v>
      </c>
      <c r="O1733" s="223">
        <f>O1682*'Usages mobilité'!$BG6*(1+'Usages mobilité'!$BH6)^(O$1570-$D$1570)/1000</f>
        <v>0</v>
      </c>
      <c r="P1733" s="223">
        <f>P1682*'Usages mobilité'!$BG6*(1+'Usages mobilité'!$BH6)^(P$1570-$D$1570)/1000</f>
        <v>0</v>
      </c>
      <c r="Q1733" s="223">
        <f>Q1682*'Usages mobilité'!$BG6*(1+'Usages mobilité'!$BH6)^(Q$1570-$D$1570)/1000</f>
        <v>0</v>
      </c>
      <c r="R1733" s="223">
        <f>R1682*'Usages mobilité'!$BG6*(1+'Usages mobilité'!$BH6)^(R$1570-$D$1570)/1000</f>
        <v>0</v>
      </c>
    </row>
    <row r="1734" spans="1:18" hidden="1" outlineLevel="2" x14ac:dyDescent="0.25">
      <c r="A1734" s="222" t="str">
        <f>'Usages mobilité'!A7</f>
        <v>Usage mobilité n°4</v>
      </c>
      <c r="B1734" s="222" t="s">
        <v>645</v>
      </c>
      <c r="C1734" s="222"/>
      <c r="D1734" s="223">
        <f>D1683*'Usages mobilité'!$BG7*(1+'Usages mobilité'!$BH7)^(D$1570-$D$1570)/1000</f>
        <v>0</v>
      </c>
      <c r="E1734" s="223">
        <f>E1683*'Usages mobilité'!$BG7*(1+'Usages mobilité'!$BH7)^(E$1570-$D$1570)/1000</f>
        <v>0</v>
      </c>
      <c r="F1734" s="223">
        <f>F1683*'Usages mobilité'!$BG7*(1+'Usages mobilité'!$BH7)^(F$1570-$D$1570)/1000</f>
        <v>0</v>
      </c>
      <c r="G1734" s="223">
        <f>G1683*'Usages mobilité'!$BG7*(1+'Usages mobilité'!$BH7)^(G$1570-$D$1570)/1000</f>
        <v>0</v>
      </c>
      <c r="H1734" s="223">
        <f>H1683*'Usages mobilité'!$BG7*(1+'Usages mobilité'!$BH7)^(H$1570-$D$1570)/1000</f>
        <v>0</v>
      </c>
      <c r="I1734" s="223">
        <f>I1683*'Usages mobilité'!$BG7*(1+'Usages mobilité'!$BH7)^(I$1570-$D$1570)/1000</f>
        <v>0</v>
      </c>
      <c r="J1734" s="223">
        <f>J1683*'Usages mobilité'!$BG7*(1+'Usages mobilité'!$BH7)^(J$1570-$D$1570)/1000</f>
        <v>0</v>
      </c>
      <c r="K1734" s="223">
        <f>K1683*'Usages mobilité'!$BG7*(1+'Usages mobilité'!$BH7)^(K$1570-$D$1570)/1000</f>
        <v>0</v>
      </c>
      <c r="L1734" s="223">
        <f>L1683*'Usages mobilité'!$BG7*(1+'Usages mobilité'!$BH7)^(L$1570-$D$1570)/1000</f>
        <v>0</v>
      </c>
      <c r="M1734" s="223">
        <f>M1683*'Usages mobilité'!$BG7*(1+'Usages mobilité'!$BH7)^(M$1570-$D$1570)/1000</f>
        <v>0</v>
      </c>
      <c r="N1734" s="223">
        <f>N1683*'Usages mobilité'!$BG7*(1+'Usages mobilité'!$BH7)^(N$1570-$D$1570)/1000</f>
        <v>0</v>
      </c>
      <c r="O1734" s="223">
        <f>O1683*'Usages mobilité'!$BG7*(1+'Usages mobilité'!$BH7)^(O$1570-$D$1570)/1000</f>
        <v>0</v>
      </c>
      <c r="P1734" s="223">
        <f>P1683*'Usages mobilité'!$BG7*(1+'Usages mobilité'!$BH7)^(P$1570-$D$1570)/1000</f>
        <v>0</v>
      </c>
      <c r="Q1734" s="223">
        <f>Q1683*'Usages mobilité'!$BG7*(1+'Usages mobilité'!$BH7)^(Q$1570-$D$1570)/1000</f>
        <v>0</v>
      </c>
      <c r="R1734" s="223">
        <f>R1683*'Usages mobilité'!$BG7*(1+'Usages mobilité'!$BH7)^(R$1570-$D$1570)/1000</f>
        <v>0</v>
      </c>
    </row>
    <row r="1735" spans="1:18" hidden="1" outlineLevel="2" x14ac:dyDescent="0.25">
      <c r="A1735" s="222" t="str">
        <f>'Usages mobilité'!A8</f>
        <v>Usage mobilité n°5</v>
      </c>
      <c r="B1735" s="222" t="s">
        <v>645</v>
      </c>
      <c r="C1735" s="222"/>
      <c r="D1735" s="223">
        <f>D1684*'Usages mobilité'!$BG8*(1+'Usages mobilité'!$BH8)^(D$1570-$D$1570)/1000</f>
        <v>0</v>
      </c>
      <c r="E1735" s="223">
        <f>E1684*'Usages mobilité'!$BG8*(1+'Usages mobilité'!$BH8)^(E$1570-$D$1570)/1000</f>
        <v>0</v>
      </c>
      <c r="F1735" s="223">
        <f>F1684*'Usages mobilité'!$BG8*(1+'Usages mobilité'!$BH8)^(F$1570-$D$1570)/1000</f>
        <v>0</v>
      </c>
      <c r="G1735" s="223">
        <f>G1684*'Usages mobilité'!$BG8*(1+'Usages mobilité'!$BH8)^(G$1570-$D$1570)/1000</f>
        <v>0</v>
      </c>
      <c r="H1735" s="223">
        <f>H1684*'Usages mobilité'!$BG8*(1+'Usages mobilité'!$BH8)^(H$1570-$D$1570)/1000</f>
        <v>0</v>
      </c>
      <c r="I1735" s="223">
        <f>I1684*'Usages mobilité'!$BG8*(1+'Usages mobilité'!$BH8)^(I$1570-$D$1570)/1000</f>
        <v>0</v>
      </c>
      <c r="J1735" s="223">
        <f>J1684*'Usages mobilité'!$BG8*(1+'Usages mobilité'!$BH8)^(J$1570-$D$1570)/1000</f>
        <v>0</v>
      </c>
      <c r="K1735" s="223">
        <f>K1684*'Usages mobilité'!$BG8*(1+'Usages mobilité'!$BH8)^(K$1570-$D$1570)/1000</f>
        <v>0</v>
      </c>
      <c r="L1735" s="223">
        <f>L1684*'Usages mobilité'!$BG8*(1+'Usages mobilité'!$BH8)^(L$1570-$D$1570)/1000</f>
        <v>0</v>
      </c>
      <c r="M1735" s="223">
        <f>M1684*'Usages mobilité'!$BG8*(1+'Usages mobilité'!$BH8)^(M$1570-$D$1570)/1000</f>
        <v>0</v>
      </c>
      <c r="N1735" s="223">
        <f>N1684*'Usages mobilité'!$BG8*(1+'Usages mobilité'!$BH8)^(N$1570-$D$1570)/1000</f>
        <v>0</v>
      </c>
      <c r="O1735" s="223">
        <f>O1684*'Usages mobilité'!$BG8*(1+'Usages mobilité'!$BH8)^(O$1570-$D$1570)/1000</f>
        <v>0</v>
      </c>
      <c r="P1735" s="223">
        <f>P1684*'Usages mobilité'!$BG8*(1+'Usages mobilité'!$BH8)^(P$1570-$D$1570)/1000</f>
        <v>0</v>
      </c>
      <c r="Q1735" s="223">
        <f>Q1684*'Usages mobilité'!$BG8*(1+'Usages mobilité'!$BH8)^(Q$1570-$D$1570)/1000</f>
        <v>0</v>
      </c>
      <c r="R1735" s="223">
        <f>R1684*'Usages mobilité'!$BG8*(1+'Usages mobilité'!$BH8)^(R$1570-$D$1570)/1000</f>
        <v>0</v>
      </c>
    </row>
    <row r="1736" spans="1:18" hidden="1" outlineLevel="2" x14ac:dyDescent="0.25">
      <c r="A1736" s="222" t="str">
        <f>'Usages mobilité'!A9</f>
        <v>Usage mobilité n°6</v>
      </c>
      <c r="B1736" s="222" t="s">
        <v>645</v>
      </c>
      <c r="C1736" s="222"/>
      <c r="D1736" s="223">
        <f>D1685*'Usages mobilité'!$BG9*(1+'Usages mobilité'!$BH9)^(D$1570-$D$1570)/1000</f>
        <v>0</v>
      </c>
      <c r="E1736" s="223">
        <f>E1685*'Usages mobilité'!$BG9*(1+'Usages mobilité'!$BH9)^(E$1570-$D$1570)/1000</f>
        <v>0</v>
      </c>
      <c r="F1736" s="223">
        <f>F1685*'Usages mobilité'!$BG9*(1+'Usages mobilité'!$BH9)^(F$1570-$D$1570)/1000</f>
        <v>0</v>
      </c>
      <c r="G1736" s="223">
        <f>G1685*'Usages mobilité'!$BG9*(1+'Usages mobilité'!$BH9)^(G$1570-$D$1570)/1000</f>
        <v>0</v>
      </c>
      <c r="H1736" s="223">
        <f>H1685*'Usages mobilité'!$BG9*(1+'Usages mobilité'!$BH9)^(H$1570-$D$1570)/1000</f>
        <v>0</v>
      </c>
      <c r="I1736" s="223">
        <f>I1685*'Usages mobilité'!$BG9*(1+'Usages mobilité'!$BH9)^(I$1570-$D$1570)/1000</f>
        <v>0</v>
      </c>
      <c r="J1736" s="223">
        <f>J1685*'Usages mobilité'!$BG9*(1+'Usages mobilité'!$BH9)^(J$1570-$D$1570)/1000</f>
        <v>0</v>
      </c>
      <c r="K1736" s="223">
        <f>K1685*'Usages mobilité'!$BG9*(1+'Usages mobilité'!$BH9)^(K$1570-$D$1570)/1000</f>
        <v>0</v>
      </c>
      <c r="L1736" s="223">
        <f>L1685*'Usages mobilité'!$BG9*(1+'Usages mobilité'!$BH9)^(L$1570-$D$1570)/1000</f>
        <v>0</v>
      </c>
      <c r="M1736" s="223">
        <f>M1685*'Usages mobilité'!$BG9*(1+'Usages mobilité'!$BH9)^(M$1570-$D$1570)/1000</f>
        <v>0</v>
      </c>
      <c r="N1736" s="223">
        <f>N1685*'Usages mobilité'!$BG9*(1+'Usages mobilité'!$BH9)^(N$1570-$D$1570)/1000</f>
        <v>0</v>
      </c>
      <c r="O1736" s="223">
        <f>O1685*'Usages mobilité'!$BG9*(1+'Usages mobilité'!$BH9)^(O$1570-$D$1570)/1000</f>
        <v>0</v>
      </c>
      <c r="P1736" s="223">
        <f>P1685*'Usages mobilité'!$BG9*(1+'Usages mobilité'!$BH9)^(P$1570-$D$1570)/1000</f>
        <v>0</v>
      </c>
      <c r="Q1736" s="223">
        <f>Q1685*'Usages mobilité'!$BG9*(1+'Usages mobilité'!$BH9)^(Q$1570-$D$1570)/1000</f>
        <v>0</v>
      </c>
      <c r="R1736" s="223">
        <f>R1685*'Usages mobilité'!$BG9*(1+'Usages mobilité'!$BH9)^(R$1570-$D$1570)/1000</f>
        <v>0</v>
      </c>
    </row>
    <row r="1737" spans="1:18" hidden="1" outlineLevel="2" x14ac:dyDescent="0.25">
      <c r="A1737" s="222" t="str">
        <f>'Usages mobilité'!A10</f>
        <v>Usage mobilité n°7</v>
      </c>
      <c r="B1737" s="222" t="s">
        <v>645</v>
      </c>
      <c r="C1737" s="222"/>
      <c r="D1737" s="223">
        <f>D1686*'Usages mobilité'!$BG10*(1+'Usages mobilité'!$BH10)^(D$1570-$D$1570)/1000</f>
        <v>0</v>
      </c>
      <c r="E1737" s="223">
        <f>E1686*'Usages mobilité'!$BG10*(1+'Usages mobilité'!$BH10)^(E$1570-$D$1570)/1000</f>
        <v>0</v>
      </c>
      <c r="F1737" s="223">
        <f>F1686*'Usages mobilité'!$BG10*(1+'Usages mobilité'!$BH10)^(F$1570-$D$1570)/1000</f>
        <v>0</v>
      </c>
      <c r="G1737" s="223">
        <f>G1686*'Usages mobilité'!$BG10*(1+'Usages mobilité'!$BH10)^(G$1570-$D$1570)/1000</f>
        <v>0</v>
      </c>
      <c r="H1737" s="223">
        <f>H1686*'Usages mobilité'!$BG10*(1+'Usages mobilité'!$BH10)^(H$1570-$D$1570)/1000</f>
        <v>0</v>
      </c>
      <c r="I1737" s="223">
        <f>I1686*'Usages mobilité'!$BG10*(1+'Usages mobilité'!$BH10)^(I$1570-$D$1570)/1000</f>
        <v>0</v>
      </c>
      <c r="J1737" s="223">
        <f>J1686*'Usages mobilité'!$BG10*(1+'Usages mobilité'!$BH10)^(J$1570-$D$1570)/1000</f>
        <v>0</v>
      </c>
      <c r="K1737" s="223">
        <f>K1686*'Usages mobilité'!$BG10*(1+'Usages mobilité'!$BH10)^(K$1570-$D$1570)/1000</f>
        <v>0</v>
      </c>
      <c r="L1737" s="223">
        <f>L1686*'Usages mobilité'!$BG10*(1+'Usages mobilité'!$BH10)^(L$1570-$D$1570)/1000</f>
        <v>0</v>
      </c>
      <c r="M1737" s="223">
        <f>M1686*'Usages mobilité'!$BG10*(1+'Usages mobilité'!$BH10)^(M$1570-$D$1570)/1000</f>
        <v>0</v>
      </c>
      <c r="N1737" s="223">
        <f>N1686*'Usages mobilité'!$BG10*(1+'Usages mobilité'!$BH10)^(N$1570-$D$1570)/1000</f>
        <v>0</v>
      </c>
      <c r="O1737" s="223">
        <f>O1686*'Usages mobilité'!$BG10*(1+'Usages mobilité'!$BH10)^(O$1570-$D$1570)/1000</f>
        <v>0</v>
      </c>
      <c r="P1737" s="223">
        <f>P1686*'Usages mobilité'!$BG10*(1+'Usages mobilité'!$BH10)^(P$1570-$D$1570)/1000</f>
        <v>0</v>
      </c>
      <c r="Q1737" s="223">
        <f>Q1686*'Usages mobilité'!$BG10*(1+'Usages mobilité'!$BH10)^(Q$1570-$D$1570)/1000</f>
        <v>0</v>
      </c>
      <c r="R1737" s="223">
        <f>R1686*'Usages mobilité'!$BG10*(1+'Usages mobilité'!$BH10)^(R$1570-$D$1570)/1000</f>
        <v>0</v>
      </c>
    </row>
    <row r="1738" spans="1:18" hidden="1" outlineLevel="2" x14ac:dyDescent="0.25">
      <c r="A1738" s="222" t="str">
        <f>'Usages mobilité'!A11</f>
        <v>Usage mobilité n°8</v>
      </c>
      <c r="B1738" s="222" t="s">
        <v>645</v>
      </c>
      <c r="C1738" s="222"/>
      <c r="D1738" s="223">
        <f>D1687*'Usages mobilité'!$BG11*(1+'Usages mobilité'!$BH11)^(D$1570-$D$1570)/1000</f>
        <v>0</v>
      </c>
      <c r="E1738" s="223">
        <f>E1687*'Usages mobilité'!$BG11*(1+'Usages mobilité'!$BH11)^(E$1570-$D$1570)/1000</f>
        <v>0</v>
      </c>
      <c r="F1738" s="223">
        <f>F1687*'Usages mobilité'!$BG11*(1+'Usages mobilité'!$BH11)^(F$1570-$D$1570)/1000</f>
        <v>0</v>
      </c>
      <c r="G1738" s="223">
        <f>G1687*'Usages mobilité'!$BG11*(1+'Usages mobilité'!$BH11)^(G$1570-$D$1570)/1000</f>
        <v>0</v>
      </c>
      <c r="H1738" s="223">
        <f>H1687*'Usages mobilité'!$BG11*(1+'Usages mobilité'!$BH11)^(H$1570-$D$1570)/1000</f>
        <v>0</v>
      </c>
      <c r="I1738" s="223">
        <f>I1687*'Usages mobilité'!$BG11*(1+'Usages mobilité'!$BH11)^(I$1570-$D$1570)/1000</f>
        <v>0</v>
      </c>
      <c r="J1738" s="223">
        <f>J1687*'Usages mobilité'!$BG11*(1+'Usages mobilité'!$BH11)^(J$1570-$D$1570)/1000</f>
        <v>0</v>
      </c>
      <c r="K1738" s="223">
        <f>K1687*'Usages mobilité'!$BG11*(1+'Usages mobilité'!$BH11)^(K$1570-$D$1570)/1000</f>
        <v>0</v>
      </c>
      <c r="L1738" s="223">
        <f>L1687*'Usages mobilité'!$BG11*(1+'Usages mobilité'!$BH11)^(L$1570-$D$1570)/1000</f>
        <v>0</v>
      </c>
      <c r="M1738" s="223">
        <f>M1687*'Usages mobilité'!$BG11*(1+'Usages mobilité'!$BH11)^(M$1570-$D$1570)/1000</f>
        <v>0</v>
      </c>
      <c r="N1738" s="223">
        <f>N1687*'Usages mobilité'!$BG11*(1+'Usages mobilité'!$BH11)^(N$1570-$D$1570)/1000</f>
        <v>0</v>
      </c>
      <c r="O1738" s="223">
        <f>O1687*'Usages mobilité'!$BG11*(1+'Usages mobilité'!$BH11)^(O$1570-$D$1570)/1000</f>
        <v>0</v>
      </c>
      <c r="P1738" s="223">
        <f>P1687*'Usages mobilité'!$BG11*(1+'Usages mobilité'!$BH11)^(P$1570-$D$1570)/1000</f>
        <v>0</v>
      </c>
      <c r="Q1738" s="223">
        <f>Q1687*'Usages mobilité'!$BG11*(1+'Usages mobilité'!$BH11)^(Q$1570-$D$1570)/1000</f>
        <v>0</v>
      </c>
      <c r="R1738" s="223">
        <f>R1687*'Usages mobilité'!$BG11*(1+'Usages mobilité'!$BH11)^(R$1570-$D$1570)/1000</f>
        <v>0</v>
      </c>
    </row>
    <row r="1739" spans="1:18" hidden="1" outlineLevel="2" x14ac:dyDescent="0.25">
      <c r="A1739" s="222" t="str">
        <f>'Usages mobilité'!A12</f>
        <v>Usage mobilité n°9</v>
      </c>
      <c r="B1739" s="222" t="s">
        <v>645</v>
      </c>
      <c r="C1739" s="222"/>
      <c r="D1739" s="223">
        <f>D1688*'Usages mobilité'!$BG12*(1+'Usages mobilité'!$BH12)^(D$1570-$D$1570)/1000</f>
        <v>0</v>
      </c>
      <c r="E1739" s="223">
        <f>E1688*'Usages mobilité'!$BG12*(1+'Usages mobilité'!$BH12)^(E$1570-$D$1570)/1000</f>
        <v>0</v>
      </c>
      <c r="F1739" s="223">
        <f>F1688*'Usages mobilité'!$BG12*(1+'Usages mobilité'!$BH12)^(F$1570-$D$1570)/1000</f>
        <v>0</v>
      </c>
      <c r="G1739" s="223">
        <f>G1688*'Usages mobilité'!$BG12*(1+'Usages mobilité'!$BH12)^(G$1570-$D$1570)/1000</f>
        <v>0</v>
      </c>
      <c r="H1739" s="223">
        <f>H1688*'Usages mobilité'!$BG12*(1+'Usages mobilité'!$BH12)^(H$1570-$D$1570)/1000</f>
        <v>0</v>
      </c>
      <c r="I1739" s="223">
        <f>I1688*'Usages mobilité'!$BG12*(1+'Usages mobilité'!$BH12)^(I$1570-$D$1570)/1000</f>
        <v>0</v>
      </c>
      <c r="J1739" s="223">
        <f>J1688*'Usages mobilité'!$BG12*(1+'Usages mobilité'!$BH12)^(J$1570-$D$1570)/1000</f>
        <v>0</v>
      </c>
      <c r="K1739" s="223">
        <f>K1688*'Usages mobilité'!$BG12*(1+'Usages mobilité'!$BH12)^(K$1570-$D$1570)/1000</f>
        <v>0</v>
      </c>
      <c r="L1739" s="223">
        <f>L1688*'Usages mobilité'!$BG12*(1+'Usages mobilité'!$BH12)^(L$1570-$D$1570)/1000</f>
        <v>0</v>
      </c>
      <c r="M1739" s="223">
        <f>M1688*'Usages mobilité'!$BG12*(1+'Usages mobilité'!$BH12)^(M$1570-$D$1570)/1000</f>
        <v>0</v>
      </c>
      <c r="N1739" s="223">
        <f>N1688*'Usages mobilité'!$BG12*(1+'Usages mobilité'!$BH12)^(N$1570-$D$1570)/1000</f>
        <v>0</v>
      </c>
      <c r="O1739" s="223">
        <f>O1688*'Usages mobilité'!$BG12*(1+'Usages mobilité'!$BH12)^(O$1570-$D$1570)/1000</f>
        <v>0</v>
      </c>
      <c r="P1739" s="223">
        <f>P1688*'Usages mobilité'!$BG12*(1+'Usages mobilité'!$BH12)^(P$1570-$D$1570)/1000</f>
        <v>0</v>
      </c>
      <c r="Q1739" s="223">
        <f>Q1688*'Usages mobilité'!$BG12*(1+'Usages mobilité'!$BH12)^(Q$1570-$D$1570)/1000</f>
        <v>0</v>
      </c>
      <c r="R1739" s="223">
        <f>R1688*'Usages mobilité'!$BG12*(1+'Usages mobilité'!$BH12)^(R$1570-$D$1570)/1000</f>
        <v>0</v>
      </c>
    </row>
    <row r="1740" spans="1:18" hidden="1" outlineLevel="2" x14ac:dyDescent="0.25">
      <c r="A1740" s="222" t="str">
        <f>'Usages mobilité'!A13</f>
        <v>Usage mobilité n°10</v>
      </c>
      <c r="B1740" s="222" t="s">
        <v>645</v>
      </c>
      <c r="C1740" s="222"/>
      <c r="D1740" s="223">
        <f>D1689*'Usages mobilité'!$BG13*(1+'Usages mobilité'!$BH13)^(D$1570-$D$1570)/1000</f>
        <v>0</v>
      </c>
      <c r="E1740" s="223">
        <f>E1689*'Usages mobilité'!$BG13*(1+'Usages mobilité'!$BH13)^(E$1570-$D$1570)/1000</f>
        <v>0</v>
      </c>
      <c r="F1740" s="223">
        <f>F1689*'Usages mobilité'!$BG13*(1+'Usages mobilité'!$BH13)^(F$1570-$D$1570)/1000</f>
        <v>0</v>
      </c>
      <c r="G1740" s="223">
        <f>G1689*'Usages mobilité'!$BG13*(1+'Usages mobilité'!$BH13)^(G$1570-$D$1570)/1000</f>
        <v>0</v>
      </c>
      <c r="H1740" s="223">
        <f>H1689*'Usages mobilité'!$BG13*(1+'Usages mobilité'!$BH13)^(H$1570-$D$1570)/1000</f>
        <v>0</v>
      </c>
      <c r="I1740" s="223">
        <f>I1689*'Usages mobilité'!$BG13*(1+'Usages mobilité'!$BH13)^(I$1570-$D$1570)/1000</f>
        <v>0</v>
      </c>
      <c r="J1740" s="223">
        <f>J1689*'Usages mobilité'!$BG13*(1+'Usages mobilité'!$BH13)^(J$1570-$D$1570)/1000</f>
        <v>0</v>
      </c>
      <c r="K1740" s="223">
        <f>K1689*'Usages mobilité'!$BG13*(1+'Usages mobilité'!$BH13)^(K$1570-$D$1570)/1000</f>
        <v>0</v>
      </c>
      <c r="L1740" s="223">
        <f>L1689*'Usages mobilité'!$BG13*(1+'Usages mobilité'!$BH13)^(L$1570-$D$1570)/1000</f>
        <v>0</v>
      </c>
      <c r="M1740" s="223">
        <f>M1689*'Usages mobilité'!$BG13*(1+'Usages mobilité'!$BH13)^(M$1570-$D$1570)/1000</f>
        <v>0</v>
      </c>
      <c r="N1740" s="223">
        <f>N1689*'Usages mobilité'!$BG13*(1+'Usages mobilité'!$BH13)^(N$1570-$D$1570)/1000</f>
        <v>0</v>
      </c>
      <c r="O1740" s="223">
        <f>O1689*'Usages mobilité'!$BG13*(1+'Usages mobilité'!$BH13)^(O$1570-$D$1570)/1000</f>
        <v>0</v>
      </c>
      <c r="P1740" s="223">
        <f>P1689*'Usages mobilité'!$BG13*(1+'Usages mobilité'!$BH13)^(P$1570-$D$1570)/1000</f>
        <v>0</v>
      </c>
      <c r="Q1740" s="223">
        <f>Q1689*'Usages mobilité'!$BG13*(1+'Usages mobilité'!$BH13)^(Q$1570-$D$1570)/1000</f>
        <v>0</v>
      </c>
      <c r="R1740" s="223">
        <f>R1689*'Usages mobilité'!$BG13*(1+'Usages mobilité'!$BH13)^(R$1570-$D$1570)/1000</f>
        <v>0</v>
      </c>
    </row>
    <row r="1741" spans="1:18" hidden="1" outlineLevel="2" x14ac:dyDescent="0.25">
      <c r="A1741" s="222" t="str">
        <f>'Usages mobilité'!A14</f>
        <v>Usage mobilité n°11</v>
      </c>
      <c r="B1741" s="222" t="s">
        <v>645</v>
      </c>
      <c r="C1741" s="222"/>
      <c r="D1741" s="223">
        <f>D1690*'Usages mobilité'!$BG14*(1+'Usages mobilité'!$BH14)^(D$1570-$D$1570)/1000</f>
        <v>0</v>
      </c>
      <c r="E1741" s="223">
        <f>E1690*'Usages mobilité'!$BG14*(1+'Usages mobilité'!$BH14)^(E$1570-$D$1570)/1000</f>
        <v>0</v>
      </c>
      <c r="F1741" s="223">
        <f>F1690*'Usages mobilité'!$BG14*(1+'Usages mobilité'!$BH14)^(F$1570-$D$1570)/1000</f>
        <v>0</v>
      </c>
      <c r="G1741" s="223">
        <f>G1690*'Usages mobilité'!$BG14*(1+'Usages mobilité'!$BH14)^(G$1570-$D$1570)/1000</f>
        <v>0</v>
      </c>
      <c r="H1741" s="223">
        <f>H1690*'Usages mobilité'!$BG14*(1+'Usages mobilité'!$BH14)^(H$1570-$D$1570)/1000</f>
        <v>0</v>
      </c>
      <c r="I1741" s="223">
        <f>I1690*'Usages mobilité'!$BG14*(1+'Usages mobilité'!$BH14)^(I$1570-$D$1570)/1000</f>
        <v>0</v>
      </c>
      <c r="J1741" s="223">
        <f>J1690*'Usages mobilité'!$BG14*(1+'Usages mobilité'!$BH14)^(J$1570-$D$1570)/1000</f>
        <v>0</v>
      </c>
      <c r="K1741" s="223">
        <f>K1690*'Usages mobilité'!$BG14*(1+'Usages mobilité'!$BH14)^(K$1570-$D$1570)/1000</f>
        <v>0</v>
      </c>
      <c r="L1741" s="223">
        <f>L1690*'Usages mobilité'!$BG14*(1+'Usages mobilité'!$BH14)^(L$1570-$D$1570)/1000</f>
        <v>0</v>
      </c>
      <c r="M1741" s="223">
        <f>M1690*'Usages mobilité'!$BG14*(1+'Usages mobilité'!$BH14)^(M$1570-$D$1570)/1000</f>
        <v>0</v>
      </c>
      <c r="N1741" s="223">
        <f>N1690*'Usages mobilité'!$BG14*(1+'Usages mobilité'!$BH14)^(N$1570-$D$1570)/1000</f>
        <v>0</v>
      </c>
      <c r="O1741" s="223">
        <f>O1690*'Usages mobilité'!$BG14*(1+'Usages mobilité'!$BH14)^(O$1570-$D$1570)/1000</f>
        <v>0</v>
      </c>
      <c r="P1741" s="223">
        <f>P1690*'Usages mobilité'!$BG14*(1+'Usages mobilité'!$BH14)^(P$1570-$D$1570)/1000</f>
        <v>0</v>
      </c>
      <c r="Q1741" s="223">
        <f>Q1690*'Usages mobilité'!$BG14*(1+'Usages mobilité'!$BH14)^(Q$1570-$D$1570)/1000</f>
        <v>0</v>
      </c>
      <c r="R1741" s="223">
        <f>R1690*'Usages mobilité'!$BG14*(1+'Usages mobilité'!$BH14)^(R$1570-$D$1570)/1000</f>
        <v>0</v>
      </c>
    </row>
    <row r="1742" spans="1:18" hidden="1" outlineLevel="2" x14ac:dyDescent="0.25">
      <c r="A1742" s="222" t="str">
        <f>'Usages mobilité'!A15</f>
        <v>Usage mobilité n°12</v>
      </c>
      <c r="B1742" s="222" t="s">
        <v>645</v>
      </c>
      <c r="C1742" s="222"/>
      <c r="D1742" s="223">
        <f>D1691*'Usages mobilité'!$BG15*(1+'Usages mobilité'!$BH15)^(D$1570-$D$1570)/1000</f>
        <v>0</v>
      </c>
      <c r="E1742" s="223">
        <f>E1691*'Usages mobilité'!$BG15*(1+'Usages mobilité'!$BH15)^(E$1570-$D$1570)/1000</f>
        <v>0</v>
      </c>
      <c r="F1742" s="223">
        <f>F1691*'Usages mobilité'!$BG15*(1+'Usages mobilité'!$BH15)^(F$1570-$D$1570)/1000</f>
        <v>0</v>
      </c>
      <c r="G1742" s="223">
        <f>G1691*'Usages mobilité'!$BG15*(1+'Usages mobilité'!$BH15)^(G$1570-$D$1570)/1000</f>
        <v>0</v>
      </c>
      <c r="H1742" s="223">
        <f>H1691*'Usages mobilité'!$BG15*(1+'Usages mobilité'!$BH15)^(H$1570-$D$1570)/1000</f>
        <v>0</v>
      </c>
      <c r="I1742" s="223">
        <f>I1691*'Usages mobilité'!$BG15*(1+'Usages mobilité'!$BH15)^(I$1570-$D$1570)/1000</f>
        <v>0</v>
      </c>
      <c r="J1742" s="223">
        <f>J1691*'Usages mobilité'!$BG15*(1+'Usages mobilité'!$BH15)^(J$1570-$D$1570)/1000</f>
        <v>0</v>
      </c>
      <c r="K1742" s="223">
        <f>K1691*'Usages mobilité'!$BG15*(1+'Usages mobilité'!$BH15)^(K$1570-$D$1570)/1000</f>
        <v>0</v>
      </c>
      <c r="L1742" s="223">
        <f>L1691*'Usages mobilité'!$BG15*(1+'Usages mobilité'!$BH15)^(L$1570-$D$1570)/1000</f>
        <v>0</v>
      </c>
      <c r="M1742" s="223">
        <f>M1691*'Usages mobilité'!$BG15*(1+'Usages mobilité'!$BH15)^(M$1570-$D$1570)/1000</f>
        <v>0</v>
      </c>
      <c r="N1742" s="223">
        <f>N1691*'Usages mobilité'!$BG15*(1+'Usages mobilité'!$BH15)^(N$1570-$D$1570)/1000</f>
        <v>0</v>
      </c>
      <c r="O1742" s="223">
        <f>O1691*'Usages mobilité'!$BG15*(1+'Usages mobilité'!$BH15)^(O$1570-$D$1570)/1000</f>
        <v>0</v>
      </c>
      <c r="P1742" s="223">
        <f>P1691*'Usages mobilité'!$BG15*(1+'Usages mobilité'!$BH15)^(P$1570-$D$1570)/1000</f>
        <v>0</v>
      </c>
      <c r="Q1742" s="223">
        <f>Q1691*'Usages mobilité'!$BG15*(1+'Usages mobilité'!$BH15)^(Q$1570-$D$1570)/1000</f>
        <v>0</v>
      </c>
      <c r="R1742" s="223">
        <f>R1691*'Usages mobilité'!$BG15*(1+'Usages mobilité'!$BH15)^(R$1570-$D$1570)/1000</f>
        <v>0</v>
      </c>
    </row>
    <row r="1743" spans="1:18" hidden="1" outlineLevel="2" x14ac:dyDescent="0.25">
      <c r="A1743" s="222" t="str">
        <f>'Usages mobilité'!A16</f>
        <v>Usage mobilité n°13</v>
      </c>
      <c r="B1743" s="222" t="s">
        <v>645</v>
      </c>
      <c r="C1743" s="222"/>
      <c r="D1743" s="223">
        <f>D1692*'Usages mobilité'!$BG16*(1+'Usages mobilité'!$BH16)^(D$1570-$D$1570)/1000</f>
        <v>0</v>
      </c>
      <c r="E1743" s="223">
        <f>E1692*'Usages mobilité'!$BG16*(1+'Usages mobilité'!$BH16)^(E$1570-$D$1570)/1000</f>
        <v>0</v>
      </c>
      <c r="F1743" s="223">
        <f>F1692*'Usages mobilité'!$BG16*(1+'Usages mobilité'!$BH16)^(F$1570-$D$1570)/1000</f>
        <v>0</v>
      </c>
      <c r="G1743" s="223">
        <f>G1692*'Usages mobilité'!$BG16*(1+'Usages mobilité'!$BH16)^(G$1570-$D$1570)/1000</f>
        <v>0</v>
      </c>
      <c r="H1743" s="223">
        <f>H1692*'Usages mobilité'!$BG16*(1+'Usages mobilité'!$BH16)^(H$1570-$D$1570)/1000</f>
        <v>0</v>
      </c>
      <c r="I1743" s="223">
        <f>I1692*'Usages mobilité'!$BG16*(1+'Usages mobilité'!$BH16)^(I$1570-$D$1570)/1000</f>
        <v>0</v>
      </c>
      <c r="J1743" s="223">
        <f>J1692*'Usages mobilité'!$BG16*(1+'Usages mobilité'!$BH16)^(J$1570-$D$1570)/1000</f>
        <v>0</v>
      </c>
      <c r="K1743" s="223">
        <f>K1692*'Usages mobilité'!$BG16*(1+'Usages mobilité'!$BH16)^(K$1570-$D$1570)/1000</f>
        <v>0</v>
      </c>
      <c r="L1743" s="223">
        <f>L1692*'Usages mobilité'!$BG16*(1+'Usages mobilité'!$BH16)^(L$1570-$D$1570)/1000</f>
        <v>0</v>
      </c>
      <c r="M1743" s="223">
        <f>M1692*'Usages mobilité'!$BG16*(1+'Usages mobilité'!$BH16)^(M$1570-$D$1570)/1000</f>
        <v>0</v>
      </c>
      <c r="N1743" s="223">
        <f>N1692*'Usages mobilité'!$BG16*(1+'Usages mobilité'!$BH16)^(N$1570-$D$1570)/1000</f>
        <v>0</v>
      </c>
      <c r="O1743" s="223">
        <f>O1692*'Usages mobilité'!$BG16*(1+'Usages mobilité'!$BH16)^(O$1570-$D$1570)/1000</f>
        <v>0</v>
      </c>
      <c r="P1743" s="223">
        <f>P1692*'Usages mobilité'!$BG16*(1+'Usages mobilité'!$BH16)^(P$1570-$D$1570)/1000</f>
        <v>0</v>
      </c>
      <c r="Q1743" s="223">
        <f>Q1692*'Usages mobilité'!$BG16*(1+'Usages mobilité'!$BH16)^(Q$1570-$D$1570)/1000</f>
        <v>0</v>
      </c>
      <c r="R1743" s="223">
        <f>R1692*'Usages mobilité'!$BG16*(1+'Usages mobilité'!$BH16)^(R$1570-$D$1570)/1000</f>
        <v>0</v>
      </c>
    </row>
    <row r="1744" spans="1:18" hidden="1" outlineLevel="2" x14ac:dyDescent="0.25">
      <c r="A1744" s="222" t="str">
        <f>'Usages mobilité'!A17</f>
        <v>Usage mobilité n°14</v>
      </c>
      <c r="B1744" s="222" t="s">
        <v>645</v>
      </c>
      <c r="C1744" s="222"/>
      <c r="D1744" s="223">
        <f>D1693*'Usages mobilité'!$BG17*(1+'Usages mobilité'!$BH17)^(D$1570-$D$1570)/1000</f>
        <v>0</v>
      </c>
      <c r="E1744" s="223">
        <f>E1693*'Usages mobilité'!$BG17*(1+'Usages mobilité'!$BH17)^(E$1570-$D$1570)/1000</f>
        <v>0</v>
      </c>
      <c r="F1744" s="223">
        <f>F1693*'Usages mobilité'!$BG17*(1+'Usages mobilité'!$BH17)^(F$1570-$D$1570)/1000</f>
        <v>0</v>
      </c>
      <c r="G1744" s="223">
        <f>G1693*'Usages mobilité'!$BG17*(1+'Usages mobilité'!$BH17)^(G$1570-$D$1570)/1000</f>
        <v>0</v>
      </c>
      <c r="H1744" s="223">
        <f>H1693*'Usages mobilité'!$BG17*(1+'Usages mobilité'!$BH17)^(H$1570-$D$1570)/1000</f>
        <v>0</v>
      </c>
      <c r="I1744" s="223">
        <f>I1693*'Usages mobilité'!$BG17*(1+'Usages mobilité'!$BH17)^(I$1570-$D$1570)/1000</f>
        <v>0</v>
      </c>
      <c r="J1744" s="223">
        <f>J1693*'Usages mobilité'!$BG17*(1+'Usages mobilité'!$BH17)^(J$1570-$D$1570)/1000</f>
        <v>0</v>
      </c>
      <c r="K1744" s="223">
        <f>K1693*'Usages mobilité'!$BG17*(1+'Usages mobilité'!$BH17)^(K$1570-$D$1570)/1000</f>
        <v>0</v>
      </c>
      <c r="L1744" s="223">
        <f>L1693*'Usages mobilité'!$BG17*(1+'Usages mobilité'!$BH17)^(L$1570-$D$1570)/1000</f>
        <v>0</v>
      </c>
      <c r="M1744" s="223">
        <f>M1693*'Usages mobilité'!$BG17*(1+'Usages mobilité'!$BH17)^(M$1570-$D$1570)/1000</f>
        <v>0</v>
      </c>
      <c r="N1744" s="223">
        <f>N1693*'Usages mobilité'!$BG17*(1+'Usages mobilité'!$BH17)^(N$1570-$D$1570)/1000</f>
        <v>0</v>
      </c>
      <c r="O1744" s="223">
        <f>O1693*'Usages mobilité'!$BG17*(1+'Usages mobilité'!$BH17)^(O$1570-$D$1570)/1000</f>
        <v>0</v>
      </c>
      <c r="P1744" s="223">
        <f>P1693*'Usages mobilité'!$BG17*(1+'Usages mobilité'!$BH17)^(P$1570-$D$1570)/1000</f>
        <v>0</v>
      </c>
      <c r="Q1744" s="223">
        <f>Q1693*'Usages mobilité'!$BG17*(1+'Usages mobilité'!$BH17)^(Q$1570-$D$1570)/1000</f>
        <v>0</v>
      </c>
      <c r="R1744" s="223">
        <f>R1693*'Usages mobilité'!$BG17*(1+'Usages mobilité'!$BH17)^(R$1570-$D$1570)/1000</f>
        <v>0</v>
      </c>
    </row>
    <row r="1745" spans="1:18" hidden="1" outlineLevel="2" x14ac:dyDescent="0.25">
      <c r="A1745" s="222" t="str">
        <f>'Usages mobilité'!A18</f>
        <v>Usage mobilité n°15</v>
      </c>
      <c r="B1745" s="222" t="s">
        <v>645</v>
      </c>
      <c r="C1745" s="222"/>
      <c r="D1745" s="223">
        <f>D1694*'Usages mobilité'!$BG18*(1+'Usages mobilité'!$BH18)^(D$1570-$D$1570)/1000</f>
        <v>0</v>
      </c>
      <c r="E1745" s="223">
        <f>E1694*'Usages mobilité'!$BG18*(1+'Usages mobilité'!$BH18)^(E$1570-$D$1570)/1000</f>
        <v>0</v>
      </c>
      <c r="F1745" s="223">
        <f>F1694*'Usages mobilité'!$BG18*(1+'Usages mobilité'!$BH18)^(F$1570-$D$1570)/1000</f>
        <v>0</v>
      </c>
      <c r="G1745" s="223">
        <f>G1694*'Usages mobilité'!$BG18*(1+'Usages mobilité'!$BH18)^(G$1570-$D$1570)/1000</f>
        <v>0</v>
      </c>
      <c r="H1745" s="223">
        <f>H1694*'Usages mobilité'!$BG18*(1+'Usages mobilité'!$BH18)^(H$1570-$D$1570)/1000</f>
        <v>0</v>
      </c>
      <c r="I1745" s="223">
        <f>I1694*'Usages mobilité'!$BG18*(1+'Usages mobilité'!$BH18)^(I$1570-$D$1570)/1000</f>
        <v>0</v>
      </c>
      <c r="J1745" s="223">
        <f>J1694*'Usages mobilité'!$BG18*(1+'Usages mobilité'!$BH18)^(J$1570-$D$1570)/1000</f>
        <v>0</v>
      </c>
      <c r="K1745" s="223">
        <f>K1694*'Usages mobilité'!$BG18*(1+'Usages mobilité'!$BH18)^(K$1570-$D$1570)/1000</f>
        <v>0</v>
      </c>
      <c r="L1745" s="223">
        <f>L1694*'Usages mobilité'!$BG18*(1+'Usages mobilité'!$BH18)^(L$1570-$D$1570)/1000</f>
        <v>0</v>
      </c>
      <c r="M1745" s="223">
        <f>M1694*'Usages mobilité'!$BG18*(1+'Usages mobilité'!$BH18)^(M$1570-$D$1570)/1000</f>
        <v>0</v>
      </c>
      <c r="N1745" s="223">
        <f>N1694*'Usages mobilité'!$BG18*(1+'Usages mobilité'!$BH18)^(N$1570-$D$1570)/1000</f>
        <v>0</v>
      </c>
      <c r="O1745" s="223">
        <f>O1694*'Usages mobilité'!$BG18*(1+'Usages mobilité'!$BH18)^(O$1570-$D$1570)/1000</f>
        <v>0</v>
      </c>
      <c r="P1745" s="223">
        <f>P1694*'Usages mobilité'!$BG18*(1+'Usages mobilité'!$BH18)^(P$1570-$D$1570)/1000</f>
        <v>0</v>
      </c>
      <c r="Q1745" s="223">
        <f>Q1694*'Usages mobilité'!$BG18*(1+'Usages mobilité'!$BH18)^(Q$1570-$D$1570)/1000</f>
        <v>0</v>
      </c>
      <c r="R1745" s="223">
        <f>R1694*'Usages mobilité'!$BG18*(1+'Usages mobilité'!$BH18)^(R$1570-$D$1570)/1000</f>
        <v>0</v>
      </c>
    </row>
    <row r="1746" spans="1:18" hidden="1" outlineLevel="2" x14ac:dyDescent="0.25">
      <c r="A1746" s="222" t="str">
        <f>'Usages mobilité'!A19</f>
        <v>Usage mobilité n°16</v>
      </c>
      <c r="B1746" s="222" t="s">
        <v>645</v>
      </c>
      <c r="C1746" s="222"/>
      <c r="D1746" s="223">
        <f>D1695*'Usages mobilité'!$BG19*(1+'Usages mobilité'!$BH19)^(D$1570-$D$1570)/1000</f>
        <v>0</v>
      </c>
      <c r="E1746" s="223">
        <f>E1695*'Usages mobilité'!$BG19*(1+'Usages mobilité'!$BH19)^(E$1570-$D$1570)/1000</f>
        <v>0</v>
      </c>
      <c r="F1746" s="223">
        <f>F1695*'Usages mobilité'!$BG19*(1+'Usages mobilité'!$BH19)^(F$1570-$D$1570)/1000</f>
        <v>0</v>
      </c>
      <c r="G1746" s="223">
        <f>G1695*'Usages mobilité'!$BG19*(1+'Usages mobilité'!$BH19)^(G$1570-$D$1570)/1000</f>
        <v>0</v>
      </c>
      <c r="H1746" s="223">
        <f>H1695*'Usages mobilité'!$BG19*(1+'Usages mobilité'!$BH19)^(H$1570-$D$1570)/1000</f>
        <v>0</v>
      </c>
      <c r="I1746" s="223">
        <f>I1695*'Usages mobilité'!$BG19*(1+'Usages mobilité'!$BH19)^(I$1570-$D$1570)/1000</f>
        <v>0</v>
      </c>
      <c r="J1746" s="223">
        <f>J1695*'Usages mobilité'!$BG19*(1+'Usages mobilité'!$BH19)^(J$1570-$D$1570)/1000</f>
        <v>0</v>
      </c>
      <c r="K1746" s="223">
        <f>K1695*'Usages mobilité'!$BG19*(1+'Usages mobilité'!$BH19)^(K$1570-$D$1570)/1000</f>
        <v>0</v>
      </c>
      <c r="L1746" s="223">
        <f>L1695*'Usages mobilité'!$BG19*(1+'Usages mobilité'!$BH19)^(L$1570-$D$1570)/1000</f>
        <v>0</v>
      </c>
      <c r="M1746" s="223">
        <f>M1695*'Usages mobilité'!$BG19*(1+'Usages mobilité'!$BH19)^(M$1570-$D$1570)/1000</f>
        <v>0</v>
      </c>
      <c r="N1746" s="223">
        <f>N1695*'Usages mobilité'!$BG19*(1+'Usages mobilité'!$BH19)^(N$1570-$D$1570)/1000</f>
        <v>0</v>
      </c>
      <c r="O1746" s="223">
        <f>O1695*'Usages mobilité'!$BG19*(1+'Usages mobilité'!$BH19)^(O$1570-$D$1570)/1000</f>
        <v>0</v>
      </c>
      <c r="P1746" s="223">
        <f>P1695*'Usages mobilité'!$BG19*(1+'Usages mobilité'!$BH19)^(P$1570-$D$1570)/1000</f>
        <v>0</v>
      </c>
      <c r="Q1746" s="223">
        <f>Q1695*'Usages mobilité'!$BG19*(1+'Usages mobilité'!$BH19)^(Q$1570-$D$1570)/1000</f>
        <v>0</v>
      </c>
      <c r="R1746" s="223">
        <f>R1695*'Usages mobilité'!$BG19*(1+'Usages mobilité'!$BH19)^(R$1570-$D$1570)/1000</f>
        <v>0</v>
      </c>
    </row>
    <row r="1747" spans="1:18" hidden="1" outlineLevel="2" x14ac:dyDescent="0.25">
      <c r="A1747" s="222" t="str">
        <f>'Usages mobilité'!A20</f>
        <v>Usage mobilité n°17</v>
      </c>
      <c r="B1747" s="222" t="s">
        <v>645</v>
      </c>
      <c r="C1747" s="222"/>
      <c r="D1747" s="223">
        <f>D1696*'Usages mobilité'!$BG20*(1+'Usages mobilité'!$BH20)^(D$1570-$D$1570)/1000</f>
        <v>0</v>
      </c>
      <c r="E1747" s="223">
        <f>E1696*'Usages mobilité'!$BG20*(1+'Usages mobilité'!$BH20)^(E$1570-$D$1570)/1000</f>
        <v>0</v>
      </c>
      <c r="F1747" s="223">
        <f>F1696*'Usages mobilité'!$BG20*(1+'Usages mobilité'!$BH20)^(F$1570-$D$1570)/1000</f>
        <v>0</v>
      </c>
      <c r="G1747" s="223">
        <f>G1696*'Usages mobilité'!$BG20*(1+'Usages mobilité'!$BH20)^(G$1570-$D$1570)/1000</f>
        <v>0</v>
      </c>
      <c r="H1747" s="223">
        <f>H1696*'Usages mobilité'!$BG20*(1+'Usages mobilité'!$BH20)^(H$1570-$D$1570)/1000</f>
        <v>0</v>
      </c>
      <c r="I1747" s="223">
        <f>I1696*'Usages mobilité'!$BG20*(1+'Usages mobilité'!$BH20)^(I$1570-$D$1570)/1000</f>
        <v>0</v>
      </c>
      <c r="J1747" s="223">
        <f>J1696*'Usages mobilité'!$BG20*(1+'Usages mobilité'!$BH20)^(J$1570-$D$1570)/1000</f>
        <v>0</v>
      </c>
      <c r="K1747" s="223">
        <f>K1696*'Usages mobilité'!$BG20*(1+'Usages mobilité'!$BH20)^(K$1570-$D$1570)/1000</f>
        <v>0</v>
      </c>
      <c r="L1747" s="223">
        <f>L1696*'Usages mobilité'!$BG20*(1+'Usages mobilité'!$BH20)^(L$1570-$D$1570)/1000</f>
        <v>0</v>
      </c>
      <c r="M1747" s="223">
        <f>M1696*'Usages mobilité'!$BG20*(1+'Usages mobilité'!$BH20)^(M$1570-$D$1570)/1000</f>
        <v>0</v>
      </c>
      <c r="N1747" s="223">
        <f>N1696*'Usages mobilité'!$BG20*(1+'Usages mobilité'!$BH20)^(N$1570-$D$1570)/1000</f>
        <v>0</v>
      </c>
      <c r="O1747" s="223">
        <f>O1696*'Usages mobilité'!$BG20*(1+'Usages mobilité'!$BH20)^(O$1570-$D$1570)/1000</f>
        <v>0</v>
      </c>
      <c r="P1747" s="223">
        <f>P1696*'Usages mobilité'!$BG20*(1+'Usages mobilité'!$BH20)^(P$1570-$D$1570)/1000</f>
        <v>0</v>
      </c>
      <c r="Q1747" s="223">
        <f>Q1696*'Usages mobilité'!$BG20*(1+'Usages mobilité'!$BH20)^(Q$1570-$D$1570)/1000</f>
        <v>0</v>
      </c>
      <c r="R1747" s="223">
        <f>R1696*'Usages mobilité'!$BG20*(1+'Usages mobilité'!$BH20)^(R$1570-$D$1570)/1000</f>
        <v>0</v>
      </c>
    </row>
    <row r="1748" spans="1:18" hidden="1" outlineLevel="2" x14ac:dyDescent="0.25">
      <c r="A1748" s="222" t="str">
        <f>'Usages mobilité'!A21</f>
        <v>Usage mobilité n°18</v>
      </c>
      <c r="B1748" s="222" t="s">
        <v>645</v>
      </c>
      <c r="C1748" s="222"/>
      <c r="D1748" s="223">
        <f>D1697*'Usages mobilité'!$BG21*(1+'Usages mobilité'!$BH21)^(D$1570-$D$1570)/1000</f>
        <v>0</v>
      </c>
      <c r="E1748" s="223">
        <f>E1697*'Usages mobilité'!$BG21*(1+'Usages mobilité'!$BH21)^(E$1570-$D$1570)/1000</f>
        <v>0</v>
      </c>
      <c r="F1748" s="223">
        <f>F1697*'Usages mobilité'!$BG21*(1+'Usages mobilité'!$BH21)^(F$1570-$D$1570)/1000</f>
        <v>0</v>
      </c>
      <c r="G1748" s="223">
        <f>G1697*'Usages mobilité'!$BG21*(1+'Usages mobilité'!$BH21)^(G$1570-$D$1570)/1000</f>
        <v>0</v>
      </c>
      <c r="H1748" s="223">
        <f>H1697*'Usages mobilité'!$BG21*(1+'Usages mobilité'!$BH21)^(H$1570-$D$1570)/1000</f>
        <v>0</v>
      </c>
      <c r="I1748" s="223">
        <f>I1697*'Usages mobilité'!$BG21*(1+'Usages mobilité'!$BH21)^(I$1570-$D$1570)/1000</f>
        <v>0</v>
      </c>
      <c r="J1748" s="223">
        <f>J1697*'Usages mobilité'!$BG21*(1+'Usages mobilité'!$BH21)^(J$1570-$D$1570)/1000</f>
        <v>0</v>
      </c>
      <c r="K1748" s="223">
        <f>K1697*'Usages mobilité'!$BG21*(1+'Usages mobilité'!$BH21)^(K$1570-$D$1570)/1000</f>
        <v>0</v>
      </c>
      <c r="L1748" s="223">
        <f>L1697*'Usages mobilité'!$BG21*(1+'Usages mobilité'!$BH21)^(L$1570-$D$1570)/1000</f>
        <v>0</v>
      </c>
      <c r="M1748" s="223">
        <f>M1697*'Usages mobilité'!$BG21*(1+'Usages mobilité'!$BH21)^(M$1570-$D$1570)/1000</f>
        <v>0</v>
      </c>
      <c r="N1748" s="223">
        <f>N1697*'Usages mobilité'!$BG21*(1+'Usages mobilité'!$BH21)^(N$1570-$D$1570)/1000</f>
        <v>0</v>
      </c>
      <c r="O1748" s="223">
        <f>O1697*'Usages mobilité'!$BG21*(1+'Usages mobilité'!$BH21)^(O$1570-$D$1570)/1000</f>
        <v>0</v>
      </c>
      <c r="P1748" s="223">
        <f>P1697*'Usages mobilité'!$BG21*(1+'Usages mobilité'!$BH21)^(P$1570-$D$1570)/1000</f>
        <v>0</v>
      </c>
      <c r="Q1748" s="223">
        <f>Q1697*'Usages mobilité'!$BG21*(1+'Usages mobilité'!$BH21)^(Q$1570-$D$1570)/1000</f>
        <v>0</v>
      </c>
      <c r="R1748" s="223">
        <f>R1697*'Usages mobilité'!$BG21*(1+'Usages mobilité'!$BH21)^(R$1570-$D$1570)/1000</f>
        <v>0</v>
      </c>
    </row>
    <row r="1749" spans="1:18" hidden="1" outlineLevel="2" x14ac:dyDescent="0.25">
      <c r="A1749" s="222" t="str">
        <f>'Usages mobilité'!A22</f>
        <v>Usage mobilité n°19</v>
      </c>
      <c r="B1749" s="222" t="s">
        <v>645</v>
      </c>
      <c r="C1749" s="222"/>
      <c r="D1749" s="223">
        <f>D1698*'Usages mobilité'!$BG22*(1+'Usages mobilité'!$BH22)^(D$1570-$D$1570)/1000</f>
        <v>0</v>
      </c>
      <c r="E1749" s="223">
        <f>E1698*'Usages mobilité'!$BG22*(1+'Usages mobilité'!$BH22)^(E$1570-$D$1570)/1000</f>
        <v>0</v>
      </c>
      <c r="F1749" s="223">
        <f>F1698*'Usages mobilité'!$BG22*(1+'Usages mobilité'!$BH22)^(F$1570-$D$1570)/1000</f>
        <v>0</v>
      </c>
      <c r="G1749" s="223">
        <f>G1698*'Usages mobilité'!$BG22*(1+'Usages mobilité'!$BH22)^(G$1570-$D$1570)/1000</f>
        <v>0</v>
      </c>
      <c r="H1749" s="223">
        <f>H1698*'Usages mobilité'!$BG22*(1+'Usages mobilité'!$BH22)^(H$1570-$D$1570)/1000</f>
        <v>0</v>
      </c>
      <c r="I1749" s="223">
        <f>I1698*'Usages mobilité'!$BG22*(1+'Usages mobilité'!$BH22)^(I$1570-$D$1570)/1000</f>
        <v>0</v>
      </c>
      <c r="J1749" s="223">
        <f>J1698*'Usages mobilité'!$BG22*(1+'Usages mobilité'!$BH22)^(J$1570-$D$1570)/1000</f>
        <v>0</v>
      </c>
      <c r="K1749" s="223">
        <f>K1698*'Usages mobilité'!$BG22*(1+'Usages mobilité'!$BH22)^(K$1570-$D$1570)/1000</f>
        <v>0</v>
      </c>
      <c r="L1749" s="223">
        <f>L1698*'Usages mobilité'!$BG22*(1+'Usages mobilité'!$BH22)^(L$1570-$D$1570)/1000</f>
        <v>0</v>
      </c>
      <c r="M1749" s="223">
        <f>M1698*'Usages mobilité'!$BG22*(1+'Usages mobilité'!$BH22)^(M$1570-$D$1570)/1000</f>
        <v>0</v>
      </c>
      <c r="N1749" s="223">
        <f>N1698*'Usages mobilité'!$BG22*(1+'Usages mobilité'!$BH22)^(N$1570-$D$1570)/1000</f>
        <v>0</v>
      </c>
      <c r="O1749" s="223">
        <f>O1698*'Usages mobilité'!$BG22*(1+'Usages mobilité'!$BH22)^(O$1570-$D$1570)/1000</f>
        <v>0</v>
      </c>
      <c r="P1749" s="223">
        <f>P1698*'Usages mobilité'!$BG22*(1+'Usages mobilité'!$BH22)^(P$1570-$D$1570)/1000</f>
        <v>0</v>
      </c>
      <c r="Q1749" s="223">
        <f>Q1698*'Usages mobilité'!$BG22*(1+'Usages mobilité'!$BH22)^(Q$1570-$D$1570)/1000</f>
        <v>0</v>
      </c>
      <c r="R1749" s="223">
        <f>R1698*'Usages mobilité'!$BG22*(1+'Usages mobilité'!$BH22)^(R$1570-$D$1570)/1000</f>
        <v>0</v>
      </c>
    </row>
    <row r="1750" spans="1:18" hidden="1" outlineLevel="2" x14ac:dyDescent="0.25">
      <c r="A1750" s="222" t="str">
        <f>'Usages mobilité'!A23</f>
        <v>Usage mobilité n°20</v>
      </c>
      <c r="B1750" s="222" t="s">
        <v>645</v>
      </c>
      <c r="C1750" s="222"/>
      <c r="D1750" s="223">
        <f>D1699*'Usages mobilité'!$BG23*(1+'Usages mobilité'!$BH23)^(D$1570-$D$1570)/1000</f>
        <v>0</v>
      </c>
      <c r="E1750" s="223">
        <f>E1699*'Usages mobilité'!$BG23*(1+'Usages mobilité'!$BH23)^(E$1570-$D$1570)/1000</f>
        <v>0</v>
      </c>
      <c r="F1750" s="223">
        <f>F1699*'Usages mobilité'!$BG23*(1+'Usages mobilité'!$BH23)^(F$1570-$D$1570)/1000</f>
        <v>0</v>
      </c>
      <c r="G1750" s="223">
        <f>G1699*'Usages mobilité'!$BG23*(1+'Usages mobilité'!$BH23)^(G$1570-$D$1570)/1000</f>
        <v>0</v>
      </c>
      <c r="H1750" s="223">
        <f>H1699*'Usages mobilité'!$BG23*(1+'Usages mobilité'!$BH23)^(H$1570-$D$1570)/1000</f>
        <v>0</v>
      </c>
      <c r="I1750" s="223">
        <f>I1699*'Usages mobilité'!$BG23*(1+'Usages mobilité'!$BH23)^(I$1570-$D$1570)/1000</f>
        <v>0</v>
      </c>
      <c r="J1750" s="223">
        <f>J1699*'Usages mobilité'!$BG23*(1+'Usages mobilité'!$BH23)^(J$1570-$D$1570)/1000</f>
        <v>0</v>
      </c>
      <c r="K1750" s="223">
        <f>K1699*'Usages mobilité'!$BG23*(1+'Usages mobilité'!$BH23)^(K$1570-$D$1570)/1000</f>
        <v>0</v>
      </c>
      <c r="L1750" s="223">
        <f>L1699*'Usages mobilité'!$BG23*(1+'Usages mobilité'!$BH23)^(L$1570-$D$1570)/1000</f>
        <v>0</v>
      </c>
      <c r="M1750" s="223">
        <f>M1699*'Usages mobilité'!$BG23*(1+'Usages mobilité'!$BH23)^(M$1570-$D$1570)/1000</f>
        <v>0</v>
      </c>
      <c r="N1750" s="223">
        <f>N1699*'Usages mobilité'!$BG23*(1+'Usages mobilité'!$BH23)^(N$1570-$D$1570)/1000</f>
        <v>0</v>
      </c>
      <c r="O1750" s="223">
        <f>O1699*'Usages mobilité'!$BG23*(1+'Usages mobilité'!$BH23)^(O$1570-$D$1570)/1000</f>
        <v>0</v>
      </c>
      <c r="P1750" s="223">
        <f>P1699*'Usages mobilité'!$BG23*(1+'Usages mobilité'!$BH23)^(P$1570-$D$1570)/1000</f>
        <v>0</v>
      </c>
      <c r="Q1750" s="223">
        <f>Q1699*'Usages mobilité'!$BG23*(1+'Usages mobilité'!$BH23)^(Q$1570-$D$1570)/1000</f>
        <v>0</v>
      </c>
      <c r="R1750" s="223">
        <f>R1699*'Usages mobilité'!$BG23*(1+'Usages mobilité'!$BH23)^(R$1570-$D$1570)/1000</f>
        <v>0</v>
      </c>
    </row>
    <row r="1751" spans="1:18" hidden="1" outlineLevel="2" x14ac:dyDescent="0.25">
      <c r="A1751" s="222" t="str">
        <f>'Usages mobilité'!A24</f>
        <v>Usage mobilité n°21</v>
      </c>
      <c r="B1751" s="222" t="s">
        <v>645</v>
      </c>
      <c r="C1751" s="222"/>
      <c r="D1751" s="223">
        <f>D1700*'Usages mobilité'!$BG24*(1+'Usages mobilité'!$BH24)^(D$1570-$D$1570)/1000</f>
        <v>0</v>
      </c>
      <c r="E1751" s="223">
        <f>E1700*'Usages mobilité'!$BG24*(1+'Usages mobilité'!$BH24)^(E$1570-$D$1570)/1000</f>
        <v>0</v>
      </c>
      <c r="F1751" s="223">
        <f>F1700*'Usages mobilité'!$BG24*(1+'Usages mobilité'!$BH24)^(F$1570-$D$1570)/1000</f>
        <v>0</v>
      </c>
      <c r="G1751" s="223">
        <f>G1700*'Usages mobilité'!$BG24*(1+'Usages mobilité'!$BH24)^(G$1570-$D$1570)/1000</f>
        <v>0</v>
      </c>
      <c r="H1751" s="223">
        <f>H1700*'Usages mobilité'!$BG24*(1+'Usages mobilité'!$BH24)^(H$1570-$D$1570)/1000</f>
        <v>0</v>
      </c>
      <c r="I1751" s="223">
        <f>I1700*'Usages mobilité'!$BG24*(1+'Usages mobilité'!$BH24)^(I$1570-$D$1570)/1000</f>
        <v>0</v>
      </c>
      <c r="J1751" s="223">
        <f>J1700*'Usages mobilité'!$BG24*(1+'Usages mobilité'!$BH24)^(J$1570-$D$1570)/1000</f>
        <v>0</v>
      </c>
      <c r="K1751" s="223">
        <f>K1700*'Usages mobilité'!$BG24*(1+'Usages mobilité'!$BH24)^(K$1570-$D$1570)/1000</f>
        <v>0</v>
      </c>
      <c r="L1751" s="223">
        <f>L1700*'Usages mobilité'!$BG24*(1+'Usages mobilité'!$BH24)^(L$1570-$D$1570)/1000</f>
        <v>0</v>
      </c>
      <c r="M1751" s="223">
        <f>M1700*'Usages mobilité'!$BG24*(1+'Usages mobilité'!$BH24)^(M$1570-$D$1570)/1000</f>
        <v>0</v>
      </c>
      <c r="N1751" s="223">
        <f>N1700*'Usages mobilité'!$BG24*(1+'Usages mobilité'!$BH24)^(N$1570-$D$1570)/1000</f>
        <v>0</v>
      </c>
      <c r="O1751" s="223">
        <f>O1700*'Usages mobilité'!$BG24*(1+'Usages mobilité'!$BH24)^(O$1570-$D$1570)/1000</f>
        <v>0</v>
      </c>
      <c r="P1751" s="223">
        <f>P1700*'Usages mobilité'!$BG24*(1+'Usages mobilité'!$BH24)^(P$1570-$D$1570)/1000</f>
        <v>0</v>
      </c>
      <c r="Q1751" s="223">
        <f>Q1700*'Usages mobilité'!$BG24*(1+'Usages mobilité'!$BH24)^(Q$1570-$D$1570)/1000</f>
        <v>0</v>
      </c>
      <c r="R1751" s="223">
        <f>R1700*'Usages mobilité'!$BG24*(1+'Usages mobilité'!$BH24)^(R$1570-$D$1570)/1000</f>
        <v>0</v>
      </c>
    </row>
    <row r="1752" spans="1:18" hidden="1" outlineLevel="2" x14ac:dyDescent="0.25">
      <c r="A1752" s="222" t="str">
        <f>'Usages mobilité'!A25</f>
        <v>Usage mobilité n°22</v>
      </c>
      <c r="B1752" s="222" t="s">
        <v>645</v>
      </c>
      <c r="C1752" s="222"/>
      <c r="D1752" s="223">
        <f>D1701*'Usages mobilité'!$BG25*(1+'Usages mobilité'!$BH25)^(D$1570-$D$1570)/1000</f>
        <v>0</v>
      </c>
      <c r="E1752" s="223">
        <f>E1701*'Usages mobilité'!$BG25*(1+'Usages mobilité'!$BH25)^(E$1570-$D$1570)/1000</f>
        <v>0</v>
      </c>
      <c r="F1752" s="223">
        <f>F1701*'Usages mobilité'!$BG25*(1+'Usages mobilité'!$BH25)^(F$1570-$D$1570)/1000</f>
        <v>0</v>
      </c>
      <c r="G1752" s="223">
        <f>G1701*'Usages mobilité'!$BG25*(1+'Usages mobilité'!$BH25)^(G$1570-$D$1570)/1000</f>
        <v>0</v>
      </c>
      <c r="H1752" s="223">
        <f>H1701*'Usages mobilité'!$BG25*(1+'Usages mobilité'!$BH25)^(H$1570-$D$1570)/1000</f>
        <v>0</v>
      </c>
      <c r="I1752" s="223">
        <f>I1701*'Usages mobilité'!$BG25*(1+'Usages mobilité'!$BH25)^(I$1570-$D$1570)/1000</f>
        <v>0</v>
      </c>
      <c r="J1752" s="223">
        <f>J1701*'Usages mobilité'!$BG25*(1+'Usages mobilité'!$BH25)^(J$1570-$D$1570)/1000</f>
        <v>0</v>
      </c>
      <c r="K1752" s="223">
        <f>K1701*'Usages mobilité'!$BG25*(1+'Usages mobilité'!$BH25)^(K$1570-$D$1570)/1000</f>
        <v>0</v>
      </c>
      <c r="L1752" s="223">
        <f>L1701*'Usages mobilité'!$BG25*(1+'Usages mobilité'!$BH25)^(L$1570-$D$1570)/1000</f>
        <v>0</v>
      </c>
      <c r="M1752" s="223">
        <f>M1701*'Usages mobilité'!$BG25*(1+'Usages mobilité'!$BH25)^(M$1570-$D$1570)/1000</f>
        <v>0</v>
      </c>
      <c r="N1752" s="223">
        <f>N1701*'Usages mobilité'!$BG25*(1+'Usages mobilité'!$BH25)^(N$1570-$D$1570)/1000</f>
        <v>0</v>
      </c>
      <c r="O1752" s="223">
        <f>O1701*'Usages mobilité'!$BG25*(1+'Usages mobilité'!$BH25)^(O$1570-$D$1570)/1000</f>
        <v>0</v>
      </c>
      <c r="P1752" s="223">
        <f>P1701*'Usages mobilité'!$BG25*(1+'Usages mobilité'!$BH25)^(P$1570-$D$1570)/1000</f>
        <v>0</v>
      </c>
      <c r="Q1752" s="223">
        <f>Q1701*'Usages mobilité'!$BG25*(1+'Usages mobilité'!$BH25)^(Q$1570-$D$1570)/1000</f>
        <v>0</v>
      </c>
      <c r="R1752" s="223">
        <f>R1701*'Usages mobilité'!$BG25*(1+'Usages mobilité'!$BH25)^(R$1570-$D$1570)/1000</f>
        <v>0</v>
      </c>
    </row>
    <row r="1753" spans="1:18" hidden="1" outlineLevel="2" x14ac:dyDescent="0.25">
      <c r="A1753" s="222" t="str">
        <f>'Usages mobilité'!A26</f>
        <v>Usage mobilité n°23</v>
      </c>
      <c r="B1753" s="222" t="s">
        <v>645</v>
      </c>
      <c r="C1753" s="222"/>
      <c r="D1753" s="223">
        <f>D1702*'Usages mobilité'!$BG26*(1+'Usages mobilité'!$BH26)^(D$1570-$D$1570)/1000</f>
        <v>0</v>
      </c>
      <c r="E1753" s="223">
        <f>E1702*'Usages mobilité'!$BG26*(1+'Usages mobilité'!$BH26)^(E$1570-$D$1570)/1000</f>
        <v>0</v>
      </c>
      <c r="F1753" s="223">
        <f>F1702*'Usages mobilité'!$BG26*(1+'Usages mobilité'!$BH26)^(F$1570-$D$1570)/1000</f>
        <v>0</v>
      </c>
      <c r="G1753" s="223">
        <f>G1702*'Usages mobilité'!$BG26*(1+'Usages mobilité'!$BH26)^(G$1570-$D$1570)/1000</f>
        <v>0</v>
      </c>
      <c r="H1753" s="223">
        <f>H1702*'Usages mobilité'!$BG26*(1+'Usages mobilité'!$BH26)^(H$1570-$D$1570)/1000</f>
        <v>0</v>
      </c>
      <c r="I1753" s="223">
        <f>I1702*'Usages mobilité'!$BG26*(1+'Usages mobilité'!$BH26)^(I$1570-$D$1570)/1000</f>
        <v>0</v>
      </c>
      <c r="J1753" s="223">
        <f>J1702*'Usages mobilité'!$BG26*(1+'Usages mobilité'!$BH26)^(J$1570-$D$1570)/1000</f>
        <v>0</v>
      </c>
      <c r="K1753" s="223">
        <f>K1702*'Usages mobilité'!$BG26*(1+'Usages mobilité'!$BH26)^(K$1570-$D$1570)/1000</f>
        <v>0</v>
      </c>
      <c r="L1753" s="223">
        <f>L1702*'Usages mobilité'!$BG26*(1+'Usages mobilité'!$BH26)^(L$1570-$D$1570)/1000</f>
        <v>0</v>
      </c>
      <c r="M1753" s="223">
        <f>M1702*'Usages mobilité'!$BG26*(1+'Usages mobilité'!$BH26)^(M$1570-$D$1570)/1000</f>
        <v>0</v>
      </c>
      <c r="N1753" s="223">
        <f>N1702*'Usages mobilité'!$BG26*(1+'Usages mobilité'!$BH26)^(N$1570-$D$1570)/1000</f>
        <v>0</v>
      </c>
      <c r="O1753" s="223">
        <f>O1702*'Usages mobilité'!$BG26*(1+'Usages mobilité'!$BH26)^(O$1570-$D$1570)/1000</f>
        <v>0</v>
      </c>
      <c r="P1753" s="223">
        <f>P1702*'Usages mobilité'!$BG26*(1+'Usages mobilité'!$BH26)^(P$1570-$D$1570)/1000</f>
        <v>0</v>
      </c>
      <c r="Q1753" s="223">
        <f>Q1702*'Usages mobilité'!$BG26*(1+'Usages mobilité'!$BH26)^(Q$1570-$D$1570)/1000</f>
        <v>0</v>
      </c>
      <c r="R1753" s="223">
        <f>R1702*'Usages mobilité'!$BG26*(1+'Usages mobilité'!$BH26)^(R$1570-$D$1570)/1000</f>
        <v>0</v>
      </c>
    </row>
    <row r="1754" spans="1:18" hidden="1" outlineLevel="2" x14ac:dyDescent="0.25">
      <c r="A1754" s="222" t="str">
        <f>'Usages mobilité'!A27</f>
        <v>Usage mobilité n°24</v>
      </c>
      <c r="B1754" s="222" t="s">
        <v>645</v>
      </c>
      <c r="C1754" s="222"/>
      <c r="D1754" s="223">
        <f>D1703*'Usages mobilité'!$BG27*(1+'Usages mobilité'!$BH27)^(D$1570-$D$1570)/1000</f>
        <v>0</v>
      </c>
      <c r="E1754" s="223">
        <f>E1703*'Usages mobilité'!$BG27*(1+'Usages mobilité'!$BH27)^(E$1570-$D$1570)/1000</f>
        <v>0</v>
      </c>
      <c r="F1754" s="223">
        <f>F1703*'Usages mobilité'!$BG27*(1+'Usages mobilité'!$BH27)^(F$1570-$D$1570)/1000</f>
        <v>0</v>
      </c>
      <c r="G1754" s="223">
        <f>G1703*'Usages mobilité'!$BG27*(1+'Usages mobilité'!$BH27)^(G$1570-$D$1570)/1000</f>
        <v>0</v>
      </c>
      <c r="H1754" s="223">
        <f>H1703*'Usages mobilité'!$BG27*(1+'Usages mobilité'!$BH27)^(H$1570-$D$1570)/1000</f>
        <v>0</v>
      </c>
      <c r="I1754" s="223">
        <f>I1703*'Usages mobilité'!$BG27*(1+'Usages mobilité'!$BH27)^(I$1570-$D$1570)/1000</f>
        <v>0</v>
      </c>
      <c r="J1754" s="223">
        <f>J1703*'Usages mobilité'!$BG27*(1+'Usages mobilité'!$BH27)^(J$1570-$D$1570)/1000</f>
        <v>0</v>
      </c>
      <c r="K1754" s="223">
        <f>K1703*'Usages mobilité'!$BG27*(1+'Usages mobilité'!$BH27)^(K$1570-$D$1570)/1000</f>
        <v>0</v>
      </c>
      <c r="L1754" s="223">
        <f>L1703*'Usages mobilité'!$BG27*(1+'Usages mobilité'!$BH27)^(L$1570-$D$1570)/1000</f>
        <v>0</v>
      </c>
      <c r="M1754" s="223">
        <f>M1703*'Usages mobilité'!$BG27*(1+'Usages mobilité'!$BH27)^(M$1570-$D$1570)/1000</f>
        <v>0</v>
      </c>
      <c r="N1754" s="223">
        <f>N1703*'Usages mobilité'!$BG27*(1+'Usages mobilité'!$BH27)^(N$1570-$D$1570)/1000</f>
        <v>0</v>
      </c>
      <c r="O1754" s="223">
        <f>O1703*'Usages mobilité'!$BG27*(1+'Usages mobilité'!$BH27)^(O$1570-$D$1570)/1000</f>
        <v>0</v>
      </c>
      <c r="P1754" s="223">
        <f>P1703*'Usages mobilité'!$BG27*(1+'Usages mobilité'!$BH27)^(P$1570-$D$1570)/1000</f>
        <v>0</v>
      </c>
      <c r="Q1754" s="223">
        <f>Q1703*'Usages mobilité'!$BG27*(1+'Usages mobilité'!$BH27)^(Q$1570-$D$1570)/1000</f>
        <v>0</v>
      </c>
      <c r="R1754" s="223">
        <f>R1703*'Usages mobilité'!$BG27*(1+'Usages mobilité'!$BH27)^(R$1570-$D$1570)/1000</f>
        <v>0</v>
      </c>
    </row>
    <row r="1755" spans="1:18" hidden="1" outlineLevel="2" x14ac:dyDescent="0.25">
      <c r="A1755" s="222" t="str">
        <f>'Usages mobilité'!A28</f>
        <v>Usage mobilité n°25</v>
      </c>
      <c r="B1755" s="222" t="s">
        <v>645</v>
      </c>
      <c r="C1755" s="222"/>
      <c r="D1755" s="223">
        <f>D1704*'Usages mobilité'!$BG28*(1+'Usages mobilité'!$BH28)^(D$1570-$D$1570)/1000</f>
        <v>0</v>
      </c>
      <c r="E1755" s="223">
        <f>E1704*'Usages mobilité'!$BG28*(1+'Usages mobilité'!$BH28)^(E$1570-$D$1570)/1000</f>
        <v>0</v>
      </c>
      <c r="F1755" s="223">
        <f>F1704*'Usages mobilité'!$BG28*(1+'Usages mobilité'!$BH28)^(F$1570-$D$1570)/1000</f>
        <v>0</v>
      </c>
      <c r="G1755" s="223">
        <f>G1704*'Usages mobilité'!$BG28*(1+'Usages mobilité'!$BH28)^(G$1570-$D$1570)/1000</f>
        <v>0</v>
      </c>
      <c r="H1755" s="223">
        <f>H1704*'Usages mobilité'!$BG28*(1+'Usages mobilité'!$BH28)^(H$1570-$D$1570)/1000</f>
        <v>0</v>
      </c>
      <c r="I1755" s="223">
        <f>I1704*'Usages mobilité'!$BG28*(1+'Usages mobilité'!$BH28)^(I$1570-$D$1570)/1000</f>
        <v>0</v>
      </c>
      <c r="J1755" s="223">
        <f>J1704*'Usages mobilité'!$BG28*(1+'Usages mobilité'!$BH28)^(J$1570-$D$1570)/1000</f>
        <v>0</v>
      </c>
      <c r="K1755" s="223">
        <f>K1704*'Usages mobilité'!$BG28*(1+'Usages mobilité'!$BH28)^(K$1570-$D$1570)/1000</f>
        <v>0</v>
      </c>
      <c r="L1755" s="223">
        <f>L1704*'Usages mobilité'!$BG28*(1+'Usages mobilité'!$BH28)^(L$1570-$D$1570)/1000</f>
        <v>0</v>
      </c>
      <c r="M1755" s="223">
        <f>M1704*'Usages mobilité'!$BG28*(1+'Usages mobilité'!$BH28)^(M$1570-$D$1570)/1000</f>
        <v>0</v>
      </c>
      <c r="N1755" s="223">
        <f>N1704*'Usages mobilité'!$BG28*(1+'Usages mobilité'!$BH28)^(N$1570-$D$1570)/1000</f>
        <v>0</v>
      </c>
      <c r="O1755" s="223">
        <f>O1704*'Usages mobilité'!$BG28*(1+'Usages mobilité'!$BH28)^(O$1570-$D$1570)/1000</f>
        <v>0</v>
      </c>
      <c r="P1755" s="223">
        <f>P1704*'Usages mobilité'!$BG28*(1+'Usages mobilité'!$BH28)^(P$1570-$D$1570)/1000</f>
        <v>0</v>
      </c>
      <c r="Q1755" s="223">
        <f>Q1704*'Usages mobilité'!$BG28*(1+'Usages mobilité'!$BH28)^(Q$1570-$D$1570)/1000</f>
        <v>0</v>
      </c>
      <c r="R1755" s="223">
        <f>R1704*'Usages mobilité'!$BG28*(1+'Usages mobilité'!$BH28)^(R$1570-$D$1570)/1000</f>
        <v>0</v>
      </c>
    </row>
    <row r="1756" spans="1:18" hidden="1" outlineLevel="2" x14ac:dyDescent="0.25">
      <c r="A1756" s="222" t="str">
        <f>'Usages mobilité'!A29</f>
        <v>Usage mobilité n°26</v>
      </c>
      <c r="B1756" s="222" t="s">
        <v>645</v>
      </c>
      <c r="C1756" s="222"/>
      <c r="D1756" s="223">
        <f>D1705*'Usages mobilité'!$BG29*(1+'Usages mobilité'!$BH29)^(D$1570-$D$1570)/1000</f>
        <v>0</v>
      </c>
      <c r="E1756" s="223">
        <f>E1705*'Usages mobilité'!$BG29*(1+'Usages mobilité'!$BH29)^(E$1570-$D$1570)/1000</f>
        <v>0</v>
      </c>
      <c r="F1756" s="223">
        <f>F1705*'Usages mobilité'!$BG29*(1+'Usages mobilité'!$BH29)^(F$1570-$D$1570)/1000</f>
        <v>0</v>
      </c>
      <c r="G1756" s="223">
        <f>G1705*'Usages mobilité'!$BG29*(1+'Usages mobilité'!$BH29)^(G$1570-$D$1570)/1000</f>
        <v>0</v>
      </c>
      <c r="H1756" s="223">
        <f>H1705*'Usages mobilité'!$BG29*(1+'Usages mobilité'!$BH29)^(H$1570-$D$1570)/1000</f>
        <v>0</v>
      </c>
      <c r="I1756" s="223">
        <f>I1705*'Usages mobilité'!$BG29*(1+'Usages mobilité'!$BH29)^(I$1570-$D$1570)/1000</f>
        <v>0</v>
      </c>
      <c r="J1756" s="223">
        <f>J1705*'Usages mobilité'!$BG29*(1+'Usages mobilité'!$BH29)^(J$1570-$D$1570)/1000</f>
        <v>0</v>
      </c>
      <c r="K1756" s="223">
        <f>K1705*'Usages mobilité'!$BG29*(1+'Usages mobilité'!$BH29)^(K$1570-$D$1570)/1000</f>
        <v>0</v>
      </c>
      <c r="L1756" s="223">
        <f>L1705*'Usages mobilité'!$BG29*(1+'Usages mobilité'!$BH29)^(L$1570-$D$1570)/1000</f>
        <v>0</v>
      </c>
      <c r="M1756" s="223">
        <f>M1705*'Usages mobilité'!$BG29*(1+'Usages mobilité'!$BH29)^(M$1570-$D$1570)/1000</f>
        <v>0</v>
      </c>
      <c r="N1756" s="223">
        <f>N1705*'Usages mobilité'!$BG29*(1+'Usages mobilité'!$BH29)^(N$1570-$D$1570)/1000</f>
        <v>0</v>
      </c>
      <c r="O1756" s="223">
        <f>O1705*'Usages mobilité'!$BG29*(1+'Usages mobilité'!$BH29)^(O$1570-$D$1570)/1000</f>
        <v>0</v>
      </c>
      <c r="P1756" s="223">
        <f>P1705*'Usages mobilité'!$BG29*(1+'Usages mobilité'!$BH29)^(P$1570-$D$1570)/1000</f>
        <v>0</v>
      </c>
      <c r="Q1756" s="223">
        <f>Q1705*'Usages mobilité'!$BG29*(1+'Usages mobilité'!$BH29)^(Q$1570-$D$1570)/1000</f>
        <v>0</v>
      </c>
      <c r="R1756" s="223">
        <f>R1705*'Usages mobilité'!$BG29*(1+'Usages mobilité'!$BH29)^(R$1570-$D$1570)/1000</f>
        <v>0</v>
      </c>
    </row>
    <row r="1757" spans="1:18" hidden="1" outlineLevel="2" x14ac:dyDescent="0.25">
      <c r="A1757" s="222" t="str">
        <f>'Usages mobilité'!A30</f>
        <v>Usage mobilité n°27</v>
      </c>
      <c r="B1757" s="222" t="s">
        <v>645</v>
      </c>
      <c r="C1757" s="222"/>
      <c r="D1757" s="223">
        <f>D1706*'Usages mobilité'!$BG30*(1+'Usages mobilité'!$BH30)^(D$1570-$D$1570)/1000</f>
        <v>0</v>
      </c>
      <c r="E1757" s="223">
        <f>E1706*'Usages mobilité'!$BG30*(1+'Usages mobilité'!$BH30)^(E$1570-$D$1570)/1000</f>
        <v>0</v>
      </c>
      <c r="F1757" s="223">
        <f>F1706*'Usages mobilité'!$BG30*(1+'Usages mobilité'!$BH30)^(F$1570-$D$1570)/1000</f>
        <v>0</v>
      </c>
      <c r="G1757" s="223">
        <f>G1706*'Usages mobilité'!$BG30*(1+'Usages mobilité'!$BH30)^(G$1570-$D$1570)/1000</f>
        <v>0</v>
      </c>
      <c r="H1757" s="223">
        <f>H1706*'Usages mobilité'!$BG30*(1+'Usages mobilité'!$BH30)^(H$1570-$D$1570)/1000</f>
        <v>0</v>
      </c>
      <c r="I1757" s="223">
        <f>I1706*'Usages mobilité'!$BG30*(1+'Usages mobilité'!$BH30)^(I$1570-$D$1570)/1000</f>
        <v>0</v>
      </c>
      <c r="J1757" s="223">
        <f>J1706*'Usages mobilité'!$BG30*(1+'Usages mobilité'!$BH30)^(J$1570-$D$1570)/1000</f>
        <v>0</v>
      </c>
      <c r="K1757" s="223">
        <f>K1706*'Usages mobilité'!$BG30*(1+'Usages mobilité'!$BH30)^(K$1570-$D$1570)/1000</f>
        <v>0</v>
      </c>
      <c r="L1757" s="223">
        <f>L1706*'Usages mobilité'!$BG30*(1+'Usages mobilité'!$BH30)^(L$1570-$D$1570)/1000</f>
        <v>0</v>
      </c>
      <c r="M1757" s="223">
        <f>M1706*'Usages mobilité'!$BG30*(1+'Usages mobilité'!$BH30)^(M$1570-$D$1570)/1000</f>
        <v>0</v>
      </c>
      <c r="N1757" s="223">
        <f>N1706*'Usages mobilité'!$BG30*(1+'Usages mobilité'!$BH30)^(N$1570-$D$1570)/1000</f>
        <v>0</v>
      </c>
      <c r="O1757" s="223">
        <f>O1706*'Usages mobilité'!$BG30*(1+'Usages mobilité'!$BH30)^(O$1570-$D$1570)/1000</f>
        <v>0</v>
      </c>
      <c r="P1757" s="223">
        <f>P1706*'Usages mobilité'!$BG30*(1+'Usages mobilité'!$BH30)^(P$1570-$D$1570)/1000</f>
        <v>0</v>
      </c>
      <c r="Q1757" s="223">
        <f>Q1706*'Usages mobilité'!$BG30*(1+'Usages mobilité'!$BH30)^(Q$1570-$D$1570)/1000</f>
        <v>0</v>
      </c>
      <c r="R1757" s="223">
        <f>R1706*'Usages mobilité'!$BG30*(1+'Usages mobilité'!$BH30)^(R$1570-$D$1570)/1000</f>
        <v>0</v>
      </c>
    </row>
    <row r="1758" spans="1:18" hidden="1" outlineLevel="2" x14ac:dyDescent="0.25">
      <c r="A1758" s="222" t="str">
        <f>'Usages mobilité'!A31</f>
        <v>Usage mobilité n°28</v>
      </c>
      <c r="B1758" s="222" t="s">
        <v>645</v>
      </c>
      <c r="C1758" s="222"/>
      <c r="D1758" s="223">
        <f>D1707*'Usages mobilité'!$BG31*(1+'Usages mobilité'!$BH31)^(D$1570-$D$1570)/1000</f>
        <v>0</v>
      </c>
      <c r="E1758" s="223">
        <f>E1707*'Usages mobilité'!$BG31*(1+'Usages mobilité'!$BH31)^(E$1570-$D$1570)/1000</f>
        <v>0</v>
      </c>
      <c r="F1758" s="223">
        <f>F1707*'Usages mobilité'!$BG31*(1+'Usages mobilité'!$BH31)^(F$1570-$D$1570)/1000</f>
        <v>0</v>
      </c>
      <c r="G1758" s="223">
        <f>G1707*'Usages mobilité'!$BG31*(1+'Usages mobilité'!$BH31)^(G$1570-$D$1570)/1000</f>
        <v>0</v>
      </c>
      <c r="H1758" s="223">
        <f>H1707*'Usages mobilité'!$BG31*(1+'Usages mobilité'!$BH31)^(H$1570-$D$1570)/1000</f>
        <v>0</v>
      </c>
      <c r="I1758" s="223">
        <f>I1707*'Usages mobilité'!$BG31*(1+'Usages mobilité'!$BH31)^(I$1570-$D$1570)/1000</f>
        <v>0</v>
      </c>
      <c r="J1758" s="223">
        <f>J1707*'Usages mobilité'!$BG31*(1+'Usages mobilité'!$BH31)^(J$1570-$D$1570)/1000</f>
        <v>0</v>
      </c>
      <c r="K1758" s="223">
        <f>K1707*'Usages mobilité'!$BG31*(1+'Usages mobilité'!$BH31)^(K$1570-$D$1570)/1000</f>
        <v>0</v>
      </c>
      <c r="L1758" s="223">
        <f>L1707*'Usages mobilité'!$BG31*(1+'Usages mobilité'!$BH31)^(L$1570-$D$1570)/1000</f>
        <v>0</v>
      </c>
      <c r="M1758" s="223">
        <f>M1707*'Usages mobilité'!$BG31*(1+'Usages mobilité'!$BH31)^(M$1570-$D$1570)/1000</f>
        <v>0</v>
      </c>
      <c r="N1758" s="223">
        <f>N1707*'Usages mobilité'!$BG31*(1+'Usages mobilité'!$BH31)^(N$1570-$D$1570)/1000</f>
        <v>0</v>
      </c>
      <c r="O1758" s="223">
        <f>O1707*'Usages mobilité'!$BG31*(1+'Usages mobilité'!$BH31)^(O$1570-$D$1570)/1000</f>
        <v>0</v>
      </c>
      <c r="P1758" s="223">
        <f>P1707*'Usages mobilité'!$BG31*(1+'Usages mobilité'!$BH31)^(P$1570-$D$1570)/1000</f>
        <v>0</v>
      </c>
      <c r="Q1758" s="223">
        <f>Q1707*'Usages mobilité'!$BG31*(1+'Usages mobilité'!$BH31)^(Q$1570-$D$1570)/1000</f>
        <v>0</v>
      </c>
      <c r="R1758" s="223">
        <f>R1707*'Usages mobilité'!$BG31*(1+'Usages mobilité'!$BH31)^(R$1570-$D$1570)/1000</f>
        <v>0</v>
      </c>
    </row>
    <row r="1759" spans="1:18" hidden="1" outlineLevel="2" x14ac:dyDescent="0.25">
      <c r="A1759" s="222" t="str">
        <f>'Usages mobilité'!A32</f>
        <v>Usage mobilité n°29</v>
      </c>
      <c r="B1759" s="222" t="s">
        <v>645</v>
      </c>
      <c r="C1759" s="222"/>
      <c r="D1759" s="223">
        <f>D1708*'Usages mobilité'!$BG32*(1+'Usages mobilité'!$BH32)^(D$1570-$D$1570)/1000</f>
        <v>0</v>
      </c>
      <c r="E1759" s="223">
        <f>E1708*'Usages mobilité'!$BG32*(1+'Usages mobilité'!$BH32)^(E$1570-$D$1570)/1000</f>
        <v>0</v>
      </c>
      <c r="F1759" s="223">
        <f>F1708*'Usages mobilité'!$BG32*(1+'Usages mobilité'!$BH32)^(F$1570-$D$1570)/1000</f>
        <v>0</v>
      </c>
      <c r="G1759" s="223">
        <f>G1708*'Usages mobilité'!$BG32*(1+'Usages mobilité'!$BH32)^(G$1570-$D$1570)/1000</f>
        <v>0</v>
      </c>
      <c r="H1759" s="223">
        <f>H1708*'Usages mobilité'!$BG32*(1+'Usages mobilité'!$BH32)^(H$1570-$D$1570)/1000</f>
        <v>0</v>
      </c>
      <c r="I1759" s="223">
        <f>I1708*'Usages mobilité'!$BG32*(1+'Usages mobilité'!$BH32)^(I$1570-$D$1570)/1000</f>
        <v>0</v>
      </c>
      <c r="J1759" s="223">
        <f>J1708*'Usages mobilité'!$BG32*(1+'Usages mobilité'!$BH32)^(J$1570-$D$1570)/1000</f>
        <v>0</v>
      </c>
      <c r="K1759" s="223">
        <f>K1708*'Usages mobilité'!$BG32*(1+'Usages mobilité'!$BH32)^(K$1570-$D$1570)/1000</f>
        <v>0</v>
      </c>
      <c r="L1759" s="223">
        <f>L1708*'Usages mobilité'!$BG32*(1+'Usages mobilité'!$BH32)^(L$1570-$D$1570)/1000</f>
        <v>0</v>
      </c>
      <c r="M1759" s="223">
        <f>M1708*'Usages mobilité'!$BG32*(1+'Usages mobilité'!$BH32)^(M$1570-$D$1570)/1000</f>
        <v>0</v>
      </c>
      <c r="N1759" s="223">
        <f>N1708*'Usages mobilité'!$BG32*(1+'Usages mobilité'!$BH32)^(N$1570-$D$1570)/1000</f>
        <v>0</v>
      </c>
      <c r="O1759" s="223">
        <f>O1708*'Usages mobilité'!$BG32*(1+'Usages mobilité'!$BH32)^(O$1570-$D$1570)/1000</f>
        <v>0</v>
      </c>
      <c r="P1759" s="223">
        <f>P1708*'Usages mobilité'!$BG32*(1+'Usages mobilité'!$BH32)^(P$1570-$D$1570)/1000</f>
        <v>0</v>
      </c>
      <c r="Q1759" s="223">
        <f>Q1708*'Usages mobilité'!$BG32*(1+'Usages mobilité'!$BH32)^(Q$1570-$D$1570)/1000</f>
        <v>0</v>
      </c>
      <c r="R1759" s="223">
        <f>R1708*'Usages mobilité'!$BG32*(1+'Usages mobilité'!$BH32)^(R$1570-$D$1570)/1000</f>
        <v>0</v>
      </c>
    </row>
    <row r="1760" spans="1:18" hidden="1" outlineLevel="2" x14ac:dyDescent="0.25">
      <c r="A1760" s="222" t="str">
        <f>'Usages mobilité'!A33</f>
        <v>Usage mobilité n°30</v>
      </c>
      <c r="B1760" s="222" t="s">
        <v>645</v>
      </c>
      <c r="C1760" s="222"/>
      <c r="D1760" s="223">
        <f>D1709*'Usages mobilité'!$BG33*(1+'Usages mobilité'!$BH33)^(D$1570-$D$1570)/1000</f>
        <v>0</v>
      </c>
      <c r="E1760" s="223">
        <f>E1709*'Usages mobilité'!$BG33*(1+'Usages mobilité'!$BH33)^(E$1570-$D$1570)/1000</f>
        <v>0</v>
      </c>
      <c r="F1760" s="223">
        <f>F1709*'Usages mobilité'!$BG33*(1+'Usages mobilité'!$BH33)^(F$1570-$D$1570)/1000</f>
        <v>0</v>
      </c>
      <c r="G1760" s="223">
        <f>G1709*'Usages mobilité'!$BG33*(1+'Usages mobilité'!$BH33)^(G$1570-$D$1570)/1000</f>
        <v>0</v>
      </c>
      <c r="H1760" s="223">
        <f>H1709*'Usages mobilité'!$BG33*(1+'Usages mobilité'!$BH33)^(H$1570-$D$1570)/1000</f>
        <v>0</v>
      </c>
      <c r="I1760" s="223">
        <f>I1709*'Usages mobilité'!$BG33*(1+'Usages mobilité'!$BH33)^(I$1570-$D$1570)/1000</f>
        <v>0</v>
      </c>
      <c r="J1760" s="223">
        <f>J1709*'Usages mobilité'!$BG33*(1+'Usages mobilité'!$BH33)^(J$1570-$D$1570)/1000</f>
        <v>0</v>
      </c>
      <c r="K1760" s="223">
        <f>K1709*'Usages mobilité'!$BG33*(1+'Usages mobilité'!$BH33)^(K$1570-$D$1570)/1000</f>
        <v>0</v>
      </c>
      <c r="L1760" s="223">
        <f>L1709*'Usages mobilité'!$BG33*(1+'Usages mobilité'!$BH33)^(L$1570-$D$1570)/1000</f>
        <v>0</v>
      </c>
      <c r="M1760" s="223">
        <f>M1709*'Usages mobilité'!$BG33*(1+'Usages mobilité'!$BH33)^(M$1570-$D$1570)/1000</f>
        <v>0</v>
      </c>
      <c r="N1760" s="223">
        <f>N1709*'Usages mobilité'!$BG33*(1+'Usages mobilité'!$BH33)^(N$1570-$D$1570)/1000</f>
        <v>0</v>
      </c>
      <c r="O1760" s="223">
        <f>O1709*'Usages mobilité'!$BG33*(1+'Usages mobilité'!$BH33)^(O$1570-$D$1570)/1000</f>
        <v>0</v>
      </c>
      <c r="P1760" s="223">
        <f>P1709*'Usages mobilité'!$BG33*(1+'Usages mobilité'!$BH33)^(P$1570-$D$1570)/1000</f>
        <v>0</v>
      </c>
      <c r="Q1760" s="223">
        <f>Q1709*'Usages mobilité'!$BG33*(1+'Usages mobilité'!$BH33)^(Q$1570-$D$1570)/1000</f>
        <v>0</v>
      </c>
      <c r="R1760" s="223">
        <f>R1709*'Usages mobilité'!$BG33*(1+'Usages mobilité'!$BH33)^(R$1570-$D$1570)/1000</f>
        <v>0</v>
      </c>
    </row>
    <row r="1761" spans="1:18" hidden="1" outlineLevel="2" x14ac:dyDescent="0.25">
      <c r="A1761" s="222" t="str">
        <f>'Usages mobilité'!A34</f>
        <v>Usage mobilité n°31</v>
      </c>
      <c r="B1761" s="222" t="s">
        <v>645</v>
      </c>
      <c r="C1761" s="222"/>
      <c r="D1761" s="223">
        <f>D1710*'Usages mobilité'!$BG34*(1+'Usages mobilité'!$BH34)^(D$1570-$D$1570)/1000</f>
        <v>0</v>
      </c>
      <c r="E1761" s="223">
        <f>E1710*'Usages mobilité'!$BG34*(1+'Usages mobilité'!$BH34)^(E$1570-$D$1570)/1000</f>
        <v>0</v>
      </c>
      <c r="F1761" s="223">
        <f>F1710*'Usages mobilité'!$BG34*(1+'Usages mobilité'!$BH34)^(F$1570-$D$1570)/1000</f>
        <v>0</v>
      </c>
      <c r="G1761" s="223">
        <f>G1710*'Usages mobilité'!$BG34*(1+'Usages mobilité'!$BH34)^(G$1570-$D$1570)/1000</f>
        <v>0</v>
      </c>
      <c r="H1761" s="223">
        <f>H1710*'Usages mobilité'!$BG34*(1+'Usages mobilité'!$BH34)^(H$1570-$D$1570)/1000</f>
        <v>0</v>
      </c>
      <c r="I1761" s="223">
        <f>I1710*'Usages mobilité'!$BG34*(1+'Usages mobilité'!$BH34)^(I$1570-$D$1570)/1000</f>
        <v>0</v>
      </c>
      <c r="J1761" s="223">
        <f>J1710*'Usages mobilité'!$BG34*(1+'Usages mobilité'!$BH34)^(J$1570-$D$1570)/1000</f>
        <v>0</v>
      </c>
      <c r="K1761" s="223">
        <f>K1710*'Usages mobilité'!$BG34*(1+'Usages mobilité'!$BH34)^(K$1570-$D$1570)/1000</f>
        <v>0</v>
      </c>
      <c r="L1761" s="223">
        <f>L1710*'Usages mobilité'!$BG34*(1+'Usages mobilité'!$BH34)^(L$1570-$D$1570)/1000</f>
        <v>0</v>
      </c>
      <c r="M1761" s="223">
        <f>M1710*'Usages mobilité'!$BG34*(1+'Usages mobilité'!$BH34)^(M$1570-$D$1570)/1000</f>
        <v>0</v>
      </c>
      <c r="N1761" s="223">
        <f>N1710*'Usages mobilité'!$BG34*(1+'Usages mobilité'!$BH34)^(N$1570-$D$1570)/1000</f>
        <v>0</v>
      </c>
      <c r="O1761" s="223">
        <f>O1710*'Usages mobilité'!$BG34*(1+'Usages mobilité'!$BH34)^(O$1570-$D$1570)/1000</f>
        <v>0</v>
      </c>
      <c r="P1761" s="223">
        <f>P1710*'Usages mobilité'!$BG34*(1+'Usages mobilité'!$BH34)^(P$1570-$D$1570)/1000</f>
        <v>0</v>
      </c>
      <c r="Q1761" s="223">
        <f>Q1710*'Usages mobilité'!$BG34*(1+'Usages mobilité'!$BH34)^(Q$1570-$D$1570)/1000</f>
        <v>0</v>
      </c>
      <c r="R1761" s="223">
        <f>R1710*'Usages mobilité'!$BG34*(1+'Usages mobilité'!$BH34)^(R$1570-$D$1570)/1000</f>
        <v>0</v>
      </c>
    </row>
    <row r="1762" spans="1:18" hidden="1" outlineLevel="2" x14ac:dyDescent="0.25">
      <c r="A1762" s="222" t="str">
        <f>'Usages mobilité'!A35</f>
        <v>Usage mobilité n°32</v>
      </c>
      <c r="B1762" s="222" t="s">
        <v>645</v>
      </c>
      <c r="C1762" s="222"/>
      <c r="D1762" s="223">
        <f>D1711*'Usages mobilité'!$BG35*(1+'Usages mobilité'!$BH35)^(D$1570-$D$1570)/1000</f>
        <v>0</v>
      </c>
      <c r="E1762" s="223">
        <f>E1711*'Usages mobilité'!$BG35*(1+'Usages mobilité'!$BH35)^(E$1570-$D$1570)/1000</f>
        <v>0</v>
      </c>
      <c r="F1762" s="223">
        <f>F1711*'Usages mobilité'!$BG35*(1+'Usages mobilité'!$BH35)^(F$1570-$D$1570)/1000</f>
        <v>0</v>
      </c>
      <c r="G1762" s="223">
        <f>G1711*'Usages mobilité'!$BG35*(1+'Usages mobilité'!$BH35)^(G$1570-$D$1570)/1000</f>
        <v>0</v>
      </c>
      <c r="H1762" s="223">
        <f>H1711*'Usages mobilité'!$BG35*(1+'Usages mobilité'!$BH35)^(H$1570-$D$1570)/1000</f>
        <v>0</v>
      </c>
      <c r="I1762" s="223">
        <f>I1711*'Usages mobilité'!$BG35*(1+'Usages mobilité'!$BH35)^(I$1570-$D$1570)/1000</f>
        <v>0</v>
      </c>
      <c r="J1762" s="223">
        <f>J1711*'Usages mobilité'!$BG35*(1+'Usages mobilité'!$BH35)^(J$1570-$D$1570)/1000</f>
        <v>0</v>
      </c>
      <c r="K1762" s="223">
        <f>K1711*'Usages mobilité'!$BG35*(1+'Usages mobilité'!$BH35)^(K$1570-$D$1570)/1000</f>
        <v>0</v>
      </c>
      <c r="L1762" s="223">
        <f>L1711*'Usages mobilité'!$BG35*(1+'Usages mobilité'!$BH35)^(L$1570-$D$1570)/1000</f>
        <v>0</v>
      </c>
      <c r="M1762" s="223">
        <f>M1711*'Usages mobilité'!$BG35*(1+'Usages mobilité'!$BH35)^(M$1570-$D$1570)/1000</f>
        <v>0</v>
      </c>
      <c r="N1762" s="223">
        <f>N1711*'Usages mobilité'!$BG35*(1+'Usages mobilité'!$BH35)^(N$1570-$D$1570)/1000</f>
        <v>0</v>
      </c>
      <c r="O1762" s="223">
        <f>O1711*'Usages mobilité'!$BG35*(1+'Usages mobilité'!$BH35)^(O$1570-$D$1570)/1000</f>
        <v>0</v>
      </c>
      <c r="P1762" s="223">
        <f>P1711*'Usages mobilité'!$BG35*(1+'Usages mobilité'!$BH35)^(P$1570-$D$1570)/1000</f>
        <v>0</v>
      </c>
      <c r="Q1762" s="223">
        <f>Q1711*'Usages mobilité'!$BG35*(1+'Usages mobilité'!$BH35)^(Q$1570-$D$1570)/1000</f>
        <v>0</v>
      </c>
      <c r="R1762" s="223">
        <f>R1711*'Usages mobilité'!$BG35*(1+'Usages mobilité'!$BH35)^(R$1570-$D$1570)/1000</f>
        <v>0</v>
      </c>
    </row>
    <row r="1763" spans="1:18" hidden="1" outlineLevel="2" x14ac:dyDescent="0.25">
      <c r="A1763" s="222" t="str">
        <f>'Usages mobilité'!A36</f>
        <v>Usage mobilité n°33</v>
      </c>
      <c r="B1763" s="222" t="s">
        <v>645</v>
      </c>
      <c r="C1763" s="222"/>
      <c r="D1763" s="223">
        <f>D1712*'Usages mobilité'!$BG36*(1+'Usages mobilité'!$BH36)^(D$1570-$D$1570)/1000</f>
        <v>0</v>
      </c>
      <c r="E1763" s="223">
        <f>E1712*'Usages mobilité'!$BG36*(1+'Usages mobilité'!$BH36)^(E$1570-$D$1570)/1000</f>
        <v>0</v>
      </c>
      <c r="F1763" s="223">
        <f>F1712*'Usages mobilité'!$BG36*(1+'Usages mobilité'!$BH36)^(F$1570-$D$1570)/1000</f>
        <v>0</v>
      </c>
      <c r="G1763" s="223">
        <f>G1712*'Usages mobilité'!$BG36*(1+'Usages mobilité'!$BH36)^(G$1570-$D$1570)/1000</f>
        <v>0</v>
      </c>
      <c r="H1763" s="223">
        <f>H1712*'Usages mobilité'!$BG36*(1+'Usages mobilité'!$BH36)^(H$1570-$D$1570)/1000</f>
        <v>0</v>
      </c>
      <c r="I1763" s="223">
        <f>I1712*'Usages mobilité'!$BG36*(1+'Usages mobilité'!$BH36)^(I$1570-$D$1570)/1000</f>
        <v>0</v>
      </c>
      <c r="J1763" s="223">
        <f>J1712*'Usages mobilité'!$BG36*(1+'Usages mobilité'!$BH36)^(J$1570-$D$1570)/1000</f>
        <v>0</v>
      </c>
      <c r="K1763" s="223">
        <f>K1712*'Usages mobilité'!$BG36*(1+'Usages mobilité'!$BH36)^(K$1570-$D$1570)/1000</f>
        <v>0</v>
      </c>
      <c r="L1763" s="223">
        <f>L1712*'Usages mobilité'!$BG36*(1+'Usages mobilité'!$BH36)^(L$1570-$D$1570)/1000</f>
        <v>0</v>
      </c>
      <c r="M1763" s="223">
        <f>M1712*'Usages mobilité'!$BG36*(1+'Usages mobilité'!$BH36)^(M$1570-$D$1570)/1000</f>
        <v>0</v>
      </c>
      <c r="N1763" s="223">
        <f>N1712*'Usages mobilité'!$BG36*(1+'Usages mobilité'!$BH36)^(N$1570-$D$1570)/1000</f>
        <v>0</v>
      </c>
      <c r="O1763" s="223">
        <f>O1712*'Usages mobilité'!$BG36*(1+'Usages mobilité'!$BH36)^(O$1570-$D$1570)/1000</f>
        <v>0</v>
      </c>
      <c r="P1763" s="223">
        <f>P1712*'Usages mobilité'!$BG36*(1+'Usages mobilité'!$BH36)^(P$1570-$D$1570)/1000</f>
        <v>0</v>
      </c>
      <c r="Q1763" s="223">
        <f>Q1712*'Usages mobilité'!$BG36*(1+'Usages mobilité'!$BH36)^(Q$1570-$D$1570)/1000</f>
        <v>0</v>
      </c>
      <c r="R1763" s="223">
        <f>R1712*'Usages mobilité'!$BG36*(1+'Usages mobilité'!$BH36)^(R$1570-$D$1570)/1000</f>
        <v>0</v>
      </c>
    </row>
    <row r="1764" spans="1:18" hidden="1" outlineLevel="2" x14ac:dyDescent="0.25">
      <c r="A1764" s="222" t="str">
        <f>'Usages mobilité'!A37</f>
        <v>Usage mobilité n°34</v>
      </c>
      <c r="B1764" s="222" t="s">
        <v>645</v>
      </c>
      <c r="C1764" s="222"/>
      <c r="D1764" s="223">
        <f>D1713*'Usages mobilité'!$BG37*(1+'Usages mobilité'!$BH37)^(D$1570-$D$1570)/1000</f>
        <v>0</v>
      </c>
      <c r="E1764" s="223">
        <f>E1713*'Usages mobilité'!$BG37*(1+'Usages mobilité'!$BH37)^(E$1570-$D$1570)/1000</f>
        <v>0</v>
      </c>
      <c r="F1764" s="223">
        <f>F1713*'Usages mobilité'!$BG37*(1+'Usages mobilité'!$BH37)^(F$1570-$D$1570)/1000</f>
        <v>0</v>
      </c>
      <c r="G1764" s="223">
        <f>G1713*'Usages mobilité'!$BG37*(1+'Usages mobilité'!$BH37)^(G$1570-$D$1570)/1000</f>
        <v>0</v>
      </c>
      <c r="H1764" s="223">
        <f>H1713*'Usages mobilité'!$BG37*(1+'Usages mobilité'!$BH37)^(H$1570-$D$1570)/1000</f>
        <v>0</v>
      </c>
      <c r="I1764" s="223">
        <f>I1713*'Usages mobilité'!$BG37*(1+'Usages mobilité'!$BH37)^(I$1570-$D$1570)/1000</f>
        <v>0</v>
      </c>
      <c r="J1764" s="223">
        <f>J1713*'Usages mobilité'!$BG37*(1+'Usages mobilité'!$BH37)^(J$1570-$D$1570)/1000</f>
        <v>0</v>
      </c>
      <c r="K1764" s="223">
        <f>K1713*'Usages mobilité'!$BG37*(1+'Usages mobilité'!$BH37)^(K$1570-$D$1570)/1000</f>
        <v>0</v>
      </c>
      <c r="L1764" s="223">
        <f>L1713*'Usages mobilité'!$BG37*(1+'Usages mobilité'!$BH37)^(L$1570-$D$1570)/1000</f>
        <v>0</v>
      </c>
      <c r="M1764" s="223">
        <f>M1713*'Usages mobilité'!$BG37*(1+'Usages mobilité'!$BH37)^(M$1570-$D$1570)/1000</f>
        <v>0</v>
      </c>
      <c r="N1764" s="223">
        <f>N1713*'Usages mobilité'!$BG37*(1+'Usages mobilité'!$BH37)^(N$1570-$D$1570)/1000</f>
        <v>0</v>
      </c>
      <c r="O1764" s="223">
        <f>O1713*'Usages mobilité'!$BG37*(1+'Usages mobilité'!$BH37)^(O$1570-$D$1570)/1000</f>
        <v>0</v>
      </c>
      <c r="P1764" s="223">
        <f>P1713*'Usages mobilité'!$BG37*(1+'Usages mobilité'!$BH37)^(P$1570-$D$1570)/1000</f>
        <v>0</v>
      </c>
      <c r="Q1764" s="223">
        <f>Q1713*'Usages mobilité'!$BG37*(1+'Usages mobilité'!$BH37)^(Q$1570-$D$1570)/1000</f>
        <v>0</v>
      </c>
      <c r="R1764" s="223">
        <f>R1713*'Usages mobilité'!$BG37*(1+'Usages mobilité'!$BH37)^(R$1570-$D$1570)/1000</f>
        <v>0</v>
      </c>
    </row>
    <row r="1765" spans="1:18" hidden="1" outlineLevel="2" x14ac:dyDescent="0.25">
      <c r="A1765" s="222" t="str">
        <f>'Usages mobilité'!A38</f>
        <v>Usage mobilité n°35</v>
      </c>
      <c r="B1765" s="222" t="s">
        <v>645</v>
      </c>
      <c r="C1765" s="222"/>
      <c r="D1765" s="223">
        <f>D1714*'Usages mobilité'!$BG38*(1+'Usages mobilité'!$BH38)^(D$1570-$D$1570)/1000</f>
        <v>0</v>
      </c>
      <c r="E1765" s="223">
        <f>E1714*'Usages mobilité'!$BG38*(1+'Usages mobilité'!$BH38)^(E$1570-$D$1570)/1000</f>
        <v>0</v>
      </c>
      <c r="F1765" s="223">
        <f>F1714*'Usages mobilité'!$BG38*(1+'Usages mobilité'!$BH38)^(F$1570-$D$1570)/1000</f>
        <v>0</v>
      </c>
      <c r="G1765" s="223">
        <f>G1714*'Usages mobilité'!$BG38*(1+'Usages mobilité'!$BH38)^(G$1570-$D$1570)/1000</f>
        <v>0</v>
      </c>
      <c r="H1765" s="223">
        <f>H1714*'Usages mobilité'!$BG38*(1+'Usages mobilité'!$BH38)^(H$1570-$D$1570)/1000</f>
        <v>0</v>
      </c>
      <c r="I1765" s="223">
        <f>I1714*'Usages mobilité'!$BG38*(1+'Usages mobilité'!$BH38)^(I$1570-$D$1570)/1000</f>
        <v>0</v>
      </c>
      <c r="J1765" s="223">
        <f>J1714*'Usages mobilité'!$BG38*(1+'Usages mobilité'!$BH38)^(J$1570-$D$1570)/1000</f>
        <v>0</v>
      </c>
      <c r="K1765" s="223">
        <f>K1714*'Usages mobilité'!$BG38*(1+'Usages mobilité'!$BH38)^(K$1570-$D$1570)/1000</f>
        <v>0</v>
      </c>
      <c r="L1765" s="223">
        <f>L1714*'Usages mobilité'!$BG38*(1+'Usages mobilité'!$BH38)^(L$1570-$D$1570)/1000</f>
        <v>0</v>
      </c>
      <c r="M1765" s="223">
        <f>M1714*'Usages mobilité'!$BG38*(1+'Usages mobilité'!$BH38)^(M$1570-$D$1570)/1000</f>
        <v>0</v>
      </c>
      <c r="N1765" s="223">
        <f>N1714*'Usages mobilité'!$BG38*(1+'Usages mobilité'!$BH38)^(N$1570-$D$1570)/1000</f>
        <v>0</v>
      </c>
      <c r="O1765" s="223">
        <f>O1714*'Usages mobilité'!$BG38*(1+'Usages mobilité'!$BH38)^(O$1570-$D$1570)/1000</f>
        <v>0</v>
      </c>
      <c r="P1765" s="223">
        <f>P1714*'Usages mobilité'!$BG38*(1+'Usages mobilité'!$BH38)^(P$1570-$D$1570)/1000</f>
        <v>0</v>
      </c>
      <c r="Q1765" s="223">
        <f>Q1714*'Usages mobilité'!$BG38*(1+'Usages mobilité'!$BH38)^(Q$1570-$D$1570)/1000</f>
        <v>0</v>
      </c>
      <c r="R1765" s="223">
        <f>R1714*'Usages mobilité'!$BG38*(1+'Usages mobilité'!$BH38)^(R$1570-$D$1570)/1000</f>
        <v>0</v>
      </c>
    </row>
    <row r="1766" spans="1:18" hidden="1" outlineLevel="2" x14ac:dyDescent="0.25">
      <c r="A1766" s="222" t="str">
        <f>'Usages mobilité'!A39</f>
        <v>Usage mobilité n°36</v>
      </c>
      <c r="B1766" s="222" t="s">
        <v>645</v>
      </c>
      <c r="C1766" s="222"/>
      <c r="D1766" s="223">
        <f>D1715*'Usages mobilité'!$BG39*(1+'Usages mobilité'!$BH39)^(D$1570-$D$1570)/1000</f>
        <v>0</v>
      </c>
      <c r="E1766" s="223">
        <f>E1715*'Usages mobilité'!$BG39*(1+'Usages mobilité'!$BH39)^(E$1570-$D$1570)/1000</f>
        <v>0</v>
      </c>
      <c r="F1766" s="223">
        <f>F1715*'Usages mobilité'!$BG39*(1+'Usages mobilité'!$BH39)^(F$1570-$D$1570)/1000</f>
        <v>0</v>
      </c>
      <c r="G1766" s="223">
        <f>G1715*'Usages mobilité'!$BG39*(1+'Usages mobilité'!$BH39)^(G$1570-$D$1570)/1000</f>
        <v>0</v>
      </c>
      <c r="H1766" s="223">
        <f>H1715*'Usages mobilité'!$BG39*(1+'Usages mobilité'!$BH39)^(H$1570-$D$1570)/1000</f>
        <v>0</v>
      </c>
      <c r="I1766" s="223">
        <f>I1715*'Usages mobilité'!$BG39*(1+'Usages mobilité'!$BH39)^(I$1570-$D$1570)/1000</f>
        <v>0</v>
      </c>
      <c r="J1766" s="223">
        <f>J1715*'Usages mobilité'!$BG39*(1+'Usages mobilité'!$BH39)^(J$1570-$D$1570)/1000</f>
        <v>0</v>
      </c>
      <c r="K1766" s="223">
        <f>K1715*'Usages mobilité'!$BG39*(1+'Usages mobilité'!$BH39)^(K$1570-$D$1570)/1000</f>
        <v>0</v>
      </c>
      <c r="L1766" s="223">
        <f>L1715*'Usages mobilité'!$BG39*(1+'Usages mobilité'!$BH39)^(L$1570-$D$1570)/1000</f>
        <v>0</v>
      </c>
      <c r="M1766" s="223">
        <f>M1715*'Usages mobilité'!$BG39*(1+'Usages mobilité'!$BH39)^(M$1570-$D$1570)/1000</f>
        <v>0</v>
      </c>
      <c r="N1766" s="223">
        <f>N1715*'Usages mobilité'!$BG39*(1+'Usages mobilité'!$BH39)^(N$1570-$D$1570)/1000</f>
        <v>0</v>
      </c>
      <c r="O1766" s="223">
        <f>O1715*'Usages mobilité'!$BG39*(1+'Usages mobilité'!$BH39)^(O$1570-$D$1570)/1000</f>
        <v>0</v>
      </c>
      <c r="P1766" s="223">
        <f>P1715*'Usages mobilité'!$BG39*(1+'Usages mobilité'!$BH39)^(P$1570-$D$1570)/1000</f>
        <v>0</v>
      </c>
      <c r="Q1766" s="223">
        <f>Q1715*'Usages mobilité'!$BG39*(1+'Usages mobilité'!$BH39)^(Q$1570-$D$1570)/1000</f>
        <v>0</v>
      </c>
      <c r="R1766" s="223">
        <f>R1715*'Usages mobilité'!$BG39*(1+'Usages mobilité'!$BH39)^(R$1570-$D$1570)/1000</f>
        <v>0</v>
      </c>
    </row>
    <row r="1767" spans="1:18" hidden="1" outlineLevel="2" x14ac:dyDescent="0.25">
      <c r="A1767" s="222" t="str">
        <f>'Usages mobilité'!A40</f>
        <v>Usage mobilité n°37</v>
      </c>
      <c r="B1767" s="222" t="s">
        <v>645</v>
      </c>
      <c r="C1767" s="222"/>
      <c r="D1767" s="223">
        <f>D1716*'Usages mobilité'!$BG40*(1+'Usages mobilité'!$BH40)^(D$1570-$D$1570)/1000</f>
        <v>0</v>
      </c>
      <c r="E1767" s="223">
        <f>E1716*'Usages mobilité'!$BG40*(1+'Usages mobilité'!$BH40)^(E$1570-$D$1570)/1000</f>
        <v>0</v>
      </c>
      <c r="F1767" s="223">
        <f>F1716*'Usages mobilité'!$BG40*(1+'Usages mobilité'!$BH40)^(F$1570-$D$1570)/1000</f>
        <v>0</v>
      </c>
      <c r="G1767" s="223">
        <f>G1716*'Usages mobilité'!$BG40*(1+'Usages mobilité'!$BH40)^(G$1570-$D$1570)/1000</f>
        <v>0</v>
      </c>
      <c r="H1767" s="223">
        <f>H1716*'Usages mobilité'!$BG40*(1+'Usages mobilité'!$BH40)^(H$1570-$D$1570)/1000</f>
        <v>0</v>
      </c>
      <c r="I1767" s="223">
        <f>I1716*'Usages mobilité'!$BG40*(1+'Usages mobilité'!$BH40)^(I$1570-$D$1570)/1000</f>
        <v>0</v>
      </c>
      <c r="J1767" s="223">
        <f>J1716*'Usages mobilité'!$BG40*(1+'Usages mobilité'!$BH40)^(J$1570-$D$1570)/1000</f>
        <v>0</v>
      </c>
      <c r="K1767" s="223">
        <f>K1716*'Usages mobilité'!$BG40*(1+'Usages mobilité'!$BH40)^(K$1570-$D$1570)/1000</f>
        <v>0</v>
      </c>
      <c r="L1767" s="223">
        <f>L1716*'Usages mobilité'!$BG40*(1+'Usages mobilité'!$BH40)^(L$1570-$D$1570)/1000</f>
        <v>0</v>
      </c>
      <c r="M1767" s="223">
        <f>M1716*'Usages mobilité'!$BG40*(1+'Usages mobilité'!$BH40)^(M$1570-$D$1570)/1000</f>
        <v>0</v>
      </c>
      <c r="N1767" s="223">
        <f>N1716*'Usages mobilité'!$BG40*(1+'Usages mobilité'!$BH40)^(N$1570-$D$1570)/1000</f>
        <v>0</v>
      </c>
      <c r="O1767" s="223">
        <f>O1716*'Usages mobilité'!$BG40*(1+'Usages mobilité'!$BH40)^(O$1570-$D$1570)/1000</f>
        <v>0</v>
      </c>
      <c r="P1767" s="223">
        <f>P1716*'Usages mobilité'!$BG40*(1+'Usages mobilité'!$BH40)^(P$1570-$D$1570)/1000</f>
        <v>0</v>
      </c>
      <c r="Q1767" s="223">
        <f>Q1716*'Usages mobilité'!$BG40*(1+'Usages mobilité'!$BH40)^(Q$1570-$D$1570)/1000</f>
        <v>0</v>
      </c>
      <c r="R1767" s="223">
        <f>R1716*'Usages mobilité'!$BG40*(1+'Usages mobilité'!$BH40)^(R$1570-$D$1570)/1000</f>
        <v>0</v>
      </c>
    </row>
    <row r="1768" spans="1:18" hidden="1" outlineLevel="2" x14ac:dyDescent="0.25">
      <c r="A1768" s="222" t="str">
        <f>'Usages mobilité'!A41</f>
        <v>Usage mobilité n°38</v>
      </c>
      <c r="B1768" s="222" t="s">
        <v>645</v>
      </c>
      <c r="C1768" s="222"/>
      <c r="D1768" s="223">
        <f>D1717*'Usages mobilité'!$BG41*(1+'Usages mobilité'!$BH41)^(D$1570-$D$1570)/1000</f>
        <v>0</v>
      </c>
      <c r="E1768" s="223">
        <f>E1717*'Usages mobilité'!$BG41*(1+'Usages mobilité'!$BH41)^(E$1570-$D$1570)/1000</f>
        <v>0</v>
      </c>
      <c r="F1768" s="223">
        <f>F1717*'Usages mobilité'!$BG41*(1+'Usages mobilité'!$BH41)^(F$1570-$D$1570)/1000</f>
        <v>0</v>
      </c>
      <c r="G1768" s="223">
        <f>G1717*'Usages mobilité'!$BG41*(1+'Usages mobilité'!$BH41)^(G$1570-$D$1570)/1000</f>
        <v>0</v>
      </c>
      <c r="H1768" s="223">
        <f>H1717*'Usages mobilité'!$BG41*(1+'Usages mobilité'!$BH41)^(H$1570-$D$1570)/1000</f>
        <v>0</v>
      </c>
      <c r="I1768" s="223">
        <f>I1717*'Usages mobilité'!$BG41*(1+'Usages mobilité'!$BH41)^(I$1570-$D$1570)/1000</f>
        <v>0</v>
      </c>
      <c r="J1768" s="223">
        <f>J1717*'Usages mobilité'!$BG41*(1+'Usages mobilité'!$BH41)^(J$1570-$D$1570)/1000</f>
        <v>0</v>
      </c>
      <c r="K1768" s="223">
        <f>K1717*'Usages mobilité'!$BG41*(1+'Usages mobilité'!$BH41)^(K$1570-$D$1570)/1000</f>
        <v>0</v>
      </c>
      <c r="L1768" s="223">
        <f>L1717*'Usages mobilité'!$BG41*(1+'Usages mobilité'!$BH41)^(L$1570-$D$1570)/1000</f>
        <v>0</v>
      </c>
      <c r="M1768" s="223">
        <f>M1717*'Usages mobilité'!$BG41*(1+'Usages mobilité'!$BH41)^(M$1570-$D$1570)/1000</f>
        <v>0</v>
      </c>
      <c r="N1768" s="223">
        <f>N1717*'Usages mobilité'!$BG41*(1+'Usages mobilité'!$BH41)^(N$1570-$D$1570)/1000</f>
        <v>0</v>
      </c>
      <c r="O1768" s="223">
        <f>O1717*'Usages mobilité'!$BG41*(1+'Usages mobilité'!$BH41)^(O$1570-$D$1570)/1000</f>
        <v>0</v>
      </c>
      <c r="P1768" s="223">
        <f>P1717*'Usages mobilité'!$BG41*(1+'Usages mobilité'!$BH41)^(P$1570-$D$1570)/1000</f>
        <v>0</v>
      </c>
      <c r="Q1768" s="223">
        <f>Q1717*'Usages mobilité'!$BG41*(1+'Usages mobilité'!$BH41)^(Q$1570-$D$1570)/1000</f>
        <v>0</v>
      </c>
      <c r="R1768" s="223">
        <f>R1717*'Usages mobilité'!$BG41*(1+'Usages mobilité'!$BH41)^(R$1570-$D$1570)/1000</f>
        <v>0</v>
      </c>
    </row>
    <row r="1769" spans="1:18" hidden="1" outlineLevel="2" x14ac:dyDescent="0.25">
      <c r="A1769" s="222" t="str">
        <f>'Usages mobilité'!A42</f>
        <v>Usage mobilité n°39</v>
      </c>
      <c r="B1769" s="222" t="s">
        <v>645</v>
      </c>
      <c r="C1769" s="222"/>
      <c r="D1769" s="223">
        <f>D1718*'Usages mobilité'!$BG42*(1+'Usages mobilité'!$BH42)^(D$1570-$D$1570)/1000</f>
        <v>0</v>
      </c>
      <c r="E1769" s="223">
        <f>E1718*'Usages mobilité'!$BG42*(1+'Usages mobilité'!$BH42)^(E$1570-$D$1570)/1000</f>
        <v>0</v>
      </c>
      <c r="F1769" s="223">
        <f>F1718*'Usages mobilité'!$BG42*(1+'Usages mobilité'!$BH42)^(F$1570-$D$1570)/1000</f>
        <v>0</v>
      </c>
      <c r="G1769" s="223">
        <f>G1718*'Usages mobilité'!$BG42*(1+'Usages mobilité'!$BH42)^(G$1570-$D$1570)/1000</f>
        <v>0</v>
      </c>
      <c r="H1769" s="223">
        <f>H1718*'Usages mobilité'!$BG42*(1+'Usages mobilité'!$BH42)^(H$1570-$D$1570)/1000</f>
        <v>0</v>
      </c>
      <c r="I1769" s="223">
        <f>I1718*'Usages mobilité'!$BG42*(1+'Usages mobilité'!$BH42)^(I$1570-$D$1570)/1000</f>
        <v>0</v>
      </c>
      <c r="J1769" s="223">
        <f>J1718*'Usages mobilité'!$BG42*(1+'Usages mobilité'!$BH42)^(J$1570-$D$1570)/1000</f>
        <v>0</v>
      </c>
      <c r="K1769" s="223">
        <f>K1718*'Usages mobilité'!$BG42*(1+'Usages mobilité'!$BH42)^(K$1570-$D$1570)/1000</f>
        <v>0</v>
      </c>
      <c r="L1769" s="223">
        <f>L1718*'Usages mobilité'!$BG42*(1+'Usages mobilité'!$BH42)^(L$1570-$D$1570)/1000</f>
        <v>0</v>
      </c>
      <c r="M1769" s="223">
        <f>M1718*'Usages mobilité'!$BG42*(1+'Usages mobilité'!$BH42)^(M$1570-$D$1570)/1000</f>
        <v>0</v>
      </c>
      <c r="N1769" s="223">
        <f>N1718*'Usages mobilité'!$BG42*(1+'Usages mobilité'!$BH42)^(N$1570-$D$1570)/1000</f>
        <v>0</v>
      </c>
      <c r="O1769" s="223">
        <f>O1718*'Usages mobilité'!$BG42*(1+'Usages mobilité'!$BH42)^(O$1570-$D$1570)/1000</f>
        <v>0</v>
      </c>
      <c r="P1769" s="223">
        <f>P1718*'Usages mobilité'!$BG42*(1+'Usages mobilité'!$BH42)^(P$1570-$D$1570)/1000</f>
        <v>0</v>
      </c>
      <c r="Q1769" s="223">
        <f>Q1718*'Usages mobilité'!$BG42*(1+'Usages mobilité'!$BH42)^(Q$1570-$D$1570)/1000</f>
        <v>0</v>
      </c>
      <c r="R1769" s="223">
        <f>R1718*'Usages mobilité'!$BG42*(1+'Usages mobilité'!$BH42)^(R$1570-$D$1570)/1000</f>
        <v>0</v>
      </c>
    </row>
    <row r="1770" spans="1:18" hidden="1" outlineLevel="2" x14ac:dyDescent="0.25">
      <c r="A1770" s="222" t="str">
        <f>'Usages mobilité'!A43</f>
        <v>Usage mobilité n°40</v>
      </c>
      <c r="B1770" s="222" t="s">
        <v>645</v>
      </c>
      <c r="C1770" s="222"/>
      <c r="D1770" s="223">
        <f>D1719*'Usages mobilité'!$BG43*(1+'Usages mobilité'!$BH43)^(D$1570-$D$1570)/1000</f>
        <v>0</v>
      </c>
      <c r="E1770" s="223">
        <f>E1719*'Usages mobilité'!$BG43*(1+'Usages mobilité'!$BH43)^(E$1570-$D$1570)/1000</f>
        <v>0</v>
      </c>
      <c r="F1770" s="223">
        <f>F1719*'Usages mobilité'!$BG43*(1+'Usages mobilité'!$BH43)^(F$1570-$D$1570)/1000</f>
        <v>0</v>
      </c>
      <c r="G1770" s="223">
        <f>G1719*'Usages mobilité'!$BG43*(1+'Usages mobilité'!$BH43)^(G$1570-$D$1570)/1000</f>
        <v>0</v>
      </c>
      <c r="H1770" s="223">
        <f>H1719*'Usages mobilité'!$BG43*(1+'Usages mobilité'!$BH43)^(H$1570-$D$1570)/1000</f>
        <v>0</v>
      </c>
      <c r="I1770" s="223">
        <f>I1719*'Usages mobilité'!$BG43*(1+'Usages mobilité'!$BH43)^(I$1570-$D$1570)/1000</f>
        <v>0</v>
      </c>
      <c r="J1770" s="223">
        <f>J1719*'Usages mobilité'!$BG43*(1+'Usages mobilité'!$BH43)^(J$1570-$D$1570)/1000</f>
        <v>0</v>
      </c>
      <c r="K1770" s="223">
        <f>K1719*'Usages mobilité'!$BG43*(1+'Usages mobilité'!$BH43)^(K$1570-$D$1570)/1000</f>
        <v>0</v>
      </c>
      <c r="L1770" s="223">
        <f>L1719*'Usages mobilité'!$BG43*(1+'Usages mobilité'!$BH43)^(L$1570-$D$1570)/1000</f>
        <v>0</v>
      </c>
      <c r="M1770" s="223">
        <f>M1719*'Usages mobilité'!$BG43*(1+'Usages mobilité'!$BH43)^(M$1570-$D$1570)/1000</f>
        <v>0</v>
      </c>
      <c r="N1770" s="223">
        <f>N1719*'Usages mobilité'!$BG43*(1+'Usages mobilité'!$BH43)^(N$1570-$D$1570)/1000</f>
        <v>0</v>
      </c>
      <c r="O1770" s="223">
        <f>O1719*'Usages mobilité'!$BG43*(1+'Usages mobilité'!$BH43)^(O$1570-$D$1570)/1000</f>
        <v>0</v>
      </c>
      <c r="P1770" s="223">
        <f>P1719*'Usages mobilité'!$BG43*(1+'Usages mobilité'!$BH43)^(P$1570-$D$1570)/1000</f>
        <v>0</v>
      </c>
      <c r="Q1770" s="223">
        <f>Q1719*'Usages mobilité'!$BG43*(1+'Usages mobilité'!$BH43)^(Q$1570-$D$1570)/1000</f>
        <v>0</v>
      </c>
      <c r="R1770" s="223">
        <f>R1719*'Usages mobilité'!$BG43*(1+'Usages mobilité'!$BH43)^(R$1570-$D$1570)/1000</f>
        <v>0</v>
      </c>
    </row>
    <row r="1771" spans="1:18" hidden="1" outlineLevel="2" x14ac:dyDescent="0.25">
      <c r="A1771" s="222" t="str">
        <f>'Usages mobilité'!A44</f>
        <v>Usage mobilité n°41</v>
      </c>
      <c r="B1771" s="222" t="s">
        <v>645</v>
      </c>
      <c r="C1771" s="222"/>
      <c r="D1771" s="223">
        <f>D1720*'Usages mobilité'!$BG44*(1+'Usages mobilité'!$BH44)^(D$1570-$D$1570)/1000</f>
        <v>0</v>
      </c>
      <c r="E1771" s="223">
        <f>E1720*'Usages mobilité'!$BG44*(1+'Usages mobilité'!$BH44)^(E$1570-$D$1570)/1000</f>
        <v>0</v>
      </c>
      <c r="F1771" s="223">
        <f>F1720*'Usages mobilité'!$BG44*(1+'Usages mobilité'!$BH44)^(F$1570-$D$1570)/1000</f>
        <v>0</v>
      </c>
      <c r="G1771" s="223">
        <f>G1720*'Usages mobilité'!$BG44*(1+'Usages mobilité'!$BH44)^(G$1570-$D$1570)/1000</f>
        <v>0</v>
      </c>
      <c r="H1771" s="223">
        <f>H1720*'Usages mobilité'!$BG44*(1+'Usages mobilité'!$BH44)^(H$1570-$D$1570)/1000</f>
        <v>0</v>
      </c>
      <c r="I1771" s="223">
        <f>I1720*'Usages mobilité'!$BG44*(1+'Usages mobilité'!$BH44)^(I$1570-$D$1570)/1000</f>
        <v>0</v>
      </c>
      <c r="J1771" s="223">
        <f>J1720*'Usages mobilité'!$BG44*(1+'Usages mobilité'!$BH44)^(J$1570-$D$1570)/1000</f>
        <v>0</v>
      </c>
      <c r="K1771" s="223">
        <f>K1720*'Usages mobilité'!$BG44*(1+'Usages mobilité'!$BH44)^(K$1570-$D$1570)/1000</f>
        <v>0</v>
      </c>
      <c r="L1771" s="223">
        <f>L1720*'Usages mobilité'!$BG44*(1+'Usages mobilité'!$BH44)^(L$1570-$D$1570)/1000</f>
        <v>0</v>
      </c>
      <c r="M1771" s="223">
        <f>M1720*'Usages mobilité'!$BG44*(1+'Usages mobilité'!$BH44)^(M$1570-$D$1570)/1000</f>
        <v>0</v>
      </c>
      <c r="N1771" s="223">
        <f>N1720*'Usages mobilité'!$BG44*(1+'Usages mobilité'!$BH44)^(N$1570-$D$1570)/1000</f>
        <v>0</v>
      </c>
      <c r="O1771" s="223">
        <f>O1720*'Usages mobilité'!$BG44*(1+'Usages mobilité'!$BH44)^(O$1570-$D$1570)/1000</f>
        <v>0</v>
      </c>
      <c r="P1771" s="223">
        <f>P1720*'Usages mobilité'!$BG44*(1+'Usages mobilité'!$BH44)^(P$1570-$D$1570)/1000</f>
        <v>0</v>
      </c>
      <c r="Q1771" s="223">
        <f>Q1720*'Usages mobilité'!$BG44*(1+'Usages mobilité'!$BH44)^(Q$1570-$D$1570)/1000</f>
        <v>0</v>
      </c>
      <c r="R1771" s="223">
        <f>R1720*'Usages mobilité'!$BG44*(1+'Usages mobilité'!$BH44)^(R$1570-$D$1570)/1000</f>
        <v>0</v>
      </c>
    </row>
    <row r="1772" spans="1:18" hidden="1" outlineLevel="2" x14ac:dyDescent="0.25">
      <c r="A1772" s="222" t="str">
        <f>'Usages mobilité'!A45</f>
        <v>Usage mobilité n°42</v>
      </c>
      <c r="B1772" s="222" t="s">
        <v>645</v>
      </c>
      <c r="C1772" s="222"/>
      <c r="D1772" s="223">
        <f>D1721*'Usages mobilité'!$BG45*(1+'Usages mobilité'!$BH45)^(D$1570-$D$1570)/1000</f>
        <v>0</v>
      </c>
      <c r="E1772" s="223">
        <f>E1721*'Usages mobilité'!$BG45*(1+'Usages mobilité'!$BH45)^(E$1570-$D$1570)/1000</f>
        <v>0</v>
      </c>
      <c r="F1772" s="223">
        <f>F1721*'Usages mobilité'!$BG45*(1+'Usages mobilité'!$BH45)^(F$1570-$D$1570)/1000</f>
        <v>0</v>
      </c>
      <c r="G1772" s="223">
        <f>G1721*'Usages mobilité'!$BG45*(1+'Usages mobilité'!$BH45)^(G$1570-$D$1570)/1000</f>
        <v>0</v>
      </c>
      <c r="H1772" s="223">
        <f>H1721*'Usages mobilité'!$BG45*(1+'Usages mobilité'!$BH45)^(H$1570-$D$1570)/1000</f>
        <v>0</v>
      </c>
      <c r="I1772" s="223">
        <f>I1721*'Usages mobilité'!$BG45*(1+'Usages mobilité'!$BH45)^(I$1570-$D$1570)/1000</f>
        <v>0</v>
      </c>
      <c r="J1772" s="223">
        <f>J1721*'Usages mobilité'!$BG45*(1+'Usages mobilité'!$BH45)^(J$1570-$D$1570)/1000</f>
        <v>0</v>
      </c>
      <c r="K1772" s="223">
        <f>K1721*'Usages mobilité'!$BG45*(1+'Usages mobilité'!$BH45)^(K$1570-$D$1570)/1000</f>
        <v>0</v>
      </c>
      <c r="L1772" s="223">
        <f>L1721*'Usages mobilité'!$BG45*(1+'Usages mobilité'!$BH45)^(L$1570-$D$1570)/1000</f>
        <v>0</v>
      </c>
      <c r="M1772" s="223">
        <f>M1721*'Usages mobilité'!$BG45*(1+'Usages mobilité'!$BH45)^(M$1570-$D$1570)/1000</f>
        <v>0</v>
      </c>
      <c r="N1772" s="223">
        <f>N1721*'Usages mobilité'!$BG45*(1+'Usages mobilité'!$BH45)^(N$1570-$D$1570)/1000</f>
        <v>0</v>
      </c>
      <c r="O1772" s="223">
        <f>O1721*'Usages mobilité'!$BG45*(1+'Usages mobilité'!$BH45)^(O$1570-$D$1570)/1000</f>
        <v>0</v>
      </c>
      <c r="P1772" s="223">
        <f>P1721*'Usages mobilité'!$BG45*(1+'Usages mobilité'!$BH45)^(P$1570-$D$1570)/1000</f>
        <v>0</v>
      </c>
      <c r="Q1772" s="223">
        <f>Q1721*'Usages mobilité'!$BG45*(1+'Usages mobilité'!$BH45)^(Q$1570-$D$1570)/1000</f>
        <v>0</v>
      </c>
      <c r="R1772" s="223">
        <f>R1721*'Usages mobilité'!$BG45*(1+'Usages mobilité'!$BH45)^(R$1570-$D$1570)/1000</f>
        <v>0</v>
      </c>
    </row>
    <row r="1773" spans="1:18" hidden="1" outlineLevel="2" x14ac:dyDescent="0.25">
      <c r="A1773" s="222" t="str">
        <f>'Usages mobilité'!A46</f>
        <v>Usage mobilité n°43</v>
      </c>
      <c r="B1773" s="222" t="s">
        <v>645</v>
      </c>
      <c r="C1773" s="222"/>
      <c r="D1773" s="223">
        <f>D1722*'Usages mobilité'!$BG46*(1+'Usages mobilité'!$BH46)^(D$1570-$D$1570)/1000</f>
        <v>0</v>
      </c>
      <c r="E1773" s="223">
        <f>E1722*'Usages mobilité'!$BG46*(1+'Usages mobilité'!$BH46)^(E$1570-$D$1570)/1000</f>
        <v>0</v>
      </c>
      <c r="F1773" s="223">
        <f>F1722*'Usages mobilité'!$BG46*(1+'Usages mobilité'!$BH46)^(F$1570-$D$1570)/1000</f>
        <v>0</v>
      </c>
      <c r="G1773" s="223">
        <f>G1722*'Usages mobilité'!$BG46*(1+'Usages mobilité'!$BH46)^(G$1570-$D$1570)/1000</f>
        <v>0</v>
      </c>
      <c r="H1773" s="223">
        <f>H1722*'Usages mobilité'!$BG46*(1+'Usages mobilité'!$BH46)^(H$1570-$D$1570)/1000</f>
        <v>0</v>
      </c>
      <c r="I1773" s="223">
        <f>I1722*'Usages mobilité'!$BG46*(1+'Usages mobilité'!$BH46)^(I$1570-$D$1570)/1000</f>
        <v>0</v>
      </c>
      <c r="J1773" s="223">
        <f>J1722*'Usages mobilité'!$BG46*(1+'Usages mobilité'!$BH46)^(J$1570-$D$1570)/1000</f>
        <v>0</v>
      </c>
      <c r="K1773" s="223">
        <f>K1722*'Usages mobilité'!$BG46*(1+'Usages mobilité'!$BH46)^(K$1570-$D$1570)/1000</f>
        <v>0</v>
      </c>
      <c r="L1773" s="223">
        <f>L1722*'Usages mobilité'!$BG46*(1+'Usages mobilité'!$BH46)^(L$1570-$D$1570)/1000</f>
        <v>0</v>
      </c>
      <c r="M1773" s="223">
        <f>M1722*'Usages mobilité'!$BG46*(1+'Usages mobilité'!$BH46)^(M$1570-$D$1570)/1000</f>
        <v>0</v>
      </c>
      <c r="N1773" s="223">
        <f>N1722*'Usages mobilité'!$BG46*(1+'Usages mobilité'!$BH46)^(N$1570-$D$1570)/1000</f>
        <v>0</v>
      </c>
      <c r="O1773" s="223">
        <f>O1722*'Usages mobilité'!$BG46*(1+'Usages mobilité'!$BH46)^(O$1570-$D$1570)/1000</f>
        <v>0</v>
      </c>
      <c r="P1773" s="223">
        <f>P1722*'Usages mobilité'!$BG46*(1+'Usages mobilité'!$BH46)^(P$1570-$D$1570)/1000</f>
        <v>0</v>
      </c>
      <c r="Q1773" s="223">
        <f>Q1722*'Usages mobilité'!$BG46*(1+'Usages mobilité'!$BH46)^(Q$1570-$D$1570)/1000</f>
        <v>0</v>
      </c>
      <c r="R1773" s="223">
        <f>R1722*'Usages mobilité'!$BG46*(1+'Usages mobilité'!$BH46)^(R$1570-$D$1570)/1000</f>
        <v>0</v>
      </c>
    </row>
    <row r="1774" spans="1:18" hidden="1" outlineLevel="2" x14ac:dyDescent="0.25">
      <c r="A1774" s="222" t="str">
        <f>'Usages mobilité'!A47</f>
        <v>Usage mobilité n°44</v>
      </c>
      <c r="B1774" s="222" t="s">
        <v>645</v>
      </c>
      <c r="C1774" s="222"/>
      <c r="D1774" s="223">
        <f>D1723*'Usages mobilité'!$BG47*(1+'Usages mobilité'!$BH47)^(D$1570-$D$1570)/1000</f>
        <v>0</v>
      </c>
      <c r="E1774" s="223">
        <f>E1723*'Usages mobilité'!$BG47*(1+'Usages mobilité'!$BH47)^(E$1570-$D$1570)/1000</f>
        <v>0</v>
      </c>
      <c r="F1774" s="223">
        <f>F1723*'Usages mobilité'!$BG47*(1+'Usages mobilité'!$BH47)^(F$1570-$D$1570)/1000</f>
        <v>0</v>
      </c>
      <c r="G1774" s="223">
        <f>G1723*'Usages mobilité'!$BG47*(1+'Usages mobilité'!$BH47)^(G$1570-$D$1570)/1000</f>
        <v>0</v>
      </c>
      <c r="H1774" s="223">
        <f>H1723*'Usages mobilité'!$BG47*(1+'Usages mobilité'!$BH47)^(H$1570-$D$1570)/1000</f>
        <v>0</v>
      </c>
      <c r="I1774" s="223">
        <f>I1723*'Usages mobilité'!$BG47*(1+'Usages mobilité'!$BH47)^(I$1570-$D$1570)/1000</f>
        <v>0</v>
      </c>
      <c r="J1774" s="223">
        <f>J1723*'Usages mobilité'!$BG47*(1+'Usages mobilité'!$BH47)^(J$1570-$D$1570)/1000</f>
        <v>0</v>
      </c>
      <c r="K1774" s="223">
        <f>K1723*'Usages mobilité'!$BG47*(1+'Usages mobilité'!$BH47)^(K$1570-$D$1570)/1000</f>
        <v>0</v>
      </c>
      <c r="L1774" s="223">
        <f>L1723*'Usages mobilité'!$BG47*(1+'Usages mobilité'!$BH47)^(L$1570-$D$1570)/1000</f>
        <v>0</v>
      </c>
      <c r="M1774" s="223">
        <f>M1723*'Usages mobilité'!$BG47*(1+'Usages mobilité'!$BH47)^(M$1570-$D$1570)/1000</f>
        <v>0</v>
      </c>
      <c r="N1774" s="223">
        <f>N1723*'Usages mobilité'!$BG47*(1+'Usages mobilité'!$BH47)^(N$1570-$D$1570)/1000</f>
        <v>0</v>
      </c>
      <c r="O1774" s="223">
        <f>O1723*'Usages mobilité'!$BG47*(1+'Usages mobilité'!$BH47)^(O$1570-$D$1570)/1000</f>
        <v>0</v>
      </c>
      <c r="P1774" s="223">
        <f>P1723*'Usages mobilité'!$BG47*(1+'Usages mobilité'!$BH47)^(P$1570-$D$1570)/1000</f>
        <v>0</v>
      </c>
      <c r="Q1774" s="223">
        <f>Q1723*'Usages mobilité'!$BG47*(1+'Usages mobilité'!$BH47)^(Q$1570-$D$1570)/1000</f>
        <v>0</v>
      </c>
      <c r="R1774" s="223">
        <f>R1723*'Usages mobilité'!$BG47*(1+'Usages mobilité'!$BH47)^(R$1570-$D$1570)/1000</f>
        <v>0</v>
      </c>
    </row>
    <row r="1775" spans="1:18" hidden="1" outlineLevel="2" x14ac:dyDescent="0.25">
      <c r="A1775" s="222" t="str">
        <f>'Usages mobilité'!A48</f>
        <v>Usage mobilité n°45</v>
      </c>
      <c r="B1775" s="222" t="s">
        <v>645</v>
      </c>
      <c r="C1775" s="222"/>
      <c r="D1775" s="223">
        <f>D1724*'Usages mobilité'!$BG48*(1+'Usages mobilité'!$BH48)^(D$1570-$D$1570)/1000</f>
        <v>0</v>
      </c>
      <c r="E1775" s="223">
        <f>E1724*'Usages mobilité'!$BG48*(1+'Usages mobilité'!$BH48)^(E$1570-$D$1570)/1000</f>
        <v>0</v>
      </c>
      <c r="F1775" s="223">
        <f>F1724*'Usages mobilité'!$BG48*(1+'Usages mobilité'!$BH48)^(F$1570-$D$1570)/1000</f>
        <v>0</v>
      </c>
      <c r="G1775" s="223">
        <f>G1724*'Usages mobilité'!$BG48*(1+'Usages mobilité'!$BH48)^(G$1570-$D$1570)/1000</f>
        <v>0</v>
      </c>
      <c r="H1775" s="223">
        <f>H1724*'Usages mobilité'!$BG48*(1+'Usages mobilité'!$BH48)^(H$1570-$D$1570)/1000</f>
        <v>0</v>
      </c>
      <c r="I1775" s="223">
        <f>I1724*'Usages mobilité'!$BG48*(1+'Usages mobilité'!$BH48)^(I$1570-$D$1570)/1000</f>
        <v>0</v>
      </c>
      <c r="J1775" s="223">
        <f>J1724*'Usages mobilité'!$BG48*(1+'Usages mobilité'!$BH48)^(J$1570-$D$1570)/1000</f>
        <v>0</v>
      </c>
      <c r="K1775" s="223">
        <f>K1724*'Usages mobilité'!$BG48*(1+'Usages mobilité'!$BH48)^(K$1570-$D$1570)/1000</f>
        <v>0</v>
      </c>
      <c r="L1775" s="223">
        <f>L1724*'Usages mobilité'!$BG48*(1+'Usages mobilité'!$BH48)^(L$1570-$D$1570)/1000</f>
        <v>0</v>
      </c>
      <c r="M1775" s="223">
        <f>M1724*'Usages mobilité'!$BG48*(1+'Usages mobilité'!$BH48)^(M$1570-$D$1570)/1000</f>
        <v>0</v>
      </c>
      <c r="N1775" s="223">
        <f>N1724*'Usages mobilité'!$BG48*(1+'Usages mobilité'!$BH48)^(N$1570-$D$1570)/1000</f>
        <v>0</v>
      </c>
      <c r="O1775" s="223">
        <f>O1724*'Usages mobilité'!$BG48*(1+'Usages mobilité'!$BH48)^(O$1570-$D$1570)/1000</f>
        <v>0</v>
      </c>
      <c r="P1775" s="223">
        <f>P1724*'Usages mobilité'!$BG48*(1+'Usages mobilité'!$BH48)^(P$1570-$D$1570)/1000</f>
        <v>0</v>
      </c>
      <c r="Q1775" s="223">
        <f>Q1724*'Usages mobilité'!$BG48*(1+'Usages mobilité'!$BH48)^(Q$1570-$D$1570)/1000</f>
        <v>0</v>
      </c>
      <c r="R1775" s="223">
        <f>R1724*'Usages mobilité'!$BG48*(1+'Usages mobilité'!$BH48)^(R$1570-$D$1570)/1000</f>
        <v>0</v>
      </c>
    </row>
    <row r="1776" spans="1:18" hidden="1" outlineLevel="2" x14ac:dyDescent="0.25">
      <c r="A1776" s="222" t="str">
        <f>'Usages mobilité'!A49</f>
        <v>Usage mobilité n°46</v>
      </c>
      <c r="B1776" s="222" t="s">
        <v>645</v>
      </c>
      <c r="C1776" s="222"/>
      <c r="D1776" s="223">
        <f>D1725*'Usages mobilité'!$BG49*(1+'Usages mobilité'!$BH49)^(D$1570-$D$1570)/1000</f>
        <v>0</v>
      </c>
      <c r="E1776" s="223">
        <f>E1725*'Usages mobilité'!$BG49*(1+'Usages mobilité'!$BH49)^(E$1570-$D$1570)/1000</f>
        <v>0</v>
      </c>
      <c r="F1776" s="223">
        <f>F1725*'Usages mobilité'!$BG49*(1+'Usages mobilité'!$BH49)^(F$1570-$D$1570)/1000</f>
        <v>0</v>
      </c>
      <c r="G1776" s="223">
        <f>G1725*'Usages mobilité'!$BG49*(1+'Usages mobilité'!$BH49)^(G$1570-$D$1570)/1000</f>
        <v>0</v>
      </c>
      <c r="H1776" s="223">
        <f>H1725*'Usages mobilité'!$BG49*(1+'Usages mobilité'!$BH49)^(H$1570-$D$1570)/1000</f>
        <v>0</v>
      </c>
      <c r="I1776" s="223">
        <f>I1725*'Usages mobilité'!$BG49*(1+'Usages mobilité'!$BH49)^(I$1570-$D$1570)/1000</f>
        <v>0</v>
      </c>
      <c r="J1776" s="223">
        <f>J1725*'Usages mobilité'!$BG49*(1+'Usages mobilité'!$BH49)^(J$1570-$D$1570)/1000</f>
        <v>0</v>
      </c>
      <c r="K1776" s="223">
        <f>K1725*'Usages mobilité'!$BG49*(1+'Usages mobilité'!$BH49)^(K$1570-$D$1570)/1000</f>
        <v>0</v>
      </c>
      <c r="L1776" s="223">
        <f>L1725*'Usages mobilité'!$BG49*(1+'Usages mobilité'!$BH49)^(L$1570-$D$1570)/1000</f>
        <v>0</v>
      </c>
      <c r="M1776" s="223">
        <f>M1725*'Usages mobilité'!$BG49*(1+'Usages mobilité'!$BH49)^(M$1570-$D$1570)/1000</f>
        <v>0</v>
      </c>
      <c r="N1776" s="223">
        <f>N1725*'Usages mobilité'!$BG49*(1+'Usages mobilité'!$BH49)^(N$1570-$D$1570)/1000</f>
        <v>0</v>
      </c>
      <c r="O1776" s="223">
        <f>O1725*'Usages mobilité'!$BG49*(1+'Usages mobilité'!$BH49)^(O$1570-$D$1570)/1000</f>
        <v>0</v>
      </c>
      <c r="P1776" s="223">
        <f>P1725*'Usages mobilité'!$BG49*(1+'Usages mobilité'!$BH49)^(P$1570-$D$1570)/1000</f>
        <v>0</v>
      </c>
      <c r="Q1776" s="223">
        <f>Q1725*'Usages mobilité'!$BG49*(1+'Usages mobilité'!$BH49)^(Q$1570-$D$1570)/1000</f>
        <v>0</v>
      </c>
      <c r="R1776" s="223">
        <f>R1725*'Usages mobilité'!$BG49*(1+'Usages mobilité'!$BH49)^(R$1570-$D$1570)/1000</f>
        <v>0</v>
      </c>
    </row>
    <row r="1777" spans="1:18" hidden="1" outlineLevel="2" x14ac:dyDescent="0.25">
      <c r="A1777" s="222" t="str">
        <f>'Usages mobilité'!A50</f>
        <v>Usage mobilité n°47</v>
      </c>
      <c r="B1777" s="222" t="s">
        <v>645</v>
      </c>
      <c r="C1777" s="222"/>
      <c r="D1777" s="223">
        <f>D1726*'Usages mobilité'!$BG50*(1+'Usages mobilité'!$BH50)^(D$1570-$D$1570)/1000</f>
        <v>0</v>
      </c>
      <c r="E1777" s="223">
        <f>E1726*'Usages mobilité'!$BG50*(1+'Usages mobilité'!$BH50)^(E$1570-$D$1570)/1000</f>
        <v>0</v>
      </c>
      <c r="F1777" s="223">
        <f>F1726*'Usages mobilité'!$BG50*(1+'Usages mobilité'!$BH50)^(F$1570-$D$1570)/1000</f>
        <v>0</v>
      </c>
      <c r="G1777" s="223">
        <f>G1726*'Usages mobilité'!$BG50*(1+'Usages mobilité'!$BH50)^(G$1570-$D$1570)/1000</f>
        <v>0</v>
      </c>
      <c r="H1777" s="223">
        <f>H1726*'Usages mobilité'!$BG50*(1+'Usages mobilité'!$BH50)^(H$1570-$D$1570)/1000</f>
        <v>0</v>
      </c>
      <c r="I1777" s="223">
        <f>I1726*'Usages mobilité'!$BG50*(1+'Usages mobilité'!$BH50)^(I$1570-$D$1570)/1000</f>
        <v>0</v>
      </c>
      <c r="J1777" s="223">
        <f>J1726*'Usages mobilité'!$BG50*(1+'Usages mobilité'!$BH50)^(J$1570-$D$1570)/1000</f>
        <v>0</v>
      </c>
      <c r="K1777" s="223">
        <f>K1726*'Usages mobilité'!$BG50*(1+'Usages mobilité'!$BH50)^(K$1570-$D$1570)/1000</f>
        <v>0</v>
      </c>
      <c r="L1777" s="223">
        <f>L1726*'Usages mobilité'!$BG50*(1+'Usages mobilité'!$BH50)^(L$1570-$D$1570)/1000</f>
        <v>0</v>
      </c>
      <c r="M1777" s="223">
        <f>M1726*'Usages mobilité'!$BG50*(1+'Usages mobilité'!$BH50)^(M$1570-$D$1570)/1000</f>
        <v>0</v>
      </c>
      <c r="N1777" s="223">
        <f>N1726*'Usages mobilité'!$BG50*(1+'Usages mobilité'!$BH50)^(N$1570-$D$1570)/1000</f>
        <v>0</v>
      </c>
      <c r="O1777" s="223">
        <f>O1726*'Usages mobilité'!$BG50*(1+'Usages mobilité'!$BH50)^(O$1570-$D$1570)/1000</f>
        <v>0</v>
      </c>
      <c r="P1777" s="223">
        <f>P1726*'Usages mobilité'!$BG50*(1+'Usages mobilité'!$BH50)^(P$1570-$D$1570)/1000</f>
        <v>0</v>
      </c>
      <c r="Q1777" s="223">
        <f>Q1726*'Usages mobilité'!$BG50*(1+'Usages mobilité'!$BH50)^(Q$1570-$D$1570)/1000</f>
        <v>0</v>
      </c>
      <c r="R1777" s="223">
        <f>R1726*'Usages mobilité'!$BG50*(1+'Usages mobilité'!$BH50)^(R$1570-$D$1570)/1000</f>
        <v>0</v>
      </c>
    </row>
    <row r="1778" spans="1:18" hidden="1" outlineLevel="2" x14ac:dyDescent="0.25">
      <c r="A1778" s="222" t="str">
        <f>'Usages mobilité'!A51</f>
        <v>Usage mobilité n°48</v>
      </c>
      <c r="B1778" s="222" t="s">
        <v>645</v>
      </c>
      <c r="C1778" s="222"/>
      <c r="D1778" s="223">
        <f>D1727*'Usages mobilité'!$BG51*(1+'Usages mobilité'!$BH51)^(D$1570-$D$1570)/1000</f>
        <v>0</v>
      </c>
      <c r="E1778" s="223">
        <f>E1727*'Usages mobilité'!$BG51*(1+'Usages mobilité'!$BH51)^(E$1570-$D$1570)/1000</f>
        <v>0</v>
      </c>
      <c r="F1778" s="223">
        <f>F1727*'Usages mobilité'!$BG51*(1+'Usages mobilité'!$BH51)^(F$1570-$D$1570)/1000</f>
        <v>0</v>
      </c>
      <c r="G1778" s="223">
        <f>G1727*'Usages mobilité'!$BG51*(1+'Usages mobilité'!$BH51)^(G$1570-$D$1570)/1000</f>
        <v>0</v>
      </c>
      <c r="H1778" s="223">
        <f>H1727*'Usages mobilité'!$BG51*(1+'Usages mobilité'!$BH51)^(H$1570-$D$1570)/1000</f>
        <v>0</v>
      </c>
      <c r="I1778" s="223">
        <f>I1727*'Usages mobilité'!$BG51*(1+'Usages mobilité'!$BH51)^(I$1570-$D$1570)/1000</f>
        <v>0</v>
      </c>
      <c r="J1778" s="223">
        <f>J1727*'Usages mobilité'!$BG51*(1+'Usages mobilité'!$BH51)^(J$1570-$D$1570)/1000</f>
        <v>0</v>
      </c>
      <c r="K1778" s="223">
        <f>K1727*'Usages mobilité'!$BG51*(1+'Usages mobilité'!$BH51)^(K$1570-$D$1570)/1000</f>
        <v>0</v>
      </c>
      <c r="L1778" s="223">
        <f>L1727*'Usages mobilité'!$BG51*(1+'Usages mobilité'!$BH51)^(L$1570-$D$1570)/1000</f>
        <v>0</v>
      </c>
      <c r="M1778" s="223">
        <f>M1727*'Usages mobilité'!$BG51*(1+'Usages mobilité'!$BH51)^(M$1570-$D$1570)/1000</f>
        <v>0</v>
      </c>
      <c r="N1778" s="223">
        <f>N1727*'Usages mobilité'!$BG51*(1+'Usages mobilité'!$BH51)^(N$1570-$D$1570)/1000</f>
        <v>0</v>
      </c>
      <c r="O1778" s="223">
        <f>O1727*'Usages mobilité'!$BG51*(1+'Usages mobilité'!$BH51)^(O$1570-$D$1570)/1000</f>
        <v>0</v>
      </c>
      <c r="P1778" s="223">
        <f>P1727*'Usages mobilité'!$BG51*(1+'Usages mobilité'!$BH51)^(P$1570-$D$1570)/1000</f>
        <v>0</v>
      </c>
      <c r="Q1778" s="223">
        <f>Q1727*'Usages mobilité'!$BG51*(1+'Usages mobilité'!$BH51)^(Q$1570-$D$1570)/1000</f>
        <v>0</v>
      </c>
      <c r="R1778" s="223">
        <f>R1727*'Usages mobilité'!$BG51*(1+'Usages mobilité'!$BH51)^(R$1570-$D$1570)/1000</f>
        <v>0</v>
      </c>
    </row>
    <row r="1779" spans="1:18" hidden="1" outlineLevel="2" x14ac:dyDescent="0.25">
      <c r="A1779" s="222" t="str">
        <f>'Usages mobilité'!A52</f>
        <v>Usage mobilité n°49</v>
      </c>
      <c r="B1779" s="222" t="s">
        <v>645</v>
      </c>
      <c r="C1779" s="222"/>
      <c r="D1779" s="223">
        <f>D1728*'Usages mobilité'!$BG52*(1+'Usages mobilité'!$BH52)^(D$1570-$D$1570)/1000</f>
        <v>0</v>
      </c>
      <c r="E1779" s="223">
        <f>E1728*'Usages mobilité'!$BG52*(1+'Usages mobilité'!$BH52)^(E$1570-$D$1570)/1000</f>
        <v>0</v>
      </c>
      <c r="F1779" s="223">
        <f>F1728*'Usages mobilité'!$BG52*(1+'Usages mobilité'!$BH52)^(F$1570-$D$1570)/1000</f>
        <v>0</v>
      </c>
      <c r="G1779" s="223">
        <f>G1728*'Usages mobilité'!$BG52*(1+'Usages mobilité'!$BH52)^(G$1570-$D$1570)/1000</f>
        <v>0</v>
      </c>
      <c r="H1779" s="223">
        <f>H1728*'Usages mobilité'!$BG52*(1+'Usages mobilité'!$BH52)^(H$1570-$D$1570)/1000</f>
        <v>0</v>
      </c>
      <c r="I1779" s="223">
        <f>I1728*'Usages mobilité'!$BG52*(1+'Usages mobilité'!$BH52)^(I$1570-$D$1570)/1000</f>
        <v>0</v>
      </c>
      <c r="J1779" s="223">
        <f>J1728*'Usages mobilité'!$BG52*(1+'Usages mobilité'!$BH52)^(J$1570-$D$1570)/1000</f>
        <v>0</v>
      </c>
      <c r="K1779" s="223">
        <f>K1728*'Usages mobilité'!$BG52*(1+'Usages mobilité'!$BH52)^(K$1570-$D$1570)/1000</f>
        <v>0</v>
      </c>
      <c r="L1779" s="223">
        <f>L1728*'Usages mobilité'!$BG52*(1+'Usages mobilité'!$BH52)^(L$1570-$D$1570)/1000</f>
        <v>0</v>
      </c>
      <c r="M1779" s="223">
        <f>M1728*'Usages mobilité'!$BG52*(1+'Usages mobilité'!$BH52)^(M$1570-$D$1570)/1000</f>
        <v>0</v>
      </c>
      <c r="N1779" s="223">
        <f>N1728*'Usages mobilité'!$BG52*(1+'Usages mobilité'!$BH52)^(N$1570-$D$1570)/1000</f>
        <v>0</v>
      </c>
      <c r="O1779" s="223">
        <f>O1728*'Usages mobilité'!$BG52*(1+'Usages mobilité'!$BH52)^(O$1570-$D$1570)/1000</f>
        <v>0</v>
      </c>
      <c r="P1779" s="223">
        <f>P1728*'Usages mobilité'!$BG52*(1+'Usages mobilité'!$BH52)^(P$1570-$D$1570)/1000</f>
        <v>0</v>
      </c>
      <c r="Q1779" s="223">
        <f>Q1728*'Usages mobilité'!$BG52*(1+'Usages mobilité'!$BH52)^(Q$1570-$D$1570)/1000</f>
        <v>0</v>
      </c>
      <c r="R1779" s="223">
        <f>R1728*'Usages mobilité'!$BG52*(1+'Usages mobilité'!$BH52)^(R$1570-$D$1570)/1000</f>
        <v>0</v>
      </c>
    </row>
    <row r="1780" spans="1:18" hidden="1" outlineLevel="2" x14ac:dyDescent="0.25">
      <c r="A1780" s="222" t="str">
        <f>'Usages mobilité'!A53</f>
        <v>Usage mobilité n°50</v>
      </c>
      <c r="B1780" s="222" t="s">
        <v>645</v>
      </c>
      <c r="C1780" s="222"/>
      <c r="D1780" s="223">
        <f>D1729*'Usages mobilité'!$BG53*(1+'Usages mobilité'!$BH53)^(D$1570-$D$1570)/1000</f>
        <v>0</v>
      </c>
      <c r="E1780" s="223">
        <f>E1729*'Usages mobilité'!$BG53*(1+'Usages mobilité'!$BH53)^(E$1570-$D$1570)/1000</f>
        <v>0</v>
      </c>
      <c r="F1780" s="223">
        <f>F1729*'Usages mobilité'!$BG53*(1+'Usages mobilité'!$BH53)^(F$1570-$D$1570)/1000</f>
        <v>0</v>
      </c>
      <c r="G1780" s="223">
        <f>G1729*'Usages mobilité'!$BG53*(1+'Usages mobilité'!$BH53)^(G$1570-$D$1570)/1000</f>
        <v>0</v>
      </c>
      <c r="H1780" s="223">
        <f>H1729*'Usages mobilité'!$BG53*(1+'Usages mobilité'!$BH53)^(H$1570-$D$1570)/1000</f>
        <v>0</v>
      </c>
      <c r="I1780" s="223">
        <f>I1729*'Usages mobilité'!$BG53*(1+'Usages mobilité'!$BH53)^(I$1570-$D$1570)/1000</f>
        <v>0</v>
      </c>
      <c r="J1780" s="223">
        <f>J1729*'Usages mobilité'!$BG53*(1+'Usages mobilité'!$BH53)^(J$1570-$D$1570)/1000</f>
        <v>0</v>
      </c>
      <c r="K1780" s="223">
        <f>K1729*'Usages mobilité'!$BG53*(1+'Usages mobilité'!$BH53)^(K$1570-$D$1570)/1000</f>
        <v>0</v>
      </c>
      <c r="L1780" s="223">
        <f>L1729*'Usages mobilité'!$BG53*(1+'Usages mobilité'!$BH53)^(L$1570-$D$1570)/1000</f>
        <v>0</v>
      </c>
      <c r="M1780" s="223">
        <f>M1729*'Usages mobilité'!$BG53*(1+'Usages mobilité'!$BH53)^(M$1570-$D$1570)/1000</f>
        <v>0</v>
      </c>
      <c r="N1780" s="223">
        <f>N1729*'Usages mobilité'!$BG53*(1+'Usages mobilité'!$BH53)^(N$1570-$D$1570)/1000</f>
        <v>0</v>
      </c>
      <c r="O1780" s="223">
        <f>O1729*'Usages mobilité'!$BG53*(1+'Usages mobilité'!$BH53)^(O$1570-$D$1570)/1000</f>
        <v>0</v>
      </c>
      <c r="P1780" s="223">
        <f>P1729*'Usages mobilité'!$BG53*(1+'Usages mobilité'!$BH53)^(P$1570-$D$1570)/1000</f>
        <v>0</v>
      </c>
      <c r="Q1780" s="223">
        <f>Q1729*'Usages mobilité'!$BG53*(1+'Usages mobilité'!$BH53)^(Q$1570-$D$1570)/1000</f>
        <v>0</v>
      </c>
      <c r="R1780" s="223">
        <f>R1729*'Usages mobilité'!$BG53*(1+'Usages mobilité'!$BH53)^(R$1570-$D$1570)/1000</f>
        <v>0</v>
      </c>
    </row>
    <row r="1781" spans="1:18" hidden="1" outlineLevel="1" collapsed="1" x14ac:dyDescent="0.25">
      <c r="A1781" s="222" t="s">
        <v>657</v>
      </c>
      <c r="B1781" s="222"/>
      <c r="C1781" s="222"/>
      <c r="D1781" s="223">
        <f t="shared" ref="D1781:R1781" si="151">SUM(D1731:D1780)</f>
        <v>0</v>
      </c>
      <c r="E1781" s="223">
        <f t="shared" si="151"/>
        <v>0</v>
      </c>
      <c r="F1781" s="223">
        <f t="shared" si="151"/>
        <v>0</v>
      </c>
      <c r="G1781" s="223">
        <f t="shared" si="151"/>
        <v>0</v>
      </c>
      <c r="H1781" s="223">
        <f t="shared" si="151"/>
        <v>0</v>
      </c>
      <c r="I1781" s="223">
        <f t="shared" si="151"/>
        <v>0</v>
      </c>
      <c r="J1781" s="223">
        <f t="shared" si="151"/>
        <v>0</v>
      </c>
      <c r="K1781" s="223">
        <f t="shared" si="151"/>
        <v>0</v>
      </c>
      <c r="L1781" s="223">
        <f t="shared" si="151"/>
        <v>0</v>
      </c>
      <c r="M1781" s="223">
        <f t="shared" si="151"/>
        <v>0</v>
      </c>
      <c r="N1781" s="223">
        <f t="shared" si="151"/>
        <v>0</v>
      </c>
      <c r="O1781" s="223">
        <f t="shared" si="151"/>
        <v>0</v>
      </c>
      <c r="P1781" s="223">
        <f t="shared" si="151"/>
        <v>0</v>
      </c>
      <c r="Q1781" s="223">
        <f t="shared" si="151"/>
        <v>0</v>
      </c>
      <c r="R1781" s="223">
        <f t="shared" si="151"/>
        <v>0</v>
      </c>
    </row>
    <row r="1782" spans="1:18" hidden="1" outlineLevel="1" x14ac:dyDescent="0.25">
      <c r="A1782" s="53" t="s">
        <v>652</v>
      </c>
      <c r="B1782" s="53"/>
      <c r="C1782" s="53"/>
      <c r="D1782" s="244"/>
      <c r="E1782" s="244"/>
      <c r="F1782" s="244"/>
      <c r="G1782" s="244"/>
      <c r="H1782" s="244"/>
      <c r="I1782" s="244"/>
      <c r="J1782" s="244"/>
      <c r="K1782" s="244"/>
      <c r="L1782" s="244"/>
      <c r="M1782" s="244"/>
      <c r="N1782" s="244"/>
      <c r="O1782" s="244"/>
      <c r="P1782" s="244"/>
      <c r="Q1782" s="244"/>
      <c r="R1782" s="244"/>
    </row>
    <row r="1783" spans="1:18" hidden="1" outlineLevel="1" x14ac:dyDescent="0.25">
      <c r="A1783" s="53" t="s">
        <v>658</v>
      </c>
      <c r="B1783" s="53"/>
      <c r="C1783" s="53"/>
      <c r="D1783" s="244"/>
      <c r="E1783" s="244"/>
      <c r="F1783" s="244"/>
      <c r="G1783" s="244"/>
      <c r="H1783" s="244"/>
      <c r="I1783" s="244"/>
      <c r="J1783" s="244"/>
      <c r="K1783" s="244"/>
      <c r="L1783" s="244"/>
      <c r="M1783" s="244"/>
      <c r="N1783" s="244"/>
      <c r="O1783" s="244"/>
      <c r="P1783" s="244"/>
      <c r="Q1783" s="244"/>
      <c r="R1783" s="244"/>
    </row>
    <row r="1784" spans="1:18" hidden="1" outlineLevel="1" x14ac:dyDescent="0.25">
      <c r="A1784" s="224" t="s">
        <v>40</v>
      </c>
      <c r="B1784" s="222"/>
      <c r="C1784" s="222"/>
      <c r="D1784" s="223">
        <f t="shared" ref="D1784:R1784" si="152">D1677+D1679+D1781+D1783</f>
        <v>0</v>
      </c>
      <c r="E1784" s="223">
        <f t="shared" si="152"/>
        <v>0</v>
      </c>
      <c r="F1784" s="223">
        <f t="shared" si="152"/>
        <v>0</v>
      </c>
      <c r="G1784" s="223">
        <f t="shared" si="152"/>
        <v>0</v>
      </c>
      <c r="H1784" s="223">
        <f t="shared" si="152"/>
        <v>0</v>
      </c>
      <c r="I1784" s="223">
        <f t="shared" si="152"/>
        <v>0</v>
      </c>
      <c r="J1784" s="223">
        <f t="shared" si="152"/>
        <v>0</v>
      </c>
      <c r="K1784" s="223">
        <f t="shared" si="152"/>
        <v>0</v>
      </c>
      <c r="L1784" s="223">
        <f t="shared" si="152"/>
        <v>0</v>
      </c>
      <c r="M1784" s="223">
        <f t="shared" si="152"/>
        <v>0</v>
      </c>
      <c r="N1784" s="223">
        <f t="shared" si="152"/>
        <v>0</v>
      </c>
      <c r="O1784" s="223">
        <f t="shared" si="152"/>
        <v>0</v>
      </c>
      <c r="P1784" s="223">
        <f t="shared" si="152"/>
        <v>0</v>
      </c>
      <c r="Q1784" s="223">
        <f t="shared" si="152"/>
        <v>0</v>
      </c>
      <c r="R1784" s="223">
        <f t="shared" si="152"/>
        <v>0</v>
      </c>
    </row>
    <row r="1785" spans="1:18" s="33" customFormat="1" hidden="1" outlineLevel="1" x14ac:dyDescent="0.25"/>
    <row r="1786" spans="1:18" hidden="1" outlineLevel="1" x14ac:dyDescent="0.25">
      <c r="A1786" s="274" t="s">
        <v>0</v>
      </c>
      <c r="B1786" s="225" t="s">
        <v>16</v>
      </c>
      <c r="C1786" s="53"/>
      <c r="D1786" s="244">
        <v>10000</v>
      </c>
      <c r="E1786" s="244">
        <v>10000</v>
      </c>
      <c r="F1786" s="244">
        <v>10000</v>
      </c>
      <c r="G1786" s="244"/>
      <c r="H1786" s="244"/>
      <c r="I1786" s="244"/>
      <c r="J1786" s="244"/>
      <c r="K1786" s="244"/>
      <c r="L1786" s="244"/>
      <c r="M1786" s="244"/>
      <c r="N1786" s="244"/>
      <c r="O1786" s="244"/>
      <c r="P1786" s="244"/>
      <c r="Q1786" s="244"/>
      <c r="R1786" s="244"/>
    </row>
    <row r="1787" spans="1:18" hidden="1" outlineLevel="1" x14ac:dyDescent="0.25">
      <c r="A1787" s="274"/>
      <c r="B1787" s="226" t="s">
        <v>42</v>
      </c>
      <c r="C1787" s="222"/>
      <c r="D1787" s="223">
        <f>IF(AND($B1566&lt;&gt;"",$B1567&lt;&gt;""),D1786*(VLOOKUP($B1566,Production!$G4:$P53,10)*(1+VLOOKUP($B1566,Production!$G4:$Q53,11))^(D1570-$D1570))/1000,0)</f>
        <v>0</v>
      </c>
      <c r="E1787" s="223">
        <f>IF(AND($B1566&lt;&gt;"",$B1567&lt;&gt;""),E1786*(VLOOKUP($B1566,Production!$G4:$P53,10)*(1+VLOOKUP($B1566,Production!$G4:$Q53,11))^(E1570-$D1570))/1000,0)</f>
        <v>0</v>
      </c>
      <c r="F1787" s="223">
        <f>IF(AND($B1566&lt;&gt;"",$B1567&lt;&gt;""),F1786*(VLOOKUP($B1566,Production!$G4:$P53,10)*(1+VLOOKUP($B1566,Production!$G4:$Q53,11))^(F1570-$D1570))/1000,0)</f>
        <v>0</v>
      </c>
      <c r="G1787" s="223">
        <f>IF(AND($B1566&lt;&gt;"",$B1567&lt;&gt;""),G1786*(VLOOKUP($B1566,Production!$G4:$P53,10)*(1+VLOOKUP($B1566,Production!$G4:$Q53,11))^(G1570-$D1570))/1000,0)</f>
        <v>0</v>
      </c>
      <c r="H1787" s="223">
        <f>IF(AND($B1566&lt;&gt;"",$B1567&lt;&gt;""),H1786*(VLOOKUP($B1566,Production!$G4:$P53,10)*(1+VLOOKUP($B1566,Production!$G4:$Q53,11))^(H1570-$D1570))/1000,0)</f>
        <v>0</v>
      </c>
      <c r="I1787" s="223">
        <f>IF(AND($B1566&lt;&gt;"",$B1567&lt;&gt;""),I1786*(VLOOKUP($B1566,Production!$G4:$P53,10)*(1+VLOOKUP($B1566,Production!$G4:$Q53,11))^(I1570-$D1570))/1000,0)</f>
        <v>0</v>
      </c>
      <c r="J1787" s="223">
        <f>IF(AND($B1566&lt;&gt;"",$B1567&lt;&gt;""),J1786*(VLOOKUP($B1566,Production!$G4:$P53,10)*(1+VLOOKUP($B1566,Production!$G4:$Q53,11))^(J1570-$D1570))/1000,0)</f>
        <v>0</v>
      </c>
      <c r="K1787" s="223">
        <f>IF(AND($B1566&lt;&gt;"",$B1567&lt;&gt;""),K1786*(VLOOKUP($B1566,Production!$G4:$P53,10)*(1+VLOOKUP($B1566,Production!$G4:$Q53,11))^(K1570-$D1570))/1000,0)</f>
        <v>0</v>
      </c>
      <c r="L1787" s="223">
        <f>IF(AND($B1566&lt;&gt;"",$B1567&lt;&gt;""),L1786*(VLOOKUP($B1566,Production!$G4:$P53,10)*(1+VLOOKUP($B1566,Production!$G4:$Q53,11))^(L1570-$D1570))/1000,0)</f>
        <v>0</v>
      </c>
      <c r="M1787" s="223">
        <f>IF(AND($B1566&lt;&gt;"",$B1567&lt;&gt;""),M1786*(VLOOKUP($B1566,Production!$G4:$P53,10)*(1+VLOOKUP($B1566,Production!$G4:$Q53,11))^(M1570-$D1570))/1000,0)</f>
        <v>0</v>
      </c>
      <c r="N1787" s="223">
        <f>IF(AND($B1566&lt;&gt;"",$B1567&lt;&gt;""),N1786*(VLOOKUP($B1566,Production!$G4:$P53,10)*(1+VLOOKUP($B1566,Production!$G4:$Q53,11))^(N1570-$D1570))/1000,0)</f>
        <v>0</v>
      </c>
      <c r="O1787" s="223">
        <f>IF(AND($B1566&lt;&gt;"",$B1567&lt;&gt;""),O1786*(VLOOKUP($B1566,Production!$G4:$P53,10)*(1+VLOOKUP($B1566,Production!$G4:$Q53,11))^(O1570-$D1570))/1000,0)</f>
        <v>0</v>
      </c>
      <c r="P1787" s="223">
        <f>IF(AND($B1566&lt;&gt;"",$B1567&lt;&gt;""),P1786*(VLOOKUP($B1566,Production!$G4:$P53,10)*(1+VLOOKUP($B1566,Production!$G4:$Q53,11))^(P1570-$D1570))/1000,0)</f>
        <v>0</v>
      </c>
      <c r="Q1787" s="223">
        <f>IF(AND($B1566&lt;&gt;"",$B1567&lt;&gt;""),Q1786*(VLOOKUP($B1566,Production!$G4:$P53,10)*(1+VLOOKUP($B1566,Production!$G4:$Q53,11))^(Q1570-$D1570))/1000,0)</f>
        <v>0</v>
      </c>
      <c r="R1787" s="223">
        <f>IF(AND($B1566&lt;&gt;"",$B1567&lt;&gt;""),R1786*(VLOOKUP($B1566,Production!$G4:$P53,10)*(1+VLOOKUP($B1566,Production!$G4:$Q53,11))^(R1570-$D1570))/1000,0)</f>
        <v>0</v>
      </c>
    </row>
    <row r="1788" spans="1:18" hidden="1" outlineLevel="1" x14ac:dyDescent="0.25">
      <c r="A1788" s="274" t="s">
        <v>13</v>
      </c>
      <c r="B1788" s="225" t="s">
        <v>17</v>
      </c>
      <c r="C1788" s="53"/>
      <c r="D1788" s="244"/>
      <c r="E1788" s="244"/>
      <c r="F1788" s="244"/>
      <c r="G1788" s="244"/>
      <c r="H1788" s="244"/>
      <c r="I1788" s="244"/>
      <c r="J1788" s="244"/>
      <c r="K1788" s="244"/>
      <c r="L1788" s="244"/>
      <c r="M1788" s="244"/>
      <c r="N1788" s="244"/>
      <c r="O1788" s="244"/>
      <c r="P1788" s="244"/>
      <c r="Q1788" s="244"/>
      <c r="R1788" s="244"/>
    </row>
    <row r="1789" spans="1:18" hidden="1" outlineLevel="1" x14ac:dyDescent="0.25">
      <c r="A1789" s="274"/>
      <c r="B1789" s="226" t="s">
        <v>42</v>
      </c>
      <c r="C1789" s="222"/>
      <c r="D1789" s="223">
        <f>IF($B1566&lt;&gt;"",D1788*(VLOOKUP($B1566,Production!$G4:$R53,12)*(1+VLOOKUP($B1566,Production!$G4:$S53,13))^(D1570-$D1570))/1000,0)</f>
        <v>0</v>
      </c>
      <c r="E1789" s="223">
        <f>IF($B1566&lt;&gt;"",E1788*(VLOOKUP($B1566,Production!$G4:$R53,12)*(1+VLOOKUP($B1566,Production!$G4:$S53,13))^(E1570-$D1570))/1000,0)</f>
        <v>0</v>
      </c>
      <c r="F1789" s="223">
        <f>IF($B1566&lt;&gt;"",F1788*(VLOOKUP($B1566,Production!$G4:$R53,12)*(1+VLOOKUP($B1566,Production!$G4:$S53,13))^(F1570-$D1570))/1000,0)</f>
        <v>0</v>
      </c>
      <c r="G1789" s="223">
        <f>IF($B1566&lt;&gt;"",G1788*(VLOOKUP($B1566,Production!$G4:$R53,12)*(1+VLOOKUP($B1566,Production!$G4:$S53,13))^(G1570-$D1570))/1000,0)</f>
        <v>0</v>
      </c>
      <c r="H1789" s="223">
        <f>IF($B1566&lt;&gt;"",H1788*(VLOOKUP($B1566,Production!$G4:$R53,12)*(1+VLOOKUP($B1566,Production!$G4:$S53,13))^(H1570-$D1570))/1000,0)</f>
        <v>0</v>
      </c>
      <c r="I1789" s="223">
        <f>IF($B1566&lt;&gt;"",I1788*(VLOOKUP($B1566,Production!$G4:$R53,12)*(1+VLOOKUP($B1566,Production!$G4:$S53,13))^(I1570-$D1570))/1000,0)</f>
        <v>0</v>
      </c>
      <c r="J1789" s="223">
        <f>IF($B1566&lt;&gt;"",J1788*(VLOOKUP($B1566,Production!$G4:$R53,12)*(1+VLOOKUP($B1566,Production!$G4:$S53,13))^(J1570-$D1570))/1000,0)</f>
        <v>0</v>
      </c>
      <c r="K1789" s="223">
        <f>IF($B1566&lt;&gt;"",K1788*(VLOOKUP($B1566,Production!$G4:$R53,12)*(1+VLOOKUP($B1566,Production!$G4:$S53,13))^(K1570-$D1570))/1000,0)</f>
        <v>0</v>
      </c>
      <c r="L1789" s="223">
        <f>IF($B1566&lt;&gt;"",L1788*(VLOOKUP($B1566,Production!$G4:$R53,12)*(1+VLOOKUP($B1566,Production!$G4:$S53,13))^(L1570-$D1570))/1000,0)</f>
        <v>0</v>
      </c>
      <c r="M1789" s="223">
        <f>IF($B1566&lt;&gt;"",M1788*(VLOOKUP($B1566,Production!$G4:$R53,12)*(1+VLOOKUP($B1566,Production!$G4:$S53,13))^(M1570-$D1570))/1000,0)</f>
        <v>0</v>
      </c>
      <c r="N1789" s="223">
        <f>IF($B1566&lt;&gt;"",N1788*(VLOOKUP($B1566,Production!$G4:$R53,12)*(1+VLOOKUP($B1566,Production!$G4:$S53,13))^(N1570-$D1570))/1000,0)</f>
        <v>0</v>
      </c>
      <c r="O1789" s="223">
        <f>IF($B1566&lt;&gt;"",O1788*(VLOOKUP($B1566,Production!$G4:$R53,12)*(1+VLOOKUP($B1566,Production!$G4:$S53,13))^(O1570-$D1570))/1000,0)</f>
        <v>0</v>
      </c>
      <c r="P1789" s="223">
        <f>IF($B1566&lt;&gt;"",P1788*(VLOOKUP($B1566,Production!$G4:$R53,12)*(1+VLOOKUP($B1566,Production!$G4:$S53,13))^(P1570-$D1570))/1000,0)</f>
        <v>0</v>
      </c>
      <c r="Q1789" s="223">
        <f>IF($B1566&lt;&gt;"",Q1788*(VLOOKUP($B1566,Production!$G4:$R53,12)*(1+VLOOKUP($B1566,Production!$G4:$S53,13))^(Q1570-$D1570))/1000,0)</f>
        <v>0</v>
      </c>
      <c r="R1789" s="223">
        <f>IF($B1566&lt;&gt;"",R1788*(VLOOKUP($B1566,Production!$G4:$R53,12)*(1+VLOOKUP($B1566,Production!$G4:$S53,13))^(R1570-$D1570))/1000,0)</f>
        <v>0</v>
      </c>
    </row>
    <row r="1790" spans="1:18" hidden="1" outlineLevel="1" x14ac:dyDescent="0.25">
      <c r="A1790" s="225" t="s">
        <v>56</v>
      </c>
      <c r="B1790" s="225"/>
      <c r="C1790" s="53"/>
      <c r="D1790" s="244"/>
      <c r="E1790" s="244"/>
      <c r="F1790" s="244"/>
      <c r="G1790" s="244"/>
      <c r="H1790" s="244"/>
      <c r="I1790" s="244"/>
      <c r="J1790" s="244"/>
      <c r="K1790" s="244"/>
      <c r="L1790" s="244"/>
      <c r="M1790" s="244"/>
      <c r="N1790" s="244"/>
      <c r="O1790" s="244"/>
      <c r="P1790" s="244"/>
      <c r="Q1790" s="244"/>
      <c r="R1790" s="244"/>
    </row>
    <row r="1791" spans="1:18" hidden="1" outlineLevel="1" x14ac:dyDescent="0.25">
      <c r="A1791" s="225" t="s">
        <v>57</v>
      </c>
      <c r="B1791" s="225"/>
      <c r="C1791" s="53"/>
      <c r="D1791" s="244"/>
      <c r="E1791" s="244"/>
      <c r="F1791" s="244"/>
      <c r="G1791" s="244"/>
      <c r="H1791" s="244"/>
      <c r="I1791" s="244"/>
      <c r="J1791" s="244"/>
      <c r="K1791" s="244"/>
      <c r="L1791" s="244"/>
      <c r="M1791" s="244"/>
      <c r="N1791" s="244"/>
      <c r="O1791" s="244"/>
      <c r="P1791" s="244"/>
      <c r="Q1791" s="244"/>
      <c r="R1791" s="244"/>
    </row>
    <row r="1792" spans="1:18" hidden="1" outlineLevel="1" x14ac:dyDescent="0.25">
      <c r="A1792" s="224" t="s">
        <v>659</v>
      </c>
      <c r="B1792" s="222"/>
      <c r="C1792" s="222"/>
      <c r="D1792" s="223">
        <f t="shared" ref="D1792:R1792" si="153">D1787+D1789+D1790+D1791</f>
        <v>0</v>
      </c>
      <c r="E1792" s="223">
        <f t="shared" si="153"/>
        <v>0</v>
      </c>
      <c r="F1792" s="223">
        <f t="shared" si="153"/>
        <v>0</v>
      </c>
      <c r="G1792" s="223">
        <f t="shared" si="153"/>
        <v>0</v>
      </c>
      <c r="H1792" s="223">
        <f t="shared" si="153"/>
        <v>0</v>
      </c>
      <c r="I1792" s="223">
        <f t="shared" si="153"/>
        <v>0</v>
      </c>
      <c r="J1792" s="223">
        <f t="shared" si="153"/>
        <v>0</v>
      </c>
      <c r="K1792" s="223">
        <f t="shared" si="153"/>
        <v>0</v>
      </c>
      <c r="L1792" s="223">
        <f t="shared" si="153"/>
        <v>0</v>
      </c>
      <c r="M1792" s="223">
        <f t="shared" si="153"/>
        <v>0</v>
      </c>
      <c r="N1792" s="223">
        <f t="shared" si="153"/>
        <v>0</v>
      </c>
      <c r="O1792" s="223">
        <f t="shared" si="153"/>
        <v>0</v>
      </c>
      <c r="P1792" s="223">
        <f t="shared" si="153"/>
        <v>0</v>
      </c>
      <c r="Q1792" s="223">
        <f t="shared" si="153"/>
        <v>0</v>
      </c>
      <c r="R1792" s="223">
        <f t="shared" si="153"/>
        <v>0</v>
      </c>
    </row>
    <row r="1793" spans="1:18" s="33" customFormat="1" hidden="1" outlineLevel="1" x14ac:dyDescent="0.25"/>
    <row r="1794" spans="1:18" hidden="1" outlineLevel="1" x14ac:dyDescent="0.25">
      <c r="A1794" s="222" t="s">
        <v>663</v>
      </c>
      <c r="B1794" s="222"/>
      <c r="C1794" s="222"/>
      <c r="D1794" s="223">
        <f t="shared" ref="D1794:R1794" si="154">D1784-D1792</f>
        <v>0</v>
      </c>
      <c r="E1794" s="223">
        <f t="shared" si="154"/>
        <v>0</v>
      </c>
      <c r="F1794" s="223">
        <f t="shared" si="154"/>
        <v>0</v>
      </c>
      <c r="G1794" s="223">
        <f t="shared" si="154"/>
        <v>0</v>
      </c>
      <c r="H1794" s="223">
        <f t="shared" si="154"/>
        <v>0</v>
      </c>
      <c r="I1794" s="223">
        <f t="shared" si="154"/>
        <v>0</v>
      </c>
      <c r="J1794" s="223">
        <f t="shared" si="154"/>
        <v>0</v>
      </c>
      <c r="K1794" s="223">
        <f t="shared" si="154"/>
        <v>0</v>
      </c>
      <c r="L1794" s="223">
        <f t="shared" si="154"/>
        <v>0</v>
      </c>
      <c r="M1794" s="223">
        <f t="shared" si="154"/>
        <v>0</v>
      </c>
      <c r="N1794" s="223">
        <f t="shared" si="154"/>
        <v>0</v>
      </c>
      <c r="O1794" s="223">
        <f t="shared" si="154"/>
        <v>0</v>
      </c>
      <c r="P1794" s="223">
        <f t="shared" si="154"/>
        <v>0</v>
      </c>
      <c r="Q1794" s="223">
        <f t="shared" si="154"/>
        <v>0</v>
      </c>
      <c r="R1794" s="223">
        <f t="shared" si="154"/>
        <v>0</v>
      </c>
    </row>
    <row r="1795" spans="1:18" hidden="1" outlineLevel="1" x14ac:dyDescent="0.25"/>
    <row r="1796" spans="1:18" hidden="1" outlineLevel="1" x14ac:dyDescent="0.25">
      <c r="A1796" s="53" t="s">
        <v>664</v>
      </c>
      <c r="B1796" s="53"/>
      <c r="C1796" s="53"/>
      <c r="D1796" s="244"/>
      <c r="E1796" s="244"/>
      <c r="F1796" s="244"/>
      <c r="G1796" s="244"/>
      <c r="H1796" s="244"/>
      <c r="I1796" s="244"/>
      <c r="J1796" s="244"/>
      <c r="K1796" s="244"/>
      <c r="L1796" s="244"/>
      <c r="M1796" s="244"/>
      <c r="N1796" s="244"/>
      <c r="O1796" s="244"/>
      <c r="P1796" s="244"/>
      <c r="Q1796" s="244"/>
      <c r="R1796" s="244"/>
    </row>
    <row r="1797" spans="1:18" hidden="1" outlineLevel="1" x14ac:dyDescent="0.25"/>
    <row r="1798" spans="1:18" hidden="1" outlineLevel="1" x14ac:dyDescent="0.25">
      <c r="A1798" s="222" t="s">
        <v>665</v>
      </c>
      <c r="B1798" s="222"/>
      <c r="C1798" s="222"/>
      <c r="D1798" s="223">
        <f t="shared" ref="D1798:R1798" si="155">D1794-D1796</f>
        <v>0</v>
      </c>
      <c r="E1798" s="223">
        <f t="shared" si="155"/>
        <v>0</v>
      </c>
      <c r="F1798" s="223">
        <f t="shared" si="155"/>
        <v>0</v>
      </c>
      <c r="G1798" s="223">
        <f t="shared" si="155"/>
        <v>0</v>
      </c>
      <c r="H1798" s="223">
        <f t="shared" si="155"/>
        <v>0</v>
      </c>
      <c r="I1798" s="223">
        <f t="shared" si="155"/>
        <v>0</v>
      </c>
      <c r="J1798" s="223">
        <f t="shared" si="155"/>
        <v>0</v>
      </c>
      <c r="K1798" s="223">
        <f t="shared" si="155"/>
        <v>0</v>
      </c>
      <c r="L1798" s="223">
        <f t="shared" si="155"/>
        <v>0</v>
      </c>
      <c r="M1798" s="223">
        <f t="shared" si="155"/>
        <v>0</v>
      </c>
      <c r="N1798" s="223">
        <f t="shared" si="155"/>
        <v>0</v>
      </c>
      <c r="O1798" s="223">
        <f t="shared" si="155"/>
        <v>0</v>
      </c>
      <c r="P1798" s="223">
        <f t="shared" si="155"/>
        <v>0</v>
      </c>
      <c r="Q1798" s="223">
        <f t="shared" si="155"/>
        <v>0</v>
      </c>
      <c r="R1798" s="223">
        <f t="shared" si="155"/>
        <v>0</v>
      </c>
    </row>
    <row r="1799" spans="1:18" hidden="1" outlineLevel="1" x14ac:dyDescent="0.25">
      <c r="A1799" s="222" t="s">
        <v>666</v>
      </c>
      <c r="B1799" s="222"/>
      <c r="C1799" s="222"/>
      <c r="D1799" s="223">
        <f t="shared" ref="D1799:R1799" si="156">$B1568*D1798</f>
        <v>0</v>
      </c>
      <c r="E1799" s="223">
        <f t="shared" si="156"/>
        <v>0</v>
      </c>
      <c r="F1799" s="223">
        <f t="shared" si="156"/>
        <v>0</v>
      </c>
      <c r="G1799" s="223">
        <f t="shared" si="156"/>
        <v>0</v>
      </c>
      <c r="H1799" s="223">
        <f t="shared" si="156"/>
        <v>0</v>
      </c>
      <c r="I1799" s="223">
        <f t="shared" si="156"/>
        <v>0</v>
      </c>
      <c r="J1799" s="223">
        <f t="shared" si="156"/>
        <v>0</v>
      </c>
      <c r="K1799" s="223">
        <f t="shared" si="156"/>
        <v>0</v>
      </c>
      <c r="L1799" s="223">
        <f t="shared" si="156"/>
        <v>0</v>
      </c>
      <c r="M1799" s="223">
        <f t="shared" si="156"/>
        <v>0</v>
      </c>
      <c r="N1799" s="223">
        <f t="shared" si="156"/>
        <v>0</v>
      </c>
      <c r="O1799" s="223">
        <f t="shared" si="156"/>
        <v>0</v>
      </c>
      <c r="P1799" s="223">
        <f t="shared" si="156"/>
        <v>0</v>
      </c>
      <c r="Q1799" s="223">
        <f t="shared" si="156"/>
        <v>0</v>
      </c>
      <c r="R1799" s="223">
        <f t="shared" si="156"/>
        <v>0</v>
      </c>
    </row>
    <row r="1800" spans="1:18" hidden="1" outlineLevel="1" x14ac:dyDescent="0.25"/>
    <row r="1801" spans="1:18" hidden="1" outlineLevel="1" x14ac:dyDescent="0.25">
      <c r="A1801" s="224" t="s">
        <v>667</v>
      </c>
      <c r="B1801" s="222"/>
      <c r="C1801" s="222"/>
      <c r="D1801" s="223">
        <f t="shared" ref="D1801:R1801" si="157">D1798-D1799</f>
        <v>0</v>
      </c>
      <c r="E1801" s="223">
        <f t="shared" si="157"/>
        <v>0</v>
      </c>
      <c r="F1801" s="223">
        <f t="shared" si="157"/>
        <v>0</v>
      </c>
      <c r="G1801" s="223">
        <f t="shared" si="157"/>
        <v>0</v>
      </c>
      <c r="H1801" s="223">
        <f t="shared" si="157"/>
        <v>0</v>
      </c>
      <c r="I1801" s="223">
        <f t="shared" si="157"/>
        <v>0</v>
      </c>
      <c r="J1801" s="223">
        <f t="shared" si="157"/>
        <v>0</v>
      </c>
      <c r="K1801" s="223">
        <f t="shared" si="157"/>
        <v>0</v>
      </c>
      <c r="L1801" s="223">
        <f t="shared" si="157"/>
        <v>0</v>
      </c>
      <c r="M1801" s="223">
        <f t="shared" si="157"/>
        <v>0</v>
      </c>
      <c r="N1801" s="223">
        <f t="shared" si="157"/>
        <v>0</v>
      </c>
      <c r="O1801" s="223">
        <f t="shared" si="157"/>
        <v>0</v>
      </c>
      <c r="P1801" s="223">
        <f t="shared" si="157"/>
        <v>0</v>
      </c>
      <c r="Q1801" s="223">
        <f t="shared" si="157"/>
        <v>0</v>
      </c>
      <c r="R1801" s="223">
        <f t="shared" si="157"/>
        <v>0</v>
      </c>
    </row>
    <row r="1802" spans="1:18" hidden="1" outlineLevel="1" x14ac:dyDescent="0.25"/>
    <row r="1803" spans="1:18" hidden="1" outlineLevel="1" x14ac:dyDescent="0.25">
      <c r="A1803" s="224" t="s">
        <v>668</v>
      </c>
      <c r="B1803" s="222"/>
      <c r="C1803" s="222"/>
      <c r="D1803" s="227" t="e">
        <f>IRR(D1801:R1801)</f>
        <v>#NUM!</v>
      </c>
    </row>
    <row r="1804" spans="1:18" collapsed="1" x14ac:dyDescent="0.25"/>
    <row r="1806" spans="1:18" s="169" customFormat="1" x14ac:dyDescent="0.25">
      <c r="A1806" s="169" t="s">
        <v>899</v>
      </c>
    </row>
    <row r="1807" spans="1:18" hidden="1" outlineLevel="1" x14ac:dyDescent="0.25"/>
    <row r="1808" spans="1:18" hidden="1" outlineLevel="1" x14ac:dyDescent="0.25">
      <c r="A1808" s="217" t="s">
        <v>643</v>
      </c>
      <c r="B1808" s="208"/>
    </row>
    <row r="1809" spans="1:18" ht="15.75" hidden="1" outlineLevel="1" thickBot="1" x14ac:dyDescent="0.3">
      <c r="A1809" s="219" t="s">
        <v>12</v>
      </c>
      <c r="B1809" s="243"/>
    </row>
    <row r="1810" spans="1:18" hidden="1" outlineLevel="1" x14ac:dyDescent="0.25"/>
    <row r="1811" spans="1:18" hidden="1" outlineLevel="1" x14ac:dyDescent="0.25">
      <c r="A1811" s="53" t="s">
        <v>14</v>
      </c>
      <c r="B1811" s="53"/>
      <c r="C1811" s="223">
        <v>0</v>
      </c>
      <c r="D1811" s="223">
        <v>1</v>
      </c>
      <c r="E1811" s="223">
        <v>2</v>
      </c>
      <c r="F1811" s="223">
        <v>3</v>
      </c>
      <c r="G1811" s="223">
        <v>4</v>
      </c>
      <c r="H1811" s="223">
        <v>5</v>
      </c>
      <c r="I1811" s="223">
        <v>6</v>
      </c>
      <c r="J1811" s="223">
        <v>7</v>
      </c>
      <c r="K1811" s="223">
        <v>8</v>
      </c>
      <c r="L1811" s="223">
        <v>9</v>
      </c>
      <c r="M1811" s="223">
        <v>10</v>
      </c>
      <c r="N1811" s="223">
        <v>11</v>
      </c>
      <c r="O1811" s="223">
        <v>12</v>
      </c>
      <c r="P1811" s="223">
        <v>13</v>
      </c>
      <c r="Q1811" s="223">
        <v>14</v>
      </c>
      <c r="R1811" s="223">
        <v>15</v>
      </c>
    </row>
    <row r="1812" spans="1:18" hidden="1" outlineLevel="1" x14ac:dyDescent="0.25"/>
    <row r="1813" spans="1:18" hidden="1" outlineLevel="1" x14ac:dyDescent="0.25">
      <c r="A1813" s="53" t="s">
        <v>59</v>
      </c>
      <c r="B1813" s="53"/>
      <c r="C1813" s="244"/>
      <c r="D1813" s="244"/>
      <c r="E1813" s="244"/>
      <c r="F1813" s="244"/>
      <c r="G1813" s="244"/>
      <c r="H1813" s="244"/>
      <c r="I1813" s="244"/>
      <c r="J1813" s="244"/>
      <c r="K1813" s="244"/>
      <c r="L1813" s="244"/>
      <c r="M1813" s="244"/>
      <c r="N1813" s="244"/>
      <c r="O1813" s="244"/>
      <c r="P1813" s="244"/>
      <c r="Q1813" s="244"/>
      <c r="R1813" s="244"/>
    </row>
    <row r="1814" spans="1:18" hidden="1" outlineLevel="1" x14ac:dyDescent="0.25">
      <c r="A1814" s="53" t="s">
        <v>824</v>
      </c>
      <c r="B1814" s="53"/>
      <c r="C1814" s="244"/>
      <c r="D1814" s="244"/>
      <c r="E1814" s="244"/>
      <c r="F1814" s="244"/>
      <c r="G1814" s="244"/>
      <c r="H1814" s="244"/>
      <c r="I1814" s="244"/>
      <c r="J1814" s="244"/>
      <c r="K1814" s="244"/>
      <c r="L1814" s="244"/>
      <c r="M1814" s="244"/>
      <c r="N1814" s="244"/>
      <c r="O1814" s="244"/>
      <c r="P1814" s="244"/>
      <c r="Q1814" s="244"/>
      <c r="R1814" s="244"/>
    </row>
    <row r="1815" spans="1:18" hidden="1" outlineLevel="1" x14ac:dyDescent="0.25">
      <c r="A1815" s="53" t="s">
        <v>825</v>
      </c>
      <c r="B1815" s="53"/>
      <c r="C1815" s="244"/>
      <c r="D1815" s="244"/>
      <c r="E1815" s="244"/>
      <c r="F1815" s="244"/>
      <c r="G1815" s="244"/>
      <c r="H1815" s="244"/>
      <c r="I1815" s="244"/>
      <c r="J1815" s="244"/>
      <c r="K1815" s="244"/>
      <c r="L1815" s="244"/>
      <c r="M1815" s="244"/>
      <c r="N1815" s="244"/>
      <c r="O1815" s="244"/>
      <c r="P1815" s="244"/>
      <c r="Q1815" s="244"/>
      <c r="R1815" s="244"/>
    </row>
    <row r="1816" spans="1:18" hidden="1" outlineLevel="1" x14ac:dyDescent="0.25"/>
    <row r="1817" spans="1:18" hidden="1" outlineLevel="2" x14ac:dyDescent="0.25">
      <c r="A1817" s="222" t="str">
        <f>'Usages industrie'!A4</f>
        <v>Usage industriel n°1</v>
      </c>
      <c r="B1817" s="222" t="s">
        <v>41</v>
      </c>
      <c r="C1817" s="222"/>
      <c r="D1817" s="223">
        <f>IF(B$1808&lt;&gt;"",IF(B$1808='Usages industrie'!$K4,'Usages industrie'!J4,0),0)</f>
        <v>0</v>
      </c>
      <c r="E1817" s="223">
        <f t="shared" ref="E1817:R1826" si="158">$D1817</f>
        <v>0</v>
      </c>
      <c r="F1817" s="223">
        <f t="shared" si="158"/>
        <v>0</v>
      </c>
      <c r="G1817" s="223">
        <f t="shared" si="158"/>
        <v>0</v>
      </c>
      <c r="H1817" s="223">
        <f t="shared" si="158"/>
        <v>0</v>
      </c>
      <c r="I1817" s="223">
        <f t="shared" si="158"/>
        <v>0</v>
      </c>
      <c r="J1817" s="223">
        <f t="shared" si="158"/>
        <v>0</v>
      </c>
      <c r="K1817" s="223">
        <f t="shared" si="158"/>
        <v>0</v>
      </c>
      <c r="L1817" s="223">
        <f t="shared" si="158"/>
        <v>0</v>
      </c>
      <c r="M1817" s="223">
        <f t="shared" si="158"/>
        <v>0</v>
      </c>
      <c r="N1817" s="223">
        <f t="shared" si="158"/>
        <v>0</v>
      </c>
      <c r="O1817" s="223">
        <f t="shared" si="158"/>
        <v>0</v>
      </c>
      <c r="P1817" s="223">
        <f t="shared" si="158"/>
        <v>0</v>
      </c>
      <c r="Q1817" s="223">
        <f t="shared" si="158"/>
        <v>0</v>
      </c>
      <c r="R1817" s="223">
        <f t="shared" si="158"/>
        <v>0</v>
      </c>
    </row>
    <row r="1818" spans="1:18" hidden="1" outlineLevel="2" x14ac:dyDescent="0.25">
      <c r="A1818" s="222" t="str">
        <f>'Usages industrie'!A5</f>
        <v>Usage industriel n°2</v>
      </c>
      <c r="B1818" s="222" t="s">
        <v>41</v>
      </c>
      <c r="C1818" s="222"/>
      <c r="D1818" s="223">
        <f>IF(B$1808&lt;&gt;"",IF(B$1808='Usages industrie'!$K5,'Usages industrie'!J5,0),0)</f>
        <v>0</v>
      </c>
      <c r="E1818" s="223">
        <f t="shared" si="158"/>
        <v>0</v>
      </c>
      <c r="F1818" s="223">
        <f t="shared" si="158"/>
        <v>0</v>
      </c>
      <c r="G1818" s="223">
        <f t="shared" si="158"/>
        <v>0</v>
      </c>
      <c r="H1818" s="223">
        <f t="shared" si="158"/>
        <v>0</v>
      </c>
      <c r="I1818" s="223">
        <f t="shared" si="158"/>
        <v>0</v>
      </c>
      <c r="J1818" s="223">
        <f t="shared" si="158"/>
        <v>0</v>
      </c>
      <c r="K1818" s="223">
        <f t="shared" si="158"/>
        <v>0</v>
      </c>
      <c r="L1818" s="223">
        <f t="shared" si="158"/>
        <v>0</v>
      </c>
      <c r="M1818" s="223">
        <f t="shared" si="158"/>
        <v>0</v>
      </c>
      <c r="N1818" s="223">
        <f t="shared" si="158"/>
        <v>0</v>
      </c>
      <c r="O1818" s="223">
        <f t="shared" si="158"/>
        <v>0</v>
      </c>
      <c r="P1818" s="223">
        <f t="shared" si="158"/>
        <v>0</v>
      </c>
      <c r="Q1818" s="223">
        <f t="shared" si="158"/>
        <v>0</v>
      </c>
      <c r="R1818" s="223">
        <f t="shared" si="158"/>
        <v>0</v>
      </c>
    </row>
    <row r="1819" spans="1:18" hidden="1" outlineLevel="2" x14ac:dyDescent="0.25">
      <c r="A1819" s="222" t="str">
        <f>'Usages industrie'!A6</f>
        <v>Usage industriel n°3</v>
      </c>
      <c r="B1819" s="222" t="s">
        <v>41</v>
      </c>
      <c r="C1819" s="222"/>
      <c r="D1819" s="223">
        <f>IF(B$1808&lt;&gt;"",IF(B$1808='Usages industrie'!$K6,'Usages industrie'!J6,0),0)</f>
        <v>0</v>
      </c>
      <c r="E1819" s="223">
        <f t="shared" si="158"/>
        <v>0</v>
      </c>
      <c r="F1819" s="223">
        <f t="shared" si="158"/>
        <v>0</v>
      </c>
      <c r="G1819" s="223">
        <f t="shared" si="158"/>
        <v>0</v>
      </c>
      <c r="H1819" s="223">
        <f t="shared" si="158"/>
        <v>0</v>
      </c>
      <c r="I1819" s="223">
        <f t="shared" si="158"/>
        <v>0</v>
      </c>
      <c r="J1819" s="223">
        <f t="shared" si="158"/>
        <v>0</v>
      </c>
      <c r="K1819" s="223">
        <f t="shared" si="158"/>
        <v>0</v>
      </c>
      <c r="L1819" s="223">
        <f t="shared" si="158"/>
        <v>0</v>
      </c>
      <c r="M1819" s="223">
        <f t="shared" si="158"/>
        <v>0</v>
      </c>
      <c r="N1819" s="223">
        <f t="shared" si="158"/>
        <v>0</v>
      </c>
      <c r="O1819" s="223">
        <f t="shared" si="158"/>
        <v>0</v>
      </c>
      <c r="P1819" s="223">
        <f t="shared" si="158"/>
        <v>0</v>
      </c>
      <c r="Q1819" s="223">
        <f t="shared" si="158"/>
        <v>0</v>
      </c>
      <c r="R1819" s="223">
        <f t="shared" si="158"/>
        <v>0</v>
      </c>
    </row>
    <row r="1820" spans="1:18" hidden="1" outlineLevel="2" x14ac:dyDescent="0.25">
      <c r="A1820" s="222" t="str">
        <f>'Usages industrie'!A7</f>
        <v>Usage industriel n°4</v>
      </c>
      <c r="B1820" s="222" t="s">
        <v>41</v>
      </c>
      <c r="C1820" s="222"/>
      <c r="D1820" s="223">
        <f>IF(B$1808&lt;&gt;"",IF(B$1808='Usages industrie'!$K7,'Usages industrie'!J7,0),0)</f>
        <v>0</v>
      </c>
      <c r="E1820" s="223">
        <f t="shared" si="158"/>
        <v>0</v>
      </c>
      <c r="F1820" s="223">
        <f t="shared" si="158"/>
        <v>0</v>
      </c>
      <c r="G1820" s="223">
        <f t="shared" si="158"/>
        <v>0</v>
      </c>
      <c r="H1820" s="223">
        <f t="shared" si="158"/>
        <v>0</v>
      </c>
      <c r="I1820" s="223">
        <f t="shared" si="158"/>
        <v>0</v>
      </c>
      <c r="J1820" s="223">
        <f t="shared" si="158"/>
        <v>0</v>
      </c>
      <c r="K1820" s="223">
        <f t="shared" si="158"/>
        <v>0</v>
      </c>
      <c r="L1820" s="223">
        <f t="shared" si="158"/>
        <v>0</v>
      </c>
      <c r="M1820" s="223">
        <f t="shared" si="158"/>
        <v>0</v>
      </c>
      <c r="N1820" s="223">
        <f t="shared" si="158"/>
        <v>0</v>
      </c>
      <c r="O1820" s="223">
        <f t="shared" si="158"/>
        <v>0</v>
      </c>
      <c r="P1820" s="223">
        <f t="shared" si="158"/>
        <v>0</v>
      </c>
      <c r="Q1820" s="223">
        <f t="shared" si="158"/>
        <v>0</v>
      </c>
      <c r="R1820" s="223">
        <f t="shared" si="158"/>
        <v>0</v>
      </c>
    </row>
    <row r="1821" spans="1:18" hidden="1" outlineLevel="2" x14ac:dyDescent="0.25">
      <c r="A1821" s="222" t="str">
        <f>'Usages industrie'!A8</f>
        <v>Usage industriel n°5</v>
      </c>
      <c r="B1821" s="222" t="s">
        <v>41</v>
      </c>
      <c r="C1821" s="222"/>
      <c r="D1821" s="223">
        <f>IF(B$1808&lt;&gt;"",IF(B$1808='Usages industrie'!$K8,'Usages industrie'!J8,0),0)</f>
        <v>0</v>
      </c>
      <c r="E1821" s="223">
        <f t="shared" si="158"/>
        <v>0</v>
      </c>
      <c r="F1821" s="223">
        <f t="shared" si="158"/>
        <v>0</v>
      </c>
      <c r="G1821" s="223">
        <f t="shared" si="158"/>
        <v>0</v>
      </c>
      <c r="H1821" s="223">
        <f t="shared" si="158"/>
        <v>0</v>
      </c>
      <c r="I1821" s="223">
        <f t="shared" si="158"/>
        <v>0</v>
      </c>
      <c r="J1821" s="223">
        <f t="shared" si="158"/>
        <v>0</v>
      </c>
      <c r="K1821" s="223">
        <f t="shared" si="158"/>
        <v>0</v>
      </c>
      <c r="L1821" s="223">
        <f t="shared" si="158"/>
        <v>0</v>
      </c>
      <c r="M1821" s="223">
        <f t="shared" si="158"/>
        <v>0</v>
      </c>
      <c r="N1821" s="223">
        <f t="shared" si="158"/>
        <v>0</v>
      </c>
      <c r="O1821" s="223">
        <f t="shared" si="158"/>
        <v>0</v>
      </c>
      <c r="P1821" s="223">
        <f t="shared" si="158"/>
        <v>0</v>
      </c>
      <c r="Q1821" s="223">
        <f t="shared" si="158"/>
        <v>0</v>
      </c>
      <c r="R1821" s="223">
        <f t="shared" si="158"/>
        <v>0</v>
      </c>
    </row>
    <row r="1822" spans="1:18" hidden="1" outlineLevel="2" x14ac:dyDescent="0.25">
      <c r="A1822" s="222" t="str">
        <f>'Usages industrie'!A9</f>
        <v>Usage industriel n°6</v>
      </c>
      <c r="B1822" s="222" t="s">
        <v>41</v>
      </c>
      <c r="C1822" s="222"/>
      <c r="D1822" s="223">
        <f>IF(B$1808&lt;&gt;"",IF(B$1808='Usages industrie'!$K9,'Usages industrie'!J9,0),0)</f>
        <v>0</v>
      </c>
      <c r="E1822" s="223">
        <f t="shared" si="158"/>
        <v>0</v>
      </c>
      <c r="F1822" s="223">
        <f t="shared" si="158"/>
        <v>0</v>
      </c>
      <c r="G1822" s="223">
        <f t="shared" si="158"/>
        <v>0</v>
      </c>
      <c r="H1822" s="223">
        <f t="shared" si="158"/>
        <v>0</v>
      </c>
      <c r="I1822" s="223">
        <f t="shared" si="158"/>
        <v>0</v>
      </c>
      <c r="J1822" s="223">
        <f t="shared" si="158"/>
        <v>0</v>
      </c>
      <c r="K1822" s="223">
        <f t="shared" si="158"/>
        <v>0</v>
      </c>
      <c r="L1822" s="223">
        <f t="shared" si="158"/>
        <v>0</v>
      </c>
      <c r="M1822" s="223">
        <f t="shared" si="158"/>
        <v>0</v>
      </c>
      <c r="N1822" s="223">
        <f t="shared" si="158"/>
        <v>0</v>
      </c>
      <c r="O1822" s="223">
        <f t="shared" si="158"/>
        <v>0</v>
      </c>
      <c r="P1822" s="223">
        <f t="shared" si="158"/>
        <v>0</v>
      </c>
      <c r="Q1822" s="223">
        <f t="shared" si="158"/>
        <v>0</v>
      </c>
      <c r="R1822" s="223">
        <f t="shared" si="158"/>
        <v>0</v>
      </c>
    </row>
    <row r="1823" spans="1:18" hidden="1" outlineLevel="2" x14ac:dyDescent="0.25">
      <c r="A1823" s="222" t="str">
        <f>'Usages industrie'!A10</f>
        <v>Usage industriel n°7</v>
      </c>
      <c r="B1823" s="222" t="s">
        <v>41</v>
      </c>
      <c r="C1823" s="222"/>
      <c r="D1823" s="223">
        <f>IF(B$1808&lt;&gt;"",IF(B$1808='Usages industrie'!$K10,'Usages industrie'!J10,0),0)</f>
        <v>0</v>
      </c>
      <c r="E1823" s="223">
        <f t="shared" si="158"/>
        <v>0</v>
      </c>
      <c r="F1823" s="223">
        <f t="shared" si="158"/>
        <v>0</v>
      </c>
      <c r="G1823" s="223">
        <f t="shared" si="158"/>
        <v>0</v>
      </c>
      <c r="H1823" s="223">
        <f t="shared" si="158"/>
        <v>0</v>
      </c>
      <c r="I1823" s="223">
        <f t="shared" si="158"/>
        <v>0</v>
      </c>
      <c r="J1823" s="223">
        <f t="shared" si="158"/>
        <v>0</v>
      </c>
      <c r="K1823" s="223">
        <f t="shared" si="158"/>
        <v>0</v>
      </c>
      <c r="L1823" s="223">
        <f t="shared" si="158"/>
        <v>0</v>
      </c>
      <c r="M1823" s="223">
        <f t="shared" si="158"/>
        <v>0</v>
      </c>
      <c r="N1823" s="223">
        <f t="shared" si="158"/>
        <v>0</v>
      </c>
      <c r="O1823" s="223">
        <f t="shared" si="158"/>
        <v>0</v>
      </c>
      <c r="P1823" s="223">
        <f t="shared" si="158"/>
        <v>0</v>
      </c>
      <c r="Q1823" s="223">
        <f t="shared" si="158"/>
        <v>0</v>
      </c>
      <c r="R1823" s="223">
        <f t="shared" si="158"/>
        <v>0</v>
      </c>
    </row>
    <row r="1824" spans="1:18" hidden="1" outlineLevel="2" x14ac:dyDescent="0.25">
      <c r="A1824" s="222" t="str">
        <f>'Usages industrie'!A11</f>
        <v>Usage industriel n°8</v>
      </c>
      <c r="B1824" s="222" t="s">
        <v>41</v>
      </c>
      <c r="C1824" s="222"/>
      <c r="D1824" s="223">
        <f>IF(B$1808&lt;&gt;"",IF(B$1808='Usages industrie'!$K11,'Usages industrie'!J11,0),0)</f>
        <v>0</v>
      </c>
      <c r="E1824" s="223">
        <f t="shared" si="158"/>
        <v>0</v>
      </c>
      <c r="F1824" s="223">
        <f t="shared" si="158"/>
        <v>0</v>
      </c>
      <c r="G1824" s="223">
        <f t="shared" si="158"/>
        <v>0</v>
      </c>
      <c r="H1824" s="223">
        <f t="shared" si="158"/>
        <v>0</v>
      </c>
      <c r="I1824" s="223">
        <f t="shared" si="158"/>
        <v>0</v>
      </c>
      <c r="J1824" s="223">
        <f t="shared" si="158"/>
        <v>0</v>
      </c>
      <c r="K1824" s="223">
        <f t="shared" si="158"/>
        <v>0</v>
      </c>
      <c r="L1824" s="223">
        <f t="shared" si="158"/>
        <v>0</v>
      </c>
      <c r="M1824" s="223">
        <f t="shared" si="158"/>
        <v>0</v>
      </c>
      <c r="N1824" s="223">
        <f t="shared" si="158"/>
        <v>0</v>
      </c>
      <c r="O1824" s="223">
        <f t="shared" si="158"/>
        <v>0</v>
      </c>
      <c r="P1824" s="223">
        <f t="shared" si="158"/>
        <v>0</v>
      </c>
      <c r="Q1824" s="223">
        <f t="shared" si="158"/>
        <v>0</v>
      </c>
      <c r="R1824" s="223">
        <f t="shared" si="158"/>
        <v>0</v>
      </c>
    </row>
    <row r="1825" spans="1:18" hidden="1" outlineLevel="2" x14ac:dyDescent="0.25">
      <c r="A1825" s="222" t="str">
        <f>'Usages industrie'!A12</f>
        <v>Usage industriel n°9</v>
      </c>
      <c r="B1825" s="222" t="s">
        <v>41</v>
      </c>
      <c r="C1825" s="222"/>
      <c r="D1825" s="223">
        <f>IF(B$1808&lt;&gt;"",IF(B$1808='Usages industrie'!$K12,'Usages industrie'!J12,0),0)</f>
        <v>0</v>
      </c>
      <c r="E1825" s="223">
        <f t="shared" si="158"/>
        <v>0</v>
      </c>
      <c r="F1825" s="223">
        <f t="shared" si="158"/>
        <v>0</v>
      </c>
      <c r="G1825" s="223">
        <f t="shared" si="158"/>
        <v>0</v>
      </c>
      <c r="H1825" s="223">
        <f t="shared" si="158"/>
        <v>0</v>
      </c>
      <c r="I1825" s="223">
        <f t="shared" si="158"/>
        <v>0</v>
      </c>
      <c r="J1825" s="223">
        <f t="shared" si="158"/>
        <v>0</v>
      </c>
      <c r="K1825" s="223">
        <f t="shared" si="158"/>
        <v>0</v>
      </c>
      <c r="L1825" s="223">
        <f t="shared" si="158"/>
        <v>0</v>
      </c>
      <c r="M1825" s="223">
        <f t="shared" si="158"/>
        <v>0</v>
      </c>
      <c r="N1825" s="223">
        <f t="shared" si="158"/>
        <v>0</v>
      </c>
      <c r="O1825" s="223">
        <f t="shared" si="158"/>
        <v>0</v>
      </c>
      <c r="P1825" s="223">
        <f t="shared" si="158"/>
        <v>0</v>
      </c>
      <c r="Q1825" s="223">
        <f t="shared" si="158"/>
        <v>0</v>
      </c>
      <c r="R1825" s="223">
        <f t="shared" si="158"/>
        <v>0</v>
      </c>
    </row>
    <row r="1826" spans="1:18" hidden="1" outlineLevel="2" x14ac:dyDescent="0.25">
      <c r="A1826" s="222" t="str">
        <f>'Usages industrie'!A13</f>
        <v>Usage industriel n°10</v>
      </c>
      <c r="B1826" s="222" t="s">
        <v>41</v>
      </c>
      <c r="C1826" s="222"/>
      <c r="D1826" s="223">
        <f>IF(B$1808&lt;&gt;"",IF(B$1808='Usages industrie'!$K13,'Usages industrie'!J13,0),0)</f>
        <v>0</v>
      </c>
      <c r="E1826" s="223">
        <f t="shared" si="158"/>
        <v>0</v>
      </c>
      <c r="F1826" s="223">
        <f t="shared" si="158"/>
        <v>0</v>
      </c>
      <c r="G1826" s="223">
        <f t="shared" si="158"/>
        <v>0</v>
      </c>
      <c r="H1826" s="223">
        <f t="shared" si="158"/>
        <v>0</v>
      </c>
      <c r="I1826" s="223">
        <f t="shared" si="158"/>
        <v>0</v>
      </c>
      <c r="J1826" s="223">
        <f t="shared" si="158"/>
        <v>0</v>
      </c>
      <c r="K1826" s="223">
        <f t="shared" si="158"/>
        <v>0</v>
      </c>
      <c r="L1826" s="223">
        <f t="shared" si="158"/>
        <v>0</v>
      </c>
      <c r="M1826" s="223">
        <f t="shared" si="158"/>
        <v>0</v>
      </c>
      <c r="N1826" s="223">
        <f t="shared" si="158"/>
        <v>0</v>
      </c>
      <c r="O1826" s="223">
        <f t="shared" si="158"/>
        <v>0</v>
      </c>
      <c r="P1826" s="223">
        <f t="shared" si="158"/>
        <v>0</v>
      </c>
      <c r="Q1826" s="223">
        <f t="shared" si="158"/>
        <v>0</v>
      </c>
      <c r="R1826" s="223">
        <f t="shared" si="158"/>
        <v>0</v>
      </c>
    </row>
    <row r="1827" spans="1:18" hidden="1" outlineLevel="2" x14ac:dyDescent="0.25">
      <c r="A1827" s="222" t="str">
        <f>'Usages industrie'!A14</f>
        <v>Usage industriel n°11</v>
      </c>
      <c r="B1827" s="222" t="s">
        <v>41</v>
      </c>
      <c r="C1827" s="222"/>
      <c r="D1827" s="223">
        <f>IF(B$1808&lt;&gt;"",IF(B$1808='Usages industrie'!$K14,'Usages industrie'!J14,0),0)</f>
        <v>0</v>
      </c>
      <c r="E1827" s="223">
        <f t="shared" ref="E1827:R1836" si="159">$D1827</f>
        <v>0</v>
      </c>
      <c r="F1827" s="223">
        <f t="shared" si="159"/>
        <v>0</v>
      </c>
      <c r="G1827" s="223">
        <f t="shared" si="159"/>
        <v>0</v>
      </c>
      <c r="H1827" s="223">
        <f t="shared" si="159"/>
        <v>0</v>
      </c>
      <c r="I1827" s="223">
        <f t="shared" si="159"/>
        <v>0</v>
      </c>
      <c r="J1827" s="223">
        <f t="shared" si="159"/>
        <v>0</v>
      </c>
      <c r="K1827" s="223">
        <f t="shared" si="159"/>
        <v>0</v>
      </c>
      <c r="L1827" s="223">
        <f t="shared" si="159"/>
        <v>0</v>
      </c>
      <c r="M1827" s="223">
        <f t="shared" si="159"/>
        <v>0</v>
      </c>
      <c r="N1827" s="223">
        <f t="shared" si="159"/>
        <v>0</v>
      </c>
      <c r="O1827" s="223">
        <f t="shared" si="159"/>
        <v>0</v>
      </c>
      <c r="P1827" s="223">
        <f t="shared" si="159"/>
        <v>0</v>
      </c>
      <c r="Q1827" s="223">
        <f t="shared" si="159"/>
        <v>0</v>
      </c>
      <c r="R1827" s="223">
        <f t="shared" si="159"/>
        <v>0</v>
      </c>
    </row>
    <row r="1828" spans="1:18" hidden="1" outlineLevel="2" x14ac:dyDescent="0.25">
      <c r="A1828" s="222" t="str">
        <f>'Usages industrie'!A15</f>
        <v>Usage industriel n°12</v>
      </c>
      <c r="B1828" s="222" t="s">
        <v>41</v>
      </c>
      <c r="C1828" s="222"/>
      <c r="D1828" s="223">
        <f>IF(B$1808&lt;&gt;"",IF(B$1808='Usages industrie'!$K15,'Usages industrie'!J15,0),0)</f>
        <v>0</v>
      </c>
      <c r="E1828" s="223">
        <f t="shared" si="159"/>
        <v>0</v>
      </c>
      <c r="F1828" s="223">
        <f t="shared" si="159"/>
        <v>0</v>
      </c>
      <c r="G1828" s="223">
        <f t="shared" si="159"/>
        <v>0</v>
      </c>
      <c r="H1828" s="223">
        <f t="shared" si="159"/>
        <v>0</v>
      </c>
      <c r="I1828" s="223">
        <f t="shared" si="159"/>
        <v>0</v>
      </c>
      <c r="J1828" s="223">
        <f t="shared" si="159"/>
        <v>0</v>
      </c>
      <c r="K1828" s="223">
        <f t="shared" si="159"/>
        <v>0</v>
      </c>
      <c r="L1828" s="223">
        <f t="shared" si="159"/>
        <v>0</v>
      </c>
      <c r="M1828" s="223">
        <f t="shared" si="159"/>
        <v>0</v>
      </c>
      <c r="N1828" s="223">
        <f t="shared" si="159"/>
        <v>0</v>
      </c>
      <c r="O1828" s="223">
        <f t="shared" si="159"/>
        <v>0</v>
      </c>
      <c r="P1828" s="223">
        <f t="shared" si="159"/>
        <v>0</v>
      </c>
      <c r="Q1828" s="223">
        <f t="shared" si="159"/>
        <v>0</v>
      </c>
      <c r="R1828" s="223">
        <f t="shared" si="159"/>
        <v>0</v>
      </c>
    </row>
    <row r="1829" spans="1:18" hidden="1" outlineLevel="2" x14ac:dyDescent="0.25">
      <c r="A1829" s="222" t="str">
        <f>'Usages industrie'!A16</f>
        <v>Usage industriel n°13</v>
      </c>
      <c r="B1829" s="222" t="s">
        <v>41</v>
      </c>
      <c r="C1829" s="222"/>
      <c r="D1829" s="223">
        <f>IF(B$1808&lt;&gt;"",IF(B$1808='Usages industrie'!$K16,'Usages industrie'!J16,0),0)</f>
        <v>0</v>
      </c>
      <c r="E1829" s="223">
        <f t="shared" si="159"/>
        <v>0</v>
      </c>
      <c r="F1829" s="223">
        <f t="shared" si="159"/>
        <v>0</v>
      </c>
      <c r="G1829" s="223">
        <f t="shared" si="159"/>
        <v>0</v>
      </c>
      <c r="H1829" s="223">
        <f t="shared" si="159"/>
        <v>0</v>
      </c>
      <c r="I1829" s="223">
        <f t="shared" si="159"/>
        <v>0</v>
      </c>
      <c r="J1829" s="223">
        <f t="shared" si="159"/>
        <v>0</v>
      </c>
      <c r="K1829" s="223">
        <f t="shared" si="159"/>
        <v>0</v>
      </c>
      <c r="L1829" s="223">
        <f t="shared" si="159"/>
        <v>0</v>
      </c>
      <c r="M1829" s="223">
        <f t="shared" si="159"/>
        <v>0</v>
      </c>
      <c r="N1829" s="223">
        <f t="shared" si="159"/>
        <v>0</v>
      </c>
      <c r="O1829" s="223">
        <f t="shared" si="159"/>
        <v>0</v>
      </c>
      <c r="P1829" s="223">
        <f t="shared" si="159"/>
        <v>0</v>
      </c>
      <c r="Q1829" s="223">
        <f t="shared" si="159"/>
        <v>0</v>
      </c>
      <c r="R1829" s="223">
        <f t="shared" si="159"/>
        <v>0</v>
      </c>
    </row>
    <row r="1830" spans="1:18" hidden="1" outlineLevel="2" x14ac:dyDescent="0.25">
      <c r="A1830" s="222" t="str">
        <f>'Usages industrie'!A17</f>
        <v>Usage industriel n°14</v>
      </c>
      <c r="B1830" s="222" t="s">
        <v>41</v>
      </c>
      <c r="C1830" s="222"/>
      <c r="D1830" s="223">
        <f>IF(B$1808&lt;&gt;"",IF(B$1808='Usages industrie'!$K17,'Usages industrie'!J17,0),0)</f>
        <v>0</v>
      </c>
      <c r="E1830" s="223">
        <f t="shared" si="159"/>
        <v>0</v>
      </c>
      <c r="F1830" s="223">
        <f t="shared" si="159"/>
        <v>0</v>
      </c>
      <c r="G1830" s="223">
        <f t="shared" si="159"/>
        <v>0</v>
      </c>
      <c r="H1830" s="223">
        <f t="shared" si="159"/>
        <v>0</v>
      </c>
      <c r="I1830" s="223">
        <f t="shared" si="159"/>
        <v>0</v>
      </c>
      <c r="J1830" s="223">
        <f t="shared" si="159"/>
        <v>0</v>
      </c>
      <c r="K1830" s="223">
        <f t="shared" si="159"/>
        <v>0</v>
      </c>
      <c r="L1830" s="223">
        <f t="shared" si="159"/>
        <v>0</v>
      </c>
      <c r="M1830" s="223">
        <f t="shared" si="159"/>
        <v>0</v>
      </c>
      <c r="N1830" s="223">
        <f t="shared" si="159"/>
        <v>0</v>
      </c>
      <c r="O1830" s="223">
        <f t="shared" si="159"/>
        <v>0</v>
      </c>
      <c r="P1830" s="223">
        <f t="shared" si="159"/>
        <v>0</v>
      </c>
      <c r="Q1830" s="223">
        <f t="shared" si="159"/>
        <v>0</v>
      </c>
      <c r="R1830" s="223">
        <f t="shared" si="159"/>
        <v>0</v>
      </c>
    </row>
    <row r="1831" spans="1:18" hidden="1" outlineLevel="2" x14ac:dyDescent="0.25">
      <c r="A1831" s="222" t="str">
        <f>'Usages industrie'!A18</f>
        <v>Usage industriel n°15</v>
      </c>
      <c r="B1831" s="222" t="s">
        <v>41</v>
      </c>
      <c r="C1831" s="222"/>
      <c r="D1831" s="223">
        <f>IF(B$1808&lt;&gt;"",IF(B$1808='Usages industrie'!$K18,'Usages industrie'!J18,0),0)</f>
        <v>0</v>
      </c>
      <c r="E1831" s="223">
        <f t="shared" si="159"/>
        <v>0</v>
      </c>
      <c r="F1831" s="223">
        <f t="shared" si="159"/>
        <v>0</v>
      </c>
      <c r="G1831" s="223">
        <f t="shared" si="159"/>
        <v>0</v>
      </c>
      <c r="H1831" s="223">
        <f t="shared" si="159"/>
        <v>0</v>
      </c>
      <c r="I1831" s="223">
        <f t="shared" si="159"/>
        <v>0</v>
      </c>
      <c r="J1831" s="223">
        <f t="shared" si="159"/>
        <v>0</v>
      </c>
      <c r="K1831" s="223">
        <f t="shared" si="159"/>
        <v>0</v>
      </c>
      <c r="L1831" s="223">
        <f t="shared" si="159"/>
        <v>0</v>
      </c>
      <c r="M1831" s="223">
        <f t="shared" si="159"/>
        <v>0</v>
      </c>
      <c r="N1831" s="223">
        <f t="shared" si="159"/>
        <v>0</v>
      </c>
      <c r="O1831" s="223">
        <f t="shared" si="159"/>
        <v>0</v>
      </c>
      <c r="P1831" s="223">
        <f t="shared" si="159"/>
        <v>0</v>
      </c>
      <c r="Q1831" s="223">
        <f t="shared" si="159"/>
        <v>0</v>
      </c>
      <c r="R1831" s="223">
        <f t="shared" si="159"/>
        <v>0</v>
      </c>
    </row>
    <row r="1832" spans="1:18" hidden="1" outlineLevel="2" x14ac:dyDescent="0.25">
      <c r="A1832" s="222" t="str">
        <f>'Usages industrie'!A19</f>
        <v>Usage industriel n°16</v>
      </c>
      <c r="B1832" s="222" t="s">
        <v>41</v>
      </c>
      <c r="C1832" s="222"/>
      <c r="D1832" s="223">
        <f>IF(B$1808&lt;&gt;"",IF(B$1808='Usages industrie'!$K19,'Usages industrie'!J19,0),0)</f>
        <v>0</v>
      </c>
      <c r="E1832" s="223">
        <f t="shared" si="159"/>
        <v>0</v>
      </c>
      <c r="F1832" s="223">
        <f t="shared" si="159"/>
        <v>0</v>
      </c>
      <c r="G1832" s="223">
        <f t="shared" si="159"/>
        <v>0</v>
      </c>
      <c r="H1832" s="223">
        <f t="shared" si="159"/>
        <v>0</v>
      </c>
      <c r="I1832" s="223">
        <f t="shared" si="159"/>
        <v>0</v>
      </c>
      <c r="J1832" s="223">
        <f t="shared" si="159"/>
        <v>0</v>
      </c>
      <c r="K1832" s="223">
        <f t="shared" si="159"/>
        <v>0</v>
      </c>
      <c r="L1832" s="223">
        <f t="shared" si="159"/>
        <v>0</v>
      </c>
      <c r="M1832" s="223">
        <f t="shared" si="159"/>
        <v>0</v>
      </c>
      <c r="N1832" s="223">
        <f t="shared" si="159"/>
        <v>0</v>
      </c>
      <c r="O1832" s="223">
        <f t="shared" si="159"/>
        <v>0</v>
      </c>
      <c r="P1832" s="223">
        <f t="shared" si="159"/>
        <v>0</v>
      </c>
      <c r="Q1832" s="223">
        <f t="shared" si="159"/>
        <v>0</v>
      </c>
      <c r="R1832" s="223">
        <f t="shared" si="159"/>
        <v>0</v>
      </c>
    </row>
    <row r="1833" spans="1:18" hidden="1" outlineLevel="2" x14ac:dyDescent="0.25">
      <c r="A1833" s="222" t="str">
        <f>'Usages industrie'!A20</f>
        <v>Usage industriel n°17</v>
      </c>
      <c r="B1833" s="222" t="s">
        <v>41</v>
      </c>
      <c r="C1833" s="222"/>
      <c r="D1833" s="223">
        <f>IF(B$1808&lt;&gt;"",IF(B$1808='Usages industrie'!$K20,'Usages industrie'!J20,0),0)</f>
        <v>0</v>
      </c>
      <c r="E1833" s="223">
        <f t="shared" si="159"/>
        <v>0</v>
      </c>
      <c r="F1833" s="223">
        <f t="shared" si="159"/>
        <v>0</v>
      </c>
      <c r="G1833" s="223">
        <f t="shared" si="159"/>
        <v>0</v>
      </c>
      <c r="H1833" s="223">
        <f t="shared" si="159"/>
        <v>0</v>
      </c>
      <c r="I1833" s="223">
        <f t="shared" si="159"/>
        <v>0</v>
      </c>
      <c r="J1833" s="223">
        <f t="shared" si="159"/>
        <v>0</v>
      </c>
      <c r="K1833" s="223">
        <f t="shared" si="159"/>
        <v>0</v>
      </c>
      <c r="L1833" s="223">
        <f t="shared" si="159"/>
        <v>0</v>
      </c>
      <c r="M1833" s="223">
        <f t="shared" si="159"/>
        <v>0</v>
      </c>
      <c r="N1833" s="223">
        <f t="shared" si="159"/>
        <v>0</v>
      </c>
      <c r="O1833" s="223">
        <f t="shared" si="159"/>
        <v>0</v>
      </c>
      <c r="P1833" s="223">
        <f t="shared" si="159"/>
        <v>0</v>
      </c>
      <c r="Q1833" s="223">
        <f t="shared" si="159"/>
        <v>0</v>
      </c>
      <c r="R1833" s="223">
        <f t="shared" si="159"/>
        <v>0</v>
      </c>
    </row>
    <row r="1834" spans="1:18" hidden="1" outlineLevel="2" x14ac:dyDescent="0.25">
      <c r="A1834" s="222" t="str">
        <f>'Usages industrie'!A21</f>
        <v>Usage industriel n°18</v>
      </c>
      <c r="B1834" s="222" t="s">
        <v>41</v>
      </c>
      <c r="C1834" s="222"/>
      <c r="D1834" s="223">
        <f>IF(B$1808&lt;&gt;"",IF(B$1808='Usages industrie'!$K21,'Usages industrie'!J21,0),0)</f>
        <v>0</v>
      </c>
      <c r="E1834" s="223">
        <f t="shared" si="159"/>
        <v>0</v>
      </c>
      <c r="F1834" s="223">
        <f t="shared" si="159"/>
        <v>0</v>
      </c>
      <c r="G1834" s="223">
        <f t="shared" si="159"/>
        <v>0</v>
      </c>
      <c r="H1834" s="223">
        <f t="shared" si="159"/>
        <v>0</v>
      </c>
      <c r="I1834" s="223">
        <f t="shared" si="159"/>
        <v>0</v>
      </c>
      <c r="J1834" s="223">
        <f t="shared" si="159"/>
        <v>0</v>
      </c>
      <c r="K1834" s="223">
        <f t="shared" si="159"/>
        <v>0</v>
      </c>
      <c r="L1834" s="223">
        <f t="shared" si="159"/>
        <v>0</v>
      </c>
      <c r="M1834" s="223">
        <f t="shared" si="159"/>
        <v>0</v>
      </c>
      <c r="N1834" s="223">
        <f t="shared" si="159"/>
        <v>0</v>
      </c>
      <c r="O1834" s="223">
        <f t="shared" si="159"/>
        <v>0</v>
      </c>
      <c r="P1834" s="223">
        <f t="shared" si="159"/>
        <v>0</v>
      </c>
      <c r="Q1834" s="223">
        <f t="shared" si="159"/>
        <v>0</v>
      </c>
      <c r="R1834" s="223">
        <f t="shared" si="159"/>
        <v>0</v>
      </c>
    </row>
    <row r="1835" spans="1:18" hidden="1" outlineLevel="2" x14ac:dyDescent="0.25">
      <c r="A1835" s="222" t="str">
        <f>'Usages industrie'!A22</f>
        <v>Usage industriel n°19</v>
      </c>
      <c r="B1835" s="222" t="s">
        <v>41</v>
      </c>
      <c r="C1835" s="222"/>
      <c r="D1835" s="223">
        <f>IF(B$1808&lt;&gt;"",IF(B$1808='Usages industrie'!$K22,'Usages industrie'!J22,0),0)</f>
        <v>0</v>
      </c>
      <c r="E1835" s="223">
        <f t="shared" si="159"/>
        <v>0</v>
      </c>
      <c r="F1835" s="223">
        <f t="shared" si="159"/>
        <v>0</v>
      </c>
      <c r="G1835" s="223">
        <f t="shared" si="159"/>
        <v>0</v>
      </c>
      <c r="H1835" s="223">
        <f t="shared" si="159"/>
        <v>0</v>
      </c>
      <c r="I1835" s="223">
        <f t="shared" si="159"/>
        <v>0</v>
      </c>
      <c r="J1835" s="223">
        <f t="shared" si="159"/>
        <v>0</v>
      </c>
      <c r="K1835" s="223">
        <f t="shared" si="159"/>
        <v>0</v>
      </c>
      <c r="L1835" s="223">
        <f t="shared" si="159"/>
        <v>0</v>
      </c>
      <c r="M1835" s="223">
        <f t="shared" si="159"/>
        <v>0</v>
      </c>
      <c r="N1835" s="223">
        <f t="shared" si="159"/>
        <v>0</v>
      </c>
      <c r="O1835" s="223">
        <f t="shared" si="159"/>
        <v>0</v>
      </c>
      <c r="P1835" s="223">
        <f t="shared" si="159"/>
        <v>0</v>
      </c>
      <c r="Q1835" s="223">
        <f t="shared" si="159"/>
        <v>0</v>
      </c>
      <c r="R1835" s="223">
        <f t="shared" si="159"/>
        <v>0</v>
      </c>
    </row>
    <row r="1836" spans="1:18" hidden="1" outlineLevel="2" x14ac:dyDescent="0.25">
      <c r="A1836" s="222" t="str">
        <f>'Usages industrie'!A23</f>
        <v>Usage industriel n°20</v>
      </c>
      <c r="B1836" s="222" t="s">
        <v>41</v>
      </c>
      <c r="C1836" s="222"/>
      <c r="D1836" s="223">
        <f>IF(B$1808&lt;&gt;"",IF(B$1808='Usages industrie'!$K23,'Usages industrie'!J23,0),0)</f>
        <v>0</v>
      </c>
      <c r="E1836" s="223">
        <f t="shared" si="159"/>
        <v>0</v>
      </c>
      <c r="F1836" s="223">
        <f t="shared" si="159"/>
        <v>0</v>
      </c>
      <c r="G1836" s="223">
        <f t="shared" si="159"/>
        <v>0</v>
      </c>
      <c r="H1836" s="223">
        <f t="shared" si="159"/>
        <v>0</v>
      </c>
      <c r="I1836" s="223">
        <f t="shared" si="159"/>
        <v>0</v>
      </c>
      <c r="J1836" s="223">
        <f t="shared" si="159"/>
        <v>0</v>
      </c>
      <c r="K1836" s="223">
        <f t="shared" si="159"/>
        <v>0</v>
      </c>
      <c r="L1836" s="223">
        <f t="shared" si="159"/>
        <v>0</v>
      </c>
      <c r="M1836" s="223">
        <f t="shared" si="159"/>
        <v>0</v>
      </c>
      <c r="N1836" s="223">
        <f t="shared" si="159"/>
        <v>0</v>
      </c>
      <c r="O1836" s="223">
        <f t="shared" si="159"/>
        <v>0</v>
      </c>
      <c r="P1836" s="223">
        <f t="shared" si="159"/>
        <v>0</v>
      </c>
      <c r="Q1836" s="223">
        <f t="shared" si="159"/>
        <v>0</v>
      </c>
      <c r="R1836" s="223">
        <f t="shared" si="159"/>
        <v>0</v>
      </c>
    </row>
    <row r="1837" spans="1:18" hidden="1" outlineLevel="2" x14ac:dyDescent="0.25">
      <c r="A1837" s="222" t="str">
        <f>'Usages industrie'!A24</f>
        <v>Usage industriel n°21</v>
      </c>
      <c r="B1837" s="222" t="s">
        <v>41</v>
      </c>
      <c r="C1837" s="222"/>
      <c r="D1837" s="223">
        <f>IF(B$1808&lt;&gt;"",IF(B$1808='Usages industrie'!$K24,'Usages industrie'!J24,0),0)</f>
        <v>0</v>
      </c>
      <c r="E1837" s="223">
        <f t="shared" ref="E1837:R1846" si="160">$D1837</f>
        <v>0</v>
      </c>
      <c r="F1837" s="223">
        <f t="shared" si="160"/>
        <v>0</v>
      </c>
      <c r="G1837" s="223">
        <f t="shared" si="160"/>
        <v>0</v>
      </c>
      <c r="H1837" s="223">
        <f t="shared" si="160"/>
        <v>0</v>
      </c>
      <c r="I1837" s="223">
        <f t="shared" si="160"/>
        <v>0</v>
      </c>
      <c r="J1837" s="223">
        <f t="shared" si="160"/>
        <v>0</v>
      </c>
      <c r="K1837" s="223">
        <f t="shared" si="160"/>
        <v>0</v>
      </c>
      <c r="L1837" s="223">
        <f t="shared" si="160"/>
        <v>0</v>
      </c>
      <c r="M1837" s="223">
        <f t="shared" si="160"/>
        <v>0</v>
      </c>
      <c r="N1837" s="223">
        <f t="shared" si="160"/>
        <v>0</v>
      </c>
      <c r="O1837" s="223">
        <f t="shared" si="160"/>
        <v>0</v>
      </c>
      <c r="P1837" s="223">
        <f t="shared" si="160"/>
        <v>0</v>
      </c>
      <c r="Q1837" s="223">
        <f t="shared" si="160"/>
        <v>0</v>
      </c>
      <c r="R1837" s="223">
        <f t="shared" si="160"/>
        <v>0</v>
      </c>
    </row>
    <row r="1838" spans="1:18" hidden="1" outlineLevel="2" x14ac:dyDescent="0.25">
      <c r="A1838" s="222" t="str">
        <f>'Usages industrie'!A25</f>
        <v>Usage industriel n°22</v>
      </c>
      <c r="B1838" s="222" t="s">
        <v>41</v>
      </c>
      <c r="C1838" s="222"/>
      <c r="D1838" s="223">
        <f>IF(B$1808&lt;&gt;"",IF(B$1808='Usages industrie'!$K25,'Usages industrie'!J25,0),0)</f>
        <v>0</v>
      </c>
      <c r="E1838" s="223">
        <f t="shared" si="160"/>
        <v>0</v>
      </c>
      <c r="F1838" s="223">
        <f t="shared" si="160"/>
        <v>0</v>
      </c>
      <c r="G1838" s="223">
        <f t="shared" si="160"/>
        <v>0</v>
      </c>
      <c r="H1838" s="223">
        <f t="shared" si="160"/>
        <v>0</v>
      </c>
      <c r="I1838" s="223">
        <f t="shared" si="160"/>
        <v>0</v>
      </c>
      <c r="J1838" s="223">
        <f t="shared" si="160"/>
        <v>0</v>
      </c>
      <c r="K1838" s="223">
        <f t="shared" si="160"/>
        <v>0</v>
      </c>
      <c r="L1838" s="223">
        <f t="shared" si="160"/>
        <v>0</v>
      </c>
      <c r="M1838" s="223">
        <f t="shared" si="160"/>
        <v>0</v>
      </c>
      <c r="N1838" s="223">
        <f t="shared" si="160"/>
        <v>0</v>
      </c>
      <c r="O1838" s="223">
        <f t="shared" si="160"/>
        <v>0</v>
      </c>
      <c r="P1838" s="223">
        <f t="shared" si="160"/>
        <v>0</v>
      </c>
      <c r="Q1838" s="223">
        <f t="shared" si="160"/>
        <v>0</v>
      </c>
      <c r="R1838" s="223">
        <f t="shared" si="160"/>
        <v>0</v>
      </c>
    </row>
    <row r="1839" spans="1:18" hidden="1" outlineLevel="2" x14ac:dyDescent="0.25">
      <c r="A1839" s="222" t="str">
        <f>'Usages industrie'!A26</f>
        <v>Usage industriel n°23</v>
      </c>
      <c r="B1839" s="222" t="s">
        <v>41</v>
      </c>
      <c r="C1839" s="222"/>
      <c r="D1839" s="223">
        <f>IF(B$1808&lt;&gt;"",IF(B$1808='Usages industrie'!$K26,'Usages industrie'!J26,0),0)</f>
        <v>0</v>
      </c>
      <c r="E1839" s="223">
        <f t="shared" si="160"/>
        <v>0</v>
      </c>
      <c r="F1839" s="223">
        <f t="shared" si="160"/>
        <v>0</v>
      </c>
      <c r="G1839" s="223">
        <f t="shared" si="160"/>
        <v>0</v>
      </c>
      <c r="H1839" s="223">
        <f t="shared" si="160"/>
        <v>0</v>
      </c>
      <c r="I1839" s="223">
        <f t="shared" si="160"/>
        <v>0</v>
      </c>
      <c r="J1839" s="223">
        <f t="shared" si="160"/>
        <v>0</v>
      </c>
      <c r="K1839" s="223">
        <f t="shared" si="160"/>
        <v>0</v>
      </c>
      <c r="L1839" s="223">
        <f t="shared" si="160"/>
        <v>0</v>
      </c>
      <c r="M1839" s="223">
        <f t="shared" si="160"/>
        <v>0</v>
      </c>
      <c r="N1839" s="223">
        <f t="shared" si="160"/>
        <v>0</v>
      </c>
      <c r="O1839" s="223">
        <f t="shared" si="160"/>
        <v>0</v>
      </c>
      <c r="P1839" s="223">
        <f t="shared" si="160"/>
        <v>0</v>
      </c>
      <c r="Q1839" s="223">
        <f t="shared" si="160"/>
        <v>0</v>
      </c>
      <c r="R1839" s="223">
        <f t="shared" si="160"/>
        <v>0</v>
      </c>
    </row>
    <row r="1840" spans="1:18" hidden="1" outlineLevel="2" x14ac:dyDescent="0.25">
      <c r="A1840" s="222" t="str">
        <f>'Usages industrie'!A27</f>
        <v>Usage industriel n°24</v>
      </c>
      <c r="B1840" s="222" t="s">
        <v>41</v>
      </c>
      <c r="C1840" s="222"/>
      <c r="D1840" s="223">
        <f>IF(B$1808&lt;&gt;"",IF(B$1808='Usages industrie'!$K27,'Usages industrie'!J27,0),0)</f>
        <v>0</v>
      </c>
      <c r="E1840" s="223">
        <f t="shared" si="160"/>
        <v>0</v>
      </c>
      <c r="F1840" s="223">
        <f t="shared" si="160"/>
        <v>0</v>
      </c>
      <c r="G1840" s="223">
        <f t="shared" si="160"/>
        <v>0</v>
      </c>
      <c r="H1840" s="223">
        <f t="shared" si="160"/>
        <v>0</v>
      </c>
      <c r="I1840" s="223">
        <f t="shared" si="160"/>
        <v>0</v>
      </c>
      <c r="J1840" s="223">
        <f t="shared" si="160"/>
        <v>0</v>
      </c>
      <c r="K1840" s="223">
        <f t="shared" si="160"/>
        <v>0</v>
      </c>
      <c r="L1840" s="223">
        <f t="shared" si="160"/>
        <v>0</v>
      </c>
      <c r="M1840" s="223">
        <f t="shared" si="160"/>
        <v>0</v>
      </c>
      <c r="N1840" s="223">
        <f t="shared" si="160"/>
        <v>0</v>
      </c>
      <c r="O1840" s="223">
        <f t="shared" si="160"/>
        <v>0</v>
      </c>
      <c r="P1840" s="223">
        <f t="shared" si="160"/>
        <v>0</v>
      </c>
      <c r="Q1840" s="223">
        <f t="shared" si="160"/>
        <v>0</v>
      </c>
      <c r="R1840" s="223">
        <f t="shared" si="160"/>
        <v>0</v>
      </c>
    </row>
    <row r="1841" spans="1:18" hidden="1" outlineLevel="2" x14ac:dyDescent="0.25">
      <c r="A1841" s="222" t="str">
        <f>'Usages industrie'!A28</f>
        <v>Usage industriel n°25</v>
      </c>
      <c r="B1841" s="222" t="s">
        <v>41</v>
      </c>
      <c r="C1841" s="222"/>
      <c r="D1841" s="223">
        <f>IF(B$1808&lt;&gt;"",IF(B$1808='Usages industrie'!$K28,'Usages industrie'!J28,0),0)</f>
        <v>0</v>
      </c>
      <c r="E1841" s="223">
        <f t="shared" si="160"/>
        <v>0</v>
      </c>
      <c r="F1841" s="223">
        <f t="shared" si="160"/>
        <v>0</v>
      </c>
      <c r="G1841" s="223">
        <f t="shared" si="160"/>
        <v>0</v>
      </c>
      <c r="H1841" s="223">
        <f t="shared" si="160"/>
        <v>0</v>
      </c>
      <c r="I1841" s="223">
        <f t="shared" si="160"/>
        <v>0</v>
      </c>
      <c r="J1841" s="223">
        <f t="shared" si="160"/>
        <v>0</v>
      </c>
      <c r="K1841" s="223">
        <f t="shared" si="160"/>
        <v>0</v>
      </c>
      <c r="L1841" s="223">
        <f t="shared" si="160"/>
        <v>0</v>
      </c>
      <c r="M1841" s="223">
        <f t="shared" si="160"/>
        <v>0</v>
      </c>
      <c r="N1841" s="223">
        <f t="shared" si="160"/>
        <v>0</v>
      </c>
      <c r="O1841" s="223">
        <f t="shared" si="160"/>
        <v>0</v>
      </c>
      <c r="P1841" s="223">
        <f t="shared" si="160"/>
        <v>0</v>
      </c>
      <c r="Q1841" s="223">
        <f t="shared" si="160"/>
        <v>0</v>
      </c>
      <c r="R1841" s="223">
        <f t="shared" si="160"/>
        <v>0</v>
      </c>
    </row>
    <row r="1842" spans="1:18" hidden="1" outlineLevel="2" x14ac:dyDescent="0.25">
      <c r="A1842" s="222" t="str">
        <f>'Usages industrie'!A29</f>
        <v>Usage industriel n°26</v>
      </c>
      <c r="B1842" s="222" t="s">
        <v>41</v>
      </c>
      <c r="C1842" s="222"/>
      <c r="D1842" s="223">
        <f>IF(B$1808&lt;&gt;"",IF(B$1808='Usages industrie'!$K29,'Usages industrie'!J29,0),0)</f>
        <v>0</v>
      </c>
      <c r="E1842" s="223">
        <f t="shared" si="160"/>
        <v>0</v>
      </c>
      <c r="F1842" s="223">
        <f t="shared" si="160"/>
        <v>0</v>
      </c>
      <c r="G1842" s="223">
        <f t="shared" si="160"/>
        <v>0</v>
      </c>
      <c r="H1842" s="223">
        <f t="shared" si="160"/>
        <v>0</v>
      </c>
      <c r="I1842" s="223">
        <f t="shared" si="160"/>
        <v>0</v>
      </c>
      <c r="J1842" s="223">
        <f t="shared" si="160"/>
        <v>0</v>
      </c>
      <c r="K1842" s="223">
        <f t="shared" si="160"/>
        <v>0</v>
      </c>
      <c r="L1842" s="223">
        <f t="shared" si="160"/>
        <v>0</v>
      </c>
      <c r="M1842" s="223">
        <f t="shared" si="160"/>
        <v>0</v>
      </c>
      <c r="N1842" s="223">
        <f t="shared" si="160"/>
        <v>0</v>
      </c>
      <c r="O1842" s="223">
        <f t="shared" si="160"/>
        <v>0</v>
      </c>
      <c r="P1842" s="223">
        <f t="shared" si="160"/>
        <v>0</v>
      </c>
      <c r="Q1842" s="223">
        <f t="shared" si="160"/>
        <v>0</v>
      </c>
      <c r="R1842" s="223">
        <f t="shared" si="160"/>
        <v>0</v>
      </c>
    </row>
    <row r="1843" spans="1:18" hidden="1" outlineLevel="2" x14ac:dyDescent="0.25">
      <c r="A1843" s="222" t="str">
        <f>'Usages industrie'!A30</f>
        <v>Usage industriel n°27</v>
      </c>
      <c r="B1843" s="222" t="s">
        <v>41</v>
      </c>
      <c r="C1843" s="222"/>
      <c r="D1843" s="223">
        <f>IF(B$1808&lt;&gt;"",IF(B$1808='Usages industrie'!$K30,'Usages industrie'!J30,0),0)</f>
        <v>0</v>
      </c>
      <c r="E1843" s="223">
        <f t="shared" si="160"/>
        <v>0</v>
      </c>
      <c r="F1843" s="223">
        <f t="shared" si="160"/>
        <v>0</v>
      </c>
      <c r="G1843" s="223">
        <f t="shared" si="160"/>
        <v>0</v>
      </c>
      <c r="H1843" s="223">
        <f t="shared" si="160"/>
        <v>0</v>
      </c>
      <c r="I1843" s="223">
        <f t="shared" si="160"/>
        <v>0</v>
      </c>
      <c r="J1843" s="223">
        <f t="shared" si="160"/>
        <v>0</v>
      </c>
      <c r="K1843" s="223">
        <f t="shared" si="160"/>
        <v>0</v>
      </c>
      <c r="L1843" s="223">
        <f t="shared" si="160"/>
        <v>0</v>
      </c>
      <c r="M1843" s="223">
        <f t="shared" si="160"/>
        <v>0</v>
      </c>
      <c r="N1843" s="223">
        <f t="shared" si="160"/>
        <v>0</v>
      </c>
      <c r="O1843" s="223">
        <f t="shared" si="160"/>
        <v>0</v>
      </c>
      <c r="P1843" s="223">
        <f t="shared" si="160"/>
        <v>0</v>
      </c>
      <c r="Q1843" s="223">
        <f t="shared" si="160"/>
        <v>0</v>
      </c>
      <c r="R1843" s="223">
        <f t="shared" si="160"/>
        <v>0</v>
      </c>
    </row>
    <row r="1844" spans="1:18" hidden="1" outlineLevel="2" x14ac:dyDescent="0.25">
      <c r="A1844" s="222" t="str">
        <f>'Usages industrie'!A31</f>
        <v>Usage industriel n°28</v>
      </c>
      <c r="B1844" s="222" t="s">
        <v>41</v>
      </c>
      <c r="C1844" s="222"/>
      <c r="D1844" s="223">
        <f>IF(B$1808&lt;&gt;"",IF(B$1808='Usages industrie'!$K31,'Usages industrie'!J31,0),0)</f>
        <v>0</v>
      </c>
      <c r="E1844" s="223">
        <f t="shared" si="160"/>
        <v>0</v>
      </c>
      <c r="F1844" s="223">
        <f t="shared" si="160"/>
        <v>0</v>
      </c>
      <c r="G1844" s="223">
        <f t="shared" si="160"/>
        <v>0</v>
      </c>
      <c r="H1844" s="223">
        <f t="shared" si="160"/>
        <v>0</v>
      </c>
      <c r="I1844" s="223">
        <f t="shared" si="160"/>
        <v>0</v>
      </c>
      <c r="J1844" s="223">
        <f t="shared" si="160"/>
        <v>0</v>
      </c>
      <c r="K1844" s="223">
        <f t="shared" si="160"/>
        <v>0</v>
      </c>
      <c r="L1844" s="223">
        <f t="shared" si="160"/>
        <v>0</v>
      </c>
      <c r="M1844" s="223">
        <f t="shared" si="160"/>
        <v>0</v>
      </c>
      <c r="N1844" s="223">
        <f t="shared" si="160"/>
        <v>0</v>
      </c>
      <c r="O1844" s="223">
        <f t="shared" si="160"/>
        <v>0</v>
      </c>
      <c r="P1844" s="223">
        <f t="shared" si="160"/>
        <v>0</v>
      </c>
      <c r="Q1844" s="223">
        <f t="shared" si="160"/>
        <v>0</v>
      </c>
      <c r="R1844" s="223">
        <f t="shared" si="160"/>
        <v>0</v>
      </c>
    </row>
    <row r="1845" spans="1:18" hidden="1" outlineLevel="2" x14ac:dyDescent="0.25">
      <c r="A1845" s="222" t="str">
        <f>'Usages industrie'!A32</f>
        <v>Usage industriel n°29</v>
      </c>
      <c r="B1845" s="222" t="s">
        <v>41</v>
      </c>
      <c r="C1845" s="222"/>
      <c r="D1845" s="223">
        <f>IF(B$1808&lt;&gt;"",IF(B$1808='Usages industrie'!$K32,'Usages industrie'!J32,0),0)</f>
        <v>0</v>
      </c>
      <c r="E1845" s="223">
        <f t="shared" si="160"/>
        <v>0</v>
      </c>
      <c r="F1845" s="223">
        <f t="shared" si="160"/>
        <v>0</v>
      </c>
      <c r="G1845" s="223">
        <f t="shared" si="160"/>
        <v>0</v>
      </c>
      <c r="H1845" s="223">
        <f t="shared" si="160"/>
        <v>0</v>
      </c>
      <c r="I1845" s="223">
        <f t="shared" si="160"/>
        <v>0</v>
      </c>
      <c r="J1845" s="223">
        <f t="shared" si="160"/>
        <v>0</v>
      </c>
      <c r="K1845" s="223">
        <f t="shared" si="160"/>
        <v>0</v>
      </c>
      <c r="L1845" s="223">
        <f t="shared" si="160"/>
        <v>0</v>
      </c>
      <c r="M1845" s="223">
        <f t="shared" si="160"/>
        <v>0</v>
      </c>
      <c r="N1845" s="223">
        <f t="shared" si="160"/>
        <v>0</v>
      </c>
      <c r="O1845" s="223">
        <f t="shared" si="160"/>
        <v>0</v>
      </c>
      <c r="P1845" s="223">
        <f t="shared" si="160"/>
        <v>0</v>
      </c>
      <c r="Q1845" s="223">
        <f t="shared" si="160"/>
        <v>0</v>
      </c>
      <c r="R1845" s="223">
        <f t="shared" si="160"/>
        <v>0</v>
      </c>
    </row>
    <row r="1846" spans="1:18" hidden="1" outlineLevel="2" x14ac:dyDescent="0.25">
      <c r="A1846" s="222" t="str">
        <f>'Usages industrie'!A33</f>
        <v>Usage industriel n°30</v>
      </c>
      <c r="B1846" s="222" t="s">
        <v>41</v>
      </c>
      <c r="C1846" s="222"/>
      <c r="D1846" s="223">
        <f>IF(B$1808&lt;&gt;"",IF(B$1808='Usages industrie'!$K33,'Usages industrie'!J33,0),0)</f>
        <v>0</v>
      </c>
      <c r="E1846" s="223">
        <f t="shared" si="160"/>
        <v>0</v>
      </c>
      <c r="F1846" s="223">
        <f t="shared" si="160"/>
        <v>0</v>
      </c>
      <c r="G1846" s="223">
        <f t="shared" si="160"/>
        <v>0</v>
      </c>
      <c r="H1846" s="223">
        <f t="shared" si="160"/>
        <v>0</v>
      </c>
      <c r="I1846" s="223">
        <f t="shared" si="160"/>
        <v>0</v>
      </c>
      <c r="J1846" s="223">
        <f t="shared" si="160"/>
        <v>0</v>
      </c>
      <c r="K1846" s="223">
        <f t="shared" si="160"/>
        <v>0</v>
      </c>
      <c r="L1846" s="223">
        <f t="shared" si="160"/>
        <v>0</v>
      </c>
      <c r="M1846" s="223">
        <f t="shared" si="160"/>
        <v>0</v>
      </c>
      <c r="N1846" s="223">
        <f t="shared" si="160"/>
        <v>0</v>
      </c>
      <c r="O1846" s="223">
        <f t="shared" si="160"/>
        <v>0</v>
      </c>
      <c r="P1846" s="223">
        <f t="shared" si="160"/>
        <v>0</v>
      </c>
      <c r="Q1846" s="223">
        <f t="shared" si="160"/>
        <v>0</v>
      </c>
      <c r="R1846" s="223">
        <f t="shared" si="160"/>
        <v>0</v>
      </c>
    </row>
    <row r="1847" spans="1:18" hidden="1" outlineLevel="2" x14ac:dyDescent="0.25">
      <c r="A1847" s="222" t="str">
        <f>'Usages industrie'!A34</f>
        <v>Usage industriel n°31</v>
      </c>
      <c r="B1847" s="222" t="s">
        <v>41</v>
      </c>
      <c r="C1847" s="222"/>
      <c r="D1847" s="223">
        <f>IF(B$1808&lt;&gt;"",IF(B$1808='Usages industrie'!$K34,'Usages industrie'!J34,0),0)</f>
        <v>0</v>
      </c>
      <c r="E1847" s="223">
        <f t="shared" ref="E1847:R1856" si="161">$D1847</f>
        <v>0</v>
      </c>
      <c r="F1847" s="223">
        <f t="shared" si="161"/>
        <v>0</v>
      </c>
      <c r="G1847" s="223">
        <f t="shared" si="161"/>
        <v>0</v>
      </c>
      <c r="H1847" s="223">
        <f t="shared" si="161"/>
        <v>0</v>
      </c>
      <c r="I1847" s="223">
        <f t="shared" si="161"/>
        <v>0</v>
      </c>
      <c r="J1847" s="223">
        <f t="shared" si="161"/>
        <v>0</v>
      </c>
      <c r="K1847" s="223">
        <f t="shared" si="161"/>
        <v>0</v>
      </c>
      <c r="L1847" s="223">
        <f t="shared" si="161"/>
        <v>0</v>
      </c>
      <c r="M1847" s="223">
        <f t="shared" si="161"/>
        <v>0</v>
      </c>
      <c r="N1847" s="223">
        <f t="shared" si="161"/>
        <v>0</v>
      </c>
      <c r="O1847" s="223">
        <f t="shared" si="161"/>
        <v>0</v>
      </c>
      <c r="P1847" s="223">
        <f t="shared" si="161"/>
        <v>0</v>
      </c>
      <c r="Q1847" s="223">
        <f t="shared" si="161"/>
        <v>0</v>
      </c>
      <c r="R1847" s="223">
        <f t="shared" si="161"/>
        <v>0</v>
      </c>
    </row>
    <row r="1848" spans="1:18" hidden="1" outlineLevel="2" x14ac:dyDescent="0.25">
      <c r="A1848" s="222" t="str">
        <f>'Usages industrie'!A35</f>
        <v>Usage industriel n°32</v>
      </c>
      <c r="B1848" s="222" t="s">
        <v>41</v>
      </c>
      <c r="C1848" s="222"/>
      <c r="D1848" s="223">
        <f>IF(B$1808&lt;&gt;"",IF(B$1808='Usages industrie'!$K35,'Usages industrie'!J35,0),0)</f>
        <v>0</v>
      </c>
      <c r="E1848" s="223">
        <f t="shared" si="161"/>
        <v>0</v>
      </c>
      <c r="F1848" s="223">
        <f t="shared" si="161"/>
        <v>0</v>
      </c>
      <c r="G1848" s="223">
        <f t="shared" si="161"/>
        <v>0</v>
      </c>
      <c r="H1848" s="223">
        <f t="shared" si="161"/>
        <v>0</v>
      </c>
      <c r="I1848" s="223">
        <f t="shared" si="161"/>
        <v>0</v>
      </c>
      <c r="J1848" s="223">
        <f t="shared" si="161"/>
        <v>0</v>
      </c>
      <c r="K1848" s="223">
        <f t="shared" si="161"/>
        <v>0</v>
      </c>
      <c r="L1848" s="223">
        <f t="shared" si="161"/>
        <v>0</v>
      </c>
      <c r="M1848" s="223">
        <f t="shared" si="161"/>
        <v>0</v>
      </c>
      <c r="N1848" s="223">
        <f t="shared" si="161"/>
        <v>0</v>
      </c>
      <c r="O1848" s="223">
        <f t="shared" si="161"/>
        <v>0</v>
      </c>
      <c r="P1848" s="223">
        <f t="shared" si="161"/>
        <v>0</v>
      </c>
      <c r="Q1848" s="223">
        <f t="shared" si="161"/>
        <v>0</v>
      </c>
      <c r="R1848" s="223">
        <f t="shared" si="161"/>
        <v>0</v>
      </c>
    </row>
    <row r="1849" spans="1:18" hidden="1" outlineLevel="2" x14ac:dyDescent="0.25">
      <c r="A1849" s="222" t="str">
        <f>'Usages industrie'!A36</f>
        <v>Usage industriel n°33</v>
      </c>
      <c r="B1849" s="222" t="s">
        <v>41</v>
      </c>
      <c r="C1849" s="222"/>
      <c r="D1849" s="223">
        <f>IF(B$1808&lt;&gt;"",IF(B$1808='Usages industrie'!$K36,'Usages industrie'!J36,0),0)</f>
        <v>0</v>
      </c>
      <c r="E1849" s="223">
        <f t="shared" si="161"/>
        <v>0</v>
      </c>
      <c r="F1849" s="223">
        <f t="shared" si="161"/>
        <v>0</v>
      </c>
      <c r="G1849" s="223">
        <f t="shared" si="161"/>
        <v>0</v>
      </c>
      <c r="H1849" s="223">
        <f t="shared" si="161"/>
        <v>0</v>
      </c>
      <c r="I1849" s="223">
        <f t="shared" si="161"/>
        <v>0</v>
      </c>
      <c r="J1849" s="223">
        <f t="shared" si="161"/>
        <v>0</v>
      </c>
      <c r="K1849" s="223">
        <f t="shared" si="161"/>
        <v>0</v>
      </c>
      <c r="L1849" s="223">
        <f t="shared" si="161"/>
        <v>0</v>
      </c>
      <c r="M1849" s="223">
        <f t="shared" si="161"/>
        <v>0</v>
      </c>
      <c r="N1849" s="223">
        <f t="shared" si="161"/>
        <v>0</v>
      </c>
      <c r="O1849" s="223">
        <f t="shared" si="161"/>
        <v>0</v>
      </c>
      <c r="P1849" s="223">
        <f t="shared" si="161"/>
        <v>0</v>
      </c>
      <c r="Q1849" s="223">
        <f t="shared" si="161"/>
        <v>0</v>
      </c>
      <c r="R1849" s="223">
        <f t="shared" si="161"/>
        <v>0</v>
      </c>
    </row>
    <row r="1850" spans="1:18" hidden="1" outlineLevel="2" x14ac:dyDescent="0.25">
      <c r="A1850" s="222" t="str">
        <f>'Usages industrie'!A37</f>
        <v>Usage industriel n°34</v>
      </c>
      <c r="B1850" s="222" t="s">
        <v>41</v>
      </c>
      <c r="C1850" s="222"/>
      <c r="D1850" s="223">
        <f>IF(B$1808&lt;&gt;"",IF(B$1808='Usages industrie'!$K37,'Usages industrie'!J37,0),0)</f>
        <v>0</v>
      </c>
      <c r="E1850" s="223">
        <f t="shared" si="161"/>
        <v>0</v>
      </c>
      <c r="F1850" s="223">
        <f t="shared" si="161"/>
        <v>0</v>
      </c>
      <c r="G1850" s="223">
        <f t="shared" si="161"/>
        <v>0</v>
      </c>
      <c r="H1850" s="223">
        <f t="shared" si="161"/>
        <v>0</v>
      </c>
      <c r="I1850" s="223">
        <f t="shared" si="161"/>
        <v>0</v>
      </c>
      <c r="J1850" s="223">
        <f t="shared" si="161"/>
        <v>0</v>
      </c>
      <c r="K1850" s="223">
        <f t="shared" si="161"/>
        <v>0</v>
      </c>
      <c r="L1850" s="223">
        <f t="shared" si="161"/>
        <v>0</v>
      </c>
      <c r="M1850" s="223">
        <f t="shared" si="161"/>
        <v>0</v>
      </c>
      <c r="N1850" s="223">
        <f t="shared" si="161"/>
        <v>0</v>
      </c>
      <c r="O1850" s="223">
        <f t="shared" si="161"/>
        <v>0</v>
      </c>
      <c r="P1850" s="223">
        <f t="shared" si="161"/>
        <v>0</v>
      </c>
      <c r="Q1850" s="223">
        <f t="shared" si="161"/>
        <v>0</v>
      </c>
      <c r="R1850" s="223">
        <f t="shared" si="161"/>
        <v>0</v>
      </c>
    </row>
    <row r="1851" spans="1:18" hidden="1" outlineLevel="2" x14ac:dyDescent="0.25">
      <c r="A1851" s="222" t="str">
        <f>'Usages industrie'!A38</f>
        <v>Usage industriel n°35</v>
      </c>
      <c r="B1851" s="222" t="s">
        <v>41</v>
      </c>
      <c r="C1851" s="222"/>
      <c r="D1851" s="223">
        <f>IF(B$1808&lt;&gt;"",IF(B$1808='Usages industrie'!$K38,'Usages industrie'!J38,0),0)</f>
        <v>0</v>
      </c>
      <c r="E1851" s="223">
        <f t="shared" si="161"/>
        <v>0</v>
      </c>
      <c r="F1851" s="223">
        <f t="shared" si="161"/>
        <v>0</v>
      </c>
      <c r="G1851" s="223">
        <f t="shared" si="161"/>
        <v>0</v>
      </c>
      <c r="H1851" s="223">
        <f t="shared" si="161"/>
        <v>0</v>
      </c>
      <c r="I1851" s="223">
        <f t="shared" si="161"/>
        <v>0</v>
      </c>
      <c r="J1851" s="223">
        <f t="shared" si="161"/>
        <v>0</v>
      </c>
      <c r="K1851" s="223">
        <f t="shared" si="161"/>
        <v>0</v>
      </c>
      <c r="L1851" s="223">
        <f t="shared" si="161"/>
        <v>0</v>
      </c>
      <c r="M1851" s="223">
        <f t="shared" si="161"/>
        <v>0</v>
      </c>
      <c r="N1851" s="223">
        <f t="shared" si="161"/>
        <v>0</v>
      </c>
      <c r="O1851" s="223">
        <f t="shared" si="161"/>
        <v>0</v>
      </c>
      <c r="P1851" s="223">
        <f t="shared" si="161"/>
        <v>0</v>
      </c>
      <c r="Q1851" s="223">
        <f t="shared" si="161"/>
        <v>0</v>
      </c>
      <c r="R1851" s="223">
        <f t="shared" si="161"/>
        <v>0</v>
      </c>
    </row>
    <row r="1852" spans="1:18" hidden="1" outlineLevel="2" x14ac:dyDescent="0.25">
      <c r="A1852" s="222" t="str">
        <f>'Usages industrie'!A39</f>
        <v>Usage industriel n°36</v>
      </c>
      <c r="B1852" s="222" t="s">
        <v>41</v>
      </c>
      <c r="C1852" s="222"/>
      <c r="D1852" s="223">
        <f>IF(B$1808&lt;&gt;"",IF(B$1808='Usages industrie'!$K39,'Usages industrie'!J39,0),0)</f>
        <v>0</v>
      </c>
      <c r="E1852" s="223">
        <f t="shared" si="161"/>
        <v>0</v>
      </c>
      <c r="F1852" s="223">
        <f t="shared" si="161"/>
        <v>0</v>
      </c>
      <c r="G1852" s="223">
        <f t="shared" si="161"/>
        <v>0</v>
      </c>
      <c r="H1852" s="223">
        <f t="shared" si="161"/>
        <v>0</v>
      </c>
      <c r="I1852" s="223">
        <f t="shared" si="161"/>
        <v>0</v>
      </c>
      <c r="J1852" s="223">
        <f t="shared" si="161"/>
        <v>0</v>
      </c>
      <c r="K1852" s="223">
        <f t="shared" si="161"/>
        <v>0</v>
      </c>
      <c r="L1852" s="223">
        <f t="shared" si="161"/>
        <v>0</v>
      </c>
      <c r="M1852" s="223">
        <f t="shared" si="161"/>
        <v>0</v>
      </c>
      <c r="N1852" s="223">
        <f t="shared" si="161"/>
        <v>0</v>
      </c>
      <c r="O1852" s="223">
        <f t="shared" si="161"/>
        <v>0</v>
      </c>
      <c r="P1852" s="223">
        <f t="shared" si="161"/>
        <v>0</v>
      </c>
      <c r="Q1852" s="223">
        <f t="shared" si="161"/>
        <v>0</v>
      </c>
      <c r="R1852" s="223">
        <f t="shared" si="161"/>
        <v>0</v>
      </c>
    </row>
    <row r="1853" spans="1:18" hidden="1" outlineLevel="2" x14ac:dyDescent="0.25">
      <c r="A1853" s="222" t="str">
        <f>'Usages industrie'!A40</f>
        <v>Usage industriel n°37</v>
      </c>
      <c r="B1853" s="222" t="s">
        <v>41</v>
      </c>
      <c r="C1853" s="222"/>
      <c r="D1853" s="223">
        <f>IF(B$1808&lt;&gt;"",IF(B$1808='Usages industrie'!$K40,'Usages industrie'!J40,0),0)</f>
        <v>0</v>
      </c>
      <c r="E1853" s="223">
        <f t="shared" si="161"/>
        <v>0</v>
      </c>
      <c r="F1853" s="223">
        <f t="shared" si="161"/>
        <v>0</v>
      </c>
      <c r="G1853" s="223">
        <f t="shared" si="161"/>
        <v>0</v>
      </c>
      <c r="H1853" s="223">
        <f t="shared" si="161"/>
        <v>0</v>
      </c>
      <c r="I1853" s="223">
        <f t="shared" si="161"/>
        <v>0</v>
      </c>
      <c r="J1853" s="223">
        <f t="shared" si="161"/>
        <v>0</v>
      </c>
      <c r="K1853" s="223">
        <f t="shared" si="161"/>
        <v>0</v>
      </c>
      <c r="L1853" s="223">
        <f t="shared" si="161"/>
        <v>0</v>
      </c>
      <c r="M1853" s="223">
        <f t="shared" si="161"/>
        <v>0</v>
      </c>
      <c r="N1853" s="223">
        <f t="shared" si="161"/>
        <v>0</v>
      </c>
      <c r="O1853" s="223">
        <f t="shared" si="161"/>
        <v>0</v>
      </c>
      <c r="P1853" s="223">
        <f t="shared" si="161"/>
        <v>0</v>
      </c>
      <c r="Q1853" s="223">
        <f t="shared" si="161"/>
        <v>0</v>
      </c>
      <c r="R1853" s="223">
        <f t="shared" si="161"/>
        <v>0</v>
      </c>
    </row>
    <row r="1854" spans="1:18" hidden="1" outlineLevel="2" x14ac:dyDescent="0.25">
      <c r="A1854" s="222" t="str">
        <f>'Usages industrie'!A41</f>
        <v>Usage industriel n°38</v>
      </c>
      <c r="B1854" s="222" t="s">
        <v>41</v>
      </c>
      <c r="C1854" s="222"/>
      <c r="D1854" s="223">
        <f>IF(B$1808&lt;&gt;"",IF(B$1808='Usages industrie'!$K41,'Usages industrie'!J41,0),0)</f>
        <v>0</v>
      </c>
      <c r="E1854" s="223">
        <f t="shared" si="161"/>
        <v>0</v>
      </c>
      <c r="F1854" s="223">
        <f t="shared" si="161"/>
        <v>0</v>
      </c>
      <c r="G1854" s="223">
        <f t="shared" si="161"/>
        <v>0</v>
      </c>
      <c r="H1854" s="223">
        <f t="shared" si="161"/>
        <v>0</v>
      </c>
      <c r="I1854" s="223">
        <f t="shared" si="161"/>
        <v>0</v>
      </c>
      <c r="J1854" s="223">
        <f t="shared" si="161"/>
        <v>0</v>
      </c>
      <c r="K1854" s="223">
        <f t="shared" si="161"/>
        <v>0</v>
      </c>
      <c r="L1854" s="223">
        <f t="shared" si="161"/>
        <v>0</v>
      </c>
      <c r="M1854" s="223">
        <f t="shared" si="161"/>
        <v>0</v>
      </c>
      <c r="N1854" s="223">
        <f t="shared" si="161"/>
        <v>0</v>
      </c>
      <c r="O1854" s="223">
        <f t="shared" si="161"/>
        <v>0</v>
      </c>
      <c r="P1854" s="223">
        <f t="shared" si="161"/>
        <v>0</v>
      </c>
      <c r="Q1854" s="223">
        <f t="shared" si="161"/>
        <v>0</v>
      </c>
      <c r="R1854" s="223">
        <f t="shared" si="161"/>
        <v>0</v>
      </c>
    </row>
    <row r="1855" spans="1:18" hidden="1" outlineLevel="2" x14ac:dyDescent="0.25">
      <c r="A1855" s="222" t="str">
        <f>'Usages industrie'!A42</f>
        <v>Usage industriel n°39</v>
      </c>
      <c r="B1855" s="222" t="s">
        <v>41</v>
      </c>
      <c r="C1855" s="222"/>
      <c r="D1855" s="223">
        <f>IF(B$1808&lt;&gt;"",IF(B$1808='Usages industrie'!$K42,'Usages industrie'!J42,0),0)</f>
        <v>0</v>
      </c>
      <c r="E1855" s="223">
        <f t="shared" si="161"/>
        <v>0</v>
      </c>
      <c r="F1855" s="223">
        <f t="shared" si="161"/>
        <v>0</v>
      </c>
      <c r="G1855" s="223">
        <f t="shared" si="161"/>
        <v>0</v>
      </c>
      <c r="H1855" s="223">
        <f t="shared" si="161"/>
        <v>0</v>
      </c>
      <c r="I1855" s="223">
        <f t="shared" si="161"/>
        <v>0</v>
      </c>
      <c r="J1855" s="223">
        <f t="shared" si="161"/>
        <v>0</v>
      </c>
      <c r="K1855" s="223">
        <f t="shared" si="161"/>
        <v>0</v>
      </c>
      <c r="L1855" s="223">
        <f t="shared" si="161"/>
        <v>0</v>
      </c>
      <c r="M1855" s="223">
        <f t="shared" si="161"/>
        <v>0</v>
      </c>
      <c r="N1855" s="223">
        <f t="shared" si="161"/>
        <v>0</v>
      </c>
      <c r="O1855" s="223">
        <f t="shared" si="161"/>
        <v>0</v>
      </c>
      <c r="P1855" s="223">
        <f t="shared" si="161"/>
        <v>0</v>
      </c>
      <c r="Q1855" s="223">
        <f t="shared" si="161"/>
        <v>0</v>
      </c>
      <c r="R1855" s="223">
        <f t="shared" si="161"/>
        <v>0</v>
      </c>
    </row>
    <row r="1856" spans="1:18" hidden="1" outlineLevel="2" x14ac:dyDescent="0.25">
      <c r="A1856" s="222" t="str">
        <f>'Usages industrie'!A43</f>
        <v>Usage industriel n°40</v>
      </c>
      <c r="B1856" s="222" t="s">
        <v>41</v>
      </c>
      <c r="C1856" s="222"/>
      <c r="D1856" s="223">
        <f>IF(B$1808&lt;&gt;"",IF(B$1808='Usages industrie'!$K43,'Usages industrie'!J43,0),0)</f>
        <v>0</v>
      </c>
      <c r="E1856" s="223">
        <f t="shared" si="161"/>
        <v>0</v>
      </c>
      <c r="F1856" s="223">
        <f t="shared" si="161"/>
        <v>0</v>
      </c>
      <c r="G1856" s="223">
        <f t="shared" si="161"/>
        <v>0</v>
      </c>
      <c r="H1856" s="223">
        <f t="shared" si="161"/>
        <v>0</v>
      </c>
      <c r="I1856" s="223">
        <f t="shared" si="161"/>
        <v>0</v>
      </c>
      <c r="J1856" s="223">
        <f t="shared" si="161"/>
        <v>0</v>
      </c>
      <c r="K1856" s="223">
        <f t="shared" si="161"/>
        <v>0</v>
      </c>
      <c r="L1856" s="223">
        <f t="shared" si="161"/>
        <v>0</v>
      </c>
      <c r="M1856" s="223">
        <f t="shared" si="161"/>
        <v>0</v>
      </c>
      <c r="N1856" s="223">
        <f t="shared" si="161"/>
        <v>0</v>
      </c>
      <c r="O1856" s="223">
        <f t="shared" si="161"/>
        <v>0</v>
      </c>
      <c r="P1856" s="223">
        <f t="shared" si="161"/>
        <v>0</v>
      </c>
      <c r="Q1856" s="223">
        <f t="shared" si="161"/>
        <v>0</v>
      </c>
      <c r="R1856" s="223">
        <f t="shared" si="161"/>
        <v>0</v>
      </c>
    </row>
    <row r="1857" spans="1:18" hidden="1" outlineLevel="2" x14ac:dyDescent="0.25">
      <c r="A1857" s="222" t="str">
        <f>'Usages industrie'!A44</f>
        <v>Usage industriel n°41</v>
      </c>
      <c r="B1857" s="222" t="s">
        <v>41</v>
      </c>
      <c r="C1857" s="222"/>
      <c r="D1857" s="223">
        <f>IF(B$1808&lt;&gt;"",IF(B$1808='Usages industrie'!$K44,'Usages industrie'!J44,0),0)</f>
        <v>0</v>
      </c>
      <c r="E1857" s="223">
        <f t="shared" ref="E1857:R1866" si="162">$D1857</f>
        <v>0</v>
      </c>
      <c r="F1857" s="223">
        <f t="shared" si="162"/>
        <v>0</v>
      </c>
      <c r="G1857" s="223">
        <f t="shared" si="162"/>
        <v>0</v>
      </c>
      <c r="H1857" s="223">
        <f t="shared" si="162"/>
        <v>0</v>
      </c>
      <c r="I1857" s="223">
        <f t="shared" si="162"/>
        <v>0</v>
      </c>
      <c r="J1857" s="223">
        <f t="shared" si="162"/>
        <v>0</v>
      </c>
      <c r="K1857" s="223">
        <f t="shared" si="162"/>
        <v>0</v>
      </c>
      <c r="L1857" s="223">
        <f t="shared" si="162"/>
        <v>0</v>
      </c>
      <c r="M1857" s="223">
        <f t="shared" si="162"/>
        <v>0</v>
      </c>
      <c r="N1857" s="223">
        <f t="shared" si="162"/>
        <v>0</v>
      </c>
      <c r="O1857" s="223">
        <f t="shared" si="162"/>
        <v>0</v>
      </c>
      <c r="P1857" s="223">
        <f t="shared" si="162"/>
        <v>0</v>
      </c>
      <c r="Q1857" s="223">
        <f t="shared" si="162"/>
        <v>0</v>
      </c>
      <c r="R1857" s="223">
        <f t="shared" si="162"/>
        <v>0</v>
      </c>
    </row>
    <row r="1858" spans="1:18" hidden="1" outlineLevel="2" x14ac:dyDescent="0.25">
      <c r="A1858" s="222" t="str">
        <f>'Usages industrie'!A45</f>
        <v>Usage industriel n°42</v>
      </c>
      <c r="B1858" s="222" t="s">
        <v>41</v>
      </c>
      <c r="C1858" s="222"/>
      <c r="D1858" s="223">
        <f>IF(B$1808&lt;&gt;"",IF(B$1808='Usages industrie'!$K45,'Usages industrie'!J45,0),0)</f>
        <v>0</v>
      </c>
      <c r="E1858" s="223">
        <f t="shared" si="162"/>
        <v>0</v>
      </c>
      <c r="F1858" s="223">
        <f t="shared" si="162"/>
        <v>0</v>
      </c>
      <c r="G1858" s="223">
        <f t="shared" si="162"/>
        <v>0</v>
      </c>
      <c r="H1858" s="223">
        <f t="shared" si="162"/>
        <v>0</v>
      </c>
      <c r="I1858" s="223">
        <f t="shared" si="162"/>
        <v>0</v>
      </c>
      <c r="J1858" s="223">
        <f t="shared" si="162"/>
        <v>0</v>
      </c>
      <c r="K1858" s="223">
        <f t="shared" si="162"/>
        <v>0</v>
      </c>
      <c r="L1858" s="223">
        <f t="shared" si="162"/>
        <v>0</v>
      </c>
      <c r="M1858" s="223">
        <f t="shared" si="162"/>
        <v>0</v>
      </c>
      <c r="N1858" s="223">
        <f t="shared" si="162"/>
        <v>0</v>
      </c>
      <c r="O1858" s="223">
        <f t="shared" si="162"/>
        <v>0</v>
      </c>
      <c r="P1858" s="223">
        <f t="shared" si="162"/>
        <v>0</v>
      </c>
      <c r="Q1858" s="223">
        <f t="shared" si="162"/>
        <v>0</v>
      </c>
      <c r="R1858" s="223">
        <f t="shared" si="162"/>
        <v>0</v>
      </c>
    </row>
    <row r="1859" spans="1:18" hidden="1" outlineLevel="2" x14ac:dyDescent="0.25">
      <c r="A1859" s="222" t="str">
        <f>'Usages industrie'!A46</f>
        <v>Usage industriel n°43</v>
      </c>
      <c r="B1859" s="222" t="s">
        <v>41</v>
      </c>
      <c r="C1859" s="222"/>
      <c r="D1859" s="223">
        <f>IF(B$1808&lt;&gt;"",IF(B$1808='Usages industrie'!$K46,'Usages industrie'!J46,0),0)</f>
        <v>0</v>
      </c>
      <c r="E1859" s="223">
        <f t="shared" si="162"/>
        <v>0</v>
      </c>
      <c r="F1859" s="223">
        <f t="shared" si="162"/>
        <v>0</v>
      </c>
      <c r="G1859" s="223">
        <f t="shared" si="162"/>
        <v>0</v>
      </c>
      <c r="H1859" s="223">
        <f t="shared" si="162"/>
        <v>0</v>
      </c>
      <c r="I1859" s="223">
        <f t="shared" si="162"/>
        <v>0</v>
      </c>
      <c r="J1859" s="223">
        <f t="shared" si="162"/>
        <v>0</v>
      </c>
      <c r="K1859" s="223">
        <f t="shared" si="162"/>
        <v>0</v>
      </c>
      <c r="L1859" s="223">
        <f t="shared" si="162"/>
        <v>0</v>
      </c>
      <c r="M1859" s="223">
        <f t="shared" si="162"/>
        <v>0</v>
      </c>
      <c r="N1859" s="223">
        <f t="shared" si="162"/>
        <v>0</v>
      </c>
      <c r="O1859" s="223">
        <f t="shared" si="162"/>
        <v>0</v>
      </c>
      <c r="P1859" s="223">
        <f t="shared" si="162"/>
        <v>0</v>
      </c>
      <c r="Q1859" s="223">
        <f t="shared" si="162"/>
        <v>0</v>
      </c>
      <c r="R1859" s="223">
        <f t="shared" si="162"/>
        <v>0</v>
      </c>
    </row>
    <row r="1860" spans="1:18" hidden="1" outlineLevel="2" x14ac:dyDescent="0.25">
      <c r="A1860" s="222" t="str">
        <f>'Usages industrie'!A47</f>
        <v>Usage industriel n°44</v>
      </c>
      <c r="B1860" s="222" t="s">
        <v>41</v>
      </c>
      <c r="C1860" s="222"/>
      <c r="D1860" s="223">
        <f>IF(B$1808&lt;&gt;"",IF(B$1808='Usages industrie'!$K47,'Usages industrie'!J47,0),0)</f>
        <v>0</v>
      </c>
      <c r="E1860" s="223">
        <f t="shared" si="162"/>
        <v>0</v>
      </c>
      <c r="F1860" s="223">
        <f t="shared" si="162"/>
        <v>0</v>
      </c>
      <c r="G1860" s="223">
        <f t="shared" si="162"/>
        <v>0</v>
      </c>
      <c r="H1860" s="223">
        <f t="shared" si="162"/>
        <v>0</v>
      </c>
      <c r="I1860" s="223">
        <f t="shared" si="162"/>
        <v>0</v>
      </c>
      <c r="J1860" s="223">
        <f t="shared" si="162"/>
        <v>0</v>
      </c>
      <c r="K1860" s="223">
        <f t="shared" si="162"/>
        <v>0</v>
      </c>
      <c r="L1860" s="223">
        <f t="shared" si="162"/>
        <v>0</v>
      </c>
      <c r="M1860" s="223">
        <f t="shared" si="162"/>
        <v>0</v>
      </c>
      <c r="N1860" s="223">
        <f t="shared" si="162"/>
        <v>0</v>
      </c>
      <c r="O1860" s="223">
        <f t="shared" si="162"/>
        <v>0</v>
      </c>
      <c r="P1860" s="223">
        <f t="shared" si="162"/>
        <v>0</v>
      </c>
      <c r="Q1860" s="223">
        <f t="shared" si="162"/>
        <v>0</v>
      </c>
      <c r="R1860" s="223">
        <f t="shared" si="162"/>
        <v>0</v>
      </c>
    </row>
    <row r="1861" spans="1:18" hidden="1" outlineLevel="2" x14ac:dyDescent="0.25">
      <c r="A1861" s="222" t="str">
        <f>'Usages industrie'!A48</f>
        <v>Usage industriel n°45</v>
      </c>
      <c r="B1861" s="222" t="s">
        <v>41</v>
      </c>
      <c r="C1861" s="222"/>
      <c r="D1861" s="223">
        <f>IF(B$1808&lt;&gt;"",IF(B$1808='Usages industrie'!$K48,'Usages industrie'!J48,0),0)</f>
        <v>0</v>
      </c>
      <c r="E1861" s="223">
        <f t="shared" si="162"/>
        <v>0</v>
      </c>
      <c r="F1861" s="223">
        <f t="shared" si="162"/>
        <v>0</v>
      </c>
      <c r="G1861" s="223">
        <f t="shared" si="162"/>
        <v>0</v>
      </c>
      <c r="H1861" s="223">
        <f t="shared" si="162"/>
        <v>0</v>
      </c>
      <c r="I1861" s="223">
        <f t="shared" si="162"/>
        <v>0</v>
      </c>
      <c r="J1861" s="223">
        <f t="shared" si="162"/>
        <v>0</v>
      </c>
      <c r="K1861" s="223">
        <f t="shared" si="162"/>
        <v>0</v>
      </c>
      <c r="L1861" s="223">
        <f t="shared" si="162"/>
        <v>0</v>
      </c>
      <c r="M1861" s="223">
        <f t="shared" si="162"/>
        <v>0</v>
      </c>
      <c r="N1861" s="223">
        <f t="shared" si="162"/>
        <v>0</v>
      </c>
      <c r="O1861" s="223">
        <f t="shared" si="162"/>
        <v>0</v>
      </c>
      <c r="P1861" s="223">
        <f t="shared" si="162"/>
        <v>0</v>
      </c>
      <c r="Q1861" s="223">
        <f t="shared" si="162"/>
        <v>0</v>
      </c>
      <c r="R1861" s="223">
        <f t="shared" si="162"/>
        <v>0</v>
      </c>
    </row>
    <row r="1862" spans="1:18" hidden="1" outlineLevel="2" x14ac:dyDescent="0.25">
      <c r="A1862" s="222" t="str">
        <f>'Usages industrie'!A49</f>
        <v>Usage industriel n°46</v>
      </c>
      <c r="B1862" s="222" t="s">
        <v>41</v>
      </c>
      <c r="C1862" s="222"/>
      <c r="D1862" s="223">
        <f>IF(B$1808&lt;&gt;"",IF(B$1808='Usages industrie'!$K49,'Usages industrie'!J49,0),0)</f>
        <v>0</v>
      </c>
      <c r="E1862" s="223">
        <f t="shared" si="162"/>
        <v>0</v>
      </c>
      <c r="F1862" s="223">
        <f t="shared" si="162"/>
        <v>0</v>
      </c>
      <c r="G1862" s="223">
        <f t="shared" si="162"/>
        <v>0</v>
      </c>
      <c r="H1862" s="223">
        <f t="shared" si="162"/>
        <v>0</v>
      </c>
      <c r="I1862" s="223">
        <f t="shared" si="162"/>
        <v>0</v>
      </c>
      <c r="J1862" s="223">
        <f t="shared" si="162"/>
        <v>0</v>
      </c>
      <c r="K1862" s="223">
        <f t="shared" si="162"/>
        <v>0</v>
      </c>
      <c r="L1862" s="223">
        <f t="shared" si="162"/>
        <v>0</v>
      </c>
      <c r="M1862" s="223">
        <f t="shared" si="162"/>
        <v>0</v>
      </c>
      <c r="N1862" s="223">
        <f t="shared" si="162"/>
        <v>0</v>
      </c>
      <c r="O1862" s="223">
        <f t="shared" si="162"/>
        <v>0</v>
      </c>
      <c r="P1862" s="223">
        <f t="shared" si="162"/>
        <v>0</v>
      </c>
      <c r="Q1862" s="223">
        <f t="shared" si="162"/>
        <v>0</v>
      </c>
      <c r="R1862" s="223">
        <f t="shared" si="162"/>
        <v>0</v>
      </c>
    </row>
    <row r="1863" spans="1:18" hidden="1" outlineLevel="2" x14ac:dyDescent="0.25">
      <c r="A1863" s="222" t="str">
        <f>'Usages industrie'!A50</f>
        <v>Usage industriel n°47</v>
      </c>
      <c r="B1863" s="222" t="s">
        <v>41</v>
      </c>
      <c r="C1863" s="222"/>
      <c r="D1863" s="223">
        <f>IF(B$1808&lt;&gt;"",IF(B$1808='Usages industrie'!$K50,'Usages industrie'!J50,0),0)</f>
        <v>0</v>
      </c>
      <c r="E1863" s="223">
        <f t="shared" si="162"/>
        <v>0</v>
      </c>
      <c r="F1863" s="223">
        <f t="shared" si="162"/>
        <v>0</v>
      </c>
      <c r="G1863" s="223">
        <f t="shared" si="162"/>
        <v>0</v>
      </c>
      <c r="H1863" s="223">
        <f t="shared" si="162"/>
        <v>0</v>
      </c>
      <c r="I1863" s="223">
        <f t="shared" si="162"/>
        <v>0</v>
      </c>
      <c r="J1863" s="223">
        <f t="shared" si="162"/>
        <v>0</v>
      </c>
      <c r="K1863" s="223">
        <f t="shared" si="162"/>
        <v>0</v>
      </c>
      <c r="L1863" s="223">
        <f t="shared" si="162"/>
        <v>0</v>
      </c>
      <c r="M1863" s="223">
        <f t="shared" si="162"/>
        <v>0</v>
      </c>
      <c r="N1863" s="223">
        <f t="shared" si="162"/>
        <v>0</v>
      </c>
      <c r="O1863" s="223">
        <f t="shared" si="162"/>
        <v>0</v>
      </c>
      <c r="P1863" s="223">
        <f t="shared" si="162"/>
        <v>0</v>
      </c>
      <c r="Q1863" s="223">
        <f t="shared" si="162"/>
        <v>0</v>
      </c>
      <c r="R1863" s="223">
        <f t="shared" si="162"/>
        <v>0</v>
      </c>
    </row>
    <row r="1864" spans="1:18" hidden="1" outlineLevel="2" x14ac:dyDescent="0.25">
      <c r="A1864" s="222" t="str">
        <f>'Usages industrie'!A51</f>
        <v>Usage industriel n°48</v>
      </c>
      <c r="B1864" s="222" t="s">
        <v>41</v>
      </c>
      <c r="C1864" s="222"/>
      <c r="D1864" s="223">
        <f>IF(B$1808&lt;&gt;"",IF(B$1808='Usages industrie'!$K51,'Usages industrie'!J51,0),0)</f>
        <v>0</v>
      </c>
      <c r="E1864" s="223">
        <f t="shared" si="162"/>
        <v>0</v>
      </c>
      <c r="F1864" s="223">
        <f t="shared" si="162"/>
        <v>0</v>
      </c>
      <c r="G1864" s="223">
        <f t="shared" si="162"/>
        <v>0</v>
      </c>
      <c r="H1864" s="223">
        <f t="shared" si="162"/>
        <v>0</v>
      </c>
      <c r="I1864" s="223">
        <f t="shared" si="162"/>
        <v>0</v>
      </c>
      <c r="J1864" s="223">
        <f t="shared" si="162"/>
        <v>0</v>
      </c>
      <c r="K1864" s="223">
        <f t="shared" si="162"/>
        <v>0</v>
      </c>
      <c r="L1864" s="223">
        <f t="shared" si="162"/>
        <v>0</v>
      </c>
      <c r="M1864" s="223">
        <f t="shared" si="162"/>
        <v>0</v>
      </c>
      <c r="N1864" s="223">
        <f t="shared" si="162"/>
        <v>0</v>
      </c>
      <c r="O1864" s="223">
        <f t="shared" si="162"/>
        <v>0</v>
      </c>
      <c r="P1864" s="223">
        <f t="shared" si="162"/>
        <v>0</v>
      </c>
      <c r="Q1864" s="223">
        <f t="shared" si="162"/>
        <v>0</v>
      </c>
      <c r="R1864" s="223">
        <f t="shared" si="162"/>
        <v>0</v>
      </c>
    </row>
    <row r="1865" spans="1:18" hidden="1" outlineLevel="2" x14ac:dyDescent="0.25">
      <c r="A1865" s="222" t="str">
        <f>'Usages industrie'!A52</f>
        <v>Usage industriel n°49</v>
      </c>
      <c r="B1865" s="222" t="s">
        <v>41</v>
      </c>
      <c r="C1865" s="222"/>
      <c r="D1865" s="223">
        <f>IF(B$1808&lt;&gt;"",IF(B$1808='Usages industrie'!$K52,'Usages industrie'!J52,0),0)</f>
        <v>0</v>
      </c>
      <c r="E1865" s="223">
        <f t="shared" si="162"/>
        <v>0</v>
      </c>
      <c r="F1865" s="223">
        <f t="shared" si="162"/>
        <v>0</v>
      </c>
      <c r="G1865" s="223">
        <f t="shared" si="162"/>
        <v>0</v>
      </c>
      <c r="H1865" s="223">
        <f t="shared" si="162"/>
        <v>0</v>
      </c>
      <c r="I1865" s="223">
        <f t="shared" si="162"/>
        <v>0</v>
      </c>
      <c r="J1865" s="223">
        <f t="shared" si="162"/>
        <v>0</v>
      </c>
      <c r="K1865" s="223">
        <f t="shared" si="162"/>
        <v>0</v>
      </c>
      <c r="L1865" s="223">
        <f t="shared" si="162"/>
        <v>0</v>
      </c>
      <c r="M1865" s="223">
        <f t="shared" si="162"/>
        <v>0</v>
      </c>
      <c r="N1865" s="223">
        <f t="shared" si="162"/>
        <v>0</v>
      </c>
      <c r="O1865" s="223">
        <f t="shared" si="162"/>
        <v>0</v>
      </c>
      <c r="P1865" s="223">
        <f t="shared" si="162"/>
        <v>0</v>
      </c>
      <c r="Q1865" s="223">
        <f t="shared" si="162"/>
        <v>0</v>
      </c>
      <c r="R1865" s="223">
        <f t="shared" si="162"/>
        <v>0</v>
      </c>
    </row>
    <row r="1866" spans="1:18" hidden="1" outlineLevel="2" x14ac:dyDescent="0.25">
      <c r="A1866" s="222" t="str">
        <f>'Usages industrie'!A53</f>
        <v>Usage industriel n°50</v>
      </c>
      <c r="B1866" s="222" t="s">
        <v>41</v>
      </c>
      <c r="C1866" s="222"/>
      <c r="D1866" s="223">
        <f>IF(B$1808&lt;&gt;"",IF(B$1808='Usages industrie'!$K53,'Usages industrie'!J53,0),0)</f>
        <v>0</v>
      </c>
      <c r="E1866" s="223">
        <f t="shared" si="162"/>
        <v>0</v>
      </c>
      <c r="F1866" s="223">
        <f t="shared" si="162"/>
        <v>0</v>
      </c>
      <c r="G1866" s="223">
        <f t="shared" si="162"/>
        <v>0</v>
      </c>
      <c r="H1866" s="223">
        <f t="shared" si="162"/>
        <v>0</v>
      </c>
      <c r="I1866" s="223">
        <f t="shared" si="162"/>
        <v>0</v>
      </c>
      <c r="J1866" s="223">
        <f t="shared" si="162"/>
        <v>0</v>
      </c>
      <c r="K1866" s="223">
        <f t="shared" si="162"/>
        <v>0</v>
      </c>
      <c r="L1866" s="223">
        <f t="shared" si="162"/>
        <v>0</v>
      </c>
      <c r="M1866" s="223">
        <f t="shared" si="162"/>
        <v>0</v>
      </c>
      <c r="N1866" s="223">
        <f t="shared" si="162"/>
        <v>0</v>
      </c>
      <c r="O1866" s="223">
        <f t="shared" si="162"/>
        <v>0</v>
      </c>
      <c r="P1866" s="223">
        <f t="shared" si="162"/>
        <v>0</v>
      </c>
      <c r="Q1866" s="223">
        <f t="shared" si="162"/>
        <v>0</v>
      </c>
      <c r="R1866" s="223">
        <f t="shared" si="162"/>
        <v>0</v>
      </c>
    </row>
    <row r="1867" spans="1:18" hidden="1" outlineLevel="1" collapsed="1" x14ac:dyDescent="0.25">
      <c r="A1867" s="222" t="s">
        <v>649</v>
      </c>
      <c r="B1867" s="222"/>
      <c r="C1867" s="222"/>
      <c r="D1867" s="223">
        <f t="shared" ref="D1867:R1867" si="163">SUM(D1817:D1866)</f>
        <v>0</v>
      </c>
      <c r="E1867" s="223">
        <f t="shared" si="163"/>
        <v>0</v>
      </c>
      <c r="F1867" s="223">
        <f t="shared" si="163"/>
        <v>0</v>
      </c>
      <c r="G1867" s="223">
        <f t="shared" si="163"/>
        <v>0</v>
      </c>
      <c r="H1867" s="223">
        <f t="shared" si="163"/>
        <v>0</v>
      </c>
      <c r="I1867" s="223">
        <f t="shared" si="163"/>
        <v>0</v>
      </c>
      <c r="J1867" s="223">
        <f t="shared" si="163"/>
        <v>0</v>
      </c>
      <c r="K1867" s="223">
        <f t="shared" si="163"/>
        <v>0</v>
      </c>
      <c r="L1867" s="223">
        <f t="shared" si="163"/>
        <v>0</v>
      </c>
      <c r="M1867" s="223">
        <f t="shared" si="163"/>
        <v>0</v>
      </c>
      <c r="N1867" s="223">
        <f t="shared" si="163"/>
        <v>0</v>
      </c>
      <c r="O1867" s="223">
        <f t="shared" si="163"/>
        <v>0</v>
      </c>
      <c r="P1867" s="223">
        <f t="shared" si="163"/>
        <v>0</v>
      </c>
      <c r="Q1867" s="223">
        <f t="shared" si="163"/>
        <v>0</v>
      </c>
      <c r="R1867" s="223">
        <f t="shared" si="163"/>
        <v>0</v>
      </c>
    </row>
    <row r="1868" spans="1:18" hidden="1" outlineLevel="2" x14ac:dyDescent="0.25">
      <c r="A1868" s="222" t="str">
        <f>'Usages industrie'!A4</f>
        <v>Usage industriel n°1</v>
      </c>
      <c r="B1868" s="222" t="s">
        <v>645</v>
      </c>
      <c r="C1868" s="222"/>
      <c r="D1868" s="223">
        <f>D1817*'Usages industrie'!$P4*(1+'Usages industrie'!$Q4)^(D$1811-$D$1811)/1000</f>
        <v>0</v>
      </c>
      <c r="E1868" s="223">
        <f>E1817*'Usages industrie'!$P4*(1+'Usages industrie'!$Q4)^(E$1811-$D$1811)/1000</f>
        <v>0</v>
      </c>
      <c r="F1868" s="223">
        <f>F1817*'Usages industrie'!$P4*(1+'Usages industrie'!$Q4)^(F$1811-$D$1811)/1000</f>
        <v>0</v>
      </c>
      <c r="G1868" s="223">
        <f>G1817*'Usages industrie'!$P4*(1+'Usages industrie'!$Q4)^(G$1811-$D$1811)/1000</f>
        <v>0</v>
      </c>
      <c r="H1868" s="223">
        <f>H1817*'Usages industrie'!$P4*(1+'Usages industrie'!$Q4)^(H$1811-$D$1811)/1000</f>
        <v>0</v>
      </c>
      <c r="I1868" s="223">
        <f>I1817*'Usages industrie'!$P4*(1+'Usages industrie'!$Q4)^(I$1811-$D$1811)/1000</f>
        <v>0</v>
      </c>
      <c r="J1868" s="223">
        <f>J1817*'Usages industrie'!$P4*(1+'Usages industrie'!$Q4)^(J$1811-$D$1811)/1000</f>
        <v>0</v>
      </c>
      <c r="K1868" s="223">
        <f>K1817*'Usages industrie'!$P4*(1+'Usages industrie'!$Q4)^(K$1811-$D$1811)/1000</f>
        <v>0</v>
      </c>
      <c r="L1868" s="223">
        <f>L1817*'Usages industrie'!$P4*(1+'Usages industrie'!$Q4)^(L$1811-$D$1811)/1000</f>
        <v>0</v>
      </c>
      <c r="M1868" s="223">
        <f>M1817*'Usages industrie'!$P4*(1+'Usages industrie'!$Q4)^(M$1811-$D$1811)/1000</f>
        <v>0</v>
      </c>
      <c r="N1868" s="223">
        <f>N1817*'Usages industrie'!$P4*(1+'Usages industrie'!$Q4)^(N$1811-$D$1811)/1000</f>
        <v>0</v>
      </c>
      <c r="O1868" s="223">
        <f>O1817*'Usages industrie'!$P4*(1+'Usages industrie'!$Q4)^(O$1811-$D$1811)/1000</f>
        <v>0</v>
      </c>
      <c r="P1868" s="223">
        <f>P1817*'Usages industrie'!$P4*(1+'Usages industrie'!$Q4)^(P$1811-$D$1811)/1000</f>
        <v>0</v>
      </c>
      <c r="Q1868" s="223">
        <f>Q1817*'Usages industrie'!$P4*(1+'Usages industrie'!$Q4)^(Q$1811-$D$1811)/1000</f>
        <v>0</v>
      </c>
      <c r="R1868" s="223">
        <f>R1817*'Usages industrie'!$P4*(1+'Usages industrie'!$Q4)^(R$1811-$D$1811)/1000</f>
        <v>0</v>
      </c>
    </row>
    <row r="1869" spans="1:18" hidden="1" outlineLevel="2" x14ac:dyDescent="0.25">
      <c r="A1869" s="222" t="str">
        <f>'Usages industrie'!A5</f>
        <v>Usage industriel n°2</v>
      </c>
      <c r="B1869" s="222" t="s">
        <v>645</v>
      </c>
      <c r="C1869" s="222"/>
      <c r="D1869" s="223">
        <f>D1818*'Usages industrie'!$P5*(1+'Usages industrie'!$Q5)^(D$1811-$D$1811)/1000</f>
        <v>0</v>
      </c>
      <c r="E1869" s="223">
        <f>E1818*'Usages industrie'!$P5*(1+'Usages industrie'!$Q5)^(E$1811-$D$1811)/1000</f>
        <v>0</v>
      </c>
      <c r="F1869" s="223">
        <f>F1818*'Usages industrie'!$P5*(1+'Usages industrie'!$Q5)^(F$1811-$D$1811)/1000</f>
        <v>0</v>
      </c>
      <c r="G1869" s="223">
        <f>G1818*'Usages industrie'!$P5*(1+'Usages industrie'!$Q5)^(G$1811-$D$1811)/1000</f>
        <v>0</v>
      </c>
      <c r="H1869" s="223">
        <f>H1818*'Usages industrie'!$P5*(1+'Usages industrie'!$Q5)^(H$1811-$D$1811)/1000</f>
        <v>0</v>
      </c>
      <c r="I1869" s="223">
        <f>I1818*'Usages industrie'!$P5*(1+'Usages industrie'!$Q5)^(I$1811-$D$1811)/1000</f>
        <v>0</v>
      </c>
      <c r="J1869" s="223">
        <f>J1818*'Usages industrie'!$P5*(1+'Usages industrie'!$Q5)^(J$1811-$D$1811)/1000</f>
        <v>0</v>
      </c>
      <c r="K1869" s="223">
        <f>K1818*'Usages industrie'!$P5*(1+'Usages industrie'!$Q5)^(K$1811-$D$1811)/1000</f>
        <v>0</v>
      </c>
      <c r="L1869" s="223">
        <f>L1818*'Usages industrie'!$P5*(1+'Usages industrie'!$Q5)^(L$1811-$D$1811)/1000</f>
        <v>0</v>
      </c>
      <c r="M1869" s="223">
        <f>M1818*'Usages industrie'!$P5*(1+'Usages industrie'!$Q5)^(M$1811-$D$1811)/1000</f>
        <v>0</v>
      </c>
      <c r="N1869" s="223">
        <f>N1818*'Usages industrie'!$P5*(1+'Usages industrie'!$Q5)^(N$1811-$D$1811)/1000</f>
        <v>0</v>
      </c>
      <c r="O1869" s="223">
        <f>O1818*'Usages industrie'!$P5*(1+'Usages industrie'!$Q5)^(O$1811-$D$1811)/1000</f>
        <v>0</v>
      </c>
      <c r="P1869" s="223">
        <f>P1818*'Usages industrie'!$P5*(1+'Usages industrie'!$Q5)^(P$1811-$D$1811)/1000</f>
        <v>0</v>
      </c>
      <c r="Q1869" s="223">
        <f>Q1818*'Usages industrie'!$P5*(1+'Usages industrie'!$Q5)^(Q$1811-$D$1811)/1000</f>
        <v>0</v>
      </c>
      <c r="R1869" s="223">
        <f>R1818*'Usages industrie'!$P5*(1+'Usages industrie'!$Q5)^(R$1811-$D$1811)/1000</f>
        <v>0</v>
      </c>
    </row>
    <row r="1870" spans="1:18" hidden="1" outlineLevel="2" x14ac:dyDescent="0.25">
      <c r="A1870" s="222" t="str">
        <f>'Usages industrie'!A6</f>
        <v>Usage industriel n°3</v>
      </c>
      <c r="B1870" s="222" t="s">
        <v>645</v>
      </c>
      <c r="C1870" s="222"/>
      <c r="D1870" s="223">
        <f>D1819*'Usages industrie'!$P6*(1+'Usages industrie'!$Q6)^(D$1811-$D$1811)/1000</f>
        <v>0</v>
      </c>
      <c r="E1870" s="223">
        <f>E1819*'Usages industrie'!$P6*(1+'Usages industrie'!$Q6)^(E$1811-$D$1811)/1000</f>
        <v>0</v>
      </c>
      <c r="F1870" s="223">
        <f>F1819*'Usages industrie'!$P6*(1+'Usages industrie'!$Q6)^(F$1811-$D$1811)/1000</f>
        <v>0</v>
      </c>
      <c r="G1870" s="223">
        <f>G1819*'Usages industrie'!$P6*(1+'Usages industrie'!$Q6)^(G$1811-$D$1811)/1000</f>
        <v>0</v>
      </c>
      <c r="H1870" s="223">
        <f>H1819*'Usages industrie'!$P6*(1+'Usages industrie'!$Q6)^(H$1811-$D$1811)/1000</f>
        <v>0</v>
      </c>
      <c r="I1870" s="223">
        <f>I1819*'Usages industrie'!$P6*(1+'Usages industrie'!$Q6)^(I$1811-$D$1811)/1000</f>
        <v>0</v>
      </c>
      <c r="J1870" s="223">
        <f>J1819*'Usages industrie'!$P6*(1+'Usages industrie'!$Q6)^(J$1811-$D$1811)/1000</f>
        <v>0</v>
      </c>
      <c r="K1870" s="223">
        <f>K1819*'Usages industrie'!$P6*(1+'Usages industrie'!$Q6)^(K$1811-$D$1811)/1000</f>
        <v>0</v>
      </c>
      <c r="L1870" s="223">
        <f>L1819*'Usages industrie'!$P6*(1+'Usages industrie'!$Q6)^(L$1811-$D$1811)/1000</f>
        <v>0</v>
      </c>
      <c r="M1870" s="223">
        <f>M1819*'Usages industrie'!$P6*(1+'Usages industrie'!$Q6)^(M$1811-$D$1811)/1000</f>
        <v>0</v>
      </c>
      <c r="N1870" s="223">
        <f>N1819*'Usages industrie'!$P6*(1+'Usages industrie'!$Q6)^(N$1811-$D$1811)/1000</f>
        <v>0</v>
      </c>
      <c r="O1870" s="223">
        <f>O1819*'Usages industrie'!$P6*(1+'Usages industrie'!$Q6)^(O$1811-$D$1811)/1000</f>
        <v>0</v>
      </c>
      <c r="P1870" s="223">
        <f>P1819*'Usages industrie'!$P6*(1+'Usages industrie'!$Q6)^(P$1811-$D$1811)/1000</f>
        <v>0</v>
      </c>
      <c r="Q1870" s="223">
        <f>Q1819*'Usages industrie'!$P6*(1+'Usages industrie'!$Q6)^(Q$1811-$D$1811)/1000</f>
        <v>0</v>
      </c>
      <c r="R1870" s="223">
        <f>R1819*'Usages industrie'!$P6*(1+'Usages industrie'!$Q6)^(R$1811-$D$1811)/1000</f>
        <v>0</v>
      </c>
    </row>
    <row r="1871" spans="1:18" hidden="1" outlineLevel="2" x14ac:dyDescent="0.25">
      <c r="A1871" s="222" t="str">
        <f>'Usages industrie'!A7</f>
        <v>Usage industriel n°4</v>
      </c>
      <c r="B1871" s="222" t="s">
        <v>645</v>
      </c>
      <c r="C1871" s="222"/>
      <c r="D1871" s="223">
        <f>D1820*'Usages industrie'!$P7*(1+'Usages industrie'!$Q7)^(D$1811-$D$1811)/1000</f>
        <v>0</v>
      </c>
      <c r="E1871" s="223">
        <f>E1820*'Usages industrie'!$P7*(1+'Usages industrie'!$Q7)^(E$1811-$D$1811)/1000</f>
        <v>0</v>
      </c>
      <c r="F1871" s="223">
        <f>F1820*'Usages industrie'!$P7*(1+'Usages industrie'!$Q7)^(F$1811-$D$1811)/1000</f>
        <v>0</v>
      </c>
      <c r="G1871" s="223">
        <f>G1820*'Usages industrie'!$P7*(1+'Usages industrie'!$Q7)^(G$1811-$D$1811)/1000</f>
        <v>0</v>
      </c>
      <c r="H1871" s="223">
        <f>H1820*'Usages industrie'!$P7*(1+'Usages industrie'!$Q7)^(H$1811-$D$1811)/1000</f>
        <v>0</v>
      </c>
      <c r="I1871" s="223">
        <f>I1820*'Usages industrie'!$P7*(1+'Usages industrie'!$Q7)^(I$1811-$D$1811)/1000</f>
        <v>0</v>
      </c>
      <c r="J1871" s="223">
        <f>J1820*'Usages industrie'!$P7*(1+'Usages industrie'!$Q7)^(J$1811-$D$1811)/1000</f>
        <v>0</v>
      </c>
      <c r="K1871" s="223">
        <f>K1820*'Usages industrie'!$P7*(1+'Usages industrie'!$Q7)^(K$1811-$D$1811)/1000</f>
        <v>0</v>
      </c>
      <c r="L1871" s="223">
        <f>L1820*'Usages industrie'!$P7*(1+'Usages industrie'!$Q7)^(L$1811-$D$1811)/1000</f>
        <v>0</v>
      </c>
      <c r="M1871" s="223">
        <f>M1820*'Usages industrie'!$P7*(1+'Usages industrie'!$Q7)^(M$1811-$D$1811)/1000</f>
        <v>0</v>
      </c>
      <c r="N1871" s="223">
        <f>N1820*'Usages industrie'!$P7*(1+'Usages industrie'!$Q7)^(N$1811-$D$1811)/1000</f>
        <v>0</v>
      </c>
      <c r="O1871" s="223">
        <f>O1820*'Usages industrie'!$P7*(1+'Usages industrie'!$Q7)^(O$1811-$D$1811)/1000</f>
        <v>0</v>
      </c>
      <c r="P1871" s="223">
        <f>P1820*'Usages industrie'!$P7*(1+'Usages industrie'!$Q7)^(P$1811-$D$1811)/1000</f>
        <v>0</v>
      </c>
      <c r="Q1871" s="223">
        <f>Q1820*'Usages industrie'!$P7*(1+'Usages industrie'!$Q7)^(Q$1811-$D$1811)/1000</f>
        <v>0</v>
      </c>
      <c r="R1871" s="223">
        <f>R1820*'Usages industrie'!$P7*(1+'Usages industrie'!$Q7)^(R$1811-$D$1811)/1000</f>
        <v>0</v>
      </c>
    </row>
    <row r="1872" spans="1:18" hidden="1" outlineLevel="2" x14ac:dyDescent="0.25">
      <c r="A1872" s="222" t="str">
        <f>'Usages industrie'!A8</f>
        <v>Usage industriel n°5</v>
      </c>
      <c r="B1872" s="222" t="s">
        <v>645</v>
      </c>
      <c r="C1872" s="222"/>
      <c r="D1872" s="223">
        <f>D1821*'Usages industrie'!$P8*(1+'Usages industrie'!$Q8)^(D$1811-$D$1811)/1000</f>
        <v>0</v>
      </c>
      <c r="E1872" s="223">
        <f>E1821*'Usages industrie'!$P8*(1+'Usages industrie'!$Q8)^(E$1811-$D$1811)/1000</f>
        <v>0</v>
      </c>
      <c r="F1872" s="223">
        <f>F1821*'Usages industrie'!$P8*(1+'Usages industrie'!$Q8)^(F$1811-$D$1811)/1000</f>
        <v>0</v>
      </c>
      <c r="G1872" s="223">
        <f>G1821*'Usages industrie'!$P8*(1+'Usages industrie'!$Q8)^(G$1811-$D$1811)/1000</f>
        <v>0</v>
      </c>
      <c r="H1872" s="223">
        <f>H1821*'Usages industrie'!$P8*(1+'Usages industrie'!$Q8)^(H$1811-$D$1811)/1000</f>
        <v>0</v>
      </c>
      <c r="I1872" s="223">
        <f>I1821*'Usages industrie'!$P8*(1+'Usages industrie'!$Q8)^(I$1811-$D$1811)/1000</f>
        <v>0</v>
      </c>
      <c r="J1872" s="223">
        <f>J1821*'Usages industrie'!$P8*(1+'Usages industrie'!$Q8)^(J$1811-$D$1811)/1000</f>
        <v>0</v>
      </c>
      <c r="K1872" s="223">
        <f>K1821*'Usages industrie'!$P8*(1+'Usages industrie'!$Q8)^(K$1811-$D$1811)/1000</f>
        <v>0</v>
      </c>
      <c r="L1872" s="223">
        <f>L1821*'Usages industrie'!$P8*(1+'Usages industrie'!$Q8)^(L$1811-$D$1811)/1000</f>
        <v>0</v>
      </c>
      <c r="M1872" s="223">
        <f>M1821*'Usages industrie'!$P8*(1+'Usages industrie'!$Q8)^(M$1811-$D$1811)/1000</f>
        <v>0</v>
      </c>
      <c r="N1872" s="223">
        <f>N1821*'Usages industrie'!$P8*(1+'Usages industrie'!$Q8)^(N$1811-$D$1811)/1000</f>
        <v>0</v>
      </c>
      <c r="O1872" s="223">
        <f>O1821*'Usages industrie'!$P8*(1+'Usages industrie'!$Q8)^(O$1811-$D$1811)/1000</f>
        <v>0</v>
      </c>
      <c r="P1872" s="223">
        <f>P1821*'Usages industrie'!$P8*(1+'Usages industrie'!$Q8)^(P$1811-$D$1811)/1000</f>
        <v>0</v>
      </c>
      <c r="Q1872" s="223">
        <f>Q1821*'Usages industrie'!$P8*(1+'Usages industrie'!$Q8)^(Q$1811-$D$1811)/1000</f>
        <v>0</v>
      </c>
      <c r="R1872" s="223">
        <f>R1821*'Usages industrie'!$P8*(1+'Usages industrie'!$Q8)^(R$1811-$D$1811)/1000</f>
        <v>0</v>
      </c>
    </row>
    <row r="1873" spans="1:18" hidden="1" outlineLevel="2" x14ac:dyDescent="0.25">
      <c r="A1873" s="222" t="str">
        <f>'Usages industrie'!A9</f>
        <v>Usage industriel n°6</v>
      </c>
      <c r="B1873" s="222" t="s">
        <v>645</v>
      </c>
      <c r="C1873" s="222"/>
      <c r="D1873" s="223">
        <f>D1822*'Usages industrie'!$P9*(1+'Usages industrie'!$Q9)^(D$1811-$D$1811)/1000</f>
        <v>0</v>
      </c>
      <c r="E1873" s="223">
        <f>E1822*'Usages industrie'!$P9*(1+'Usages industrie'!$Q9)^(E$1811-$D$1811)/1000</f>
        <v>0</v>
      </c>
      <c r="F1873" s="223">
        <f>F1822*'Usages industrie'!$P9*(1+'Usages industrie'!$Q9)^(F$1811-$D$1811)/1000</f>
        <v>0</v>
      </c>
      <c r="G1873" s="223">
        <f>G1822*'Usages industrie'!$P9*(1+'Usages industrie'!$Q9)^(G$1811-$D$1811)/1000</f>
        <v>0</v>
      </c>
      <c r="H1873" s="223">
        <f>H1822*'Usages industrie'!$P9*(1+'Usages industrie'!$Q9)^(H$1811-$D$1811)/1000</f>
        <v>0</v>
      </c>
      <c r="I1873" s="223">
        <f>I1822*'Usages industrie'!$P9*(1+'Usages industrie'!$Q9)^(I$1811-$D$1811)/1000</f>
        <v>0</v>
      </c>
      <c r="J1873" s="223">
        <f>J1822*'Usages industrie'!$P9*(1+'Usages industrie'!$Q9)^(J$1811-$D$1811)/1000</f>
        <v>0</v>
      </c>
      <c r="K1873" s="223">
        <f>K1822*'Usages industrie'!$P9*(1+'Usages industrie'!$Q9)^(K$1811-$D$1811)/1000</f>
        <v>0</v>
      </c>
      <c r="L1873" s="223">
        <f>L1822*'Usages industrie'!$P9*(1+'Usages industrie'!$Q9)^(L$1811-$D$1811)/1000</f>
        <v>0</v>
      </c>
      <c r="M1873" s="223">
        <f>M1822*'Usages industrie'!$P9*(1+'Usages industrie'!$Q9)^(M$1811-$D$1811)/1000</f>
        <v>0</v>
      </c>
      <c r="N1873" s="223">
        <f>N1822*'Usages industrie'!$P9*(1+'Usages industrie'!$Q9)^(N$1811-$D$1811)/1000</f>
        <v>0</v>
      </c>
      <c r="O1873" s="223">
        <f>O1822*'Usages industrie'!$P9*(1+'Usages industrie'!$Q9)^(O$1811-$D$1811)/1000</f>
        <v>0</v>
      </c>
      <c r="P1873" s="223">
        <f>P1822*'Usages industrie'!$P9*(1+'Usages industrie'!$Q9)^(P$1811-$D$1811)/1000</f>
        <v>0</v>
      </c>
      <c r="Q1873" s="223">
        <f>Q1822*'Usages industrie'!$P9*(1+'Usages industrie'!$Q9)^(Q$1811-$D$1811)/1000</f>
        <v>0</v>
      </c>
      <c r="R1873" s="223">
        <f>R1822*'Usages industrie'!$P9*(1+'Usages industrie'!$Q9)^(R$1811-$D$1811)/1000</f>
        <v>0</v>
      </c>
    </row>
    <row r="1874" spans="1:18" hidden="1" outlineLevel="2" x14ac:dyDescent="0.25">
      <c r="A1874" s="222" t="str">
        <f>'Usages industrie'!A10</f>
        <v>Usage industriel n°7</v>
      </c>
      <c r="B1874" s="222" t="s">
        <v>645</v>
      </c>
      <c r="C1874" s="222"/>
      <c r="D1874" s="223">
        <f>D1823*'Usages industrie'!$P10*(1+'Usages industrie'!$Q10)^(D$1811-$D$1811)/1000</f>
        <v>0</v>
      </c>
      <c r="E1874" s="223">
        <f>E1823*'Usages industrie'!$P10*(1+'Usages industrie'!$Q10)^(E$1811-$D$1811)/1000</f>
        <v>0</v>
      </c>
      <c r="F1874" s="223">
        <f>F1823*'Usages industrie'!$P10*(1+'Usages industrie'!$Q10)^(F$1811-$D$1811)/1000</f>
        <v>0</v>
      </c>
      <c r="G1874" s="223">
        <f>G1823*'Usages industrie'!$P10*(1+'Usages industrie'!$Q10)^(G$1811-$D$1811)/1000</f>
        <v>0</v>
      </c>
      <c r="H1874" s="223">
        <f>H1823*'Usages industrie'!$P10*(1+'Usages industrie'!$Q10)^(H$1811-$D$1811)/1000</f>
        <v>0</v>
      </c>
      <c r="I1874" s="223">
        <f>I1823*'Usages industrie'!$P10*(1+'Usages industrie'!$Q10)^(I$1811-$D$1811)/1000</f>
        <v>0</v>
      </c>
      <c r="J1874" s="223">
        <f>J1823*'Usages industrie'!$P10*(1+'Usages industrie'!$Q10)^(J$1811-$D$1811)/1000</f>
        <v>0</v>
      </c>
      <c r="K1874" s="223">
        <f>K1823*'Usages industrie'!$P10*(1+'Usages industrie'!$Q10)^(K$1811-$D$1811)/1000</f>
        <v>0</v>
      </c>
      <c r="L1874" s="223">
        <f>L1823*'Usages industrie'!$P10*(1+'Usages industrie'!$Q10)^(L$1811-$D$1811)/1000</f>
        <v>0</v>
      </c>
      <c r="M1874" s="223">
        <f>M1823*'Usages industrie'!$P10*(1+'Usages industrie'!$Q10)^(M$1811-$D$1811)/1000</f>
        <v>0</v>
      </c>
      <c r="N1874" s="223">
        <f>N1823*'Usages industrie'!$P10*(1+'Usages industrie'!$Q10)^(N$1811-$D$1811)/1000</f>
        <v>0</v>
      </c>
      <c r="O1874" s="223">
        <f>O1823*'Usages industrie'!$P10*(1+'Usages industrie'!$Q10)^(O$1811-$D$1811)/1000</f>
        <v>0</v>
      </c>
      <c r="P1874" s="223">
        <f>P1823*'Usages industrie'!$P10*(1+'Usages industrie'!$Q10)^(P$1811-$D$1811)/1000</f>
        <v>0</v>
      </c>
      <c r="Q1874" s="223">
        <f>Q1823*'Usages industrie'!$P10*(1+'Usages industrie'!$Q10)^(Q$1811-$D$1811)/1000</f>
        <v>0</v>
      </c>
      <c r="R1874" s="223">
        <f>R1823*'Usages industrie'!$P10*(1+'Usages industrie'!$Q10)^(R$1811-$D$1811)/1000</f>
        <v>0</v>
      </c>
    </row>
    <row r="1875" spans="1:18" hidden="1" outlineLevel="2" x14ac:dyDescent="0.25">
      <c r="A1875" s="222" t="str">
        <f>'Usages industrie'!A11</f>
        <v>Usage industriel n°8</v>
      </c>
      <c r="B1875" s="222" t="s">
        <v>645</v>
      </c>
      <c r="C1875" s="222"/>
      <c r="D1875" s="223">
        <f>D1824*'Usages industrie'!$P11*(1+'Usages industrie'!$Q11)^(D$1811-$D$1811)/1000</f>
        <v>0</v>
      </c>
      <c r="E1875" s="223">
        <f>E1824*'Usages industrie'!$P11*(1+'Usages industrie'!$Q11)^(E$1811-$D$1811)/1000</f>
        <v>0</v>
      </c>
      <c r="F1875" s="223">
        <f>F1824*'Usages industrie'!$P11*(1+'Usages industrie'!$Q11)^(F$1811-$D$1811)/1000</f>
        <v>0</v>
      </c>
      <c r="G1875" s="223">
        <f>G1824*'Usages industrie'!$P11*(1+'Usages industrie'!$Q11)^(G$1811-$D$1811)/1000</f>
        <v>0</v>
      </c>
      <c r="H1875" s="223">
        <f>H1824*'Usages industrie'!$P11*(1+'Usages industrie'!$Q11)^(H$1811-$D$1811)/1000</f>
        <v>0</v>
      </c>
      <c r="I1875" s="223">
        <f>I1824*'Usages industrie'!$P11*(1+'Usages industrie'!$Q11)^(I$1811-$D$1811)/1000</f>
        <v>0</v>
      </c>
      <c r="J1875" s="223">
        <f>J1824*'Usages industrie'!$P11*(1+'Usages industrie'!$Q11)^(J$1811-$D$1811)/1000</f>
        <v>0</v>
      </c>
      <c r="K1875" s="223">
        <f>K1824*'Usages industrie'!$P11*(1+'Usages industrie'!$Q11)^(K$1811-$D$1811)/1000</f>
        <v>0</v>
      </c>
      <c r="L1875" s="223">
        <f>L1824*'Usages industrie'!$P11*(1+'Usages industrie'!$Q11)^(L$1811-$D$1811)/1000</f>
        <v>0</v>
      </c>
      <c r="M1875" s="223">
        <f>M1824*'Usages industrie'!$P11*(1+'Usages industrie'!$Q11)^(M$1811-$D$1811)/1000</f>
        <v>0</v>
      </c>
      <c r="N1875" s="223">
        <f>N1824*'Usages industrie'!$P11*(1+'Usages industrie'!$Q11)^(N$1811-$D$1811)/1000</f>
        <v>0</v>
      </c>
      <c r="O1875" s="223">
        <f>O1824*'Usages industrie'!$P11*(1+'Usages industrie'!$Q11)^(O$1811-$D$1811)/1000</f>
        <v>0</v>
      </c>
      <c r="P1875" s="223">
        <f>P1824*'Usages industrie'!$P11*(1+'Usages industrie'!$Q11)^(P$1811-$D$1811)/1000</f>
        <v>0</v>
      </c>
      <c r="Q1875" s="223">
        <f>Q1824*'Usages industrie'!$P11*(1+'Usages industrie'!$Q11)^(Q$1811-$D$1811)/1000</f>
        <v>0</v>
      </c>
      <c r="R1875" s="223">
        <f>R1824*'Usages industrie'!$P11*(1+'Usages industrie'!$Q11)^(R$1811-$D$1811)/1000</f>
        <v>0</v>
      </c>
    </row>
    <row r="1876" spans="1:18" hidden="1" outlineLevel="2" x14ac:dyDescent="0.25">
      <c r="A1876" s="222" t="str">
        <f>'Usages industrie'!A12</f>
        <v>Usage industriel n°9</v>
      </c>
      <c r="B1876" s="222" t="s">
        <v>645</v>
      </c>
      <c r="C1876" s="222"/>
      <c r="D1876" s="223">
        <f>D1825*'Usages industrie'!$P12*(1+'Usages industrie'!$Q12)^(D$1811-$D$1811)/1000</f>
        <v>0</v>
      </c>
      <c r="E1876" s="223">
        <f>E1825*'Usages industrie'!$P12*(1+'Usages industrie'!$Q12)^(E$1811-$D$1811)/1000</f>
        <v>0</v>
      </c>
      <c r="F1876" s="223">
        <f>F1825*'Usages industrie'!$P12*(1+'Usages industrie'!$Q12)^(F$1811-$D$1811)/1000</f>
        <v>0</v>
      </c>
      <c r="G1876" s="223">
        <f>G1825*'Usages industrie'!$P12*(1+'Usages industrie'!$Q12)^(G$1811-$D$1811)/1000</f>
        <v>0</v>
      </c>
      <c r="H1876" s="223">
        <f>H1825*'Usages industrie'!$P12*(1+'Usages industrie'!$Q12)^(H$1811-$D$1811)/1000</f>
        <v>0</v>
      </c>
      <c r="I1876" s="223">
        <f>I1825*'Usages industrie'!$P12*(1+'Usages industrie'!$Q12)^(I$1811-$D$1811)/1000</f>
        <v>0</v>
      </c>
      <c r="J1876" s="223">
        <f>J1825*'Usages industrie'!$P12*(1+'Usages industrie'!$Q12)^(J$1811-$D$1811)/1000</f>
        <v>0</v>
      </c>
      <c r="K1876" s="223">
        <f>K1825*'Usages industrie'!$P12*(1+'Usages industrie'!$Q12)^(K$1811-$D$1811)/1000</f>
        <v>0</v>
      </c>
      <c r="L1876" s="223">
        <f>L1825*'Usages industrie'!$P12*(1+'Usages industrie'!$Q12)^(L$1811-$D$1811)/1000</f>
        <v>0</v>
      </c>
      <c r="M1876" s="223">
        <f>M1825*'Usages industrie'!$P12*(1+'Usages industrie'!$Q12)^(M$1811-$D$1811)/1000</f>
        <v>0</v>
      </c>
      <c r="N1876" s="223">
        <f>N1825*'Usages industrie'!$P12*(1+'Usages industrie'!$Q12)^(N$1811-$D$1811)/1000</f>
        <v>0</v>
      </c>
      <c r="O1876" s="223">
        <f>O1825*'Usages industrie'!$P12*(1+'Usages industrie'!$Q12)^(O$1811-$D$1811)/1000</f>
        <v>0</v>
      </c>
      <c r="P1876" s="223">
        <f>P1825*'Usages industrie'!$P12*(1+'Usages industrie'!$Q12)^(P$1811-$D$1811)/1000</f>
        <v>0</v>
      </c>
      <c r="Q1876" s="223">
        <f>Q1825*'Usages industrie'!$P12*(1+'Usages industrie'!$Q12)^(Q$1811-$D$1811)/1000</f>
        <v>0</v>
      </c>
      <c r="R1876" s="223">
        <f>R1825*'Usages industrie'!$P12*(1+'Usages industrie'!$Q12)^(R$1811-$D$1811)/1000</f>
        <v>0</v>
      </c>
    </row>
    <row r="1877" spans="1:18" hidden="1" outlineLevel="2" x14ac:dyDescent="0.25">
      <c r="A1877" s="222" t="str">
        <f>'Usages industrie'!A13</f>
        <v>Usage industriel n°10</v>
      </c>
      <c r="B1877" s="222" t="s">
        <v>645</v>
      </c>
      <c r="C1877" s="222"/>
      <c r="D1877" s="223">
        <f>D1826*'Usages industrie'!$P13*(1+'Usages industrie'!$Q13)^(D$1811-$D$1811)/1000</f>
        <v>0</v>
      </c>
      <c r="E1877" s="223">
        <f>E1826*'Usages industrie'!$P13*(1+'Usages industrie'!$Q13)^(E$1811-$D$1811)/1000</f>
        <v>0</v>
      </c>
      <c r="F1877" s="223">
        <f>F1826*'Usages industrie'!$P13*(1+'Usages industrie'!$Q13)^(F$1811-$D$1811)/1000</f>
        <v>0</v>
      </c>
      <c r="G1877" s="223">
        <f>G1826*'Usages industrie'!$P13*(1+'Usages industrie'!$Q13)^(G$1811-$D$1811)/1000</f>
        <v>0</v>
      </c>
      <c r="H1877" s="223">
        <f>H1826*'Usages industrie'!$P13*(1+'Usages industrie'!$Q13)^(H$1811-$D$1811)/1000</f>
        <v>0</v>
      </c>
      <c r="I1877" s="223">
        <f>I1826*'Usages industrie'!$P13*(1+'Usages industrie'!$Q13)^(I$1811-$D$1811)/1000</f>
        <v>0</v>
      </c>
      <c r="J1877" s="223">
        <f>J1826*'Usages industrie'!$P13*(1+'Usages industrie'!$Q13)^(J$1811-$D$1811)/1000</f>
        <v>0</v>
      </c>
      <c r="K1877" s="223">
        <f>K1826*'Usages industrie'!$P13*(1+'Usages industrie'!$Q13)^(K$1811-$D$1811)/1000</f>
        <v>0</v>
      </c>
      <c r="L1877" s="223">
        <f>L1826*'Usages industrie'!$P13*(1+'Usages industrie'!$Q13)^(L$1811-$D$1811)/1000</f>
        <v>0</v>
      </c>
      <c r="M1877" s="223">
        <f>M1826*'Usages industrie'!$P13*(1+'Usages industrie'!$Q13)^(M$1811-$D$1811)/1000</f>
        <v>0</v>
      </c>
      <c r="N1877" s="223">
        <f>N1826*'Usages industrie'!$P13*(1+'Usages industrie'!$Q13)^(N$1811-$D$1811)/1000</f>
        <v>0</v>
      </c>
      <c r="O1877" s="223">
        <f>O1826*'Usages industrie'!$P13*(1+'Usages industrie'!$Q13)^(O$1811-$D$1811)/1000</f>
        <v>0</v>
      </c>
      <c r="P1877" s="223">
        <f>P1826*'Usages industrie'!$P13*(1+'Usages industrie'!$Q13)^(P$1811-$D$1811)/1000</f>
        <v>0</v>
      </c>
      <c r="Q1877" s="223">
        <f>Q1826*'Usages industrie'!$P13*(1+'Usages industrie'!$Q13)^(Q$1811-$D$1811)/1000</f>
        <v>0</v>
      </c>
      <c r="R1877" s="223">
        <f>R1826*'Usages industrie'!$P13*(1+'Usages industrie'!$Q13)^(R$1811-$D$1811)/1000</f>
        <v>0</v>
      </c>
    </row>
    <row r="1878" spans="1:18" hidden="1" outlineLevel="2" x14ac:dyDescent="0.25">
      <c r="A1878" s="222" t="str">
        <f>'Usages industrie'!A14</f>
        <v>Usage industriel n°11</v>
      </c>
      <c r="B1878" s="222" t="s">
        <v>645</v>
      </c>
      <c r="C1878" s="222"/>
      <c r="D1878" s="223">
        <f>D1827*'Usages industrie'!$P14*(1+'Usages industrie'!$Q14)^(D$1811-$D$1811)/1000</f>
        <v>0</v>
      </c>
      <c r="E1878" s="223">
        <f>E1827*'Usages industrie'!$P14*(1+'Usages industrie'!$Q14)^(E$1811-$D$1811)/1000</f>
        <v>0</v>
      </c>
      <c r="F1878" s="223">
        <f>F1827*'Usages industrie'!$P14*(1+'Usages industrie'!$Q14)^(F$1811-$D$1811)/1000</f>
        <v>0</v>
      </c>
      <c r="G1878" s="223">
        <f>G1827*'Usages industrie'!$P14*(1+'Usages industrie'!$Q14)^(G$1811-$D$1811)/1000</f>
        <v>0</v>
      </c>
      <c r="H1878" s="223">
        <f>H1827*'Usages industrie'!$P14*(1+'Usages industrie'!$Q14)^(H$1811-$D$1811)/1000</f>
        <v>0</v>
      </c>
      <c r="I1878" s="223">
        <f>I1827*'Usages industrie'!$P14*(1+'Usages industrie'!$Q14)^(I$1811-$D$1811)/1000</f>
        <v>0</v>
      </c>
      <c r="J1878" s="223">
        <f>J1827*'Usages industrie'!$P14*(1+'Usages industrie'!$Q14)^(J$1811-$D$1811)/1000</f>
        <v>0</v>
      </c>
      <c r="K1878" s="223">
        <f>K1827*'Usages industrie'!$P14*(1+'Usages industrie'!$Q14)^(K$1811-$D$1811)/1000</f>
        <v>0</v>
      </c>
      <c r="L1878" s="223">
        <f>L1827*'Usages industrie'!$P14*(1+'Usages industrie'!$Q14)^(L$1811-$D$1811)/1000</f>
        <v>0</v>
      </c>
      <c r="M1878" s="223">
        <f>M1827*'Usages industrie'!$P14*(1+'Usages industrie'!$Q14)^(M$1811-$D$1811)/1000</f>
        <v>0</v>
      </c>
      <c r="N1878" s="223">
        <f>N1827*'Usages industrie'!$P14*(1+'Usages industrie'!$Q14)^(N$1811-$D$1811)/1000</f>
        <v>0</v>
      </c>
      <c r="O1878" s="223">
        <f>O1827*'Usages industrie'!$P14*(1+'Usages industrie'!$Q14)^(O$1811-$D$1811)/1000</f>
        <v>0</v>
      </c>
      <c r="P1878" s="223">
        <f>P1827*'Usages industrie'!$P14*(1+'Usages industrie'!$Q14)^(P$1811-$D$1811)/1000</f>
        <v>0</v>
      </c>
      <c r="Q1878" s="223">
        <f>Q1827*'Usages industrie'!$P14*(1+'Usages industrie'!$Q14)^(Q$1811-$D$1811)/1000</f>
        <v>0</v>
      </c>
      <c r="R1878" s="223">
        <f>R1827*'Usages industrie'!$P14*(1+'Usages industrie'!$Q14)^(R$1811-$D$1811)/1000</f>
        <v>0</v>
      </c>
    </row>
    <row r="1879" spans="1:18" hidden="1" outlineLevel="2" x14ac:dyDescent="0.25">
      <c r="A1879" s="222" t="str">
        <f>'Usages industrie'!A15</f>
        <v>Usage industriel n°12</v>
      </c>
      <c r="B1879" s="222" t="s">
        <v>645</v>
      </c>
      <c r="C1879" s="222"/>
      <c r="D1879" s="223">
        <f>D1828*'Usages industrie'!$P15*(1+'Usages industrie'!$Q15)^(D$1811-$D$1811)/1000</f>
        <v>0</v>
      </c>
      <c r="E1879" s="223">
        <f>E1828*'Usages industrie'!$P15*(1+'Usages industrie'!$Q15)^(E$1811-$D$1811)/1000</f>
        <v>0</v>
      </c>
      <c r="F1879" s="223">
        <f>F1828*'Usages industrie'!$P15*(1+'Usages industrie'!$Q15)^(F$1811-$D$1811)/1000</f>
        <v>0</v>
      </c>
      <c r="G1879" s="223">
        <f>G1828*'Usages industrie'!$P15*(1+'Usages industrie'!$Q15)^(G$1811-$D$1811)/1000</f>
        <v>0</v>
      </c>
      <c r="H1879" s="223">
        <f>H1828*'Usages industrie'!$P15*(1+'Usages industrie'!$Q15)^(H$1811-$D$1811)/1000</f>
        <v>0</v>
      </c>
      <c r="I1879" s="223">
        <f>I1828*'Usages industrie'!$P15*(1+'Usages industrie'!$Q15)^(I$1811-$D$1811)/1000</f>
        <v>0</v>
      </c>
      <c r="J1879" s="223">
        <f>J1828*'Usages industrie'!$P15*(1+'Usages industrie'!$Q15)^(J$1811-$D$1811)/1000</f>
        <v>0</v>
      </c>
      <c r="K1879" s="223">
        <f>K1828*'Usages industrie'!$P15*(1+'Usages industrie'!$Q15)^(K$1811-$D$1811)/1000</f>
        <v>0</v>
      </c>
      <c r="L1879" s="223">
        <f>L1828*'Usages industrie'!$P15*(1+'Usages industrie'!$Q15)^(L$1811-$D$1811)/1000</f>
        <v>0</v>
      </c>
      <c r="M1879" s="223">
        <f>M1828*'Usages industrie'!$P15*(1+'Usages industrie'!$Q15)^(M$1811-$D$1811)/1000</f>
        <v>0</v>
      </c>
      <c r="N1879" s="223">
        <f>N1828*'Usages industrie'!$P15*(1+'Usages industrie'!$Q15)^(N$1811-$D$1811)/1000</f>
        <v>0</v>
      </c>
      <c r="O1879" s="223">
        <f>O1828*'Usages industrie'!$P15*(1+'Usages industrie'!$Q15)^(O$1811-$D$1811)/1000</f>
        <v>0</v>
      </c>
      <c r="P1879" s="223">
        <f>P1828*'Usages industrie'!$P15*(1+'Usages industrie'!$Q15)^(P$1811-$D$1811)/1000</f>
        <v>0</v>
      </c>
      <c r="Q1879" s="223">
        <f>Q1828*'Usages industrie'!$P15*(1+'Usages industrie'!$Q15)^(Q$1811-$D$1811)/1000</f>
        <v>0</v>
      </c>
      <c r="R1879" s="223">
        <f>R1828*'Usages industrie'!$P15*(1+'Usages industrie'!$Q15)^(R$1811-$D$1811)/1000</f>
        <v>0</v>
      </c>
    </row>
    <row r="1880" spans="1:18" hidden="1" outlineLevel="2" x14ac:dyDescent="0.25">
      <c r="A1880" s="222" t="str">
        <f>'Usages industrie'!A16</f>
        <v>Usage industriel n°13</v>
      </c>
      <c r="B1880" s="222" t="s">
        <v>645</v>
      </c>
      <c r="C1880" s="222"/>
      <c r="D1880" s="223">
        <f>D1829*'Usages industrie'!$P16*(1+'Usages industrie'!$Q16)^(D$1811-$D$1811)/1000</f>
        <v>0</v>
      </c>
      <c r="E1880" s="223">
        <f>E1829*'Usages industrie'!$P16*(1+'Usages industrie'!$Q16)^(E$1811-$D$1811)/1000</f>
        <v>0</v>
      </c>
      <c r="F1880" s="223">
        <f>F1829*'Usages industrie'!$P16*(1+'Usages industrie'!$Q16)^(F$1811-$D$1811)/1000</f>
        <v>0</v>
      </c>
      <c r="G1880" s="223">
        <f>G1829*'Usages industrie'!$P16*(1+'Usages industrie'!$Q16)^(G$1811-$D$1811)/1000</f>
        <v>0</v>
      </c>
      <c r="H1880" s="223">
        <f>H1829*'Usages industrie'!$P16*(1+'Usages industrie'!$Q16)^(H$1811-$D$1811)/1000</f>
        <v>0</v>
      </c>
      <c r="I1880" s="223">
        <f>I1829*'Usages industrie'!$P16*(1+'Usages industrie'!$Q16)^(I$1811-$D$1811)/1000</f>
        <v>0</v>
      </c>
      <c r="J1880" s="223">
        <f>J1829*'Usages industrie'!$P16*(1+'Usages industrie'!$Q16)^(J$1811-$D$1811)/1000</f>
        <v>0</v>
      </c>
      <c r="K1880" s="223">
        <f>K1829*'Usages industrie'!$P16*(1+'Usages industrie'!$Q16)^(K$1811-$D$1811)/1000</f>
        <v>0</v>
      </c>
      <c r="L1880" s="223">
        <f>L1829*'Usages industrie'!$P16*(1+'Usages industrie'!$Q16)^(L$1811-$D$1811)/1000</f>
        <v>0</v>
      </c>
      <c r="M1880" s="223">
        <f>M1829*'Usages industrie'!$P16*(1+'Usages industrie'!$Q16)^(M$1811-$D$1811)/1000</f>
        <v>0</v>
      </c>
      <c r="N1880" s="223">
        <f>N1829*'Usages industrie'!$P16*(1+'Usages industrie'!$Q16)^(N$1811-$D$1811)/1000</f>
        <v>0</v>
      </c>
      <c r="O1880" s="223">
        <f>O1829*'Usages industrie'!$P16*(1+'Usages industrie'!$Q16)^(O$1811-$D$1811)/1000</f>
        <v>0</v>
      </c>
      <c r="P1880" s="223">
        <f>P1829*'Usages industrie'!$P16*(1+'Usages industrie'!$Q16)^(P$1811-$D$1811)/1000</f>
        <v>0</v>
      </c>
      <c r="Q1880" s="223">
        <f>Q1829*'Usages industrie'!$P16*(1+'Usages industrie'!$Q16)^(Q$1811-$D$1811)/1000</f>
        <v>0</v>
      </c>
      <c r="R1880" s="223">
        <f>R1829*'Usages industrie'!$P16*(1+'Usages industrie'!$Q16)^(R$1811-$D$1811)/1000</f>
        <v>0</v>
      </c>
    </row>
    <row r="1881" spans="1:18" hidden="1" outlineLevel="2" x14ac:dyDescent="0.25">
      <c r="A1881" s="222" t="str">
        <f>'Usages industrie'!A17</f>
        <v>Usage industriel n°14</v>
      </c>
      <c r="B1881" s="222" t="s">
        <v>645</v>
      </c>
      <c r="C1881" s="222"/>
      <c r="D1881" s="223">
        <f>D1830*'Usages industrie'!$P17*(1+'Usages industrie'!$Q17)^(D$1811-$D$1811)/1000</f>
        <v>0</v>
      </c>
      <c r="E1881" s="223">
        <f>E1830*'Usages industrie'!$P17*(1+'Usages industrie'!$Q17)^(E$1811-$D$1811)/1000</f>
        <v>0</v>
      </c>
      <c r="F1881" s="223">
        <f>F1830*'Usages industrie'!$P17*(1+'Usages industrie'!$Q17)^(F$1811-$D$1811)/1000</f>
        <v>0</v>
      </c>
      <c r="G1881" s="223">
        <f>G1830*'Usages industrie'!$P17*(1+'Usages industrie'!$Q17)^(G$1811-$D$1811)/1000</f>
        <v>0</v>
      </c>
      <c r="H1881" s="223">
        <f>H1830*'Usages industrie'!$P17*(1+'Usages industrie'!$Q17)^(H$1811-$D$1811)/1000</f>
        <v>0</v>
      </c>
      <c r="I1881" s="223">
        <f>I1830*'Usages industrie'!$P17*(1+'Usages industrie'!$Q17)^(I$1811-$D$1811)/1000</f>
        <v>0</v>
      </c>
      <c r="J1881" s="223">
        <f>J1830*'Usages industrie'!$P17*(1+'Usages industrie'!$Q17)^(J$1811-$D$1811)/1000</f>
        <v>0</v>
      </c>
      <c r="K1881" s="223">
        <f>K1830*'Usages industrie'!$P17*(1+'Usages industrie'!$Q17)^(K$1811-$D$1811)/1000</f>
        <v>0</v>
      </c>
      <c r="L1881" s="223">
        <f>L1830*'Usages industrie'!$P17*(1+'Usages industrie'!$Q17)^(L$1811-$D$1811)/1000</f>
        <v>0</v>
      </c>
      <c r="M1881" s="223">
        <f>M1830*'Usages industrie'!$P17*(1+'Usages industrie'!$Q17)^(M$1811-$D$1811)/1000</f>
        <v>0</v>
      </c>
      <c r="N1881" s="223">
        <f>N1830*'Usages industrie'!$P17*(1+'Usages industrie'!$Q17)^(N$1811-$D$1811)/1000</f>
        <v>0</v>
      </c>
      <c r="O1881" s="223">
        <f>O1830*'Usages industrie'!$P17*(1+'Usages industrie'!$Q17)^(O$1811-$D$1811)/1000</f>
        <v>0</v>
      </c>
      <c r="P1881" s="223">
        <f>P1830*'Usages industrie'!$P17*(1+'Usages industrie'!$Q17)^(P$1811-$D$1811)/1000</f>
        <v>0</v>
      </c>
      <c r="Q1881" s="223">
        <f>Q1830*'Usages industrie'!$P17*(1+'Usages industrie'!$Q17)^(Q$1811-$D$1811)/1000</f>
        <v>0</v>
      </c>
      <c r="R1881" s="223">
        <f>R1830*'Usages industrie'!$P17*(1+'Usages industrie'!$Q17)^(R$1811-$D$1811)/1000</f>
        <v>0</v>
      </c>
    </row>
    <row r="1882" spans="1:18" hidden="1" outlineLevel="2" x14ac:dyDescent="0.25">
      <c r="A1882" s="222" t="str">
        <f>'Usages industrie'!A18</f>
        <v>Usage industriel n°15</v>
      </c>
      <c r="B1882" s="222" t="s">
        <v>645</v>
      </c>
      <c r="C1882" s="222"/>
      <c r="D1882" s="223">
        <f>D1831*'Usages industrie'!$P18*(1+'Usages industrie'!$Q18)^(D$1811-$D$1811)/1000</f>
        <v>0</v>
      </c>
      <c r="E1882" s="223">
        <f>E1831*'Usages industrie'!$P18*(1+'Usages industrie'!$Q18)^(E$1811-$D$1811)/1000</f>
        <v>0</v>
      </c>
      <c r="F1882" s="223">
        <f>F1831*'Usages industrie'!$P18*(1+'Usages industrie'!$Q18)^(F$1811-$D$1811)/1000</f>
        <v>0</v>
      </c>
      <c r="G1882" s="223">
        <f>G1831*'Usages industrie'!$P18*(1+'Usages industrie'!$Q18)^(G$1811-$D$1811)/1000</f>
        <v>0</v>
      </c>
      <c r="H1882" s="223">
        <f>H1831*'Usages industrie'!$P18*(1+'Usages industrie'!$Q18)^(H$1811-$D$1811)/1000</f>
        <v>0</v>
      </c>
      <c r="I1882" s="223">
        <f>I1831*'Usages industrie'!$P18*(1+'Usages industrie'!$Q18)^(I$1811-$D$1811)/1000</f>
        <v>0</v>
      </c>
      <c r="J1882" s="223">
        <f>J1831*'Usages industrie'!$P18*(1+'Usages industrie'!$Q18)^(J$1811-$D$1811)/1000</f>
        <v>0</v>
      </c>
      <c r="K1882" s="223">
        <f>K1831*'Usages industrie'!$P18*(1+'Usages industrie'!$Q18)^(K$1811-$D$1811)/1000</f>
        <v>0</v>
      </c>
      <c r="L1882" s="223">
        <f>L1831*'Usages industrie'!$P18*(1+'Usages industrie'!$Q18)^(L$1811-$D$1811)/1000</f>
        <v>0</v>
      </c>
      <c r="M1882" s="223">
        <f>M1831*'Usages industrie'!$P18*(1+'Usages industrie'!$Q18)^(M$1811-$D$1811)/1000</f>
        <v>0</v>
      </c>
      <c r="N1882" s="223">
        <f>N1831*'Usages industrie'!$P18*(1+'Usages industrie'!$Q18)^(N$1811-$D$1811)/1000</f>
        <v>0</v>
      </c>
      <c r="O1882" s="223">
        <f>O1831*'Usages industrie'!$P18*(1+'Usages industrie'!$Q18)^(O$1811-$D$1811)/1000</f>
        <v>0</v>
      </c>
      <c r="P1882" s="223">
        <f>P1831*'Usages industrie'!$P18*(1+'Usages industrie'!$Q18)^(P$1811-$D$1811)/1000</f>
        <v>0</v>
      </c>
      <c r="Q1882" s="223">
        <f>Q1831*'Usages industrie'!$P18*(1+'Usages industrie'!$Q18)^(Q$1811-$D$1811)/1000</f>
        <v>0</v>
      </c>
      <c r="R1882" s="223">
        <f>R1831*'Usages industrie'!$P18*(1+'Usages industrie'!$Q18)^(R$1811-$D$1811)/1000</f>
        <v>0</v>
      </c>
    </row>
    <row r="1883" spans="1:18" hidden="1" outlineLevel="2" x14ac:dyDescent="0.25">
      <c r="A1883" s="222" t="str">
        <f>'Usages industrie'!A19</f>
        <v>Usage industriel n°16</v>
      </c>
      <c r="B1883" s="222" t="s">
        <v>645</v>
      </c>
      <c r="C1883" s="222"/>
      <c r="D1883" s="223">
        <f>D1832*'Usages industrie'!$P19*(1+'Usages industrie'!$Q19)^(D$1811-$D$1811)/1000</f>
        <v>0</v>
      </c>
      <c r="E1883" s="223">
        <f>E1832*'Usages industrie'!$P19*(1+'Usages industrie'!$Q19)^(E$1811-$D$1811)/1000</f>
        <v>0</v>
      </c>
      <c r="F1883" s="223">
        <f>F1832*'Usages industrie'!$P19*(1+'Usages industrie'!$Q19)^(F$1811-$D$1811)/1000</f>
        <v>0</v>
      </c>
      <c r="G1883" s="223">
        <f>G1832*'Usages industrie'!$P19*(1+'Usages industrie'!$Q19)^(G$1811-$D$1811)/1000</f>
        <v>0</v>
      </c>
      <c r="H1883" s="223">
        <f>H1832*'Usages industrie'!$P19*(1+'Usages industrie'!$Q19)^(H$1811-$D$1811)/1000</f>
        <v>0</v>
      </c>
      <c r="I1883" s="223">
        <f>I1832*'Usages industrie'!$P19*(1+'Usages industrie'!$Q19)^(I$1811-$D$1811)/1000</f>
        <v>0</v>
      </c>
      <c r="J1883" s="223">
        <f>J1832*'Usages industrie'!$P19*(1+'Usages industrie'!$Q19)^(J$1811-$D$1811)/1000</f>
        <v>0</v>
      </c>
      <c r="K1883" s="223">
        <f>K1832*'Usages industrie'!$P19*(1+'Usages industrie'!$Q19)^(K$1811-$D$1811)/1000</f>
        <v>0</v>
      </c>
      <c r="L1883" s="223">
        <f>L1832*'Usages industrie'!$P19*(1+'Usages industrie'!$Q19)^(L$1811-$D$1811)/1000</f>
        <v>0</v>
      </c>
      <c r="M1883" s="223">
        <f>M1832*'Usages industrie'!$P19*(1+'Usages industrie'!$Q19)^(M$1811-$D$1811)/1000</f>
        <v>0</v>
      </c>
      <c r="N1883" s="223">
        <f>N1832*'Usages industrie'!$P19*(1+'Usages industrie'!$Q19)^(N$1811-$D$1811)/1000</f>
        <v>0</v>
      </c>
      <c r="O1883" s="223">
        <f>O1832*'Usages industrie'!$P19*(1+'Usages industrie'!$Q19)^(O$1811-$D$1811)/1000</f>
        <v>0</v>
      </c>
      <c r="P1883" s="223">
        <f>P1832*'Usages industrie'!$P19*(1+'Usages industrie'!$Q19)^(P$1811-$D$1811)/1000</f>
        <v>0</v>
      </c>
      <c r="Q1883" s="223">
        <f>Q1832*'Usages industrie'!$P19*(1+'Usages industrie'!$Q19)^(Q$1811-$D$1811)/1000</f>
        <v>0</v>
      </c>
      <c r="R1883" s="223">
        <f>R1832*'Usages industrie'!$P19*(1+'Usages industrie'!$Q19)^(R$1811-$D$1811)/1000</f>
        <v>0</v>
      </c>
    </row>
    <row r="1884" spans="1:18" hidden="1" outlineLevel="2" x14ac:dyDescent="0.25">
      <c r="A1884" s="222" t="str">
        <f>'Usages industrie'!A20</f>
        <v>Usage industriel n°17</v>
      </c>
      <c r="B1884" s="222" t="s">
        <v>645</v>
      </c>
      <c r="C1884" s="222"/>
      <c r="D1884" s="223">
        <f>D1833*'Usages industrie'!$P20*(1+'Usages industrie'!$Q20)^(D$1811-$D$1811)/1000</f>
        <v>0</v>
      </c>
      <c r="E1884" s="223">
        <f>E1833*'Usages industrie'!$P20*(1+'Usages industrie'!$Q20)^(E$1811-$D$1811)/1000</f>
        <v>0</v>
      </c>
      <c r="F1884" s="223">
        <f>F1833*'Usages industrie'!$P20*(1+'Usages industrie'!$Q20)^(F$1811-$D$1811)/1000</f>
        <v>0</v>
      </c>
      <c r="G1884" s="223">
        <f>G1833*'Usages industrie'!$P20*(1+'Usages industrie'!$Q20)^(G$1811-$D$1811)/1000</f>
        <v>0</v>
      </c>
      <c r="H1884" s="223">
        <f>H1833*'Usages industrie'!$P20*(1+'Usages industrie'!$Q20)^(H$1811-$D$1811)/1000</f>
        <v>0</v>
      </c>
      <c r="I1884" s="223">
        <f>I1833*'Usages industrie'!$P20*(1+'Usages industrie'!$Q20)^(I$1811-$D$1811)/1000</f>
        <v>0</v>
      </c>
      <c r="J1884" s="223">
        <f>J1833*'Usages industrie'!$P20*(1+'Usages industrie'!$Q20)^(J$1811-$D$1811)/1000</f>
        <v>0</v>
      </c>
      <c r="K1884" s="223">
        <f>K1833*'Usages industrie'!$P20*(1+'Usages industrie'!$Q20)^(K$1811-$D$1811)/1000</f>
        <v>0</v>
      </c>
      <c r="L1884" s="223">
        <f>L1833*'Usages industrie'!$P20*(1+'Usages industrie'!$Q20)^(L$1811-$D$1811)/1000</f>
        <v>0</v>
      </c>
      <c r="M1884" s="223">
        <f>M1833*'Usages industrie'!$P20*(1+'Usages industrie'!$Q20)^(M$1811-$D$1811)/1000</f>
        <v>0</v>
      </c>
      <c r="N1884" s="223">
        <f>N1833*'Usages industrie'!$P20*(1+'Usages industrie'!$Q20)^(N$1811-$D$1811)/1000</f>
        <v>0</v>
      </c>
      <c r="O1884" s="223">
        <f>O1833*'Usages industrie'!$P20*(1+'Usages industrie'!$Q20)^(O$1811-$D$1811)/1000</f>
        <v>0</v>
      </c>
      <c r="P1884" s="223">
        <f>P1833*'Usages industrie'!$P20*(1+'Usages industrie'!$Q20)^(P$1811-$D$1811)/1000</f>
        <v>0</v>
      </c>
      <c r="Q1884" s="223">
        <f>Q1833*'Usages industrie'!$P20*(1+'Usages industrie'!$Q20)^(Q$1811-$D$1811)/1000</f>
        <v>0</v>
      </c>
      <c r="R1884" s="223">
        <f>R1833*'Usages industrie'!$P20*(1+'Usages industrie'!$Q20)^(R$1811-$D$1811)/1000</f>
        <v>0</v>
      </c>
    </row>
    <row r="1885" spans="1:18" hidden="1" outlineLevel="2" x14ac:dyDescent="0.25">
      <c r="A1885" s="222" t="str">
        <f>'Usages industrie'!A21</f>
        <v>Usage industriel n°18</v>
      </c>
      <c r="B1885" s="222" t="s">
        <v>645</v>
      </c>
      <c r="C1885" s="222"/>
      <c r="D1885" s="223">
        <f>D1834*'Usages industrie'!$P21*(1+'Usages industrie'!$Q21)^(D$1811-$D$1811)/1000</f>
        <v>0</v>
      </c>
      <c r="E1885" s="223">
        <f>E1834*'Usages industrie'!$P21*(1+'Usages industrie'!$Q21)^(E$1811-$D$1811)/1000</f>
        <v>0</v>
      </c>
      <c r="F1885" s="223">
        <f>F1834*'Usages industrie'!$P21*(1+'Usages industrie'!$Q21)^(F$1811-$D$1811)/1000</f>
        <v>0</v>
      </c>
      <c r="G1885" s="223">
        <f>G1834*'Usages industrie'!$P21*(1+'Usages industrie'!$Q21)^(G$1811-$D$1811)/1000</f>
        <v>0</v>
      </c>
      <c r="H1885" s="223">
        <f>H1834*'Usages industrie'!$P21*(1+'Usages industrie'!$Q21)^(H$1811-$D$1811)/1000</f>
        <v>0</v>
      </c>
      <c r="I1885" s="223">
        <f>I1834*'Usages industrie'!$P21*(1+'Usages industrie'!$Q21)^(I$1811-$D$1811)/1000</f>
        <v>0</v>
      </c>
      <c r="J1885" s="223">
        <f>J1834*'Usages industrie'!$P21*(1+'Usages industrie'!$Q21)^(J$1811-$D$1811)/1000</f>
        <v>0</v>
      </c>
      <c r="K1885" s="223">
        <f>K1834*'Usages industrie'!$P21*(1+'Usages industrie'!$Q21)^(K$1811-$D$1811)/1000</f>
        <v>0</v>
      </c>
      <c r="L1885" s="223">
        <f>L1834*'Usages industrie'!$P21*(1+'Usages industrie'!$Q21)^(L$1811-$D$1811)/1000</f>
        <v>0</v>
      </c>
      <c r="M1885" s="223">
        <f>M1834*'Usages industrie'!$P21*(1+'Usages industrie'!$Q21)^(M$1811-$D$1811)/1000</f>
        <v>0</v>
      </c>
      <c r="N1885" s="223">
        <f>N1834*'Usages industrie'!$P21*(1+'Usages industrie'!$Q21)^(N$1811-$D$1811)/1000</f>
        <v>0</v>
      </c>
      <c r="O1885" s="223">
        <f>O1834*'Usages industrie'!$P21*(1+'Usages industrie'!$Q21)^(O$1811-$D$1811)/1000</f>
        <v>0</v>
      </c>
      <c r="P1885" s="223">
        <f>P1834*'Usages industrie'!$P21*(1+'Usages industrie'!$Q21)^(P$1811-$D$1811)/1000</f>
        <v>0</v>
      </c>
      <c r="Q1885" s="223">
        <f>Q1834*'Usages industrie'!$P21*(1+'Usages industrie'!$Q21)^(Q$1811-$D$1811)/1000</f>
        <v>0</v>
      </c>
      <c r="R1885" s="223">
        <f>R1834*'Usages industrie'!$P21*(1+'Usages industrie'!$Q21)^(R$1811-$D$1811)/1000</f>
        <v>0</v>
      </c>
    </row>
    <row r="1886" spans="1:18" hidden="1" outlineLevel="2" x14ac:dyDescent="0.25">
      <c r="A1886" s="222" t="str">
        <f>'Usages industrie'!A22</f>
        <v>Usage industriel n°19</v>
      </c>
      <c r="B1886" s="222" t="s">
        <v>645</v>
      </c>
      <c r="C1886" s="222"/>
      <c r="D1886" s="223">
        <f>D1835*'Usages industrie'!$P22*(1+'Usages industrie'!$Q22)^(D$1811-$D$1811)/1000</f>
        <v>0</v>
      </c>
      <c r="E1886" s="223">
        <f>E1835*'Usages industrie'!$P22*(1+'Usages industrie'!$Q22)^(E$1811-$D$1811)/1000</f>
        <v>0</v>
      </c>
      <c r="F1886" s="223">
        <f>F1835*'Usages industrie'!$P22*(1+'Usages industrie'!$Q22)^(F$1811-$D$1811)/1000</f>
        <v>0</v>
      </c>
      <c r="G1886" s="223">
        <f>G1835*'Usages industrie'!$P22*(1+'Usages industrie'!$Q22)^(G$1811-$D$1811)/1000</f>
        <v>0</v>
      </c>
      <c r="H1886" s="223">
        <f>H1835*'Usages industrie'!$P22*(1+'Usages industrie'!$Q22)^(H$1811-$D$1811)/1000</f>
        <v>0</v>
      </c>
      <c r="I1886" s="223">
        <f>I1835*'Usages industrie'!$P22*(1+'Usages industrie'!$Q22)^(I$1811-$D$1811)/1000</f>
        <v>0</v>
      </c>
      <c r="J1886" s="223">
        <f>J1835*'Usages industrie'!$P22*(1+'Usages industrie'!$Q22)^(J$1811-$D$1811)/1000</f>
        <v>0</v>
      </c>
      <c r="K1886" s="223">
        <f>K1835*'Usages industrie'!$P22*(1+'Usages industrie'!$Q22)^(K$1811-$D$1811)/1000</f>
        <v>0</v>
      </c>
      <c r="L1886" s="223">
        <f>L1835*'Usages industrie'!$P22*(1+'Usages industrie'!$Q22)^(L$1811-$D$1811)/1000</f>
        <v>0</v>
      </c>
      <c r="M1886" s="223">
        <f>M1835*'Usages industrie'!$P22*(1+'Usages industrie'!$Q22)^(M$1811-$D$1811)/1000</f>
        <v>0</v>
      </c>
      <c r="N1886" s="223">
        <f>N1835*'Usages industrie'!$P22*(1+'Usages industrie'!$Q22)^(N$1811-$D$1811)/1000</f>
        <v>0</v>
      </c>
      <c r="O1886" s="223">
        <f>O1835*'Usages industrie'!$P22*(1+'Usages industrie'!$Q22)^(O$1811-$D$1811)/1000</f>
        <v>0</v>
      </c>
      <c r="P1886" s="223">
        <f>P1835*'Usages industrie'!$P22*(1+'Usages industrie'!$Q22)^(P$1811-$D$1811)/1000</f>
        <v>0</v>
      </c>
      <c r="Q1886" s="223">
        <f>Q1835*'Usages industrie'!$P22*(1+'Usages industrie'!$Q22)^(Q$1811-$D$1811)/1000</f>
        <v>0</v>
      </c>
      <c r="R1886" s="223">
        <f>R1835*'Usages industrie'!$P22*(1+'Usages industrie'!$Q22)^(R$1811-$D$1811)/1000</f>
        <v>0</v>
      </c>
    </row>
    <row r="1887" spans="1:18" hidden="1" outlineLevel="2" x14ac:dyDescent="0.25">
      <c r="A1887" s="222" t="str">
        <f>'Usages industrie'!A23</f>
        <v>Usage industriel n°20</v>
      </c>
      <c r="B1887" s="222" t="s">
        <v>645</v>
      </c>
      <c r="C1887" s="222"/>
      <c r="D1887" s="223">
        <f>D1836*'Usages industrie'!$P23*(1+'Usages industrie'!$Q23)^(D$1811-$D$1811)/1000</f>
        <v>0</v>
      </c>
      <c r="E1887" s="223">
        <f>E1836*'Usages industrie'!$P23*(1+'Usages industrie'!$Q23)^(E$1811-$D$1811)/1000</f>
        <v>0</v>
      </c>
      <c r="F1887" s="223">
        <f>F1836*'Usages industrie'!$P23*(1+'Usages industrie'!$Q23)^(F$1811-$D$1811)/1000</f>
        <v>0</v>
      </c>
      <c r="G1887" s="223">
        <f>G1836*'Usages industrie'!$P23*(1+'Usages industrie'!$Q23)^(G$1811-$D$1811)/1000</f>
        <v>0</v>
      </c>
      <c r="H1887" s="223">
        <f>H1836*'Usages industrie'!$P23*(1+'Usages industrie'!$Q23)^(H$1811-$D$1811)/1000</f>
        <v>0</v>
      </c>
      <c r="I1887" s="223">
        <f>I1836*'Usages industrie'!$P23*(1+'Usages industrie'!$Q23)^(I$1811-$D$1811)/1000</f>
        <v>0</v>
      </c>
      <c r="J1887" s="223">
        <f>J1836*'Usages industrie'!$P23*(1+'Usages industrie'!$Q23)^(J$1811-$D$1811)/1000</f>
        <v>0</v>
      </c>
      <c r="K1887" s="223">
        <f>K1836*'Usages industrie'!$P23*(1+'Usages industrie'!$Q23)^(K$1811-$D$1811)/1000</f>
        <v>0</v>
      </c>
      <c r="L1887" s="223">
        <f>L1836*'Usages industrie'!$P23*(1+'Usages industrie'!$Q23)^(L$1811-$D$1811)/1000</f>
        <v>0</v>
      </c>
      <c r="M1887" s="223">
        <f>M1836*'Usages industrie'!$P23*(1+'Usages industrie'!$Q23)^(M$1811-$D$1811)/1000</f>
        <v>0</v>
      </c>
      <c r="N1887" s="223">
        <f>N1836*'Usages industrie'!$P23*(1+'Usages industrie'!$Q23)^(N$1811-$D$1811)/1000</f>
        <v>0</v>
      </c>
      <c r="O1887" s="223">
        <f>O1836*'Usages industrie'!$P23*(1+'Usages industrie'!$Q23)^(O$1811-$D$1811)/1000</f>
        <v>0</v>
      </c>
      <c r="P1887" s="223">
        <f>P1836*'Usages industrie'!$P23*(1+'Usages industrie'!$Q23)^(P$1811-$D$1811)/1000</f>
        <v>0</v>
      </c>
      <c r="Q1887" s="223">
        <f>Q1836*'Usages industrie'!$P23*(1+'Usages industrie'!$Q23)^(Q$1811-$D$1811)/1000</f>
        <v>0</v>
      </c>
      <c r="R1887" s="223">
        <f>R1836*'Usages industrie'!$P23*(1+'Usages industrie'!$Q23)^(R$1811-$D$1811)/1000</f>
        <v>0</v>
      </c>
    </row>
    <row r="1888" spans="1:18" hidden="1" outlineLevel="2" x14ac:dyDescent="0.25">
      <c r="A1888" s="222" t="str">
        <f>'Usages industrie'!A24</f>
        <v>Usage industriel n°21</v>
      </c>
      <c r="B1888" s="222" t="s">
        <v>645</v>
      </c>
      <c r="C1888" s="222"/>
      <c r="D1888" s="223">
        <f>D1837*'Usages industrie'!$P24*(1+'Usages industrie'!$Q24)^(D$1811-$D$1811)/1000</f>
        <v>0</v>
      </c>
      <c r="E1888" s="223">
        <f>E1837*'Usages industrie'!$P24*(1+'Usages industrie'!$Q24)^(E$1811-$D$1811)/1000</f>
        <v>0</v>
      </c>
      <c r="F1888" s="223">
        <f>F1837*'Usages industrie'!$P24*(1+'Usages industrie'!$Q24)^(F$1811-$D$1811)/1000</f>
        <v>0</v>
      </c>
      <c r="G1888" s="223">
        <f>G1837*'Usages industrie'!$P24*(1+'Usages industrie'!$Q24)^(G$1811-$D$1811)/1000</f>
        <v>0</v>
      </c>
      <c r="H1888" s="223">
        <f>H1837*'Usages industrie'!$P24*(1+'Usages industrie'!$Q24)^(H$1811-$D$1811)/1000</f>
        <v>0</v>
      </c>
      <c r="I1888" s="223">
        <f>I1837*'Usages industrie'!$P24*(1+'Usages industrie'!$Q24)^(I$1811-$D$1811)/1000</f>
        <v>0</v>
      </c>
      <c r="J1888" s="223">
        <f>J1837*'Usages industrie'!$P24*(1+'Usages industrie'!$Q24)^(J$1811-$D$1811)/1000</f>
        <v>0</v>
      </c>
      <c r="K1888" s="223">
        <f>K1837*'Usages industrie'!$P24*(1+'Usages industrie'!$Q24)^(K$1811-$D$1811)/1000</f>
        <v>0</v>
      </c>
      <c r="L1888" s="223">
        <f>L1837*'Usages industrie'!$P24*(1+'Usages industrie'!$Q24)^(L$1811-$D$1811)/1000</f>
        <v>0</v>
      </c>
      <c r="M1888" s="223">
        <f>M1837*'Usages industrie'!$P24*(1+'Usages industrie'!$Q24)^(M$1811-$D$1811)/1000</f>
        <v>0</v>
      </c>
      <c r="N1888" s="223">
        <f>N1837*'Usages industrie'!$P24*(1+'Usages industrie'!$Q24)^(N$1811-$D$1811)/1000</f>
        <v>0</v>
      </c>
      <c r="O1888" s="223">
        <f>O1837*'Usages industrie'!$P24*(1+'Usages industrie'!$Q24)^(O$1811-$D$1811)/1000</f>
        <v>0</v>
      </c>
      <c r="P1888" s="223">
        <f>P1837*'Usages industrie'!$P24*(1+'Usages industrie'!$Q24)^(P$1811-$D$1811)/1000</f>
        <v>0</v>
      </c>
      <c r="Q1888" s="223">
        <f>Q1837*'Usages industrie'!$P24*(1+'Usages industrie'!$Q24)^(Q$1811-$D$1811)/1000</f>
        <v>0</v>
      </c>
      <c r="R1888" s="223">
        <f>R1837*'Usages industrie'!$P24*(1+'Usages industrie'!$Q24)^(R$1811-$D$1811)/1000</f>
        <v>0</v>
      </c>
    </row>
    <row r="1889" spans="1:18" hidden="1" outlineLevel="2" x14ac:dyDescent="0.25">
      <c r="A1889" s="222" t="str">
        <f>'Usages industrie'!A25</f>
        <v>Usage industriel n°22</v>
      </c>
      <c r="B1889" s="222" t="s">
        <v>645</v>
      </c>
      <c r="C1889" s="222"/>
      <c r="D1889" s="223">
        <f>D1838*'Usages industrie'!$P25*(1+'Usages industrie'!$Q25)^(D$1811-$D$1811)/1000</f>
        <v>0</v>
      </c>
      <c r="E1889" s="223">
        <f>E1838*'Usages industrie'!$P25*(1+'Usages industrie'!$Q25)^(E$1811-$D$1811)/1000</f>
        <v>0</v>
      </c>
      <c r="F1889" s="223">
        <f>F1838*'Usages industrie'!$P25*(1+'Usages industrie'!$Q25)^(F$1811-$D$1811)/1000</f>
        <v>0</v>
      </c>
      <c r="G1889" s="223">
        <f>G1838*'Usages industrie'!$P25*(1+'Usages industrie'!$Q25)^(G$1811-$D$1811)/1000</f>
        <v>0</v>
      </c>
      <c r="H1889" s="223">
        <f>H1838*'Usages industrie'!$P25*(1+'Usages industrie'!$Q25)^(H$1811-$D$1811)/1000</f>
        <v>0</v>
      </c>
      <c r="I1889" s="223">
        <f>I1838*'Usages industrie'!$P25*(1+'Usages industrie'!$Q25)^(I$1811-$D$1811)/1000</f>
        <v>0</v>
      </c>
      <c r="J1889" s="223">
        <f>J1838*'Usages industrie'!$P25*(1+'Usages industrie'!$Q25)^(J$1811-$D$1811)/1000</f>
        <v>0</v>
      </c>
      <c r="K1889" s="223">
        <f>K1838*'Usages industrie'!$P25*(1+'Usages industrie'!$Q25)^(K$1811-$D$1811)/1000</f>
        <v>0</v>
      </c>
      <c r="L1889" s="223">
        <f>L1838*'Usages industrie'!$P25*(1+'Usages industrie'!$Q25)^(L$1811-$D$1811)/1000</f>
        <v>0</v>
      </c>
      <c r="M1889" s="223">
        <f>M1838*'Usages industrie'!$P25*(1+'Usages industrie'!$Q25)^(M$1811-$D$1811)/1000</f>
        <v>0</v>
      </c>
      <c r="N1889" s="223">
        <f>N1838*'Usages industrie'!$P25*(1+'Usages industrie'!$Q25)^(N$1811-$D$1811)/1000</f>
        <v>0</v>
      </c>
      <c r="O1889" s="223">
        <f>O1838*'Usages industrie'!$P25*(1+'Usages industrie'!$Q25)^(O$1811-$D$1811)/1000</f>
        <v>0</v>
      </c>
      <c r="P1889" s="223">
        <f>P1838*'Usages industrie'!$P25*(1+'Usages industrie'!$Q25)^(P$1811-$D$1811)/1000</f>
        <v>0</v>
      </c>
      <c r="Q1889" s="223">
        <f>Q1838*'Usages industrie'!$P25*(1+'Usages industrie'!$Q25)^(Q$1811-$D$1811)/1000</f>
        <v>0</v>
      </c>
      <c r="R1889" s="223">
        <f>R1838*'Usages industrie'!$P25*(1+'Usages industrie'!$Q25)^(R$1811-$D$1811)/1000</f>
        <v>0</v>
      </c>
    </row>
    <row r="1890" spans="1:18" hidden="1" outlineLevel="2" x14ac:dyDescent="0.25">
      <c r="A1890" s="222" t="str">
        <f>'Usages industrie'!A26</f>
        <v>Usage industriel n°23</v>
      </c>
      <c r="B1890" s="222" t="s">
        <v>645</v>
      </c>
      <c r="C1890" s="222"/>
      <c r="D1890" s="223">
        <f>D1839*'Usages industrie'!$P26*(1+'Usages industrie'!$Q26)^(D$1811-$D$1811)/1000</f>
        <v>0</v>
      </c>
      <c r="E1890" s="223">
        <f>E1839*'Usages industrie'!$P26*(1+'Usages industrie'!$Q26)^(E$1811-$D$1811)/1000</f>
        <v>0</v>
      </c>
      <c r="F1890" s="223">
        <f>F1839*'Usages industrie'!$P26*(1+'Usages industrie'!$Q26)^(F$1811-$D$1811)/1000</f>
        <v>0</v>
      </c>
      <c r="G1890" s="223">
        <f>G1839*'Usages industrie'!$P26*(1+'Usages industrie'!$Q26)^(G$1811-$D$1811)/1000</f>
        <v>0</v>
      </c>
      <c r="H1890" s="223">
        <f>H1839*'Usages industrie'!$P26*(1+'Usages industrie'!$Q26)^(H$1811-$D$1811)/1000</f>
        <v>0</v>
      </c>
      <c r="I1890" s="223">
        <f>I1839*'Usages industrie'!$P26*(1+'Usages industrie'!$Q26)^(I$1811-$D$1811)/1000</f>
        <v>0</v>
      </c>
      <c r="J1890" s="223">
        <f>J1839*'Usages industrie'!$P26*(1+'Usages industrie'!$Q26)^(J$1811-$D$1811)/1000</f>
        <v>0</v>
      </c>
      <c r="K1890" s="223">
        <f>K1839*'Usages industrie'!$P26*(1+'Usages industrie'!$Q26)^(K$1811-$D$1811)/1000</f>
        <v>0</v>
      </c>
      <c r="L1890" s="223">
        <f>L1839*'Usages industrie'!$P26*(1+'Usages industrie'!$Q26)^(L$1811-$D$1811)/1000</f>
        <v>0</v>
      </c>
      <c r="M1890" s="223">
        <f>M1839*'Usages industrie'!$P26*(1+'Usages industrie'!$Q26)^(M$1811-$D$1811)/1000</f>
        <v>0</v>
      </c>
      <c r="N1890" s="223">
        <f>N1839*'Usages industrie'!$P26*(1+'Usages industrie'!$Q26)^(N$1811-$D$1811)/1000</f>
        <v>0</v>
      </c>
      <c r="O1890" s="223">
        <f>O1839*'Usages industrie'!$P26*(1+'Usages industrie'!$Q26)^(O$1811-$D$1811)/1000</f>
        <v>0</v>
      </c>
      <c r="P1890" s="223">
        <f>P1839*'Usages industrie'!$P26*(1+'Usages industrie'!$Q26)^(P$1811-$D$1811)/1000</f>
        <v>0</v>
      </c>
      <c r="Q1890" s="223">
        <f>Q1839*'Usages industrie'!$P26*(1+'Usages industrie'!$Q26)^(Q$1811-$D$1811)/1000</f>
        <v>0</v>
      </c>
      <c r="R1890" s="223">
        <f>R1839*'Usages industrie'!$P26*(1+'Usages industrie'!$Q26)^(R$1811-$D$1811)/1000</f>
        <v>0</v>
      </c>
    </row>
    <row r="1891" spans="1:18" hidden="1" outlineLevel="2" x14ac:dyDescent="0.25">
      <c r="A1891" s="222" t="str">
        <f>'Usages industrie'!A27</f>
        <v>Usage industriel n°24</v>
      </c>
      <c r="B1891" s="222" t="s">
        <v>645</v>
      </c>
      <c r="C1891" s="222"/>
      <c r="D1891" s="223">
        <f>D1840*'Usages industrie'!$P27*(1+'Usages industrie'!$Q27)^(D$1811-$D$1811)/1000</f>
        <v>0</v>
      </c>
      <c r="E1891" s="223">
        <f>E1840*'Usages industrie'!$P27*(1+'Usages industrie'!$Q27)^(E$1811-$D$1811)/1000</f>
        <v>0</v>
      </c>
      <c r="F1891" s="223">
        <f>F1840*'Usages industrie'!$P27*(1+'Usages industrie'!$Q27)^(F$1811-$D$1811)/1000</f>
        <v>0</v>
      </c>
      <c r="G1891" s="223">
        <f>G1840*'Usages industrie'!$P27*(1+'Usages industrie'!$Q27)^(G$1811-$D$1811)/1000</f>
        <v>0</v>
      </c>
      <c r="H1891" s="223">
        <f>H1840*'Usages industrie'!$P27*(1+'Usages industrie'!$Q27)^(H$1811-$D$1811)/1000</f>
        <v>0</v>
      </c>
      <c r="I1891" s="223">
        <f>I1840*'Usages industrie'!$P27*(1+'Usages industrie'!$Q27)^(I$1811-$D$1811)/1000</f>
        <v>0</v>
      </c>
      <c r="J1891" s="223">
        <f>J1840*'Usages industrie'!$P27*(1+'Usages industrie'!$Q27)^(J$1811-$D$1811)/1000</f>
        <v>0</v>
      </c>
      <c r="K1891" s="223">
        <f>K1840*'Usages industrie'!$P27*(1+'Usages industrie'!$Q27)^(K$1811-$D$1811)/1000</f>
        <v>0</v>
      </c>
      <c r="L1891" s="223">
        <f>L1840*'Usages industrie'!$P27*(1+'Usages industrie'!$Q27)^(L$1811-$D$1811)/1000</f>
        <v>0</v>
      </c>
      <c r="M1891" s="223">
        <f>M1840*'Usages industrie'!$P27*(1+'Usages industrie'!$Q27)^(M$1811-$D$1811)/1000</f>
        <v>0</v>
      </c>
      <c r="N1891" s="223">
        <f>N1840*'Usages industrie'!$P27*(1+'Usages industrie'!$Q27)^(N$1811-$D$1811)/1000</f>
        <v>0</v>
      </c>
      <c r="O1891" s="223">
        <f>O1840*'Usages industrie'!$P27*(1+'Usages industrie'!$Q27)^(O$1811-$D$1811)/1000</f>
        <v>0</v>
      </c>
      <c r="P1891" s="223">
        <f>P1840*'Usages industrie'!$P27*(1+'Usages industrie'!$Q27)^(P$1811-$D$1811)/1000</f>
        <v>0</v>
      </c>
      <c r="Q1891" s="223">
        <f>Q1840*'Usages industrie'!$P27*(1+'Usages industrie'!$Q27)^(Q$1811-$D$1811)/1000</f>
        <v>0</v>
      </c>
      <c r="R1891" s="223">
        <f>R1840*'Usages industrie'!$P27*(1+'Usages industrie'!$Q27)^(R$1811-$D$1811)/1000</f>
        <v>0</v>
      </c>
    </row>
    <row r="1892" spans="1:18" hidden="1" outlineLevel="2" x14ac:dyDescent="0.25">
      <c r="A1892" s="222" t="str">
        <f>'Usages industrie'!A28</f>
        <v>Usage industriel n°25</v>
      </c>
      <c r="B1892" s="222" t="s">
        <v>645</v>
      </c>
      <c r="C1892" s="222"/>
      <c r="D1892" s="223">
        <f>D1841*'Usages industrie'!$P28*(1+'Usages industrie'!$Q28)^(D$1811-$D$1811)/1000</f>
        <v>0</v>
      </c>
      <c r="E1892" s="223">
        <f>E1841*'Usages industrie'!$P28*(1+'Usages industrie'!$Q28)^(E$1811-$D$1811)/1000</f>
        <v>0</v>
      </c>
      <c r="F1892" s="223">
        <f>F1841*'Usages industrie'!$P28*(1+'Usages industrie'!$Q28)^(F$1811-$D$1811)/1000</f>
        <v>0</v>
      </c>
      <c r="G1892" s="223">
        <f>G1841*'Usages industrie'!$P28*(1+'Usages industrie'!$Q28)^(G$1811-$D$1811)/1000</f>
        <v>0</v>
      </c>
      <c r="H1892" s="223">
        <f>H1841*'Usages industrie'!$P28*(1+'Usages industrie'!$Q28)^(H$1811-$D$1811)/1000</f>
        <v>0</v>
      </c>
      <c r="I1892" s="223">
        <f>I1841*'Usages industrie'!$P28*(1+'Usages industrie'!$Q28)^(I$1811-$D$1811)/1000</f>
        <v>0</v>
      </c>
      <c r="J1892" s="223">
        <f>J1841*'Usages industrie'!$P28*(1+'Usages industrie'!$Q28)^(J$1811-$D$1811)/1000</f>
        <v>0</v>
      </c>
      <c r="K1892" s="223">
        <f>K1841*'Usages industrie'!$P28*(1+'Usages industrie'!$Q28)^(K$1811-$D$1811)/1000</f>
        <v>0</v>
      </c>
      <c r="L1892" s="223">
        <f>L1841*'Usages industrie'!$P28*(1+'Usages industrie'!$Q28)^(L$1811-$D$1811)/1000</f>
        <v>0</v>
      </c>
      <c r="M1892" s="223">
        <f>M1841*'Usages industrie'!$P28*(1+'Usages industrie'!$Q28)^(M$1811-$D$1811)/1000</f>
        <v>0</v>
      </c>
      <c r="N1892" s="223">
        <f>N1841*'Usages industrie'!$P28*(1+'Usages industrie'!$Q28)^(N$1811-$D$1811)/1000</f>
        <v>0</v>
      </c>
      <c r="O1892" s="223">
        <f>O1841*'Usages industrie'!$P28*(1+'Usages industrie'!$Q28)^(O$1811-$D$1811)/1000</f>
        <v>0</v>
      </c>
      <c r="P1892" s="223">
        <f>P1841*'Usages industrie'!$P28*(1+'Usages industrie'!$Q28)^(P$1811-$D$1811)/1000</f>
        <v>0</v>
      </c>
      <c r="Q1892" s="223">
        <f>Q1841*'Usages industrie'!$P28*(1+'Usages industrie'!$Q28)^(Q$1811-$D$1811)/1000</f>
        <v>0</v>
      </c>
      <c r="R1892" s="223">
        <f>R1841*'Usages industrie'!$P28*(1+'Usages industrie'!$Q28)^(R$1811-$D$1811)/1000</f>
        <v>0</v>
      </c>
    </row>
    <row r="1893" spans="1:18" hidden="1" outlineLevel="2" x14ac:dyDescent="0.25">
      <c r="A1893" s="222" t="str">
        <f>'Usages industrie'!A29</f>
        <v>Usage industriel n°26</v>
      </c>
      <c r="B1893" s="222" t="s">
        <v>645</v>
      </c>
      <c r="C1893" s="222"/>
      <c r="D1893" s="223">
        <f>D1842*'Usages industrie'!$P29*(1+'Usages industrie'!$Q29)^(D$1811-$D$1811)/1000</f>
        <v>0</v>
      </c>
      <c r="E1893" s="223">
        <f>E1842*'Usages industrie'!$P29*(1+'Usages industrie'!$Q29)^(E$1811-$D$1811)/1000</f>
        <v>0</v>
      </c>
      <c r="F1893" s="223">
        <f>F1842*'Usages industrie'!$P29*(1+'Usages industrie'!$Q29)^(F$1811-$D$1811)/1000</f>
        <v>0</v>
      </c>
      <c r="G1893" s="223">
        <f>G1842*'Usages industrie'!$P29*(1+'Usages industrie'!$Q29)^(G$1811-$D$1811)/1000</f>
        <v>0</v>
      </c>
      <c r="H1893" s="223">
        <f>H1842*'Usages industrie'!$P29*(1+'Usages industrie'!$Q29)^(H$1811-$D$1811)/1000</f>
        <v>0</v>
      </c>
      <c r="I1893" s="223">
        <f>I1842*'Usages industrie'!$P29*(1+'Usages industrie'!$Q29)^(I$1811-$D$1811)/1000</f>
        <v>0</v>
      </c>
      <c r="J1893" s="223">
        <f>J1842*'Usages industrie'!$P29*(1+'Usages industrie'!$Q29)^(J$1811-$D$1811)/1000</f>
        <v>0</v>
      </c>
      <c r="K1893" s="223">
        <f>K1842*'Usages industrie'!$P29*(1+'Usages industrie'!$Q29)^(K$1811-$D$1811)/1000</f>
        <v>0</v>
      </c>
      <c r="L1893" s="223">
        <f>L1842*'Usages industrie'!$P29*(1+'Usages industrie'!$Q29)^(L$1811-$D$1811)/1000</f>
        <v>0</v>
      </c>
      <c r="M1893" s="223">
        <f>M1842*'Usages industrie'!$P29*(1+'Usages industrie'!$Q29)^(M$1811-$D$1811)/1000</f>
        <v>0</v>
      </c>
      <c r="N1893" s="223">
        <f>N1842*'Usages industrie'!$P29*(1+'Usages industrie'!$Q29)^(N$1811-$D$1811)/1000</f>
        <v>0</v>
      </c>
      <c r="O1893" s="223">
        <f>O1842*'Usages industrie'!$P29*(1+'Usages industrie'!$Q29)^(O$1811-$D$1811)/1000</f>
        <v>0</v>
      </c>
      <c r="P1893" s="223">
        <f>P1842*'Usages industrie'!$P29*(1+'Usages industrie'!$Q29)^(P$1811-$D$1811)/1000</f>
        <v>0</v>
      </c>
      <c r="Q1893" s="223">
        <f>Q1842*'Usages industrie'!$P29*(1+'Usages industrie'!$Q29)^(Q$1811-$D$1811)/1000</f>
        <v>0</v>
      </c>
      <c r="R1893" s="223">
        <f>R1842*'Usages industrie'!$P29*(1+'Usages industrie'!$Q29)^(R$1811-$D$1811)/1000</f>
        <v>0</v>
      </c>
    </row>
    <row r="1894" spans="1:18" hidden="1" outlineLevel="2" x14ac:dyDescent="0.25">
      <c r="A1894" s="222" t="str">
        <f>'Usages industrie'!A30</f>
        <v>Usage industriel n°27</v>
      </c>
      <c r="B1894" s="222" t="s">
        <v>645</v>
      </c>
      <c r="C1894" s="222"/>
      <c r="D1894" s="223">
        <f>D1843*'Usages industrie'!$P30*(1+'Usages industrie'!$Q30)^(D$1811-$D$1811)/1000</f>
        <v>0</v>
      </c>
      <c r="E1894" s="223">
        <f>E1843*'Usages industrie'!$P30*(1+'Usages industrie'!$Q30)^(E$1811-$D$1811)/1000</f>
        <v>0</v>
      </c>
      <c r="F1894" s="223">
        <f>F1843*'Usages industrie'!$P30*(1+'Usages industrie'!$Q30)^(F$1811-$D$1811)/1000</f>
        <v>0</v>
      </c>
      <c r="G1894" s="223">
        <f>G1843*'Usages industrie'!$P30*(1+'Usages industrie'!$Q30)^(G$1811-$D$1811)/1000</f>
        <v>0</v>
      </c>
      <c r="H1894" s="223">
        <f>H1843*'Usages industrie'!$P30*(1+'Usages industrie'!$Q30)^(H$1811-$D$1811)/1000</f>
        <v>0</v>
      </c>
      <c r="I1894" s="223">
        <f>I1843*'Usages industrie'!$P30*(1+'Usages industrie'!$Q30)^(I$1811-$D$1811)/1000</f>
        <v>0</v>
      </c>
      <c r="J1894" s="223">
        <f>J1843*'Usages industrie'!$P30*(1+'Usages industrie'!$Q30)^(J$1811-$D$1811)/1000</f>
        <v>0</v>
      </c>
      <c r="K1894" s="223">
        <f>K1843*'Usages industrie'!$P30*(1+'Usages industrie'!$Q30)^(K$1811-$D$1811)/1000</f>
        <v>0</v>
      </c>
      <c r="L1894" s="223">
        <f>L1843*'Usages industrie'!$P30*(1+'Usages industrie'!$Q30)^(L$1811-$D$1811)/1000</f>
        <v>0</v>
      </c>
      <c r="M1894" s="223">
        <f>M1843*'Usages industrie'!$P30*(1+'Usages industrie'!$Q30)^(M$1811-$D$1811)/1000</f>
        <v>0</v>
      </c>
      <c r="N1894" s="223">
        <f>N1843*'Usages industrie'!$P30*(1+'Usages industrie'!$Q30)^(N$1811-$D$1811)/1000</f>
        <v>0</v>
      </c>
      <c r="O1894" s="223">
        <f>O1843*'Usages industrie'!$P30*(1+'Usages industrie'!$Q30)^(O$1811-$D$1811)/1000</f>
        <v>0</v>
      </c>
      <c r="P1894" s="223">
        <f>P1843*'Usages industrie'!$P30*(1+'Usages industrie'!$Q30)^(P$1811-$D$1811)/1000</f>
        <v>0</v>
      </c>
      <c r="Q1894" s="223">
        <f>Q1843*'Usages industrie'!$P30*(1+'Usages industrie'!$Q30)^(Q$1811-$D$1811)/1000</f>
        <v>0</v>
      </c>
      <c r="R1894" s="223">
        <f>R1843*'Usages industrie'!$P30*(1+'Usages industrie'!$Q30)^(R$1811-$D$1811)/1000</f>
        <v>0</v>
      </c>
    </row>
    <row r="1895" spans="1:18" hidden="1" outlineLevel="2" x14ac:dyDescent="0.25">
      <c r="A1895" s="222" t="str">
        <f>'Usages industrie'!A31</f>
        <v>Usage industriel n°28</v>
      </c>
      <c r="B1895" s="222" t="s">
        <v>645</v>
      </c>
      <c r="C1895" s="222"/>
      <c r="D1895" s="223">
        <f>D1844*'Usages industrie'!$P31*(1+'Usages industrie'!$Q31)^(D$1811-$D$1811)/1000</f>
        <v>0</v>
      </c>
      <c r="E1895" s="223">
        <f>E1844*'Usages industrie'!$P31*(1+'Usages industrie'!$Q31)^(E$1811-$D$1811)/1000</f>
        <v>0</v>
      </c>
      <c r="F1895" s="223">
        <f>F1844*'Usages industrie'!$P31*(1+'Usages industrie'!$Q31)^(F$1811-$D$1811)/1000</f>
        <v>0</v>
      </c>
      <c r="G1895" s="223">
        <f>G1844*'Usages industrie'!$P31*(1+'Usages industrie'!$Q31)^(G$1811-$D$1811)/1000</f>
        <v>0</v>
      </c>
      <c r="H1895" s="223">
        <f>H1844*'Usages industrie'!$P31*(1+'Usages industrie'!$Q31)^(H$1811-$D$1811)/1000</f>
        <v>0</v>
      </c>
      <c r="I1895" s="223">
        <f>I1844*'Usages industrie'!$P31*(1+'Usages industrie'!$Q31)^(I$1811-$D$1811)/1000</f>
        <v>0</v>
      </c>
      <c r="J1895" s="223">
        <f>J1844*'Usages industrie'!$P31*(1+'Usages industrie'!$Q31)^(J$1811-$D$1811)/1000</f>
        <v>0</v>
      </c>
      <c r="K1895" s="223">
        <f>K1844*'Usages industrie'!$P31*(1+'Usages industrie'!$Q31)^(K$1811-$D$1811)/1000</f>
        <v>0</v>
      </c>
      <c r="L1895" s="223">
        <f>L1844*'Usages industrie'!$P31*(1+'Usages industrie'!$Q31)^(L$1811-$D$1811)/1000</f>
        <v>0</v>
      </c>
      <c r="M1895" s="223">
        <f>M1844*'Usages industrie'!$P31*(1+'Usages industrie'!$Q31)^(M$1811-$D$1811)/1000</f>
        <v>0</v>
      </c>
      <c r="N1895" s="223">
        <f>N1844*'Usages industrie'!$P31*(1+'Usages industrie'!$Q31)^(N$1811-$D$1811)/1000</f>
        <v>0</v>
      </c>
      <c r="O1895" s="223">
        <f>O1844*'Usages industrie'!$P31*(1+'Usages industrie'!$Q31)^(O$1811-$D$1811)/1000</f>
        <v>0</v>
      </c>
      <c r="P1895" s="223">
        <f>P1844*'Usages industrie'!$P31*(1+'Usages industrie'!$Q31)^(P$1811-$D$1811)/1000</f>
        <v>0</v>
      </c>
      <c r="Q1895" s="223">
        <f>Q1844*'Usages industrie'!$P31*(1+'Usages industrie'!$Q31)^(Q$1811-$D$1811)/1000</f>
        <v>0</v>
      </c>
      <c r="R1895" s="223">
        <f>R1844*'Usages industrie'!$P31*(1+'Usages industrie'!$Q31)^(R$1811-$D$1811)/1000</f>
        <v>0</v>
      </c>
    </row>
    <row r="1896" spans="1:18" hidden="1" outlineLevel="2" x14ac:dyDescent="0.25">
      <c r="A1896" s="222" t="str">
        <f>'Usages industrie'!A32</f>
        <v>Usage industriel n°29</v>
      </c>
      <c r="B1896" s="222" t="s">
        <v>645</v>
      </c>
      <c r="C1896" s="222"/>
      <c r="D1896" s="223">
        <f>D1845*'Usages industrie'!$P32*(1+'Usages industrie'!$Q32)^(D$1811-$D$1811)/1000</f>
        <v>0</v>
      </c>
      <c r="E1896" s="223">
        <f>E1845*'Usages industrie'!$P32*(1+'Usages industrie'!$Q32)^(E$1811-$D$1811)/1000</f>
        <v>0</v>
      </c>
      <c r="F1896" s="223">
        <f>F1845*'Usages industrie'!$P32*(1+'Usages industrie'!$Q32)^(F$1811-$D$1811)/1000</f>
        <v>0</v>
      </c>
      <c r="G1896" s="223">
        <f>G1845*'Usages industrie'!$P32*(1+'Usages industrie'!$Q32)^(G$1811-$D$1811)/1000</f>
        <v>0</v>
      </c>
      <c r="H1896" s="223">
        <f>H1845*'Usages industrie'!$P32*(1+'Usages industrie'!$Q32)^(H$1811-$D$1811)/1000</f>
        <v>0</v>
      </c>
      <c r="I1896" s="223">
        <f>I1845*'Usages industrie'!$P32*(1+'Usages industrie'!$Q32)^(I$1811-$D$1811)/1000</f>
        <v>0</v>
      </c>
      <c r="J1896" s="223">
        <f>J1845*'Usages industrie'!$P32*(1+'Usages industrie'!$Q32)^(J$1811-$D$1811)/1000</f>
        <v>0</v>
      </c>
      <c r="K1896" s="223">
        <f>K1845*'Usages industrie'!$P32*(1+'Usages industrie'!$Q32)^(K$1811-$D$1811)/1000</f>
        <v>0</v>
      </c>
      <c r="L1896" s="223">
        <f>L1845*'Usages industrie'!$P32*(1+'Usages industrie'!$Q32)^(L$1811-$D$1811)/1000</f>
        <v>0</v>
      </c>
      <c r="M1896" s="223">
        <f>M1845*'Usages industrie'!$P32*(1+'Usages industrie'!$Q32)^(M$1811-$D$1811)/1000</f>
        <v>0</v>
      </c>
      <c r="N1896" s="223">
        <f>N1845*'Usages industrie'!$P32*(1+'Usages industrie'!$Q32)^(N$1811-$D$1811)/1000</f>
        <v>0</v>
      </c>
      <c r="O1896" s="223">
        <f>O1845*'Usages industrie'!$P32*(1+'Usages industrie'!$Q32)^(O$1811-$D$1811)/1000</f>
        <v>0</v>
      </c>
      <c r="P1896" s="223">
        <f>P1845*'Usages industrie'!$P32*(1+'Usages industrie'!$Q32)^(P$1811-$D$1811)/1000</f>
        <v>0</v>
      </c>
      <c r="Q1896" s="223">
        <f>Q1845*'Usages industrie'!$P32*(1+'Usages industrie'!$Q32)^(Q$1811-$D$1811)/1000</f>
        <v>0</v>
      </c>
      <c r="R1896" s="223">
        <f>R1845*'Usages industrie'!$P32*(1+'Usages industrie'!$Q32)^(R$1811-$D$1811)/1000</f>
        <v>0</v>
      </c>
    </row>
    <row r="1897" spans="1:18" hidden="1" outlineLevel="2" x14ac:dyDescent="0.25">
      <c r="A1897" s="222" t="str">
        <f>'Usages industrie'!A33</f>
        <v>Usage industriel n°30</v>
      </c>
      <c r="B1897" s="222" t="s">
        <v>645</v>
      </c>
      <c r="C1897" s="222"/>
      <c r="D1897" s="223">
        <f>D1846*'Usages industrie'!$P33*(1+'Usages industrie'!$Q33)^(D$1811-$D$1811)/1000</f>
        <v>0</v>
      </c>
      <c r="E1897" s="223">
        <f>E1846*'Usages industrie'!$P33*(1+'Usages industrie'!$Q33)^(E$1811-$D$1811)/1000</f>
        <v>0</v>
      </c>
      <c r="F1897" s="223">
        <f>F1846*'Usages industrie'!$P33*(1+'Usages industrie'!$Q33)^(F$1811-$D$1811)/1000</f>
        <v>0</v>
      </c>
      <c r="G1897" s="223">
        <f>G1846*'Usages industrie'!$P33*(1+'Usages industrie'!$Q33)^(G$1811-$D$1811)/1000</f>
        <v>0</v>
      </c>
      <c r="H1897" s="223">
        <f>H1846*'Usages industrie'!$P33*(1+'Usages industrie'!$Q33)^(H$1811-$D$1811)/1000</f>
        <v>0</v>
      </c>
      <c r="I1897" s="223">
        <f>I1846*'Usages industrie'!$P33*(1+'Usages industrie'!$Q33)^(I$1811-$D$1811)/1000</f>
        <v>0</v>
      </c>
      <c r="J1897" s="223">
        <f>J1846*'Usages industrie'!$P33*(1+'Usages industrie'!$Q33)^(J$1811-$D$1811)/1000</f>
        <v>0</v>
      </c>
      <c r="K1897" s="223">
        <f>K1846*'Usages industrie'!$P33*(1+'Usages industrie'!$Q33)^(K$1811-$D$1811)/1000</f>
        <v>0</v>
      </c>
      <c r="L1897" s="223">
        <f>L1846*'Usages industrie'!$P33*(1+'Usages industrie'!$Q33)^(L$1811-$D$1811)/1000</f>
        <v>0</v>
      </c>
      <c r="M1897" s="223">
        <f>M1846*'Usages industrie'!$P33*(1+'Usages industrie'!$Q33)^(M$1811-$D$1811)/1000</f>
        <v>0</v>
      </c>
      <c r="N1897" s="223">
        <f>N1846*'Usages industrie'!$P33*(1+'Usages industrie'!$Q33)^(N$1811-$D$1811)/1000</f>
        <v>0</v>
      </c>
      <c r="O1897" s="223">
        <f>O1846*'Usages industrie'!$P33*(1+'Usages industrie'!$Q33)^(O$1811-$D$1811)/1000</f>
        <v>0</v>
      </c>
      <c r="P1897" s="223">
        <f>P1846*'Usages industrie'!$P33*(1+'Usages industrie'!$Q33)^(P$1811-$D$1811)/1000</f>
        <v>0</v>
      </c>
      <c r="Q1897" s="223">
        <f>Q1846*'Usages industrie'!$P33*(1+'Usages industrie'!$Q33)^(Q$1811-$D$1811)/1000</f>
        <v>0</v>
      </c>
      <c r="R1897" s="223">
        <f>R1846*'Usages industrie'!$P33*(1+'Usages industrie'!$Q33)^(R$1811-$D$1811)/1000</f>
        <v>0</v>
      </c>
    </row>
    <row r="1898" spans="1:18" hidden="1" outlineLevel="2" x14ac:dyDescent="0.25">
      <c r="A1898" s="222" t="str">
        <f>'Usages industrie'!A34</f>
        <v>Usage industriel n°31</v>
      </c>
      <c r="B1898" s="222" t="s">
        <v>645</v>
      </c>
      <c r="C1898" s="222"/>
      <c r="D1898" s="223">
        <f>D1847*'Usages industrie'!$P34*(1+'Usages industrie'!$Q34)^(D$1811-$D$1811)/1000</f>
        <v>0</v>
      </c>
      <c r="E1898" s="223">
        <f>E1847*'Usages industrie'!$P34*(1+'Usages industrie'!$Q34)^(E$1811-$D$1811)/1000</f>
        <v>0</v>
      </c>
      <c r="F1898" s="223">
        <f>F1847*'Usages industrie'!$P34*(1+'Usages industrie'!$Q34)^(F$1811-$D$1811)/1000</f>
        <v>0</v>
      </c>
      <c r="G1898" s="223">
        <f>G1847*'Usages industrie'!$P34*(1+'Usages industrie'!$Q34)^(G$1811-$D$1811)/1000</f>
        <v>0</v>
      </c>
      <c r="H1898" s="223">
        <f>H1847*'Usages industrie'!$P34*(1+'Usages industrie'!$Q34)^(H$1811-$D$1811)/1000</f>
        <v>0</v>
      </c>
      <c r="I1898" s="223">
        <f>I1847*'Usages industrie'!$P34*(1+'Usages industrie'!$Q34)^(I$1811-$D$1811)/1000</f>
        <v>0</v>
      </c>
      <c r="J1898" s="223">
        <f>J1847*'Usages industrie'!$P34*(1+'Usages industrie'!$Q34)^(J$1811-$D$1811)/1000</f>
        <v>0</v>
      </c>
      <c r="K1898" s="223">
        <f>K1847*'Usages industrie'!$P34*(1+'Usages industrie'!$Q34)^(K$1811-$D$1811)/1000</f>
        <v>0</v>
      </c>
      <c r="L1898" s="223">
        <f>L1847*'Usages industrie'!$P34*(1+'Usages industrie'!$Q34)^(L$1811-$D$1811)/1000</f>
        <v>0</v>
      </c>
      <c r="M1898" s="223">
        <f>M1847*'Usages industrie'!$P34*(1+'Usages industrie'!$Q34)^(M$1811-$D$1811)/1000</f>
        <v>0</v>
      </c>
      <c r="N1898" s="223">
        <f>N1847*'Usages industrie'!$P34*(1+'Usages industrie'!$Q34)^(N$1811-$D$1811)/1000</f>
        <v>0</v>
      </c>
      <c r="O1898" s="223">
        <f>O1847*'Usages industrie'!$P34*(1+'Usages industrie'!$Q34)^(O$1811-$D$1811)/1000</f>
        <v>0</v>
      </c>
      <c r="P1898" s="223">
        <f>P1847*'Usages industrie'!$P34*(1+'Usages industrie'!$Q34)^(P$1811-$D$1811)/1000</f>
        <v>0</v>
      </c>
      <c r="Q1898" s="223">
        <f>Q1847*'Usages industrie'!$P34*(1+'Usages industrie'!$Q34)^(Q$1811-$D$1811)/1000</f>
        <v>0</v>
      </c>
      <c r="R1898" s="223">
        <f>R1847*'Usages industrie'!$P34*(1+'Usages industrie'!$Q34)^(R$1811-$D$1811)/1000</f>
        <v>0</v>
      </c>
    </row>
    <row r="1899" spans="1:18" hidden="1" outlineLevel="2" x14ac:dyDescent="0.25">
      <c r="A1899" s="222" t="str">
        <f>'Usages industrie'!A35</f>
        <v>Usage industriel n°32</v>
      </c>
      <c r="B1899" s="222" t="s">
        <v>645</v>
      </c>
      <c r="C1899" s="222"/>
      <c r="D1899" s="223">
        <f>D1848*'Usages industrie'!$P35*(1+'Usages industrie'!$Q35)^(D$1811-$D$1811)/1000</f>
        <v>0</v>
      </c>
      <c r="E1899" s="223">
        <f>E1848*'Usages industrie'!$P35*(1+'Usages industrie'!$Q35)^(E$1811-$D$1811)/1000</f>
        <v>0</v>
      </c>
      <c r="F1899" s="223">
        <f>F1848*'Usages industrie'!$P35*(1+'Usages industrie'!$Q35)^(F$1811-$D$1811)/1000</f>
        <v>0</v>
      </c>
      <c r="G1899" s="223">
        <f>G1848*'Usages industrie'!$P35*(1+'Usages industrie'!$Q35)^(G$1811-$D$1811)/1000</f>
        <v>0</v>
      </c>
      <c r="H1899" s="223">
        <f>H1848*'Usages industrie'!$P35*(1+'Usages industrie'!$Q35)^(H$1811-$D$1811)/1000</f>
        <v>0</v>
      </c>
      <c r="I1899" s="223">
        <f>I1848*'Usages industrie'!$P35*(1+'Usages industrie'!$Q35)^(I$1811-$D$1811)/1000</f>
        <v>0</v>
      </c>
      <c r="J1899" s="223">
        <f>J1848*'Usages industrie'!$P35*(1+'Usages industrie'!$Q35)^(J$1811-$D$1811)/1000</f>
        <v>0</v>
      </c>
      <c r="K1899" s="223">
        <f>K1848*'Usages industrie'!$P35*(1+'Usages industrie'!$Q35)^(K$1811-$D$1811)/1000</f>
        <v>0</v>
      </c>
      <c r="L1899" s="223">
        <f>L1848*'Usages industrie'!$P35*(1+'Usages industrie'!$Q35)^(L$1811-$D$1811)/1000</f>
        <v>0</v>
      </c>
      <c r="M1899" s="223">
        <f>M1848*'Usages industrie'!$P35*(1+'Usages industrie'!$Q35)^(M$1811-$D$1811)/1000</f>
        <v>0</v>
      </c>
      <c r="N1899" s="223">
        <f>N1848*'Usages industrie'!$P35*(1+'Usages industrie'!$Q35)^(N$1811-$D$1811)/1000</f>
        <v>0</v>
      </c>
      <c r="O1899" s="223">
        <f>O1848*'Usages industrie'!$P35*(1+'Usages industrie'!$Q35)^(O$1811-$D$1811)/1000</f>
        <v>0</v>
      </c>
      <c r="P1899" s="223">
        <f>P1848*'Usages industrie'!$P35*(1+'Usages industrie'!$Q35)^(P$1811-$D$1811)/1000</f>
        <v>0</v>
      </c>
      <c r="Q1899" s="223">
        <f>Q1848*'Usages industrie'!$P35*(1+'Usages industrie'!$Q35)^(Q$1811-$D$1811)/1000</f>
        <v>0</v>
      </c>
      <c r="R1899" s="223">
        <f>R1848*'Usages industrie'!$P35*(1+'Usages industrie'!$Q35)^(R$1811-$D$1811)/1000</f>
        <v>0</v>
      </c>
    </row>
    <row r="1900" spans="1:18" hidden="1" outlineLevel="2" x14ac:dyDescent="0.25">
      <c r="A1900" s="222" t="str">
        <f>'Usages industrie'!A36</f>
        <v>Usage industriel n°33</v>
      </c>
      <c r="B1900" s="222" t="s">
        <v>645</v>
      </c>
      <c r="C1900" s="222"/>
      <c r="D1900" s="223">
        <f>D1849*'Usages industrie'!$P36*(1+'Usages industrie'!$Q36)^(D$1811-$D$1811)/1000</f>
        <v>0</v>
      </c>
      <c r="E1900" s="223">
        <f>E1849*'Usages industrie'!$P36*(1+'Usages industrie'!$Q36)^(E$1811-$D$1811)/1000</f>
        <v>0</v>
      </c>
      <c r="F1900" s="223">
        <f>F1849*'Usages industrie'!$P36*(1+'Usages industrie'!$Q36)^(F$1811-$D$1811)/1000</f>
        <v>0</v>
      </c>
      <c r="G1900" s="223">
        <f>G1849*'Usages industrie'!$P36*(1+'Usages industrie'!$Q36)^(G$1811-$D$1811)/1000</f>
        <v>0</v>
      </c>
      <c r="H1900" s="223">
        <f>H1849*'Usages industrie'!$P36*(1+'Usages industrie'!$Q36)^(H$1811-$D$1811)/1000</f>
        <v>0</v>
      </c>
      <c r="I1900" s="223">
        <f>I1849*'Usages industrie'!$P36*(1+'Usages industrie'!$Q36)^(I$1811-$D$1811)/1000</f>
        <v>0</v>
      </c>
      <c r="J1900" s="223">
        <f>J1849*'Usages industrie'!$P36*(1+'Usages industrie'!$Q36)^(J$1811-$D$1811)/1000</f>
        <v>0</v>
      </c>
      <c r="K1900" s="223">
        <f>K1849*'Usages industrie'!$P36*(1+'Usages industrie'!$Q36)^(K$1811-$D$1811)/1000</f>
        <v>0</v>
      </c>
      <c r="L1900" s="223">
        <f>L1849*'Usages industrie'!$P36*(1+'Usages industrie'!$Q36)^(L$1811-$D$1811)/1000</f>
        <v>0</v>
      </c>
      <c r="M1900" s="223">
        <f>M1849*'Usages industrie'!$P36*(1+'Usages industrie'!$Q36)^(M$1811-$D$1811)/1000</f>
        <v>0</v>
      </c>
      <c r="N1900" s="223">
        <f>N1849*'Usages industrie'!$P36*(1+'Usages industrie'!$Q36)^(N$1811-$D$1811)/1000</f>
        <v>0</v>
      </c>
      <c r="O1900" s="223">
        <f>O1849*'Usages industrie'!$P36*(1+'Usages industrie'!$Q36)^(O$1811-$D$1811)/1000</f>
        <v>0</v>
      </c>
      <c r="P1900" s="223">
        <f>P1849*'Usages industrie'!$P36*(1+'Usages industrie'!$Q36)^(P$1811-$D$1811)/1000</f>
        <v>0</v>
      </c>
      <c r="Q1900" s="223">
        <f>Q1849*'Usages industrie'!$P36*(1+'Usages industrie'!$Q36)^(Q$1811-$D$1811)/1000</f>
        <v>0</v>
      </c>
      <c r="R1900" s="223">
        <f>R1849*'Usages industrie'!$P36*(1+'Usages industrie'!$Q36)^(R$1811-$D$1811)/1000</f>
        <v>0</v>
      </c>
    </row>
    <row r="1901" spans="1:18" hidden="1" outlineLevel="2" x14ac:dyDescent="0.25">
      <c r="A1901" s="222" t="str">
        <f>'Usages industrie'!A37</f>
        <v>Usage industriel n°34</v>
      </c>
      <c r="B1901" s="222" t="s">
        <v>645</v>
      </c>
      <c r="C1901" s="222"/>
      <c r="D1901" s="223">
        <f>D1850*'Usages industrie'!$P37*(1+'Usages industrie'!$Q37)^(D$1811-$D$1811)/1000</f>
        <v>0</v>
      </c>
      <c r="E1901" s="223">
        <f>E1850*'Usages industrie'!$P37*(1+'Usages industrie'!$Q37)^(E$1811-$D$1811)/1000</f>
        <v>0</v>
      </c>
      <c r="F1901" s="223">
        <f>F1850*'Usages industrie'!$P37*(1+'Usages industrie'!$Q37)^(F$1811-$D$1811)/1000</f>
        <v>0</v>
      </c>
      <c r="G1901" s="223">
        <f>G1850*'Usages industrie'!$P37*(1+'Usages industrie'!$Q37)^(G$1811-$D$1811)/1000</f>
        <v>0</v>
      </c>
      <c r="H1901" s="223">
        <f>H1850*'Usages industrie'!$P37*(1+'Usages industrie'!$Q37)^(H$1811-$D$1811)/1000</f>
        <v>0</v>
      </c>
      <c r="I1901" s="223">
        <f>I1850*'Usages industrie'!$P37*(1+'Usages industrie'!$Q37)^(I$1811-$D$1811)/1000</f>
        <v>0</v>
      </c>
      <c r="J1901" s="223">
        <f>J1850*'Usages industrie'!$P37*(1+'Usages industrie'!$Q37)^(J$1811-$D$1811)/1000</f>
        <v>0</v>
      </c>
      <c r="K1901" s="223">
        <f>K1850*'Usages industrie'!$P37*(1+'Usages industrie'!$Q37)^(K$1811-$D$1811)/1000</f>
        <v>0</v>
      </c>
      <c r="L1901" s="223">
        <f>L1850*'Usages industrie'!$P37*(1+'Usages industrie'!$Q37)^(L$1811-$D$1811)/1000</f>
        <v>0</v>
      </c>
      <c r="M1901" s="223">
        <f>M1850*'Usages industrie'!$P37*(1+'Usages industrie'!$Q37)^(M$1811-$D$1811)/1000</f>
        <v>0</v>
      </c>
      <c r="N1901" s="223">
        <f>N1850*'Usages industrie'!$P37*(1+'Usages industrie'!$Q37)^(N$1811-$D$1811)/1000</f>
        <v>0</v>
      </c>
      <c r="O1901" s="223">
        <f>O1850*'Usages industrie'!$P37*(1+'Usages industrie'!$Q37)^(O$1811-$D$1811)/1000</f>
        <v>0</v>
      </c>
      <c r="P1901" s="223">
        <f>P1850*'Usages industrie'!$P37*(1+'Usages industrie'!$Q37)^(P$1811-$D$1811)/1000</f>
        <v>0</v>
      </c>
      <c r="Q1901" s="223">
        <f>Q1850*'Usages industrie'!$P37*(1+'Usages industrie'!$Q37)^(Q$1811-$D$1811)/1000</f>
        <v>0</v>
      </c>
      <c r="R1901" s="223">
        <f>R1850*'Usages industrie'!$P37*(1+'Usages industrie'!$Q37)^(R$1811-$D$1811)/1000</f>
        <v>0</v>
      </c>
    </row>
    <row r="1902" spans="1:18" hidden="1" outlineLevel="2" x14ac:dyDescent="0.25">
      <c r="A1902" s="222" t="str">
        <f>'Usages industrie'!A38</f>
        <v>Usage industriel n°35</v>
      </c>
      <c r="B1902" s="222" t="s">
        <v>645</v>
      </c>
      <c r="C1902" s="222"/>
      <c r="D1902" s="223">
        <f>D1851*'Usages industrie'!$P38*(1+'Usages industrie'!$Q38)^(D$1811-$D$1811)/1000</f>
        <v>0</v>
      </c>
      <c r="E1902" s="223">
        <f>E1851*'Usages industrie'!$P38*(1+'Usages industrie'!$Q38)^(E$1811-$D$1811)/1000</f>
        <v>0</v>
      </c>
      <c r="F1902" s="223">
        <f>F1851*'Usages industrie'!$P38*(1+'Usages industrie'!$Q38)^(F$1811-$D$1811)/1000</f>
        <v>0</v>
      </c>
      <c r="G1902" s="223">
        <f>G1851*'Usages industrie'!$P38*(1+'Usages industrie'!$Q38)^(G$1811-$D$1811)/1000</f>
        <v>0</v>
      </c>
      <c r="H1902" s="223">
        <f>H1851*'Usages industrie'!$P38*(1+'Usages industrie'!$Q38)^(H$1811-$D$1811)/1000</f>
        <v>0</v>
      </c>
      <c r="I1902" s="223">
        <f>I1851*'Usages industrie'!$P38*(1+'Usages industrie'!$Q38)^(I$1811-$D$1811)/1000</f>
        <v>0</v>
      </c>
      <c r="J1902" s="223">
        <f>J1851*'Usages industrie'!$P38*(1+'Usages industrie'!$Q38)^(J$1811-$D$1811)/1000</f>
        <v>0</v>
      </c>
      <c r="K1902" s="223">
        <f>K1851*'Usages industrie'!$P38*(1+'Usages industrie'!$Q38)^(K$1811-$D$1811)/1000</f>
        <v>0</v>
      </c>
      <c r="L1902" s="223">
        <f>L1851*'Usages industrie'!$P38*(1+'Usages industrie'!$Q38)^(L$1811-$D$1811)/1000</f>
        <v>0</v>
      </c>
      <c r="M1902" s="223">
        <f>M1851*'Usages industrie'!$P38*(1+'Usages industrie'!$Q38)^(M$1811-$D$1811)/1000</f>
        <v>0</v>
      </c>
      <c r="N1902" s="223">
        <f>N1851*'Usages industrie'!$P38*(1+'Usages industrie'!$Q38)^(N$1811-$D$1811)/1000</f>
        <v>0</v>
      </c>
      <c r="O1902" s="223">
        <f>O1851*'Usages industrie'!$P38*(1+'Usages industrie'!$Q38)^(O$1811-$D$1811)/1000</f>
        <v>0</v>
      </c>
      <c r="P1902" s="223">
        <f>P1851*'Usages industrie'!$P38*(1+'Usages industrie'!$Q38)^(P$1811-$D$1811)/1000</f>
        <v>0</v>
      </c>
      <c r="Q1902" s="223">
        <f>Q1851*'Usages industrie'!$P38*(1+'Usages industrie'!$Q38)^(Q$1811-$D$1811)/1000</f>
        <v>0</v>
      </c>
      <c r="R1902" s="223">
        <f>R1851*'Usages industrie'!$P38*(1+'Usages industrie'!$Q38)^(R$1811-$D$1811)/1000</f>
        <v>0</v>
      </c>
    </row>
    <row r="1903" spans="1:18" hidden="1" outlineLevel="2" x14ac:dyDescent="0.25">
      <c r="A1903" s="222" t="str">
        <f>'Usages industrie'!A39</f>
        <v>Usage industriel n°36</v>
      </c>
      <c r="B1903" s="222" t="s">
        <v>645</v>
      </c>
      <c r="C1903" s="222"/>
      <c r="D1903" s="223">
        <f>D1852*'Usages industrie'!$P39*(1+'Usages industrie'!$Q39)^(D$1811-$D$1811)/1000</f>
        <v>0</v>
      </c>
      <c r="E1903" s="223">
        <f>E1852*'Usages industrie'!$P39*(1+'Usages industrie'!$Q39)^(E$1811-$D$1811)/1000</f>
        <v>0</v>
      </c>
      <c r="F1903" s="223">
        <f>F1852*'Usages industrie'!$P39*(1+'Usages industrie'!$Q39)^(F$1811-$D$1811)/1000</f>
        <v>0</v>
      </c>
      <c r="G1903" s="223">
        <f>G1852*'Usages industrie'!$P39*(1+'Usages industrie'!$Q39)^(G$1811-$D$1811)/1000</f>
        <v>0</v>
      </c>
      <c r="H1903" s="223">
        <f>H1852*'Usages industrie'!$P39*(1+'Usages industrie'!$Q39)^(H$1811-$D$1811)/1000</f>
        <v>0</v>
      </c>
      <c r="I1903" s="223">
        <f>I1852*'Usages industrie'!$P39*(1+'Usages industrie'!$Q39)^(I$1811-$D$1811)/1000</f>
        <v>0</v>
      </c>
      <c r="J1903" s="223">
        <f>J1852*'Usages industrie'!$P39*(1+'Usages industrie'!$Q39)^(J$1811-$D$1811)/1000</f>
        <v>0</v>
      </c>
      <c r="K1903" s="223">
        <f>K1852*'Usages industrie'!$P39*(1+'Usages industrie'!$Q39)^(K$1811-$D$1811)/1000</f>
        <v>0</v>
      </c>
      <c r="L1903" s="223">
        <f>L1852*'Usages industrie'!$P39*(1+'Usages industrie'!$Q39)^(L$1811-$D$1811)/1000</f>
        <v>0</v>
      </c>
      <c r="M1903" s="223">
        <f>M1852*'Usages industrie'!$P39*(1+'Usages industrie'!$Q39)^(M$1811-$D$1811)/1000</f>
        <v>0</v>
      </c>
      <c r="N1903" s="223">
        <f>N1852*'Usages industrie'!$P39*(1+'Usages industrie'!$Q39)^(N$1811-$D$1811)/1000</f>
        <v>0</v>
      </c>
      <c r="O1903" s="223">
        <f>O1852*'Usages industrie'!$P39*(1+'Usages industrie'!$Q39)^(O$1811-$D$1811)/1000</f>
        <v>0</v>
      </c>
      <c r="P1903" s="223">
        <f>P1852*'Usages industrie'!$P39*(1+'Usages industrie'!$Q39)^(P$1811-$D$1811)/1000</f>
        <v>0</v>
      </c>
      <c r="Q1903" s="223">
        <f>Q1852*'Usages industrie'!$P39*(1+'Usages industrie'!$Q39)^(Q$1811-$D$1811)/1000</f>
        <v>0</v>
      </c>
      <c r="R1903" s="223">
        <f>R1852*'Usages industrie'!$P39*(1+'Usages industrie'!$Q39)^(R$1811-$D$1811)/1000</f>
        <v>0</v>
      </c>
    </row>
    <row r="1904" spans="1:18" hidden="1" outlineLevel="2" x14ac:dyDescent="0.25">
      <c r="A1904" s="222" t="str">
        <f>'Usages industrie'!A40</f>
        <v>Usage industriel n°37</v>
      </c>
      <c r="B1904" s="222" t="s">
        <v>645</v>
      </c>
      <c r="C1904" s="222"/>
      <c r="D1904" s="223">
        <f>D1853*'Usages industrie'!$P40*(1+'Usages industrie'!$Q40)^(D$1811-$D$1811)/1000</f>
        <v>0</v>
      </c>
      <c r="E1904" s="223">
        <f>E1853*'Usages industrie'!$P40*(1+'Usages industrie'!$Q40)^(E$1811-$D$1811)/1000</f>
        <v>0</v>
      </c>
      <c r="F1904" s="223">
        <f>F1853*'Usages industrie'!$P40*(1+'Usages industrie'!$Q40)^(F$1811-$D$1811)/1000</f>
        <v>0</v>
      </c>
      <c r="G1904" s="223">
        <f>G1853*'Usages industrie'!$P40*(1+'Usages industrie'!$Q40)^(G$1811-$D$1811)/1000</f>
        <v>0</v>
      </c>
      <c r="H1904" s="223">
        <f>H1853*'Usages industrie'!$P40*(1+'Usages industrie'!$Q40)^(H$1811-$D$1811)/1000</f>
        <v>0</v>
      </c>
      <c r="I1904" s="223">
        <f>I1853*'Usages industrie'!$P40*(1+'Usages industrie'!$Q40)^(I$1811-$D$1811)/1000</f>
        <v>0</v>
      </c>
      <c r="J1904" s="223">
        <f>J1853*'Usages industrie'!$P40*(1+'Usages industrie'!$Q40)^(J$1811-$D$1811)/1000</f>
        <v>0</v>
      </c>
      <c r="K1904" s="223">
        <f>K1853*'Usages industrie'!$P40*(1+'Usages industrie'!$Q40)^(K$1811-$D$1811)/1000</f>
        <v>0</v>
      </c>
      <c r="L1904" s="223">
        <f>L1853*'Usages industrie'!$P40*(1+'Usages industrie'!$Q40)^(L$1811-$D$1811)/1000</f>
        <v>0</v>
      </c>
      <c r="M1904" s="223">
        <f>M1853*'Usages industrie'!$P40*(1+'Usages industrie'!$Q40)^(M$1811-$D$1811)/1000</f>
        <v>0</v>
      </c>
      <c r="N1904" s="223">
        <f>N1853*'Usages industrie'!$P40*(1+'Usages industrie'!$Q40)^(N$1811-$D$1811)/1000</f>
        <v>0</v>
      </c>
      <c r="O1904" s="223">
        <f>O1853*'Usages industrie'!$P40*(1+'Usages industrie'!$Q40)^(O$1811-$D$1811)/1000</f>
        <v>0</v>
      </c>
      <c r="P1904" s="223">
        <f>P1853*'Usages industrie'!$P40*(1+'Usages industrie'!$Q40)^(P$1811-$D$1811)/1000</f>
        <v>0</v>
      </c>
      <c r="Q1904" s="223">
        <f>Q1853*'Usages industrie'!$P40*(1+'Usages industrie'!$Q40)^(Q$1811-$D$1811)/1000</f>
        <v>0</v>
      </c>
      <c r="R1904" s="223">
        <f>R1853*'Usages industrie'!$P40*(1+'Usages industrie'!$Q40)^(R$1811-$D$1811)/1000</f>
        <v>0</v>
      </c>
    </row>
    <row r="1905" spans="1:18" hidden="1" outlineLevel="2" x14ac:dyDescent="0.25">
      <c r="A1905" s="222" t="str">
        <f>'Usages industrie'!A41</f>
        <v>Usage industriel n°38</v>
      </c>
      <c r="B1905" s="222" t="s">
        <v>645</v>
      </c>
      <c r="C1905" s="222"/>
      <c r="D1905" s="223">
        <f>D1854*'Usages industrie'!$P41*(1+'Usages industrie'!$Q41)^(D$1811-$D$1811)/1000</f>
        <v>0</v>
      </c>
      <c r="E1905" s="223">
        <f>E1854*'Usages industrie'!$P41*(1+'Usages industrie'!$Q41)^(E$1811-$D$1811)/1000</f>
        <v>0</v>
      </c>
      <c r="F1905" s="223">
        <f>F1854*'Usages industrie'!$P41*(1+'Usages industrie'!$Q41)^(F$1811-$D$1811)/1000</f>
        <v>0</v>
      </c>
      <c r="G1905" s="223">
        <f>G1854*'Usages industrie'!$P41*(1+'Usages industrie'!$Q41)^(G$1811-$D$1811)/1000</f>
        <v>0</v>
      </c>
      <c r="H1905" s="223">
        <f>H1854*'Usages industrie'!$P41*(1+'Usages industrie'!$Q41)^(H$1811-$D$1811)/1000</f>
        <v>0</v>
      </c>
      <c r="I1905" s="223">
        <f>I1854*'Usages industrie'!$P41*(1+'Usages industrie'!$Q41)^(I$1811-$D$1811)/1000</f>
        <v>0</v>
      </c>
      <c r="J1905" s="223">
        <f>J1854*'Usages industrie'!$P41*(1+'Usages industrie'!$Q41)^(J$1811-$D$1811)/1000</f>
        <v>0</v>
      </c>
      <c r="K1905" s="223">
        <f>K1854*'Usages industrie'!$P41*(1+'Usages industrie'!$Q41)^(K$1811-$D$1811)/1000</f>
        <v>0</v>
      </c>
      <c r="L1905" s="223">
        <f>L1854*'Usages industrie'!$P41*(1+'Usages industrie'!$Q41)^(L$1811-$D$1811)/1000</f>
        <v>0</v>
      </c>
      <c r="M1905" s="223">
        <f>M1854*'Usages industrie'!$P41*(1+'Usages industrie'!$Q41)^(M$1811-$D$1811)/1000</f>
        <v>0</v>
      </c>
      <c r="N1905" s="223">
        <f>N1854*'Usages industrie'!$P41*(1+'Usages industrie'!$Q41)^(N$1811-$D$1811)/1000</f>
        <v>0</v>
      </c>
      <c r="O1905" s="223">
        <f>O1854*'Usages industrie'!$P41*(1+'Usages industrie'!$Q41)^(O$1811-$D$1811)/1000</f>
        <v>0</v>
      </c>
      <c r="P1905" s="223">
        <f>P1854*'Usages industrie'!$P41*(1+'Usages industrie'!$Q41)^(P$1811-$D$1811)/1000</f>
        <v>0</v>
      </c>
      <c r="Q1905" s="223">
        <f>Q1854*'Usages industrie'!$P41*(1+'Usages industrie'!$Q41)^(Q$1811-$D$1811)/1000</f>
        <v>0</v>
      </c>
      <c r="R1905" s="223">
        <f>R1854*'Usages industrie'!$P41*(1+'Usages industrie'!$Q41)^(R$1811-$D$1811)/1000</f>
        <v>0</v>
      </c>
    </row>
    <row r="1906" spans="1:18" hidden="1" outlineLevel="2" x14ac:dyDescent="0.25">
      <c r="A1906" s="222" t="str">
        <f>'Usages industrie'!A42</f>
        <v>Usage industriel n°39</v>
      </c>
      <c r="B1906" s="222" t="s">
        <v>645</v>
      </c>
      <c r="C1906" s="222"/>
      <c r="D1906" s="223">
        <f>D1855*'Usages industrie'!$P42*(1+'Usages industrie'!$Q42)^(D$1811-$D$1811)/1000</f>
        <v>0</v>
      </c>
      <c r="E1906" s="223">
        <f>E1855*'Usages industrie'!$P42*(1+'Usages industrie'!$Q42)^(E$1811-$D$1811)/1000</f>
        <v>0</v>
      </c>
      <c r="F1906" s="223">
        <f>F1855*'Usages industrie'!$P42*(1+'Usages industrie'!$Q42)^(F$1811-$D$1811)/1000</f>
        <v>0</v>
      </c>
      <c r="G1906" s="223">
        <f>G1855*'Usages industrie'!$P42*(1+'Usages industrie'!$Q42)^(G$1811-$D$1811)/1000</f>
        <v>0</v>
      </c>
      <c r="H1906" s="223">
        <f>H1855*'Usages industrie'!$P42*(1+'Usages industrie'!$Q42)^(H$1811-$D$1811)/1000</f>
        <v>0</v>
      </c>
      <c r="I1906" s="223">
        <f>I1855*'Usages industrie'!$P42*(1+'Usages industrie'!$Q42)^(I$1811-$D$1811)/1000</f>
        <v>0</v>
      </c>
      <c r="J1906" s="223">
        <f>J1855*'Usages industrie'!$P42*(1+'Usages industrie'!$Q42)^(J$1811-$D$1811)/1000</f>
        <v>0</v>
      </c>
      <c r="K1906" s="223">
        <f>K1855*'Usages industrie'!$P42*(1+'Usages industrie'!$Q42)^(K$1811-$D$1811)/1000</f>
        <v>0</v>
      </c>
      <c r="L1906" s="223">
        <f>L1855*'Usages industrie'!$P42*(1+'Usages industrie'!$Q42)^(L$1811-$D$1811)/1000</f>
        <v>0</v>
      </c>
      <c r="M1906" s="223">
        <f>M1855*'Usages industrie'!$P42*(1+'Usages industrie'!$Q42)^(M$1811-$D$1811)/1000</f>
        <v>0</v>
      </c>
      <c r="N1906" s="223">
        <f>N1855*'Usages industrie'!$P42*(1+'Usages industrie'!$Q42)^(N$1811-$D$1811)/1000</f>
        <v>0</v>
      </c>
      <c r="O1906" s="223">
        <f>O1855*'Usages industrie'!$P42*(1+'Usages industrie'!$Q42)^(O$1811-$D$1811)/1000</f>
        <v>0</v>
      </c>
      <c r="P1906" s="223">
        <f>P1855*'Usages industrie'!$P42*(1+'Usages industrie'!$Q42)^(P$1811-$D$1811)/1000</f>
        <v>0</v>
      </c>
      <c r="Q1906" s="223">
        <f>Q1855*'Usages industrie'!$P42*(1+'Usages industrie'!$Q42)^(Q$1811-$D$1811)/1000</f>
        <v>0</v>
      </c>
      <c r="R1906" s="223">
        <f>R1855*'Usages industrie'!$P42*(1+'Usages industrie'!$Q42)^(R$1811-$D$1811)/1000</f>
        <v>0</v>
      </c>
    </row>
    <row r="1907" spans="1:18" hidden="1" outlineLevel="2" x14ac:dyDescent="0.25">
      <c r="A1907" s="222" t="str">
        <f>'Usages industrie'!A43</f>
        <v>Usage industriel n°40</v>
      </c>
      <c r="B1907" s="222" t="s">
        <v>645</v>
      </c>
      <c r="C1907" s="222"/>
      <c r="D1907" s="223">
        <f>D1856*'Usages industrie'!$P43*(1+'Usages industrie'!$Q43)^(D$1811-$D$1811)/1000</f>
        <v>0</v>
      </c>
      <c r="E1907" s="223">
        <f>E1856*'Usages industrie'!$P43*(1+'Usages industrie'!$Q43)^(E$1811-$D$1811)/1000</f>
        <v>0</v>
      </c>
      <c r="F1907" s="223">
        <f>F1856*'Usages industrie'!$P43*(1+'Usages industrie'!$Q43)^(F$1811-$D$1811)/1000</f>
        <v>0</v>
      </c>
      <c r="G1907" s="223">
        <f>G1856*'Usages industrie'!$P43*(1+'Usages industrie'!$Q43)^(G$1811-$D$1811)/1000</f>
        <v>0</v>
      </c>
      <c r="H1907" s="223">
        <f>H1856*'Usages industrie'!$P43*(1+'Usages industrie'!$Q43)^(H$1811-$D$1811)/1000</f>
        <v>0</v>
      </c>
      <c r="I1907" s="223">
        <f>I1856*'Usages industrie'!$P43*(1+'Usages industrie'!$Q43)^(I$1811-$D$1811)/1000</f>
        <v>0</v>
      </c>
      <c r="J1907" s="223">
        <f>J1856*'Usages industrie'!$P43*(1+'Usages industrie'!$Q43)^(J$1811-$D$1811)/1000</f>
        <v>0</v>
      </c>
      <c r="K1907" s="223">
        <f>K1856*'Usages industrie'!$P43*(1+'Usages industrie'!$Q43)^(K$1811-$D$1811)/1000</f>
        <v>0</v>
      </c>
      <c r="L1907" s="223">
        <f>L1856*'Usages industrie'!$P43*(1+'Usages industrie'!$Q43)^(L$1811-$D$1811)/1000</f>
        <v>0</v>
      </c>
      <c r="M1907" s="223">
        <f>M1856*'Usages industrie'!$P43*(1+'Usages industrie'!$Q43)^(M$1811-$D$1811)/1000</f>
        <v>0</v>
      </c>
      <c r="N1907" s="223">
        <f>N1856*'Usages industrie'!$P43*(1+'Usages industrie'!$Q43)^(N$1811-$D$1811)/1000</f>
        <v>0</v>
      </c>
      <c r="O1907" s="223">
        <f>O1856*'Usages industrie'!$P43*(1+'Usages industrie'!$Q43)^(O$1811-$D$1811)/1000</f>
        <v>0</v>
      </c>
      <c r="P1907" s="223">
        <f>P1856*'Usages industrie'!$P43*(1+'Usages industrie'!$Q43)^(P$1811-$D$1811)/1000</f>
        <v>0</v>
      </c>
      <c r="Q1907" s="223">
        <f>Q1856*'Usages industrie'!$P43*(1+'Usages industrie'!$Q43)^(Q$1811-$D$1811)/1000</f>
        <v>0</v>
      </c>
      <c r="R1907" s="223">
        <f>R1856*'Usages industrie'!$P43*(1+'Usages industrie'!$Q43)^(R$1811-$D$1811)/1000</f>
        <v>0</v>
      </c>
    </row>
    <row r="1908" spans="1:18" hidden="1" outlineLevel="2" x14ac:dyDescent="0.25">
      <c r="A1908" s="222" t="str">
        <f>'Usages industrie'!A44</f>
        <v>Usage industriel n°41</v>
      </c>
      <c r="B1908" s="222" t="s">
        <v>645</v>
      </c>
      <c r="C1908" s="222"/>
      <c r="D1908" s="223">
        <f>D1857*'Usages industrie'!$P44*(1+'Usages industrie'!$Q44)^(D$1811-$D$1811)/1000</f>
        <v>0</v>
      </c>
      <c r="E1908" s="223">
        <f>E1857*'Usages industrie'!$P44*(1+'Usages industrie'!$Q44)^(E$1811-$D$1811)/1000</f>
        <v>0</v>
      </c>
      <c r="F1908" s="223">
        <f>F1857*'Usages industrie'!$P44*(1+'Usages industrie'!$Q44)^(F$1811-$D$1811)/1000</f>
        <v>0</v>
      </c>
      <c r="G1908" s="223">
        <f>G1857*'Usages industrie'!$P44*(1+'Usages industrie'!$Q44)^(G$1811-$D$1811)/1000</f>
        <v>0</v>
      </c>
      <c r="H1908" s="223">
        <f>H1857*'Usages industrie'!$P44*(1+'Usages industrie'!$Q44)^(H$1811-$D$1811)/1000</f>
        <v>0</v>
      </c>
      <c r="I1908" s="223">
        <f>I1857*'Usages industrie'!$P44*(1+'Usages industrie'!$Q44)^(I$1811-$D$1811)/1000</f>
        <v>0</v>
      </c>
      <c r="J1908" s="223">
        <f>J1857*'Usages industrie'!$P44*(1+'Usages industrie'!$Q44)^(J$1811-$D$1811)/1000</f>
        <v>0</v>
      </c>
      <c r="K1908" s="223">
        <f>K1857*'Usages industrie'!$P44*(1+'Usages industrie'!$Q44)^(K$1811-$D$1811)/1000</f>
        <v>0</v>
      </c>
      <c r="L1908" s="223">
        <f>L1857*'Usages industrie'!$P44*(1+'Usages industrie'!$Q44)^(L$1811-$D$1811)/1000</f>
        <v>0</v>
      </c>
      <c r="M1908" s="223">
        <f>M1857*'Usages industrie'!$P44*(1+'Usages industrie'!$Q44)^(M$1811-$D$1811)/1000</f>
        <v>0</v>
      </c>
      <c r="N1908" s="223">
        <f>N1857*'Usages industrie'!$P44*(1+'Usages industrie'!$Q44)^(N$1811-$D$1811)/1000</f>
        <v>0</v>
      </c>
      <c r="O1908" s="223">
        <f>O1857*'Usages industrie'!$P44*(1+'Usages industrie'!$Q44)^(O$1811-$D$1811)/1000</f>
        <v>0</v>
      </c>
      <c r="P1908" s="223">
        <f>P1857*'Usages industrie'!$P44*(1+'Usages industrie'!$Q44)^(P$1811-$D$1811)/1000</f>
        <v>0</v>
      </c>
      <c r="Q1908" s="223">
        <f>Q1857*'Usages industrie'!$P44*(1+'Usages industrie'!$Q44)^(Q$1811-$D$1811)/1000</f>
        <v>0</v>
      </c>
      <c r="R1908" s="223">
        <f>R1857*'Usages industrie'!$P44*(1+'Usages industrie'!$Q44)^(R$1811-$D$1811)/1000</f>
        <v>0</v>
      </c>
    </row>
    <row r="1909" spans="1:18" hidden="1" outlineLevel="2" x14ac:dyDescent="0.25">
      <c r="A1909" s="222" t="str">
        <f>'Usages industrie'!A45</f>
        <v>Usage industriel n°42</v>
      </c>
      <c r="B1909" s="222" t="s">
        <v>645</v>
      </c>
      <c r="C1909" s="222"/>
      <c r="D1909" s="223">
        <f>D1858*'Usages industrie'!$P45*(1+'Usages industrie'!$Q45)^(D$1811-$D$1811)/1000</f>
        <v>0</v>
      </c>
      <c r="E1909" s="223">
        <f>E1858*'Usages industrie'!$P45*(1+'Usages industrie'!$Q45)^(E$1811-$D$1811)/1000</f>
        <v>0</v>
      </c>
      <c r="F1909" s="223">
        <f>F1858*'Usages industrie'!$P45*(1+'Usages industrie'!$Q45)^(F$1811-$D$1811)/1000</f>
        <v>0</v>
      </c>
      <c r="G1909" s="223">
        <f>G1858*'Usages industrie'!$P45*(1+'Usages industrie'!$Q45)^(G$1811-$D$1811)/1000</f>
        <v>0</v>
      </c>
      <c r="H1909" s="223">
        <f>H1858*'Usages industrie'!$P45*(1+'Usages industrie'!$Q45)^(H$1811-$D$1811)/1000</f>
        <v>0</v>
      </c>
      <c r="I1909" s="223">
        <f>I1858*'Usages industrie'!$P45*(1+'Usages industrie'!$Q45)^(I$1811-$D$1811)/1000</f>
        <v>0</v>
      </c>
      <c r="J1909" s="223">
        <f>J1858*'Usages industrie'!$P45*(1+'Usages industrie'!$Q45)^(J$1811-$D$1811)/1000</f>
        <v>0</v>
      </c>
      <c r="K1909" s="223">
        <f>K1858*'Usages industrie'!$P45*(1+'Usages industrie'!$Q45)^(K$1811-$D$1811)/1000</f>
        <v>0</v>
      </c>
      <c r="L1909" s="223">
        <f>L1858*'Usages industrie'!$P45*(1+'Usages industrie'!$Q45)^(L$1811-$D$1811)/1000</f>
        <v>0</v>
      </c>
      <c r="M1909" s="223">
        <f>M1858*'Usages industrie'!$P45*(1+'Usages industrie'!$Q45)^(M$1811-$D$1811)/1000</f>
        <v>0</v>
      </c>
      <c r="N1909" s="223">
        <f>N1858*'Usages industrie'!$P45*(1+'Usages industrie'!$Q45)^(N$1811-$D$1811)/1000</f>
        <v>0</v>
      </c>
      <c r="O1909" s="223">
        <f>O1858*'Usages industrie'!$P45*(1+'Usages industrie'!$Q45)^(O$1811-$D$1811)/1000</f>
        <v>0</v>
      </c>
      <c r="P1909" s="223">
        <f>P1858*'Usages industrie'!$P45*(1+'Usages industrie'!$Q45)^(P$1811-$D$1811)/1000</f>
        <v>0</v>
      </c>
      <c r="Q1909" s="223">
        <f>Q1858*'Usages industrie'!$P45*(1+'Usages industrie'!$Q45)^(Q$1811-$D$1811)/1000</f>
        <v>0</v>
      </c>
      <c r="R1909" s="223">
        <f>R1858*'Usages industrie'!$P45*(1+'Usages industrie'!$Q45)^(R$1811-$D$1811)/1000</f>
        <v>0</v>
      </c>
    </row>
    <row r="1910" spans="1:18" hidden="1" outlineLevel="2" x14ac:dyDescent="0.25">
      <c r="A1910" s="222" t="str">
        <f>'Usages industrie'!A46</f>
        <v>Usage industriel n°43</v>
      </c>
      <c r="B1910" s="222" t="s">
        <v>645</v>
      </c>
      <c r="C1910" s="222"/>
      <c r="D1910" s="223">
        <f>D1859*'Usages industrie'!$P46*(1+'Usages industrie'!$Q46)^(D$1811-$D$1811)/1000</f>
        <v>0</v>
      </c>
      <c r="E1910" s="223">
        <f>E1859*'Usages industrie'!$P46*(1+'Usages industrie'!$Q46)^(E$1811-$D$1811)/1000</f>
        <v>0</v>
      </c>
      <c r="F1910" s="223">
        <f>F1859*'Usages industrie'!$P46*(1+'Usages industrie'!$Q46)^(F$1811-$D$1811)/1000</f>
        <v>0</v>
      </c>
      <c r="G1910" s="223">
        <f>G1859*'Usages industrie'!$P46*(1+'Usages industrie'!$Q46)^(G$1811-$D$1811)/1000</f>
        <v>0</v>
      </c>
      <c r="H1910" s="223">
        <f>H1859*'Usages industrie'!$P46*(1+'Usages industrie'!$Q46)^(H$1811-$D$1811)/1000</f>
        <v>0</v>
      </c>
      <c r="I1910" s="223">
        <f>I1859*'Usages industrie'!$P46*(1+'Usages industrie'!$Q46)^(I$1811-$D$1811)/1000</f>
        <v>0</v>
      </c>
      <c r="J1910" s="223">
        <f>J1859*'Usages industrie'!$P46*(1+'Usages industrie'!$Q46)^(J$1811-$D$1811)/1000</f>
        <v>0</v>
      </c>
      <c r="K1910" s="223">
        <f>K1859*'Usages industrie'!$P46*(1+'Usages industrie'!$Q46)^(K$1811-$D$1811)/1000</f>
        <v>0</v>
      </c>
      <c r="L1910" s="223">
        <f>L1859*'Usages industrie'!$P46*(1+'Usages industrie'!$Q46)^(L$1811-$D$1811)/1000</f>
        <v>0</v>
      </c>
      <c r="M1910" s="223">
        <f>M1859*'Usages industrie'!$P46*(1+'Usages industrie'!$Q46)^(M$1811-$D$1811)/1000</f>
        <v>0</v>
      </c>
      <c r="N1910" s="223">
        <f>N1859*'Usages industrie'!$P46*(1+'Usages industrie'!$Q46)^(N$1811-$D$1811)/1000</f>
        <v>0</v>
      </c>
      <c r="O1910" s="223">
        <f>O1859*'Usages industrie'!$P46*(1+'Usages industrie'!$Q46)^(O$1811-$D$1811)/1000</f>
        <v>0</v>
      </c>
      <c r="P1910" s="223">
        <f>P1859*'Usages industrie'!$P46*(1+'Usages industrie'!$Q46)^(P$1811-$D$1811)/1000</f>
        <v>0</v>
      </c>
      <c r="Q1910" s="223">
        <f>Q1859*'Usages industrie'!$P46*(1+'Usages industrie'!$Q46)^(Q$1811-$D$1811)/1000</f>
        <v>0</v>
      </c>
      <c r="R1910" s="223">
        <f>R1859*'Usages industrie'!$P46*(1+'Usages industrie'!$Q46)^(R$1811-$D$1811)/1000</f>
        <v>0</v>
      </c>
    </row>
    <row r="1911" spans="1:18" hidden="1" outlineLevel="2" x14ac:dyDescent="0.25">
      <c r="A1911" s="222" t="str">
        <f>'Usages industrie'!A47</f>
        <v>Usage industriel n°44</v>
      </c>
      <c r="B1911" s="222" t="s">
        <v>645</v>
      </c>
      <c r="C1911" s="222"/>
      <c r="D1911" s="223">
        <f>D1860*'Usages industrie'!$P47*(1+'Usages industrie'!$Q47)^(D$1811-$D$1811)/1000</f>
        <v>0</v>
      </c>
      <c r="E1911" s="223">
        <f>E1860*'Usages industrie'!$P47*(1+'Usages industrie'!$Q47)^(E$1811-$D$1811)/1000</f>
        <v>0</v>
      </c>
      <c r="F1911" s="223">
        <f>F1860*'Usages industrie'!$P47*(1+'Usages industrie'!$Q47)^(F$1811-$D$1811)/1000</f>
        <v>0</v>
      </c>
      <c r="G1911" s="223">
        <f>G1860*'Usages industrie'!$P47*(1+'Usages industrie'!$Q47)^(G$1811-$D$1811)/1000</f>
        <v>0</v>
      </c>
      <c r="H1911" s="223">
        <f>H1860*'Usages industrie'!$P47*(1+'Usages industrie'!$Q47)^(H$1811-$D$1811)/1000</f>
        <v>0</v>
      </c>
      <c r="I1911" s="223">
        <f>I1860*'Usages industrie'!$P47*(1+'Usages industrie'!$Q47)^(I$1811-$D$1811)/1000</f>
        <v>0</v>
      </c>
      <c r="J1911" s="223">
        <f>J1860*'Usages industrie'!$P47*(1+'Usages industrie'!$Q47)^(J$1811-$D$1811)/1000</f>
        <v>0</v>
      </c>
      <c r="K1911" s="223">
        <f>K1860*'Usages industrie'!$P47*(1+'Usages industrie'!$Q47)^(K$1811-$D$1811)/1000</f>
        <v>0</v>
      </c>
      <c r="L1911" s="223">
        <f>L1860*'Usages industrie'!$P47*(1+'Usages industrie'!$Q47)^(L$1811-$D$1811)/1000</f>
        <v>0</v>
      </c>
      <c r="M1911" s="223">
        <f>M1860*'Usages industrie'!$P47*(1+'Usages industrie'!$Q47)^(M$1811-$D$1811)/1000</f>
        <v>0</v>
      </c>
      <c r="N1911" s="223">
        <f>N1860*'Usages industrie'!$P47*(1+'Usages industrie'!$Q47)^(N$1811-$D$1811)/1000</f>
        <v>0</v>
      </c>
      <c r="O1911" s="223">
        <f>O1860*'Usages industrie'!$P47*(1+'Usages industrie'!$Q47)^(O$1811-$D$1811)/1000</f>
        <v>0</v>
      </c>
      <c r="P1911" s="223">
        <f>P1860*'Usages industrie'!$P47*(1+'Usages industrie'!$Q47)^(P$1811-$D$1811)/1000</f>
        <v>0</v>
      </c>
      <c r="Q1911" s="223">
        <f>Q1860*'Usages industrie'!$P47*(1+'Usages industrie'!$Q47)^(Q$1811-$D$1811)/1000</f>
        <v>0</v>
      </c>
      <c r="R1911" s="223">
        <f>R1860*'Usages industrie'!$P47*(1+'Usages industrie'!$Q47)^(R$1811-$D$1811)/1000</f>
        <v>0</v>
      </c>
    </row>
    <row r="1912" spans="1:18" hidden="1" outlineLevel="2" x14ac:dyDescent="0.25">
      <c r="A1912" s="222" t="str">
        <f>'Usages industrie'!A48</f>
        <v>Usage industriel n°45</v>
      </c>
      <c r="B1912" s="222" t="s">
        <v>645</v>
      </c>
      <c r="C1912" s="222"/>
      <c r="D1912" s="223">
        <f>D1861*'Usages industrie'!$P48*(1+'Usages industrie'!$Q48)^(D$1811-$D$1811)/1000</f>
        <v>0</v>
      </c>
      <c r="E1912" s="223">
        <f>E1861*'Usages industrie'!$P48*(1+'Usages industrie'!$Q48)^(E$1811-$D$1811)/1000</f>
        <v>0</v>
      </c>
      <c r="F1912" s="223">
        <f>F1861*'Usages industrie'!$P48*(1+'Usages industrie'!$Q48)^(F$1811-$D$1811)/1000</f>
        <v>0</v>
      </c>
      <c r="G1912" s="223">
        <f>G1861*'Usages industrie'!$P48*(1+'Usages industrie'!$Q48)^(G$1811-$D$1811)/1000</f>
        <v>0</v>
      </c>
      <c r="H1912" s="223">
        <f>H1861*'Usages industrie'!$P48*(1+'Usages industrie'!$Q48)^(H$1811-$D$1811)/1000</f>
        <v>0</v>
      </c>
      <c r="I1912" s="223">
        <f>I1861*'Usages industrie'!$P48*(1+'Usages industrie'!$Q48)^(I$1811-$D$1811)/1000</f>
        <v>0</v>
      </c>
      <c r="J1912" s="223">
        <f>J1861*'Usages industrie'!$P48*(1+'Usages industrie'!$Q48)^(J$1811-$D$1811)/1000</f>
        <v>0</v>
      </c>
      <c r="K1912" s="223">
        <f>K1861*'Usages industrie'!$P48*(1+'Usages industrie'!$Q48)^(K$1811-$D$1811)/1000</f>
        <v>0</v>
      </c>
      <c r="L1912" s="223">
        <f>L1861*'Usages industrie'!$P48*(1+'Usages industrie'!$Q48)^(L$1811-$D$1811)/1000</f>
        <v>0</v>
      </c>
      <c r="M1912" s="223">
        <f>M1861*'Usages industrie'!$P48*(1+'Usages industrie'!$Q48)^(M$1811-$D$1811)/1000</f>
        <v>0</v>
      </c>
      <c r="N1912" s="223">
        <f>N1861*'Usages industrie'!$P48*(1+'Usages industrie'!$Q48)^(N$1811-$D$1811)/1000</f>
        <v>0</v>
      </c>
      <c r="O1912" s="223">
        <f>O1861*'Usages industrie'!$P48*(1+'Usages industrie'!$Q48)^(O$1811-$D$1811)/1000</f>
        <v>0</v>
      </c>
      <c r="P1912" s="223">
        <f>P1861*'Usages industrie'!$P48*(1+'Usages industrie'!$Q48)^(P$1811-$D$1811)/1000</f>
        <v>0</v>
      </c>
      <c r="Q1912" s="223">
        <f>Q1861*'Usages industrie'!$P48*(1+'Usages industrie'!$Q48)^(Q$1811-$D$1811)/1000</f>
        <v>0</v>
      </c>
      <c r="R1912" s="223">
        <f>R1861*'Usages industrie'!$P48*(1+'Usages industrie'!$Q48)^(R$1811-$D$1811)/1000</f>
        <v>0</v>
      </c>
    </row>
    <row r="1913" spans="1:18" hidden="1" outlineLevel="2" x14ac:dyDescent="0.25">
      <c r="A1913" s="222" t="str">
        <f>'Usages industrie'!A49</f>
        <v>Usage industriel n°46</v>
      </c>
      <c r="B1913" s="222" t="s">
        <v>645</v>
      </c>
      <c r="C1913" s="222"/>
      <c r="D1913" s="223">
        <f>D1862*'Usages industrie'!$P49*(1+'Usages industrie'!$Q49)^(D$1811-$D$1811)/1000</f>
        <v>0</v>
      </c>
      <c r="E1913" s="223">
        <f>E1862*'Usages industrie'!$P49*(1+'Usages industrie'!$Q49)^(E$1811-$D$1811)/1000</f>
        <v>0</v>
      </c>
      <c r="F1913" s="223">
        <f>F1862*'Usages industrie'!$P49*(1+'Usages industrie'!$Q49)^(F$1811-$D$1811)/1000</f>
        <v>0</v>
      </c>
      <c r="G1913" s="223">
        <f>G1862*'Usages industrie'!$P49*(1+'Usages industrie'!$Q49)^(G$1811-$D$1811)/1000</f>
        <v>0</v>
      </c>
      <c r="H1913" s="223">
        <f>H1862*'Usages industrie'!$P49*(1+'Usages industrie'!$Q49)^(H$1811-$D$1811)/1000</f>
        <v>0</v>
      </c>
      <c r="I1913" s="223">
        <f>I1862*'Usages industrie'!$P49*(1+'Usages industrie'!$Q49)^(I$1811-$D$1811)/1000</f>
        <v>0</v>
      </c>
      <c r="J1913" s="223">
        <f>J1862*'Usages industrie'!$P49*(1+'Usages industrie'!$Q49)^(J$1811-$D$1811)/1000</f>
        <v>0</v>
      </c>
      <c r="K1913" s="223">
        <f>K1862*'Usages industrie'!$P49*(1+'Usages industrie'!$Q49)^(K$1811-$D$1811)/1000</f>
        <v>0</v>
      </c>
      <c r="L1913" s="223">
        <f>L1862*'Usages industrie'!$P49*(1+'Usages industrie'!$Q49)^(L$1811-$D$1811)/1000</f>
        <v>0</v>
      </c>
      <c r="M1913" s="223">
        <f>M1862*'Usages industrie'!$P49*(1+'Usages industrie'!$Q49)^(M$1811-$D$1811)/1000</f>
        <v>0</v>
      </c>
      <c r="N1913" s="223">
        <f>N1862*'Usages industrie'!$P49*(1+'Usages industrie'!$Q49)^(N$1811-$D$1811)/1000</f>
        <v>0</v>
      </c>
      <c r="O1913" s="223">
        <f>O1862*'Usages industrie'!$P49*(1+'Usages industrie'!$Q49)^(O$1811-$D$1811)/1000</f>
        <v>0</v>
      </c>
      <c r="P1913" s="223">
        <f>P1862*'Usages industrie'!$P49*(1+'Usages industrie'!$Q49)^(P$1811-$D$1811)/1000</f>
        <v>0</v>
      </c>
      <c r="Q1913" s="223">
        <f>Q1862*'Usages industrie'!$P49*(1+'Usages industrie'!$Q49)^(Q$1811-$D$1811)/1000</f>
        <v>0</v>
      </c>
      <c r="R1913" s="223">
        <f>R1862*'Usages industrie'!$P49*(1+'Usages industrie'!$Q49)^(R$1811-$D$1811)/1000</f>
        <v>0</v>
      </c>
    </row>
    <row r="1914" spans="1:18" hidden="1" outlineLevel="2" x14ac:dyDescent="0.25">
      <c r="A1914" s="222" t="str">
        <f>'Usages industrie'!A50</f>
        <v>Usage industriel n°47</v>
      </c>
      <c r="B1914" s="222" t="s">
        <v>645</v>
      </c>
      <c r="C1914" s="222"/>
      <c r="D1914" s="223">
        <f>D1863*'Usages industrie'!$P50*(1+'Usages industrie'!$Q50)^(D$1811-$D$1811)/1000</f>
        <v>0</v>
      </c>
      <c r="E1914" s="223">
        <f>E1863*'Usages industrie'!$P50*(1+'Usages industrie'!$Q50)^(E$1811-$D$1811)/1000</f>
        <v>0</v>
      </c>
      <c r="F1914" s="223">
        <f>F1863*'Usages industrie'!$P50*(1+'Usages industrie'!$Q50)^(F$1811-$D$1811)/1000</f>
        <v>0</v>
      </c>
      <c r="G1914" s="223">
        <f>G1863*'Usages industrie'!$P50*(1+'Usages industrie'!$Q50)^(G$1811-$D$1811)/1000</f>
        <v>0</v>
      </c>
      <c r="H1914" s="223">
        <f>H1863*'Usages industrie'!$P50*(1+'Usages industrie'!$Q50)^(H$1811-$D$1811)/1000</f>
        <v>0</v>
      </c>
      <c r="I1914" s="223">
        <f>I1863*'Usages industrie'!$P50*(1+'Usages industrie'!$Q50)^(I$1811-$D$1811)/1000</f>
        <v>0</v>
      </c>
      <c r="J1914" s="223">
        <f>J1863*'Usages industrie'!$P50*(1+'Usages industrie'!$Q50)^(J$1811-$D$1811)/1000</f>
        <v>0</v>
      </c>
      <c r="K1914" s="223">
        <f>K1863*'Usages industrie'!$P50*(1+'Usages industrie'!$Q50)^(K$1811-$D$1811)/1000</f>
        <v>0</v>
      </c>
      <c r="L1914" s="223">
        <f>L1863*'Usages industrie'!$P50*(1+'Usages industrie'!$Q50)^(L$1811-$D$1811)/1000</f>
        <v>0</v>
      </c>
      <c r="M1914" s="223">
        <f>M1863*'Usages industrie'!$P50*(1+'Usages industrie'!$Q50)^(M$1811-$D$1811)/1000</f>
        <v>0</v>
      </c>
      <c r="N1914" s="223">
        <f>N1863*'Usages industrie'!$P50*(1+'Usages industrie'!$Q50)^(N$1811-$D$1811)/1000</f>
        <v>0</v>
      </c>
      <c r="O1914" s="223">
        <f>O1863*'Usages industrie'!$P50*(1+'Usages industrie'!$Q50)^(O$1811-$D$1811)/1000</f>
        <v>0</v>
      </c>
      <c r="P1914" s="223">
        <f>P1863*'Usages industrie'!$P50*(1+'Usages industrie'!$Q50)^(P$1811-$D$1811)/1000</f>
        <v>0</v>
      </c>
      <c r="Q1914" s="223">
        <f>Q1863*'Usages industrie'!$P50*(1+'Usages industrie'!$Q50)^(Q$1811-$D$1811)/1000</f>
        <v>0</v>
      </c>
      <c r="R1914" s="223">
        <f>R1863*'Usages industrie'!$P50*(1+'Usages industrie'!$Q50)^(R$1811-$D$1811)/1000</f>
        <v>0</v>
      </c>
    </row>
    <row r="1915" spans="1:18" hidden="1" outlineLevel="2" x14ac:dyDescent="0.25">
      <c r="A1915" s="222" t="str">
        <f>'Usages industrie'!A51</f>
        <v>Usage industriel n°48</v>
      </c>
      <c r="B1915" s="222" t="s">
        <v>645</v>
      </c>
      <c r="C1915" s="222"/>
      <c r="D1915" s="223">
        <f>D1864*'Usages industrie'!$P51*(1+'Usages industrie'!$Q51)^(D$1811-$D$1811)/1000</f>
        <v>0</v>
      </c>
      <c r="E1915" s="223">
        <f>E1864*'Usages industrie'!$P51*(1+'Usages industrie'!$Q51)^(E$1811-$D$1811)/1000</f>
        <v>0</v>
      </c>
      <c r="F1915" s="223">
        <f>F1864*'Usages industrie'!$P51*(1+'Usages industrie'!$Q51)^(F$1811-$D$1811)/1000</f>
        <v>0</v>
      </c>
      <c r="G1915" s="223">
        <f>G1864*'Usages industrie'!$P51*(1+'Usages industrie'!$Q51)^(G$1811-$D$1811)/1000</f>
        <v>0</v>
      </c>
      <c r="H1915" s="223">
        <f>H1864*'Usages industrie'!$P51*(1+'Usages industrie'!$Q51)^(H$1811-$D$1811)/1000</f>
        <v>0</v>
      </c>
      <c r="I1915" s="223">
        <f>I1864*'Usages industrie'!$P51*(1+'Usages industrie'!$Q51)^(I$1811-$D$1811)/1000</f>
        <v>0</v>
      </c>
      <c r="J1915" s="223">
        <f>J1864*'Usages industrie'!$P51*(1+'Usages industrie'!$Q51)^(J$1811-$D$1811)/1000</f>
        <v>0</v>
      </c>
      <c r="K1915" s="223">
        <f>K1864*'Usages industrie'!$P51*(1+'Usages industrie'!$Q51)^(K$1811-$D$1811)/1000</f>
        <v>0</v>
      </c>
      <c r="L1915" s="223">
        <f>L1864*'Usages industrie'!$P51*(1+'Usages industrie'!$Q51)^(L$1811-$D$1811)/1000</f>
        <v>0</v>
      </c>
      <c r="M1915" s="223">
        <f>M1864*'Usages industrie'!$P51*(1+'Usages industrie'!$Q51)^(M$1811-$D$1811)/1000</f>
        <v>0</v>
      </c>
      <c r="N1915" s="223">
        <f>N1864*'Usages industrie'!$P51*(1+'Usages industrie'!$Q51)^(N$1811-$D$1811)/1000</f>
        <v>0</v>
      </c>
      <c r="O1915" s="223">
        <f>O1864*'Usages industrie'!$P51*(1+'Usages industrie'!$Q51)^(O$1811-$D$1811)/1000</f>
        <v>0</v>
      </c>
      <c r="P1915" s="223">
        <f>P1864*'Usages industrie'!$P51*(1+'Usages industrie'!$Q51)^(P$1811-$D$1811)/1000</f>
        <v>0</v>
      </c>
      <c r="Q1915" s="223">
        <f>Q1864*'Usages industrie'!$P51*(1+'Usages industrie'!$Q51)^(Q$1811-$D$1811)/1000</f>
        <v>0</v>
      </c>
      <c r="R1915" s="223">
        <f>R1864*'Usages industrie'!$P51*(1+'Usages industrie'!$Q51)^(R$1811-$D$1811)/1000</f>
        <v>0</v>
      </c>
    </row>
    <row r="1916" spans="1:18" hidden="1" outlineLevel="2" x14ac:dyDescent="0.25">
      <c r="A1916" s="222" t="str">
        <f>'Usages industrie'!A52</f>
        <v>Usage industriel n°49</v>
      </c>
      <c r="B1916" s="222" t="s">
        <v>645</v>
      </c>
      <c r="C1916" s="222"/>
      <c r="D1916" s="223">
        <f>D1865*'Usages industrie'!$P52*(1+'Usages industrie'!$Q52)^(D$1811-$D$1811)/1000</f>
        <v>0</v>
      </c>
      <c r="E1916" s="223">
        <f>E1865*'Usages industrie'!$P52*(1+'Usages industrie'!$Q52)^(E$1811-$D$1811)/1000</f>
        <v>0</v>
      </c>
      <c r="F1916" s="223">
        <f>F1865*'Usages industrie'!$P52*(1+'Usages industrie'!$Q52)^(F$1811-$D$1811)/1000</f>
        <v>0</v>
      </c>
      <c r="G1916" s="223">
        <f>G1865*'Usages industrie'!$P52*(1+'Usages industrie'!$Q52)^(G$1811-$D$1811)/1000</f>
        <v>0</v>
      </c>
      <c r="H1916" s="223">
        <f>H1865*'Usages industrie'!$P52*(1+'Usages industrie'!$Q52)^(H$1811-$D$1811)/1000</f>
        <v>0</v>
      </c>
      <c r="I1916" s="223">
        <f>I1865*'Usages industrie'!$P52*(1+'Usages industrie'!$Q52)^(I$1811-$D$1811)/1000</f>
        <v>0</v>
      </c>
      <c r="J1916" s="223">
        <f>J1865*'Usages industrie'!$P52*(1+'Usages industrie'!$Q52)^(J$1811-$D$1811)/1000</f>
        <v>0</v>
      </c>
      <c r="K1916" s="223">
        <f>K1865*'Usages industrie'!$P52*(1+'Usages industrie'!$Q52)^(K$1811-$D$1811)/1000</f>
        <v>0</v>
      </c>
      <c r="L1916" s="223">
        <f>L1865*'Usages industrie'!$P52*(1+'Usages industrie'!$Q52)^(L$1811-$D$1811)/1000</f>
        <v>0</v>
      </c>
      <c r="M1916" s="223">
        <f>M1865*'Usages industrie'!$P52*(1+'Usages industrie'!$Q52)^(M$1811-$D$1811)/1000</f>
        <v>0</v>
      </c>
      <c r="N1916" s="223">
        <f>N1865*'Usages industrie'!$P52*(1+'Usages industrie'!$Q52)^(N$1811-$D$1811)/1000</f>
        <v>0</v>
      </c>
      <c r="O1916" s="223">
        <f>O1865*'Usages industrie'!$P52*(1+'Usages industrie'!$Q52)^(O$1811-$D$1811)/1000</f>
        <v>0</v>
      </c>
      <c r="P1916" s="223">
        <f>P1865*'Usages industrie'!$P52*(1+'Usages industrie'!$Q52)^(P$1811-$D$1811)/1000</f>
        <v>0</v>
      </c>
      <c r="Q1916" s="223">
        <f>Q1865*'Usages industrie'!$P52*(1+'Usages industrie'!$Q52)^(Q$1811-$D$1811)/1000</f>
        <v>0</v>
      </c>
      <c r="R1916" s="223">
        <f>R1865*'Usages industrie'!$P52*(1+'Usages industrie'!$Q52)^(R$1811-$D$1811)/1000</f>
        <v>0</v>
      </c>
    </row>
    <row r="1917" spans="1:18" hidden="1" outlineLevel="2" x14ac:dyDescent="0.25">
      <c r="A1917" s="222" t="str">
        <f>'Usages industrie'!A53</f>
        <v>Usage industriel n°50</v>
      </c>
      <c r="B1917" s="222" t="s">
        <v>645</v>
      </c>
      <c r="C1917" s="222"/>
      <c r="D1917" s="223">
        <f>D1866*'Usages industrie'!$P53*(1+'Usages industrie'!$Q53)^(D$1811-$D$1811)/1000</f>
        <v>0</v>
      </c>
      <c r="E1917" s="223">
        <f>E1866*'Usages industrie'!$P53*(1+'Usages industrie'!$Q53)^(E$1811-$D$1811)/1000</f>
        <v>0</v>
      </c>
      <c r="F1917" s="223">
        <f>F1866*'Usages industrie'!$P53*(1+'Usages industrie'!$Q53)^(F$1811-$D$1811)/1000</f>
        <v>0</v>
      </c>
      <c r="G1917" s="223">
        <f>G1866*'Usages industrie'!$P53*(1+'Usages industrie'!$Q53)^(G$1811-$D$1811)/1000</f>
        <v>0</v>
      </c>
      <c r="H1917" s="223">
        <f>H1866*'Usages industrie'!$P53*(1+'Usages industrie'!$Q53)^(H$1811-$D$1811)/1000</f>
        <v>0</v>
      </c>
      <c r="I1917" s="223">
        <f>I1866*'Usages industrie'!$P53*(1+'Usages industrie'!$Q53)^(I$1811-$D$1811)/1000</f>
        <v>0</v>
      </c>
      <c r="J1917" s="223">
        <f>J1866*'Usages industrie'!$P53*(1+'Usages industrie'!$Q53)^(J$1811-$D$1811)/1000</f>
        <v>0</v>
      </c>
      <c r="K1917" s="223">
        <f>K1866*'Usages industrie'!$P53*(1+'Usages industrie'!$Q53)^(K$1811-$D$1811)/1000</f>
        <v>0</v>
      </c>
      <c r="L1917" s="223">
        <f>L1866*'Usages industrie'!$P53*(1+'Usages industrie'!$Q53)^(L$1811-$D$1811)/1000</f>
        <v>0</v>
      </c>
      <c r="M1917" s="223">
        <f>M1866*'Usages industrie'!$P53*(1+'Usages industrie'!$Q53)^(M$1811-$D$1811)/1000</f>
        <v>0</v>
      </c>
      <c r="N1917" s="223">
        <f>N1866*'Usages industrie'!$P53*(1+'Usages industrie'!$Q53)^(N$1811-$D$1811)/1000</f>
        <v>0</v>
      </c>
      <c r="O1917" s="223">
        <f>O1866*'Usages industrie'!$P53*(1+'Usages industrie'!$Q53)^(O$1811-$D$1811)/1000</f>
        <v>0</v>
      </c>
      <c r="P1917" s="223">
        <f>P1866*'Usages industrie'!$P53*(1+'Usages industrie'!$Q53)^(P$1811-$D$1811)/1000</f>
        <v>0</v>
      </c>
      <c r="Q1917" s="223">
        <f>Q1866*'Usages industrie'!$P53*(1+'Usages industrie'!$Q53)^(Q$1811-$D$1811)/1000</f>
        <v>0</v>
      </c>
      <c r="R1917" s="223">
        <f>R1866*'Usages industrie'!$P53*(1+'Usages industrie'!$Q53)^(R$1811-$D$1811)/1000</f>
        <v>0</v>
      </c>
    </row>
    <row r="1918" spans="1:18" hidden="1" outlineLevel="1" collapsed="1" x14ac:dyDescent="0.25">
      <c r="A1918" s="222" t="s">
        <v>655</v>
      </c>
      <c r="B1918" s="222"/>
      <c r="C1918" s="222"/>
      <c r="D1918" s="223">
        <f t="shared" ref="D1918:R1918" si="164">SUM(D1868:D1917)</f>
        <v>0</v>
      </c>
      <c r="E1918" s="223">
        <f t="shared" si="164"/>
        <v>0</v>
      </c>
      <c r="F1918" s="223">
        <f t="shared" si="164"/>
        <v>0</v>
      </c>
      <c r="G1918" s="223">
        <f t="shared" si="164"/>
        <v>0</v>
      </c>
      <c r="H1918" s="223">
        <f t="shared" si="164"/>
        <v>0</v>
      </c>
      <c r="I1918" s="223">
        <f t="shared" si="164"/>
        <v>0</v>
      </c>
      <c r="J1918" s="223">
        <f t="shared" si="164"/>
        <v>0</v>
      </c>
      <c r="K1918" s="223">
        <f t="shared" si="164"/>
        <v>0</v>
      </c>
      <c r="L1918" s="223">
        <f t="shared" si="164"/>
        <v>0</v>
      </c>
      <c r="M1918" s="223">
        <f t="shared" si="164"/>
        <v>0</v>
      </c>
      <c r="N1918" s="223">
        <f t="shared" si="164"/>
        <v>0</v>
      </c>
      <c r="O1918" s="223">
        <f t="shared" si="164"/>
        <v>0</v>
      </c>
      <c r="P1918" s="223">
        <f t="shared" si="164"/>
        <v>0</v>
      </c>
      <c r="Q1918" s="223">
        <f t="shared" si="164"/>
        <v>0</v>
      </c>
      <c r="R1918" s="223">
        <f t="shared" si="164"/>
        <v>0</v>
      </c>
    </row>
    <row r="1919" spans="1:18" hidden="1" outlineLevel="1" x14ac:dyDescent="0.25">
      <c r="A1919" s="53" t="s">
        <v>651</v>
      </c>
      <c r="B1919" s="53"/>
      <c r="C1919" s="53"/>
      <c r="D1919" s="244"/>
      <c r="E1919" s="244"/>
      <c r="F1919" s="244"/>
      <c r="G1919" s="244"/>
      <c r="H1919" s="244"/>
      <c r="I1919" s="244"/>
      <c r="J1919" s="244"/>
      <c r="K1919" s="244"/>
      <c r="L1919" s="244"/>
      <c r="M1919" s="244"/>
      <c r="N1919" s="244"/>
      <c r="O1919" s="244"/>
      <c r="P1919" s="244"/>
      <c r="Q1919" s="244"/>
      <c r="R1919" s="244"/>
    </row>
    <row r="1920" spans="1:18" hidden="1" outlineLevel="1" x14ac:dyDescent="0.25">
      <c r="A1920" s="53" t="s">
        <v>656</v>
      </c>
      <c r="B1920" s="53"/>
      <c r="C1920" s="53"/>
      <c r="D1920" s="244"/>
      <c r="E1920" s="244"/>
      <c r="F1920" s="244"/>
      <c r="G1920" s="244"/>
      <c r="H1920" s="244"/>
      <c r="I1920" s="244"/>
      <c r="J1920" s="244"/>
      <c r="K1920" s="244"/>
      <c r="L1920" s="244"/>
      <c r="M1920" s="244"/>
      <c r="N1920" s="244"/>
      <c r="O1920" s="244"/>
      <c r="P1920" s="244"/>
      <c r="Q1920" s="244"/>
      <c r="R1920" s="244"/>
    </row>
    <row r="1921" spans="1:18" hidden="1" outlineLevel="1" x14ac:dyDescent="0.25">
      <c r="A1921" s="53" t="s">
        <v>650</v>
      </c>
      <c r="B1921" s="53"/>
      <c r="C1921" s="53"/>
      <c r="D1921" s="244"/>
      <c r="E1921" s="244"/>
      <c r="F1921" s="244"/>
      <c r="G1921" s="244"/>
      <c r="H1921" s="244"/>
      <c r="I1921" s="244"/>
      <c r="J1921" s="244"/>
      <c r="K1921" s="244"/>
      <c r="L1921" s="244"/>
      <c r="M1921" s="244"/>
      <c r="N1921" s="244"/>
      <c r="O1921" s="244"/>
      <c r="P1921" s="244"/>
      <c r="Q1921" s="244"/>
      <c r="R1921" s="244"/>
    </row>
    <row r="1922" spans="1:18" hidden="1" outlineLevel="1" x14ac:dyDescent="0.25">
      <c r="A1922" s="53" t="s">
        <v>657</v>
      </c>
      <c r="B1922" s="53"/>
      <c r="C1922" s="53"/>
      <c r="D1922" s="244"/>
      <c r="E1922" s="244"/>
      <c r="F1922" s="244"/>
      <c r="G1922" s="244"/>
      <c r="H1922" s="244"/>
      <c r="I1922" s="244"/>
      <c r="J1922" s="244"/>
      <c r="K1922" s="244"/>
      <c r="L1922" s="244"/>
      <c r="M1922" s="244"/>
      <c r="N1922" s="244"/>
      <c r="O1922" s="244"/>
      <c r="P1922" s="244"/>
      <c r="Q1922" s="244"/>
      <c r="R1922" s="244"/>
    </row>
    <row r="1923" spans="1:18" hidden="1" outlineLevel="1" x14ac:dyDescent="0.25">
      <c r="A1923" s="53" t="s">
        <v>652</v>
      </c>
      <c r="B1923" s="53"/>
      <c r="C1923" s="53"/>
      <c r="D1923" s="244"/>
      <c r="E1923" s="244"/>
      <c r="F1923" s="244"/>
      <c r="G1923" s="244"/>
      <c r="H1923" s="244"/>
      <c r="I1923" s="244"/>
      <c r="J1923" s="244"/>
      <c r="K1923" s="244"/>
      <c r="L1923" s="244"/>
      <c r="M1923" s="244"/>
      <c r="N1923" s="244"/>
      <c r="O1923" s="244"/>
      <c r="P1923" s="244"/>
      <c r="Q1923" s="244"/>
      <c r="R1923" s="244"/>
    </row>
    <row r="1924" spans="1:18" hidden="1" outlineLevel="1" x14ac:dyDescent="0.25">
      <c r="A1924" s="53" t="s">
        <v>658</v>
      </c>
      <c r="B1924" s="53"/>
      <c r="C1924" s="53"/>
      <c r="D1924" s="244"/>
      <c r="E1924" s="244"/>
      <c r="F1924" s="244"/>
      <c r="G1924" s="244"/>
      <c r="H1924" s="244"/>
      <c r="I1924" s="244"/>
      <c r="J1924" s="244"/>
      <c r="K1924" s="244"/>
      <c r="L1924" s="244"/>
      <c r="M1924" s="244"/>
      <c r="N1924" s="244"/>
      <c r="O1924" s="244"/>
      <c r="P1924" s="244"/>
      <c r="Q1924" s="244"/>
      <c r="R1924" s="244"/>
    </row>
    <row r="1925" spans="1:18" hidden="1" outlineLevel="1" x14ac:dyDescent="0.25">
      <c r="A1925" s="224" t="s">
        <v>40</v>
      </c>
      <c r="B1925" s="224"/>
      <c r="C1925" s="222"/>
      <c r="D1925" s="223">
        <f t="shared" ref="D1925:R1925" si="165">D1918+D1920+D1922+D1924</f>
        <v>0</v>
      </c>
      <c r="E1925" s="223">
        <f t="shared" si="165"/>
        <v>0</v>
      </c>
      <c r="F1925" s="223">
        <f t="shared" si="165"/>
        <v>0</v>
      </c>
      <c r="G1925" s="223">
        <f t="shared" si="165"/>
        <v>0</v>
      </c>
      <c r="H1925" s="223">
        <f t="shared" si="165"/>
        <v>0</v>
      </c>
      <c r="I1925" s="223">
        <f t="shared" si="165"/>
        <v>0</v>
      </c>
      <c r="J1925" s="223">
        <f t="shared" si="165"/>
        <v>0</v>
      </c>
      <c r="K1925" s="223">
        <f t="shared" si="165"/>
        <v>0</v>
      </c>
      <c r="L1925" s="223">
        <f t="shared" si="165"/>
        <v>0</v>
      </c>
      <c r="M1925" s="223">
        <f t="shared" si="165"/>
        <v>0</v>
      </c>
      <c r="N1925" s="223">
        <f t="shared" si="165"/>
        <v>0</v>
      </c>
      <c r="O1925" s="223">
        <f t="shared" si="165"/>
        <v>0</v>
      </c>
      <c r="P1925" s="223">
        <f t="shared" si="165"/>
        <v>0</v>
      </c>
      <c r="Q1925" s="223">
        <f t="shared" si="165"/>
        <v>0</v>
      </c>
      <c r="R1925" s="223">
        <f t="shared" si="165"/>
        <v>0</v>
      </c>
    </row>
    <row r="1926" spans="1:18" hidden="1" outlineLevel="1" x14ac:dyDescent="0.25"/>
    <row r="1927" spans="1:18" hidden="1" outlineLevel="1" x14ac:dyDescent="0.25">
      <c r="A1927" s="274" t="s">
        <v>0</v>
      </c>
      <c r="B1927" s="225" t="s">
        <v>16</v>
      </c>
      <c r="C1927" s="53"/>
      <c r="D1927" s="244">
        <v>10000</v>
      </c>
      <c r="E1927" s="244">
        <v>10000</v>
      </c>
      <c r="F1927" s="244"/>
      <c r="G1927" s="244"/>
      <c r="H1927" s="244"/>
      <c r="I1927" s="244"/>
      <c r="J1927" s="244"/>
      <c r="K1927" s="244"/>
      <c r="L1927" s="244"/>
      <c r="M1927" s="244"/>
      <c r="N1927" s="244"/>
      <c r="O1927" s="244"/>
      <c r="P1927" s="244"/>
      <c r="Q1927" s="244"/>
      <c r="R1927" s="244"/>
    </row>
    <row r="1928" spans="1:18" hidden="1" outlineLevel="1" x14ac:dyDescent="0.25">
      <c r="A1928" s="274"/>
      <c r="B1928" s="226" t="s">
        <v>42</v>
      </c>
      <c r="C1928" s="222"/>
      <c r="D1928" s="223">
        <f>IF($B1808&lt;&gt;"",D1927*(VLOOKUP($B1808,Production!$G4:$P53,10)*(1+VLOOKUP($B1808,Production!$G4:$Q53,11))^(D1811-$D1811))/1000,0)</f>
        <v>0</v>
      </c>
      <c r="E1928" s="223">
        <f>IF($B1808&lt;&gt;"",E1927*(VLOOKUP($B1808,Production!$G4:$P53,10)*(1+VLOOKUP($B1808,Production!$G4:$Q53,11))^(E1811-$D1811))/1000,0)</f>
        <v>0</v>
      </c>
      <c r="F1928" s="223">
        <f>IF($B1808&lt;&gt;"",F1927*(VLOOKUP($B1808,Production!$G4:$P53,10)*(1+VLOOKUP($B1808,Production!$G4:$Q53,11))^(F1811-$D1811))/1000,0)</f>
        <v>0</v>
      </c>
      <c r="G1928" s="223">
        <f>IF($B1808&lt;&gt;"",G1927*(VLOOKUP($B1808,Production!$G4:$P53,10)*(1+VLOOKUP($B1808,Production!$G4:$Q53,11))^(G1811-$D1811))/1000,0)</f>
        <v>0</v>
      </c>
      <c r="H1928" s="223">
        <f>IF($B1808&lt;&gt;"",H1927*(VLOOKUP($B1808,Production!$G4:$P53,10)*(1+VLOOKUP($B1808,Production!$G4:$Q53,11))^(H1811-$D1811))/1000,0)</f>
        <v>0</v>
      </c>
      <c r="I1928" s="223">
        <f>IF($B1808&lt;&gt;"",I1927*(VLOOKUP($B1808,Production!$G4:$P53,10)*(1+VLOOKUP($B1808,Production!$G4:$Q53,11))^(I1811-$D1811))/1000,0)</f>
        <v>0</v>
      </c>
      <c r="J1928" s="223">
        <f>IF($B1808&lt;&gt;"",J1927*(VLOOKUP($B1808,Production!$G4:$P53,10)*(1+VLOOKUP($B1808,Production!$G4:$Q53,11))^(J1811-$D1811))/1000,0)</f>
        <v>0</v>
      </c>
      <c r="K1928" s="223">
        <f>IF($B1808&lt;&gt;"",K1927*(VLOOKUP($B1808,Production!$G4:$P53,10)*(1+VLOOKUP($B1808,Production!$G4:$Q53,11))^(K1811-$D1811))/1000,0)</f>
        <v>0</v>
      </c>
      <c r="L1928" s="223">
        <f>IF($B1808&lt;&gt;"",L1927*(VLOOKUP($B1808,Production!$G4:$P53,10)*(1+VLOOKUP($B1808,Production!$G4:$Q53,11))^(L1811-$D1811))/1000,0)</f>
        <v>0</v>
      </c>
      <c r="M1928" s="223">
        <f>IF($B1808&lt;&gt;"",M1927*(VLOOKUP($B1808,Production!$G4:$P53,10)*(1+VLOOKUP($B1808,Production!$G4:$Q53,11))^(M1811-$D1811))/1000,0)</f>
        <v>0</v>
      </c>
      <c r="N1928" s="223">
        <f>IF($B1808&lt;&gt;"",N1927*(VLOOKUP($B1808,Production!$G4:$P53,10)*(1+VLOOKUP($B1808,Production!$G4:$Q53,11))^(N1811-$D1811))/1000,0)</f>
        <v>0</v>
      </c>
      <c r="O1928" s="223">
        <f>IF($B1808&lt;&gt;"",O1927*(VLOOKUP($B1808,Production!$G4:$P53,10)*(1+VLOOKUP($B1808,Production!$G4:$Q53,11))^(O1811-$D1811))/1000,0)</f>
        <v>0</v>
      </c>
      <c r="P1928" s="223">
        <f>IF($B1808&lt;&gt;"",P1927*(VLOOKUP($B1808,Production!$G4:$P53,10)*(1+VLOOKUP($B1808,Production!$G4:$Q53,11))^(P1811-$D1811))/1000,0)</f>
        <v>0</v>
      </c>
      <c r="Q1928" s="223">
        <f>IF($B1808&lt;&gt;"",Q1927*(VLOOKUP($B1808,Production!$G4:$P53,10)*(1+VLOOKUP($B1808,Production!$G4:$Q53,11))^(Q1811-$D1811))/1000,0)</f>
        <v>0</v>
      </c>
      <c r="R1928" s="223">
        <f>IF($B1808&lt;&gt;"",R1927*(VLOOKUP($B1808,Production!$G4:$P53,10)*(1+VLOOKUP($B1808,Production!$G4:$Q53,11))^(R1811-$D1811))/1000,0)</f>
        <v>0</v>
      </c>
    </row>
    <row r="1929" spans="1:18" hidden="1" outlineLevel="1" x14ac:dyDescent="0.25">
      <c r="A1929" s="274" t="s">
        <v>13</v>
      </c>
      <c r="B1929" s="225" t="s">
        <v>17</v>
      </c>
      <c r="C1929" s="53"/>
      <c r="D1929" s="244">
        <v>10000</v>
      </c>
      <c r="E1929" s="244">
        <v>10000</v>
      </c>
      <c r="F1929" s="244"/>
      <c r="G1929" s="244"/>
      <c r="H1929" s="244"/>
      <c r="I1929" s="244"/>
      <c r="J1929" s="244"/>
      <c r="K1929" s="244"/>
      <c r="L1929" s="244"/>
      <c r="M1929" s="244"/>
      <c r="N1929" s="244"/>
      <c r="O1929" s="244"/>
      <c r="P1929" s="244"/>
      <c r="Q1929" s="244"/>
      <c r="R1929" s="244"/>
    </row>
    <row r="1930" spans="1:18" hidden="1" outlineLevel="1" x14ac:dyDescent="0.25">
      <c r="A1930" s="274"/>
      <c r="B1930" s="226" t="s">
        <v>42</v>
      </c>
      <c r="C1930" s="222"/>
      <c r="D1930" s="223">
        <f>IF($B1808&lt;&gt;"",D1929*(VLOOKUP($B1808,Production!$G4:$R53,10)*(1+VLOOKUP($B1808,Production!$G4:$S53,11))^(D1811-$D1811))/1000,0)</f>
        <v>0</v>
      </c>
      <c r="E1930" s="223">
        <f>IF($B1808&lt;&gt;"",E1929*(VLOOKUP($B1808,Production!$G4:$R53,10)*(1+VLOOKUP($B1808,Production!$G4:$S53,11))^(E1811-$D1811))/1000,0)</f>
        <v>0</v>
      </c>
      <c r="F1930" s="223">
        <f>IF($B1808&lt;&gt;"",F1929*(VLOOKUP($B1808,Production!$G4:$R53,10)*(1+VLOOKUP($B1808,Production!$G4:$S53,11))^(F1811-$D1811))/1000,0)</f>
        <v>0</v>
      </c>
      <c r="G1930" s="223">
        <f>IF($B1808&lt;&gt;"",G1929*(VLOOKUP($B1808,Production!$G4:$R53,10)*(1+VLOOKUP($B1808,Production!$G4:$S53,11))^(G1811-$D1811))/1000,0)</f>
        <v>0</v>
      </c>
      <c r="H1930" s="223">
        <f>IF($B1808&lt;&gt;"",H1929*(VLOOKUP($B1808,Production!$G4:$R53,10)*(1+VLOOKUP($B1808,Production!$G4:$S53,11))^(H1811-$D1811))/1000,0)</f>
        <v>0</v>
      </c>
      <c r="I1930" s="223">
        <f>IF($B1808&lt;&gt;"",I1929*(VLOOKUP($B1808,Production!$G4:$R53,10)*(1+VLOOKUP($B1808,Production!$G4:$S53,11))^(I1811-$D1811))/1000,0)</f>
        <v>0</v>
      </c>
      <c r="J1930" s="223">
        <f>IF($B1808&lt;&gt;"",J1929*(VLOOKUP($B1808,Production!$G4:$R53,10)*(1+VLOOKUP($B1808,Production!$G4:$S53,11))^(J1811-$D1811))/1000,0)</f>
        <v>0</v>
      </c>
      <c r="K1930" s="223">
        <f>IF($B1808&lt;&gt;"",K1929*(VLOOKUP($B1808,Production!$G4:$R53,10)*(1+VLOOKUP($B1808,Production!$G4:$S53,11))^(K1811-$D1811))/1000,0)</f>
        <v>0</v>
      </c>
      <c r="L1930" s="223">
        <f>IF($B1808&lt;&gt;"",L1929*(VLOOKUP($B1808,Production!$G4:$R53,10)*(1+VLOOKUP($B1808,Production!$G4:$S53,11))^(L1811-$D1811))/1000,0)</f>
        <v>0</v>
      </c>
      <c r="M1930" s="223">
        <f>IF($B1808&lt;&gt;"",M1929*(VLOOKUP($B1808,Production!$G4:$R53,10)*(1+VLOOKUP($B1808,Production!$G4:$S53,11))^(M1811-$D1811))/1000,0)</f>
        <v>0</v>
      </c>
      <c r="N1930" s="223">
        <f>IF($B1808&lt;&gt;"",N1929*(VLOOKUP($B1808,Production!$G4:$R53,10)*(1+VLOOKUP($B1808,Production!$G4:$S53,11))^(N1811-$D1811))/1000,0)</f>
        <v>0</v>
      </c>
      <c r="O1930" s="223">
        <f>IF($B1808&lt;&gt;"",O1929*(VLOOKUP($B1808,Production!$G4:$R53,10)*(1+VLOOKUP($B1808,Production!$G4:$S53,11))^(O1811-$D1811))/1000,0)</f>
        <v>0</v>
      </c>
      <c r="P1930" s="223">
        <f>IF($B1808&lt;&gt;"",P1929*(VLOOKUP($B1808,Production!$G4:$R53,10)*(1+VLOOKUP($B1808,Production!$G4:$S53,11))^(P1811-$D1811))/1000,0)</f>
        <v>0</v>
      </c>
      <c r="Q1930" s="223">
        <f>IF($B1808&lt;&gt;"",Q1929*(VLOOKUP($B1808,Production!$G4:$R53,10)*(1+VLOOKUP($B1808,Production!$G4:$S53,11))^(Q1811-$D1811))/1000,0)</f>
        <v>0</v>
      </c>
      <c r="R1930" s="223">
        <f>IF($B1808&lt;&gt;"",R1929*(VLOOKUP($B1808,Production!$G4:$R53,10)*(1+VLOOKUP($B1808,Production!$G4:$S53,11))^(R1811-$D1811))/1000,0)</f>
        <v>0</v>
      </c>
    </row>
    <row r="1931" spans="1:18" hidden="1" outlineLevel="1" x14ac:dyDescent="0.25">
      <c r="A1931" s="225" t="s">
        <v>56</v>
      </c>
      <c r="B1931" s="225"/>
      <c r="C1931" s="53"/>
      <c r="D1931" s="244"/>
      <c r="E1931" s="244"/>
      <c r="F1931" s="244"/>
      <c r="G1931" s="244"/>
      <c r="H1931" s="244"/>
      <c r="I1931" s="244"/>
      <c r="J1931" s="244"/>
      <c r="K1931" s="244"/>
      <c r="L1931" s="244"/>
      <c r="M1931" s="244"/>
      <c r="N1931" s="244"/>
      <c r="O1931" s="244"/>
      <c r="P1931" s="244"/>
      <c r="Q1931" s="244"/>
      <c r="R1931" s="244"/>
    </row>
    <row r="1932" spans="1:18" hidden="1" outlineLevel="1" x14ac:dyDescent="0.25">
      <c r="A1932" s="225" t="s">
        <v>57</v>
      </c>
      <c r="B1932" s="225"/>
      <c r="C1932" s="53"/>
      <c r="D1932" s="244"/>
      <c r="E1932" s="244"/>
      <c r="F1932" s="244"/>
      <c r="G1932" s="244"/>
      <c r="H1932" s="244"/>
      <c r="I1932" s="244"/>
      <c r="J1932" s="244"/>
      <c r="K1932" s="244"/>
      <c r="L1932" s="244"/>
      <c r="M1932" s="244"/>
      <c r="N1932" s="244"/>
      <c r="O1932" s="244"/>
      <c r="P1932" s="244"/>
      <c r="Q1932" s="244"/>
      <c r="R1932" s="244"/>
    </row>
    <row r="1933" spans="1:18" hidden="1" outlineLevel="1" x14ac:dyDescent="0.25">
      <c r="A1933" s="224" t="s">
        <v>659</v>
      </c>
      <c r="B1933" s="222"/>
      <c r="C1933" s="222"/>
      <c r="D1933" s="223">
        <f t="shared" ref="D1933:R1933" si="166">D1928+D1930+D1931+D1932</f>
        <v>0</v>
      </c>
      <c r="E1933" s="223">
        <f t="shared" si="166"/>
        <v>0</v>
      </c>
      <c r="F1933" s="223">
        <f t="shared" si="166"/>
        <v>0</v>
      </c>
      <c r="G1933" s="223">
        <f t="shared" si="166"/>
        <v>0</v>
      </c>
      <c r="H1933" s="223">
        <f t="shared" si="166"/>
        <v>0</v>
      </c>
      <c r="I1933" s="223">
        <f t="shared" si="166"/>
        <v>0</v>
      </c>
      <c r="J1933" s="223">
        <f t="shared" si="166"/>
        <v>0</v>
      </c>
      <c r="K1933" s="223">
        <f t="shared" si="166"/>
        <v>0</v>
      </c>
      <c r="L1933" s="223">
        <f t="shared" si="166"/>
        <v>0</v>
      </c>
      <c r="M1933" s="223">
        <f t="shared" si="166"/>
        <v>0</v>
      </c>
      <c r="N1933" s="223">
        <f t="shared" si="166"/>
        <v>0</v>
      </c>
      <c r="O1933" s="223">
        <f t="shared" si="166"/>
        <v>0</v>
      </c>
      <c r="P1933" s="223">
        <f t="shared" si="166"/>
        <v>0</v>
      </c>
      <c r="Q1933" s="223">
        <f t="shared" si="166"/>
        <v>0</v>
      </c>
      <c r="R1933" s="223">
        <f t="shared" si="166"/>
        <v>0</v>
      </c>
    </row>
    <row r="1934" spans="1:18" hidden="1" outlineLevel="1" x14ac:dyDescent="0.25"/>
    <row r="1935" spans="1:18" hidden="1" outlineLevel="1" x14ac:dyDescent="0.25">
      <c r="A1935" s="222" t="s">
        <v>663</v>
      </c>
      <c r="B1935" s="222"/>
      <c r="C1935" s="222"/>
      <c r="D1935" s="223">
        <f t="shared" ref="D1935:R1935" si="167">D1925-D1933</f>
        <v>0</v>
      </c>
      <c r="E1935" s="223">
        <f t="shared" si="167"/>
        <v>0</v>
      </c>
      <c r="F1935" s="223">
        <f t="shared" si="167"/>
        <v>0</v>
      </c>
      <c r="G1935" s="223">
        <f t="shared" si="167"/>
        <v>0</v>
      </c>
      <c r="H1935" s="223">
        <f t="shared" si="167"/>
        <v>0</v>
      </c>
      <c r="I1935" s="223">
        <f t="shared" si="167"/>
        <v>0</v>
      </c>
      <c r="J1935" s="223">
        <f t="shared" si="167"/>
        <v>0</v>
      </c>
      <c r="K1935" s="223">
        <f t="shared" si="167"/>
        <v>0</v>
      </c>
      <c r="L1935" s="223">
        <f t="shared" si="167"/>
        <v>0</v>
      </c>
      <c r="M1935" s="223">
        <f t="shared" si="167"/>
        <v>0</v>
      </c>
      <c r="N1935" s="223">
        <f t="shared" si="167"/>
        <v>0</v>
      </c>
      <c r="O1935" s="223">
        <f t="shared" si="167"/>
        <v>0</v>
      </c>
      <c r="P1935" s="223">
        <f t="shared" si="167"/>
        <v>0</v>
      </c>
      <c r="Q1935" s="223">
        <f t="shared" si="167"/>
        <v>0</v>
      </c>
      <c r="R1935" s="223">
        <f t="shared" si="167"/>
        <v>0</v>
      </c>
    </row>
    <row r="1936" spans="1:18" hidden="1" outlineLevel="1" x14ac:dyDescent="0.25"/>
    <row r="1937" spans="1:18" hidden="1" outlineLevel="1" x14ac:dyDescent="0.25">
      <c r="A1937" s="53" t="s">
        <v>664</v>
      </c>
      <c r="B1937" s="53"/>
      <c r="C1937" s="53"/>
      <c r="D1937" s="244"/>
      <c r="E1937" s="244"/>
      <c r="F1937" s="244"/>
      <c r="G1937" s="244"/>
      <c r="H1937" s="244"/>
      <c r="I1937" s="244"/>
      <c r="J1937" s="244"/>
      <c r="K1937" s="244"/>
      <c r="L1937" s="244"/>
      <c r="M1937" s="244"/>
      <c r="N1937" s="244"/>
      <c r="O1937" s="244"/>
      <c r="P1937" s="244"/>
      <c r="Q1937" s="244"/>
      <c r="R1937" s="244"/>
    </row>
    <row r="1938" spans="1:18" hidden="1" outlineLevel="1" x14ac:dyDescent="0.25"/>
    <row r="1939" spans="1:18" hidden="1" outlineLevel="1" x14ac:dyDescent="0.25">
      <c r="A1939" s="222" t="s">
        <v>665</v>
      </c>
      <c r="B1939" s="222"/>
      <c r="C1939" s="222"/>
      <c r="D1939" s="223">
        <f t="shared" ref="D1939:R1939" si="168">D1935-D1937</f>
        <v>0</v>
      </c>
      <c r="E1939" s="223">
        <f t="shared" si="168"/>
        <v>0</v>
      </c>
      <c r="F1939" s="223">
        <f t="shared" si="168"/>
        <v>0</v>
      </c>
      <c r="G1939" s="223">
        <f t="shared" si="168"/>
        <v>0</v>
      </c>
      <c r="H1939" s="223">
        <f t="shared" si="168"/>
        <v>0</v>
      </c>
      <c r="I1939" s="223">
        <f t="shared" si="168"/>
        <v>0</v>
      </c>
      <c r="J1939" s="223">
        <f t="shared" si="168"/>
        <v>0</v>
      </c>
      <c r="K1939" s="223">
        <f t="shared" si="168"/>
        <v>0</v>
      </c>
      <c r="L1939" s="223">
        <f t="shared" si="168"/>
        <v>0</v>
      </c>
      <c r="M1939" s="223">
        <f t="shared" si="168"/>
        <v>0</v>
      </c>
      <c r="N1939" s="223">
        <f t="shared" si="168"/>
        <v>0</v>
      </c>
      <c r="O1939" s="223">
        <f t="shared" si="168"/>
        <v>0</v>
      </c>
      <c r="P1939" s="223">
        <f t="shared" si="168"/>
        <v>0</v>
      </c>
      <c r="Q1939" s="223">
        <f t="shared" si="168"/>
        <v>0</v>
      </c>
      <c r="R1939" s="223">
        <f t="shared" si="168"/>
        <v>0</v>
      </c>
    </row>
    <row r="1940" spans="1:18" hidden="1" outlineLevel="1" x14ac:dyDescent="0.25">
      <c r="A1940" s="222" t="s">
        <v>666</v>
      </c>
      <c r="B1940" s="222"/>
      <c r="C1940" s="222"/>
      <c r="D1940" s="223">
        <f t="shared" ref="D1940:R1940" si="169">$B1809*D1939</f>
        <v>0</v>
      </c>
      <c r="E1940" s="223">
        <f t="shared" si="169"/>
        <v>0</v>
      </c>
      <c r="F1940" s="223">
        <f t="shared" si="169"/>
        <v>0</v>
      </c>
      <c r="G1940" s="223">
        <f t="shared" si="169"/>
        <v>0</v>
      </c>
      <c r="H1940" s="223">
        <f t="shared" si="169"/>
        <v>0</v>
      </c>
      <c r="I1940" s="223">
        <f t="shared" si="169"/>
        <v>0</v>
      </c>
      <c r="J1940" s="223">
        <f t="shared" si="169"/>
        <v>0</v>
      </c>
      <c r="K1940" s="223">
        <f t="shared" si="169"/>
        <v>0</v>
      </c>
      <c r="L1940" s="223">
        <f t="shared" si="169"/>
        <v>0</v>
      </c>
      <c r="M1940" s="223">
        <f t="shared" si="169"/>
        <v>0</v>
      </c>
      <c r="N1940" s="223">
        <f t="shared" si="169"/>
        <v>0</v>
      </c>
      <c r="O1940" s="223">
        <f t="shared" si="169"/>
        <v>0</v>
      </c>
      <c r="P1940" s="223">
        <f t="shared" si="169"/>
        <v>0</v>
      </c>
      <c r="Q1940" s="223">
        <f t="shared" si="169"/>
        <v>0</v>
      </c>
      <c r="R1940" s="223">
        <f t="shared" si="169"/>
        <v>0</v>
      </c>
    </row>
    <row r="1941" spans="1:18" hidden="1" outlineLevel="1" x14ac:dyDescent="0.25"/>
    <row r="1942" spans="1:18" hidden="1" outlineLevel="1" x14ac:dyDescent="0.25">
      <c r="A1942" s="222" t="s">
        <v>667</v>
      </c>
      <c r="B1942" s="222"/>
      <c r="C1942" s="222"/>
      <c r="D1942" s="223">
        <f t="shared" ref="D1942:R1942" si="170">D1939-D1940</f>
        <v>0</v>
      </c>
      <c r="E1942" s="223">
        <f t="shared" si="170"/>
        <v>0</v>
      </c>
      <c r="F1942" s="223">
        <f t="shared" si="170"/>
        <v>0</v>
      </c>
      <c r="G1942" s="223">
        <f t="shared" si="170"/>
        <v>0</v>
      </c>
      <c r="H1942" s="223">
        <f t="shared" si="170"/>
        <v>0</v>
      </c>
      <c r="I1942" s="223">
        <f t="shared" si="170"/>
        <v>0</v>
      </c>
      <c r="J1942" s="223">
        <f t="shared" si="170"/>
        <v>0</v>
      </c>
      <c r="K1942" s="223">
        <f t="shared" si="170"/>
        <v>0</v>
      </c>
      <c r="L1942" s="223">
        <f t="shared" si="170"/>
        <v>0</v>
      </c>
      <c r="M1942" s="223">
        <f t="shared" si="170"/>
        <v>0</v>
      </c>
      <c r="N1942" s="223">
        <f t="shared" si="170"/>
        <v>0</v>
      </c>
      <c r="O1942" s="223">
        <f t="shared" si="170"/>
        <v>0</v>
      </c>
      <c r="P1942" s="223">
        <f t="shared" si="170"/>
        <v>0</v>
      </c>
      <c r="Q1942" s="223">
        <f t="shared" si="170"/>
        <v>0</v>
      </c>
      <c r="R1942" s="223">
        <f t="shared" si="170"/>
        <v>0</v>
      </c>
    </row>
    <row r="1943" spans="1:18" hidden="1" outlineLevel="1" x14ac:dyDescent="0.25"/>
    <row r="1944" spans="1:18" hidden="1" outlineLevel="1" x14ac:dyDescent="0.25">
      <c r="A1944" s="221" t="s">
        <v>668</v>
      </c>
      <c r="B1944" s="221"/>
      <c r="C1944" s="220"/>
      <c r="D1944" s="215" t="e">
        <f>IRR(D1942:R1942)</f>
        <v>#NUM!</v>
      </c>
    </row>
    <row r="1945" spans="1:18" collapsed="1" x14ac:dyDescent="0.25"/>
    <row r="1947" spans="1:18" s="169" customFormat="1" x14ac:dyDescent="0.25">
      <c r="A1947" s="169" t="s">
        <v>900</v>
      </c>
    </row>
    <row r="1948" spans="1:18" hidden="1" outlineLevel="1" x14ac:dyDescent="0.25"/>
    <row r="1949" spans="1:18" hidden="1" outlineLevel="1" x14ac:dyDescent="0.25">
      <c r="A1949" s="217" t="s">
        <v>644</v>
      </c>
      <c r="B1949" s="208"/>
    </row>
    <row r="1950" spans="1:18" ht="15.75" hidden="1" outlineLevel="1" thickBot="1" x14ac:dyDescent="0.3">
      <c r="A1950" s="219" t="s">
        <v>12</v>
      </c>
      <c r="B1950" s="243"/>
    </row>
    <row r="1951" spans="1:18" hidden="1" outlineLevel="1" x14ac:dyDescent="0.25"/>
    <row r="1952" spans="1:18" hidden="1" outlineLevel="1" x14ac:dyDescent="0.25">
      <c r="A1952" s="53" t="s">
        <v>14</v>
      </c>
      <c r="B1952" s="53"/>
      <c r="C1952" s="223">
        <v>0</v>
      </c>
      <c r="D1952" s="223">
        <v>1</v>
      </c>
      <c r="E1952" s="223">
        <v>2</v>
      </c>
      <c r="F1952" s="223">
        <v>3</v>
      </c>
      <c r="G1952" s="223">
        <v>4</v>
      </c>
      <c r="H1952" s="223">
        <v>5</v>
      </c>
      <c r="I1952" s="223">
        <v>6</v>
      </c>
      <c r="J1952" s="223">
        <v>7</v>
      </c>
      <c r="K1952" s="223">
        <v>8</v>
      </c>
      <c r="L1952" s="223">
        <v>9</v>
      </c>
      <c r="M1952" s="223">
        <v>10</v>
      </c>
      <c r="N1952" s="223">
        <v>11</v>
      </c>
      <c r="O1952" s="223">
        <v>12</v>
      </c>
      <c r="P1952" s="223">
        <v>13</v>
      </c>
      <c r="Q1952" s="223">
        <v>14</v>
      </c>
      <c r="R1952" s="223">
        <v>15</v>
      </c>
    </row>
    <row r="1953" spans="1:18" hidden="1" outlineLevel="1" x14ac:dyDescent="0.25"/>
    <row r="1954" spans="1:18" hidden="1" outlineLevel="1" x14ac:dyDescent="0.25">
      <c r="A1954" s="53" t="s">
        <v>59</v>
      </c>
      <c r="B1954" s="53"/>
      <c r="C1954" s="244"/>
      <c r="D1954" s="244"/>
      <c r="E1954" s="244"/>
      <c r="F1954" s="244"/>
      <c r="G1954" s="244"/>
      <c r="H1954" s="244"/>
      <c r="I1954" s="244"/>
      <c r="J1954" s="244"/>
      <c r="K1954" s="244"/>
      <c r="L1954" s="244"/>
      <c r="M1954" s="244"/>
      <c r="N1954" s="244"/>
      <c r="O1954" s="244"/>
      <c r="P1954" s="244"/>
      <c r="Q1954" s="244"/>
      <c r="R1954" s="244"/>
    </row>
    <row r="1955" spans="1:18" hidden="1" outlineLevel="1" x14ac:dyDescent="0.25">
      <c r="A1955" s="53" t="s">
        <v>824</v>
      </c>
      <c r="B1955" s="53"/>
      <c r="C1955" s="244"/>
      <c r="D1955" s="244"/>
      <c r="E1955" s="244"/>
      <c r="F1955" s="244"/>
      <c r="G1955" s="244"/>
      <c r="H1955" s="244"/>
      <c r="I1955" s="244"/>
      <c r="J1955" s="244"/>
      <c r="K1955" s="244"/>
      <c r="L1955" s="244"/>
      <c r="M1955" s="244"/>
      <c r="N1955" s="244"/>
      <c r="O1955" s="244"/>
      <c r="P1955" s="244"/>
      <c r="Q1955" s="244"/>
      <c r="R1955" s="244"/>
    </row>
    <row r="1956" spans="1:18" hidden="1" outlineLevel="1" x14ac:dyDescent="0.25">
      <c r="A1956" s="53" t="s">
        <v>825</v>
      </c>
      <c r="B1956" s="53"/>
      <c r="C1956" s="244"/>
      <c r="D1956" s="244"/>
      <c r="E1956" s="244"/>
      <c r="F1956" s="244"/>
      <c r="G1956" s="244"/>
      <c r="H1956" s="244"/>
      <c r="I1956" s="244"/>
      <c r="J1956" s="244"/>
      <c r="K1956" s="244"/>
      <c r="L1956" s="244"/>
      <c r="M1956" s="244"/>
      <c r="N1956" s="244"/>
      <c r="O1956" s="244"/>
      <c r="P1956" s="244"/>
      <c r="Q1956" s="244"/>
      <c r="R1956" s="244"/>
    </row>
    <row r="1957" spans="1:18" hidden="1" outlineLevel="1" x14ac:dyDescent="0.25"/>
    <row r="1958" spans="1:18" hidden="1" outlineLevel="2" x14ac:dyDescent="0.25">
      <c r="A1958" s="222" t="str">
        <f>'Usages mobilité'!A4</f>
        <v>Usage mobilité n°1</v>
      </c>
      <c r="B1958" s="222" t="s">
        <v>41</v>
      </c>
      <c r="C1958" s="222"/>
      <c r="D1958" s="223">
        <f>IF(B$1949&lt;&gt;"",IF(B$1949='Usages mobilité'!BF4,'Usages mobilité'!BD4,0),0)</f>
        <v>0</v>
      </c>
      <c r="E1958" s="223">
        <f t="shared" ref="E1958:R1967" si="171">$D1958</f>
        <v>0</v>
      </c>
      <c r="F1958" s="223">
        <f t="shared" si="171"/>
        <v>0</v>
      </c>
      <c r="G1958" s="223">
        <f t="shared" si="171"/>
        <v>0</v>
      </c>
      <c r="H1958" s="223">
        <f t="shared" si="171"/>
        <v>0</v>
      </c>
      <c r="I1958" s="223">
        <f t="shared" si="171"/>
        <v>0</v>
      </c>
      <c r="J1958" s="223">
        <f t="shared" si="171"/>
        <v>0</v>
      </c>
      <c r="K1958" s="223">
        <f t="shared" si="171"/>
        <v>0</v>
      </c>
      <c r="L1958" s="223">
        <f t="shared" si="171"/>
        <v>0</v>
      </c>
      <c r="M1958" s="223">
        <f t="shared" si="171"/>
        <v>0</v>
      </c>
      <c r="N1958" s="223">
        <f t="shared" si="171"/>
        <v>0</v>
      </c>
      <c r="O1958" s="223">
        <f t="shared" si="171"/>
        <v>0</v>
      </c>
      <c r="P1958" s="223">
        <f t="shared" si="171"/>
        <v>0</v>
      </c>
      <c r="Q1958" s="223">
        <f t="shared" si="171"/>
        <v>0</v>
      </c>
      <c r="R1958" s="223">
        <f t="shared" si="171"/>
        <v>0</v>
      </c>
    </row>
    <row r="1959" spans="1:18" hidden="1" outlineLevel="2" x14ac:dyDescent="0.25">
      <c r="A1959" s="222" t="str">
        <f>'Usages mobilité'!A5</f>
        <v>Usage mobilité n°2</v>
      </c>
      <c r="B1959" s="222" t="s">
        <v>41</v>
      </c>
      <c r="C1959" s="222"/>
      <c r="D1959" s="223">
        <f>IF(B$1949&lt;&gt;"",IF(B$1949='Usages mobilité'!BF5,'Usages mobilité'!BD5,0),0)</f>
        <v>0</v>
      </c>
      <c r="E1959" s="223">
        <f t="shared" si="171"/>
        <v>0</v>
      </c>
      <c r="F1959" s="223">
        <f t="shared" si="171"/>
        <v>0</v>
      </c>
      <c r="G1959" s="223">
        <f t="shared" si="171"/>
        <v>0</v>
      </c>
      <c r="H1959" s="223">
        <f t="shared" si="171"/>
        <v>0</v>
      </c>
      <c r="I1959" s="223">
        <f t="shared" si="171"/>
        <v>0</v>
      </c>
      <c r="J1959" s="223">
        <f t="shared" si="171"/>
        <v>0</v>
      </c>
      <c r="K1959" s="223">
        <f t="shared" si="171"/>
        <v>0</v>
      </c>
      <c r="L1959" s="223">
        <f t="shared" si="171"/>
        <v>0</v>
      </c>
      <c r="M1959" s="223">
        <f t="shared" si="171"/>
        <v>0</v>
      </c>
      <c r="N1959" s="223">
        <f t="shared" si="171"/>
        <v>0</v>
      </c>
      <c r="O1959" s="223">
        <f t="shared" si="171"/>
        <v>0</v>
      </c>
      <c r="P1959" s="223">
        <f t="shared" si="171"/>
        <v>0</v>
      </c>
      <c r="Q1959" s="223">
        <f t="shared" si="171"/>
        <v>0</v>
      </c>
      <c r="R1959" s="223">
        <f t="shared" si="171"/>
        <v>0</v>
      </c>
    </row>
    <row r="1960" spans="1:18" hidden="1" outlineLevel="2" x14ac:dyDescent="0.25">
      <c r="A1960" s="222" t="str">
        <f>'Usages mobilité'!A6</f>
        <v>Usage mobilité n°3</v>
      </c>
      <c r="B1960" s="222" t="s">
        <v>41</v>
      </c>
      <c r="C1960" s="222"/>
      <c r="D1960" s="223">
        <f>IF(B$1949&lt;&gt;"",IF(B$1949='Usages mobilité'!BF6,'Usages mobilité'!BD6,0),0)</f>
        <v>0</v>
      </c>
      <c r="E1960" s="223">
        <f t="shared" si="171"/>
        <v>0</v>
      </c>
      <c r="F1960" s="223">
        <f t="shared" si="171"/>
        <v>0</v>
      </c>
      <c r="G1960" s="223">
        <f t="shared" si="171"/>
        <v>0</v>
      </c>
      <c r="H1960" s="223">
        <f t="shared" si="171"/>
        <v>0</v>
      </c>
      <c r="I1960" s="223">
        <f t="shared" si="171"/>
        <v>0</v>
      </c>
      <c r="J1960" s="223">
        <f t="shared" si="171"/>
        <v>0</v>
      </c>
      <c r="K1960" s="223">
        <f t="shared" si="171"/>
        <v>0</v>
      </c>
      <c r="L1960" s="223">
        <f t="shared" si="171"/>
        <v>0</v>
      </c>
      <c r="M1960" s="223">
        <f t="shared" si="171"/>
        <v>0</v>
      </c>
      <c r="N1960" s="223">
        <f t="shared" si="171"/>
        <v>0</v>
      </c>
      <c r="O1960" s="223">
        <f t="shared" si="171"/>
        <v>0</v>
      </c>
      <c r="P1960" s="223">
        <f t="shared" si="171"/>
        <v>0</v>
      </c>
      <c r="Q1960" s="223">
        <f t="shared" si="171"/>
        <v>0</v>
      </c>
      <c r="R1960" s="223">
        <f t="shared" si="171"/>
        <v>0</v>
      </c>
    </row>
    <row r="1961" spans="1:18" hidden="1" outlineLevel="2" x14ac:dyDescent="0.25">
      <c r="A1961" s="222" t="str">
        <f>'Usages mobilité'!A7</f>
        <v>Usage mobilité n°4</v>
      </c>
      <c r="B1961" s="222" t="s">
        <v>41</v>
      </c>
      <c r="C1961" s="222"/>
      <c r="D1961" s="223">
        <f>IF(B$1949&lt;&gt;"",IF(B$1949='Usages mobilité'!BF7,'Usages mobilité'!BD7,0),0)</f>
        <v>0</v>
      </c>
      <c r="E1961" s="223">
        <f t="shared" si="171"/>
        <v>0</v>
      </c>
      <c r="F1961" s="223">
        <f t="shared" si="171"/>
        <v>0</v>
      </c>
      <c r="G1961" s="223">
        <f t="shared" si="171"/>
        <v>0</v>
      </c>
      <c r="H1961" s="223">
        <f t="shared" si="171"/>
        <v>0</v>
      </c>
      <c r="I1961" s="223">
        <f t="shared" si="171"/>
        <v>0</v>
      </c>
      <c r="J1961" s="223">
        <f t="shared" si="171"/>
        <v>0</v>
      </c>
      <c r="K1961" s="223">
        <f t="shared" si="171"/>
        <v>0</v>
      </c>
      <c r="L1961" s="223">
        <f t="shared" si="171"/>
        <v>0</v>
      </c>
      <c r="M1961" s="223">
        <f t="shared" si="171"/>
        <v>0</v>
      </c>
      <c r="N1961" s="223">
        <f t="shared" si="171"/>
        <v>0</v>
      </c>
      <c r="O1961" s="223">
        <f t="shared" si="171"/>
        <v>0</v>
      </c>
      <c r="P1961" s="223">
        <f t="shared" si="171"/>
        <v>0</v>
      </c>
      <c r="Q1961" s="223">
        <f t="shared" si="171"/>
        <v>0</v>
      </c>
      <c r="R1961" s="223">
        <f t="shared" si="171"/>
        <v>0</v>
      </c>
    </row>
    <row r="1962" spans="1:18" hidden="1" outlineLevel="2" x14ac:dyDescent="0.25">
      <c r="A1962" s="222" t="str">
        <f>'Usages mobilité'!A8</f>
        <v>Usage mobilité n°5</v>
      </c>
      <c r="B1962" s="222" t="s">
        <v>41</v>
      </c>
      <c r="C1962" s="222"/>
      <c r="D1962" s="223">
        <f>IF(B$1949&lt;&gt;"",IF(B$1949='Usages mobilité'!BF8,'Usages mobilité'!BD8,0),0)</f>
        <v>0</v>
      </c>
      <c r="E1962" s="223">
        <f t="shared" si="171"/>
        <v>0</v>
      </c>
      <c r="F1962" s="223">
        <f t="shared" si="171"/>
        <v>0</v>
      </c>
      <c r="G1962" s="223">
        <f t="shared" si="171"/>
        <v>0</v>
      </c>
      <c r="H1962" s="223">
        <f t="shared" si="171"/>
        <v>0</v>
      </c>
      <c r="I1962" s="223">
        <f t="shared" si="171"/>
        <v>0</v>
      </c>
      <c r="J1962" s="223">
        <f t="shared" si="171"/>
        <v>0</v>
      </c>
      <c r="K1962" s="223">
        <f t="shared" si="171"/>
        <v>0</v>
      </c>
      <c r="L1962" s="223">
        <f t="shared" si="171"/>
        <v>0</v>
      </c>
      <c r="M1962" s="223">
        <f t="shared" si="171"/>
        <v>0</v>
      </c>
      <c r="N1962" s="223">
        <f t="shared" si="171"/>
        <v>0</v>
      </c>
      <c r="O1962" s="223">
        <f t="shared" si="171"/>
        <v>0</v>
      </c>
      <c r="P1962" s="223">
        <f t="shared" si="171"/>
        <v>0</v>
      </c>
      <c r="Q1962" s="223">
        <f t="shared" si="171"/>
        <v>0</v>
      </c>
      <c r="R1962" s="223">
        <f t="shared" si="171"/>
        <v>0</v>
      </c>
    </row>
    <row r="1963" spans="1:18" hidden="1" outlineLevel="2" x14ac:dyDescent="0.25">
      <c r="A1963" s="222" t="str">
        <f>'Usages mobilité'!A9</f>
        <v>Usage mobilité n°6</v>
      </c>
      <c r="B1963" s="222" t="s">
        <v>41</v>
      </c>
      <c r="C1963" s="222"/>
      <c r="D1963" s="223">
        <f>IF(B$1949&lt;&gt;"",IF(B$1949='Usages mobilité'!BF9,'Usages mobilité'!BD9,0),0)</f>
        <v>0</v>
      </c>
      <c r="E1963" s="223">
        <f t="shared" si="171"/>
        <v>0</v>
      </c>
      <c r="F1963" s="223">
        <f t="shared" si="171"/>
        <v>0</v>
      </c>
      <c r="G1963" s="223">
        <f t="shared" si="171"/>
        <v>0</v>
      </c>
      <c r="H1963" s="223">
        <f t="shared" si="171"/>
        <v>0</v>
      </c>
      <c r="I1963" s="223">
        <f t="shared" si="171"/>
        <v>0</v>
      </c>
      <c r="J1963" s="223">
        <f t="shared" si="171"/>
        <v>0</v>
      </c>
      <c r="K1963" s="223">
        <f t="shared" si="171"/>
        <v>0</v>
      </c>
      <c r="L1963" s="223">
        <f t="shared" si="171"/>
        <v>0</v>
      </c>
      <c r="M1963" s="223">
        <f t="shared" si="171"/>
        <v>0</v>
      </c>
      <c r="N1963" s="223">
        <f t="shared" si="171"/>
        <v>0</v>
      </c>
      <c r="O1963" s="223">
        <f t="shared" si="171"/>
        <v>0</v>
      </c>
      <c r="P1963" s="223">
        <f t="shared" si="171"/>
        <v>0</v>
      </c>
      <c r="Q1963" s="223">
        <f t="shared" si="171"/>
        <v>0</v>
      </c>
      <c r="R1963" s="223">
        <f t="shared" si="171"/>
        <v>0</v>
      </c>
    </row>
    <row r="1964" spans="1:18" hidden="1" outlineLevel="2" x14ac:dyDescent="0.25">
      <c r="A1964" s="222" t="str">
        <f>'Usages mobilité'!A10</f>
        <v>Usage mobilité n°7</v>
      </c>
      <c r="B1964" s="222" t="s">
        <v>41</v>
      </c>
      <c r="C1964" s="222"/>
      <c r="D1964" s="223">
        <f>IF(B$1949&lt;&gt;"",IF(B$1949='Usages mobilité'!BF10,'Usages mobilité'!BD10,0),0)</f>
        <v>0</v>
      </c>
      <c r="E1964" s="223">
        <f t="shared" si="171"/>
        <v>0</v>
      </c>
      <c r="F1964" s="223">
        <f t="shared" si="171"/>
        <v>0</v>
      </c>
      <c r="G1964" s="223">
        <f t="shared" si="171"/>
        <v>0</v>
      </c>
      <c r="H1964" s="223">
        <f t="shared" si="171"/>
        <v>0</v>
      </c>
      <c r="I1964" s="223">
        <f t="shared" si="171"/>
        <v>0</v>
      </c>
      <c r="J1964" s="223">
        <f t="shared" si="171"/>
        <v>0</v>
      </c>
      <c r="K1964" s="223">
        <f t="shared" si="171"/>
        <v>0</v>
      </c>
      <c r="L1964" s="223">
        <f t="shared" si="171"/>
        <v>0</v>
      </c>
      <c r="M1964" s="223">
        <f t="shared" si="171"/>
        <v>0</v>
      </c>
      <c r="N1964" s="223">
        <f t="shared" si="171"/>
        <v>0</v>
      </c>
      <c r="O1964" s="223">
        <f t="shared" si="171"/>
        <v>0</v>
      </c>
      <c r="P1964" s="223">
        <f t="shared" si="171"/>
        <v>0</v>
      </c>
      <c r="Q1964" s="223">
        <f t="shared" si="171"/>
        <v>0</v>
      </c>
      <c r="R1964" s="223">
        <f t="shared" si="171"/>
        <v>0</v>
      </c>
    </row>
    <row r="1965" spans="1:18" hidden="1" outlineLevel="2" x14ac:dyDescent="0.25">
      <c r="A1965" s="222" t="str">
        <f>'Usages mobilité'!A11</f>
        <v>Usage mobilité n°8</v>
      </c>
      <c r="B1965" s="222" t="s">
        <v>41</v>
      </c>
      <c r="C1965" s="222"/>
      <c r="D1965" s="223">
        <f>IF(B$1949&lt;&gt;"",IF(B$1949='Usages mobilité'!BF11,'Usages mobilité'!BD11,0),0)</f>
        <v>0</v>
      </c>
      <c r="E1965" s="223">
        <f t="shared" si="171"/>
        <v>0</v>
      </c>
      <c r="F1965" s="223">
        <f t="shared" si="171"/>
        <v>0</v>
      </c>
      <c r="G1965" s="223">
        <f t="shared" si="171"/>
        <v>0</v>
      </c>
      <c r="H1965" s="223">
        <f t="shared" si="171"/>
        <v>0</v>
      </c>
      <c r="I1965" s="223">
        <f t="shared" si="171"/>
        <v>0</v>
      </c>
      <c r="J1965" s="223">
        <f t="shared" si="171"/>
        <v>0</v>
      </c>
      <c r="K1965" s="223">
        <f t="shared" si="171"/>
        <v>0</v>
      </c>
      <c r="L1965" s="223">
        <f t="shared" si="171"/>
        <v>0</v>
      </c>
      <c r="M1965" s="223">
        <f t="shared" si="171"/>
        <v>0</v>
      </c>
      <c r="N1965" s="223">
        <f t="shared" si="171"/>
        <v>0</v>
      </c>
      <c r="O1965" s="223">
        <f t="shared" si="171"/>
        <v>0</v>
      </c>
      <c r="P1965" s="223">
        <f t="shared" si="171"/>
        <v>0</v>
      </c>
      <c r="Q1965" s="223">
        <f t="shared" si="171"/>
        <v>0</v>
      </c>
      <c r="R1965" s="223">
        <f t="shared" si="171"/>
        <v>0</v>
      </c>
    </row>
    <row r="1966" spans="1:18" hidden="1" outlineLevel="2" x14ac:dyDescent="0.25">
      <c r="A1966" s="222" t="str">
        <f>'Usages mobilité'!A12</f>
        <v>Usage mobilité n°9</v>
      </c>
      <c r="B1966" s="222" t="s">
        <v>41</v>
      </c>
      <c r="C1966" s="222"/>
      <c r="D1966" s="223">
        <f>IF(B$1949&lt;&gt;"",IF(B$1949='Usages mobilité'!BF12,'Usages mobilité'!BD12,0),0)</f>
        <v>0</v>
      </c>
      <c r="E1966" s="223">
        <f t="shared" si="171"/>
        <v>0</v>
      </c>
      <c r="F1966" s="223">
        <f t="shared" si="171"/>
        <v>0</v>
      </c>
      <c r="G1966" s="223">
        <f t="shared" si="171"/>
        <v>0</v>
      </c>
      <c r="H1966" s="223">
        <f t="shared" si="171"/>
        <v>0</v>
      </c>
      <c r="I1966" s="223">
        <f t="shared" si="171"/>
        <v>0</v>
      </c>
      <c r="J1966" s="223">
        <f t="shared" si="171"/>
        <v>0</v>
      </c>
      <c r="K1966" s="223">
        <f t="shared" si="171"/>
        <v>0</v>
      </c>
      <c r="L1966" s="223">
        <f t="shared" si="171"/>
        <v>0</v>
      </c>
      <c r="M1966" s="223">
        <f t="shared" si="171"/>
        <v>0</v>
      </c>
      <c r="N1966" s="223">
        <f t="shared" si="171"/>
        <v>0</v>
      </c>
      <c r="O1966" s="223">
        <f t="shared" si="171"/>
        <v>0</v>
      </c>
      <c r="P1966" s="223">
        <f t="shared" si="171"/>
        <v>0</v>
      </c>
      <c r="Q1966" s="223">
        <f t="shared" si="171"/>
        <v>0</v>
      </c>
      <c r="R1966" s="223">
        <f t="shared" si="171"/>
        <v>0</v>
      </c>
    </row>
    <row r="1967" spans="1:18" hidden="1" outlineLevel="2" x14ac:dyDescent="0.25">
      <c r="A1967" s="222" t="str">
        <f>'Usages mobilité'!A13</f>
        <v>Usage mobilité n°10</v>
      </c>
      <c r="B1967" s="222" t="s">
        <v>41</v>
      </c>
      <c r="C1967" s="222"/>
      <c r="D1967" s="223">
        <f>IF(B$1949&lt;&gt;"",IF(B$1949='Usages mobilité'!BF13,'Usages mobilité'!BD13,0),0)</f>
        <v>0</v>
      </c>
      <c r="E1967" s="223">
        <f t="shared" si="171"/>
        <v>0</v>
      </c>
      <c r="F1967" s="223">
        <f t="shared" si="171"/>
        <v>0</v>
      </c>
      <c r="G1967" s="223">
        <f t="shared" si="171"/>
        <v>0</v>
      </c>
      <c r="H1967" s="223">
        <f t="shared" si="171"/>
        <v>0</v>
      </c>
      <c r="I1967" s="223">
        <f t="shared" si="171"/>
        <v>0</v>
      </c>
      <c r="J1967" s="223">
        <f t="shared" si="171"/>
        <v>0</v>
      </c>
      <c r="K1967" s="223">
        <f t="shared" si="171"/>
        <v>0</v>
      </c>
      <c r="L1967" s="223">
        <f t="shared" si="171"/>
        <v>0</v>
      </c>
      <c r="M1967" s="223">
        <f t="shared" si="171"/>
        <v>0</v>
      </c>
      <c r="N1967" s="223">
        <f t="shared" si="171"/>
        <v>0</v>
      </c>
      <c r="O1967" s="223">
        <f t="shared" si="171"/>
        <v>0</v>
      </c>
      <c r="P1967" s="223">
        <f t="shared" si="171"/>
        <v>0</v>
      </c>
      <c r="Q1967" s="223">
        <f t="shared" si="171"/>
        <v>0</v>
      </c>
      <c r="R1967" s="223">
        <f t="shared" si="171"/>
        <v>0</v>
      </c>
    </row>
    <row r="1968" spans="1:18" hidden="1" outlineLevel="2" x14ac:dyDescent="0.25">
      <c r="A1968" s="222" t="str">
        <f>'Usages mobilité'!A14</f>
        <v>Usage mobilité n°11</v>
      </c>
      <c r="B1968" s="222" t="s">
        <v>41</v>
      </c>
      <c r="C1968" s="222"/>
      <c r="D1968" s="223">
        <f>IF(B$1949&lt;&gt;"",IF(B$1949='Usages mobilité'!BF14,'Usages mobilité'!BD14,0),0)</f>
        <v>0</v>
      </c>
      <c r="E1968" s="223">
        <f t="shared" ref="E1968:R1977" si="172">$D1968</f>
        <v>0</v>
      </c>
      <c r="F1968" s="223">
        <f t="shared" si="172"/>
        <v>0</v>
      </c>
      <c r="G1968" s="223">
        <f t="shared" si="172"/>
        <v>0</v>
      </c>
      <c r="H1968" s="223">
        <f t="shared" si="172"/>
        <v>0</v>
      </c>
      <c r="I1968" s="223">
        <f t="shared" si="172"/>
        <v>0</v>
      </c>
      <c r="J1968" s="223">
        <f t="shared" si="172"/>
        <v>0</v>
      </c>
      <c r="K1968" s="223">
        <f t="shared" si="172"/>
        <v>0</v>
      </c>
      <c r="L1968" s="223">
        <f t="shared" si="172"/>
        <v>0</v>
      </c>
      <c r="M1968" s="223">
        <f t="shared" si="172"/>
        <v>0</v>
      </c>
      <c r="N1968" s="223">
        <f t="shared" si="172"/>
        <v>0</v>
      </c>
      <c r="O1968" s="223">
        <f t="shared" si="172"/>
        <v>0</v>
      </c>
      <c r="P1968" s="223">
        <f t="shared" si="172"/>
        <v>0</v>
      </c>
      <c r="Q1968" s="223">
        <f t="shared" si="172"/>
        <v>0</v>
      </c>
      <c r="R1968" s="223">
        <f t="shared" si="172"/>
        <v>0</v>
      </c>
    </row>
    <row r="1969" spans="1:18" hidden="1" outlineLevel="2" x14ac:dyDescent="0.25">
      <c r="A1969" s="222" t="str">
        <f>'Usages mobilité'!A15</f>
        <v>Usage mobilité n°12</v>
      </c>
      <c r="B1969" s="222" t="s">
        <v>41</v>
      </c>
      <c r="C1969" s="222"/>
      <c r="D1969" s="223">
        <f>IF(B$1949&lt;&gt;"",IF(B$1949='Usages mobilité'!BF15,'Usages mobilité'!BD15,0),0)</f>
        <v>0</v>
      </c>
      <c r="E1969" s="223">
        <f t="shared" si="172"/>
        <v>0</v>
      </c>
      <c r="F1969" s="223">
        <f t="shared" si="172"/>
        <v>0</v>
      </c>
      <c r="G1969" s="223">
        <f t="shared" si="172"/>
        <v>0</v>
      </c>
      <c r="H1969" s="223">
        <f t="shared" si="172"/>
        <v>0</v>
      </c>
      <c r="I1969" s="223">
        <f t="shared" si="172"/>
        <v>0</v>
      </c>
      <c r="J1969" s="223">
        <f t="shared" si="172"/>
        <v>0</v>
      </c>
      <c r="K1969" s="223">
        <f t="shared" si="172"/>
        <v>0</v>
      </c>
      <c r="L1969" s="223">
        <f t="shared" si="172"/>
        <v>0</v>
      </c>
      <c r="M1969" s="223">
        <f t="shared" si="172"/>
        <v>0</v>
      </c>
      <c r="N1969" s="223">
        <f t="shared" si="172"/>
        <v>0</v>
      </c>
      <c r="O1969" s="223">
        <f t="shared" si="172"/>
        <v>0</v>
      </c>
      <c r="P1969" s="223">
        <f t="shared" si="172"/>
        <v>0</v>
      </c>
      <c r="Q1969" s="223">
        <f t="shared" si="172"/>
        <v>0</v>
      </c>
      <c r="R1969" s="223">
        <f t="shared" si="172"/>
        <v>0</v>
      </c>
    </row>
    <row r="1970" spans="1:18" hidden="1" outlineLevel="2" x14ac:dyDescent="0.25">
      <c r="A1970" s="222" t="str">
        <f>'Usages mobilité'!A16</f>
        <v>Usage mobilité n°13</v>
      </c>
      <c r="B1970" s="222" t="s">
        <v>41</v>
      </c>
      <c r="C1970" s="222"/>
      <c r="D1970" s="223">
        <f>IF(B$1949&lt;&gt;"",IF(B$1949='Usages mobilité'!BF16,'Usages mobilité'!BD16,0),0)</f>
        <v>0</v>
      </c>
      <c r="E1970" s="223">
        <f t="shared" si="172"/>
        <v>0</v>
      </c>
      <c r="F1970" s="223">
        <f t="shared" si="172"/>
        <v>0</v>
      </c>
      <c r="G1970" s="223">
        <f t="shared" si="172"/>
        <v>0</v>
      </c>
      <c r="H1970" s="223">
        <f t="shared" si="172"/>
        <v>0</v>
      </c>
      <c r="I1970" s="223">
        <f t="shared" si="172"/>
        <v>0</v>
      </c>
      <c r="J1970" s="223">
        <f t="shared" si="172"/>
        <v>0</v>
      </c>
      <c r="K1970" s="223">
        <f t="shared" si="172"/>
        <v>0</v>
      </c>
      <c r="L1970" s="223">
        <f t="shared" si="172"/>
        <v>0</v>
      </c>
      <c r="M1970" s="223">
        <f t="shared" si="172"/>
        <v>0</v>
      </c>
      <c r="N1970" s="223">
        <f t="shared" si="172"/>
        <v>0</v>
      </c>
      <c r="O1970" s="223">
        <f t="shared" si="172"/>
        <v>0</v>
      </c>
      <c r="P1970" s="223">
        <f t="shared" si="172"/>
        <v>0</v>
      </c>
      <c r="Q1970" s="223">
        <f t="shared" si="172"/>
        <v>0</v>
      </c>
      <c r="R1970" s="223">
        <f t="shared" si="172"/>
        <v>0</v>
      </c>
    </row>
    <row r="1971" spans="1:18" hidden="1" outlineLevel="2" x14ac:dyDescent="0.25">
      <c r="A1971" s="222" t="str">
        <f>'Usages mobilité'!A17</f>
        <v>Usage mobilité n°14</v>
      </c>
      <c r="B1971" s="222" t="s">
        <v>41</v>
      </c>
      <c r="C1971" s="222"/>
      <c r="D1971" s="223">
        <f>IF(B$1949&lt;&gt;"",IF(B$1949='Usages mobilité'!BF17,'Usages mobilité'!BD17,0),0)</f>
        <v>0</v>
      </c>
      <c r="E1971" s="223">
        <f t="shared" si="172"/>
        <v>0</v>
      </c>
      <c r="F1971" s="223">
        <f t="shared" si="172"/>
        <v>0</v>
      </c>
      <c r="G1971" s="223">
        <f t="shared" si="172"/>
        <v>0</v>
      </c>
      <c r="H1971" s="223">
        <f t="shared" si="172"/>
        <v>0</v>
      </c>
      <c r="I1971" s="223">
        <f t="shared" si="172"/>
        <v>0</v>
      </c>
      <c r="J1971" s="223">
        <f t="shared" si="172"/>
        <v>0</v>
      </c>
      <c r="K1971" s="223">
        <f t="shared" si="172"/>
        <v>0</v>
      </c>
      <c r="L1971" s="223">
        <f t="shared" si="172"/>
        <v>0</v>
      </c>
      <c r="M1971" s="223">
        <f t="shared" si="172"/>
        <v>0</v>
      </c>
      <c r="N1971" s="223">
        <f t="shared" si="172"/>
        <v>0</v>
      </c>
      <c r="O1971" s="223">
        <f t="shared" si="172"/>
        <v>0</v>
      </c>
      <c r="P1971" s="223">
        <f t="shared" si="172"/>
        <v>0</v>
      </c>
      <c r="Q1971" s="223">
        <f t="shared" si="172"/>
        <v>0</v>
      </c>
      <c r="R1971" s="223">
        <f t="shared" si="172"/>
        <v>0</v>
      </c>
    </row>
    <row r="1972" spans="1:18" hidden="1" outlineLevel="2" x14ac:dyDescent="0.25">
      <c r="A1972" s="222" t="str">
        <f>'Usages mobilité'!A18</f>
        <v>Usage mobilité n°15</v>
      </c>
      <c r="B1972" s="222" t="s">
        <v>41</v>
      </c>
      <c r="C1972" s="222"/>
      <c r="D1972" s="223">
        <f>IF(B$1949&lt;&gt;"",IF(B$1949='Usages mobilité'!BF18,'Usages mobilité'!BD18,0),0)</f>
        <v>0</v>
      </c>
      <c r="E1972" s="223">
        <f t="shared" si="172"/>
        <v>0</v>
      </c>
      <c r="F1972" s="223">
        <f t="shared" si="172"/>
        <v>0</v>
      </c>
      <c r="G1972" s="223">
        <f t="shared" si="172"/>
        <v>0</v>
      </c>
      <c r="H1972" s="223">
        <f t="shared" si="172"/>
        <v>0</v>
      </c>
      <c r="I1972" s="223">
        <f t="shared" si="172"/>
        <v>0</v>
      </c>
      <c r="J1972" s="223">
        <f t="shared" si="172"/>
        <v>0</v>
      </c>
      <c r="K1972" s="223">
        <f t="shared" si="172"/>
        <v>0</v>
      </c>
      <c r="L1972" s="223">
        <f t="shared" si="172"/>
        <v>0</v>
      </c>
      <c r="M1972" s="223">
        <f t="shared" si="172"/>
        <v>0</v>
      </c>
      <c r="N1972" s="223">
        <f t="shared" si="172"/>
        <v>0</v>
      </c>
      <c r="O1972" s="223">
        <f t="shared" si="172"/>
        <v>0</v>
      </c>
      <c r="P1972" s="223">
        <f t="shared" si="172"/>
        <v>0</v>
      </c>
      <c r="Q1972" s="223">
        <f t="shared" si="172"/>
        <v>0</v>
      </c>
      <c r="R1972" s="223">
        <f t="shared" si="172"/>
        <v>0</v>
      </c>
    </row>
    <row r="1973" spans="1:18" hidden="1" outlineLevel="2" x14ac:dyDescent="0.25">
      <c r="A1973" s="222" t="str">
        <f>'Usages mobilité'!A19</f>
        <v>Usage mobilité n°16</v>
      </c>
      <c r="B1973" s="222" t="s">
        <v>41</v>
      </c>
      <c r="C1973" s="222"/>
      <c r="D1973" s="223">
        <f>IF(B$1949&lt;&gt;"",IF(B$1949='Usages mobilité'!BF19,'Usages mobilité'!BD19,0),0)</f>
        <v>0</v>
      </c>
      <c r="E1973" s="223">
        <f t="shared" si="172"/>
        <v>0</v>
      </c>
      <c r="F1973" s="223">
        <f t="shared" si="172"/>
        <v>0</v>
      </c>
      <c r="G1973" s="223">
        <f t="shared" si="172"/>
        <v>0</v>
      </c>
      <c r="H1973" s="223">
        <f t="shared" si="172"/>
        <v>0</v>
      </c>
      <c r="I1973" s="223">
        <f t="shared" si="172"/>
        <v>0</v>
      </c>
      <c r="J1973" s="223">
        <f t="shared" si="172"/>
        <v>0</v>
      </c>
      <c r="K1973" s="223">
        <f t="shared" si="172"/>
        <v>0</v>
      </c>
      <c r="L1973" s="223">
        <f t="shared" si="172"/>
        <v>0</v>
      </c>
      <c r="M1973" s="223">
        <f t="shared" si="172"/>
        <v>0</v>
      </c>
      <c r="N1973" s="223">
        <f t="shared" si="172"/>
        <v>0</v>
      </c>
      <c r="O1973" s="223">
        <f t="shared" si="172"/>
        <v>0</v>
      </c>
      <c r="P1973" s="223">
        <f t="shared" si="172"/>
        <v>0</v>
      </c>
      <c r="Q1973" s="223">
        <f t="shared" si="172"/>
        <v>0</v>
      </c>
      <c r="R1973" s="223">
        <f t="shared" si="172"/>
        <v>0</v>
      </c>
    </row>
    <row r="1974" spans="1:18" hidden="1" outlineLevel="2" x14ac:dyDescent="0.25">
      <c r="A1974" s="222" t="str">
        <f>'Usages mobilité'!A20</f>
        <v>Usage mobilité n°17</v>
      </c>
      <c r="B1974" s="222" t="s">
        <v>41</v>
      </c>
      <c r="C1974" s="222"/>
      <c r="D1974" s="223">
        <f>IF(B$1949&lt;&gt;"",IF(B$1949='Usages mobilité'!BF20,'Usages mobilité'!BD20,0),0)</f>
        <v>0</v>
      </c>
      <c r="E1974" s="223">
        <f t="shared" si="172"/>
        <v>0</v>
      </c>
      <c r="F1974" s="223">
        <f t="shared" si="172"/>
        <v>0</v>
      </c>
      <c r="G1974" s="223">
        <f t="shared" si="172"/>
        <v>0</v>
      </c>
      <c r="H1974" s="223">
        <f t="shared" si="172"/>
        <v>0</v>
      </c>
      <c r="I1974" s="223">
        <f t="shared" si="172"/>
        <v>0</v>
      </c>
      <c r="J1974" s="223">
        <f t="shared" si="172"/>
        <v>0</v>
      </c>
      <c r="K1974" s="223">
        <f t="shared" si="172"/>
        <v>0</v>
      </c>
      <c r="L1974" s="223">
        <f t="shared" si="172"/>
        <v>0</v>
      </c>
      <c r="M1974" s="223">
        <f t="shared" si="172"/>
        <v>0</v>
      </c>
      <c r="N1974" s="223">
        <f t="shared" si="172"/>
        <v>0</v>
      </c>
      <c r="O1974" s="223">
        <f t="shared" si="172"/>
        <v>0</v>
      </c>
      <c r="P1974" s="223">
        <f t="shared" si="172"/>
        <v>0</v>
      </c>
      <c r="Q1974" s="223">
        <f t="shared" si="172"/>
        <v>0</v>
      </c>
      <c r="R1974" s="223">
        <f t="shared" si="172"/>
        <v>0</v>
      </c>
    </row>
    <row r="1975" spans="1:18" hidden="1" outlineLevel="2" x14ac:dyDescent="0.25">
      <c r="A1975" s="222" t="str">
        <f>'Usages mobilité'!A21</f>
        <v>Usage mobilité n°18</v>
      </c>
      <c r="B1975" s="222" t="s">
        <v>41</v>
      </c>
      <c r="C1975" s="222"/>
      <c r="D1975" s="223">
        <f>IF(B$1949&lt;&gt;"",IF(B$1949='Usages mobilité'!BF21,'Usages mobilité'!BD21,0),0)</f>
        <v>0</v>
      </c>
      <c r="E1975" s="223">
        <f t="shared" si="172"/>
        <v>0</v>
      </c>
      <c r="F1975" s="223">
        <f t="shared" si="172"/>
        <v>0</v>
      </c>
      <c r="G1975" s="223">
        <f t="shared" si="172"/>
        <v>0</v>
      </c>
      <c r="H1975" s="223">
        <f t="shared" si="172"/>
        <v>0</v>
      </c>
      <c r="I1975" s="223">
        <f t="shared" si="172"/>
        <v>0</v>
      </c>
      <c r="J1975" s="223">
        <f t="shared" si="172"/>
        <v>0</v>
      </c>
      <c r="K1975" s="223">
        <f t="shared" si="172"/>
        <v>0</v>
      </c>
      <c r="L1975" s="223">
        <f t="shared" si="172"/>
        <v>0</v>
      </c>
      <c r="M1975" s="223">
        <f t="shared" si="172"/>
        <v>0</v>
      </c>
      <c r="N1975" s="223">
        <f t="shared" si="172"/>
        <v>0</v>
      </c>
      <c r="O1975" s="223">
        <f t="shared" si="172"/>
        <v>0</v>
      </c>
      <c r="P1975" s="223">
        <f t="shared" si="172"/>
        <v>0</v>
      </c>
      <c r="Q1975" s="223">
        <f t="shared" si="172"/>
        <v>0</v>
      </c>
      <c r="R1975" s="223">
        <f t="shared" si="172"/>
        <v>0</v>
      </c>
    </row>
    <row r="1976" spans="1:18" hidden="1" outlineLevel="2" x14ac:dyDescent="0.25">
      <c r="A1976" s="222" t="str">
        <f>'Usages mobilité'!A22</f>
        <v>Usage mobilité n°19</v>
      </c>
      <c r="B1976" s="222" t="s">
        <v>41</v>
      </c>
      <c r="C1976" s="222"/>
      <c r="D1976" s="223">
        <f>IF(B$1949&lt;&gt;"",IF(B$1949='Usages mobilité'!BF22,'Usages mobilité'!BD22,0),0)</f>
        <v>0</v>
      </c>
      <c r="E1976" s="223">
        <f t="shared" si="172"/>
        <v>0</v>
      </c>
      <c r="F1976" s="223">
        <f t="shared" si="172"/>
        <v>0</v>
      </c>
      <c r="G1976" s="223">
        <f t="shared" si="172"/>
        <v>0</v>
      </c>
      <c r="H1976" s="223">
        <f t="shared" si="172"/>
        <v>0</v>
      </c>
      <c r="I1976" s="223">
        <f t="shared" si="172"/>
        <v>0</v>
      </c>
      <c r="J1976" s="223">
        <f t="shared" si="172"/>
        <v>0</v>
      </c>
      <c r="K1976" s="223">
        <f t="shared" si="172"/>
        <v>0</v>
      </c>
      <c r="L1976" s="223">
        <f t="shared" si="172"/>
        <v>0</v>
      </c>
      <c r="M1976" s="223">
        <f t="shared" si="172"/>
        <v>0</v>
      </c>
      <c r="N1976" s="223">
        <f t="shared" si="172"/>
        <v>0</v>
      </c>
      <c r="O1976" s="223">
        <f t="shared" si="172"/>
        <v>0</v>
      </c>
      <c r="P1976" s="223">
        <f t="shared" si="172"/>
        <v>0</v>
      </c>
      <c r="Q1976" s="223">
        <f t="shared" si="172"/>
        <v>0</v>
      </c>
      <c r="R1976" s="223">
        <f t="shared" si="172"/>
        <v>0</v>
      </c>
    </row>
    <row r="1977" spans="1:18" hidden="1" outlineLevel="2" x14ac:dyDescent="0.25">
      <c r="A1977" s="222" t="str">
        <f>'Usages mobilité'!A23</f>
        <v>Usage mobilité n°20</v>
      </c>
      <c r="B1977" s="222" t="s">
        <v>41</v>
      </c>
      <c r="C1977" s="222"/>
      <c r="D1977" s="223">
        <f>IF(B$1949&lt;&gt;"",IF(B$1949='Usages mobilité'!BF23,'Usages mobilité'!BD23,0),0)</f>
        <v>0</v>
      </c>
      <c r="E1977" s="223">
        <f t="shared" si="172"/>
        <v>0</v>
      </c>
      <c r="F1977" s="223">
        <f t="shared" si="172"/>
        <v>0</v>
      </c>
      <c r="G1977" s="223">
        <f t="shared" si="172"/>
        <v>0</v>
      </c>
      <c r="H1977" s="223">
        <f t="shared" si="172"/>
        <v>0</v>
      </c>
      <c r="I1977" s="223">
        <f t="shared" si="172"/>
        <v>0</v>
      </c>
      <c r="J1977" s="223">
        <f t="shared" si="172"/>
        <v>0</v>
      </c>
      <c r="K1977" s="223">
        <f t="shared" si="172"/>
        <v>0</v>
      </c>
      <c r="L1977" s="223">
        <f t="shared" si="172"/>
        <v>0</v>
      </c>
      <c r="M1977" s="223">
        <f t="shared" si="172"/>
        <v>0</v>
      </c>
      <c r="N1977" s="223">
        <f t="shared" si="172"/>
        <v>0</v>
      </c>
      <c r="O1977" s="223">
        <f t="shared" si="172"/>
        <v>0</v>
      </c>
      <c r="P1977" s="223">
        <f t="shared" si="172"/>
        <v>0</v>
      </c>
      <c r="Q1977" s="223">
        <f t="shared" si="172"/>
        <v>0</v>
      </c>
      <c r="R1977" s="223">
        <f t="shared" si="172"/>
        <v>0</v>
      </c>
    </row>
    <row r="1978" spans="1:18" hidden="1" outlineLevel="2" x14ac:dyDescent="0.25">
      <c r="A1978" s="222" t="str">
        <f>'Usages mobilité'!A24</f>
        <v>Usage mobilité n°21</v>
      </c>
      <c r="B1978" s="222" t="s">
        <v>41</v>
      </c>
      <c r="C1978" s="222"/>
      <c r="D1978" s="223">
        <f>IF(B$1949&lt;&gt;"",IF(B$1949='Usages mobilité'!BF24,'Usages mobilité'!BD24,0),0)</f>
        <v>0</v>
      </c>
      <c r="E1978" s="223">
        <f t="shared" ref="E1978:R1987" si="173">$D1978</f>
        <v>0</v>
      </c>
      <c r="F1978" s="223">
        <f t="shared" si="173"/>
        <v>0</v>
      </c>
      <c r="G1978" s="223">
        <f t="shared" si="173"/>
        <v>0</v>
      </c>
      <c r="H1978" s="223">
        <f t="shared" si="173"/>
        <v>0</v>
      </c>
      <c r="I1978" s="223">
        <f t="shared" si="173"/>
        <v>0</v>
      </c>
      <c r="J1978" s="223">
        <f t="shared" si="173"/>
        <v>0</v>
      </c>
      <c r="K1978" s="223">
        <f t="shared" si="173"/>
        <v>0</v>
      </c>
      <c r="L1978" s="223">
        <f t="shared" si="173"/>
        <v>0</v>
      </c>
      <c r="M1978" s="223">
        <f t="shared" si="173"/>
        <v>0</v>
      </c>
      <c r="N1978" s="223">
        <f t="shared" si="173"/>
        <v>0</v>
      </c>
      <c r="O1978" s="223">
        <f t="shared" si="173"/>
        <v>0</v>
      </c>
      <c r="P1978" s="223">
        <f t="shared" si="173"/>
        <v>0</v>
      </c>
      <c r="Q1978" s="223">
        <f t="shared" si="173"/>
        <v>0</v>
      </c>
      <c r="R1978" s="223">
        <f t="shared" si="173"/>
        <v>0</v>
      </c>
    </row>
    <row r="1979" spans="1:18" hidden="1" outlineLevel="2" x14ac:dyDescent="0.25">
      <c r="A1979" s="222" t="str">
        <f>'Usages mobilité'!A25</f>
        <v>Usage mobilité n°22</v>
      </c>
      <c r="B1979" s="222" t="s">
        <v>41</v>
      </c>
      <c r="C1979" s="222"/>
      <c r="D1979" s="223">
        <f>IF(B$1949&lt;&gt;"",IF(B$1949='Usages mobilité'!BF25,'Usages mobilité'!BD25,0),0)</f>
        <v>0</v>
      </c>
      <c r="E1979" s="223">
        <f t="shared" si="173"/>
        <v>0</v>
      </c>
      <c r="F1979" s="223">
        <f t="shared" si="173"/>
        <v>0</v>
      </c>
      <c r="G1979" s="223">
        <f t="shared" si="173"/>
        <v>0</v>
      </c>
      <c r="H1979" s="223">
        <f t="shared" si="173"/>
        <v>0</v>
      </c>
      <c r="I1979" s="223">
        <f t="shared" si="173"/>
        <v>0</v>
      </c>
      <c r="J1979" s="223">
        <f t="shared" si="173"/>
        <v>0</v>
      </c>
      <c r="K1979" s="223">
        <f t="shared" si="173"/>
        <v>0</v>
      </c>
      <c r="L1979" s="223">
        <f t="shared" si="173"/>
        <v>0</v>
      </c>
      <c r="M1979" s="223">
        <f t="shared" si="173"/>
        <v>0</v>
      </c>
      <c r="N1979" s="223">
        <f t="shared" si="173"/>
        <v>0</v>
      </c>
      <c r="O1979" s="223">
        <f t="shared" si="173"/>
        <v>0</v>
      </c>
      <c r="P1979" s="223">
        <f t="shared" si="173"/>
        <v>0</v>
      </c>
      <c r="Q1979" s="223">
        <f t="shared" si="173"/>
        <v>0</v>
      </c>
      <c r="R1979" s="223">
        <f t="shared" si="173"/>
        <v>0</v>
      </c>
    </row>
    <row r="1980" spans="1:18" hidden="1" outlineLevel="2" x14ac:dyDescent="0.25">
      <c r="A1980" s="222" t="str">
        <f>'Usages mobilité'!A26</f>
        <v>Usage mobilité n°23</v>
      </c>
      <c r="B1980" s="222" t="s">
        <v>41</v>
      </c>
      <c r="C1980" s="222"/>
      <c r="D1980" s="223">
        <f>IF(B$1949&lt;&gt;"",IF(B$1949='Usages mobilité'!BF26,'Usages mobilité'!BD26,0),0)</f>
        <v>0</v>
      </c>
      <c r="E1980" s="223">
        <f t="shared" si="173"/>
        <v>0</v>
      </c>
      <c r="F1980" s="223">
        <f t="shared" si="173"/>
        <v>0</v>
      </c>
      <c r="G1980" s="223">
        <f t="shared" si="173"/>
        <v>0</v>
      </c>
      <c r="H1980" s="223">
        <f t="shared" si="173"/>
        <v>0</v>
      </c>
      <c r="I1980" s="223">
        <f t="shared" si="173"/>
        <v>0</v>
      </c>
      <c r="J1980" s="223">
        <f t="shared" si="173"/>
        <v>0</v>
      </c>
      <c r="K1980" s="223">
        <f t="shared" si="173"/>
        <v>0</v>
      </c>
      <c r="L1980" s="223">
        <f t="shared" si="173"/>
        <v>0</v>
      </c>
      <c r="M1980" s="223">
        <f t="shared" si="173"/>
        <v>0</v>
      </c>
      <c r="N1980" s="223">
        <f t="shared" si="173"/>
        <v>0</v>
      </c>
      <c r="O1980" s="223">
        <f t="shared" si="173"/>
        <v>0</v>
      </c>
      <c r="P1980" s="223">
        <f t="shared" si="173"/>
        <v>0</v>
      </c>
      <c r="Q1980" s="223">
        <f t="shared" si="173"/>
        <v>0</v>
      </c>
      <c r="R1980" s="223">
        <f t="shared" si="173"/>
        <v>0</v>
      </c>
    </row>
    <row r="1981" spans="1:18" hidden="1" outlineLevel="2" x14ac:dyDescent="0.25">
      <c r="A1981" s="222" t="str">
        <f>'Usages mobilité'!A27</f>
        <v>Usage mobilité n°24</v>
      </c>
      <c r="B1981" s="222" t="s">
        <v>41</v>
      </c>
      <c r="C1981" s="222"/>
      <c r="D1981" s="223">
        <f>IF(B$1949&lt;&gt;"",IF(B$1949='Usages mobilité'!BF27,'Usages mobilité'!BD27,0),0)</f>
        <v>0</v>
      </c>
      <c r="E1981" s="223">
        <f t="shared" si="173"/>
        <v>0</v>
      </c>
      <c r="F1981" s="223">
        <f t="shared" si="173"/>
        <v>0</v>
      </c>
      <c r="G1981" s="223">
        <f t="shared" si="173"/>
        <v>0</v>
      </c>
      <c r="H1981" s="223">
        <f t="shared" si="173"/>
        <v>0</v>
      </c>
      <c r="I1981" s="223">
        <f t="shared" si="173"/>
        <v>0</v>
      </c>
      <c r="J1981" s="223">
        <f t="shared" si="173"/>
        <v>0</v>
      </c>
      <c r="K1981" s="223">
        <f t="shared" si="173"/>
        <v>0</v>
      </c>
      <c r="L1981" s="223">
        <f t="shared" si="173"/>
        <v>0</v>
      </c>
      <c r="M1981" s="223">
        <f t="shared" si="173"/>
        <v>0</v>
      </c>
      <c r="N1981" s="223">
        <f t="shared" si="173"/>
        <v>0</v>
      </c>
      <c r="O1981" s="223">
        <f t="shared" si="173"/>
        <v>0</v>
      </c>
      <c r="P1981" s="223">
        <f t="shared" si="173"/>
        <v>0</v>
      </c>
      <c r="Q1981" s="223">
        <f t="shared" si="173"/>
        <v>0</v>
      </c>
      <c r="R1981" s="223">
        <f t="shared" si="173"/>
        <v>0</v>
      </c>
    </row>
    <row r="1982" spans="1:18" hidden="1" outlineLevel="2" x14ac:dyDescent="0.25">
      <c r="A1982" s="222" t="str">
        <f>'Usages mobilité'!A28</f>
        <v>Usage mobilité n°25</v>
      </c>
      <c r="B1982" s="222" t="s">
        <v>41</v>
      </c>
      <c r="C1982" s="222"/>
      <c r="D1982" s="223">
        <f>IF(B$1949&lt;&gt;"",IF(B$1949='Usages mobilité'!BF28,'Usages mobilité'!BD28,0),0)</f>
        <v>0</v>
      </c>
      <c r="E1982" s="223">
        <f t="shared" si="173"/>
        <v>0</v>
      </c>
      <c r="F1982" s="223">
        <f t="shared" si="173"/>
        <v>0</v>
      </c>
      <c r="G1982" s="223">
        <f t="shared" si="173"/>
        <v>0</v>
      </c>
      <c r="H1982" s="223">
        <f t="shared" si="173"/>
        <v>0</v>
      </c>
      <c r="I1982" s="223">
        <f t="shared" si="173"/>
        <v>0</v>
      </c>
      <c r="J1982" s="223">
        <f t="shared" si="173"/>
        <v>0</v>
      </c>
      <c r="K1982" s="223">
        <f t="shared" si="173"/>
        <v>0</v>
      </c>
      <c r="L1982" s="223">
        <f t="shared" si="173"/>
        <v>0</v>
      </c>
      <c r="M1982" s="223">
        <f t="shared" si="173"/>
        <v>0</v>
      </c>
      <c r="N1982" s="223">
        <f t="shared" si="173"/>
        <v>0</v>
      </c>
      <c r="O1982" s="223">
        <f t="shared" si="173"/>
        <v>0</v>
      </c>
      <c r="P1982" s="223">
        <f t="shared" si="173"/>
        <v>0</v>
      </c>
      <c r="Q1982" s="223">
        <f t="shared" si="173"/>
        <v>0</v>
      </c>
      <c r="R1982" s="223">
        <f t="shared" si="173"/>
        <v>0</v>
      </c>
    </row>
    <row r="1983" spans="1:18" hidden="1" outlineLevel="2" x14ac:dyDescent="0.25">
      <c r="A1983" s="222" t="str">
        <f>'Usages mobilité'!A29</f>
        <v>Usage mobilité n°26</v>
      </c>
      <c r="B1983" s="222" t="s">
        <v>41</v>
      </c>
      <c r="C1983" s="222"/>
      <c r="D1983" s="223">
        <f>IF(B$1949&lt;&gt;"",IF(B$1949='Usages mobilité'!BF29,'Usages mobilité'!BD29,0),0)</f>
        <v>0</v>
      </c>
      <c r="E1983" s="223">
        <f t="shared" si="173"/>
        <v>0</v>
      </c>
      <c r="F1983" s="223">
        <f t="shared" si="173"/>
        <v>0</v>
      </c>
      <c r="G1983" s="223">
        <f t="shared" si="173"/>
        <v>0</v>
      </c>
      <c r="H1983" s="223">
        <f t="shared" si="173"/>
        <v>0</v>
      </c>
      <c r="I1983" s="223">
        <f t="shared" si="173"/>
        <v>0</v>
      </c>
      <c r="J1983" s="223">
        <f t="shared" si="173"/>
        <v>0</v>
      </c>
      <c r="K1983" s="223">
        <f t="shared" si="173"/>
        <v>0</v>
      </c>
      <c r="L1983" s="223">
        <f t="shared" si="173"/>
        <v>0</v>
      </c>
      <c r="M1983" s="223">
        <f t="shared" si="173"/>
        <v>0</v>
      </c>
      <c r="N1983" s="223">
        <f t="shared" si="173"/>
        <v>0</v>
      </c>
      <c r="O1983" s="223">
        <f t="shared" si="173"/>
        <v>0</v>
      </c>
      <c r="P1983" s="223">
        <f t="shared" si="173"/>
        <v>0</v>
      </c>
      <c r="Q1983" s="223">
        <f t="shared" si="173"/>
        <v>0</v>
      </c>
      <c r="R1983" s="223">
        <f t="shared" si="173"/>
        <v>0</v>
      </c>
    </row>
    <row r="1984" spans="1:18" hidden="1" outlineLevel="2" x14ac:dyDescent="0.25">
      <c r="A1984" s="222" t="str">
        <f>'Usages mobilité'!A30</f>
        <v>Usage mobilité n°27</v>
      </c>
      <c r="B1984" s="222" t="s">
        <v>41</v>
      </c>
      <c r="C1984" s="222"/>
      <c r="D1984" s="223">
        <f>IF(B$1949&lt;&gt;"",IF(B$1949='Usages mobilité'!BF30,'Usages mobilité'!BD30,0),0)</f>
        <v>0</v>
      </c>
      <c r="E1984" s="223">
        <f t="shared" si="173"/>
        <v>0</v>
      </c>
      <c r="F1984" s="223">
        <f t="shared" si="173"/>
        <v>0</v>
      </c>
      <c r="G1984" s="223">
        <f t="shared" si="173"/>
        <v>0</v>
      </c>
      <c r="H1984" s="223">
        <f t="shared" si="173"/>
        <v>0</v>
      </c>
      <c r="I1984" s="223">
        <f t="shared" si="173"/>
        <v>0</v>
      </c>
      <c r="J1984" s="223">
        <f t="shared" si="173"/>
        <v>0</v>
      </c>
      <c r="K1984" s="223">
        <f t="shared" si="173"/>
        <v>0</v>
      </c>
      <c r="L1984" s="223">
        <f t="shared" si="173"/>
        <v>0</v>
      </c>
      <c r="M1984" s="223">
        <f t="shared" si="173"/>
        <v>0</v>
      </c>
      <c r="N1984" s="223">
        <f t="shared" si="173"/>
        <v>0</v>
      </c>
      <c r="O1984" s="223">
        <f t="shared" si="173"/>
        <v>0</v>
      </c>
      <c r="P1984" s="223">
        <f t="shared" si="173"/>
        <v>0</v>
      </c>
      <c r="Q1984" s="223">
        <f t="shared" si="173"/>
        <v>0</v>
      </c>
      <c r="R1984" s="223">
        <f t="shared" si="173"/>
        <v>0</v>
      </c>
    </row>
    <row r="1985" spans="1:18" hidden="1" outlineLevel="2" x14ac:dyDescent="0.25">
      <c r="A1985" s="222" t="str">
        <f>'Usages mobilité'!A31</f>
        <v>Usage mobilité n°28</v>
      </c>
      <c r="B1985" s="222" t="s">
        <v>41</v>
      </c>
      <c r="C1985" s="222"/>
      <c r="D1985" s="223">
        <f>IF(B$1949&lt;&gt;"",IF(B$1949='Usages mobilité'!BF31,'Usages mobilité'!BD31,0),0)</f>
        <v>0</v>
      </c>
      <c r="E1985" s="223">
        <f t="shared" si="173"/>
        <v>0</v>
      </c>
      <c r="F1985" s="223">
        <f t="shared" si="173"/>
        <v>0</v>
      </c>
      <c r="G1985" s="223">
        <f t="shared" si="173"/>
        <v>0</v>
      </c>
      <c r="H1985" s="223">
        <f t="shared" si="173"/>
        <v>0</v>
      </c>
      <c r="I1985" s="223">
        <f t="shared" si="173"/>
        <v>0</v>
      </c>
      <c r="J1985" s="223">
        <f t="shared" si="173"/>
        <v>0</v>
      </c>
      <c r="K1985" s="223">
        <f t="shared" si="173"/>
        <v>0</v>
      </c>
      <c r="L1985" s="223">
        <f t="shared" si="173"/>
        <v>0</v>
      </c>
      <c r="M1985" s="223">
        <f t="shared" si="173"/>
        <v>0</v>
      </c>
      <c r="N1985" s="223">
        <f t="shared" si="173"/>
        <v>0</v>
      </c>
      <c r="O1985" s="223">
        <f t="shared" si="173"/>
        <v>0</v>
      </c>
      <c r="P1985" s="223">
        <f t="shared" si="173"/>
        <v>0</v>
      </c>
      <c r="Q1985" s="223">
        <f t="shared" si="173"/>
        <v>0</v>
      </c>
      <c r="R1985" s="223">
        <f t="shared" si="173"/>
        <v>0</v>
      </c>
    </row>
    <row r="1986" spans="1:18" hidden="1" outlineLevel="2" x14ac:dyDescent="0.25">
      <c r="A1986" s="222" t="str">
        <f>'Usages mobilité'!A32</f>
        <v>Usage mobilité n°29</v>
      </c>
      <c r="B1986" s="222" t="s">
        <v>41</v>
      </c>
      <c r="C1986" s="222"/>
      <c r="D1986" s="223">
        <f>IF(B$1949&lt;&gt;"",IF(B$1949='Usages mobilité'!BF32,'Usages mobilité'!BD32,0),0)</f>
        <v>0</v>
      </c>
      <c r="E1986" s="223">
        <f t="shared" si="173"/>
        <v>0</v>
      </c>
      <c r="F1986" s="223">
        <f t="shared" si="173"/>
        <v>0</v>
      </c>
      <c r="G1986" s="223">
        <f t="shared" si="173"/>
        <v>0</v>
      </c>
      <c r="H1986" s="223">
        <f t="shared" si="173"/>
        <v>0</v>
      </c>
      <c r="I1986" s="223">
        <f t="shared" si="173"/>
        <v>0</v>
      </c>
      <c r="J1986" s="223">
        <f t="shared" si="173"/>
        <v>0</v>
      </c>
      <c r="K1986" s="223">
        <f t="shared" si="173"/>
        <v>0</v>
      </c>
      <c r="L1986" s="223">
        <f t="shared" si="173"/>
        <v>0</v>
      </c>
      <c r="M1986" s="223">
        <f t="shared" si="173"/>
        <v>0</v>
      </c>
      <c r="N1986" s="223">
        <f t="shared" si="173"/>
        <v>0</v>
      </c>
      <c r="O1986" s="223">
        <f t="shared" si="173"/>
        <v>0</v>
      </c>
      <c r="P1986" s="223">
        <f t="shared" si="173"/>
        <v>0</v>
      </c>
      <c r="Q1986" s="223">
        <f t="shared" si="173"/>
        <v>0</v>
      </c>
      <c r="R1986" s="223">
        <f t="shared" si="173"/>
        <v>0</v>
      </c>
    </row>
    <row r="1987" spans="1:18" hidden="1" outlineLevel="2" x14ac:dyDescent="0.25">
      <c r="A1987" s="222" t="str">
        <f>'Usages mobilité'!A33</f>
        <v>Usage mobilité n°30</v>
      </c>
      <c r="B1987" s="222" t="s">
        <v>41</v>
      </c>
      <c r="C1987" s="222"/>
      <c r="D1987" s="223">
        <f>IF(B$1949&lt;&gt;"",IF(B$1949='Usages mobilité'!BF33,'Usages mobilité'!BD33,0),0)</f>
        <v>0</v>
      </c>
      <c r="E1987" s="223">
        <f t="shared" si="173"/>
        <v>0</v>
      </c>
      <c r="F1987" s="223">
        <f t="shared" si="173"/>
        <v>0</v>
      </c>
      <c r="G1987" s="223">
        <f t="shared" si="173"/>
        <v>0</v>
      </c>
      <c r="H1987" s="223">
        <f t="shared" si="173"/>
        <v>0</v>
      </c>
      <c r="I1987" s="223">
        <f t="shared" si="173"/>
        <v>0</v>
      </c>
      <c r="J1987" s="223">
        <f t="shared" si="173"/>
        <v>0</v>
      </c>
      <c r="K1987" s="223">
        <f t="shared" si="173"/>
        <v>0</v>
      </c>
      <c r="L1987" s="223">
        <f t="shared" si="173"/>
        <v>0</v>
      </c>
      <c r="M1987" s="223">
        <f t="shared" si="173"/>
        <v>0</v>
      </c>
      <c r="N1987" s="223">
        <f t="shared" si="173"/>
        <v>0</v>
      </c>
      <c r="O1987" s="223">
        <f t="shared" si="173"/>
        <v>0</v>
      </c>
      <c r="P1987" s="223">
        <f t="shared" si="173"/>
        <v>0</v>
      </c>
      <c r="Q1987" s="223">
        <f t="shared" si="173"/>
        <v>0</v>
      </c>
      <c r="R1987" s="223">
        <f t="shared" si="173"/>
        <v>0</v>
      </c>
    </row>
    <row r="1988" spans="1:18" hidden="1" outlineLevel="2" x14ac:dyDescent="0.25">
      <c r="A1988" s="222" t="str">
        <f>'Usages mobilité'!A34</f>
        <v>Usage mobilité n°31</v>
      </c>
      <c r="B1988" s="222" t="s">
        <v>41</v>
      </c>
      <c r="C1988" s="222"/>
      <c r="D1988" s="223">
        <f>IF(B$1949&lt;&gt;"",IF(B$1949='Usages mobilité'!BF34,'Usages mobilité'!BD34,0),0)</f>
        <v>0</v>
      </c>
      <c r="E1988" s="223">
        <f t="shared" ref="E1988:R1997" si="174">$D1988</f>
        <v>0</v>
      </c>
      <c r="F1988" s="223">
        <f t="shared" si="174"/>
        <v>0</v>
      </c>
      <c r="G1988" s="223">
        <f t="shared" si="174"/>
        <v>0</v>
      </c>
      <c r="H1988" s="223">
        <f t="shared" si="174"/>
        <v>0</v>
      </c>
      <c r="I1988" s="223">
        <f t="shared" si="174"/>
        <v>0</v>
      </c>
      <c r="J1988" s="223">
        <f t="shared" si="174"/>
        <v>0</v>
      </c>
      <c r="K1988" s="223">
        <f t="shared" si="174"/>
        <v>0</v>
      </c>
      <c r="L1988" s="223">
        <f t="shared" si="174"/>
        <v>0</v>
      </c>
      <c r="M1988" s="223">
        <f t="shared" si="174"/>
        <v>0</v>
      </c>
      <c r="N1988" s="223">
        <f t="shared" si="174"/>
        <v>0</v>
      </c>
      <c r="O1988" s="223">
        <f t="shared" si="174"/>
        <v>0</v>
      </c>
      <c r="P1988" s="223">
        <f t="shared" si="174"/>
        <v>0</v>
      </c>
      <c r="Q1988" s="223">
        <f t="shared" si="174"/>
        <v>0</v>
      </c>
      <c r="R1988" s="223">
        <f t="shared" si="174"/>
        <v>0</v>
      </c>
    </row>
    <row r="1989" spans="1:18" hidden="1" outlineLevel="2" x14ac:dyDescent="0.25">
      <c r="A1989" s="222" t="str">
        <f>'Usages mobilité'!A35</f>
        <v>Usage mobilité n°32</v>
      </c>
      <c r="B1989" s="222" t="s">
        <v>41</v>
      </c>
      <c r="C1989" s="222"/>
      <c r="D1989" s="223">
        <f>IF(B$1949&lt;&gt;"",IF(B$1949='Usages mobilité'!BF35,'Usages mobilité'!BD35,0),0)</f>
        <v>0</v>
      </c>
      <c r="E1989" s="223">
        <f t="shared" si="174"/>
        <v>0</v>
      </c>
      <c r="F1989" s="223">
        <f t="shared" si="174"/>
        <v>0</v>
      </c>
      <c r="G1989" s="223">
        <f t="shared" si="174"/>
        <v>0</v>
      </c>
      <c r="H1989" s="223">
        <f t="shared" si="174"/>
        <v>0</v>
      </c>
      <c r="I1989" s="223">
        <f t="shared" si="174"/>
        <v>0</v>
      </c>
      <c r="J1989" s="223">
        <f t="shared" si="174"/>
        <v>0</v>
      </c>
      <c r="K1989" s="223">
        <f t="shared" si="174"/>
        <v>0</v>
      </c>
      <c r="L1989" s="223">
        <f t="shared" si="174"/>
        <v>0</v>
      </c>
      <c r="M1989" s="223">
        <f t="shared" si="174"/>
        <v>0</v>
      </c>
      <c r="N1989" s="223">
        <f t="shared" si="174"/>
        <v>0</v>
      </c>
      <c r="O1989" s="223">
        <f t="shared" si="174"/>
        <v>0</v>
      </c>
      <c r="P1989" s="223">
        <f t="shared" si="174"/>
        <v>0</v>
      </c>
      <c r="Q1989" s="223">
        <f t="shared" si="174"/>
        <v>0</v>
      </c>
      <c r="R1989" s="223">
        <f t="shared" si="174"/>
        <v>0</v>
      </c>
    </row>
    <row r="1990" spans="1:18" hidden="1" outlineLevel="2" x14ac:dyDescent="0.25">
      <c r="A1990" s="222" t="str">
        <f>'Usages mobilité'!A36</f>
        <v>Usage mobilité n°33</v>
      </c>
      <c r="B1990" s="222" t="s">
        <v>41</v>
      </c>
      <c r="C1990" s="222"/>
      <c r="D1990" s="223">
        <f>IF(B$1949&lt;&gt;"",IF(B$1949='Usages mobilité'!BF36,'Usages mobilité'!BD36,0),0)</f>
        <v>0</v>
      </c>
      <c r="E1990" s="223">
        <f t="shared" si="174"/>
        <v>0</v>
      </c>
      <c r="F1990" s="223">
        <f t="shared" si="174"/>
        <v>0</v>
      </c>
      <c r="G1990" s="223">
        <f t="shared" si="174"/>
        <v>0</v>
      </c>
      <c r="H1990" s="223">
        <f t="shared" si="174"/>
        <v>0</v>
      </c>
      <c r="I1990" s="223">
        <f t="shared" si="174"/>
        <v>0</v>
      </c>
      <c r="J1990" s="223">
        <f t="shared" si="174"/>
        <v>0</v>
      </c>
      <c r="K1990" s="223">
        <f t="shared" si="174"/>
        <v>0</v>
      </c>
      <c r="L1990" s="223">
        <f t="shared" si="174"/>
        <v>0</v>
      </c>
      <c r="M1990" s="223">
        <f t="shared" si="174"/>
        <v>0</v>
      </c>
      <c r="N1990" s="223">
        <f t="shared" si="174"/>
        <v>0</v>
      </c>
      <c r="O1990" s="223">
        <f t="shared" si="174"/>
        <v>0</v>
      </c>
      <c r="P1990" s="223">
        <f t="shared" si="174"/>
        <v>0</v>
      </c>
      <c r="Q1990" s="223">
        <f t="shared" si="174"/>
        <v>0</v>
      </c>
      <c r="R1990" s="223">
        <f t="shared" si="174"/>
        <v>0</v>
      </c>
    </row>
    <row r="1991" spans="1:18" hidden="1" outlineLevel="2" x14ac:dyDescent="0.25">
      <c r="A1991" s="222" t="str">
        <f>'Usages mobilité'!A37</f>
        <v>Usage mobilité n°34</v>
      </c>
      <c r="B1991" s="222" t="s">
        <v>41</v>
      </c>
      <c r="C1991" s="222"/>
      <c r="D1991" s="223">
        <f>IF(B$1949&lt;&gt;"",IF(B$1949='Usages mobilité'!BF37,'Usages mobilité'!BD37,0),0)</f>
        <v>0</v>
      </c>
      <c r="E1991" s="223">
        <f t="shared" si="174"/>
        <v>0</v>
      </c>
      <c r="F1991" s="223">
        <f t="shared" si="174"/>
        <v>0</v>
      </c>
      <c r="G1991" s="223">
        <f t="shared" si="174"/>
        <v>0</v>
      </c>
      <c r="H1991" s="223">
        <f t="shared" si="174"/>
        <v>0</v>
      </c>
      <c r="I1991" s="223">
        <f t="shared" si="174"/>
        <v>0</v>
      </c>
      <c r="J1991" s="223">
        <f t="shared" si="174"/>
        <v>0</v>
      </c>
      <c r="K1991" s="223">
        <f t="shared" si="174"/>
        <v>0</v>
      </c>
      <c r="L1991" s="223">
        <f t="shared" si="174"/>
        <v>0</v>
      </c>
      <c r="M1991" s="223">
        <f t="shared" si="174"/>
        <v>0</v>
      </c>
      <c r="N1991" s="223">
        <f t="shared" si="174"/>
        <v>0</v>
      </c>
      <c r="O1991" s="223">
        <f t="shared" si="174"/>
        <v>0</v>
      </c>
      <c r="P1991" s="223">
        <f t="shared" si="174"/>
        <v>0</v>
      </c>
      <c r="Q1991" s="223">
        <f t="shared" si="174"/>
        <v>0</v>
      </c>
      <c r="R1991" s="223">
        <f t="shared" si="174"/>
        <v>0</v>
      </c>
    </row>
    <row r="1992" spans="1:18" hidden="1" outlineLevel="2" x14ac:dyDescent="0.25">
      <c r="A1992" s="222" t="str">
        <f>'Usages mobilité'!A38</f>
        <v>Usage mobilité n°35</v>
      </c>
      <c r="B1992" s="222" t="s">
        <v>41</v>
      </c>
      <c r="C1992" s="222"/>
      <c r="D1992" s="223">
        <f>IF(B$1949&lt;&gt;"",IF(B$1949='Usages mobilité'!BF38,'Usages mobilité'!BD38,0),0)</f>
        <v>0</v>
      </c>
      <c r="E1992" s="223">
        <f t="shared" si="174"/>
        <v>0</v>
      </c>
      <c r="F1992" s="223">
        <f t="shared" si="174"/>
        <v>0</v>
      </c>
      <c r="G1992" s="223">
        <f t="shared" si="174"/>
        <v>0</v>
      </c>
      <c r="H1992" s="223">
        <f t="shared" si="174"/>
        <v>0</v>
      </c>
      <c r="I1992" s="223">
        <f t="shared" si="174"/>
        <v>0</v>
      </c>
      <c r="J1992" s="223">
        <f t="shared" si="174"/>
        <v>0</v>
      </c>
      <c r="K1992" s="223">
        <f t="shared" si="174"/>
        <v>0</v>
      </c>
      <c r="L1992" s="223">
        <f t="shared" si="174"/>
        <v>0</v>
      </c>
      <c r="M1992" s="223">
        <f t="shared" si="174"/>
        <v>0</v>
      </c>
      <c r="N1992" s="223">
        <f t="shared" si="174"/>
        <v>0</v>
      </c>
      <c r="O1992" s="223">
        <f t="shared" si="174"/>
        <v>0</v>
      </c>
      <c r="P1992" s="223">
        <f t="shared" si="174"/>
        <v>0</v>
      </c>
      <c r="Q1992" s="223">
        <f t="shared" si="174"/>
        <v>0</v>
      </c>
      <c r="R1992" s="223">
        <f t="shared" si="174"/>
        <v>0</v>
      </c>
    </row>
    <row r="1993" spans="1:18" hidden="1" outlineLevel="2" x14ac:dyDescent="0.25">
      <c r="A1993" s="222" t="str">
        <f>'Usages mobilité'!A39</f>
        <v>Usage mobilité n°36</v>
      </c>
      <c r="B1993" s="222" t="s">
        <v>41</v>
      </c>
      <c r="C1993" s="222"/>
      <c r="D1993" s="223">
        <f>IF(B$1949&lt;&gt;"",IF(B$1949='Usages mobilité'!BF39,'Usages mobilité'!BD39,0),0)</f>
        <v>0</v>
      </c>
      <c r="E1993" s="223">
        <f t="shared" si="174"/>
        <v>0</v>
      </c>
      <c r="F1993" s="223">
        <f t="shared" si="174"/>
        <v>0</v>
      </c>
      <c r="G1993" s="223">
        <f t="shared" si="174"/>
        <v>0</v>
      </c>
      <c r="H1993" s="223">
        <f t="shared" si="174"/>
        <v>0</v>
      </c>
      <c r="I1993" s="223">
        <f t="shared" si="174"/>
        <v>0</v>
      </c>
      <c r="J1993" s="223">
        <f t="shared" si="174"/>
        <v>0</v>
      </c>
      <c r="K1993" s="223">
        <f t="shared" si="174"/>
        <v>0</v>
      </c>
      <c r="L1993" s="223">
        <f t="shared" si="174"/>
        <v>0</v>
      </c>
      <c r="M1993" s="223">
        <f t="shared" si="174"/>
        <v>0</v>
      </c>
      <c r="N1993" s="223">
        <f t="shared" si="174"/>
        <v>0</v>
      </c>
      <c r="O1993" s="223">
        <f t="shared" si="174"/>
        <v>0</v>
      </c>
      <c r="P1993" s="223">
        <f t="shared" si="174"/>
        <v>0</v>
      </c>
      <c r="Q1993" s="223">
        <f t="shared" si="174"/>
        <v>0</v>
      </c>
      <c r="R1993" s="223">
        <f t="shared" si="174"/>
        <v>0</v>
      </c>
    </row>
    <row r="1994" spans="1:18" hidden="1" outlineLevel="2" x14ac:dyDescent="0.25">
      <c r="A1994" s="222" t="str">
        <f>'Usages mobilité'!A40</f>
        <v>Usage mobilité n°37</v>
      </c>
      <c r="B1994" s="222" t="s">
        <v>41</v>
      </c>
      <c r="C1994" s="222"/>
      <c r="D1994" s="223">
        <f>IF(B$1949&lt;&gt;"",IF(B$1949='Usages mobilité'!BF40,'Usages mobilité'!BD40,0),0)</f>
        <v>0</v>
      </c>
      <c r="E1994" s="223">
        <f t="shared" si="174"/>
        <v>0</v>
      </c>
      <c r="F1994" s="223">
        <f t="shared" si="174"/>
        <v>0</v>
      </c>
      <c r="G1994" s="223">
        <f t="shared" si="174"/>
        <v>0</v>
      </c>
      <c r="H1994" s="223">
        <f t="shared" si="174"/>
        <v>0</v>
      </c>
      <c r="I1994" s="223">
        <f t="shared" si="174"/>
        <v>0</v>
      </c>
      <c r="J1994" s="223">
        <f t="shared" si="174"/>
        <v>0</v>
      </c>
      <c r="K1994" s="223">
        <f t="shared" si="174"/>
        <v>0</v>
      </c>
      <c r="L1994" s="223">
        <f t="shared" si="174"/>
        <v>0</v>
      </c>
      <c r="M1994" s="223">
        <f t="shared" si="174"/>
        <v>0</v>
      </c>
      <c r="N1994" s="223">
        <f t="shared" si="174"/>
        <v>0</v>
      </c>
      <c r="O1994" s="223">
        <f t="shared" si="174"/>
        <v>0</v>
      </c>
      <c r="P1994" s="223">
        <f t="shared" si="174"/>
        <v>0</v>
      </c>
      <c r="Q1994" s="223">
        <f t="shared" si="174"/>
        <v>0</v>
      </c>
      <c r="R1994" s="223">
        <f t="shared" si="174"/>
        <v>0</v>
      </c>
    </row>
    <row r="1995" spans="1:18" hidden="1" outlineLevel="2" x14ac:dyDescent="0.25">
      <c r="A1995" s="222" t="str">
        <f>'Usages mobilité'!A41</f>
        <v>Usage mobilité n°38</v>
      </c>
      <c r="B1995" s="222" t="s">
        <v>41</v>
      </c>
      <c r="C1995" s="222"/>
      <c r="D1995" s="223">
        <f>IF(B$1949&lt;&gt;"",IF(B$1949='Usages mobilité'!BF41,'Usages mobilité'!BD41,0),0)</f>
        <v>0</v>
      </c>
      <c r="E1995" s="223">
        <f t="shared" si="174"/>
        <v>0</v>
      </c>
      <c r="F1995" s="223">
        <f t="shared" si="174"/>
        <v>0</v>
      </c>
      <c r="G1995" s="223">
        <f t="shared" si="174"/>
        <v>0</v>
      </c>
      <c r="H1995" s="223">
        <f t="shared" si="174"/>
        <v>0</v>
      </c>
      <c r="I1995" s="223">
        <f t="shared" si="174"/>
        <v>0</v>
      </c>
      <c r="J1995" s="223">
        <f t="shared" si="174"/>
        <v>0</v>
      </c>
      <c r="K1995" s="223">
        <f t="shared" si="174"/>
        <v>0</v>
      </c>
      <c r="L1995" s="223">
        <f t="shared" si="174"/>
        <v>0</v>
      </c>
      <c r="M1995" s="223">
        <f t="shared" si="174"/>
        <v>0</v>
      </c>
      <c r="N1995" s="223">
        <f t="shared" si="174"/>
        <v>0</v>
      </c>
      <c r="O1995" s="223">
        <f t="shared" si="174"/>
        <v>0</v>
      </c>
      <c r="P1995" s="223">
        <f t="shared" si="174"/>
        <v>0</v>
      </c>
      <c r="Q1995" s="223">
        <f t="shared" si="174"/>
        <v>0</v>
      </c>
      <c r="R1995" s="223">
        <f t="shared" si="174"/>
        <v>0</v>
      </c>
    </row>
    <row r="1996" spans="1:18" hidden="1" outlineLevel="2" x14ac:dyDescent="0.25">
      <c r="A1996" s="222" t="str">
        <f>'Usages mobilité'!A42</f>
        <v>Usage mobilité n°39</v>
      </c>
      <c r="B1996" s="222" t="s">
        <v>41</v>
      </c>
      <c r="C1996" s="222"/>
      <c r="D1996" s="223">
        <f>IF(B$1949&lt;&gt;"",IF(B$1949='Usages mobilité'!BF42,'Usages mobilité'!BD42,0),0)</f>
        <v>0</v>
      </c>
      <c r="E1996" s="223">
        <f t="shared" si="174"/>
        <v>0</v>
      </c>
      <c r="F1996" s="223">
        <f t="shared" si="174"/>
        <v>0</v>
      </c>
      <c r="G1996" s="223">
        <f t="shared" si="174"/>
        <v>0</v>
      </c>
      <c r="H1996" s="223">
        <f t="shared" si="174"/>
        <v>0</v>
      </c>
      <c r="I1996" s="223">
        <f t="shared" si="174"/>
        <v>0</v>
      </c>
      <c r="J1996" s="223">
        <f t="shared" si="174"/>
        <v>0</v>
      </c>
      <c r="K1996" s="223">
        <f t="shared" si="174"/>
        <v>0</v>
      </c>
      <c r="L1996" s="223">
        <f t="shared" si="174"/>
        <v>0</v>
      </c>
      <c r="M1996" s="223">
        <f t="shared" si="174"/>
        <v>0</v>
      </c>
      <c r="N1996" s="223">
        <f t="shared" si="174"/>
        <v>0</v>
      </c>
      <c r="O1996" s="223">
        <f t="shared" si="174"/>
        <v>0</v>
      </c>
      <c r="P1996" s="223">
        <f t="shared" si="174"/>
        <v>0</v>
      </c>
      <c r="Q1996" s="223">
        <f t="shared" si="174"/>
        <v>0</v>
      </c>
      <c r="R1996" s="223">
        <f t="shared" si="174"/>
        <v>0</v>
      </c>
    </row>
    <row r="1997" spans="1:18" hidden="1" outlineLevel="2" x14ac:dyDescent="0.25">
      <c r="A1997" s="222" t="str">
        <f>'Usages mobilité'!A43</f>
        <v>Usage mobilité n°40</v>
      </c>
      <c r="B1997" s="222" t="s">
        <v>41</v>
      </c>
      <c r="C1997" s="222"/>
      <c r="D1997" s="223">
        <f>IF(B$1949&lt;&gt;"",IF(B$1949='Usages mobilité'!BF43,'Usages mobilité'!BD43,0),0)</f>
        <v>0</v>
      </c>
      <c r="E1997" s="223">
        <f t="shared" si="174"/>
        <v>0</v>
      </c>
      <c r="F1997" s="223">
        <f t="shared" si="174"/>
        <v>0</v>
      </c>
      <c r="G1997" s="223">
        <f t="shared" si="174"/>
        <v>0</v>
      </c>
      <c r="H1997" s="223">
        <f t="shared" si="174"/>
        <v>0</v>
      </c>
      <c r="I1997" s="223">
        <f t="shared" si="174"/>
        <v>0</v>
      </c>
      <c r="J1997" s="223">
        <f t="shared" si="174"/>
        <v>0</v>
      </c>
      <c r="K1997" s="223">
        <f t="shared" si="174"/>
        <v>0</v>
      </c>
      <c r="L1997" s="223">
        <f t="shared" si="174"/>
        <v>0</v>
      </c>
      <c r="M1997" s="223">
        <f t="shared" si="174"/>
        <v>0</v>
      </c>
      <c r="N1997" s="223">
        <f t="shared" si="174"/>
        <v>0</v>
      </c>
      <c r="O1997" s="223">
        <f t="shared" si="174"/>
        <v>0</v>
      </c>
      <c r="P1997" s="223">
        <f t="shared" si="174"/>
        <v>0</v>
      </c>
      <c r="Q1997" s="223">
        <f t="shared" si="174"/>
        <v>0</v>
      </c>
      <c r="R1997" s="223">
        <f t="shared" si="174"/>
        <v>0</v>
      </c>
    </row>
    <row r="1998" spans="1:18" hidden="1" outlineLevel="2" x14ac:dyDescent="0.25">
      <c r="A1998" s="222" t="str">
        <f>'Usages mobilité'!A44</f>
        <v>Usage mobilité n°41</v>
      </c>
      <c r="B1998" s="222" t="s">
        <v>41</v>
      </c>
      <c r="C1998" s="222"/>
      <c r="D1998" s="223">
        <f>IF(B$1949&lt;&gt;"",IF(B$1949='Usages mobilité'!BF44,'Usages mobilité'!BD44,0),0)</f>
        <v>0</v>
      </c>
      <c r="E1998" s="223">
        <f t="shared" ref="E1998:R2007" si="175">$D1998</f>
        <v>0</v>
      </c>
      <c r="F1998" s="223">
        <f t="shared" si="175"/>
        <v>0</v>
      </c>
      <c r="G1998" s="223">
        <f t="shared" si="175"/>
        <v>0</v>
      </c>
      <c r="H1998" s="223">
        <f t="shared" si="175"/>
        <v>0</v>
      </c>
      <c r="I1998" s="223">
        <f t="shared" si="175"/>
        <v>0</v>
      </c>
      <c r="J1998" s="223">
        <f t="shared" si="175"/>
        <v>0</v>
      </c>
      <c r="K1998" s="223">
        <f t="shared" si="175"/>
        <v>0</v>
      </c>
      <c r="L1998" s="223">
        <f t="shared" si="175"/>
        <v>0</v>
      </c>
      <c r="M1998" s="223">
        <f t="shared" si="175"/>
        <v>0</v>
      </c>
      <c r="N1998" s="223">
        <f t="shared" si="175"/>
        <v>0</v>
      </c>
      <c r="O1998" s="223">
        <f t="shared" si="175"/>
        <v>0</v>
      </c>
      <c r="P1998" s="223">
        <f t="shared" si="175"/>
        <v>0</v>
      </c>
      <c r="Q1998" s="223">
        <f t="shared" si="175"/>
        <v>0</v>
      </c>
      <c r="R1998" s="223">
        <f t="shared" si="175"/>
        <v>0</v>
      </c>
    </row>
    <row r="1999" spans="1:18" hidden="1" outlineLevel="2" x14ac:dyDescent="0.25">
      <c r="A1999" s="222" t="str">
        <f>'Usages mobilité'!A45</f>
        <v>Usage mobilité n°42</v>
      </c>
      <c r="B1999" s="222" t="s">
        <v>41</v>
      </c>
      <c r="C1999" s="222"/>
      <c r="D1999" s="223">
        <f>IF(B$1949&lt;&gt;"",IF(B$1949='Usages mobilité'!BF45,'Usages mobilité'!BD45,0),0)</f>
        <v>0</v>
      </c>
      <c r="E1999" s="223">
        <f t="shared" si="175"/>
        <v>0</v>
      </c>
      <c r="F1999" s="223">
        <f t="shared" si="175"/>
        <v>0</v>
      </c>
      <c r="G1999" s="223">
        <f t="shared" si="175"/>
        <v>0</v>
      </c>
      <c r="H1999" s="223">
        <f t="shared" si="175"/>
        <v>0</v>
      </c>
      <c r="I1999" s="223">
        <f t="shared" si="175"/>
        <v>0</v>
      </c>
      <c r="J1999" s="223">
        <f t="shared" si="175"/>
        <v>0</v>
      </c>
      <c r="K1999" s="223">
        <f t="shared" si="175"/>
        <v>0</v>
      </c>
      <c r="L1999" s="223">
        <f t="shared" si="175"/>
        <v>0</v>
      </c>
      <c r="M1999" s="223">
        <f t="shared" si="175"/>
        <v>0</v>
      </c>
      <c r="N1999" s="223">
        <f t="shared" si="175"/>
        <v>0</v>
      </c>
      <c r="O1999" s="223">
        <f t="shared" si="175"/>
        <v>0</v>
      </c>
      <c r="P1999" s="223">
        <f t="shared" si="175"/>
        <v>0</v>
      </c>
      <c r="Q1999" s="223">
        <f t="shared" si="175"/>
        <v>0</v>
      </c>
      <c r="R1999" s="223">
        <f t="shared" si="175"/>
        <v>0</v>
      </c>
    </row>
    <row r="2000" spans="1:18" hidden="1" outlineLevel="2" x14ac:dyDescent="0.25">
      <c r="A2000" s="222" t="str">
        <f>'Usages mobilité'!A46</f>
        <v>Usage mobilité n°43</v>
      </c>
      <c r="B2000" s="222" t="s">
        <v>41</v>
      </c>
      <c r="C2000" s="222"/>
      <c r="D2000" s="223">
        <f>IF(B$1949&lt;&gt;"",IF(B$1949='Usages mobilité'!BF46,'Usages mobilité'!BD46,0),0)</f>
        <v>0</v>
      </c>
      <c r="E2000" s="223">
        <f t="shared" si="175"/>
        <v>0</v>
      </c>
      <c r="F2000" s="223">
        <f t="shared" si="175"/>
        <v>0</v>
      </c>
      <c r="G2000" s="223">
        <f t="shared" si="175"/>
        <v>0</v>
      </c>
      <c r="H2000" s="223">
        <f t="shared" si="175"/>
        <v>0</v>
      </c>
      <c r="I2000" s="223">
        <f t="shared" si="175"/>
        <v>0</v>
      </c>
      <c r="J2000" s="223">
        <f t="shared" si="175"/>
        <v>0</v>
      </c>
      <c r="K2000" s="223">
        <f t="shared" si="175"/>
        <v>0</v>
      </c>
      <c r="L2000" s="223">
        <f t="shared" si="175"/>
        <v>0</v>
      </c>
      <c r="M2000" s="223">
        <f t="shared" si="175"/>
        <v>0</v>
      </c>
      <c r="N2000" s="223">
        <f t="shared" si="175"/>
        <v>0</v>
      </c>
      <c r="O2000" s="223">
        <f t="shared" si="175"/>
        <v>0</v>
      </c>
      <c r="P2000" s="223">
        <f t="shared" si="175"/>
        <v>0</v>
      </c>
      <c r="Q2000" s="223">
        <f t="shared" si="175"/>
        <v>0</v>
      </c>
      <c r="R2000" s="223">
        <f t="shared" si="175"/>
        <v>0</v>
      </c>
    </row>
    <row r="2001" spans="1:18" hidden="1" outlineLevel="2" x14ac:dyDescent="0.25">
      <c r="A2001" s="222" t="str">
        <f>'Usages mobilité'!A47</f>
        <v>Usage mobilité n°44</v>
      </c>
      <c r="B2001" s="222" t="s">
        <v>41</v>
      </c>
      <c r="C2001" s="222"/>
      <c r="D2001" s="223">
        <f>IF(B$1949&lt;&gt;"",IF(B$1949='Usages mobilité'!BF47,'Usages mobilité'!BD47,0),0)</f>
        <v>0</v>
      </c>
      <c r="E2001" s="223">
        <f t="shared" si="175"/>
        <v>0</v>
      </c>
      <c r="F2001" s="223">
        <f t="shared" si="175"/>
        <v>0</v>
      </c>
      <c r="G2001" s="223">
        <f t="shared" si="175"/>
        <v>0</v>
      </c>
      <c r="H2001" s="223">
        <f t="shared" si="175"/>
        <v>0</v>
      </c>
      <c r="I2001" s="223">
        <f t="shared" si="175"/>
        <v>0</v>
      </c>
      <c r="J2001" s="223">
        <f t="shared" si="175"/>
        <v>0</v>
      </c>
      <c r="K2001" s="223">
        <f t="shared" si="175"/>
        <v>0</v>
      </c>
      <c r="L2001" s="223">
        <f t="shared" si="175"/>
        <v>0</v>
      </c>
      <c r="M2001" s="223">
        <f t="shared" si="175"/>
        <v>0</v>
      </c>
      <c r="N2001" s="223">
        <f t="shared" si="175"/>
        <v>0</v>
      </c>
      <c r="O2001" s="223">
        <f t="shared" si="175"/>
        <v>0</v>
      </c>
      <c r="P2001" s="223">
        <f t="shared" si="175"/>
        <v>0</v>
      </c>
      <c r="Q2001" s="223">
        <f t="shared" si="175"/>
        <v>0</v>
      </c>
      <c r="R2001" s="223">
        <f t="shared" si="175"/>
        <v>0</v>
      </c>
    </row>
    <row r="2002" spans="1:18" hidden="1" outlineLevel="2" x14ac:dyDescent="0.25">
      <c r="A2002" s="222" t="str">
        <f>'Usages mobilité'!A48</f>
        <v>Usage mobilité n°45</v>
      </c>
      <c r="B2002" s="222" t="s">
        <v>41</v>
      </c>
      <c r="C2002" s="222"/>
      <c r="D2002" s="223">
        <f>IF(B$1949&lt;&gt;"",IF(B$1949='Usages mobilité'!BF48,'Usages mobilité'!BD48,0),0)</f>
        <v>0</v>
      </c>
      <c r="E2002" s="223">
        <f t="shared" si="175"/>
        <v>0</v>
      </c>
      <c r="F2002" s="223">
        <f t="shared" si="175"/>
        <v>0</v>
      </c>
      <c r="G2002" s="223">
        <f t="shared" si="175"/>
        <v>0</v>
      </c>
      <c r="H2002" s="223">
        <f t="shared" si="175"/>
        <v>0</v>
      </c>
      <c r="I2002" s="223">
        <f t="shared" si="175"/>
        <v>0</v>
      </c>
      <c r="J2002" s="223">
        <f t="shared" si="175"/>
        <v>0</v>
      </c>
      <c r="K2002" s="223">
        <f t="shared" si="175"/>
        <v>0</v>
      </c>
      <c r="L2002" s="223">
        <f t="shared" si="175"/>
        <v>0</v>
      </c>
      <c r="M2002" s="223">
        <f t="shared" si="175"/>
        <v>0</v>
      </c>
      <c r="N2002" s="223">
        <f t="shared" si="175"/>
        <v>0</v>
      </c>
      <c r="O2002" s="223">
        <f t="shared" si="175"/>
        <v>0</v>
      </c>
      <c r="P2002" s="223">
        <f t="shared" si="175"/>
        <v>0</v>
      </c>
      <c r="Q2002" s="223">
        <f t="shared" si="175"/>
        <v>0</v>
      </c>
      <c r="R2002" s="223">
        <f t="shared" si="175"/>
        <v>0</v>
      </c>
    </row>
    <row r="2003" spans="1:18" hidden="1" outlineLevel="2" x14ac:dyDescent="0.25">
      <c r="A2003" s="222" t="str">
        <f>'Usages mobilité'!A49</f>
        <v>Usage mobilité n°46</v>
      </c>
      <c r="B2003" s="222" t="s">
        <v>41</v>
      </c>
      <c r="C2003" s="222"/>
      <c r="D2003" s="223">
        <f>IF(B$1949&lt;&gt;"",IF(B$1949='Usages mobilité'!BF49,'Usages mobilité'!BD49,0),0)</f>
        <v>0</v>
      </c>
      <c r="E2003" s="223">
        <f t="shared" si="175"/>
        <v>0</v>
      </c>
      <c r="F2003" s="223">
        <f t="shared" si="175"/>
        <v>0</v>
      </c>
      <c r="G2003" s="223">
        <f t="shared" si="175"/>
        <v>0</v>
      </c>
      <c r="H2003" s="223">
        <f t="shared" si="175"/>
        <v>0</v>
      </c>
      <c r="I2003" s="223">
        <f t="shared" si="175"/>
        <v>0</v>
      </c>
      <c r="J2003" s="223">
        <f t="shared" si="175"/>
        <v>0</v>
      </c>
      <c r="K2003" s="223">
        <f t="shared" si="175"/>
        <v>0</v>
      </c>
      <c r="L2003" s="223">
        <f t="shared" si="175"/>
        <v>0</v>
      </c>
      <c r="M2003" s="223">
        <f t="shared" si="175"/>
        <v>0</v>
      </c>
      <c r="N2003" s="223">
        <f t="shared" si="175"/>
        <v>0</v>
      </c>
      <c r="O2003" s="223">
        <f t="shared" si="175"/>
        <v>0</v>
      </c>
      <c r="P2003" s="223">
        <f t="shared" si="175"/>
        <v>0</v>
      </c>
      <c r="Q2003" s="223">
        <f t="shared" si="175"/>
        <v>0</v>
      </c>
      <c r="R2003" s="223">
        <f t="shared" si="175"/>
        <v>0</v>
      </c>
    </row>
    <row r="2004" spans="1:18" hidden="1" outlineLevel="2" x14ac:dyDescent="0.25">
      <c r="A2004" s="222" t="str">
        <f>'Usages mobilité'!A50</f>
        <v>Usage mobilité n°47</v>
      </c>
      <c r="B2004" s="222" t="s">
        <v>41</v>
      </c>
      <c r="C2004" s="222"/>
      <c r="D2004" s="223">
        <f>IF(B$1949&lt;&gt;"",IF(B$1949='Usages mobilité'!BF50,'Usages mobilité'!BD50,0),0)</f>
        <v>0</v>
      </c>
      <c r="E2004" s="223">
        <f t="shared" si="175"/>
        <v>0</v>
      </c>
      <c r="F2004" s="223">
        <f t="shared" si="175"/>
        <v>0</v>
      </c>
      <c r="G2004" s="223">
        <f t="shared" si="175"/>
        <v>0</v>
      </c>
      <c r="H2004" s="223">
        <f t="shared" si="175"/>
        <v>0</v>
      </c>
      <c r="I2004" s="223">
        <f t="shared" si="175"/>
        <v>0</v>
      </c>
      <c r="J2004" s="223">
        <f t="shared" si="175"/>
        <v>0</v>
      </c>
      <c r="K2004" s="223">
        <f t="shared" si="175"/>
        <v>0</v>
      </c>
      <c r="L2004" s="223">
        <f t="shared" si="175"/>
        <v>0</v>
      </c>
      <c r="M2004" s="223">
        <f t="shared" si="175"/>
        <v>0</v>
      </c>
      <c r="N2004" s="223">
        <f t="shared" si="175"/>
        <v>0</v>
      </c>
      <c r="O2004" s="223">
        <f t="shared" si="175"/>
        <v>0</v>
      </c>
      <c r="P2004" s="223">
        <f t="shared" si="175"/>
        <v>0</v>
      </c>
      <c r="Q2004" s="223">
        <f t="shared" si="175"/>
        <v>0</v>
      </c>
      <c r="R2004" s="223">
        <f t="shared" si="175"/>
        <v>0</v>
      </c>
    </row>
    <row r="2005" spans="1:18" hidden="1" outlineLevel="2" x14ac:dyDescent="0.25">
      <c r="A2005" s="222" t="str">
        <f>'Usages mobilité'!A51</f>
        <v>Usage mobilité n°48</v>
      </c>
      <c r="B2005" s="222" t="s">
        <v>41</v>
      </c>
      <c r="C2005" s="222"/>
      <c r="D2005" s="223">
        <f>IF(B$1949&lt;&gt;"",IF(B$1949='Usages mobilité'!BF51,'Usages mobilité'!BD51,0),0)</f>
        <v>0</v>
      </c>
      <c r="E2005" s="223">
        <f t="shared" si="175"/>
        <v>0</v>
      </c>
      <c r="F2005" s="223">
        <f t="shared" si="175"/>
        <v>0</v>
      </c>
      <c r="G2005" s="223">
        <f t="shared" si="175"/>
        <v>0</v>
      </c>
      <c r="H2005" s="223">
        <f t="shared" si="175"/>
        <v>0</v>
      </c>
      <c r="I2005" s="223">
        <f t="shared" si="175"/>
        <v>0</v>
      </c>
      <c r="J2005" s="223">
        <f t="shared" si="175"/>
        <v>0</v>
      </c>
      <c r="K2005" s="223">
        <f t="shared" si="175"/>
        <v>0</v>
      </c>
      <c r="L2005" s="223">
        <f t="shared" si="175"/>
        <v>0</v>
      </c>
      <c r="M2005" s="223">
        <f t="shared" si="175"/>
        <v>0</v>
      </c>
      <c r="N2005" s="223">
        <f t="shared" si="175"/>
        <v>0</v>
      </c>
      <c r="O2005" s="223">
        <f t="shared" si="175"/>
        <v>0</v>
      </c>
      <c r="P2005" s="223">
        <f t="shared" si="175"/>
        <v>0</v>
      </c>
      <c r="Q2005" s="223">
        <f t="shared" si="175"/>
        <v>0</v>
      </c>
      <c r="R2005" s="223">
        <f t="shared" si="175"/>
        <v>0</v>
      </c>
    </row>
    <row r="2006" spans="1:18" hidden="1" outlineLevel="2" x14ac:dyDescent="0.25">
      <c r="A2006" s="222" t="str">
        <f>'Usages mobilité'!A52</f>
        <v>Usage mobilité n°49</v>
      </c>
      <c r="B2006" s="222" t="s">
        <v>41</v>
      </c>
      <c r="C2006" s="222"/>
      <c r="D2006" s="223">
        <f>IF(B$1949&lt;&gt;"",IF(B$1949='Usages mobilité'!BF52,'Usages mobilité'!BD52,0),0)</f>
        <v>0</v>
      </c>
      <c r="E2006" s="223">
        <f t="shared" si="175"/>
        <v>0</v>
      </c>
      <c r="F2006" s="223">
        <f t="shared" si="175"/>
        <v>0</v>
      </c>
      <c r="G2006" s="223">
        <f t="shared" si="175"/>
        <v>0</v>
      </c>
      <c r="H2006" s="223">
        <f t="shared" si="175"/>
        <v>0</v>
      </c>
      <c r="I2006" s="223">
        <f t="shared" si="175"/>
        <v>0</v>
      </c>
      <c r="J2006" s="223">
        <f t="shared" si="175"/>
        <v>0</v>
      </c>
      <c r="K2006" s="223">
        <f t="shared" si="175"/>
        <v>0</v>
      </c>
      <c r="L2006" s="223">
        <f t="shared" si="175"/>
        <v>0</v>
      </c>
      <c r="M2006" s="223">
        <f t="shared" si="175"/>
        <v>0</v>
      </c>
      <c r="N2006" s="223">
        <f t="shared" si="175"/>
        <v>0</v>
      </c>
      <c r="O2006" s="223">
        <f t="shared" si="175"/>
        <v>0</v>
      </c>
      <c r="P2006" s="223">
        <f t="shared" si="175"/>
        <v>0</v>
      </c>
      <c r="Q2006" s="223">
        <f t="shared" si="175"/>
        <v>0</v>
      </c>
      <c r="R2006" s="223">
        <f t="shared" si="175"/>
        <v>0</v>
      </c>
    </row>
    <row r="2007" spans="1:18" hidden="1" outlineLevel="2" x14ac:dyDescent="0.25">
      <c r="A2007" s="222" t="str">
        <f>'Usages mobilité'!A53</f>
        <v>Usage mobilité n°50</v>
      </c>
      <c r="B2007" s="222" t="s">
        <v>41</v>
      </c>
      <c r="C2007" s="222"/>
      <c r="D2007" s="223">
        <f>IF(B$1949&lt;&gt;"",IF(B$1949='Usages mobilité'!BF53,'Usages mobilité'!BD53,0),0)</f>
        <v>0</v>
      </c>
      <c r="E2007" s="223">
        <f t="shared" si="175"/>
        <v>0</v>
      </c>
      <c r="F2007" s="223">
        <f t="shared" si="175"/>
        <v>0</v>
      </c>
      <c r="G2007" s="223">
        <f t="shared" si="175"/>
        <v>0</v>
      </c>
      <c r="H2007" s="223">
        <f t="shared" si="175"/>
        <v>0</v>
      </c>
      <c r="I2007" s="223">
        <f t="shared" si="175"/>
        <v>0</v>
      </c>
      <c r="J2007" s="223">
        <f t="shared" si="175"/>
        <v>0</v>
      </c>
      <c r="K2007" s="223">
        <f t="shared" si="175"/>
        <v>0</v>
      </c>
      <c r="L2007" s="223">
        <f t="shared" si="175"/>
        <v>0</v>
      </c>
      <c r="M2007" s="223">
        <f t="shared" si="175"/>
        <v>0</v>
      </c>
      <c r="N2007" s="223">
        <f t="shared" si="175"/>
        <v>0</v>
      </c>
      <c r="O2007" s="223">
        <f t="shared" si="175"/>
        <v>0</v>
      </c>
      <c r="P2007" s="223">
        <f t="shared" si="175"/>
        <v>0</v>
      </c>
      <c r="Q2007" s="223">
        <f t="shared" si="175"/>
        <v>0</v>
      </c>
      <c r="R2007" s="223">
        <f t="shared" si="175"/>
        <v>0</v>
      </c>
    </row>
    <row r="2008" spans="1:18" hidden="1" outlineLevel="1" collapsed="1" x14ac:dyDescent="0.25">
      <c r="A2008" s="222" t="s">
        <v>650</v>
      </c>
      <c r="B2008" s="222"/>
      <c r="C2008" s="222"/>
      <c r="D2008" s="223">
        <f t="shared" ref="D2008:R2008" si="176">SUM(D1958:D2007)</f>
        <v>0</v>
      </c>
      <c r="E2008" s="223">
        <f t="shared" si="176"/>
        <v>0</v>
      </c>
      <c r="F2008" s="223">
        <f t="shared" si="176"/>
        <v>0</v>
      </c>
      <c r="G2008" s="223">
        <f t="shared" si="176"/>
        <v>0</v>
      </c>
      <c r="H2008" s="223">
        <f t="shared" si="176"/>
        <v>0</v>
      </c>
      <c r="I2008" s="223">
        <f t="shared" si="176"/>
        <v>0</v>
      </c>
      <c r="J2008" s="223">
        <f t="shared" si="176"/>
        <v>0</v>
      </c>
      <c r="K2008" s="223">
        <f t="shared" si="176"/>
        <v>0</v>
      </c>
      <c r="L2008" s="223">
        <f t="shared" si="176"/>
        <v>0</v>
      </c>
      <c r="M2008" s="223">
        <f t="shared" si="176"/>
        <v>0</v>
      </c>
      <c r="N2008" s="223">
        <f t="shared" si="176"/>
        <v>0</v>
      </c>
      <c r="O2008" s="223">
        <f t="shared" si="176"/>
        <v>0</v>
      </c>
      <c r="P2008" s="223">
        <f t="shared" si="176"/>
        <v>0</v>
      </c>
      <c r="Q2008" s="223">
        <f t="shared" si="176"/>
        <v>0</v>
      </c>
      <c r="R2008" s="223">
        <f t="shared" si="176"/>
        <v>0</v>
      </c>
    </row>
    <row r="2009" spans="1:18" hidden="1" outlineLevel="2" x14ac:dyDescent="0.25">
      <c r="A2009" s="222" t="str">
        <f>'Usages mobilité'!A4</f>
        <v>Usage mobilité n°1</v>
      </c>
      <c r="B2009" s="222" t="s">
        <v>645</v>
      </c>
      <c r="C2009" s="222"/>
      <c r="D2009" s="223">
        <f>D1958*'Usages mobilité'!$BG4*(1+'Usages mobilité'!$BH4)^(D$1952-$D$1952)/1000</f>
        <v>0</v>
      </c>
      <c r="E2009" s="223">
        <f>E1958*'Usages mobilité'!$BG4*(1+'Usages mobilité'!$BH4)^(E$1952-$D$1952)/1000</f>
        <v>0</v>
      </c>
      <c r="F2009" s="223">
        <f>F1958*'Usages mobilité'!$BG4*(1+'Usages mobilité'!$BH4)^(F$1952-$D$1952)/1000</f>
        <v>0</v>
      </c>
      <c r="G2009" s="223">
        <f>G1958*'Usages mobilité'!$BG4*(1+'Usages mobilité'!$BH4)^(G$1952-$D$1952)/1000</f>
        <v>0</v>
      </c>
      <c r="H2009" s="223">
        <f>H1958*'Usages mobilité'!$BG4*(1+'Usages mobilité'!$BH4)^(H$1952-$D$1952)/1000</f>
        <v>0</v>
      </c>
      <c r="I2009" s="223">
        <f>I1958*'Usages mobilité'!$BG4*(1+'Usages mobilité'!$BH4)^(I$1952-$D$1952)/1000</f>
        <v>0</v>
      </c>
      <c r="J2009" s="223">
        <f>J1958*'Usages mobilité'!$BG4*(1+'Usages mobilité'!$BH4)^(J$1952-$D$1952)/1000</f>
        <v>0</v>
      </c>
      <c r="K2009" s="223">
        <f>K1958*'Usages mobilité'!$BG4*(1+'Usages mobilité'!$BH4)^(K$1952-$D$1952)/1000</f>
        <v>0</v>
      </c>
      <c r="L2009" s="223">
        <f>L1958*'Usages mobilité'!$BG4*(1+'Usages mobilité'!$BH4)^(L$1952-$D$1952)/1000</f>
        <v>0</v>
      </c>
      <c r="M2009" s="223">
        <f>M1958*'Usages mobilité'!$BG4*(1+'Usages mobilité'!$BH4)^(M$1952-$D$1952)/1000</f>
        <v>0</v>
      </c>
      <c r="N2009" s="223">
        <f>N1958*'Usages mobilité'!$BG4*(1+'Usages mobilité'!$BH4)^(N$1952-$D$1952)/1000</f>
        <v>0</v>
      </c>
      <c r="O2009" s="223">
        <f>O1958*'Usages mobilité'!$BG4*(1+'Usages mobilité'!$BH4)^(O$1952-$D$1952)/1000</f>
        <v>0</v>
      </c>
      <c r="P2009" s="223">
        <f>P1958*'Usages mobilité'!$BG4*(1+'Usages mobilité'!$BH4)^(P$1952-$D$1952)/1000</f>
        <v>0</v>
      </c>
      <c r="Q2009" s="223">
        <f>Q1958*'Usages mobilité'!$BG4*(1+'Usages mobilité'!$BH4)^(Q$1952-$D$1952)/1000</f>
        <v>0</v>
      </c>
      <c r="R2009" s="223">
        <f>R1958*'Usages mobilité'!$BG4*(1+'Usages mobilité'!$BH4)^(R$1952-$D$1952)/1000</f>
        <v>0</v>
      </c>
    </row>
    <row r="2010" spans="1:18" hidden="1" outlineLevel="2" x14ac:dyDescent="0.25">
      <c r="A2010" s="222" t="str">
        <f>'Usages mobilité'!A5</f>
        <v>Usage mobilité n°2</v>
      </c>
      <c r="B2010" s="222" t="s">
        <v>645</v>
      </c>
      <c r="C2010" s="222"/>
      <c r="D2010" s="223">
        <f>D1959*'Usages mobilité'!$BG5*(1+'Usages mobilité'!$BH5)^(D$1952-$D$1952)/1000</f>
        <v>0</v>
      </c>
      <c r="E2010" s="223">
        <f>E1959*'Usages mobilité'!$BG5*(1+'Usages mobilité'!$BH5)^(E$1952-$D$1952)/1000</f>
        <v>0</v>
      </c>
      <c r="F2010" s="223">
        <f>F1959*'Usages mobilité'!$BG5*(1+'Usages mobilité'!$BH5)^(F$1952-$D$1952)/1000</f>
        <v>0</v>
      </c>
      <c r="G2010" s="223">
        <f>G1959*'Usages mobilité'!$BG5*(1+'Usages mobilité'!$BH5)^(G$1952-$D$1952)/1000</f>
        <v>0</v>
      </c>
      <c r="H2010" s="223">
        <f>H1959*'Usages mobilité'!$BG5*(1+'Usages mobilité'!$BH5)^(H$1952-$D$1952)/1000</f>
        <v>0</v>
      </c>
      <c r="I2010" s="223">
        <f>I1959*'Usages mobilité'!$BG5*(1+'Usages mobilité'!$BH5)^(I$1952-$D$1952)/1000</f>
        <v>0</v>
      </c>
      <c r="J2010" s="223">
        <f>J1959*'Usages mobilité'!$BG5*(1+'Usages mobilité'!$BH5)^(J$1952-$D$1952)/1000</f>
        <v>0</v>
      </c>
      <c r="K2010" s="223">
        <f>K1959*'Usages mobilité'!$BG5*(1+'Usages mobilité'!$BH5)^(K$1952-$D$1952)/1000</f>
        <v>0</v>
      </c>
      <c r="L2010" s="223">
        <f>L1959*'Usages mobilité'!$BG5*(1+'Usages mobilité'!$BH5)^(L$1952-$D$1952)/1000</f>
        <v>0</v>
      </c>
      <c r="M2010" s="223">
        <f>M1959*'Usages mobilité'!$BG5*(1+'Usages mobilité'!$BH5)^(M$1952-$D$1952)/1000</f>
        <v>0</v>
      </c>
      <c r="N2010" s="223">
        <f>N1959*'Usages mobilité'!$BG5*(1+'Usages mobilité'!$BH5)^(N$1952-$D$1952)/1000</f>
        <v>0</v>
      </c>
      <c r="O2010" s="223">
        <f>O1959*'Usages mobilité'!$BG5*(1+'Usages mobilité'!$BH5)^(O$1952-$D$1952)/1000</f>
        <v>0</v>
      </c>
      <c r="P2010" s="223">
        <f>P1959*'Usages mobilité'!$BG5*(1+'Usages mobilité'!$BH5)^(P$1952-$D$1952)/1000</f>
        <v>0</v>
      </c>
      <c r="Q2010" s="223">
        <f>Q1959*'Usages mobilité'!$BG5*(1+'Usages mobilité'!$BH5)^(Q$1952-$D$1952)/1000</f>
        <v>0</v>
      </c>
      <c r="R2010" s="223">
        <f>R1959*'Usages mobilité'!$BG5*(1+'Usages mobilité'!$BH5)^(R$1952-$D$1952)/1000</f>
        <v>0</v>
      </c>
    </row>
    <row r="2011" spans="1:18" hidden="1" outlineLevel="2" x14ac:dyDescent="0.25">
      <c r="A2011" s="222" t="str">
        <f>'Usages mobilité'!A6</f>
        <v>Usage mobilité n°3</v>
      </c>
      <c r="B2011" s="222" t="s">
        <v>645</v>
      </c>
      <c r="C2011" s="222"/>
      <c r="D2011" s="223">
        <f>D1960*'Usages mobilité'!$BG6*(1+'Usages mobilité'!$BH6)^(D$1952-$D$1952)/1000</f>
        <v>0</v>
      </c>
      <c r="E2011" s="223">
        <f>E1960*'Usages mobilité'!$BG6*(1+'Usages mobilité'!$BH6)^(E$1952-$D$1952)/1000</f>
        <v>0</v>
      </c>
      <c r="F2011" s="223">
        <f>F1960*'Usages mobilité'!$BG6*(1+'Usages mobilité'!$BH6)^(F$1952-$D$1952)/1000</f>
        <v>0</v>
      </c>
      <c r="G2011" s="223">
        <f>G1960*'Usages mobilité'!$BG6*(1+'Usages mobilité'!$BH6)^(G$1952-$D$1952)/1000</f>
        <v>0</v>
      </c>
      <c r="H2011" s="223">
        <f>H1960*'Usages mobilité'!$BG6*(1+'Usages mobilité'!$BH6)^(H$1952-$D$1952)/1000</f>
        <v>0</v>
      </c>
      <c r="I2011" s="223">
        <f>I1960*'Usages mobilité'!$BG6*(1+'Usages mobilité'!$BH6)^(I$1952-$D$1952)/1000</f>
        <v>0</v>
      </c>
      <c r="J2011" s="223">
        <f>J1960*'Usages mobilité'!$BG6*(1+'Usages mobilité'!$BH6)^(J$1952-$D$1952)/1000</f>
        <v>0</v>
      </c>
      <c r="K2011" s="223">
        <f>K1960*'Usages mobilité'!$BG6*(1+'Usages mobilité'!$BH6)^(K$1952-$D$1952)/1000</f>
        <v>0</v>
      </c>
      <c r="L2011" s="223">
        <f>L1960*'Usages mobilité'!$BG6*(1+'Usages mobilité'!$BH6)^(L$1952-$D$1952)/1000</f>
        <v>0</v>
      </c>
      <c r="M2011" s="223">
        <f>M1960*'Usages mobilité'!$BG6*(1+'Usages mobilité'!$BH6)^(M$1952-$D$1952)/1000</f>
        <v>0</v>
      </c>
      <c r="N2011" s="223">
        <f>N1960*'Usages mobilité'!$BG6*(1+'Usages mobilité'!$BH6)^(N$1952-$D$1952)/1000</f>
        <v>0</v>
      </c>
      <c r="O2011" s="223">
        <f>O1960*'Usages mobilité'!$BG6*(1+'Usages mobilité'!$BH6)^(O$1952-$D$1952)/1000</f>
        <v>0</v>
      </c>
      <c r="P2011" s="223">
        <f>P1960*'Usages mobilité'!$BG6*(1+'Usages mobilité'!$BH6)^(P$1952-$D$1952)/1000</f>
        <v>0</v>
      </c>
      <c r="Q2011" s="223">
        <f>Q1960*'Usages mobilité'!$BG6*(1+'Usages mobilité'!$BH6)^(Q$1952-$D$1952)/1000</f>
        <v>0</v>
      </c>
      <c r="R2011" s="223">
        <f>R1960*'Usages mobilité'!$BG6*(1+'Usages mobilité'!$BH6)^(R$1952-$D$1952)/1000</f>
        <v>0</v>
      </c>
    </row>
    <row r="2012" spans="1:18" hidden="1" outlineLevel="2" x14ac:dyDescent="0.25">
      <c r="A2012" s="222" t="str">
        <f>'Usages mobilité'!A7</f>
        <v>Usage mobilité n°4</v>
      </c>
      <c r="B2012" s="222" t="s">
        <v>645</v>
      </c>
      <c r="C2012" s="222"/>
      <c r="D2012" s="223">
        <f>D1961*'Usages mobilité'!$BG7*(1+'Usages mobilité'!$BH7)^(D$1952-$D$1952)/1000</f>
        <v>0</v>
      </c>
      <c r="E2012" s="223">
        <f>E1961*'Usages mobilité'!$BG7*(1+'Usages mobilité'!$BH7)^(E$1952-$D$1952)/1000</f>
        <v>0</v>
      </c>
      <c r="F2012" s="223">
        <f>F1961*'Usages mobilité'!$BG7*(1+'Usages mobilité'!$BH7)^(F$1952-$D$1952)/1000</f>
        <v>0</v>
      </c>
      <c r="G2012" s="223">
        <f>G1961*'Usages mobilité'!$BG7*(1+'Usages mobilité'!$BH7)^(G$1952-$D$1952)/1000</f>
        <v>0</v>
      </c>
      <c r="H2012" s="223">
        <f>H1961*'Usages mobilité'!$BG7*(1+'Usages mobilité'!$BH7)^(H$1952-$D$1952)/1000</f>
        <v>0</v>
      </c>
      <c r="I2012" s="223">
        <f>I1961*'Usages mobilité'!$BG7*(1+'Usages mobilité'!$BH7)^(I$1952-$D$1952)/1000</f>
        <v>0</v>
      </c>
      <c r="J2012" s="223">
        <f>J1961*'Usages mobilité'!$BG7*(1+'Usages mobilité'!$BH7)^(J$1952-$D$1952)/1000</f>
        <v>0</v>
      </c>
      <c r="K2012" s="223">
        <f>K1961*'Usages mobilité'!$BG7*(1+'Usages mobilité'!$BH7)^(K$1952-$D$1952)/1000</f>
        <v>0</v>
      </c>
      <c r="L2012" s="223">
        <f>L1961*'Usages mobilité'!$BG7*(1+'Usages mobilité'!$BH7)^(L$1952-$D$1952)/1000</f>
        <v>0</v>
      </c>
      <c r="M2012" s="223">
        <f>M1961*'Usages mobilité'!$BG7*(1+'Usages mobilité'!$BH7)^(M$1952-$D$1952)/1000</f>
        <v>0</v>
      </c>
      <c r="N2012" s="223">
        <f>N1961*'Usages mobilité'!$BG7*(1+'Usages mobilité'!$BH7)^(N$1952-$D$1952)/1000</f>
        <v>0</v>
      </c>
      <c r="O2012" s="223">
        <f>O1961*'Usages mobilité'!$BG7*(1+'Usages mobilité'!$BH7)^(O$1952-$D$1952)/1000</f>
        <v>0</v>
      </c>
      <c r="P2012" s="223">
        <f>P1961*'Usages mobilité'!$BG7*(1+'Usages mobilité'!$BH7)^(P$1952-$D$1952)/1000</f>
        <v>0</v>
      </c>
      <c r="Q2012" s="223">
        <f>Q1961*'Usages mobilité'!$BG7*(1+'Usages mobilité'!$BH7)^(Q$1952-$D$1952)/1000</f>
        <v>0</v>
      </c>
      <c r="R2012" s="223">
        <f>R1961*'Usages mobilité'!$BG7*(1+'Usages mobilité'!$BH7)^(R$1952-$D$1952)/1000</f>
        <v>0</v>
      </c>
    </row>
    <row r="2013" spans="1:18" hidden="1" outlineLevel="2" x14ac:dyDescent="0.25">
      <c r="A2013" s="222" t="str">
        <f>'Usages mobilité'!A8</f>
        <v>Usage mobilité n°5</v>
      </c>
      <c r="B2013" s="222" t="s">
        <v>645</v>
      </c>
      <c r="C2013" s="222"/>
      <c r="D2013" s="223">
        <f>D1962*'Usages mobilité'!$BG8*(1+'Usages mobilité'!$BH8)^(D$1952-$D$1952)/1000</f>
        <v>0</v>
      </c>
      <c r="E2013" s="223">
        <f>E1962*'Usages mobilité'!$BG8*(1+'Usages mobilité'!$BH8)^(E$1952-$D$1952)/1000</f>
        <v>0</v>
      </c>
      <c r="F2013" s="223">
        <f>F1962*'Usages mobilité'!$BG8*(1+'Usages mobilité'!$BH8)^(F$1952-$D$1952)/1000</f>
        <v>0</v>
      </c>
      <c r="G2013" s="223">
        <f>G1962*'Usages mobilité'!$BG8*(1+'Usages mobilité'!$BH8)^(G$1952-$D$1952)/1000</f>
        <v>0</v>
      </c>
      <c r="H2013" s="223">
        <f>H1962*'Usages mobilité'!$BG8*(1+'Usages mobilité'!$BH8)^(H$1952-$D$1952)/1000</f>
        <v>0</v>
      </c>
      <c r="I2013" s="223">
        <f>I1962*'Usages mobilité'!$BG8*(1+'Usages mobilité'!$BH8)^(I$1952-$D$1952)/1000</f>
        <v>0</v>
      </c>
      <c r="J2013" s="223">
        <f>J1962*'Usages mobilité'!$BG8*(1+'Usages mobilité'!$BH8)^(J$1952-$D$1952)/1000</f>
        <v>0</v>
      </c>
      <c r="K2013" s="223">
        <f>K1962*'Usages mobilité'!$BG8*(1+'Usages mobilité'!$BH8)^(K$1952-$D$1952)/1000</f>
        <v>0</v>
      </c>
      <c r="L2013" s="223">
        <f>L1962*'Usages mobilité'!$BG8*(1+'Usages mobilité'!$BH8)^(L$1952-$D$1952)/1000</f>
        <v>0</v>
      </c>
      <c r="M2013" s="223">
        <f>M1962*'Usages mobilité'!$BG8*(1+'Usages mobilité'!$BH8)^(M$1952-$D$1952)/1000</f>
        <v>0</v>
      </c>
      <c r="N2013" s="223">
        <f>N1962*'Usages mobilité'!$BG8*(1+'Usages mobilité'!$BH8)^(N$1952-$D$1952)/1000</f>
        <v>0</v>
      </c>
      <c r="O2013" s="223">
        <f>O1962*'Usages mobilité'!$BG8*(1+'Usages mobilité'!$BH8)^(O$1952-$D$1952)/1000</f>
        <v>0</v>
      </c>
      <c r="P2013" s="223">
        <f>P1962*'Usages mobilité'!$BG8*(1+'Usages mobilité'!$BH8)^(P$1952-$D$1952)/1000</f>
        <v>0</v>
      </c>
      <c r="Q2013" s="223">
        <f>Q1962*'Usages mobilité'!$BG8*(1+'Usages mobilité'!$BH8)^(Q$1952-$D$1952)/1000</f>
        <v>0</v>
      </c>
      <c r="R2013" s="223">
        <f>R1962*'Usages mobilité'!$BG8*(1+'Usages mobilité'!$BH8)^(R$1952-$D$1952)/1000</f>
        <v>0</v>
      </c>
    </row>
    <row r="2014" spans="1:18" hidden="1" outlineLevel="2" x14ac:dyDescent="0.25">
      <c r="A2014" s="222" t="str">
        <f>'Usages mobilité'!A9</f>
        <v>Usage mobilité n°6</v>
      </c>
      <c r="B2014" s="222" t="s">
        <v>645</v>
      </c>
      <c r="C2014" s="222"/>
      <c r="D2014" s="223">
        <f>D1963*'Usages mobilité'!$BG9*(1+'Usages mobilité'!$BH9)^(D$1952-$D$1952)/1000</f>
        <v>0</v>
      </c>
      <c r="E2014" s="223">
        <f>E1963*'Usages mobilité'!$BG9*(1+'Usages mobilité'!$BH9)^(E$1952-$D$1952)/1000</f>
        <v>0</v>
      </c>
      <c r="F2014" s="223">
        <f>F1963*'Usages mobilité'!$BG9*(1+'Usages mobilité'!$BH9)^(F$1952-$D$1952)/1000</f>
        <v>0</v>
      </c>
      <c r="G2014" s="223">
        <f>G1963*'Usages mobilité'!$BG9*(1+'Usages mobilité'!$BH9)^(G$1952-$D$1952)/1000</f>
        <v>0</v>
      </c>
      <c r="H2014" s="223">
        <f>H1963*'Usages mobilité'!$BG9*(1+'Usages mobilité'!$BH9)^(H$1952-$D$1952)/1000</f>
        <v>0</v>
      </c>
      <c r="I2014" s="223">
        <f>I1963*'Usages mobilité'!$BG9*(1+'Usages mobilité'!$BH9)^(I$1952-$D$1952)/1000</f>
        <v>0</v>
      </c>
      <c r="J2014" s="223">
        <f>J1963*'Usages mobilité'!$BG9*(1+'Usages mobilité'!$BH9)^(J$1952-$D$1952)/1000</f>
        <v>0</v>
      </c>
      <c r="K2014" s="223">
        <f>K1963*'Usages mobilité'!$BG9*(1+'Usages mobilité'!$BH9)^(K$1952-$D$1952)/1000</f>
        <v>0</v>
      </c>
      <c r="L2014" s="223">
        <f>L1963*'Usages mobilité'!$BG9*(1+'Usages mobilité'!$BH9)^(L$1952-$D$1952)/1000</f>
        <v>0</v>
      </c>
      <c r="M2014" s="223">
        <f>M1963*'Usages mobilité'!$BG9*(1+'Usages mobilité'!$BH9)^(M$1952-$D$1952)/1000</f>
        <v>0</v>
      </c>
      <c r="N2014" s="223">
        <f>N1963*'Usages mobilité'!$BG9*(1+'Usages mobilité'!$BH9)^(N$1952-$D$1952)/1000</f>
        <v>0</v>
      </c>
      <c r="O2014" s="223">
        <f>O1963*'Usages mobilité'!$BG9*(1+'Usages mobilité'!$BH9)^(O$1952-$D$1952)/1000</f>
        <v>0</v>
      </c>
      <c r="P2014" s="223">
        <f>P1963*'Usages mobilité'!$BG9*(1+'Usages mobilité'!$BH9)^(P$1952-$D$1952)/1000</f>
        <v>0</v>
      </c>
      <c r="Q2014" s="223">
        <f>Q1963*'Usages mobilité'!$BG9*(1+'Usages mobilité'!$BH9)^(Q$1952-$D$1952)/1000</f>
        <v>0</v>
      </c>
      <c r="R2014" s="223">
        <f>R1963*'Usages mobilité'!$BG9*(1+'Usages mobilité'!$BH9)^(R$1952-$D$1952)/1000</f>
        <v>0</v>
      </c>
    </row>
    <row r="2015" spans="1:18" hidden="1" outlineLevel="2" x14ac:dyDescent="0.25">
      <c r="A2015" s="222" t="str">
        <f>'Usages mobilité'!A10</f>
        <v>Usage mobilité n°7</v>
      </c>
      <c r="B2015" s="222" t="s">
        <v>645</v>
      </c>
      <c r="C2015" s="222"/>
      <c r="D2015" s="223">
        <f>D1964*'Usages mobilité'!$BG10*(1+'Usages mobilité'!$BH10)^(D$1952-$D$1952)/1000</f>
        <v>0</v>
      </c>
      <c r="E2015" s="223">
        <f>E1964*'Usages mobilité'!$BG10*(1+'Usages mobilité'!$BH10)^(E$1952-$D$1952)/1000</f>
        <v>0</v>
      </c>
      <c r="F2015" s="223">
        <f>F1964*'Usages mobilité'!$BG10*(1+'Usages mobilité'!$BH10)^(F$1952-$D$1952)/1000</f>
        <v>0</v>
      </c>
      <c r="G2015" s="223">
        <f>G1964*'Usages mobilité'!$BG10*(1+'Usages mobilité'!$BH10)^(G$1952-$D$1952)/1000</f>
        <v>0</v>
      </c>
      <c r="H2015" s="223">
        <f>H1964*'Usages mobilité'!$BG10*(1+'Usages mobilité'!$BH10)^(H$1952-$D$1952)/1000</f>
        <v>0</v>
      </c>
      <c r="I2015" s="223">
        <f>I1964*'Usages mobilité'!$BG10*(1+'Usages mobilité'!$BH10)^(I$1952-$D$1952)/1000</f>
        <v>0</v>
      </c>
      <c r="J2015" s="223">
        <f>J1964*'Usages mobilité'!$BG10*(1+'Usages mobilité'!$BH10)^(J$1952-$D$1952)/1000</f>
        <v>0</v>
      </c>
      <c r="K2015" s="223">
        <f>K1964*'Usages mobilité'!$BG10*(1+'Usages mobilité'!$BH10)^(K$1952-$D$1952)/1000</f>
        <v>0</v>
      </c>
      <c r="L2015" s="223">
        <f>L1964*'Usages mobilité'!$BG10*(1+'Usages mobilité'!$BH10)^(L$1952-$D$1952)/1000</f>
        <v>0</v>
      </c>
      <c r="M2015" s="223">
        <f>M1964*'Usages mobilité'!$BG10*(1+'Usages mobilité'!$BH10)^(M$1952-$D$1952)/1000</f>
        <v>0</v>
      </c>
      <c r="N2015" s="223">
        <f>N1964*'Usages mobilité'!$BG10*(1+'Usages mobilité'!$BH10)^(N$1952-$D$1952)/1000</f>
        <v>0</v>
      </c>
      <c r="O2015" s="223">
        <f>O1964*'Usages mobilité'!$BG10*(1+'Usages mobilité'!$BH10)^(O$1952-$D$1952)/1000</f>
        <v>0</v>
      </c>
      <c r="P2015" s="223">
        <f>P1964*'Usages mobilité'!$BG10*(1+'Usages mobilité'!$BH10)^(P$1952-$D$1952)/1000</f>
        <v>0</v>
      </c>
      <c r="Q2015" s="223">
        <f>Q1964*'Usages mobilité'!$BG10*(1+'Usages mobilité'!$BH10)^(Q$1952-$D$1952)/1000</f>
        <v>0</v>
      </c>
      <c r="R2015" s="223">
        <f>R1964*'Usages mobilité'!$BG10*(1+'Usages mobilité'!$BH10)^(R$1952-$D$1952)/1000</f>
        <v>0</v>
      </c>
    </row>
    <row r="2016" spans="1:18" hidden="1" outlineLevel="2" x14ac:dyDescent="0.25">
      <c r="A2016" s="222" t="str">
        <f>'Usages mobilité'!A11</f>
        <v>Usage mobilité n°8</v>
      </c>
      <c r="B2016" s="222" t="s">
        <v>645</v>
      </c>
      <c r="C2016" s="222"/>
      <c r="D2016" s="223">
        <f>D1965*'Usages mobilité'!$BG11*(1+'Usages mobilité'!$BH11)^(D$1952-$D$1952)/1000</f>
        <v>0</v>
      </c>
      <c r="E2016" s="223">
        <f>E1965*'Usages mobilité'!$BG11*(1+'Usages mobilité'!$BH11)^(E$1952-$D$1952)/1000</f>
        <v>0</v>
      </c>
      <c r="F2016" s="223">
        <f>F1965*'Usages mobilité'!$BG11*(1+'Usages mobilité'!$BH11)^(F$1952-$D$1952)/1000</f>
        <v>0</v>
      </c>
      <c r="G2016" s="223">
        <f>G1965*'Usages mobilité'!$BG11*(1+'Usages mobilité'!$BH11)^(G$1952-$D$1952)/1000</f>
        <v>0</v>
      </c>
      <c r="H2016" s="223">
        <f>H1965*'Usages mobilité'!$BG11*(1+'Usages mobilité'!$BH11)^(H$1952-$D$1952)/1000</f>
        <v>0</v>
      </c>
      <c r="I2016" s="223">
        <f>I1965*'Usages mobilité'!$BG11*(1+'Usages mobilité'!$BH11)^(I$1952-$D$1952)/1000</f>
        <v>0</v>
      </c>
      <c r="J2016" s="223">
        <f>J1965*'Usages mobilité'!$BG11*(1+'Usages mobilité'!$BH11)^(J$1952-$D$1952)/1000</f>
        <v>0</v>
      </c>
      <c r="K2016" s="223">
        <f>K1965*'Usages mobilité'!$BG11*(1+'Usages mobilité'!$BH11)^(K$1952-$D$1952)/1000</f>
        <v>0</v>
      </c>
      <c r="L2016" s="223">
        <f>L1965*'Usages mobilité'!$BG11*(1+'Usages mobilité'!$BH11)^(L$1952-$D$1952)/1000</f>
        <v>0</v>
      </c>
      <c r="M2016" s="223">
        <f>M1965*'Usages mobilité'!$BG11*(1+'Usages mobilité'!$BH11)^(M$1952-$D$1952)/1000</f>
        <v>0</v>
      </c>
      <c r="N2016" s="223">
        <f>N1965*'Usages mobilité'!$BG11*(1+'Usages mobilité'!$BH11)^(N$1952-$D$1952)/1000</f>
        <v>0</v>
      </c>
      <c r="O2016" s="223">
        <f>O1965*'Usages mobilité'!$BG11*(1+'Usages mobilité'!$BH11)^(O$1952-$D$1952)/1000</f>
        <v>0</v>
      </c>
      <c r="P2016" s="223">
        <f>P1965*'Usages mobilité'!$BG11*(1+'Usages mobilité'!$BH11)^(P$1952-$D$1952)/1000</f>
        <v>0</v>
      </c>
      <c r="Q2016" s="223">
        <f>Q1965*'Usages mobilité'!$BG11*(1+'Usages mobilité'!$BH11)^(Q$1952-$D$1952)/1000</f>
        <v>0</v>
      </c>
      <c r="R2016" s="223">
        <f>R1965*'Usages mobilité'!$BG11*(1+'Usages mobilité'!$BH11)^(R$1952-$D$1952)/1000</f>
        <v>0</v>
      </c>
    </row>
    <row r="2017" spans="1:18" hidden="1" outlineLevel="2" x14ac:dyDescent="0.25">
      <c r="A2017" s="222" t="str">
        <f>'Usages mobilité'!A12</f>
        <v>Usage mobilité n°9</v>
      </c>
      <c r="B2017" s="222" t="s">
        <v>645</v>
      </c>
      <c r="C2017" s="222"/>
      <c r="D2017" s="223">
        <f>D1966*'Usages mobilité'!$BG12*(1+'Usages mobilité'!$BH12)^(D$1952-$D$1952)/1000</f>
        <v>0</v>
      </c>
      <c r="E2017" s="223">
        <f>E1966*'Usages mobilité'!$BG12*(1+'Usages mobilité'!$BH12)^(E$1952-$D$1952)/1000</f>
        <v>0</v>
      </c>
      <c r="F2017" s="223">
        <f>F1966*'Usages mobilité'!$BG12*(1+'Usages mobilité'!$BH12)^(F$1952-$D$1952)/1000</f>
        <v>0</v>
      </c>
      <c r="G2017" s="223">
        <f>G1966*'Usages mobilité'!$BG12*(1+'Usages mobilité'!$BH12)^(G$1952-$D$1952)/1000</f>
        <v>0</v>
      </c>
      <c r="H2017" s="223">
        <f>H1966*'Usages mobilité'!$BG12*(1+'Usages mobilité'!$BH12)^(H$1952-$D$1952)/1000</f>
        <v>0</v>
      </c>
      <c r="I2017" s="223">
        <f>I1966*'Usages mobilité'!$BG12*(1+'Usages mobilité'!$BH12)^(I$1952-$D$1952)/1000</f>
        <v>0</v>
      </c>
      <c r="J2017" s="223">
        <f>J1966*'Usages mobilité'!$BG12*(1+'Usages mobilité'!$BH12)^(J$1952-$D$1952)/1000</f>
        <v>0</v>
      </c>
      <c r="K2017" s="223">
        <f>K1966*'Usages mobilité'!$BG12*(1+'Usages mobilité'!$BH12)^(K$1952-$D$1952)/1000</f>
        <v>0</v>
      </c>
      <c r="L2017" s="223">
        <f>L1966*'Usages mobilité'!$BG12*(1+'Usages mobilité'!$BH12)^(L$1952-$D$1952)/1000</f>
        <v>0</v>
      </c>
      <c r="M2017" s="223">
        <f>M1966*'Usages mobilité'!$BG12*(1+'Usages mobilité'!$BH12)^(M$1952-$D$1952)/1000</f>
        <v>0</v>
      </c>
      <c r="N2017" s="223">
        <f>N1966*'Usages mobilité'!$BG12*(1+'Usages mobilité'!$BH12)^(N$1952-$D$1952)/1000</f>
        <v>0</v>
      </c>
      <c r="O2017" s="223">
        <f>O1966*'Usages mobilité'!$BG12*(1+'Usages mobilité'!$BH12)^(O$1952-$D$1952)/1000</f>
        <v>0</v>
      </c>
      <c r="P2017" s="223">
        <f>P1966*'Usages mobilité'!$BG12*(1+'Usages mobilité'!$BH12)^(P$1952-$D$1952)/1000</f>
        <v>0</v>
      </c>
      <c r="Q2017" s="223">
        <f>Q1966*'Usages mobilité'!$BG12*(1+'Usages mobilité'!$BH12)^(Q$1952-$D$1952)/1000</f>
        <v>0</v>
      </c>
      <c r="R2017" s="223">
        <f>R1966*'Usages mobilité'!$BG12*(1+'Usages mobilité'!$BH12)^(R$1952-$D$1952)/1000</f>
        <v>0</v>
      </c>
    </row>
    <row r="2018" spans="1:18" hidden="1" outlineLevel="2" x14ac:dyDescent="0.25">
      <c r="A2018" s="222" t="str">
        <f>'Usages mobilité'!A13</f>
        <v>Usage mobilité n°10</v>
      </c>
      <c r="B2018" s="222" t="s">
        <v>645</v>
      </c>
      <c r="C2018" s="222"/>
      <c r="D2018" s="223">
        <f>D1967*'Usages mobilité'!$BG13*(1+'Usages mobilité'!$BH13)^(D$1952-$D$1952)/1000</f>
        <v>0</v>
      </c>
      <c r="E2018" s="223">
        <f>E1967*'Usages mobilité'!$BG13*(1+'Usages mobilité'!$BH13)^(E$1952-$D$1952)/1000</f>
        <v>0</v>
      </c>
      <c r="F2018" s="223">
        <f>F1967*'Usages mobilité'!$BG13*(1+'Usages mobilité'!$BH13)^(F$1952-$D$1952)/1000</f>
        <v>0</v>
      </c>
      <c r="G2018" s="223">
        <f>G1967*'Usages mobilité'!$BG13*(1+'Usages mobilité'!$BH13)^(G$1952-$D$1952)/1000</f>
        <v>0</v>
      </c>
      <c r="H2018" s="223">
        <f>H1967*'Usages mobilité'!$BG13*(1+'Usages mobilité'!$BH13)^(H$1952-$D$1952)/1000</f>
        <v>0</v>
      </c>
      <c r="I2018" s="223">
        <f>I1967*'Usages mobilité'!$BG13*(1+'Usages mobilité'!$BH13)^(I$1952-$D$1952)/1000</f>
        <v>0</v>
      </c>
      <c r="J2018" s="223">
        <f>J1967*'Usages mobilité'!$BG13*(1+'Usages mobilité'!$BH13)^(J$1952-$D$1952)/1000</f>
        <v>0</v>
      </c>
      <c r="K2018" s="223">
        <f>K1967*'Usages mobilité'!$BG13*(1+'Usages mobilité'!$BH13)^(K$1952-$D$1952)/1000</f>
        <v>0</v>
      </c>
      <c r="L2018" s="223">
        <f>L1967*'Usages mobilité'!$BG13*(1+'Usages mobilité'!$BH13)^(L$1952-$D$1952)/1000</f>
        <v>0</v>
      </c>
      <c r="M2018" s="223">
        <f>M1967*'Usages mobilité'!$BG13*(1+'Usages mobilité'!$BH13)^(M$1952-$D$1952)/1000</f>
        <v>0</v>
      </c>
      <c r="N2018" s="223">
        <f>N1967*'Usages mobilité'!$BG13*(1+'Usages mobilité'!$BH13)^(N$1952-$D$1952)/1000</f>
        <v>0</v>
      </c>
      <c r="O2018" s="223">
        <f>O1967*'Usages mobilité'!$BG13*(1+'Usages mobilité'!$BH13)^(O$1952-$D$1952)/1000</f>
        <v>0</v>
      </c>
      <c r="P2018" s="223">
        <f>P1967*'Usages mobilité'!$BG13*(1+'Usages mobilité'!$BH13)^(P$1952-$D$1952)/1000</f>
        <v>0</v>
      </c>
      <c r="Q2018" s="223">
        <f>Q1967*'Usages mobilité'!$BG13*(1+'Usages mobilité'!$BH13)^(Q$1952-$D$1952)/1000</f>
        <v>0</v>
      </c>
      <c r="R2018" s="223">
        <f>R1967*'Usages mobilité'!$BG13*(1+'Usages mobilité'!$BH13)^(R$1952-$D$1952)/1000</f>
        <v>0</v>
      </c>
    </row>
    <row r="2019" spans="1:18" hidden="1" outlineLevel="2" x14ac:dyDescent="0.25">
      <c r="A2019" s="222" t="str">
        <f>'Usages mobilité'!A14</f>
        <v>Usage mobilité n°11</v>
      </c>
      <c r="B2019" s="222" t="s">
        <v>645</v>
      </c>
      <c r="C2019" s="222"/>
      <c r="D2019" s="223">
        <f>D1968*'Usages mobilité'!$BG14*(1+'Usages mobilité'!$BH14)^(D$1952-$D$1952)/1000</f>
        <v>0</v>
      </c>
      <c r="E2019" s="223">
        <f>E1968*'Usages mobilité'!$BG14*(1+'Usages mobilité'!$BH14)^(E$1952-$D$1952)/1000</f>
        <v>0</v>
      </c>
      <c r="F2019" s="223">
        <f>F1968*'Usages mobilité'!$BG14*(1+'Usages mobilité'!$BH14)^(F$1952-$D$1952)/1000</f>
        <v>0</v>
      </c>
      <c r="G2019" s="223">
        <f>G1968*'Usages mobilité'!$BG14*(1+'Usages mobilité'!$BH14)^(G$1952-$D$1952)/1000</f>
        <v>0</v>
      </c>
      <c r="H2019" s="223">
        <f>H1968*'Usages mobilité'!$BG14*(1+'Usages mobilité'!$BH14)^(H$1952-$D$1952)/1000</f>
        <v>0</v>
      </c>
      <c r="I2019" s="223">
        <f>I1968*'Usages mobilité'!$BG14*(1+'Usages mobilité'!$BH14)^(I$1952-$D$1952)/1000</f>
        <v>0</v>
      </c>
      <c r="J2019" s="223">
        <f>J1968*'Usages mobilité'!$BG14*(1+'Usages mobilité'!$BH14)^(J$1952-$D$1952)/1000</f>
        <v>0</v>
      </c>
      <c r="K2019" s="223">
        <f>K1968*'Usages mobilité'!$BG14*(1+'Usages mobilité'!$BH14)^(K$1952-$D$1952)/1000</f>
        <v>0</v>
      </c>
      <c r="L2019" s="223">
        <f>L1968*'Usages mobilité'!$BG14*(1+'Usages mobilité'!$BH14)^(L$1952-$D$1952)/1000</f>
        <v>0</v>
      </c>
      <c r="M2019" s="223">
        <f>M1968*'Usages mobilité'!$BG14*(1+'Usages mobilité'!$BH14)^(M$1952-$D$1952)/1000</f>
        <v>0</v>
      </c>
      <c r="N2019" s="223">
        <f>N1968*'Usages mobilité'!$BG14*(1+'Usages mobilité'!$BH14)^(N$1952-$D$1952)/1000</f>
        <v>0</v>
      </c>
      <c r="O2019" s="223">
        <f>O1968*'Usages mobilité'!$BG14*(1+'Usages mobilité'!$BH14)^(O$1952-$D$1952)/1000</f>
        <v>0</v>
      </c>
      <c r="P2019" s="223">
        <f>P1968*'Usages mobilité'!$BG14*(1+'Usages mobilité'!$BH14)^(P$1952-$D$1952)/1000</f>
        <v>0</v>
      </c>
      <c r="Q2019" s="223">
        <f>Q1968*'Usages mobilité'!$BG14*(1+'Usages mobilité'!$BH14)^(Q$1952-$D$1952)/1000</f>
        <v>0</v>
      </c>
      <c r="R2019" s="223">
        <f>R1968*'Usages mobilité'!$BG14*(1+'Usages mobilité'!$BH14)^(R$1952-$D$1952)/1000</f>
        <v>0</v>
      </c>
    </row>
    <row r="2020" spans="1:18" hidden="1" outlineLevel="2" x14ac:dyDescent="0.25">
      <c r="A2020" s="222" t="str">
        <f>'Usages mobilité'!A15</f>
        <v>Usage mobilité n°12</v>
      </c>
      <c r="B2020" s="222" t="s">
        <v>645</v>
      </c>
      <c r="C2020" s="222"/>
      <c r="D2020" s="223">
        <f>D1969*'Usages mobilité'!$BG15*(1+'Usages mobilité'!$BH15)^(D$1952-$D$1952)/1000</f>
        <v>0</v>
      </c>
      <c r="E2020" s="223">
        <f>E1969*'Usages mobilité'!$BG15*(1+'Usages mobilité'!$BH15)^(E$1952-$D$1952)/1000</f>
        <v>0</v>
      </c>
      <c r="F2020" s="223">
        <f>F1969*'Usages mobilité'!$BG15*(1+'Usages mobilité'!$BH15)^(F$1952-$D$1952)/1000</f>
        <v>0</v>
      </c>
      <c r="G2020" s="223">
        <f>G1969*'Usages mobilité'!$BG15*(1+'Usages mobilité'!$BH15)^(G$1952-$D$1952)/1000</f>
        <v>0</v>
      </c>
      <c r="H2020" s="223">
        <f>H1969*'Usages mobilité'!$BG15*(1+'Usages mobilité'!$BH15)^(H$1952-$D$1952)/1000</f>
        <v>0</v>
      </c>
      <c r="I2020" s="223">
        <f>I1969*'Usages mobilité'!$BG15*(1+'Usages mobilité'!$BH15)^(I$1952-$D$1952)/1000</f>
        <v>0</v>
      </c>
      <c r="J2020" s="223">
        <f>J1969*'Usages mobilité'!$BG15*(1+'Usages mobilité'!$BH15)^(J$1952-$D$1952)/1000</f>
        <v>0</v>
      </c>
      <c r="K2020" s="223">
        <f>K1969*'Usages mobilité'!$BG15*(1+'Usages mobilité'!$BH15)^(K$1952-$D$1952)/1000</f>
        <v>0</v>
      </c>
      <c r="L2020" s="223">
        <f>L1969*'Usages mobilité'!$BG15*(1+'Usages mobilité'!$BH15)^(L$1952-$D$1952)/1000</f>
        <v>0</v>
      </c>
      <c r="M2020" s="223">
        <f>M1969*'Usages mobilité'!$BG15*(1+'Usages mobilité'!$BH15)^(M$1952-$D$1952)/1000</f>
        <v>0</v>
      </c>
      <c r="N2020" s="223">
        <f>N1969*'Usages mobilité'!$BG15*(1+'Usages mobilité'!$BH15)^(N$1952-$D$1952)/1000</f>
        <v>0</v>
      </c>
      <c r="O2020" s="223">
        <f>O1969*'Usages mobilité'!$BG15*(1+'Usages mobilité'!$BH15)^(O$1952-$D$1952)/1000</f>
        <v>0</v>
      </c>
      <c r="P2020" s="223">
        <f>P1969*'Usages mobilité'!$BG15*(1+'Usages mobilité'!$BH15)^(P$1952-$D$1952)/1000</f>
        <v>0</v>
      </c>
      <c r="Q2020" s="223">
        <f>Q1969*'Usages mobilité'!$BG15*(1+'Usages mobilité'!$BH15)^(Q$1952-$D$1952)/1000</f>
        <v>0</v>
      </c>
      <c r="R2020" s="223">
        <f>R1969*'Usages mobilité'!$BG15*(1+'Usages mobilité'!$BH15)^(R$1952-$D$1952)/1000</f>
        <v>0</v>
      </c>
    </row>
    <row r="2021" spans="1:18" hidden="1" outlineLevel="2" x14ac:dyDescent="0.25">
      <c r="A2021" s="222" t="str">
        <f>'Usages mobilité'!A16</f>
        <v>Usage mobilité n°13</v>
      </c>
      <c r="B2021" s="222" t="s">
        <v>645</v>
      </c>
      <c r="C2021" s="222"/>
      <c r="D2021" s="223">
        <f>D1970*'Usages mobilité'!$BG16*(1+'Usages mobilité'!$BH16)^(D$1952-$D$1952)/1000</f>
        <v>0</v>
      </c>
      <c r="E2021" s="223">
        <f>E1970*'Usages mobilité'!$BG16*(1+'Usages mobilité'!$BH16)^(E$1952-$D$1952)/1000</f>
        <v>0</v>
      </c>
      <c r="F2021" s="223">
        <f>F1970*'Usages mobilité'!$BG16*(1+'Usages mobilité'!$BH16)^(F$1952-$D$1952)/1000</f>
        <v>0</v>
      </c>
      <c r="G2021" s="223">
        <f>G1970*'Usages mobilité'!$BG16*(1+'Usages mobilité'!$BH16)^(G$1952-$D$1952)/1000</f>
        <v>0</v>
      </c>
      <c r="H2021" s="223">
        <f>H1970*'Usages mobilité'!$BG16*(1+'Usages mobilité'!$BH16)^(H$1952-$D$1952)/1000</f>
        <v>0</v>
      </c>
      <c r="I2021" s="223">
        <f>I1970*'Usages mobilité'!$BG16*(1+'Usages mobilité'!$BH16)^(I$1952-$D$1952)/1000</f>
        <v>0</v>
      </c>
      <c r="J2021" s="223">
        <f>J1970*'Usages mobilité'!$BG16*(1+'Usages mobilité'!$BH16)^(J$1952-$D$1952)/1000</f>
        <v>0</v>
      </c>
      <c r="K2021" s="223">
        <f>K1970*'Usages mobilité'!$BG16*(1+'Usages mobilité'!$BH16)^(K$1952-$D$1952)/1000</f>
        <v>0</v>
      </c>
      <c r="L2021" s="223">
        <f>L1970*'Usages mobilité'!$BG16*(1+'Usages mobilité'!$BH16)^(L$1952-$D$1952)/1000</f>
        <v>0</v>
      </c>
      <c r="M2021" s="223">
        <f>M1970*'Usages mobilité'!$BG16*(1+'Usages mobilité'!$BH16)^(M$1952-$D$1952)/1000</f>
        <v>0</v>
      </c>
      <c r="N2021" s="223">
        <f>N1970*'Usages mobilité'!$BG16*(1+'Usages mobilité'!$BH16)^(N$1952-$D$1952)/1000</f>
        <v>0</v>
      </c>
      <c r="O2021" s="223">
        <f>O1970*'Usages mobilité'!$BG16*(1+'Usages mobilité'!$BH16)^(O$1952-$D$1952)/1000</f>
        <v>0</v>
      </c>
      <c r="P2021" s="223">
        <f>P1970*'Usages mobilité'!$BG16*(1+'Usages mobilité'!$BH16)^(P$1952-$D$1952)/1000</f>
        <v>0</v>
      </c>
      <c r="Q2021" s="223">
        <f>Q1970*'Usages mobilité'!$BG16*(1+'Usages mobilité'!$BH16)^(Q$1952-$D$1952)/1000</f>
        <v>0</v>
      </c>
      <c r="R2021" s="223">
        <f>R1970*'Usages mobilité'!$BG16*(1+'Usages mobilité'!$BH16)^(R$1952-$D$1952)/1000</f>
        <v>0</v>
      </c>
    </row>
    <row r="2022" spans="1:18" hidden="1" outlineLevel="2" x14ac:dyDescent="0.25">
      <c r="A2022" s="222" t="str">
        <f>'Usages mobilité'!A17</f>
        <v>Usage mobilité n°14</v>
      </c>
      <c r="B2022" s="222" t="s">
        <v>645</v>
      </c>
      <c r="C2022" s="222"/>
      <c r="D2022" s="223">
        <f>D1971*'Usages mobilité'!$BG17*(1+'Usages mobilité'!$BH17)^(D$1952-$D$1952)/1000</f>
        <v>0</v>
      </c>
      <c r="E2022" s="223">
        <f>E1971*'Usages mobilité'!$BG17*(1+'Usages mobilité'!$BH17)^(E$1952-$D$1952)/1000</f>
        <v>0</v>
      </c>
      <c r="F2022" s="223">
        <f>F1971*'Usages mobilité'!$BG17*(1+'Usages mobilité'!$BH17)^(F$1952-$D$1952)/1000</f>
        <v>0</v>
      </c>
      <c r="G2022" s="223">
        <f>G1971*'Usages mobilité'!$BG17*(1+'Usages mobilité'!$BH17)^(G$1952-$D$1952)/1000</f>
        <v>0</v>
      </c>
      <c r="H2022" s="223">
        <f>H1971*'Usages mobilité'!$BG17*(1+'Usages mobilité'!$BH17)^(H$1952-$D$1952)/1000</f>
        <v>0</v>
      </c>
      <c r="I2022" s="223">
        <f>I1971*'Usages mobilité'!$BG17*(1+'Usages mobilité'!$BH17)^(I$1952-$D$1952)/1000</f>
        <v>0</v>
      </c>
      <c r="J2022" s="223">
        <f>J1971*'Usages mobilité'!$BG17*(1+'Usages mobilité'!$BH17)^(J$1952-$D$1952)/1000</f>
        <v>0</v>
      </c>
      <c r="K2022" s="223">
        <f>K1971*'Usages mobilité'!$BG17*(1+'Usages mobilité'!$BH17)^(K$1952-$D$1952)/1000</f>
        <v>0</v>
      </c>
      <c r="L2022" s="223">
        <f>L1971*'Usages mobilité'!$BG17*(1+'Usages mobilité'!$BH17)^(L$1952-$D$1952)/1000</f>
        <v>0</v>
      </c>
      <c r="M2022" s="223">
        <f>M1971*'Usages mobilité'!$BG17*(1+'Usages mobilité'!$BH17)^(M$1952-$D$1952)/1000</f>
        <v>0</v>
      </c>
      <c r="N2022" s="223">
        <f>N1971*'Usages mobilité'!$BG17*(1+'Usages mobilité'!$BH17)^(N$1952-$D$1952)/1000</f>
        <v>0</v>
      </c>
      <c r="O2022" s="223">
        <f>O1971*'Usages mobilité'!$BG17*(1+'Usages mobilité'!$BH17)^(O$1952-$D$1952)/1000</f>
        <v>0</v>
      </c>
      <c r="P2022" s="223">
        <f>P1971*'Usages mobilité'!$BG17*(1+'Usages mobilité'!$BH17)^(P$1952-$D$1952)/1000</f>
        <v>0</v>
      </c>
      <c r="Q2022" s="223">
        <f>Q1971*'Usages mobilité'!$BG17*(1+'Usages mobilité'!$BH17)^(Q$1952-$D$1952)/1000</f>
        <v>0</v>
      </c>
      <c r="R2022" s="223">
        <f>R1971*'Usages mobilité'!$BG17*(1+'Usages mobilité'!$BH17)^(R$1952-$D$1952)/1000</f>
        <v>0</v>
      </c>
    </row>
    <row r="2023" spans="1:18" hidden="1" outlineLevel="2" x14ac:dyDescent="0.25">
      <c r="A2023" s="222" t="str">
        <f>'Usages mobilité'!A18</f>
        <v>Usage mobilité n°15</v>
      </c>
      <c r="B2023" s="222" t="s">
        <v>645</v>
      </c>
      <c r="C2023" s="222"/>
      <c r="D2023" s="223">
        <f>D1972*'Usages mobilité'!$BG18*(1+'Usages mobilité'!$BH18)^(D$1952-$D$1952)/1000</f>
        <v>0</v>
      </c>
      <c r="E2023" s="223">
        <f>E1972*'Usages mobilité'!$BG18*(1+'Usages mobilité'!$BH18)^(E$1952-$D$1952)/1000</f>
        <v>0</v>
      </c>
      <c r="F2023" s="223">
        <f>F1972*'Usages mobilité'!$BG18*(1+'Usages mobilité'!$BH18)^(F$1952-$D$1952)/1000</f>
        <v>0</v>
      </c>
      <c r="G2023" s="223">
        <f>G1972*'Usages mobilité'!$BG18*(1+'Usages mobilité'!$BH18)^(G$1952-$D$1952)/1000</f>
        <v>0</v>
      </c>
      <c r="H2023" s="223">
        <f>H1972*'Usages mobilité'!$BG18*(1+'Usages mobilité'!$BH18)^(H$1952-$D$1952)/1000</f>
        <v>0</v>
      </c>
      <c r="I2023" s="223">
        <f>I1972*'Usages mobilité'!$BG18*(1+'Usages mobilité'!$BH18)^(I$1952-$D$1952)/1000</f>
        <v>0</v>
      </c>
      <c r="J2023" s="223">
        <f>J1972*'Usages mobilité'!$BG18*(1+'Usages mobilité'!$BH18)^(J$1952-$D$1952)/1000</f>
        <v>0</v>
      </c>
      <c r="K2023" s="223">
        <f>K1972*'Usages mobilité'!$BG18*(1+'Usages mobilité'!$BH18)^(K$1952-$D$1952)/1000</f>
        <v>0</v>
      </c>
      <c r="L2023" s="223">
        <f>L1972*'Usages mobilité'!$BG18*(1+'Usages mobilité'!$BH18)^(L$1952-$D$1952)/1000</f>
        <v>0</v>
      </c>
      <c r="M2023" s="223">
        <f>M1972*'Usages mobilité'!$BG18*(1+'Usages mobilité'!$BH18)^(M$1952-$D$1952)/1000</f>
        <v>0</v>
      </c>
      <c r="N2023" s="223">
        <f>N1972*'Usages mobilité'!$BG18*(1+'Usages mobilité'!$BH18)^(N$1952-$D$1952)/1000</f>
        <v>0</v>
      </c>
      <c r="O2023" s="223">
        <f>O1972*'Usages mobilité'!$BG18*(1+'Usages mobilité'!$BH18)^(O$1952-$D$1952)/1000</f>
        <v>0</v>
      </c>
      <c r="P2023" s="223">
        <f>P1972*'Usages mobilité'!$BG18*(1+'Usages mobilité'!$BH18)^(P$1952-$D$1952)/1000</f>
        <v>0</v>
      </c>
      <c r="Q2023" s="223">
        <f>Q1972*'Usages mobilité'!$BG18*(1+'Usages mobilité'!$BH18)^(Q$1952-$D$1952)/1000</f>
        <v>0</v>
      </c>
      <c r="R2023" s="223">
        <f>R1972*'Usages mobilité'!$BG18*(1+'Usages mobilité'!$BH18)^(R$1952-$D$1952)/1000</f>
        <v>0</v>
      </c>
    </row>
    <row r="2024" spans="1:18" hidden="1" outlineLevel="2" x14ac:dyDescent="0.25">
      <c r="A2024" s="222" t="str">
        <f>'Usages mobilité'!A19</f>
        <v>Usage mobilité n°16</v>
      </c>
      <c r="B2024" s="222" t="s">
        <v>645</v>
      </c>
      <c r="C2024" s="222"/>
      <c r="D2024" s="223">
        <f>D1973*'Usages mobilité'!$BG19*(1+'Usages mobilité'!$BH19)^(D$1952-$D$1952)/1000</f>
        <v>0</v>
      </c>
      <c r="E2024" s="223">
        <f>E1973*'Usages mobilité'!$BG19*(1+'Usages mobilité'!$BH19)^(E$1952-$D$1952)/1000</f>
        <v>0</v>
      </c>
      <c r="F2024" s="223">
        <f>F1973*'Usages mobilité'!$BG19*(1+'Usages mobilité'!$BH19)^(F$1952-$D$1952)/1000</f>
        <v>0</v>
      </c>
      <c r="G2024" s="223">
        <f>G1973*'Usages mobilité'!$BG19*(1+'Usages mobilité'!$BH19)^(G$1952-$D$1952)/1000</f>
        <v>0</v>
      </c>
      <c r="H2024" s="223">
        <f>H1973*'Usages mobilité'!$BG19*(1+'Usages mobilité'!$BH19)^(H$1952-$D$1952)/1000</f>
        <v>0</v>
      </c>
      <c r="I2024" s="223">
        <f>I1973*'Usages mobilité'!$BG19*(1+'Usages mobilité'!$BH19)^(I$1952-$D$1952)/1000</f>
        <v>0</v>
      </c>
      <c r="J2024" s="223">
        <f>J1973*'Usages mobilité'!$BG19*(1+'Usages mobilité'!$BH19)^(J$1952-$D$1952)/1000</f>
        <v>0</v>
      </c>
      <c r="K2024" s="223">
        <f>K1973*'Usages mobilité'!$BG19*(1+'Usages mobilité'!$BH19)^(K$1952-$D$1952)/1000</f>
        <v>0</v>
      </c>
      <c r="L2024" s="223">
        <f>L1973*'Usages mobilité'!$BG19*(1+'Usages mobilité'!$BH19)^(L$1952-$D$1952)/1000</f>
        <v>0</v>
      </c>
      <c r="M2024" s="223">
        <f>M1973*'Usages mobilité'!$BG19*(1+'Usages mobilité'!$BH19)^(M$1952-$D$1952)/1000</f>
        <v>0</v>
      </c>
      <c r="N2024" s="223">
        <f>N1973*'Usages mobilité'!$BG19*(1+'Usages mobilité'!$BH19)^(N$1952-$D$1952)/1000</f>
        <v>0</v>
      </c>
      <c r="O2024" s="223">
        <f>O1973*'Usages mobilité'!$BG19*(1+'Usages mobilité'!$BH19)^(O$1952-$D$1952)/1000</f>
        <v>0</v>
      </c>
      <c r="P2024" s="223">
        <f>P1973*'Usages mobilité'!$BG19*(1+'Usages mobilité'!$BH19)^(P$1952-$D$1952)/1000</f>
        <v>0</v>
      </c>
      <c r="Q2024" s="223">
        <f>Q1973*'Usages mobilité'!$BG19*(1+'Usages mobilité'!$BH19)^(Q$1952-$D$1952)/1000</f>
        <v>0</v>
      </c>
      <c r="R2024" s="223">
        <f>R1973*'Usages mobilité'!$BG19*(1+'Usages mobilité'!$BH19)^(R$1952-$D$1952)/1000</f>
        <v>0</v>
      </c>
    </row>
    <row r="2025" spans="1:18" hidden="1" outlineLevel="2" x14ac:dyDescent="0.25">
      <c r="A2025" s="222" t="str">
        <f>'Usages mobilité'!A20</f>
        <v>Usage mobilité n°17</v>
      </c>
      <c r="B2025" s="222" t="s">
        <v>645</v>
      </c>
      <c r="C2025" s="222"/>
      <c r="D2025" s="223">
        <f>D1974*'Usages mobilité'!$BG20*(1+'Usages mobilité'!$BH20)^(D$1952-$D$1952)/1000</f>
        <v>0</v>
      </c>
      <c r="E2025" s="223">
        <f>E1974*'Usages mobilité'!$BG20*(1+'Usages mobilité'!$BH20)^(E$1952-$D$1952)/1000</f>
        <v>0</v>
      </c>
      <c r="F2025" s="223">
        <f>F1974*'Usages mobilité'!$BG20*(1+'Usages mobilité'!$BH20)^(F$1952-$D$1952)/1000</f>
        <v>0</v>
      </c>
      <c r="G2025" s="223">
        <f>G1974*'Usages mobilité'!$BG20*(1+'Usages mobilité'!$BH20)^(G$1952-$D$1952)/1000</f>
        <v>0</v>
      </c>
      <c r="H2025" s="223">
        <f>H1974*'Usages mobilité'!$BG20*(1+'Usages mobilité'!$BH20)^(H$1952-$D$1952)/1000</f>
        <v>0</v>
      </c>
      <c r="I2025" s="223">
        <f>I1974*'Usages mobilité'!$BG20*(1+'Usages mobilité'!$BH20)^(I$1952-$D$1952)/1000</f>
        <v>0</v>
      </c>
      <c r="J2025" s="223">
        <f>J1974*'Usages mobilité'!$BG20*(1+'Usages mobilité'!$BH20)^(J$1952-$D$1952)/1000</f>
        <v>0</v>
      </c>
      <c r="K2025" s="223">
        <f>K1974*'Usages mobilité'!$BG20*(1+'Usages mobilité'!$BH20)^(K$1952-$D$1952)/1000</f>
        <v>0</v>
      </c>
      <c r="L2025" s="223">
        <f>L1974*'Usages mobilité'!$BG20*(1+'Usages mobilité'!$BH20)^(L$1952-$D$1952)/1000</f>
        <v>0</v>
      </c>
      <c r="M2025" s="223">
        <f>M1974*'Usages mobilité'!$BG20*(1+'Usages mobilité'!$BH20)^(M$1952-$D$1952)/1000</f>
        <v>0</v>
      </c>
      <c r="N2025" s="223">
        <f>N1974*'Usages mobilité'!$BG20*(1+'Usages mobilité'!$BH20)^(N$1952-$D$1952)/1000</f>
        <v>0</v>
      </c>
      <c r="O2025" s="223">
        <f>O1974*'Usages mobilité'!$BG20*(1+'Usages mobilité'!$BH20)^(O$1952-$D$1952)/1000</f>
        <v>0</v>
      </c>
      <c r="P2025" s="223">
        <f>P1974*'Usages mobilité'!$BG20*(1+'Usages mobilité'!$BH20)^(P$1952-$D$1952)/1000</f>
        <v>0</v>
      </c>
      <c r="Q2025" s="223">
        <f>Q1974*'Usages mobilité'!$BG20*(1+'Usages mobilité'!$BH20)^(Q$1952-$D$1952)/1000</f>
        <v>0</v>
      </c>
      <c r="R2025" s="223">
        <f>R1974*'Usages mobilité'!$BG20*(1+'Usages mobilité'!$BH20)^(R$1952-$D$1952)/1000</f>
        <v>0</v>
      </c>
    </row>
    <row r="2026" spans="1:18" hidden="1" outlineLevel="2" x14ac:dyDescent="0.25">
      <c r="A2026" s="222" t="str">
        <f>'Usages mobilité'!A21</f>
        <v>Usage mobilité n°18</v>
      </c>
      <c r="B2026" s="222" t="s">
        <v>645</v>
      </c>
      <c r="C2026" s="222"/>
      <c r="D2026" s="223">
        <f>D1975*'Usages mobilité'!$BG21*(1+'Usages mobilité'!$BH21)^(D$1952-$D$1952)/1000</f>
        <v>0</v>
      </c>
      <c r="E2026" s="223">
        <f>E1975*'Usages mobilité'!$BG21*(1+'Usages mobilité'!$BH21)^(E$1952-$D$1952)/1000</f>
        <v>0</v>
      </c>
      <c r="F2026" s="223">
        <f>F1975*'Usages mobilité'!$BG21*(1+'Usages mobilité'!$BH21)^(F$1952-$D$1952)/1000</f>
        <v>0</v>
      </c>
      <c r="G2026" s="223">
        <f>G1975*'Usages mobilité'!$BG21*(1+'Usages mobilité'!$BH21)^(G$1952-$D$1952)/1000</f>
        <v>0</v>
      </c>
      <c r="H2026" s="223">
        <f>H1975*'Usages mobilité'!$BG21*(1+'Usages mobilité'!$BH21)^(H$1952-$D$1952)/1000</f>
        <v>0</v>
      </c>
      <c r="I2026" s="223">
        <f>I1975*'Usages mobilité'!$BG21*(1+'Usages mobilité'!$BH21)^(I$1952-$D$1952)/1000</f>
        <v>0</v>
      </c>
      <c r="J2026" s="223">
        <f>J1975*'Usages mobilité'!$BG21*(1+'Usages mobilité'!$BH21)^(J$1952-$D$1952)/1000</f>
        <v>0</v>
      </c>
      <c r="K2026" s="223">
        <f>K1975*'Usages mobilité'!$BG21*(1+'Usages mobilité'!$BH21)^(K$1952-$D$1952)/1000</f>
        <v>0</v>
      </c>
      <c r="L2026" s="223">
        <f>L1975*'Usages mobilité'!$BG21*(1+'Usages mobilité'!$BH21)^(L$1952-$D$1952)/1000</f>
        <v>0</v>
      </c>
      <c r="M2026" s="223">
        <f>M1975*'Usages mobilité'!$BG21*(1+'Usages mobilité'!$BH21)^(M$1952-$D$1952)/1000</f>
        <v>0</v>
      </c>
      <c r="N2026" s="223">
        <f>N1975*'Usages mobilité'!$BG21*(1+'Usages mobilité'!$BH21)^(N$1952-$D$1952)/1000</f>
        <v>0</v>
      </c>
      <c r="O2026" s="223">
        <f>O1975*'Usages mobilité'!$BG21*(1+'Usages mobilité'!$BH21)^(O$1952-$D$1952)/1000</f>
        <v>0</v>
      </c>
      <c r="P2026" s="223">
        <f>P1975*'Usages mobilité'!$BG21*(1+'Usages mobilité'!$BH21)^(P$1952-$D$1952)/1000</f>
        <v>0</v>
      </c>
      <c r="Q2026" s="223">
        <f>Q1975*'Usages mobilité'!$BG21*(1+'Usages mobilité'!$BH21)^(Q$1952-$D$1952)/1000</f>
        <v>0</v>
      </c>
      <c r="R2026" s="223">
        <f>R1975*'Usages mobilité'!$BG21*(1+'Usages mobilité'!$BH21)^(R$1952-$D$1952)/1000</f>
        <v>0</v>
      </c>
    </row>
    <row r="2027" spans="1:18" hidden="1" outlineLevel="2" x14ac:dyDescent="0.25">
      <c r="A2027" s="222" t="str">
        <f>'Usages mobilité'!A22</f>
        <v>Usage mobilité n°19</v>
      </c>
      <c r="B2027" s="222" t="s">
        <v>645</v>
      </c>
      <c r="C2027" s="222"/>
      <c r="D2027" s="223">
        <f>D1976*'Usages mobilité'!$BG22*(1+'Usages mobilité'!$BH22)^(D$1952-$D$1952)/1000</f>
        <v>0</v>
      </c>
      <c r="E2027" s="223">
        <f>E1976*'Usages mobilité'!$BG22*(1+'Usages mobilité'!$BH22)^(E$1952-$D$1952)/1000</f>
        <v>0</v>
      </c>
      <c r="F2027" s="223">
        <f>F1976*'Usages mobilité'!$BG22*(1+'Usages mobilité'!$BH22)^(F$1952-$D$1952)/1000</f>
        <v>0</v>
      </c>
      <c r="G2027" s="223">
        <f>G1976*'Usages mobilité'!$BG22*(1+'Usages mobilité'!$BH22)^(G$1952-$D$1952)/1000</f>
        <v>0</v>
      </c>
      <c r="H2027" s="223">
        <f>H1976*'Usages mobilité'!$BG22*(1+'Usages mobilité'!$BH22)^(H$1952-$D$1952)/1000</f>
        <v>0</v>
      </c>
      <c r="I2027" s="223">
        <f>I1976*'Usages mobilité'!$BG22*(1+'Usages mobilité'!$BH22)^(I$1952-$D$1952)/1000</f>
        <v>0</v>
      </c>
      <c r="J2027" s="223">
        <f>J1976*'Usages mobilité'!$BG22*(1+'Usages mobilité'!$BH22)^(J$1952-$D$1952)/1000</f>
        <v>0</v>
      </c>
      <c r="K2027" s="223">
        <f>K1976*'Usages mobilité'!$BG22*(1+'Usages mobilité'!$BH22)^(K$1952-$D$1952)/1000</f>
        <v>0</v>
      </c>
      <c r="L2027" s="223">
        <f>L1976*'Usages mobilité'!$BG22*(1+'Usages mobilité'!$BH22)^(L$1952-$D$1952)/1000</f>
        <v>0</v>
      </c>
      <c r="M2027" s="223">
        <f>M1976*'Usages mobilité'!$BG22*(1+'Usages mobilité'!$BH22)^(M$1952-$D$1952)/1000</f>
        <v>0</v>
      </c>
      <c r="N2027" s="223">
        <f>N1976*'Usages mobilité'!$BG22*(1+'Usages mobilité'!$BH22)^(N$1952-$D$1952)/1000</f>
        <v>0</v>
      </c>
      <c r="O2027" s="223">
        <f>O1976*'Usages mobilité'!$BG22*(1+'Usages mobilité'!$BH22)^(O$1952-$D$1952)/1000</f>
        <v>0</v>
      </c>
      <c r="P2027" s="223">
        <f>P1976*'Usages mobilité'!$BG22*(1+'Usages mobilité'!$BH22)^(P$1952-$D$1952)/1000</f>
        <v>0</v>
      </c>
      <c r="Q2027" s="223">
        <f>Q1976*'Usages mobilité'!$BG22*(1+'Usages mobilité'!$BH22)^(Q$1952-$D$1952)/1000</f>
        <v>0</v>
      </c>
      <c r="R2027" s="223">
        <f>R1976*'Usages mobilité'!$BG22*(1+'Usages mobilité'!$BH22)^(R$1952-$D$1952)/1000</f>
        <v>0</v>
      </c>
    </row>
    <row r="2028" spans="1:18" hidden="1" outlineLevel="2" x14ac:dyDescent="0.25">
      <c r="A2028" s="222" t="str">
        <f>'Usages mobilité'!A23</f>
        <v>Usage mobilité n°20</v>
      </c>
      <c r="B2028" s="222" t="s">
        <v>645</v>
      </c>
      <c r="C2028" s="222"/>
      <c r="D2028" s="223">
        <f>D1977*'Usages mobilité'!$BG23*(1+'Usages mobilité'!$BH23)^(D$1952-$D$1952)/1000</f>
        <v>0</v>
      </c>
      <c r="E2028" s="223">
        <f>E1977*'Usages mobilité'!$BG23*(1+'Usages mobilité'!$BH23)^(E$1952-$D$1952)/1000</f>
        <v>0</v>
      </c>
      <c r="F2028" s="223">
        <f>F1977*'Usages mobilité'!$BG23*(1+'Usages mobilité'!$BH23)^(F$1952-$D$1952)/1000</f>
        <v>0</v>
      </c>
      <c r="G2028" s="223">
        <f>G1977*'Usages mobilité'!$BG23*(1+'Usages mobilité'!$BH23)^(G$1952-$D$1952)/1000</f>
        <v>0</v>
      </c>
      <c r="H2028" s="223">
        <f>H1977*'Usages mobilité'!$BG23*(1+'Usages mobilité'!$BH23)^(H$1952-$D$1952)/1000</f>
        <v>0</v>
      </c>
      <c r="I2028" s="223">
        <f>I1977*'Usages mobilité'!$BG23*(1+'Usages mobilité'!$BH23)^(I$1952-$D$1952)/1000</f>
        <v>0</v>
      </c>
      <c r="J2028" s="223">
        <f>J1977*'Usages mobilité'!$BG23*(1+'Usages mobilité'!$BH23)^(J$1952-$D$1952)/1000</f>
        <v>0</v>
      </c>
      <c r="K2028" s="223">
        <f>K1977*'Usages mobilité'!$BG23*(1+'Usages mobilité'!$BH23)^(K$1952-$D$1952)/1000</f>
        <v>0</v>
      </c>
      <c r="L2028" s="223">
        <f>L1977*'Usages mobilité'!$BG23*(1+'Usages mobilité'!$BH23)^(L$1952-$D$1952)/1000</f>
        <v>0</v>
      </c>
      <c r="M2028" s="223">
        <f>M1977*'Usages mobilité'!$BG23*(1+'Usages mobilité'!$BH23)^(M$1952-$D$1952)/1000</f>
        <v>0</v>
      </c>
      <c r="N2028" s="223">
        <f>N1977*'Usages mobilité'!$BG23*(1+'Usages mobilité'!$BH23)^(N$1952-$D$1952)/1000</f>
        <v>0</v>
      </c>
      <c r="O2028" s="223">
        <f>O1977*'Usages mobilité'!$BG23*(1+'Usages mobilité'!$BH23)^(O$1952-$D$1952)/1000</f>
        <v>0</v>
      </c>
      <c r="P2028" s="223">
        <f>P1977*'Usages mobilité'!$BG23*(1+'Usages mobilité'!$BH23)^(P$1952-$D$1952)/1000</f>
        <v>0</v>
      </c>
      <c r="Q2028" s="223">
        <f>Q1977*'Usages mobilité'!$BG23*(1+'Usages mobilité'!$BH23)^(Q$1952-$D$1952)/1000</f>
        <v>0</v>
      </c>
      <c r="R2028" s="223">
        <f>R1977*'Usages mobilité'!$BG23*(1+'Usages mobilité'!$BH23)^(R$1952-$D$1952)/1000</f>
        <v>0</v>
      </c>
    </row>
    <row r="2029" spans="1:18" hidden="1" outlineLevel="2" x14ac:dyDescent="0.25">
      <c r="A2029" s="222" t="str">
        <f>'Usages mobilité'!A24</f>
        <v>Usage mobilité n°21</v>
      </c>
      <c r="B2029" s="222" t="s">
        <v>645</v>
      </c>
      <c r="C2029" s="222"/>
      <c r="D2029" s="223">
        <f>D1978*'Usages mobilité'!$BG24*(1+'Usages mobilité'!$BH24)^(D$1952-$D$1952)/1000</f>
        <v>0</v>
      </c>
      <c r="E2029" s="223">
        <f>E1978*'Usages mobilité'!$BG24*(1+'Usages mobilité'!$BH24)^(E$1952-$D$1952)/1000</f>
        <v>0</v>
      </c>
      <c r="F2029" s="223">
        <f>F1978*'Usages mobilité'!$BG24*(1+'Usages mobilité'!$BH24)^(F$1952-$D$1952)/1000</f>
        <v>0</v>
      </c>
      <c r="G2029" s="223">
        <f>G1978*'Usages mobilité'!$BG24*(1+'Usages mobilité'!$BH24)^(G$1952-$D$1952)/1000</f>
        <v>0</v>
      </c>
      <c r="H2029" s="223">
        <f>H1978*'Usages mobilité'!$BG24*(1+'Usages mobilité'!$BH24)^(H$1952-$D$1952)/1000</f>
        <v>0</v>
      </c>
      <c r="I2029" s="223">
        <f>I1978*'Usages mobilité'!$BG24*(1+'Usages mobilité'!$BH24)^(I$1952-$D$1952)/1000</f>
        <v>0</v>
      </c>
      <c r="J2029" s="223">
        <f>J1978*'Usages mobilité'!$BG24*(1+'Usages mobilité'!$BH24)^(J$1952-$D$1952)/1000</f>
        <v>0</v>
      </c>
      <c r="K2029" s="223">
        <f>K1978*'Usages mobilité'!$BG24*(1+'Usages mobilité'!$BH24)^(K$1952-$D$1952)/1000</f>
        <v>0</v>
      </c>
      <c r="L2029" s="223">
        <f>L1978*'Usages mobilité'!$BG24*(1+'Usages mobilité'!$BH24)^(L$1952-$D$1952)/1000</f>
        <v>0</v>
      </c>
      <c r="M2029" s="223">
        <f>M1978*'Usages mobilité'!$BG24*(1+'Usages mobilité'!$BH24)^(M$1952-$D$1952)/1000</f>
        <v>0</v>
      </c>
      <c r="N2029" s="223">
        <f>N1978*'Usages mobilité'!$BG24*(1+'Usages mobilité'!$BH24)^(N$1952-$D$1952)/1000</f>
        <v>0</v>
      </c>
      <c r="O2029" s="223">
        <f>O1978*'Usages mobilité'!$BG24*(1+'Usages mobilité'!$BH24)^(O$1952-$D$1952)/1000</f>
        <v>0</v>
      </c>
      <c r="P2029" s="223">
        <f>P1978*'Usages mobilité'!$BG24*(1+'Usages mobilité'!$BH24)^(P$1952-$D$1952)/1000</f>
        <v>0</v>
      </c>
      <c r="Q2029" s="223">
        <f>Q1978*'Usages mobilité'!$BG24*(1+'Usages mobilité'!$BH24)^(Q$1952-$D$1952)/1000</f>
        <v>0</v>
      </c>
      <c r="R2029" s="223">
        <f>R1978*'Usages mobilité'!$BG24*(1+'Usages mobilité'!$BH24)^(R$1952-$D$1952)/1000</f>
        <v>0</v>
      </c>
    </row>
    <row r="2030" spans="1:18" hidden="1" outlineLevel="2" x14ac:dyDescent="0.25">
      <c r="A2030" s="222" t="str">
        <f>'Usages mobilité'!A25</f>
        <v>Usage mobilité n°22</v>
      </c>
      <c r="B2030" s="222" t="s">
        <v>645</v>
      </c>
      <c r="C2030" s="222"/>
      <c r="D2030" s="223">
        <f>D1979*'Usages mobilité'!$BG25*(1+'Usages mobilité'!$BH25)^(D$1952-$D$1952)/1000</f>
        <v>0</v>
      </c>
      <c r="E2030" s="223">
        <f>E1979*'Usages mobilité'!$BG25*(1+'Usages mobilité'!$BH25)^(E$1952-$D$1952)/1000</f>
        <v>0</v>
      </c>
      <c r="F2030" s="223">
        <f>F1979*'Usages mobilité'!$BG25*(1+'Usages mobilité'!$BH25)^(F$1952-$D$1952)/1000</f>
        <v>0</v>
      </c>
      <c r="G2030" s="223">
        <f>G1979*'Usages mobilité'!$BG25*(1+'Usages mobilité'!$BH25)^(G$1952-$D$1952)/1000</f>
        <v>0</v>
      </c>
      <c r="H2030" s="223">
        <f>H1979*'Usages mobilité'!$BG25*(1+'Usages mobilité'!$BH25)^(H$1952-$D$1952)/1000</f>
        <v>0</v>
      </c>
      <c r="I2030" s="223">
        <f>I1979*'Usages mobilité'!$BG25*(1+'Usages mobilité'!$BH25)^(I$1952-$D$1952)/1000</f>
        <v>0</v>
      </c>
      <c r="J2030" s="223">
        <f>J1979*'Usages mobilité'!$BG25*(1+'Usages mobilité'!$BH25)^(J$1952-$D$1952)/1000</f>
        <v>0</v>
      </c>
      <c r="K2030" s="223">
        <f>K1979*'Usages mobilité'!$BG25*(1+'Usages mobilité'!$BH25)^(K$1952-$D$1952)/1000</f>
        <v>0</v>
      </c>
      <c r="L2030" s="223">
        <f>L1979*'Usages mobilité'!$BG25*(1+'Usages mobilité'!$BH25)^(L$1952-$D$1952)/1000</f>
        <v>0</v>
      </c>
      <c r="M2030" s="223">
        <f>M1979*'Usages mobilité'!$BG25*(1+'Usages mobilité'!$BH25)^(M$1952-$D$1952)/1000</f>
        <v>0</v>
      </c>
      <c r="N2030" s="223">
        <f>N1979*'Usages mobilité'!$BG25*(1+'Usages mobilité'!$BH25)^(N$1952-$D$1952)/1000</f>
        <v>0</v>
      </c>
      <c r="O2030" s="223">
        <f>O1979*'Usages mobilité'!$BG25*(1+'Usages mobilité'!$BH25)^(O$1952-$D$1952)/1000</f>
        <v>0</v>
      </c>
      <c r="P2030" s="223">
        <f>P1979*'Usages mobilité'!$BG25*(1+'Usages mobilité'!$BH25)^(P$1952-$D$1952)/1000</f>
        <v>0</v>
      </c>
      <c r="Q2030" s="223">
        <f>Q1979*'Usages mobilité'!$BG25*(1+'Usages mobilité'!$BH25)^(Q$1952-$D$1952)/1000</f>
        <v>0</v>
      </c>
      <c r="R2030" s="223">
        <f>R1979*'Usages mobilité'!$BG25*(1+'Usages mobilité'!$BH25)^(R$1952-$D$1952)/1000</f>
        <v>0</v>
      </c>
    </row>
    <row r="2031" spans="1:18" hidden="1" outlineLevel="2" x14ac:dyDescent="0.25">
      <c r="A2031" s="222" t="str">
        <f>'Usages mobilité'!A26</f>
        <v>Usage mobilité n°23</v>
      </c>
      <c r="B2031" s="222" t="s">
        <v>645</v>
      </c>
      <c r="C2031" s="222"/>
      <c r="D2031" s="223">
        <f>D1980*'Usages mobilité'!$BG26*(1+'Usages mobilité'!$BH26)^(D$1952-$D$1952)/1000</f>
        <v>0</v>
      </c>
      <c r="E2031" s="223">
        <f>E1980*'Usages mobilité'!$BG26*(1+'Usages mobilité'!$BH26)^(E$1952-$D$1952)/1000</f>
        <v>0</v>
      </c>
      <c r="F2031" s="223">
        <f>F1980*'Usages mobilité'!$BG26*(1+'Usages mobilité'!$BH26)^(F$1952-$D$1952)/1000</f>
        <v>0</v>
      </c>
      <c r="G2031" s="223">
        <f>G1980*'Usages mobilité'!$BG26*(1+'Usages mobilité'!$BH26)^(G$1952-$D$1952)/1000</f>
        <v>0</v>
      </c>
      <c r="H2031" s="223">
        <f>H1980*'Usages mobilité'!$BG26*(1+'Usages mobilité'!$BH26)^(H$1952-$D$1952)/1000</f>
        <v>0</v>
      </c>
      <c r="I2031" s="223">
        <f>I1980*'Usages mobilité'!$BG26*(1+'Usages mobilité'!$BH26)^(I$1952-$D$1952)/1000</f>
        <v>0</v>
      </c>
      <c r="J2031" s="223">
        <f>J1980*'Usages mobilité'!$BG26*(1+'Usages mobilité'!$BH26)^(J$1952-$D$1952)/1000</f>
        <v>0</v>
      </c>
      <c r="K2031" s="223">
        <f>K1980*'Usages mobilité'!$BG26*(1+'Usages mobilité'!$BH26)^(K$1952-$D$1952)/1000</f>
        <v>0</v>
      </c>
      <c r="L2031" s="223">
        <f>L1980*'Usages mobilité'!$BG26*(1+'Usages mobilité'!$BH26)^(L$1952-$D$1952)/1000</f>
        <v>0</v>
      </c>
      <c r="M2031" s="223">
        <f>M1980*'Usages mobilité'!$BG26*(1+'Usages mobilité'!$BH26)^(M$1952-$D$1952)/1000</f>
        <v>0</v>
      </c>
      <c r="N2031" s="223">
        <f>N1980*'Usages mobilité'!$BG26*(1+'Usages mobilité'!$BH26)^(N$1952-$D$1952)/1000</f>
        <v>0</v>
      </c>
      <c r="O2031" s="223">
        <f>O1980*'Usages mobilité'!$BG26*(1+'Usages mobilité'!$BH26)^(O$1952-$D$1952)/1000</f>
        <v>0</v>
      </c>
      <c r="P2031" s="223">
        <f>P1980*'Usages mobilité'!$BG26*(1+'Usages mobilité'!$BH26)^(P$1952-$D$1952)/1000</f>
        <v>0</v>
      </c>
      <c r="Q2031" s="223">
        <f>Q1980*'Usages mobilité'!$BG26*(1+'Usages mobilité'!$BH26)^(Q$1952-$D$1952)/1000</f>
        <v>0</v>
      </c>
      <c r="R2031" s="223">
        <f>R1980*'Usages mobilité'!$BG26*(1+'Usages mobilité'!$BH26)^(R$1952-$D$1952)/1000</f>
        <v>0</v>
      </c>
    </row>
    <row r="2032" spans="1:18" hidden="1" outlineLevel="2" x14ac:dyDescent="0.25">
      <c r="A2032" s="222" t="str">
        <f>'Usages mobilité'!A27</f>
        <v>Usage mobilité n°24</v>
      </c>
      <c r="B2032" s="222" t="s">
        <v>645</v>
      </c>
      <c r="C2032" s="222"/>
      <c r="D2032" s="223">
        <f>D1981*'Usages mobilité'!$BG27*(1+'Usages mobilité'!$BH27)^(D$1952-$D$1952)/1000</f>
        <v>0</v>
      </c>
      <c r="E2032" s="223">
        <f>E1981*'Usages mobilité'!$BG27*(1+'Usages mobilité'!$BH27)^(E$1952-$D$1952)/1000</f>
        <v>0</v>
      </c>
      <c r="F2032" s="223">
        <f>F1981*'Usages mobilité'!$BG27*(1+'Usages mobilité'!$BH27)^(F$1952-$D$1952)/1000</f>
        <v>0</v>
      </c>
      <c r="G2032" s="223">
        <f>G1981*'Usages mobilité'!$BG27*(1+'Usages mobilité'!$BH27)^(G$1952-$D$1952)/1000</f>
        <v>0</v>
      </c>
      <c r="H2032" s="223">
        <f>H1981*'Usages mobilité'!$BG27*(1+'Usages mobilité'!$BH27)^(H$1952-$D$1952)/1000</f>
        <v>0</v>
      </c>
      <c r="I2032" s="223">
        <f>I1981*'Usages mobilité'!$BG27*(1+'Usages mobilité'!$BH27)^(I$1952-$D$1952)/1000</f>
        <v>0</v>
      </c>
      <c r="J2032" s="223">
        <f>J1981*'Usages mobilité'!$BG27*(1+'Usages mobilité'!$BH27)^(J$1952-$D$1952)/1000</f>
        <v>0</v>
      </c>
      <c r="K2032" s="223">
        <f>K1981*'Usages mobilité'!$BG27*(1+'Usages mobilité'!$BH27)^(K$1952-$D$1952)/1000</f>
        <v>0</v>
      </c>
      <c r="L2032" s="223">
        <f>L1981*'Usages mobilité'!$BG27*(1+'Usages mobilité'!$BH27)^(L$1952-$D$1952)/1000</f>
        <v>0</v>
      </c>
      <c r="M2032" s="223">
        <f>M1981*'Usages mobilité'!$BG27*(1+'Usages mobilité'!$BH27)^(M$1952-$D$1952)/1000</f>
        <v>0</v>
      </c>
      <c r="N2032" s="223">
        <f>N1981*'Usages mobilité'!$BG27*(1+'Usages mobilité'!$BH27)^(N$1952-$D$1952)/1000</f>
        <v>0</v>
      </c>
      <c r="O2032" s="223">
        <f>O1981*'Usages mobilité'!$BG27*(1+'Usages mobilité'!$BH27)^(O$1952-$D$1952)/1000</f>
        <v>0</v>
      </c>
      <c r="P2032" s="223">
        <f>P1981*'Usages mobilité'!$BG27*(1+'Usages mobilité'!$BH27)^(P$1952-$D$1952)/1000</f>
        <v>0</v>
      </c>
      <c r="Q2032" s="223">
        <f>Q1981*'Usages mobilité'!$BG27*(1+'Usages mobilité'!$BH27)^(Q$1952-$D$1952)/1000</f>
        <v>0</v>
      </c>
      <c r="R2032" s="223">
        <f>R1981*'Usages mobilité'!$BG27*(1+'Usages mobilité'!$BH27)^(R$1952-$D$1952)/1000</f>
        <v>0</v>
      </c>
    </row>
    <row r="2033" spans="1:18" hidden="1" outlineLevel="2" x14ac:dyDescent="0.25">
      <c r="A2033" s="222" t="str">
        <f>'Usages mobilité'!A28</f>
        <v>Usage mobilité n°25</v>
      </c>
      <c r="B2033" s="222" t="s">
        <v>645</v>
      </c>
      <c r="C2033" s="222"/>
      <c r="D2033" s="223">
        <f>D1982*'Usages mobilité'!$BG28*(1+'Usages mobilité'!$BH28)^(D$1952-$D$1952)/1000</f>
        <v>0</v>
      </c>
      <c r="E2033" s="223">
        <f>E1982*'Usages mobilité'!$BG28*(1+'Usages mobilité'!$BH28)^(E$1952-$D$1952)/1000</f>
        <v>0</v>
      </c>
      <c r="F2033" s="223">
        <f>F1982*'Usages mobilité'!$BG28*(1+'Usages mobilité'!$BH28)^(F$1952-$D$1952)/1000</f>
        <v>0</v>
      </c>
      <c r="G2033" s="223">
        <f>G1982*'Usages mobilité'!$BG28*(1+'Usages mobilité'!$BH28)^(G$1952-$D$1952)/1000</f>
        <v>0</v>
      </c>
      <c r="H2033" s="223">
        <f>H1982*'Usages mobilité'!$BG28*(1+'Usages mobilité'!$BH28)^(H$1952-$D$1952)/1000</f>
        <v>0</v>
      </c>
      <c r="I2033" s="223">
        <f>I1982*'Usages mobilité'!$BG28*(1+'Usages mobilité'!$BH28)^(I$1952-$D$1952)/1000</f>
        <v>0</v>
      </c>
      <c r="J2033" s="223">
        <f>J1982*'Usages mobilité'!$BG28*(1+'Usages mobilité'!$BH28)^(J$1952-$D$1952)/1000</f>
        <v>0</v>
      </c>
      <c r="K2033" s="223">
        <f>K1982*'Usages mobilité'!$BG28*(1+'Usages mobilité'!$BH28)^(K$1952-$D$1952)/1000</f>
        <v>0</v>
      </c>
      <c r="L2033" s="223">
        <f>L1982*'Usages mobilité'!$BG28*(1+'Usages mobilité'!$BH28)^(L$1952-$D$1952)/1000</f>
        <v>0</v>
      </c>
      <c r="M2033" s="223">
        <f>M1982*'Usages mobilité'!$BG28*(1+'Usages mobilité'!$BH28)^(M$1952-$D$1952)/1000</f>
        <v>0</v>
      </c>
      <c r="N2033" s="223">
        <f>N1982*'Usages mobilité'!$BG28*(1+'Usages mobilité'!$BH28)^(N$1952-$D$1952)/1000</f>
        <v>0</v>
      </c>
      <c r="O2033" s="223">
        <f>O1982*'Usages mobilité'!$BG28*(1+'Usages mobilité'!$BH28)^(O$1952-$D$1952)/1000</f>
        <v>0</v>
      </c>
      <c r="P2033" s="223">
        <f>P1982*'Usages mobilité'!$BG28*(1+'Usages mobilité'!$BH28)^(P$1952-$D$1952)/1000</f>
        <v>0</v>
      </c>
      <c r="Q2033" s="223">
        <f>Q1982*'Usages mobilité'!$BG28*(1+'Usages mobilité'!$BH28)^(Q$1952-$D$1952)/1000</f>
        <v>0</v>
      </c>
      <c r="R2033" s="223">
        <f>R1982*'Usages mobilité'!$BG28*(1+'Usages mobilité'!$BH28)^(R$1952-$D$1952)/1000</f>
        <v>0</v>
      </c>
    </row>
    <row r="2034" spans="1:18" hidden="1" outlineLevel="2" x14ac:dyDescent="0.25">
      <c r="A2034" s="222" t="str">
        <f>'Usages mobilité'!A29</f>
        <v>Usage mobilité n°26</v>
      </c>
      <c r="B2034" s="222" t="s">
        <v>645</v>
      </c>
      <c r="C2034" s="222"/>
      <c r="D2034" s="223">
        <f>D1983*'Usages mobilité'!$BG29*(1+'Usages mobilité'!$BH29)^(D$1952-$D$1952)/1000</f>
        <v>0</v>
      </c>
      <c r="E2034" s="223">
        <f>E1983*'Usages mobilité'!$BG29*(1+'Usages mobilité'!$BH29)^(E$1952-$D$1952)/1000</f>
        <v>0</v>
      </c>
      <c r="F2034" s="223">
        <f>F1983*'Usages mobilité'!$BG29*(1+'Usages mobilité'!$BH29)^(F$1952-$D$1952)/1000</f>
        <v>0</v>
      </c>
      <c r="G2034" s="223">
        <f>G1983*'Usages mobilité'!$BG29*(1+'Usages mobilité'!$BH29)^(G$1952-$D$1952)/1000</f>
        <v>0</v>
      </c>
      <c r="H2034" s="223">
        <f>H1983*'Usages mobilité'!$BG29*(1+'Usages mobilité'!$BH29)^(H$1952-$D$1952)/1000</f>
        <v>0</v>
      </c>
      <c r="I2034" s="223">
        <f>I1983*'Usages mobilité'!$BG29*(1+'Usages mobilité'!$BH29)^(I$1952-$D$1952)/1000</f>
        <v>0</v>
      </c>
      <c r="J2034" s="223">
        <f>J1983*'Usages mobilité'!$BG29*(1+'Usages mobilité'!$BH29)^(J$1952-$D$1952)/1000</f>
        <v>0</v>
      </c>
      <c r="K2034" s="223">
        <f>K1983*'Usages mobilité'!$BG29*(1+'Usages mobilité'!$BH29)^(K$1952-$D$1952)/1000</f>
        <v>0</v>
      </c>
      <c r="L2034" s="223">
        <f>L1983*'Usages mobilité'!$BG29*(1+'Usages mobilité'!$BH29)^(L$1952-$D$1952)/1000</f>
        <v>0</v>
      </c>
      <c r="M2034" s="223">
        <f>M1983*'Usages mobilité'!$BG29*(1+'Usages mobilité'!$BH29)^(M$1952-$D$1952)/1000</f>
        <v>0</v>
      </c>
      <c r="N2034" s="223">
        <f>N1983*'Usages mobilité'!$BG29*(1+'Usages mobilité'!$BH29)^(N$1952-$D$1952)/1000</f>
        <v>0</v>
      </c>
      <c r="O2034" s="223">
        <f>O1983*'Usages mobilité'!$BG29*(1+'Usages mobilité'!$BH29)^(O$1952-$D$1952)/1000</f>
        <v>0</v>
      </c>
      <c r="P2034" s="223">
        <f>P1983*'Usages mobilité'!$BG29*(1+'Usages mobilité'!$BH29)^(P$1952-$D$1952)/1000</f>
        <v>0</v>
      </c>
      <c r="Q2034" s="223">
        <f>Q1983*'Usages mobilité'!$BG29*(1+'Usages mobilité'!$BH29)^(Q$1952-$D$1952)/1000</f>
        <v>0</v>
      </c>
      <c r="R2034" s="223">
        <f>R1983*'Usages mobilité'!$BG29*(1+'Usages mobilité'!$BH29)^(R$1952-$D$1952)/1000</f>
        <v>0</v>
      </c>
    </row>
    <row r="2035" spans="1:18" hidden="1" outlineLevel="2" x14ac:dyDescent="0.25">
      <c r="A2035" s="222" t="str">
        <f>'Usages mobilité'!A30</f>
        <v>Usage mobilité n°27</v>
      </c>
      <c r="B2035" s="222" t="s">
        <v>645</v>
      </c>
      <c r="C2035" s="222"/>
      <c r="D2035" s="223">
        <f>D1984*'Usages mobilité'!$BG30*(1+'Usages mobilité'!$BH30)^(D$1952-$D$1952)/1000</f>
        <v>0</v>
      </c>
      <c r="E2035" s="223">
        <f>E1984*'Usages mobilité'!$BG30*(1+'Usages mobilité'!$BH30)^(E$1952-$D$1952)/1000</f>
        <v>0</v>
      </c>
      <c r="F2035" s="223">
        <f>F1984*'Usages mobilité'!$BG30*(1+'Usages mobilité'!$BH30)^(F$1952-$D$1952)/1000</f>
        <v>0</v>
      </c>
      <c r="G2035" s="223">
        <f>G1984*'Usages mobilité'!$BG30*(1+'Usages mobilité'!$BH30)^(G$1952-$D$1952)/1000</f>
        <v>0</v>
      </c>
      <c r="H2035" s="223">
        <f>H1984*'Usages mobilité'!$BG30*(1+'Usages mobilité'!$BH30)^(H$1952-$D$1952)/1000</f>
        <v>0</v>
      </c>
      <c r="I2035" s="223">
        <f>I1984*'Usages mobilité'!$BG30*(1+'Usages mobilité'!$BH30)^(I$1952-$D$1952)/1000</f>
        <v>0</v>
      </c>
      <c r="J2035" s="223">
        <f>J1984*'Usages mobilité'!$BG30*(1+'Usages mobilité'!$BH30)^(J$1952-$D$1952)/1000</f>
        <v>0</v>
      </c>
      <c r="K2035" s="223">
        <f>K1984*'Usages mobilité'!$BG30*(1+'Usages mobilité'!$BH30)^(K$1952-$D$1952)/1000</f>
        <v>0</v>
      </c>
      <c r="L2035" s="223">
        <f>L1984*'Usages mobilité'!$BG30*(1+'Usages mobilité'!$BH30)^(L$1952-$D$1952)/1000</f>
        <v>0</v>
      </c>
      <c r="M2035" s="223">
        <f>M1984*'Usages mobilité'!$BG30*(1+'Usages mobilité'!$BH30)^(M$1952-$D$1952)/1000</f>
        <v>0</v>
      </c>
      <c r="N2035" s="223">
        <f>N1984*'Usages mobilité'!$BG30*(1+'Usages mobilité'!$BH30)^(N$1952-$D$1952)/1000</f>
        <v>0</v>
      </c>
      <c r="O2035" s="223">
        <f>O1984*'Usages mobilité'!$BG30*(1+'Usages mobilité'!$BH30)^(O$1952-$D$1952)/1000</f>
        <v>0</v>
      </c>
      <c r="P2035" s="223">
        <f>P1984*'Usages mobilité'!$BG30*(1+'Usages mobilité'!$BH30)^(P$1952-$D$1952)/1000</f>
        <v>0</v>
      </c>
      <c r="Q2035" s="223">
        <f>Q1984*'Usages mobilité'!$BG30*(1+'Usages mobilité'!$BH30)^(Q$1952-$D$1952)/1000</f>
        <v>0</v>
      </c>
      <c r="R2035" s="223">
        <f>R1984*'Usages mobilité'!$BG30*(1+'Usages mobilité'!$BH30)^(R$1952-$D$1952)/1000</f>
        <v>0</v>
      </c>
    </row>
    <row r="2036" spans="1:18" hidden="1" outlineLevel="2" x14ac:dyDescent="0.25">
      <c r="A2036" s="222" t="str">
        <f>'Usages mobilité'!A31</f>
        <v>Usage mobilité n°28</v>
      </c>
      <c r="B2036" s="222" t="s">
        <v>645</v>
      </c>
      <c r="C2036" s="222"/>
      <c r="D2036" s="223">
        <f>D1985*'Usages mobilité'!$BG31*(1+'Usages mobilité'!$BH31)^(D$1952-$D$1952)/1000</f>
        <v>0</v>
      </c>
      <c r="E2036" s="223">
        <f>E1985*'Usages mobilité'!$BG31*(1+'Usages mobilité'!$BH31)^(E$1952-$D$1952)/1000</f>
        <v>0</v>
      </c>
      <c r="F2036" s="223">
        <f>F1985*'Usages mobilité'!$BG31*(1+'Usages mobilité'!$BH31)^(F$1952-$D$1952)/1000</f>
        <v>0</v>
      </c>
      <c r="G2036" s="223">
        <f>G1985*'Usages mobilité'!$BG31*(1+'Usages mobilité'!$BH31)^(G$1952-$D$1952)/1000</f>
        <v>0</v>
      </c>
      <c r="H2036" s="223">
        <f>H1985*'Usages mobilité'!$BG31*(1+'Usages mobilité'!$BH31)^(H$1952-$D$1952)/1000</f>
        <v>0</v>
      </c>
      <c r="I2036" s="223">
        <f>I1985*'Usages mobilité'!$BG31*(1+'Usages mobilité'!$BH31)^(I$1952-$D$1952)/1000</f>
        <v>0</v>
      </c>
      <c r="J2036" s="223">
        <f>J1985*'Usages mobilité'!$BG31*(1+'Usages mobilité'!$BH31)^(J$1952-$D$1952)/1000</f>
        <v>0</v>
      </c>
      <c r="K2036" s="223">
        <f>K1985*'Usages mobilité'!$BG31*(1+'Usages mobilité'!$BH31)^(K$1952-$D$1952)/1000</f>
        <v>0</v>
      </c>
      <c r="L2036" s="223">
        <f>L1985*'Usages mobilité'!$BG31*(1+'Usages mobilité'!$BH31)^(L$1952-$D$1952)/1000</f>
        <v>0</v>
      </c>
      <c r="M2036" s="223">
        <f>M1985*'Usages mobilité'!$BG31*(1+'Usages mobilité'!$BH31)^(M$1952-$D$1952)/1000</f>
        <v>0</v>
      </c>
      <c r="N2036" s="223">
        <f>N1985*'Usages mobilité'!$BG31*(1+'Usages mobilité'!$BH31)^(N$1952-$D$1952)/1000</f>
        <v>0</v>
      </c>
      <c r="O2036" s="223">
        <f>O1985*'Usages mobilité'!$BG31*(1+'Usages mobilité'!$BH31)^(O$1952-$D$1952)/1000</f>
        <v>0</v>
      </c>
      <c r="P2036" s="223">
        <f>P1985*'Usages mobilité'!$BG31*(1+'Usages mobilité'!$BH31)^(P$1952-$D$1952)/1000</f>
        <v>0</v>
      </c>
      <c r="Q2036" s="223">
        <f>Q1985*'Usages mobilité'!$BG31*(1+'Usages mobilité'!$BH31)^(Q$1952-$D$1952)/1000</f>
        <v>0</v>
      </c>
      <c r="R2036" s="223">
        <f>R1985*'Usages mobilité'!$BG31*(1+'Usages mobilité'!$BH31)^(R$1952-$D$1952)/1000</f>
        <v>0</v>
      </c>
    </row>
    <row r="2037" spans="1:18" hidden="1" outlineLevel="2" x14ac:dyDescent="0.25">
      <c r="A2037" s="222" t="str">
        <f>'Usages mobilité'!A32</f>
        <v>Usage mobilité n°29</v>
      </c>
      <c r="B2037" s="222" t="s">
        <v>645</v>
      </c>
      <c r="C2037" s="222"/>
      <c r="D2037" s="223">
        <f>D1986*'Usages mobilité'!$BG32*(1+'Usages mobilité'!$BH32)^(D$1952-$D$1952)/1000</f>
        <v>0</v>
      </c>
      <c r="E2037" s="223">
        <f>E1986*'Usages mobilité'!$BG32*(1+'Usages mobilité'!$BH32)^(E$1952-$D$1952)/1000</f>
        <v>0</v>
      </c>
      <c r="F2037" s="223">
        <f>F1986*'Usages mobilité'!$BG32*(1+'Usages mobilité'!$BH32)^(F$1952-$D$1952)/1000</f>
        <v>0</v>
      </c>
      <c r="G2037" s="223">
        <f>G1986*'Usages mobilité'!$BG32*(1+'Usages mobilité'!$BH32)^(G$1952-$D$1952)/1000</f>
        <v>0</v>
      </c>
      <c r="H2037" s="223">
        <f>H1986*'Usages mobilité'!$BG32*(1+'Usages mobilité'!$BH32)^(H$1952-$D$1952)/1000</f>
        <v>0</v>
      </c>
      <c r="I2037" s="223">
        <f>I1986*'Usages mobilité'!$BG32*(1+'Usages mobilité'!$BH32)^(I$1952-$D$1952)/1000</f>
        <v>0</v>
      </c>
      <c r="J2037" s="223">
        <f>J1986*'Usages mobilité'!$BG32*(1+'Usages mobilité'!$BH32)^(J$1952-$D$1952)/1000</f>
        <v>0</v>
      </c>
      <c r="K2037" s="223">
        <f>K1986*'Usages mobilité'!$BG32*(1+'Usages mobilité'!$BH32)^(K$1952-$D$1952)/1000</f>
        <v>0</v>
      </c>
      <c r="L2037" s="223">
        <f>L1986*'Usages mobilité'!$BG32*(1+'Usages mobilité'!$BH32)^(L$1952-$D$1952)/1000</f>
        <v>0</v>
      </c>
      <c r="M2037" s="223">
        <f>M1986*'Usages mobilité'!$BG32*(1+'Usages mobilité'!$BH32)^(M$1952-$D$1952)/1000</f>
        <v>0</v>
      </c>
      <c r="N2037" s="223">
        <f>N1986*'Usages mobilité'!$BG32*(1+'Usages mobilité'!$BH32)^(N$1952-$D$1952)/1000</f>
        <v>0</v>
      </c>
      <c r="O2037" s="223">
        <f>O1986*'Usages mobilité'!$BG32*(1+'Usages mobilité'!$BH32)^(O$1952-$D$1952)/1000</f>
        <v>0</v>
      </c>
      <c r="P2037" s="223">
        <f>P1986*'Usages mobilité'!$BG32*(1+'Usages mobilité'!$BH32)^(P$1952-$D$1952)/1000</f>
        <v>0</v>
      </c>
      <c r="Q2037" s="223">
        <f>Q1986*'Usages mobilité'!$BG32*(1+'Usages mobilité'!$BH32)^(Q$1952-$D$1952)/1000</f>
        <v>0</v>
      </c>
      <c r="R2037" s="223">
        <f>R1986*'Usages mobilité'!$BG32*(1+'Usages mobilité'!$BH32)^(R$1952-$D$1952)/1000</f>
        <v>0</v>
      </c>
    </row>
    <row r="2038" spans="1:18" hidden="1" outlineLevel="2" x14ac:dyDescent="0.25">
      <c r="A2038" s="222" t="str">
        <f>'Usages mobilité'!A33</f>
        <v>Usage mobilité n°30</v>
      </c>
      <c r="B2038" s="222" t="s">
        <v>645</v>
      </c>
      <c r="C2038" s="222"/>
      <c r="D2038" s="223">
        <f>D1987*'Usages mobilité'!$BG33*(1+'Usages mobilité'!$BH33)^(D$1952-$D$1952)/1000</f>
        <v>0</v>
      </c>
      <c r="E2038" s="223">
        <f>E1987*'Usages mobilité'!$BG33*(1+'Usages mobilité'!$BH33)^(E$1952-$D$1952)/1000</f>
        <v>0</v>
      </c>
      <c r="F2038" s="223">
        <f>F1987*'Usages mobilité'!$BG33*(1+'Usages mobilité'!$BH33)^(F$1952-$D$1952)/1000</f>
        <v>0</v>
      </c>
      <c r="G2038" s="223">
        <f>G1987*'Usages mobilité'!$BG33*(1+'Usages mobilité'!$BH33)^(G$1952-$D$1952)/1000</f>
        <v>0</v>
      </c>
      <c r="H2038" s="223">
        <f>H1987*'Usages mobilité'!$BG33*(1+'Usages mobilité'!$BH33)^(H$1952-$D$1952)/1000</f>
        <v>0</v>
      </c>
      <c r="I2038" s="223">
        <f>I1987*'Usages mobilité'!$BG33*(1+'Usages mobilité'!$BH33)^(I$1952-$D$1952)/1000</f>
        <v>0</v>
      </c>
      <c r="J2038" s="223">
        <f>J1987*'Usages mobilité'!$BG33*(1+'Usages mobilité'!$BH33)^(J$1952-$D$1952)/1000</f>
        <v>0</v>
      </c>
      <c r="K2038" s="223">
        <f>K1987*'Usages mobilité'!$BG33*(1+'Usages mobilité'!$BH33)^(K$1952-$D$1952)/1000</f>
        <v>0</v>
      </c>
      <c r="L2038" s="223">
        <f>L1987*'Usages mobilité'!$BG33*(1+'Usages mobilité'!$BH33)^(L$1952-$D$1952)/1000</f>
        <v>0</v>
      </c>
      <c r="M2038" s="223">
        <f>M1987*'Usages mobilité'!$BG33*(1+'Usages mobilité'!$BH33)^(M$1952-$D$1952)/1000</f>
        <v>0</v>
      </c>
      <c r="N2038" s="223">
        <f>N1987*'Usages mobilité'!$BG33*(1+'Usages mobilité'!$BH33)^(N$1952-$D$1952)/1000</f>
        <v>0</v>
      </c>
      <c r="O2038" s="223">
        <f>O1987*'Usages mobilité'!$BG33*(1+'Usages mobilité'!$BH33)^(O$1952-$D$1952)/1000</f>
        <v>0</v>
      </c>
      <c r="P2038" s="223">
        <f>P1987*'Usages mobilité'!$BG33*(1+'Usages mobilité'!$BH33)^(P$1952-$D$1952)/1000</f>
        <v>0</v>
      </c>
      <c r="Q2038" s="223">
        <f>Q1987*'Usages mobilité'!$BG33*(1+'Usages mobilité'!$BH33)^(Q$1952-$D$1952)/1000</f>
        <v>0</v>
      </c>
      <c r="R2038" s="223">
        <f>R1987*'Usages mobilité'!$BG33*(1+'Usages mobilité'!$BH33)^(R$1952-$D$1952)/1000</f>
        <v>0</v>
      </c>
    </row>
    <row r="2039" spans="1:18" hidden="1" outlineLevel="2" x14ac:dyDescent="0.25">
      <c r="A2039" s="222" t="str">
        <f>'Usages mobilité'!A34</f>
        <v>Usage mobilité n°31</v>
      </c>
      <c r="B2039" s="222" t="s">
        <v>645</v>
      </c>
      <c r="C2039" s="222"/>
      <c r="D2039" s="223">
        <f>D1988*'Usages mobilité'!$BG34*(1+'Usages mobilité'!$BH34)^(D$1952-$D$1952)/1000</f>
        <v>0</v>
      </c>
      <c r="E2039" s="223">
        <f>E1988*'Usages mobilité'!$BG34*(1+'Usages mobilité'!$BH34)^(E$1952-$D$1952)/1000</f>
        <v>0</v>
      </c>
      <c r="F2039" s="223">
        <f>F1988*'Usages mobilité'!$BG34*(1+'Usages mobilité'!$BH34)^(F$1952-$D$1952)/1000</f>
        <v>0</v>
      </c>
      <c r="G2039" s="223">
        <f>G1988*'Usages mobilité'!$BG34*(1+'Usages mobilité'!$BH34)^(G$1952-$D$1952)/1000</f>
        <v>0</v>
      </c>
      <c r="H2039" s="223">
        <f>H1988*'Usages mobilité'!$BG34*(1+'Usages mobilité'!$BH34)^(H$1952-$D$1952)/1000</f>
        <v>0</v>
      </c>
      <c r="I2039" s="223">
        <f>I1988*'Usages mobilité'!$BG34*(1+'Usages mobilité'!$BH34)^(I$1952-$D$1952)/1000</f>
        <v>0</v>
      </c>
      <c r="J2039" s="223">
        <f>J1988*'Usages mobilité'!$BG34*(1+'Usages mobilité'!$BH34)^(J$1952-$D$1952)/1000</f>
        <v>0</v>
      </c>
      <c r="K2039" s="223">
        <f>K1988*'Usages mobilité'!$BG34*(1+'Usages mobilité'!$BH34)^(K$1952-$D$1952)/1000</f>
        <v>0</v>
      </c>
      <c r="L2039" s="223">
        <f>L1988*'Usages mobilité'!$BG34*(1+'Usages mobilité'!$BH34)^(L$1952-$D$1952)/1000</f>
        <v>0</v>
      </c>
      <c r="M2039" s="223">
        <f>M1988*'Usages mobilité'!$BG34*(1+'Usages mobilité'!$BH34)^(M$1952-$D$1952)/1000</f>
        <v>0</v>
      </c>
      <c r="N2039" s="223">
        <f>N1988*'Usages mobilité'!$BG34*(1+'Usages mobilité'!$BH34)^(N$1952-$D$1952)/1000</f>
        <v>0</v>
      </c>
      <c r="O2039" s="223">
        <f>O1988*'Usages mobilité'!$BG34*(1+'Usages mobilité'!$BH34)^(O$1952-$D$1952)/1000</f>
        <v>0</v>
      </c>
      <c r="P2039" s="223">
        <f>P1988*'Usages mobilité'!$BG34*(1+'Usages mobilité'!$BH34)^(P$1952-$D$1952)/1000</f>
        <v>0</v>
      </c>
      <c r="Q2039" s="223">
        <f>Q1988*'Usages mobilité'!$BG34*(1+'Usages mobilité'!$BH34)^(Q$1952-$D$1952)/1000</f>
        <v>0</v>
      </c>
      <c r="R2039" s="223">
        <f>R1988*'Usages mobilité'!$BG34*(1+'Usages mobilité'!$BH34)^(R$1952-$D$1952)/1000</f>
        <v>0</v>
      </c>
    </row>
    <row r="2040" spans="1:18" hidden="1" outlineLevel="2" x14ac:dyDescent="0.25">
      <c r="A2040" s="222" t="str">
        <f>'Usages mobilité'!A35</f>
        <v>Usage mobilité n°32</v>
      </c>
      <c r="B2040" s="222" t="s">
        <v>645</v>
      </c>
      <c r="C2040" s="222"/>
      <c r="D2040" s="223">
        <f>D1989*'Usages mobilité'!$BG35*(1+'Usages mobilité'!$BH35)^(D$1952-$D$1952)/1000</f>
        <v>0</v>
      </c>
      <c r="E2040" s="223">
        <f>E1989*'Usages mobilité'!$BG35*(1+'Usages mobilité'!$BH35)^(E$1952-$D$1952)/1000</f>
        <v>0</v>
      </c>
      <c r="F2040" s="223">
        <f>F1989*'Usages mobilité'!$BG35*(1+'Usages mobilité'!$BH35)^(F$1952-$D$1952)/1000</f>
        <v>0</v>
      </c>
      <c r="G2040" s="223">
        <f>G1989*'Usages mobilité'!$BG35*(1+'Usages mobilité'!$BH35)^(G$1952-$D$1952)/1000</f>
        <v>0</v>
      </c>
      <c r="H2040" s="223">
        <f>H1989*'Usages mobilité'!$BG35*(1+'Usages mobilité'!$BH35)^(H$1952-$D$1952)/1000</f>
        <v>0</v>
      </c>
      <c r="I2040" s="223">
        <f>I1989*'Usages mobilité'!$BG35*(1+'Usages mobilité'!$BH35)^(I$1952-$D$1952)/1000</f>
        <v>0</v>
      </c>
      <c r="J2040" s="223">
        <f>J1989*'Usages mobilité'!$BG35*(1+'Usages mobilité'!$BH35)^(J$1952-$D$1952)/1000</f>
        <v>0</v>
      </c>
      <c r="K2040" s="223">
        <f>K1989*'Usages mobilité'!$BG35*(1+'Usages mobilité'!$BH35)^(K$1952-$D$1952)/1000</f>
        <v>0</v>
      </c>
      <c r="L2040" s="223">
        <f>L1989*'Usages mobilité'!$BG35*(1+'Usages mobilité'!$BH35)^(L$1952-$D$1952)/1000</f>
        <v>0</v>
      </c>
      <c r="M2040" s="223">
        <f>M1989*'Usages mobilité'!$BG35*(1+'Usages mobilité'!$BH35)^(M$1952-$D$1952)/1000</f>
        <v>0</v>
      </c>
      <c r="N2040" s="223">
        <f>N1989*'Usages mobilité'!$BG35*(1+'Usages mobilité'!$BH35)^(N$1952-$D$1952)/1000</f>
        <v>0</v>
      </c>
      <c r="O2040" s="223">
        <f>O1989*'Usages mobilité'!$BG35*(1+'Usages mobilité'!$BH35)^(O$1952-$D$1952)/1000</f>
        <v>0</v>
      </c>
      <c r="P2040" s="223">
        <f>P1989*'Usages mobilité'!$BG35*(1+'Usages mobilité'!$BH35)^(P$1952-$D$1952)/1000</f>
        <v>0</v>
      </c>
      <c r="Q2040" s="223">
        <f>Q1989*'Usages mobilité'!$BG35*(1+'Usages mobilité'!$BH35)^(Q$1952-$D$1952)/1000</f>
        <v>0</v>
      </c>
      <c r="R2040" s="223">
        <f>R1989*'Usages mobilité'!$BG35*(1+'Usages mobilité'!$BH35)^(R$1952-$D$1952)/1000</f>
        <v>0</v>
      </c>
    </row>
    <row r="2041" spans="1:18" hidden="1" outlineLevel="2" x14ac:dyDescent="0.25">
      <c r="A2041" s="222" t="str">
        <f>'Usages mobilité'!A36</f>
        <v>Usage mobilité n°33</v>
      </c>
      <c r="B2041" s="222" t="s">
        <v>645</v>
      </c>
      <c r="C2041" s="222"/>
      <c r="D2041" s="223">
        <f>D1990*'Usages mobilité'!$BG36*(1+'Usages mobilité'!$BH36)^(D$1952-$D$1952)/1000</f>
        <v>0</v>
      </c>
      <c r="E2041" s="223">
        <f>E1990*'Usages mobilité'!$BG36*(1+'Usages mobilité'!$BH36)^(E$1952-$D$1952)/1000</f>
        <v>0</v>
      </c>
      <c r="F2041" s="223">
        <f>F1990*'Usages mobilité'!$BG36*(1+'Usages mobilité'!$BH36)^(F$1952-$D$1952)/1000</f>
        <v>0</v>
      </c>
      <c r="G2041" s="223">
        <f>G1990*'Usages mobilité'!$BG36*(1+'Usages mobilité'!$BH36)^(G$1952-$D$1952)/1000</f>
        <v>0</v>
      </c>
      <c r="H2041" s="223">
        <f>H1990*'Usages mobilité'!$BG36*(1+'Usages mobilité'!$BH36)^(H$1952-$D$1952)/1000</f>
        <v>0</v>
      </c>
      <c r="I2041" s="223">
        <f>I1990*'Usages mobilité'!$BG36*(1+'Usages mobilité'!$BH36)^(I$1952-$D$1952)/1000</f>
        <v>0</v>
      </c>
      <c r="J2041" s="223">
        <f>J1990*'Usages mobilité'!$BG36*(1+'Usages mobilité'!$BH36)^(J$1952-$D$1952)/1000</f>
        <v>0</v>
      </c>
      <c r="K2041" s="223">
        <f>K1990*'Usages mobilité'!$BG36*(1+'Usages mobilité'!$BH36)^(K$1952-$D$1952)/1000</f>
        <v>0</v>
      </c>
      <c r="L2041" s="223">
        <f>L1990*'Usages mobilité'!$BG36*(1+'Usages mobilité'!$BH36)^(L$1952-$D$1952)/1000</f>
        <v>0</v>
      </c>
      <c r="M2041" s="223">
        <f>M1990*'Usages mobilité'!$BG36*(1+'Usages mobilité'!$BH36)^(M$1952-$D$1952)/1000</f>
        <v>0</v>
      </c>
      <c r="N2041" s="223">
        <f>N1990*'Usages mobilité'!$BG36*(1+'Usages mobilité'!$BH36)^(N$1952-$D$1952)/1000</f>
        <v>0</v>
      </c>
      <c r="O2041" s="223">
        <f>O1990*'Usages mobilité'!$BG36*(1+'Usages mobilité'!$BH36)^(O$1952-$D$1952)/1000</f>
        <v>0</v>
      </c>
      <c r="P2041" s="223">
        <f>P1990*'Usages mobilité'!$BG36*(1+'Usages mobilité'!$BH36)^(P$1952-$D$1952)/1000</f>
        <v>0</v>
      </c>
      <c r="Q2041" s="223">
        <f>Q1990*'Usages mobilité'!$BG36*(1+'Usages mobilité'!$BH36)^(Q$1952-$D$1952)/1000</f>
        <v>0</v>
      </c>
      <c r="R2041" s="223">
        <f>R1990*'Usages mobilité'!$BG36*(1+'Usages mobilité'!$BH36)^(R$1952-$D$1952)/1000</f>
        <v>0</v>
      </c>
    </row>
    <row r="2042" spans="1:18" hidden="1" outlineLevel="2" x14ac:dyDescent="0.25">
      <c r="A2042" s="222" t="str">
        <f>'Usages mobilité'!A37</f>
        <v>Usage mobilité n°34</v>
      </c>
      <c r="B2042" s="222" t="s">
        <v>645</v>
      </c>
      <c r="C2042" s="222"/>
      <c r="D2042" s="223">
        <f>D1991*'Usages mobilité'!$BG37*(1+'Usages mobilité'!$BH37)^(D$1952-$D$1952)/1000</f>
        <v>0</v>
      </c>
      <c r="E2042" s="223">
        <f>E1991*'Usages mobilité'!$BG37*(1+'Usages mobilité'!$BH37)^(E$1952-$D$1952)/1000</f>
        <v>0</v>
      </c>
      <c r="F2042" s="223">
        <f>F1991*'Usages mobilité'!$BG37*(1+'Usages mobilité'!$BH37)^(F$1952-$D$1952)/1000</f>
        <v>0</v>
      </c>
      <c r="G2042" s="223">
        <f>G1991*'Usages mobilité'!$BG37*(1+'Usages mobilité'!$BH37)^(G$1952-$D$1952)/1000</f>
        <v>0</v>
      </c>
      <c r="H2042" s="223">
        <f>H1991*'Usages mobilité'!$BG37*(1+'Usages mobilité'!$BH37)^(H$1952-$D$1952)/1000</f>
        <v>0</v>
      </c>
      <c r="I2042" s="223">
        <f>I1991*'Usages mobilité'!$BG37*(1+'Usages mobilité'!$BH37)^(I$1952-$D$1952)/1000</f>
        <v>0</v>
      </c>
      <c r="J2042" s="223">
        <f>J1991*'Usages mobilité'!$BG37*(1+'Usages mobilité'!$BH37)^(J$1952-$D$1952)/1000</f>
        <v>0</v>
      </c>
      <c r="K2042" s="223">
        <f>K1991*'Usages mobilité'!$BG37*(1+'Usages mobilité'!$BH37)^(K$1952-$D$1952)/1000</f>
        <v>0</v>
      </c>
      <c r="L2042" s="223">
        <f>L1991*'Usages mobilité'!$BG37*(1+'Usages mobilité'!$BH37)^(L$1952-$D$1952)/1000</f>
        <v>0</v>
      </c>
      <c r="M2042" s="223">
        <f>M1991*'Usages mobilité'!$BG37*(1+'Usages mobilité'!$BH37)^(M$1952-$D$1952)/1000</f>
        <v>0</v>
      </c>
      <c r="N2042" s="223">
        <f>N1991*'Usages mobilité'!$BG37*(1+'Usages mobilité'!$BH37)^(N$1952-$D$1952)/1000</f>
        <v>0</v>
      </c>
      <c r="O2042" s="223">
        <f>O1991*'Usages mobilité'!$BG37*(1+'Usages mobilité'!$BH37)^(O$1952-$D$1952)/1000</f>
        <v>0</v>
      </c>
      <c r="P2042" s="223">
        <f>P1991*'Usages mobilité'!$BG37*(1+'Usages mobilité'!$BH37)^(P$1952-$D$1952)/1000</f>
        <v>0</v>
      </c>
      <c r="Q2042" s="223">
        <f>Q1991*'Usages mobilité'!$BG37*(1+'Usages mobilité'!$BH37)^(Q$1952-$D$1952)/1000</f>
        <v>0</v>
      </c>
      <c r="R2042" s="223">
        <f>R1991*'Usages mobilité'!$BG37*(1+'Usages mobilité'!$BH37)^(R$1952-$D$1952)/1000</f>
        <v>0</v>
      </c>
    </row>
    <row r="2043" spans="1:18" hidden="1" outlineLevel="2" x14ac:dyDescent="0.25">
      <c r="A2043" s="222" t="str">
        <f>'Usages mobilité'!A38</f>
        <v>Usage mobilité n°35</v>
      </c>
      <c r="B2043" s="222" t="s">
        <v>645</v>
      </c>
      <c r="C2043" s="222"/>
      <c r="D2043" s="223">
        <f>D1992*'Usages mobilité'!$BG38*(1+'Usages mobilité'!$BH38)^(D$1952-$D$1952)/1000</f>
        <v>0</v>
      </c>
      <c r="E2043" s="223">
        <f>E1992*'Usages mobilité'!$BG38*(1+'Usages mobilité'!$BH38)^(E$1952-$D$1952)/1000</f>
        <v>0</v>
      </c>
      <c r="F2043" s="223">
        <f>F1992*'Usages mobilité'!$BG38*(1+'Usages mobilité'!$BH38)^(F$1952-$D$1952)/1000</f>
        <v>0</v>
      </c>
      <c r="G2043" s="223">
        <f>G1992*'Usages mobilité'!$BG38*(1+'Usages mobilité'!$BH38)^(G$1952-$D$1952)/1000</f>
        <v>0</v>
      </c>
      <c r="H2043" s="223">
        <f>H1992*'Usages mobilité'!$BG38*(1+'Usages mobilité'!$BH38)^(H$1952-$D$1952)/1000</f>
        <v>0</v>
      </c>
      <c r="I2043" s="223">
        <f>I1992*'Usages mobilité'!$BG38*(1+'Usages mobilité'!$BH38)^(I$1952-$D$1952)/1000</f>
        <v>0</v>
      </c>
      <c r="J2043" s="223">
        <f>J1992*'Usages mobilité'!$BG38*(1+'Usages mobilité'!$BH38)^(J$1952-$D$1952)/1000</f>
        <v>0</v>
      </c>
      <c r="K2043" s="223">
        <f>K1992*'Usages mobilité'!$BG38*(1+'Usages mobilité'!$BH38)^(K$1952-$D$1952)/1000</f>
        <v>0</v>
      </c>
      <c r="L2043" s="223">
        <f>L1992*'Usages mobilité'!$BG38*(1+'Usages mobilité'!$BH38)^(L$1952-$D$1952)/1000</f>
        <v>0</v>
      </c>
      <c r="M2043" s="223">
        <f>M1992*'Usages mobilité'!$BG38*(1+'Usages mobilité'!$BH38)^(M$1952-$D$1952)/1000</f>
        <v>0</v>
      </c>
      <c r="N2043" s="223">
        <f>N1992*'Usages mobilité'!$BG38*(1+'Usages mobilité'!$BH38)^(N$1952-$D$1952)/1000</f>
        <v>0</v>
      </c>
      <c r="O2043" s="223">
        <f>O1992*'Usages mobilité'!$BG38*(1+'Usages mobilité'!$BH38)^(O$1952-$D$1952)/1000</f>
        <v>0</v>
      </c>
      <c r="P2043" s="223">
        <f>P1992*'Usages mobilité'!$BG38*(1+'Usages mobilité'!$BH38)^(P$1952-$D$1952)/1000</f>
        <v>0</v>
      </c>
      <c r="Q2043" s="223">
        <f>Q1992*'Usages mobilité'!$BG38*(1+'Usages mobilité'!$BH38)^(Q$1952-$D$1952)/1000</f>
        <v>0</v>
      </c>
      <c r="R2043" s="223">
        <f>R1992*'Usages mobilité'!$BG38*(1+'Usages mobilité'!$BH38)^(R$1952-$D$1952)/1000</f>
        <v>0</v>
      </c>
    </row>
    <row r="2044" spans="1:18" hidden="1" outlineLevel="2" x14ac:dyDescent="0.25">
      <c r="A2044" s="222" t="str">
        <f>'Usages mobilité'!A39</f>
        <v>Usage mobilité n°36</v>
      </c>
      <c r="B2044" s="222" t="s">
        <v>645</v>
      </c>
      <c r="C2044" s="222"/>
      <c r="D2044" s="223">
        <f>D1993*'Usages mobilité'!$BG39*(1+'Usages mobilité'!$BH39)^(D$1952-$D$1952)/1000</f>
        <v>0</v>
      </c>
      <c r="E2044" s="223">
        <f>E1993*'Usages mobilité'!$BG39*(1+'Usages mobilité'!$BH39)^(E$1952-$D$1952)/1000</f>
        <v>0</v>
      </c>
      <c r="F2044" s="223">
        <f>F1993*'Usages mobilité'!$BG39*(1+'Usages mobilité'!$BH39)^(F$1952-$D$1952)/1000</f>
        <v>0</v>
      </c>
      <c r="G2044" s="223">
        <f>G1993*'Usages mobilité'!$BG39*(1+'Usages mobilité'!$BH39)^(G$1952-$D$1952)/1000</f>
        <v>0</v>
      </c>
      <c r="H2044" s="223">
        <f>H1993*'Usages mobilité'!$BG39*(1+'Usages mobilité'!$BH39)^(H$1952-$D$1952)/1000</f>
        <v>0</v>
      </c>
      <c r="I2044" s="223">
        <f>I1993*'Usages mobilité'!$BG39*(1+'Usages mobilité'!$BH39)^(I$1952-$D$1952)/1000</f>
        <v>0</v>
      </c>
      <c r="J2044" s="223">
        <f>J1993*'Usages mobilité'!$BG39*(1+'Usages mobilité'!$BH39)^(J$1952-$D$1952)/1000</f>
        <v>0</v>
      </c>
      <c r="K2044" s="223">
        <f>K1993*'Usages mobilité'!$BG39*(1+'Usages mobilité'!$BH39)^(K$1952-$D$1952)/1000</f>
        <v>0</v>
      </c>
      <c r="L2044" s="223">
        <f>L1993*'Usages mobilité'!$BG39*(1+'Usages mobilité'!$BH39)^(L$1952-$D$1952)/1000</f>
        <v>0</v>
      </c>
      <c r="M2044" s="223">
        <f>M1993*'Usages mobilité'!$BG39*(1+'Usages mobilité'!$BH39)^(M$1952-$D$1952)/1000</f>
        <v>0</v>
      </c>
      <c r="N2044" s="223">
        <f>N1993*'Usages mobilité'!$BG39*(1+'Usages mobilité'!$BH39)^(N$1952-$D$1952)/1000</f>
        <v>0</v>
      </c>
      <c r="O2044" s="223">
        <f>O1993*'Usages mobilité'!$BG39*(1+'Usages mobilité'!$BH39)^(O$1952-$D$1952)/1000</f>
        <v>0</v>
      </c>
      <c r="P2044" s="223">
        <f>P1993*'Usages mobilité'!$BG39*(1+'Usages mobilité'!$BH39)^(P$1952-$D$1952)/1000</f>
        <v>0</v>
      </c>
      <c r="Q2044" s="223">
        <f>Q1993*'Usages mobilité'!$BG39*(1+'Usages mobilité'!$BH39)^(Q$1952-$D$1952)/1000</f>
        <v>0</v>
      </c>
      <c r="R2044" s="223">
        <f>R1993*'Usages mobilité'!$BG39*(1+'Usages mobilité'!$BH39)^(R$1952-$D$1952)/1000</f>
        <v>0</v>
      </c>
    </row>
    <row r="2045" spans="1:18" hidden="1" outlineLevel="2" x14ac:dyDescent="0.25">
      <c r="A2045" s="222" t="str">
        <f>'Usages mobilité'!A40</f>
        <v>Usage mobilité n°37</v>
      </c>
      <c r="B2045" s="222" t="s">
        <v>645</v>
      </c>
      <c r="C2045" s="222"/>
      <c r="D2045" s="223">
        <f>D1994*'Usages mobilité'!$BG40*(1+'Usages mobilité'!$BH40)^(D$1952-$D$1952)/1000</f>
        <v>0</v>
      </c>
      <c r="E2045" s="223">
        <f>E1994*'Usages mobilité'!$BG40*(1+'Usages mobilité'!$BH40)^(E$1952-$D$1952)/1000</f>
        <v>0</v>
      </c>
      <c r="F2045" s="223">
        <f>F1994*'Usages mobilité'!$BG40*(1+'Usages mobilité'!$BH40)^(F$1952-$D$1952)/1000</f>
        <v>0</v>
      </c>
      <c r="G2045" s="223">
        <f>G1994*'Usages mobilité'!$BG40*(1+'Usages mobilité'!$BH40)^(G$1952-$D$1952)/1000</f>
        <v>0</v>
      </c>
      <c r="H2045" s="223">
        <f>H1994*'Usages mobilité'!$BG40*(1+'Usages mobilité'!$BH40)^(H$1952-$D$1952)/1000</f>
        <v>0</v>
      </c>
      <c r="I2045" s="223">
        <f>I1994*'Usages mobilité'!$BG40*(1+'Usages mobilité'!$BH40)^(I$1952-$D$1952)/1000</f>
        <v>0</v>
      </c>
      <c r="J2045" s="223">
        <f>J1994*'Usages mobilité'!$BG40*(1+'Usages mobilité'!$BH40)^(J$1952-$D$1952)/1000</f>
        <v>0</v>
      </c>
      <c r="K2045" s="223">
        <f>K1994*'Usages mobilité'!$BG40*(1+'Usages mobilité'!$BH40)^(K$1952-$D$1952)/1000</f>
        <v>0</v>
      </c>
      <c r="L2045" s="223">
        <f>L1994*'Usages mobilité'!$BG40*(1+'Usages mobilité'!$BH40)^(L$1952-$D$1952)/1000</f>
        <v>0</v>
      </c>
      <c r="M2045" s="223">
        <f>M1994*'Usages mobilité'!$BG40*(1+'Usages mobilité'!$BH40)^(M$1952-$D$1952)/1000</f>
        <v>0</v>
      </c>
      <c r="N2045" s="223">
        <f>N1994*'Usages mobilité'!$BG40*(1+'Usages mobilité'!$BH40)^(N$1952-$D$1952)/1000</f>
        <v>0</v>
      </c>
      <c r="O2045" s="223">
        <f>O1994*'Usages mobilité'!$BG40*(1+'Usages mobilité'!$BH40)^(O$1952-$D$1952)/1000</f>
        <v>0</v>
      </c>
      <c r="P2045" s="223">
        <f>P1994*'Usages mobilité'!$BG40*(1+'Usages mobilité'!$BH40)^(P$1952-$D$1952)/1000</f>
        <v>0</v>
      </c>
      <c r="Q2045" s="223">
        <f>Q1994*'Usages mobilité'!$BG40*(1+'Usages mobilité'!$BH40)^(Q$1952-$D$1952)/1000</f>
        <v>0</v>
      </c>
      <c r="R2045" s="223">
        <f>R1994*'Usages mobilité'!$BG40*(1+'Usages mobilité'!$BH40)^(R$1952-$D$1952)/1000</f>
        <v>0</v>
      </c>
    </row>
    <row r="2046" spans="1:18" hidden="1" outlineLevel="2" x14ac:dyDescent="0.25">
      <c r="A2046" s="222" t="str">
        <f>'Usages mobilité'!A41</f>
        <v>Usage mobilité n°38</v>
      </c>
      <c r="B2046" s="222" t="s">
        <v>645</v>
      </c>
      <c r="C2046" s="222"/>
      <c r="D2046" s="223">
        <f>D1995*'Usages mobilité'!$BG41*(1+'Usages mobilité'!$BH41)^(D$1952-$D$1952)/1000</f>
        <v>0</v>
      </c>
      <c r="E2046" s="223">
        <f>E1995*'Usages mobilité'!$BG41*(1+'Usages mobilité'!$BH41)^(E$1952-$D$1952)/1000</f>
        <v>0</v>
      </c>
      <c r="F2046" s="223">
        <f>F1995*'Usages mobilité'!$BG41*(1+'Usages mobilité'!$BH41)^(F$1952-$D$1952)/1000</f>
        <v>0</v>
      </c>
      <c r="G2046" s="223">
        <f>G1995*'Usages mobilité'!$BG41*(1+'Usages mobilité'!$BH41)^(G$1952-$D$1952)/1000</f>
        <v>0</v>
      </c>
      <c r="H2046" s="223">
        <f>H1995*'Usages mobilité'!$BG41*(1+'Usages mobilité'!$BH41)^(H$1952-$D$1952)/1000</f>
        <v>0</v>
      </c>
      <c r="I2046" s="223">
        <f>I1995*'Usages mobilité'!$BG41*(1+'Usages mobilité'!$BH41)^(I$1952-$D$1952)/1000</f>
        <v>0</v>
      </c>
      <c r="J2046" s="223">
        <f>J1995*'Usages mobilité'!$BG41*(1+'Usages mobilité'!$BH41)^(J$1952-$D$1952)/1000</f>
        <v>0</v>
      </c>
      <c r="K2046" s="223">
        <f>K1995*'Usages mobilité'!$BG41*(1+'Usages mobilité'!$BH41)^(K$1952-$D$1952)/1000</f>
        <v>0</v>
      </c>
      <c r="L2046" s="223">
        <f>L1995*'Usages mobilité'!$BG41*(1+'Usages mobilité'!$BH41)^(L$1952-$D$1952)/1000</f>
        <v>0</v>
      </c>
      <c r="M2046" s="223">
        <f>M1995*'Usages mobilité'!$BG41*(1+'Usages mobilité'!$BH41)^(M$1952-$D$1952)/1000</f>
        <v>0</v>
      </c>
      <c r="N2046" s="223">
        <f>N1995*'Usages mobilité'!$BG41*(1+'Usages mobilité'!$BH41)^(N$1952-$D$1952)/1000</f>
        <v>0</v>
      </c>
      <c r="O2046" s="223">
        <f>O1995*'Usages mobilité'!$BG41*(1+'Usages mobilité'!$BH41)^(O$1952-$D$1952)/1000</f>
        <v>0</v>
      </c>
      <c r="P2046" s="223">
        <f>P1995*'Usages mobilité'!$BG41*(1+'Usages mobilité'!$BH41)^(P$1952-$D$1952)/1000</f>
        <v>0</v>
      </c>
      <c r="Q2046" s="223">
        <f>Q1995*'Usages mobilité'!$BG41*(1+'Usages mobilité'!$BH41)^(Q$1952-$D$1952)/1000</f>
        <v>0</v>
      </c>
      <c r="R2046" s="223">
        <f>R1995*'Usages mobilité'!$BG41*(1+'Usages mobilité'!$BH41)^(R$1952-$D$1952)/1000</f>
        <v>0</v>
      </c>
    </row>
    <row r="2047" spans="1:18" hidden="1" outlineLevel="2" x14ac:dyDescent="0.25">
      <c r="A2047" s="222" t="str">
        <f>'Usages mobilité'!A42</f>
        <v>Usage mobilité n°39</v>
      </c>
      <c r="B2047" s="222" t="s">
        <v>645</v>
      </c>
      <c r="C2047" s="222"/>
      <c r="D2047" s="223">
        <f>D1996*'Usages mobilité'!$BG42*(1+'Usages mobilité'!$BH42)^(D$1952-$D$1952)/1000</f>
        <v>0</v>
      </c>
      <c r="E2047" s="223">
        <f>E1996*'Usages mobilité'!$BG42*(1+'Usages mobilité'!$BH42)^(E$1952-$D$1952)/1000</f>
        <v>0</v>
      </c>
      <c r="F2047" s="223">
        <f>F1996*'Usages mobilité'!$BG42*(1+'Usages mobilité'!$BH42)^(F$1952-$D$1952)/1000</f>
        <v>0</v>
      </c>
      <c r="G2047" s="223">
        <f>G1996*'Usages mobilité'!$BG42*(1+'Usages mobilité'!$BH42)^(G$1952-$D$1952)/1000</f>
        <v>0</v>
      </c>
      <c r="H2047" s="223">
        <f>H1996*'Usages mobilité'!$BG42*(1+'Usages mobilité'!$BH42)^(H$1952-$D$1952)/1000</f>
        <v>0</v>
      </c>
      <c r="I2047" s="223">
        <f>I1996*'Usages mobilité'!$BG42*(1+'Usages mobilité'!$BH42)^(I$1952-$D$1952)/1000</f>
        <v>0</v>
      </c>
      <c r="J2047" s="223">
        <f>J1996*'Usages mobilité'!$BG42*(1+'Usages mobilité'!$BH42)^(J$1952-$D$1952)/1000</f>
        <v>0</v>
      </c>
      <c r="K2047" s="223">
        <f>K1996*'Usages mobilité'!$BG42*(1+'Usages mobilité'!$BH42)^(K$1952-$D$1952)/1000</f>
        <v>0</v>
      </c>
      <c r="L2047" s="223">
        <f>L1996*'Usages mobilité'!$BG42*(1+'Usages mobilité'!$BH42)^(L$1952-$D$1952)/1000</f>
        <v>0</v>
      </c>
      <c r="M2047" s="223">
        <f>M1996*'Usages mobilité'!$BG42*(1+'Usages mobilité'!$BH42)^(M$1952-$D$1952)/1000</f>
        <v>0</v>
      </c>
      <c r="N2047" s="223">
        <f>N1996*'Usages mobilité'!$BG42*(1+'Usages mobilité'!$BH42)^(N$1952-$D$1952)/1000</f>
        <v>0</v>
      </c>
      <c r="O2047" s="223">
        <f>O1996*'Usages mobilité'!$BG42*(1+'Usages mobilité'!$BH42)^(O$1952-$D$1952)/1000</f>
        <v>0</v>
      </c>
      <c r="P2047" s="223">
        <f>P1996*'Usages mobilité'!$BG42*(1+'Usages mobilité'!$BH42)^(P$1952-$D$1952)/1000</f>
        <v>0</v>
      </c>
      <c r="Q2047" s="223">
        <f>Q1996*'Usages mobilité'!$BG42*(1+'Usages mobilité'!$BH42)^(Q$1952-$D$1952)/1000</f>
        <v>0</v>
      </c>
      <c r="R2047" s="223">
        <f>R1996*'Usages mobilité'!$BG42*(1+'Usages mobilité'!$BH42)^(R$1952-$D$1952)/1000</f>
        <v>0</v>
      </c>
    </row>
    <row r="2048" spans="1:18" hidden="1" outlineLevel="2" x14ac:dyDescent="0.25">
      <c r="A2048" s="222" t="str">
        <f>'Usages mobilité'!A43</f>
        <v>Usage mobilité n°40</v>
      </c>
      <c r="B2048" s="222" t="s">
        <v>645</v>
      </c>
      <c r="C2048" s="222"/>
      <c r="D2048" s="223">
        <f>D1997*'Usages mobilité'!$BG43*(1+'Usages mobilité'!$BH43)^(D$1952-$D$1952)/1000</f>
        <v>0</v>
      </c>
      <c r="E2048" s="223">
        <f>E1997*'Usages mobilité'!$BG43*(1+'Usages mobilité'!$BH43)^(E$1952-$D$1952)/1000</f>
        <v>0</v>
      </c>
      <c r="F2048" s="223">
        <f>F1997*'Usages mobilité'!$BG43*(1+'Usages mobilité'!$BH43)^(F$1952-$D$1952)/1000</f>
        <v>0</v>
      </c>
      <c r="G2048" s="223">
        <f>G1997*'Usages mobilité'!$BG43*(1+'Usages mobilité'!$BH43)^(G$1952-$D$1952)/1000</f>
        <v>0</v>
      </c>
      <c r="H2048" s="223">
        <f>H1997*'Usages mobilité'!$BG43*(1+'Usages mobilité'!$BH43)^(H$1952-$D$1952)/1000</f>
        <v>0</v>
      </c>
      <c r="I2048" s="223">
        <f>I1997*'Usages mobilité'!$BG43*(1+'Usages mobilité'!$BH43)^(I$1952-$D$1952)/1000</f>
        <v>0</v>
      </c>
      <c r="J2048" s="223">
        <f>J1997*'Usages mobilité'!$BG43*(1+'Usages mobilité'!$BH43)^(J$1952-$D$1952)/1000</f>
        <v>0</v>
      </c>
      <c r="K2048" s="223">
        <f>K1997*'Usages mobilité'!$BG43*(1+'Usages mobilité'!$BH43)^(K$1952-$D$1952)/1000</f>
        <v>0</v>
      </c>
      <c r="L2048" s="223">
        <f>L1997*'Usages mobilité'!$BG43*(1+'Usages mobilité'!$BH43)^(L$1952-$D$1952)/1000</f>
        <v>0</v>
      </c>
      <c r="M2048" s="223">
        <f>M1997*'Usages mobilité'!$BG43*(1+'Usages mobilité'!$BH43)^(M$1952-$D$1952)/1000</f>
        <v>0</v>
      </c>
      <c r="N2048" s="223">
        <f>N1997*'Usages mobilité'!$BG43*(1+'Usages mobilité'!$BH43)^(N$1952-$D$1952)/1000</f>
        <v>0</v>
      </c>
      <c r="O2048" s="223">
        <f>O1997*'Usages mobilité'!$BG43*(1+'Usages mobilité'!$BH43)^(O$1952-$D$1952)/1000</f>
        <v>0</v>
      </c>
      <c r="P2048" s="223">
        <f>P1997*'Usages mobilité'!$BG43*(1+'Usages mobilité'!$BH43)^(P$1952-$D$1952)/1000</f>
        <v>0</v>
      </c>
      <c r="Q2048" s="223">
        <f>Q1997*'Usages mobilité'!$BG43*(1+'Usages mobilité'!$BH43)^(Q$1952-$D$1952)/1000</f>
        <v>0</v>
      </c>
      <c r="R2048" s="223">
        <f>R1997*'Usages mobilité'!$BG43*(1+'Usages mobilité'!$BH43)^(R$1952-$D$1952)/1000</f>
        <v>0</v>
      </c>
    </row>
    <row r="2049" spans="1:18" hidden="1" outlineLevel="2" x14ac:dyDescent="0.25">
      <c r="A2049" s="222" t="str">
        <f>'Usages mobilité'!A44</f>
        <v>Usage mobilité n°41</v>
      </c>
      <c r="B2049" s="222" t="s">
        <v>645</v>
      </c>
      <c r="C2049" s="222"/>
      <c r="D2049" s="223">
        <f>D1998*'Usages mobilité'!$BG44*(1+'Usages mobilité'!$BH44)^(D$1952-$D$1952)/1000</f>
        <v>0</v>
      </c>
      <c r="E2049" s="223">
        <f>E1998*'Usages mobilité'!$BG44*(1+'Usages mobilité'!$BH44)^(E$1952-$D$1952)/1000</f>
        <v>0</v>
      </c>
      <c r="F2049" s="223">
        <f>F1998*'Usages mobilité'!$BG44*(1+'Usages mobilité'!$BH44)^(F$1952-$D$1952)/1000</f>
        <v>0</v>
      </c>
      <c r="G2049" s="223">
        <f>G1998*'Usages mobilité'!$BG44*(1+'Usages mobilité'!$BH44)^(G$1952-$D$1952)/1000</f>
        <v>0</v>
      </c>
      <c r="H2049" s="223">
        <f>H1998*'Usages mobilité'!$BG44*(1+'Usages mobilité'!$BH44)^(H$1952-$D$1952)/1000</f>
        <v>0</v>
      </c>
      <c r="I2049" s="223">
        <f>I1998*'Usages mobilité'!$BG44*(1+'Usages mobilité'!$BH44)^(I$1952-$D$1952)/1000</f>
        <v>0</v>
      </c>
      <c r="J2049" s="223">
        <f>J1998*'Usages mobilité'!$BG44*(1+'Usages mobilité'!$BH44)^(J$1952-$D$1952)/1000</f>
        <v>0</v>
      </c>
      <c r="K2049" s="223">
        <f>K1998*'Usages mobilité'!$BG44*(1+'Usages mobilité'!$BH44)^(K$1952-$D$1952)/1000</f>
        <v>0</v>
      </c>
      <c r="L2049" s="223">
        <f>L1998*'Usages mobilité'!$BG44*(1+'Usages mobilité'!$BH44)^(L$1952-$D$1952)/1000</f>
        <v>0</v>
      </c>
      <c r="M2049" s="223">
        <f>M1998*'Usages mobilité'!$BG44*(1+'Usages mobilité'!$BH44)^(M$1952-$D$1952)/1000</f>
        <v>0</v>
      </c>
      <c r="N2049" s="223">
        <f>N1998*'Usages mobilité'!$BG44*(1+'Usages mobilité'!$BH44)^(N$1952-$D$1952)/1000</f>
        <v>0</v>
      </c>
      <c r="O2049" s="223">
        <f>O1998*'Usages mobilité'!$BG44*(1+'Usages mobilité'!$BH44)^(O$1952-$D$1952)/1000</f>
        <v>0</v>
      </c>
      <c r="P2049" s="223">
        <f>P1998*'Usages mobilité'!$BG44*(1+'Usages mobilité'!$BH44)^(P$1952-$D$1952)/1000</f>
        <v>0</v>
      </c>
      <c r="Q2049" s="223">
        <f>Q1998*'Usages mobilité'!$BG44*(1+'Usages mobilité'!$BH44)^(Q$1952-$D$1952)/1000</f>
        <v>0</v>
      </c>
      <c r="R2049" s="223">
        <f>R1998*'Usages mobilité'!$BG44*(1+'Usages mobilité'!$BH44)^(R$1952-$D$1952)/1000</f>
        <v>0</v>
      </c>
    </row>
    <row r="2050" spans="1:18" hidden="1" outlineLevel="2" x14ac:dyDescent="0.25">
      <c r="A2050" s="222" t="str">
        <f>'Usages mobilité'!A45</f>
        <v>Usage mobilité n°42</v>
      </c>
      <c r="B2050" s="222" t="s">
        <v>645</v>
      </c>
      <c r="C2050" s="222"/>
      <c r="D2050" s="223">
        <f>D1999*'Usages mobilité'!$BG45*(1+'Usages mobilité'!$BH45)^(D$1952-$D$1952)/1000</f>
        <v>0</v>
      </c>
      <c r="E2050" s="223">
        <f>E1999*'Usages mobilité'!$BG45*(1+'Usages mobilité'!$BH45)^(E$1952-$D$1952)/1000</f>
        <v>0</v>
      </c>
      <c r="F2050" s="223">
        <f>F1999*'Usages mobilité'!$BG45*(1+'Usages mobilité'!$BH45)^(F$1952-$D$1952)/1000</f>
        <v>0</v>
      </c>
      <c r="G2050" s="223">
        <f>G1999*'Usages mobilité'!$BG45*(1+'Usages mobilité'!$BH45)^(G$1952-$D$1952)/1000</f>
        <v>0</v>
      </c>
      <c r="H2050" s="223">
        <f>H1999*'Usages mobilité'!$BG45*(1+'Usages mobilité'!$BH45)^(H$1952-$D$1952)/1000</f>
        <v>0</v>
      </c>
      <c r="I2050" s="223">
        <f>I1999*'Usages mobilité'!$BG45*(1+'Usages mobilité'!$BH45)^(I$1952-$D$1952)/1000</f>
        <v>0</v>
      </c>
      <c r="J2050" s="223">
        <f>J1999*'Usages mobilité'!$BG45*(1+'Usages mobilité'!$BH45)^(J$1952-$D$1952)/1000</f>
        <v>0</v>
      </c>
      <c r="K2050" s="223">
        <f>K1999*'Usages mobilité'!$BG45*(1+'Usages mobilité'!$BH45)^(K$1952-$D$1952)/1000</f>
        <v>0</v>
      </c>
      <c r="L2050" s="223">
        <f>L1999*'Usages mobilité'!$BG45*(1+'Usages mobilité'!$BH45)^(L$1952-$D$1952)/1000</f>
        <v>0</v>
      </c>
      <c r="M2050" s="223">
        <f>M1999*'Usages mobilité'!$BG45*(1+'Usages mobilité'!$BH45)^(M$1952-$D$1952)/1000</f>
        <v>0</v>
      </c>
      <c r="N2050" s="223">
        <f>N1999*'Usages mobilité'!$BG45*(1+'Usages mobilité'!$BH45)^(N$1952-$D$1952)/1000</f>
        <v>0</v>
      </c>
      <c r="O2050" s="223">
        <f>O1999*'Usages mobilité'!$BG45*(1+'Usages mobilité'!$BH45)^(O$1952-$D$1952)/1000</f>
        <v>0</v>
      </c>
      <c r="P2050" s="223">
        <f>P1999*'Usages mobilité'!$BG45*(1+'Usages mobilité'!$BH45)^(P$1952-$D$1952)/1000</f>
        <v>0</v>
      </c>
      <c r="Q2050" s="223">
        <f>Q1999*'Usages mobilité'!$BG45*(1+'Usages mobilité'!$BH45)^(Q$1952-$D$1952)/1000</f>
        <v>0</v>
      </c>
      <c r="R2050" s="223">
        <f>R1999*'Usages mobilité'!$BG45*(1+'Usages mobilité'!$BH45)^(R$1952-$D$1952)/1000</f>
        <v>0</v>
      </c>
    </row>
    <row r="2051" spans="1:18" hidden="1" outlineLevel="2" x14ac:dyDescent="0.25">
      <c r="A2051" s="222" t="str">
        <f>'Usages mobilité'!A46</f>
        <v>Usage mobilité n°43</v>
      </c>
      <c r="B2051" s="222" t="s">
        <v>645</v>
      </c>
      <c r="C2051" s="222"/>
      <c r="D2051" s="223">
        <f>D2000*'Usages mobilité'!$BG46*(1+'Usages mobilité'!$BH46)^(D$1952-$D$1952)/1000</f>
        <v>0</v>
      </c>
      <c r="E2051" s="223">
        <f>E2000*'Usages mobilité'!$BG46*(1+'Usages mobilité'!$BH46)^(E$1952-$D$1952)/1000</f>
        <v>0</v>
      </c>
      <c r="F2051" s="223">
        <f>F2000*'Usages mobilité'!$BG46*(1+'Usages mobilité'!$BH46)^(F$1952-$D$1952)/1000</f>
        <v>0</v>
      </c>
      <c r="G2051" s="223">
        <f>G2000*'Usages mobilité'!$BG46*(1+'Usages mobilité'!$BH46)^(G$1952-$D$1952)/1000</f>
        <v>0</v>
      </c>
      <c r="H2051" s="223">
        <f>H2000*'Usages mobilité'!$BG46*(1+'Usages mobilité'!$BH46)^(H$1952-$D$1952)/1000</f>
        <v>0</v>
      </c>
      <c r="I2051" s="223">
        <f>I2000*'Usages mobilité'!$BG46*(1+'Usages mobilité'!$BH46)^(I$1952-$D$1952)/1000</f>
        <v>0</v>
      </c>
      <c r="J2051" s="223">
        <f>J2000*'Usages mobilité'!$BG46*(1+'Usages mobilité'!$BH46)^(J$1952-$D$1952)/1000</f>
        <v>0</v>
      </c>
      <c r="K2051" s="223">
        <f>K2000*'Usages mobilité'!$BG46*(1+'Usages mobilité'!$BH46)^(K$1952-$D$1952)/1000</f>
        <v>0</v>
      </c>
      <c r="L2051" s="223">
        <f>L2000*'Usages mobilité'!$BG46*(1+'Usages mobilité'!$BH46)^(L$1952-$D$1952)/1000</f>
        <v>0</v>
      </c>
      <c r="M2051" s="223">
        <f>M2000*'Usages mobilité'!$BG46*(1+'Usages mobilité'!$BH46)^(M$1952-$D$1952)/1000</f>
        <v>0</v>
      </c>
      <c r="N2051" s="223">
        <f>N2000*'Usages mobilité'!$BG46*(1+'Usages mobilité'!$BH46)^(N$1952-$D$1952)/1000</f>
        <v>0</v>
      </c>
      <c r="O2051" s="223">
        <f>O2000*'Usages mobilité'!$BG46*(1+'Usages mobilité'!$BH46)^(O$1952-$D$1952)/1000</f>
        <v>0</v>
      </c>
      <c r="P2051" s="223">
        <f>P2000*'Usages mobilité'!$BG46*(1+'Usages mobilité'!$BH46)^(P$1952-$D$1952)/1000</f>
        <v>0</v>
      </c>
      <c r="Q2051" s="223">
        <f>Q2000*'Usages mobilité'!$BG46*(1+'Usages mobilité'!$BH46)^(Q$1952-$D$1952)/1000</f>
        <v>0</v>
      </c>
      <c r="R2051" s="223">
        <f>R2000*'Usages mobilité'!$BG46*(1+'Usages mobilité'!$BH46)^(R$1952-$D$1952)/1000</f>
        <v>0</v>
      </c>
    </row>
    <row r="2052" spans="1:18" hidden="1" outlineLevel="2" x14ac:dyDescent="0.25">
      <c r="A2052" s="222" t="str">
        <f>'Usages mobilité'!A47</f>
        <v>Usage mobilité n°44</v>
      </c>
      <c r="B2052" s="222" t="s">
        <v>645</v>
      </c>
      <c r="C2052" s="222"/>
      <c r="D2052" s="223">
        <f>D2001*'Usages mobilité'!$BG47*(1+'Usages mobilité'!$BH47)^(D$1952-$D$1952)/1000</f>
        <v>0</v>
      </c>
      <c r="E2052" s="223">
        <f>E2001*'Usages mobilité'!$BG47*(1+'Usages mobilité'!$BH47)^(E$1952-$D$1952)/1000</f>
        <v>0</v>
      </c>
      <c r="F2052" s="223">
        <f>F2001*'Usages mobilité'!$BG47*(1+'Usages mobilité'!$BH47)^(F$1952-$D$1952)/1000</f>
        <v>0</v>
      </c>
      <c r="G2052" s="223">
        <f>G2001*'Usages mobilité'!$BG47*(1+'Usages mobilité'!$BH47)^(G$1952-$D$1952)/1000</f>
        <v>0</v>
      </c>
      <c r="H2052" s="223">
        <f>H2001*'Usages mobilité'!$BG47*(1+'Usages mobilité'!$BH47)^(H$1952-$D$1952)/1000</f>
        <v>0</v>
      </c>
      <c r="I2052" s="223">
        <f>I2001*'Usages mobilité'!$BG47*(1+'Usages mobilité'!$BH47)^(I$1952-$D$1952)/1000</f>
        <v>0</v>
      </c>
      <c r="J2052" s="223">
        <f>J2001*'Usages mobilité'!$BG47*(1+'Usages mobilité'!$BH47)^(J$1952-$D$1952)/1000</f>
        <v>0</v>
      </c>
      <c r="K2052" s="223">
        <f>K2001*'Usages mobilité'!$BG47*(1+'Usages mobilité'!$BH47)^(K$1952-$D$1952)/1000</f>
        <v>0</v>
      </c>
      <c r="L2052" s="223">
        <f>L2001*'Usages mobilité'!$BG47*(1+'Usages mobilité'!$BH47)^(L$1952-$D$1952)/1000</f>
        <v>0</v>
      </c>
      <c r="M2052" s="223">
        <f>M2001*'Usages mobilité'!$BG47*(1+'Usages mobilité'!$BH47)^(M$1952-$D$1952)/1000</f>
        <v>0</v>
      </c>
      <c r="N2052" s="223">
        <f>N2001*'Usages mobilité'!$BG47*(1+'Usages mobilité'!$BH47)^(N$1952-$D$1952)/1000</f>
        <v>0</v>
      </c>
      <c r="O2052" s="223">
        <f>O2001*'Usages mobilité'!$BG47*(1+'Usages mobilité'!$BH47)^(O$1952-$D$1952)/1000</f>
        <v>0</v>
      </c>
      <c r="P2052" s="223">
        <f>P2001*'Usages mobilité'!$BG47*(1+'Usages mobilité'!$BH47)^(P$1952-$D$1952)/1000</f>
        <v>0</v>
      </c>
      <c r="Q2052" s="223">
        <f>Q2001*'Usages mobilité'!$BG47*(1+'Usages mobilité'!$BH47)^(Q$1952-$D$1952)/1000</f>
        <v>0</v>
      </c>
      <c r="R2052" s="223">
        <f>R2001*'Usages mobilité'!$BG47*(1+'Usages mobilité'!$BH47)^(R$1952-$D$1952)/1000</f>
        <v>0</v>
      </c>
    </row>
    <row r="2053" spans="1:18" hidden="1" outlineLevel="2" x14ac:dyDescent="0.25">
      <c r="A2053" s="222" t="str">
        <f>'Usages mobilité'!A48</f>
        <v>Usage mobilité n°45</v>
      </c>
      <c r="B2053" s="222" t="s">
        <v>645</v>
      </c>
      <c r="C2053" s="222"/>
      <c r="D2053" s="223">
        <f>D2002*'Usages mobilité'!$BG48*(1+'Usages mobilité'!$BH48)^(D$1952-$D$1952)/1000</f>
        <v>0</v>
      </c>
      <c r="E2053" s="223">
        <f>E2002*'Usages mobilité'!$BG48*(1+'Usages mobilité'!$BH48)^(E$1952-$D$1952)/1000</f>
        <v>0</v>
      </c>
      <c r="F2053" s="223">
        <f>F2002*'Usages mobilité'!$BG48*(1+'Usages mobilité'!$BH48)^(F$1952-$D$1952)/1000</f>
        <v>0</v>
      </c>
      <c r="G2053" s="223">
        <f>G2002*'Usages mobilité'!$BG48*(1+'Usages mobilité'!$BH48)^(G$1952-$D$1952)/1000</f>
        <v>0</v>
      </c>
      <c r="H2053" s="223">
        <f>H2002*'Usages mobilité'!$BG48*(1+'Usages mobilité'!$BH48)^(H$1952-$D$1952)/1000</f>
        <v>0</v>
      </c>
      <c r="I2053" s="223">
        <f>I2002*'Usages mobilité'!$BG48*(1+'Usages mobilité'!$BH48)^(I$1952-$D$1952)/1000</f>
        <v>0</v>
      </c>
      <c r="J2053" s="223">
        <f>J2002*'Usages mobilité'!$BG48*(1+'Usages mobilité'!$BH48)^(J$1952-$D$1952)/1000</f>
        <v>0</v>
      </c>
      <c r="K2053" s="223">
        <f>K2002*'Usages mobilité'!$BG48*(1+'Usages mobilité'!$BH48)^(K$1952-$D$1952)/1000</f>
        <v>0</v>
      </c>
      <c r="L2053" s="223">
        <f>L2002*'Usages mobilité'!$BG48*(1+'Usages mobilité'!$BH48)^(L$1952-$D$1952)/1000</f>
        <v>0</v>
      </c>
      <c r="M2053" s="223">
        <f>M2002*'Usages mobilité'!$BG48*(1+'Usages mobilité'!$BH48)^(M$1952-$D$1952)/1000</f>
        <v>0</v>
      </c>
      <c r="N2053" s="223">
        <f>N2002*'Usages mobilité'!$BG48*(1+'Usages mobilité'!$BH48)^(N$1952-$D$1952)/1000</f>
        <v>0</v>
      </c>
      <c r="O2053" s="223">
        <f>O2002*'Usages mobilité'!$BG48*(1+'Usages mobilité'!$BH48)^(O$1952-$D$1952)/1000</f>
        <v>0</v>
      </c>
      <c r="P2053" s="223">
        <f>P2002*'Usages mobilité'!$BG48*(1+'Usages mobilité'!$BH48)^(P$1952-$D$1952)/1000</f>
        <v>0</v>
      </c>
      <c r="Q2053" s="223">
        <f>Q2002*'Usages mobilité'!$BG48*(1+'Usages mobilité'!$BH48)^(Q$1952-$D$1952)/1000</f>
        <v>0</v>
      </c>
      <c r="R2053" s="223">
        <f>R2002*'Usages mobilité'!$BG48*(1+'Usages mobilité'!$BH48)^(R$1952-$D$1952)/1000</f>
        <v>0</v>
      </c>
    </row>
    <row r="2054" spans="1:18" hidden="1" outlineLevel="2" x14ac:dyDescent="0.25">
      <c r="A2054" s="222" t="str">
        <f>'Usages mobilité'!A49</f>
        <v>Usage mobilité n°46</v>
      </c>
      <c r="B2054" s="222" t="s">
        <v>645</v>
      </c>
      <c r="C2054" s="222"/>
      <c r="D2054" s="223">
        <f>D2003*'Usages mobilité'!$BG49*(1+'Usages mobilité'!$BH49)^(D$1952-$D$1952)/1000</f>
        <v>0</v>
      </c>
      <c r="E2054" s="223">
        <f>E2003*'Usages mobilité'!$BG49*(1+'Usages mobilité'!$BH49)^(E$1952-$D$1952)/1000</f>
        <v>0</v>
      </c>
      <c r="F2054" s="223">
        <f>F2003*'Usages mobilité'!$BG49*(1+'Usages mobilité'!$BH49)^(F$1952-$D$1952)/1000</f>
        <v>0</v>
      </c>
      <c r="G2054" s="223">
        <f>G2003*'Usages mobilité'!$BG49*(1+'Usages mobilité'!$BH49)^(G$1952-$D$1952)/1000</f>
        <v>0</v>
      </c>
      <c r="H2054" s="223">
        <f>H2003*'Usages mobilité'!$BG49*(1+'Usages mobilité'!$BH49)^(H$1952-$D$1952)/1000</f>
        <v>0</v>
      </c>
      <c r="I2054" s="223">
        <f>I2003*'Usages mobilité'!$BG49*(1+'Usages mobilité'!$BH49)^(I$1952-$D$1952)/1000</f>
        <v>0</v>
      </c>
      <c r="J2054" s="223">
        <f>J2003*'Usages mobilité'!$BG49*(1+'Usages mobilité'!$BH49)^(J$1952-$D$1952)/1000</f>
        <v>0</v>
      </c>
      <c r="K2054" s="223">
        <f>K2003*'Usages mobilité'!$BG49*(1+'Usages mobilité'!$BH49)^(K$1952-$D$1952)/1000</f>
        <v>0</v>
      </c>
      <c r="L2054" s="223">
        <f>L2003*'Usages mobilité'!$BG49*(1+'Usages mobilité'!$BH49)^(L$1952-$D$1952)/1000</f>
        <v>0</v>
      </c>
      <c r="M2054" s="223">
        <f>M2003*'Usages mobilité'!$BG49*(1+'Usages mobilité'!$BH49)^(M$1952-$D$1952)/1000</f>
        <v>0</v>
      </c>
      <c r="N2054" s="223">
        <f>N2003*'Usages mobilité'!$BG49*(1+'Usages mobilité'!$BH49)^(N$1952-$D$1952)/1000</f>
        <v>0</v>
      </c>
      <c r="O2054" s="223">
        <f>O2003*'Usages mobilité'!$BG49*(1+'Usages mobilité'!$BH49)^(O$1952-$D$1952)/1000</f>
        <v>0</v>
      </c>
      <c r="P2054" s="223">
        <f>P2003*'Usages mobilité'!$BG49*(1+'Usages mobilité'!$BH49)^(P$1952-$D$1952)/1000</f>
        <v>0</v>
      </c>
      <c r="Q2054" s="223">
        <f>Q2003*'Usages mobilité'!$BG49*(1+'Usages mobilité'!$BH49)^(Q$1952-$D$1952)/1000</f>
        <v>0</v>
      </c>
      <c r="R2054" s="223">
        <f>R2003*'Usages mobilité'!$BG49*(1+'Usages mobilité'!$BH49)^(R$1952-$D$1952)/1000</f>
        <v>0</v>
      </c>
    </row>
    <row r="2055" spans="1:18" hidden="1" outlineLevel="2" x14ac:dyDescent="0.25">
      <c r="A2055" s="222" t="str">
        <f>'Usages mobilité'!A50</f>
        <v>Usage mobilité n°47</v>
      </c>
      <c r="B2055" s="222" t="s">
        <v>645</v>
      </c>
      <c r="C2055" s="222"/>
      <c r="D2055" s="223">
        <f>D2004*'Usages mobilité'!$BG50*(1+'Usages mobilité'!$BH50)^(D$1952-$D$1952)/1000</f>
        <v>0</v>
      </c>
      <c r="E2055" s="223">
        <f>E2004*'Usages mobilité'!$BG50*(1+'Usages mobilité'!$BH50)^(E$1952-$D$1952)/1000</f>
        <v>0</v>
      </c>
      <c r="F2055" s="223">
        <f>F2004*'Usages mobilité'!$BG50*(1+'Usages mobilité'!$BH50)^(F$1952-$D$1952)/1000</f>
        <v>0</v>
      </c>
      <c r="G2055" s="223">
        <f>G2004*'Usages mobilité'!$BG50*(1+'Usages mobilité'!$BH50)^(G$1952-$D$1952)/1000</f>
        <v>0</v>
      </c>
      <c r="H2055" s="223">
        <f>H2004*'Usages mobilité'!$BG50*(1+'Usages mobilité'!$BH50)^(H$1952-$D$1952)/1000</f>
        <v>0</v>
      </c>
      <c r="I2055" s="223">
        <f>I2004*'Usages mobilité'!$BG50*(1+'Usages mobilité'!$BH50)^(I$1952-$D$1952)/1000</f>
        <v>0</v>
      </c>
      <c r="J2055" s="223">
        <f>J2004*'Usages mobilité'!$BG50*(1+'Usages mobilité'!$BH50)^(J$1952-$D$1952)/1000</f>
        <v>0</v>
      </c>
      <c r="K2055" s="223">
        <f>K2004*'Usages mobilité'!$BG50*(1+'Usages mobilité'!$BH50)^(K$1952-$D$1952)/1000</f>
        <v>0</v>
      </c>
      <c r="L2055" s="223">
        <f>L2004*'Usages mobilité'!$BG50*(1+'Usages mobilité'!$BH50)^(L$1952-$D$1952)/1000</f>
        <v>0</v>
      </c>
      <c r="M2055" s="223">
        <f>M2004*'Usages mobilité'!$BG50*(1+'Usages mobilité'!$BH50)^(M$1952-$D$1952)/1000</f>
        <v>0</v>
      </c>
      <c r="N2055" s="223">
        <f>N2004*'Usages mobilité'!$BG50*(1+'Usages mobilité'!$BH50)^(N$1952-$D$1952)/1000</f>
        <v>0</v>
      </c>
      <c r="O2055" s="223">
        <f>O2004*'Usages mobilité'!$BG50*(1+'Usages mobilité'!$BH50)^(O$1952-$D$1952)/1000</f>
        <v>0</v>
      </c>
      <c r="P2055" s="223">
        <f>P2004*'Usages mobilité'!$BG50*(1+'Usages mobilité'!$BH50)^(P$1952-$D$1952)/1000</f>
        <v>0</v>
      </c>
      <c r="Q2055" s="223">
        <f>Q2004*'Usages mobilité'!$BG50*(1+'Usages mobilité'!$BH50)^(Q$1952-$D$1952)/1000</f>
        <v>0</v>
      </c>
      <c r="R2055" s="223">
        <f>R2004*'Usages mobilité'!$BG50*(1+'Usages mobilité'!$BH50)^(R$1952-$D$1952)/1000</f>
        <v>0</v>
      </c>
    </row>
    <row r="2056" spans="1:18" hidden="1" outlineLevel="2" x14ac:dyDescent="0.25">
      <c r="A2056" s="222" t="str">
        <f>'Usages mobilité'!A51</f>
        <v>Usage mobilité n°48</v>
      </c>
      <c r="B2056" s="222" t="s">
        <v>645</v>
      </c>
      <c r="C2056" s="222"/>
      <c r="D2056" s="223">
        <f>D2005*'Usages mobilité'!$BG51*(1+'Usages mobilité'!$BH51)^(D$1952-$D$1952)/1000</f>
        <v>0</v>
      </c>
      <c r="E2056" s="223">
        <f>E2005*'Usages mobilité'!$BG51*(1+'Usages mobilité'!$BH51)^(E$1952-$D$1952)/1000</f>
        <v>0</v>
      </c>
      <c r="F2056" s="223">
        <f>F2005*'Usages mobilité'!$BG51*(1+'Usages mobilité'!$BH51)^(F$1952-$D$1952)/1000</f>
        <v>0</v>
      </c>
      <c r="G2056" s="223">
        <f>G2005*'Usages mobilité'!$BG51*(1+'Usages mobilité'!$BH51)^(G$1952-$D$1952)/1000</f>
        <v>0</v>
      </c>
      <c r="H2056" s="223">
        <f>H2005*'Usages mobilité'!$BG51*(1+'Usages mobilité'!$BH51)^(H$1952-$D$1952)/1000</f>
        <v>0</v>
      </c>
      <c r="I2056" s="223">
        <f>I2005*'Usages mobilité'!$BG51*(1+'Usages mobilité'!$BH51)^(I$1952-$D$1952)/1000</f>
        <v>0</v>
      </c>
      <c r="J2056" s="223">
        <f>J2005*'Usages mobilité'!$BG51*(1+'Usages mobilité'!$BH51)^(J$1952-$D$1952)/1000</f>
        <v>0</v>
      </c>
      <c r="K2056" s="223">
        <f>K2005*'Usages mobilité'!$BG51*(1+'Usages mobilité'!$BH51)^(K$1952-$D$1952)/1000</f>
        <v>0</v>
      </c>
      <c r="L2056" s="223">
        <f>L2005*'Usages mobilité'!$BG51*(1+'Usages mobilité'!$BH51)^(L$1952-$D$1952)/1000</f>
        <v>0</v>
      </c>
      <c r="M2056" s="223">
        <f>M2005*'Usages mobilité'!$BG51*(1+'Usages mobilité'!$BH51)^(M$1952-$D$1952)/1000</f>
        <v>0</v>
      </c>
      <c r="N2056" s="223">
        <f>N2005*'Usages mobilité'!$BG51*(1+'Usages mobilité'!$BH51)^(N$1952-$D$1952)/1000</f>
        <v>0</v>
      </c>
      <c r="O2056" s="223">
        <f>O2005*'Usages mobilité'!$BG51*(1+'Usages mobilité'!$BH51)^(O$1952-$D$1952)/1000</f>
        <v>0</v>
      </c>
      <c r="P2056" s="223">
        <f>P2005*'Usages mobilité'!$BG51*(1+'Usages mobilité'!$BH51)^(P$1952-$D$1952)/1000</f>
        <v>0</v>
      </c>
      <c r="Q2056" s="223">
        <f>Q2005*'Usages mobilité'!$BG51*(1+'Usages mobilité'!$BH51)^(Q$1952-$D$1952)/1000</f>
        <v>0</v>
      </c>
      <c r="R2056" s="223">
        <f>R2005*'Usages mobilité'!$BG51*(1+'Usages mobilité'!$BH51)^(R$1952-$D$1952)/1000</f>
        <v>0</v>
      </c>
    </row>
    <row r="2057" spans="1:18" hidden="1" outlineLevel="2" x14ac:dyDescent="0.25">
      <c r="A2057" s="222" t="str">
        <f>'Usages mobilité'!A52</f>
        <v>Usage mobilité n°49</v>
      </c>
      <c r="B2057" s="222" t="s">
        <v>645</v>
      </c>
      <c r="C2057" s="222"/>
      <c r="D2057" s="223">
        <f>D2006*'Usages mobilité'!$BG52*(1+'Usages mobilité'!$BH52)^(D$1952-$D$1952)/1000</f>
        <v>0</v>
      </c>
      <c r="E2057" s="223">
        <f>E2006*'Usages mobilité'!$BG52*(1+'Usages mobilité'!$BH52)^(E$1952-$D$1952)/1000</f>
        <v>0</v>
      </c>
      <c r="F2057" s="223">
        <f>F2006*'Usages mobilité'!$BG52*(1+'Usages mobilité'!$BH52)^(F$1952-$D$1952)/1000</f>
        <v>0</v>
      </c>
      <c r="G2057" s="223">
        <f>G2006*'Usages mobilité'!$BG52*(1+'Usages mobilité'!$BH52)^(G$1952-$D$1952)/1000</f>
        <v>0</v>
      </c>
      <c r="H2057" s="223">
        <f>H2006*'Usages mobilité'!$BG52*(1+'Usages mobilité'!$BH52)^(H$1952-$D$1952)/1000</f>
        <v>0</v>
      </c>
      <c r="I2057" s="223">
        <f>I2006*'Usages mobilité'!$BG52*(1+'Usages mobilité'!$BH52)^(I$1952-$D$1952)/1000</f>
        <v>0</v>
      </c>
      <c r="J2057" s="223">
        <f>J2006*'Usages mobilité'!$BG52*(1+'Usages mobilité'!$BH52)^(J$1952-$D$1952)/1000</f>
        <v>0</v>
      </c>
      <c r="K2057" s="223">
        <f>K2006*'Usages mobilité'!$BG52*(1+'Usages mobilité'!$BH52)^(K$1952-$D$1952)/1000</f>
        <v>0</v>
      </c>
      <c r="L2057" s="223">
        <f>L2006*'Usages mobilité'!$BG52*(1+'Usages mobilité'!$BH52)^(L$1952-$D$1952)/1000</f>
        <v>0</v>
      </c>
      <c r="M2057" s="223">
        <f>M2006*'Usages mobilité'!$BG52*(1+'Usages mobilité'!$BH52)^(M$1952-$D$1952)/1000</f>
        <v>0</v>
      </c>
      <c r="N2057" s="223">
        <f>N2006*'Usages mobilité'!$BG52*(1+'Usages mobilité'!$BH52)^(N$1952-$D$1952)/1000</f>
        <v>0</v>
      </c>
      <c r="O2057" s="223">
        <f>O2006*'Usages mobilité'!$BG52*(1+'Usages mobilité'!$BH52)^(O$1952-$D$1952)/1000</f>
        <v>0</v>
      </c>
      <c r="P2057" s="223">
        <f>P2006*'Usages mobilité'!$BG52*(1+'Usages mobilité'!$BH52)^(P$1952-$D$1952)/1000</f>
        <v>0</v>
      </c>
      <c r="Q2057" s="223">
        <f>Q2006*'Usages mobilité'!$BG52*(1+'Usages mobilité'!$BH52)^(Q$1952-$D$1952)/1000</f>
        <v>0</v>
      </c>
      <c r="R2057" s="223">
        <f>R2006*'Usages mobilité'!$BG52*(1+'Usages mobilité'!$BH52)^(R$1952-$D$1952)/1000</f>
        <v>0</v>
      </c>
    </row>
    <row r="2058" spans="1:18" hidden="1" outlineLevel="2" x14ac:dyDescent="0.25">
      <c r="A2058" s="222" t="str">
        <f>'Usages mobilité'!A53</f>
        <v>Usage mobilité n°50</v>
      </c>
      <c r="B2058" s="222" t="s">
        <v>645</v>
      </c>
      <c r="C2058" s="222"/>
      <c r="D2058" s="223">
        <f>D2007*'Usages mobilité'!$BG53*(1+'Usages mobilité'!$BH53)^(D$1952-$D$1952)/1000</f>
        <v>0</v>
      </c>
      <c r="E2058" s="223">
        <f>E2007*'Usages mobilité'!$BG53*(1+'Usages mobilité'!$BH53)^(E$1952-$D$1952)/1000</f>
        <v>0</v>
      </c>
      <c r="F2058" s="223">
        <f>F2007*'Usages mobilité'!$BG53*(1+'Usages mobilité'!$BH53)^(F$1952-$D$1952)/1000</f>
        <v>0</v>
      </c>
      <c r="G2058" s="223">
        <f>G2007*'Usages mobilité'!$BG53*(1+'Usages mobilité'!$BH53)^(G$1952-$D$1952)/1000</f>
        <v>0</v>
      </c>
      <c r="H2058" s="223">
        <f>H2007*'Usages mobilité'!$BG53*(1+'Usages mobilité'!$BH53)^(H$1952-$D$1952)/1000</f>
        <v>0</v>
      </c>
      <c r="I2058" s="223">
        <f>I2007*'Usages mobilité'!$BG53*(1+'Usages mobilité'!$BH53)^(I$1952-$D$1952)/1000</f>
        <v>0</v>
      </c>
      <c r="J2058" s="223">
        <f>J2007*'Usages mobilité'!$BG53*(1+'Usages mobilité'!$BH53)^(J$1952-$D$1952)/1000</f>
        <v>0</v>
      </c>
      <c r="K2058" s="223">
        <f>K2007*'Usages mobilité'!$BG53*(1+'Usages mobilité'!$BH53)^(K$1952-$D$1952)/1000</f>
        <v>0</v>
      </c>
      <c r="L2058" s="223">
        <f>L2007*'Usages mobilité'!$BG53*(1+'Usages mobilité'!$BH53)^(L$1952-$D$1952)/1000</f>
        <v>0</v>
      </c>
      <c r="M2058" s="223">
        <f>M2007*'Usages mobilité'!$BG53*(1+'Usages mobilité'!$BH53)^(M$1952-$D$1952)/1000</f>
        <v>0</v>
      </c>
      <c r="N2058" s="223">
        <f>N2007*'Usages mobilité'!$BG53*(1+'Usages mobilité'!$BH53)^(N$1952-$D$1952)/1000</f>
        <v>0</v>
      </c>
      <c r="O2058" s="223">
        <f>O2007*'Usages mobilité'!$BG53*(1+'Usages mobilité'!$BH53)^(O$1952-$D$1952)/1000</f>
        <v>0</v>
      </c>
      <c r="P2058" s="223">
        <f>P2007*'Usages mobilité'!$BG53*(1+'Usages mobilité'!$BH53)^(P$1952-$D$1952)/1000</f>
        <v>0</v>
      </c>
      <c r="Q2058" s="223">
        <f>Q2007*'Usages mobilité'!$BG53*(1+'Usages mobilité'!$BH53)^(Q$1952-$D$1952)/1000</f>
        <v>0</v>
      </c>
      <c r="R2058" s="223">
        <f>R2007*'Usages mobilité'!$BG53*(1+'Usages mobilité'!$BH53)^(R$1952-$D$1952)/1000</f>
        <v>0</v>
      </c>
    </row>
    <row r="2059" spans="1:18" hidden="1" outlineLevel="1" collapsed="1" x14ac:dyDescent="0.25">
      <c r="A2059" s="222" t="s">
        <v>657</v>
      </c>
      <c r="B2059" s="222"/>
      <c r="C2059" s="222"/>
      <c r="D2059" s="223">
        <f t="shared" ref="D2059:R2059" si="177">SUM(D2009:D2058)</f>
        <v>0</v>
      </c>
      <c r="E2059" s="223">
        <f t="shared" si="177"/>
        <v>0</v>
      </c>
      <c r="F2059" s="223">
        <f t="shared" si="177"/>
        <v>0</v>
      </c>
      <c r="G2059" s="223">
        <f t="shared" si="177"/>
        <v>0</v>
      </c>
      <c r="H2059" s="223">
        <f t="shared" si="177"/>
        <v>0</v>
      </c>
      <c r="I2059" s="223">
        <f t="shared" si="177"/>
        <v>0</v>
      </c>
      <c r="J2059" s="223">
        <f t="shared" si="177"/>
        <v>0</v>
      </c>
      <c r="K2059" s="223">
        <f t="shared" si="177"/>
        <v>0</v>
      </c>
      <c r="L2059" s="223">
        <f t="shared" si="177"/>
        <v>0</v>
      </c>
      <c r="M2059" s="223">
        <f t="shared" si="177"/>
        <v>0</v>
      </c>
      <c r="N2059" s="223">
        <f t="shared" si="177"/>
        <v>0</v>
      </c>
      <c r="O2059" s="223">
        <f t="shared" si="177"/>
        <v>0</v>
      </c>
      <c r="P2059" s="223">
        <f t="shared" si="177"/>
        <v>0</v>
      </c>
      <c r="Q2059" s="223">
        <f t="shared" si="177"/>
        <v>0</v>
      </c>
      <c r="R2059" s="223">
        <f t="shared" si="177"/>
        <v>0</v>
      </c>
    </row>
    <row r="2060" spans="1:18" hidden="1" outlineLevel="1" x14ac:dyDescent="0.25">
      <c r="A2060" s="53" t="s">
        <v>652</v>
      </c>
      <c r="B2060" s="53"/>
      <c r="C2060" s="53"/>
      <c r="D2060" s="244"/>
      <c r="E2060" s="244"/>
      <c r="F2060" s="244"/>
      <c r="G2060" s="244"/>
      <c r="H2060" s="244"/>
      <c r="I2060" s="244"/>
      <c r="J2060" s="244"/>
      <c r="K2060" s="244"/>
      <c r="L2060" s="244"/>
      <c r="M2060" s="244"/>
      <c r="N2060" s="244"/>
      <c r="O2060" s="244"/>
      <c r="P2060" s="244"/>
      <c r="Q2060" s="244"/>
      <c r="R2060" s="244"/>
    </row>
    <row r="2061" spans="1:18" hidden="1" outlineLevel="1" x14ac:dyDescent="0.25">
      <c r="A2061" s="53" t="s">
        <v>658</v>
      </c>
      <c r="B2061" s="53"/>
      <c r="C2061" s="53"/>
      <c r="D2061" s="244"/>
      <c r="E2061" s="244"/>
      <c r="F2061" s="244"/>
      <c r="G2061" s="244"/>
      <c r="H2061" s="244"/>
      <c r="I2061" s="244"/>
      <c r="J2061" s="244"/>
      <c r="K2061" s="244"/>
      <c r="L2061" s="244"/>
      <c r="M2061" s="244"/>
      <c r="N2061" s="244"/>
      <c r="O2061" s="244"/>
      <c r="P2061" s="244"/>
      <c r="Q2061" s="244"/>
      <c r="R2061" s="244"/>
    </row>
    <row r="2062" spans="1:18" hidden="1" outlineLevel="1" x14ac:dyDescent="0.25">
      <c r="A2062" s="53" t="s">
        <v>40</v>
      </c>
      <c r="B2062" s="53"/>
      <c r="C2062" s="53"/>
      <c r="D2062" s="223">
        <f t="shared" ref="D2062:R2062" si="178">D2059+D2061</f>
        <v>0</v>
      </c>
      <c r="E2062" s="223">
        <f t="shared" si="178"/>
        <v>0</v>
      </c>
      <c r="F2062" s="223">
        <f t="shared" si="178"/>
        <v>0</v>
      </c>
      <c r="G2062" s="223">
        <f t="shared" si="178"/>
        <v>0</v>
      </c>
      <c r="H2062" s="223">
        <f t="shared" si="178"/>
        <v>0</v>
      </c>
      <c r="I2062" s="223">
        <f t="shared" si="178"/>
        <v>0</v>
      </c>
      <c r="J2062" s="223">
        <f t="shared" si="178"/>
        <v>0</v>
      </c>
      <c r="K2062" s="223">
        <f t="shared" si="178"/>
        <v>0</v>
      </c>
      <c r="L2062" s="223">
        <f t="shared" si="178"/>
        <v>0</v>
      </c>
      <c r="M2062" s="223">
        <f t="shared" si="178"/>
        <v>0</v>
      </c>
      <c r="N2062" s="223">
        <f t="shared" si="178"/>
        <v>0</v>
      </c>
      <c r="O2062" s="223">
        <f t="shared" si="178"/>
        <v>0</v>
      </c>
      <c r="P2062" s="223">
        <f t="shared" si="178"/>
        <v>0</v>
      </c>
      <c r="Q2062" s="223">
        <f t="shared" si="178"/>
        <v>0</v>
      </c>
      <c r="R2062" s="223">
        <f t="shared" si="178"/>
        <v>0</v>
      </c>
    </row>
    <row r="2063" spans="1:18" hidden="1" outlineLevel="1" x14ac:dyDescent="0.25"/>
    <row r="2064" spans="1:18" hidden="1" outlineLevel="1" x14ac:dyDescent="0.25">
      <c r="A2064" s="274" t="s">
        <v>0</v>
      </c>
      <c r="B2064" s="225" t="s">
        <v>16</v>
      </c>
      <c r="C2064" s="53"/>
      <c r="D2064" s="244">
        <v>10000</v>
      </c>
      <c r="E2064" s="244"/>
      <c r="F2064" s="244"/>
      <c r="G2064" s="244"/>
      <c r="H2064" s="244"/>
      <c r="I2064" s="244"/>
      <c r="J2064" s="244"/>
      <c r="K2064" s="244"/>
      <c r="L2064" s="244"/>
      <c r="M2064" s="244"/>
      <c r="N2064" s="244"/>
      <c r="O2064" s="244"/>
      <c r="P2064" s="244"/>
      <c r="Q2064" s="244"/>
      <c r="R2064" s="244"/>
    </row>
    <row r="2065" spans="1:18" hidden="1" outlineLevel="1" x14ac:dyDescent="0.25">
      <c r="A2065" s="274"/>
      <c r="B2065" s="226" t="s">
        <v>42</v>
      </c>
      <c r="C2065" s="222"/>
      <c r="D2065" s="223">
        <f>IF($B1949&lt;&gt;"",D2064*(VLOOKUP($B1949,Distribution!$H4:$Y53,18)*(1+VLOOKUP($B1949,Distribution!$H4:$Z53,19))^(D1952-$D1952))/1000,0)</f>
        <v>0</v>
      </c>
      <c r="E2065" s="223">
        <f>IF($B1949&lt;&gt;"",E2064*(VLOOKUP($B1949,Distribution!$H4:$Y53,18)*(1+VLOOKUP($B1949,Distribution!$H4:$Z53,19))^(E1952-$D1952))/1000,0)</f>
        <v>0</v>
      </c>
      <c r="F2065" s="223">
        <f>IF($B1949&lt;&gt;"",F2064*(VLOOKUP($B1949,Distribution!$H4:$Y53,18)*(1+VLOOKUP($B1949,Distribution!$H4:$Z53,19))^(F1952-$D1952))/1000,0)</f>
        <v>0</v>
      </c>
      <c r="G2065" s="223">
        <f>IF($B1949&lt;&gt;"",G2064*(VLOOKUP($B1949,Distribution!$H4:$Y53,18)*(1+VLOOKUP($B1949,Distribution!$H4:$Z53,19))^(G1952-$D1952))/1000,0)</f>
        <v>0</v>
      </c>
      <c r="H2065" s="223">
        <f>IF($B1949&lt;&gt;"",H2064*(VLOOKUP($B1949,Distribution!$H4:$Y53,18)*(1+VLOOKUP($B1949,Distribution!$H4:$Z53,19))^(H1952-$D1952))/1000,0)</f>
        <v>0</v>
      </c>
      <c r="I2065" s="223">
        <f>IF($B1949&lt;&gt;"",I2064*(VLOOKUP($B1949,Distribution!$H4:$Y53,18)*(1+VLOOKUP($B1949,Distribution!$H4:$Z53,19))^(I1952-$D1952))/1000,0)</f>
        <v>0</v>
      </c>
      <c r="J2065" s="223">
        <f>IF($B1949&lt;&gt;"",J2064*(VLOOKUP($B1949,Distribution!$H4:$Y53,18)*(1+VLOOKUP($B1949,Distribution!$H4:$Z53,19))^(J1952-$D1952))/1000,0)</f>
        <v>0</v>
      </c>
      <c r="K2065" s="223">
        <f>IF($B1949&lt;&gt;"",K2064*(VLOOKUP($B1949,Distribution!$H4:$Y53,18)*(1+VLOOKUP($B1949,Distribution!$H4:$Z53,19))^(K1952-$D1952))/1000,0)</f>
        <v>0</v>
      </c>
      <c r="L2065" s="223">
        <f>IF($B1949&lt;&gt;"",L2064*(VLOOKUP($B1949,Distribution!$H4:$Y53,18)*(1+VLOOKUP($B1949,Distribution!$H4:$Z53,19))^(L1952-$D1952))/1000,0)</f>
        <v>0</v>
      </c>
      <c r="M2065" s="223">
        <f>IF($B1949&lt;&gt;"",M2064*(VLOOKUP($B1949,Distribution!$H4:$Y53,18)*(1+VLOOKUP($B1949,Distribution!$H4:$Z53,19))^(M1952-$D1952))/1000,0)</f>
        <v>0</v>
      </c>
      <c r="N2065" s="223">
        <f>IF($B1949&lt;&gt;"",N2064*(VLOOKUP($B1949,Distribution!$H4:$Y53,18)*(1+VLOOKUP($B1949,Distribution!$H4:$Z53,19))^(N1952-$D1952))/1000,0)</f>
        <v>0</v>
      </c>
      <c r="O2065" s="223">
        <f>IF($B1949&lt;&gt;"",O2064*(VLOOKUP($B1949,Distribution!$H4:$Y53,18)*(1+VLOOKUP($B1949,Distribution!$H4:$Z53,19))^(O1952-$D1952))/1000,0)</f>
        <v>0</v>
      </c>
      <c r="P2065" s="223">
        <f>IF($B1949&lt;&gt;"",P2064*(VLOOKUP($B1949,Distribution!$H4:$Y53,18)*(1+VLOOKUP($B1949,Distribution!$H4:$Z53,19))^(P1952-$D1952))/1000,0)</f>
        <v>0</v>
      </c>
      <c r="Q2065" s="223">
        <f>IF($B1949&lt;&gt;"",Q2064*(VLOOKUP($B1949,Distribution!$H4:$Y53,18)*(1+VLOOKUP($B1949,Distribution!$H4:$Z53,19))^(Q1952-$D1952))/1000,0)</f>
        <v>0</v>
      </c>
      <c r="R2065" s="223">
        <f>IF($B1949&lt;&gt;"",R2064*(VLOOKUP($B1949,Distribution!$H4:$Y53,18)*(1+VLOOKUP($B1949,Distribution!$H4:$Z53,19))^(R1952-$D1952))/1000,0)</f>
        <v>0</v>
      </c>
    </row>
    <row r="2066" spans="1:18" hidden="1" outlineLevel="1" x14ac:dyDescent="0.25">
      <c r="A2066" s="274" t="s">
        <v>15</v>
      </c>
      <c r="B2066" s="225" t="s">
        <v>679</v>
      </c>
      <c r="C2066" s="53"/>
      <c r="D2066" s="244"/>
      <c r="E2066" s="244"/>
      <c r="F2066" s="244"/>
      <c r="G2066" s="244"/>
      <c r="H2066" s="244"/>
      <c r="I2066" s="244"/>
      <c r="J2066" s="244"/>
      <c r="K2066" s="244"/>
      <c r="L2066" s="244"/>
      <c r="M2066" s="244"/>
      <c r="N2066" s="244"/>
      <c r="O2066" s="244"/>
      <c r="P2066" s="244"/>
      <c r="Q2066" s="244"/>
      <c r="R2066" s="244"/>
    </row>
    <row r="2067" spans="1:18" hidden="1" outlineLevel="1" x14ac:dyDescent="0.25">
      <c r="A2067" s="274"/>
      <c r="B2067" s="225" t="s">
        <v>42</v>
      </c>
      <c r="C2067" s="53"/>
      <c r="D2067" s="244"/>
      <c r="E2067" s="244"/>
      <c r="F2067" s="244"/>
      <c r="G2067" s="244"/>
      <c r="H2067" s="244"/>
      <c r="I2067" s="244"/>
      <c r="J2067" s="244"/>
      <c r="K2067" s="244"/>
      <c r="L2067" s="244"/>
      <c r="M2067" s="244"/>
      <c r="N2067" s="244"/>
      <c r="O2067" s="244"/>
      <c r="P2067" s="244"/>
      <c r="Q2067" s="244"/>
      <c r="R2067" s="244"/>
    </row>
    <row r="2068" spans="1:18" hidden="1" outlineLevel="1" x14ac:dyDescent="0.25">
      <c r="A2068" s="225" t="s">
        <v>56</v>
      </c>
      <c r="B2068" s="225"/>
      <c r="C2068" s="53"/>
      <c r="D2068" s="244"/>
      <c r="E2068" s="244"/>
      <c r="F2068" s="244"/>
      <c r="G2068" s="244"/>
      <c r="H2068" s="244"/>
      <c r="I2068" s="244"/>
      <c r="J2068" s="244"/>
      <c r="K2068" s="244"/>
      <c r="L2068" s="244"/>
      <c r="M2068" s="244"/>
      <c r="N2068" s="244"/>
      <c r="O2068" s="244"/>
      <c r="P2068" s="244"/>
      <c r="Q2068" s="244"/>
      <c r="R2068" s="244"/>
    </row>
    <row r="2069" spans="1:18" hidden="1" outlineLevel="1" x14ac:dyDescent="0.25">
      <c r="A2069" s="225" t="s">
        <v>57</v>
      </c>
      <c r="B2069" s="225"/>
      <c r="C2069" s="53"/>
      <c r="D2069" s="244"/>
      <c r="E2069" s="244"/>
      <c r="F2069" s="244"/>
      <c r="G2069" s="244"/>
      <c r="H2069" s="244"/>
      <c r="I2069" s="244"/>
      <c r="J2069" s="244"/>
      <c r="K2069" s="244"/>
      <c r="L2069" s="244"/>
      <c r="M2069" s="244"/>
      <c r="N2069" s="244"/>
      <c r="O2069" s="244"/>
      <c r="P2069" s="244"/>
      <c r="Q2069" s="244"/>
      <c r="R2069" s="244"/>
    </row>
    <row r="2070" spans="1:18" hidden="1" outlineLevel="1" x14ac:dyDescent="0.25">
      <c r="A2070" s="224" t="s">
        <v>659</v>
      </c>
      <c r="B2070" s="224"/>
      <c r="C2070" s="222"/>
      <c r="D2070" s="223">
        <f t="shared" ref="D2070:R2070" si="179">D2065+D2067+D2068+D2069</f>
        <v>0</v>
      </c>
      <c r="E2070" s="223">
        <f t="shared" si="179"/>
        <v>0</v>
      </c>
      <c r="F2070" s="223">
        <f t="shared" si="179"/>
        <v>0</v>
      </c>
      <c r="G2070" s="223">
        <f t="shared" si="179"/>
        <v>0</v>
      </c>
      <c r="H2070" s="223">
        <f t="shared" si="179"/>
        <v>0</v>
      </c>
      <c r="I2070" s="223">
        <f t="shared" si="179"/>
        <v>0</v>
      </c>
      <c r="J2070" s="223">
        <f t="shared" si="179"/>
        <v>0</v>
      </c>
      <c r="K2070" s="223">
        <f t="shared" si="179"/>
        <v>0</v>
      </c>
      <c r="L2070" s="223">
        <f t="shared" si="179"/>
        <v>0</v>
      </c>
      <c r="M2070" s="223">
        <f t="shared" si="179"/>
        <v>0</v>
      </c>
      <c r="N2070" s="223">
        <f t="shared" si="179"/>
        <v>0</v>
      </c>
      <c r="O2070" s="223">
        <f t="shared" si="179"/>
        <v>0</v>
      </c>
      <c r="P2070" s="223">
        <f t="shared" si="179"/>
        <v>0</v>
      </c>
      <c r="Q2070" s="223">
        <f t="shared" si="179"/>
        <v>0</v>
      </c>
      <c r="R2070" s="223">
        <f t="shared" si="179"/>
        <v>0</v>
      </c>
    </row>
    <row r="2071" spans="1:18" hidden="1" outlineLevel="1" x14ac:dyDescent="0.25"/>
    <row r="2072" spans="1:18" hidden="1" outlineLevel="1" x14ac:dyDescent="0.25">
      <c r="A2072" s="222" t="s">
        <v>663</v>
      </c>
      <c r="B2072" s="222"/>
      <c r="C2072" s="222"/>
      <c r="D2072" s="223">
        <f t="shared" ref="D2072:R2072" si="180">D2062-D2070</f>
        <v>0</v>
      </c>
      <c r="E2072" s="223">
        <f t="shared" si="180"/>
        <v>0</v>
      </c>
      <c r="F2072" s="223">
        <f t="shared" si="180"/>
        <v>0</v>
      </c>
      <c r="G2072" s="223">
        <f t="shared" si="180"/>
        <v>0</v>
      </c>
      <c r="H2072" s="223">
        <f t="shared" si="180"/>
        <v>0</v>
      </c>
      <c r="I2072" s="223">
        <f t="shared" si="180"/>
        <v>0</v>
      </c>
      <c r="J2072" s="223">
        <f t="shared" si="180"/>
        <v>0</v>
      </c>
      <c r="K2072" s="223">
        <f t="shared" si="180"/>
        <v>0</v>
      </c>
      <c r="L2072" s="223">
        <f t="shared" si="180"/>
        <v>0</v>
      </c>
      <c r="M2072" s="223">
        <f t="shared" si="180"/>
        <v>0</v>
      </c>
      <c r="N2072" s="223">
        <f t="shared" si="180"/>
        <v>0</v>
      </c>
      <c r="O2072" s="223">
        <f t="shared" si="180"/>
        <v>0</v>
      </c>
      <c r="P2072" s="223">
        <f t="shared" si="180"/>
        <v>0</v>
      </c>
      <c r="Q2072" s="223">
        <f t="shared" si="180"/>
        <v>0</v>
      </c>
      <c r="R2072" s="223">
        <f t="shared" si="180"/>
        <v>0</v>
      </c>
    </row>
    <row r="2073" spans="1:18" hidden="1" outlineLevel="1" x14ac:dyDescent="0.25"/>
    <row r="2074" spans="1:18" hidden="1" outlineLevel="1" x14ac:dyDescent="0.25">
      <c r="A2074" s="53" t="s">
        <v>664</v>
      </c>
      <c r="B2074" s="53"/>
      <c r="C2074" s="53"/>
      <c r="D2074" s="244"/>
      <c r="E2074" s="244"/>
      <c r="F2074" s="244"/>
      <c r="G2074" s="244"/>
      <c r="H2074" s="244"/>
      <c r="I2074" s="244"/>
      <c r="J2074" s="244"/>
      <c r="K2074" s="244"/>
      <c r="L2074" s="244"/>
      <c r="M2074" s="244"/>
      <c r="N2074" s="244"/>
      <c r="O2074" s="244"/>
      <c r="P2074" s="244"/>
      <c r="Q2074" s="244"/>
      <c r="R2074" s="244"/>
    </row>
    <row r="2075" spans="1:18" hidden="1" outlineLevel="1" x14ac:dyDescent="0.25"/>
    <row r="2076" spans="1:18" hidden="1" outlineLevel="1" x14ac:dyDescent="0.25">
      <c r="A2076" s="222" t="s">
        <v>665</v>
      </c>
      <c r="B2076" s="222"/>
      <c r="C2076" s="222"/>
      <c r="D2076" s="223">
        <f t="shared" ref="D2076:R2076" si="181">D2072-D2074</f>
        <v>0</v>
      </c>
      <c r="E2076" s="223">
        <f t="shared" si="181"/>
        <v>0</v>
      </c>
      <c r="F2076" s="223">
        <f t="shared" si="181"/>
        <v>0</v>
      </c>
      <c r="G2076" s="223">
        <f t="shared" si="181"/>
        <v>0</v>
      </c>
      <c r="H2076" s="223">
        <f t="shared" si="181"/>
        <v>0</v>
      </c>
      <c r="I2076" s="223">
        <f t="shared" si="181"/>
        <v>0</v>
      </c>
      <c r="J2076" s="223">
        <f t="shared" si="181"/>
        <v>0</v>
      </c>
      <c r="K2076" s="223">
        <f t="shared" si="181"/>
        <v>0</v>
      </c>
      <c r="L2076" s="223">
        <f t="shared" si="181"/>
        <v>0</v>
      </c>
      <c r="M2076" s="223">
        <f t="shared" si="181"/>
        <v>0</v>
      </c>
      <c r="N2076" s="223">
        <f t="shared" si="181"/>
        <v>0</v>
      </c>
      <c r="O2076" s="223">
        <f t="shared" si="181"/>
        <v>0</v>
      </c>
      <c r="P2076" s="223">
        <f t="shared" si="181"/>
        <v>0</v>
      </c>
      <c r="Q2076" s="223">
        <f t="shared" si="181"/>
        <v>0</v>
      </c>
      <c r="R2076" s="223">
        <f t="shared" si="181"/>
        <v>0</v>
      </c>
    </row>
    <row r="2077" spans="1:18" hidden="1" outlineLevel="1" x14ac:dyDescent="0.25">
      <c r="A2077" s="222" t="s">
        <v>666</v>
      </c>
      <c r="B2077" s="222"/>
      <c r="C2077" s="222"/>
      <c r="D2077" s="223">
        <f t="shared" ref="D2077:R2077" si="182">$B1950*D2076</f>
        <v>0</v>
      </c>
      <c r="E2077" s="223">
        <f t="shared" si="182"/>
        <v>0</v>
      </c>
      <c r="F2077" s="223">
        <f t="shared" si="182"/>
        <v>0</v>
      </c>
      <c r="G2077" s="223">
        <f t="shared" si="182"/>
        <v>0</v>
      </c>
      <c r="H2077" s="223">
        <f t="shared" si="182"/>
        <v>0</v>
      </c>
      <c r="I2077" s="223">
        <f t="shared" si="182"/>
        <v>0</v>
      </c>
      <c r="J2077" s="223">
        <f t="shared" si="182"/>
        <v>0</v>
      </c>
      <c r="K2077" s="223">
        <f t="shared" si="182"/>
        <v>0</v>
      </c>
      <c r="L2077" s="223">
        <f t="shared" si="182"/>
        <v>0</v>
      </c>
      <c r="M2077" s="223">
        <f t="shared" si="182"/>
        <v>0</v>
      </c>
      <c r="N2077" s="223">
        <f t="shared" si="182"/>
        <v>0</v>
      </c>
      <c r="O2077" s="223">
        <f t="shared" si="182"/>
        <v>0</v>
      </c>
      <c r="P2077" s="223">
        <f t="shared" si="182"/>
        <v>0</v>
      </c>
      <c r="Q2077" s="223">
        <f t="shared" si="182"/>
        <v>0</v>
      </c>
      <c r="R2077" s="223">
        <f t="shared" si="182"/>
        <v>0</v>
      </c>
    </row>
    <row r="2078" spans="1:18" hidden="1" outlineLevel="1" x14ac:dyDescent="0.25"/>
    <row r="2079" spans="1:18" hidden="1" outlineLevel="1" x14ac:dyDescent="0.25">
      <c r="A2079" s="222" t="s">
        <v>667</v>
      </c>
      <c r="B2079" s="222"/>
      <c r="C2079" s="222"/>
      <c r="D2079" s="223">
        <f t="shared" ref="D2079:R2079" si="183">D2076-D2077</f>
        <v>0</v>
      </c>
      <c r="E2079" s="223">
        <f t="shared" si="183"/>
        <v>0</v>
      </c>
      <c r="F2079" s="223">
        <f t="shared" si="183"/>
        <v>0</v>
      </c>
      <c r="G2079" s="223">
        <f t="shared" si="183"/>
        <v>0</v>
      </c>
      <c r="H2079" s="223">
        <f t="shared" si="183"/>
        <v>0</v>
      </c>
      <c r="I2079" s="223">
        <f t="shared" si="183"/>
        <v>0</v>
      </c>
      <c r="J2079" s="223">
        <f t="shared" si="183"/>
        <v>0</v>
      </c>
      <c r="K2079" s="223">
        <f t="shared" si="183"/>
        <v>0</v>
      </c>
      <c r="L2079" s="223">
        <f t="shared" si="183"/>
        <v>0</v>
      </c>
      <c r="M2079" s="223">
        <f t="shared" si="183"/>
        <v>0</v>
      </c>
      <c r="N2079" s="223">
        <f t="shared" si="183"/>
        <v>0</v>
      </c>
      <c r="O2079" s="223">
        <f t="shared" si="183"/>
        <v>0</v>
      </c>
      <c r="P2079" s="223">
        <f t="shared" si="183"/>
        <v>0</v>
      </c>
      <c r="Q2079" s="223">
        <f t="shared" si="183"/>
        <v>0</v>
      </c>
      <c r="R2079" s="223">
        <f t="shared" si="183"/>
        <v>0</v>
      </c>
    </row>
    <row r="2080" spans="1:18" hidden="1" outlineLevel="1" x14ac:dyDescent="0.25"/>
    <row r="2081" spans="1:18" hidden="1" outlineLevel="1" x14ac:dyDescent="0.25">
      <c r="A2081" s="224" t="s">
        <v>668</v>
      </c>
      <c r="B2081" s="222"/>
      <c r="C2081" s="222"/>
      <c r="D2081" s="227" t="e">
        <f>IRR(D2079:R2079)</f>
        <v>#NUM!</v>
      </c>
    </row>
    <row r="2082" spans="1:18" collapsed="1" x14ac:dyDescent="0.25"/>
    <row r="2085" spans="1:18" s="169" customFormat="1" x14ac:dyDescent="0.25">
      <c r="A2085" s="169" t="s">
        <v>901</v>
      </c>
    </row>
    <row r="2086" spans="1:18" hidden="1" outlineLevel="1" x14ac:dyDescent="0.25"/>
    <row r="2087" spans="1:18" hidden="1" outlineLevel="1" x14ac:dyDescent="0.25">
      <c r="A2087" s="217" t="s">
        <v>643</v>
      </c>
      <c r="B2087" s="208"/>
    </row>
    <row r="2088" spans="1:18" hidden="1" outlineLevel="1" x14ac:dyDescent="0.25">
      <c r="A2088" s="218" t="s">
        <v>644</v>
      </c>
      <c r="B2088" s="209"/>
    </row>
    <row r="2089" spans="1:18" ht="15.75" hidden="1" outlineLevel="1" thickBot="1" x14ac:dyDescent="0.3">
      <c r="A2089" s="219" t="s">
        <v>12</v>
      </c>
      <c r="B2089" s="243"/>
    </row>
    <row r="2090" spans="1:18" hidden="1" outlineLevel="1" x14ac:dyDescent="0.25"/>
    <row r="2091" spans="1:18" hidden="1" outlineLevel="1" x14ac:dyDescent="0.25">
      <c r="A2091" s="53" t="s">
        <v>14</v>
      </c>
      <c r="B2091" s="53"/>
      <c r="C2091" s="223">
        <v>0</v>
      </c>
      <c r="D2091" s="223">
        <v>1</v>
      </c>
      <c r="E2091" s="223">
        <v>2</v>
      </c>
      <c r="F2091" s="223">
        <v>3</v>
      </c>
      <c r="G2091" s="223">
        <v>4</v>
      </c>
      <c r="H2091" s="223">
        <v>5</v>
      </c>
      <c r="I2091" s="223">
        <v>6</v>
      </c>
      <c r="J2091" s="223">
        <v>7</v>
      </c>
      <c r="K2091" s="223">
        <v>8</v>
      </c>
      <c r="L2091" s="223">
        <v>9</v>
      </c>
      <c r="M2091" s="223">
        <v>10</v>
      </c>
      <c r="N2091" s="223">
        <v>11</v>
      </c>
      <c r="O2091" s="223">
        <v>12</v>
      </c>
      <c r="P2091" s="223">
        <v>13</v>
      </c>
      <c r="Q2091" s="223">
        <v>14</v>
      </c>
      <c r="R2091" s="223">
        <v>15</v>
      </c>
    </row>
    <row r="2092" spans="1:18" hidden="1" outlineLevel="1" x14ac:dyDescent="0.25"/>
    <row r="2093" spans="1:18" hidden="1" outlineLevel="1" x14ac:dyDescent="0.25">
      <c r="A2093" s="53" t="s">
        <v>59</v>
      </c>
      <c r="B2093" s="53"/>
      <c r="C2093" s="244"/>
      <c r="D2093" s="244"/>
      <c r="E2093" s="244"/>
      <c r="F2093" s="244"/>
      <c r="G2093" s="244"/>
      <c r="H2093" s="244"/>
      <c r="I2093" s="244"/>
      <c r="J2093" s="244"/>
      <c r="K2093" s="244"/>
      <c r="L2093" s="244"/>
      <c r="M2093" s="244"/>
      <c r="N2093" s="244"/>
      <c r="O2093" s="244"/>
      <c r="P2093" s="244"/>
      <c r="Q2093" s="244"/>
      <c r="R2093" s="244"/>
    </row>
    <row r="2094" spans="1:18" hidden="1" outlineLevel="1" x14ac:dyDescent="0.25">
      <c r="A2094" s="53" t="s">
        <v>824</v>
      </c>
      <c r="B2094" s="53"/>
      <c r="C2094" s="244"/>
      <c r="D2094" s="244"/>
      <c r="E2094" s="244"/>
      <c r="F2094" s="244"/>
      <c r="G2094" s="244"/>
      <c r="H2094" s="244"/>
      <c r="I2094" s="244"/>
      <c r="J2094" s="244"/>
      <c r="K2094" s="244"/>
      <c r="L2094" s="244"/>
      <c r="M2094" s="244"/>
      <c r="N2094" s="244"/>
      <c r="O2094" s="244"/>
      <c r="P2094" s="244"/>
      <c r="Q2094" s="244"/>
      <c r="R2094" s="244"/>
    </row>
    <row r="2095" spans="1:18" hidden="1" outlineLevel="1" x14ac:dyDescent="0.25">
      <c r="A2095" s="53" t="s">
        <v>825</v>
      </c>
      <c r="B2095" s="53"/>
      <c r="C2095" s="244"/>
      <c r="D2095" s="244"/>
      <c r="E2095" s="244"/>
      <c r="F2095" s="244"/>
      <c r="G2095" s="244"/>
      <c r="H2095" s="244"/>
      <c r="I2095" s="244"/>
      <c r="J2095" s="244"/>
      <c r="K2095" s="244"/>
      <c r="L2095" s="244"/>
      <c r="M2095" s="244"/>
      <c r="N2095" s="244"/>
      <c r="O2095" s="244"/>
      <c r="P2095" s="244"/>
      <c r="Q2095" s="244"/>
      <c r="R2095" s="244"/>
    </row>
    <row r="2096" spans="1:18" hidden="1" outlineLevel="1" x14ac:dyDescent="0.25"/>
    <row r="2097" spans="1:18" hidden="1" outlineLevel="2" x14ac:dyDescent="0.25">
      <c r="A2097" s="222" t="str">
        <f>'Usages industrie'!A4</f>
        <v>Usage industriel n°1</v>
      </c>
      <c r="B2097" s="222" t="s">
        <v>41</v>
      </c>
      <c r="C2097" s="222"/>
      <c r="D2097" s="223">
        <f>IF(B$2087&lt;&gt;"",IF(B$2087='Usages industrie'!$K4,'Usages industrie'!J4,0),0)</f>
        <v>0</v>
      </c>
      <c r="E2097" s="223">
        <f t="shared" ref="E2097:R2106" si="184">$D2097</f>
        <v>0</v>
      </c>
      <c r="F2097" s="223">
        <f t="shared" si="184"/>
        <v>0</v>
      </c>
      <c r="G2097" s="223">
        <f t="shared" si="184"/>
        <v>0</v>
      </c>
      <c r="H2097" s="223">
        <f t="shared" si="184"/>
        <v>0</v>
      </c>
      <c r="I2097" s="223">
        <f t="shared" si="184"/>
        <v>0</v>
      </c>
      <c r="J2097" s="223">
        <f t="shared" si="184"/>
        <v>0</v>
      </c>
      <c r="K2097" s="223">
        <f t="shared" si="184"/>
        <v>0</v>
      </c>
      <c r="L2097" s="223">
        <f t="shared" si="184"/>
        <v>0</v>
      </c>
      <c r="M2097" s="223">
        <f t="shared" si="184"/>
        <v>0</v>
      </c>
      <c r="N2097" s="223">
        <f t="shared" si="184"/>
        <v>0</v>
      </c>
      <c r="O2097" s="223">
        <f t="shared" si="184"/>
        <v>0</v>
      </c>
      <c r="P2097" s="223">
        <f t="shared" si="184"/>
        <v>0</v>
      </c>
      <c r="Q2097" s="223">
        <f t="shared" si="184"/>
        <v>0</v>
      </c>
      <c r="R2097" s="223">
        <f t="shared" si="184"/>
        <v>0</v>
      </c>
    </row>
    <row r="2098" spans="1:18" hidden="1" outlineLevel="2" x14ac:dyDescent="0.25">
      <c r="A2098" s="222" t="str">
        <f>'Usages industrie'!A5</f>
        <v>Usage industriel n°2</v>
      </c>
      <c r="B2098" s="222" t="s">
        <v>41</v>
      </c>
      <c r="C2098" s="222"/>
      <c r="D2098" s="223">
        <f>IF(B$2087&lt;&gt;"",IF(B$2087='Usages industrie'!$K5,'Usages industrie'!J5,0),0)</f>
        <v>0</v>
      </c>
      <c r="E2098" s="223">
        <f t="shared" si="184"/>
        <v>0</v>
      </c>
      <c r="F2098" s="223">
        <f t="shared" si="184"/>
        <v>0</v>
      </c>
      <c r="G2098" s="223">
        <f t="shared" si="184"/>
        <v>0</v>
      </c>
      <c r="H2098" s="223">
        <f t="shared" si="184"/>
        <v>0</v>
      </c>
      <c r="I2098" s="223">
        <f t="shared" si="184"/>
        <v>0</v>
      </c>
      <c r="J2098" s="223">
        <f t="shared" si="184"/>
        <v>0</v>
      </c>
      <c r="K2098" s="223">
        <f t="shared" si="184"/>
        <v>0</v>
      </c>
      <c r="L2098" s="223">
        <f t="shared" si="184"/>
        <v>0</v>
      </c>
      <c r="M2098" s="223">
        <f t="shared" si="184"/>
        <v>0</v>
      </c>
      <c r="N2098" s="223">
        <f t="shared" si="184"/>
        <v>0</v>
      </c>
      <c r="O2098" s="223">
        <f t="shared" si="184"/>
        <v>0</v>
      </c>
      <c r="P2098" s="223">
        <f t="shared" si="184"/>
        <v>0</v>
      </c>
      <c r="Q2098" s="223">
        <f t="shared" si="184"/>
        <v>0</v>
      </c>
      <c r="R2098" s="223">
        <f t="shared" si="184"/>
        <v>0</v>
      </c>
    </row>
    <row r="2099" spans="1:18" hidden="1" outlineLevel="2" x14ac:dyDescent="0.25">
      <c r="A2099" s="222" t="str">
        <f>'Usages industrie'!A6</f>
        <v>Usage industriel n°3</v>
      </c>
      <c r="B2099" s="222" t="s">
        <v>41</v>
      </c>
      <c r="C2099" s="222"/>
      <c r="D2099" s="223">
        <f>IF(B$2087&lt;&gt;"",IF(B$2087='Usages industrie'!$K6,'Usages industrie'!J6,0),0)</f>
        <v>0</v>
      </c>
      <c r="E2099" s="223">
        <f t="shared" si="184"/>
        <v>0</v>
      </c>
      <c r="F2099" s="223">
        <f t="shared" si="184"/>
        <v>0</v>
      </c>
      <c r="G2099" s="223">
        <f t="shared" si="184"/>
        <v>0</v>
      </c>
      <c r="H2099" s="223">
        <f t="shared" si="184"/>
        <v>0</v>
      </c>
      <c r="I2099" s="223">
        <f t="shared" si="184"/>
        <v>0</v>
      </c>
      <c r="J2099" s="223">
        <f t="shared" si="184"/>
        <v>0</v>
      </c>
      <c r="K2099" s="223">
        <f t="shared" si="184"/>
        <v>0</v>
      </c>
      <c r="L2099" s="223">
        <f t="shared" si="184"/>
        <v>0</v>
      </c>
      <c r="M2099" s="223">
        <f t="shared" si="184"/>
        <v>0</v>
      </c>
      <c r="N2099" s="223">
        <f t="shared" si="184"/>
        <v>0</v>
      </c>
      <c r="O2099" s="223">
        <f t="shared" si="184"/>
        <v>0</v>
      </c>
      <c r="P2099" s="223">
        <f t="shared" si="184"/>
        <v>0</v>
      </c>
      <c r="Q2099" s="223">
        <f t="shared" si="184"/>
        <v>0</v>
      </c>
      <c r="R2099" s="223">
        <f t="shared" si="184"/>
        <v>0</v>
      </c>
    </row>
    <row r="2100" spans="1:18" hidden="1" outlineLevel="2" x14ac:dyDescent="0.25">
      <c r="A2100" s="222" t="str">
        <f>'Usages industrie'!A7</f>
        <v>Usage industriel n°4</v>
      </c>
      <c r="B2100" s="222" t="s">
        <v>41</v>
      </c>
      <c r="C2100" s="222"/>
      <c r="D2100" s="223">
        <f>IF(B$2087&lt;&gt;"",IF(B$2087='Usages industrie'!$K7,'Usages industrie'!J7,0),0)</f>
        <v>0</v>
      </c>
      <c r="E2100" s="223">
        <f t="shared" si="184"/>
        <v>0</v>
      </c>
      <c r="F2100" s="223">
        <f t="shared" si="184"/>
        <v>0</v>
      </c>
      <c r="G2100" s="223">
        <f t="shared" si="184"/>
        <v>0</v>
      </c>
      <c r="H2100" s="223">
        <f t="shared" si="184"/>
        <v>0</v>
      </c>
      <c r="I2100" s="223">
        <f t="shared" si="184"/>
        <v>0</v>
      </c>
      <c r="J2100" s="223">
        <f t="shared" si="184"/>
        <v>0</v>
      </c>
      <c r="K2100" s="223">
        <f t="shared" si="184"/>
        <v>0</v>
      </c>
      <c r="L2100" s="223">
        <f t="shared" si="184"/>
        <v>0</v>
      </c>
      <c r="M2100" s="223">
        <f t="shared" si="184"/>
        <v>0</v>
      </c>
      <c r="N2100" s="223">
        <f t="shared" si="184"/>
        <v>0</v>
      </c>
      <c r="O2100" s="223">
        <f t="shared" si="184"/>
        <v>0</v>
      </c>
      <c r="P2100" s="223">
        <f t="shared" si="184"/>
        <v>0</v>
      </c>
      <c r="Q2100" s="223">
        <f t="shared" si="184"/>
        <v>0</v>
      </c>
      <c r="R2100" s="223">
        <f t="shared" si="184"/>
        <v>0</v>
      </c>
    </row>
    <row r="2101" spans="1:18" hidden="1" outlineLevel="2" x14ac:dyDescent="0.25">
      <c r="A2101" s="222" t="str">
        <f>'Usages industrie'!A8</f>
        <v>Usage industriel n°5</v>
      </c>
      <c r="B2101" s="222" t="s">
        <v>41</v>
      </c>
      <c r="C2101" s="222"/>
      <c r="D2101" s="223">
        <f>IF(B$2087&lt;&gt;"",IF(B$2087='Usages industrie'!$K8,'Usages industrie'!J8,0),0)</f>
        <v>0</v>
      </c>
      <c r="E2101" s="223">
        <f t="shared" si="184"/>
        <v>0</v>
      </c>
      <c r="F2101" s="223">
        <f t="shared" si="184"/>
        <v>0</v>
      </c>
      <c r="G2101" s="223">
        <f t="shared" si="184"/>
        <v>0</v>
      </c>
      <c r="H2101" s="223">
        <f t="shared" si="184"/>
        <v>0</v>
      </c>
      <c r="I2101" s="223">
        <f t="shared" si="184"/>
        <v>0</v>
      </c>
      <c r="J2101" s="223">
        <f t="shared" si="184"/>
        <v>0</v>
      </c>
      <c r="K2101" s="223">
        <f t="shared" si="184"/>
        <v>0</v>
      </c>
      <c r="L2101" s="223">
        <f t="shared" si="184"/>
        <v>0</v>
      </c>
      <c r="M2101" s="223">
        <f t="shared" si="184"/>
        <v>0</v>
      </c>
      <c r="N2101" s="223">
        <f t="shared" si="184"/>
        <v>0</v>
      </c>
      <c r="O2101" s="223">
        <f t="shared" si="184"/>
        <v>0</v>
      </c>
      <c r="P2101" s="223">
        <f t="shared" si="184"/>
        <v>0</v>
      </c>
      <c r="Q2101" s="223">
        <f t="shared" si="184"/>
        <v>0</v>
      </c>
      <c r="R2101" s="223">
        <f t="shared" si="184"/>
        <v>0</v>
      </c>
    </row>
    <row r="2102" spans="1:18" hidden="1" outlineLevel="2" x14ac:dyDescent="0.25">
      <c r="A2102" s="222" t="str">
        <f>'Usages industrie'!A9</f>
        <v>Usage industriel n°6</v>
      </c>
      <c r="B2102" s="222" t="s">
        <v>41</v>
      </c>
      <c r="C2102" s="222"/>
      <c r="D2102" s="223">
        <f>IF(B$2087&lt;&gt;"",IF(B$2087='Usages industrie'!$K9,'Usages industrie'!J9,0),0)</f>
        <v>0</v>
      </c>
      <c r="E2102" s="223">
        <f t="shared" si="184"/>
        <v>0</v>
      </c>
      <c r="F2102" s="223">
        <f t="shared" si="184"/>
        <v>0</v>
      </c>
      <c r="G2102" s="223">
        <f t="shared" si="184"/>
        <v>0</v>
      </c>
      <c r="H2102" s="223">
        <f t="shared" si="184"/>
        <v>0</v>
      </c>
      <c r="I2102" s="223">
        <f t="shared" si="184"/>
        <v>0</v>
      </c>
      <c r="J2102" s="223">
        <f t="shared" si="184"/>
        <v>0</v>
      </c>
      <c r="K2102" s="223">
        <f t="shared" si="184"/>
        <v>0</v>
      </c>
      <c r="L2102" s="223">
        <f t="shared" si="184"/>
        <v>0</v>
      </c>
      <c r="M2102" s="223">
        <f t="shared" si="184"/>
        <v>0</v>
      </c>
      <c r="N2102" s="223">
        <f t="shared" si="184"/>
        <v>0</v>
      </c>
      <c r="O2102" s="223">
        <f t="shared" si="184"/>
        <v>0</v>
      </c>
      <c r="P2102" s="223">
        <f t="shared" si="184"/>
        <v>0</v>
      </c>
      <c r="Q2102" s="223">
        <f t="shared" si="184"/>
        <v>0</v>
      </c>
      <c r="R2102" s="223">
        <f t="shared" si="184"/>
        <v>0</v>
      </c>
    </row>
    <row r="2103" spans="1:18" hidden="1" outlineLevel="2" x14ac:dyDescent="0.25">
      <c r="A2103" s="222" t="str">
        <f>'Usages industrie'!A10</f>
        <v>Usage industriel n°7</v>
      </c>
      <c r="B2103" s="222" t="s">
        <v>41</v>
      </c>
      <c r="C2103" s="222"/>
      <c r="D2103" s="223">
        <f>IF(B$2087&lt;&gt;"",IF(B$2087='Usages industrie'!$K10,'Usages industrie'!J10,0),0)</f>
        <v>0</v>
      </c>
      <c r="E2103" s="223">
        <f t="shared" si="184"/>
        <v>0</v>
      </c>
      <c r="F2103" s="223">
        <f t="shared" si="184"/>
        <v>0</v>
      </c>
      <c r="G2103" s="223">
        <f t="shared" si="184"/>
        <v>0</v>
      </c>
      <c r="H2103" s="223">
        <f t="shared" si="184"/>
        <v>0</v>
      </c>
      <c r="I2103" s="223">
        <f t="shared" si="184"/>
        <v>0</v>
      </c>
      <c r="J2103" s="223">
        <f t="shared" si="184"/>
        <v>0</v>
      </c>
      <c r="K2103" s="223">
        <f t="shared" si="184"/>
        <v>0</v>
      </c>
      <c r="L2103" s="223">
        <f t="shared" si="184"/>
        <v>0</v>
      </c>
      <c r="M2103" s="223">
        <f t="shared" si="184"/>
        <v>0</v>
      </c>
      <c r="N2103" s="223">
        <f t="shared" si="184"/>
        <v>0</v>
      </c>
      <c r="O2103" s="223">
        <f t="shared" si="184"/>
        <v>0</v>
      </c>
      <c r="P2103" s="223">
        <f t="shared" si="184"/>
        <v>0</v>
      </c>
      <c r="Q2103" s="223">
        <f t="shared" si="184"/>
        <v>0</v>
      </c>
      <c r="R2103" s="223">
        <f t="shared" si="184"/>
        <v>0</v>
      </c>
    </row>
    <row r="2104" spans="1:18" hidden="1" outlineLevel="2" x14ac:dyDescent="0.25">
      <c r="A2104" s="222" t="str">
        <f>'Usages industrie'!A11</f>
        <v>Usage industriel n°8</v>
      </c>
      <c r="B2104" s="222" t="s">
        <v>41</v>
      </c>
      <c r="C2104" s="222"/>
      <c r="D2104" s="223">
        <f>IF(B$2087&lt;&gt;"",IF(B$2087='Usages industrie'!$K11,'Usages industrie'!J11,0),0)</f>
        <v>0</v>
      </c>
      <c r="E2104" s="223">
        <f t="shared" si="184"/>
        <v>0</v>
      </c>
      <c r="F2104" s="223">
        <f t="shared" si="184"/>
        <v>0</v>
      </c>
      <c r="G2104" s="223">
        <f t="shared" si="184"/>
        <v>0</v>
      </c>
      <c r="H2104" s="223">
        <f t="shared" si="184"/>
        <v>0</v>
      </c>
      <c r="I2104" s="223">
        <f t="shared" si="184"/>
        <v>0</v>
      </c>
      <c r="J2104" s="223">
        <f t="shared" si="184"/>
        <v>0</v>
      </c>
      <c r="K2104" s="223">
        <f t="shared" si="184"/>
        <v>0</v>
      </c>
      <c r="L2104" s="223">
        <f t="shared" si="184"/>
        <v>0</v>
      </c>
      <c r="M2104" s="223">
        <f t="shared" si="184"/>
        <v>0</v>
      </c>
      <c r="N2104" s="223">
        <f t="shared" si="184"/>
        <v>0</v>
      </c>
      <c r="O2104" s="223">
        <f t="shared" si="184"/>
        <v>0</v>
      </c>
      <c r="P2104" s="223">
        <f t="shared" si="184"/>
        <v>0</v>
      </c>
      <c r="Q2104" s="223">
        <f t="shared" si="184"/>
        <v>0</v>
      </c>
      <c r="R2104" s="223">
        <f t="shared" si="184"/>
        <v>0</v>
      </c>
    </row>
    <row r="2105" spans="1:18" hidden="1" outlineLevel="2" x14ac:dyDescent="0.25">
      <c r="A2105" s="222" t="str">
        <f>'Usages industrie'!A12</f>
        <v>Usage industriel n°9</v>
      </c>
      <c r="B2105" s="222" t="s">
        <v>41</v>
      </c>
      <c r="C2105" s="222"/>
      <c r="D2105" s="223">
        <f>IF(B$2087&lt;&gt;"",IF(B$2087='Usages industrie'!$K12,'Usages industrie'!J12,0),0)</f>
        <v>0</v>
      </c>
      <c r="E2105" s="223">
        <f t="shared" si="184"/>
        <v>0</v>
      </c>
      <c r="F2105" s="223">
        <f t="shared" si="184"/>
        <v>0</v>
      </c>
      <c r="G2105" s="223">
        <f t="shared" si="184"/>
        <v>0</v>
      </c>
      <c r="H2105" s="223">
        <f t="shared" si="184"/>
        <v>0</v>
      </c>
      <c r="I2105" s="223">
        <f t="shared" si="184"/>
        <v>0</v>
      </c>
      <c r="J2105" s="223">
        <f t="shared" si="184"/>
        <v>0</v>
      </c>
      <c r="K2105" s="223">
        <f t="shared" si="184"/>
        <v>0</v>
      </c>
      <c r="L2105" s="223">
        <f t="shared" si="184"/>
        <v>0</v>
      </c>
      <c r="M2105" s="223">
        <f t="shared" si="184"/>
        <v>0</v>
      </c>
      <c r="N2105" s="223">
        <f t="shared" si="184"/>
        <v>0</v>
      </c>
      <c r="O2105" s="223">
        <f t="shared" si="184"/>
        <v>0</v>
      </c>
      <c r="P2105" s="223">
        <f t="shared" si="184"/>
        <v>0</v>
      </c>
      <c r="Q2105" s="223">
        <f t="shared" si="184"/>
        <v>0</v>
      </c>
      <c r="R2105" s="223">
        <f t="shared" si="184"/>
        <v>0</v>
      </c>
    </row>
    <row r="2106" spans="1:18" hidden="1" outlineLevel="2" x14ac:dyDescent="0.25">
      <c r="A2106" s="222" t="str">
        <f>'Usages industrie'!A13</f>
        <v>Usage industriel n°10</v>
      </c>
      <c r="B2106" s="222" t="s">
        <v>41</v>
      </c>
      <c r="C2106" s="222"/>
      <c r="D2106" s="223">
        <f>IF(B$2087&lt;&gt;"",IF(B$2087='Usages industrie'!$K13,'Usages industrie'!J13,0),0)</f>
        <v>0</v>
      </c>
      <c r="E2106" s="223">
        <f t="shared" si="184"/>
        <v>0</v>
      </c>
      <c r="F2106" s="223">
        <f t="shared" si="184"/>
        <v>0</v>
      </c>
      <c r="G2106" s="223">
        <f t="shared" si="184"/>
        <v>0</v>
      </c>
      <c r="H2106" s="223">
        <f t="shared" si="184"/>
        <v>0</v>
      </c>
      <c r="I2106" s="223">
        <f t="shared" si="184"/>
        <v>0</v>
      </c>
      <c r="J2106" s="223">
        <f t="shared" si="184"/>
        <v>0</v>
      </c>
      <c r="K2106" s="223">
        <f t="shared" si="184"/>
        <v>0</v>
      </c>
      <c r="L2106" s="223">
        <f t="shared" si="184"/>
        <v>0</v>
      </c>
      <c r="M2106" s="223">
        <f t="shared" si="184"/>
        <v>0</v>
      </c>
      <c r="N2106" s="223">
        <f t="shared" si="184"/>
        <v>0</v>
      </c>
      <c r="O2106" s="223">
        <f t="shared" si="184"/>
        <v>0</v>
      </c>
      <c r="P2106" s="223">
        <f t="shared" si="184"/>
        <v>0</v>
      </c>
      <c r="Q2106" s="223">
        <f t="shared" si="184"/>
        <v>0</v>
      </c>
      <c r="R2106" s="223">
        <f t="shared" si="184"/>
        <v>0</v>
      </c>
    </row>
    <row r="2107" spans="1:18" hidden="1" outlineLevel="2" x14ac:dyDescent="0.25">
      <c r="A2107" s="222" t="str">
        <f>'Usages industrie'!A14</f>
        <v>Usage industriel n°11</v>
      </c>
      <c r="B2107" s="222" t="s">
        <v>41</v>
      </c>
      <c r="C2107" s="222"/>
      <c r="D2107" s="223">
        <f>IF(B$2087&lt;&gt;"",IF(B$2087='Usages industrie'!$K14,'Usages industrie'!J14,0),0)</f>
        <v>0</v>
      </c>
      <c r="E2107" s="223">
        <f t="shared" ref="E2107:R2116" si="185">$D2107</f>
        <v>0</v>
      </c>
      <c r="F2107" s="223">
        <f t="shared" si="185"/>
        <v>0</v>
      </c>
      <c r="G2107" s="223">
        <f t="shared" si="185"/>
        <v>0</v>
      </c>
      <c r="H2107" s="223">
        <f t="shared" si="185"/>
        <v>0</v>
      </c>
      <c r="I2107" s="223">
        <f t="shared" si="185"/>
        <v>0</v>
      </c>
      <c r="J2107" s="223">
        <f t="shared" si="185"/>
        <v>0</v>
      </c>
      <c r="K2107" s="223">
        <f t="shared" si="185"/>
        <v>0</v>
      </c>
      <c r="L2107" s="223">
        <f t="shared" si="185"/>
        <v>0</v>
      </c>
      <c r="M2107" s="223">
        <f t="shared" si="185"/>
        <v>0</v>
      </c>
      <c r="N2107" s="223">
        <f t="shared" si="185"/>
        <v>0</v>
      </c>
      <c r="O2107" s="223">
        <f t="shared" si="185"/>
        <v>0</v>
      </c>
      <c r="P2107" s="223">
        <f t="shared" si="185"/>
        <v>0</v>
      </c>
      <c r="Q2107" s="223">
        <f t="shared" si="185"/>
        <v>0</v>
      </c>
      <c r="R2107" s="223">
        <f t="shared" si="185"/>
        <v>0</v>
      </c>
    </row>
    <row r="2108" spans="1:18" hidden="1" outlineLevel="2" x14ac:dyDescent="0.25">
      <c r="A2108" s="222" t="str">
        <f>'Usages industrie'!A15</f>
        <v>Usage industriel n°12</v>
      </c>
      <c r="B2108" s="222" t="s">
        <v>41</v>
      </c>
      <c r="C2108" s="222"/>
      <c r="D2108" s="223">
        <f>IF(B$2087&lt;&gt;"",IF(B$2087='Usages industrie'!$K15,'Usages industrie'!J15,0),0)</f>
        <v>0</v>
      </c>
      <c r="E2108" s="223">
        <f t="shared" si="185"/>
        <v>0</v>
      </c>
      <c r="F2108" s="223">
        <f t="shared" si="185"/>
        <v>0</v>
      </c>
      <c r="G2108" s="223">
        <f t="shared" si="185"/>
        <v>0</v>
      </c>
      <c r="H2108" s="223">
        <f t="shared" si="185"/>
        <v>0</v>
      </c>
      <c r="I2108" s="223">
        <f t="shared" si="185"/>
        <v>0</v>
      </c>
      <c r="J2108" s="223">
        <f t="shared" si="185"/>
        <v>0</v>
      </c>
      <c r="K2108" s="223">
        <f t="shared" si="185"/>
        <v>0</v>
      </c>
      <c r="L2108" s="223">
        <f t="shared" si="185"/>
        <v>0</v>
      </c>
      <c r="M2108" s="223">
        <f t="shared" si="185"/>
        <v>0</v>
      </c>
      <c r="N2108" s="223">
        <f t="shared" si="185"/>
        <v>0</v>
      </c>
      <c r="O2108" s="223">
        <f t="shared" si="185"/>
        <v>0</v>
      </c>
      <c r="P2108" s="223">
        <f t="shared" si="185"/>
        <v>0</v>
      </c>
      <c r="Q2108" s="223">
        <f t="shared" si="185"/>
        <v>0</v>
      </c>
      <c r="R2108" s="223">
        <f t="shared" si="185"/>
        <v>0</v>
      </c>
    </row>
    <row r="2109" spans="1:18" hidden="1" outlineLevel="2" x14ac:dyDescent="0.25">
      <c r="A2109" s="222" t="str">
        <f>'Usages industrie'!A16</f>
        <v>Usage industriel n°13</v>
      </c>
      <c r="B2109" s="222" t="s">
        <v>41</v>
      </c>
      <c r="C2109" s="222"/>
      <c r="D2109" s="223">
        <f>IF(B$2087&lt;&gt;"",IF(B$2087='Usages industrie'!$K16,'Usages industrie'!J16,0),0)</f>
        <v>0</v>
      </c>
      <c r="E2109" s="223">
        <f t="shared" si="185"/>
        <v>0</v>
      </c>
      <c r="F2109" s="223">
        <f t="shared" si="185"/>
        <v>0</v>
      </c>
      <c r="G2109" s="223">
        <f t="shared" si="185"/>
        <v>0</v>
      </c>
      <c r="H2109" s="223">
        <f t="shared" si="185"/>
        <v>0</v>
      </c>
      <c r="I2109" s="223">
        <f t="shared" si="185"/>
        <v>0</v>
      </c>
      <c r="J2109" s="223">
        <f t="shared" si="185"/>
        <v>0</v>
      </c>
      <c r="K2109" s="223">
        <f t="shared" si="185"/>
        <v>0</v>
      </c>
      <c r="L2109" s="223">
        <f t="shared" si="185"/>
        <v>0</v>
      </c>
      <c r="M2109" s="223">
        <f t="shared" si="185"/>
        <v>0</v>
      </c>
      <c r="N2109" s="223">
        <f t="shared" si="185"/>
        <v>0</v>
      </c>
      <c r="O2109" s="223">
        <f t="shared" si="185"/>
        <v>0</v>
      </c>
      <c r="P2109" s="223">
        <f t="shared" si="185"/>
        <v>0</v>
      </c>
      <c r="Q2109" s="223">
        <f t="shared" si="185"/>
        <v>0</v>
      </c>
      <c r="R2109" s="223">
        <f t="shared" si="185"/>
        <v>0</v>
      </c>
    </row>
    <row r="2110" spans="1:18" hidden="1" outlineLevel="2" x14ac:dyDescent="0.25">
      <c r="A2110" s="222" t="str">
        <f>'Usages industrie'!A17</f>
        <v>Usage industriel n°14</v>
      </c>
      <c r="B2110" s="222" t="s">
        <v>41</v>
      </c>
      <c r="C2110" s="222"/>
      <c r="D2110" s="223">
        <f>IF(B$2087&lt;&gt;"",IF(B$2087='Usages industrie'!$K17,'Usages industrie'!J17,0),0)</f>
        <v>0</v>
      </c>
      <c r="E2110" s="223">
        <f t="shared" si="185"/>
        <v>0</v>
      </c>
      <c r="F2110" s="223">
        <f t="shared" si="185"/>
        <v>0</v>
      </c>
      <c r="G2110" s="223">
        <f t="shared" si="185"/>
        <v>0</v>
      </c>
      <c r="H2110" s="223">
        <f t="shared" si="185"/>
        <v>0</v>
      </c>
      <c r="I2110" s="223">
        <f t="shared" si="185"/>
        <v>0</v>
      </c>
      <c r="J2110" s="223">
        <f t="shared" si="185"/>
        <v>0</v>
      </c>
      <c r="K2110" s="223">
        <f t="shared" si="185"/>
        <v>0</v>
      </c>
      <c r="L2110" s="223">
        <f t="shared" si="185"/>
        <v>0</v>
      </c>
      <c r="M2110" s="223">
        <f t="shared" si="185"/>
        <v>0</v>
      </c>
      <c r="N2110" s="223">
        <f t="shared" si="185"/>
        <v>0</v>
      </c>
      <c r="O2110" s="223">
        <f t="shared" si="185"/>
        <v>0</v>
      </c>
      <c r="P2110" s="223">
        <f t="shared" si="185"/>
        <v>0</v>
      </c>
      <c r="Q2110" s="223">
        <f t="shared" si="185"/>
        <v>0</v>
      </c>
      <c r="R2110" s="223">
        <f t="shared" si="185"/>
        <v>0</v>
      </c>
    </row>
    <row r="2111" spans="1:18" hidden="1" outlineLevel="2" x14ac:dyDescent="0.25">
      <c r="A2111" s="222" t="str">
        <f>'Usages industrie'!A18</f>
        <v>Usage industriel n°15</v>
      </c>
      <c r="B2111" s="222" t="s">
        <v>41</v>
      </c>
      <c r="C2111" s="222"/>
      <c r="D2111" s="223">
        <f>IF(B$2087&lt;&gt;"",IF(B$2087='Usages industrie'!$K18,'Usages industrie'!J18,0),0)</f>
        <v>0</v>
      </c>
      <c r="E2111" s="223">
        <f t="shared" si="185"/>
        <v>0</v>
      </c>
      <c r="F2111" s="223">
        <f t="shared" si="185"/>
        <v>0</v>
      </c>
      <c r="G2111" s="223">
        <f t="shared" si="185"/>
        <v>0</v>
      </c>
      <c r="H2111" s="223">
        <f t="shared" si="185"/>
        <v>0</v>
      </c>
      <c r="I2111" s="223">
        <f t="shared" si="185"/>
        <v>0</v>
      </c>
      <c r="J2111" s="223">
        <f t="shared" si="185"/>
        <v>0</v>
      </c>
      <c r="K2111" s="223">
        <f t="shared" si="185"/>
        <v>0</v>
      </c>
      <c r="L2111" s="223">
        <f t="shared" si="185"/>
        <v>0</v>
      </c>
      <c r="M2111" s="223">
        <f t="shared" si="185"/>
        <v>0</v>
      </c>
      <c r="N2111" s="223">
        <f t="shared" si="185"/>
        <v>0</v>
      </c>
      <c r="O2111" s="223">
        <f t="shared" si="185"/>
        <v>0</v>
      </c>
      <c r="P2111" s="223">
        <f t="shared" si="185"/>
        <v>0</v>
      </c>
      <c r="Q2111" s="223">
        <f t="shared" si="185"/>
        <v>0</v>
      </c>
      <c r="R2111" s="223">
        <f t="shared" si="185"/>
        <v>0</v>
      </c>
    </row>
    <row r="2112" spans="1:18" hidden="1" outlineLevel="2" x14ac:dyDescent="0.25">
      <c r="A2112" s="222" t="str">
        <f>'Usages industrie'!A19</f>
        <v>Usage industriel n°16</v>
      </c>
      <c r="B2112" s="222" t="s">
        <v>41</v>
      </c>
      <c r="C2112" s="222"/>
      <c r="D2112" s="223">
        <f>IF(B$2087&lt;&gt;"",IF(B$2087='Usages industrie'!$K19,'Usages industrie'!J19,0),0)</f>
        <v>0</v>
      </c>
      <c r="E2112" s="223">
        <f t="shared" si="185"/>
        <v>0</v>
      </c>
      <c r="F2112" s="223">
        <f t="shared" si="185"/>
        <v>0</v>
      </c>
      <c r="G2112" s="223">
        <f t="shared" si="185"/>
        <v>0</v>
      </c>
      <c r="H2112" s="223">
        <f t="shared" si="185"/>
        <v>0</v>
      </c>
      <c r="I2112" s="223">
        <f t="shared" si="185"/>
        <v>0</v>
      </c>
      <c r="J2112" s="223">
        <f t="shared" si="185"/>
        <v>0</v>
      </c>
      <c r="K2112" s="223">
        <f t="shared" si="185"/>
        <v>0</v>
      </c>
      <c r="L2112" s="223">
        <f t="shared" si="185"/>
        <v>0</v>
      </c>
      <c r="M2112" s="223">
        <f t="shared" si="185"/>
        <v>0</v>
      </c>
      <c r="N2112" s="223">
        <f t="shared" si="185"/>
        <v>0</v>
      </c>
      <c r="O2112" s="223">
        <f t="shared" si="185"/>
        <v>0</v>
      </c>
      <c r="P2112" s="223">
        <f t="shared" si="185"/>
        <v>0</v>
      </c>
      <c r="Q2112" s="223">
        <f t="shared" si="185"/>
        <v>0</v>
      </c>
      <c r="R2112" s="223">
        <f t="shared" si="185"/>
        <v>0</v>
      </c>
    </row>
    <row r="2113" spans="1:18" hidden="1" outlineLevel="2" x14ac:dyDescent="0.25">
      <c r="A2113" s="222" t="str">
        <f>'Usages industrie'!A20</f>
        <v>Usage industriel n°17</v>
      </c>
      <c r="B2113" s="222" t="s">
        <v>41</v>
      </c>
      <c r="C2113" s="222"/>
      <c r="D2113" s="223">
        <f>IF(B$2087&lt;&gt;"",IF(B$2087='Usages industrie'!$K20,'Usages industrie'!J20,0),0)</f>
        <v>0</v>
      </c>
      <c r="E2113" s="223">
        <f t="shared" si="185"/>
        <v>0</v>
      </c>
      <c r="F2113" s="223">
        <f t="shared" si="185"/>
        <v>0</v>
      </c>
      <c r="G2113" s="223">
        <f t="shared" si="185"/>
        <v>0</v>
      </c>
      <c r="H2113" s="223">
        <f t="shared" si="185"/>
        <v>0</v>
      </c>
      <c r="I2113" s="223">
        <f t="shared" si="185"/>
        <v>0</v>
      </c>
      <c r="J2113" s="223">
        <f t="shared" si="185"/>
        <v>0</v>
      </c>
      <c r="K2113" s="223">
        <f t="shared" si="185"/>
        <v>0</v>
      </c>
      <c r="L2113" s="223">
        <f t="shared" si="185"/>
        <v>0</v>
      </c>
      <c r="M2113" s="223">
        <f t="shared" si="185"/>
        <v>0</v>
      </c>
      <c r="N2113" s="223">
        <f t="shared" si="185"/>
        <v>0</v>
      </c>
      <c r="O2113" s="223">
        <f t="shared" si="185"/>
        <v>0</v>
      </c>
      <c r="P2113" s="223">
        <f t="shared" si="185"/>
        <v>0</v>
      </c>
      <c r="Q2113" s="223">
        <f t="shared" si="185"/>
        <v>0</v>
      </c>
      <c r="R2113" s="223">
        <f t="shared" si="185"/>
        <v>0</v>
      </c>
    </row>
    <row r="2114" spans="1:18" hidden="1" outlineLevel="2" x14ac:dyDescent="0.25">
      <c r="A2114" s="222" t="str">
        <f>'Usages industrie'!A21</f>
        <v>Usage industriel n°18</v>
      </c>
      <c r="B2114" s="222" t="s">
        <v>41</v>
      </c>
      <c r="C2114" s="222"/>
      <c r="D2114" s="223">
        <f>IF(B$2087&lt;&gt;"",IF(B$2087='Usages industrie'!$K21,'Usages industrie'!J21,0),0)</f>
        <v>0</v>
      </c>
      <c r="E2114" s="223">
        <f t="shared" si="185"/>
        <v>0</v>
      </c>
      <c r="F2114" s="223">
        <f t="shared" si="185"/>
        <v>0</v>
      </c>
      <c r="G2114" s="223">
        <f t="shared" si="185"/>
        <v>0</v>
      </c>
      <c r="H2114" s="223">
        <f t="shared" si="185"/>
        <v>0</v>
      </c>
      <c r="I2114" s="223">
        <f t="shared" si="185"/>
        <v>0</v>
      </c>
      <c r="J2114" s="223">
        <f t="shared" si="185"/>
        <v>0</v>
      </c>
      <c r="K2114" s="223">
        <f t="shared" si="185"/>
        <v>0</v>
      </c>
      <c r="L2114" s="223">
        <f t="shared" si="185"/>
        <v>0</v>
      </c>
      <c r="M2114" s="223">
        <f t="shared" si="185"/>
        <v>0</v>
      </c>
      <c r="N2114" s="223">
        <f t="shared" si="185"/>
        <v>0</v>
      </c>
      <c r="O2114" s="223">
        <f t="shared" si="185"/>
        <v>0</v>
      </c>
      <c r="P2114" s="223">
        <f t="shared" si="185"/>
        <v>0</v>
      </c>
      <c r="Q2114" s="223">
        <f t="shared" si="185"/>
        <v>0</v>
      </c>
      <c r="R2114" s="223">
        <f t="shared" si="185"/>
        <v>0</v>
      </c>
    </row>
    <row r="2115" spans="1:18" hidden="1" outlineLevel="2" x14ac:dyDescent="0.25">
      <c r="A2115" s="222" t="str">
        <f>'Usages industrie'!A22</f>
        <v>Usage industriel n°19</v>
      </c>
      <c r="B2115" s="222" t="s">
        <v>41</v>
      </c>
      <c r="C2115" s="222"/>
      <c r="D2115" s="223">
        <f>IF(B$2087&lt;&gt;"",IF(B$2087='Usages industrie'!$K22,'Usages industrie'!J22,0),0)</f>
        <v>0</v>
      </c>
      <c r="E2115" s="223">
        <f t="shared" si="185"/>
        <v>0</v>
      </c>
      <c r="F2115" s="223">
        <f t="shared" si="185"/>
        <v>0</v>
      </c>
      <c r="G2115" s="223">
        <f t="shared" si="185"/>
        <v>0</v>
      </c>
      <c r="H2115" s="223">
        <f t="shared" si="185"/>
        <v>0</v>
      </c>
      <c r="I2115" s="223">
        <f t="shared" si="185"/>
        <v>0</v>
      </c>
      <c r="J2115" s="223">
        <f t="shared" si="185"/>
        <v>0</v>
      </c>
      <c r="K2115" s="223">
        <f t="shared" si="185"/>
        <v>0</v>
      </c>
      <c r="L2115" s="223">
        <f t="shared" si="185"/>
        <v>0</v>
      </c>
      <c r="M2115" s="223">
        <f t="shared" si="185"/>
        <v>0</v>
      </c>
      <c r="N2115" s="223">
        <f t="shared" si="185"/>
        <v>0</v>
      </c>
      <c r="O2115" s="223">
        <f t="shared" si="185"/>
        <v>0</v>
      </c>
      <c r="P2115" s="223">
        <f t="shared" si="185"/>
        <v>0</v>
      </c>
      <c r="Q2115" s="223">
        <f t="shared" si="185"/>
        <v>0</v>
      </c>
      <c r="R2115" s="223">
        <f t="shared" si="185"/>
        <v>0</v>
      </c>
    </row>
    <row r="2116" spans="1:18" hidden="1" outlineLevel="2" x14ac:dyDescent="0.25">
      <c r="A2116" s="222" t="str">
        <f>'Usages industrie'!A23</f>
        <v>Usage industriel n°20</v>
      </c>
      <c r="B2116" s="222" t="s">
        <v>41</v>
      </c>
      <c r="C2116" s="222"/>
      <c r="D2116" s="223">
        <f>IF(B$2087&lt;&gt;"",IF(B$2087='Usages industrie'!$K23,'Usages industrie'!J23,0),0)</f>
        <v>0</v>
      </c>
      <c r="E2116" s="223">
        <f t="shared" si="185"/>
        <v>0</v>
      </c>
      <c r="F2116" s="223">
        <f t="shared" si="185"/>
        <v>0</v>
      </c>
      <c r="G2116" s="223">
        <f t="shared" si="185"/>
        <v>0</v>
      </c>
      <c r="H2116" s="223">
        <f t="shared" si="185"/>
        <v>0</v>
      </c>
      <c r="I2116" s="223">
        <f t="shared" si="185"/>
        <v>0</v>
      </c>
      <c r="J2116" s="223">
        <f t="shared" si="185"/>
        <v>0</v>
      </c>
      <c r="K2116" s="223">
        <f t="shared" si="185"/>
        <v>0</v>
      </c>
      <c r="L2116" s="223">
        <f t="shared" si="185"/>
        <v>0</v>
      </c>
      <c r="M2116" s="223">
        <f t="shared" si="185"/>
        <v>0</v>
      </c>
      <c r="N2116" s="223">
        <f t="shared" si="185"/>
        <v>0</v>
      </c>
      <c r="O2116" s="223">
        <f t="shared" si="185"/>
        <v>0</v>
      </c>
      <c r="P2116" s="223">
        <f t="shared" si="185"/>
        <v>0</v>
      </c>
      <c r="Q2116" s="223">
        <f t="shared" si="185"/>
        <v>0</v>
      </c>
      <c r="R2116" s="223">
        <f t="shared" si="185"/>
        <v>0</v>
      </c>
    </row>
    <row r="2117" spans="1:18" hidden="1" outlineLevel="2" x14ac:dyDescent="0.25">
      <c r="A2117" s="222" t="str">
        <f>'Usages industrie'!A24</f>
        <v>Usage industriel n°21</v>
      </c>
      <c r="B2117" s="222" t="s">
        <v>41</v>
      </c>
      <c r="C2117" s="222"/>
      <c r="D2117" s="223">
        <f>IF(B$2087&lt;&gt;"",IF(B$2087='Usages industrie'!$K24,'Usages industrie'!J24,0),0)</f>
        <v>0</v>
      </c>
      <c r="E2117" s="223">
        <f t="shared" ref="E2117:R2126" si="186">$D2117</f>
        <v>0</v>
      </c>
      <c r="F2117" s="223">
        <f t="shared" si="186"/>
        <v>0</v>
      </c>
      <c r="G2117" s="223">
        <f t="shared" si="186"/>
        <v>0</v>
      </c>
      <c r="H2117" s="223">
        <f t="shared" si="186"/>
        <v>0</v>
      </c>
      <c r="I2117" s="223">
        <f t="shared" si="186"/>
        <v>0</v>
      </c>
      <c r="J2117" s="223">
        <f t="shared" si="186"/>
        <v>0</v>
      </c>
      <c r="K2117" s="223">
        <f t="shared" si="186"/>
        <v>0</v>
      </c>
      <c r="L2117" s="223">
        <f t="shared" si="186"/>
        <v>0</v>
      </c>
      <c r="M2117" s="223">
        <f t="shared" si="186"/>
        <v>0</v>
      </c>
      <c r="N2117" s="223">
        <f t="shared" si="186"/>
        <v>0</v>
      </c>
      <c r="O2117" s="223">
        <f t="shared" si="186"/>
        <v>0</v>
      </c>
      <c r="P2117" s="223">
        <f t="shared" si="186"/>
        <v>0</v>
      </c>
      <c r="Q2117" s="223">
        <f t="shared" si="186"/>
        <v>0</v>
      </c>
      <c r="R2117" s="223">
        <f t="shared" si="186"/>
        <v>0</v>
      </c>
    </row>
    <row r="2118" spans="1:18" hidden="1" outlineLevel="2" x14ac:dyDescent="0.25">
      <c r="A2118" s="222" t="str">
        <f>'Usages industrie'!A25</f>
        <v>Usage industriel n°22</v>
      </c>
      <c r="B2118" s="222" t="s">
        <v>41</v>
      </c>
      <c r="C2118" s="222"/>
      <c r="D2118" s="223">
        <f>IF(B$2087&lt;&gt;"",IF(B$2087='Usages industrie'!$K25,'Usages industrie'!J25,0),0)</f>
        <v>0</v>
      </c>
      <c r="E2118" s="223">
        <f t="shared" si="186"/>
        <v>0</v>
      </c>
      <c r="F2118" s="223">
        <f t="shared" si="186"/>
        <v>0</v>
      </c>
      <c r="G2118" s="223">
        <f t="shared" si="186"/>
        <v>0</v>
      </c>
      <c r="H2118" s="223">
        <f t="shared" si="186"/>
        <v>0</v>
      </c>
      <c r="I2118" s="223">
        <f t="shared" si="186"/>
        <v>0</v>
      </c>
      <c r="J2118" s="223">
        <f t="shared" si="186"/>
        <v>0</v>
      </c>
      <c r="K2118" s="223">
        <f t="shared" si="186"/>
        <v>0</v>
      </c>
      <c r="L2118" s="223">
        <f t="shared" si="186"/>
        <v>0</v>
      </c>
      <c r="M2118" s="223">
        <f t="shared" si="186"/>
        <v>0</v>
      </c>
      <c r="N2118" s="223">
        <f t="shared" si="186"/>
        <v>0</v>
      </c>
      <c r="O2118" s="223">
        <f t="shared" si="186"/>
        <v>0</v>
      </c>
      <c r="P2118" s="223">
        <f t="shared" si="186"/>
        <v>0</v>
      </c>
      <c r="Q2118" s="223">
        <f t="shared" si="186"/>
        <v>0</v>
      </c>
      <c r="R2118" s="223">
        <f t="shared" si="186"/>
        <v>0</v>
      </c>
    </row>
    <row r="2119" spans="1:18" hidden="1" outlineLevel="2" x14ac:dyDescent="0.25">
      <c r="A2119" s="222" t="str">
        <f>'Usages industrie'!A26</f>
        <v>Usage industriel n°23</v>
      </c>
      <c r="B2119" s="222" t="s">
        <v>41</v>
      </c>
      <c r="C2119" s="222"/>
      <c r="D2119" s="223">
        <f>IF(B$2087&lt;&gt;"",IF(B$2087='Usages industrie'!$K26,'Usages industrie'!J26,0),0)</f>
        <v>0</v>
      </c>
      <c r="E2119" s="223">
        <f t="shared" si="186"/>
        <v>0</v>
      </c>
      <c r="F2119" s="223">
        <f t="shared" si="186"/>
        <v>0</v>
      </c>
      <c r="G2119" s="223">
        <f t="shared" si="186"/>
        <v>0</v>
      </c>
      <c r="H2119" s="223">
        <f t="shared" si="186"/>
        <v>0</v>
      </c>
      <c r="I2119" s="223">
        <f t="shared" si="186"/>
        <v>0</v>
      </c>
      <c r="J2119" s="223">
        <f t="shared" si="186"/>
        <v>0</v>
      </c>
      <c r="K2119" s="223">
        <f t="shared" si="186"/>
        <v>0</v>
      </c>
      <c r="L2119" s="223">
        <f t="shared" si="186"/>
        <v>0</v>
      </c>
      <c r="M2119" s="223">
        <f t="shared" si="186"/>
        <v>0</v>
      </c>
      <c r="N2119" s="223">
        <f t="shared" si="186"/>
        <v>0</v>
      </c>
      <c r="O2119" s="223">
        <f t="shared" si="186"/>
        <v>0</v>
      </c>
      <c r="P2119" s="223">
        <f t="shared" si="186"/>
        <v>0</v>
      </c>
      <c r="Q2119" s="223">
        <f t="shared" si="186"/>
        <v>0</v>
      </c>
      <c r="R2119" s="223">
        <f t="shared" si="186"/>
        <v>0</v>
      </c>
    </row>
    <row r="2120" spans="1:18" hidden="1" outlineLevel="2" x14ac:dyDescent="0.25">
      <c r="A2120" s="222" t="str">
        <f>'Usages industrie'!A27</f>
        <v>Usage industriel n°24</v>
      </c>
      <c r="B2120" s="222" t="s">
        <v>41</v>
      </c>
      <c r="C2120" s="222"/>
      <c r="D2120" s="223">
        <f>IF(B$2087&lt;&gt;"",IF(B$2087='Usages industrie'!$K27,'Usages industrie'!J27,0),0)</f>
        <v>0</v>
      </c>
      <c r="E2120" s="223">
        <f t="shared" si="186"/>
        <v>0</v>
      </c>
      <c r="F2120" s="223">
        <f t="shared" si="186"/>
        <v>0</v>
      </c>
      <c r="G2120" s="223">
        <f t="shared" si="186"/>
        <v>0</v>
      </c>
      <c r="H2120" s="223">
        <f t="shared" si="186"/>
        <v>0</v>
      </c>
      <c r="I2120" s="223">
        <f t="shared" si="186"/>
        <v>0</v>
      </c>
      <c r="J2120" s="223">
        <f t="shared" si="186"/>
        <v>0</v>
      </c>
      <c r="K2120" s="223">
        <f t="shared" si="186"/>
        <v>0</v>
      </c>
      <c r="L2120" s="223">
        <f t="shared" si="186"/>
        <v>0</v>
      </c>
      <c r="M2120" s="223">
        <f t="shared" si="186"/>
        <v>0</v>
      </c>
      <c r="N2120" s="223">
        <f t="shared" si="186"/>
        <v>0</v>
      </c>
      <c r="O2120" s="223">
        <f t="shared" si="186"/>
        <v>0</v>
      </c>
      <c r="P2120" s="223">
        <f t="shared" si="186"/>
        <v>0</v>
      </c>
      <c r="Q2120" s="223">
        <f t="shared" si="186"/>
        <v>0</v>
      </c>
      <c r="R2120" s="223">
        <f t="shared" si="186"/>
        <v>0</v>
      </c>
    </row>
    <row r="2121" spans="1:18" hidden="1" outlineLevel="2" x14ac:dyDescent="0.25">
      <c r="A2121" s="222" t="str">
        <f>'Usages industrie'!A28</f>
        <v>Usage industriel n°25</v>
      </c>
      <c r="B2121" s="222" t="s">
        <v>41</v>
      </c>
      <c r="C2121" s="222"/>
      <c r="D2121" s="223">
        <f>IF(B$2087&lt;&gt;"",IF(B$2087='Usages industrie'!$K28,'Usages industrie'!J28,0),0)</f>
        <v>0</v>
      </c>
      <c r="E2121" s="223">
        <f t="shared" si="186"/>
        <v>0</v>
      </c>
      <c r="F2121" s="223">
        <f t="shared" si="186"/>
        <v>0</v>
      </c>
      <c r="G2121" s="223">
        <f t="shared" si="186"/>
        <v>0</v>
      </c>
      <c r="H2121" s="223">
        <f t="shared" si="186"/>
        <v>0</v>
      </c>
      <c r="I2121" s="223">
        <f t="shared" si="186"/>
        <v>0</v>
      </c>
      <c r="J2121" s="223">
        <f t="shared" si="186"/>
        <v>0</v>
      </c>
      <c r="K2121" s="223">
        <f t="shared" si="186"/>
        <v>0</v>
      </c>
      <c r="L2121" s="223">
        <f t="shared" si="186"/>
        <v>0</v>
      </c>
      <c r="M2121" s="223">
        <f t="shared" si="186"/>
        <v>0</v>
      </c>
      <c r="N2121" s="223">
        <f t="shared" si="186"/>
        <v>0</v>
      </c>
      <c r="O2121" s="223">
        <f t="shared" si="186"/>
        <v>0</v>
      </c>
      <c r="P2121" s="223">
        <f t="shared" si="186"/>
        <v>0</v>
      </c>
      <c r="Q2121" s="223">
        <f t="shared" si="186"/>
        <v>0</v>
      </c>
      <c r="R2121" s="223">
        <f t="shared" si="186"/>
        <v>0</v>
      </c>
    </row>
    <row r="2122" spans="1:18" hidden="1" outlineLevel="2" x14ac:dyDescent="0.25">
      <c r="A2122" s="222" t="str">
        <f>'Usages industrie'!A29</f>
        <v>Usage industriel n°26</v>
      </c>
      <c r="B2122" s="222" t="s">
        <v>41</v>
      </c>
      <c r="C2122" s="222"/>
      <c r="D2122" s="223">
        <f>IF(B$2087&lt;&gt;"",IF(B$2087='Usages industrie'!$K29,'Usages industrie'!J29,0),0)</f>
        <v>0</v>
      </c>
      <c r="E2122" s="223">
        <f t="shared" si="186"/>
        <v>0</v>
      </c>
      <c r="F2122" s="223">
        <f t="shared" si="186"/>
        <v>0</v>
      </c>
      <c r="G2122" s="223">
        <f t="shared" si="186"/>
        <v>0</v>
      </c>
      <c r="H2122" s="223">
        <f t="shared" si="186"/>
        <v>0</v>
      </c>
      <c r="I2122" s="223">
        <f t="shared" si="186"/>
        <v>0</v>
      </c>
      <c r="J2122" s="223">
        <f t="shared" si="186"/>
        <v>0</v>
      </c>
      <c r="K2122" s="223">
        <f t="shared" si="186"/>
        <v>0</v>
      </c>
      <c r="L2122" s="223">
        <f t="shared" si="186"/>
        <v>0</v>
      </c>
      <c r="M2122" s="223">
        <f t="shared" si="186"/>
        <v>0</v>
      </c>
      <c r="N2122" s="223">
        <f t="shared" si="186"/>
        <v>0</v>
      </c>
      <c r="O2122" s="223">
        <f t="shared" si="186"/>
        <v>0</v>
      </c>
      <c r="P2122" s="223">
        <f t="shared" si="186"/>
        <v>0</v>
      </c>
      <c r="Q2122" s="223">
        <f t="shared" si="186"/>
        <v>0</v>
      </c>
      <c r="R2122" s="223">
        <f t="shared" si="186"/>
        <v>0</v>
      </c>
    </row>
    <row r="2123" spans="1:18" hidden="1" outlineLevel="2" x14ac:dyDescent="0.25">
      <c r="A2123" s="222" t="str">
        <f>'Usages industrie'!A30</f>
        <v>Usage industriel n°27</v>
      </c>
      <c r="B2123" s="222" t="s">
        <v>41</v>
      </c>
      <c r="C2123" s="222"/>
      <c r="D2123" s="223">
        <f>IF(B$2087&lt;&gt;"",IF(B$2087='Usages industrie'!$K30,'Usages industrie'!J30,0),0)</f>
        <v>0</v>
      </c>
      <c r="E2123" s="223">
        <f t="shared" si="186"/>
        <v>0</v>
      </c>
      <c r="F2123" s="223">
        <f t="shared" si="186"/>
        <v>0</v>
      </c>
      <c r="G2123" s="223">
        <f t="shared" si="186"/>
        <v>0</v>
      </c>
      <c r="H2123" s="223">
        <f t="shared" si="186"/>
        <v>0</v>
      </c>
      <c r="I2123" s="223">
        <f t="shared" si="186"/>
        <v>0</v>
      </c>
      <c r="J2123" s="223">
        <f t="shared" si="186"/>
        <v>0</v>
      </c>
      <c r="K2123" s="223">
        <f t="shared" si="186"/>
        <v>0</v>
      </c>
      <c r="L2123" s="223">
        <f t="shared" si="186"/>
        <v>0</v>
      </c>
      <c r="M2123" s="223">
        <f t="shared" si="186"/>
        <v>0</v>
      </c>
      <c r="N2123" s="223">
        <f t="shared" si="186"/>
        <v>0</v>
      </c>
      <c r="O2123" s="223">
        <f t="shared" si="186"/>
        <v>0</v>
      </c>
      <c r="P2123" s="223">
        <f t="shared" si="186"/>
        <v>0</v>
      </c>
      <c r="Q2123" s="223">
        <f t="shared" si="186"/>
        <v>0</v>
      </c>
      <c r="R2123" s="223">
        <f t="shared" si="186"/>
        <v>0</v>
      </c>
    </row>
    <row r="2124" spans="1:18" hidden="1" outlineLevel="2" x14ac:dyDescent="0.25">
      <c r="A2124" s="222" t="str">
        <f>'Usages industrie'!A31</f>
        <v>Usage industriel n°28</v>
      </c>
      <c r="B2124" s="222" t="s">
        <v>41</v>
      </c>
      <c r="C2124" s="222"/>
      <c r="D2124" s="223">
        <f>IF(B$2087&lt;&gt;"",IF(B$2087='Usages industrie'!$K31,'Usages industrie'!J31,0),0)</f>
        <v>0</v>
      </c>
      <c r="E2124" s="223">
        <f t="shared" si="186"/>
        <v>0</v>
      </c>
      <c r="F2124" s="223">
        <f t="shared" si="186"/>
        <v>0</v>
      </c>
      <c r="G2124" s="223">
        <f t="shared" si="186"/>
        <v>0</v>
      </c>
      <c r="H2124" s="223">
        <f t="shared" si="186"/>
        <v>0</v>
      </c>
      <c r="I2124" s="223">
        <f t="shared" si="186"/>
        <v>0</v>
      </c>
      <c r="J2124" s="223">
        <f t="shared" si="186"/>
        <v>0</v>
      </c>
      <c r="K2124" s="223">
        <f t="shared" si="186"/>
        <v>0</v>
      </c>
      <c r="L2124" s="223">
        <f t="shared" si="186"/>
        <v>0</v>
      </c>
      <c r="M2124" s="223">
        <f t="shared" si="186"/>
        <v>0</v>
      </c>
      <c r="N2124" s="223">
        <f t="shared" si="186"/>
        <v>0</v>
      </c>
      <c r="O2124" s="223">
        <f t="shared" si="186"/>
        <v>0</v>
      </c>
      <c r="P2124" s="223">
        <f t="shared" si="186"/>
        <v>0</v>
      </c>
      <c r="Q2124" s="223">
        <f t="shared" si="186"/>
        <v>0</v>
      </c>
      <c r="R2124" s="223">
        <f t="shared" si="186"/>
        <v>0</v>
      </c>
    </row>
    <row r="2125" spans="1:18" hidden="1" outlineLevel="2" x14ac:dyDescent="0.25">
      <c r="A2125" s="222" t="str">
        <f>'Usages industrie'!A32</f>
        <v>Usage industriel n°29</v>
      </c>
      <c r="B2125" s="222" t="s">
        <v>41</v>
      </c>
      <c r="C2125" s="222"/>
      <c r="D2125" s="223">
        <f>IF(B$2087&lt;&gt;"",IF(B$2087='Usages industrie'!$K32,'Usages industrie'!J32,0),0)</f>
        <v>0</v>
      </c>
      <c r="E2125" s="223">
        <f t="shared" si="186"/>
        <v>0</v>
      </c>
      <c r="F2125" s="223">
        <f t="shared" si="186"/>
        <v>0</v>
      </c>
      <c r="G2125" s="223">
        <f t="shared" si="186"/>
        <v>0</v>
      </c>
      <c r="H2125" s="223">
        <f t="shared" si="186"/>
        <v>0</v>
      </c>
      <c r="I2125" s="223">
        <f t="shared" si="186"/>
        <v>0</v>
      </c>
      <c r="J2125" s="223">
        <f t="shared" si="186"/>
        <v>0</v>
      </c>
      <c r="K2125" s="223">
        <f t="shared" si="186"/>
        <v>0</v>
      </c>
      <c r="L2125" s="223">
        <f t="shared" si="186"/>
        <v>0</v>
      </c>
      <c r="M2125" s="223">
        <f t="shared" si="186"/>
        <v>0</v>
      </c>
      <c r="N2125" s="223">
        <f t="shared" si="186"/>
        <v>0</v>
      </c>
      <c r="O2125" s="223">
        <f t="shared" si="186"/>
        <v>0</v>
      </c>
      <c r="P2125" s="223">
        <f t="shared" si="186"/>
        <v>0</v>
      </c>
      <c r="Q2125" s="223">
        <f t="shared" si="186"/>
        <v>0</v>
      </c>
      <c r="R2125" s="223">
        <f t="shared" si="186"/>
        <v>0</v>
      </c>
    </row>
    <row r="2126" spans="1:18" hidden="1" outlineLevel="2" x14ac:dyDescent="0.25">
      <c r="A2126" s="222" t="str">
        <f>'Usages industrie'!A33</f>
        <v>Usage industriel n°30</v>
      </c>
      <c r="B2126" s="222" t="s">
        <v>41</v>
      </c>
      <c r="C2126" s="222"/>
      <c r="D2126" s="223">
        <f>IF(B$2087&lt;&gt;"",IF(B$2087='Usages industrie'!$K33,'Usages industrie'!J33,0),0)</f>
        <v>0</v>
      </c>
      <c r="E2126" s="223">
        <f t="shared" si="186"/>
        <v>0</v>
      </c>
      <c r="F2126" s="223">
        <f t="shared" si="186"/>
        <v>0</v>
      </c>
      <c r="G2126" s="223">
        <f t="shared" si="186"/>
        <v>0</v>
      </c>
      <c r="H2126" s="223">
        <f t="shared" si="186"/>
        <v>0</v>
      </c>
      <c r="I2126" s="223">
        <f t="shared" si="186"/>
        <v>0</v>
      </c>
      <c r="J2126" s="223">
        <f t="shared" si="186"/>
        <v>0</v>
      </c>
      <c r="K2126" s="223">
        <f t="shared" si="186"/>
        <v>0</v>
      </c>
      <c r="L2126" s="223">
        <f t="shared" si="186"/>
        <v>0</v>
      </c>
      <c r="M2126" s="223">
        <f t="shared" si="186"/>
        <v>0</v>
      </c>
      <c r="N2126" s="223">
        <f t="shared" si="186"/>
        <v>0</v>
      </c>
      <c r="O2126" s="223">
        <f t="shared" si="186"/>
        <v>0</v>
      </c>
      <c r="P2126" s="223">
        <f t="shared" si="186"/>
        <v>0</v>
      </c>
      <c r="Q2126" s="223">
        <f t="shared" si="186"/>
        <v>0</v>
      </c>
      <c r="R2126" s="223">
        <f t="shared" si="186"/>
        <v>0</v>
      </c>
    </row>
    <row r="2127" spans="1:18" hidden="1" outlineLevel="2" x14ac:dyDescent="0.25">
      <c r="A2127" s="222" t="str">
        <f>'Usages industrie'!A34</f>
        <v>Usage industriel n°31</v>
      </c>
      <c r="B2127" s="222" t="s">
        <v>41</v>
      </c>
      <c r="C2127" s="222"/>
      <c r="D2127" s="223">
        <f>IF(B$2087&lt;&gt;"",IF(B$2087='Usages industrie'!$K34,'Usages industrie'!J34,0),0)</f>
        <v>0</v>
      </c>
      <c r="E2127" s="223">
        <f t="shared" ref="E2127:R2136" si="187">$D2127</f>
        <v>0</v>
      </c>
      <c r="F2127" s="223">
        <f t="shared" si="187"/>
        <v>0</v>
      </c>
      <c r="G2127" s="223">
        <f t="shared" si="187"/>
        <v>0</v>
      </c>
      <c r="H2127" s="223">
        <f t="shared" si="187"/>
        <v>0</v>
      </c>
      <c r="I2127" s="223">
        <f t="shared" si="187"/>
        <v>0</v>
      </c>
      <c r="J2127" s="223">
        <f t="shared" si="187"/>
        <v>0</v>
      </c>
      <c r="K2127" s="223">
        <f t="shared" si="187"/>
        <v>0</v>
      </c>
      <c r="L2127" s="223">
        <f t="shared" si="187"/>
        <v>0</v>
      </c>
      <c r="M2127" s="223">
        <f t="shared" si="187"/>
        <v>0</v>
      </c>
      <c r="N2127" s="223">
        <f t="shared" si="187"/>
        <v>0</v>
      </c>
      <c r="O2127" s="223">
        <f t="shared" si="187"/>
        <v>0</v>
      </c>
      <c r="P2127" s="223">
        <f t="shared" si="187"/>
        <v>0</v>
      </c>
      <c r="Q2127" s="223">
        <f t="shared" si="187"/>
        <v>0</v>
      </c>
      <c r="R2127" s="223">
        <f t="shared" si="187"/>
        <v>0</v>
      </c>
    </row>
    <row r="2128" spans="1:18" hidden="1" outlineLevel="2" x14ac:dyDescent="0.25">
      <c r="A2128" s="222" t="str">
        <f>'Usages industrie'!A35</f>
        <v>Usage industriel n°32</v>
      </c>
      <c r="B2128" s="222" t="s">
        <v>41</v>
      </c>
      <c r="C2128" s="222"/>
      <c r="D2128" s="223">
        <f>IF(B$2087&lt;&gt;"",IF(B$2087='Usages industrie'!$K35,'Usages industrie'!J35,0),0)</f>
        <v>0</v>
      </c>
      <c r="E2128" s="223">
        <f t="shared" si="187"/>
        <v>0</v>
      </c>
      <c r="F2128" s="223">
        <f t="shared" si="187"/>
        <v>0</v>
      </c>
      <c r="G2128" s="223">
        <f t="shared" si="187"/>
        <v>0</v>
      </c>
      <c r="H2128" s="223">
        <f t="shared" si="187"/>
        <v>0</v>
      </c>
      <c r="I2128" s="223">
        <f t="shared" si="187"/>
        <v>0</v>
      </c>
      <c r="J2128" s="223">
        <f t="shared" si="187"/>
        <v>0</v>
      </c>
      <c r="K2128" s="223">
        <f t="shared" si="187"/>
        <v>0</v>
      </c>
      <c r="L2128" s="223">
        <f t="shared" si="187"/>
        <v>0</v>
      </c>
      <c r="M2128" s="223">
        <f t="shared" si="187"/>
        <v>0</v>
      </c>
      <c r="N2128" s="223">
        <f t="shared" si="187"/>
        <v>0</v>
      </c>
      <c r="O2128" s="223">
        <f t="shared" si="187"/>
        <v>0</v>
      </c>
      <c r="P2128" s="223">
        <f t="shared" si="187"/>
        <v>0</v>
      </c>
      <c r="Q2128" s="223">
        <f t="shared" si="187"/>
        <v>0</v>
      </c>
      <c r="R2128" s="223">
        <f t="shared" si="187"/>
        <v>0</v>
      </c>
    </row>
    <row r="2129" spans="1:18" hidden="1" outlineLevel="2" x14ac:dyDescent="0.25">
      <c r="A2129" s="222" t="str">
        <f>'Usages industrie'!A36</f>
        <v>Usage industriel n°33</v>
      </c>
      <c r="B2129" s="222" t="s">
        <v>41</v>
      </c>
      <c r="C2129" s="222"/>
      <c r="D2129" s="223">
        <f>IF(B$2087&lt;&gt;"",IF(B$2087='Usages industrie'!$K36,'Usages industrie'!J36,0),0)</f>
        <v>0</v>
      </c>
      <c r="E2129" s="223">
        <f t="shared" si="187"/>
        <v>0</v>
      </c>
      <c r="F2129" s="223">
        <f t="shared" si="187"/>
        <v>0</v>
      </c>
      <c r="G2129" s="223">
        <f t="shared" si="187"/>
        <v>0</v>
      </c>
      <c r="H2129" s="223">
        <f t="shared" si="187"/>
        <v>0</v>
      </c>
      <c r="I2129" s="223">
        <f t="shared" si="187"/>
        <v>0</v>
      </c>
      <c r="J2129" s="223">
        <f t="shared" si="187"/>
        <v>0</v>
      </c>
      <c r="K2129" s="223">
        <f t="shared" si="187"/>
        <v>0</v>
      </c>
      <c r="L2129" s="223">
        <f t="shared" si="187"/>
        <v>0</v>
      </c>
      <c r="M2129" s="223">
        <f t="shared" si="187"/>
        <v>0</v>
      </c>
      <c r="N2129" s="223">
        <f t="shared" si="187"/>
        <v>0</v>
      </c>
      <c r="O2129" s="223">
        <f t="shared" si="187"/>
        <v>0</v>
      </c>
      <c r="P2129" s="223">
        <f t="shared" si="187"/>
        <v>0</v>
      </c>
      <c r="Q2129" s="223">
        <f t="shared" si="187"/>
        <v>0</v>
      </c>
      <c r="R2129" s="223">
        <f t="shared" si="187"/>
        <v>0</v>
      </c>
    </row>
    <row r="2130" spans="1:18" hidden="1" outlineLevel="2" x14ac:dyDescent="0.25">
      <c r="A2130" s="222" t="str">
        <f>'Usages industrie'!A37</f>
        <v>Usage industriel n°34</v>
      </c>
      <c r="B2130" s="222" t="s">
        <v>41</v>
      </c>
      <c r="C2130" s="222"/>
      <c r="D2130" s="223">
        <f>IF(B$2087&lt;&gt;"",IF(B$2087='Usages industrie'!$K37,'Usages industrie'!J37,0),0)</f>
        <v>0</v>
      </c>
      <c r="E2130" s="223">
        <f t="shared" si="187"/>
        <v>0</v>
      </c>
      <c r="F2130" s="223">
        <f t="shared" si="187"/>
        <v>0</v>
      </c>
      <c r="G2130" s="223">
        <f t="shared" si="187"/>
        <v>0</v>
      </c>
      <c r="H2130" s="223">
        <f t="shared" si="187"/>
        <v>0</v>
      </c>
      <c r="I2130" s="223">
        <f t="shared" si="187"/>
        <v>0</v>
      </c>
      <c r="J2130" s="223">
        <f t="shared" si="187"/>
        <v>0</v>
      </c>
      <c r="K2130" s="223">
        <f t="shared" si="187"/>
        <v>0</v>
      </c>
      <c r="L2130" s="223">
        <f t="shared" si="187"/>
        <v>0</v>
      </c>
      <c r="M2130" s="223">
        <f t="shared" si="187"/>
        <v>0</v>
      </c>
      <c r="N2130" s="223">
        <f t="shared" si="187"/>
        <v>0</v>
      </c>
      <c r="O2130" s="223">
        <f t="shared" si="187"/>
        <v>0</v>
      </c>
      <c r="P2130" s="223">
        <f t="shared" si="187"/>
        <v>0</v>
      </c>
      <c r="Q2130" s="223">
        <f t="shared" si="187"/>
        <v>0</v>
      </c>
      <c r="R2130" s="223">
        <f t="shared" si="187"/>
        <v>0</v>
      </c>
    </row>
    <row r="2131" spans="1:18" hidden="1" outlineLevel="2" x14ac:dyDescent="0.25">
      <c r="A2131" s="222" t="str">
        <f>'Usages industrie'!A38</f>
        <v>Usage industriel n°35</v>
      </c>
      <c r="B2131" s="222" t="s">
        <v>41</v>
      </c>
      <c r="C2131" s="222"/>
      <c r="D2131" s="223">
        <f>IF(B$2087&lt;&gt;"",IF(B$2087='Usages industrie'!$K38,'Usages industrie'!J38,0),0)</f>
        <v>0</v>
      </c>
      <c r="E2131" s="223">
        <f t="shared" si="187"/>
        <v>0</v>
      </c>
      <c r="F2131" s="223">
        <f t="shared" si="187"/>
        <v>0</v>
      </c>
      <c r="G2131" s="223">
        <f t="shared" si="187"/>
        <v>0</v>
      </c>
      <c r="H2131" s="223">
        <f t="shared" si="187"/>
        <v>0</v>
      </c>
      <c r="I2131" s="223">
        <f t="shared" si="187"/>
        <v>0</v>
      </c>
      <c r="J2131" s="223">
        <f t="shared" si="187"/>
        <v>0</v>
      </c>
      <c r="K2131" s="223">
        <f t="shared" si="187"/>
        <v>0</v>
      </c>
      <c r="L2131" s="223">
        <f t="shared" si="187"/>
        <v>0</v>
      </c>
      <c r="M2131" s="223">
        <f t="shared" si="187"/>
        <v>0</v>
      </c>
      <c r="N2131" s="223">
        <f t="shared" si="187"/>
        <v>0</v>
      </c>
      <c r="O2131" s="223">
        <f t="shared" si="187"/>
        <v>0</v>
      </c>
      <c r="P2131" s="223">
        <f t="shared" si="187"/>
        <v>0</v>
      </c>
      <c r="Q2131" s="223">
        <f t="shared" si="187"/>
        <v>0</v>
      </c>
      <c r="R2131" s="223">
        <f t="shared" si="187"/>
        <v>0</v>
      </c>
    </row>
    <row r="2132" spans="1:18" hidden="1" outlineLevel="2" x14ac:dyDescent="0.25">
      <c r="A2132" s="222" t="str">
        <f>'Usages industrie'!A39</f>
        <v>Usage industriel n°36</v>
      </c>
      <c r="B2132" s="222" t="s">
        <v>41</v>
      </c>
      <c r="C2132" s="222"/>
      <c r="D2132" s="223">
        <f>IF(B$2087&lt;&gt;"",IF(B$2087='Usages industrie'!$K39,'Usages industrie'!J39,0),0)</f>
        <v>0</v>
      </c>
      <c r="E2132" s="223">
        <f t="shared" si="187"/>
        <v>0</v>
      </c>
      <c r="F2132" s="223">
        <f t="shared" si="187"/>
        <v>0</v>
      </c>
      <c r="G2132" s="223">
        <f t="shared" si="187"/>
        <v>0</v>
      </c>
      <c r="H2132" s="223">
        <f t="shared" si="187"/>
        <v>0</v>
      </c>
      <c r="I2132" s="223">
        <f t="shared" si="187"/>
        <v>0</v>
      </c>
      <c r="J2132" s="223">
        <f t="shared" si="187"/>
        <v>0</v>
      </c>
      <c r="K2132" s="223">
        <f t="shared" si="187"/>
        <v>0</v>
      </c>
      <c r="L2132" s="223">
        <f t="shared" si="187"/>
        <v>0</v>
      </c>
      <c r="M2132" s="223">
        <f t="shared" si="187"/>
        <v>0</v>
      </c>
      <c r="N2132" s="223">
        <f t="shared" si="187"/>
        <v>0</v>
      </c>
      <c r="O2132" s="223">
        <f t="shared" si="187"/>
        <v>0</v>
      </c>
      <c r="P2132" s="223">
        <f t="shared" si="187"/>
        <v>0</v>
      </c>
      <c r="Q2132" s="223">
        <f t="shared" si="187"/>
        <v>0</v>
      </c>
      <c r="R2132" s="223">
        <f t="shared" si="187"/>
        <v>0</v>
      </c>
    </row>
    <row r="2133" spans="1:18" hidden="1" outlineLevel="2" x14ac:dyDescent="0.25">
      <c r="A2133" s="222" t="str">
        <f>'Usages industrie'!A40</f>
        <v>Usage industriel n°37</v>
      </c>
      <c r="B2133" s="222" t="s">
        <v>41</v>
      </c>
      <c r="C2133" s="222"/>
      <c r="D2133" s="223">
        <f>IF(B$2087&lt;&gt;"",IF(B$2087='Usages industrie'!$K40,'Usages industrie'!J40,0),0)</f>
        <v>0</v>
      </c>
      <c r="E2133" s="223">
        <f t="shared" si="187"/>
        <v>0</v>
      </c>
      <c r="F2133" s="223">
        <f t="shared" si="187"/>
        <v>0</v>
      </c>
      <c r="G2133" s="223">
        <f t="shared" si="187"/>
        <v>0</v>
      </c>
      <c r="H2133" s="223">
        <f t="shared" si="187"/>
        <v>0</v>
      </c>
      <c r="I2133" s="223">
        <f t="shared" si="187"/>
        <v>0</v>
      </c>
      <c r="J2133" s="223">
        <f t="shared" si="187"/>
        <v>0</v>
      </c>
      <c r="K2133" s="223">
        <f t="shared" si="187"/>
        <v>0</v>
      </c>
      <c r="L2133" s="223">
        <f t="shared" si="187"/>
        <v>0</v>
      </c>
      <c r="M2133" s="223">
        <f t="shared" si="187"/>
        <v>0</v>
      </c>
      <c r="N2133" s="223">
        <f t="shared" si="187"/>
        <v>0</v>
      </c>
      <c r="O2133" s="223">
        <f t="shared" si="187"/>
        <v>0</v>
      </c>
      <c r="P2133" s="223">
        <f t="shared" si="187"/>
        <v>0</v>
      </c>
      <c r="Q2133" s="223">
        <f t="shared" si="187"/>
        <v>0</v>
      </c>
      <c r="R2133" s="223">
        <f t="shared" si="187"/>
        <v>0</v>
      </c>
    </row>
    <row r="2134" spans="1:18" hidden="1" outlineLevel="2" x14ac:dyDescent="0.25">
      <c r="A2134" s="222" t="str">
        <f>'Usages industrie'!A41</f>
        <v>Usage industriel n°38</v>
      </c>
      <c r="B2134" s="222" t="s">
        <v>41</v>
      </c>
      <c r="C2134" s="222"/>
      <c r="D2134" s="223">
        <f>IF(B$2087&lt;&gt;"",IF(B$2087='Usages industrie'!$K41,'Usages industrie'!J41,0),0)</f>
        <v>0</v>
      </c>
      <c r="E2134" s="223">
        <f t="shared" si="187"/>
        <v>0</v>
      </c>
      <c r="F2134" s="223">
        <f t="shared" si="187"/>
        <v>0</v>
      </c>
      <c r="G2134" s="223">
        <f t="shared" si="187"/>
        <v>0</v>
      </c>
      <c r="H2134" s="223">
        <f t="shared" si="187"/>
        <v>0</v>
      </c>
      <c r="I2134" s="223">
        <f t="shared" si="187"/>
        <v>0</v>
      </c>
      <c r="J2134" s="223">
        <f t="shared" si="187"/>
        <v>0</v>
      </c>
      <c r="K2134" s="223">
        <f t="shared" si="187"/>
        <v>0</v>
      </c>
      <c r="L2134" s="223">
        <f t="shared" si="187"/>
        <v>0</v>
      </c>
      <c r="M2134" s="223">
        <f t="shared" si="187"/>
        <v>0</v>
      </c>
      <c r="N2134" s="223">
        <f t="shared" si="187"/>
        <v>0</v>
      </c>
      <c r="O2134" s="223">
        <f t="shared" si="187"/>
        <v>0</v>
      </c>
      <c r="P2134" s="223">
        <f t="shared" si="187"/>
        <v>0</v>
      </c>
      <c r="Q2134" s="223">
        <f t="shared" si="187"/>
        <v>0</v>
      </c>
      <c r="R2134" s="223">
        <f t="shared" si="187"/>
        <v>0</v>
      </c>
    </row>
    <row r="2135" spans="1:18" hidden="1" outlineLevel="2" x14ac:dyDescent="0.25">
      <c r="A2135" s="222" t="str">
        <f>'Usages industrie'!A42</f>
        <v>Usage industriel n°39</v>
      </c>
      <c r="B2135" s="222" t="s">
        <v>41</v>
      </c>
      <c r="C2135" s="222"/>
      <c r="D2135" s="223">
        <f>IF(B$2087&lt;&gt;"",IF(B$2087='Usages industrie'!$K42,'Usages industrie'!J42,0),0)</f>
        <v>0</v>
      </c>
      <c r="E2135" s="223">
        <f t="shared" si="187"/>
        <v>0</v>
      </c>
      <c r="F2135" s="223">
        <f t="shared" si="187"/>
        <v>0</v>
      </c>
      <c r="G2135" s="223">
        <f t="shared" si="187"/>
        <v>0</v>
      </c>
      <c r="H2135" s="223">
        <f t="shared" si="187"/>
        <v>0</v>
      </c>
      <c r="I2135" s="223">
        <f t="shared" si="187"/>
        <v>0</v>
      </c>
      <c r="J2135" s="223">
        <f t="shared" si="187"/>
        <v>0</v>
      </c>
      <c r="K2135" s="223">
        <f t="shared" si="187"/>
        <v>0</v>
      </c>
      <c r="L2135" s="223">
        <f t="shared" si="187"/>
        <v>0</v>
      </c>
      <c r="M2135" s="223">
        <f t="shared" si="187"/>
        <v>0</v>
      </c>
      <c r="N2135" s="223">
        <f t="shared" si="187"/>
        <v>0</v>
      </c>
      <c r="O2135" s="223">
        <f t="shared" si="187"/>
        <v>0</v>
      </c>
      <c r="P2135" s="223">
        <f t="shared" si="187"/>
        <v>0</v>
      </c>
      <c r="Q2135" s="223">
        <f t="shared" si="187"/>
        <v>0</v>
      </c>
      <c r="R2135" s="223">
        <f t="shared" si="187"/>
        <v>0</v>
      </c>
    </row>
    <row r="2136" spans="1:18" hidden="1" outlineLevel="2" x14ac:dyDescent="0.25">
      <c r="A2136" s="222" t="str">
        <f>'Usages industrie'!A43</f>
        <v>Usage industriel n°40</v>
      </c>
      <c r="B2136" s="222" t="s">
        <v>41</v>
      </c>
      <c r="C2136" s="222"/>
      <c r="D2136" s="223">
        <f>IF(B$2087&lt;&gt;"",IF(B$2087='Usages industrie'!$K43,'Usages industrie'!J43,0),0)</f>
        <v>0</v>
      </c>
      <c r="E2136" s="223">
        <f t="shared" si="187"/>
        <v>0</v>
      </c>
      <c r="F2136" s="223">
        <f t="shared" si="187"/>
        <v>0</v>
      </c>
      <c r="G2136" s="223">
        <f t="shared" si="187"/>
        <v>0</v>
      </c>
      <c r="H2136" s="223">
        <f t="shared" si="187"/>
        <v>0</v>
      </c>
      <c r="I2136" s="223">
        <f t="shared" si="187"/>
        <v>0</v>
      </c>
      <c r="J2136" s="223">
        <f t="shared" si="187"/>
        <v>0</v>
      </c>
      <c r="K2136" s="223">
        <f t="shared" si="187"/>
        <v>0</v>
      </c>
      <c r="L2136" s="223">
        <f t="shared" si="187"/>
        <v>0</v>
      </c>
      <c r="M2136" s="223">
        <f t="shared" si="187"/>
        <v>0</v>
      </c>
      <c r="N2136" s="223">
        <f t="shared" si="187"/>
        <v>0</v>
      </c>
      <c r="O2136" s="223">
        <f t="shared" si="187"/>
        <v>0</v>
      </c>
      <c r="P2136" s="223">
        <f t="shared" si="187"/>
        <v>0</v>
      </c>
      <c r="Q2136" s="223">
        <f t="shared" si="187"/>
        <v>0</v>
      </c>
      <c r="R2136" s="223">
        <f t="shared" si="187"/>
        <v>0</v>
      </c>
    </row>
    <row r="2137" spans="1:18" hidden="1" outlineLevel="2" x14ac:dyDescent="0.25">
      <c r="A2137" s="222" t="str">
        <f>'Usages industrie'!A44</f>
        <v>Usage industriel n°41</v>
      </c>
      <c r="B2137" s="222" t="s">
        <v>41</v>
      </c>
      <c r="C2137" s="222"/>
      <c r="D2137" s="223">
        <f>IF(B$2087&lt;&gt;"",IF(B$2087='Usages industrie'!$K44,'Usages industrie'!J44,0),0)</f>
        <v>0</v>
      </c>
      <c r="E2137" s="223">
        <f t="shared" ref="E2137:R2146" si="188">$D2137</f>
        <v>0</v>
      </c>
      <c r="F2137" s="223">
        <f t="shared" si="188"/>
        <v>0</v>
      </c>
      <c r="G2137" s="223">
        <f t="shared" si="188"/>
        <v>0</v>
      </c>
      <c r="H2137" s="223">
        <f t="shared" si="188"/>
        <v>0</v>
      </c>
      <c r="I2137" s="223">
        <f t="shared" si="188"/>
        <v>0</v>
      </c>
      <c r="J2137" s="223">
        <f t="shared" si="188"/>
        <v>0</v>
      </c>
      <c r="K2137" s="223">
        <f t="shared" si="188"/>
        <v>0</v>
      </c>
      <c r="L2137" s="223">
        <f t="shared" si="188"/>
        <v>0</v>
      </c>
      <c r="M2137" s="223">
        <f t="shared" si="188"/>
        <v>0</v>
      </c>
      <c r="N2137" s="223">
        <f t="shared" si="188"/>
        <v>0</v>
      </c>
      <c r="O2137" s="223">
        <f t="shared" si="188"/>
        <v>0</v>
      </c>
      <c r="P2137" s="223">
        <f t="shared" si="188"/>
        <v>0</v>
      </c>
      <c r="Q2137" s="223">
        <f t="shared" si="188"/>
        <v>0</v>
      </c>
      <c r="R2137" s="223">
        <f t="shared" si="188"/>
        <v>0</v>
      </c>
    </row>
    <row r="2138" spans="1:18" hidden="1" outlineLevel="2" x14ac:dyDescent="0.25">
      <c r="A2138" s="222" t="str">
        <f>'Usages industrie'!A45</f>
        <v>Usage industriel n°42</v>
      </c>
      <c r="B2138" s="222" t="s">
        <v>41</v>
      </c>
      <c r="C2138" s="222"/>
      <c r="D2138" s="223">
        <f>IF(B$2087&lt;&gt;"",IF(B$2087='Usages industrie'!$K45,'Usages industrie'!J45,0),0)</f>
        <v>0</v>
      </c>
      <c r="E2138" s="223">
        <f t="shared" si="188"/>
        <v>0</v>
      </c>
      <c r="F2138" s="223">
        <f t="shared" si="188"/>
        <v>0</v>
      </c>
      <c r="G2138" s="223">
        <f t="shared" si="188"/>
        <v>0</v>
      </c>
      <c r="H2138" s="223">
        <f t="shared" si="188"/>
        <v>0</v>
      </c>
      <c r="I2138" s="223">
        <f t="shared" si="188"/>
        <v>0</v>
      </c>
      <c r="J2138" s="223">
        <f t="shared" si="188"/>
        <v>0</v>
      </c>
      <c r="K2138" s="223">
        <f t="shared" si="188"/>
        <v>0</v>
      </c>
      <c r="L2138" s="223">
        <f t="shared" si="188"/>
        <v>0</v>
      </c>
      <c r="M2138" s="223">
        <f t="shared" si="188"/>
        <v>0</v>
      </c>
      <c r="N2138" s="223">
        <f t="shared" si="188"/>
        <v>0</v>
      </c>
      <c r="O2138" s="223">
        <f t="shared" si="188"/>
        <v>0</v>
      </c>
      <c r="P2138" s="223">
        <f t="shared" si="188"/>
        <v>0</v>
      </c>
      <c r="Q2138" s="223">
        <f t="shared" si="188"/>
        <v>0</v>
      </c>
      <c r="R2138" s="223">
        <f t="shared" si="188"/>
        <v>0</v>
      </c>
    </row>
    <row r="2139" spans="1:18" hidden="1" outlineLevel="2" x14ac:dyDescent="0.25">
      <c r="A2139" s="222" t="str">
        <f>'Usages industrie'!A46</f>
        <v>Usage industriel n°43</v>
      </c>
      <c r="B2139" s="222" t="s">
        <v>41</v>
      </c>
      <c r="C2139" s="222"/>
      <c r="D2139" s="223">
        <f>IF(B$2087&lt;&gt;"",IF(B$2087='Usages industrie'!$K46,'Usages industrie'!J46,0),0)</f>
        <v>0</v>
      </c>
      <c r="E2139" s="223">
        <f t="shared" si="188"/>
        <v>0</v>
      </c>
      <c r="F2139" s="223">
        <f t="shared" si="188"/>
        <v>0</v>
      </c>
      <c r="G2139" s="223">
        <f t="shared" si="188"/>
        <v>0</v>
      </c>
      <c r="H2139" s="223">
        <f t="shared" si="188"/>
        <v>0</v>
      </c>
      <c r="I2139" s="223">
        <f t="shared" si="188"/>
        <v>0</v>
      </c>
      <c r="J2139" s="223">
        <f t="shared" si="188"/>
        <v>0</v>
      </c>
      <c r="K2139" s="223">
        <f t="shared" si="188"/>
        <v>0</v>
      </c>
      <c r="L2139" s="223">
        <f t="shared" si="188"/>
        <v>0</v>
      </c>
      <c r="M2139" s="223">
        <f t="shared" si="188"/>
        <v>0</v>
      </c>
      <c r="N2139" s="223">
        <f t="shared" si="188"/>
        <v>0</v>
      </c>
      <c r="O2139" s="223">
        <f t="shared" si="188"/>
        <v>0</v>
      </c>
      <c r="P2139" s="223">
        <f t="shared" si="188"/>
        <v>0</v>
      </c>
      <c r="Q2139" s="223">
        <f t="shared" si="188"/>
        <v>0</v>
      </c>
      <c r="R2139" s="223">
        <f t="shared" si="188"/>
        <v>0</v>
      </c>
    </row>
    <row r="2140" spans="1:18" hidden="1" outlineLevel="2" x14ac:dyDescent="0.25">
      <c r="A2140" s="222" t="str">
        <f>'Usages industrie'!A47</f>
        <v>Usage industriel n°44</v>
      </c>
      <c r="B2140" s="222" t="s">
        <v>41</v>
      </c>
      <c r="C2140" s="222"/>
      <c r="D2140" s="223">
        <f>IF(B$2087&lt;&gt;"",IF(B$2087='Usages industrie'!$K47,'Usages industrie'!J47,0),0)</f>
        <v>0</v>
      </c>
      <c r="E2140" s="223">
        <f t="shared" si="188"/>
        <v>0</v>
      </c>
      <c r="F2140" s="223">
        <f t="shared" si="188"/>
        <v>0</v>
      </c>
      <c r="G2140" s="223">
        <f t="shared" si="188"/>
        <v>0</v>
      </c>
      <c r="H2140" s="223">
        <f t="shared" si="188"/>
        <v>0</v>
      </c>
      <c r="I2140" s="223">
        <f t="shared" si="188"/>
        <v>0</v>
      </c>
      <c r="J2140" s="223">
        <f t="shared" si="188"/>
        <v>0</v>
      </c>
      <c r="K2140" s="223">
        <f t="shared" si="188"/>
        <v>0</v>
      </c>
      <c r="L2140" s="223">
        <f t="shared" si="188"/>
        <v>0</v>
      </c>
      <c r="M2140" s="223">
        <f t="shared" si="188"/>
        <v>0</v>
      </c>
      <c r="N2140" s="223">
        <f t="shared" si="188"/>
        <v>0</v>
      </c>
      <c r="O2140" s="223">
        <f t="shared" si="188"/>
        <v>0</v>
      </c>
      <c r="P2140" s="223">
        <f t="shared" si="188"/>
        <v>0</v>
      </c>
      <c r="Q2140" s="223">
        <f t="shared" si="188"/>
        <v>0</v>
      </c>
      <c r="R2140" s="223">
        <f t="shared" si="188"/>
        <v>0</v>
      </c>
    </row>
    <row r="2141" spans="1:18" hidden="1" outlineLevel="2" x14ac:dyDescent="0.25">
      <c r="A2141" s="222" t="str">
        <f>'Usages industrie'!A48</f>
        <v>Usage industriel n°45</v>
      </c>
      <c r="B2141" s="222" t="s">
        <v>41</v>
      </c>
      <c r="C2141" s="222"/>
      <c r="D2141" s="223">
        <f>IF(B$2087&lt;&gt;"",IF(B$2087='Usages industrie'!$K48,'Usages industrie'!J48,0),0)</f>
        <v>0</v>
      </c>
      <c r="E2141" s="223">
        <f t="shared" si="188"/>
        <v>0</v>
      </c>
      <c r="F2141" s="223">
        <f t="shared" si="188"/>
        <v>0</v>
      </c>
      <c r="G2141" s="223">
        <f t="shared" si="188"/>
        <v>0</v>
      </c>
      <c r="H2141" s="223">
        <f t="shared" si="188"/>
        <v>0</v>
      </c>
      <c r="I2141" s="223">
        <f t="shared" si="188"/>
        <v>0</v>
      </c>
      <c r="J2141" s="223">
        <f t="shared" si="188"/>
        <v>0</v>
      </c>
      <c r="K2141" s="223">
        <f t="shared" si="188"/>
        <v>0</v>
      </c>
      <c r="L2141" s="223">
        <f t="shared" si="188"/>
        <v>0</v>
      </c>
      <c r="M2141" s="223">
        <f t="shared" si="188"/>
        <v>0</v>
      </c>
      <c r="N2141" s="223">
        <f t="shared" si="188"/>
        <v>0</v>
      </c>
      <c r="O2141" s="223">
        <f t="shared" si="188"/>
        <v>0</v>
      </c>
      <c r="P2141" s="223">
        <f t="shared" si="188"/>
        <v>0</v>
      </c>
      <c r="Q2141" s="223">
        <f t="shared" si="188"/>
        <v>0</v>
      </c>
      <c r="R2141" s="223">
        <f t="shared" si="188"/>
        <v>0</v>
      </c>
    </row>
    <row r="2142" spans="1:18" hidden="1" outlineLevel="2" x14ac:dyDescent="0.25">
      <c r="A2142" s="222" t="str">
        <f>'Usages industrie'!A49</f>
        <v>Usage industriel n°46</v>
      </c>
      <c r="B2142" s="222" t="s">
        <v>41</v>
      </c>
      <c r="C2142" s="222"/>
      <c r="D2142" s="223">
        <f>IF(B$2087&lt;&gt;"",IF(B$2087='Usages industrie'!$K49,'Usages industrie'!J49,0),0)</f>
        <v>0</v>
      </c>
      <c r="E2142" s="223">
        <f t="shared" si="188"/>
        <v>0</v>
      </c>
      <c r="F2142" s="223">
        <f t="shared" si="188"/>
        <v>0</v>
      </c>
      <c r="G2142" s="223">
        <f t="shared" si="188"/>
        <v>0</v>
      </c>
      <c r="H2142" s="223">
        <f t="shared" si="188"/>
        <v>0</v>
      </c>
      <c r="I2142" s="223">
        <f t="shared" si="188"/>
        <v>0</v>
      </c>
      <c r="J2142" s="223">
        <f t="shared" si="188"/>
        <v>0</v>
      </c>
      <c r="K2142" s="223">
        <f t="shared" si="188"/>
        <v>0</v>
      </c>
      <c r="L2142" s="223">
        <f t="shared" si="188"/>
        <v>0</v>
      </c>
      <c r="M2142" s="223">
        <f t="shared" si="188"/>
        <v>0</v>
      </c>
      <c r="N2142" s="223">
        <f t="shared" si="188"/>
        <v>0</v>
      </c>
      <c r="O2142" s="223">
        <f t="shared" si="188"/>
        <v>0</v>
      </c>
      <c r="P2142" s="223">
        <f t="shared" si="188"/>
        <v>0</v>
      </c>
      <c r="Q2142" s="223">
        <f t="shared" si="188"/>
        <v>0</v>
      </c>
      <c r="R2142" s="223">
        <f t="shared" si="188"/>
        <v>0</v>
      </c>
    </row>
    <row r="2143" spans="1:18" hidden="1" outlineLevel="2" x14ac:dyDescent="0.25">
      <c r="A2143" s="222" t="str">
        <f>'Usages industrie'!A50</f>
        <v>Usage industriel n°47</v>
      </c>
      <c r="B2143" s="222" t="s">
        <v>41</v>
      </c>
      <c r="C2143" s="222"/>
      <c r="D2143" s="223">
        <f>IF(B$2087&lt;&gt;"",IF(B$2087='Usages industrie'!$K50,'Usages industrie'!J50,0),0)</f>
        <v>0</v>
      </c>
      <c r="E2143" s="223">
        <f t="shared" si="188"/>
        <v>0</v>
      </c>
      <c r="F2143" s="223">
        <f t="shared" si="188"/>
        <v>0</v>
      </c>
      <c r="G2143" s="223">
        <f t="shared" si="188"/>
        <v>0</v>
      </c>
      <c r="H2143" s="223">
        <f t="shared" si="188"/>
        <v>0</v>
      </c>
      <c r="I2143" s="223">
        <f t="shared" si="188"/>
        <v>0</v>
      </c>
      <c r="J2143" s="223">
        <f t="shared" si="188"/>
        <v>0</v>
      </c>
      <c r="K2143" s="223">
        <f t="shared" si="188"/>
        <v>0</v>
      </c>
      <c r="L2143" s="223">
        <f t="shared" si="188"/>
        <v>0</v>
      </c>
      <c r="M2143" s="223">
        <f t="shared" si="188"/>
        <v>0</v>
      </c>
      <c r="N2143" s="223">
        <f t="shared" si="188"/>
        <v>0</v>
      </c>
      <c r="O2143" s="223">
        <f t="shared" si="188"/>
        <v>0</v>
      </c>
      <c r="P2143" s="223">
        <f t="shared" si="188"/>
        <v>0</v>
      </c>
      <c r="Q2143" s="223">
        <f t="shared" si="188"/>
        <v>0</v>
      </c>
      <c r="R2143" s="223">
        <f t="shared" si="188"/>
        <v>0</v>
      </c>
    </row>
    <row r="2144" spans="1:18" hidden="1" outlineLevel="2" x14ac:dyDescent="0.25">
      <c r="A2144" s="222" t="str">
        <f>'Usages industrie'!A51</f>
        <v>Usage industriel n°48</v>
      </c>
      <c r="B2144" s="222" t="s">
        <v>41</v>
      </c>
      <c r="C2144" s="222"/>
      <c r="D2144" s="223">
        <f>IF(B$2087&lt;&gt;"",IF(B$2087='Usages industrie'!$K51,'Usages industrie'!J51,0),0)</f>
        <v>0</v>
      </c>
      <c r="E2144" s="223">
        <f t="shared" si="188"/>
        <v>0</v>
      </c>
      <c r="F2144" s="223">
        <f t="shared" si="188"/>
        <v>0</v>
      </c>
      <c r="G2144" s="223">
        <f t="shared" si="188"/>
        <v>0</v>
      </c>
      <c r="H2144" s="223">
        <f t="shared" si="188"/>
        <v>0</v>
      </c>
      <c r="I2144" s="223">
        <f t="shared" si="188"/>
        <v>0</v>
      </c>
      <c r="J2144" s="223">
        <f t="shared" si="188"/>
        <v>0</v>
      </c>
      <c r="K2144" s="223">
        <f t="shared" si="188"/>
        <v>0</v>
      </c>
      <c r="L2144" s="223">
        <f t="shared" si="188"/>
        <v>0</v>
      </c>
      <c r="M2144" s="223">
        <f t="shared" si="188"/>
        <v>0</v>
      </c>
      <c r="N2144" s="223">
        <f t="shared" si="188"/>
        <v>0</v>
      </c>
      <c r="O2144" s="223">
        <f t="shared" si="188"/>
        <v>0</v>
      </c>
      <c r="P2144" s="223">
        <f t="shared" si="188"/>
        <v>0</v>
      </c>
      <c r="Q2144" s="223">
        <f t="shared" si="188"/>
        <v>0</v>
      </c>
      <c r="R2144" s="223">
        <f t="shared" si="188"/>
        <v>0</v>
      </c>
    </row>
    <row r="2145" spans="1:18" hidden="1" outlineLevel="2" x14ac:dyDescent="0.25">
      <c r="A2145" s="222" t="str">
        <f>'Usages industrie'!A52</f>
        <v>Usage industriel n°49</v>
      </c>
      <c r="B2145" s="222" t="s">
        <v>41</v>
      </c>
      <c r="C2145" s="222"/>
      <c r="D2145" s="223">
        <f>IF(B$2087&lt;&gt;"",IF(B$2087='Usages industrie'!$K52,'Usages industrie'!J52,0),0)</f>
        <v>0</v>
      </c>
      <c r="E2145" s="223">
        <f t="shared" si="188"/>
        <v>0</v>
      </c>
      <c r="F2145" s="223">
        <f t="shared" si="188"/>
        <v>0</v>
      </c>
      <c r="G2145" s="223">
        <f t="shared" si="188"/>
        <v>0</v>
      </c>
      <c r="H2145" s="223">
        <f t="shared" si="188"/>
        <v>0</v>
      </c>
      <c r="I2145" s="223">
        <f t="shared" si="188"/>
        <v>0</v>
      </c>
      <c r="J2145" s="223">
        <f t="shared" si="188"/>
        <v>0</v>
      </c>
      <c r="K2145" s="223">
        <f t="shared" si="188"/>
        <v>0</v>
      </c>
      <c r="L2145" s="223">
        <f t="shared" si="188"/>
        <v>0</v>
      </c>
      <c r="M2145" s="223">
        <f t="shared" si="188"/>
        <v>0</v>
      </c>
      <c r="N2145" s="223">
        <f t="shared" si="188"/>
        <v>0</v>
      </c>
      <c r="O2145" s="223">
        <f t="shared" si="188"/>
        <v>0</v>
      </c>
      <c r="P2145" s="223">
        <f t="shared" si="188"/>
        <v>0</v>
      </c>
      <c r="Q2145" s="223">
        <f t="shared" si="188"/>
        <v>0</v>
      </c>
      <c r="R2145" s="223">
        <f t="shared" si="188"/>
        <v>0</v>
      </c>
    </row>
    <row r="2146" spans="1:18" hidden="1" outlineLevel="2" x14ac:dyDescent="0.25">
      <c r="A2146" s="222" t="str">
        <f>'Usages industrie'!A53</f>
        <v>Usage industriel n°50</v>
      </c>
      <c r="B2146" s="222" t="s">
        <v>41</v>
      </c>
      <c r="C2146" s="222"/>
      <c r="D2146" s="223">
        <f>IF(B$2087&lt;&gt;"",IF(B$2087='Usages industrie'!$K53,'Usages industrie'!J53,0),0)</f>
        <v>0</v>
      </c>
      <c r="E2146" s="223">
        <f t="shared" si="188"/>
        <v>0</v>
      </c>
      <c r="F2146" s="223">
        <f t="shared" si="188"/>
        <v>0</v>
      </c>
      <c r="G2146" s="223">
        <f t="shared" si="188"/>
        <v>0</v>
      </c>
      <c r="H2146" s="223">
        <f t="shared" si="188"/>
        <v>0</v>
      </c>
      <c r="I2146" s="223">
        <f t="shared" si="188"/>
        <v>0</v>
      </c>
      <c r="J2146" s="223">
        <f t="shared" si="188"/>
        <v>0</v>
      </c>
      <c r="K2146" s="223">
        <f t="shared" si="188"/>
        <v>0</v>
      </c>
      <c r="L2146" s="223">
        <f t="shared" si="188"/>
        <v>0</v>
      </c>
      <c r="M2146" s="223">
        <f t="shared" si="188"/>
        <v>0</v>
      </c>
      <c r="N2146" s="223">
        <f t="shared" si="188"/>
        <v>0</v>
      </c>
      <c r="O2146" s="223">
        <f t="shared" si="188"/>
        <v>0</v>
      </c>
      <c r="P2146" s="223">
        <f t="shared" si="188"/>
        <v>0</v>
      </c>
      <c r="Q2146" s="223">
        <f t="shared" si="188"/>
        <v>0</v>
      </c>
      <c r="R2146" s="223">
        <f t="shared" si="188"/>
        <v>0</v>
      </c>
    </row>
    <row r="2147" spans="1:18" hidden="1" outlineLevel="1" collapsed="1" x14ac:dyDescent="0.25">
      <c r="A2147" s="222" t="s">
        <v>649</v>
      </c>
      <c r="B2147" s="222"/>
      <c r="C2147" s="222"/>
      <c r="D2147" s="223">
        <f t="shared" ref="D2147:R2147" si="189">SUM(D2097:D2146)</f>
        <v>0</v>
      </c>
      <c r="E2147" s="223">
        <f t="shared" si="189"/>
        <v>0</v>
      </c>
      <c r="F2147" s="223">
        <f t="shared" si="189"/>
        <v>0</v>
      </c>
      <c r="G2147" s="223">
        <f t="shared" si="189"/>
        <v>0</v>
      </c>
      <c r="H2147" s="223">
        <f t="shared" si="189"/>
        <v>0</v>
      </c>
      <c r="I2147" s="223">
        <f t="shared" si="189"/>
        <v>0</v>
      </c>
      <c r="J2147" s="223">
        <f t="shared" si="189"/>
        <v>0</v>
      </c>
      <c r="K2147" s="223">
        <f t="shared" si="189"/>
        <v>0</v>
      </c>
      <c r="L2147" s="223">
        <f t="shared" si="189"/>
        <v>0</v>
      </c>
      <c r="M2147" s="223">
        <f t="shared" si="189"/>
        <v>0</v>
      </c>
      <c r="N2147" s="223">
        <f t="shared" si="189"/>
        <v>0</v>
      </c>
      <c r="O2147" s="223">
        <f t="shared" si="189"/>
        <v>0</v>
      </c>
      <c r="P2147" s="223">
        <f t="shared" si="189"/>
        <v>0</v>
      </c>
      <c r="Q2147" s="223">
        <f t="shared" si="189"/>
        <v>0</v>
      </c>
      <c r="R2147" s="223">
        <f t="shared" si="189"/>
        <v>0</v>
      </c>
    </row>
    <row r="2148" spans="1:18" hidden="1" outlineLevel="2" x14ac:dyDescent="0.25">
      <c r="A2148" s="222" t="str">
        <f>'Usages industrie'!A4</f>
        <v>Usage industriel n°1</v>
      </c>
      <c r="B2148" s="222" t="s">
        <v>645</v>
      </c>
      <c r="C2148" s="222"/>
      <c r="D2148" s="223">
        <f>D2097*'Usages industrie'!$P4*(1+'Usages industrie'!$Q4)^(D$2091-$D$2091)/1000</f>
        <v>0</v>
      </c>
      <c r="E2148" s="223">
        <f>E2097*'Usages industrie'!$P4*(1+'Usages industrie'!$Q4)^(E$2091-$D$2091)/1000</f>
        <v>0</v>
      </c>
      <c r="F2148" s="223">
        <f>F2097*'Usages industrie'!$P4*(1+'Usages industrie'!$Q4)^(F$2091-$D$2091)/1000</f>
        <v>0</v>
      </c>
      <c r="G2148" s="223">
        <f>G2097*'Usages industrie'!$P4*(1+'Usages industrie'!$Q4)^(G$2091-$D$2091)/1000</f>
        <v>0</v>
      </c>
      <c r="H2148" s="223">
        <f>H2097*'Usages industrie'!$P4*(1+'Usages industrie'!$Q4)^(H$2091-$D$2091)/1000</f>
        <v>0</v>
      </c>
      <c r="I2148" s="223">
        <f>I2097*'Usages industrie'!$P4*(1+'Usages industrie'!$Q4)^(I$2091-$D$2091)/1000</f>
        <v>0</v>
      </c>
      <c r="J2148" s="223">
        <f>J2097*'Usages industrie'!$P4*(1+'Usages industrie'!$Q4)^(J$2091-$D$2091)/1000</f>
        <v>0</v>
      </c>
      <c r="K2148" s="223">
        <f>K2097*'Usages industrie'!$P4*(1+'Usages industrie'!$Q4)^(K$2091-$D$2091)/1000</f>
        <v>0</v>
      </c>
      <c r="L2148" s="223">
        <f>L2097*'Usages industrie'!$P4*(1+'Usages industrie'!$Q4)^(L$2091-$D$2091)/1000</f>
        <v>0</v>
      </c>
      <c r="M2148" s="223">
        <f>M2097*'Usages industrie'!$P4*(1+'Usages industrie'!$Q4)^(M$2091-$D$2091)/1000</f>
        <v>0</v>
      </c>
      <c r="N2148" s="223">
        <f>N2097*'Usages industrie'!$P4*(1+'Usages industrie'!$Q4)^(N$2091-$D$2091)/1000</f>
        <v>0</v>
      </c>
      <c r="O2148" s="223">
        <f>O2097*'Usages industrie'!$P4*(1+'Usages industrie'!$Q4)^(O$2091-$D$2091)/1000</f>
        <v>0</v>
      </c>
      <c r="P2148" s="223">
        <f>P2097*'Usages industrie'!$P4*(1+'Usages industrie'!$Q4)^(P$2091-$D$2091)/1000</f>
        <v>0</v>
      </c>
      <c r="Q2148" s="223">
        <f>Q2097*'Usages industrie'!$P4*(1+'Usages industrie'!$Q4)^(Q$2091-$D$2091)/1000</f>
        <v>0</v>
      </c>
      <c r="R2148" s="223">
        <f>R2097*'Usages industrie'!$P4*(1+'Usages industrie'!$Q4)^(R$2091-$D$2091)/1000</f>
        <v>0</v>
      </c>
    </row>
    <row r="2149" spans="1:18" hidden="1" outlineLevel="2" x14ac:dyDescent="0.25">
      <c r="A2149" s="222" t="str">
        <f>'Usages industrie'!A5</f>
        <v>Usage industriel n°2</v>
      </c>
      <c r="B2149" s="222" t="s">
        <v>645</v>
      </c>
      <c r="C2149" s="222"/>
      <c r="D2149" s="223">
        <f>D2098*'Usages industrie'!$P5*(1+'Usages industrie'!$Q5)^(D$2091-$D$2091)/1000</f>
        <v>0</v>
      </c>
      <c r="E2149" s="223">
        <f>E2098*'Usages industrie'!$P5*(1+'Usages industrie'!$Q5)^(E$2091-$D$2091)/1000</f>
        <v>0</v>
      </c>
      <c r="F2149" s="223">
        <f>F2098*'Usages industrie'!$P5*(1+'Usages industrie'!$Q5)^(F$2091-$D$2091)/1000</f>
        <v>0</v>
      </c>
      <c r="G2149" s="223">
        <f>G2098*'Usages industrie'!$P5*(1+'Usages industrie'!$Q5)^(G$2091-$D$2091)/1000</f>
        <v>0</v>
      </c>
      <c r="H2149" s="223">
        <f>H2098*'Usages industrie'!$P5*(1+'Usages industrie'!$Q5)^(H$2091-$D$2091)/1000</f>
        <v>0</v>
      </c>
      <c r="I2149" s="223">
        <f>I2098*'Usages industrie'!$P5*(1+'Usages industrie'!$Q5)^(I$2091-$D$2091)/1000</f>
        <v>0</v>
      </c>
      <c r="J2149" s="223">
        <f>J2098*'Usages industrie'!$P5*(1+'Usages industrie'!$Q5)^(J$2091-$D$2091)/1000</f>
        <v>0</v>
      </c>
      <c r="K2149" s="223">
        <f>K2098*'Usages industrie'!$P5*(1+'Usages industrie'!$Q5)^(K$2091-$D$2091)/1000</f>
        <v>0</v>
      </c>
      <c r="L2149" s="223">
        <f>L2098*'Usages industrie'!$P5*(1+'Usages industrie'!$Q5)^(L$2091-$D$2091)/1000</f>
        <v>0</v>
      </c>
      <c r="M2149" s="223">
        <f>M2098*'Usages industrie'!$P5*(1+'Usages industrie'!$Q5)^(M$2091-$D$2091)/1000</f>
        <v>0</v>
      </c>
      <c r="N2149" s="223">
        <f>N2098*'Usages industrie'!$P5*(1+'Usages industrie'!$Q5)^(N$2091-$D$2091)/1000</f>
        <v>0</v>
      </c>
      <c r="O2149" s="223">
        <f>O2098*'Usages industrie'!$P5*(1+'Usages industrie'!$Q5)^(O$2091-$D$2091)/1000</f>
        <v>0</v>
      </c>
      <c r="P2149" s="223">
        <f>P2098*'Usages industrie'!$P5*(1+'Usages industrie'!$Q5)^(P$2091-$D$2091)/1000</f>
        <v>0</v>
      </c>
      <c r="Q2149" s="223">
        <f>Q2098*'Usages industrie'!$P5*(1+'Usages industrie'!$Q5)^(Q$2091-$D$2091)/1000</f>
        <v>0</v>
      </c>
      <c r="R2149" s="223">
        <f>R2098*'Usages industrie'!$P5*(1+'Usages industrie'!$Q5)^(R$2091-$D$2091)/1000</f>
        <v>0</v>
      </c>
    </row>
    <row r="2150" spans="1:18" hidden="1" outlineLevel="2" x14ac:dyDescent="0.25">
      <c r="A2150" s="222" t="str">
        <f>'Usages industrie'!A6</f>
        <v>Usage industriel n°3</v>
      </c>
      <c r="B2150" s="222" t="s">
        <v>645</v>
      </c>
      <c r="C2150" s="222"/>
      <c r="D2150" s="223">
        <f>D2099*'Usages industrie'!$P6*(1+'Usages industrie'!$Q6)^(D$2091-$D$2091)/1000</f>
        <v>0</v>
      </c>
      <c r="E2150" s="223">
        <f>E2099*'Usages industrie'!$P6*(1+'Usages industrie'!$Q6)^(E$2091-$D$2091)/1000</f>
        <v>0</v>
      </c>
      <c r="F2150" s="223">
        <f>F2099*'Usages industrie'!$P6*(1+'Usages industrie'!$Q6)^(F$2091-$D$2091)/1000</f>
        <v>0</v>
      </c>
      <c r="G2150" s="223">
        <f>G2099*'Usages industrie'!$P6*(1+'Usages industrie'!$Q6)^(G$2091-$D$2091)/1000</f>
        <v>0</v>
      </c>
      <c r="H2150" s="223">
        <f>H2099*'Usages industrie'!$P6*(1+'Usages industrie'!$Q6)^(H$2091-$D$2091)/1000</f>
        <v>0</v>
      </c>
      <c r="I2150" s="223">
        <f>I2099*'Usages industrie'!$P6*(1+'Usages industrie'!$Q6)^(I$2091-$D$2091)/1000</f>
        <v>0</v>
      </c>
      <c r="J2150" s="223">
        <f>J2099*'Usages industrie'!$P6*(1+'Usages industrie'!$Q6)^(J$2091-$D$2091)/1000</f>
        <v>0</v>
      </c>
      <c r="K2150" s="223">
        <f>K2099*'Usages industrie'!$P6*(1+'Usages industrie'!$Q6)^(K$2091-$D$2091)/1000</f>
        <v>0</v>
      </c>
      <c r="L2150" s="223">
        <f>L2099*'Usages industrie'!$P6*(1+'Usages industrie'!$Q6)^(L$2091-$D$2091)/1000</f>
        <v>0</v>
      </c>
      <c r="M2150" s="223">
        <f>M2099*'Usages industrie'!$P6*(1+'Usages industrie'!$Q6)^(M$2091-$D$2091)/1000</f>
        <v>0</v>
      </c>
      <c r="N2150" s="223">
        <f>N2099*'Usages industrie'!$P6*(1+'Usages industrie'!$Q6)^(N$2091-$D$2091)/1000</f>
        <v>0</v>
      </c>
      <c r="O2150" s="223">
        <f>O2099*'Usages industrie'!$P6*(1+'Usages industrie'!$Q6)^(O$2091-$D$2091)/1000</f>
        <v>0</v>
      </c>
      <c r="P2150" s="223">
        <f>P2099*'Usages industrie'!$P6*(1+'Usages industrie'!$Q6)^(P$2091-$D$2091)/1000</f>
        <v>0</v>
      </c>
      <c r="Q2150" s="223">
        <f>Q2099*'Usages industrie'!$P6*(1+'Usages industrie'!$Q6)^(Q$2091-$D$2091)/1000</f>
        <v>0</v>
      </c>
      <c r="R2150" s="223">
        <f>R2099*'Usages industrie'!$P6*(1+'Usages industrie'!$Q6)^(R$2091-$D$2091)/1000</f>
        <v>0</v>
      </c>
    </row>
    <row r="2151" spans="1:18" hidden="1" outlineLevel="2" x14ac:dyDescent="0.25">
      <c r="A2151" s="222" t="str">
        <f>'Usages industrie'!A7</f>
        <v>Usage industriel n°4</v>
      </c>
      <c r="B2151" s="222" t="s">
        <v>645</v>
      </c>
      <c r="C2151" s="222"/>
      <c r="D2151" s="223">
        <f>D2100*'Usages industrie'!$P7*(1+'Usages industrie'!$Q7)^(D$2091-$D$2091)/1000</f>
        <v>0</v>
      </c>
      <c r="E2151" s="223">
        <f>E2100*'Usages industrie'!$P7*(1+'Usages industrie'!$Q7)^(E$2091-$D$2091)/1000</f>
        <v>0</v>
      </c>
      <c r="F2151" s="223">
        <f>F2100*'Usages industrie'!$P7*(1+'Usages industrie'!$Q7)^(F$2091-$D$2091)/1000</f>
        <v>0</v>
      </c>
      <c r="G2151" s="223">
        <f>G2100*'Usages industrie'!$P7*(1+'Usages industrie'!$Q7)^(G$2091-$D$2091)/1000</f>
        <v>0</v>
      </c>
      <c r="H2151" s="223">
        <f>H2100*'Usages industrie'!$P7*(1+'Usages industrie'!$Q7)^(H$2091-$D$2091)/1000</f>
        <v>0</v>
      </c>
      <c r="I2151" s="223">
        <f>I2100*'Usages industrie'!$P7*(1+'Usages industrie'!$Q7)^(I$2091-$D$2091)/1000</f>
        <v>0</v>
      </c>
      <c r="J2151" s="223">
        <f>J2100*'Usages industrie'!$P7*(1+'Usages industrie'!$Q7)^(J$2091-$D$2091)/1000</f>
        <v>0</v>
      </c>
      <c r="K2151" s="223">
        <f>K2100*'Usages industrie'!$P7*(1+'Usages industrie'!$Q7)^(K$2091-$D$2091)/1000</f>
        <v>0</v>
      </c>
      <c r="L2151" s="223">
        <f>L2100*'Usages industrie'!$P7*(1+'Usages industrie'!$Q7)^(L$2091-$D$2091)/1000</f>
        <v>0</v>
      </c>
      <c r="M2151" s="223">
        <f>M2100*'Usages industrie'!$P7*(1+'Usages industrie'!$Q7)^(M$2091-$D$2091)/1000</f>
        <v>0</v>
      </c>
      <c r="N2151" s="223">
        <f>N2100*'Usages industrie'!$P7*(1+'Usages industrie'!$Q7)^(N$2091-$D$2091)/1000</f>
        <v>0</v>
      </c>
      <c r="O2151" s="223">
        <f>O2100*'Usages industrie'!$P7*(1+'Usages industrie'!$Q7)^(O$2091-$D$2091)/1000</f>
        <v>0</v>
      </c>
      <c r="P2151" s="223">
        <f>P2100*'Usages industrie'!$P7*(1+'Usages industrie'!$Q7)^(P$2091-$D$2091)/1000</f>
        <v>0</v>
      </c>
      <c r="Q2151" s="223">
        <f>Q2100*'Usages industrie'!$P7*(1+'Usages industrie'!$Q7)^(Q$2091-$D$2091)/1000</f>
        <v>0</v>
      </c>
      <c r="R2151" s="223">
        <f>R2100*'Usages industrie'!$P7*(1+'Usages industrie'!$Q7)^(R$2091-$D$2091)/1000</f>
        <v>0</v>
      </c>
    </row>
    <row r="2152" spans="1:18" hidden="1" outlineLevel="2" x14ac:dyDescent="0.25">
      <c r="A2152" s="222" t="str">
        <f>'Usages industrie'!A8</f>
        <v>Usage industriel n°5</v>
      </c>
      <c r="B2152" s="222" t="s">
        <v>645</v>
      </c>
      <c r="C2152" s="222"/>
      <c r="D2152" s="223">
        <f>D2101*'Usages industrie'!$P8*(1+'Usages industrie'!$Q8)^(D$2091-$D$2091)/1000</f>
        <v>0</v>
      </c>
      <c r="E2152" s="223">
        <f>E2101*'Usages industrie'!$P8*(1+'Usages industrie'!$Q8)^(E$2091-$D$2091)/1000</f>
        <v>0</v>
      </c>
      <c r="F2152" s="223">
        <f>F2101*'Usages industrie'!$P8*(1+'Usages industrie'!$Q8)^(F$2091-$D$2091)/1000</f>
        <v>0</v>
      </c>
      <c r="G2152" s="223">
        <f>G2101*'Usages industrie'!$P8*(1+'Usages industrie'!$Q8)^(G$2091-$D$2091)/1000</f>
        <v>0</v>
      </c>
      <c r="H2152" s="223">
        <f>H2101*'Usages industrie'!$P8*(1+'Usages industrie'!$Q8)^(H$2091-$D$2091)/1000</f>
        <v>0</v>
      </c>
      <c r="I2152" s="223">
        <f>I2101*'Usages industrie'!$P8*(1+'Usages industrie'!$Q8)^(I$2091-$D$2091)/1000</f>
        <v>0</v>
      </c>
      <c r="J2152" s="223">
        <f>J2101*'Usages industrie'!$P8*(1+'Usages industrie'!$Q8)^(J$2091-$D$2091)/1000</f>
        <v>0</v>
      </c>
      <c r="K2152" s="223">
        <f>K2101*'Usages industrie'!$P8*(1+'Usages industrie'!$Q8)^(K$2091-$D$2091)/1000</f>
        <v>0</v>
      </c>
      <c r="L2152" s="223">
        <f>L2101*'Usages industrie'!$P8*(1+'Usages industrie'!$Q8)^(L$2091-$D$2091)/1000</f>
        <v>0</v>
      </c>
      <c r="M2152" s="223">
        <f>M2101*'Usages industrie'!$P8*(1+'Usages industrie'!$Q8)^(M$2091-$D$2091)/1000</f>
        <v>0</v>
      </c>
      <c r="N2152" s="223">
        <f>N2101*'Usages industrie'!$P8*(1+'Usages industrie'!$Q8)^(N$2091-$D$2091)/1000</f>
        <v>0</v>
      </c>
      <c r="O2152" s="223">
        <f>O2101*'Usages industrie'!$P8*(1+'Usages industrie'!$Q8)^(O$2091-$D$2091)/1000</f>
        <v>0</v>
      </c>
      <c r="P2152" s="223">
        <f>P2101*'Usages industrie'!$P8*(1+'Usages industrie'!$Q8)^(P$2091-$D$2091)/1000</f>
        <v>0</v>
      </c>
      <c r="Q2152" s="223">
        <f>Q2101*'Usages industrie'!$P8*(1+'Usages industrie'!$Q8)^(Q$2091-$D$2091)/1000</f>
        <v>0</v>
      </c>
      <c r="R2152" s="223">
        <f>R2101*'Usages industrie'!$P8*(1+'Usages industrie'!$Q8)^(R$2091-$D$2091)/1000</f>
        <v>0</v>
      </c>
    </row>
    <row r="2153" spans="1:18" hidden="1" outlineLevel="2" x14ac:dyDescent="0.25">
      <c r="A2153" s="222" t="str">
        <f>'Usages industrie'!A9</f>
        <v>Usage industriel n°6</v>
      </c>
      <c r="B2153" s="222" t="s">
        <v>645</v>
      </c>
      <c r="C2153" s="222"/>
      <c r="D2153" s="223">
        <f>D2102*'Usages industrie'!$P9*(1+'Usages industrie'!$Q9)^(D$2091-$D$2091)/1000</f>
        <v>0</v>
      </c>
      <c r="E2153" s="223">
        <f>E2102*'Usages industrie'!$P9*(1+'Usages industrie'!$Q9)^(E$2091-$D$2091)/1000</f>
        <v>0</v>
      </c>
      <c r="F2153" s="223">
        <f>F2102*'Usages industrie'!$P9*(1+'Usages industrie'!$Q9)^(F$2091-$D$2091)/1000</f>
        <v>0</v>
      </c>
      <c r="G2153" s="223">
        <f>G2102*'Usages industrie'!$P9*(1+'Usages industrie'!$Q9)^(G$2091-$D$2091)/1000</f>
        <v>0</v>
      </c>
      <c r="H2153" s="223">
        <f>H2102*'Usages industrie'!$P9*(1+'Usages industrie'!$Q9)^(H$2091-$D$2091)/1000</f>
        <v>0</v>
      </c>
      <c r="I2153" s="223">
        <f>I2102*'Usages industrie'!$P9*(1+'Usages industrie'!$Q9)^(I$2091-$D$2091)/1000</f>
        <v>0</v>
      </c>
      <c r="J2153" s="223">
        <f>J2102*'Usages industrie'!$P9*(1+'Usages industrie'!$Q9)^(J$2091-$D$2091)/1000</f>
        <v>0</v>
      </c>
      <c r="K2153" s="223">
        <f>K2102*'Usages industrie'!$P9*(1+'Usages industrie'!$Q9)^(K$2091-$D$2091)/1000</f>
        <v>0</v>
      </c>
      <c r="L2153" s="223">
        <f>L2102*'Usages industrie'!$P9*(1+'Usages industrie'!$Q9)^(L$2091-$D$2091)/1000</f>
        <v>0</v>
      </c>
      <c r="M2153" s="223">
        <f>M2102*'Usages industrie'!$P9*(1+'Usages industrie'!$Q9)^(M$2091-$D$2091)/1000</f>
        <v>0</v>
      </c>
      <c r="N2153" s="223">
        <f>N2102*'Usages industrie'!$P9*(1+'Usages industrie'!$Q9)^(N$2091-$D$2091)/1000</f>
        <v>0</v>
      </c>
      <c r="O2153" s="223">
        <f>O2102*'Usages industrie'!$P9*(1+'Usages industrie'!$Q9)^(O$2091-$D$2091)/1000</f>
        <v>0</v>
      </c>
      <c r="P2153" s="223">
        <f>P2102*'Usages industrie'!$P9*(1+'Usages industrie'!$Q9)^(P$2091-$D$2091)/1000</f>
        <v>0</v>
      </c>
      <c r="Q2153" s="223">
        <f>Q2102*'Usages industrie'!$P9*(1+'Usages industrie'!$Q9)^(Q$2091-$D$2091)/1000</f>
        <v>0</v>
      </c>
      <c r="R2153" s="223">
        <f>R2102*'Usages industrie'!$P9*(1+'Usages industrie'!$Q9)^(R$2091-$D$2091)/1000</f>
        <v>0</v>
      </c>
    </row>
    <row r="2154" spans="1:18" hidden="1" outlineLevel="2" x14ac:dyDescent="0.25">
      <c r="A2154" s="222" t="str">
        <f>'Usages industrie'!A10</f>
        <v>Usage industriel n°7</v>
      </c>
      <c r="B2154" s="222" t="s">
        <v>645</v>
      </c>
      <c r="C2154" s="222"/>
      <c r="D2154" s="223">
        <f>D2103*'Usages industrie'!$P10*(1+'Usages industrie'!$Q10)^(D$2091-$D$2091)/1000</f>
        <v>0</v>
      </c>
      <c r="E2154" s="223">
        <f>E2103*'Usages industrie'!$P10*(1+'Usages industrie'!$Q10)^(E$2091-$D$2091)/1000</f>
        <v>0</v>
      </c>
      <c r="F2154" s="223">
        <f>F2103*'Usages industrie'!$P10*(1+'Usages industrie'!$Q10)^(F$2091-$D$2091)/1000</f>
        <v>0</v>
      </c>
      <c r="G2154" s="223">
        <f>G2103*'Usages industrie'!$P10*(1+'Usages industrie'!$Q10)^(G$2091-$D$2091)/1000</f>
        <v>0</v>
      </c>
      <c r="H2154" s="223">
        <f>H2103*'Usages industrie'!$P10*(1+'Usages industrie'!$Q10)^(H$2091-$D$2091)/1000</f>
        <v>0</v>
      </c>
      <c r="I2154" s="223">
        <f>I2103*'Usages industrie'!$P10*(1+'Usages industrie'!$Q10)^(I$2091-$D$2091)/1000</f>
        <v>0</v>
      </c>
      <c r="J2154" s="223">
        <f>J2103*'Usages industrie'!$P10*(1+'Usages industrie'!$Q10)^(J$2091-$D$2091)/1000</f>
        <v>0</v>
      </c>
      <c r="K2154" s="223">
        <f>K2103*'Usages industrie'!$P10*(1+'Usages industrie'!$Q10)^(K$2091-$D$2091)/1000</f>
        <v>0</v>
      </c>
      <c r="L2154" s="223">
        <f>L2103*'Usages industrie'!$P10*(1+'Usages industrie'!$Q10)^(L$2091-$D$2091)/1000</f>
        <v>0</v>
      </c>
      <c r="M2154" s="223">
        <f>M2103*'Usages industrie'!$P10*(1+'Usages industrie'!$Q10)^(M$2091-$D$2091)/1000</f>
        <v>0</v>
      </c>
      <c r="N2154" s="223">
        <f>N2103*'Usages industrie'!$P10*(1+'Usages industrie'!$Q10)^(N$2091-$D$2091)/1000</f>
        <v>0</v>
      </c>
      <c r="O2154" s="223">
        <f>O2103*'Usages industrie'!$P10*(1+'Usages industrie'!$Q10)^(O$2091-$D$2091)/1000</f>
        <v>0</v>
      </c>
      <c r="P2154" s="223">
        <f>P2103*'Usages industrie'!$P10*(1+'Usages industrie'!$Q10)^(P$2091-$D$2091)/1000</f>
        <v>0</v>
      </c>
      <c r="Q2154" s="223">
        <f>Q2103*'Usages industrie'!$P10*(1+'Usages industrie'!$Q10)^(Q$2091-$D$2091)/1000</f>
        <v>0</v>
      </c>
      <c r="R2154" s="223">
        <f>R2103*'Usages industrie'!$P10*(1+'Usages industrie'!$Q10)^(R$2091-$D$2091)/1000</f>
        <v>0</v>
      </c>
    </row>
    <row r="2155" spans="1:18" hidden="1" outlineLevel="2" x14ac:dyDescent="0.25">
      <c r="A2155" s="222" t="str">
        <f>'Usages industrie'!A11</f>
        <v>Usage industriel n°8</v>
      </c>
      <c r="B2155" s="222" t="s">
        <v>645</v>
      </c>
      <c r="C2155" s="222"/>
      <c r="D2155" s="223">
        <f>D2104*'Usages industrie'!$P11*(1+'Usages industrie'!$Q11)^(D$2091-$D$2091)/1000</f>
        <v>0</v>
      </c>
      <c r="E2155" s="223">
        <f>E2104*'Usages industrie'!$P11*(1+'Usages industrie'!$Q11)^(E$2091-$D$2091)/1000</f>
        <v>0</v>
      </c>
      <c r="F2155" s="223">
        <f>F2104*'Usages industrie'!$P11*(1+'Usages industrie'!$Q11)^(F$2091-$D$2091)/1000</f>
        <v>0</v>
      </c>
      <c r="G2155" s="223">
        <f>G2104*'Usages industrie'!$P11*(1+'Usages industrie'!$Q11)^(G$2091-$D$2091)/1000</f>
        <v>0</v>
      </c>
      <c r="H2155" s="223">
        <f>H2104*'Usages industrie'!$P11*(1+'Usages industrie'!$Q11)^(H$2091-$D$2091)/1000</f>
        <v>0</v>
      </c>
      <c r="I2155" s="223">
        <f>I2104*'Usages industrie'!$P11*(1+'Usages industrie'!$Q11)^(I$2091-$D$2091)/1000</f>
        <v>0</v>
      </c>
      <c r="J2155" s="223">
        <f>J2104*'Usages industrie'!$P11*(1+'Usages industrie'!$Q11)^(J$2091-$D$2091)/1000</f>
        <v>0</v>
      </c>
      <c r="K2155" s="223">
        <f>K2104*'Usages industrie'!$P11*(1+'Usages industrie'!$Q11)^(K$2091-$D$2091)/1000</f>
        <v>0</v>
      </c>
      <c r="L2155" s="223">
        <f>L2104*'Usages industrie'!$P11*(1+'Usages industrie'!$Q11)^(L$2091-$D$2091)/1000</f>
        <v>0</v>
      </c>
      <c r="M2155" s="223">
        <f>M2104*'Usages industrie'!$P11*(1+'Usages industrie'!$Q11)^(M$2091-$D$2091)/1000</f>
        <v>0</v>
      </c>
      <c r="N2155" s="223">
        <f>N2104*'Usages industrie'!$P11*(1+'Usages industrie'!$Q11)^(N$2091-$D$2091)/1000</f>
        <v>0</v>
      </c>
      <c r="O2155" s="223">
        <f>O2104*'Usages industrie'!$P11*(1+'Usages industrie'!$Q11)^(O$2091-$D$2091)/1000</f>
        <v>0</v>
      </c>
      <c r="P2155" s="223">
        <f>P2104*'Usages industrie'!$P11*(1+'Usages industrie'!$Q11)^(P$2091-$D$2091)/1000</f>
        <v>0</v>
      </c>
      <c r="Q2155" s="223">
        <f>Q2104*'Usages industrie'!$P11*(1+'Usages industrie'!$Q11)^(Q$2091-$D$2091)/1000</f>
        <v>0</v>
      </c>
      <c r="R2155" s="223">
        <f>R2104*'Usages industrie'!$P11*(1+'Usages industrie'!$Q11)^(R$2091-$D$2091)/1000</f>
        <v>0</v>
      </c>
    </row>
    <row r="2156" spans="1:18" hidden="1" outlineLevel="2" x14ac:dyDescent="0.25">
      <c r="A2156" s="222" t="str">
        <f>'Usages industrie'!A12</f>
        <v>Usage industriel n°9</v>
      </c>
      <c r="B2156" s="222" t="s">
        <v>645</v>
      </c>
      <c r="C2156" s="222"/>
      <c r="D2156" s="223">
        <f>D2105*'Usages industrie'!$P12*(1+'Usages industrie'!$Q12)^(D$2091-$D$2091)/1000</f>
        <v>0</v>
      </c>
      <c r="E2156" s="223">
        <f>E2105*'Usages industrie'!$P12*(1+'Usages industrie'!$Q12)^(E$2091-$D$2091)/1000</f>
        <v>0</v>
      </c>
      <c r="F2156" s="223">
        <f>F2105*'Usages industrie'!$P12*(1+'Usages industrie'!$Q12)^(F$2091-$D$2091)/1000</f>
        <v>0</v>
      </c>
      <c r="G2156" s="223">
        <f>G2105*'Usages industrie'!$P12*(1+'Usages industrie'!$Q12)^(G$2091-$D$2091)/1000</f>
        <v>0</v>
      </c>
      <c r="H2156" s="223">
        <f>H2105*'Usages industrie'!$P12*(1+'Usages industrie'!$Q12)^(H$2091-$D$2091)/1000</f>
        <v>0</v>
      </c>
      <c r="I2156" s="223">
        <f>I2105*'Usages industrie'!$P12*(1+'Usages industrie'!$Q12)^(I$2091-$D$2091)/1000</f>
        <v>0</v>
      </c>
      <c r="J2156" s="223">
        <f>J2105*'Usages industrie'!$P12*(1+'Usages industrie'!$Q12)^(J$2091-$D$2091)/1000</f>
        <v>0</v>
      </c>
      <c r="K2156" s="223">
        <f>K2105*'Usages industrie'!$P12*(1+'Usages industrie'!$Q12)^(K$2091-$D$2091)/1000</f>
        <v>0</v>
      </c>
      <c r="L2156" s="223">
        <f>L2105*'Usages industrie'!$P12*(1+'Usages industrie'!$Q12)^(L$2091-$D$2091)/1000</f>
        <v>0</v>
      </c>
      <c r="M2156" s="223">
        <f>M2105*'Usages industrie'!$P12*(1+'Usages industrie'!$Q12)^(M$2091-$D$2091)/1000</f>
        <v>0</v>
      </c>
      <c r="N2156" s="223">
        <f>N2105*'Usages industrie'!$P12*(1+'Usages industrie'!$Q12)^(N$2091-$D$2091)/1000</f>
        <v>0</v>
      </c>
      <c r="O2156" s="223">
        <f>O2105*'Usages industrie'!$P12*(1+'Usages industrie'!$Q12)^(O$2091-$D$2091)/1000</f>
        <v>0</v>
      </c>
      <c r="P2156" s="223">
        <f>P2105*'Usages industrie'!$P12*(1+'Usages industrie'!$Q12)^(P$2091-$D$2091)/1000</f>
        <v>0</v>
      </c>
      <c r="Q2156" s="223">
        <f>Q2105*'Usages industrie'!$P12*(1+'Usages industrie'!$Q12)^(Q$2091-$D$2091)/1000</f>
        <v>0</v>
      </c>
      <c r="R2156" s="223">
        <f>R2105*'Usages industrie'!$P12*(1+'Usages industrie'!$Q12)^(R$2091-$D$2091)/1000</f>
        <v>0</v>
      </c>
    </row>
    <row r="2157" spans="1:18" hidden="1" outlineLevel="2" x14ac:dyDescent="0.25">
      <c r="A2157" s="222" t="str">
        <f>'Usages industrie'!A13</f>
        <v>Usage industriel n°10</v>
      </c>
      <c r="B2157" s="222" t="s">
        <v>645</v>
      </c>
      <c r="C2157" s="222"/>
      <c r="D2157" s="223">
        <f>D2106*'Usages industrie'!$P13*(1+'Usages industrie'!$Q13)^(D$2091-$D$2091)/1000</f>
        <v>0</v>
      </c>
      <c r="E2157" s="223">
        <f>E2106*'Usages industrie'!$P13*(1+'Usages industrie'!$Q13)^(E$2091-$D$2091)/1000</f>
        <v>0</v>
      </c>
      <c r="F2157" s="223">
        <f>F2106*'Usages industrie'!$P13*(1+'Usages industrie'!$Q13)^(F$2091-$D$2091)/1000</f>
        <v>0</v>
      </c>
      <c r="G2157" s="223">
        <f>G2106*'Usages industrie'!$P13*(1+'Usages industrie'!$Q13)^(G$2091-$D$2091)/1000</f>
        <v>0</v>
      </c>
      <c r="H2157" s="223">
        <f>H2106*'Usages industrie'!$P13*(1+'Usages industrie'!$Q13)^(H$2091-$D$2091)/1000</f>
        <v>0</v>
      </c>
      <c r="I2157" s="223">
        <f>I2106*'Usages industrie'!$P13*(1+'Usages industrie'!$Q13)^(I$2091-$D$2091)/1000</f>
        <v>0</v>
      </c>
      <c r="J2157" s="223">
        <f>J2106*'Usages industrie'!$P13*(1+'Usages industrie'!$Q13)^(J$2091-$D$2091)/1000</f>
        <v>0</v>
      </c>
      <c r="K2157" s="223">
        <f>K2106*'Usages industrie'!$P13*(1+'Usages industrie'!$Q13)^(K$2091-$D$2091)/1000</f>
        <v>0</v>
      </c>
      <c r="L2157" s="223">
        <f>L2106*'Usages industrie'!$P13*(1+'Usages industrie'!$Q13)^(L$2091-$D$2091)/1000</f>
        <v>0</v>
      </c>
      <c r="M2157" s="223">
        <f>M2106*'Usages industrie'!$P13*(1+'Usages industrie'!$Q13)^(M$2091-$D$2091)/1000</f>
        <v>0</v>
      </c>
      <c r="N2157" s="223">
        <f>N2106*'Usages industrie'!$P13*(1+'Usages industrie'!$Q13)^(N$2091-$D$2091)/1000</f>
        <v>0</v>
      </c>
      <c r="O2157" s="223">
        <f>O2106*'Usages industrie'!$P13*(1+'Usages industrie'!$Q13)^(O$2091-$D$2091)/1000</f>
        <v>0</v>
      </c>
      <c r="P2157" s="223">
        <f>P2106*'Usages industrie'!$P13*(1+'Usages industrie'!$Q13)^(P$2091-$D$2091)/1000</f>
        <v>0</v>
      </c>
      <c r="Q2157" s="223">
        <f>Q2106*'Usages industrie'!$P13*(1+'Usages industrie'!$Q13)^(Q$2091-$D$2091)/1000</f>
        <v>0</v>
      </c>
      <c r="R2157" s="223">
        <f>R2106*'Usages industrie'!$P13*(1+'Usages industrie'!$Q13)^(R$2091-$D$2091)/1000</f>
        <v>0</v>
      </c>
    </row>
    <row r="2158" spans="1:18" hidden="1" outlineLevel="2" x14ac:dyDescent="0.25">
      <c r="A2158" s="222" t="str">
        <f>'Usages industrie'!A14</f>
        <v>Usage industriel n°11</v>
      </c>
      <c r="B2158" s="222" t="s">
        <v>645</v>
      </c>
      <c r="C2158" s="222"/>
      <c r="D2158" s="223">
        <f>D2107*'Usages industrie'!$P14*(1+'Usages industrie'!$Q14)^(D$2091-$D$2091)/1000</f>
        <v>0</v>
      </c>
      <c r="E2158" s="223">
        <f>E2107*'Usages industrie'!$P14*(1+'Usages industrie'!$Q14)^(E$2091-$D$2091)/1000</f>
        <v>0</v>
      </c>
      <c r="F2158" s="223">
        <f>F2107*'Usages industrie'!$P14*(1+'Usages industrie'!$Q14)^(F$2091-$D$2091)/1000</f>
        <v>0</v>
      </c>
      <c r="G2158" s="223">
        <f>G2107*'Usages industrie'!$P14*(1+'Usages industrie'!$Q14)^(G$2091-$D$2091)/1000</f>
        <v>0</v>
      </c>
      <c r="H2158" s="223">
        <f>H2107*'Usages industrie'!$P14*(1+'Usages industrie'!$Q14)^(H$2091-$D$2091)/1000</f>
        <v>0</v>
      </c>
      <c r="I2158" s="223">
        <f>I2107*'Usages industrie'!$P14*(1+'Usages industrie'!$Q14)^(I$2091-$D$2091)/1000</f>
        <v>0</v>
      </c>
      <c r="J2158" s="223">
        <f>J2107*'Usages industrie'!$P14*(1+'Usages industrie'!$Q14)^(J$2091-$D$2091)/1000</f>
        <v>0</v>
      </c>
      <c r="K2158" s="223">
        <f>K2107*'Usages industrie'!$P14*(1+'Usages industrie'!$Q14)^(K$2091-$D$2091)/1000</f>
        <v>0</v>
      </c>
      <c r="L2158" s="223">
        <f>L2107*'Usages industrie'!$P14*(1+'Usages industrie'!$Q14)^(L$2091-$D$2091)/1000</f>
        <v>0</v>
      </c>
      <c r="M2158" s="223">
        <f>M2107*'Usages industrie'!$P14*(1+'Usages industrie'!$Q14)^(M$2091-$D$2091)/1000</f>
        <v>0</v>
      </c>
      <c r="N2158" s="223">
        <f>N2107*'Usages industrie'!$P14*(1+'Usages industrie'!$Q14)^(N$2091-$D$2091)/1000</f>
        <v>0</v>
      </c>
      <c r="O2158" s="223">
        <f>O2107*'Usages industrie'!$P14*(1+'Usages industrie'!$Q14)^(O$2091-$D$2091)/1000</f>
        <v>0</v>
      </c>
      <c r="P2158" s="223">
        <f>P2107*'Usages industrie'!$P14*(1+'Usages industrie'!$Q14)^(P$2091-$D$2091)/1000</f>
        <v>0</v>
      </c>
      <c r="Q2158" s="223">
        <f>Q2107*'Usages industrie'!$P14*(1+'Usages industrie'!$Q14)^(Q$2091-$D$2091)/1000</f>
        <v>0</v>
      </c>
      <c r="R2158" s="223">
        <f>R2107*'Usages industrie'!$P14*(1+'Usages industrie'!$Q14)^(R$2091-$D$2091)/1000</f>
        <v>0</v>
      </c>
    </row>
    <row r="2159" spans="1:18" hidden="1" outlineLevel="2" x14ac:dyDescent="0.25">
      <c r="A2159" s="222" t="str">
        <f>'Usages industrie'!A15</f>
        <v>Usage industriel n°12</v>
      </c>
      <c r="B2159" s="222" t="s">
        <v>645</v>
      </c>
      <c r="C2159" s="222"/>
      <c r="D2159" s="223">
        <f>D2108*'Usages industrie'!$P15*(1+'Usages industrie'!$Q15)^(D$2091-$D$2091)/1000</f>
        <v>0</v>
      </c>
      <c r="E2159" s="223">
        <f>E2108*'Usages industrie'!$P15*(1+'Usages industrie'!$Q15)^(E$2091-$D$2091)/1000</f>
        <v>0</v>
      </c>
      <c r="F2159" s="223">
        <f>F2108*'Usages industrie'!$P15*(1+'Usages industrie'!$Q15)^(F$2091-$D$2091)/1000</f>
        <v>0</v>
      </c>
      <c r="G2159" s="223">
        <f>G2108*'Usages industrie'!$P15*(1+'Usages industrie'!$Q15)^(G$2091-$D$2091)/1000</f>
        <v>0</v>
      </c>
      <c r="H2159" s="223">
        <f>H2108*'Usages industrie'!$P15*(1+'Usages industrie'!$Q15)^(H$2091-$D$2091)/1000</f>
        <v>0</v>
      </c>
      <c r="I2159" s="223">
        <f>I2108*'Usages industrie'!$P15*(1+'Usages industrie'!$Q15)^(I$2091-$D$2091)/1000</f>
        <v>0</v>
      </c>
      <c r="J2159" s="223">
        <f>J2108*'Usages industrie'!$P15*(1+'Usages industrie'!$Q15)^(J$2091-$D$2091)/1000</f>
        <v>0</v>
      </c>
      <c r="K2159" s="223">
        <f>K2108*'Usages industrie'!$P15*(1+'Usages industrie'!$Q15)^(K$2091-$D$2091)/1000</f>
        <v>0</v>
      </c>
      <c r="L2159" s="223">
        <f>L2108*'Usages industrie'!$P15*(1+'Usages industrie'!$Q15)^(L$2091-$D$2091)/1000</f>
        <v>0</v>
      </c>
      <c r="M2159" s="223">
        <f>M2108*'Usages industrie'!$P15*(1+'Usages industrie'!$Q15)^(M$2091-$D$2091)/1000</f>
        <v>0</v>
      </c>
      <c r="N2159" s="223">
        <f>N2108*'Usages industrie'!$P15*(1+'Usages industrie'!$Q15)^(N$2091-$D$2091)/1000</f>
        <v>0</v>
      </c>
      <c r="O2159" s="223">
        <f>O2108*'Usages industrie'!$P15*(1+'Usages industrie'!$Q15)^(O$2091-$D$2091)/1000</f>
        <v>0</v>
      </c>
      <c r="P2159" s="223">
        <f>P2108*'Usages industrie'!$P15*(1+'Usages industrie'!$Q15)^(P$2091-$D$2091)/1000</f>
        <v>0</v>
      </c>
      <c r="Q2159" s="223">
        <f>Q2108*'Usages industrie'!$P15*(1+'Usages industrie'!$Q15)^(Q$2091-$D$2091)/1000</f>
        <v>0</v>
      </c>
      <c r="R2159" s="223">
        <f>R2108*'Usages industrie'!$P15*(1+'Usages industrie'!$Q15)^(R$2091-$D$2091)/1000</f>
        <v>0</v>
      </c>
    </row>
    <row r="2160" spans="1:18" hidden="1" outlineLevel="2" x14ac:dyDescent="0.25">
      <c r="A2160" s="222" t="str">
        <f>'Usages industrie'!A16</f>
        <v>Usage industriel n°13</v>
      </c>
      <c r="B2160" s="222" t="s">
        <v>645</v>
      </c>
      <c r="C2160" s="222"/>
      <c r="D2160" s="223">
        <f>D2109*'Usages industrie'!$P16*(1+'Usages industrie'!$Q16)^(D$2091-$D$2091)/1000</f>
        <v>0</v>
      </c>
      <c r="E2160" s="223">
        <f>E2109*'Usages industrie'!$P16*(1+'Usages industrie'!$Q16)^(E$2091-$D$2091)/1000</f>
        <v>0</v>
      </c>
      <c r="F2160" s="223">
        <f>F2109*'Usages industrie'!$P16*(1+'Usages industrie'!$Q16)^(F$2091-$D$2091)/1000</f>
        <v>0</v>
      </c>
      <c r="G2160" s="223">
        <f>G2109*'Usages industrie'!$P16*(1+'Usages industrie'!$Q16)^(G$2091-$D$2091)/1000</f>
        <v>0</v>
      </c>
      <c r="H2160" s="223">
        <f>H2109*'Usages industrie'!$P16*(1+'Usages industrie'!$Q16)^(H$2091-$D$2091)/1000</f>
        <v>0</v>
      </c>
      <c r="I2160" s="223">
        <f>I2109*'Usages industrie'!$P16*(1+'Usages industrie'!$Q16)^(I$2091-$D$2091)/1000</f>
        <v>0</v>
      </c>
      <c r="J2160" s="223">
        <f>J2109*'Usages industrie'!$P16*(1+'Usages industrie'!$Q16)^(J$2091-$D$2091)/1000</f>
        <v>0</v>
      </c>
      <c r="K2160" s="223">
        <f>K2109*'Usages industrie'!$P16*(1+'Usages industrie'!$Q16)^(K$2091-$D$2091)/1000</f>
        <v>0</v>
      </c>
      <c r="L2160" s="223">
        <f>L2109*'Usages industrie'!$P16*(1+'Usages industrie'!$Q16)^(L$2091-$D$2091)/1000</f>
        <v>0</v>
      </c>
      <c r="M2160" s="223">
        <f>M2109*'Usages industrie'!$P16*(1+'Usages industrie'!$Q16)^(M$2091-$D$2091)/1000</f>
        <v>0</v>
      </c>
      <c r="N2160" s="223">
        <f>N2109*'Usages industrie'!$P16*(1+'Usages industrie'!$Q16)^(N$2091-$D$2091)/1000</f>
        <v>0</v>
      </c>
      <c r="O2160" s="223">
        <f>O2109*'Usages industrie'!$P16*(1+'Usages industrie'!$Q16)^(O$2091-$D$2091)/1000</f>
        <v>0</v>
      </c>
      <c r="P2160" s="223">
        <f>P2109*'Usages industrie'!$P16*(1+'Usages industrie'!$Q16)^(P$2091-$D$2091)/1000</f>
        <v>0</v>
      </c>
      <c r="Q2160" s="223">
        <f>Q2109*'Usages industrie'!$P16*(1+'Usages industrie'!$Q16)^(Q$2091-$D$2091)/1000</f>
        <v>0</v>
      </c>
      <c r="R2160" s="223">
        <f>R2109*'Usages industrie'!$P16*(1+'Usages industrie'!$Q16)^(R$2091-$D$2091)/1000</f>
        <v>0</v>
      </c>
    </row>
    <row r="2161" spans="1:18" hidden="1" outlineLevel="2" x14ac:dyDescent="0.25">
      <c r="A2161" s="222" t="str">
        <f>'Usages industrie'!A17</f>
        <v>Usage industriel n°14</v>
      </c>
      <c r="B2161" s="222" t="s">
        <v>645</v>
      </c>
      <c r="C2161" s="222"/>
      <c r="D2161" s="223">
        <f>D2110*'Usages industrie'!$P17*(1+'Usages industrie'!$Q17)^(D$2091-$D$2091)/1000</f>
        <v>0</v>
      </c>
      <c r="E2161" s="223">
        <f>E2110*'Usages industrie'!$P17*(1+'Usages industrie'!$Q17)^(E$2091-$D$2091)/1000</f>
        <v>0</v>
      </c>
      <c r="F2161" s="223">
        <f>F2110*'Usages industrie'!$P17*(1+'Usages industrie'!$Q17)^(F$2091-$D$2091)/1000</f>
        <v>0</v>
      </c>
      <c r="G2161" s="223">
        <f>G2110*'Usages industrie'!$P17*(1+'Usages industrie'!$Q17)^(G$2091-$D$2091)/1000</f>
        <v>0</v>
      </c>
      <c r="H2161" s="223">
        <f>H2110*'Usages industrie'!$P17*(1+'Usages industrie'!$Q17)^(H$2091-$D$2091)/1000</f>
        <v>0</v>
      </c>
      <c r="I2161" s="223">
        <f>I2110*'Usages industrie'!$P17*(1+'Usages industrie'!$Q17)^(I$2091-$D$2091)/1000</f>
        <v>0</v>
      </c>
      <c r="J2161" s="223">
        <f>J2110*'Usages industrie'!$P17*(1+'Usages industrie'!$Q17)^(J$2091-$D$2091)/1000</f>
        <v>0</v>
      </c>
      <c r="K2161" s="223">
        <f>K2110*'Usages industrie'!$P17*(1+'Usages industrie'!$Q17)^(K$2091-$D$2091)/1000</f>
        <v>0</v>
      </c>
      <c r="L2161" s="223">
        <f>L2110*'Usages industrie'!$P17*(1+'Usages industrie'!$Q17)^(L$2091-$D$2091)/1000</f>
        <v>0</v>
      </c>
      <c r="M2161" s="223">
        <f>M2110*'Usages industrie'!$P17*(1+'Usages industrie'!$Q17)^(M$2091-$D$2091)/1000</f>
        <v>0</v>
      </c>
      <c r="N2161" s="223">
        <f>N2110*'Usages industrie'!$P17*(1+'Usages industrie'!$Q17)^(N$2091-$D$2091)/1000</f>
        <v>0</v>
      </c>
      <c r="O2161" s="223">
        <f>O2110*'Usages industrie'!$P17*(1+'Usages industrie'!$Q17)^(O$2091-$D$2091)/1000</f>
        <v>0</v>
      </c>
      <c r="P2161" s="223">
        <f>P2110*'Usages industrie'!$P17*(1+'Usages industrie'!$Q17)^(P$2091-$D$2091)/1000</f>
        <v>0</v>
      </c>
      <c r="Q2161" s="223">
        <f>Q2110*'Usages industrie'!$P17*(1+'Usages industrie'!$Q17)^(Q$2091-$D$2091)/1000</f>
        <v>0</v>
      </c>
      <c r="R2161" s="223">
        <f>R2110*'Usages industrie'!$P17*(1+'Usages industrie'!$Q17)^(R$2091-$D$2091)/1000</f>
        <v>0</v>
      </c>
    </row>
    <row r="2162" spans="1:18" hidden="1" outlineLevel="2" x14ac:dyDescent="0.25">
      <c r="A2162" s="222" t="str">
        <f>'Usages industrie'!A18</f>
        <v>Usage industriel n°15</v>
      </c>
      <c r="B2162" s="222" t="s">
        <v>645</v>
      </c>
      <c r="C2162" s="222"/>
      <c r="D2162" s="223">
        <f>D2111*'Usages industrie'!$P18*(1+'Usages industrie'!$Q18)^(D$2091-$D$2091)/1000</f>
        <v>0</v>
      </c>
      <c r="E2162" s="223">
        <f>E2111*'Usages industrie'!$P18*(1+'Usages industrie'!$Q18)^(E$2091-$D$2091)/1000</f>
        <v>0</v>
      </c>
      <c r="F2162" s="223">
        <f>F2111*'Usages industrie'!$P18*(1+'Usages industrie'!$Q18)^(F$2091-$D$2091)/1000</f>
        <v>0</v>
      </c>
      <c r="G2162" s="223">
        <f>G2111*'Usages industrie'!$P18*(1+'Usages industrie'!$Q18)^(G$2091-$D$2091)/1000</f>
        <v>0</v>
      </c>
      <c r="H2162" s="223">
        <f>H2111*'Usages industrie'!$P18*(1+'Usages industrie'!$Q18)^(H$2091-$D$2091)/1000</f>
        <v>0</v>
      </c>
      <c r="I2162" s="223">
        <f>I2111*'Usages industrie'!$P18*(1+'Usages industrie'!$Q18)^(I$2091-$D$2091)/1000</f>
        <v>0</v>
      </c>
      <c r="J2162" s="223">
        <f>J2111*'Usages industrie'!$P18*(1+'Usages industrie'!$Q18)^(J$2091-$D$2091)/1000</f>
        <v>0</v>
      </c>
      <c r="K2162" s="223">
        <f>K2111*'Usages industrie'!$P18*(1+'Usages industrie'!$Q18)^(K$2091-$D$2091)/1000</f>
        <v>0</v>
      </c>
      <c r="L2162" s="223">
        <f>L2111*'Usages industrie'!$P18*(1+'Usages industrie'!$Q18)^(L$2091-$D$2091)/1000</f>
        <v>0</v>
      </c>
      <c r="M2162" s="223">
        <f>M2111*'Usages industrie'!$P18*(1+'Usages industrie'!$Q18)^(M$2091-$D$2091)/1000</f>
        <v>0</v>
      </c>
      <c r="N2162" s="223">
        <f>N2111*'Usages industrie'!$P18*(1+'Usages industrie'!$Q18)^(N$2091-$D$2091)/1000</f>
        <v>0</v>
      </c>
      <c r="O2162" s="223">
        <f>O2111*'Usages industrie'!$P18*(1+'Usages industrie'!$Q18)^(O$2091-$D$2091)/1000</f>
        <v>0</v>
      </c>
      <c r="P2162" s="223">
        <f>P2111*'Usages industrie'!$P18*(1+'Usages industrie'!$Q18)^(P$2091-$D$2091)/1000</f>
        <v>0</v>
      </c>
      <c r="Q2162" s="223">
        <f>Q2111*'Usages industrie'!$P18*(1+'Usages industrie'!$Q18)^(Q$2091-$D$2091)/1000</f>
        <v>0</v>
      </c>
      <c r="R2162" s="223">
        <f>R2111*'Usages industrie'!$P18*(1+'Usages industrie'!$Q18)^(R$2091-$D$2091)/1000</f>
        <v>0</v>
      </c>
    </row>
    <row r="2163" spans="1:18" hidden="1" outlineLevel="2" x14ac:dyDescent="0.25">
      <c r="A2163" s="222" t="str">
        <f>'Usages industrie'!A19</f>
        <v>Usage industriel n°16</v>
      </c>
      <c r="B2163" s="222" t="s">
        <v>645</v>
      </c>
      <c r="C2163" s="222"/>
      <c r="D2163" s="223">
        <f>D2112*'Usages industrie'!$P19*(1+'Usages industrie'!$Q19)^(D$2091-$D$2091)/1000</f>
        <v>0</v>
      </c>
      <c r="E2163" s="223">
        <f>E2112*'Usages industrie'!$P19*(1+'Usages industrie'!$Q19)^(E$2091-$D$2091)/1000</f>
        <v>0</v>
      </c>
      <c r="F2163" s="223">
        <f>F2112*'Usages industrie'!$P19*(1+'Usages industrie'!$Q19)^(F$2091-$D$2091)/1000</f>
        <v>0</v>
      </c>
      <c r="G2163" s="223">
        <f>G2112*'Usages industrie'!$P19*(1+'Usages industrie'!$Q19)^(G$2091-$D$2091)/1000</f>
        <v>0</v>
      </c>
      <c r="H2163" s="223">
        <f>H2112*'Usages industrie'!$P19*(1+'Usages industrie'!$Q19)^(H$2091-$D$2091)/1000</f>
        <v>0</v>
      </c>
      <c r="I2163" s="223">
        <f>I2112*'Usages industrie'!$P19*(1+'Usages industrie'!$Q19)^(I$2091-$D$2091)/1000</f>
        <v>0</v>
      </c>
      <c r="J2163" s="223">
        <f>J2112*'Usages industrie'!$P19*(1+'Usages industrie'!$Q19)^(J$2091-$D$2091)/1000</f>
        <v>0</v>
      </c>
      <c r="K2163" s="223">
        <f>K2112*'Usages industrie'!$P19*(1+'Usages industrie'!$Q19)^(K$2091-$D$2091)/1000</f>
        <v>0</v>
      </c>
      <c r="L2163" s="223">
        <f>L2112*'Usages industrie'!$P19*(1+'Usages industrie'!$Q19)^(L$2091-$D$2091)/1000</f>
        <v>0</v>
      </c>
      <c r="M2163" s="223">
        <f>M2112*'Usages industrie'!$P19*(1+'Usages industrie'!$Q19)^(M$2091-$D$2091)/1000</f>
        <v>0</v>
      </c>
      <c r="N2163" s="223">
        <f>N2112*'Usages industrie'!$P19*(1+'Usages industrie'!$Q19)^(N$2091-$D$2091)/1000</f>
        <v>0</v>
      </c>
      <c r="O2163" s="223">
        <f>O2112*'Usages industrie'!$P19*(1+'Usages industrie'!$Q19)^(O$2091-$D$2091)/1000</f>
        <v>0</v>
      </c>
      <c r="P2163" s="223">
        <f>P2112*'Usages industrie'!$P19*(1+'Usages industrie'!$Q19)^(P$2091-$D$2091)/1000</f>
        <v>0</v>
      </c>
      <c r="Q2163" s="223">
        <f>Q2112*'Usages industrie'!$P19*(1+'Usages industrie'!$Q19)^(Q$2091-$D$2091)/1000</f>
        <v>0</v>
      </c>
      <c r="R2163" s="223">
        <f>R2112*'Usages industrie'!$P19*(1+'Usages industrie'!$Q19)^(R$2091-$D$2091)/1000</f>
        <v>0</v>
      </c>
    </row>
    <row r="2164" spans="1:18" hidden="1" outlineLevel="2" x14ac:dyDescent="0.25">
      <c r="A2164" s="222" t="str">
        <f>'Usages industrie'!A20</f>
        <v>Usage industriel n°17</v>
      </c>
      <c r="B2164" s="222" t="s">
        <v>645</v>
      </c>
      <c r="C2164" s="222"/>
      <c r="D2164" s="223">
        <f>D2113*'Usages industrie'!$P20*(1+'Usages industrie'!$Q20)^(D$2091-$D$2091)/1000</f>
        <v>0</v>
      </c>
      <c r="E2164" s="223">
        <f>E2113*'Usages industrie'!$P20*(1+'Usages industrie'!$Q20)^(E$2091-$D$2091)/1000</f>
        <v>0</v>
      </c>
      <c r="F2164" s="223">
        <f>F2113*'Usages industrie'!$P20*(1+'Usages industrie'!$Q20)^(F$2091-$D$2091)/1000</f>
        <v>0</v>
      </c>
      <c r="G2164" s="223">
        <f>G2113*'Usages industrie'!$P20*(1+'Usages industrie'!$Q20)^(G$2091-$D$2091)/1000</f>
        <v>0</v>
      </c>
      <c r="H2164" s="223">
        <f>H2113*'Usages industrie'!$P20*(1+'Usages industrie'!$Q20)^(H$2091-$D$2091)/1000</f>
        <v>0</v>
      </c>
      <c r="I2164" s="223">
        <f>I2113*'Usages industrie'!$P20*(1+'Usages industrie'!$Q20)^(I$2091-$D$2091)/1000</f>
        <v>0</v>
      </c>
      <c r="J2164" s="223">
        <f>J2113*'Usages industrie'!$P20*(1+'Usages industrie'!$Q20)^(J$2091-$D$2091)/1000</f>
        <v>0</v>
      </c>
      <c r="K2164" s="223">
        <f>K2113*'Usages industrie'!$P20*(1+'Usages industrie'!$Q20)^(K$2091-$D$2091)/1000</f>
        <v>0</v>
      </c>
      <c r="L2164" s="223">
        <f>L2113*'Usages industrie'!$P20*(1+'Usages industrie'!$Q20)^(L$2091-$D$2091)/1000</f>
        <v>0</v>
      </c>
      <c r="M2164" s="223">
        <f>M2113*'Usages industrie'!$P20*(1+'Usages industrie'!$Q20)^(M$2091-$D$2091)/1000</f>
        <v>0</v>
      </c>
      <c r="N2164" s="223">
        <f>N2113*'Usages industrie'!$P20*(1+'Usages industrie'!$Q20)^(N$2091-$D$2091)/1000</f>
        <v>0</v>
      </c>
      <c r="O2164" s="223">
        <f>O2113*'Usages industrie'!$P20*(1+'Usages industrie'!$Q20)^(O$2091-$D$2091)/1000</f>
        <v>0</v>
      </c>
      <c r="P2164" s="223">
        <f>P2113*'Usages industrie'!$P20*(1+'Usages industrie'!$Q20)^(P$2091-$D$2091)/1000</f>
        <v>0</v>
      </c>
      <c r="Q2164" s="223">
        <f>Q2113*'Usages industrie'!$P20*(1+'Usages industrie'!$Q20)^(Q$2091-$D$2091)/1000</f>
        <v>0</v>
      </c>
      <c r="R2164" s="223">
        <f>R2113*'Usages industrie'!$P20*(1+'Usages industrie'!$Q20)^(R$2091-$D$2091)/1000</f>
        <v>0</v>
      </c>
    </row>
    <row r="2165" spans="1:18" hidden="1" outlineLevel="2" x14ac:dyDescent="0.25">
      <c r="A2165" s="222" t="str">
        <f>'Usages industrie'!A21</f>
        <v>Usage industriel n°18</v>
      </c>
      <c r="B2165" s="222" t="s">
        <v>645</v>
      </c>
      <c r="C2165" s="222"/>
      <c r="D2165" s="223">
        <f>D2114*'Usages industrie'!$P21*(1+'Usages industrie'!$Q21)^(D$2091-$D$2091)/1000</f>
        <v>0</v>
      </c>
      <c r="E2165" s="223">
        <f>E2114*'Usages industrie'!$P21*(1+'Usages industrie'!$Q21)^(E$2091-$D$2091)/1000</f>
        <v>0</v>
      </c>
      <c r="F2165" s="223">
        <f>F2114*'Usages industrie'!$P21*(1+'Usages industrie'!$Q21)^(F$2091-$D$2091)/1000</f>
        <v>0</v>
      </c>
      <c r="G2165" s="223">
        <f>G2114*'Usages industrie'!$P21*(1+'Usages industrie'!$Q21)^(G$2091-$D$2091)/1000</f>
        <v>0</v>
      </c>
      <c r="H2165" s="223">
        <f>H2114*'Usages industrie'!$P21*(1+'Usages industrie'!$Q21)^(H$2091-$D$2091)/1000</f>
        <v>0</v>
      </c>
      <c r="I2165" s="223">
        <f>I2114*'Usages industrie'!$P21*(1+'Usages industrie'!$Q21)^(I$2091-$D$2091)/1000</f>
        <v>0</v>
      </c>
      <c r="J2165" s="223">
        <f>J2114*'Usages industrie'!$P21*(1+'Usages industrie'!$Q21)^(J$2091-$D$2091)/1000</f>
        <v>0</v>
      </c>
      <c r="K2165" s="223">
        <f>K2114*'Usages industrie'!$P21*(1+'Usages industrie'!$Q21)^(K$2091-$D$2091)/1000</f>
        <v>0</v>
      </c>
      <c r="L2165" s="223">
        <f>L2114*'Usages industrie'!$P21*(1+'Usages industrie'!$Q21)^(L$2091-$D$2091)/1000</f>
        <v>0</v>
      </c>
      <c r="M2165" s="223">
        <f>M2114*'Usages industrie'!$P21*(1+'Usages industrie'!$Q21)^(M$2091-$D$2091)/1000</f>
        <v>0</v>
      </c>
      <c r="N2165" s="223">
        <f>N2114*'Usages industrie'!$P21*(1+'Usages industrie'!$Q21)^(N$2091-$D$2091)/1000</f>
        <v>0</v>
      </c>
      <c r="O2165" s="223">
        <f>O2114*'Usages industrie'!$P21*(1+'Usages industrie'!$Q21)^(O$2091-$D$2091)/1000</f>
        <v>0</v>
      </c>
      <c r="P2165" s="223">
        <f>P2114*'Usages industrie'!$P21*(1+'Usages industrie'!$Q21)^(P$2091-$D$2091)/1000</f>
        <v>0</v>
      </c>
      <c r="Q2165" s="223">
        <f>Q2114*'Usages industrie'!$P21*(1+'Usages industrie'!$Q21)^(Q$2091-$D$2091)/1000</f>
        <v>0</v>
      </c>
      <c r="R2165" s="223">
        <f>R2114*'Usages industrie'!$P21*(1+'Usages industrie'!$Q21)^(R$2091-$D$2091)/1000</f>
        <v>0</v>
      </c>
    </row>
    <row r="2166" spans="1:18" hidden="1" outlineLevel="2" x14ac:dyDescent="0.25">
      <c r="A2166" s="222" t="str">
        <f>'Usages industrie'!A22</f>
        <v>Usage industriel n°19</v>
      </c>
      <c r="B2166" s="222" t="s">
        <v>645</v>
      </c>
      <c r="C2166" s="222"/>
      <c r="D2166" s="223">
        <f>D2115*'Usages industrie'!$P22*(1+'Usages industrie'!$Q22)^(D$2091-$D$2091)/1000</f>
        <v>0</v>
      </c>
      <c r="E2166" s="223">
        <f>E2115*'Usages industrie'!$P22*(1+'Usages industrie'!$Q22)^(E$2091-$D$2091)/1000</f>
        <v>0</v>
      </c>
      <c r="F2166" s="223">
        <f>F2115*'Usages industrie'!$P22*(1+'Usages industrie'!$Q22)^(F$2091-$D$2091)/1000</f>
        <v>0</v>
      </c>
      <c r="G2166" s="223">
        <f>G2115*'Usages industrie'!$P22*(1+'Usages industrie'!$Q22)^(G$2091-$D$2091)/1000</f>
        <v>0</v>
      </c>
      <c r="H2166" s="223">
        <f>H2115*'Usages industrie'!$P22*(1+'Usages industrie'!$Q22)^(H$2091-$D$2091)/1000</f>
        <v>0</v>
      </c>
      <c r="I2166" s="223">
        <f>I2115*'Usages industrie'!$P22*(1+'Usages industrie'!$Q22)^(I$2091-$D$2091)/1000</f>
        <v>0</v>
      </c>
      <c r="J2166" s="223">
        <f>J2115*'Usages industrie'!$P22*(1+'Usages industrie'!$Q22)^(J$2091-$D$2091)/1000</f>
        <v>0</v>
      </c>
      <c r="K2166" s="223">
        <f>K2115*'Usages industrie'!$P22*(1+'Usages industrie'!$Q22)^(K$2091-$D$2091)/1000</f>
        <v>0</v>
      </c>
      <c r="L2166" s="223">
        <f>L2115*'Usages industrie'!$P22*(1+'Usages industrie'!$Q22)^(L$2091-$D$2091)/1000</f>
        <v>0</v>
      </c>
      <c r="M2166" s="223">
        <f>M2115*'Usages industrie'!$P22*(1+'Usages industrie'!$Q22)^(M$2091-$D$2091)/1000</f>
        <v>0</v>
      </c>
      <c r="N2166" s="223">
        <f>N2115*'Usages industrie'!$P22*(1+'Usages industrie'!$Q22)^(N$2091-$D$2091)/1000</f>
        <v>0</v>
      </c>
      <c r="O2166" s="223">
        <f>O2115*'Usages industrie'!$P22*(1+'Usages industrie'!$Q22)^(O$2091-$D$2091)/1000</f>
        <v>0</v>
      </c>
      <c r="P2166" s="223">
        <f>P2115*'Usages industrie'!$P22*(1+'Usages industrie'!$Q22)^(P$2091-$D$2091)/1000</f>
        <v>0</v>
      </c>
      <c r="Q2166" s="223">
        <f>Q2115*'Usages industrie'!$P22*(1+'Usages industrie'!$Q22)^(Q$2091-$D$2091)/1000</f>
        <v>0</v>
      </c>
      <c r="R2166" s="223">
        <f>R2115*'Usages industrie'!$P22*(1+'Usages industrie'!$Q22)^(R$2091-$D$2091)/1000</f>
        <v>0</v>
      </c>
    </row>
    <row r="2167" spans="1:18" hidden="1" outlineLevel="2" x14ac:dyDescent="0.25">
      <c r="A2167" s="222" t="str">
        <f>'Usages industrie'!A23</f>
        <v>Usage industriel n°20</v>
      </c>
      <c r="B2167" s="222" t="s">
        <v>645</v>
      </c>
      <c r="C2167" s="222"/>
      <c r="D2167" s="223">
        <f>D2116*'Usages industrie'!$P23*(1+'Usages industrie'!$Q23)^(D$2091-$D$2091)/1000</f>
        <v>0</v>
      </c>
      <c r="E2167" s="223">
        <f>E2116*'Usages industrie'!$P23*(1+'Usages industrie'!$Q23)^(E$2091-$D$2091)/1000</f>
        <v>0</v>
      </c>
      <c r="F2167" s="223">
        <f>F2116*'Usages industrie'!$P23*(1+'Usages industrie'!$Q23)^(F$2091-$D$2091)/1000</f>
        <v>0</v>
      </c>
      <c r="G2167" s="223">
        <f>G2116*'Usages industrie'!$P23*(1+'Usages industrie'!$Q23)^(G$2091-$D$2091)/1000</f>
        <v>0</v>
      </c>
      <c r="H2167" s="223">
        <f>H2116*'Usages industrie'!$P23*(1+'Usages industrie'!$Q23)^(H$2091-$D$2091)/1000</f>
        <v>0</v>
      </c>
      <c r="I2167" s="223">
        <f>I2116*'Usages industrie'!$P23*(1+'Usages industrie'!$Q23)^(I$2091-$D$2091)/1000</f>
        <v>0</v>
      </c>
      <c r="J2167" s="223">
        <f>J2116*'Usages industrie'!$P23*(1+'Usages industrie'!$Q23)^(J$2091-$D$2091)/1000</f>
        <v>0</v>
      </c>
      <c r="K2167" s="223">
        <f>K2116*'Usages industrie'!$P23*(1+'Usages industrie'!$Q23)^(K$2091-$D$2091)/1000</f>
        <v>0</v>
      </c>
      <c r="L2167" s="223">
        <f>L2116*'Usages industrie'!$P23*(1+'Usages industrie'!$Q23)^(L$2091-$D$2091)/1000</f>
        <v>0</v>
      </c>
      <c r="M2167" s="223">
        <f>M2116*'Usages industrie'!$P23*(1+'Usages industrie'!$Q23)^(M$2091-$D$2091)/1000</f>
        <v>0</v>
      </c>
      <c r="N2167" s="223">
        <f>N2116*'Usages industrie'!$P23*(1+'Usages industrie'!$Q23)^(N$2091-$D$2091)/1000</f>
        <v>0</v>
      </c>
      <c r="O2167" s="223">
        <f>O2116*'Usages industrie'!$P23*(1+'Usages industrie'!$Q23)^(O$2091-$D$2091)/1000</f>
        <v>0</v>
      </c>
      <c r="P2167" s="223">
        <f>P2116*'Usages industrie'!$P23*(1+'Usages industrie'!$Q23)^(P$2091-$D$2091)/1000</f>
        <v>0</v>
      </c>
      <c r="Q2167" s="223">
        <f>Q2116*'Usages industrie'!$P23*(1+'Usages industrie'!$Q23)^(Q$2091-$D$2091)/1000</f>
        <v>0</v>
      </c>
      <c r="R2167" s="223">
        <f>R2116*'Usages industrie'!$P23*(1+'Usages industrie'!$Q23)^(R$2091-$D$2091)/1000</f>
        <v>0</v>
      </c>
    </row>
    <row r="2168" spans="1:18" hidden="1" outlineLevel="2" x14ac:dyDescent="0.25">
      <c r="A2168" s="222" t="str">
        <f>'Usages industrie'!A24</f>
        <v>Usage industriel n°21</v>
      </c>
      <c r="B2168" s="222" t="s">
        <v>645</v>
      </c>
      <c r="C2168" s="222"/>
      <c r="D2168" s="223">
        <f>D2117*'Usages industrie'!$P24*(1+'Usages industrie'!$Q24)^(D$2091-$D$2091)/1000</f>
        <v>0</v>
      </c>
      <c r="E2168" s="223">
        <f>E2117*'Usages industrie'!$P24*(1+'Usages industrie'!$Q24)^(E$2091-$D$2091)/1000</f>
        <v>0</v>
      </c>
      <c r="F2168" s="223">
        <f>F2117*'Usages industrie'!$P24*(1+'Usages industrie'!$Q24)^(F$2091-$D$2091)/1000</f>
        <v>0</v>
      </c>
      <c r="G2168" s="223">
        <f>G2117*'Usages industrie'!$P24*(1+'Usages industrie'!$Q24)^(G$2091-$D$2091)/1000</f>
        <v>0</v>
      </c>
      <c r="H2168" s="223">
        <f>H2117*'Usages industrie'!$P24*(1+'Usages industrie'!$Q24)^(H$2091-$D$2091)/1000</f>
        <v>0</v>
      </c>
      <c r="I2168" s="223">
        <f>I2117*'Usages industrie'!$P24*(1+'Usages industrie'!$Q24)^(I$2091-$D$2091)/1000</f>
        <v>0</v>
      </c>
      <c r="J2168" s="223">
        <f>J2117*'Usages industrie'!$P24*(1+'Usages industrie'!$Q24)^(J$2091-$D$2091)/1000</f>
        <v>0</v>
      </c>
      <c r="K2168" s="223">
        <f>K2117*'Usages industrie'!$P24*(1+'Usages industrie'!$Q24)^(K$2091-$D$2091)/1000</f>
        <v>0</v>
      </c>
      <c r="L2168" s="223">
        <f>L2117*'Usages industrie'!$P24*(1+'Usages industrie'!$Q24)^(L$2091-$D$2091)/1000</f>
        <v>0</v>
      </c>
      <c r="M2168" s="223">
        <f>M2117*'Usages industrie'!$P24*(1+'Usages industrie'!$Q24)^(M$2091-$D$2091)/1000</f>
        <v>0</v>
      </c>
      <c r="N2168" s="223">
        <f>N2117*'Usages industrie'!$P24*(1+'Usages industrie'!$Q24)^(N$2091-$D$2091)/1000</f>
        <v>0</v>
      </c>
      <c r="O2168" s="223">
        <f>O2117*'Usages industrie'!$P24*(1+'Usages industrie'!$Q24)^(O$2091-$D$2091)/1000</f>
        <v>0</v>
      </c>
      <c r="P2168" s="223">
        <f>P2117*'Usages industrie'!$P24*(1+'Usages industrie'!$Q24)^(P$2091-$D$2091)/1000</f>
        <v>0</v>
      </c>
      <c r="Q2168" s="223">
        <f>Q2117*'Usages industrie'!$P24*(1+'Usages industrie'!$Q24)^(Q$2091-$D$2091)/1000</f>
        <v>0</v>
      </c>
      <c r="R2168" s="223">
        <f>R2117*'Usages industrie'!$P24*(1+'Usages industrie'!$Q24)^(R$2091-$D$2091)/1000</f>
        <v>0</v>
      </c>
    </row>
    <row r="2169" spans="1:18" hidden="1" outlineLevel="2" x14ac:dyDescent="0.25">
      <c r="A2169" s="222" t="str">
        <f>'Usages industrie'!A25</f>
        <v>Usage industriel n°22</v>
      </c>
      <c r="B2169" s="222" t="s">
        <v>645</v>
      </c>
      <c r="C2169" s="222"/>
      <c r="D2169" s="223">
        <f>D2118*'Usages industrie'!$P25*(1+'Usages industrie'!$Q25)^(D$2091-$D$2091)/1000</f>
        <v>0</v>
      </c>
      <c r="E2169" s="223">
        <f>E2118*'Usages industrie'!$P25*(1+'Usages industrie'!$Q25)^(E$2091-$D$2091)/1000</f>
        <v>0</v>
      </c>
      <c r="F2169" s="223">
        <f>F2118*'Usages industrie'!$P25*(1+'Usages industrie'!$Q25)^(F$2091-$D$2091)/1000</f>
        <v>0</v>
      </c>
      <c r="G2169" s="223">
        <f>G2118*'Usages industrie'!$P25*(1+'Usages industrie'!$Q25)^(G$2091-$D$2091)/1000</f>
        <v>0</v>
      </c>
      <c r="H2169" s="223">
        <f>H2118*'Usages industrie'!$P25*(1+'Usages industrie'!$Q25)^(H$2091-$D$2091)/1000</f>
        <v>0</v>
      </c>
      <c r="I2169" s="223">
        <f>I2118*'Usages industrie'!$P25*(1+'Usages industrie'!$Q25)^(I$2091-$D$2091)/1000</f>
        <v>0</v>
      </c>
      <c r="J2169" s="223">
        <f>J2118*'Usages industrie'!$P25*(1+'Usages industrie'!$Q25)^(J$2091-$D$2091)/1000</f>
        <v>0</v>
      </c>
      <c r="K2169" s="223">
        <f>K2118*'Usages industrie'!$P25*(1+'Usages industrie'!$Q25)^(K$2091-$D$2091)/1000</f>
        <v>0</v>
      </c>
      <c r="L2169" s="223">
        <f>L2118*'Usages industrie'!$P25*(1+'Usages industrie'!$Q25)^(L$2091-$D$2091)/1000</f>
        <v>0</v>
      </c>
      <c r="M2169" s="223">
        <f>M2118*'Usages industrie'!$P25*(1+'Usages industrie'!$Q25)^(M$2091-$D$2091)/1000</f>
        <v>0</v>
      </c>
      <c r="N2169" s="223">
        <f>N2118*'Usages industrie'!$P25*(1+'Usages industrie'!$Q25)^(N$2091-$D$2091)/1000</f>
        <v>0</v>
      </c>
      <c r="O2169" s="223">
        <f>O2118*'Usages industrie'!$P25*(1+'Usages industrie'!$Q25)^(O$2091-$D$2091)/1000</f>
        <v>0</v>
      </c>
      <c r="P2169" s="223">
        <f>P2118*'Usages industrie'!$P25*(1+'Usages industrie'!$Q25)^(P$2091-$D$2091)/1000</f>
        <v>0</v>
      </c>
      <c r="Q2169" s="223">
        <f>Q2118*'Usages industrie'!$P25*(1+'Usages industrie'!$Q25)^(Q$2091-$D$2091)/1000</f>
        <v>0</v>
      </c>
      <c r="R2169" s="223">
        <f>R2118*'Usages industrie'!$P25*(1+'Usages industrie'!$Q25)^(R$2091-$D$2091)/1000</f>
        <v>0</v>
      </c>
    </row>
    <row r="2170" spans="1:18" hidden="1" outlineLevel="2" x14ac:dyDescent="0.25">
      <c r="A2170" s="222" t="str">
        <f>'Usages industrie'!A26</f>
        <v>Usage industriel n°23</v>
      </c>
      <c r="B2170" s="222" t="s">
        <v>645</v>
      </c>
      <c r="C2170" s="222"/>
      <c r="D2170" s="223">
        <f>D2119*'Usages industrie'!$P26*(1+'Usages industrie'!$Q26)^(D$2091-$D$2091)/1000</f>
        <v>0</v>
      </c>
      <c r="E2170" s="223">
        <f>E2119*'Usages industrie'!$P26*(1+'Usages industrie'!$Q26)^(E$2091-$D$2091)/1000</f>
        <v>0</v>
      </c>
      <c r="F2170" s="223">
        <f>F2119*'Usages industrie'!$P26*(1+'Usages industrie'!$Q26)^(F$2091-$D$2091)/1000</f>
        <v>0</v>
      </c>
      <c r="G2170" s="223">
        <f>G2119*'Usages industrie'!$P26*(1+'Usages industrie'!$Q26)^(G$2091-$D$2091)/1000</f>
        <v>0</v>
      </c>
      <c r="H2170" s="223">
        <f>H2119*'Usages industrie'!$P26*(1+'Usages industrie'!$Q26)^(H$2091-$D$2091)/1000</f>
        <v>0</v>
      </c>
      <c r="I2170" s="223">
        <f>I2119*'Usages industrie'!$P26*(1+'Usages industrie'!$Q26)^(I$2091-$D$2091)/1000</f>
        <v>0</v>
      </c>
      <c r="J2170" s="223">
        <f>J2119*'Usages industrie'!$P26*(1+'Usages industrie'!$Q26)^(J$2091-$D$2091)/1000</f>
        <v>0</v>
      </c>
      <c r="K2170" s="223">
        <f>K2119*'Usages industrie'!$P26*(1+'Usages industrie'!$Q26)^(K$2091-$D$2091)/1000</f>
        <v>0</v>
      </c>
      <c r="L2170" s="223">
        <f>L2119*'Usages industrie'!$P26*(1+'Usages industrie'!$Q26)^(L$2091-$D$2091)/1000</f>
        <v>0</v>
      </c>
      <c r="M2170" s="223">
        <f>M2119*'Usages industrie'!$P26*(1+'Usages industrie'!$Q26)^(M$2091-$D$2091)/1000</f>
        <v>0</v>
      </c>
      <c r="N2170" s="223">
        <f>N2119*'Usages industrie'!$P26*(1+'Usages industrie'!$Q26)^(N$2091-$D$2091)/1000</f>
        <v>0</v>
      </c>
      <c r="O2170" s="223">
        <f>O2119*'Usages industrie'!$P26*(1+'Usages industrie'!$Q26)^(O$2091-$D$2091)/1000</f>
        <v>0</v>
      </c>
      <c r="P2170" s="223">
        <f>P2119*'Usages industrie'!$P26*(1+'Usages industrie'!$Q26)^(P$2091-$D$2091)/1000</f>
        <v>0</v>
      </c>
      <c r="Q2170" s="223">
        <f>Q2119*'Usages industrie'!$P26*(1+'Usages industrie'!$Q26)^(Q$2091-$D$2091)/1000</f>
        <v>0</v>
      </c>
      <c r="R2170" s="223">
        <f>R2119*'Usages industrie'!$P26*(1+'Usages industrie'!$Q26)^(R$2091-$D$2091)/1000</f>
        <v>0</v>
      </c>
    </row>
    <row r="2171" spans="1:18" hidden="1" outlineLevel="2" x14ac:dyDescent="0.25">
      <c r="A2171" s="222" t="str">
        <f>'Usages industrie'!A27</f>
        <v>Usage industriel n°24</v>
      </c>
      <c r="B2171" s="222" t="s">
        <v>645</v>
      </c>
      <c r="C2171" s="222"/>
      <c r="D2171" s="223">
        <f>D2120*'Usages industrie'!$P27*(1+'Usages industrie'!$Q27)^(D$2091-$D$2091)/1000</f>
        <v>0</v>
      </c>
      <c r="E2171" s="223">
        <f>E2120*'Usages industrie'!$P27*(1+'Usages industrie'!$Q27)^(E$2091-$D$2091)/1000</f>
        <v>0</v>
      </c>
      <c r="F2171" s="223">
        <f>F2120*'Usages industrie'!$P27*(1+'Usages industrie'!$Q27)^(F$2091-$D$2091)/1000</f>
        <v>0</v>
      </c>
      <c r="G2171" s="223">
        <f>G2120*'Usages industrie'!$P27*(1+'Usages industrie'!$Q27)^(G$2091-$D$2091)/1000</f>
        <v>0</v>
      </c>
      <c r="H2171" s="223">
        <f>H2120*'Usages industrie'!$P27*(1+'Usages industrie'!$Q27)^(H$2091-$D$2091)/1000</f>
        <v>0</v>
      </c>
      <c r="I2171" s="223">
        <f>I2120*'Usages industrie'!$P27*(1+'Usages industrie'!$Q27)^(I$2091-$D$2091)/1000</f>
        <v>0</v>
      </c>
      <c r="J2171" s="223">
        <f>J2120*'Usages industrie'!$P27*(1+'Usages industrie'!$Q27)^(J$2091-$D$2091)/1000</f>
        <v>0</v>
      </c>
      <c r="K2171" s="223">
        <f>K2120*'Usages industrie'!$P27*(1+'Usages industrie'!$Q27)^(K$2091-$D$2091)/1000</f>
        <v>0</v>
      </c>
      <c r="L2171" s="223">
        <f>L2120*'Usages industrie'!$P27*(1+'Usages industrie'!$Q27)^(L$2091-$D$2091)/1000</f>
        <v>0</v>
      </c>
      <c r="M2171" s="223">
        <f>M2120*'Usages industrie'!$P27*(1+'Usages industrie'!$Q27)^(M$2091-$D$2091)/1000</f>
        <v>0</v>
      </c>
      <c r="N2171" s="223">
        <f>N2120*'Usages industrie'!$P27*(1+'Usages industrie'!$Q27)^(N$2091-$D$2091)/1000</f>
        <v>0</v>
      </c>
      <c r="O2171" s="223">
        <f>O2120*'Usages industrie'!$P27*(1+'Usages industrie'!$Q27)^(O$2091-$D$2091)/1000</f>
        <v>0</v>
      </c>
      <c r="P2171" s="223">
        <f>P2120*'Usages industrie'!$P27*(1+'Usages industrie'!$Q27)^(P$2091-$D$2091)/1000</f>
        <v>0</v>
      </c>
      <c r="Q2171" s="223">
        <f>Q2120*'Usages industrie'!$P27*(1+'Usages industrie'!$Q27)^(Q$2091-$D$2091)/1000</f>
        <v>0</v>
      </c>
      <c r="R2171" s="223">
        <f>R2120*'Usages industrie'!$P27*(1+'Usages industrie'!$Q27)^(R$2091-$D$2091)/1000</f>
        <v>0</v>
      </c>
    </row>
    <row r="2172" spans="1:18" hidden="1" outlineLevel="2" x14ac:dyDescent="0.25">
      <c r="A2172" s="222" t="str">
        <f>'Usages industrie'!A28</f>
        <v>Usage industriel n°25</v>
      </c>
      <c r="B2172" s="222" t="s">
        <v>645</v>
      </c>
      <c r="C2172" s="222"/>
      <c r="D2172" s="223">
        <f>D2121*'Usages industrie'!$P28*(1+'Usages industrie'!$Q28)^(D$2091-$D$2091)/1000</f>
        <v>0</v>
      </c>
      <c r="E2172" s="223">
        <f>E2121*'Usages industrie'!$P28*(1+'Usages industrie'!$Q28)^(E$2091-$D$2091)/1000</f>
        <v>0</v>
      </c>
      <c r="F2172" s="223">
        <f>F2121*'Usages industrie'!$P28*(1+'Usages industrie'!$Q28)^(F$2091-$D$2091)/1000</f>
        <v>0</v>
      </c>
      <c r="G2172" s="223">
        <f>G2121*'Usages industrie'!$P28*(1+'Usages industrie'!$Q28)^(G$2091-$D$2091)/1000</f>
        <v>0</v>
      </c>
      <c r="H2172" s="223">
        <f>H2121*'Usages industrie'!$P28*(1+'Usages industrie'!$Q28)^(H$2091-$D$2091)/1000</f>
        <v>0</v>
      </c>
      <c r="I2172" s="223">
        <f>I2121*'Usages industrie'!$P28*(1+'Usages industrie'!$Q28)^(I$2091-$D$2091)/1000</f>
        <v>0</v>
      </c>
      <c r="J2172" s="223">
        <f>J2121*'Usages industrie'!$P28*(1+'Usages industrie'!$Q28)^(J$2091-$D$2091)/1000</f>
        <v>0</v>
      </c>
      <c r="K2172" s="223">
        <f>K2121*'Usages industrie'!$P28*(1+'Usages industrie'!$Q28)^(K$2091-$D$2091)/1000</f>
        <v>0</v>
      </c>
      <c r="L2172" s="223">
        <f>L2121*'Usages industrie'!$P28*(1+'Usages industrie'!$Q28)^(L$2091-$D$2091)/1000</f>
        <v>0</v>
      </c>
      <c r="M2172" s="223">
        <f>M2121*'Usages industrie'!$P28*(1+'Usages industrie'!$Q28)^(M$2091-$D$2091)/1000</f>
        <v>0</v>
      </c>
      <c r="N2172" s="223">
        <f>N2121*'Usages industrie'!$P28*(1+'Usages industrie'!$Q28)^(N$2091-$D$2091)/1000</f>
        <v>0</v>
      </c>
      <c r="O2172" s="223">
        <f>O2121*'Usages industrie'!$P28*(1+'Usages industrie'!$Q28)^(O$2091-$D$2091)/1000</f>
        <v>0</v>
      </c>
      <c r="P2172" s="223">
        <f>P2121*'Usages industrie'!$P28*(1+'Usages industrie'!$Q28)^(P$2091-$D$2091)/1000</f>
        <v>0</v>
      </c>
      <c r="Q2172" s="223">
        <f>Q2121*'Usages industrie'!$P28*(1+'Usages industrie'!$Q28)^(Q$2091-$D$2091)/1000</f>
        <v>0</v>
      </c>
      <c r="R2172" s="223">
        <f>R2121*'Usages industrie'!$P28*(1+'Usages industrie'!$Q28)^(R$2091-$D$2091)/1000</f>
        <v>0</v>
      </c>
    </row>
    <row r="2173" spans="1:18" hidden="1" outlineLevel="2" x14ac:dyDescent="0.25">
      <c r="A2173" s="222" t="str">
        <f>'Usages industrie'!A29</f>
        <v>Usage industriel n°26</v>
      </c>
      <c r="B2173" s="222" t="s">
        <v>645</v>
      </c>
      <c r="C2173" s="222"/>
      <c r="D2173" s="223">
        <f>D2122*'Usages industrie'!$P29*(1+'Usages industrie'!$Q29)^(D$2091-$D$2091)/1000</f>
        <v>0</v>
      </c>
      <c r="E2173" s="223">
        <f>E2122*'Usages industrie'!$P29*(1+'Usages industrie'!$Q29)^(E$2091-$D$2091)/1000</f>
        <v>0</v>
      </c>
      <c r="F2173" s="223">
        <f>F2122*'Usages industrie'!$P29*(1+'Usages industrie'!$Q29)^(F$2091-$D$2091)/1000</f>
        <v>0</v>
      </c>
      <c r="G2173" s="223">
        <f>G2122*'Usages industrie'!$P29*(1+'Usages industrie'!$Q29)^(G$2091-$D$2091)/1000</f>
        <v>0</v>
      </c>
      <c r="H2173" s="223">
        <f>H2122*'Usages industrie'!$P29*(1+'Usages industrie'!$Q29)^(H$2091-$D$2091)/1000</f>
        <v>0</v>
      </c>
      <c r="I2173" s="223">
        <f>I2122*'Usages industrie'!$P29*(1+'Usages industrie'!$Q29)^(I$2091-$D$2091)/1000</f>
        <v>0</v>
      </c>
      <c r="J2173" s="223">
        <f>J2122*'Usages industrie'!$P29*(1+'Usages industrie'!$Q29)^(J$2091-$D$2091)/1000</f>
        <v>0</v>
      </c>
      <c r="K2173" s="223">
        <f>K2122*'Usages industrie'!$P29*(1+'Usages industrie'!$Q29)^(K$2091-$D$2091)/1000</f>
        <v>0</v>
      </c>
      <c r="L2173" s="223">
        <f>L2122*'Usages industrie'!$P29*(1+'Usages industrie'!$Q29)^(L$2091-$D$2091)/1000</f>
        <v>0</v>
      </c>
      <c r="M2173" s="223">
        <f>M2122*'Usages industrie'!$P29*(1+'Usages industrie'!$Q29)^(M$2091-$D$2091)/1000</f>
        <v>0</v>
      </c>
      <c r="N2173" s="223">
        <f>N2122*'Usages industrie'!$P29*(1+'Usages industrie'!$Q29)^(N$2091-$D$2091)/1000</f>
        <v>0</v>
      </c>
      <c r="O2173" s="223">
        <f>O2122*'Usages industrie'!$P29*(1+'Usages industrie'!$Q29)^(O$2091-$D$2091)/1000</f>
        <v>0</v>
      </c>
      <c r="P2173" s="223">
        <f>P2122*'Usages industrie'!$P29*(1+'Usages industrie'!$Q29)^(P$2091-$D$2091)/1000</f>
        <v>0</v>
      </c>
      <c r="Q2173" s="223">
        <f>Q2122*'Usages industrie'!$P29*(1+'Usages industrie'!$Q29)^(Q$2091-$D$2091)/1000</f>
        <v>0</v>
      </c>
      <c r="R2173" s="223">
        <f>R2122*'Usages industrie'!$P29*(1+'Usages industrie'!$Q29)^(R$2091-$D$2091)/1000</f>
        <v>0</v>
      </c>
    </row>
    <row r="2174" spans="1:18" hidden="1" outlineLevel="2" x14ac:dyDescent="0.25">
      <c r="A2174" s="222" t="str">
        <f>'Usages industrie'!A30</f>
        <v>Usage industriel n°27</v>
      </c>
      <c r="B2174" s="222" t="s">
        <v>645</v>
      </c>
      <c r="C2174" s="222"/>
      <c r="D2174" s="223">
        <f>D2123*'Usages industrie'!$P30*(1+'Usages industrie'!$Q30)^(D$2091-$D$2091)/1000</f>
        <v>0</v>
      </c>
      <c r="E2174" s="223">
        <f>E2123*'Usages industrie'!$P30*(1+'Usages industrie'!$Q30)^(E$2091-$D$2091)/1000</f>
        <v>0</v>
      </c>
      <c r="F2174" s="223">
        <f>F2123*'Usages industrie'!$P30*(1+'Usages industrie'!$Q30)^(F$2091-$D$2091)/1000</f>
        <v>0</v>
      </c>
      <c r="G2174" s="223">
        <f>G2123*'Usages industrie'!$P30*(1+'Usages industrie'!$Q30)^(G$2091-$D$2091)/1000</f>
        <v>0</v>
      </c>
      <c r="H2174" s="223">
        <f>H2123*'Usages industrie'!$P30*(1+'Usages industrie'!$Q30)^(H$2091-$D$2091)/1000</f>
        <v>0</v>
      </c>
      <c r="I2174" s="223">
        <f>I2123*'Usages industrie'!$P30*(1+'Usages industrie'!$Q30)^(I$2091-$D$2091)/1000</f>
        <v>0</v>
      </c>
      <c r="J2174" s="223">
        <f>J2123*'Usages industrie'!$P30*(1+'Usages industrie'!$Q30)^(J$2091-$D$2091)/1000</f>
        <v>0</v>
      </c>
      <c r="K2174" s="223">
        <f>K2123*'Usages industrie'!$P30*(1+'Usages industrie'!$Q30)^(K$2091-$D$2091)/1000</f>
        <v>0</v>
      </c>
      <c r="L2174" s="223">
        <f>L2123*'Usages industrie'!$P30*(1+'Usages industrie'!$Q30)^(L$2091-$D$2091)/1000</f>
        <v>0</v>
      </c>
      <c r="M2174" s="223">
        <f>M2123*'Usages industrie'!$P30*(1+'Usages industrie'!$Q30)^(M$2091-$D$2091)/1000</f>
        <v>0</v>
      </c>
      <c r="N2174" s="223">
        <f>N2123*'Usages industrie'!$P30*(1+'Usages industrie'!$Q30)^(N$2091-$D$2091)/1000</f>
        <v>0</v>
      </c>
      <c r="O2174" s="223">
        <f>O2123*'Usages industrie'!$P30*(1+'Usages industrie'!$Q30)^(O$2091-$D$2091)/1000</f>
        <v>0</v>
      </c>
      <c r="P2174" s="223">
        <f>P2123*'Usages industrie'!$P30*(1+'Usages industrie'!$Q30)^(P$2091-$D$2091)/1000</f>
        <v>0</v>
      </c>
      <c r="Q2174" s="223">
        <f>Q2123*'Usages industrie'!$P30*(1+'Usages industrie'!$Q30)^(Q$2091-$D$2091)/1000</f>
        <v>0</v>
      </c>
      <c r="R2174" s="223">
        <f>R2123*'Usages industrie'!$P30*(1+'Usages industrie'!$Q30)^(R$2091-$D$2091)/1000</f>
        <v>0</v>
      </c>
    </row>
    <row r="2175" spans="1:18" hidden="1" outlineLevel="2" x14ac:dyDescent="0.25">
      <c r="A2175" s="222" t="str">
        <f>'Usages industrie'!A31</f>
        <v>Usage industriel n°28</v>
      </c>
      <c r="B2175" s="222" t="s">
        <v>645</v>
      </c>
      <c r="C2175" s="222"/>
      <c r="D2175" s="223">
        <f>D2124*'Usages industrie'!$P31*(1+'Usages industrie'!$Q31)^(D$2091-$D$2091)/1000</f>
        <v>0</v>
      </c>
      <c r="E2175" s="223">
        <f>E2124*'Usages industrie'!$P31*(1+'Usages industrie'!$Q31)^(E$2091-$D$2091)/1000</f>
        <v>0</v>
      </c>
      <c r="F2175" s="223">
        <f>F2124*'Usages industrie'!$P31*(1+'Usages industrie'!$Q31)^(F$2091-$D$2091)/1000</f>
        <v>0</v>
      </c>
      <c r="G2175" s="223">
        <f>G2124*'Usages industrie'!$P31*(1+'Usages industrie'!$Q31)^(G$2091-$D$2091)/1000</f>
        <v>0</v>
      </c>
      <c r="H2175" s="223">
        <f>H2124*'Usages industrie'!$P31*(1+'Usages industrie'!$Q31)^(H$2091-$D$2091)/1000</f>
        <v>0</v>
      </c>
      <c r="I2175" s="223">
        <f>I2124*'Usages industrie'!$P31*(1+'Usages industrie'!$Q31)^(I$2091-$D$2091)/1000</f>
        <v>0</v>
      </c>
      <c r="J2175" s="223">
        <f>J2124*'Usages industrie'!$P31*(1+'Usages industrie'!$Q31)^(J$2091-$D$2091)/1000</f>
        <v>0</v>
      </c>
      <c r="K2175" s="223">
        <f>K2124*'Usages industrie'!$P31*(1+'Usages industrie'!$Q31)^(K$2091-$D$2091)/1000</f>
        <v>0</v>
      </c>
      <c r="L2175" s="223">
        <f>L2124*'Usages industrie'!$P31*(1+'Usages industrie'!$Q31)^(L$2091-$D$2091)/1000</f>
        <v>0</v>
      </c>
      <c r="M2175" s="223">
        <f>M2124*'Usages industrie'!$P31*(1+'Usages industrie'!$Q31)^(M$2091-$D$2091)/1000</f>
        <v>0</v>
      </c>
      <c r="N2175" s="223">
        <f>N2124*'Usages industrie'!$P31*(1+'Usages industrie'!$Q31)^(N$2091-$D$2091)/1000</f>
        <v>0</v>
      </c>
      <c r="O2175" s="223">
        <f>O2124*'Usages industrie'!$P31*(1+'Usages industrie'!$Q31)^(O$2091-$D$2091)/1000</f>
        <v>0</v>
      </c>
      <c r="P2175" s="223">
        <f>P2124*'Usages industrie'!$P31*(1+'Usages industrie'!$Q31)^(P$2091-$D$2091)/1000</f>
        <v>0</v>
      </c>
      <c r="Q2175" s="223">
        <f>Q2124*'Usages industrie'!$P31*(1+'Usages industrie'!$Q31)^(Q$2091-$D$2091)/1000</f>
        <v>0</v>
      </c>
      <c r="R2175" s="223">
        <f>R2124*'Usages industrie'!$P31*(1+'Usages industrie'!$Q31)^(R$2091-$D$2091)/1000</f>
        <v>0</v>
      </c>
    </row>
    <row r="2176" spans="1:18" hidden="1" outlineLevel="2" x14ac:dyDescent="0.25">
      <c r="A2176" s="222" t="str">
        <f>'Usages industrie'!A32</f>
        <v>Usage industriel n°29</v>
      </c>
      <c r="B2176" s="222" t="s">
        <v>645</v>
      </c>
      <c r="C2176" s="222"/>
      <c r="D2176" s="223">
        <f>D2125*'Usages industrie'!$P32*(1+'Usages industrie'!$Q32)^(D$2091-$D$2091)/1000</f>
        <v>0</v>
      </c>
      <c r="E2176" s="223">
        <f>E2125*'Usages industrie'!$P32*(1+'Usages industrie'!$Q32)^(E$2091-$D$2091)/1000</f>
        <v>0</v>
      </c>
      <c r="F2176" s="223">
        <f>F2125*'Usages industrie'!$P32*(1+'Usages industrie'!$Q32)^(F$2091-$D$2091)/1000</f>
        <v>0</v>
      </c>
      <c r="G2176" s="223">
        <f>G2125*'Usages industrie'!$P32*(1+'Usages industrie'!$Q32)^(G$2091-$D$2091)/1000</f>
        <v>0</v>
      </c>
      <c r="H2176" s="223">
        <f>H2125*'Usages industrie'!$P32*(1+'Usages industrie'!$Q32)^(H$2091-$D$2091)/1000</f>
        <v>0</v>
      </c>
      <c r="I2176" s="223">
        <f>I2125*'Usages industrie'!$P32*(1+'Usages industrie'!$Q32)^(I$2091-$D$2091)/1000</f>
        <v>0</v>
      </c>
      <c r="J2176" s="223">
        <f>J2125*'Usages industrie'!$P32*(1+'Usages industrie'!$Q32)^(J$2091-$D$2091)/1000</f>
        <v>0</v>
      </c>
      <c r="K2176" s="223">
        <f>K2125*'Usages industrie'!$P32*(1+'Usages industrie'!$Q32)^(K$2091-$D$2091)/1000</f>
        <v>0</v>
      </c>
      <c r="L2176" s="223">
        <f>L2125*'Usages industrie'!$P32*(1+'Usages industrie'!$Q32)^(L$2091-$D$2091)/1000</f>
        <v>0</v>
      </c>
      <c r="M2176" s="223">
        <f>M2125*'Usages industrie'!$P32*(1+'Usages industrie'!$Q32)^(M$2091-$D$2091)/1000</f>
        <v>0</v>
      </c>
      <c r="N2176" s="223">
        <f>N2125*'Usages industrie'!$P32*(1+'Usages industrie'!$Q32)^(N$2091-$D$2091)/1000</f>
        <v>0</v>
      </c>
      <c r="O2176" s="223">
        <f>O2125*'Usages industrie'!$P32*(1+'Usages industrie'!$Q32)^(O$2091-$D$2091)/1000</f>
        <v>0</v>
      </c>
      <c r="P2176" s="223">
        <f>P2125*'Usages industrie'!$P32*(1+'Usages industrie'!$Q32)^(P$2091-$D$2091)/1000</f>
        <v>0</v>
      </c>
      <c r="Q2176" s="223">
        <f>Q2125*'Usages industrie'!$P32*(1+'Usages industrie'!$Q32)^(Q$2091-$D$2091)/1000</f>
        <v>0</v>
      </c>
      <c r="R2176" s="223">
        <f>R2125*'Usages industrie'!$P32*(1+'Usages industrie'!$Q32)^(R$2091-$D$2091)/1000</f>
        <v>0</v>
      </c>
    </row>
    <row r="2177" spans="1:18" hidden="1" outlineLevel="2" x14ac:dyDescent="0.25">
      <c r="A2177" s="222" t="str">
        <f>'Usages industrie'!A33</f>
        <v>Usage industriel n°30</v>
      </c>
      <c r="B2177" s="222" t="s">
        <v>645</v>
      </c>
      <c r="C2177" s="222"/>
      <c r="D2177" s="223">
        <f>D2126*'Usages industrie'!$P33*(1+'Usages industrie'!$Q33)^(D$2091-$D$2091)/1000</f>
        <v>0</v>
      </c>
      <c r="E2177" s="223">
        <f>E2126*'Usages industrie'!$P33*(1+'Usages industrie'!$Q33)^(E$2091-$D$2091)/1000</f>
        <v>0</v>
      </c>
      <c r="F2177" s="223">
        <f>F2126*'Usages industrie'!$P33*(1+'Usages industrie'!$Q33)^(F$2091-$D$2091)/1000</f>
        <v>0</v>
      </c>
      <c r="G2177" s="223">
        <f>G2126*'Usages industrie'!$P33*(1+'Usages industrie'!$Q33)^(G$2091-$D$2091)/1000</f>
        <v>0</v>
      </c>
      <c r="H2177" s="223">
        <f>H2126*'Usages industrie'!$P33*(1+'Usages industrie'!$Q33)^(H$2091-$D$2091)/1000</f>
        <v>0</v>
      </c>
      <c r="I2177" s="223">
        <f>I2126*'Usages industrie'!$P33*(1+'Usages industrie'!$Q33)^(I$2091-$D$2091)/1000</f>
        <v>0</v>
      </c>
      <c r="J2177" s="223">
        <f>J2126*'Usages industrie'!$P33*(1+'Usages industrie'!$Q33)^(J$2091-$D$2091)/1000</f>
        <v>0</v>
      </c>
      <c r="K2177" s="223">
        <f>K2126*'Usages industrie'!$P33*(1+'Usages industrie'!$Q33)^(K$2091-$D$2091)/1000</f>
        <v>0</v>
      </c>
      <c r="L2177" s="223">
        <f>L2126*'Usages industrie'!$P33*(1+'Usages industrie'!$Q33)^(L$2091-$D$2091)/1000</f>
        <v>0</v>
      </c>
      <c r="M2177" s="223">
        <f>M2126*'Usages industrie'!$P33*(1+'Usages industrie'!$Q33)^(M$2091-$D$2091)/1000</f>
        <v>0</v>
      </c>
      <c r="N2177" s="223">
        <f>N2126*'Usages industrie'!$P33*(1+'Usages industrie'!$Q33)^(N$2091-$D$2091)/1000</f>
        <v>0</v>
      </c>
      <c r="O2177" s="223">
        <f>O2126*'Usages industrie'!$P33*(1+'Usages industrie'!$Q33)^(O$2091-$D$2091)/1000</f>
        <v>0</v>
      </c>
      <c r="P2177" s="223">
        <f>P2126*'Usages industrie'!$P33*(1+'Usages industrie'!$Q33)^(P$2091-$D$2091)/1000</f>
        <v>0</v>
      </c>
      <c r="Q2177" s="223">
        <f>Q2126*'Usages industrie'!$P33*(1+'Usages industrie'!$Q33)^(Q$2091-$D$2091)/1000</f>
        <v>0</v>
      </c>
      <c r="R2177" s="223">
        <f>R2126*'Usages industrie'!$P33*(1+'Usages industrie'!$Q33)^(R$2091-$D$2091)/1000</f>
        <v>0</v>
      </c>
    </row>
    <row r="2178" spans="1:18" hidden="1" outlineLevel="2" x14ac:dyDescent="0.25">
      <c r="A2178" s="222" t="str">
        <f>'Usages industrie'!A34</f>
        <v>Usage industriel n°31</v>
      </c>
      <c r="B2178" s="222" t="s">
        <v>645</v>
      </c>
      <c r="C2178" s="222"/>
      <c r="D2178" s="223">
        <f>D2127*'Usages industrie'!$P34*(1+'Usages industrie'!$Q34)^(D$2091-$D$2091)/1000</f>
        <v>0</v>
      </c>
      <c r="E2178" s="223">
        <f>E2127*'Usages industrie'!$P34*(1+'Usages industrie'!$Q34)^(E$2091-$D$2091)/1000</f>
        <v>0</v>
      </c>
      <c r="F2178" s="223">
        <f>F2127*'Usages industrie'!$P34*(1+'Usages industrie'!$Q34)^(F$2091-$D$2091)/1000</f>
        <v>0</v>
      </c>
      <c r="G2178" s="223">
        <f>G2127*'Usages industrie'!$P34*(1+'Usages industrie'!$Q34)^(G$2091-$D$2091)/1000</f>
        <v>0</v>
      </c>
      <c r="H2178" s="223">
        <f>H2127*'Usages industrie'!$P34*(1+'Usages industrie'!$Q34)^(H$2091-$D$2091)/1000</f>
        <v>0</v>
      </c>
      <c r="I2178" s="223">
        <f>I2127*'Usages industrie'!$P34*(1+'Usages industrie'!$Q34)^(I$2091-$D$2091)/1000</f>
        <v>0</v>
      </c>
      <c r="J2178" s="223">
        <f>J2127*'Usages industrie'!$P34*(1+'Usages industrie'!$Q34)^(J$2091-$D$2091)/1000</f>
        <v>0</v>
      </c>
      <c r="K2178" s="223">
        <f>K2127*'Usages industrie'!$P34*(1+'Usages industrie'!$Q34)^(K$2091-$D$2091)/1000</f>
        <v>0</v>
      </c>
      <c r="L2178" s="223">
        <f>L2127*'Usages industrie'!$P34*(1+'Usages industrie'!$Q34)^(L$2091-$D$2091)/1000</f>
        <v>0</v>
      </c>
      <c r="M2178" s="223">
        <f>M2127*'Usages industrie'!$P34*(1+'Usages industrie'!$Q34)^(M$2091-$D$2091)/1000</f>
        <v>0</v>
      </c>
      <c r="N2178" s="223">
        <f>N2127*'Usages industrie'!$P34*(1+'Usages industrie'!$Q34)^(N$2091-$D$2091)/1000</f>
        <v>0</v>
      </c>
      <c r="O2178" s="223">
        <f>O2127*'Usages industrie'!$P34*(1+'Usages industrie'!$Q34)^(O$2091-$D$2091)/1000</f>
        <v>0</v>
      </c>
      <c r="P2178" s="223">
        <f>P2127*'Usages industrie'!$P34*(1+'Usages industrie'!$Q34)^(P$2091-$D$2091)/1000</f>
        <v>0</v>
      </c>
      <c r="Q2178" s="223">
        <f>Q2127*'Usages industrie'!$P34*(1+'Usages industrie'!$Q34)^(Q$2091-$D$2091)/1000</f>
        <v>0</v>
      </c>
      <c r="R2178" s="223">
        <f>R2127*'Usages industrie'!$P34*(1+'Usages industrie'!$Q34)^(R$2091-$D$2091)/1000</f>
        <v>0</v>
      </c>
    </row>
    <row r="2179" spans="1:18" hidden="1" outlineLevel="2" x14ac:dyDescent="0.25">
      <c r="A2179" s="222" t="str">
        <f>'Usages industrie'!A35</f>
        <v>Usage industriel n°32</v>
      </c>
      <c r="B2179" s="222" t="s">
        <v>645</v>
      </c>
      <c r="C2179" s="222"/>
      <c r="D2179" s="223">
        <f>D2128*'Usages industrie'!$P35*(1+'Usages industrie'!$Q35)^(D$2091-$D$2091)/1000</f>
        <v>0</v>
      </c>
      <c r="E2179" s="223">
        <f>E2128*'Usages industrie'!$P35*(1+'Usages industrie'!$Q35)^(E$2091-$D$2091)/1000</f>
        <v>0</v>
      </c>
      <c r="F2179" s="223">
        <f>F2128*'Usages industrie'!$P35*(1+'Usages industrie'!$Q35)^(F$2091-$D$2091)/1000</f>
        <v>0</v>
      </c>
      <c r="G2179" s="223">
        <f>G2128*'Usages industrie'!$P35*(1+'Usages industrie'!$Q35)^(G$2091-$D$2091)/1000</f>
        <v>0</v>
      </c>
      <c r="H2179" s="223">
        <f>H2128*'Usages industrie'!$P35*(1+'Usages industrie'!$Q35)^(H$2091-$D$2091)/1000</f>
        <v>0</v>
      </c>
      <c r="I2179" s="223">
        <f>I2128*'Usages industrie'!$P35*(1+'Usages industrie'!$Q35)^(I$2091-$D$2091)/1000</f>
        <v>0</v>
      </c>
      <c r="J2179" s="223">
        <f>J2128*'Usages industrie'!$P35*(1+'Usages industrie'!$Q35)^(J$2091-$D$2091)/1000</f>
        <v>0</v>
      </c>
      <c r="K2179" s="223">
        <f>K2128*'Usages industrie'!$P35*(1+'Usages industrie'!$Q35)^(K$2091-$D$2091)/1000</f>
        <v>0</v>
      </c>
      <c r="L2179" s="223">
        <f>L2128*'Usages industrie'!$P35*(1+'Usages industrie'!$Q35)^(L$2091-$D$2091)/1000</f>
        <v>0</v>
      </c>
      <c r="M2179" s="223">
        <f>M2128*'Usages industrie'!$P35*(1+'Usages industrie'!$Q35)^(M$2091-$D$2091)/1000</f>
        <v>0</v>
      </c>
      <c r="N2179" s="223">
        <f>N2128*'Usages industrie'!$P35*(1+'Usages industrie'!$Q35)^(N$2091-$D$2091)/1000</f>
        <v>0</v>
      </c>
      <c r="O2179" s="223">
        <f>O2128*'Usages industrie'!$P35*(1+'Usages industrie'!$Q35)^(O$2091-$D$2091)/1000</f>
        <v>0</v>
      </c>
      <c r="P2179" s="223">
        <f>P2128*'Usages industrie'!$P35*(1+'Usages industrie'!$Q35)^(P$2091-$D$2091)/1000</f>
        <v>0</v>
      </c>
      <c r="Q2179" s="223">
        <f>Q2128*'Usages industrie'!$P35*(1+'Usages industrie'!$Q35)^(Q$2091-$D$2091)/1000</f>
        <v>0</v>
      </c>
      <c r="R2179" s="223">
        <f>R2128*'Usages industrie'!$P35*(1+'Usages industrie'!$Q35)^(R$2091-$D$2091)/1000</f>
        <v>0</v>
      </c>
    </row>
    <row r="2180" spans="1:18" hidden="1" outlineLevel="2" x14ac:dyDescent="0.25">
      <c r="A2180" s="222" t="str">
        <f>'Usages industrie'!A36</f>
        <v>Usage industriel n°33</v>
      </c>
      <c r="B2180" s="222" t="s">
        <v>645</v>
      </c>
      <c r="C2180" s="222"/>
      <c r="D2180" s="223">
        <f>D2129*'Usages industrie'!$P36*(1+'Usages industrie'!$Q36)^(D$2091-$D$2091)/1000</f>
        <v>0</v>
      </c>
      <c r="E2180" s="223">
        <f>E2129*'Usages industrie'!$P36*(1+'Usages industrie'!$Q36)^(E$2091-$D$2091)/1000</f>
        <v>0</v>
      </c>
      <c r="F2180" s="223">
        <f>F2129*'Usages industrie'!$P36*(1+'Usages industrie'!$Q36)^(F$2091-$D$2091)/1000</f>
        <v>0</v>
      </c>
      <c r="G2180" s="223">
        <f>G2129*'Usages industrie'!$P36*(1+'Usages industrie'!$Q36)^(G$2091-$D$2091)/1000</f>
        <v>0</v>
      </c>
      <c r="H2180" s="223">
        <f>H2129*'Usages industrie'!$P36*(1+'Usages industrie'!$Q36)^(H$2091-$D$2091)/1000</f>
        <v>0</v>
      </c>
      <c r="I2180" s="223">
        <f>I2129*'Usages industrie'!$P36*(1+'Usages industrie'!$Q36)^(I$2091-$D$2091)/1000</f>
        <v>0</v>
      </c>
      <c r="J2180" s="223">
        <f>J2129*'Usages industrie'!$P36*(1+'Usages industrie'!$Q36)^(J$2091-$D$2091)/1000</f>
        <v>0</v>
      </c>
      <c r="K2180" s="223">
        <f>K2129*'Usages industrie'!$P36*(1+'Usages industrie'!$Q36)^(K$2091-$D$2091)/1000</f>
        <v>0</v>
      </c>
      <c r="L2180" s="223">
        <f>L2129*'Usages industrie'!$P36*(1+'Usages industrie'!$Q36)^(L$2091-$D$2091)/1000</f>
        <v>0</v>
      </c>
      <c r="M2180" s="223">
        <f>M2129*'Usages industrie'!$P36*(1+'Usages industrie'!$Q36)^(M$2091-$D$2091)/1000</f>
        <v>0</v>
      </c>
      <c r="N2180" s="223">
        <f>N2129*'Usages industrie'!$P36*(1+'Usages industrie'!$Q36)^(N$2091-$D$2091)/1000</f>
        <v>0</v>
      </c>
      <c r="O2180" s="223">
        <f>O2129*'Usages industrie'!$P36*(1+'Usages industrie'!$Q36)^(O$2091-$D$2091)/1000</f>
        <v>0</v>
      </c>
      <c r="P2180" s="223">
        <f>P2129*'Usages industrie'!$P36*(1+'Usages industrie'!$Q36)^(P$2091-$D$2091)/1000</f>
        <v>0</v>
      </c>
      <c r="Q2180" s="223">
        <f>Q2129*'Usages industrie'!$P36*(1+'Usages industrie'!$Q36)^(Q$2091-$D$2091)/1000</f>
        <v>0</v>
      </c>
      <c r="R2180" s="223">
        <f>R2129*'Usages industrie'!$P36*(1+'Usages industrie'!$Q36)^(R$2091-$D$2091)/1000</f>
        <v>0</v>
      </c>
    </row>
    <row r="2181" spans="1:18" hidden="1" outlineLevel="2" x14ac:dyDescent="0.25">
      <c r="A2181" s="222" t="str">
        <f>'Usages industrie'!A37</f>
        <v>Usage industriel n°34</v>
      </c>
      <c r="B2181" s="222" t="s">
        <v>645</v>
      </c>
      <c r="C2181" s="222"/>
      <c r="D2181" s="223">
        <f>D2130*'Usages industrie'!$P37*(1+'Usages industrie'!$Q37)^(D$2091-$D$2091)/1000</f>
        <v>0</v>
      </c>
      <c r="E2181" s="223">
        <f>E2130*'Usages industrie'!$P37*(1+'Usages industrie'!$Q37)^(E$2091-$D$2091)/1000</f>
        <v>0</v>
      </c>
      <c r="F2181" s="223">
        <f>F2130*'Usages industrie'!$P37*(1+'Usages industrie'!$Q37)^(F$2091-$D$2091)/1000</f>
        <v>0</v>
      </c>
      <c r="G2181" s="223">
        <f>G2130*'Usages industrie'!$P37*(1+'Usages industrie'!$Q37)^(G$2091-$D$2091)/1000</f>
        <v>0</v>
      </c>
      <c r="H2181" s="223">
        <f>H2130*'Usages industrie'!$P37*(1+'Usages industrie'!$Q37)^(H$2091-$D$2091)/1000</f>
        <v>0</v>
      </c>
      <c r="I2181" s="223">
        <f>I2130*'Usages industrie'!$P37*(1+'Usages industrie'!$Q37)^(I$2091-$D$2091)/1000</f>
        <v>0</v>
      </c>
      <c r="J2181" s="223">
        <f>J2130*'Usages industrie'!$P37*(1+'Usages industrie'!$Q37)^(J$2091-$D$2091)/1000</f>
        <v>0</v>
      </c>
      <c r="K2181" s="223">
        <f>K2130*'Usages industrie'!$P37*(1+'Usages industrie'!$Q37)^(K$2091-$D$2091)/1000</f>
        <v>0</v>
      </c>
      <c r="L2181" s="223">
        <f>L2130*'Usages industrie'!$P37*(1+'Usages industrie'!$Q37)^(L$2091-$D$2091)/1000</f>
        <v>0</v>
      </c>
      <c r="M2181" s="223">
        <f>M2130*'Usages industrie'!$P37*(1+'Usages industrie'!$Q37)^(M$2091-$D$2091)/1000</f>
        <v>0</v>
      </c>
      <c r="N2181" s="223">
        <f>N2130*'Usages industrie'!$P37*(1+'Usages industrie'!$Q37)^(N$2091-$D$2091)/1000</f>
        <v>0</v>
      </c>
      <c r="O2181" s="223">
        <f>O2130*'Usages industrie'!$P37*(1+'Usages industrie'!$Q37)^(O$2091-$D$2091)/1000</f>
        <v>0</v>
      </c>
      <c r="P2181" s="223">
        <f>P2130*'Usages industrie'!$P37*(1+'Usages industrie'!$Q37)^(P$2091-$D$2091)/1000</f>
        <v>0</v>
      </c>
      <c r="Q2181" s="223">
        <f>Q2130*'Usages industrie'!$P37*(1+'Usages industrie'!$Q37)^(Q$2091-$D$2091)/1000</f>
        <v>0</v>
      </c>
      <c r="R2181" s="223">
        <f>R2130*'Usages industrie'!$P37*(1+'Usages industrie'!$Q37)^(R$2091-$D$2091)/1000</f>
        <v>0</v>
      </c>
    </row>
    <row r="2182" spans="1:18" hidden="1" outlineLevel="2" x14ac:dyDescent="0.25">
      <c r="A2182" s="222" t="str">
        <f>'Usages industrie'!A38</f>
        <v>Usage industriel n°35</v>
      </c>
      <c r="B2182" s="222" t="s">
        <v>645</v>
      </c>
      <c r="C2182" s="222"/>
      <c r="D2182" s="223">
        <f>D2131*'Usages industrie'!$P38*(1+'Usages industrie'!$Q38)^(D$2091-$D$2091)/1000</f>
        <v>0</v>
      </c>
      <c r="E2182" s="223">
        <f>E2131*'Usages industrie'!$P38*(1+'Usages industrie'!$Q38)^(E$2091-$D$2091)/1000</f>
        <v>0</v>
      </c>
      <c r="F2182" s="223">
        <f>F2131*'Usages industrie'!$P38*(1+'Usages industrie'!$Q38)^(F$2091-$D$2091)/1000</f>
        <v>0</v>
      </c>
      <c r="G2182" s="223">
        <f>G2131*'Usages industrie'!$P38*(1+'Usages industrie'!$Q38)^(G$2091-$D$2091)/1000</f>
        <v>0</v>
      </c>
      <c r="H2182" s="223">
        <f>H2131*'Usages industrie'!$P38*(1+'Usages industrie'!$Q38)^(H$2091-$D$2091)/1000</f>
        <v>0</v>
      </c>
      <c r="I2182" s="223">
        <f>I2131*'Usages industrie'!$P38*(1+'Usages industrie'!$Q38)^(I$2091-$D$2091)/1000</f>
        <v>0</v>
      </c>
      <c r="J2182" s="223">
        <f>J2131*'Usages industrie'!$P38*(1+'Usages industrie'!$Q38)^(J$2091-$D$2091)/1000</f>
        <v>0</v>
      </c>
      <c r="K2182" s="223">
        <f>K2131*'Usages industrie'!$P38*(1+'Usages industrie'!$Q38)^(K$2091-$D$2091)/1000</f>
        <v>0</v>
      </c>
      <c r="L2182" s="223">
        <f>L2131*'Usages industrie'!$P38*(1+'Usages industrie'!$Q38)^(L$2091-$D$2091)/1000</f>
        <v>0</v>
      </c>
      <c r="M2182" s="223">
        <f>M2131*'Usages industrie'!$P38*(1+'Usages industrie'!$Q38)^(M$2091-$D$2091)/1000</f>
        <v>0</v>
      </c>
      <c r="N2182" s="223">
        <f>N2131*'Usages industrie'!$P38*(1+'Usages industrie'!$Q38)^(N$2091-$D$2091)/1000</f>
        <v>0</v>
      </c>
      <c r="O2182" s="223">
        <f>O2131*'Usages industrie'!$P38*(1+'Usages industrie'!$Q38)^(O$2091-$D$2091)/1000</f>
        <v>0</v>
      </c>
      <c r="P2182" s="223">
        <f>P2131*'Usages industrie'!$P38*(1+'Usages industrie'!$Q38)^(P$2091-$D$2091)/1000</f>
        <v>0</v>
      </c>
      <c r="Q2182" s="223">
        <f>Q2131*'Usages industrie'!$P38*(1+'Usages industrie'!$Q38)^(Q$2091-$D$2091)/1000</f>
        <v>0</v>
      </c>
      <c r="R2182" s="223">
        <f>R2131*'Usages industrie'!$P38*(1+'Usages industrie'!$Q38)^(R$2091-$D$2091)/1000</f>
        <v>0</v>
      </c>
    </row>
    <row r="2183" spans="1:18" hidden="1" outlineLevel="2" x14ac:dyDescent="0.25">
      <c r="A2183" s="222" t="str">
        <f>'Usages industrie'!A39</f>
        <v>Usage industriel n°36</v>
      </c>
      <c r="B2183" s="222" t="s">
        <v>645</v>
      </c>
      <c r="C2183" s="222"/>
      <c r="D2183" s="223">
        <f>D2132*'Usages industrie'!$P39*(1+'Usages industrie'!$Q39)^(D$2091-$D$2091)/1000</f>
        <v>0</v>
      </c>
      <c r="E2183" s="223">
        <f>E2132*'Usages industrie'!$P39*(1+'Usages industrie'!$Q39)^(E$2091-$D$2091)/1000</f>
        <v>0</v>
      </c>
      <c r="F2183" s="223">
        <f>F2132*'Usages industrie'!$P39*(1+'Usages industrie'!$Q39)^(F$2091-$D$2091)/1000</f>
        <v>0</v>
      </c>
      <c r="G2183" s="223">
        <f>G2132*'Usages industrie'!$P39*(1+'Usages industrie'!$Q39)^(G$2091-$D$2091)/1000</f>
        <v>0</v>
      </c>
      <c r="H2183" s="223">
        <f>H2132*'Usages industrie'!$P39*(1+'Usages industrie'!$Q39)^(H$2091-$D$2091)/1000</f>
        <v>0</v>
      </c>
      <c r="I2183" s="223">
        <f>I2132*'Usages industrie'!$P39*(1+'Usages industrie'!$Q39)^(I$2091-$D$2091)/1000</f>
        <v>0</v>
      </c>
      <c r="J2183" s="223">
        <f>J2132*'Usages industrie'!$P39*(1+'Usages industrie'!$Q39)^(J$2091-$D$2091)/1000</f>
        <v>0</v>
      </c>
      <c r="K2183" s="223">
        <f>K2132*'Usages industrie'!$P39*(1+'Usages industrie'!$Q39)^(K$2091-$D$2091)/1000</f>
        <v>0</v>
      </c>
      <c r="L2183" s="223">
        <f>L2132*'Usages industrie'!$P39*(1+'Usages industrie'!$Q39)^(L$2091-$D$2091)/1000</f>
        <v>0</v>
      </c>
      <c r="M2183" s="223">
        <f>M2132*'Usages industrie'!$P39*(1+'Usages industrie'!$Q39)^(M$2091-$D$2091)/1000</f>
        <v>0</v>
      </c>
      <c r="N2183" s="223">
        <f>N2132*'Usages industrie'!$P39*(1+'Usages industrie'!$Q39)^(N$2091-$D$2091)/1000</f>
        <v>0</v>
      </c>
      <c r="O2183" s="223">
        <f>O2132*'Usages industrie'!$P39*(1+'Usages industrie'!$Q39)^(O$2091-$D$2091)/1000</f>
        <v>0</v>
      </c>
      <c r="P2183" s="223">
        <f>P2132*'Usages industrie'!$P39*(1+'Usages industrie'!$Q39)^(P$2091-$D$2091)/1000</f>
        <v>0</v>
      </c>
      <c r="Q2183" s="223">
        <f>Q2132*'Usages industrie'!$P39*(1+'Usages industrie'!$Q39)^(Q$2091-$D$2091)/1000</f>
        <v>0</v>
      </c>
      <c r="R2183" s="223">
        <f>R2132*'Usages industrie'!$P39*(1+'Usages industrie'!$Q39)^(R$2091-$D$2091)/1000</f>
        <v>0</v>
      </c>
    </row>
    <row r="2184" spans="1:18" hidden="1" outlineLevel="2" x14ac:dyDescent="0.25">
      <c r="A2184" s="222" t="str">
        <f>'Usages industrie'!A40</f>
        <v>Usage industriel n°37</v>
      </c>
      <c r="B2184" s="222" t="s">
        <v>645</v>
      </c>
      <c r="C2184" s="222"/>
      <c r="D2184" s="223">
        <f>D2133*'Usages industrie'!$P40*(1+'Usages industrie'!$Q40)^(D$2091-$D$2091)/1000</f>
        <v>0</v>
      </c>
      <c r="E2184" s="223">
        <f>E2133*'Usages industrie'!$P40*(1+'Usages industrie'!$Q40)^(E$2091-$D$2091)/1000</f>
        <v>0</v>
      </c>
      <c r="F2184" s="223">
        <f>F2133*'Usages industrie'!$P40*(1+'Usages industrie'!$Q40)^(F$2091-$D$2091)/1000</f>
        <v>0</v>
      </c>
      <c r="G2184" s="223">
        <f>G2133*'Usages industrie'!$P40*(1+'Usages industrie'!$Q40)^(G$2091-$D$2091)/1000</f>
        <v>0</v>
      </c>
      <c r="H2184" s="223">
        <f>H2133*'Usages industrie'!$P40*(1+'Usages industrie'!$Q40)^(H$2091-$D$2091)/1000</f>
        <v>0</v>
      </c>
      <c r="I2184" s="223">
        <f>I2133*'Usages industrie'!$P40*(1+'Usages industrie'!$Q40)^(I$2091-$D$2091)/1000</f>
        <v>0</v>
      </c>
      <c r="J2184" s="223">
        <f>J2133*'Usages industrie'!$P40*(1+'Usages industrie'!$Q40)^(J$2091-$D$2091)/1000</f>
        <v>0</v>
      </c>
      <c r="K2184" s="223">
        <f>K2133*'Usages industrie'!$P40*(1+'Usages industrie'!$Q40)^(K$2091-$D$2091)/1000</f>
        <v>0</v>
      </c>
      <c r="L2184" s="223">
        <f>L2133*'Usages industrie'!$P40*(1+'Usages industrie'!$Q40)^(L$2091-$D$2091)/1000</f>
        <v>0</v>
      </c>
      <c r="M2184" s="223">
        <f>M2133*'Usages industrie'!$P40*(1+'Usages industrie'!$Q40)^(M$2091-$D$2091)/1000</f>
        <v>0</v>
      </c>
      <c r="N2184" s="223">
        <f>N2133*'Usages industrie'!$P40*(1+'Usages industrie'!$Q40)^(N$2091-$D$2091)/1000</f>
        <v>0</v>
      </c>
      <c r="O2184" s="223">
        <f>O2133*'Usages industrie'!$P40*(1+'Usages industrie'!$Q40)^(O$2091-$D$2091)/1000</f>
        <v>0</v>
      </c>
      <c r="P2184" s="223">
        <f>P2133*'Usages industrie'!$P40*(1+'Usages industrie'!$Q40)^(P$2091-$D$2091)/1000</f>
        <v>0</v>
      </c>
      <c r="Q2184" s="223">
        <f>Q2133*'Usages industrie'!$P40*(1+'Usages industrie'!$Q40)^(Q$2091-$D$2091)/1000</f>
        <v>0</v>
      </c>
      <c r="R2184" s="223">
        <f>R2133*'Usages industrie'!$P40*(1+'Usages industrie'!$Q40)^(R$2091-$D$2091)/1000</f>
        <v>0</v>
      </c>
    </row>
    <row r="2185" spans="1:18" hidden="1" outlineLevel="2" x14ac:dyDescent="0.25">
      <c r="A2185" s="222" t="str">
        <f>'Usages industrie'!A41</f>
        <v>Usage industriel n°38</v>
      </c>
      <c r="B2185" s="222" t="s">
        <v>645</v>
      </c>
      <c r="C2185" s="222"/>
      <c r="D2185" s="223">
        <f>D2134*'Usages industrie'!$P41*(1+'Usages industrie'!$Q41)^(D$2091-$D$2091)/1000</f>
        <v>0</v>
      </c>
      <c r="E2185" s="223">
        <f>E2134*'Usages industrie'!$P41*(1+'Usages industrie'!$Q41)^(E$2091-$D$2091)/1000</f>
        <v>0</v>
      </c>
      <c r="F2185" s="223">
        <f>F2134*'Usages industrie'!$P41*(1+'Usages industrie'!$Q41)^(F$2091-$D$2091)/1000</f>
        <v>0</v>
      </c>
      <c r="G2185" s="223">
        <f>G2134*'Usages industrie'!$P41*(1+'Usages industrie'!$Q41)^(G$2091-$D$2091)/1000</f>
        <v>0</v>
      </c>
      <c r="H2185" s="223">
        <f>H2134*'Usages industrie'!$P41*(1+'Usages industrie'!$Q41)^(H$2091-$D$2091)/1000</f>
        <v>0</v>
      </c>
      <c r="I2185" s="223">
        <f>I2134*'Usages industrie'!$P41*(1+'Usages industrie'!$Q41)^(I$2091-$D$2091)/1000</f>
        <v>0</v>
      </c>
      <c r="J2185" s="223">
        <f>J2134*'Usages industrie'!$P41*(1+'Usages industrie'!$Q41)^(J$2091-$D$2091)/1000</f>
        <v>0</v>
      </c>
      <c r="K2185" s="223">
        <f>K2134*'Usages industrie'!$P41*(1+'Usages industrie'!$Q41)^(K$2091-$D$2091)/1000</f>
        <v>0</v>
      </c>
      <c r="L2185" s="223">
        <f>L2134*'Usages industrie'!$P41*(1+'Usages industrie'!$Q41)^(L$2091-$D$2091)/1000</f>
        <v>0</v>
      </c>
      <c r="M2185" s="223">
        <f>M2134*'Usages industrie'!$P41*(1+'Usages industrie'!$Q41)^(M$2091-$D$2091)/1000</f>
        <v>0</v>
      </c>
      <c r="N2185" s="223">
        <f>N2134*'Usages industrie'!$P41*(1+'Usages industrie'!$Q41)^(N$2091-$D$2091)/1000</f>
        <v>0</v>
      </c>
      <c r="O2185" s="223">
        <f>O2134*'Usages industrie'!$P41*(1+'Usages industrie'!$Q41)^(O$2091-$D$2091)/1000</f>
        <v>0</v>
      </c>
      <c r="P2185" s="223">
        <f>P2134*'Usages industrie'!$P41*(1+'Usages industrie'!$Q41)^(P$2091-$D$2091)/1000</f>
        <v>0</v>
      </c>
      <c r="Q2185" s="223">
        <f>Q2134*'Usages industrie'!$P41*(1+'Usages industrie'!$Q41)^(Q$2091-$D$2091)/1000</f>
        <v>0</v>
      </c>
      <c r="R2185" s="223">
        <f>R2134*'Usages industrie'!$P41*(1+'Usages industrie'!$Q41)^(R$2091-$D$2091)/1000</f>
        <v>0</v>
      </c>
    </row>
    <row r="2186" spans="1:18" hidden="1" outlineLevel="2" x14ac:dyDescent="0.25">
      <c r="A2186" s="222" t="str">
        <f>'Usages industrie'!A42</f>
        <v>Usage industriel n°39</v>
      </c>
      <c r="B2186" s="222" t="s">
        <v>645</v>
      </c>
      <c r="C2186" s="222"/>
      <c r="D2186" s="223">
        <f>D2135*'Usages industrie'!$P42*(1+'Usages industrie'!$Q42)^(D$2091-$D$2091)/1000</f>
        <v>0</v>
      </c>
      <c r="E2186" s="223">
        <f>E2135*'Usages industrie'!$P42*(1+'Usages industrie'!$Q42)^(E$2091-$D$2091)/1000</f>
        <v>0</v>
      </c>
      <c r="F2186" s="223">
        <f>F2135*'Usages industrie'!$P42*(1+'Usages industrie'!$Q42)^(F$2091-$D$2091)/1000</f>
        <v>0</v>
      </c>
      <c r="G2186" s="223">
        <f>G2135*'Usages industrie'!$P42*(1+'Usages industrie'!$Q42)^(G$2091-$D$2091)/1000</f>
        <v>0</v>
      </c>
      <c r="H2186" s="223">
        <f>H2135*'Usages industrie'!$P42*(1+'Usages industrie'!$Q42)^(H$2091-$D$2091)/1000</f>
        <v>0</v>
      </c>
      <c r="I2186" s="223">
        <f>I2135*'Usages industrie'!$P42*(1+'Usages industrie'!$Q42)^(I$2091-$D$2091)/1000</f>
        <v>0</v>
      </c>
      <c r="J2186" s="223">
        <f>J2135*'Usages industrie'!$P42*(1+'Usages industrie'!$Q42)^(J$2091-$D$2091)/1000</f>
        <v>0</v>
      </c>
      <c r="K2186" s="223">
        <f>K2135*'Usages industrie'!$P42*(1+'Usages industrie'!$Q42)^(K$2091-$D$2091)/1000</f>
        <v>0</v>
      </c>
      <c r="L2186" s="223">
        <f>L2135*'Usages industrie'!$P42*(1+'Usages industrie'!$Q42)^(L$2091-$D$2091)/1000</f>
        <v>0</v>
      </c>
      <c r="M2186" s="223">
        <f>M2135*'Usages industrie'!$P42*(1+'Usages industrie'!$Q42)^(M$2091-$D$2091)/1000</f>
        <v>0</v>
      </c>
      <c r="N2186" s="223">
        <f>N2135*'Usages industrie'!$P42*(1+'Usages industrie'!$Q42)^(N$2091-$D$2091)/1000</f>
        <v>0</v>
      </c>
      <c r="O2186" s="223">
        <f>O2135*'Usages industrie'!$P42*(1+'Usages industrie'!$Q42)^(O$2091-$D$2091)/1000</f>
        <v>0</v>
      </c>
      <c r="P2186" s="223">
        <f>P2135*'Usages industrie'!$P42*(1+'Usages industrie'!$Q42)^(P$2091-$D$2091)/1000</f>
        <v>0</v>
      </c>
      <c r="Q2186" s="223">
        <f>Q2135*'Usages industrie'!$P42*(1+'Usages industrie'!$Q42)^(Q$2091-$D$2091)/1000</f>
        <v>0</v>
      </c>
      <c r="R2186" s="223">
        <f>R2135*'Usages industrie'!$P42*(1+'Usages industrie'!$Q42)^(R$2091-$D$2091)/1000</f>
        <v>0</v>
      </c>
    </row>
    <row r="2187" spans="1:18" hidden="1" outlineLevel="2" x14ac:dyDescent="0.25">
      <c r="A2187" s="222" t="str">
        <f>'Usages industrie'!A43</f>
        <v>Usage industriel n°40</v>
      </c>
      <c r="B2187" s="222" t="s">
        <v>645</v>
      </c>
      <c r="C2187" s="222"/>
      <c r="D2187" s="223">
        <f>D2136*'Usages industrie'!$P43*(1+'Usages industrie'!$Q43)^(D$2091-$D$2091)/1000</f>
        <v>0</v>
      </c>
      <c r="E2187" s="223">
        <f>E2136*'Usages industrie'!$P43*(1+'Usages industrie'!$Q43)^(E$2091-$D$2091)/1000</f>
        <v>0</v>
      </c>
      <c r="F2187" s="223">
        <f>F2136*'Usages industrie'!$P43*(1+'Usages industrie'!$Q43)^(F$2091-$D$2091)/1000</f>
        <v>0</v>
      </c>
      <c r="G2187" s="223">
        <f>G2136*'Usages industrie'!$P43*(1+'Usages industrie'!$Q43)^(G$2091-$D$2091)/1000</f>
        <v>0</v>
      </c>
      <c r="H2187" s="223">
        <f>H2136*'Usages industrie'!$P43*(1+'Usages industrie'!$Q43)^(H$2091-$D$2091)/1000</f>
        <v>0</v>
      </c>
      <c r="I2187" s="223">
        <f>I2136*'Usages industrie'!$P43*(1+'Usages industrie'!$Q43)^(I$2091-$D$2091)/1000</f>
        <v>0</v>
      </c>
      <c r="J2187" s="223">
        <f>J2136*'Usages industrie'!$P43*(1+'Usages industrie'!$Q43)^(J$2091-$D$2091)/1000</f>
        <v>0</v>
      </c>
      <c r="K2187" s="223">
        <f>K2136*'Usages industrie'!$P43*(1+'Usages industrie'!$Q43)^(K$2091-$D$2091)/1000</f>
        <v>0</v>
      </c>
      <c r="L2187" s="223">
        <f>L2136*'Usages industrie'!$P43*(1+'Usages industrie'!$Q43)^(L$2091-$D$2091)/1000</f>
        <v>0</v>
      </c>
      <c r="M2187" s="223">
        <f>M2136*'Usages industrie'!$P43*(1+'Usages industrie'!$Q43)^(M$2091-$D$2091)/1000</f>
        <v>0</v>
      </c>
      <c r="N2187" s="223">
        <f>N2136*'Usages industrie'!$P43*(1+'Usages industrie'!$Q43)^(N$2091-$D$2091)/1000</f>
        <v>0</v>
      </c>
      <c r="O2187" s="223">
        <f>O2136*'Usages industrie'!$P43*(1+'Usages industrie'!$Q43)^(O$2091-$D$2091)/1000</f>
        <v>0</v>
      </c>
      <c r="P2187" s="223">
        <f>P2136*'Usages industrie'!$P43*(1+'Usages industrie'!$Q43)^(P$2091-$D$2091)/1000</f>
        <v>0</v>
      </c>
      <c r="Q2187" s="223">
        <f>Q2136*'Usages industrie'!$P43*(1+'Usages industrie'!$Q43)^(Q$2091-$D$2091)/1000</f>
        <v>0</v>
      </c>
      <c r="R2187" s="223">
        <f>R2136*'Usages industrie'!$P43*(1+'Usages industrie'!$Q43)^(R$2091-$D$2091)/1000</f>
        <v>0</v>
      </c>
    </row>
    <row r="2188" spans="1:18" hidden="1" outlineLevel="2" x14ac:dyDescent="0.25">
      <c r="A2188" s="222" t="str">
        <f>'Usages industrie'!A44</f>
        <v>Usage industriel n°41</v>
      </c>
      <c r="B2188" s="222" t="s">
        <v>645</v>
      </c>
      <c r="C2188" s="222"/>
      <c r="D2188" s="223">
        <f>D2137*'Usages industrie'!$P44*(1+'Usages industrie'!$Q44)^(D$2091-$D$2091)/1000</f>
        <v>0</v>
      </c>
      <c r="E2188" s="223">
        <f>E2137*'Usages industrie'!$P44*(1+'Usages industrie'!$Q44)^(E$2091-$D$2091)/1000</f>
        <v>0</v>
      </c>
      <c r="F2188" s="223">
        <f>F2137*'Usages industrie'!$P44*(1+'Usages industrie'!$Q44)^(F$2091-$D$2091)/1000</f>
        <v>0</v>
      </c>
      <c r="G2188" s="223">
        <f>G2137*'Usages industrie'!$P44*(1+'Usages industrie'!$Q44)^(G$2091-$D$2091)/1000</f>
        <v>0</v>
      </c>
      <c r="H2188" s="223">
        <f>H2137*'Usages industrie'!$P44*(1+'Usages industrie'!$Q44)^(H$2091-$D$2091)/1000</f>
        <v>0</v>
      </c>
      <c r="I2188" s="223">
        <f>I2137*'Usages industrie'!$P44*(1+'Usages industrie'!$Q44)^(I$2091-$D$2091)/1000</f>
        <v>0</v>
      </c>
      <c r="J2188" s="223">
        <f>J2137*'Usages industrie'!$P44*(1+'Usages industrie'!$Q44)^(J$2091-$D$2091)/1000</f>
        <v>0</v>
      </c>
      <c r="K2188" s="223">
        <f>K2137*'Usages industrie'!$P44*(1+'Usages industrie'!$Q44)^(K$2091-$D$2091)/1000</f>
        <v>0</v>
      </c>
      <c r="L2188" s="223">
        <f>L2137*'Usages industrie'!$P44*(1+'Usages industrie'!$Q44)^(L$2091-$D$2091)/1000</f>
        <v>0</v>
      </c>
      <c r="M2188" s="223">
        <f>M2137*'Usages industrie'!$P44*(1+'Usages industrie'!$Q44)^(M$2091-$D$2091)/1000</f>
        <v>0</v>
      </c>
      <c r="N2188" s="223">
        <f>N2137*'Usages industrie'!$P44*(1+'Usages industrie'!$Q44)^(N$2091-$D$2091)/1000</f>
        <v>0</v>
      </c>
      <c r="O2188" s="223">
        <f>O2137*'Usages industrie'!$P44*(1+'Usages industrie'!$Q44)^(O$2091-$D$2091)/1000</f>
        <v>0</v>
      </c>
      <c r="P2188" s="223">
        <f>P2137*'Usages industrie'!$P44*(1+'Usages industrie'!$Q44)^(P$2091-$D$2091)/1000</f>
        <v>0</v>
      </c>
      <c r="Q2188" s="223">
        <f>Q2137*'Usages industrie'!$P44*(1+'Usages industrie'!$Q44)^(Q$2091-$D$2091)/1000</f>
        <v>0</v>
      </c>
      <c r="R2188" s="223">
        <f>R2137*'Usages industrie'!$P44*(1+'Usages industrie'!$Q44)^(R$2091-$D$2091)/1000</f>
        <v>0</v>
      </c>
    </row>
    <row r="2189" spans="1:18" hidden="1" outlineLevel="2" x14ac:dyDescent="0.25">
      <c r="A2189" s="222" t="str">
        <f>'Usages industrie'!A45</f>
        <v>Usage industriel n°42</v>
      </c>
      <c r="B2189" s="222" t="s">
        <v>645</v>
      </c>
      <c r="C2189" s="222"/>
      <c r="D2189" s="223">
        <f>D2138*'Usages industrie'!$P45*(1+'Usages industrie'!$Q45)^(D$2091-$D$2091)/1000</f>
        <v>0</v>
      </c>
      <c r="E2189" s="223">
        <f>E2138*'Usages industrie'!$P45*(1+'Usages industrie'!$Q45)^(E$2091-$D$2091)/1000</f>
        <v>0</v>
      </c>
      <c r="F2189" s="223">
        <f>F2138*'Usages industrie'!$P45*(1+'Usages industrie'!$Q45)^(F$2091-$D$2091)/1000</f>
        <v>0</v>
      </c>
      <c r="G2189" s="223">
        <f>G2138*'Usages industrie'!$P45*(1+'Usages industrie'!$Q45)^(G$2091-$D$2091)/1000</f>
        <v>0</v>
      </c>
      <c r="H2189" s="223">
        <f>H2138*'Usages industrie'!$P45*(1+'Usages industrie'!$Q45)^(H$2091-$D$2091)/1000</f>
        <v>0</v>
      </c>
      <c r="I2189" s="223">
        <f>I2138*'Usages industrie'!$P45*(1+'Usages industrie'!$Q45)^(I$2091-$D$2091)/1000</f>
        <v>0</v>
      </c>
      <c r="J2189" s="223">
        <f>J2138*'Usages industrie'!$P45*(1+'Usages industrie'!$Q45)^(J$2091-$D$2091)/1000</f>
        <v>0</v>
      </c>
      <c r="K2189" s="223">
        <f>K2138*'Usages industrie'!$P45*(1+'Usages industrie'!$Q45)^(K$2091-$D$2091)/1000</f>
        <v>0</v>
      </c>
      <c r="L2189" s="223">
        <f>L2138*'Usages industrie'!$P45*(1+'Usages industrie'!$Q45)^(L$2091-$D$2091)/1000</f>
        <v>0</v>
      </c>
      <c r="M2189" s="223">
        <f>M2138*'Usages industrie'!$P45*(1+'Usages industrie'!$Q45)^(M$2091-$D$2091)/1000</f>
        <v>0</v>
      </c>
      <c r="N2189" s="223">
        <f>N2138*'Usages industrie'!$P45*(1+'Usages industrie'!$Q45)^(N$2091-$D$2091)/1000</f>
        <v>0</v>
      </c>
      <c r="O2189" s="223">
        <f>O2138*'Usages industrie'!$P45*(1+'Usages industrie'!$Q45)^(O$2091-$D$2091)/1000</f>
        <v>0</v>
      </c>
      <c r="P2189" s="223">
        <f>P2138*'Usages industrie'!$P45*(1+'Usages industrie'!$Q45)^(P$2091-$D$2091)/1000</f>
        <v>0</v>
      </c>
      <c r="Q2189" s="223">
        <f>Q2138*'Usages industrie'!$P45*(1+'Usages industrie'!$Q45)^(Q$2091-$D$2091)/1000</f>
        <v>0</v>
      </c>
      <c r="R2189" s="223">
        <f>R2138*'Usages industrie'!$P45*(1+'Usages industrie'!$Q45)^(R$2091-$D$2091)/1000</f>
        <v>0</v>
      </c>
    </row>
    <row r="2190" spans="1:18" hidden="1" outlineLevel="2" x14ac:dyDescent="0.25">
      <c r="A2190" s="222" t="str">
        <f>'Usages industrie'!A46</f>
        <v>Usage industriel n°43</v>
      </c>
      <c r="B2190" s="222" t="s">
        <v>645</v>
      </c>
      <c r="C2190" s="222"/>
      <c r="D2190" s="223">
        <f>D2139*'Usages industrie'!$P46*(1+'Usages industrie'!$Q46)^(D$2091-$D$2091)/1000</f>
        <v>0</v>
      </c>
      <c r="E2190" s="223">
        <f>E2139*'Usages industrie'!$P46*(1+'Usages industrie'!$Q46)^(E$2091-$D$2091)/1000</f>
        <v>0</v>
      </c>
      <c r="F2190" s="223">
        <f>F2139*'Usages industrie'!$P46*(1+'Usages industrie'!$Q46)^(F$2091-$D$2091)/1000</f>
        <v>0</v>
      </c>
      <c r="G2190" s="223">
        <f>G2139*'Usages industrie'!$P46*(1+'Usages industrie'!$Q46)^(G$2091-$D$2091)/1000</f>
        <v>0</v>
      </c>
      <c r="H2190" s="223">
        <f>H2139*'Usages industrie'!$P46*(1+'Usages industrie'!$Q46)^(H$2091-$D$2091)/1000</f>
        <v>0</v>
      </c>
      <c r="I2190" s="223">
        <f>I2139*'Usages industrie'!$P46*(1+'Usages industrie'!$Q46)^(I$2091-$D$2091)/1000</f>
        <v>0</v>
      </c>
      <c r="J2190" s="223">
        <f>J2139*'Usages industrie'!$P46*(1+'Usages industrie'!$Q46)^(J$2091-$D$2091)/1000</f>
        <v>0</v>
      </c>
      <c r="K2190" s="223">
        <f>K2139*'Usages industrie'!$P46*(1+'Usages industrie'!$Q46)^(K$2091-$D$2091)/1000</f>
        <v>0</v>
      </c>
      <c r="L2190" s="223">
        <f>L2139*'Usages industrie'!$P46*(1+'Usages industrie'!$Q46)^(L$2091-$D$2091)/1000</f>
        <v>0</v>
      </c>
      <c r="M2190" s="223">
        <f>M2139*'Usages industrie'!$P46*(1+'Usages industrie'!$Q46)^(M$2091-$D$2091)/1000</f>
        <v>0</v>
      </c>
      <c r="N2190" s="223">
        <f>N2139*'Usages industrie'!$P46*(1+'Usages industrie'!$Q46)^(N$2091-$D$2091)/1000</f>
        <v>0</v>
      </c>
      <c r="O2190" s="223">
        <f>O2139*'Usages industrie'!$P46*(1+'Usages industrie'!$Q46)^(O$2091-$D$2091)/1000</f>
        <v>0</v>
      </c>
      <c r="P2190" s="223">
        <f>P2139*'Usages industrie'!$P46*(1+'Usages industrie'!$Q46)^(P$2091-$D$2091)/1000</f>
        <v>0</v>
      </c>
      <c r="Q2190" s="223">
        <f>Q2139*'Usages industrie'!$P46*(1+'Usages industrie'!$Q46)^(Q$2091-$D$2091)/1000</f>
        <v>0</v>
      </c>
      <c r="R2190" s="223">
        <f>R2139*'Usages industrie'!$P46*(1+'Usages industrie'!$Q46)^(R$2091-$D$2091)/1000</f>
        <v>0</v>
      </c>
    </row>
    <row r="2191" spans="1:18" hidden="1" outlineLevel="2" x14ac:dyDescent="0.25">
      <c r="A2191" s="222" t="str">
        <f>'Usages industrie'!A47</f>
        <v>Usage industriel n°44</v>
      </c>
      <c r="B2191" s="222" t="s">
        <v>645</v>
      </c>
      <c r="C2191" s="222"/>
      <c r="D2191" s="223">
        <f>D2140*'Usages industrie'!$P47*(1+'Usages industrie'!$Q47)^(D$2091-$D$2091)/1000</f>
        <v>0</v>
      </c>
      <c r="E2191" s="223">
        <f>E2140*'Usages industrie'!$P47*(1+'Usages industrie'!$Q47)^(E$2091-$D$2091)/1000</f>
        <v>0</v>
      </c>
      <c r="F2191" s="223">
        <f>F2140*'Usages industrie'!$P47*(1+'Usages industrie'!$Q47)^(F$2091-$D$2091)/1000</f>
        <v>0</v>
      </c>
      <c r="G2191" s="223">
        <f>G2140*'Usages industrie'!$P47*(1+'Usages industrie'!$Q47)^(G$2091-$D$2091)/1000</f>
        <v>0</v>
      </c>
      <c r="H2191" s="223">
        <f>H2140*'Usages industrie'!$P47*(1+'Usages industrie'!$Q47)^(H$2091-$D$2091)/1000</f>
        <v>0</v>
      </c>
      <c r="I2191" s="223">
        <f>I2140*'Usages industrie'!$P47*(1+'Usages industrie'!$Q47)^(I$2091-$D$2091)/1000</f>
        <v>0</v>
      </c>
      <c r="J2191" s="223">
        <f>J2140*'Usages industrie'!$P47*(1+'Usages industrie'!$Q47)^(J$2091-$D$2091)/1000</f>
        <v>0</v>
      </c>
      <c r="K2191" s="223">
        <f>K2140*'Usages industrie'!$P47*(1+'Usages industrie'!$Q47)^(K$2091-$D$2091)/1000</f>
        <v>0</v>
      </c>
      <c r="L2191" s="223">
        <f>L2140*'Usages industrie'!$P47*(1+'Usages industrie'!$Q47)^(L$2091-$D$2091)/1000</f>
        <v>0</v>
      </c>
      <c r="M2191" s="223">
        <f>M2140*'Usages industrie'!$P47*(1+'Usages industrie'!$Q47)^(M$2091-$D$2091)/1000</f>
        <v>0</v>
      </c>
      <c r="N2191" s="223">
        <f>N2140*'Usages industrie'!$P47*(1+'Usages industrie'!$Q47)^(N$2091-$D$2091)/1000</f>
        <v>0</v>
      </c>
      <c r="O2191" s="223">
        <f>O2140*'Usages industrie'!$P47*(1+'Usages industrie'!$Q47)^(O$2091-$D$2091)/1000</f>
        <v>0</v>
      </c>
      <c r="P2191" s="223">
        <f>P2140*'Usages industrie'!$P47*(1+'Usages industrie'!$Q47)^(P$2091-$D$2091)/1000</f>
        <v>0</v>
      </c>
      <c r="Q2191" s="223">
        <f>Q2140*'Usages industrie'!$P47*(1+'Usages industrie'!$Q47)^(Q$2091-$D$2091)/1000</f>
        <v>0</v>
      </c>
      <c r="R2191" s="223">
        <f>R2140*'Usages industrie'!$P47*(1+'Usages industrie'!$Q47)^(R$2091-$D$2091)/1000</f>
        <v>0</v>
      </c>
    </row>
    <row r="2192" spans="1:18" hidden="1" outlineLevel="2" x14ac:dyDescent="0.25">
      <c r="A2192" s="222" t="str">
        <f>'Usages industrie'!A48</f>
        <v>Usage industriel n°45</v>
      </c>
      <c r="B2192" s="222" t="s">
        <v>645</v>
      </c>
      <c r="C2192" s="222"/>
      <c r="D2192" s="223">
        <f>D2141*'Usages industrie'!$P48*(1+'Usages industrie'!$Q48)^(D$2091-$D$2091)/1000</f>
        <v>0</v>
      </c>
      <c r="E2192" s="223">
        <f>E2141*'Usages industrie'!$P48*(1+'Usages industrie'!$Q48)^(E$2091-$D$2091)/1000</f>
        <v>0</v>
      </c>
      <c r="F2192" s="223">
        <f>F2141*'Usages industrie'!$P48*(1+'Usages industrie'!$Q48)^(F$2091-$D$2091)/1000</f>
        <v>0</v>
      </c>
      <c r="G2192" s="223">
        <f>G2141*'Usages industrie'!$P48*(1+'Usages industrie'!$Q48)^(G$2091-$D$2091)/1000</f>
        <v>0</v>
      </c>
      <c r="H2192" s="223">
        <f>H2141*'Usages industrie'!$P48*(1+'Usages industrie'!$Q48)^(H$2091-$D$2091)/1000</f>
        <v>0</v>
      </c>
      <c r="I2192" s="223">
        <f>I2141*'Usages industrie'!$P48*(1+'Usages industrie'!$Q48)^(I$2091-$D$2091)/1000</f>
        <v>0</v>
      </c>
      <c r="J2192" s="223">
        <f>J2141*'Usages industrie'!$P48*(1+'Usages industrie'!$Q48)^(J$2091-$D$2091)/1000</f>
        <v>0</v>
      </c>
      <c r="K2192" s="223">
        <f>K2141*'Usages industrie'!$P48*(1+'Usages industrie'!$Q48)^(K$2091-$D$2091)/1000</f>
        <v>0</v>
      </c>
      <c r="L2192" s="223">
        <f>L2141*'Usages industrie'!$P48*(1+'Usages industrie'!$Q48)^(L$2091-$D$2091)/1000</f>
        <v>0</v>
      </c>
      <c r="M2192" s="223">
        <f>M2141*'Usages industrie'!$P48*(1+'Usages industrie'!$Q48)^(M$2091-$D$2091)/1000</f>
        <v>0</v>
      </c>
      <c r="N2192" s="223">
        <f>N2141*'Usages industrie'!$P48*(1+'Usages industrie'!$Q48)^(N$2091-$D$2091)/1000</f>
        <v>0</v>
      </c>
      <c r="O2192" s="223">
        <f>O2141*'Usages industrie'!$P48*(1+'Usages industrie'!$Q48)^(O$2091-$D$2091)/1000</f>
        <v>0</v>
      </c>
      <c r="P2192" s="223">
        <f>P2141*'Usages industrie'!$P48*(1+'Usages industrie'!$Q48)^(P$2091-$D$2091)/1000</f>
        <v>0</v>
      </c>
      <c r="Q2192" s="223">
        <f>Q2141*'Usages industrie'!$P48*(1+'Usages industrie'!$Q48)^(Q$2091-$D$2091)/1000</f>
        <v>0</v>
      </c>
      <c r="R2192" s="223">
        <f>R2141*'Usages industrie'!$P48*(1+'Usages industrie'!$Q48)^(R$2091-$D$2091)/1000</f>
        <v>0</v>
      </c>
    </row>
    <row r="2193" spans="1:18" hidden="1" outlineLevel="2" x14ac:dyDescent="0.25">
      <c r="A2193" s="222" t="str">
        <f>'Usages industrie'!A49</f>
        <v>Usage industriel n°46</v>
      </c>
      <c r="B2193" s="222" t="s">
        <v>645</v>
      </c>
      <c r="C2193" s="222"/>
      <c r="D2193" s="223">
        <f>D2142*'Usages industrie'!$P49*(1+'Usages industrie'!$Q49)^(D$2091-$D$2091)/1000</f>
        <v>0</v>
      </c>
      <c r="E2193" s="223">
        <f>E2142*'Usages industrie'!$P49*(1+'Usages industrie'!$Q49)^(E$2091-$D$2091)/1000</f>
        <v>0</v>
      </c>
      <c r="F2193" s="223">
        <f>F2142*'Usages industrie'!$P49*(1+'Usages industrie'!$Q49)^(F$2091-$D$2091)/1000</f>
        <v>0</v>
      </c>
      <c r="G2193" s="223">
        <f>G2142*'Usages industrie'!$P49*(1+'Usages industrie'!$Q49)^(G$2091-$D$2091)/1000</f>
        <v>0</v>
      </c>
      <c r="H2193" s="223">
        <f>H2142*'Usages industrie'!$P49*(1+'Usages industrie'!$Q49)^(H$2091-$D$2091)/1000</f>
        <v>0</v>
      </c>
      <c r="I2193" s="223">
        <f>I2142*'Usages industrie'!$P49*(1+'Usages industrie'!$Q49)^(I$2091-$D$2091)/1000</f>
        <v>0</v>
      </c>
      <c r="J2193" s="223">
        <f>J2142*'Usages industrie'!$P49*(1+'Usages industrie'!$Q49)^(J$2091-$D$2091)/1000</f>
        <v>0</v>
      </c>
      <c r="K2193" s="223">
        <f>K2142*'Usages industrie'!$P49*(1+'Usages industrie'!$Q49)^(K$2091-$D$2091)/1000</f>
        <v>0</v>
      </c>
      <c r="L2193" s="223">
        <f>L2142*'Usages industrie'!$P49*(1+'Usages industrie'!$Q49)^(L$2091-$D$2091)/1000</f>
        <v>0</v>
      </c>
      <c r="M2193" s="223">
        <f>M2142*'Usages industrie'!$P49*(1+'Usages industrie'!$Q49)^(M$2091-$D$2091)/1000</f>
        <v>0</v>
      </c>
      <c r="N2193" s="223">
        <f>N2142*'Usages industrie'!$P49*(1+'Usages industrie'!$Q49)^(N$2091-$D$2091)/1000</f>
        <v>0</v>
      </c>
      <c r="O2193" s="223">
        <f>O2142*'Usages industrie'!$P49*(1+'Usages industrie'!$Q49)^(O$2091-$D$2091)/1000</f>
        <v>0</v>
      </c>
      <c r="P2193" s="223">
        <f>P2142*'Usages industrie'!$P49*(1+'Usages industrie'!$Q49)^(P$2091-$D$2091)/1000</f>
        <v>0</v>
      </c>
      <c r="Q2193" s="223">
        <f>Q2142*'Usages industrie'!$P49*(1+'Usages industrie'!$Q49)^(Q$2091-$D$2091)/1000</f>
        <v>0</v>
      </c>
      <c r="R2193" s="223">
        <f>R2142*'Usages industrie'!$P49*(1+'Usages industrie'!$Q49)^(R$2091-$D$2091)/1000</f>
        <v>0</v>
      </c>
    </row>
    <row r="2194" spans="1:18" hidden="1" outlineLevel="2" x14ac:dyDescent="0.25">
      <c r="A2194" s="222" t="str">
        <f>'Usages industrie'!A50</f>
        <v>Usage industriel n°47</v>
      </c>
      <c r="B2194" s="222" t="s">
        <v>645</v>
      </c>
      <c r="C2194" s="222"/>
      <c r="D2194" s="223">
        <f>D2143*'Usages industrie'!$P50*(1+'Usages industrie'!$Q50)^(D$2091-$D$2091)/1000</f>
        <v>0</v>
      </c>
      <c r="E2194" s="223">
        <f>E2143*'Usages industrie'!$P50*(1+'Usages industrie'!$Q50)^(E$2091-$D$2091)/1000</f>
        <v>0</v>
      </c>
      <c r="F2194" s="223">
        <f>F2143*'Usages industrie'!$P50*(1+'Usages industrie'!$Q50)^(F$2091-$D$2091)/1000</f>
        <v>0</v>
      </c>
      <c r="G2194" s="223">
        <f>G2143*'Usages industrie'!$P50*(1+'Usages industrie'!$Q50)^(G$2091-$D$2091)/1000</f>
        <v>0</v>
      </c>
      <c r="H2194" s="223">
        <f>H2143*'Usages industrie'!$P50*(1+'Usages industrie'!$Q50)^(H$2091-$D$2091)/1000</f>
        <v>0</v>
      </c>
      <c r="I2194" s="223">
        <f>I2143*'Usages industrie'!$P50*(1+'Usages industrie'!$Q50)^(I$2091-$D$2091)/1000</f>
        <v>0</v>
      </c>
      <c r="J2194" s="223">
        <f>J2143*'Usages industrie'!$P50*(1+'Usages industrie'!$Q50)^(J$2091-$D$2091)/1000</f>
        <v>0</v>
      </c>
      <c r="K2194" s="223">
        <f>K2143*'Usages industrie'!$P50*(1+'Usages industrie'!$Q50)^(K$2091-$D$2091)/1000</f>
        <v>0</v>
      </c>
      <c r="L2194" s="223">
        <f>L2143*'Usages industrie'!$P50*(1+'Usages industrie'!$Q50)^(L$2091-$D$2091)/1000</f>
        <v>0</v>
      </c>
      <c r="M2194" s="223">
        <f>M2143*'Usages industrie'!$P50*(1+'Usages industrie'!$Q50)^(M$2091-$D$2091)/1000</f>
        <v>0</v>
      </c>
      <c r="N2194" s="223">
        <f>N2143*'Usages industrie'!$P50*(1+'Usages industrie'!$Q50)^(N$2091-$D$2091)/1000</f>
        <v>0</v>
      </c>
      <c r="O2194" s="223">
        <f>O2143*'Usages industrie'!$P50*(1+'Usages industrie'!$Q50)^(O$2091-$D$2091)/1000</f>
        <v>0</v>
      </c>
      <c r="P2194" s="223">
        <f>P2143*'Usages industrie'!$P50*(1+'Usages industrie'!$Q50)^(P$2091-$D$2091)/1000</f>
        <v>0</v>
      </c>
      <c r="Q2194" s="223">
        <f>Q2143*'Usages industrie'!$P50*(1+'Usages industrie'!$Q50)^(Q$2091-$D$2091)/1000</f>
        <v>0</v>
      </c>
      <c r="R2194" s="223">
        <f>R2143*'Usages industrie'!$P50*(1+'Usages industrie'!$Q50)^(R$2091-$D$2091)/1000</f>
        <v>0</v>
      </c>
    </row>
    <row r="2195" spans="1:18" hidden="1" outlineLevel="2" x14ac:dyDescent="0.25">
      <c r="A2195" s="222" t="str">
        <f>'Usages industrie'!A51</f>
        <v>Usage industriel n°48</v>
      </c>
      <c r="B2195" s="222" t="s">
        <v>645</v>
      </c>
      <c r="C2195" s="222"/>
      <c r="D2195" s="223">
        <f>D2144*'Usages industrie'!$P51*(1+'Usages industrie'!$Q51)^(D$2091-$D$2091)/1000</f>
        <v>0</v>
      </c>
      <c r="E2195" s="223">
        <f>E2144*'Usages industrie'!$P51*(1+'Usages industrie'!$Q51)^(E$2091-$D$2091)/1000</f>
        <v>0</v>
      </c>
      <c r="F2195" s="223">
        <f>F2144*'Usages industrie'!$P51*(1+'Usages industrie'!$Q51)^(F$2091-$D$2091)/1000</f>
        <v>0</v>
      </c>
      <c r="G2195" s="223">
        <f>G2144*'Usages industrie'!$P51*(1+'Usages industrie'!$Q51)^(G$2091-$D$2091)/1000</f>
        <v>0</v>
      </c>
      <c r="H2195" s="223">
        <f>H2144*'Usages industrie'!$P51*(1+'Usages industrie'!$Q51)^(H$2091-$D$2091)/1000</f>
        <v>0</v>
      </c>
      <c r="I2195" s="223">
        <f>I2144*'Usages industrie'!$P51*(1+'Usages industrie'!$Q51)^(I$2091-$D$2091)/1000</f>
        <v>0</v>
      </c>
      <c r="J2195" s="223">
        <f>J2144*'Usages industrie'!$P51*(1+'Usages industrie'!$Q51)^(J$2091-$D$2091)/1000</f>
        <v>0</v>
      </c>
      <c r="K2195" s="223">
        <f>K2144*'Usages industrie'!$P51*(1+'Usages industrie'!$Q51)^(K$2091-$D$2091)/1000</f>
        <v>0</v>
      </c>
      <c r="L2195" s="223">
        <f>L2144*'Usages industrie'!$P51*(1+'Usages industrie'!$Q51)^(L$2091-$D$2091)/1000</f>
        <v>0</v>
      </c>
      <c r="M2195" s="223">
        <f>M2144*'Usages industrie'!$P51*(1+'Usages industrie'!$Q51)^(M$2091-$D$2091)/1000</f>
        <v>0</v>
      </c>
      <c r="N2195" s="223">
        <f>N2144*'Usages industrie'!$P51*(1+'Usages industrie'!$Q51)^(N$2091-$D$2091)/1000</f>
        <v>0</v>
      </c>
      <c r="O2195" s="223">
        <f>O2144*'Usages industrie'!$P51*(1+'Usages industrie'!$Q51)^(O$2091-$D$2091)/1000</f>
        <v>0</v>
      </c>
      <c r="P2195" s="223">
        <f>P2144*'Usages industrie'!$P51*(1+'Usages industrie'!$Q51)^(P$2091-$D$2091)/1000</f>
        <v>0</v>
      </c>
      <c r="Q2195" s="223">
        <f>Q2144*'Usages industrie'!$P51*(1+'Usages industrie'!$Q51)^(Q$2091-$D$2091)/1000</f>
        <v>0</v>
      </c>
      <c r="R2195" s="223">
        <f>R2144*'Usages industrie'!$P51*(1+'Usages industrie'!$Q51)^(R$2091-$D$2091)/1000</f>
        <v>0</v>
      </c>
    </row>
    <row r="2196" spans="1:18" hidden="1" outlineLevel="2" x14ac:dyDescent="0.25">
      <c r="A2196" s="222" t="str">
        <f>'Usages industrie'!A52</f>
        <v>Usage industriel n°49</v>
      </c>
      <c r="B2196" s="222" t="s">
        <v>645</v>
      </c>
      <c r="C2196" s="222"/>
      <c r="D2196" s="223">
        <f>D2145*'Usages industrie'!$P52*(1+'Usages industrie'!$Q52)^(D$2091-$D$2091)/1000</f>
        <v>0</v>
      </c>
      <c r="E2196" s="223">
        <f>E2145*'Usages industrie'!$P52*(1+'Usages industrie'!$Q52)^(E$2091-$D$2091)/1000</f>
        <v>0</v>
      </c>
      <c r="F2196" s="223">
        <f>F2145*'Usages industrie'!$P52*(1+'Usages industrie'!$Q52)^(F$2091-$D$2091)/1000</f>
        <v>0</v>
      </c>
      <c r="G2196" s="223">
        <f>G2145*'Usages industrie'!$P52*(1+'Usages industrie'!$Q52)^(G$2091-$D$2091)/1000</f>
        <v>0</v>
      </c>
      <c r="H2196" s="223">
        <f>H2145*'Usages industrie'!$P52*(1+'Usages industrie'!$Q52)^(H$2091-$D$2091)/1000</f>
        <v>0</v>
      </c>
      <c r="I2196" s="223">
        <f>I2145*'Usages industrie'!$P52*(1+'Usages industrie'!$Q52)^(I$2091-$D$2091)/1000</f>
        <v>0</v>
      </c>
      <c r="J2196" s="223">
        <f>J2145*'Usages industrie'!$P52*(1+'Usages industrie'!$Q52)^(J$2091-$D$2091)/1000</f>
        <v>0</v>
      </c>
      <c r="K2196" s="223">
        <f>K2145*'Usages industrie'!$P52*(1+'Usages industrie'!$Q52)^(K$2091-$D$2091)/1000</f>
        <v>0</v>
      </c>
      <c r="L2196" s="223">
        <f>L2145*'Usages industrie'!$P52*(1+'Usages industrie'!$Q52)^(L$2091-$D$2091)/1000</f>
        <v>0</v>
      </c>
      <c r="M2196" s="223">
        <f>M2145*'Usages industrie'!$P52*(1+'Usages industrie'!$Q52)^(M$2091-$D$2091)/1000</f>
        <v>0</v>
      </c>
      <c r="N2196" s="223">
        <f>N2145*'Usages industrie'!$P52*(1+'Usages industrie'!$Q52)^(N$2091-$D$2091)/1000</f>
        <v>0</v>
      </c>
      <c r="O2196" s="223">
        <f>O2145*'Usages industrie'!$P52*(1+'Usages industrie'!$Q52)^(O$2091-$D$2091)/1000</f>
        <v>0</v>
      </c>
      <c r="P2196" s="223">
        <f>P2145*'Usages industrie'!$P52*(1+'Usages industrie'!$Q52)^(P$2091-$D$2091)/1000</f>
        <v>0</v>
      </c>
      <c r="Q2196" s="223">
        <f>Q2145*'Usages industrie'!$P52*(1+'Usages industrie'!$Q52)^(Q$2091-$D$2091)/1000</f>
        <v>0</v>
      </c>
      <c r="R2196" s="223">
        <f>R2145*'Usages industrie'!$P52*(1+'Usages industrie'!$Q52)^(R$2091-$D$2091)/1000</f>
        <v>0</v>
      </c>
    </row>
    <row r="2197" spans="1:18" hidden="1" outlineLevel="2" x14ac:dyDescent="0.25">
      <c r="A2197" s="222" t="str">
        <f>'Usages industrie'!A53</f>
        <v>Usage industriel n°50</v>
      </c>
      <c r="B2197" s="222" t="s">
        <v>645</v>
      </c>
      <c r="C2197" s="222"/>
      <c r="D2197" s="223">
        <f>D2146*'Usages industrie'!$P53*(1+'Usages industrie'!$Q53)^(D$2091-$D$2091)/1000</f>
        <v>0</v>
      </c>
      <c r="E2197" s="223">
        <f>E2146*'Usages industrie'!$P53*(1+'Usages industrie'!$Q53)^(E$2091-$D$2091)/1000</f>
        <v>0</v>
      </c>
      <c r="F2197" s="223">
        <f>F2146*'Usages industrie'!$P53*(1+'Usages industrie'!$Q53)^(F$2091-$D$2091)/1000</f>
        <v>0</v>
      </c>
      <c r="G2197" s="223">
        <f>G2146*'Usages industrie'!$P53*(1+'Usages industrie'!$Q53)^(G$2091-$D$2091)/1000</f>
        <v>0</v>
      </c>
      <c r="H2197" s="223">
        <f>H2146*'Usages industrie'!$P53*(1+'Usages industrie'!$Q53)^(H$2091-$D$2091)/1000</f>
        <v>0</v>
      </c>
      <c r="I2197" s="223">
        <f>I2146*'Usages industrie'!$P53*(1+'Usages industrie'!$Q53)^(I$2091-$D$2091)/1000</f>
        <v>0</v>
      </c>
      <c r="J2197" s="223">
        <f>J2146*'Usages industrie'!$P53*(1+'Usages industrie'!$Q53)^(J$2091-$D$2091)/1000</f>
        <v>0</v>
      </c>
      <c r="K2197" s="223">
        <f>K2146*'Usages industrie'!$P53*(1+'Usages industrie'!$Q53)^(K$2091-$D$2091)/1000</f>
        <v>0</v>
      </c>
      <c r="L2197" s="223">
        <f>L2146*'Usages industrie'!$P53*(1+'Usages industrie'!$Q53)^(L$2091-$D$2091)/1000</f>
        <v>0</v>
      </c>
      <c r="M2197" s="223">
        <f>M2146*'Usages industrie'!$P53*(1+'Usages industrie'!$Q53)^(M$2091-$D$2091)/1000</f>
        <v>0</v>
      </c>
      <c r="N2197" s="223">
        <f>N2146*'Usages industrie'!$P53*(1+'Usages industrie'!$Q53)^(N$2091-$D$2091)/1000</f>
        <v>0</v>
      </c>
      <c r="O2197" s="223">
        <f>O2146*'Usages industrie'!$P53*(1+'Usages industrie'!$Q53)^(O$2091-$D$2091)/1000</f>
        <v>0</v>
      </c>
      <c r="P2197" s="223">
        <f>P2146*'Usages industrie'!$P53*(1+'Usages industrie'!$Q53)^(P$2091-$D$2091)/1000</f>
        <v>0</v>
      </c>
      <c r="Q2197" s="223">
        <f>Q2146*'Usages industrie'!$P53*(1+'Usages industrie'!$Q53)^(Q$2091-$D$2091)/1000</f>
        <v>0</v>
      </c>
      <c r="R2197" s="223">
        <f>R2146*'Usages industrie'!$P53*(1+'Usages industrie'!$Q53)^(R$2091-$D$2091)/1000</f>
        <v>0</v>
      </c>
    </row>
    <row r="2198" spans="1:18" hidden="1" outlineLevel="1" collapsed="1" x14ac:dyDescent="0.25">
      <c r="A2198" s="222" t="s">
        <v>655</v>
      </c>
      <c r="B2198" s="222"/>
      <c r="C2198" s="222"/>
      <c r="D2198" s="223">
        <f t="shared" ref="D2198:R2198" si="190">SUM(D2148:D2197)</f>
        <v>0</v>
      </c>
      <c r="E2198" s="223">
        <f t="shared" si="190"/>
        <v>0</v>
      </c>
      <c r="F2198" s="223">
        <f t="shared" si="190"/>
        <v>0</v>
      </c>
      <c r="G2198" s="223">
        <f t="shared" si="190"/>
        <v>0</v>
      </c>
      <c r="H2198" s="223">
        <f t="shared" si="190"/>
        <v>0</v>
      </c>
      <c r="I2198" s="223">
        <f t="shared" si="190"/>
        <v>0</v>
      </c>
      <c r="J2198" s="223">
        <f t="shared" si="190"/>
        <v>0</v>
      </c>
      <c r="K2198" s="223">
        <f t="shared" si="190"/>
        <v>0</v>
      </c>
      <c r="L2198" s="223">
        <f t="shared" si="190"/>
        <v>0</v>
      </c>
      <c r="M2198" s="223">
        <f t="shared" si="190"/>
        <v>0</v>
      </c>
      <c r="N2198" s="223">
        <f t="shared" si="190"/>
        <v>0</v>
      </c>
      <c r="O2198" s="223">
        <f t="shared" si="190"/>
        <v>0</v>
      </c>
      <c r="P2198" s="223">
        <f t="shared" si="190"/>
        <v>0</v>
      </c>
      <c r="Q2198" s="223">
        <f t="shared" si="190"/>
        <v>0</v>
      </c>
      <c r="R2198" s="223">
        <f t="shared" si="190"/>
        <v>0</v>
      </c>
    </row>
    <row r="2199" spans="1:18" hidden="1" outlineLevel="1" x14ac:dyDescent="0.25">
      <c r="A2199" s="53" t="s">
        <v>651</v>
      </c>
      <c r="B2199" s="53"/>
      <c r="C2199" s="245"/>
      <c r="D2199" s="244"/>
      <c r="E2199" s="244"/>
      <c r="F2199" s="244"/>
      <c r="G2199" s="244"/>
      <c r="H2199" s="244"/>
      <c r="I2199" s="244"/>
      <c r="J2199" s="244"/>
      <c r="K2199" s="244"/>
      <c r="L2199" s="244"/>
      <c r="M2199" s="244"/>
      <c r="N2199" s="244"/>
      <c r="O2199" s="244"/>
      <c r="P2199" s="244"/>
      <c r="Q2199" s="244"/>
      <c r="R2199" s="244"/>
    </row>
    <row r="2200" spans="1:18" hidden="1" outlineLevel="1" x14ac:dyDescent="0.25">
      <c r="A2200" s="53" t="s">
        <v>656</v>
      </c>
      <c r="B2200" s="53"/>
      <c r="C2200" s="245"/>
      <c r="D2200" s="244"/>
      <c r="E2200" s="244"/>
      <c r="F2200" s="244"/>
      <c r="G2200" s="244"/>
      <c r="H2200" s="244"/>
      <c r="I2200" s="244"/>
      <c r="J2200" s="244"/>
      <c r="K2200" s="244"/>
      <c r="L2200" s="244"/>
      <c r="M2200" s="244"/>
      <c r="N2200" s="244"/>
      <c r="O2200" s="244"/>
      <c r="P2200" s="244"/>
      <c r="Q2200" s="244"/>
      <c r="R2200" s="244"/>
    </row>
    <row r="2201" spans="1:18" hidden="1" outlineLevel="2" x14ac:dyDescent="0.25">
      <c r="A2201" s="222" t="str">
        <f>'Usages mobilité'!A4</f>
        <v>Usage mobilité n°1</v>
      </c>
      <c r="B2201" s="222" t="s">
        <v>41</v>
      </c>
      <c r="C2201" s="222"/>
      <c r="D2201" s="223">
        <f>IF(B$2088&lt;&gt;"",IF(B$2088='Usages mobilité'!BF4,'Usages mobilité'!BD4,0),0)</f>
        <v>0</v>
      </c>
      <c r="E2201" s="223">
        <f t="shared" ref="E2201:R2210" si="191">$D2201</f>
        <v>0</v>
      </c>
      <c r="F2201" s="223">
        <f t="shared" si="191"/>
        <v>0</v>
      </c>
      <c r="G2201" s="223">
        <f t="shared" si="191"/>
        <v>0</v>
      </c>
      <c r="H2201" s="223">
        <f t="shared" si="191"/>
        <v>0</v>
      </c>
      <c r="I2201" s="223">
        <f t="shared" si="191"/>
        <v>0</v>
      </c>
      <c r="J2201" s="223">
        <f t="shared" si="191"/>
        <v>0</v>
      </c>
      <c r="K2201" s="223">
        <f t="shared" si="191"/>
        <v>0</v>
      </c>
      <c r="L2201" s="223">
        <f t="shared" si="191"/>
        <v>0</v>
      </c>
      <c r="M2201" s="223">
        <f t="shared" si="191"/>
        <v>0</v>
      </c>
      <c r="N2201" s="223">
        <f t="shared" si="191"/>
        <v>0</v>
      </c>
      <c r="O2201" s="223">
        <f t="shared" si="191"/>
        <v>0</v>
      </c>
      <c r="P2201" s="223">
        <f t="shared" si="191"/>
        <v>0</v>
      </c>
      <c r="Q2201" s="223">
        <f t="shared" si="191"/>
        <v>0</v>
      </c>
      <c r="R2201" s="223">
        <f t="shared" si="191"/>
        <v>0</v>
      </c>
    </row>
    <row r="2202" spans="1:18" hidden="1" outlineLevel="2" x14ac:dyDescent="0.25">
      <c r="A2202" s="222" t="str">
        <f>'Usages mobilité'!A5</f>
        <v>Usage mobilité n°2</v>
      </c>
      <c r="B2202" s="222" t="s">
        <v>41</v>
      </c>
      <c r="C2202" s="222"/>
      <c r="D2202" s="223">
        <f>IF(B$2088&lt;&gt;"",IF(B$2088='Usages mobilité'!BF5,'Usages mobilité'!BD5,0),0)</f>
        <v>0</v>
      </c>
      <c r="E2202" s="223">
        <f t="shared" si="191"/>
        <v>0</v>
      </c>
      <c r="F2202" s="223">
        <f t="shared" si="191"/>
        <v>0</v>
      </c>
      <c r="G2202" s="223">
        <f t="shared" si="191"/>
        <v>0</v>
      </c>
      <c r="H2202" s="223">
        <f t="shared" si="191"/>
        <v>0</v>
      </c>
      <c r="I2202" s="223">
        <f t="shared" si="191"/>
        <v>0</v>
      </c>
      <c r="J2202" s="223">
        <f t="shared" si="191"/>
        <v>0</v>
      </c>
      <c r="K2202" s="223">
        <f t="shared" si="191"/>
        <v>0</v>
      </c>
      <c r="L2202" s="223">
        <f t="shared" si="191"/>
        <v>0</v>
      </c>
      <c r="M2202" s="223">
        <f t="shared" si="191"/>
        <v>0</v>
      </c>
      <c r="N2202" s="223">
        <f t="shared" si="191"/>
        <v>0</v>
      </c>
      <c r="O2202" s="223">
        <f t="shared" si="191"/>
        <v>0</v>
      </c>
      <c r="P2202" s="223">
        <f t="shared" si="191"/>
        <v>0</v>
      </c>
      <c r="Q2202" s="223">
        <f t="shared" si="191"/>
        <v>0</v>
      </c>
      <c r="R2202" s="223">
        <f t="shared" si="191"/>
        <v>0</v>
      </c>
    </row>
    <row r="2203" spans="1:18" hidden="1" outlineLevel="2" x14ac:dyDescent="0.25">
      <c r="A2203" s="222" t="str">
        <f>'Usages mobilité'!A6</f>
        <v>Usage mobilité n°3</v>
      </c>
      <c r="B2203" s="222" t="s">
        <v>41</v>
      </c>
      <c r="C2203" s="222"/>
      <c r="D2203" s="223">
        <f>IF(B$2088&lt;&gt;"",IF(B$2088='Usages mobilité'!BF6,'Usages mobilité'!BD6,0),0)</f>
        <v>0</v>
      </c>
      <c r="E2203" s="223">
        <f t="shared" si="191"/>
        <v>0</v>
      </c>
      <c r="F2203" s="223">
        <f t="shared" si="191"/>
        <v>0</v>
      </c>
      <c r="G2203" s="223">
        <f t="shared" si="191"/>
        <v>0</v>
      </c>
      <c r="H2203" s="223">
        <f t="shared" si="191"/>
        <v>0</v>
      </c>
      <c r="I2203" s="223">
        <f t="shared" si="191"/>
        <v>0</v>
      </c>
      <c r="J2203" s="223">
        <f t="shared" si="191"/>
        <v>0</v>
      </c>
      <c r="K2203" s="223">
        <f t="shared" si="191"/>
        <v>0</v>
      </c>
      <c r="L2203" s="223">
        <f t="shared" si="191"/>
        <v>0</v>
      </c>
      <c r="M2203" s="223">
        <f t="shared" si="191"/>
        <v>0</v>
      </c>
      <c r="N2203" s="223">
        <f t="shared" si="191"/>
        <v>0</v>
      </c>
      <c r="O2203" s="223">
        <f t="shared" si="191"/>
        <v>0</v>
      </c>
      <c r="P2203" s="223">
        <f t="shared" si="191"/>
        <v>0</v>
      </c>
      <c r="Q2203" s="223">
        <f t="shared" si="191"/>
        <v>0</v>
      </c>
      <c r="R2203" s="223">
        <f t="shared" si="191"/>
        <v>0</v>
      </c>
    </row>
    <row r="2204" spans="1:18" hidden="1" outlineLevel="2" x14ac:dyDescent="0.25">
      <c r="A2204" s="222" t="str">
        <f>'Usages mobilité'!A7</f>
        <v>Usage mobilité n°4</v>
      </c>
      <c r="B2204" s="222" t="s">
        <v>41</v>
      </c>
      <c r="C2204" s="222"/>
      <c r="D2204" s="223">
        <f>IF(B$2088&lt;&gt;"",IF(B$2088='Usages mobilité'!BF7,'Usages mobilité'!BD7,0),0)</f>
        <v>0</v>
      </c>
      <c r="E2204" s="223">
        <f t="shared" si="191"/>
        <v>0</v>
      </c>
      <c r="F2204" s="223">
        <f t="shared" si="191"/>
        <v>0</v>
      </c>
      <c r="G2204" s="223">
        <f t="shared" si="191"/>
        <v>0</v>
      </c>
      <c r="H2204" s="223">
        <f t="shared" si="191"/>
        <v>0</v>
      </c>
      <c r="I2204" s="223">
        <f t="shared" si="191"/>
        <v>0</v>
      </c>
      <c r="J2204" s="223">
        <f t="shared" si="191"/>
        <v>0</v>
      </c>
      <c r="K2204" s="223">
        <f t="shared" si="191"/>
        <v>0</v>
      </c>
      <c r="L2204" s="223">
        <f t="shared" si="191"/>
        <v>0</v>
      </c>
      <c r="M2204" s="223">
        <f t="shared" si="191"/>
        <v>0</v>
      </c>
      <c r="N2204" s="223">
        <f t="shared" si="191"/>
        <v>0</v>
      </c>
      <c r="O2204" s="223">
        <f t="shared" si="191"/>
        <v>0</v>
      </c>
      <c r="P2204" s="223">
        <f t="shared" si="191"/>
        <v>0</v>
      </c>
      <c r="Q2204" s="223">
        <f t="shared" si="191"/>
        <v>0</v>
      </c>
      <c r="R2204" s="223">
        <f t="shared" si="191"/>
        <v>0</v>
      </c>
    </row>
    <row r="2205" spans="1:18" hidden="1" outlineLevel="2" x14ac:dyDescent="0.25">
      <c r="A2205" s="222" t="str">
        <f>'Usages mobilité'!A8</f>
        <v>Usage mobilité n°5</v>
      </c>
      <c r="B2205" s="222" t="s">
        <v>41</v>
      </c>
      <c r="C2205" s="222"/>
      <c r="D2205" s="223">
        <f>IF(B$2088&lt;&gt;"",IF(B$2088='Usages mobilité'!BF8,'Usages mobilité'!BD8,0),0)</f>
        <v>0</v>
      </c>
      <c r="E2205" s="223">
        <f t="shared" si="191"/>
        <v>0</v>
      </c>
      <c r="F2205" s="223">
        <f t="shared" si="191"/>
        <v>0</v>
      </c>
      <c r="G2205" s="223">
        <f t="shared" si="191"/>
        <v>0</v>
      </c>
      <c r="H2205" s="223">
        <f t="shared" si="191"/>
        <v>0</v>
      </c>
      <c r="I2205" s="223">
        <f t="shared" si="191"/>
        <v>0</v>
      </c>
      <c r="J2205" s="223">
        <f t="shared" si="191"/>
        <v>0</v>
      </c>
      <c r="K2205" s="223">
        <f t="shared" si="191"/>
        <v>0</v>
      </c>
      <c r="L2205" s="223">
        <f t="shared" si="191"/>
        <v>0</v>
      </c>
      <c r="M2205" s="223">
        <f t="shared" si="191"/>
        <v>0</v>
      </c>
      <c r="N2205" s="223">
        <f t="shared" si="191"/>
        <v>0</v>
      </c>
      <c r="O2205" s="223">
        <f t="shared" si="191"/>
        <v>0</v>
      </c>
      <c r="P2205" s="223">
        <f t="shared" si="191"/>
        <v>0</v>
      </c>
      <c r="Q2205" s="223">
        <f t="shared" si="191"/>
        <v>0</v>
      </c>
      <c r="R2205" s="223">
        <f t="shared" si="191"/>
        <v>0</v>
      </c>
    </row>
    <row r="2206" spans="1:18" hidden="1" outlineLevel="2" x14ac:dyDescent="0.25">
      <c r="A2206" s="222" t="str">
        <f>'Usages mobilité'!A9</f>
        <v>Usage mobilité n°6</v>
      </c>
      <c r="B2206" s="222" t="s">
        <v>41</v>
      </c>
      <c r="C2206" s="222"/>
      <c r="D2206" s="223">
        <f>IF(B$2088&lt;&gt;"",IF(B$2088='Usages mobilité'!BF9,'Usages mobilité'!BD9,0),0)</f>
        <v>0</v>
      </c>
      <c r="E2206" s="223">
        <f t="shared" si="191"/>
        <v>0</v>
      </c>
      <c r="F2206" s="223">
        <f t="shared" si="191"/>
        <v>0</v>
      </c>
      <c r="G2206" s="223">
        <f t="shared" si="191"/>
        <v>0</v>
      </c>
      <c r="H2206" s="223">
        <f t="shared" si="191"/>
        <v>0</v>
      </c>
      <c r="I2206" s="223">
        <f t="shared" si="191"/>
        <v>0</v>
      </c>
      <c r="J2206" s="223">
        <f t="shared" si="191"/>
        <v>0</v>
      </c>
      <c r="K2206" s="223">
        <f t="shared" si="191"/>
        <v>0</v>
      </c>
      <c r="L2206" s="223">
        <f t="shared" si="191"/>
        <v>0</v>
      </c>
      <c r="M2206" s="223">
        <f t="shared" si="191"/>
        <v>0</v>
      </c>
      <c r="N2206" s="223">
        <f t="shared" si="191"/>
        <v>0</v>
      </c>
      <c r="O2206" s="223">
        <f t="shared" si="191"/>
        <v>0</v>
      </c>
      <c r="P2206" s="223">
        <f t="shared" si="191"/>
        <v>0</v>
      </c>
      <c r="Q2206" s="223">
        <f t="shared" si="191"/>
        <v>0</v>
      </c>
      <c r="R2206" s="223">
        <f t="shared" si="191"/>
        <v>0</v>
      </c>
    </row>
    <row r="2207" spans="1:18" hidden="1" outlineLevel="2" x14ac:dyDescent="0.25">
      <c r="A2207" s="222" t="str">
        <f>'Usages mobilité'!A10</f>
        <v>Usage mobilité n°7</v>
      </c>
      <c r="B2207" s="222" t="s">
        <v>41</v>
      </c>
      <c r="C2207" s="222"/>
      <c r="D2207" s="223">
        <f>IF(B$2088&lt;&gt;"",IF(B$2088='Usages mobilité'!BF10,'Usages mobilité'!BD10,0),0)</f>
        <v>0</v>
      </c>
      <c r="E2207" s="223">
        <f t="shared" si="191"/>
        <v>0</v>
      </c>
      <c r="F2207" s="223">
        <f t="shared" si="191"/>
        <v>0</v>
      </c>
      <c r="G2207" s="223">
        <f t="shared" si="191"/>
        <v>0</v>
      </c>
      <c r="H2207" s="223">
        <f t="shared" si="191"/>
        <v>0</v>
      </c>
      <c r="I2207" s="223">
        <f t="shared" si="191"/>
        <v>0</v>
      </c>
      <c r="J2207" s="223">
        <f t="shared" si="191"/>
        <v>0</v>
      </c>
      <c r="K2207" s="223">
        <f t="shared" si="191"/>
        <v>0</v>
      </c>
      <c r="L2207" s="223">
        <f t="shared" si="191"/>
        <v>0</v>
      </c>
      <c r="M2207" s="223">
        <f t="shared" si="191"/>
        <v>0</v>
      </c>
      <c r="N2207" s="223">
        <f t="shared" si="191"/>
        <v>0</v>
      </c>
      <c r="O2207" s="223">
        <f t="shared" si="191"/>
        <v>0</v>
      </c>
      <c r="P2207" s="223">
        <f t="shared" si="191"/>
        <v>0</v>
      </c>
      <c r="Q2207" s="223">
        <f t="shared" si="191"/>
        <v>0</v>
      </c>
      <c r="R2207" s="223">
        <f t="shared" si="191"/>
        <v>0</v>
      </c>
    </row>
    <row r="2208" spans="1:18" hidden="1" outlineLevel="2" x14ac:dyDescent="0.25">
      <c r="A2208" s="222" t="str">
        <f>'Usages mobilité'!A11</f>
        <v>Usage mobilité n°8</v>
      </c>
      <c r="B2208" s="222" t="s">
        <v>41</v>
      </c>
      <c r="C2208" s="222"/>
      <c r="D2208" s="223">
        <f>IF(B$2088&lt;&gt;"",IF(B$2088='Usages mobilité'!BF11,'Usages mobilité'!BD11,0),0)</f>
        <v>0</v>
      </c>
      <c r="E2208" s="223">
        <f t="shared" si="191"/>
        <v>0</v>
      </c>
      <c r="F2208" s="223">
        <f t="shared" si="191"/>
        <v>0</v>
      </c>
      <c r="G2208" s="223">
        <f t="shared" si="191"/>
        <v>0</v>
      </c>
      <c r="H2208" s="223">
        <f t="shared" si="191"/>
        <v>0</v>
      </c>
      <c r="I2208" s="223">
        <f t="shared" si="191"/>
        <v>0</v>
      </c>
      <c r="J2208" s="223">
        <f t="shared" si="191"/>
        <v>0</v>
      </c>
      <c r="K2208" s="223">
        <f t="shared" si="191"/>
        <v>0</v>
      </c>
      <c r="L2208" s="223">
        <f t="shared" si="191"/>
        <v>0</v>
      </c>
      <c r="M2208" s="223">
        <f t="shared" si="191"/>
        <v>0</v>
      </c>
      <c r="N2208" s="223">
        <f t="shared" si="191"/>
        <v>0</v>
      </c>
      <c r="O2208" s="223">
        <f t="shared" si="191"/>
        <v>0</v>
      </c>
      <c r="P2208" s="223">
        <f t="shared" si="191"/>
        <v>0</v>
      </c>
      <c r="Q2208" s="223">
        <f t="shared" si="191"/>
        <v>0</v>
      </c>
      <c r="R2208" s="223">
        <f t="shared" si="191"/>
        <v>0</v>
      </c>
    </row>
    <row r="2209" spans="1:18" hidden="1" outlineLevel="2" x14ac:dyDescent="0.25">
      <c r="A2209" s="222" t="str">
        <f>'Usages mobilité'!A12</f>
        <v>Usage mobilité n°9</v>
      </c>
      <c r="B2209" s="222" t="s">
        <v>41</v>
      </c>
      <c r="C2209" s="222"/>
      <c r="D2209" s="223">
        <f>IF(B$2088&lt;&gt;"",IF(B$2088='Usages mobilité'!BF12,'Usages mobilité'!BD12,0),0)</f>
        <v>0</v>
      </c>
      <c r="E2209" s="223">
        <f t="shared" si="191"/>
        <v>0</v>
      </c>
      <c r="F2209" s="223">
        <f t="shared" si="191"/>
        <v>0</v>
      </c>
      <c r="G2209" s="223">
        <f t="shared" si="191"/>
        <v>0</v>
      </c>
      <c r="H2209" s="223">
        <f t="shared" si="191"/>
        <v>0</v>
      </c>
      <c r="I2209" s="223">
        <f t="shared" si="191"/>
        <v>0</v>
      </c>
      <c r="J2209" s="223">
        <f t="shared" si="191"/>
        <v>0</v>
      </c>
      <c r="K2209" s="223">
        <f t="shared" si="191"/>
        <v>0</v>
      </c>
      <c r="L2209" s="223">
        <f t="shared" si="191"/>
        <v>0</v>
      </c>
      <c r="M2209" s="223">
        <f t="shared" si="191"/>
        <v>0</v>
      </c>
      <c r="N2209" s="223">
        <f t="shared" si="191"/>
        <v>0</v>
      </c>
      <c r="O2209" s="223">
        <f t="shared" si="191"/>
        <v>0</v>
      </c>
      <c r="P2209" s="223">
        <f t="shared" si="191"/>
        <v>0</v>
      </c>
      <c r="Q2209" s="223">
        <f t="shared" si="191"/>
        <v>0</v>
      </c>
      <c r="R2209" s="223">
        <f t="shared" si="191"/>
        <v>0</v>
      </c>
    </row>
    <row r="2210" spans="1:18" hidden="1" outlineLevel="2" x14ac:dyDescent="0.25">
      <c r="A2210" s="222" t="str">
        <f>'Usages mobilité'!A13</f>
        <v>Usage mobilité n°10</v>
      </c>
      <c r="B2210" s="222" t="s">
        <v>41</v>
      </c>
      <c r="C2210" s="222"/>
      <c r="D2210" s="223">
        <f>IF(B$2088&lt;&gt;"",IF(B$2088='Usages mobilité'!BF13,'Usages mobilité'!BD13,0),0)</f>
        <v>0</v>
      </c>
      <c r="E2210" s="223">
        <f t="shared" si="191"/>
        <v>0</v>
      </c>
      <c r="F2210" s="223">
        <f t="shared" si="191"/>
        <v>0</v>
      </c>
      <c r="G2210" s="223">
        <f t="shared" si="191"/>
        <v>0</v>
      </c>
      <c r="H2210" s="223">
        <f t="shared" si="191"/>
        <v>0</v>
      </c>
      <c r="I2210" s="223">
        <f t="shared" si="191"/>
        <v>0</v>
      </c>
      <c r="J2210" s="223">
        <f t="shared" si="191"/>
        <v>0</v>
      </c>
      <c r="K2210" s="223">
        <f t="shared" si="191"/>
        <v>0</v>
      </c>
      <c r="L2210" s="223">
        <f t="shared" si="191"/>
        <v>0</v>
      </c>
      <c r="M2210" s="223">
        <f t="shared" si="191"/>
        <v>0</v>
      </c>
      <c r="N2210" s="223">
        <f t="shared" si="191"/>
        <v>0</v>
      </c>
      <c r="O2210" s="223">
        <f t="shared" si="191"/>
        <v>0</v>
      </c>
      <c r="P2210" s="223">
        <f t="shared" si="191"/>
        <v>0</v>
      </c>
      <c r="Q2210" s="223">
        <f t="shared" si="191"/>
        <v>0</v>
      </c>
      <c r="R2210" s="223">
        <f t="shared" si="191"/>
        <v>0</v>
      </c>
    </row>
    <row r="2211" spans="1:18" hidden="1" outlineLevel="2" x14ac:dyDescent="0.25">
      <c r="A2211" s="222" t="str">
        <f>'Usages mobilité'!A14</f>
        <v>Usage mobilité n°11</v>
      </c>
      <c r="B2211" s="222" t="s">
        <v>41</v>
      </c>
      <c r="C2211" s="222"/>
      <c r="D2211" s="223">
        <f>IF(B$2088&lt;&gt;"",IF(B$2088='Usages mobilité'!BF14,'Usages mobilité'!BD14,0),0)</f>
        <v>0</v>
      </c>
      <c r="E2211" s="223">
        <f t="shared" ref="E2211:R2220" si="192">$D2211</f>
        <v>0</v>
      </c>
      <c r="F2211" s="223">
        <f t="shared" si="192"/>
        <v>0</v>
      </c>
      <c r="G2211" s="223">
        <f t="shared" si="192"/>
        <v>0</v>
      </c>
      <c r="H2211" s="223">
        <f t="shared" si="192"/>
        <v>0</v>
      </c>
      <c r="I2211" s="223">
        <f t="shared" si="192"/>
        <v>0</v>
      </c>
      <c r="J2211" s="223">
        <f t="shared" si="192"/>
        <v>0</v>
      </c>
      <c r="K2211" s="223">
        <f t="shared" si="192"/>
        <v>0</v>
      </c>
      <c r="L2211" s="223">
        <f t="shared" si="192"/>
        <v>0</v>
      </c>
      <c r="M2211" s="223">
        <f t="shared" si="192"/>
        <v>0</v>
      </c>
      <c r="N2211" s="223">
        <f t="shared" si="192"/>
        <v>0</v>
      </c>
      <c r="O2211" s="223">
        <f t="shared" si="192"/>
        <v>0</v>
      </c>
      <c r="P2211" s="223">
        <f t="shared" si="192"/>
        <v>0</v>
      </c>
      <c r="Q2211" s="223">
        <f t="shared" si="192"/>
        <v>0</v>
      </c>
      <c r="R2211" s="223">
        <f t="shared" si="192"/>
        <v>0</v>
      </c>
    </row>
    <row r="2212" spans="1:18" hidden="1" outlineLevel="2" x14ac:dyDescent="0.25">
      <c r="A2212" s="222" t="str">
        <f>'Usages mobilité'!A15</f>
        <v>Usage mobilité n°12</v>
      </c>
      <c r="B2212" s="222" t="s">
        <v>41</v>
      </c>
      <c r="C2212" s="222"/>
      <c r="D2212" s="223">
        <f>IF(B$2088&lt;&gt;"",IF(B$2088='Usages mobilité'!BF15,'Usages mobilité'!BD15,0),0)</f>
        <v>0</v>
      </c>
      <c r="E2212" s="223">
        <f t="shared" si="192"/>
        <v>0</v>
      </c>
      <c r="F2212" s="223">
        <f t="shared" si="192"/>
        <v>0</v>
      </c>
      <c r="G2212" s="223">
        <f t="shared" si="192"/>
        <v>0</v>
      </c>
      <c r="H2212" s="223">
        <f t="shared" si="192"/>
        <v>0</v>
      </c>
      <c r="I2212" s="223">
        <f t="shared" si="192"/>
        <v>0</v>
      </c>
      <c r="J2212" s="223">
        <f t="shared" si="192"/>
        <v>0</v>
      </c>
      <c r="K2212" s="223">
        <f t="shared" si="192"/>
        <v>0</v>
      </c>
      <c r="L2212" s="223">
        <f t="shared" si="192"/>
        <v>0</v>
      </c>
      <c r="M2212" s="223">
        <f t="shared" si="192"/>
        <v>0</v>
      </c>
      <c r="N2212" s="223">
        <f t="shared" si="192"/>
        <v>0</v>
      </c>
      <c r="O2212" s="223">
        <f t="shared" si="192"/>
        <v>0</v>
      </c>
      <c r="P2212" s="223">
        <f t="shared" si="192"/>
        <v>0</v>
      </c>
      <c r="Q2212" s="223">
        <f t="shared" si="192"/>
        <v>0</v>
      </c>
      <c r="R2212" s="223">
        <f t="shared" si="192"/>
        <v>0</v>
      </c>
    </row>
    <row r="2213" spans="1:18" hidden="1" outlineLevel="2" x14ac:dyDescent="0.25">
      <c r="A2213" s="222" t="str">
        <f>'Usages mobilité'!A16</f>
        <v>Usage mobilité n°13</v>
      </c>
      <c r="B2213" s="222" t="s">
        <v>41</v>
      </c>
      <c r="C2213" s="222"/>
      <c r="D2213" s="223">
        <f>IF(B$2088&lt;&gt;"",IF(B$2088='Usages mobilité'!BF16,'Usages mobilité'!BD16,0),0)</f>
        <v>0</v>
      </c>
      <c r="E2213" s="223">
        <f t="shared" si="192"/>
        <v>0</v>
      </c>
      <c r="F2213" s="223">
        <f t="shared" si="192"/>
        <v>0</v>
      </c>
      <c r="G2213" s="223">
        <f t="shared" si="192"/>
        <v>0</v>
      </c>
      <c r="H2213" s="223">
        <f t="shared" si="192"/>
        <v>0</v>
      </c>
      <c r="I2213" s="223">
        <f t="shared" si="192"/>
        <v>0</v>
      </c>
      <c r="J2213" s="223">
        <f t="shared" si="192"/>
        <v>0</v>
      </c>
      <c r="K2213" s="223">
        <f t="shared" si="192"/>
        <v>0</v>
      </c>
      <c r="L2213" s="223">
        <f t="shared" si="192"/>
        <v>0</v>
      </c>
      <c r="M2213" s="223">
        <f t="shared" si="192"/>
        <v>0</v>
      </c>
      <c r="N2213" s="223">
        <f t="shared" si="192"/>
        <v>0</v>
      </c>
      <c r="O2213" s="223">
        <f t="shared" si="192"/>
        <v>0</v>
      </c>
      <c r="P2213" s="223">
        <f t="shared" si="192"/>
        <v>0</v>
      </c>
      <c r="Q2213" s="223">
        <f t="shared" si="192"/>
        <v>0</v>
      </c>
      <c r="R2213" s="223">
        <f t="shared" si="192"/>
        <v>0</v>
      </c>
    </row>
    <row r="2214" spans="1:18" hidden="1" outlineLevel="2" x14ac:dyDescent="0.25">
      <c r="A2214" s="222" t="str">
        <f>'Usages mobilité'!A17</f>
        <v>Usage mobilité n°14</v>
      </c>
      <c r="B2214" s="222" t="s">
        <v>41</v>
      </c>
      <c r="C2214" s="222"/>
      <c r="D2214" s="223">
        <f>IF(B$2088&lt;&gt;"",IF(B$2088='Usages mobilité'!BF17,'Usages mobilité'!BD17,0),0)</f>
        <v>0</v>
      </c>
      <c r="E2214" s="223">
        <f t="shared" si="192"/>
        <v>0</v>
      </c>
      <c r="F2214" s="223">
        <f t="shared" si="192"/>
        <v>0</v>
      </c>
      <c r="G2214" s="223">
        <f t="shared" si="192"/>
        <v>0</v>
      </c>
      <c r="H2214" s="223">
        <f t="shared" si="192"/>
        <v>0</v>
      </c>
      <c r="I2214" s="223">
        <f t="shared" si="192"/>
        <v>0</v>
      </c>
      <c r="J2214" s="223">
        <f t="shared" si="192"/>
        <v>0</v>
      </c>
      <c r="K2214" s="223">
        <f t="shared" si="192"/>
        <v>0</v>
      </c>
      <c r="L2214" s="223">
        <f t="shared" si="192"/>
        <v>0</v>
      </c>
      <c r="M2214" s="223">
        <f t="shared" si="192"/>
        <v>0</v>
      </c>
      <c r="N2214" s="223">
        <f t="shared" si="192"/>
        <v>0</v>
      </c>
      <c r="O2214" s="223">
        <f t="shared" si="192"/>
        <v>0</v>
      </c>
      <c r="P2214" s="223">
        <f t="shared" si="192"/>
        <v>0</v>
      </c>
      <c r="Q2214" s="223">
        <f t="shared" si="192"/>
        <v>0</v>
      </c>
      <c r="R2214" s="223">
        <f t="shared" si="192"/>
        <v>0</v>
      </c>
    </row>
    <row r="2215" spans="1:18" hidden="1" outlineLevel="2" x14ac:dyDescent="0.25">
      <c r="A2215" s="222" t="str">
        <f>'Usages mobilité'!A18</f>
        <v>Usage mobilité n°15</v>
      </c>
      <c r="B2215" s="222" t="s">
        <v>41</v>
      </c>
      <c r="C2215" s="222"/>
      <c r="D2215" s="223">
        <f>IF(B$2088&lt;&gt;"",IF(B$2088='Usages mobilité'!BF18,'Usages mobilité'!BD18,0),0)</f>
        <v>0</v>
      </c>
      <c r="E2215" s="223">
        <f t="shared" si="192"/>
        <v>0</v>
      </c>
      <c r="F2215" s="223">
        <f t="shared" si="192"/>
        <v>0</v>
      </c>
      <c r="G2215" s="223">
        <f t="shared" si="192"/>
        <v>0</v>
      </c>
      <c r="H2215" s="223">
        <f t="shared" si="192"/>
        <v>0</v>
      </c>
      <c r="I2215" s="223">
        <f t="shared" si="192"/>
        <v>0</v>
      </c>
      <c r="J2215" s="223">
        <f t="shared" si="192"/>
        <v>0</v>
      </c>
      <c r="K2215" s="223">
        <f t="shared" si="192"/>
        <v>0</v>
      </c>
      <c r="L2215" s="223">
        <f t="shared" si="192"/>
        <v>0</v>
      </c>
      <c r="M2215" s="223">
        <f t="shared" si="192"/>
        <v>0</v>
      </c>
      <c r="N2215" s="223">
        <f t="shared" si="192"/>
        <v>0</v>
      </c>
      <c r="O2215" s="223">
        <f t="shared" si="192"/>
        <v>0</v>
      </c>
      <c r="P2215" s="223">
        <f t="shared" si="192"/>
        <v>0</v>
      </c>
      <c r="Q2215" s="223">
        <f t="shared" si="192"/>
        <v>0</v>
      </c>
      <c r="R2215" s="223">
        <f t="shared" si="192"/>
        <v>0</v>
      </c>
    </row>
    <row r="2216" spans="1:18" hidden="1" outlineLevel="2" x14ac:dyDescent="0.25">
      <c r="A2216" s="222" t="str">
        <f>'Usages mobilité'!A19</f>
        <v>Usage mobilité n°16</v>
      </c>
      <c r="B2216" s="222" t="s">
        <v>41</v>
      </c>
      <c r="C2216" s="222"/>
      <c r="D2216" s="223">
        <f>IF(B$2088&lt;&gt;"",IF(B$2088='Usages mobilité'!BF19,'Usages mobilité'!BD19,0),0)</f>
        <v>0</v>
      </c>
      <c r="E2216" s="223">
        <f t="shared" si="192"/>
        <v>0</v>
      </c>
      <c r="F2216" s="223">
        <f t="shared" si="192"/>
        <v>0</v>
      </c>
      <c r="G2216" s="223">
        <f t="shared" si="192"/>
        <v>0</v>
      </c>
      <c r="H2216" s="223">
        <f t="shared" si="192"/>
        <v>0</v>
      </c>
      <c r="I2216" s="223">
        <f t="shared" si="192"/>
        <v>0</v>
      </c>
      <c r="J2216" s="223">
        <f t="shared" si="192"/>
        <v>0</v>
      </c>
      <c r="K2216" s="223">
        <f t="shared" si="192"/>
        <v>0</v>
      </c>
      <c r="L2216" s="223">
        <f t="shared" si="192"/>
        <v>0</v>
      </c>
      <c r="M2216" s="223">
        <f t="shared" si="192"/>
        <v>0</v>
      </c>
      <c r="N2216" s="223">
        <f t="shared" si="192"/>
        <v>0</v>
      </c>
      <c r="O2216" s="223">
        <f t="shared" si="192"/>
        <v>0</v>
      </c>
      <c r="P2216" s="223">
        <f t="shared" si="192"/>
        <v>0</v>
      </c>
      <c r="Q2216" s="223">
        <f t="shared" si="192"/>
        <v>0</v>
      </c>
      <c r="R2216" s="223">
        <f t="shared" si="192"/>
        <v>0</v>
      </c>
    </row>
    <row r="2217" spans="1:18" hidden="1" outlineLevel="2" x14ac:dyDescent="0.25">
      <c r="A2217" s="222" t="str">
        <f>'Usages mobilité'!A20</f>
        <v>Usage mobilité n°17</v>
      </c>
      <c r="B2217" s="222" t="s">
        <v>41</v>
      </c>
      <c r="C2217" s="222"/>
      <c r="D2217" s="223">
        <f>IF(B$2088&lt;&gt;"",IF(B$2088='Usages mobilité'!BF20,'Usages mobilité'!BD20,0),0)</f>
        <v>0</v>
      </c>
      <c r="E2217" s="223">
        <f t="shared" si="192"/>
        <v>0</v>
      </c>
      <c r="F2217" s="223">
        <f t="shared" si="192"/>
        <v>0</v>
      </c>
      <c r="G2217" s="223">
        <f t="shared" si="192"/>
        <v>0</v>
      </c>
      <c r="H2217" s="223">
        <f t="shared" si="192"/>
        <v>0</v>
      </c>
      <c r="I2217" s="223">
        <f t="shared" si="192"/>
        <v>0</v>
      </c>
      <c r="J2217" s="223">
        <f t="shared" si="192"/>
        <v>0</v>
      </c>
      <c r="K2217" s="223">
        <f t="shared" si="192"/>
        <v>0</v>
      </c>
      <c r="L2217" s="223">
        <f t="shared" si="192"/>
        <v>0</v>
      </c>
      <c r="M2217" s="223">
        <f t="shared" si="192"/>
        <v>0</v>
      </c>
      <c r="N2217" s="223">
        <f t="shared" si="192"/>
        <v>0</v>
      </c>
      <c r="O2217" s="223">
        <f t="shared" si="192"/>
        <v>0</v>
      </c>
      <c r="P2217" s="223">
        <f t="shared" si="192"/>
        <v>0</v>
      </c>
      <c r="Q2217" s="223">
        <f t="shared" si="192"/>
        <v>0</v>
      </c>
      <c r="R2217" s="223">
        <f t="shared" si="192"/>
        <v>0</v>
      </c>
    </row>
    <row r="2218" spans="1:18" hidden="1" outlineLevel="2" x14ac:dyDescent="0.25">
      <c r="A2218" s="222" t="str">
        <f>'Usages mobilité'!A21</f>
        <v>Usage mobilité n°18</v>
      </c>
      <c r="B2218" s="222" t="s">
        <v>41</v>
      </c>
      <c r="C2218" s="222"/>
      <c r="D2218" s="223">
        <f>IF(B$2088&lt;&gt;"",IF(B$2088='Usages mobilité'!BF21,'Usages mobilité'!BD21,0),0)</f>
        <v>0</v>
      </c>
      <c r="E2218" s="223">
        <f t="shared" si="192"/>
        <v>0</v>
      </c>
      <c r="F2218" s="223">
        <f t="shared" si="192"/>
        <v>0</v>
      </c>
      <c r="G2218" s="223">
        <f t="shared" si="192"/>
        <v>0</v>
      </c>
      <c r="H2218" s="223">
        <f t="shared" si="192"/>
        <v>0</v>
      </c>
      <c r="I2218" s="223">
        <f t="shared" si="192"/>
        <v>0</v>
      </c>
      <c r="J2218" s="223">
        <f t="shared" si="192"/>
        <v>0</v>
      </c>
      <c r="K2218" s="223">
        <f t="shared" si="192"/>
        <v>0</v>
      </c>
      <c r="L2218" s="223">
        <f t="shared" si="192"/>
        <v>0</v>
      </c>
      <c r="M2218" s="223">
        <f t="shared" si="192"/>
        <v>0</v>
      </c>
      <c r="N2218" s="223">
        <f t="shared" si="192"/>
        <v>0</v>
      </c>
      <c r="O2218" s="223">
        <f t="shared" si="192"/>
        <v>0</v>
      </c>
      <c r="P2218" s="223">
        <f t="shared" si="192"/>
        <v>0</v>
      </c>
      <c r="Q2218" s="223">
        <f t="shared" si="192"/>
        <v>0</v>
      </c>
      <c r="R2218" s="223">
        <f t="shared" si="192"/>
        <v>0</v>
      </c>
    </row>
    <row r="2219" spans="1:18" hidden="1" outlineLevel="2" x14ac:dyDescent="0.25">
      <c r="A2219" s="222" t="str">
        <f>'Usages mobilité'!A22</f>
        <v>Usage mobilité n°19</v>
      </c>
      <c r="B2219" s="222" t="s">
        <v>41</v>
      </c>
      <c r="C2219" s="222"/>
      <c r="D2219" s="223">
        <f>IF(B$2088&lt;&gt;"",IF(B$2088='Usages mobilité'!BF22,'Usages mobilité'!BD22,0),0)</f>
        <v>0</v>
      </c>
      <c r="E2219" s="223">
        <f t="shared" si="192"/>
        <v>0</v>
      </c>
      <c r="F2219" s="223">
        <f t="shared" si="192"/>
        <v>0</v>
      </c>
      <c r="G2219" s="223">
        <f t="shared" si="192"/>
        <v>0</v>
      </c>
      <c r="H2219" s="223">
        <f t="shared" si="192"/>
        <v>0</v>
      </c>
      <c r="I2219" s="223">
        <f t="shared" si="192"/>
        <v>0</v>
      </c>
      <c r="J2219" s="223">
        <f t="shared" si="192"/>
        <v>0</v>
      </c>
      <c r="K2219" s="223">
        <f t="shared" si="192"/>
        <v>0</v>
      </c>
      <c r="L2219" s="223">
        <f t="shared" si="192"/>
        <v>0</v>
      </c>
      <c r="M2219" s="223">
        <f t="shared" si="192"/>
        <v>0</v>
      </c>
      <c r="N2219" s="223">
        <f t="shared" si="192"/>
        <v>0</v>
      </c>
      <c r="O2219" s="223">
        <f t="shared" si="192"/>
        <v>0</v>
      </c>
      <c r="P2219" s="223">
        <f t="shared" si="192"/>
        <v>0</v>
      </c>
      <c r="Q2219" s="223">
        <f t="shared" si="192"/>
        <v>0</v>
      </c>
      <c r="R2219" s="223">
        <f t="shared" si="192"/>
        <v>0</v>
      </c>
    </row>
    <row r="2220" spans="1:18" hidden="1" outlineLevel="2" x14ac:dyDescent="0.25">
      <c r="A2220" s="222" t="str">
        <f>'Usages mobilité'!A23</f>
        <v>Usage mobilité n°20</v>
      </c>
      <c r="B2220" s="222" t="s">
        <v>41</v>
      </c>
      <c r="C2220" s="222"/>
      <c r="D2220" s="223">
        <f>IF(B$2088&lt;&gt;"",IF(B$2088='Usages mobilité'!BF23,'Usages mobilité'!BD23,0),0)</f>
        <v>0</v>
      </c>
      <c r="E2220" s="223">
        <f t="shared" si="192"/>
        <v>0</v>
      </c>
      <c r="F2220" s="223">
        <f t="shared" si="192"/>
        <v>0</v>
      </c>
      <c r="G2220" s="223">
        <f t="shared" si="192"/>
        <v>0</v>
      </c>
      <c r="H2220" s="223">
        <f t="shared" si="192"/>
        <v>0</v>
      </c>
      <c r="I2220" s="223">
        <f t="shared" si="192"/>
        <v>0</v>
      </c>
      <c r="J2220" s="223">
        <f t="shared" si="192"/>
        <v>0</v>
      </c>
      <c r="K2220" s="223">
        <f t="shared" si="192"/>
        <v>0</v>
      </c>
      <c r="L2220" s="223">
        <f t="shared" si="192"/>
        <v>0</v>
      </c>
      <c r="M2220" s="223">
        <f t="shared" si="192"/>
        <v>0</v>
      </c>
      <c r="N2220" s="223">
        <f t="shared" si="192"/>
        <v>0</v>
      </c>
      <c r="O2220" s="223">
        <f t="shared" si="192"/>
        <v>0</v>
      </c>
      <c r="P2220" s="223">
        <f t="shared" si="192"/>
        <v>0</v>
      </c>
      <c r="Q2220" s="223">
        <f t="shared" si="192"/>
        <v>0</v>
      </c>
      <c r="R2220" s="223">
        <f t="shared" si="192"/>
        <v>0</v>
      </c>
    </row>
    <row r="2221" spans="1:18" hidden="1" outlineLevel="2" x14ac:dyDescent="0.25">
      <c r="A2221" s="222" t="str">
        <f>'Usages mobilité'!A24</f>
        <v>Usage mobilité n°21</v>
      </c>
      <c r="B2221" s="222" t="s">
        <v>41</v>
      </c>
      <c r="C2221" s="222"/>
      <c r="D2221" s="223">
        <f>IF(B$2088&lt;&gt;"",IF(B$2088='Usages mobilité'!BF24,'Usages mobilité'!BD24,0),0)</f>
        <v>0</v>
      </c>
      <c r="E2221" s="223">
        <f t="shared" ref="E2221:R2230" si="193">$D2221</f>
        <v>0</v>
      </c>
      <c r="F2221" s="223">
        <f t="shared" si="193"/>
        <v>0</v>
      </c>
      <c r="G2221" s="223">
        <f t="shared" si="193"/>
        <v>0</v>
      </c>
      <c r="H2221" s="223">
        <f t="shared" si="193"/>
        <v>0</v>
      </c>
      <c r="I2221" s="223">
        <f t="shared" si="193"/>
        <v>0</v>
      </c>
      <c r="J2221" s="223">
        <f t="shared" si="193"/>
        <v>0</v>
      </c>
      <c r="K2221" s="223">
        <f t="shared" si="193"/>
        <v>0</v>
      </c>
      <c r="L2221" s="223">
        <f t="shared" si="193"/>
        <v>0</v>
      </c>
      <c r="M2221" s="223">
        <f t="shared" si="193"/>
        <v>0</v>
      </c>
      <c r="N2221" s="223">
        <f t="shared" si="193"/>
        <v>0</v>
      </c>
      <c r="O2221" s="223">
        <f t="shared" si="193"/>
        <v>0</v>
      </c>
      <c r="P2221" s="223">
        <f t="shared" si="193"/>
        <v>0</v>
      </c>
      <c r="Q2221" s="223">
        <f t="shared" si="193"/>
        <v>0</v>
      </c>
      <c r="R2221" s="223">
        <f t="shared" si="193"/>
        <v>0</v>
      </c>
    </row>
    <row r="2222" spans="1:18" hidden="1" outlineLevel="2" x14ac:dyDescent="0.25">
      <c r="A2222" s="222" t="str">
        <f>'Usages mobilité'!A25</f>
        <v>Usage mobilité n°22</v>
      </c>
      <c r="B2222" s="222" t="s">
        <v>41</v>
      </c>
      <c r="C2222" s="222"/>
      <c r="D2222" s="223">
        <f>IF(B$2088&lt;&gt;"",IF(B$2088='Usages mobilité'!BF25,'Usages mobilité'!BD25,0),0)</f>
        <v>0</v>
      </c>
      <c r="E2222" s="223">
        <f t="shared" si="193"/>
        <v>0</v>
      </c>
      <c r="F2222" s="223">
        <f t="shared" si="193"/>
        <v>0</v>
      </c>
      <c r="G2222" s="223">
        <f t="shared" si="193"/>
        <v>0</v>
      </c>
      <c r="H2222" s="223">
        <f t="shared" si="193"/>
        <v>0</v>
      </c>
      <c r="I2222" s="223">
        <f t="shared" si="193"/>
        <v>0</v>
      </c>
      <c r="J2222" s="223">
        <f t="shared" si="193"/>
        <v>0</v>
      </c>
      <c r="K2222" s="223">
        <f t="shared" si="193"/>
        <v>0</v>
      </c>
      <c r="L2222" s="223">
        <f t="shared" si="193"/>
        <v>0</v>
      </c>
      <c r="M2222" s="223">
        <f t="shared" si="193"/>
        <v>0</v>
      </c>
      <c r="N2222" s="223">
        <f t="shared" si="193"/>
        <v>0</v>
      </c>
      <c r="O2222" s="223">
        <f t="shared" si="193"/>
        <v>0</v>
      </c>
      <c r="P2222" s="223">
        <f t="shared" si="193"/>
        <v>0</v>
      </c>
      <c r="Q2222" s="223">
        <f t="shared" si="193"/>
        <v>0</v>
      </c>
      <c r="R2222" s="223">
        <f t="shared" si="193"/>
        <v>0</v>
      </c>
    </row>
    <row r="2223" spans="1:18" hidden="1" outlineLevel="2" x14ac:dyDescent="0.25">
      <c r="A2223" s="222" t="str">
        <f>'Usages mobilité'!A26</f>
        <v>Usage mobilité n°23</v>
      </c>
      <c r="B2223" s="222" t="s">
        <v>41</v>
      </c>
      <c r="C2223" s="222"/>
      <c r="D2223" s="223">
        <f>IF(B$2088&lt;&gt;"",IF(B$2088='Usages mobilité'!BF26,'Usages mobilité'!BD26,0),0)</f>
        <v>0</v>
      </c>
      <c r="E2223" s="223">
        <f t="shared" si="193"/>
        <v>0</v>
      </c>
      <c r="F2223" s="223">
        <f t="shared" si="193"/>
        <v>0</v>
      </c>
      <c r="G2223" s="223">
        <f t="shared" si="193"/>
        <v>0</v>
      </c>
      <c r="H2223" s="223">
        <f t="shared" si="193"/>
        <v>0</v>
      </c>
      <c r="I2223" s="223">
        <f t="shared" si="193"/>
        <v>0</v>
      </c>
      <c r="J2223" s="223">
        <f t="shared" si="193"/>
        <v>0</v>
      </c>
      <c r="K2223" s="223">
        <f t="shared" si="193"/>
        <v>0</v>
      </c>
      <c r="L2223" s="223">
        <f t="shared" si="193"/>
        <v>0</v>
      </c>
      <c r="M2223" s="223">
        <f t="shared" si="193"/>
        <v>0</v>
      </c>
      <c r="N2223" s="223">
        <f t="shared" si="193"/>
        <v>0</v>
      </c>
      <c r="O2223" s="223">
        <f t="shared" si="193"/>
        <v>0</v>
      </c>
      <c r="P2223" s="223">
        <f t="shared" si="193"/>
        <v>0</v>
      </c>
      <c r="Q2223" s="223">
        <f t="shared" si="193"/>
        <v>0</v>
      </c>
      <c r="R2223" s="223">
        <f t="shared" si="193"/>
        <v>0</v>
      </c>
    </row>
    <row r="2224" spans="1:18" hidden="1" outlineLevel="2" x14ac:dyDescent="0.25">
      <c r="A2224" s="222" t="str">
        <f>'Usages mobilité'!A27</f>
        <v>Usage mobilité n°24</v>
      </c>
      <c r="B2224" s="222" t="s">
        <v>41</v>
      </c>
      <c r="C2224" s="222"/>
      <c r="D2224" s="223">
        <f>IF(B$2088&lt;&gt;"",IF(B$2088='Usages mobilité'!BF27,'Usages mobilité'!BD27,0),0)</f>
        <v>0</v>
      </c>
      <c r="E2224" s="223">
        <f t="shared" si="193"/>
        <v>0</v>
      </c>
      <c r="F2224" s="223">
        <f t="shared" si="193"/>
        <v>0</v>
      </c>
      <c r="G2224" s="223">
        <f t="shared" si="193"/>
        <v>0</v>
      </c>
      <c r="H2224" s="223">
        <f t="shared" si="193"/>
        <v>0</v>
      </c>
      <c r="I2224" s="223">
        <f t="shared" si="193"/>
        <v>0</v>
      </c>
      <c r="J2224" s="223">
        <f t="shared" si="193"/>
        <v>0</v>
      </c>
      <c r="K2224" s="223">
        <f t="shared" si="193"/>
        <v>0</v>
      </c>
      <c r="L2224" s="223">
        <f t="shared" si="193"/>
        <v>0</v>
      </c>
      <c r="M2224" s="223">
        <f t="shared" si="193"/>
        <v>0</v>
      </c>
      <c r="N2224" s="223">
        <f t="shared" si="193"/>
        <v>0</v>
      </c>
      <c r="O2224" s="223">
        <f t="shared" si="193"/>
        <v>0</v>
      </c>
      <c r="P2224" s="223">
        <f t="shared" si="193"/>
        <v>0</v>
      </c>
      <c r="Q2224" s="223">
        <f t="shared" si="193"/>
        <v>0</v>
      </c>
      <c r="R2224" s="223">
        <f t="shared" si="193"/>
        <v>0</v>
      </c>
    </row>
    <row r="2225" spans="1:18" hidden="1" outlineLevel="2" x14ac:dyDescent="0.25">
      <c r="A2225" s="222" t="str">
        <f>'Usages mobilité'!A28</f>
        <v>Usage mobilité n°25</v>
      </c>
      <c r="B2225" s="222" t="s">
        <v>41</v>
      </c>
      <c r="C2225" s="222"/>
      <c r="D2225" s="223">
        <f>IF(B$2088&lt;&gt;"",IF(B$2088='Usages mobilité'!BF28,'Usages mobilité'!BD28,0),0)</f>
        <v>0</v>
      </c>
      <c r="E2225" s="223">
        <f t="shared" si="193"/>
        <v>0</v>
      </c>
      <c r="F2225" s="223">
        <f t="shared" si="193"/>
        <v>0</v>
      </c>
      <c r="G2225" s="223">
        <f t="shared" si="193"/>
        <v>0</v>
      </c>
      <c r="H2225" s="223">
        <f t="shared" si="193"/>
        <v>0</v>
      </c>
      <c r="I2225" s="223">
        <f t="shared" si="193"/>
        <v>0</v>
      </c>
      <c r="J2225" s="223">
        <f t="shared" si="193"/>
        <v>0</v>
      </c>
      <c r="K2225" s="223">
        <f t="shared" si="193"/>
        <v>0</v>
      </c>
      <c r="L2225" s="223">
        <f t="shared" si="193"/>
        <v>0</v>
      </c>
      <c r="M2225" s="223">
        <f t="shared" si="193"/>
        <v>0</v>
      </c>
      <c r="N2225" s="223">
        <f t="shared" si="193"/>
        <v>0</v>
      </c>
      <c r="O2225" s="223">
        <f t="shared" si="193"/>
        <v>0</v>
      </c>
      <c r="P2225" s="223">
        <f t="shared" si="193"/>
        <v>0</v>
      </c>
      <c r="Q2225" s="223">
        <f t="shared" si="193"/>
        <v>0</v>
      </c>
      <c r="R2225" s="223">
        <f t="shared" si="193"/>
        <v>0</v>
      </c>
    </row>
    <row r="2226" spans="1:18" hidden="1" outlineLevel="2" x14ac:dyDescent="0.25">
      <c r="A2226" s="222" t="str">
        <f>'Usages mobilité'!A29</f>
        <v>Usage mobilité n°26</v>
      </c>
      <c r="B2226" s="222" t="s">
        <v>41</v>
      </c>
      <c r="C2226" s="222"/>
      <c r="D2226" s="223">
        <f>IF(B$2088&lt;&gt;"",IF(B$2088='Usages mobilité'!BF29,'Usages mobilité'!BD29,0),0)</f>
        <v>0</v>
      </c>
      <c r="E2226" s="223">
        <f t="shared" si="193"/>
        <v>0</v>
      </c>
      <c r="F2226" s="223">
        <f t="shared" si="193"/>
        <v>0</v>
      </c>
      <c r="G2226" s="223">
        <f t="shared" si="193"/>
        <v>0</v>
      </c>
      <c r="H2226" s="223">
        <f t="shared" si="193"/>
        <v>0</v>
      </c>
      <c r="I2226" s="223">
        <f t="shared" si="193"/>
        <v>0</v>
      </c>
      <c r="J2226" s="223">
        <f t="shared" si="193"/>
        <v>0</v>
      </c>
      <c r="K2226" s="223">
        <f t="shared" si="193"/>
        <v>0</v>
      </c>
      <c r="L2226" s="223">
        <f t="shared" si="193"/>
        <v>0</v>
      </c>
      <c r="M2226" s="223">
        <f t="shared" si="193"/>
        <v>0</v>
      </c>
      <c r="N2226" s="223">
        <f t="shared" si="193"/>
        <v>0</v>
      </c>
      <c r="O2226" s="223">
        <f t="shared" si="193"/>
        <v>0</v>
      </c>
      <c r="P2226" s="223">
        <f t="shared" si="193"/>
        <v>0</v>
      </c>
      <c r="Q2226" s="223">
        <f t="shared" si="193"/>
        <v>0</v>
      </c>
      <c r="R2226" s="223">
        <f t="shared" si="193"/>
        <v>0</v>
      </c>
    </row>
    <row r="2227" spans="1:18" hidden="1" outlineLevel="2" x14ac:dyDescent="0.25">
      <c r="A2227" s="222" t="str">
        <f>'Usages mobilité'!A30</f>
        <v>Usage mobilité n°27</v>
      </c>
      <c r="B2227" s="222" t="s">
        <v>41</v>
      </c>
      <c r="C2227" s="222"/>
      <c r="D2227" s="223">
        <f>IF(B$2088&lt;&gt;"",IF(B$2088='Usages mobilité'!BF30,'Usages mobilité'!BD30,0),0)</f>
        <v>0</v>
      </c>
      <c r="E2227" s="223">
        <f t="shared" si="193"/>
        <v>0</v>
      </c>
      <c r="F2227" s="223">
        <f t="shared" si="193"/>
        <v>0</v>
      </c>
      <c r="G2227" s="223">
        <f t="shared" si="193"/>
        <v>0</v>
      </c>
      <c r="H2227" s="223">
        <f t="shared" si="193"/>
        <v>0</v>
      </c>
      <c r="I2227" s="223">
        <f t="shared" si="193"/>
        <v>0</v>
      </c>
      <c r="J2227" s="223">
        <f t="shared" si="193"/>
        <v>0</v>
      </c>
      <c r="K2227" s="223">
        <f t="shared" si="193"/>
        <v>0</v>
      </c>
      <c r="L2227" s="223">
        <f t="shared" si="193"/>
        <v>0</v>
      </c>
      <c r="M2227" s="223">
        <f t="shared" si="193"/>
        <v>0</v>
      </c>
      <c r="N2227" s="223">
        <f t="shared" si="193"/>
        <v>0</v>
      </c>
      <c r="O2227" s="223">
        <f t="shared" si="193"/>
        <v>0</v>
      </c>
      <c r="P2227" s="223">
        <f t="shared" si="193"/>
        <v>0</v>
      </c>
      <c r="Q2227" s="223">
        <f t="shared" si="193"/>
        <v>0</v>
      </c>
      <c r="R2227" s="223">
        <f t="shared" si="193"/>
        <v>0</v>
      </c>
    </row>
    <row r="2228" spans="1:18" hidden="1" outlineLevel="2" x14ac:dyDescent="0.25">
      <c r="A2228" s="222" t="str">
        <f>'Usages mobilité'!A31</f>
        <v>Usage mobilité n°28</v>
      </c>
      <c r="B2228" s="222" t="s">
        <v>41</v>
      </c>
      <c r="C2228" s="222"/>
      <c r="D2228" s="223">
        <f>IF(B$2088&lt;&gt;"",IF(B$2088='Usages mobilité'!BF31,'Usages mobilité'!BD31,0),0)</f>
        <v>0</v>
      </c>
      <c r="E2228" s="223">
        <f t="shared" si="193"/>
        <v>0</v>
      </c>
      <c r="F2228" s="223">
        <f t="shared" si="193"/>
        <v>0</v>
      </c>
      <c r="G2228" s="223">
        <f t="shared" si="193"/>
        <v>0</v>
      </c>
      <c r="H2228" s="223">
        <f t="shared" si="193"/>
        <v>0</v>
      </c>
      <c r="I2228" s="223">
        <f t="shared" si="193"/>
        <v>0</v>
      </c>
      <c r="J2228" s="223">
        <f t="shared" si="193"/>
        <v>0</v>
      </c>
      <c r="K2228" s="223">
        <f t="shared" si="193"/>
        <v>0</v>
      </c>
      <c r="L2228" s="223">
        <f t="shared" si="193"/>
        <v>0</v>
      </c>
      <c r="M2228" s="223">
        <f t="shared" si="193"/>
        <v>0</v>
      </c>
      <c r="N2228" s="223">
        <f t="shared" si="193"/>
        <v>0</v>
      </c>
      <c r="O2228" s="223">
        <f t="shared" si="193"/>
        <v>0</v>
      </c>
      <c r="P2228" s="223">
        <f t="shared" si="193"/>
        <v>0</v>
      </c>
      <c r="Q2228" s="223">
        <f t="shared" si="193"/>
        <v>0</v>
      </c>
      <c r="R2228" s="223">
        <f t="shared" si="193"/>
        <v>0</v>
      </c>
    </row>
    <row r="2229" spans="1:18" hidden="1" outlineLevel="2" x14ac:dyDescent="0.25">
      <c r="A2229" s="222" t="str">
        <f>'Usages mobilité'!A32</f>
        <v>Usage mobilité n°29</v>
      </c>
      <c r="B2229" s="222" t="s">
        <v>41</v>
      </c>
      <c r="C2229" s="222"/>
      <c r="D2229" s="223">
        <f>IF(B$2088&lt;&gt;"",IF(B$2088='Usages mobilité'!BF32,'Usages mobilité'!BD32,0),0)</f>
        <v>0</v>
      </c>
      <c r="E2229" s="223">
        <f t="shared" si="193"/>
        <v>0</v>
      </c>
      <c r="F2229" s="223">
        <f t="shared" si="193"/>
        <v>0</v>
      </c>
      <c r="G2229" s="223">
        <f t="shared" si="193"/>
        <v>0</v>
      </c>
      <c r="H2229" s="223">
        <f t="shared" si="193"/>
        <v>0</v>
      </c>
      <c r="I2229" s="223">
        <f t="shared" si="193"/>
        <v>0</v>
      </c>
      <c r="J2229" s="223">
        <f t="shared" si="193"/>
        <v>0</v>
      </c>
      <c r="K2229" s="223">
        <f t="shared" si="193"/>
        <v>0</v>
      </c>
      <c r="L2229" s="223">
        <f t="shared" si="193"/>
        <v>0</v>
      </c>
      <c r="M2229" s="223">
        <f t="shared" si="193"/>
        <v>0</v>
      </c>
      <c r="N2229" s="223">
        <f t="shared" si="193"/>
        <v>0</v>
      </c>
      <c r="O2229" s="223">
        <f t="shared" si="193"/>
        <v>0</v>
      </c>
      <c r="P2229" s="223">
        <f t="shared" si="193"/>
        <v>0</v>
      </c>
      <c r="Q2229" s="223">
        <f t="shared" si="193"/>
        <v>0</v>
      </c>
      <c r="R2229" s="223">
        <f t="shared" si="193"/>
        <v>0</v>
      </c>
    </row>
    <row r="2230" spans="1:18" hidden="1" outlineLevel="2" x14ac:dyDescent="0.25">
      <c r="A2230" s="222" t="str">
        <f>'Usages mobilité'!A33</f>
        <v>Usage mobilité n°30</v>
      </c>
      <c r="B2230" s="222" t="s">
        <v>41</v>
      </c>
      <c r="C2230" s="222"/>
      <c r="D2230" s="223">
        <f>IF(B$2088&lt;&gt;"",IF(B$2088='Usages mobilité'!BF33,'Usages mobilité'!BD33,0),0)</f>
        <v>0</v>
      </c>
      <c r="E2230" s="223">
        <f t="shared" si="193"/>
        <v>0</v>
      </c>
      <c r="F2230" s="223">
        <f t="shared" si="193"/>
        <v>0</v>
      </c>
      <c r="G2230" s="223">
        <f t="shared" si="193"/>
        <v>0</v>
      </c>
      <c r="H2230" s="223">
        <f t="shared" si="193"/>
        <v>0</v>
      </c>
      <c r="I2230" s="223">
        <f t="shared" si="193"/>
        <v>0</v>
      </c>
      <c r="J2230" s="223">
        <f t="shared" si="193"/>
        <v>0</v>
      </c>
      <c r="K2230" s="223">
        <f t="shared" si="193"/>
        <v>0</v>
      </c>
      <c r="L2230" s="223">
        <f t="shared" si="193"/>
        <v>0</v>
      </c>
      <c r="M2230" s="223">
        <f t="shared" si="193"/>
        <v>0</v>
      </c>
      <c r="N2230" s="223">
        <f t="shared" si="193"/>
        <v>0</v>
      </c>
      <c r="O2230" s="223">
        <f t="shared" si="193"/>
        <v>0</v>
      </c>
      <c r="P2230" s="223">
        <f t="shared" si="193"/>
        <v>0</v>
      </c>
      <c r="Q2230" s="223">
        <f t="shared" si="193"/>
        <v>0</v>
      </c>
      <c r="R2230" s="223">
        <f t="shared" si="193"/>
        <v>0</v>
      </c>
    </row>
    <row r="2231" spans="1:18" hidden="1" outlineLevel="2" x14ac:dyDescent="0.25">
      <c r="A2231" s="222" t="str">
        <f>'Usages mobilité'!A34</f>
        <v>Usage mobilité n°31</v>
      </c>
      <c r="B2231" s="222" t="s">
        <v>41</v>
      </c>
      <c r="C2231" s="222"/>
      <c r="D2231" s="223">
        <f>IF(B$2088&lt;&gt;"",IF(B$2088='Usages mobilité'!BF34,'Usages mobilité'!BD34,0),0)</f>
        <v>0</v>
      </c>
      <c r="E2231" s="223">
        <f t="shared" ref="E2231:R2240" si="194">$D2231</f>
        <v>0</v>
      </c>
      <c r="F2231" s="223">
        <f t="shared" si="194"/>
        <v>0</v>
      </c>
      <c r="G2231" s="223">
        <f t="shared" si="194"/>
        <v>0</v>
      </c>
      <c r="H2231" s="223">
        <f t="shared" si="194"/>
        <v>0</v>
      </c>
      <c r="I2231" s="223">
        <f t="shared" si="194"/>
        <v>0</v>
      </c>
      <c r="J2231" s="223">
        <f t="shared" si="194"/>
        <v>0</v>
      </c>
      <c r="K2231" s="223">
        <f t="shared" si="194"/>
        <v>0</v>
      </c>
      <c r="L2231" s="223">
        <f t="shared" si="194"/>
        <v>0</v>
      </c>
      <c r="M2231" s="223">
        <f t="shared" si="194"/>
        <v>0</v>
      </c>
      <c r="N2231" s="223">
        <f t="shared" si="194"/>
        <v>0</v>
      </c>
      <c r="O2231" s="223">
        <f t="shared" si="194"/>
        <v>0</v>
      </c>
      <c r="P2231" s="223">
        <f t="shared" si="194"/>
        <v>0</v>
      </c>
      <c r="Q2231" s="223">
        <f t="shared" si="194"/>
        <v>0</v>
      </c>
      <c r="R2231" s="223">
        <f t="shared" si="194"/>
        <v>0</v>
      </c>
    </row>
    <row r="2232" spans="1:18" hidden="1" outlineLevel="2" x14ac:dyDescent="0.25">
      <c r="A2232" s="222" t="str">
        <f>'Usages mobilité'!A35</f>
        <v>Usage mobilité n°32</v>
      </c>
      <c r="B2232" s="222" t="s">
        <v>41</v>
      </c>
      <c r="C2232" s="222"/>
      <c r="D2232" s="223">
        <f>IF(B$2088&lt;&gt;"",IF(B$2088='Usages mobilité'!BF35,'Usages mobilité'!BD35,0),0)</f>
        <v>0</v>
      </c>
      <c r="E2232" s="223">
        <f t="shared" si="194"/>
        <v>0</v>
      </c>
      <c r="F2232" s="223">
        <f t="shared" si="194"/>
        <v>0</v>
      </c>
      <c r="G2232" s="223">
        <f t="shared" si="194"/>
        <v>0</v>
      </c>
      <c r="H2232" s="223">
        <f t="shared" si="194"/>
        <v>0</v>
      </c>
      <c r="I2232" s="223">
        <f t="shared" si="194"/>
        <v>0</v>
      </c>
      <c r="J2232" s="223">
        <f t="shared" si="194"/>
        <v>0</v>
      </c>
      <c r="K2232" s="223">
        <f t="shared" si="194"/>
        <v>0</v>
      </c>
      <c r="L2232" s="223">
        <f t="shared" si="194"/>
        <v>0</v>
      </c>
      <c r="M2232" s="223">
        <f t="shared" si="194"/>
        <v>0</v>
      </c>
      <c r="N2232" s="223">
        <f t="shared" si="194"/>
        <v>0</v>
      </c>
      <c r="O2232" s="223">
        <f t="shared" si="194"/>
        <v>0</v>
      </c>
      <c r="P2232" s="223">
        <f t="shared" si="194"/>
        <v>0</v>
      </c>
      <c r="Q2232" s="223">
        <f t="shared" si="194"/>
        <v>0</v>
      </c>
      <c r="R2232" s="223">
        <f t="shared" si="194"/>
        <v>0</v>
      </c>
    </row>
    <row r="2233" spans="1:18" hidden="1" outlineLevel="2" x14ac:dyDescent="0.25">
      <c r="A2233" s="222" t="str">
        <f>'Usages mobilité'!A36</f>
        <v>Usage mobilité n°33</v>
      </c>
      <c r="B2233" s="222" t="s">
        <v>41</v>
      </c>
      <c r="C2233" s="222"/>
      <c r="D2233" s="223">
        <f>IF(B$2088&lt;&gt;"",IF(B$2088='Usages mobilité'!BF36,'Usages mobilité'!BD36,0),0)</f>
        <v>0</v>
      </c>
      <c r="E2233" s="223">
        <f t="shared" si="194"/>
        <v>0</v>
      </c>
      <c r="F2233" s="223">
        <f t="shared" si="194"/>
        <v>0</v>
      </c>
      <c r="G2233" s="223">
        <f t="shared" si="194"/>
        <v>0</v>
      </c>
      <c r="H2233" s="223">
        <f t="shared" si="194"/>
        <v>0</v>
      </c>
      <c r="I2233" s="223">
        <f t="shared" si="194"/>
        <v>0</v>
      </c>
      <c r="J2233" s="223">
        <f t="shared" si="194"/>
        <v>0</v>
      </c>
      <c r="K2233" s="223">
        <f t="shared" si="194"/>
        <v>0</v>
      </c>
      <c r="L2233" s="223">
        <f t="shared" si="194"/>
        <v>0</v>
      </c>
      <c r="M2233" s="223">
        <f t="shared" si="194"/>
        <v>0</v>
      </c>
      <c r="N2233" s="223">
        <f t="shared" si="194"/>
        <v>0</v>
      </c>
      <c r="O2233" s="223">
        <f t="shared" si="194"/>
        <v>0</v>
      </c>
      <c r="P2233" s="223">
        <f t="shared" si="194"/>
        <v>0</v>
      </c>
      <c r="Q2233" s="223">
        <f t="shared" si="194"/>
        <v>0</v>
      </c>
      <c r="R2233" s="223">
        <f t="shared" si="194"/>
        <v>0</v>
      </c>
    </row>
    <row r="2234" spans="1:18" hidden="1" outlineLevel="2" x14ac:dyDescent="0.25">
      <c r="A2234" s="222" t="str">
        <f>'Usages mobilité'!A37</f>
        <v>Usage mobilité n°34</v>
      </c>
      <c r="B2234" s="222" t="s">
        <v>41</v>
      </c>
      <c r="C2234" s="222"/>
      <c r="D2234" s="223">
        <f>IF(B$2088&lt;&gt;"",IF(B$2088='Usages mobilité'!BF37,'Usages mobilité'!BD37,0),0)</f>
        <v>0</v>
      </c>
      <c r="E2234" s="223">
        <f t="shared" si="194"/>
        <v>0</v>
      </c>
      <c r="F2234" s="223">
        <f t="shared" si="194"/>
        <v>0</v>
      </c>
      <c r="G2234" s="223">
        <f t="shared" si="194"/>
        <v>0</v>
      </c>
      <c r="H2234" s="223">
        <f t="shared" si="194"/>
        <v>0</v>
      </c>
      <c r="I2234" s="223">
        <f t="shared" si="194"/>
        <v>0</v>
      </c>
      <c r="J2234" s="223">
        <f t="shared" si="194"/>
        <v>0</v>
      </c>
      <c r="K2234" s="223">
        <f t="shared" si="194"/>
        <v>0</v>
      </c>
      <c r="L2234" s="223">
        <f t="shared" si="194"/>
        <v>0</v>
      </c>
      <c r="M2234" s="223">
        <f t="shared" si="194"/>
        <v>0</v>
      </c>
      <c r="N2234" s="223">
        <f t="shared" si="194"/>
        <v>0</v>
      </c>
      <c r="O2234" s="223">
        <f t="shared" si="194"/>
        <v>0</v>
      </c>
      <c r="P2234" s="223">
        <f t="shared" si="194"/>
        <v>0</v>
      </c>
      <c r="Q2234" s="223">
        <f t="shared" si="194"/>
        <v>0</v>
      </c>
      <c r="R2234" s="223">
        <f t="shared" si="194"/>
        <v>0</v>
      </c>
    </row>
    <row r="2235" spans="1:18" hidden="1" outlineLevel="2" x14ac:dyDescent="0.25">
      <c r="A2235" s="222" t="str">
        <f>'Usages mobilité'!A38</f>
        <v>Usage mobilité n°35</v>
      </c>
      <c r="B2235" s="222" t="s">
        <v>41</v>
      </c>
      <c r="C2235" s="222"/>
      <c r="D2235" s="223">
        <f>IF(B$2088&lt;&gt;"",IF(B$2088='Usages mobilité'!BF38,'Usages mobilité'!BD38,0),0)</f>
        <v>0</v>
      </c>
      <c r="E2235" s="223">
        <f t="shared" si="194"/>
        <v>0</v>
      </c>
      <c r="F2235" s="223">
        <f t="shared" si="194"/>
        <v>0</v>
      </c>
      <c r="G2235" s="223">
        <f t="shared" si="194"/>
        <v>0</v>
      </c>
      <c r="H2235" s="223">
        <f t="shared" si="194"/>
        <v>0</v>
      </c>
      <c r="I2235" s="223">
        <f t="shared" si="194"/>
        <v>0</v>
      </c>
      <c r="J2235" s="223">
        <f t="shared" si="194"/>
        <v>0</v>
      </c>
      <c r="K2235" s="223">
        <f t="shared" si="194"/>
        <v>0</v>
      </c>
      <c r="L2235" s="223">
        <f t="shared" si="194"/>
        <v>0</v>
      </c>
      <c r="M2235" s="223">
        <f t="shared" si="194"/>
        <v>0</v>
      </c>
      <c r="N2235" s="223">
        <f t="shared" si="194"/>
        <v>0</v>
      </c>
      <c r="O2235" s="223">
        <f t="shared" si="194"/>
        <v>0</v>
      </c>
      <c r="P2235" s="223">
        <f t="shared" si="194"/>
        <v>0</v>
      </c>
      <c r="Q2235" s="223">
        <f t="shared" si="194"/>
        <v>0</v>
      </c>
      <c r="R2235" s="223">
        <f t="shared" si="194"/>
        <v>0</v>
      </c>
    </row>
    <row r="2236" spans="1:18" hidden="1" outlineLevel="2" x14ac:dyDescent="0.25">
      <c r="A2236" s="222" t="str">
        <f>'Usages mobilité'!A39</f>
        <v>Usage mobilité n°36</v>
      </c>
      <c r="B2236" s="222" t="s">
        <v>41</v>
      </c>
      <c r="C2236" s="222"/>
      <c r="D2236" s="223">
        <f>IF(B$2088&lt;&gt;"",IF(B$2088='Usages mobilité'!BF39,'Usages mobilité'!BD39,0),0)</f>
        <v>0</v>
      </c>
      <c r="E2236" s="223">
        <f t="shared" si="194"/>
        <v>0</v>
      </c>
      <c r="F2236" s="223">
        <f t="shared" si="194"/>
        <v>0</v>
      </c>
      <c r="G2236" s="223">
        <f t="shared" si="194"/>
        <v>0</v>
      </c>
      <c r="H2236" s="223">
        <f t="shared" si="194"/>
        <v>0</v>
      </c>
      <c r="I2236" s="223">
        <f t="shared" si="194"/>
        <v>0</v>
      </c>
      <c r="J2236" s="223">
        <f t="shared" si="194"/>
        <v>0</v>
      </c>
      <c r="K2236" s="223">
        <f t="shared" si="194"/>
        <v>0</v>
      </c>
      <c r="L2236" s="223">
        <f t="shared" si="194"/>
        <v>0</v>
      </c>
      <c r="M2236" s="223">
        <f t="shared" si="194"/>
        <v>0</v>
      </c>
      <c r="N2236" s="223">
        <f t="shared" si="194"/>
        <v>0</v>
      </c>
      <c r="O2236" s="223">
        <f t="shared" si="194"/>
        <v>0</v>
      </c>
      <c r="P2236" s="223">
        <f t="shared" si="194"/>
        <v>0</v>
      </c>
      <c r="Q2236" s="223">
        <f t="shared" si="194"/>
        <v>0</v>
      </c>
      <c r="R2236" s="223">
        <f t="shared" si="194"/>
        <v>0</v>
      </c>
    </row>
    <row r="2237" spans="1:18" hidden="1" outlineLevel="2" x14ac:dyDescent="0.25">
      <c r="A2237" s="222" t="str">
        <f>'Usages mobilité'!A40</f>
        <v>Usage mobilité n°37</v>
      </c>
      <c r="B2237" s="222" t="s">
        <v>41</v>
      </c>
      <c r="C2237" s="222"/>
      <c r="D2237" s="223">
        <f>IF(B$2088&lt;&gt;"",IF(B$2088='Usages mobilité'!BF40,'Usages mobilité'!BD40,0),0)</f>
        <v>0</v>
      </c>
      <c r="E2237" s="223">
        <f t="shared" si="194"/>
        <v>0</v>
      </c>
      <c r="F2237" s="223">
        <f t="shared" si="194"/>
        <v>0</v>
      </c>
      <c r="G2237" s="223">
        <f t="shared" si="194"/>
        <v>0</v>
      </c>
      <c r="H2237" s="223">
        <f t="shared" si="194"/>
        <v>0</v>
      </c>
      <c r="I2237" s="223">
        <f t="shared" si="194"/>
        <v>0</v>
      </c>
      <c r="J2237" s="223">
        <f t="shared" si="194"/>
        <v>0</v>
      </c>
      <c r="K2237" s="223">
        <f t="shared" si="194"/>
        <v>0</v>
      </c>
      <c r="L2237" s="223">
        <f t="shared" si="194"/>
        <v>0</v>
      </c>
      <c r="M2237" s="223">
        <f t="shared" si="194"/>
        <v>0</v>
      </c>
      <c r="N2237" s="223">
        <f t="shared" si="194"/>
        <v>0</v>
      </c>
      <c r="O2237" s="223">
        <f t="shared" si="194"/>
        <v>0</v>
      </c>
      <c r="P2237" s="223">
        <f t="shared" si="194"/>
        <v>0</v>
      </c>
      <c r="Q2237" s="223">
        <f t="shared" si="194"/>
        <v>0</v>
      </c>
      <c r="R2237" s="223">
        <f t="shared" si="194"/>
        <v>0</v>
      </c>
    </row>
    <row r="2238" spans="1:18" hidden="1" outlineLevel="2" x14ac:dyDescent="0.25">
      <c r="A2238" s="222" t="str">
        <f>'Usages mobilité'!A41</f>
        <v>Usage mobilité n°38</v>
      </c>
      <c r="B2238" s="222" t="s">
        <v>41</v>
      </c>
      <c r="C2238" s="222"/>
      <c r="D2238" s="223">
        <f>IF(B$2088&lt;&gt;"",IF(B$2088='Usages mobilité'!BF41,'Usages mobilité'!BD41,0),0)</f>
        <v>0</v>
      </c>
      <c r="E2238" s="223">
        <f t="shared" si="194"/>
        <v>0</v>
      </c>
      <c r="F2238" s="223">
        <f t="shared" si="194"/>
        <v>0</v>
      </c>
      <c r="G2238" s="223">
        <f t="shared" si="194"/>
        <v>0</v>
      </c>
      <c r="H2238" s="223">
        <f t="shared" si="194"/>
        <v>0</v>
      </c>
      <c r="I2238" s="223">
        <f t="shared" si="194"/>
        <v>0</v>
      </c>
      <c r="J2238" s="223">
        <f t="shared" si="194"/>
        <v>0</v>
      </c>
      <c r="K2238" s="223">
        <f t="shared" si="194"/>
        <v>0</v>
      </c>
      <c r="L2238" s="223">
        <f t="shared" si="194"/>
        <v>0</v>
      </c>
      <c r="M2238" s="223">
        <f t="shared" si="194"/>
        <v>0</v>
      </c>
      <c r="N2238" s="223">
        <f t="shared" si="194"/>
        <v>0</v>
      </c>
      <c r="O2238" s="223">
        <f t="shared" si="194"/>
        <v>0</v>
      </c>
      <c r="P2238" s="223">
        <f t="shared" si="194"/>
        <v>0</v>
      </c>
      <c r="Q2238" s="223">
        <f t="shared" si="194"/>
        <v>0</v>
      </c>
      <c r="R2238" s="223">
        <f t="shared" si="194"/>
        <v>0</v>
      </c>
    </row>
    <row r="2239" spans="1:18" hidden="1" outlineLevel="2" x14ac:dyDescent="0.25">
      <c r="A2239" s="222" t="str">
        <f>'Usages mobilité'!A42</f>
        <v>Usage mobilité n°39</v>
      </c>
      <c r="B2239" s="222" t="s">
        <v>41</v>
      </c>
      <c r="C2239" s="222"/>
      <c r="D2239" s="223">
        <f>IF(B$2088&lt;&gt;"",IF(B$2088='Usages mobilité'!BF42,'Usages mobilité'!BD42,0),0)</f>
        <v>0</v>
      </c>
      <c r="E2239" s="223">
        <f t="shared" si="194"/>
        <v>0</v>
      </c>
      <c r="F2239" s="223">
        <f t="shared" si="194"/>
        <v>0</v>
      </c>
      <c r="G2239" s="223">
        <f t="shared" si="194"/>
        <v>0</v>
      </c>
      <c r="H2239" s="223">
        <f t="shared" si="194"/>
        <v>0</v>
      </c>
      <c r="I2239" s="223">
        <f t="shared" si="194"/>
        <v>0</v>
      </c>
      <c r="J2239" s="223">
        <f t="shared" si="194"/>
        <v>0</v>
      </c>
      <c r="K2239" s="223">
        <f t="shared" si="194"/>
        <v>0</v>
      </c>
      <c r="L2239" s="223">
        <f t="shared" si="194"/>
        <v>0</v>
      </c>
      <c r="M2239" s="223">
        <f t="shared" si="194"/>
        <v>0</v>
      </c>
      <c r="N2239" s="223">
        <f t="shared" si="194"/>
        <v>0</v>
      </c>
      <c r="O2239" s="223">
        <f t="shared" si="194"/>
        <v>0</v>
      </c>
      <c r="P2239" s="223">
        <f t="shared" si="194"/>
        <v>0</v>
      </c>
      <c r="Q2239" s="223">
        <f t="shared" si="194"/>
        <v>0</v>
      </c>
      <c r="R2239" s="223">
        <f t="shared" si="194"/>
        <v>0</v>
      </c>
    </row>
    <row r="2240" spans="1:18" hidden="1" outlineLevel="2" x14ac:dyDescent="0.25">
      <c r="A2240" s="222" t="str">
        <f>'Usages mobilité'!A43</f>
        <v>Usage mobilité n°40</v>
      </c>
      <c r="B2240" s="222" t="s">
        <v>41</v>
      </c>
      <c r="C2240" s="222"/>
      <c r="D2240" s="223">
        <f>IF(B$2088&lt;&gt;"",IF(B$2088='Usages mobilité'!BF43,'Usages mobilité'!BD43,0),0)</f>
        <v>0</v>
      </c>
      <c r="E2240" s="223">
        <f t="shared" si="194"/>
        <v>0</v>
      </c>
      <c r="F2240" s="223">
        <f t="shared" si="194"/>
        <v>0</v>
      </c>
      <c r="G2240" s="223">
        <f t="shared" si="194"/>
        <v>0</v>
      </c>
      <c r="H2240" s="223">
        <f t="shared" si="194"/>
        <v>0</v>
      </c>
      <c r="I2240" s="223">
        <f t="shared" si="194"/>
        <v>0</v>
      </c>
      <c r="J2240" s="223">
        <f t="shared" si="194"/>
        <v>0</v>
      </c>
      <c r="K2240" s="223">
        <f t="shared" si="194"/>
        <v>0</v>
      </c>
      <c r="L2240" s="223">
        <f t="shared" si="194"/>
        <v>0</v>
      </c>
      <c r="M2240" s="223">
        <f t="shared" si="194"/>
        <v>0</v>
      </c>
      <c r="N2240" s="223">
        <f t="shared" si="194"/>
        <v>0</v>
      </c>
      <c r="O2240" s="223">
        <f t="shared" si="194"/>
        <v>0</v>
      </c>
      <c r="P2240" s="223">
        <f t="shared" si="194"/>
        <v>0</v>
      </c>
      <c r="Q2240" s="223">
        <f t="shared" si="194"/>
        <v>0</v>
      </c>
      <c r="R2240" s="223">
        <f t="shared" si="194"/>
        <v>0</v>
      </c>
    </row>
    <row r="2241" spans="1:18" hidden="1" outlineLevel="2" x14ac:dyDescent="0.25">
      <c r="A2241" s="222" t="str">
        <f>'Usages mobilité'!A44</f>
        <v>Usage mobilité n°41</v>
      </c>
      <c r="B2241" s="222" t="s">
        <v>41</v>
      </c>
      <c r="C2241" s="222"/>
      <c r="D2241" s="223">
        <f>IF(B$2088&lt;&gt;"",IF(B$2088='Usages mobilité'!BF44,'Usages mobilité'!BD44,0),0)</f>
        <v>0</v>
      </c>
      <c r="E2241" s="223">
        <f t="shared" ref="E2241:R2250" si="195">$D2241</f>
        <v>0</v>
      </c>
      <c r="F2241" s="223">
        <f t="shared" si="195"/>
        <v>0</v>
      </c>
      <c r="G2241" s="223">
        <f t="shared" si="195"/>
        <v>0</v>
      </c>
      <c r="H2241" s="223">
        <f t="shared" si="195"/>
        <v>0</v>
      </c>
      <c r="I2241" s="223">
        <f t="shared" si="195"/>
        <v>0</v>
      </c>
      <c r="J2241" s="223">
        <f t="shared" si="195"/>
        <v>0</v>
      </c>
      <c r="K2241" s="223">
        <f t="shared" si="195"/>
        <v>0</v>
      </c>
      <c r="L2241" s="223">
        <f t="shared" si="195"/>
        <v>0</v>
      </c>
      <c r="M2241" s="223">
        <f t="shared" si="195"/>
        <v>0</v>
      </c>
      <c r="N2241" s="223">
        <f t="shared" si="195"/>
        <v>0</v>
      </c>
      <c r="O2241" s="223">
        <f t="shared" si="195"/>
        <v>0</v>
      </c>
      <c r="P2241" s="223">
        <f t="shared" si="195"/>
        <v>0</v>
      </c>
      <c r="Q2241" s="223">
        <f t="shared" si="195"/>
        <v>0</v>
      </c>
      <c r="R2241" s="223">
        <f t="shared" si="195"/>
        <v>0</v>
      </c>
    </row>
    <row r="2242" spans="1:18" hidden="1" outlineLevel="2" x14ac:dyDescent="0.25">
      <c r="A2242" s="222" t="str">
        <f>'Usages mobilité'!A45</f>
        <v>Usage mobilité n°42</v>
      </c>
      <c r="B2242" s="222" t="s">
        <v>41</v>
      </c>
      <c r="C2242" s="222"/>
      <c r="D2242" s="223">
        <f>IF(B$2088&lt;&gt;"",IF(B$2088='Usages mobilité'!BF45,'Usages mobilité'!BD45,0),0)</f>
        <v>0</v>
      </c>
      <c r="E2242" s="223">
        <f t="shared" si="195"/>
        <v>0</v>
      </c>
      <c r="F2242" s="223">
        <f t="shared" si="195"/>
        <v>0</v>
      </c>
      <c r="G2242" s="223">
        <f t="shared" si="195"/>
        <v>0</v>
      </c>
      <c r="H2242" s="223">
        <f t="shared" si="195"/>
        <v>0</v>
      </c>
      <c r="I2242" s="223">
        <f t="shared" si="195"/>
        <v>0</v>
      </c>
      <c r="J2242" s="223">
        <f t="shared" si="195"/>
        <v>0</v>
      </c>
      <c r="K2242" s="223">
        <f t="shared" si="195"/>
        <v>0</v>
      </c>
      <c r="L2242" s="223">
        <f t="shared" si="195"/>
        <v>0</v>
      </c>
      <c r="M2242" s="223">
        <f t="shared" si="195"/>
        <v>0</v>
      </c>
      <c r="N2242" s="223">
        <f t="shared" si="195"/>
        <v>0</v>
      </c>
      <c r="O2242" s="223">
        <f t="shared" si="195"/>
        <v>0</v>
      </c>
      <c r="P2242" s="223">
        <f t="shared" si="195"/>
        <v>0</v>
      </c>
      <c r="Q2242" s="223">
        <f t="shared" si="195"/>
        <v>0</v>
      </c>
      <c r="R2242" s="223">
        <f t="shared" si="195"/>
        <v>0</v>
      </c>
    </row>
    <row r="2243" spans="1:18" hidden="1" outlineLevel="2" x14ac:dyDescent="0.25">
      <c r="A2243" s="222" t="str">
        <f>'Usages mobilité'!A46</f>
        <v>Usage mobilité n°43</v>
      </c>
      <c r="B2243" s="222" t="s">
        <v>41</v>
      </c>
      <c r="C2243" s="222"/>
      <c r="D2243" s="223">
        <f>IF(B$2088&lt;&gt;"",IF(B$2088='Usages mobilité'!BF46,'Usages mobilité'!BD46,0),0)</f>
        <v>0</v>
      </c>
      <c r="E2243" s="223">
        <f t="shared" si="195"/>
        <v>0</v>
      </c>
      <c r="F2243" s="223">
        <f t="shared" si="195"/>
        <v>0</v>
      </c>
      <c r="G2243" s="223">
        <f t="shared" si="195"/>
        <v>0</v>
      </c>
      <c r="H2243" s="223">
        <f t="shared" si="195"/>
        <v>0</v>
      </c>
      <c r="I2243" s="223">
        <f t="shared" si="195"/>
        <v>0</v>
      </c>
      <c r="J2243" s="223">
        <f t="shared" si="195"/>
        <v>0</v>
      </c>
      <c r="K2243" s="223">
        <f t="shared" si="195"/>
        <v>0</v>
      </c>
      <c r="L2243" s="223">
        <f t="shared" si="195"/>
        <v>0</v>
      </c>
      <c r="M2243" s="223">
        <f t="shared" si="195"/>
        <v>0</v>
      </c>
      <c r="N2243" s="223">
        <f t="shared" si="195"/>
        <v>0</v>
      </c>
      <c r="O2243" s="223">
        <f t="shared" si="195"/>
        <v>0</v>
      </c>
      <c r="P2243" s="223">
        <f t="shared" si="195"/>
        <v>0</v>
      </c>
      <c r="Q2243" s="223">
        <f t="shared" si="195"/>
        <v>0</v>
      </c>
      <c r="R2243" s="223">
        <f t="shared" si="195"/>
        <v>0</v>
      </c>
    </row>
    <row r="2244" spans="1:18" hidden="1" outlineLevel="2" x14ac:dyDescent="0.25">
      <c r="A2244" s="222" t="str">
        <f>'Usages mobilité'!A47</f>
        <v>Usage mobilité n°44</v>
      </c>
      <c r="B2244" s="222" t="s">
        <v>41</v>
      </c>
      <c r="C2244" s="222"/>
      <c r="D2244" s="223">
        <f>IF(B$2088&lt;&gt;"",IF(B$2088='Usages mobilité'!BF47,'Usages mobilité'!BD47,0),0)</f>
        <v>0</v>
      </c>
      <c r="E2244" s="223">
        <f t="shared" si="195"/>
        <v>0</v>
      </c>
      <c r="F2244" s="223">
        <f t="shared" si="195"/>
        <v>0</v>
      </c>
      <c r="G2244" s="223">
        <f t="shared" si="195"/>
        <v>0</v>
      </c>
      <c r="H2244" s="223">
        <f t="shared" si="195"/>
        <v>0</v>
      </c>
      <c r="I2244" s="223">
        <f t="shared" si="195"/>
        <v>0</v>
      </c>
      <c r="J2244" s="223">
        <f t="shared" si="195"/>
        <v>0</v>
      </c>
      <c r="K2244" s="223">
        <f t="shared" si="195"/>
        <v>0</v>
      </c>
      <c r="L2244" s="223">
        <f t="shared" si="195"/>
        <v>0</v>
      </c>
      <c r="M2244" s="223">
        <f t="shared" si="195"/>
        <v>0</v>
      </c>
      <c r="N2244" s="223">
        <f t="shared" si="195"/>
        <v>0</v>
      </c>
      <c r="O2244" s="223">
        <f t="shared" si="195"/>
        <v>0</v>
      </c>
      <c r="P2244" s="223">
        <f t="shared" si="195"/>
        <v>0</v>
      </c>
      <c r="Q2244" s="223">
        <f t="shared" si="195"/>
        <v>0</v>
      </c>
      <c r="R2244" s="223">
        <f t="shared" si="195"/>
        <v>0</v>
      </c>
    </row>
    <row r="2245" spans="1:18" hidden="1" outlineLevel="2" x14ac:dyDescent="0.25">
      <c r="A2245" s="222" t="str">
        <f>'Usages mobilité'!A48</f>
        <v>Usage mobilité n°45</v>
      </c>
      <c r="B2245" s="222" t="s">
        <v>41</v>
      </c>
      <c r="C2245" s="222"/>
      <c r="D2245" s="223">
        <f>IF(B$2088&lt;&gt;"",IF(B$2088='Usages mobilité'!BF48,'Usages mobilité'!BD48,0),0)</f>
        <v>0</v>
      </c>
      <c r="E2245" s="223">
        <f t="shared" si="195"/>
        <v>0</v>
      </c>
      <c r="F2245" s="223">
        <f t="shared" si="195"/>
        <v>0</v>
      </c>
      <c r="G2245" s="223">
        <f t="shared" si="195"/>
        <v>0</v>
      </c>
      <c r="H2245" s="223">
        <f t="shared" si="195"/>
        <v>0</v>
      </c>
      <c r="I2245" s="223">
        <f t="shared" si="195"/>
        <v>0</v>
      </c>
      <c r="J2245" s="223">
        <f t="shared" si="195"/>
        <v>0</v>
      </c>
      <c r="K2245" s="223">
        <f t="shared" si="195"/>
        <v>0</v>
      </c>
      <c r="L2245" s="223">
        <f t="shared" si="195"/>
        <v>0</v>
      </c>
      <c r="M2245" s="223">
        <f t="shared" si="195"/>
        <v>0</v>
      </c>
      <c r="N2245" s="223">
        <f t="shared" si="195"/>
        <v>0</v>
      </c>
      <c r="O2245" s="223">
        <f t="shared" si="195"/>
        <v>0</v>
      </c>
      <c r="P2245" s="223">
        <f t="shared" si="195"/>
        <v>0</v>
      </c>
      <c r="Q2245" s="223">
        <f t="shared" si="195"/>
        <v>0</v>
      </c>
      <c r="R2245" s="223">
        <f t="shared" si="195"/>
        <v>0</v>
      </c>
    </row>
    <row r="2246" spans="1:18" hidden="1" outlineLevel="2" x14ac:dyDescent="0.25">
      <c r="A2246" s="222" t="str">
        <f>'Usages mobilité'!A49</f>
        <v>Usage mobilité n°46</v>
      </c>
      <c r="B2246" s="222" t="s">
        <v>41</v>
      </c>
      <c r="C2246" s="222"/>
      <c r="D2246" s="223">
        <f>IF(B$2088&lt;&gt;"",IF(B$2088='Usages mobilité'!BF49,'Usages mobilité'!BD49,0),0)</f>
        <v>0</v>
      </c>
      <c r="E2246" s="223">
        <f t="shared" si="195"/>
        <v>0</v>
      </c>
      <c r="F2246" s="223">
        <f t="shared" si="195"/>
        <v>0</v>
      </c>
      <c r="G2246" s="223">
        <f t="shared" si="195"/>
        <v>0</v>
      </c>
      <c r="H2246" s="223">
        <f t="shared" si="195"/>
        <v>0</v>
      </c>
      <c r="I2246" s="223">
        <f t="shared" si="195"/>
        <v>0</v>
      </c>
      <c r="J2246" s="223">
        <f t="shared" si="195"/>
        <v>0</v>
      </c>
      <c r="K2246" s="223">
        <f t="shared" si="195"/>
        <v>0</v>
      </c>
      <c r="L2246" s="223">
        <f t="shared" si="195"/>
        <v>0</v>
      </c>
      <c r="M2246" s="223">
        <f t="shared" si="195"/>
        <v>0</v>
      </c>
      <c r="N2246" s="223">
        <f t="shared" si="195"/>
        <v>0</v>
      </c>
      <c r="O2246" s="223">
        <f t="shared" si="195"/>
        <v>0</v>
      </c>
      <c r="P2246" s="223">
        <f t="shared" si="195"/>
        <v>0</v>
      </c>
      <c r="Q2246" s="223">
        <f t="shared" si="195"/>
        <v>0</v>
      </c>
      <c r="R2246" s="223">
        <f t="shared" si="195"/>
        <v>0</v>
      </c>
    </row>
    <row r="2247" spans="1:18" hidden="1" outlineLevel="2" x14ac:dyDescent="0.25">
      <c r="A2247" s="222" t="str">
        <f>'Usages mobilité'!A50</f>
        <v>Usage mobilité n°47</v>
      </c>
      <c r="B2247" s="222" t="s">
        <v>41</v>
      </c>
      <c r="C2247" s="222"/>
      <c r="D2247" s="223">
        <f>IF(B$2088&lt;&gt;"",IF(B$2088='Usages mobilité'!BF50,'Usages mobilité'!BD50,0),0)</f>
        <v>0</v>
      </c>
      <c r="E2247" s="223">
        <f t="shared" si="195"/>
        <v>0</v>
      </c>
      <c r="F2247" s="223">
        <f t="shared" si="195"/>
        <v>0</v>
      </c>
      <c r="G2247" s="223">
        <f t="shared" si="195"/>
        <v>0</v>
      </c>
      <c r="H2247" s="223">
        <f t="shared" si="195"/>
        <v>0</v>
      </c>
      <c r="I2247" s="223">
        <f t="shared" si="195"/>
        <v>0</v>
      </c>
      <c r="J2247" s="223">
        <f t="shared" si="195"/>
        <v>0</v>
      </c>
      <c r="K2247" s="223">
        <f t="shared" si="195"/>
        <v>0</v>
      </c>
      <c r="L2247" s="223">
        <f t="shared" si="195"/>
        <v>0</v>
      </c>
      <c r="M2247" s="223">
        <f t="shared" si="195"/>
        <v>0</v>
      </c>
      <c r="N2247" s="223">
        <f t="shared" si="195"/>
        <v>0</v>
      </c>
      <c r="O2247" s="223">
        <f t="shared" si="195"/>
        <v>0</v>
      </c>
      <c r="P2247" s="223">
        <f t="shared" si="195"/>
        <v>0</v>
      </c>
      <c r="Q2247" s="223">
        <f t="shared" si="195"/>
        <v>0</v>
      </c>
      <c r="R2247" s="223">
        <f t="shared" si="195"/>
        <v>0</v>
      </c>
    </row>
    <row r="2248" spans="1:18" hidden="1" outlineLevel="2" x14ac:dyDescent="0.25">
      <c r="A2248" s="222" t="str">
        <f>'Usages mobilité'!A51</f>
        <v>Usage mobilité n°48</v>
      </c>
      <c r="B2248" s="222" t="s">
        <v>41</v>
      </c>
      <c r="C2248" s="222"/>
      <c r="D2248" s="223">
        <f>IF(B$2088&lt;&gt;"",IF(B$2088='Usages mobilité'!BF51,'Usages mobilité'!BD51,0),0)</f>
        <v>0</v>
      </c>
      <c r="E2248" s="223">
        <f t="shared" si="195"/>
        <v>0</v>
      </c>
      <c r="F2248" s="223">
        <f t="shared" si="195"/>
        <v>0</v>
      </c>
      <c r="G2248" s="223">
        <f t="shared" si="195"/>
        <v>0</v>
      </c>
      <c r="H2248" s="223">
        <f t="shared" si="195"/>
        <v>0</v>
      </c>
      <c r="I2248" s="223">
        <f t="shared" si="195"/>
        <v>0</v>
      </c>
      <c r="J2248" s="223">
        <f t="shared" si="195"/>
        <v>0</v>
      </c>
      <c r="K2248" s="223">
        <f t="shared" si="195"/>
        <v>0</v>
      </c>
      <c r="L2248" s="223">
        <f t="shared" si="195"/>
        <v>0</v>
      </c>
      <c r="M2248" s="223">
        <f t="shared" si="195"/>
        <v>0</v>
      </c>
      <c r="N2248" s="223">
        <f t="shared" si="195"/>
        <v>0</v>
      </c>
      <c r="O2248" s="223">
        <f t="shared" si="195"/>
        <v>0</v>
      </c>
      <c r="P2248" s="223">
        <f t="shared" si="195"/>
        <v>0</v>
      </c>
      <c r="Q2248" s="223">
        <f t="shared" si="195"/>
        <v>0</v>
      </c>
      <c r="R2248" s="223">
        <f t="shared" si="195"/>
        <v>0</v>
      </c>
    </row>
    <row r="2249" spans="1:18" hidden="1" outlineLevel="2" x14ac:dyDescent="0.25">
      <c r="A2249" s="222" t="str">
        <f>'Usages mobilité'!A52</f>
        <v>Usage mobilité n°49</v>
      </c>
      <c r="B2249" s="222" t="s">
        <v>41</v>
      </c>
      <c r="C2249" s="222"/>
      <c r="D2249" s="223">
        <f>IF(B$2088&lt;&gt;"",IF(B$2088='Usages mobilité'!BF52,'Usages mobilité'!BD52,0),0)</f>
        <v>0</v>
      </c>
      <c r="E2249" s="223">
        <f t="shared" si="195"/>
        <v>0</v>
      </c>
      <c r="F2249" s="223">
        <f t="shared" si="195"/>
        <v>0</v>
      </c>
      <c r="G2249" s="223">
        <f t="shared" si="195"/>
        <v>0</v>
      </c>
      <c r="H2249" s="223">
        <f t="shared" si="195"/>
        <v>0</v>
      </c>
      <c r="I2249" s="223">
        <f t="shared" si="195"/>
        <v>0</v>
      </c>
      <c r="J2249" s="223">
        <f t="shared" si="195"/>
        <v>0</v>
      </c>
      <c r="K2249" s="223">
        <f t="shared" si="195"/>
        <v>0</v>
      </c>
      <c r="L2249" s="223">
        <f t="shared" si="195"/>
        <v>0</v>
      </c>
      <c r="M2249" s="223">
        <f t="shared" si="195"/>
        <v>0</v>
      </c>
      <c r="N2249" s="223">
        <f t="shared" si="195"/>
        <v>0</v>
      </c>
      <c r="O2249" s="223">
        <f t="shared" si="195"/>
        <v>0</v>
      </c>
      <c r="P2249" s="223">
        <f t="shared" si="195"/>
        <v>0</v>
      </c>
      <c r="Q2249" s="223">
        <f t="shared" si="195"/>
        <v>0</v>
      </c>
      <c r="R2249" s="223">
        <f t="shared" si="195"/>
        <v>0</v>
      </c>
    </row>
    <row r="2250" spans="1:18" hidden="1" outlineLevel="2" x14ac:dyDescent="0.25">
      <c r="A2250" s="222" t="str">
        <f>'Usages mobilité'!A53</f>
        <v>Usage mobilité n°50</v>
      </c>
      <c r="B2250" s="222" t="s">
        <v>41</v>
      </c>
      <c r="C2250" s="222"/>
      <c r="D2250" s="223">
        <f>IF(B$2088&lt;&gt;"",IF(B$2088='Usages mobilité'!BF53,'Usages mobilité'!BD53,0),0)</f>
        <v>0</v>
      </c>
      <c r="E2250" s="223">
        <f t="shared" si="195"/>
        <v>0</v>
      </c>
      <c r="F2250" s="223">
        <f t="shared" si="195"/>
        <v>0</v>
      </c>
      <c r="G2250" s="223">
        <f t="shared" si="195"/>
        <v>0</v>
      </c>
      <c r="H2250" s="223">
        <f t="shared" si="195"/>
        <v>0</v>
      </c>
      <c r="I2250" s="223">
        <f t="shared" si="195"/>
        <v>0</v>
      </c>
      <c r="J2250" s="223">
        <f t="shared" si="195"/>
        <v>0</v>
      </c>
      <c r="K2250" s="223">
        <f t="shared" si="195"/>
        <v>0</v>
      </c>
      <c r="L2250" s="223">
        <f t="shared" si="195"/>
        <v>0</v>
      </c>
      <c r="M2250" s="223">
        <f t="shared" si="195"/>
        <v>0</v>
      </c>
      <c r="N2250" s="223">
        <f t="shared" si="195"/>
        <v>0</v>
      </c>
      <c r="O2250" s="223">
        <f t="shared" si="195"/>
        <v>0</v>
      </c>
      <c r="P2250" s="223">
        <f t="shared" si="195"/>
        <v>0</v>
      </c>
      <c r="Q2250" s="223">
        <f t="shared" si="195"/>
        <v>0</v>
      </c>
      <c r="R2250" s="223">
        <f t="shared" si="195"/>
        <v>0</v>
      </c>
    </row>
    <row r="2251" spans="1:18" hidden="1" outlineLevel="1" collapsed="1" x14ac:dyDescent="0.25">
      <c r="A2251" s="222" t="s">
        <v>650</v>
      </c>
      <c r="B2251" s="222"/>
      <c r="C2251" s="222"/>
      <c r="D2251" s="223">
        <f t="shared" ref="D2251:R2251" si="196">SUM(D2201:D2250)</f>
        <v>0</v>
      </c>
      <c r="E2251" s="223">
        <f t="shared" si="196"/>
        <v>0</v>
      </c>
      <c r="F2251" s="223">
        <f t="shared" si="196"/>
        <v>0</v>
      </c>
      <c r="G2251" s="223">
        <f t="shared" si="196"/>
        <v>0</v>
      </c>
      <c r="H2251" s="223">
        <f t="shared" si="196"/>
        <v>0</v>
      </c>
      <c r="I2251" s="223">
        <f t="shared" si="196"/>
        <v>0</v>
      </c>
      <c r="J2251" s="223">
        <f t="shared" si="196"/>
        <v>0</v>
      </c>
      <c r="K2251" s="223">
        <f t="shared" si="196"/>
        <v>0</v>
      </c>
      <c r="L2251" s="223">
        <f t="shared" si="196"/>
        <v>0</v>
      </c>
      <c r="M2251" s="223">
        <f t="shared" si="196"/>
        <v>0</v>
      </c>
      <c r="N2251" s="223">
        <f t="shared" si="196"/>
        <v>0</v>
      </c>
      <c r="O2251" s="223">
        <f t="shared" si="196"/>
        <v>0</v>
      </c>
      <c r="P2251" s="223">
        <f t="shared" si="196"/>
        <v>0</v>
      </c>
      <c r="Q2251" s="223">
        <f t="shared" si="196"/>
        <v>0</v>
      </c>
      <c r="R2251" s="223">
        <f t="shared" si="196"/>
        <v>0</v>
      </c>
    </row>
    <row r="2252" spans="1:18" hidden="1" outlineLevel="2" x14ac:dyDescent="0.25">
      <c r="A2252" s="222" t="str">
        <f>'Usages mobilité'!A4</f>
        <v>Usage mobilité n°1</v>
      </c>
      <c r="B2252" s="222" t="s">
        <v>645</v>
      </c>
      <c r="C2252" s="222"/>
      <c r="D2252" s="223">
        <f>D2201*'Usages mobilité'!$BG4*(1+'Usages mobilité'!$BH4)^(D$2091-$D$2091)/1000</f>
        <v>0</v>
      </c>
      <c r="E2252" s="223">
        <f>E2201*'Usages mobilité'!$BG4*(1+'Usages mobilité'!$BH4)^(E$2091-$D$2091)/1000</f>
        <v>0</v>
      </c>
      <c r="F2252" s="223">
        <f>F2201*'Usages mobilité'!$BG4*(1+'Usages mobilité'!$BH4)^(F$2091-$D$2091)/1000</f>
        <v>0</v>
      </c>
      <c r="G2252" s="223">
        <f>G2201*'Usages mobilité'!$BG4*(1+'Usages mobilité'!$BH4)^(G$2091-$D$2091)/1000</f>
        <v>0</v>
      </c>
      <c r="H2252" s="223">
        <f>H2201*'Usages mobilité'!$BG4*(1+'Usages mobilité'!$BH4)^(H$2091-$D$2091)/1000</f>
        <v>0</v>
      </c>
      <c r="I2252" s="223">
        <f>I2201*'Usages mobilité'!$BG4*(1+'Usages mobilité'!$BH4)^(I$2091-$D$2091)/1000</f>
        <v>0</v>
      </c>
      <c r="J2252" s="223">
        <f>J2201*'Usages mobilité'!$BG4*(1+'Usages mobilité'!$BH4)^(J$2091-$D$2091)/1000</f>
        <v>0</v>
      </c>
      <c r="K2252" s="223">
        <f>K2201*'Usages mobilité'!$BG4*(1+'Usages mobilité'!$BH4)^(K$2091-$D$2091)/1000</f>
        <v>0</v>
      </c>
      <c r="L2252" s="223">
        <f>L2201*'Usages mobilité'!$BG4*(1+'Usages mobilité'!$BH4)^(L$2091-$D$2091)/1000</f>
        <v>0</v>
      </c>
      <c r="M2252" s="223">
        <f>M2201*'Usages mobilité'!$BG4*(1+'Usages mobilité'!$BH4)^(M$2091-$D$2091)/1000</f>
        <v>0</v>
      </c>
      <c r="N2252" s="223">
        <f>N2201*'Usages mobilité'!$BG4*(1+'Usages mobilité'!$BH4)^(N$2091-$D$2091)/1000</f>
        <v>0</v>
      </c>
      <c r="O2252" s="223">
        <f>O2201*'Usages mobilité'!$BG4*(1+'Usages mobilité'!$BH4)^(O$2091-$D$2091)/1000</f>
        <v>0</v>
      </c>
      <c r="P2252" s="223">
        <f>P2201*'Usages mobilité'!$BG4*(1+'Usages mobilité'!$BH4)^(P$2091-$D$2091)/1000</f>
        <v>0</v>
      </c>
      <c r="Q2252" s="223">
        <f>Q2201*'Usages mobilité'!$BG4*(1+'Usages mobilité'!$BH4)^(Q$2091-$D$2091)/1000</f>
        <v>0</v>
      </c>
      <c r="R2252" s="223">
        <f>R2201*'Usages mobilité'!$BG4*(1+'Usages mobilité'!$BH4)^(R$2091-$D$2091)/1000</f>
        <v>0</v>
      </c>
    </row>
    <row r="2253" spans="1:18" hidden="1" outlineLevel="2" x14ac:dyDescent="0.25">
      <c r="A2253" s="222" t="str">
        <f>'Usages mobilité'!A5</f>
        <v>Usage mobilité n°2</v>
      </c>
      <c r="B2253" s="222" t="s">
        <v>645</v>
      </c>
      <c r="C2253" s="222"/>
      <c r="D2253" s="223">
        <f>D2202*'Usages mobilité'!$BG5*(1+'Usages mobilité'!$BH5)^(D$2091-$D$2091)/1000</f>
        <v>0</v>
      </c>
      <c r="E2253" s="223">
        <f>E2202*'Usages mobilité'!$BG5*(1+'Usages mobilité'!$BH5)^(E$2091-$D$2091)/1000</f>
        <v>0</v>
      </c>
      <c r="F2253" s="223">
        <f>F2202*'Usages mobilité'!$BG5*(1+'Usages mobilité'!$BH5)^(F$2091-$D$2091)/1000</f>
        <v>0</v>
      </c>
      <c r="G2253" s="223">
        <f>G2202*'Usages mobilité'!$BG5*(1+'Usages mobilité'!$BH5)^(G$2091-$D$2091)/1000</f>
        <v>0</v>
      </c>
      <c r="H2253" s="223">
        <f>H2202*'Usages mobilité'!$BG5*(1+'Usages mobilité'!$BH5)^(H$2091-$D$2091)/1000</f>
        <v>0</v>
      </c>
      <c r="I2253" s="223">
        <f>I2202*'Usages mobilité'!$BG5*(1+'Usages mobilité'!$BH5)^(I$2091-$D$2091)/1000</f>
        <v>0</v>
      </c>
      <c r="J2253" s="223">
        <f>J2202*'Usages mobilité'!$BG5*(1+'Usages mobilité'!$BH5)^(J$2091-$D$2091)/1000</f>
        <v>0</v>
      </c>
      <c r="K2253" s="223">
        <f>K2202*'Usages mobilité'!$BG5*(1+'Usages mobilité'!$BH5)^(K$2091-$D$2091)/1000</f>
        <v>0</v>
      </c>
      <c r="L2253" s="223">
        <f>L2202*'Usages mobilité'!$BG5*(1+'Usages mobilité'!$BH5)^(L$2091-$D$2091)/1000</f>
        <v>0</v>
      </c>
      <c r="M2253" s="223">
        <f>M2202*'Usages mobilité'!$BG5*(1+'Usages mobilité'!$BH5)^(M$2091-$D$2091)/1000</f>
        <v>0</v>
      </c>
      <c r="N2253" s="223">
        <f>N2202*'Usages mobilité'!$BG5*(1+'Usages mobilité'!$BH5)^(N$2091-$D$2091)/1000</f>
        <v>0</v>
      </c>
      <c r="O2253" s="223">
        <f>O2202*'Usages mobilité'!$BG5*(1+'Usages mobilité'!$BH5)^(O$2091-$D$2091)/1000</f>
        <v>0</v>
      </c>
      <c r="P2253" s="223">
        <f>P2202*'Usages mobilité'!$BG5*(1+'Usages mobilité'!$BH5)^(P$2091-$D$2091)/1000</f>
        <v>0</v>
      </c>
      <c r="Q2253" s="223">
        <f>Q2202*'Usages mobilité'!$BG5*(1+'Usages mobilité'!$BH5)^(Q$2091-$D$2091)/1000</f>
        <v>0</v>
      </c>
      <c r="R2253" s="223">
        <f>R2202*'Usages mobilité'!$BG5*(1+'Usages mobilité'!$BH5)^(R$2091-$D$2091)/1000</f>
        <v>0</v>
      </c>
    </row>
    <row r="2254" spans="1:18" hidden="1" outlineLevel="2" x14ac:dyDescent="0.25">
      <c r="A2254" s="222" t="str">
        <f>'Usages mobilité'!A6</f>
        <v>Usage mobilité n°3</v>
      </c>
      <c r="B2254" s="222" t="s">
        <v>645</v>
      </c>
      <c r="C2254" s="222"/>
      <c r="D2254" s="223">
        <f>D2203*'Usages mobilité'!$BG6*(1+'Usages mobilité'!$BH6)^(D$2091-$D$2091)/1000</f>
        <v>0</v>
      </c>
      <c r="E2254" s="223">
        <f>E2203*'Usages mobilité'!$BG6*(1+'Usages mobilité'!$BH6)^(E$2091-$D$2091)/1000</f>
        <v>0</v>
      </c>
      <c r="F2254" s="223">
        <f>F2203*'Usages mobilité'!$BG6*(1+'Usages mobilité'!$BH6)^(F$2091-$D$2091)/1000</f>
        <v>0</v>
      </c>
      <c r="G2254" s="223">
        <f>G2203*'Usages mobilité'!$BG6*(1+'Usages mobilité'!$BH6)^(G$2091-$D$2091)/1000</f>
        <v>0</v>
      </c>
      <c r="H2254" s="223">
        <f>H2203*'Usages mobilité'!$BG6*(1+'Usages mobilité'!$BH6)^(H$2091-$D$2091)/1000</f>
        <v>0</v>
      </c>
      <c r="I2254" s="223">
        <f>I2203*'Usages mobilité'!$BG6*(1+'Usages mobilité'!$BH6)^(I$2091-$D$2091)/1000</f>
        <v>0</v>
      </c>
      <c r="J2254" s="223">
        <f>J2203*'Usages mobilité'!$BG6*(1+'Usages mobilité'!$BH6)^(J$2091-$D$2091)/1000</f>
        <v>0</v>
      </c>
      <c r="K2254" s="223">
        <f>K2203*'Usages mobilité'!$BG6*(1+'Usages mobilité'!$BH6)^(K$2091-$D$2091)/1000</f>
        <v>0</v>
      </c>
      <c r="L2254" s="223">
        <f>L2203*'Usages mobilité'!$BG6*(1+'Usages mobilité'!$BH6)^(L$2091-$D$2091)/1000</f>
        <v>0</v>
      </c>
      <c r="M2254" s="223">
        <f>M2203*'Usages mobilité'!$BG6*(1+'Usages mobilité'!$BH6)^(M$2091-$D$2091)/1000</f>
        <v>0</v>
      </c>
      <c r="N2254" s="223">
        <f>N2203*'Usages mobilité'!$BG6*(1+'Usages mobilité'!$BH6)^(N$2091-$D$2091)/1000</f>
        <v>0</v>
      </c>
      <c r="O2254" s="223">
        <f>O2203*'Usages mobilité'!$BG6*(1+'Usages mobilité'!$BH6)^(O$2091-$D$2091)/1000</f>
        <v>0</v>
      </c>
      <c r="P2254" s="223">
        <f>P2203*'Usages mobilité'!$BG6*(1+'Usages mobilité'!$BH6)^(P$2091-$D$2091)/1000</f>
        <v>0</v>
      </c>
      <c r="Q2254" s="223">
        <f>Q2203*'Usages mobilité'!$BG6*(1+'Usages mobilité'!$BH6)^(Q$2091-$D$2091)/1000</f>
        <v>0</v>
      </c>
      <c r="R2254" s="223">
        <f>R2203*'Usages mobilité'!$BG6*(1+'Usages mobilité'!$BH6)^(R$2091-$D$2091)/1000</f>
        <v>0</v>
      </c>
    </row>
    <row r="2255" spans="1:18" hidden="1" outlineLevel="2" x14ac:dyDescent="0.25">
      <c r="A2255" s="222" t="str">
        <f>'Usages mobilité'!A7</f>
        <v>Usage mobilité n°4</v>
      </c>
      <c r="B2255" s="222" t="s">
        <v>645</v>
      </c>
      <c r="C2255" s="222"/>
      <c r="D2255" s="223">
        <f>D2204*'Usages mobilité'!$BG7*(1+'Usages mobilité'!$BH7)^(D$2091-$D$2091)/1000</f>
        <v>0</v>
      </c>
      <c r="E2255" s="223">
        <f>E2204*'Usages mobilité'!$BG7*(1+'Usages mobilité'!$BH7)^(E$2091-$D$2091)/1000</f>
        <v>0</v>
      </c>
      <c r="F2255" s="223">
        <f>F2204*'Usages mobilité'!$BG7*(1+'Usages mobilité'!$BH7)^(F$2091-$D$2091)/1000</f>
        <v>0</v>
      </c>
      <c r="G2255" s="223">
        <f>G2204*'Usages mobilité'!$BG7*(1+'Usages mobilité'!$BH7)^(G$2091-$D$2091)/1000</f>
        <v>0</v>
      </c>
      <c r="H2255" s="223">
        <f>H2204*'Usages mobilité'!$BG7*(1+'Usages mobilité'!$BH7)^(H$2091-$D$2091)/1000</f>
        <v>0</v>
      </c>
      <c r="I2255" s="223">
        <f>I2204*'Usages mobilité'!$BG7*(1+'Usages mobilité'!$BH7)^(I$2091-$D$2091)/1000</f>
        <v>0</v>
      </c>
      <c r="J2255" s="223">
        <f>J2204*'Usages mobilité'!$BG7*(1+'Usages mobilité'!$BH7)^(J$2091-$D$2091)/1000</f>
        <v>0</v>
      </c>
      <c r="K2255" s="223">
        <f>K2204*'Usages mobilité'!$BG7*(1+'Usages mobilité'!$BH7)^(K$2091-$D$2091)/1000</f>
        <v>0</v>
      </c>
      <c r="L2255" s="223">
        <f>L2204*'Usages mobilité'!$BG7*(1+'Usages mobilité'!$BH7)^(L$2091-$D$2091)/1000</f>
        <v>0</v>
      </c>
      <c r="M2255" s="223">
        <f>M2204*'Usages mobilité'!$BG7*(1+'Usages mobilité'!$BH7)^(M$2091-$D$2091)/1000</f>
        <v>0</v>
      </c>
      <c r="N2255" s="223">
        <f>N2204*'Usages mobilité'!$BG7*(1+'Usages mobilité'!$BH7)^(N$2091-$D$2091)/1000</f>
        <v>0</v>
      </c>
      <c r="O2255" s="223">
        <f>O2204*'Usages mobilité'!$BG7*(1+'Usages mobilité'!$BH7)^(O$2091-$D$2091)/1000</f>
        <v>0</v>
      </c>
      <c r="P2255" s="223">
        <f>P2204*'Usages mobilité'!$BG7*(1+'Usages mobilité'!$BH7)^(P$2091-$D$2091)/1000</f>
        <v>0</v>
      </c>
      <c r="Q2255" s="223">
        <f>Q2204*'Usages mobilité'!$BG7*(1+'Usages mobilité'!$BH7)^(Q$2091-$D$2091)/1000</f>
        <v>0</v>
      </c>
      <c r="R2255" s="223">
        <f>R2204*'Usages mobilité'!$BG7*(1+'Usages mobilité'!$BH7)^(R$2091-$D$2091)/1000</f>
        <v>0</v>
      </c>
    </row>
    <row r="2256" spans="1:18" hidden="1" outlineLevel="2" x14ac:dyDescent="0.25">
      <c r="A2256" s="222" t="str">
        <f>'Usages mobilité'!A8</f>
        <v>Usage mobilité n°5</v>
      </c>
      <c r="B2256" s="222" t="s">
        <v>645</v>
      </c>
      <c r="C2256" s="222"/>
      <c r="D2256" s="223">
        <f>D2205*'Usages mobilité'!$BG8*(1+'Usages mobilité'!$BH8)^(D$2091-$D$2091)/1000</f>
        <v>0</v>
      </c>
      <c r="E2256" s="223">
        <f>E2205*'Usages mobilité'!$BG8*(1+'Usages mobilité'!$BH8)^(E$2091-$D$2091)/1000</f>
        <v>0</v>
      </c>
      <c r="F2256" s="223">
        <f>F2205*'Usages mobilité'!$BG8*(1+'Usages mobilité'!$BH8)^(F$2091-$D$2091)/1000</f>
        <v>0</v>
      </c>
      <c r="G2256" s="223">
        <f>G2205*'Usages mobilité'!$BG8*(1+'Usages mobilité'!$BH8)^(G$2091-$D$2091)/1000</f>
        <v>0</v>
      </c>
      <c r="H2256" s="223">
        <f>H2205*'Usages mobilité'!$BG8*(1+'Usages mobilité'!$BH8)^(H$2091-$D$2091)/1000</f>
        <v>0</v>
      </c>
      <c r="I2256" s="223">
        <f>I2205*'Usages mobilité'!$BG8*(1+'Usages mobilité'!$BH8)^(I$2091-$D$2091)/1000</f>
        <v>0</v>
      </c>
      <c r="J2256" s="223">
        <f>J2205*'Usages mobilité'!$BG8*(1+'Usages mobilité'!$BH8)^(J$2091-$D$2091)/1000</f>
        <v>0</v>
      </c>
      <c r="K2256" s="223">
        <f>K2205*'Usages mobilité'!$BG8*(1+'Usages mobilité'!$BH8)^(K$2091-$D$2091)/1000</f>
        <v>0</v>
      </c>
      <c r="L2256" s="223">
        <f>L2205*'Usages mobilité'!$BG8*(1+'Usages mobilité'!$BH8)^(L$2091-$D$2091)/1000</f>
        <v>0</v>
      </c>
      <c r="M2256" s="223">
        <f>M2205*'Usages mobilité'!$BG8*(1+'Usages mobilité'!$BH8)^(M$2091-$D$2091)/1000</f>
        <v>0</v>
      </c>
      <c r="N2256" s="223">
        <f>N2205*'Usages mobilité'!$BG8*(1+'Usages mobilité'!$BH8)^(N$2091-$D$2091)/1000</f>
        <v>0</v>
      </c>
      <c r="O2256" s="223">
        <f>O2205*'Usages mobilité'!$BG8*(1+'Usages mobilité'!$BH8)^(O$2091-$D$2091)/1000</f>
        <v>0</v>
      </c>
      <c r="P2256" s="223">
        <f>P2205*'Usages mobilité'!$BG8*(1+'Usages mobilité'!$BH8)^(P$2091-$D$2091)/1000</f>
        <v>0</v>
      </c>
      <c r="Q2256" s="223">
        <f>Q2205*'Usages mobilité'!$BG8*(1+'Usages mobilité'!$BH8)^(Q$2091-$D$2091)/1000</f>
        <v>0</v>
      </c>
      <c r="R2256" s="223">
        <f>R2205*'Usages mobilité'!$BG8*(1+'Usages mobilité'!$BH8)^(R$2091-$D$2091)/1000</f>
        <v>0</v>
      </c>
    </row>
    <row r="2257" spans="1:18" hidden="1" outlineLevel="2" x14ac:dyDescent="0.25">
      <c r="A2257" s="222" t="str">
        <f>'Usages mobilité'!A9</f>
        <v>Usage mobilité n°6</v>
      </c>
      <c r="B2257" s="222" t="s">
        <v>645</v>
      </c>
      <c r="C2257" s="222"/>
      <c r="D2257" s="223">
        <f>D2206*'Usages mobilité'!$BG9*(1+'Usages mobilité'!$BH9)^(D$2091-$D$2091)/1000</f>
        <v>0</v>
      </c>
      <c r="E2257" s="223">
        <f>E2206*'Usages mobilité'!$BG9*(1+'Usages mobilité'!$BH9)^(E$2091-$D$2091)/1000</f>
        <v>0</v>
      </c>
      <c r="F2257" s="223">
        <f>F2206*'Usages mobilité'!$BG9*(1+'Usages mobilité'!$BH9)^(F$2091-$D$2091)/1000</f>
        <v>0</v>
      </c>
      <c r="G2257" s="223">
        <f>G2206*'Usages mobilité'!$BG9*(1+'Usages mobilité'!$BH9)^(G$2091-$D$2091)/1000</f>
        <v>0</v>
      </c>
      <c r="H2257" s="223">
        <f>H2206*'Usages mobilité'!$BG9*(1+'Usages mobilité'!$BH9)^(H$2091-$D$2091)/1000</f>
        <v>0</v>
      </c>
      <c r="I2257" s="223">
        <f>I2206*'Usages mobilité'!$BG9*(1+'Usages mobilité'!$BH9)^(I$2091-$D$2091)/1000</f>
        <v>0</v>
      </c>
      <c r="J2257" s="223">
        <f>J2206*'Usages mobilité'!$BG9*(1+'Usages mobilité'!$BH9)^(J$2091-$D$2091)/1000</f>
        <v>0</v>
      </c>
      <c r="K2257" s="223">
        <f>K2206*'Usages mobilité'!$BG9*(1+'Usages mobilité'!$BH9)^(K$2091-$D$2091)/1000</f>
        <v>0</v>
      </c>
      <c r="L2257" s="223">
        <f>L2206*'Usages mobilité'!$BG9*(1+'Usages mobilité'!$BH9)^(L$2091-$D$2091)/1000</f>
        <v>0</v>
      </c>
      <c r="M2257" s="223">
        <f>M2206*'Usages mobilité'!$BG9*(1+'Usages mobilité'!$BH9)^(M$2091-$D$2091)/1000</f>
        <v>0</v>
      </c>
      <c r="N2257" s="223">
        <f>N2206*'Usages mobilité'!$BG9*(1+'Usages mobilité'!$BH9)^(N$2091-$D$2091)/1000</f>
        <v>0</v>
      </c>
      <c r="O2257" s="223">
        <f>O2206*'Usages mobilité'!$BG9*(1+'Usages mobilité'!$BH9)^(O$2091-$D$2091)/1000</f>
        <v>0</v>
      </c>
      <c r="P2257" s="223">
        <f>P2206*'Usages mobilité'!$BG9*(1+'Usages mobilité'!$BH9)^(P$2091-$D$2091)/1000</f>
        <v>0</v>
      </c>
      <c r="Q2257" s="223">
        <f>Q2206*'Usages mobilité'!$BG9*(1+'Usages mobilité'!$BH9)^(Q$2091-$D$2091)/1000</f>
        <v>0</v>
      </c>
      <c r="R2257" s="223">
        <f>R2206*'Usages mobilité'!$BG9*(1+'Usages mobilité'!$BH9)^(R$2091-$D$2091)/1000</f>
        <v>0</v>
      </c>
    </row>
    <row r="2258" spans="1:18" hidden="1" outlineLevel="2" x14ac:dyDescent="0.25">
      <c r="A2258" s="222" t="str">
        <f>'Usages mobilité'!A10</f>
        <v>Usage mobilité n°7</v>
      </c>
      <c r="B2258" s="222" t="s">
        <v>645</v>
      </c>
      <c r="C2258" s="222"/>
      <c r="D2258" s="223">
        <f>D2207*'Usages mobilité'!$BG10*(1+'Usages mobilité'!$BH10)^(D$2091-$D$2091)/1000</f>
        <v>0</v>
      </c>
      <c r="E2258" s="223">
        <f>E2207*'Usages mobilité'!$BG10*(1+'Usages mobilité'!$BH10)^(E$2091-$D$2091)/1000</f>
        <v>0</v>
      </c>
      <c r="F2258" s="223">
        <f>F2207*'Usages mobilité'!$BG10*(1+'Usages mobilité'!$BH10)^(F$2091-$D$2091)/1000</f>
        <v>0</v>
      </c>
      <c r="G2258" s="223">
        <f>G2207*'Usages mobilité'!$BG10*(1+'Usages mobilité'!$BH10)^(G$2091-$D$2091)/1000</f>
        <v>0</v>
      </c>
      <c r="H2258" s="223">
        <f>H2207*'Usages mobilité'!$BG10*(1+'Usages mobilité'!$BH10)^(H$2091-$D$2091)/1000</f>
        <v>0</v>
      </c>
      <c r="I2258" s="223">
        <f>I2207*'Usages mobilité'!$BG10*(1+'Usages mobilité'!$BH10)^(I$2091-$D$2091)/1000</f>
        <v>0</v>
      </c>
      <c r="J2258" s="223">
        <f>J2207*'Usages mobilité'!$BG10*(1+'Usages mobilité'!$BH10)^(J$2091-$D$2091)/1000</f>
        <v>0</v>
      </c>
      <c r="K2258" s="223">
        <f>K2207*'Usages mobilité'!$BG10*(1+'Usages mobilité'!$BH10)^(K$2091-$D$2091)/1000</f>
        <v>0</v>
      </c>
      <c r="L2258" s="223">
        <f>L2207*'Usages mobilité'!$BG10*(1+'Usages mobilité'!$BH10)^(L$2091-$D$2091)/1000</f>
        <v>0</v>
      </c>
      <c r="M2258" s="223">
        <f>M2207*'Usages mobilité'!$BG10*(1+'Usages mobilité'!$BH10)^(M$2091-$D$2091)/1000</f>
        <v>0</v>
      </c>
      <c r="N2258" s="223">
        <f>N2207*'Usages mobilité'!$BG10*(1+'Usages mobilité'!$BH10)^(N$2091-$D$2091)/1000</f>
        <v>0</v>
      </c>
      <c r="O2258" s="223">
        <f>O2207*'Usages mobilité'!$BG10*(1+'Usages mobilité'!$BH10)^(O$2091-$D$2091)/1000</f>
        <v>0</v>
      </c>
      <c r="P2258" s="223">
        <f>P2207*'Usages mobilité'!$BG10*(1+'Usages mobilité'!$BH10)^(P$2091-$D$2091)/1000</f>
        <v>0</v>
      </c>
      <c r="Q2258" s="223">
        <f>Q2207*'Usages mobilité'!$BG10*(1+'Usages mobilité'!$BH10)^(Q$2091-$D$2091)/1000</f>
        <v>0</v>
      </c>
      <c r="R2258" s="223">
        <f>R2207*'Usages mobilité'!$BG10*(1+'Usages mobilité'!$BH10)^(R$2091-$D$2091)/1000</f>
        <v>0</v>
      </c>
    </row>
    <row r="2259" spans="1:18" hidden="1" outlineLevel="2" x14ac:dyDescent="0.25">
      <c r="A2259" s="222" t="str">
        <f>'Usages mobilité'!A11</f>
        <v>Usage mobilité n°8</v>
      </c>
      <c r="B2259" s="222" t="s">
        <v>645</v>
      </c>
      <c r="C2259" s="222"/>
      <c r="D2259" s="223">
        <f>D2208*'Usages mobilité'!$BG11*(1+'Usages mobilité'!$BH11)^(D$2091-$D$2091)/1000</f>
        <v>0</v>
      </c>
      <c r="E2259" s="223">
        <f>E2208*'Usages mobilité'!$BG11*(1+'Usages mobilité'!$BH11)^(E$2091-$D$2091)/1000</f>
        <v>0</v>
      </c>
      <c r="F2259" s="223">
        <f>F2208*'Usages mobilité'!$BG11*(1+'Usages mobilité'!$BH11)^(F$2091-$D$2091)/1000</f>
        <v>0</v>
      </c>
      <c r="G2259" s="223">
        <f>G2208*'Usages mobilité'!$BG11*(1+'Usages mobilité'!$BH11)^(G$2091-$D$2091)/1000</f>
        <v>0</v>
      </c>
      <c r="H2259" s="223">
        <f>H2208*'Usages mobilité'!$BG11*(1+'Usages mobilité'!$BH11)^(H$2091-$D$2091)/1000</f>
        <v>0</v>
      </c>
      <c r="I2259" s="223">
        <f>I2208*'Usages mobilité'!$BG11*(1+'Usages mobilité'!$BH11)^(I$2091-$D$2091)/1000</f>
        <v>0</v>
      </c>
      <c r="J2259" s="223">
        <f>J2208*'Usages mobilité'!$BG11*(1+'Usages mobilité'!$BH11)^(J$2091-$D$2091)/1000</f>
        <v>0</v>
      </c>
      <c r="K2259" s="223">
        <f>K2208*'Usages mobilité'!$BG11*(1+'Usages mobilité'!$BH11)^(K$2091-$D$2091)/1000</f>
        <v>0</v>
      </c>
      <c r="L2259" s="223">
        <f>L2208*'Usages mobilité'!$BG11*(1+'Usages mobilité'!$BH11)^(L$2091-$D$2091)/1000</f>
        <v>0</v>
      </c>
      <c r="M2259" s="223">
        <f>M2208*'Usages mobilité'!$BG11*(1+'Usages mobilité'!$BH11)^(M$2091-$D$2091)/1000</f>
        <v>0</v>
      </c>
      <c r="N2259" s="223">
        <f>N2208*'Usages mobilité'!$BG11*(1+'Usages mobilité'!$BH11)^(N$2091-$D$2091)/1000</f>
        <v>0</v>
      </c>
      <c r="O2259" s="223">
        <f>O2208*'Usages mobilité'!$BG11*(1+'Usages mobilité'!$BH11)^(O$2091-$D$2091)/1000</f>
        <v>0</v>
      </c>
      <c r="P2259" s="223">
        <f>P2208*'Usages mobilité'!$BG11*(1+'Usages mobilité'!$BH11)^(P$2091-$D$2091)/1000</f>
        <v>0</v>
      </c>
      <c r="Q2259" s="223">
        <f>Q2208*'Usages mobilité'!$BG11*(1+'Usages mobilité'!$BH11)^(Q$2091-$D$2091)/1000</f>
        <v>0</v>
      </c>
      <c r="R2259" s="223">
        <f>R2208*'Usages mobilité'!$BG11*(1+'Usages mobilité'!$BH11)^(R$2091-$D$2091)/1000</f>
        <v>0</v>
      </c>
    </row>
    <row r="2260" spans="1:18" hidden="1" outlineLevel="2" x14ac:dyDescent="0.25">
      <c r="A2260" s="222" t="str">
        <f>'Usages mobilité'!A12</f>
        <v>Usage mobilité n°9</v>
      </c>
      <c r="B2260" s="222" t="s">
        <v>645</v>
      </c>
      <c r="C2260" s="222"/>
      <c r="D2260" s="223">
        <f>D2209*'Usages mobilité'!$BG12*(1+'Usages mobilité'!$BH12)^(D$2091-$D$2091)/1000</f>
        <v>0</v>
      </c>
      <c r="E2260" s="223">
        <f>E2209*'Usages mobilité'!$BG12*(1+'Usages mobilité'!$BH12)^(E$2091-$D$2091)/1000</f>
        <v>0</v>
      </c>
      <c r="F2260" s="223">
        <f>F2209*'Usages mobilité'!$BG12*(1+'Usages mobilité'!$BH12)^(F$2091-$D$2091)/1000</f>
        <v>0</v>
      </c>
      <c r="G2260" s="223">
        <f>G2209*'Usages mobilité'!$BG12*(1+'Usages mobilité'!$BH12)^(G$2091-$D$2091)/1000</f>
        <v>0</v>
      </c>
      <c r="H2260" s="223">
        <f>H2209*'Usages mobilité'!$BG12*(1+'Usages mobilité'!$BH12)^(H$2091-$D$2091)/1000</f>
        <v>0</v>
      </c>
      <c r="I2260" s="223">
        <f>I2209*'Usages mobilité'!$BG12*(1+'Usages mobilité'!$BH12)^(I$2091-$D$2091)/1000</f>
        <v>0</v>
      </c>
      <c r="J2260" s="223">
        <f>J2209*'Usages mobilité'!$BG12*(1+'Usages mobilité'!$BH12)^(J$2091-$D$2091)/1000</f>
        <v>0</v>
      </c>
      <c r="K2260" s="223">
        <f>K2209*'Usages mobilité'!$BG12*(1+'Usages mobilité'!$BH12)^(K$2091-$D$2091)/1000</f>
        <v>0</v>
      </c>
      <c r="L2260" s="223">
        <f>L2209*'Usages mobilité'!$BG12*(1+'Usages mobilité'!$BH12)^(L$2091-$D$2091)/1000</f>
        <v>0</v>
      </c>
      <c r="M2260" s="223">
        <f>M2209*'Usages mobilité'!$BG12*(1+'Usages mobilité'!$BH12)^(M$2091-$D$2091)/1000</f>
        <v>0</v>
      </c>
      <c r="N2260" s="223">
        <f>N2209*'Usages mobilité'!$BG12*(1+'Usages mobilité'!$BH12)^(N$2091-$D$2091)/1000</f>
        <v>0</v>
      </c>
      <c r="O2260" s="223">
        <f>O2209*'Usages mobilité'!$BG12*(1+'Usages mobilité'!$BH12)^(O$2091-$D$2091)/1000</f>
        <v>0</v>
      </c>
      <c r="P2260" s="223">
        <f>P2209*'Usages mobilité'!$BG12*(1+'Usages mobilité'!$BH12)^(P$2091-$D$2091)/1000</f>
        <v>0</v>
      </c>
      <c r="Q2260" s="223">
        <f>Q2209*'Usages mobilité'!$BG12*(1+'Usages mobilité'!$BH12)^(Q$2091-$D$2091)/1000</f>
        <v>0</v>
      </c>
      <c r="R2260" s="223">
        <f>R2209*'Usages mobilité'!$BG12*(1+'Usages mobilité'!$BH12)^(R$2091-$D$2091)/1000</f>
        <v>0</v>
      </c>
    </row>
    <row r="2261" spans="1:18" hidden="1" outlineLevel="2" x14ac:dyDescent="0.25">
      <c r="A2261" s="222" t="str">
        <f>'Usages mobilité'!A13</f>
        <v>Usage mobilité n°10</v>
      </c>
      <c r="B2261" s="222" t="s">
        <v>645</v>
      </c>
      <c r="C2261" s="222"/>
      <c r="D2261" s="223">
        <f>D2210*'Usages mobilité'!$BG13*(1+'Usages mobilité'!$BH13)^(D$2091-$D$2091)/1000</f>
        <v>0</v>
      </c>
      <c r="E2261" s="223">
        <f>E2210*'Usages mobilité'!$BG13*(1+'Usages mobilité'!$BH13)^(E$2091-$D$2091)/1000</f>
        <v>0</v>
      </c>
      <c r="F2261" s="223">
        <f>F2210*'Usages mobilité'!$BG13*(1+'Usages mobilité'!$BH13)^(F$2091-$D$2091)/1000</f>
        <v>0</v>
      </c>
      <c r="G2261" s="223">
        <f>G2210*'Usages mobilité'!$BG13*(1+'Usages mobilité'!$BH13)^(G$2091-$D$2091)/1000</f>
        <v>0</v>
      </c>
      <c r="H2261" s="223">
        <f>H2210*'Usages mobilité'!$BG13*(1+'Usages mobilité'!$BH13)^(H$2091-$D$2091)/1000</f>
        <v>0</v>
      </c>
      <c r="I2261" s="223">
        <f>I2210*'Usages mobilité'!$BG13*(1+'Usages mobilité'!$BH13)^(I$2091-$D$2091)/1000</f>
        <v>0</v>
      </c>
      <c r="J2261" s="223">
        <f>J2210*'Usages mobilité'!$BG13*(1+'Usages mobilité'!$BH13)^(J$2091-$D$2091)/1000</f>
        <v>0</v>
      </c>
      <c r="K2261" s="223">
        <f>K2210*'Usages mobilité'!$BG13*(1+'Usages mobilité'!$BH13)^(K$2091-$D$2091)/1000</f>
        <v>0</v>
      </c>
      <c r="L2261" s="223">
        <f>L2210*'Usages mobilité'!$BG13*(1+'Usages mobilité'!$BH13)^(L$2091-$D$2091)/1000</f>
        <v>0</v>
      </c>
      <c r="M2261" s="223">
        <f>M2210*'Usages mobilité'!$BG13*(1+'Usages mobilité'!$BH13)^(M$2091-$D$2091)/1000</f>
        <v>0</v>
      </c>
      <c r="N2261" s="223">
        <f>N2210*'Usages mobilité'!$BG13*(1+'Usages mobilité'!$BH13)^(N$2091-$D$2091)/1000</f>
        <v>0</v>
      </c>
      <c r="O2261" s="223">
        <f>O2210*'Usages mobilité'!$BG13*(1+'Usages mobilité'!$BH13)^(O$2091-$D$2091)/1000</f>
        <v>0</v>
      </c>
      <c r="P2261" s="223">
        <f>P2210*'Usages mobilité'!$BG13*(1+'Usages mobilité'!$BH13)^(P$2091-$D$2091)/1000</f>
        <v>0</v>
      </c>
      <c r="Q2261" s="223">
        <f>Q2210*'Usages mobilité'!$BG13*(1+'Usages mobilité'!$BH13)^(Q$2091-$D$2091)/1000</f>
        <v>0</v>
      </c>
      <c r="R2261" s="223">
        <f>R2210*'Usages mobilité'!$BG13*(1+'Usages mobilité'!$BH13)^(R$2091-$D$2091)/1000</f>
        <v>0</v>
      </c>
    </row>
    <row r="2262" spans="1:18" hidden="1" outlineLevel="2" x14ac:dyDescent="0.25">
      <c r="A2262" s="222" t="str">
        <f>'Usages mobilité'!A14</f>
        <v>Usage mobilité n°11</v>
      </c>
      <c r="B2262" s="222" t="s">
        <v>645</v>
      </c>
      <c r="C2262" s="222"/>
      <c r="D2262" s="223">
        <f>D2211*'Usages mobilité'!$BG14*(1+'Usages mobilité'!$BH14)^(D$2091-$D$2091)/1000</f>
        <v>0</v>
      </c>
      <c r="E2262" s="223">
        <f>E2211*'Usages mobilité'!$BG14*(1+'Usages mobilité'!$BH14)^(E$2091-$D$2091)/1000</f>
        <v>0</v>
      </c>
      <c r="F2262" s="223">
        <f>F2211*'Usages mobilité'!$BG14*(1+'Usages mobilité'!$BH14)^(F$2091-$D$2091)/1000</f>
        <v>0</v>
      </c>
      <c r="G2262" s="223">
        <f>G2211*'Usages mobilité'!$BG14*(1+'Usages mobilité'!$BH14)^(G$2091-$D$2091)/1000</f>
        <v>0</v>
      </c>
      <c r="H2262" s="223">
        <f>H2211*'Usages mobilité'!$BG14*(1+'Usages mobilité'!$BH14)^(H$2091-$D$2091)/1000</f>
        <v>0</v>
      </c>
      <c r="I2262" s="223">
        <f>I2211*'Usages mobilité'!$BG14*(1+'Usages mobilité'!$BH14)^(I$2091-$D$2091)/1000</f>
        <v>0</v>
      </c>
      <c r="J2262" s="223">
        <f>J2211*'Usages mobilité'!$BG14*(1+'Usages mobilité'!$BH14)^(J$2091-$D$2091)/1000</f>
        <v>0</v>
      </c>
      <c r="K2262" s="223">
        <f>K2211*'Usages mobilité'!$BG14*(1+'Usages mobilité'!$BH14)^(K$2091-$D$2091)/1000</f>
        <v>0</v>
      </c>
      <c r="L2262" s="223">
        <f>L2211*'Usages mobilité'!$BG14*(1+'Usages mobilité'!$BH14)^(L$2091-$D$2091)/1000</f>
        <v>0</v>
      </c>
      <c r="M2262" s="223">
        <f>M2211*'Usages mobilité'!$BG14*(1+'Usages mobilité'!$BH14)^(M$2091-$D$2091)/1000</f>
        <v>0</v>
      </c>
      <c r="N2262" s="223">
        <f>N2211*'Usages mobilité'!$BG14*(1+'Usages mobilité'!$BH14)^(N$2091-$D$2091)/1000</f>
        <v>0</v>
      </c>
      <c r="O2262" s="223">
        <f>O2211*'Usages mobilité'!$BG14*(1+'Usages mobilité'!$BH14)^(O$2091-$D$2091)/1000</f>
        <v>0</v>
      </c>
      <c r="P2262" s="223">
        <f>P2211*'Usages mobilité'!$BG14*(1+'Usages mobilité'!$BH14)^(P$2091-$D$2091)/1000</f>
        <v>0</v>
      </c>
      <c r="Q2262" s="223">
        <f>Q2211*'Usages mobilité'!$BG14*(1+'Usages mobilité'!$BH14)^(Q$2091-$D$2091)/1000</f>
        <v>0</v>
      </c>
      <c r="R2262" s="223">
        <f>R2211*'Usages mobilité'!$BG14*(1+'Usages mobilité'!$BH14)^(R$2091-$D$2091)/1000</f>
        <v>0</v>
      </c>
    </row>
    <row r="2263" spans="1:18" hidden="1" outlineLevel="2" x14ac:dyDescent="0.25">
      <c r="A2263" s="222" t="str">
        <f>'Usages mobilité'!A15</f>
        <v>Usage mobilité n°12</v>
      </c>
      <c r="B2263" s="222" t="s">
        <v>645</v>
      </c>
      <c r="C2263" s="222"/>
      <c r="D2263" s="223">
        <f>D2212*'Usages mobilité'!$BG15*(1+'Usages mobilité'!$BH15)^(D$2091-$D$2091)/1000</f>
        <v>0</v>
      </c>
      <c r="E2263" s="223">
        <f>E2212*'Usages mobilité'!$BG15*(1+'Usages mobilité'!$BH15)^(E$2091-$D$2091)/1000</f>
        <v>0</v>
      </c>
      <c r="F2263" s="223">
        <f>F2212*'Usages mobilité'!$BG15*(1+'Usages mobilité'!$BH15)^(F$2091-$D$2091)/1000</f>
        <v>0</v>
      </c>
      <c r="G2263" s="223">
        <f>G2212*'Usages mobilité'!$BG15*(1+'Usages mobilité'!$BH15)^(G$2091-$D$2091)/1000</f>
        <v>0</v>
      </c>
      <c r="H2263" s="223">
        <f>H2212*'Usages mobilité'!$BG15*(1+'Usages mobilité'!$BH15)^(H$2091-$D$2091)/1000</f>
        <v>0</v>
      </c>
      <c r="I2263" s="223">
        <f>I2212*'Usages mobilité'!$BG15*(1+'Usages mobilité'!$BH15)^(I$2091-$D$2091)/1000</f>
        <v>0</v>
      </c>
      <c r="J2263" s="223">
        <f>J2212*'Usages mobilité'!$BG15*(1+'Usages mobilité'!$BH15)^(J$2091-$D$2091)/1000</f>
        <v>0</v>
      </c>
      <c r="K2263" s="223">
        <f>K2212*'Usages mobilité'!$BG15*(1+'Usages mobilité'!$BH15)^(K$2091-$D$2091)/1000</f>
        <v>0</v>
      </c>
      <c r="L2263" s="223">
        <f>L2212*'Usages mobilité'!$BG15*(1+'Usages mobilité'!$BH15)^(L$2091-$D$2091)/1000</f>
        <v>0</v>
      </c>
      <c r="M2263" s="223">
        <f>M2212*'Usages mobilité'!$BG15*(1+'Usages mobilité'!$BH15)^(M$2091-$D$2091)/1000</f>
        <v>0</v>
      </c>
      <c r="N2263" s="223">
        <f>N2212*'Usages mobilité'!$BG15*(1+'Usages mobilité'!$BH15)^(N$2091-$D$2091)/1000</f>
        <v>0</v>
      </c>
      <c r="O2263" s="223">
        <f>O2212*'Usages mobilité'!$BG15*(1+'Usages mobilité'!$BH15)^(O$2091-$D$2091)/1000</f>
        <v>0</v>
      </c>
      <c r="P2263" s="223">
        <f>P2212*'Usages mobilité'!$BG15*(1+'Usages mobilité'!$BH15)^(P$2091-$D$2091)/1000</f>
        <v>0</v>
      </c>
      <c r="Q2263" s="223">
        <f>Q2212*'Usages mobilité'!$BG15*(1+'Usages mobilité'!$BH15)^(Q$2091-$D$2091)/1000</f>
        <v>0</v>
      </c>
      <c r="R2263" s="223">
        <f>R2212*'Usages mobilité'!$BG15*(1+'Usages mobilité'!$BH15)^(R$2091-$D$2091)/1000</f>
        <v>0</v>
      </c>
    </row>
    <row r="2264" spans="1:18" hidden="1" outlineLevel="2" x14ac:dyDescent="0.25">
      <c r="A2264" s="222" t="str">
        <f>'Usages mobilité'!A16</f>
        <v>Usage mobilité n°13</v>
      </c>
      <c r="B2264" s="222" t="s">
        <v>645</v>
      </c>
      <c r="C2264" s="222"/>
      <c r="D2264" s="223">
        <f>D2213*'Usages mobilité'!$BG16*(1+'Usages mobilité'!$BH16)^(D$2091-$D$2091)/1000</f>
        <v>0</v>
      </c>
      <c r="E2264" s="223">
        <f>E2213*'Usages mobilité'!$BG16*(1+'Usages mobilité'!$BH16)^(E$2091-$D$2091)/1000</f>
        <v>0</v>
      </c>
      <c r="F2264" s="223">
        <f>F2213*'Usages mobilité'!$BG16*(1+'Usages mobilité'!$BH16)^(F$2091-$D$2091)/1000</f>
        <v>0</v>
      </c>
      <c r="G2264" s="223">
        <f>G2213*'Usages mobilité'!$BG16*(1+'Usages mobilité'!$BH16)^(G$2091-$D$2091)/1000</f>
        <v>0</v>
      </c>
      <c r="H2264" s="223">
        <f>H2213*'Usages mobilité'!$BG16*(1+'Usages mobilité'!$BH16)^(H$2091-$D$2091)/1000</f>
        <v>0</v>
      </c>
      <c r="I2264" s="223">
        <f>I2213*'Usages mobilité'!$BG16*(1+'Usages mobilité'!$BH16)^(I$2091-$D$2091)/1000</f>
        <v>0</v>
      </c>
      <c r="J2264" s="223">
        <f>J2213*'Usages mobilité'!$BG16*(1+'Usages mobilité'!$BH16)^(J$2091-$D$2091)/1000</f>
        <v>0</v>
      </c>
      <c r="K2264" s="223">
        <f>K2213*'Usages mobilité'!$BG16*(1+'Usages mobilité'!$BH16)^(K$2091-$D$2091)/1000</f>
        <v>0</v>
      </c>
      <c r="L2264" s="223">
        <f>L2213*'Usages mobilité'!$BG16*(1+'Usages mobilité'!$BH16)^(L$2091-$D$2091)/1000</f>
        <v>0</v>
      </c>
      <c r="M2264" s="223">
        <f>M2213*'Usages mobilité'!$BG16*(1+'Usages mobilité'!$BH16)^(M$2091-$D$2091)/1000</f>
        <v>0</v>
      </c>
      <c r="N2264" s="223">
        <f>N2213*'Usages mobilité'!$BG16*(1+'Usages mobilité'!$BH16)^(N$2091-$D$2091)/1000</f>
        <v>0</v>
      </c>
      <c r="O2264" s="223">
        <f>O2213*'Usages mobilité'!$BG16*(1+'Usages mobilité'!$BH16)^(O$2091-$D$2091)/1000</f>
        <v>0</v>
      </c>
      <c r="P2264" s="223">
        <f>P2213*'Usages mobilité'!$BG16*(1+'Usages mobilité'!$BH16)^(P$2091-$D$2091)/1000</f>
        <v>0</v>
      </c>
      <c r="Q2264" s="223">
        <f>Q2213*'Usages mobilité'!$BG16*(1+'Usages mobilité'!$BH16)^(Q$2091-$D$2091)/1000</f>
        <v>0</v>
      </c>
      <c r="R2264" s="223">
        <f>R2213*'Usages mobilité'!$BG16*(1+'Usages mobilité'!$BH16)^(R$2091-$D$2091)/1000</f>
        <v>0</v>
      </c>
    </row>
    <row r="2265" spans="1:18" hidden="1" outlineLevel="2" x14ac:dyDescent="0.25">
      <c r="A2265" s="222" t="str">
        <f>'Usages mobilité'!A17</f>
        <v>Usage mobilité n°14</v>
      </c>
      <c r="B2265" s="222" t="s">
        <v>645</v>
      </c>
      <c r="C2265" s="222"/>
      <c r="D2265" s="223">
        <f>D2214*'Usages mobilité'!$BG17*(1+'Usages mobilité'!$BH17)^(D$2091-$D$2091)/1000</f>
        <v>0</v>
      </c>
      <c r="E2265" s="223">
        <f>E2214*'Usages mobilité'!$BG17*(1+'Usages mobilité'!$BH17)^(E$2091-$D$2091)/1000</f>
        <v>0</v>
      </c>
      <c r="F2265" s="223">
        <f>F2214*'Usages mobilité'!$BG17*(1+'Usages mobilité'!$BH17)^(F$2091-$D$2091)/1000</f>
        <v>0</v>
      </c>
      <c r="G2265" s="223">
        <f>G2214*'Usages mobilité'!$BG17*(1+'Usages mobilité'!$BH17)^(G$2091-$D$2091)/1000</f>
        <v>0</v>
      </c>
      <c r="H2265" s="223">
        <f>H2214*'Usages mobilité'!$BG17*(1+'Usages mobilité'!$BH17)^(H$2091-$D$2091)/1000</f>
        <v>0</v>
      </c>
      <c r="I2265" s="223">
        <f>I2214*'Usages mobilité'!$BG17*(1+'Usages mobilité'!$BH17)^(I$2091-$D$2091)/1000</f>
        <v>0</v>
      </c>
      <c r="J2265" s="223">
        <f>J2214*'Usages mobilité'!$BG17*(1+'Usages mobilité'!$BH17)^(J$2091-$D$2091)/1000</f>
        <v>0</v>
      </c>
      <c r="K2265" s="223">
        <f>K2214*'Usages mobilité'!$BG17*(1+'Usages mobilité'!$BH17)^(K$2091-$D$2091)/1000</f>
        <v>0</v>
      </c>
      <c r="L2265" s="223">
        <f>L2214*'Usages mobilité'!$BG17*(1+'Usages mobilité'!$BH17)^(L$2091-$D$2091)/1000</f>
        <v>0</v>
      </c>
      <c r="M2265" s="223">
        <f>M2214*'Usages mobilité'!$BG17*(1+'Usages mobilité'!$BH17)^(M$2091-$D$2091)/1000</f>
        <v>0</v>
      </c>
      <c r="N2265" s="223">
        <f>N2214*'Usages mobilité'!$BG17*(1+'Usages mobilité'!$BH17)^(N$2091-$D$2091)/1000</f>
        <v>0</v>
      </c>
      <c r="O2265" s="223">
        <f>O2214*'Usages mobilité'!$BG17*(1+'Usages mobilité'!$BH17)^(O$2091-$D$2091)/1000</f>
        <v>0</v>
      </c>
      <c r="P2265" s="223">
        <f>P2214*'Usages mobilité'!$BG17*(1+'Usages mobilité'!$BH17)^(P$2091-$D$2091)/1000</f>
        <v>0</v>
      </c>
      <c r="Q2265" s="223">
        <f>Q2214*'Usages mobilité'!$BG17*(1+'Usages mobilité'!$BH17)^(Q$2091-$D$2091)/1000</f>
        <v>0</v>
      </c>
      <c r="R2265" s="223">
        <f>R2214*'Usages mobilité'!$BG17*(1+'Usages mobilité'!$BH17)^(R$2091-$D$2091)/1000</f>
        <v>0</v>
      </c>
    </row>
    <row r="2266" spans="1:18" hidden="1" outlineLevel="2" x14ac:dyDescent="0.25">
      <c r="A2266" s="222" t="str">
        <f>'Usages mobilité'!A18</f>
        <v>Usage mobilité n°15</v>
      </c>
      <c r="B2266" s="222" t="s">
        <v>645</v>
      </c>
      <c r="C2266" s="222"/>
      <c r="D2266" s="223">
        <f>D2215*'Usages mobilité'!$BG18*(1+'Usages mobilité'!$BH18)^(D$2091-$D$2091)/1000</f>
        <v>0</v>
      </c>
      <c r="E2266" s="223">
        <f>E2215*'Usages mobilité'!$BG18*(1+'Usages mobilité'!$BH18)^(E$2091-$D$2091)/1000</f>
        <v>0</v>
      </c>
      <c r="F2266" s="223">
        <f>F2215*'Usages mobilité'!$BG18*(1+'Usages mobilité'!$BH18)^(F$2091-$D$2091)/1000</f>
        <v>0</v>
      </c>
      <c r="G2266" s="223">
        <f>G2215*'Usages mobilité'!$BG18*(1+'Usages mobilité'!$BH18)^(G$2091-$D$2091)/1000</f>
        <v>0</v>
      </c>
      <c r="H2266" s="223">
        <f>H2215*'Usages mobilité'!$BG18*(1+'Usages mobilité'!$BH18)^(H$2091-$D$2091)/1000</f>
        <v>0</v>
      </c>
      <c r="I2266" s="223">
        <f>I2215*'Usages mobilité'!$BG18*(1+'Usages mobilité'!$BH18)^(I$2091-$D$2091)/1000</f>
        <v>0</v>
      </c>
      <c r="J2266" s="223">
        <f>J2215*'Usages mobilité'!$BG18*(1+'Usages mobilité'!$BH18)^(J$2091-$D$2091)/1000</f>
        <v>0</v>
      </c>
      <c r="K2266" s="223">
        <f>K2215*'Usages mobilité'!$BG18*(1+'Usages mobilité'!$BH18)^(K$2091-$D$2091)/1000</f>
        <v>0</v>
      </c>
      <c r="L2266" s="223">
        <f>L2215*'Usages mobilité'!$BG18*(1+'Usages mobilité'!$BH18)^(L$2091-$D$2091)/1000</f>
        <v>0</v>
      </c>
      <c r="M2266" s="223">
        <f>M2215*'Usages mobilité'!$BG18*(1+'Usages mobilité'!$BH18)^(M$2091-$D$2091)/1000</f>
        <v>0</v>
      </c>
      <c r="N2266" s="223">
        <f>N2215*'Usages mobilité'!$BG18*(1+'Usages mobilité'!$BH18)^(N$2091-$D$2091)/1000</f>
        <v>0</v>
      </c>
      <c r="O2266" s="223">
        <f>O2215*'Usages mobilité'!$BG18*(1+'Usages mobilité'!$BH18)^(O$2091-$D$2091)/1000</f>
        <v>0</v>
      </c>
      <c r="P2266" s="223">
        <f>P2215*'Usages mobilité'!$BG18*(1+'Usages mobilité'!$BH18)^(P$2091-$D$2091)/1000</f>
        <v>0</v>
      </c>
      <c r="Q2266" s="223">
        <f>Q2215*'Usages mobilité'!$BG18*(1+'Usages mobilité'!$BH18)^(Q$2091-$D$2091)/1000</f>
        <v>0</v>
      </c>
      <c r="R2266" s="223">
        <f>R2215*'Usages mobilité'!$BG18*(1+'Usages mobilité'!$BH18)^(R$2091-$D$2091)/1000</f>
        <v>0</v>
      </c>
    </row>
    <row r="2267" spans="1:18" hidden="1" outlineLevel="2" x14ac:dyDescent="0.25">
      <c r="A2267" s="222" t="str">
        <f>'Usages mobilité'!A19</f>
        <v>Usage mobilité n°16</v>
      </c>
      <c r="B2267" s="222" t="s">
        <v>645</v>
      </c>
      <c r="C2267" s="222"/>
      <c r="D2267" s="223">
        <f>D2216*'Usages mobilité'!$BG19*(1+'Usages mobilité'!$BH19)^(D$2091-$D$2091)/1000</f>
        <v>0</v>
      </c>
      <c r="E2267" s="223">
        <f>E2216*'Usages mobilité'!$BG19*(1+'Usages mobilité'!$BH19)^(E$2091-$D$2091)/1000</f>
        <v>0</v>
      </c>
      <c r="F2267" s="223">
        <f>F2216*'Usages mobilité'!$BG19*(1+'Usages mobilité'!$BH19)^(F$2091-$D$2091)/1000</f>
        <v>0</v>
      </c>
      <c r="G2267" s="223">
        <f>G2216*'Usages mobilité'!$BG19*(1+'Usages mobilité'!$BH19)^(G$2091-$D$2091)/1000</f>
        <v>0</v>
      </c>
      <c r="H2267" s="223">
        <f>H2216*'Usages mobilité'!$BG19*(1+'Usages mobilité'!$BH19)^(H$2091-$D$2091)/1000</f>
        <v>0</v>
      </c>
      <c r="I2267" s="223">
        <f>I2216*'Usages mobilité'!$BG19*(1+'Usages mobilité'!$BH19)^(I$2091-$D$2091)/1000</f>
        <v>0</v>
      </c>
      <c r="J2267" s="223">
        <f>J2216*'Usages mobilité'!$BG19*(1+'Usages mobilité'!$BH19)^(J$2091-$D$2091)/1000</f>
        <v>0</v>
      </c>
      <c r="K2267" s="223">
        <f>K2216*'Usages mobilité'!$BG19*(1+'Usages mobilité'!$BH19)^(K$2091-$D$2091)/1000</f>
        <v>0</v>
      </c>
      <c r="L2267" s="223">
        <f>L2216*'Usages mobilité'!$BG19*(1+'Usages mobilité'!$BH19)^(L$2091-$D$2091)/1000</f>
        <v>0</v>
      </c>
      <c r="M2267" s="223">
        <f>M2216*'Usages mobilité'!$BG19*(1+'Usages mobilité'!$BH19)^(M$2091-$D$2091)/1000</f>
        <v>0</v>
      </c>
      <c r="N2267" s="223">
        <f>N2216*'Usages mobilité'!$BG19*(1+'Usages mobilité'!$BH19)^(N$2091-$D$2091)/1000</f>
        <v>0</v>
      </c>
      <c r="O2267" s="223">
        <f>O2216*'Usages mobilité'!$BG19*(1+'Usages mobilité'!$BH19)^(O$2091-$D$2091)/1000</f>
        <v>0</v>
      </c>
      <c r="P2267" s="223">
        <f>P2216*'Usages mobilité'!$BG19*(1+'Usages mobilité'!$BH19)^(P$2091-$D$2091)/1000</f>
        <v>0</v>
      </c>
      <c r="Q2267" s="223">
        <f>Q2216*'Usages mobilité'!$BG19*(1+'Usages mobilité'!$BH19)^(Q$2091-$D$2091)/1000</f>
        <v>0</v>
      </c>
      <c r="R2267" s="223">
        <f>R2216*'Usages mobilité'!$BG19*(1+'Usages mobilité'!$BH19)^(R$2091-$D$2091)/1000</f>
        <v>0</v>
      </c>
    </row>
    <row r="2268" spans="1:18" hidden="1" outlineLevel="2" x14ac:dyDescent="0.25">
      <c r="A2268" s="222" t="str">
        <f>'Usages mobilité'!A20</f>
        <v>Usage mobilité n°17</v>
      </c>
      <c r="B2268" s="222" t="s">
        <v>645</v>
      </c>
      <c r="C2268" s="222"/>
      <c r="D2268" s="223">
        <f>D2217*'Usages mobilité'!$BG20*(1+'Usages mobilité'!$BH20)^(D$2091-$D$2091)/1000</f>
        <v>0</v>
      </c>
      <c r="E2268" s="223">
        <f>E2217*'Usages mobilité'!$BG20*(1+'Usages mobilité'!$BH20)^(E$2091-$D$2091)/1000</f>
        <v>0</v>
      </c>
      <c r="F2268" s="223">
        <f>F2217*'Usages mobilité'!$BG20*(1+'Usages mobilité'!$BH20)^(F$2091-$D$2091)/1000</f>
        <v>0</v>
      </c>
      <c r="G2268" s="223">
        <f>G2217*'Usages mobilité'!$BG20*(1+'Usages mobilité'!$BH20)^(G$2091-$D$2091)/1000</f>
        <v>0</v>
      </c>
      <c r="H2268" s="223">
        <f>H2217*'Usages mobilité'!$BG20*(1+'Usages mobilité'!$BH20)^(H$2091-$D$2091)/1000</f>
        <v>0</v>
      </c>
      <c r="I2268" s="223">
        <f>I2217*'Usages mobilité'!$BG20*(1+'Usages mobilité'!$BH20)^(I$2091-$D$2091)/1000</f>
        <v>0</v>
      </c>
      <c r="J2268" s="223">
        <f>J2217*'Usages mobilité'!$BG20*(1+'Usages mobilité'!$BH20)^(J$2091-$D$2091)/1000</f>
        <v>0</v>
      </c>
      <c r="K2268" s="223">
        <f>K2217*'Usages mobilité'!$BG20*(1+'Usages mobilité'!$BH20)^(K$2091-$D$2091)/1000</f>
        <v>0</v>
      </c>
      <c r="L2268" s="223">
        <f>L2217*'Usages mobilité'!$BG20*(1+'Usages mobilité'!$BH20)^(L$2091-$D$2091)/1000</f>
        <v>0</v>
      </c>
      <c r="M2268" s="223">
        <f>M2217*'Usages mobilité'!$BG20*(1+'Usages mobilité'!$BH20)^(M$2091-$D$2091)/1000</f>
        <v>0</v>
      </c>
      <c r="N2268" s="223">
        <f>N2217*'Usages mobilité'!$BG20*(1+'Usages mobilité'!$BH20)^(N$2091-$D$2091)/1000</f>
        <v>0</v>
      </c>
      <c r="O2268" s="223">
        <f>O2217*'Usages mobilité'!$BG20*(1+'Usages mobilité'!$BH20)^(O$2091-$D$2091)/1000</f>
        <v>0</v>
      </c>
      <c r="P2268" s="223">
        <f>P2217*'Usages mobilité'!$BG20*(1+'Usages mobilité'!$BH20)^(P$2091-$D$2091)/1000</f>
        <v>0</v>
      </c>
      <c r="Q2268" s="223">
        <f>Q2217*'Usages mobilité'!$BG20*(1+'Usages mobilité'!$BH20)^(Q$2091-$D$2091)/1000</f>
        <v>0</v>
      </c>
      <c r="R2268" s="223">
        <f>R2217*'Usages mobilité'!$BG20*(1+'Usages mobilité'!$BH20)^(R$2091-$D$2091)/1000</f>
        <v>0</v>
      </c>
    </row>
    <row r="2269" spans="1:18" hidden="1" outlineLevel="2" x14ac:dyDescent="0.25">
      <c r="A2269" s="222" t="str">
        <f>'Usages mobilité'!A21</f>
        <v>Usage mobilité n°18</v>
      </c>
      <c r="B2269" s="222" t="s">
        <v>645</v>
      </c>
      <c r="C2269" s="222"/>
      <c r="D2269" s="223">
        <f>D2218*'Usages mobilité'!$BG21*(1+'Usages mobilité'!$BH21)^(D$2091-$D$2091)/1000</f>
        <v>0</v>
      </c>
      <c r="E2269" s="223">
        <f>E2218*'Usages mobilité'!$BG21*(1+'Usages mobilité'!$BH21)^(E$2091-$D$2091)/1000</f>
        <v>0</v>
      </c>
      <c r="F2269" s="223">
        <f>F2218*'Usages mobilité'!$BG21*(1+'Usages mobilité'!$BH21)^(F$2091-$D$2091)/1000</f>
        <v>0</v>
      </c>
      <c r="G2269" s="223">
        <f>G2218*'Usages mobilité'!$BG21*(1+'Usages mobilité'!$BH21)^(G$2091-$D$2091)/1000</f>
        <v>0</v>
      </c>
      <c r="H2269" s="223">
        <f>H2218*'Usages mobilité'!$BG21*(1+'Usages mobilité'!$BH21)^(H$2091-$D$2091)/1000</f>
        <v>0</v>
      </c>
      <c r="I2269" s="223">
        <f>I2218*'Usages mobilité'!$BG21*(1+'Usages mobilité'!$BH21)^(I$2091-$D$2091)/1000</f>
        <v>0</v>
      </c>
      <c r="J2269" s="223">
        <f>J2218*'Usages mobilité'!$BG21*(1+'Usages mobilité'!$BH21)^(J$2091-$D$2091)/1000</f>
        <v>0</v>
      </c>
      <c r="K2269" s="223">
        <f>K2218*'Usages mobilité'!$BG21*(1+'Usages mobilité'!$BH21)^(K$2091-$D$2091)/1000</f>
        <v>0</v>
      </c>
      <c r="L2269" s="223">
        <f>L2218*'Usages mobilité'!$BG21*(1+'Usages mobilité'!$BH21)^(L$2091-$D$2091)/1000</f>
        <v>0</v>
      </c>
      <c r="M2269" s="223">
        <f>M2218*'Usages mobilité'!$BG21*(1+'Usages mobilité'!$BH21)^(M$2091-$D$2091)/1000</f>
        <v>0</v>
      </c>
      <c r="N2269" s="223">
        <f>N2218*'Usages mobilité'!$BG21*(1+'Usages mobilité'!$BH21)^(N$2091-$D$2091)/1000</f>
        <v>0</v>
      </c>
      <c r="O2269" s="223">
        <f>O2218*'Usages mobilité'!$BG21*(1+'Usages mobilité'!$BH21)^(O$2091-$D$2091)/1000</f>
        <v>0</v>
      </c>
      <c r="P2269" s="223">
        <f>P2218*'Usages mobilité'!$BG21*(1+'Usages mobilité'!$BH21)^(P$2091-$D$2091)/1000</f>
        <v>0</v>
      </c>
      <c r="Q2269" s="223">
        <f>Q2218*'Usages mobilité'!$BG21*(1+'Usages mobilité'!$BH21)^(Q$2091-$D$2091)/1000</f>
        <v>0</v>
      </c>
      <c r="R2269" s="223">
        <f>R2218*'Usages mobilité'!$BG21*(1+'Usages mobilité'!$BH21)^(R$2091-$D$2091)/1000</f>
        <v>0</v>
      </c>
    </row>
    <row r="2270" spans="1:18" hidden="1" outlineLevel="2" x14ac:dyDescent="0.25">
      <c r="A2270" s="222" t="str">
        <f>'Usages mobilité'!A22</f>
        <v>Usage mobilité n°19</v>
      </c>
      <c r="B2270" s="222" t="s">
        <v>645</v>
      </c>
      <c r="C2270" s="222"/>
      <c r="D2270" s="223">
        <f>D2219*'Usages mobilité'!$BG22*(1+'Usages mobilité'!$BH22)^(D$2091-$D$2091)/1000</f>
        <v>0</v>
      </c>
      <c r="E2270" s="223">
        <f>E2219*'Usages mobilité'!$BG22*(1+'Usages mobilité'!$BH22)^(E$2091-$D$2091)/1000</f>
        <v>0</v>
      </c>
      <c r="F2270" s="223">
        <f>F2219*'Usages mobilité'!$BG22*(1+'Usages mobilité'!$BH22)^(F$2091-$D$2091)/1000</f>
        <v>0</v>
      </c>
      <c r="G2270" s="223">
        <f>G2219*'Usages mobilité'!$BG22*(1+'Usages mobilité'!$BH22)^(G$2091-$D$2091)/1000</f>
        <v>0</v>
      </c>
      <c r="H2270" s="223">
        <f>H2219*'Usages mobilité'!$BG22*(1+'Usages mobilité'!$BH22)^(H$2091-$D$2091)/1000</f>
        <v>0</v>
      </c>
      <c r="I2270" s="223">
        <f>I2219*'Usages mobilité'!$BG22*(1+'Usages mobilité'!$BH22)^(I$2091-$D$2091)/1000</f>
        <v>0</v>
      </c>
      <c r="J2270" s="223">
        <f>J2219*'Usages mobilité'!$BG22*(1+'Usages mobilité'!$BH22)^(J$2091-$D$2091)/1000</f>
        <v>0</v>
      </c>
      <c r="K2270" s="223">
        <f>K2219*'Usages mobilité'!$BG22*(1+'Usages mobilité'!$BH22)^(K$2091-$D$2091)/1000</f>
        <v>0</v>
      </c>
      <c r="L2270" s="223">
        <f>L2219*'Usages mobilité'!$BG22*(1+'Usages mobilité'!$BH22)^(L$2091-$D$2091)/1000</f>
        <v>0</v>
      </c>
      <c r="M2270" s="223">
        <f>M2219*'Usages mobilité'!$BG22*(1+'Usages mobilité'!$BH22)^(M$2091-$D$2091)/1000</f>
        <v>0</v>
      </c>
      <c r="N2270" s="223">
        <f>N2219*'Usages mobilité'!$BG22*(1+'Usages mobilité'!$BH22)^(N$2091-$D$2091)/1000</f>
        <v>0</v>
      </c>
      <c r="O2270" s="223">
        <f>O2219*'Usages mobilité'!$BG22*(1+'Usages mobilité'!$BH22)^(O$2091-$D$2091)/1000</f>
        <v>0</v>
      </c>
      <c r="P2270" s="223">
        <f>P2219*'Usages mobilité'!$BG22*(1+'Usages mobilité'!$BH22)^(P$2091-$D$2091)/1000</f>
        <v>0</v>
      </c>
      <c r="Q2270" s="223">
        <f>Q2219*'Usages mobilité'!$BG22*(1+'Usages mobilité'!$BH22)^(Q$2091-$D$2091)/1000</f>
        <v>0</v>
      </c>
      <c r="R2270" s="223">
        <f>R2219*'Usages mobilité'!$BG22*(1+'Usages mobilité'!$BH22)^(R$2091-$D$2091)/1000</f>
        <v>0</v>
      </c>
    </row>
    <row r="2271" spans="1:18" hidden="1" outlineLevel="2" x14ac:dyDescent="0.25">
      <c r="A2271" s="222" t="str">
        <f>'Usages mobilité'!A23</f>
        <v>Usage mobilité n°20</v>
      </c>
      <c r="B2271" s="222" t="s">
        <v>645</v>
      </c>
      <c r="C2271" s="222"/>
      <c r="D2271" s="223">
        <f>D2220*'Usages mobilité'!$BG23*(1+'Usages mobilité'!$BH23)^(D$2091-$D$2091)/1000</f>
        <v>0</v>
      </c>
      <c r="E2271" s="223">
        <f>E2220*'Usages mobilité'!$BG23*(1+'Usages mobilité'!$BH23)^(E$2091-$D$2091)/1000</f>
        <v>0</v>
      </c>
      <c r="F2271" s="223">
        <f>F2220*'Usages mobilité'!$BG23*(1+'Usages mobilité'!$BH23)^(F$2091-$D$2091)/1000</f>
        <v>0</v>
      </c>
      <c r="G2271" s="223">
        <f>G2220*'Usages mobilité'!$BG23*(1+'Usages mobilité'!$BH23)^(G$2091-$D$2091)/1000</f>
        <v>0</v>
      </c>
      <c r="H2271" s="223">
        <f>H2220*'Usages mobilité'!$BG23*(1+'Usages mobilité'!$BH23)^(H$2091-$D$2091)/1000</f>
        <v>0</v>
      </c>
      <c r="I2271" s="223">
        <f>I2220*'Usages mobilité'!$BG23*(1+'Usages mobilité'!$BH23)^(I$2091-$D$2091)/1000</f>
        <v>0</v>
      </c>
      <c r="J2271" s="223">
        <f>J2220*'Usages mobilité'!$BG23*(1+'Usages mobilité'!$BH23)^(J$2091-$D$2091)/1000</f>
        <v>0</v>
      </c>
      <c r="K2271" s="223">
        <f>K2220*'Usages mobilité'!$BG23*(1+'Usages mobilité'!$BH23)^(K$2091-$D$2091)/1000</f>
        <v>0</v>
      </c>
      <c r="L2271" s="223">
        <f>L2220*'Usages mobilité'!$BG23*(1+'Usages mobilité'!$BH23)^(L$2091-$D$2091)/1000</f>
        <v>0</v>
      </c>
      <c r="M2271" s="223">
        <f>M2220*'Usages mobilité'!$BG23*(1+'Usages mobilité'!$BH23)^(M$2091-$D$2091)/1000</f>
        <v>0</v>
      </c>
      <c r="N2271" s="223">
        <f>N2220*'Usages mobilité'!$BG23*(1+'Usages mobilité'!$BH23)^(N$2091-$D$2091)/1000</f>
        <v>0</v>
      </c>
      <c r="O2271" s="223">
        <f>O2220*'Usages mobilité'!$BG23*(1+'Usages mobilité'!$BH23)^(O$2091-$D$2091)/1000</f>
        <v>0</v>
      </c>
      <c r="P2271" s="223">
        <f>P2220*'Usages mobilité'!$BG23*(1+'Usages mobilité'!$BH23)^(P$2091-$D$2091)/1000</f>
        <v>0</v>
      </c>
      <c r="Q2271" s="223">
        <f>Q2220*'Usages mobilité'!$BG23*(1+'Usages mobilité'!$BH23)^(Q$2091-$D$2091)/1000</f>
        <v>0</v>
      </c>
      <c r="R2271" s="223">
        <f>R2220*'Usages mobilité'!$BG23*(1+'Usages mobilité'!$BH23)^(R$2091-$D$2091)/1000</f>
        <v>0</v>
      </c>
    </row>
    <row r="2272" spans="1:18" hidden="1" outlineLevel="2" x14ac:dyDescent="0.25">
      <c r="A2272" s="222" t="str">
        <f>'Usages mobilité'!A24</f>
        <v>Usage mobilité n°21</v>
      </c>
      <c r="B2272" s="222" t="s">
        <v>645</v>
      </c>
      <c r="C2272" s="222"/>
      <c r="D2272" s="223">
        <f>D2221*'Usages mobilité'!$BG24*(1+'Usages mobilité'!$BH24)^(D$2091-$D$2091)/1000</f>
        <v>0</v>
      </c>
      <c r="E2272" s="223">
        <f>E2221*'Usages mobilité'!$BG24*(1+'Usages mobilité'!$BH24)^(E$2091-$D$2091)/1000</f>
        <v>0</v>
      </c>
      <c r="F2272" s="223">
        <f>F2221*'Usages mobilité'!$BG24*(1+'Usages mobilité'!$BH24)^(F$2091-$D$2091)/1000</f>
        <v>0</v>
      </c>
      <c r="G2272" s="223">
        <f>G2221*'Usages mobilité'!$BG24*(1+'Usages mobilité'!$BH24)^(G$2091-$D$2091)/1000</f>
        <v>0</v>
      </c>
      <c r="H2272" s="223">
        <f>H2221*'Usages mobilité'!$BG24*(1+'Usages mobilité'!$BH24)^(H$2091-$D$2091)/1000</f>
        <v>0</v>
      </c>
      <c r="I2272" s="223">
        <f>I2221*'Usages mobilité'!$BG24*(1+'Usages mobilité'!$BH24)^(I$2091-$D$2091)/1000</f>
        <v>0</v>
      </c>
      <c r="J2272" s="223">
        <f>J2221*'Usages mobilité'!$BG24*(1+'Usages mobilité'!$BH24)^(J$2091-$D$2091)/1000</f>
        <v>0</v>
      </c>
      <c r="K2272" s="223">
        <f>K2221*'Usages mobilité'!$BG24*(1+'Usages mobilité'!$BH24)^(K$2091-$D$2091)/1000</f>
        <v>0</v>
      </c>
      <c r="L2272" s="223">
        <f>L2221*'Usages mobilité'!$BG24*(1+'Usages mobilité'!$BH24)^(L$2091-$D$2091)/1000</f>
        <v>0</v>
      </c>
      <c r="M2272" s="223">
        <f>M2221*'Usages mobilité'!$BG24*(1+'Usages mobilité'!$BH24)^(M$2091-$D$2091)/1000</f>
        <v>0</v>
      </c>
      <c r="N2272" s="223">
        <f>N2221*'Usages mobilité'!$BG24*(1+'Usages mobilité'!$BH24)^(N$2091-$D$2091)/1000</f>
        <v>0</v>
      </c>
      <c r="O2272" s="223">
        <f>O2221*'Usages mobilité'!$BG24*(1+'Usages mobilité'!$BH24)^(O$2091-$D$2091)/1000</f>
        <v>0</v>
      </c>
      <c r="P2272" s="223">
        <f>P2221*'Usages mobilité'!$BG24*(1+'Usages mobilité'!$BH24)^(P$2091-$D$2091)/1000</f>
        <v>0</v>
      </c>
      <c r="Q2272" s="223">
        <f>Q2221*'Usages mobilité'!$BG24*(1+'Usages mobilité'!$BH24)^(Q$2091-$D$2091)/1000</f>
        <v>0</v>
      </c>
      <c r="R2272" s="223">
        <f>R2221*'Usages mobilité'!$BG24*(1+'Usages mobilité'!$BH24)^(R$2091-$D$2091)/1000</f>
        <v>0</v>
      </c>
    </row>
    <row r="2273" spans="1:18" hidden="1" outlineLevel="2" x14ac:dyDescent="0.25">
      <c r="A2273" s="222" t="str">
        <f>'Usages mobilité'!A25</f>
        <v>Usage mobilité n°22</v>
      </c>
      <c r="B2273" s="222" t="s">
        <v>645</v>
      </c>
      <c r="C2273" s="222"/>
      <c r="D2273" s="223">
        <f>D2222*'Usages mobilité'!$BG25*(1+'Usages mobilité'!$BH25)^(D$2091-$D$2091)/1000</f>
        <v>0</v>
      </c>
      <c r="E2273" s="223">
        <f>E2222*'Usages mobilité'!$BG25*(1+'Usages mobilité'!$BH25)^(E$2091-$D$2091)/1000</f>
        <v>0</v>
      </c>
      <c r="F2273" s="223">
        <f>F2222*'Usages mobilité'!$BG25*(1+'Usages mobilité'!$BH25)^(F$2091-$D$2091)/1000</f>
        <v>0</v>
      </c>
      <c r="G2273" s="223">
        <f>G2222*'Usages mobilité'!$BG25*(1+'Usages mobilité'!$BH25)^(G$2091-$D$2091)/1000</f>
        <v>0</v>
      </c>
      <c r="H2273" s="223">
        <f>H2222*'Usages mobilité'!$BG25*(1+'Usages mobilité'!$BH25)^(H$2091-$D$2091)/1000</f>
        <v>0</v>
      </c>
      <c r="I2273" s="223">
        <f>I2222*'Usages mobilité'!$BG25*(1+'Usages mobilité'!$BH25)^(I$2091-$D$2091)/1000</f>
        <v>0</v>
      </c>
      <c r="J2273" s="223">
        <f>J2222*'Usages mobilité'!$BG25*(1+'Usages mobilité'!$BH25)^(J$2091-$D$2091)/1000</f>
        <v>0</v>
      </c>
      <c r="K2273" s="223">
        <f>K2222*'Usages mobilité'!$BG25*(1+'Usages mobilité'!$BH25)^(K$2091-$D$2091)/1000</f>
        <v>0</v>
      </c>
      <c r="L2273" s="223">
        <f>L2222*'Usages mobilité'!$BG25*(1+'Usages mobilité'!$BH25)^(L$2091-$D$2091)/1000</f>
        <v>0</v>
      </c>
      <c r="M2273" s="223">
        <f>M2222*'Usages mobilité'!$BG25*(1+'Usages mobilité'!$BH25)^(M$2091-$D$2091)/1000</f>
        <v>0</v>
      </c>
      <c r="N2273" s="223">
        <f>N2222*'Usages mobilité'!$BG25*(1+'Usages mobilité'!$BH25)^(N$2091-$D$2091)/1000</f>
        <v>0</v>
      </c>
      <c r="O2273" s="223">
        <f>O2222*'Usages mobilité'!$BG25*(1+'Usages mobilité'!$BH25)^(O$2091-$D$2091)/1000</f>
        <v>0</v>
      </c>
      <c r="P2273" s="223">
        <f>P2222*'Usages mobilité'!$BG25*(1+'Usages mobilité'!$BH25)^(P$2091-$D$2091)/1000</f>
        <v>0</v>
      </c>
      <c r="Q2273" s="223">
        <f>Q2222*'Usages mobilité'!$BG25*(1+'Usages mobilité'!$BH25)^(Q$2091-$D$2091)/1000</f>
        <v>0</v>
      </c>
      <c r="R2273" s="223">
        <f>R2222*'Usages mobilité'!$BG25*(1+'Usages mobilité'!$BH25)^(R$2091-$D$2091)/1000</f>
        <v>0</v>
      </c>
    </row>
    <row r="2274" spans="1:18" hidden="1" outlineLevel="2" x14ac:dyDescent="0.25">
      <c r="A2274" s="222" t="str">
        <f>'Usages mobilité'!A26</f>
        <v>Usage mobilité n°23</v>
      </c>
      <c r="B2274" s="222" t="s">
        <v>645</v>
      </c>
      <c r="C2274" s="222"/>
      <c r="D2274" s="223">
        <f>D2223*'Usages mobilité'!$BG26*(1+'Usages mobilité'!$BH26)^(D$2091-$D$2091)/1000</f>
        <v>0</v>
      </c>
      <c r="E2274" s="223">
        <f>E2223*'Usages mobilité'!$BG26*(1+'Usages mobilité'!$BH26)^(E$2091-$D$2091)/1000</f>
        <v>0</v>
      </c>
      <c r="F2274" s="223">
        <f>F2223*'Usages mobilité'!$BG26*(1+'Usages mobilité'!$BH26)^(F$2091-$D$2091)/1000</f>
        <v>0</v>
      </c>
      <c r="G2274" s="223">
        <f>G2223*'Usages mobilité'!$BG26*(1+'Usages mobilité'!$BH26)^(G$2091-$D$2091)/1000</f>
        <v>0</v>
      </c>
      <c r="H2274" s="223">
        <f>H2223*'Usages mobilité'!$BG26*(1+'Usages mobilité'!$BH26)^(H$2091-$D$2091)/1000</f>
        <v>0</v>
      </c>
      <c r="I2274" s="223">
        <f>I2223*'Usages mobilité'!$BG26*(1+'Usages mobilité'!$BH26)^(I$2091-$D$2091)/1000</f>
        <v>0</v>
      </c>
      <c r="J2274" s="223">
        <f>J2223*'Usages mobilité'!$BG26*(1+'Usages mobilité'!$BH26)^(J$2091-$D$2091)/1000</f>
        <v>0</v>
      </c>
      <c r="K2274" s="223">
        <f>K2223*'Usages mobilité'!$BG26*(1+'Usages mobilité'!$BH26)^(K$2091-$D$2091)/1000</f>
        <v>0</v>
      </c>
      <c r="L2274" s="223">
        <f>L2223*'Usages mobilité'!$BG26*(1+'Usages mobilité'!$BH26)^(L$2091-$D$2091)/1000</f>
        <v>0</v>
      </c>
      <c r="M2274" s="223">
        <f>M2223*'Usages mobilité'!$BG26*(1+'Usages mobilité'!$BH26)^(M$2091-$D$2091)/1000</f>
        <v>0</v>
      </c>
      <c r="N2274" s="223">
        <f>N2223*'Usages mobilité'!$BG26*(1+'Usages mobilité'!$BH26)^(N$2091-$D$2091)/1000</f>
        <v>0</v>
      </c>
      <c r="O2274" s="223">
        <f>O2223*'Usages mobilité'!$BG26*(1+'Usages mobilité'!$BH26)^(O$2091-$D$2091)/1000</f>
        <v>0</v>
      </c>
      <c r="P2274" s="223">
        <f>P2223*'Usages mobilité'!$BG26*(1+'Usages mobilité'!$BH26)^(P$2091-$D$2091)/1000</f>
        <v>0</v>
      </c>
      <c r="Q2274" s="223">
        <f>Q2223*'Usages mobilité'!$BG26*(1+'Usages mobilité'!$BH26)^(Q$2091-$D$2091)/1000</f>
        <v>0</v>
      </c>
      <c r="R2274" s="223">
        <f>R2223*'Usages mobilité'!$BG26*(1+'Usages mobilité'!$BH26)^(R$2091-$D$2091)/1000</f>
        <v>0</v>
      </c>
    </row>
    <row r="2275" spans="1:18" hidden="1" outlineLevel="2" x14ac:dyDescent="0.25">
      <c r="A2275" s="222" t="str">
        <f>'Usages mobilité'!A27</f>
        <v>Usage mobilité n°24</v>
      </c>
      <c r="B2275" s="222" t="s">
        <v>645</v>
      </c>
      <c r="C2275" s="222"/>
      <c r="D2275" s="223">
        <f>D2224*'Usages mobilité'!$BG27*(1+'Usages mobilité'!$BH27)^(D$2091-$D$2091)/1000</f>
        <v>0</v>
      </c>
      <c r="E2275" s="223">
        <f>E2224*'Usages mobilité'!$BG27*(1+'Usages mobilité'!$BH27)^(E$2091-$D$2091)/1000</f>
        <v>0</v>
      </c>
      <c r="F2275" s="223">
        <f>F2224*'Usages mobilité'!$BG27*(1+'Usages mobilité'!$BH27)^(F$2091-$D$2091)/1000</f>
        <v>0</v>
      </c>
      <c r="G2275" s="223">
        <f>G2224*'Usages mobilité'!$BG27*(1+'Usages mobilité'!$BH27)^(G$2091-$D$2091)/1000</f>
        <v>0</v>
      </c>
      <c r="H2275" s="223">
        <f>H2224*'Usages mobilité'!$BG27*(1+'Usages mobilité'!$BH27)^(H$2091-$D$2091)/1000</f>
        <v>0</v>
      </c>
      <c r="I2275" s="223">
        <f>I2224*'Usages mobilité'!$BG27*(1+'Usages mobilité'!$BH27)^(I$2091-$D$2091)/1000</f>
        <v>0</v>
      </c>
      <c r="J2275" s="223">
        <f>J2224*'Usages mobilité'!$BG27*(1+'Usages mobilité'!$BH27)^(J$2091-$D$2091)/1000</f>
        <v>0</v>
      </c>
      <c r="K2275" s="223">
        <f>K2224*'Usages mobilité'!$BG27*(1+'Usages mobilité'!$BH27)^(K$2091-$D$2091)/1000</f>
        <v>0</v>
      </c>
      <c r="L2275" s="223">
        <f>L2224*'Usages mobilité'!$BG27*(1+'Usages mobilité'!$BH27)^(L$2091-$D$2091)/1000</f>
        <v>0</v>
      </c>
      <c r="M2275" s="223">
        <f>M2224*'Usages mobilité'!$BG27*(1+'Usages mobilité'!$BH27)^(M$2091-$D$2091)/1000</f>
        <v>0</v>
      </c>
      <c r="N2275" s="223">
        <f>N2224*'Usages mobilité'!$BG27*(1+'Usages mobilité'!$BH27)^(N$2091-$D$2091)/1000</f>
        <v>0</v>
      </c>
      <c r="O2275" s="223">
        <f>O2224*'Usages mobilité'!$BG27*(1+'Usages mobilité'!$BH27)^(O$2091-$D$2091)/1000</f>
        <v>0</v>
      </c>
      <c r="P2275" s="223">
        <f>P2224*'Usages mobilité'!$BG27*(1+'Usages mobilité'!$BH27)^(P$2091-$D$2091)/1000</f>
        <v>0</v>
      </c>
      <c r="Q2275" s="223">
        <f>Q2224*'Usages mobilité'!$BG27*(1+'Usages mobilité'!$BH27)^(Q$2091-$D$2091)/1000</f>
        <v>0</v>
      </c>
      <c r="R2275" s="223">
        <f>R2224*'Usages mobilité'!$BG27*(1+'Usages mobilité'!$BH27)^(R$2091-$D$2091)/1000</f>
        <v>0</v>
      </c>
    </row>
    <row r="2276" spans="1:18" hidden="1" outlineLevel="2" x14ac:dyDescent="0.25">
      <c r="A2276" s="222" t="str">
        <f>'Usages mobilité'!A28</f>
        <v>Usage mobilité n°25</v>
      </c>
      <c r="B2276" s="222" t="s">
        <v>645</v>
      </c>
      <c r="C2276" s="222"/>
      <c r="D2276" s="223">
        <f>D2225*'Usages mobilité'!$BG28*(1+'Usages mobilité'!$BH28)^(D$2091-$D$2091)/1000</f>
        <v>0</v>
      </c>
      <c r="E2276" s="223">
        <f>E2225*'Usages mobilité'!$BG28*(1+'Usages mobilité'!$BH28)^(E$2091-$D$2091)/1000</f>
        <v>0</v>
      </c>
      <c r="F2276" s="223">
        <f>F2225*'Usages mobilité'!$BG28*(1+'Usages mobilité'!$BH28)^(F$2091-$D$2091)/1000</f>
        <v>0</v>
      </c>
      <c r="G2276" s="223">
        <f>G2225*'Usages mobilité'!$BG28*(1+'Usages mobilité'!$BH28)^(G$2091-$D$2091)/1000</f>
        <v>0</v>
      </c>
      <c r="H2276" s="223">
        <f>H2225*'Usages mobilité'!$BG28*(1+'Usages mobilité'!$BH28)^(H$2091-$D$2091)/1000</f>
        <v>0</v>
      </c>
      <c r="I2276" s="223">
        <f>I2225*'Usages mobilité'!$BG28*(1+'Usages mobilité'!$BH28)^(I$2091-$D$2091)/1000</f>
        <v>0</v>
      </c>
      <c r="J2276" s="223">
        <f>J2225*'Usages mobilité'!$BG28*(1+'Usages mobilité'!$BH28)^(J$2091-$D$2091)/1000</f>
        <v>0</v>
      </c>
      <c r="K2276" s="223">
        <f>K2225*'Usages mobilité'!$BG28*(1+'Usages mobilité'!$BH28)^(K$2091-$D$2091)/1000</f>
        <v>0</v>
      </c>
      <c r="L2276" s="223">
        <f>L2225*'Usages mobilité'!$BG28*(1+'Usages mobilité'!$BH28)^(L$2091-$D$2091)/1000</f>
        <v>0</v>
      </c>
      <c r="M2276" s="223">
        <f>M2225*'Usages mobilité'!$BG28*(1+'Usages mobilité'!$BH28)^(M$2091-$D$2091)/1000</f>
        <v>0</v>
      </c>
      <c r="N2276" s="223">
        <f>N2225*'Usages mobilité'!$BG28*(1+'Usages mobilité'!$BH28)^(N$2091-$D$2091)/1000</f>
        <v>0</v>
      </c>
      <c r="O2276" s="223">
        <f>O2225*'Usages mobilité'!$BG28*(1+'Usages mobilité'!$BH28)^(O$2091-$D$2091)/1000</f>
        <v>0</v>
      </c>
      <c r="P2276" s="223">
        <f>P2225*'Usages mobilité'!$BG28*(1+'Usages mobilité'!$BH28)^(P$2091-$D$2091)/1000</f>
        <v>0</v>
      </c>
      <c r="Q2276" s="223">
        <f>Q2225*'Usages mobilité'!$BG28*(1+'Usages mobilité'!$BH28)^(Q$2091-$D$2091)/1000</f>
        <v>0</v>
      </c>
      <c r="R2276" s="223">
        <f>R2225*'Usages mobilité'!$BG28*(1+'Usages mobilité'!$BH28)^(R$2091-$D$2091)/1000</f>
        <v>0</v>
      </c>
    </row>
    <row r="2277" spans="1:18" hidden="1" outlineLevel="2" x14ac:dyDescent="0.25">
      <c r="A2277" s="222" t="str">
        <f>'Usages mobilité'!A29</f>
        <v>Usage mobilité n°26</v>
      </c>
      <c r="B2277" s="222" t="s">
        <v>645</v>
      </c>
      <c r="C2277" s="222"/>
      <c r="D2277" s="223">
        <f>D2226*'Usages mobilité'!$BG29*(1+'Usages mobilité'!$BH29)^(D$2091-$D$2091)/1000</f>
        <v>0</v>
      </c>
      <c r="E2277" s="223">
        <f>E2226*'Usages mobilité'!$BG29*(1+'Usages mobilité'!$BH29)^(E$2091-$D$2091)/1000</f>
        <v>0</v>
      </c>
      <c r="F2277" s="223">
        <f>F2226*'Usages mobilité'!$BG29*(1+'Usages mobilité'!$BH29)^(F$2091-$D$2091)/1000</f>
        <v>0</v>
      </c>
      <c r="G2277" s="223">
        <f>G2226*'Usages mobilité'!$BG29*(1+'Usages mobilité'!$BH29)^(G$2091-$D$2091)/1000</f>
        <v>0</v>
      </c>
      <c r="H2277" s="223">
        <f>H2226*'Usages mobilité'!$BG29*(1+'Usages mobilité'!$BH29)^(H$2091-$D$2091)/1000</f>
        <v>0</v>
      </c>
      <c r="I2277" s="223">
        <f>I2226*'Usages mobilité'!$BG29*(1+'Usages mobilité'!$BH29)^(I$2091-$D$2091)/1000</f>
        <v>0</v>
      </c>
      <c r="J2277" s="223">
        <f>J2226*'Usages mobilité'!$BG29*(1+'Usages mobilité'!$BH29)^(J$2091-$D$2091)/1000</f>
        <v>0</v>
      </c>
      <c r="K2277" s="223">
        <f>K2226*'Usages mobilité'!$BG29*(1+'Usages mobilité'!$BH29)^(K$2091-$D$2091)/1000</f>
        <v>0</v>
      </c>
      <c r="L2277" s="223">
        <f>L2226*'Usages mobilité'!$BG29*(1+'Usages mobilité'!$BH29)^(L$2091-$D$2091)/1000</f>
        <v>0</v>
      </c>
      <c r="M2277" s="223">
        <f>M2226*'Usages mobilité'!$BG29*(1+'Usages mobilité'!$BH29)^(M$2091-$D$2091)/1000</f>
        <v>0</v>
      </c>
      <c r="N2277" s="223">
        <f>N2226*'Usages mobilité'!$BG29*(1+'Usages mobilité'!$BH29)^(N$2091-$D$2091)/1000</f>
        <v>0</v>
      </c>
      <c r="O2277" s="223">
        <f>O2226*'Usages mobilité'!$BG29*(1+'Usages mobilité'!$BH29)^(O$2091-$D$2091)/1000</f>
        <v>0</v>
      </c>
      <c r="P2277" s="223">
        <f>P2226*'Usages mobilité'!$BG29*(1+'Usages mobilité'!$BH29)^(P$2091-$D$2091)/1000</f>
        <v>0</v>
      </c>
      <c r="Q2277" s="223">
        <f>Q2226*'Usages mobilité'!$BG29*(1+'Usages mobilité'!$BH29)^(Q$2091-$D$2091)/1000</f>
        <v>0</v>
      </c>
      <c r="R2277" s="223">
        <f>R2226*'Usages mobilité'!$BG29*(1+'Usages mobilité'!$BH29)^(R$2091-$D$2091)/1000</f>
        <v>0</v>
      </c>
    </row>
    <row r="2278" spans="1:18" hidden="1" outlineLevel="2" x14ac:dyDescent="0.25">
      <c r="A2278" s="222" t="str">
        <f>'Usages mobilité'!A30</f>
        <v>Usage mobilité n°27</v>
      </c>
      <c r="B2278" s="222" t="s">
        <v>645</v>
      </c>
      <c r="C2278" s="222"/>
      <c r="D2278" s="223">
        <f>D2227*'Usages mobilité'!$BG30*(1+'Usages mobilité'!$BH30)^(D$2091-$D$2091)/1000</f>
        <v>0</v>
      </c>
      <c r="E2278" s="223">
        <f>E2227*'Usages mobilité'!$BG30*(1+'Usages mobilité'!$BH30)^(E$2091-$D$2091)/1000</f>
        <v>0</v>
      </c>
      <c r="F2278" s="223">
        <f>F2227*'Usages mobilité'!$BG30*(1+'Usages mobilité'!$BH30)^(F$2091-$D$2091)/1000</f>
        <v>0</v>
      </c>
      <c r="G2278" s="223">
        <f>G2227*'Usages mobilité'!$BG30*(1+'Usages mobilité'!$BH30)^(G$2091-$D$2091)/1000</f>
        <v>0</v>
      </c>
      <c r="H2278" s="223">
        <f>H2227*'Usages mobilité'!$BG30*(1+'Usages mobilité'!$BH30)^(H$2091-$D$2091)/1000</f>
        <v>0</v>
      </c>
      <c r="I2278" s="223">
        <f>I2227*'Usages mobilité'!$BG30*(1+'Usages mobilité'!$BH30)^(I$2091-$D$2091)/1000</f>
        <v>0</v>
      </c>
      <c r="J2278" s="223">
        <f>J2227*'Usages mobilité'!$BG30*(1+'Usages mobilité'!$BH30)^(J$2091-$D$2091)/1000</f>
        <v>0</v>
      </c>
      <c r="K2278" s="223">
        <f>K2227*'Usages mobilité'!$BG30*(1+'Usages mobilité'!$BH30)^(K$2091-$D$2091)/1000</f>
        <v>0</v>
      </c>
      <c r="L2278" s="223">
        <f>L2227*'Usages mobilité'!$BG30*(1+'Usages mobilité'!$BH30)^(L$2091-$D$2091)/1000</f>
        <v>0</v>
      </c>
      <c r="M2278" s="223">
        <f>M2227*'Usages mobilité'!$BG30*(1+'Usages mobilité'!$BH30)^(M$2091-$D$2091)/1000</f>
        <v>0</v>
      </c>
      <c r="N2278" s="223">
        <f>N2227*'Usages mobilité'!$BG30*(1+'Usages mobilité'!$BH30)^(N$2091-$D$2091)/1000</f>
        <v>0</v>
      </c>
      <c r="O2278" s="223">
        <f>O2227*'Usages mobilité'!$BG30*(1+'Usages mobilité'!$BH30)^(O$2091-$D$2091)/1000</f>
        <v>0</v>
      </c>
      <c r="P2278" s="223">
        <f>P2227*'Usages mobilité'!$BG30*(1+'Usages mobilité'!$BH30)^(P$2091-$D$2091)/1000</f>
        <v>0</v>
      </c>
      <c r="Q2278" s="223">
        <f>Q2227*'Usages mobilité'!$BG30*(1+'Usages mobilité'!$BH30)^(Q$2091-$D$2091)/1000</f>
        <v>0</v>
      </c>
      <c r="R2278" s="223">
        <f>R2227*'Usages mobilité'!$BG30*(1+'Usages mobilité'!$BH30)^(R$2091-$D$2091)/1000</f>
        <v>0</v>
      </c>
    </row>
    <row r="2279" spans="1:18" hidden="1" outlineLevel="2" x14ac:dyDescent="0.25">
      <c r="A2279" s="222" t="str">
        <f>'Usages mobilité'!A31</f>
        <v>Usage mobilité n°28</v>
      </c>
      <c r="B2279" s="222" t="s">
        <v>645</v>
      </c>
      <c r="C2279" s="222"/>
      <c r="D2279" s="223">
        <f>D2228*'Usages mobilité'!$BG31*(1+'Usages mobilité'!$BH31)^(D$2091-$D$2091)/1000</f>
        <v>0</v>
      </c>
      <c r="E2279" s="223">
        <f>E2228*'Usages mobilité'!$BG31*(1+'Usages mobilité'!$BH31)^(E$2091-$D$2091)/1000</f>
        <v>0</v>
      </c>
      <c r="F2279" s="223">
        <f>F2228*'Usages mobilité'!$BG31*(1+'Usages mobilité'!$BH31)^(F$2091-$D$2091)/1000</f>
        <v>0</v>
      </c>
      <c r="G2279" s="223">
        <f>G2228*'Usages mobilité'!$BG31*(1+'Usages mobilité'!$BH31)^(G$2091-$D$2091)/1000</f>
        <v>0</v>
      </c>
      <c r="H2279" s="223">
        <f>H2228*'Usages mobilité'!$BG31*(1+'Usages mobilité'!$BH31)^(H$2091-$D$2091)/1000</f>
        <v>0</v>
      </c>
      <c r="I2279" s="223">
        <f>I2228*'Usages mobilité'!$BG31*(1+'Usages mobilité'!$BH31)^(I$2091-$D$2091)/1000</f>
        <v>0</v>
      </c>
      <c r="J2279" s="223">
        <f>J2228*'Usages mobilité'!$BG31*(1+'Usages mobilité'!$BH31)^(J$2091-$D$2091)/1000</f>
        <v>0</v>
      </c>
      <c r="K2279" s="223">
        <f>K2228*'Usages mobilité'!$BG31*(1+'Usages mobilité'!$BH31)^(K$2091-$D$2091)/1000</f>
        <v>0</v>
      </c>
      <c r="L2279" s="223">
        <f>L2228*'Usages mobilité'!$BG31*(1+'Usages mobilité'!$BH31)^(L$2091-$D$2091)/1000</f>
        <v>0</v>
      </c>
      <c r="M2279" s="223">
        <f>M2228*'Usages mobilité'!$BG31*(1+'Usages mobilité'!$BH31)^(M$2091-$D$2091)/1000</f>
        <v>0</v>
      </c>
      <c r="N2279" s="223">
        <f>N2228*'Usages mobilité'!$BG31*(1+'Usages mobilité'!$BH31)^(N$2091-$D$2091)/1000</f>
        <v>0</v>
      </c>
      <c r="O2279" s="223">
        <f>O2228*'Usages mobilité'!$BG31*(1+'Usages mobilité'!$BH31)^(O$2091-$D$2091)/1000</f>
        <v>0</v>
      </c>
      <c r="P2279" s="223">
        <f>P2228*'Usages mobilité'!$BG31*(1+'Usages mobilité'!$BH31)^(P$2091-$D$2091)/1000</f>
        <v>0</v>
      </c>
      <c r="Q2279" s="223">
        <f>Q2228*'Usages mobilité'!$BG31*(1+'Usages mobilité'!$BH31)^(Q$2091-$D$2091)/1000</f>
        <v>0</v>
      </c>
      <c r="R2279" s="223">
        <f>R2228*'Usages mobilité'!$BG31*(1+'Usages mobilité'!$BH31)^(R$2091-$D$2091)/1000</f>
        <v>0</v>
      </c>
    </row>
    <row r="2280" spans="1:18" hidden="1" outlineLevel="2" x14ac:dyDescent="0.25">
      <c r="A2280" s="222" t="str">
        <f>'Usages mobilité'!A32</f>
        <v>Usage mobilité n°29</v>
      </c>
      <c r="B2280" s="222" t="s">
        <v>645</v>
      </c>
      <c r="C2280" s="222"/>
      <c r="D2280" s="223">
        <f>D2229*'Usages mobilité'!$BG32*(1+'Usages mobilité'!$BH32)^(D$2091-$D$2091)/1000</f>
        <v>0</v>
      </c>
      <c r="E2280" s="223">
        <f>E2229*'Usages mobilité'!$BG32*(1+'Usages mobilité'!$BH32)^(E$2091-$D$2091)/1000</f>
        <v>0</v>
      </c>
      <c r="F2280" s="223">
        <f>F2229*'Usages mobilité'!$BG32*(1+'Usages mobilité'!$BH32)^(F$2091-$D$2091)/1000</f>
        <v>0</v>
      </c>
      <c r="G2280" s="223">
        <f>G2229*'Usages mobilité'!$BG32*(1+'Usages mobilité'!$BH32)^(G$2091-$D$2091)/1000</f>
        <v>0</v>
      </c>
      <c r="H2280" s="223">
        <f>H2229*'Usages mobilité'!$BG32*(1+'Usages mobilité'!$BH32)^(H$2091-$D$2091)/1000</f>
        <v>0</v>
      </c>
      <c r="I2280" s="223">
        <f>I2229*'Usages mobilité'!$BG32*(1+'Usages mobilité'!$BH32)^(I$2091-$D$2091)/1000</f>
        <v>0</v>
      </c>
      <c r="J2280" s="223">
        <f>J2229*'Usages mobilité'!$BG32*(1+'Usages mobilité'!$BH32)^(J$2091-$D$2091)/1000</f>
        <v>0</v>
      </c>
      <c r="K2280" s="223">
        <f>K2229*'Usages mobilité'!$BG32*(1+'Usages mobilité'!$BH32)^(K$2091-$D$2091)/1000</f>
        <v>0</v>
      </c>
      <c r="L2280" s="223">
        <f>L2229*'Usages mobilité'!$BG32*(1+'Usages mobilité'!$BH32)^(L$2091-$D$2091)/1000</f>
        <v>0</v>
      </c>
      <c r="M2280" s="223">
        <f>M2229*'Usages mobilité'!$BG32*(1+'Usages mobilité'!$BH32)^(M$2091-$D$2091)/1000</f>
        <v>0</v>
      </c>
      <c r="N2280" s="223">
        <f>N2229*'Usages mobilité'!$BG32*(1+'Usages mobilité'!$BH32)^(N$2091-$D$2091)/1000</f>
        <v>0</v>
      </c>
      <c r="O2280" s="223">
        <f>O2229*'Usages mobilité'!$BG32*(1+'Usages mobilité'!$BH32)^(O$2091-$D$2091)/1000</f>
        <v>0</v>
      </c>
      <c r="P2280" s="223">
        <f>P2229*'Usages mobilité'!$BG32*(1+'Usages mobilité'!$BH32)^(P$2091-$D$2091)/1000</f>
        <v>0</v>
      </c>
      <c r="Q2280" s="223">
        <f>Q2229*'Usages mobilité'!$BG32*(1+'Usages mobilité'!$BH32)^(Q$2091-$D$2091)/1000</f>
        <v>0</v>
      </c>
      <c r="R2280" s="223">
        <f>R2229*'Usages mobilité'!$BG32*(1+'Usages mobilité'!$BH32)^(R$2091-$D$2091)/1000</f>
        <v>0</v>
      </c>
    </row>
    <row r="2281" spans="1:18" hidden="1" outlineLevel="2" x14ac:dyDescent="0.25">
      <c r="A2281" s="222" t="str">
        <f>'Usages mobilité'!A33</f>
        <v>Usage mobilité n°30</v>
      </c>
      <c r="B2281" s="222" t="s">
        <v>645</v>
      </c>
      <c r="C2281" s="222"/>
      <c r="D2281" s="223">
        <f>D2230*'Usages mobilité'!$BG33*(1+'Usages mobilité'!$BH33)^(D$2091-$D$2091)/1000</f>
        <v>0</v>
      </c>
      <c r="E2281" s="223">
        <f>E2230*'Usages mobilité'!$BG33*(1+'Usages mobilité'!$BH33)^(E$2091-$D$2091)/1000</f>
        <v>0</v>
      </c>
      <c r="F2281" s="223">
        <f>F2230*'Usages mobilité'!$BG33*(1+'Usages mobilité'!$BH33)^(F$2091-$D$2091)/1000</f>
        <v>0</v>
      </c>
      <c r="G2281" s="223">
        <f>G2230*'Usages mobilité'!$BG33*(1+'Usages mobilité'!$BH33)^(G$2091-$D$2091)/1000</f>
        <v>0</v>
      </c>
      <c r="H2281" s="223">
        <f>H2230*'Usages mobilité'!$BG33*(1+'Usages mobilité'!$BH33)^(H$2091-$D$2091)/1000</f>
        <v>0</v>
      </c>
      <c r="I2281" s="223">
        <f>I2230*'Usages mobilité'!$BG33*(1+'Usages mobilité'!$BH33)^(I$2091-$D$2091)/1000</f>
        <v>0</v>
      </c>
      <c r="J2281" s="223">
        <f>J2230*'Usages mobilité'!$BG33*(1+'Usages mobilité'!$BH33)^(J$2091-$D$2091)/1000</f>
        <v>0</v>
      </c>
      <c r="K2281" s="223">
        <f>K2230*'Usages mobilité'!$BG33*(1+'Usages mobilité'!$BH33)^(K$2091-$D$2091)/1000</f>
        <v>0</v>
      </c>
      <c r="L2281" s="223">
        <f>L2230*'Usages mobilité'!$BG33*(1+'Usages mobilité'!$BH33)^(L$2091-$D$2091)/1000</f>
        <v>0</v>
      </c>
      <c r="M2281" s="223">
        <f>M2230*'Usages mobilité'!$BG33*(1+'Usages mobilité'!$BH33)^(M$2091-$D$2091)/1000</f>
        <v>0</v>
      </c>
      <c r="N2281" s="223">
        <f>N2230*'Usages mobilité'!$BG33*(1+'Usages mobilité'!$BH33)^(N$2091-$D$2091)/1000</f>
        <v>0</v>
      </c>
      <c r="O2281" s="223">
        <f>O2230*'Usages mobilité'!$BG33*(1+'Usages mobilité'!$BH33)^(O$2091-$D$2091)/1000</f>
        <v>0</v>
      </c>
      <c r="P2281" s="223">
        <f>P2230*'Usages mobilité'!$BG33*(1+'Usages mobilité'!$BH33)^(P$2091-$D$2091)/1000</f>
        <v>0</v>
      </c>
      <c r="Q2281" s="223">
        <f>Q2230*'Usages mobilité'!$BG33*(1+'Usages mobilité'!$BH33)^(Q$2091-$D$2091)/1000</f>
        <v>0</v>
      </c>
      <c r="R2281" s="223">
        <f>R2230*'Usages mobilité'!$BG33*(1+'Usages mobilité'!$BH33)^(R$2091-$D$2091)/1000</f>
        <v>0</v>
      </c>
    </row>
    <row r="2282" spans="1:18" hidden="1" outlineLevel="2" x14ac:dyDescent="0.25">
      <c r="A2282" s="222" t="str">
        <f>'Usages mobilité'!A34</f>
        <v>Usage mobilité n°31</v>
      </c>
      <c r="B2282" s="222" t="s">
        <v>645</v>
      </c>
      <c r="C2282" s="222"/>
      <c r="D2282" s="223">
        <f>D2231*'Usages mobilité'!$BG34*(1+'Usages mobilité'!$BH34)^(D$2091-$D$2091)/1000</f>
        <v>0</v>
      </c>
      <c r="E2282" s="223">
        <f>E2231*'Usages mobilité'!$BG34*(1+'Usages mobilité'!$BH34)^(E$2091-$D$2091)/1000</f>
        <v>0</v>
      </c>
      <c r="F2282" s="223">
        <f>F2231*'Usages mobilité'!$BG34*(1+'Usages mobilité'!$BH34)^(F$2091-$D$2091)/1000</f>
        <v>0</v>
      </c>
      <c r="G2282" s="223">
        <f>G2231*'Usages mobilité'!$BG34*(1+'Usages mobilité'!$BH34)^(G$2091-$D$2091)/1000</f>
        <v>0</v>
      </c>
      <c r="H2282" s="223">
        <f>H2231*'Usages mobilité'!$BG34*(1+'Usages mobilité'!$BH34)^(H$2091-$D$2091)/1000</f>
        <v>0</v>
      </c>
      <c r="I2282" s="223">
        <f>I2231*'Usages mobilité'!$BG34*(1+'Usages mobilité'!$BH34)^(I$2091-$D$2091)/1000</f>
        <v>0</v>
      </c>
      <c r="J2282" s="223">
        <f>J2231*'Usages mobilité'!$BG34*(1+'Usages mobilité'!$BH34)^(J$2091-$D$2091)/1000</f>
        <v>0</v>
      </c>
      <c r="K2282" s="223">
        <f>K2231*'Usages mobilité'!$BG34*(1+'Usages mobilité'!$BH34)^(K$2091-$D$2091)/1000</f>
        <v>0</v>
      </c>
      <c r="L2282" s="223">
        <f>L2231*'Usages mobilité'!$BG34*(1+'Usages mobilité'!$BH34)^(L$2091-$D$2091)/1000</f>
        <v>0</v>
      </c>
      <c r="M2282" s="223">
        <f>M2231*'Usages mobilité'!$BG34*(1+'Usages mobilité'!$BH34)^(M$2091-$D$2091)/1000</f>
        <v>0</v>
      </c>
      <c r="N2282" s="223">
        <f>N2231*'Usages mobilité'!$BG34*(1+'Usages mobilité'!$BH34)^(N$2091-$D$2091)/1000</f>
        <v>0</v>
      </c>
      <c r="O2282" s="223">
        <f>O2231*'Usages mobilité'!$BG34*(1+'Usages mobilité'!$BH34)^(O$2091-$D$2091)/1000</f>
        <v>0</v>
      </c>
      <c r="P2282" s="223">
        <f>P2231*'Usages mobilité'!$BG34*(1+'Usages mobilité'!$BH34)^(P$2091-$D$2091)/1000</f>
        <v>0</v>
      </c>
      <c r="Q2282" s="223">
        <f>Q2231*'Usages mobilité'!$BG34*(1+'Usages mobilité'!$BH34)^(Q$2091-$D$2091)/1000</f>
        <v>0</v>
      </c>
      <c r="R2282" s="223">
        <f>R2231*'Usages mobilité'!$BG34*(1+'Usages mobilité'!$BH34)^(R$2091-$D$2091)/1000</f>
        <v>0</v>
      </c>
    </row>
    <row r="2283" spans="1:18" hidden="1" outlineLevel="2" x14ac:dyDescent="0.25">
      <c r="A2283" s="222" t="str">
        <f>'Usages mobilité'!A35</f>
        <v>Usage mobilité n°32</v>
      </c>
      <c r="B2283" s="222" t="s">
        <v>645</v>
      </c>
      <c r="C2283" s="222"/>
      <c r="D2283" s="223">
        <f>D2232*'Usages mobilité'!$BG35*(1+'Usages mobilité'!$BH35)^(D$2091-$D$2091)/1000</f>
        <v>0</v>
      </c>
      <c r="E2283" s="223">
        <f>E2232*'Usages mobilité'!$BG35*(1+'Usages mobilité'!$BH35)^(E$2091-$D$2091)/1000</f>
        <v>0</v>
      </c>
      <c r="F2283" s="223">
        <f>F2232*'Usages mobilité'!$BG35*(1+'Usages mobilité'!$BH35)^(F$2091-$D$2091)/1000</f>
        <v>0</v>
      </c>
      <c r="G2283" s="223">
        <f>G2232*'Usages mobilité'!$BG35*(1+'Usages mobilité'!$BH35)^(G$2091-$D$2091)/1000</f>
        <v>0</v>
      </c>
      <c r="H2283" s="223">
        <f>H2232*'Usages mobilité'!$BG35*(1+'Usages mobilité'!$BH35)^(H$2091-$D$2091)/1000</f>
        <v>0</v>
      </c>
      <c r="I2283" s="223">
        <f>I2232*'Usages mobilité'!$BG35*(1+'Usages mobilité'!$BH35)^(I$2091-$D$2091)/1000</f>
        <v>0</v>
      </c>
      <c r="J2283" s="223">
        <f>J2232*'Usages mobilité'!$BG35*(1+'Usages mobilité'!$BH35)^(J$2091-$D$2091)/1000</f>
        <v>0</v>
      </c>
      <c r="K2283" s="223">
        <f>K2232*'Usages mobilité'!$BG35*(1+'Usages mobilité'!$BH35)^(K$2091-$D$2091)/1000</f>
        <v>0</v>
      </c>
      <c r="L2283" s="223">
        <f>L2232*'Usages mobilité'!$BG35*(1+'Usages mobilité'!$BH35)^(L$2091-$D$2091)/1000</f>
        <v>0</v>
      </c>
      <c r="M2283" s="223">
        <f>M2232*'Usages mobilité'!$BG35*(1+'Usages mobilité'!$BH35)^(M$2091-$D$2091)/1000</f>
        <v>0</v>
      </c>
      <c r="N2283" s="223">
        <f>N2232*'Usages mobilité'!$BG35*(1+'Usages mobilité'!$BH35)^(N$2091-$D$2091)/1000</f>
        <v>0</v>
      </c>
      <c r="O2283" s="223">
        <f>O2232*'Usages mobilité'!$BG35*(1+'Usages mobilité'!$BH35)^(O$2091-$D$2091)/1000</f>
        <v>0</v>
      </c>
      <c r="P2283" s="223">
        <f>P2232*'Usages mobilité'!$BG35*(1+'Usages mobilité'!$BH35)^(P$2091-$D$2091)/1000</f>
        <v>0</v>
      </c>
      <c r="Q2283" s="223">
        <f>Q2232*'Usages mobilité'!$BG35*(1+'Usages mobilité'!$BH35)^(Q$2091-$D$2091)/1000</f>
        <v>0</v>
      </c>
      <c r="R2283" s="223">
        <f>R2232*'Usages mobilité'!$BG35*(1+'Usages mobilité'!$BH35)^(R$2091-$D$2091)/1000</f>
        <v>0</v>
      </c>
    </row>
    <row r="2284" spans="1:18" hidden="1" outlineLevel="2" x14ac:dyDescent="0.25">
      <c r="A2284" s="222" t="str">
        <f>'Usages mobilité'!A36</f>
        <v>Usage mobilité n°33</v>
      </c>
      <c r="B2284" s="222" t="s">
        <v>645</v>
      </c>
      <c r="C2284" s="222"/>
      <c r="D2284" s="223">
        <f>D2233*'Usages mobilité'!$BG36*(1+'Usages mobilité'!$BH36)^(D$2091-$D$2091)/1000</f>
        <v>0</v>
      </c>
      <c r="E2284" s="223">
        <f>E2233*'Usages mobilité'!$BG36*(1+'Usages mobilité'!$BH36)^(E$2091-$D$2091)/1000</f>
        <v>0</v>
      </c>
      <c r="F2284" s="223">
        <f>F2233*'Usages mobilité'!$BG36*(1+'Usages mobilité'!$BH36)^(F$2091-$D$2091)/1000</f>
        <v>0</v>
      </c>
      <c r="G2284" s="223">
        <f>G2233*'Usages mobilité'!$BG36*(1+'Usages mobilité'!$BH36)^(G$2091-$D$2091)/1000</f>
        <v>0</v>
      </c>
      <c r="H2284" s="223">
        <f>H2233*'Usages mobilité'!$BG36*(1+'Usages mobilité'!$BH36)^(H$2091-$D$2091)/1000</f>
        <v>0</v>
      </c>
      <c r="I2284" s="223">
        <f>I2233*'Usages mobilité'!$BG36*(1+'Usages mobilité'!$BH36)^(I$2091-$D$2091)/1000</f>
        <v>0</v>
      </c>
      <c r="J2284" s="223">
        <f>J2233*'Usages mobilité'!$BG36*(1+'Usages mobilité'!$BH36)^(J$2091-$D$2091)/1000</f>
        <v>0</v>
      </c>
      <c r="K2284" s="223">
        <f>K2233*'Usages mobilité'!$BG36*(1+'Usages mobilité'!$BH36)^(K$2091-$D$2091)/1000</f>
        <v>0</v>
      </c>
      <c r="L2284" s="223">
        <f>L2233*'Usages mobilité'!$BG36*(1+'Usages mobilité'!$BH36)^(L$2091-$D$2091)/1000</f>
        <v>0</v>
      </c>
      <c r="M2284" s="223">
        <f>M2233*'Usages mobilité'!$BG36*(1+'Usages mobilité'!$BH36)^(M$2091-$D$2091)/1000</f>
        <v>0</v>
      </c>
      <c r="N2284" s="223">
        <f>N2233*'Usages mobilité'!$BG36*(1+'Usages mobilité'!$BH36)^(N$2091-$D$2091)/1000</f>
        <v>0</v>
      </c>
      <c r="O2284" s="223">
        <f>O2233*'Usages mobilité'!$BG36*(1+'Usages mobilité'!$BH36)^(O$2091-$D$2091)/1000</f>
        <v>0</v>
      </c>
      <c r="P2284" s="223">
        <f>P2233*'Usages mobilité'!$BG36*(1+'Usages mobilité'!$BH36)^(P$2091-$D$2091)/1000</f>
        <v>0</v>
      </c>
      <c r="Q2284" s="223">
        <f>Q2233*'Usages mobilité'!$BG36*(1+'Usages mobilité'!$BH36)^(Q$2091-$D$2091)/1000</f>
        <v>0</v>
      </c>
      <c r="R2284" s="223">
        <f>R2233*'Usages mobilité'!$BG36*(1+'Usages mobilité'!$BH36)^(R$2091-$D$2091)/1000</f>
        <v>0</v>
      </c>
    </row>
    <row r="2285" spans="1:18" hidden="1" outlineLevel="2" x14ac:dyDescent="0.25">
      <c r="A2285" s="222" t="str">
        <f>'Usages mobilité'!A37</f>
        <v>Usage mobilité n°34</v>
      </c>
      <c r="B2285" s="222" t="s">
        <v>645</v>
      </c>
      <c r="C2285" s="222"/>
      <c r="D2285" s="223">
        <f>D2234*'Usages mobilité'!$BG37*(1+'Usages mobilité'!$BH37)^(D$2091-$D$2091)/1000</f>
        <v>0</v>
      </c>
      <c r="E2285" s="223">
        <f>E2234*'Usages mobilité'!$BG37*(1+'Usages mobilité'!$BH37)^(E$2091-$D$2091)/1000</f>
        <v>0</v>
      </c>
      <c r="F2285" s="223">
        <f>F2234*'Usages mobilité'!$BG37*(1+'Usages mobilité'!$BH37)^(F$2091-$D$2091)/1000</f>
        <v>0</v>
      </c>
      <c r="G2285" s="223">
        <f>G2234*'Usages mobilité'!$BG37*(1+'Usages mobilité'!$BH37)^(G$2091-$D$2091)/1000</f>
        <v>0</v>
      </c>
      <c r="H2285" s="223">
        <f>H2234*'Usages mobilité'!$BG37*(1+'Usages mobilité'!$BH37)^(H$2091-$D$2091)/1000</f>
        <v>0</v>
      </c>
      <c r="I2285" s="223">
        <f>I2234*'Usages mobilité'!$BG37*(1+'Usages mobilité'!$BH37)^(I$2091-$D$2091)/1000</f>
        <v>0</v>
      </c>
      <c r="J2285" s="223">
        <f>J2234*'Usages mobilité'!$BG37*(1+'Usages mobilité'!$BH37)^(J$2091-$D$2091)/1000</f>
        <v>0</v>
      </c>
      <c r="K2285" s="223">
        <f>K2234*'Usages mobilité'!$BG37*(1+'Usages mobilité'!$BH37)^(K$2091-$D$2091)/1000</f>
        <v>0</v>
      </c>
      <c r="L2285" s="223">
        <f>L2234*'Usages mobilité'!$BG37*(1+'Usages mobilité'!$BH37)^(L$2091-$D$2091)/1000</f>
        <v>0</v>
      </c>
      <c r="M2285" s="223">
        <f>M2234*'Usages mobilité'!$BG37*(1+'Usages mobilité'!$BH37)^(M$2091-$D$2091)/1000</f>
        <v>0</v>
      </c>
      <c r="N2285" s="223">
        <f>N2234*'Usages mobilité'!$BG37*(1+'Usages mobilité'!$BH37)^(N$2091-$D$2091)/1000</f>
        <v>0</v>
      </c>
      <c r="O2285" s="223">
        <f>O2234*'Usages mobilité'!$BG37*(1+'Usages mobilité'!$BH37)^(O$2091-$D$2091)/1000</f>
        <v>0</v>
      </c>
      <c r="P2285" s="223">
        <f>P2234*'Usages mobilité'!$BG37*(1+'Usages mobilité'!$BH37)^(P$2091-$D$2091)/1000</f>
        <v>0</v>
      </c>
      <c r="Q2285" s="223">
        <f>Q2234*'Usages mobilité'!$BG37*(1+'Usages mobilité'!$BH37)^(Q$2091-$D$2091)/1000</f>
        <v>0</v>
      </c>
      <c r="R2285" s="223">
        <f>R2234*'Usages mobilité'!$BG37*(1+'Usages mobilité'!$BH37)^(R$2091-$D$2091)/1000</f>
        <v>0</v>
      </c>
    </row>
    <row r="2286" spans="1:18" hidden="1" outlineLevel="2" x14ac:dyDescent="0.25">
      <c r="A2286" s="222" t="str">
        <f>'Usages mobilité'!A38</f>
        <v>Usage mobilité n°35</v>
      </c>
      <c r="B2286" s="222" t="s">
        <v>645</v>
      </c>
      <c r="C2286" s="222"/>
      <c r="D2286" s="223">
        <f>D2235*'Usages mobilité'!$BG38*(1+'Usages mobilité'!$BH38)^(D$2091-$D$2091)/1000</f>
        <v>0</v>
      </c>
      <c r="E2286" s="223">
        <f>E2235*'Usages mobilité'!$BG38*(1+'Usages mobilité'!$BH38)^(E$2091-$D$2091)/1000</f>
        <v>0</v>
      </c>
      <c r="F2286" s="223">
        <f>F2235*'Usages mobilité'!$BG38*(1+'Usages mobilité'!$BH38)^(F$2091-$D$2091)/1000</f>
        <v>0</v>
      </c>
      <c r="G2286" s="223">
        <f>G2235*'Usages mobilité'!$BG38*(1+'Usages mobilité'!$BH38)^(G$2091-$D$2091)/1000</f>
        <v>0</v>
      </c>
      <c r="H2286" s="223">
        <f>H2235*'Usages mobilité'!$BG38*(1+'Usages mobilité'!$BH38)^(H$2091-$D$2091)/1000</f>
        <v>0</v>
      </c>
      <c r="I2286" s="223">
        <f>I2235*'Usages mobilité'!$BG38*(1+'Usages mobilité'!$BH38)^(I$2091-$D$2091)/1000</f>
        <v>0</v>
      </c>
      <c r="J2286" s="223">
        <f>J2235*'Usages mobilité'!$BG38*(1+'Usages mobilité'!$BH38)^(J$2091-$D$2091)/1000</f>
        <v>0</v>
      </c>
      <c r="K2286" s="223">
        <f>K2235*'Usages mobilité'!$BG38*(1+'Usages mobilité'!$BH38)^(K$2091-$D$2091)/1000</f>
        <v>0</v>
      </c>
      <c r="L2286" s="223">
        <f>L2235*'Usages mobilité'!$BG38*(1+'Usages mobilité'!$BH38)^(L$2091-$D$2091)/1000</f>
        <v>0</v>
      </c>
      <c r="M2286" s="223">
        <f>M2235*'Usages mobilité'!$BG38*(1+'Usages mobilité'!$BH38)^(M$2091-$D$2091)/1000</f>
        <v>0</v>
      </c>
      <c r="N2286" s="223">
        <f>N2235*'Usages mobilité'!$BG38*(1+'Usages mobilité'!$BH38)^(N$2091-$D$2091)/1000</f>
        <v>0</v>
      </c>
      <c r="O2286" s="223">
        <f>O2235*'Usages mobilité'!$BG38*(1+'Usages mobilité'!$BH38)^(O$2091-$D$2091)/1000</f>
        <v>0</v>
      </c>
      <c r="P2286" s="223">
        <f>P2235*'Usages mobilité'!$BG38*(1+'Usages mobilité'!$BH38)^(P$2091-$D$2091)/1000</f>
        <v>0</v>
      </c>
      <c r="Q2286" s="223">
        <f>Q2235*'Usages mobilité'!$BG38*(1+'Usages mobilité'!$BH38)^(Q$2091-$D$2091)/1000</f>
        <v>0</v>
      </c>
      <c r="R2286" s="223">
        <f>R2235*'Usages mobilité'!$BG38*(1+'Usages mobilité'!$BH38)^(R$2091-$D$2091)/1000</f>
        <v>0</v>
      </c>
    </row>
    <row r="2287" spans="1:18" hidden="1" outlineLevel="2" x14ac:dyDescent="0.25">
      <c r="A2287" s="222" t="str">
        <f>'Usages mobilité'!A39</f>
        <v>Usage mobilité n°36</v>
      </c>
      <c r="B2287" s="222" t="s">
        <v>645</v>
      </c>
      <c r="C2287" s="222"/>
      <c r="D2287" s="223">
        <f>D2236*'Usages mobilité'!$BG39*(1+'Usages mobilité'!$BH39)^(D$2091-$D$2091)/1000</f>
        <v>0</v>
      </c>
      <c r="E2287" s="223">
        <f>E2236*'Usages mobilité'!$BG39*(1+'Usages mobilité'!$BH39)^(E$2091-$D$2091)/1000</f>
        <v>0</v>
      </c>
      <c r="F2287" s="223">
        <f>F2236*'Usages mobilité'!$BG39*(1+'Usages mobilité'!$BH39)^(F$2091-$D$2091)/1000</f>
        <v>0</v>
      </c>
      <c r="G2287" s="223">
        <f>G2236*'Usages mobilité'!$BG39*(1+'Usages mobilité'!$BH39)^(G$2091-$D$2091)/1000</f>
        <v>0</v>
      </c>
      <c r="H2287" s="223">
        <f>H2236*'Usages mobilité'!$BG39*(1+'Usages mobilité'!$BH39)^(H$2091-$D$2091)/1000</f>
        <v>0</v>
      </c>
      <c r="I2287" s="223">
        <f>I2236*'Usages mobilité'!$BG39*(1+'Usages mobilité'!$BH39)^(I$2091-$D$2091)/1000</f>
        <v>0</v>
      </c>
      <c r="J2287" s="223">
        <f>J2236*'Usages mobilité'!$BG39*(1+'Usages mobilité'!$BH39)^(J$2091-$D$2091)/1000</f>
        <v>0</v>
      </c>
      <c r="K2287" s="223">
        <f>K2236*'Usages mobilité'!$BG39*(1+'Usages mobilité'!$BH39)^(K$2091-$D$2091)/1000</f>
        <v>0</v>
      </c>
      <c r="L2287" s="223">
        <f>L2236*'Usages mobilité'!$BG39*(1+'Usages mobilité'!$BH39)^(L$2091-$D$2091)/1000</f>
        <v>0</v>
      </c>
      <c r="M2287" s="223">
        <f>M2236*'Usages mobilité'!$BG39*(1+'Usages mobilité'!$BH39)^(M$2091-$D$2091)/1000</f>
        <v>0</v>
      </c>
      <c r="N2287" s="223">
        <f>N2236*'Usages mobilité'!$BG39*(1+'Usages mobilité'!$BH39)^(N$2091-$D$2091)/1000</f>
        <v>0</v>
      </c>
      <c r="O2287" s="223">
        <f>O2236*'Usages mobilité'!$BG39*(1+'Usages mobilité'!$BH39)^(O$2091-$D$2091)/1000</f>
        <v>0</v>
      </c>
      <c r="P2287" s="223">
        <f>P2236*'Usages mobilité'!$BG39*(1+'Usages mobilité'!$BH39)^(P$2091-$D$2091)/1000</f>
        <v>0</v>
      </c>
      <c r="Q2287" s="223">
        <f>Q2236*'Usages mobilité'!$BG39*(1+'Usages mobilité'!$BH39)^(Q$2091-$D$2091)/1000</f>
        <v>0</v>
      </c>
      <c r="R2287" s="223">
        <f>R2236*'Usages mobilité'!$BG39*(1+'Usages mobilité'!$BH39)^(R$2091-$D$2091)/1000</f>
        <v>0</v>
      </c>
    </row>
    <row r="2288" spans="1:18" hidden="1" outlineLevel="2" x14ac:dyDescent="0.25">
      <c r="A2288" s="222" t="str">
        <f>'Usages mobilité'!A40</f>
        <v>Usage mobilité n°37</v>
      </c>
      <c r="B2288" s="222" t="s">
        <v>645</v>
      </c>
      <c r="C2288" s="222"/>
      <c r="D2288" s="223">
        <f>D2237*'Usages mobilité'!$BG40*(1+'Usages mobilité'!$BH40)^(D$2091-$D$2091)/1000</f>
        <v>0</v>
      </c>
      <c r="E2288" s="223">
        <f>E2237*'Usages mobilité'!$BG40*(1+'Usages mobilité'!$BH40)^(E$2091-$D$2091)/1000</f>
        <v>0</v>
      </c>
      <c r="F2288" s="223">
        <f>F2237*'Usages mobilité'!$BG40*(1+'Usages mobilité'!$BH40)^(F$2091-$D$2091)/1000</f>
        <v>0</v>
      </c>
      <c r="G2288" s="223">
        <f>G2237*'Usages mobilité'!$BG40*(1+'Usages mobilité'!$BH40)^(G$2091-$D$2091)/1000</f>
        <v>0</v>
      </c>
      <c r="H2288" s="223">
        <f>H2237*'Usages mobilité'!$BG40*(1+'Usages mobilité'!$BH40)^(H$2091-$D$2091)/1000</f>
        <v>0</v>
      </c>
      <c r="I2288" s="223">
        <f>I2237*'Usages mobilité'!$BG40*(1+'Usages mobilité'!$BH40)^(I$2091-$D$2091)/1000</f>
        <v>0</v>
      </c>
      <c r="J2288" s="223">
        <f>J2237*'Usages mobilité'!$BG40*(1+'Usages mobilité'!$BH40)^(J$2091-$D$2091)/1000</f>
        <v>0</v>
      </c>
      <c r="K2288" s="223">
        <f>K2237*'Usages mobilité'!$BG40*(1+'Usages mobilité'!$BH40)^(K$2091-$D$2091)/1000</f>
        <v>0</v>
      </c>
      <c r="L2288" s="223">
        <f>L2237*'Usages mobilité'!$BG40*(1+'Usages mobilité'!$BH40)^(L$2091-$D$2091)/1000</f>
        <v>0</v>
      </c>
      <c r="M2288" s="223">
        <f>M2237*'Usages mobilité'!$BG40*(1+'Usages mobilité'!$BH40)^(M$2091-$D$2091)/1000</f>
        <v>0</v>
      </c>
      <c r="N2288" s="223">
        <f>N2237*'Usages mobilité'!$BG40*(1+'Usages mobilité'!$BH40)^(N$2091-$D$2091)/1000</f>
        <v>0</v>
      </c>
      <c r="O2288" s="223">
        <f>O2237*'Usages mobilité'!$BG40*(1+'Usages mobilité'!$BH40)^(O$2091-$D$2091)/1000</f>
        <v>0</v>
      </c>
      <c r="P2288" s="223">
        <f>P2237*'Usages mobilité'!$BG40*(1+'Usages mobilité'!$BH40)^(P$2091-$D$2091)/1000</f>
        <v>0</v>
      </c>
      <c r="Q2288" s="223">
        <f>Q2237*'Usages mobilité'!$BG40*(1+'Usages mobilité'!$BH40)^(Q$2091-$D$2091)/1000</f>
        <v>0</v>
      </c>
      <c r="R2288" s="223">
        <f>R2237*'Usages mobilité'!$BG40*(1+'Usages mobilité'!$BH40)^(R$2091-$D$2091)/1000</f>
        <v>0</v>
      </c>
    </row>
    <row r="2289" spans="1:18" hidden="1" outlineLevel="2" x14ac:dyDescent="0.25">
      <c r="A2289" s="222" t="str">
        <f>'Usages mobilité'!A41</f>
        <v>Usage mobilité n°38</v>
      </c>
      <c r="B2289" s="222" t="s">
        <v>645</v>
      </c>
      <c r="C2289" s="222"/>
      <c r="D2289" s="223">
        <f>D2238*'Usages mobilité'!$BG41*(1+'Usages mobilité'!$BH41)^(D$2091-$D$2091)/1000</f>
        <v>0</v>
      </c>
      <c r="E2289" s="223">
        <f>E2238*'Usages mobilité'!$BG41*(1+'Usages mobilité'!$BH41)^(E$2091-$D$2091)/1000</f>
        <v>0</v>
      </c>
      <c r="F2289" s="223">
        <f>F2238*'Usages mobilité'!$BG41*(1+'Usages mobilité'!$BH41)^(F$2091-$D$2091)/1000</f>
        <v>0</v>
      </c>
      <c r="G2289" s="223">
        <f>G2238*'Usages mobilité'!$BG41*(1+'Usages mobilité'!$BH41)^(G$2091-$D$2091)/1000</f>
        <v>0</v>
      </c>
      <c r="H2289" s="223">
        <f>H2238*'Usages mobilité'!$BG41*(1+'Usages mobilité'!$BH41)^(H$2091-$D$2091)/1000</f>
        <v>0</v>
      </c>
      <c r="I2289" s="223">
        <f>I2238*'Usages mobilité'!$BG41*(1+'Usages mobilité'!$BH41)^(I$2091-$D$2091)/1000</f>
        <v>0</v>
      </c>
      <c r="J2289" s="223">
        <f>J2238*'Usages mobilité'!$BG41*(1+'Usages mobilité'!$BH41)^(J$2091-$D$2091)/1000</f>
        <v>0</v>
      </c>
      <c r="K2289" s="223">
        <f>K2238*'Usages mobilité'!$BG41*(1+'Usages mobilité'!$BH41)^(K$2091-$D$2091)/1000</f>
        <v>0</v>
      </c>
      <c r="L2289" s="223">
        <f>L2238*'Usages mobilité'!$BG41*(1+'Usages mobilité'!$BH41)^(L$2091-$D$2091)/1000</f>
        <v>0</v>
      </c>
      <c r="M2289" s="223">
        <f>M2238*'Usages mobilité'!$BG41*(1+'Usages mobilité'!$BH41)^(M$2091-$D$2091)/1000</f>
        <v>0</v>
      </c>
      <c r="N2289" s="223">
        <f>N2238*'Usages mobilité'!$BG41*(1+'Usages mobilité'!$BH41)^(N$2091-$D$2091)/1000</f>
        <v>0</v>
      </c>
      <c r="O2289" s="223">
        <f>O2238*'Usages mobilité'!$BG41*(1+'Usages mobilité'!$BH41)^(O$2091-$D$2091)/1000</f>
        <v>0</v>
      </c>
      <c r="P2289" s="223">
        <f>P2238*'Usages mobilité'!$BG41*(1+'Usages mobilité'!$BH41)^(P$2091-$D$2091)/1000</f>
        <v>0</v>
      </c>
      <c r="Q2289" s="223">
        <f>Q2238*'Usages mobilité'!$BG41*(1+'Usages mobilité'!$BH41)^(Q$2091-$D$2091)/1000</f>
        <v>0</v>
      </c>
      <c r="R2289" s="223">
        <f>R2238*'Usages mobilité'!$BG41*(1+'Usages mobilité'!$BH41)^(R$2091-$D$2091)/1000</f>
        <v>0</v>
      </c>
    </row>
    <row r="2290" spans="1:18" hidden="1" outlineLevel="2" x14ac:dyDescent="0.25">
      <c r="A2290" s="222" t="str">
        <f>'Usages mobilité'!A42</f>
        <v>Usage mobilité n°39</v>
      </c>
      <c r="B2290" s="222" t="s">
        <v>645</v>
      </c>
      <c r="C2290" s="222"/>
      <c r="D2290" s="223">
        <f>D2239*'Usages mobilité'!$BG42*(1+'Usages mobilité'!$BH42)^(D$2091-$D$2091)/1000</f>
        <v>0</v>
      </c>
      <c r="E2290" s="223">
        <f>E2239*'Usages mobilité'!$BG42*(1+'Usages mobilité'!$BH42)^(E$2091-$D$2091)/1000</f>
        <v>0</v>
      </c>
      <c r="F2290" s="223">
        <f>F2239*'Usages mobilité'!$BG42*(1+'Usages mobilité'!$BH42)^(F$2091-$D$2091)/1000</f>
        <v>0</v>
      </c>
      <c r="G2290" s="223">
        <f>G2239*'Usages mobilité'!$BG42*(1+'Usages mobilité'!$BH42)^(G$2091-$D$2091)/1000</f>
        <v>0</v>
      </c>
      <c r="H2290" s="223">
        <f>H2239*'Usages mobilité'!$BG42*(1+'Usages mobilité'!$BH42)^(H$2091-$D$2091)/1000</f>
        <v>0</v>
      </c>
      <c r="I2290" s="223">
        <f>I2239*'Usages mobilité'!$BG42*(1+'Usages mobilité'!$BH42)^(I$2091-$D$2091)/1000</f>
        <v>0</v>
      </c>
      <c r="J2290" s="223">
        <f>J2239*'Usages mobilité'!$BG42*(1+'Usages mobilité'!$BH42)^(J$2091-$D$2091)/1000</f>
        <v>0</v>
      </c>
      <c r="K2290" s="223">
        <f>K2239*'Usages mobilité'!$BG42*(1+'Usages mobilité'!$BH42)^(K$2091-$D$2091)/1000</f>
        <v>0</v>
      </c>
      <c r="L2290" s="223">
        <f>L2239*'Usages mobilité'!$BG42*(1+'Usages mobilité'!$BH42)^(L$2091-$D$2091)/1000</f>
        <v>0</v>
      </c>
      <c r="M2290" s="223">
        <f>M2239*'Usages mobilité'!$BG42*(1+'Usages mobilité'!$BH42)^(M$2091-$D$2091)/1000</f>
        <v>0</v>
      </c>
      <c r="N2290" s="223">
        <f>N2239*'Usages mobilité'!$BG42*(1+'Usages mobilité'!$BH42)^(N$2091-$D$2091)/1000</f>
        <v>0</v>
      </c>
      <c r="O2290" s="223">
        <f>O2239*'Usages mobilité'!$BG42*(1+'Usages mobilité'!$BH42)^(O$2091-$D$2091)/1000</f>
        <v>0</v>
      </c>
      <c r="P2290" s="223">
        <f>P2239*'Usages mobilité'!$BG42*(1+'Usages mobilité'!$BH42)^(P$2091-$D$2091)/1000</f>
        <v>0</v>
      </c>
      <c r="Q2290" s="223">
        <f>Q2239*'Usages mobilité'!$BG42*(1+'Usages mobilité'!$BH42)^(Q$2091-$D$2091)/1000</f>
        <v>0</v>
      </c>
      <c r="R2290" s="223">
        <f>R2239*'Usages mobilité'!$BG42*(1+'Usages mobilité'!$BH42)^(R$2091-$D$2091)/1000</f>
        <v>0</v>
      </c>
    </row>
    <row r="2291" spans="1:18" hidden="1" outlineLevel="2" x14ac:dyDescent="0.25">
      <c r="A2291" s="222" t="str">
        <f>'Usages mobilité'!A43</f>
        <v>Usage mobilité n°40</v>
      </c>
      <c r="B2291" s="222" t="s">
        <v>645</v>
      </c>
      <c r="C2291" s="222"/>
      <c r="D2291" s="223">
        <f>D2240*'Usages mobilité'!$BG43*(1+'Usages mobilité'!$BH43)^(D$2091-$D$2091)/1000</f>
        <v>0</v>
      </c>
      <c r="E2291" s="223">
        <f>E2240*'Usages mobilité'!$BG43*(1+'Usages mobilité'!$BH43)^(E$2091-$D$2091)/1000</f>
        <v>0</v>
      </c>
      <c r="F2291" s="223">
        <f>F2240*'Usages mobilité'!$BG43*(1+'Usages mobilité'!$BH43)^(F$2091-$D$2091)/1000</f>
        <v>0</v>
      </c>
      <c r="G2291" s="223">
        <f>G2240*'Usages mobilité'!$BG43*(1+'Usages mobilité'!$BH43)^(G$2091-$D$2091)/1000</f>
        <v>0</v>
      </c>
      <c r="H2291" s="223">
        <f>H2240*'Usages mobilité'!$BG43*(1+'Usages mobilité'!$BH43)^(H$2091-$D$2091)/1000</f>
        <v>0</v>
      </c>
      <c r="I2291" s="223">
        <f>I2240*'Usages mobilité'!$BG43*(1+'Usages mobilité'!$BH43)^(I$2091-$D$2091)/1000</f>
        <v>0</v>
      </c>
      <c r="J2291" s="223">
        <f>J2240*'Usages mobilité'!$BG43*(1+'Usages mobilité'!$BH43)^(J$2091-$D$2091)/1000</f>
        <v>0</v>
      </c>
      <c r="K2291" s="223">
        <f>K2240*'Usages mobilité'!$BG43*(1+'Usages mobilité'!$BH43)^(K$2091-$D$2091)/1000</f>
        <v>0</v>
      </c>
      <c r="L2291" s="223">
        <f>L2240*'Usages mobilité'!$BG43*(1+'Usages mobilité'!$BH43)^(L$2091-$D$2091)/1000</f>
        <v>0</v>
      </c>
      <c r="M2291" s="223">
        <f>M2240*'Usages mobilité'!$BG43*(1+'Usages mobilité'!$BH43)^(M$2091-$D$2091)/1000</f>
        <v>0</v>
      </c>
      <c r="N2291" s="223">
        <f>N2240*'Usages mobilité'!$BG43*(1+'Usages mobilité'!$BH43)^(N$2091-$D$2091)/1000</f>
        <v>0</v>
      </c>
      <c r="O2291" s="223">
        <f>O2240*'Usages mobilité'!$BG43*(1+'Usages mobilité'!$BH43)^(O$2091-$D$2091)/1000</f>
        <v>0</v>
      </c>
      <c r="P2291" s="223">
        <f>P2240*'Usages mobilité'!$BG43*(1+'Usages mobilité'!$BH43)^(P$2091-$D$2091)/1000</f>
        <v>0</v>
      </c>
      <c r="Q2291" s="223">
        <f>Q2240*'Usages mobilité'!$BG43*(1+'Usages mobilité'!$BH43)^(Q$2091-$D$2091)/1000</f>
        <v>0</v>
      </c>
      <c r="R2291" s="223">
        <f>R2240*'Usages mobilité'!$BG43*(1+'Usages mobilité'!$BH43)^(R$2091-$D$2091)/1000</f>
        <v>0</v>
      </c>
    </row>
    <row r="2292" spans="1:18" hidden="1" outlineLevel="2" x14ac:dyDescent="0.25">
      <c r="A2292" s="222" t="str">
        <f>'Usages mobilité'!A44</f>
        <v>Usage mobilité n°41</v>
      </c>
      <c r="B2292" s="222" t="s">
        <v>645</v>
      </c>
      <c r="C2292" s="222"/>
      <c r="D2292" s="223">
        <f>D2241*'Usages mobilité'!$BG44*(1+'Usages mobilité'!$BH44)^(D$2091-$D$2091)/1000</f>
        <v>0</v>
      </c>
      <c r="E2292" s="223">
        <f>E2241*'Usages mobilité'!$BG44*(1+'Usages mobilité'!$BH44)^(E$2091-$D$2091)/1000</f>
        <v>0</v>
      </c>
      <c r="F2292" s="223">
        <f>F2241*'Usages mobilité'!$BG44*(1+'Usages mobilité'!$BH44)^(F$2091-$D$2091)/1000</f>
        <v>0</v>
      </c>
      <c r="G2292" s="223">
        <f>G2241*'Usages mobilité'!$BG44*(1+'Usages mobilité'!$BH44)^(G$2091-$D$2091)/1000</f>
        <v>0</v>
      </c>
      <c r="H2292" s="223">
        <f>H2241*'Usages mobilité'!$BG44*(1+'Usages mobilité'!$BH44)^(H$2091-$D$2091)/1000</f>
        <v>0</v>
      </c>
      <c r="I2292" s="223">
        <f>I2241*'Usages mobilité'!$BG44*(1+'Usages mobilité'!$BH44)^(I$2091-$D$2091)/1000</f>
        <v>0</v>
      </c>
      <c r="J2292" s="223">
        <f>J2241*'Usages mobilité'!$BG44*(1+'Usages mobilité'!$BH44)^(J$2091-$D$2091)/1000</f>
        <v>0</v>
      </c>
      <c r="K2292" s="223">
        <f>K2241*'Usages mobilité'!$BG44*(1+'Usages mobilité'!$BH44)^(K$2091-$D$2091)/1000</f>
        <v>0</v>
      </c>
      <c r="L2292" s="223">
        <f>L2241*'Usages mobilité'!$BG44*(1+'Usages mobilité'!$BH44)^(L$2091-$D$2091)/1000</f>
        <v>0</v>
      </c>
      <c r="M2292" s="223">
        <f>M2241*'Usages mobilité'!$BG44*(1+'Usages mobilité'!$BH44)^(M$2091-$D$2091)/1000</f>
        <v>0</v>
      </c>
      <c r="N2292" s="223">
        <f>N2241*'Usages mobilité'!$BG44*(1+'Usages mobilité'!$BH44)^(N$2091-$D$2091)/1000</f>
        <v>0</v>
      </c>
      <c r="O2292" s="223">
        <f>O2241*'Usages mobilité'!$BG44*(1+'Usages mobilité'!$BH44)^(O$2091-$D$2091)/1000</f>
        <v>0</v>
      </c>
      <c r="P2292" s="223">
        <f>P2241*'Usages mobilité'!$BG44*(1+'Usages mobilité'!$BH44)^(P$2091-$D$2091)/1000</f>
        <v>0</v>
      </c>
      <c r="Q2292" s="223">
        <f>Q2241*'Usages mobilité'!$BG44*(1+'Usages mobilité'!$BH44)^(Q$2091-$D$2091)/1000</f>
        <v>0</v>
      </c>
      <c r="R2292" s="223">
        <f>R2241*'Usages mobilité'!$BG44*(1+'Usages mobilité'!$BH44)^(R$2091-$D$2091)/1000</f>
        <v>0</v>
      </c>
    </row>
    <row r="2293" spans="1:18" hidden="1" outlineLevel="2" x14ac:dyDescent="0.25">
      <c r="A2293" s="222" t="str">
        <f>'Usages mobilité'!A45</f>
        <v>Usage mobilité n°42</v>
      </c>
      <c r="B2293" s="222" t="s">
        <v>645</v>
      </c>
      <c r="C2293" s="222"/>
      <c r="D2293" s="223">
        <f>D2242*'Usages mobilité'!$BG45*(1+'Usages mobilité'!$BH45)^(D$2091-$D$2091)/1000</f>
        <v>0</v>
      </c>
      <c r="E2293" s="223">
        <f>E2242*'Usages mobilité'!$BG45*(1+'Usages mobilité'!$BH45)^(E$2091-$D$2091)/1000</f>
        <v>0</v>
      </c>
      <c r="F2293" s="223">
        <f>F2242*'Usages mobilité'!$BG45*(1+'Usages mobilité'!$BH45)^(F$2091-$D$2091)/1000</f>
        <v>0</v>
      </c>
      <c r="G2293" s="223">
        <f>G2242*'Usages mobilité'!$BG45*(1+'Usages mobilité'!$BH45)^(G$2091-$D$2091)/1000</f>
        <v>0</v>
      </c>
      <c r="H2293" s="223">
        <f>H2242*'Usages mobilité'!$BG45*(1+'Usages mobilité'!$BH45)^(H$2091-$D$2091)/1000</f>
        <v>0</v>
      </c>
      <c r="I2293" s="223">
        <f>I2242*'Usages mobilité'!$BG45*(1+'Usages mobilité'!$BH45)^(I$2091-$D$2091)/1000</f>
        <v>0</v>
      </c>
      <c r="J2293" s="223">
        <f>J2242*'Usages mobilité'!$BG45*(1+'Usages mobilité'!$BH45)^(J$2091-$D$2091)/1000</f>
        <v>0</v>
      </c>
      <c r="K2293" s="223">
        <f>K2242*'Usages mobilité'!$BG45*(1+'Usages mobilité'!$BH45)^(K$2091-$D$2091)/1000</f>
        <v>0</v>
      </c>
      <c r="L2293" s="223">
        <f>L2242*'Usages mobilité'!$BG45*(1+'Usages mobilité'!$BH45)^(L$2091-$D$2091)/1000</f>
        <v>0</v>
      </c>
      <c r="M2293" s="223">
        <f>M2242*'Usages mobilité'!$BG45*(1+'Usages mobilité'!$BH45)^(M$2091-$D$2091)/1000</f>
        <v>0</v>
      </c>
      <c r="N2293" s="223">
        <f>N2242*'Usages mobilité'!$BG45*(1+'Usages mobilité'!$BH45)^(N$2091-$D$2091)/1000</f>
        <v>0</v>
      </c>
      <c r="O2293" s="223">
        <f>O2242*'Usages mobilité'!$BG45*(1+'Usages mobilité'!$BH45)^(O$2091-$D$2091)/1000</f>
        <v>0</v>
      </c>
      <c r="P2293" s="223">
        <f>P2242*'Usages mobilité'!$BG45*(1+'Usages mobilité'!$BH45)^(P$2091-$D$2091)/1000</f>
        <v>0</v>
      </c>
      <c r="Q2293" s="223">
        <f>Q2242*'Usages mobilité'!$BG45*(1+'Usages mobilité'!$BH45)^(Q$2091-$D$2091)/1000</f>
        <v>0</v>
      </c>
      <c r="R2293" s="223">
        <f>R2242*'Usages mobilité'!$BG45*(1+'Usages mobilité'!$BH45)^(R$2091-$D$2091)/1000</f>
        <v>0</v>
      </c>
    </row>
    <row r="2294" spans="1:18" hidden="1" outlineLevel="2" x14ac:dyDescent="0.25">
      <c r="A2294" s="222" t="str">
        <f>'Usages mobilité'!A46</f>
        <v>Usage mobilité n°43</v>
      </c>
      <c r="B2294" s="222" t="s">
        <v>645</v>
      </c>
      <c r="C2294" s="222"/>
      <c r="D2294" s="223">
        <f>D2243*'Usages mobilité'!$BG46*(1+'Usages mobilité'!$BH46)^(D$2091-$D$2091)/1000</f>
        <v>0</v>
      </c>
      <c r="E2294" s="223">
        <f>E2243*'Usages mobilité'!$BG46*(1+'Usages mobilité'!$BH46)^(E$2091-$D$2091)/1000</f>
        <v>0</v>
      </c>
      <c r="F2294" s="223">
        <f>F2243*'Usages mobilité'!$BG46*(1+'Usages mobilité'!$BH46)^(F$2091-$D$2091)/1000</f>
        <v>0</v>
      </c>
      <c r="G2294" s="223">
        <f>G2243*'Usages mobilité'!$BG46*(1+'Usages mobilité'!$BH46)^(G$2091-$D$2091)/1000</f>
        <v>0</v>
      </c>
      <c r="H2294" s="223">
        <f>H2243*'Usages mobilité'!$BG46*(1+'Usages mobilité'!$BH46)^(H$2091-$D$2091)/1000</f>
        <v>0</v>
      </c>
      <c r="I2294" s="223">
        <f>I2243*'Usages mobilité'!$BG46*(1+'Usages mobilité'!$BH46)^(I$2091-$D$2091)/1000</f>
        <v>0</v>
      </c>
      <c r="J2294" s="223">
        <f>J2243*'Usages mobilité'!$BG46*(1+'Usages mobilité'!$BH46)^(J$2091-$D$2091)/1000</f>
        <v>0</v>
      </c>
      <c r="K2294" s="223">
        <f>K2243*'Usages mobilité'!$BG46*(1+'Usages mobilité'!$BH46)^(K$2091-$D$2091)/1000</f>
        <v>0</v>
      </c>
      <c r="L2294" s="223">
        <f>L2243*'Usages mobilité'!$BG46*(1+'Usages mobilité'!$BH46)^(L$2091-$D$2091)/1000</f>
        <v>0</v>
      </c>
      <c r="M2294" s="223">
        <f>M2243*'Usages mobilité'!$BG46*(1+'Usages mobilité'!$BH46)^(M$2091-$D$2091)/1000</f>
        <v>0</v>
      </c>
      <c r="N2294" s="223">
        <f>N2243*'Usages mobilité'!$BG46*(1+'Usages mobilité'!$BH46)^(N$2091-$D$2091)/1000</f>
        <v>0</v>
      </c>
      <c r="O2294" s="223">
        <f>O2243*'Usages mobilité'!$BG46*(1+'Usages mobilité'!$BH46)^(O$2091-$D$2091)/1000</f>
        <v>0</v>
      </c>
      <c r="P2294" s="223">
        <f>P2243*'Usages mobilité'!$BG46*(1+'Usages mobilité'!$BH46)^(P$2091-$D$2091)/1000</f>
        <v>0</v>
      </c>
      <c r="Q2294" s="223">
        <f>Q2243*'Usages mobilité'!$BG46*(1+'Usages mobilité'!$BH46)^(Q$2091-$D$2091)/1000</f>
        <v>0</v>
      </c>
      <c r="R2294" s="223">
        <f>R2243*'Usages mobilité'!$BG46*(1+'Usages mobilité'!$BH46)^(R$2091-$D$2091)/1000</f>
        <v>0</v>
      </c>
    </row>
    <row r="2295" spans="1:18" hidden="1" outlineLevel="2" x14ac:dyDescent="0.25">
      <c r="A2295" s="222" t="str">
        <f>'Usages mobilité'!A47</f>
        <v>Usage mobilité n°44</v>
      </c>
      <c r="B2295" s="222" t="s">
        <v>645</v>
      </c>
      <c r="C2295" s="222"/>
      <c r="D2295" s="223">
        <f>D2244*'Usages mobilité'!$BG47*(1+'Usages mobilité'!$BH47)^(D$2091-$D$2091)/1000</f>
        <v>0</v>
      </c>
      <c r="E2295" s="223">
        <f>E2244*'Usages mobilité'!$BG47*(1+'Usages mobilité'!$BH47)^(E$2091-$D$2091)/1000</f>
        <v>0</v>
      </c>
      <c r="F2295" s="223">
        <f>F2244*'Usages mobilité'!$BG47*(1+'Usages mobilité'!$BH47)^(F$2091-$D$2091)/1000</f>
        <v>0</v>
      </c>
      <c r="G2295" s="223">
        <f>G2244*'Usages mobilité'!$BG47*(1+'Usages mobilité'!$BH47)^(G$2091-$D$2091)/1000</f>
        <v>0</v>
      </c>
      <c r="H2295" s="223">
        <f>H2244*'Usages mobilité'!$BG47*(1+'Usages mobilité'!$BH47)^(H$2091-$D$2091)/1000</f>
        <v>0</v>
      </c>
      <c r="I2295" s="223">
        <f>I2244*'Usages mobilité'!$BG47*(1+'Usages mobilité'!$BH47)^(I$2091-$D$2091)/1000</f>
        <v>0</v>
      </c>
      <c r="J2295" s="223">
        <f>J2244*'Usages mobilité'!$BG47*(1+'Usages mobilité'!$BH47)^(J$2091-$D$2091)/1000</f>
        <v>0</v>
      </c>
      <c r="K2295" s="223">
        <f>K2244*'Usages mobilité'!$BG47*(1+'Usages mobilité'!$BH47)^(K$2091-$D$2091)/1000</f>
        <v>0</v>
      </c>
      <c r="L2295" s="223">
        <f>L2244*'Usages mobilité'!$BG47*(1+'Usages mobilité'!$BH47)^(L$2091-$D$2091)/1000</f>
        <v>0</v>
      </c>
      <c r="M2295" s="223">
        <f>M2244*'Usages mobilité'!$BG47*(1+'Usages mobilité'!$BH47)^(M$2091-$D$2091)/1000</f>
        <v>0</v>
      </c>
      <c r="N2295" s="223">
        <f>N2244*'Usages mobilité'!$BG47*(1+'Usages mobilité'!$BH47)^(N$2091-$D$2091)/1000</f>
        <v>0</v>
      </c>
      <c r="O2295" s="223">
        <f>O2244*'Usages mobilité'!$BG47*(1+'Usages mobilité'!$BH47)^(O$2091-$D$2091)/1000</f>
        <v>0</v>
      </c>
      <c r="P2295" s="223">
        <f>P2244*'Usages mobilité'!$BG47*(1+'Usages mobilité'!$BH47)^(P$2091-$D$2091)/1000</f>
        <v>0</v>
      </c>
      <c r="Q2295" s="223">
        <f>Q2244*'Usages mobilité'!$BG47*(1+'Usages mobilité'!$BH47)^(Q$2091-$D$2091)/1000</f>
        <v>0</v>
      </c>
      <c r="R2295" s="223">
        <f>R2244*'Usages mobilité'!$BG47*(1+'Usages mobilité'!$BH47)^(R$2091-$D$2091)/1000</f>
        <v>0</v>
      </c>
    </row>
    <row r="2296" spans="1:18" hidden="1" outlineLevel="2" x14ac:dyDescent="0.25">
      <c r="A2296" s="222" t="str">
        <f>'Usages mobilité'!A48</f>
        <v>Usage mobilité n°45</v>
      </c>
      <c r="B2296" s="222" t="s">
        <v>645</v>
      </c>
      <c r="C2296" s="222"/>
      <c r="D2296" s="223">
        <f>D2245*'Usages mobilité'!$BG48*(1+'Usages mobilité'!$BH48)^(D$2091-$D$2091)/1000</f>
        <v>0</v>
      </c>
      <c r="E2296" s="223">
        <f>E2245*'Usages mobilité'!$BG48*(1+'Usages mobilité'!$BH48)^(E$2091-$D$2091)/1000</f>
        <v>0</v>
      </c>
      <c r="F2296" s="223">
        <f>F2245*'Usages mobilité'!$BG48*(1+'Usages mobilité'!$BH48)^(F$2091-$D$2091)/1000</f>
        <v>0</v>
      </c>
      <c r="G2296" s="223">
        <f>G2245*'Usages mobilité'!$BG48*(1+'Usages mobilité'!$BH48)^(G$2091-$D$2091)/1000</f>
        <v>0</v>
      </c>
      <c r="H2296" s="223">
        <f>H2245*'Usages mobilité'!$BG48*(1+'Usages mobilité'!$BH48)^(H$2091-$D$2091)/1000</f>
        <v>0</v>
      </c>
      <c r="I2296" s="223">
        <f>I2245*'Usages mobilité'!$BG48*(1+'Usages mobilité'!$BH48)^(I$2091-$D$2091)/1000</f>
        <v>0</v>
      </c>
      <c r="J2296" s="223">
        <f>J2245*'Usages mobilité'!$BG48*(1+'Usages mobilité'!$BH48)^(J$2091-$D$2091)/1000</f>
        <v>0</v>
      </c>
      <c r="K2296" s="223">
        <f>K2245*'Usages mobilité'!$BG48*(1+'Usages mobilité'!$BH48)^(K$2091-$D$2091)/1000</f>
        <v>0</v>
      </c>
      <c r="L2296" s="223">
        <f>L2245*'Usages mobilité'!$BG48*(1+'Usages mobilité'!$BH48)^(L$2091-$D$2091)/1000</f>
        <v>0</v>
      </c>
      <c r="M2296" s="223">
        <f>M2245*'Usages mobilité'!$BG48*(1+'Usages mobilité'!$BH48)^(M$2091-$D$2091)/1000</f>
        <v>0</v>
      </c>
      <c r="N2296" s="223">
        <f>N2245*'Usages mobilité'!$BG48*(1+'Usages mobilité'!$BH48)^(N$2091-$D$2091)/1000</f>
        <v>0</v>
      </c>
      <c r="O2296" s="223">
        <f>O2245*'Usages mobilité'!$BG48*(1+'Usages mobilité'!$BH48)^(O$2091-$D$2091)/1000</f>
        <v>0</v>
      </c>
      <c r="P2296" s="223">
        <f>P2245*'Usages mobilité'!$BG48*(1+'Usages mobilité'!$BH48)^(P$2091-$D$2091)/1000</f>
        <v>0</v>
      </c>
      <c r="Q2296" s="223">
        <f>Q2245*'Usages mobilité'!$BG48*(1+'Usages mobilité'!$BH48)^(Q$2091-$D$2091)/1000</f>
        <v>0</v>
      </c>
      <c r="R2296" s="223">
        <f>R2245*'Usages mobilité'!$BG48*(1+'Usages mobilité'!$BH48)^(R$2091-$D$2091)/1000</f>
        <v>0</v>
      </c>
    </row>
    <row r="2297" spans="1:18" hidden="1" outlineLevel="2" x14ac:dyDescent="0.25">
      <c r="A2297" s="222" t="str">
        <f>'Usages mobilité'!A49</f>
        <v>Usage mobilité n°46</v>
      </c>
      <c r="B2297" s="222" t="s">
        <v>645</v>
      </c>
      <c r="C2297" s="222"/>
      <c r="D2297" s="223">
        <f>D2246*'Usages mobilité'!$BG49*(1+'Usages mobilité'!$BH49)^(D$2091-$D$2091)/1000</f>
        <v>0</v>
      </c>
      <c r="E2297" s="223">
        <f>E2246*'Usages mobilité'!$BG49*(1+'Usages mobilité'!$BH49)^(E$2091-$D$2091)/1000</f>
        <v>0</v>
      </c>
      <c r="F2297" s="223">
        <f>F2246*'Usages mobilité'!$BG49*(1+'Usages mobilité'!$BH49)^(F$2091-$D$2091)/1000</f>
        <v>0</v>
      </c>
      <c r="G2297" s="223">
        <f>G2246*'Usages mobilité'!$BG49*(1+'Usages mobilité'!$BH49)^(G$2091-$D$2091)/1000</f>
        <v>0</v>
      </c>
      <c r="H2297" s="223">
        <f>H2246*'Usages mobilité'!$BG49*(1+'Usages mobilité'!$BH49)^(H$2091-$D$2091)/1000</f>
        <v>0</v>
      </c>
      <c r="I2297" s="223">
        <f>I2246*'Usages mobilité'!$BG49*(1+'Usages mobilité'!$BH49)^(I$2091-$D$2091)/1000</f>
        <v>0</v>
      </c>
      <c r="J2297" s="223">
        <f>J2246*'Usages mobilité'!$BG49*(1+'Usages mobilité'!$BH49)^(J$2091-$D$2091)/1000</f>
        <v>0</v>
      </c>
      <c r="K2297" s="223">
        <f>K2246*'Usages mobilité'!$BG49*(1+'Usages mobilité'!$BH49)^(K$2091-$D$2091)/1000</f>
        <v>0</v>
      </c>
      <c r="L2297" s="223">
        <f>L2246*'Usages mobilité'!$BG49*(1+'Usages mobilité'!$BH49)^(L$2091-$D$2091)/1000</f>
        <v>0</v>
      </c>
      <c r="M2297" s="223">
        <f>M2246*'Usages mobilité'!$BG49*(1+'Usages mobilité'!$BH49)^(M$2091-$D$2091)/1000</f>
        <v>0</v>
      </c>
      <c r="N2297" s="223">
        <f>N2246*'Usages mobilité'!$BG49*(1+'Usages mobilité'!$BH49)^(N$2091-$D$2091)/1000</f>
        <v>0</v>
      </c>
      <c r="O2297" s="223">
        <f>O2246*'Usages mobilité'!$BG49*(1+'Usages mobilité'!$BH49)^(O$2091-$D$2091)/1000</f>
        <v>0</v>
      </c>
      <c r="P2297" s="223">
        <f>P2246*'Usages mobilité'!$BG49*(1+'Usages mobilité'!$BH49)^(P$2091-$D$2091)/1000</f>
        <v>0</v>
      </c>
      <c r="Q2297" s="223">
        <f>Q2246*'Usages mobilité'!$BG49*(1+'Usages mobilité'!$BH49)^(Q$2091-$D$2091)/1000</f>
        <v>0</v>
      </c>
      <c r="R2297" s="223">
        <f>R2246*'Usages mobilité'!$BG49*(1+'Usages mobilité'!$BH49)^(R$2091-$D$2091)/1000</f>
        <v>0</v>
      </c>
    </row>
    <row r="2298" spans="1:18" hidden="1" outlineLevel="2" x14ac:dyDescent="0.25">
      <c r="A2298" s="222" t="str">
        <f>'Usages mobilité'!A50</f>
        <v>Usage mobilité n°47</v>
      </c>
      <c r="B2298" s="222" t="s">
        <v>645</v>
      </c>
      <c r="C2298" s="222"/>
      <c r="D2298" s="223">
        <f>D2247*'Usages mobilité'!$BG50*(1+'Usages mobilité'!$BH50)^(D$2091-$D$2091)/1000</f>
        <v>0</v>
      </c>
      <c r="E2298" s="223">
        <f>E2247*'Usages mobilité'!$BG50*(1+'Usages mobilité'!$BH50)^(E$2091-$D$2091)/1000</f>
        <v>0</v>
      </c>
      <c r="F2298" s="223">
        <f>F2247*'Usages mobilité'!$BG50*(1+'Usages mobilité'!$BH50)^(F$2091-$D$2091)/1000</f>
        <v>0</v>
      </c>
      <c r="G2298" s="223">
        <f>G2247*'Usages mobilité'!$BG50*(1+'Usages mobilité'!$BH50)^(G$2091-$D$2091)/1000</f>
        <v>0</v>
      </c>
      <c r="H2298" s="223">
        <f>H2247*'Usages mobilité'!$BG50*(1+'Usages mobilité'!$BH50)^(H$2091-$D$2091)/1000</f>
        <v>0</v>
      </c>
      <c r="I2298" s="223">
        <f>I2247*'Usages mobilité'!$BG50*(1+'Usages mobilité'!$BH50)^(I$2091-$D$2091)/1000</f>
        <v>0</v>
      </c>
      <c r="J2298" s="223">
        <f>J2247*'Usages mobilité'!$BG50*(1+'Usages mobilité'!$BH50)^(J$2091-$D$2091)/1000</f>
        <v>0</v>
      </c>
      <c r="K2298" s="223">
        <f>K2247*'Usages mobilité'!$BG50*(1+'Usages mobilité'!$BH50)^(K$2091-$D$2091)/1000</f>
        <v>0</v>
      </c>
      <c r="L2298" s="223">
        <f>L2247*'Usages mobilité'!$BG50*(1+'Usages mobilité'!$BH50)^(L$2091-$D$2091)/1000</f>
        <v>0</v>
      </c>
      <c r="M2298" s="223">
        <f>M2247*'Usages mobilité'!$BG50*(1+'Usages mobilité'!$BH50)^(M$2091-$D$2091)/1000</f>
        <v>0</v>
      </c>
      <c r="N2298" s="223">
        <f>N2247*'Usages mobilité'!$BG50*(1+'Usages mobilité'!$BH50)^(N$2091-$D$2091)/1000</f>
        <v>0</v>
      </c>
      <c r="O2298" s="223">
        <f>O2247*'Usages mobilité'!$BG50*(1+'Usages mobilité'!$BH50)^(O$2091-$D$2091)/1000</f>
        <v>0</v>
      </c>
      <c r="P2298" s="223">
        <f>P2247*'Usages mobilité'!$BG50*(1+'Usages mobilité'!$BH50)^(P$2091-$D$2091)/1000</f>
        <v>0</v>
      </c>
      <c r="Q2298" s="223">
        <f>Q2247*'Usages mobilité'!$BG50*(1+'Usages mobilité'!$BH50)^(Q$2091-$D$2091)/1000</f>
        <v>0</v>
      </c>
      <c r="R2298" s="223">
        <f>R2247*'Usages mobilité'!$BG50*(1+'Usages mobilité'!$BH50)^(R$2091-$D$2091)/1000</f>
        <v>0</v>
      </c>
    </row>
    <row r="2299" spans="1:18" hidden="1" outlineLevel="2" x14ac:dyDescent="0.25">
      <c r="A2299" s="222" t="str">
        <f>'Usages mobilité'!A51</f>
        <v>Usage mobilité n°48</v>
      </c>
      <c r="B2299" s="222" t="s">
        <v>645</v>
      </c>
      <c r="C2299" s="222"/>
      <c r="D2299" s="223">
        <f>D2248*'Usages mobilité'!$BG51*(1+'Usages mobilité'!$BH51)^(D$2091-$D$2091)/1000</f>
        <v>0</v>
      </c>
      <c r="E2299" s="223">
        <f>E2248*'Usages mobilité'!$BG51*(1+'Usages mobilité'!$BH51)^(E$2091-$D$2091)/1000</f>
        <v>0</v>
      </c>
      <c r="F2299" s="223">
        <f>F2248*'Usages mobilité'!$BG51*(1+'Usages mobilité'!$BH51)^(F$2091-$D$2091)/1000</f>
        <v>0</v>
      </c>
      <c r="G2299" s="223">
        <f>G2248*'Usages mobilité'!$BG51*(1+'Usages mobilité'!$BH51)^(G$2091-$D$2091)/1000</f>
        <v>0</v>
      </c>
      <c r="H2299" s="223">
        <f>H2248*'Usages mobilité'!$BG51*(1+'Usages mobilité'!$BH51)^(H$2091-$D$2091)/1000</f>
        <v>0</v>
      </c>
      <c r="I2299" s="223">
        <f>I2248*'Usages mobilité'!$BG51*(1+'Usages mobilité'!$BH51)^(I$2091-$D$2091)/1000</f>
        <v>0</v>
      </c>
      <c r="J2299" s="223">
        <f>J2248*'Usages mobilité'!$BG51*(1+'Usages mobilité'!$BH51)^(J$2091-$D$2091)/1000</f>
        <v>0</v>
      </c>
      <c r="K2299" s="223">
        <f>K2248*'Usages mobilité'!$BG51*(1+'Usages mobilité'!$BH51)^(K$2091-$D$2091)/1000</f>
        <v>0</v>
      </c>
      <c r="L2299" s="223">
        <f>L2248*'Usages mobilité'!$BG51*(1+'Usages mobilité'!$BH51)^(L$2091-$D$2091)/1000</f>
        <v>0</v>
      </c>
      <c r="M2299" s="223">
        <f>M2248*'Usages mobilité'!$BG51*(1+'Usages mobilité'!$BH51)^(M$2091-$D$2091)/1000</f>
        <v>0</v>
      </c>
      <c r="N2299" s="223">
        <f>N2248*'Usages mobilité'!$BG51*(1+'Usages mobilité'!$BH51)^(N$2091-$D$2091)/1000</f>
        <v>0</v>
      </c>
      <c r="O2299" s="223">
        <f>O2248*'Usages mobilité'!$BG51*(1+'Usages mobilité'!$BH51)^(O$2091-$D$2091)/1000</f>
        <v>0</v>
      </c>
      <c r="P2299" s="223">
        <f>P2248*'Usages mobilité'!$BG51*(1+'Usages mobilité'!$BH51)^(P$2091-$D$2091)/1000</f>
        <v>0</v>
      </c>
      <c r="Q2299" s="223">
        <f>Q2248*'Usages mobilité'!$BG51*(1+'Usages mobilité'!$BH51)^(Q$2091-$D$2091)/1000</f>
        <v>0</v>
      </c>
      <c r="R2299" s="223">
        <f>R2248*'Usages mobilité'!$BG51*(1+'Usages mobilité'!$BH51)^(R$2091-$D$2091)/1000</f>
        <v>0</v>
      </c>
    </row>
    <row r="2300" spans="1:18" hidden="1" outlineLevel="2" x14ac:dyDescent="0.25">
      <c r="A2300" s="222" t="str">
        <f>'Usages mobilité'!A52</f>
        <v>Usage mobilité n°49</v>
      </c>
      <c r="B2300" s="222" t="s">
        <v>645</v>
      </c>
      <c r="C2300" s="222"/>
      <c r="D2300" s="223">
        <f>D2249*'Usages mobilité'!$BG52*(1+'Usages mobilité'!$BH52)^(D$2091-$D$2091)/1000</f>
        <v>0</v>
      </c>
      <c r="E2300" s="223">
        <f>E2249*'Usages mobilité'!$BG52*(1+'Usages mobilité'!$BH52)^(E$2091-$D$2091)/1000</f>
        <v>0</v>
      </c>
      <c r="F2300" s="223">
        <f>F2249*'Usages mobilité'!$BG52*(1+'Usages mobilité'!$BH52)^(F$2091-$D$2091)/1000</f>
        <v>0</v>
      </c>
      <c r="G2300" s="223">
        <f>G2249*'Usages mobilité'!$BG52*(1+'Usages mobilité'!$BH52)^(G$2091-$D$2091)/1000</f>
        <v>0</v>
      </c>
      <c r="H2300" s="223">
        <f>H2249*'Usages mobilité'!$BG52*(1+'Usages mobilité'!$BH52)^(H$2091-$D$2091)/1000</f>
        <v>0</v>
      </c>
      <c r="I2300" s="223">
        <f>I2249*'Usages mobilité'!$BG52*(1+'Usages mobilité'!$BH52)^(I$2091-$D$2091)/1000</f>
        <v>0</v>
      </c>
      <c r="J2300" s="223">
        <f>J2249*'Usages mobilité'!$BG52*(1+'Usages mobilité'!$BH52)^(J$2091-$D$2091)/1000</f>
        <v>0</v>
      </c>
      <c r="K2300" s="223">
        <f>K2249*'Usages mobilité'!$BG52*(1+'Usages mobilité'!$BH52)^(K$2091-$D$2091)/1000</f>
        <v>0</v>
      </c>
      <c r="L2300" s="223">
        <f>L2249*'Usages mobilité'!$BG52*(1+'Usages mobilité'!$BH52)^(L$2091-$D$2091)/1000</f>
        <v>0</v>
      </c>
      <c r="M2300" s="223">
        <f>M2249*'Usages mobilité'!$BG52*(1+'Usages mobilité'!$BH52)^(M$2091-$D$2091)/1000</f>
        <v>0</v>
      </c>
      <c r="N2300" s="223">
        <f>N2249*'Usages mobilité'!$BG52*(1+'Usages mobilité'!$BH52)^(N$2091-$D$2091)/1000</f>
        <v>0</v>
      </c>
      <c r="O2300" s="223">
        <f>O2249*'Usages mobilité'!$BG52*(1+'Usages mobilité'!$BH52)^(O$2091-$D$2091)/1000</f>
        <v>0</v>
      </c>
      <c r="P2300" s="223">
        <f>P2249*'Usages mobilité'!$BG52*(1+'Usages mobilité'!$BH52)^(P$2091-$D$2091)/1000</f>
        <v>0</v>
      </c>
      <c r="Q2300" s="223">
        <f>Q2249*'Usages mobilité'!$BG52*(1+'Usages mobilité'!$BH52)^(Q$2091-$D$2091)/1000</f>
        <v>0</v>
      </c>
      <c r="R2300" s="223">
        <f>R2249*'Usages mobilité'!$BG52*(1+'Usages mobilité'!$BH52)^(R$2091-$D$2091)/1000</f>
        <v>0</v>
      </c>
    </row>
    <row r="2301" spans="1:18" hidden="1" outlineLevel="2" x14ac:dyDescent="0.25">
      <c r="A2301" s="222" t="str">
        <f>'Usages mobilité'!A53</f>
        <v>Usage mobilité n°50</v>
      </c>
      <c r="B2301" s="222" t="s">
        <v>645</v>
      </c>
      <c r="C2301" s="222"/>
      <c r="D2301" s="223">
        <f>D2250*'Usages mobilité'!$BG53*(1+'Usages mobilité'!$BH53)^(D$2091-$D$2091)/1000</f>
        <v>0</v>
      </c>
      <c r="E2301" s="223">
        <f>E2250*'Usages mobilité'!$BG53*(1+'Usages mobilité'!$BH53)^(E$2091-$D$2091)/1000</f>
        <v>0</v>
      </c>
      <c r="F2301" s="223">
        <f>F2250*'Usages mobilité'!$BG53*(1+'Usages mobilité'!$BH53)^(F$2091-$D$2091)/1000</f>
        <v>0</v>
      </c>
      <c r="G2301" s="223">
        <f>G2250*'Usages mobilité'!$BG53*(1+'Usages mobilité'!$BH53)^(G$2091-$D$2091)/1000</f>
        <v>0</v>
      </c>
      <c r="H2301" s="223">
        <f>H2250*'Usages mobilité'!$BG53*(1+'Usages mobilité'!$BH53)^(H$2091-$D$2091)/1000</f>
        <v>0</v>
      </c>
      <c r="I2301" s="223">
        <f>I2250*'Usages mobilité'!$BG53*(1+'Usages mobilité'!$BH53)^(I$2091-$D$2091)/1000</f>
        <v>0</v>
      </c>
      <c r="J2301" s="223">
        <f>J2250*'Usages mobilité'!$BG53*(1+'Usages mobilité'!$BH53)^(J$2091-$D$2091)/1000</f>
        <v>0</v>
      </c>
      <c r="K2301" s="223">
        <f>K2250*'Usages mobilité'!$BG53*(1+'Usages mobilité'!$BH53)^(K$2091-$D$2091)/1000</f>
        <v>0</v>
      </c>
      <c r="L2301" s="223">
        <f>L2250*'Usages mobilité'!$BG53*(1+'Usages mobilité'!$BH53)^(L$2091-$D$2091)/1000</f>
        <v>0</v>
      </c>
      <c r="M2301" s="223">
        <f>M2250*'Usages mobilité'!$BG53*(1+'Usages mobilité'!$BH53)^(M$2091-$D$2091)/1000</f>
        <v>0</v>
      </c>
      <c r="N2301" s="223">
        <f>N2250*'Usages mobilité'!$BG53*(1+'Usages mobilité'!$BH53)^(N$2091-$D$2091)/1000</f>
        <v>0</v>
      </c>
      <c r="O2301" s="223">
        <f>O2250*'Usages mobilité'!$BG53*(1+'Usages mobilité'!$BH53)^(O$2091-$D$2091)/1000</f>
        <v>0</v>
      </c>
      <c r="P2301" s="223">
        <f>P2250*'Usages mobilité'!$BG53*(1+'Usages mobilité'!$BH53)^(P$2091-$D$2091)/1000</f>
        <v>0</v>
      </c>
      <c r="Q2301" s="223">
        <f>Q2250*'Usages mobilité'!$BG53*(1+'Usages mobilité'!$BH53)^(Q$2091-$D$2091)/1000</f>
        <v>0</v>
      </c>
      <c r="R2301" s="223">
        <f>R2250*'Usages mobilité'!$BG53*(1+'Usages mobilité'!$BH53)^(R$2091-$D$2091)/1000</f>
        <v>0</v>
      </c>
    </row>
    <row r="2302" spans="1:18" hidden="1" outlineLevel="1" collapsed="1" x14ac:dyDescent="0.25">
      <c r="A2302" s="222" t="s">
        <v>657</v>
      </c>
      <c r="B2302" s="222"/>
      <c r="C2302" s="222"/>
      <c r="D2302" s="223">
        <f t="shared" ref="D2302:R2302" si="197">SUM(D2252:D2301)</f>
        <v>0</v>
      </c>
      <c r="E2302" s="223">
        <f t="shared" si="197"/>
        <v>0</v>
      </c>
      <c r="F2302" s="223">
        <f t="shared" si="197"/>
        <v>0</v>
      </c>
      <c r="G2302" s="223">
        <f t="shared" si="197"/>
        <v>0</v>
      </c>
      <c r="H2302" s="223">
        <f t="shared" si="197"/>
        <v>0</v>
      </c>
      <c r="I2302" s="223">
        <f t="shared" si="197"/>
        <v>0</v>
      </c>
      <c r="J2302" s="223">
        <f t="shared" si="197"/>
        <v>0</v>
      </c>
      <c r="K2302" s="223">
        <f t="shared" si="197"/>
        <v>0</v>
      </c>
      <c r="L2302" s="223">
        <f t="shared" si="197"/>
        <v>0</v>
      </c>
      <c r="M2302" s="223">
        <f t="shared" si="197"/>
        <v>0</v>
      </c>
      <c r="N2302" s="223">
        <f t="shared" si="197"/>
        <v>0</v>
      </c>
      <c r="O2302" s="223">
        <f t="shared" si="197"/>
        <v>0</v>
      </c>
      <c r="P2302" s="223">
        <f t="shared" si="197"/>
        <v>0</v>
      </c>
      <c r="Q2302" s="223">
        <f t="shared" si="197"/>
        <v>0</v>
      </c>
      <c r="R2302" s="223">
        <f t="shared" si="197"/>
        <v>0</v>
      </c>
    </row>
    <row r="2303" spans="1:18" hidden="1" outlineLevel="1" x14ac:dyDescent="0.25">
      <c r="A2303" s="53" t="s">
        <v>652</v>
      </c>
      <c r="B2303" s="53"/>
      <c r="C2303" s="53"/>
      <c r="D2303" s="244"/>
      <c r="E2303" s="244"/>
      <c r="F2303" s="244"/>
      <c r="G2303" s="244"/>
      <c r="H2303" s="244"/>
      <c r="I2303" s="244"/>
      <c r="J2303" s="244"/>
      <c r="K2303" s="244"/>
      <c r="L2303" s="244"/>
      <c r="M2303" s="244"/>
      <c r="N2303" s="244"/>
      <c r="O2303" s="244"/>
      <c r="P2303" s="244"/>
      <c r="Q2303" s="244"/>
      <c r="R2303" s="244"/>
    </row>
    <row r="2304" spans="1:18" hidden="1" outlineLevel="1" x14ac:dyDescent="0.25">
      <c r="A2304" s="53" t="s">
        <v>658</v>
      </c>
      <c r="B2304" s="53"/>
      <c r="C2304" s="53"/>
      <c r="D2304" s="244"/>
      <c r="E2304" s="244"/>
      <c r="F2304" s="244"/>
      <c r="G2304" s="244"/>
      <c r="H2304" s="244"/>
      <c r="I2304" s="244"/>
      <c r="J2304" s="244"/>
      <c r="K2304" s="244"/>
      <c r="L2304" s="244"/>
      <c r="M2304" s="244"/>
      <c r="N2304" s="244"/>
      <c r="O2304" s="244"/>
      <c r="P2304" s="244"/>
      <c r="Q2304" s="244"/>
      <c r="R2304" s="244"/>
    </row>
    <row r="2305" spans="1:18" hidden="1" outlineLevel="1" x14ac:dyDescent="0.25">
      <c r="A2305" s="224" t="s">
        <v>40</v>
      </c>
      <c r="B2305" s="222"/>
      <c r="C2305" s="222"/>
      <c r="D2305" s="223">
        <f t="shared" ref="D2305:R2305" si="198">D2198+D2200+D2302+D2304</f>
        <v>0</v>
      </c>
      <c r="E2305" s="223">
        <f t="shared" si="198"/>
        <v>0</v>
      </c>
      <c r="F2305" s="223">
        <f t="shared" si="198"/>
        <v>0</v>
      </c>
      <c r="G2305" s="223">
        <f t="shared" si="198"/>
        <v>0</v>
      </c>
      <c r="H2305" s="223">
        <f t="shared" si="198"/>
        <v>0</v>
      </c>
      <c r="I2305" s="223">
        <f t="shared" si="198"/>
        <v>0</v>
      </c>
      <c r="J2305" s="223">
        <f t="shared" si="198"/>
        <v>0</v>
      </c>
      <c r="K2305" s="223">
        <f t="shared" si="198"/>
        <v>0</v>
      </c>
      <c r="L2305" s="223">
        <f t="shared" si="198"/>
        <v>0</v>
      </c>
      <c r="M2305" s="223">
        <f t="shared" si="198"/>
        <v>0</v>
      </c>
      <c r="N2305" s="223">
        <f t="shared" si="198"/>
        <v>0</v>
      </c>
      <c r="O2305" s="223">
        <f t="shared" si="198"/>
        <v>0</v>
      </c>
      <c r="P2305" s="223">
        <f t="shared" si="198"/>
        <v>0</v>
      </c>
      <c r="Q2305" s="223">
        <f t="shared" si="198"/>
        <v>0</v>
      </c>
      <c r="R2305" s="223">
        <f t="shared" si="198"/>
        <v>0</v>
      </c>
    </row>
    <row r="2306" spans="1:18" s="33" customFormat="1" hidden="1" outlineLevel="1" x14ac:dyDescent="0.25"/>
    <row r="2307" spans="1:18" hidden="1" outlineLevel="1" x14ac:dyDescent="0.25">
      <c r="A2307" s="274" t="s">
        <v>0</v>
      </c>
      <c r="B2307" s="225" t="s">
        <v>16</v>
      </c>
      <c r="C2307" s="53"/>
      <c r="D2307" s="244">
        <v>10000</v>
      </c>
      <c r="E2307" s="244">
        <v>10000</v>
      </c>
      <c r="F2307" s="244">
        <v>10000</v>
      </c>
      <c r="G2307" s="244"/>
      <c r="H2307" s="244"/>
      <c r="I2307" s="244"/>
      <c r="J2307" s="244"/>
      <c r="K2307" s="244"/>
      <c r="L2307" s="244"/>
      <c r="M2307" s="244"/>
      <c r="N2307" s="244"/>
      <c r="O2307" s="244"/>
      <c r="P2307" s="244"/>
      <c r="Q2307" s="244"/>
      <c r="R2307" s="244"/>
    </row>
    <row r="2308" spans="1:18" hidden="1" outlineLevel="1" x14ac:dyDescent="0.25">
      <c r="A2308" s="274"/>
      <c r="B2308" s="226" t="s">
        <v>42</v>
      </c>
      <c r="C2308" s="222"/>
      <c r="D2308" s="223">
        <f>IF(AND($B2087&lt;&gt;"",$B2088&lt;&gt;""),D2307*(VLOOKUP($B2087,Production!$G4:$P53,10)*(1+VLOOKUP($B2087,Production!$G4:$Q53,11))^(D2091-$D2091))/1000,0)</f>
        <v>0</v>
      </c>
      <c r="E2308" s="223">
        <f>IF(AND($B2087&lt;&gt;"",$B2088&lt;&gt;""),E2307*(VLOOKUP($B2087,Production!$G4:$P53,10)*(1+VLOOKUP($B2087,Production!$G4:$Q53,11))^(E2091-$D2091))/1000,0)</f>
        <v>0</v>
      </c>
      <c r="F2308" s="223">
        <f>IF(AND($B2087&lt;&gt;"",$B2088&lt;&gt;""),F2307*(VLOOKUP($B2087,Production!$G4:$P53,10)*(1+VLOOKUP($B2087,Production!$G4:$Q53,11))^(F2091-$D2091))/1000,0)</f>
        <v>0</v>
      </c>
      <c r="G2308" s="223">
        <f>IF(AND($B2087&lt;&gt;"",$B2088&lt;&gt;""),G2307*(VLOOKUP($B2087,Production!$G4:$P53,10)*(1+VLOOKUP($B2087,Production!$G4:$Q53,11))^(G2091-$D2091))/1000,0)</f>
        <v>0</v>
      </c>
      <c r="H2308" s="223">
        <f>IF(AND($B2087&lt;&gt;"",$B2088&lt;&gt;""),H2307*(VLOOKUP($B2087,Production!$G4:$P53,10)*(1+VLOOKUP($B2087,Production!$G4:$Q53,11))^(H2091-$D2091))/1000,0)</f>
        <v>0</v>
      </c>
      <c r="I2308" s="223">
        <f>IF(AND($B2087&lt;&gt;"",$B2088&lt;&gt;""),I2307*(VLOOKUP($B2087,Production!$G4:$P53,10)*(1+VLOOKUP($B2087,Production!$G4:$Q53,11))^(I2091-$D2091))/1000,0)</f>
        <v>0</v>
      </c>
      <c r="J2308" s="223">
        <f>IF(AND($B2087&lt;&gt;"",$B2088&lt;&gt;""),J2307*(VLOOKUP($B2087,Production!$G4:$P53,10)*(1+VLOOKUP($B2087,Production!$G4:$Q53,11))^(J2091-$D2091))/1000,0)</f>
        <v>0</v>
      </c>
      <c r="K2308" s="223">
        <f>IF(AND($B2087&lt;&gt;"",$B2088&lt;&gt;""),K2307*(VLOOKUP($B2087,Production!$G4:$P53,10)*(1+VLOOKUP($B2087,Production!$G4:$Q53,11))^(K2091-$D2091))/1000,0)</f>
        <v>0</v>
      </c>
      <c r="L2308" s="223">
        <f>IF(AND($B2087&lt;&gt;"",$B2088&lt;&gt;""),L2307*(VLOOKUP($B2087,Production!$G4:$P53,10)*(1+VLOOKUP($B2087,Production!$G4:$Q53,11))^(L2091-$D2091))/1000,0)</f>
        <v>0</v>
      </c>
      <c r="M2308" s="223">
        <f>IF(AND($B2087&lt;&gt;"",$B2088&lt;&gt;""),M2307*(VLOOKUP($B2087,Production!$G4:$P53,10)*(1+VLOOKUP($B2087,Production!$G4:$Q53,11))^(M2091-$D2091))/1000,0)</f>
        <v>0</v>
      </c>
      <c r="N2308" s="223">
        <f>IF(AND($B2087&lt;&gt;"",$B2088&lt;&gt;""),N2307*(VLOOKUP($B2087,Production!$G4:$P53,10)*(1+VLOOKUP($B2087,Production!$G4:$Q53,11))^(N2091-$D2091))/1000,0)</f>
        <v>0</v>
      </c>
      <c r="O2308" s="223">
        <f>IF(AND($B2087&lt;&gt;"",$B2088&lt;&gt;""),O2307*(VLOOKUP($B2087,Production!$G4:$P53,10)*(1+VLOOKUP($B2087,Production!$G4:$Q53,11))^(O2091-$D2091))/1000,0)</f>
        <v>0</v>
      </c>
      <c r="P2308" s="223">
        <f>IF(AND($B2087&lt;&gt;"",$B2088&lt;&gt;""),P2307*(VLOOKUP($B2087,Production!$G4:$P53,10)*(1+VLOOKUP($B2087,Production!$G4:$Q53,11))^(P2091-$D2091))/1000,0)</f>
        <v>0</v>
      </c>
      <c r="Q2308" s="223">
        <f>IF(AND($B2087&lt;&gt;"",$B2088&lt;&gt;""),Q2307*(VLOOKUP($B2087,Production!$G4:$P53,10)*(1+VLOOKUP($B2087,Production!$G4:$Q53,11))^(Q2091-$D2091))/1000,0)</f>
        <v>0</v>
      </c>
      <c r="R2308" s="223">
        <f>IF(AND($B2087&lt;&gt;"",$B2088&lt;&gt;""),R2307*(VLOOKUP($B2087,Production!$G4:$P53,10)*(1+VLOOKUP($B2087,Production!$G4:$Q53,11))^(R2091-$D2091))/1000,0)</f>
        <v>0</v>
      </c>
    </row>
    <row r="2309" spans="1:18" hidden="1" outlineLevel="1" x14ac:dyDescent="0.25">
      <c r="A2309" s="274" t="s">
        <v>13</v>
      </c>
      <c r="B2309" s="225" t="s">
        <v>17</v>
      </c>
      <c r="C2309" s="53"/>
      <c r="D2309" s="244"/>
      <c r="E2309" s="244"/>
      <c r="F2309" s="244"/>
      <c r="G2309" s="244"/>
      <c r="H2309" s="244"/>
      <c r="I2309" s="244"/>
      <c r="J2309" s="244"/>
      <c r="K2309" s="244"/>
      <c r="L2309" s="244"/>
      <c r="M2309" s="244"/>
      <c r="N2309" s="244"/>
      <c r="O2309" s="244"/>
      <c r="P2309" s="244"/>
      <c r="Q2309" s="244"/>
      <c r="R2309" s="244"/>
    </row>
    <row r="2310" spans="1:18" hidden="1" outlineLevel="1" x14ac:dyDescent="0.25">
      <c r="A2310" s="274"/>
      <c r="B2310" s="226" t="s">
        <v>42</v>
      </c>
      <c r="C2310" s="222"/>
      <c r="D2310" s="223">
        <f>IF($B2087&lt;&gt;"",D2309*(VLOOKUP($B2087,Production!$G4:$R53,12)*(1+VLOOKUP($B2087,Production!$G4:$S53,13))^(D2091-$D2091))/1000,0)</f>
        <v>0</v>
      </c>
      <c r="E2310" s="223">
        <f>IF($B2087&lt;&gt;"",E2309*(VLOOKUP($B2087,Production!$G4:$R53,12)*(1+VLOOKUP($B2087,Production!$G4:$S53,13))^(E2091-$D2091))/1000,0)</f>
        <v>0</v>
      </c>
      <c r="F2310" s="223">
        <f>IF($B2087&lt;&gt;"",F2309*(VLOOKUP($B2087,Production!$G4:$R53,12)*(1+VLOOKUP($B2087,Production!$G4:$S53,13))^(F2091-$D2091))/1000,0)</f>
        <v>0</v>
      </c>
      <c r="G2310" s="223">
        <f>IF($B2087&lt;&gt;"",G2309*(VLOOKUP($B2087,Production!$G4:$R53,12)*(1+VLOOKUP($B2087,Production!$G4:$S53,13))^(G2091-$D2091))/1000,0)</f>
        <v>0</v>
      </c>
      <c r="H2310" s="223">
        <f>IF($B2087&lt;&gt;"",H2309*(VLOOKUP($B2087,Production!$G4:$R53,12)*(1+VLOOKUP($B2087,Production!$G4:$S53,13))^(H2091-$D2091))/1000,0)</f>
        <v>0</v>
      </c>
      <c r="I2310" s="223">
        <f>IF($B2087&lt;&gt;"",I2309*(VLOOKUP($B2087,Production!$G4:$R53,12)*(1+VLOOKUP($B2087,Production!$G4:$S53,13))^(I2091-$D2091))/1000,0)</f>
        <v>0</v>
      </c>
      <c r="J2310" s="223">
        <f>IF($B2087&lt;&gt;"",J2309*(VLOOKUP($B2087,Production!$G4:$R53,12)*(1+VLOOKUP($B2087,Production!$G4:$S53,13))^(J2091-$D2091))/1000,0)</f>
        <v>0</v>
      </c>
      <c r="K2310" s="223">
        <f>IF($B2087&lt;&gt;"",K2309*(VLOOKUP($B2087,Production!$G4:$R53,12)*(1+VLOOKUP($B2087,Production!$G4:$S53,13))^(K2091-$D2091))/1000,0)</f>
        <v>0</v>
      </c>
      <c r="L2310" s="223">
        <f>IF($B2087&lt;&gt;"",L2309*(VLOOKUP($B2087,Production!$G4:$R53,12)*(1+VLOOKUP($B2087,Production!$G4:$S53,13))^(L2091-$D2091))/1000,0)</f>
        <v>0</v>
      </c>
      <c r="M2310" s="223">
        <f>IF($B2087&lt;&gt;"",M2309*(VLOOKUP($B2087,Production!$G4:$R53,12)*(1+VLOOKUP($B2087,Production!$G4:$S53,13))^(M2091-$D2091))/1000,0)</f>
        <v>0</v>
      </c>
      <c r="N2310" s="223">
        <f>IF($B2087&lt;&gt;"",N2309*(VLOOKUP($B2087,Production!$G4:$R53,12)*(1+VLOOKUP($B2087,Production!$G4:$S53,13))^(N2091-$D2091))/1000,0)</f>
        <v>0</v>
      </c>
      <c r="O2310" s="223">
        <f>IF($B2087&lt;&gt;"",O2309*(VLOOKUP($B2087,Production!$G4:$R53,12)*(1+VLOOKUP($B2087,Production!$G4:$S53,13))^(O2091-$D2091))/1000,0)</f>
        <v>0</v>
      </c>
      <c r="P2310" s="223">
        <f>IF($B2087&lt;&gt;"",P2309*(VLOOKUP($B2087,Production!$G4:$R53,12)*(1+VLOOKUP($B2087,Production!$G4:$S53,13))^(P2091-$D2091))/1000,0)</f>
        <v>0</v>
      </c>
      <c r="Q2310" s="223">
        <f>IF($B2087&lt;&gt;"",Q2309*(VLOOKUP($B2087,Production!$G4:$R53,12)*(1+VLOOKUP($B2087,Production!$G4:$S53,13))^(Q2091-$D2091))/1000,0)</f>
        <v>0</v>
      </c>
      <c r="R2310" s="223">
        <f>IF($B2087&lt;&gt;"",R2309*(VLOOKUP($B2087,Production!$G4:$R53,12)*(1+VLOOKUP($B2087,Production!$G4:$S53,13))^(R2091-$D2091))/1000,0)</f>
        <v>0</v>
      </c>
    </row>
    <row r="2311" spans="1:18" hidden="1" outlineLevel="1" x14ac:dyDescent="0.25">
      <c r="A2311" s="225" t="s">
        <v>56</v>
      </c>
      <c r="B2311" s="225"/>
      <c r="C2311" s="53"/>
      <c r="D2311" s="244"/>
      <c r="E2311" s="244"/>
      <c r="F2311" s="244"/>
      <c r="G2311" s="244"/>
      <c r="H2311" s="244"/>
      <c r="I2311" s="244"/>
      <c r="J2311" s="244"/>
      <c r="K2311" s="244"/>
      <c r="L2311" s="244"/>
      <c r="M2311" s="244"/>
      <c r="N2311" s="244"/>
      <c r="O2311" s="244"/>
      <c r="P2311" s="244"/>
      <c r="Q2311" s="244"/>
      <c r="R2311" s="244"/>
    </row>
    <row r="2312" spans="1:18" hidden="1" outlineLevel="1" x14ac:dyDescent="0.25">
      <c r="A2312" s="225" t="s">
        <v>57</v>
      </c>
      <c r="B2312" s="225"/>
      <c r="C2312" s="53"/>
      <c r="D2312" s="244"/>
      <c r="E2312" s="244"/>
      <c r="F2312" s="244"/>
      <c r="G2312" s="244"/>
      <c r="H2312" s="244"/>
      <c r="I2312" s="244"/>
      <c r="J2312" s="244"/>
      <c r="K2312" s="244"/>
      <c r="L2312" s="244"/>
      <c r="M2312" s="244"/>
      <c r="N2312" s="244"/>
      <c r="O2312" s="244"/>
      <c r="P2312" s="244"/>
      <c r="Q2312" s="244"/>
      <c r="R2312" s="244"/>
    </row>
    <row r="2313" spans="1:18" hidden="1" outlineLevel="1" x14ac:dyDescent="0.25">
      <c r="A2313" s="224" t="s">
        <v>659</v>
      </c>
      <c r="B2313" s="222"/>
      <c r="C2313" s="222"/>
      <c r="D2313" s="223">
        <f t="shared" ref="D2313:R2313" si="199">D2308+D2310+D2311+D2312</f>
        <v>0</v>
      </c>
      <c r="E2313" s="223">
        <f t="shared" si="199"/>
        <v>0</v>
      </c>
      <c r="F2313" s="223">
        <f t="shared" si="199"/>
        <v>0</v>
      </c>
      <c r="G2313" s="223">
        <f t="shared" si="199"/>
        <v>0</v>
      </c>
      <c r="H2313" s="223">
        <f t="shared" si="199"/>
        <v>0</v>
      </c>
      <c r="I2313" s="223">
        <f t="shared" si="199"/>
        <v>0</v>
      </c>
      <c r="J2313" s="223">
        <f t="shared" si="199"/>
        <v>0</v>
      </c>
      <c r="K2313" s="223">
        <f t="shared" si="199"/>
        <v>0</v>
      </c>
      <c r="L2313" s="223">
        <f t="shared" si="199"/>
        <v>0</v>
      </c>
      <c r="M2313" s="223">
        <f t="shared" si="199"/>
        <v>0</v>
      </c>
      <c r="N2313" s="223">
        <f t="shared" si="199"/>
        <v>0</v>
      </c>
      <c r="O2313" s="223">
        <f t="shared" si="199"/>
        <v>0</v>
      </c>
      <c r="P2313" s="223">
        <f t="shared" si="199"/>
        <v>0</v>
      </c>
      <c r="Q2313" s="223">
        <f t="shared" si="199"/>
        <v>0</v>
      </c>
      <c r="R2313" s="223">
        <f t="shared" si="199"/>
        <v>0</v>
      </c>
    </row>
    <row r="2314" spans="1:18" s="33" customFormat="1" hidden="1" outlineLevel="1" x14ac:dyDescent="0.25"/>
    <row r="2315" spans="1:18" hidden="1" outlineLevel="1" x14ac:dyDescent="0.25">
      <c r="A2315" s="222" t="s">
        <v>663</v>
      </c>
      <c r="B2315" s="222"/>
      <c r="C2315" s="222"/>
      <c r="D2315" s="223">
        <f t="shared" ref="D2315:R2315" si="200">D2305-D2313</f>
        <v>0</v>
      </c>
      <c r="E2315" s="223">
        <f t="shared" si="200"/>
        <v>0</v>
      </c>
      <c r="F2315" s="223">
        <f t="shared" si="200"/>
        <v>0</v>
      </c>
      <c r="G2315" s="223">
        <f t="shared" si="200"/>
        <v>0</v>
      </c>
      <c r="H2315" s="223">
        <f t="shared" si="200"/>
        <v>0</v>
      </c>
      <c r="I2315" s="223">
        <f t="shared" si="200"/>
        <v>0</v>
      </c>
      <c r="J2315" s="223">
        <f t="shared" si="200"/>
        <v>0</v>
      </c>
      <c r="K2315" s="223">
        <f t="shared" si="200"/>
        <v>0</v>
      </c>
      <c r="L2315" s="223">
        <f t="shared" si="200"/>
        <v>0</v>
      </c>
      <c r="M2315" s="223">
        <f t="shared" si="200"/>
        <v>0</v>
      </c>
      <c r="N2315" s="223">
        <f t="shared" si="200"/>
        <v>0</v>
      </c>
      <c r="O2315" s="223">
        <f t="shared" si="200"/>
        <v>0</v>
      </c>
      <c r="P2315" s="223">
        <f t="shared" si="200"/>
        <v>0</v>
      </c>
      <c r="Q2315" s="223">
        <f t="shared" si="200"/>
        <v>0</v>
      </c>
      <c r="R2315" s="223">
        <f t="shared" si="200"/>
        <v>0</v>
      </c>
    </row>
    <row r="2316" spans="1:18" hidden="1" outlineLevel="1" x14ac:dyDescent="0.25"/>
    <row r="2317" spans="1:18" hidden="1" outlineLevel="1" x14ac:dyDescent="0.25">
      <c r="A2317" s="53" t="s">
        <v>664</v>
      </c>
      <c r="B2317" s="53"/>
      <c r="C2317" s="53"/>
      <c r="D2317" s="244"/>
      <c r="E2317" s="244"/>
      <c r="F2317" s="244"/>
      <c r="G2317" s="244"/>
      <c r="H2317" s="244"/>
      <c r="I2317" s="244"/>
      <c r="J2317" s="244"/>
      <c r="K2317" s="244"/>
      <c r="L2317" s="244"/>
      <c r="M2317" s="244"/>
      <c r="N2317" s="244"/>
      <c r="O2317" s="244"/>
      <c r="P2317" s="244"/>
      <c r="Q2317" s="244"/>
      <c r="R2317" s="244"/>
    </row>
    <row r="2318" spans="1:18" hidden="1" outlineLevel="1" x14ac:dyDescent="0.25"/>
    <row r="2319" spans="1:18" hidden="1" outlineLevel="1" x14ac:dyDescent="0.25">
      <c r="A2319" s="222" t="s">
        <v>665</v>
      </c>
      <c r="B2319" s="222"/>
      <c r="C2319" s="222"/>
      <c r="D2319" s="223">
        <f t="shared" ref="D2319:R2319" si="201">D2315-D2317</f>
        <v>0</v>
      </c>
      <c r="E2319" s="223">
        <f t="shared" si="201"/>
        <v>0</v>
      </c>
      <c r="F2319" s="223">
        <f t="shared" si="201"/>
        <v>0</v>
      </c>
      <c r="G2319" s="223">
        <f t="shared" si="201"/>
        <v>0</v>
      </c>
      <c r="H2319" s="223">
        <f t="shared" si="201"/>
        <v>0</v>
      </c>
      <c r="I2319" s="223">
        <f t="shared" si="201"/>
        <v>0</v>
      </c>
      <c r="J2319" s="223">
        <f t="shared" si="201"/>
        <v>0</v>
      </c>
      <c r="K2319" s="223">
        <f t="shared" si="201"/>
        <v>0</v>
      </c>
      <c r="L2319" s="223">
        <f t="shared" si="201"/>
        <v>0</v>
      </c>
      <c r="M2319" s="223">
        <f t="shared" si="201"/>
        <v>0</v>
      </c>
      <c r="N2319" s="223">
        <f t="shared" si="201"/>
        <v>0</v>
      </c>
      <c r="O2319" s="223">
        <f t="shared" si="201"/>
        <v>0</v>
      </c>
      <c r="P2319" s="223">
        <f t="shared" si="201"/>
        <v>0</v>
      </c>
      <c r="Q2319" s="223">
        <f t="shared" si="201"/>
        <v>0</v>
      </c>
      <c r="R2319" s="223">
        <f t="shared" si="201"/>
        <v>0</v>
      </c>
    </row>
    <row r="2320" spans="1:18" hidden="1" outlineLevel="1" x14ac:dyDescent="0.25">
      <c r="A2320" s="222" t="s">
        <v>666</v>
      </c>
      <c r="B2320" s="222"/>
      <c r="C2320" s="222"/>
      <c r="D2320" s="223">
        <f t="shared" ref="D2320:R2320" si="202">$B2089*D2319</f>
        <v>0</v>
      </c>
      <c r="E2320" s="223">
        <f t="shared" si="202"/>
        <v>0</v>
      </c>
      <c r="F2320" s="223">
        <f t="shared" si="202"/>
        <v>0</v>
      </c>
      <c r="G2320" s="223">
        <f t="shared" si="202"/>
        <v>0</v>
      </c>
      <c r="H2320" s="223">
        <f t="shared" si="202"/>
        <v>0</v>
      </c>
      <c r="I2320" s="223">
        <f t="shared" si="202"/>
        <v>0</v>
      </c>
      <c r="J2320" s="223">
        <f t="shared" si="202"/>
        <v>0</v>
      </c>
      <c r="K2320" s="223">
        <f t="shared" si="202"/>
        <v>0</v>
      </c>
      <c r="L2320" s="223">
        <f t="shared" si="202"/>
        <v>0</v>
      </c>
      <c r="M2320" s="223">
        <f t="shared" si="202"/>
        <v>0</v>
      </c>
      <c r="N2320" s="223">
        <f t="shared" si="202"/>
        <v>0</v>
      </c>
      <c r="O2320" s="223">
        <f t="shared" si="202"/>
        <v>0</v>
      </c>
      <c r="P2320" s="223">
        <f t="shared" si="202"/>
        <v>0</v>
      </c>
      <c r="Q2320" s="223">
        <f t="shared" si="202"/>
        <v>0</v>
      </c>
      <c r="R2320" s="223">
        <f t="shared" si="202"/>
        <v>0</v>
      </c>
    </row>
    <row r="2321" spans="1:18" hidden="1" outlineLevel="1" x14ac:dyDescent="0.25"/>
    <row r="2322" spans="1:18" hidden="1" outlineLevel="1" x14ac:dyDescent="0.25">
      <c r="A2322" s="224" t="s">
        <v>667</v>
      </c>
      <c r="B2322" s="222"/>
      <c r="C2322" s="222"/>
      <c r="D2322" s="223">
        <f t="shared" ref="D2322:R2322" si="203">D2319-D2320</f>
        <v>0</v>
      </c>
      <c r="E2322" s="223">
        <f t="shared" si="203"/>
        <v>0</v>
      </c>
      <c r="F2322" s="223">
        <f t="shared" si="203"/>
        <v>0</v>
      </c>
      <c r="G2322" s="223">
        <f t="shared" si="203"/>
        <v>0</v>
      </c>
      <c r="H2322" s="223">
        <f t="shared" si="203"/>
        <v>0</v>
      </c>
      <c r="I2322" s="223">
        <f t="shared" si="203"/>
        <v>0</v>
      </c>
      <c r="J2322" s="223">
        <f t="shared" si="203"/>
        <v>0</v>
      </c>
      <c r="K2322" s="223">
        <f t="shared" si="203"/>
        <v>0</v>
      </c>
      <c r="L2322" s="223">
        <f t="shared" si="203"/>
        <v>0</v>
      </c>
      <c r="M2322" s="223">
        <f t="shared" si="203"/>
        <v>0</v>
      </c>
      <c r="N2322" s="223">
        <f t="shared" si="203"/>
        <v>0</v>
      </c>
      <c r="O2322" s="223">
        <f t="shared" si="203"/>
        <v>0</v>
      </c>
      <c r="P2322" s="223">
        <f t="shared" si="203"/>
        <v>0</v>
      </c>
      <c r="Q2322" s="223">
        <f t="shared" si="203"/>
        <v>0</v>
      </c>
      <c r="R2322" s="223">
        <f t="shared" si="203"/>
        <v>0</v>
      </c>
    </row>
    <row r="2323" spans="1:18" hidden="1" outlineLevel="1" x14ac:dyDescent="0.25"/>
    <row r="2324" spans="1:18" hidden="1" outlineLevel="1" x14ac:dyDescent="0.25">
      <c r="A2324" s="224" t="s">
        <v>668</v>
      </c>
      <c r="B2324" s="222"/>
      <c r="C2324" s="222"/>
      <c r="D2324" s="227" t="e">
        <f>IRR(D2322:R2322)</f>
        <v>#NUM!</v>
      </c>
    </row>
    <row r="2325" spans="1:18" collapsed="1" x14ac:dyDescent="0.25"/>
    <row r="2327" spans="1:18" s="169" customFormat="1" x14ac:dyDescent="0.25">
      <c r="A2327" s="169" t="s">
        <v>902</v>
      </c>
    </row>
    <row r="2328" spans="1:18" hidden="1" outlineLevel="1" x14ac:dyDescent="0.25"/>
    <row r="2329" spans="1:18" hidden="1" outlineLevel="1" x14ac:dyDescent="0.25">
      <c r="A2329" s="217" t="s">
        <v>643</v>
      </c>
      <c r="B2329" s="208"/>
    </row>
    <row r="2330" spans="1:18" ht="15.75" hidden="1" outlineLevel="1" thickBot="1" x14ac:dyDescent="0.3">
      <c r="A2330" s="219" t="s">
        <v>12</v>
      </c>
      <c r="B2330" s="243"/>
    </row>
    <row r="2331" spans="1:18" hidden="1" outlineLevel="1" x14ac:dyDescent="0.25"/>
    <row r="2332" spans="1:18" hidden="1" outlineLevel="1" x14ac:dyDescent="0.25">
      <c r="A2332" s="53" t="s">
        <v>14</v>
      </c>
      <c r="B2332" s="53"/>
      <c r="C2332" s="223">
        <v>0</v>
      </c>
      <c r="D2332" s="223">
        <v>1</v>
      </c>
      <c r="E2332" s="223">
        <v>2</v>
      </c>
      <c r="F2332" s="223">
        <v>3</v>
      </c>
      <c r="G2332" s="223">
        <v>4</v>
      </c>
      <c r="H2332" s="223">
        <v>5</v>
      </c>
      <c r="I2332" s="223">
        <v>6</v>
      </c>
      <c r="J2332" s="223">
        <v>7</v>
      </c>
      <c r="K2332" s="223">
        <v>8</v>
      </c>
      <c r="L2332" s="223">
        <v>9</v>
      </c>
      <c r="M2332" s="223">
        <v>10</v>
      </c>
      <c r="N2332" s="223">
        <v>11</v>
      </c>
      <c r="O2332" s="223">
        <v>12</v>
      </c>
      <c r="P2332" s="223">
        <v>13</v>
      </c>
      <c r="Q2332" s="223">
        <v>14</v>
      </c>
      <c r="R2332" s="223">
        <v>15</v>
      </c>
    </row>
    <row r="2333" spans="1:18" hidden="1" outlineLevel="1" x14ac:dyDescent="0.25"/>
    <row r="2334" spans="1:18" hidden="1" outlineLevel="1" x14ac:dyDescent="0.25">
      <c r="A2334" s="53" t="s">
        <v>59</v>
      </c>
      <c r="B2334" s="53"/>
      <c r="C2334" s="244"/>
      <c r="D2334" s="244"/>
      <c r="E2334" s="244"/>
      <c r="F2334" s="244"/>
      <c r="G2334" s="244"/>
      <c r="H2334" s="244"/>
      <c r="I2334" s="244"/>
      <c r="J2334" s="244"/>
      <c r="K2334" s="244"/>
      <c r="L2334" s="244"/>
      <c r="M2334" s="244"/>
      <c r="N2334" s="244"/>
      <c r="O2334" s="244"/>
      <c r="P2334" s="244"/>
      <c r="Q2334" s="244"/>
      <c r="R2334" s="244"/>
    </row>
    <row r="2335" spans="1:18" hidden="1" outlineLevel="1" x14ac:dyDescent="0.25">
      <c r="A2335" s="53" t="s">
        <v>824</v>
      </c>
      <c r="B2335" s="53"/>
      <c r="C2335" s="244"/>
      <c r="D2335" s="244"/>
      <c r="E2335" s="244"/>
      <c r="F2335" s="244"/>
      <c r="G2335" s="244"/>
      <c r="H2335" s="244"/>
      <c r="I2335" s="244"/>
      <c r="J2335" s="244"/>
      <c r="K2335" s="244"/>
      <c r="L2335" s="244"/>
      <c r="M2335" s="244"/>
      <c r="N2335" s="244"/>
      <c r="O2335" s="244"/>
      <c r="P2335" s="244"/>
      <c r="Q2335" s="244"/>
      <c r="R2335" s="244"/>
    </row>
    <row r="2336" spans="1:18" hidden="1" outlineLevel="1" x14ac:dyDescent="0.25">
      <c r="A2336" s="53" t="s">
        <v>825</v>
      </c>
      <c r="B2336" s="53"/>
      <c r="C2336" s="244"/>
      <c r="D2336" s="244"/>
      <c r="E2336" s="244"/>
      <c r="F2336" s="244"/>
      <c r="G2336" s="244"/>
      <c r="H2336" s="244"/>
      <c r="I2336" s="244"/>
      <c r="J2336" s="244"/>
      <c r="K2336" s="244"/>
      <c r="L2336" s="244"/>
      <c r="M2336" s="244"/>
      <c r="N2336" s="244"/>
      <c r="O2336" s="244"/>
      <c r="P2336" s="244"/>
      <c r="Q2336" s="244"/>
      <c r="R2336" s="244"/>
    </row>
    <row r="2337" spans="1:18" hidden="1" outlineLevel="1" x14ac:dyDescent="0.25"/>
    <row r="2338" spans="1:18" hidden="1" outlineLevel="2" x14ac:dyDescent="0.25">
      <c r="A2338" s="222" t="str">
        <f>'Usages industrie'!A4</f>
        <v>Usage industriel n°1</v>
      </c>
      <c r="B2338" s="222" t="s">
        <v>41</v>
      </c>
      <c r="C2338" s="222"/>
      <c r="D2338" s="223">
        <f>IF(B$2329&lt;&gt;"",IF(B$2329='Usages industrie'!$K4,'Usages industrie'!J4,0),0)</f>
        <v>0</v>
      </c>
      <c r="E2338" s="223">
        <f t="shared" ref="E2338:R2347" si="204">$D2338</f>
        <v>0</v>
      </c>
      <c r="F2338" s="223">
        <f t="shared" si="204"/>
        <v>0</v>
      </c>
      <c r="G2338" s="223">
        <f t="shared" si="204"/>
        <v>0</v>
      </c>
      <c r="H2338" s="223">
        <f t="shared" si="204"/>
        <v>0</v>
      </c>
      <c r="I2338" s="223">
        <f t="shared" si="204"/>
        <v>0</v>
      </c>
      <c r="J2338" s="223">
        <f t="shared" si="204"/>
        <v>0</v>
      </c>
      <c r="K2338" s="223">
        <f t="shared" si="204"/>
        <v>0</v>
      </c>
      <c r="L2338" s="223">
        <f t="shared" si="204"/>
        <v>0</v>
      </c>
      <c r="M2338" s="223">
        <f t="shared" si="204"/>
        <v>0</v>
      </c>
      <c r="N2338" s="223">
        <f t="shared" si="204"/>
        <v>0</v>
      </c>
      <c r="O2338" s="223">
        <f t="shared" si="204"/>
        <v>0</v>
      </c>
      <c r="P2338" s="223">
        <f t="shared" si="204"/>
        <v>0</v>
      </c>
      <c r="Q2338" s="223">
        <f t="shared" si="204"/>
        <v>0</v>
      </c>
      <c r="R2338" s="223">
        <f t="shared" si="204"/>
        <v>0</v>
      </c>
    </row>
    <row r="2339" spans="1:18" hidden="1" outlineLevel="2" x14ac:dyDescent="0.25">
      <c r="A2339" s="222" t="str">
        <f>'Usages industrie'!A5</f>
        <v>Usage industriel n°2</v>
      </c>
      <c r="B2339" s="222" t="s">
        <v>41</v>
      </c>
      <c r="C2339" s="222"/>
      <c r="D2339" s="223">
        <f>IF(B$2329&lt;&gt;"",IF(B$2329='Usages industrie'!$K5,'Usages industrie'!J5,0),0)</f>
        <v>0</v>
      </c>
      <c r="E2339" s="223">
        <f t="shared" si="204"/>
        <v>0</v>
      </c>
      <c r="F2339" s="223">
        <f t="shared" si="204"/>
        <v>0</v>
      </c>
      <c r="G2339" s="223">
        <f t="shared" si="204"/>
        <v>0</v>
      </c>
      <c r="H2339" s="223">
        <f t="shared" si="204"/>
        <v>0</v>
      </c>
      <c r="I2339" s="223">
        <f t="shared" si="204"/>
        <v>0</v>
      </c>
      <c r="J2339" s="223">
        <f t="shared" si="204"/>
        <v>0</v>
      </c>
      <c r="K2339" s="223">
        <f t="shared" si="204"/>
        <v>0</v>
      </c>
      <c r="L2339" s="223">
        <f t="shared" si="204"/>
        <v>0</v>
      </c>
      <c r="M2339" s="223">
        <f t="shared" si="204"/>
        <v>0</v>
      </c>
      <c r="N2339" s="223">
        <f t="shared" si="204"/>
        <v>0</v>
      </c>
      <c r="O2339" s="223">
        <f t="shared" si="204"/>
        <v>0</v>
      </c>
      <c r="P2339" s="223">
        <f t="shared" si="204"/>
        <v>0</v>
      </c>
      <c r="Q2339" s="223">
        <f t="shared" si="204"/>
        <v>0</v>
      </c>
      <c r="R2339" s="223">
        <f t="shared" si="204"/>
        <v>0</v>
      </c>
    </row>
    <row r="2340" spans="1:18" hidden="1" outlineLevel="2" x14ac:dyDescent="0.25">
      <c r="A2340" s="222" t="str">
        <f>'Usages industrie'!A6</f>
        <v>Usage industriel n°3</v>
      </c>
      <c r="B2340" s="222" t="s">
        <v>41</v>
      </c>
      <c r="C2340" s="222"/>
      <c r="D2340" s="223">
        <f>IF(B$2329&lt;&gt;"",IF(B$2329='Usages industrie'!$K6,'Usages industrie'!J6,0),0)</f>
        <v>0</v>
      </c>
      <c r="E2340" s="223">
        <f t="shared" si="204"/>
        <v>0</v>
      </c>
      <c r="F2340" s="223">
        <f t="shared" si="204"/>
        <v>0</v>
      </c>
      <c r="G2340" s="223">
        <f t="shared" si="204"/>
        <v>0</v>
      </c>
      <c r="H2340" s="223">
        <f t="shared" si="204"/>
        <v>0</v>
      </c>
      <c r="I2340" s="223">
        <f t="shared" si="204"/>
        <v>0</v>
      </c>
      <c r="J2340" s="223">
        <f t="shared" si="204"/>
        <v>0</v>
      </c>
      <c r="K2340" s="223">
        <f t="shared" si="204"/>
        <v>0</v>
      </c>
      <c r="L2340" s="223">
        <f t="shared" si="204"/>
        <v>0</v>
      </c>
      <c r="M2340" s="223">
        <f t="shared" si="204"/>
        <v>0</v>
      </c>
      <c r="N2340" s="223">
        <f t="shared" si="204"/>
        <v>0</v>
      </c>
      <c r="O2340" s="223">
        <f t="shared" si="204"/>
        <v>0</v>
      </c>
      <c r="P2340" s="223">
        <f t="shared" si="204"/>
        <v>0</v>
      </c>
      <c r="Q2340" s="223">
        <f t="shared" si="204"/>
        <v>0</v>
      </c>
      <c r="R2340" s="223">
        <f t="shared" si="204"/>
        <v>0</v>
      </c>
    </row>
    <row r="2341" spans="1:18" hidden="1" outlineLevel="2" x14ac:dyDescent="0.25">
      <c r="A2341" s="222" t="str">
        <f>'Usages industrie'!A7</f>
        <v>Usage industriel n°4</v>
      </c>
      <c r="B2341" s="222" t="s">
        <v>41</v>
      </c>
      <c r="C2341" s="222"/>
      <c r="D2341" s="223">
        <f>IF(B$2329&lt;&gt;"",IF(B$2329='Usages industrie'!$K7,'Usages industrie'!J7,0),0)</f>
        <v>0</v>
      </c>
      <c r="E2341" s="223">
        <f t="shared" si="204"/>
        <v>0</v>
      </c>
      <c r="F2341" s="223">
        <f t="shared" si="204"/>
        <v>0</v>
      </c>
      <c r="G2341" s="223">
        <f t="shared" si="204"/>
        <v>0</v>
      </c>
      <c r="H2341" s="223">
        <f t="shared" si="204"/>
        <v>0</v>
      </c>
      <c r="I2341" s="223">
        <f t="shared" si="204"/>
        <v>0</v>
      </c>
      <c r="J2341" s="223">
        <f t="shared" si="204"/>
        <v>0</v>
      </c>
      <c r="K2341" s="223">
        <f t="shared" si="204"/>
        <v>0</v>
      </c>
      <c r="L2341" s="223">
        <f t="shared" si="204"/>
        <v>0</v>
      </c>
      <c r="M2341" s="223">
        <f t="shared" si="204"/>
        <v>0</v>
      </c>
      <c r="N2341" s="223">
        <f t="shared" si="204"/>
        <v>0</v>
      </c>
      <c r="O2341" s="223">
        <f t="shared" si="204"/>
        <v>0</v>
      </c>
      <c r="P2341" s="223">
        <f t="shared" si="204"/>
        <v>0</v>
      </c>
      <c r="Q2341" s="223">
        <f t="shared" si="204"/>
        <v>0</v>
      </c>
      <c r="R2341" s="223">
        <f t="shared" si="204"/>
        <v>0</v>
      </c>
    </row>
    <row r="2342" spans="1:18" hidden="1" outlineLevel="2" x14ac:dyDescent="0.25">
      <c r="A2342" s="222" t="str">
        <f>'Usages industrie'!A8</f>
        <v>Usage industriel n°5</v>
      </c>
      <c r="B2342" s="222" t="s">
        <v>41</v>
      </c>
      <c r="C2342" s="222"/>
      <c r="D2342" s="223">
        <f>IF(B$2329&lt;&gt;"",IF(B$2329='Usages industrie'!$K8,'Usages industrie'!J8,0),0)</f>
        <v>0</v>
      </c>
      <c r="E2342" s="223">
        <f t="shared" si="204"/>
        <v>0</v>
      </c>
      <c r="F2342" s="223">
        <f t="shared" si="204"/>
        <v>0</v>
      </c>
      <c r="G2342" s="223">
        <f t="shared" si="204"/>
        <v>0</v>
      </c>
      <c r="H2342" s="223">
        <f t="shared" si="204"/>
        <v>0</v>
      </c>
      <c r="I2342" s="223">
        <f t="shared" si="204"/>
        <v>0</v>
      </c>
      <c r="J2342" s="223">
        <f t="shared" si="204"/>
        <v>0</v>
      </c>
      <c r="K2342" s="223">
        <f t="shared" si="204"/>
        <v>0</v>
      </c>
      <c r="L2342" s="223">
        <f t="shared" si="204"/>
        <v>0</v>
      </c>
      <c r="M2342" s="223">
        <f t="shared" si="204"/>
        <v>0</v>
      </c>
      <c r="N2342" s="223">
        <f t="shared" si="204"/>
        <v>0</v>
      </c>
      <c r="O2342" s="223">
        <f t="shared" si="204"/>
        <v>0</v>
      </c>
      <c r="P2342" s="223">
        <f t="shared" si="204"/>
        <v>0</v>
      </c>
      <c r="Q2342" s="223">
        <f t="shared" si="204"/>
        <v>0</v>
      </c>
      <c r="R2342" s="223">
        <f t="shared" si="204"/>
        <v>0</v>
      </c>
    </row>
    <row r="2343" spans="1:18" hidden="1" outlineLevel="2" x14ac:dyDescent="0.25">
      <c r="A2343" s="222" t="str">
        <f>'Usages industrie'!A9</f>
        <v>Usage industriel n°6</v>
      </c>
      <c r="B2343" s="222" t="s">
        <v>41</v>
      </c>
      <c r="C2343" s="222"/>
      <c r="D2343" s="223">
        <f>IF(B$2329&lt;&gt;"",IF(B$2329='Usages industrie'!$K9,'Usages industrie'!J9,0),0)</f>
        <v>0</v>
      </c>
      <c r="E2343" s="223">
        <f t="shared" si="204"/>
        <v>0</v>
      </c>
      <c r="F2343" s="223">
        <f t="shared" si="204"/>
        <v>0</v>
      </c>
      <c r="G2343" s="223">
        <f t="shared" si="204"/>
        <v>0</v>
      </c>
      <c r="H2343" s="223">
        <f t="shared" si="204"/>
        <v>0</v>
      </c>
      <c r="I2343" s="223">
        <f t="shared" si="204"/>
        <v>0</v>
      </c>
      <c r="J2343" s="223">
        <f t="shared" si="204"/>
        <v>0</v>
      </c>
      <c r="K2343" s="223">
        <f t="shared" si="204"/>
        <v>0</v>
      </c>
      <c r="L2343" s="223">
        <f t="shared" si="204"/>
        <v>0</v>
      </c>
      <c r="M2343" s="223">
        <f t="shared" si="204"/>
        <v>0</v>
      </c>
      <c r="N2343" s="223">
        <f t="shared" si="204"/>
        <v>0</v>
      </c>
      <c r="O2343" s="223">
        <f t="shared" si="204"/>
        <v>0</v>
      </c>
      <c r="P2343" s="223">
        <f t="shared" si="204"/>
        <v>0</v>
      </c>
      <c r="Q2343" s="223">
        <f t="shared" si="204"/>
        <v>0</v>
      </c>
      <c r="R2343" s="223">
        <f t="shared" si="204"/>
        <v>0</v>
      </c>
    </row>
    <row r="2344" spans="1:18" hidden="1" outlineLevel="2" x14ac:dyDescent="0.25">
      <c r="A2344" s="222" t="str">
        <f>'Usages industrie'!A10</f>
        <v>Usage industriel n°7</v>
      </c>
      <c r="B2344" s="222" t="s">
        <v>41</v>
      </c>
      <c r="C2344" s="222"/>
      <c r="D2344" s="223">
        <f>IF(B$2329&lt;&gt;"",IF(B$2329='Usages industrie'!$K10,'Usages industrie'!J10,0),0)</f>
        <v>0</v>
      </c>
      <c r="E2344" s="223">
        <f t="shared" si="204"/>
        <v>0</v>
      </c>
      <c r="F2344" s="223">
        <f t="shared" si="204"/>
        <v>0</v>
      </c>
      <c r="G2344" s="223">
        <f t="shared" si="204"/>
        <v>0</v>
      </c>
      <c r="H2344" s="223">
        <f t="shared" si="204"/>
        <v>0</v>
      </c>
      <c r="I2344" s="223">
        <f t="shared" si="204"/>
        <v>0</v>
      </c>
      <c r="J2344" s="223">
        <f t="shared" si="204"/>
        <v>0</v>
      </c>
      <c r="K2344" s="223">
        <f t="shared" si="204"/>
        <v>0</v>
      </c>
      <c r="L2344" s="223">
        <f t="shared" si="204"/>
        <v>0</v>
      </c>
      <c r="M2344" s="223">
        <f t="shared" si="204"/>
        <v>0</v>
      </c>
      <c r="N2344" s="223">
        <f t="shared" si="204"/>
        <v>0</v>
      </c>
      <c r="O2344" s="223">
        <f t="shared" si="204"/>
        <v>0</v>
      </c>
      <c r="P2344" s="223">
        <f t="shared" si="204"/>
        <v>0</v>
      </c>
      <c r="Q2344" s="223">
        <f t="shared" si="204"/>
        <v>0</v>
      </c>
      <c r="R2344" s="223">
        <f t="shared" si="204"/>
        <v>0</v>
      </c>
    </row>
    <row r="2345" spans="1:18" hidden="1" outlineLevel="2" x14ac:dyDescent="0.25">
      <c r="A2345" s="222" t="str">
        <f>'Usages industrie'!A11</f>
        <v>Usage industriel n°8</v>
      </c>
      <c r="B2345" s="222" t="s">
        <v>41</v>
      </c>
      <c r="C2345" s="222"/>
      <c r="D2345" s="223">
        <f>IF(B$2329&lt;&gt;"",IF(B$2329='Usages industrie'!$K11,'Usages industrie'!J11,0),0)</f>
        <v>0</v>
      </c>
      <c r="E2345" s="223">
        <f t="shared" si="204"/>
        <v>0</v>
      </c>
      <c r="F2345" s="223">
        <f t="shared" si="204"/>
        <v>0</v>
      </c>
      <c r="G2345" s="223">
        <f t="shared" si="204"/>
        <v>0</v>
      </c>
      <c r="H2345" s="223">
        <f t="shared" si="204"/>
        <v>0</v>
      </c>
      <c r="I2345" s="223">
        <f t="shared" si="204"/>
        <v>0</v>
      </c>
      <c r="J2345" s="223">
        <f t="shared" si="204"/>
        <v>0</v>
      </c>
      <c r="K2345" s="223">
        <f t="shared" si="204"/>
        <v>0</v>
      </c>
      <c r="L2345" s="223">
        <f t="shared" si="204"/>
        <v>0</v>
      </c>
      <c r="M2345" s="223">
        <f t="shared" si="204"/>
        <v>0</v>
      </c>
      <c r="N2345" s="223">
        <f t="shared" si="204"/>
        <v>0</v>
      </c>
      <c r="O2345" s="223">
        <f t="shared" si="204"/>
        <v>0</v>
      </c>
      <c r="P2345" s="223">
        <f t="shared" si="204"/>
        <v>0</v>
      </c>
      <c r="Q2345" s="223">
        <f t="shared" si="204"/>
        <v>0</v>
      </c>
      <c r="R2345" s="223">
        <f t="shared" si="204"/>
        <v>0</v>
      </c>
    </row>
    <row r="2346" spans="1:18" hidden="1" outlineLevel="2" x14ac:dyDescent="0.25">
      <c r="A2346" s="222" t="str">
        <f>'Usages industrie'!A12</f>
        <v>Usage industriel n°9</v>
      </c>
      <c r="B2346" s="222" t="s">
        <v>41</v>
      </c>
      <c r="C2346" s="222"/>
      <c r="D2346" s="223">
        <f>IF(B$2329&lt;&gt;"",IF(B$2329='Usages industrie'!$K12,'Usages industrie'!J12,0),0)</f>
        <v>0</v>
      </c>
      <c r="E2346" s="223">
        <f t="shared" si="204"/>
        <v>0</v>
      </c>
      <c r="F2346" s="223">
        <f t="shared" si="204"/>
        <v>0</v>
      </c>
      <c r="G2346" s="223">
        <f t="shared" si="204"/>
        <v>0</v>
      </c>
      <c r="H2346" s="223">
        <f t="shared" si="204"/>
        <v>0</v>
      </c>
      <c r="I2346" s="223">
        <f t="shared" si="204"/>
        <v>0</v>
      </c>
      <c r="J2346" s="223">
        <f t="shared" si="204"/>
        <v>0</v>
      </c>
      <c r="K2346" s="223">
        <f t="shared" si="204"/>
        <v>0</v>
      </c>
      <c r="L2346" s="223">
        <f t="shared" si="204"/>
        <v>0</v>
      </c>
      <c r="M2346" s="223">
        <f t="shared" si="204"/>
        <v>0</v>
      </c>
      <c r="N2346" s="223">
        <f t="shared" si="204"/>
        <v>0</v>
      </c>
      <c r="O2346" s="223">
        <f t="shared" si="204"/>
        <v>0</v>
      </c>
      <c r="P2346" s="223">
        <f t="shared" si="204"/>
        <v>0</v>
      </c>
      <c r="Q2346" s="223">
        <f t="shared" si="204"/>
        <v>0</v>
      </c>
      <c r="R2346" s="223">
        <f t="shared" si="204"/>
        <v>0</v>
      </c>
    </row>
    <row r="2347" spans="1:18" hidden="1" outlineLevel="2" x14ac:dyDescent="0.25">
      <c r="A2347" s="222" t="str">
        <f>'Usages industrie'!A13</f>
        <v>Usage industriel n°10</v>
      </c>
      <c r="B2347" s="222" t="s">
        <v>41</v>
      </c>
      <c r="C2347" s="222"/>
      <c r="D2347" s="223">
        <f>IF(B$2329&lt;&gt;"",IF(B$2329='Usages industrie'!$K13,'Usages industrie'!J13,0),0)</f>
        <v>0</v>
      </c>
      <c r="E2347" s="223">
        <f t="shared" si="204"/>
        <v>0</v>
      </c>
      <c r="F2347" s="223">
        <f t="shared" si="204"/>
        <v>0</v>
      </c>
      <c r="G2347" s="223">
        <f t="shared" si="204"/>
        <v>0</v>
      </c>
      <c r="H2347" s="223">
        <f t="shared" si="204"/>
        <v>0</v>
      </c>
      <c r="I2347" s="223">
        <f t="shared" si="204"/>
        <v>0</v>
      </c>
      <c r="J2347" s="223">
        <f t="shared" si="204"/>
        <v>0</v>
      </c>
      <c r="K2347" s="223">
        <f t="shared" si="204"/>
        <v>0</v>
      </c>
      <c r="L2347" s="223">
        <f t="shared" si="204"/>
        <v>0</v>
      </c>
      <c r="M2347" s="223">
        <f t="shared" si="204"/>
        <v>0</v>
      </c>
      <c r="N2347" s="223">
        <f t="shared" si="204"/>
        <v>0</v>
      </c>
      <c r="O2347" s="223">
        <f t="shared" si="204"/>
        <v>0</v>
      </c>
      <c r="P2347" s="223">
        <f t="shared" si="204"/>
        <v>0</v>
      </c>
      <c r="Q2347" s="223">
        <f t="shared" si="204"/>
        <v>0</v>
      </c>
      <c r="R2347" s="223">
        <f t="shared" si="204"/>
        <v>0</v>
      </c>
    </row>
    <row r="2348" spans="1:18" hidden="1" outlineLevel="2" x14ac:dyDescent="0.25">
      <c r="A2348" s="222" t="str">
        <f>'Usages industrie'!A14</f>
        <v>Usage industriel n°11</v>
      </c>
      <c r="B2348" s="222" t="s">
        <v>41</v>
      </c>
      <c r="C2348" s="222"/>
      <c r="D2348" s="223">
        <f>IF(B$2329&lt;&gt;"",IF(B$2329='Usages industrie'!$K14,'Usages industrie'!J14,0),0)</f>
        <v>0</v>
      </c>
      <c r="E2348" s="223">
        <f t="shared" ref="E2348:R2357" si="205">$D2348</f>
        <v>0</v>
      </c>
      <c r="F2348" s="223">
        <f t="shared" si="205"/>
        <v>0</v>
      </c>
      <c r="G2348" s="223">
        <f t="shared" si="205"/>
        <v>0</v>
      </c>
      <c r="H2348" s="223">
        <f t="shared" si="205"/>
        <v>0</v>
      </c>
      <c r="I2348" s="223">
        <f t="shared" si="205"/>
        <v>0</v>
      </c>
      <c r="J2348" s="223">
        <f t="shared" si="205"/>
        <v>0</v>
      </c>
      <c r="K2348" s="223">
        <f t="shared" si="205"/>
        <v>0</v>
      </c>
      <c r="L2348" s="223">
        <f t="shared" si="205"/>
        <v>0</v>
      </c>
      <c r="M2348" s="223">
        <f t="shared" si="205"/>
        <v>0</v>
      </c>
      <c r="N2348" s="223">
        <f t="shared" si="205"/>
        <v>0</v>
      </c>
      <c r="O2348" s="223">
        <f t="shared" si="205"/>
        <v>0</v>
      </c>
      <c r="P2348" s="223">
        <f t="shared" si="205"/>
        <v>0</v>
      </c>
      <c r="Q2348" s="223">
        <f t="shared" si="205"/>
        <v>0</v>
      </c>
      <c r="R2348" s="223">
        <f t="shared" si="205"/>
        <v>0</v>
      </c>
    </row>
    <row r="2349" spans="1:18" hidden="1" outlineLevel="2" x14ac:dyDescent="0.25">
      <c r="A2349" s="222" t="str">
        <f>'Usages industrie'!A15</f>
        <v>Usage industriel n°12</v>
      </c>
      <c r="B2349" s="222" t="s">
        <v>41</v>
      </c>
      <c r="C2349" s="222"/>
      <c r="D2349" s="223">
        <f>IF(B$2329&lt;&gt;"",IF(B$2329='Usages industrie'!$K15,'Usages industrie'!J15,0),0)</f>
        <v>0</v>
      </c>
      <c r="E2349" s="223">
        <f t="shared" si="205"/>
        <v>0</v>
      </c>
      <c r="F2349" s="223">
        <f t="shared" si="205"/>
        <v>0</v>
      </c>
      <c r="G2349" s="223">
        <f t="shared" si="205"/>
        <v>0</v>
      </c>
      <c r="H2349" s="223">
        <f t="shared" si="205"/>
        <v>0</v>
      </c>
      <c r="I2349" s="223">
        <f t="shared" si="205"/>
        <v>0</v>
      </c>
      <c r="J2349" s="223">
        <f t="shared" si="205"/>
        <v>0</v>
      </c>
      <c r="K2349" s="223">
        <f t="shared" si="205"/>
        <v>0</v>
      </c>
      <c r="L2349" s="223">
        <f t="shared" si="205"/>
        <v>0</v>
      </c>
      <c r="M2349" s="223">
        <f t="shared" si="205"/>
        <v>0</v>
      </c>
      <c r="N2349" s="223">
        <f t="shared" si="205"/>
        <v>0</v>
      </c>
      <c r="O2349" s="223">
        <f t="shared" si="205"/>
        <v>0</v>
      </c>
      <c r="P2349" s="223">
        <f t="shared" si="205"/>
        <v>0</v>
      </c>
      <c r="Q2349" s="223">
        <f t="shared" si="205"/>
        <v>0</v>
      </c>
      <c r="R2349" s="223">
        <f t="shared" si="205"/>
        <v>0</v>
      </c>
    </row>
    <row r="2350" spans="1:18" hidden="1" outlineLevel="2" x14ac:dyDescent="0.25">
      <c r="A2350" s="222" t="str">
        <f>'Usages industrie'!A16</f>
        <v>Usage industriel n°13</v>
      </c>
      <c r="B2350" s="222" t="s">
        <v>41</v>
      </c>
      <c r="C2350" s="222"/>
      <c r="D2350" s="223">
        <f>IF(B$2329&lt;&gt;"",IF(B$2329='Usages industrie'!$K16,'Usages industrie'!J16,0),0)</f>
        <v>0</v>
      </c>
      <c r="E2350" s="223">
        <f t="shared" si="205"/>
        <v>0</v>
      </c>
      <c r="F2350" s="223">
        <f t="shared" si="205"/>
        <v>0</v>
      </c>
      <c r="G2350" s="223">
        <f t="shared" si="205"/>
        <v>0</v>
      </c>
      <c r="H2350" s="223">
        <f t="shared" si="205"/>
        <v>0</v>
      </c>
      <c r="I2350" s="223">
        <f t="shared" si="205"/>
        <v>0</v>
      </c>
      <c r="J2350" s="223">
        <f t="shared" si="205"/>
        <v>0</v>
      </c>
      <c r="K2350" s="223">
        <f t="shared" si="205"/>
        <v>0</v>
      </c>
      <c r="L2350" s="223">
        <f t="shared" si="205"/>
        <v>0</v>
      </c>
      <c r="M2350" s="223">
        <f t="shared" si="205"/>
        <v>0</v>
      </c>
      <c r="N2350" s="223">
        <f t="shared" si="205"/>
        <v>0</v>
      </c>
      <c r="O2350" s="223">
        <f t="shared" si="205"/>
        <v>0</v>
      </c>
      <c r="P2350" s="223">
        <f t="shared" si="205"/>
        <v>0</v>
      </c>
      <c r="Q2350" s="223">
        <f t="shared" si="205"/>
        <v>0</v>
      </c>
      <c r="R2350" s="223">
        <f t="shared" si="205"/>
        <v>0</v>
      </c>
    </row>
    <row r="2351" spans="1:18" hidden="1" outlineLevel="2" x14ac:dyDescent="0.25">
      <c r="A2351" s="222" t="str">
        <f>'Usages industrie'!A17</f>
        <v>Usage industriel n°14</v>
      </c>
      <c r="B2351" s="222" t="s">
        <v>41</v>
      </c>
      <c r="C2351" s="222"/>
      <c r="D2351" s="223">
        <f>IF(B$2329&lt;&gt;"",IF(B$2329='Usages industrie'!$K17,'Usages industrie'!J17,0),0)</f>
        <v>0</v>
      </c>
      <c r="E2351" s="223">
        <f t="shared" si="205"/>
        <v>0</v>
      </c>
      <c r="F2351" s="223">
        <f t="shared" si="205"/>
        <v>0</v>
      </c>
      <c r="G2351" s="223">
        <f t="shared" si="205"/>
        <v>0</v>
      </c>
      <c r="H2351" s="223">
        <f t="shared" si="205"/>
        <v>0</v>
      </c>
      <c r="I2351" s="223">
        <f t="shared" si="205"/>
        <v>0</v>
      </c>
      <c r="J2351" s="223">
        <f t="shared" si="205"/>
        <v>0</v>
      </c>
      <c r="K2351" s="223">
        <f t="shared" si="205"/>
        <v>0</v>
      </c>
      <c r="L2351" s="223">
        <f t="shared" si="205"/>
        <v>0</v>
      </c>
      <c r="M2351" s="223">
        <f t="shared" si="205"/>
        <v>0</v>
      </c>
      <c r="N2351" s="223">
        <f t="shared" si="205"/>
        <v>0</v>
      </c>
      <c r="O2351" s="223">
        <f t="shared" si="205"/>
        <v>0</v>
      </c>
      <c r="P2351" s="223">
        <f t="shared" si="205"/>
        <v>0</v>
      </c>
      <c r="Q2351" s="223">
        <f t="shared" si="205"/>
        <v>0</v>
      </c>
      <c r="R2351" s="223">
        <f t="shared" si="205"/>
        <v>0</v>
      </c>
    </row>
    <row r="2352" spans="1:18" hidden="1" outlineLevel="2" x14ac:dyDescent="0.25">
      <c r="A2352" s="222" t="str">
        <f>'Usages industrie'!A18</f>
        <v>Usage industriel n°15</v>
      </c>
      <c r="B2352" s="222" t="s">
        <v>41</v>
      </c>
      <c r="C2352" s="222"/>
      <c r="D2352" s="223">
        <f>IF(B$2329&lt;&gt;"",IF(B$2329='Usages industrie'!$K18,'Usages industrie'!J18,0),0)</f>
        <v>0</v>
      </c>
      <c r="E2352" s="223">
        <f t="shared" si="205"/>
        <v>0</v>
      </c>
      <c r="F2352" s="223">
        <f t="shared" si="205"/>
        <v>0</v>
      </c>
      <c r="G2352" s="223">
        <f t="shared" si="205"/>
        <v>0</v>
      </c>
      <c r="H2352" s="223">
        <f t="shared" si="205"/>
        <v>0</v>
      </c>
      <c r="I2352" s="223">
        <f t="shared" si="205"/>
        <v>0</v>
      </c>
      <c r="J2352" s="223">
        <f t="shared" si="205"/>
        <v>0</v>
      </c>
      <c r="K2352" s="223">
        <f t="shared" si="205"/>
        <v>0</v>
      </c>
      <c r="L2352" s="223">
        <f t="shared" si="205"/>
        <v>0</v>
      </c>
      <c r="M2352" s="223">
        <f t="shared" si="205"/>
        <v>0</v>
      </c>
      <c r="N2352" s="223">
        <f t="shared" si="205"/>
        <v>0</v>
      </c>
      <c r="O2352" s="223">
        <f t="shared" si="205"/>
        <v>0</v>
      </c>
      <c r="P2352" s="223">
        <f t="shared" si="205"/>
        <v>0</v>
      </c>
      <c r="Q2352" s="223">
        <f t="shared" si="205"/>
        <v>0</v>
      </c>
      <c r="R2352" s="223">
        <f t="shared" si="205"/>
        <v>0</v>
      </c>
    </row>
    <row r="2353" spans="1:18" hidden="1" outlineLevel="2" x14ac:dyDescent="0.25">
      <c r="A2353" s="222" t="str">
        <f>'Usages industrie'!A19</f>
        <v>Usage industriel n°16</v>
      </c>
      <c r="B2353" s="222" t="s">
        <v>41</v>
      </c>
      <c r="C2353" s="222"/>
      <c r="D2353" s="223">
        <f>IF(B$2329&lt;&gt;"",IF(B$2329='Usages industrie'!$K19,'Usages industrie'!J19,0),0)</f>
        <v>0</v>
      </c>
      <c r="E2353" s="223">
        <f t="shared" si="205"/>
        <v>0</v>
      </c>
      <c r="F2353" s="223">
        <f t="shared" si="205"/>
        <v>0</v>
      </c>
      <c r="G2353" s="223">
        <f t="shared" si="205"/>
        <v>0</v>
      </c>
      <c r="H2353" s="223">
        <f t="shared" si="205"/>
        <v>0</v>
      </c>
      <c r="I2353" s="223">
        <f t="shared" si="205"/>
        <v>0</v>
      </c>
      <c r="J2353" s="223">
        <f t="shared" si="205"/>
        <v>0</v>
      </c>
      <c r="K2353" s="223">
        <f t="shared" si="205"/>
        <v>0</v>
      </c>
      <c r="L2353" s="223">
        <f t="shared" si="205"/>
        <v>0</v>
      </c>
      <c r="M2353" s="223">
        <f t="shared" si="205"/>
        <v>0</v>
      </c>
      <c r="N2353" s="223">
        <f t="shared" si="205"/>
        <v>0</v>
      </c>
      <c r="O2353" s="223">
        <f t="shared" si="205"/>
        <v>0</v>
      </c>
      <c r="P2353" s="223">
        <f t="shared" si="205"/>
        <v>0</v>
      </c>
      <c r="Q2353" s="223">
        <f t="shared" si="205"/>
        <v>0</v>
      </c>
      <c r="R2353" s="223">
        <f t="shared" si="205"/>
        <v>0</v>
      </c>
    </row>
    <row r="2354" spans="1:18" hidden="1" outlineLevel="2" x14ac:dyDescent="0.25">
      <c r="A2354" s="222" t="str">
        <f>'Usages industrie'!A20</f>
        <v>Usage industriel n°17</v>
      </c>
      <c r="B2354" s="222" t="s">
        <v>41</v>
      </c>
      <c r="C2354" s="222"/>
      <c r="D2354" s="223">
        <f>IF(B$2329&lt;&gt;"",IF(B$2329='Usages industrie'!$K20,'Usages industrie'!J20,0),0)</f>
        <v>0</v>
      </c>
      <c r="E2354" s="223">
        <f t="shared" si="205"/>
        <v>0</v>
      </c>
      <c r="F2354" s="223">
        <f t="shared" si="205"/>
        <v>0</v>
      </c>
      <c r="G2354" s="223">
        <f t="shared" si="205"/>
        <v>0</v>
      </c>
      <c r="H2354" s="223">
        <f t="shared" si="205"/>
        <v>0</v>
      </c>
      <c r="I2354" s="223">
        <f t="shared" si="205"/>
        <v>0</v>
      </c>
      <c r="J2354" s="223">
        <f t="shared" si="205"/>
        <v>0</v>
      </c>
      <c r="K2354" s="223">
        <f t="shared" si="205"/>
        <v>0</v>
      </c>
      <c r="L2354" s="223">
        <f t="shared" si="205"/>
        <v>0</v>
      </c>
      <c r="M2354" s="223">
        <f t="shared" si="205"/>
        <v>0</v>
      </c>
      <c r="N2354" s="223">
        <f t="shared" si="205"/>
        <v>0</v>
      </c>
      <c r="O2354" s="223">
        <f t="shared" si="205"/>
        <v>0</v>
      </c>
      <c r="P2354" s="223">
        <f t="shared" si="205"/>
        <v>0</v>
      </c>
      <c r="Q2354" s="223">
        <f t="shared" si="205"/>
        <v>0</v>
      </c>
      <c r="R2354" s="223">
        <f t="shared" si="205"/>
        <v>0</v>
      </c>
    </row>
    <row r="2355" spans="1:18" hidden="1" outlineLevel="2" x14ac:dyDescent="0.25">
      <c r="A2355" s="222" t="str">
        <f>'Usages industrie'!A21</f>
        <v>Usage industriel n°18</v>
      </c>
      <c r="B2355" s="222" t="s">
        <v>41</v>
      </c>
      <c r="C2355" s="222"/>
      <c r="D2355" s="223">
        <f>IF(B$2329&lt;&gt;"",IF(B$2329='Usages industrie'!$K21,'Usages industrie'!J21,0),0)</f>
        <v>0</v>
      </c>
      <c r="E2355" s="223">
        <f t="shared" si="205"/>
        <v>0</v>
      </c>
      <c r="F2355" s="223">
        <f t="shared" si="205"/>
        <v>0</v>
      </c>
      <c r="G2355" s="223">
        <f t="shared" si="205"/>
        <v>0</v>
      </c>
      <c r="H2355" s="223">
        <f t="shared" si="205"/>
        <v>0</v>
      </c>
      <c r="I2355" s="223">
        <f t="shared" si="205"/>
        <v>0</v>
      </c>
      <c r="J2355" s="223">
        <f t="shared" si="205"/>
        <v>0</v>
      </c>
      <c r="K2355" s="223">
        <f t="shared" si="205"/>
        <v>0</v>
      </c>
      <c r="L2355" s="223">
        <f t="shared" si="205"/>
        <v>0</v>
      </c>
      <c r="M2355" s="223">
        <f t="shared" si="205"/>
        <v>0</v>
      </c>
      <c r="N2355" s="223">
        <f t="shared" si="205"/>
        <v>0</v>
      </c>
      <c r="O2355" s="223">
        <f t="shared" si="205"/>
        <v>0</v>
      </c>
      <c r="P2355" s="223">
        <f t="shared" si="205"/>
        <v>0</v>
      </c>
      <c r="Q2355" s="223">
        <f t="shared" si="205"/>
        <v>0</v>
      </c>
      <c r="R2355" s="223">
        <f t="shared" si="205"/>
        <v>0</v>
      </c>
    </row>
    <row r="2356" spans="1:18" hidden="1" outlineLevel="2" x14ac:dyDescent="0.25">
      <c r="A2356" s="222" t="str">
        <f>'Usages industrie'!A22</f>
        <v>Usage industriel n°19</v>
      </c>
      <c r="B2356" s="222" t="s">
        <v>41</v>
      </c>
      <c r="C2356" s="222"/>
      <c r="D2356" s="223">
        <f>IF(B$2329&lt;&gt;"",IF(B$2329='Usages industrie'!$K22,'Usages industrie'!J22,0),0)</f>
        <v>0</v>
      </c>
      <c r="E2356" s="223">
        <f t="shared" si="205"/>
        <v>0</v>
      </c>
      <c r="F2356" s="223">
        <f t="shared" si="205"/>
        <v>0</v>
      </c>
      <c r="G2356" s="223">
        <f t="shared" si="205"/>
        <v>0</v>
      </c>
      <c r="H2356" s="223">
        <f t="shared" si="205"/>
        <v>0</v>
      </c>
      <c r="I2356" s="223">
        <f t="shared" si="205"/>
        <v>0</v>
      </c>
      <c r="J2356" s="223">
        <f t="shared" si="205"/>
        <v>0</v>
      </c>
      <c r="K2356" s="223">
        <f t="shared" si="205"/>
        <v>0</v>
      </c>
      <c r="L2356" s="223">
        <f t="shared" si="205"/>
        <v>0</v>
      </c>
      <c r="M2356" s="223">
        <f t="shared" si="205"/>
        <v>0</v>
      </c>
      <c r="N2356" s="223">
        <f t="shared" si="205"/>
        <v>0</v>
      </c>
      <c r="O2356" s="223">
        <f t="shared" si="205"/>
        <v>0</v>
      </c>
      <c r="P2356" s="223">
        <f t="shared" si="205"/>
        <v>0</v>
      </c>
      <c r="Q2356" s="223">
        <f t="shared" si="205"/>
        <v>0</v>
      </c>
      <c r="R2356" s="223">
        <f t="shared" si="205"/>
        <v>0</v>
      </c>
    </row>
    <row r="2357" spans="1:18" hidden="1" outlineLevel="2" x14ac:dyDescent="0.25">
      <c r="A2357" s="222" t="str">
        <f>'Usages industrie'!A23</f>
        <v>Usage industriel n°20</v>
      </c>
      <c r="B2357" s="222" t="s">
        <v>41</v>
      </c>
      <c r="C2357" s="222"/>
      <c r="D2357" s="223">
        <f>IF(B$2329&lt;&gt;"",IF(B$2329='Usages industrie'!$K23,'Usages industrie'!J23,0),0)</f>
        <v>0</v>
      </c>
      <c r="E2357" s="223">
        <f t="shared" si="205"/>
        <v>0</v>
      </c>
      <c r="F2357" s="223">
        <f t="shared" si="205"/>
        <v>0</v>
      </c>
      <c r="G2357" s="223">
        <f t="shared" si="205"/>
        <v>0</v>
      </c>
      <c r="H2357" s="223">
        <f t="shared" si="205"/>
        <v>0</v>
      </c>
      <c r="I2357" s="223">
        <f t="shared" si="205"/>
        <v>0</v>
      </c>
      <c r="J2357" s="223">
        <f t="shared" si="205"/>
        <v>0</v>
      </c>
      <c r="K2357" s="223">
        <f t="shared" si="205"/>
        <v>0</v>
      </c>
      <c r="L2357" s="223">
        <f t="shared" si="205"/>
        <v>0</v>
      </c>
      <c r="M2357" s="223">
        <f t="shared" si="205"/>
        <v>0</v>
      </c>
      <c r="N2357" s="223">
        <f t="shared" si="205"/>
        <v>0</v>
      </c>
      <c r="O2357" s="223">
        <f t="shared" si="205"/>
        <v>0</v>
      </c>
      <c r="P2357" s="223">
        <f t="shared" si="205"/>
        <v>0</v>
      </c>
      <c r="Q2357" s="223">
        <f t="shared" si="205"/>
        <v>0</v>
      </c>
      <c r="R2357" s="223">
        <f t="shared" si="205"/>
        <v>0</v>
      </c>
    </row>
    <row r="2358" spans="1:18" hidden="1" outlineLevel="2" x14ac:dyDescent="0.25">
      <c r="A2358" s="222" t="str">
        <f>'Usages industrie'!A24</f>
        <v>Usage industriel n°21</v>
      </c>
      <c r="B2358" s="222" t="s">
        <v>41</v>
      </c>
      <c r="C2358" s="222"/>
      <c r="D2358" s="223">
        <f>IF(B$2329&lt;&gt;"",IF(B$2329='Usages industrie'!$K24,'Usages industrie'!J24,0),0)</f>
        <v>0</v>
      </c>
      <c r="E2358" s="223">
        <f t="shared" ref="E2358:R2367" si="206">$D2358</f>
        <v>0</v>
      </c>
      <c r="F2358" s="223">
        <f t="shared" si="206"/>
        <v>0</v>
      </c>
      <c r="G2358" s="223">
        <f t="shared" si="206"/>
        <v>0</v>
      </c>
      <c r="H2358" s="223">
        <f t="shared" si="206"/>
        <v>0</v>
      </c>
      <c r="I2358" s="223">
        <f t="shared" si="206"/>
        <v>0</v>
      </c>
      <c r="J2358" s="223">
        <f t="shared" si="206"/>
        <v>0</v>
      </c>
      <c r="K2358" s="223">
        <f t="shared" si="206"/>
        <v>0</v>
      </c>
      <c r="L2358" s="223">
        <f t="shared" si="206"/>
        <v>0</v>
      </c>
      <c r="M2358" s="223">
        <f t="shared" si="206"/>
        <v>0</v>
      </c>
      <c r="N2358" s="223">
        <f t="shared" si="206"/>
        <v>0</v>
      </c>
      <c r="O2358" s="223">
        <f t="shared" si="206"/>
        <v>0</v>
      </c>
      <c r="P2358" s="223">
        <f t="shared" si="206"/>
        <v>0</v>
      </c>
      <c r="Q2358" s="223">
        <f t="shared" si="206"/>
        <v>0</v>
      </c>
      <c r="R2358" s="223">
        <f t="shared" si="206"/>
        <v>0</v>
      </c>
    </row>
    <row r="2359" spans="1:18" hidden="1" outlineLevel="2" x14ac:dyDescent="0.25">
      <c r="A2359" s="222" t="str">
        <f>'Usages industrie'!A25</f>
        <v>Usage industriel n°22</v>
      </c>
      <c r="B2359" s="222" t="s">
        <v>41</v>
      </c>
      <c r="C2359" s="222"/>
      <c r="D2359" s="223">
        <f>IF(B$2329&lt;&gt;"",IF(B$2329='Usages industrie'!$K25,'Usages industrie'!J25,0),0)</f>
        <v>0</v>
      </c>
      <c r="E2359" s="223">
        <f t="shared" si="206"/>
        <v>0</v>
      </c>
      <c r="F2359" s="223">
        <f t="shared" si="206"/>
        <v>0</v>
      </c>
      <c r="G2359" s="223">
        <f t="shared" si="206"/>
        <v>0</v>
      </c>
      <c r="H2359" s="223">
        <f t="shared" si="206"/>
        <v>0</v>
      </c>
      <c r="I2359" s="223">
        <f t="shared" si="206"/>
        <v>0</v>
      </c>
      <c r="J2359" s="223">
        <f t="shared" si="206"/>
        <v>0</v>
      </c>
      <c r="K2359" s="223">
        <f t="shared" si="206"/>
        <v>0</v>
      </c>
      <c r="L2359" s="223">
        <f t="shared" si="206"/>
        <v>0</v>
      </c>
      <c r="M2359" s="223">
        <f t="shared" si="206"/>
        <v>0</v>
      </c>
      <c r="N2359" s="223">
        <f t="shared" si="206"/>
        <v>0</v>
      </c>
      <c r="O2359" s="223">
        <f t="shared" si="206"/>
        <v>0</v>
      </c>
      <c r="P2359" s="223">
        <f t="shared" si="206"/>
        <v>0</v>
      </c>
      <c r="Q2359" s="223">
        <f t="shared" si="206"/>
        <v>0</v>
      </c>
      <c r="R2359" s="223">
        <f t="shared" si="206"/>
        <v>0</v>
      </c>
    </row>
    <row r="2360" spans="1:18" hidden="1" outlineLevel="2" x14ac:dyDescent="0.25">
      <c r="A2360" s="222" t="str">
        <f>'Usages industrie'!A26</f>
        <v>Usage industriel n°23</v>
      </c>
      <c r="B2360" s="222" t="s">
        <v>41</v>
      </c>
      <c r="C2360" s="222"/>
      <c r="D2360" s="223">
        <f>IF(B$2329&lt;&gt;"",IF(B$2329='Usages industrie'!$K26,'Usages industrie'!J26,0),0)</f>
        <v>0</v>
      </c>
      <c r="E2360" s="223">
        <f t="shared" si="206"/>
        <v>0</v>
      </c>
      <c r="F2360" s="223">
        <f t="shared" si="206"/>
        <v>0</v>
      </c>
      <c r="G2360" s="223">
        <f t="shared" si="206"/>
        <v>0</v>
      </c>
      <c r="H2360" s="223">
        <f t="shared" si="206"/>
        <v>0</v>
      </c>
      <c r="I2360" s="223">
        <f t="shared" si="206"/>
        <v>0</v>
      </c>
      <c r="J2360" s="223">
        <f t="shared" si="206"/>
        <v>0</v>
      </c>
      <c r="K2360" s="223">
        <f t="shared" si="206"/>
        <v>0</v>
      </c>
      <c r="L2360" s="223">
        <f t="shared" si="206"/>
        <v>0</v>
      </c>
      <c r="M2360" s="223">
        <f t="shared" si="206"/>
        <v>0</v>
      </c>
      <c r="N2360" s="223">
        <f t="shared" si="206"/>
        <v>0</v>
      </c>
      <c r="O2360" s="223">
        <f t="shared" si="206"/>
        <v>0</v>
      </c>
      <c r="P2360" s="223">
        <f t="shared" si="206"/>
        <v>0</v>
      </c>
      <c r="Q2360" s="223">
        <f t="shared" si="206"/>
        <v>0</v>
      </c>
      <c r="R2360" s="223">
        <f t="shared" si="206"/>
        <v>0</v>
      </c>
    </row>
    <row r="2361" spans="1:18" hidden="1" outlineLevel="2" x14ac:dyDescent="0.25">
      <c r="A2361" s="222" t="str">
        <f>'Usages industrie'!A27</f>
        <v>Usage industriel n°24</v>
      </c>
      <c r="B2361" s="222" t="s">
        <v>41</v>
      </c>
      <c r="C2361" s="222"/>
      <c r="D2361" s="223">
        <f>IF(B$2329&lt;&gt;"",IF(B$2329='Usages industrie'!$K27,'Usages industrie'!J27,0),0)</f>
        <v>0</v>
      </c>
      <c r="E2361" s="223">
        <f t="shared" si="206"/>
        <v>0</v>
      </c>
      <c r="F2361" s="223">
        <f t="shared" si="206"/>
        <v>0</v>
      </c>
      <c r="G2361" s="223">
        <f t="shared" si="206"/>
        <v>0</v>
      </c>
      <c r="H2361" s="223">
        <f t="shared" si="206"/>
        <v>0</v>
      </c>
      <c r="I2361" s="223">
        <f t="shared" si="206"/>
        <v>0</v>
      </c>
      <c r="J2361" s="223">
        <f t="shared" si="206"/>
        <v>0</v>
      </c>
      <c r="K2361" s="223">
        <f t="shared" si="206"/>
        <v>0</v>
      </c>
      <c r="L2361" s="223">
        <f t="shared" si="206"/>
        <v>0</v>
      </c>
      <c r="M2361" s="223">
        <f t="shared" si="206"/>
        <v>0</v>
      </c>
      <c r="N2361" s="223">
        <f t="shared" si="206"/>
        <v>0</v>
      </c>
      <c r="O2361" s="223">
        <f t="shared" si="206"/>
        <v>0</v>
      </c>
      <c r="P2361" s="223">
        <f t="shared" si="206"/>
        <v>0</v>
      </c>
      <c r="Q2361" s="223">
        <f t="shared" si="206"/>
        <v>0</v>
      </c>
      <c r="R2361" s="223">
        <f t="shared" si="206"/>
        <v>0</v>
      </c>
    </row>
    <row r="2362" spans="1:18" hidden="1" outlineLevel="2" x14ac:dyDescent="0.25">
      <c r="A2362" s="222" t="str">
        <f>'Usages industrie'!A28</f>
        <v>Usage industriel n°25</v>
      </c>
      <c r="B2362" s="222" t="s">
        <v>41</v>
      </c>
      <c r="C2362" s="222"/>
      <c r="D2362" s="223">
        <f>IF(B$2329&lt;&gt;"",IF(B$2329='Usages industrie'!$K28,'Usages industrie'!J28,0),0)</f>
        <v>0</v>
      </c>
      <c r="E2362" s="223">
        <f t="shared" si="206"/>
        <v>0</v>
      </c>
      <c r="F2362" s="223">
        <f t="shared" si="206"/>
        <v>0</v>
      </c>
      <c r="G2362" s="223">
        <f t="shared" si="206"/>
        <v>0</v>
      </c>
      <c r="H2362" s="223">
        <f t="shared" si="206"/>
        <v>0</v>
      </c>
      <c r="I2362" s="223">
        <f t="shared" si="206"/>
        <v>0</v>
      </c>
      <c r="J2362" s="223">
        <f t="shared" si="206"/>
        <v>0</v>
      </c>
      <c r="K2362" s="223">
        <f t="shared" si="206"/>
        <v>0</v>
      </c>
      <c r="L2362" s="223">
        <f t="shared" si="206"/>
        <v>0</v>
      </c>
      <c r="M2362" s="223">
        <f t="shared" si="206"/>
        <v>0</v>
      </c>
      <c r="N2362" s="223">
        <f t="shared" si="206"/>
        <v>0</v>
      </c>
      <c r="O2362" s="223">
        <f t="shared" si="206"/>
        <v>0</v>
      </c>
      <c r="P2362" s="223">
        <f t="shared" si="206"/>
        <v>0</v>
      </c>
      <c r="Q2362" s="223">
        <f t="shared" si="206"/>
        <v>0</v>
      </c>
      <c r="R2362" s="223">
        <f t="shared" si="206"/>
        <v>0</v>
      </c>
    </row>
    <row r="2363" spans="1:18" hidden="1" outlineLevel="2" x14ac:dyDescent="0.25">
      <c r="A2363" s="222" t="str">
        <f>'Usages industrie'!A29</f>
        <v>Usage industriel n°26</v>
      </c>
      <c r="B2363" s="222" t="s">
        <v>41</v>
      </c>
      <c r="C2363" s="222"/>
      <c r="D2363" s="223">
        <f>IF(B$2329&lt;&gt;"",IF(B$2329='Usages industrie'!$K29,'Usages industrie'!J29,0),0)</f>
        <v>0</v>
      </c>
      <c r="E2363" s="223">
        <f t="shared" si="206"/>
        <v>0</v>
      </c>
      <c r="F2363" s="223">
        <f t="shared" si="206"/>
        <v>0</v>
      </c>
      <c r="G2363" s="223">
        <f t="shared" si="206"/>
        <v>0</v>
      </c>
      <c r="H2363" s="223">
        <f t="shared" si="206"/>
        <v>0</v>
      </c>
      <c r="I2363" s="223">
        <f t="shared" si="206"/>
        <v>0</v>
      </c>
      <c r="J2363" s="223">
        <f t="shared" si="206"/>
        <v>0</v>
      </c>
      <c r="K2363" s="223">
        <f t="shared" si="206"/>
        <v>0</v>
      </c>
      <c r="L2363" s="223">
        <f t="shared" si="206"/>
        <v>0</v>
      </c>
      <c r="M2363" s="223">
        <f t="shared" si="206"/>
        <v>0</v>
      </c>
      <c r="N2363" s="223">
        <f t="shared" si="206"/>
        <v>0</v>
      </c>
      <c r="O2363" s="223">
        <f t="shared" si="206"/>
        <v>0</v>
      </c>
      <c r="P2363" s="223">
        <f t="shared" si="206"/>
        <v>0</v>
      </c>
      <c r="Q2363" s="223">
        <f t="shared" si="206"/>
        <v>0</v>
      </c>
      <c r="R2363" s="223">
        <f t="shared" si="206"/>
        <v>0</v>
      </c>
    </row>
    <row r="2364" spans="1:18" hidden="1" outlineLevel="2" x14ac:dyDescent="0.25">
      <c r="A2364" s="222" t="str">
        <f>'Usages industrie'!A30</f>
        <v>Usage industriel n°27</v>
      </c>
      <c r="B2364" s="222" t="s">
        <v>41</v>
      </c>
      <c r="C2364" s="222"/>
      <c r="D2364" s="223">
        <f>IF(B$2329&lt;&gt;"",IF(B$2329='Usages industrie'!$K30,'Usages industrie'!J30,0),0)</f>
        <v>0</v>
      </c>
      <c r="E2364" s="223">
        <f t="shared" si="206"/>
        <v>0</v>
      </c>
      <c r="F2364" s="223">
        <f t="shared" si="206"/>
        <v>0</v>
      </c>
      <c r="G2364" s="223">
        <f t="shared" si="206"/>
        <v>0</v>
      </c>
      <c r="H2364" s="223">
        <f t="shared" si="206"/>
        <v>0</v>
      </c>
      <c r="I2364" s="223">
        <f t="shared" si="206"/>
        <v>0</v>
      </c>
      <c r="J2364" s="223">
        <f t="shared" si="206"/>
        <v>0</v>
      </c>
      <c r="K2364" s="223">
        <f t="shared" si="206"/>
        <v>0</v>
      </c>
      <c r="L2364" s="223">
        <f t="shared" si="206"/>
        <v>0</v>
      </c>
      <c r="M2364" s="223">
        <f t="shared" si="206"/>
        <v>0</v>
      </c>
      <c r="N2364" s="223">
        <f t="shared" si="206"/>
        <v>0</v>
      </c>
      <c r="O2364" s="223">
        <f t="shared" si="206"/>
        <v>0</v>
      </c>
      <c r="P2364" s="223">
        <f t="shared" si="206"/>
        <v>0</v>
      </c>
      <c r="Q2364" s="223">
        <f t="shared" si="206"/>
        <v>0</v>
      </c>
      <c r="R2364" s="223">
        <f t="shared" si="206"/>
        <v>0</v>
      </c>
    </row>
    <row r="2365" spans="1:18" hidden="1" outlineLevel="2" x14ac:dyDescent="0.25">
      <c r="A2365" s="222" t="str">
        <f>'Usages industrie'!A31</f>
        <v>Usage industriel n°28</v>
      </c>
      <c r="B2365" s="222" t="s">
        <v>41</v>
      </c>
      <c r="C2365" s="222"/>
      <c r="D2365" s="223">
        <f>IF(B$2329&lt;&gt;"",IF(B$2329='Usages industrie'!$K31,'Usages industrie'!J31,0),0)</f>
        <v>0</v>
      </c>
      <c r="E2365" s="223">
        <f t="shared" si="206"/>
        <v>0</v>
      </c>
      <c r="F2365" s="223">
        <f t="shared" si="206"/>
        <v>0</v>
      </c>
      <c r="G2365" s="223">
        <f t="shared" si="206"/>
        <v>0</v>
      </c>
      <c r="H2365" s="223">
        <f t="shared" si="206"/>
        <v>0</v>
      </c>
      <c r="I2365" s="223">
        <f t="shared" si="206"/>
        <v>0</v>
      </c>
      <c r="J2365" s="223">
        <f t="shared" si="206"/>
        <v>0</v>
      </c>
      <c r="K2365" s="223">
        <f t="shared" si="206"/>
        <v>0</v>
      </c>
      <c r="L2365" s="223">
        <f t="shared" si="206"/>
        <v>0</v>
      </c>
      <c r="M2365" s="223">
        <f t="shared" si="206"/>
        <v>0</v>
      </c>
      <c r="N2365" s="223">
        <f t="shared" si="206"/>
        <v>0</v>
      </c>
      <c r="O2365" s="223">
        <f t="shared" si="206"/>
        <v>0</v>
      </c>
      <c r="P2365" s="223">
        <f t="shared" si="206"/>
        <v>0</v>
      </c>
      <c r="Q2365" s="223">
        <f t="shared" si="206"/>
        <v>0</v>
      </c>
      <c r="R2365" s="223">
        <f t="shared" si="206"/>
        <v>0</v>
      </c>
    </row>
    <row r="2366" spans="1:18" hidden="1" outlineLevel="2" x14ac:dyDescent="0.25">
      <c r="A2366" s="222" t="str">
        <f>'Usages industrie'!A32</f>
        <v>Usage industriel n°29</v>
      </c>
      <c r="B2366" s="222" t="s">
        <v>41</v>
      </c>
      <c r="C2366" s="222"/>
      <c r="D2366" s="223">
        <f>IF(B$2329&lt;&gt;"",IF(B$2329='Usages industrie'!$K32,'Usages industrie'!J32,0),0)</f>
        <v>0</v>
      </c>
      <c r="E2366" s="223">
        <f t="shared" si="206"/>
        <v>0</v>
      </c>
      <c r="F2366" s="223">
        <f t="shared" si="206"/>
        <v>0</v>
      </c>
      <c r="G2366" s="223">
        <f t="shared" si="206"/>
        <v>0</v>
      </c>
      <c r="H2366" s="223">
        <f t="shared" si="206"/>
        <v>0</v>
      </c>
      <c r="I2366" s="223">
        <f t="shared" si="206"/>
        <v>0</v>
      </c>
      <c r="J2366" s="223">
        <f t="shared" si="206"/>
        <v>0</v>
      </c>
      <c r="K2366" s="223">
        <f t="shared" si="206"/>
        <v>0</v>
      </c>
      <c r="L2366" s="223">
        <f t="shared" si="206"/>
        <v>0</v>
      </c>
      <c r="M2366" s="223">
        <f t="shared" si="206"/>
        <v>0</v>
      </c>
      <c r="N2366" s="223">
        <f t="shared" si="206"/>
        <v>0</v>
      </c>
      <c r="O2366" s="223">
        <f t="shared" si="206"/>
        <v>0</v>
      </c>
      <c r="P2366" s="223">
        <f t="shared" si="206"/>
        <v>0</v>
      </c>
      <c r="Q2366" s="223">
        <f t="shared" si="206"/>
        <v>0</v>
      </c>
      <c r="R2366" s="223">
        <f t="shared" si="206"/>
        <v>0</v>
      </c>
    </row>
    <row r="2367" spans="1:18" hidden="1" outlineLevel="2" x14ac:dyDescent="0.25">
      <c r="A2367" s="222" t="str">
        <f>'Usages industrie'!A33</f>
        <v>Usage industriel n°30</v>
      </c>
      <c r="B2367" s="222" t="s">
        <v>41</v>
      </c>
      <c r="C2367" s="222"/>
      <c r="D2367" s="223">
        <f>IF(B$2329&lt;&gt;"",IF(B$2329='Usages industrie'!$K33,'Usages industrie'!J33,0),0)</f>
        <v>0</v>
      </c>
      <c r="E2367" s="223">
        <f t="shared" si="206"/>
        <v>0</v>
      </c>
      <c r="F2367" s="223">
        <f t="shared" si="206"/>
        <v>0</v>
      </c>
      <c r="G2367" s="223">
        <f t="shared" si="206"/>
        <v>0</v>
      </c>
      <c r="H2367" s="223">
        <f t="shared" si="206"/>
        <v>0</v>
      </c>
      <c r="I2367" s="223">
        <f t="shared" si="206"/>
        <v>0</v>
      </c>
      <c r="J2367" s="223">
        <f t="shared" si="206"/>
        <v>0</v>
      </c>
      <c r="K2367" s="223">
        <f t="shared" si="206"/>
        <v>0</v>
      </c>
      <c r="L2367" s="223">
        <f t="shared" si="206"/>
        <v>0</v>
      </c>
      <c r="M2367" s="223">
        <f t="shared" si="206"/>
        <v>0</v>
      </c>
      <c r="N2367" s="223">
        <f t="shared" si="206"/>
        <v>0</v>
      </c>
      <c r="O2367" s="223">
        <f t="shared" si="206"/>
        <v>0</v>
      </c>
      <c r="P2367" s="223">
        <f t="shared" si="206"/>
        <v>0</v>
      </c>
      <c r="Q2367" s="223">
        <f t="shared" si="206"/>
        <v>0</v>
      </c>
      <c r="R2367" s="223">
        <f t="shared" si="206"/>
        <v>0</v>
      </c>
    </row>
    <row r="2368" spans="1:18" hidden="1" outlineLevel="2" x14ac:dyDescent="0.25">
      <c r="A2368" s="222" t="str">
        <f>'Usages industrie'!A34</f>
        <v>Usage industriel n°31</v>
      </c>
      <c r="B2368" s="222" t="s">
        <v>41</v>
      </c>
      <c r="C2368" s="222"/>
      <c r="D2368" s="223">
        <f>IF(B$2329&lt;&gt;"",IF(B$2329='Usages industrie'!$K34,'Usages industrie'!J34,0),0)</f>
        <v>0</v>
      </c>
      <c r="E2368" s="223">
        <f t="shared" ref="E2368:R2377" si="207">$D2368</f>
        <v>0</v>
      </c>
      <c r="F2368" s="223">
        <f t="shared" si="207"/>
        <v>0</v>
      </c>
      <c r="G2368" s="223">
        <f t="shared" si="207"/>
        <v>0</v>
      </c>
      <c r="H2368" s="223">
        <f t="shared" si="207"/>
        <v>0</v>
      </c>
      <c r="I2368" s="223">
        <f t="shared" si="207"/>
        <v>0</v>
      </c>
      <c r="J2368" s="223">
        <f t="shared" si="207"/>
        <v>0</v>
      </c>
      <c r="K2368" s="223">
        <f t="shared" si="207"/>
        <v>0</v>
      </c>
      <c r="L2368" s="223">
        <f t="shared" si="207"/>
        <v>0</v>
      </c>
      <c r="M2368" s="223">
        <f t="shared" si="207"/>
        <v>0</v>
      </c>
      <c r="N2368" s="223">
        <f t="shared" si="207"/>
        <v>0</v>
      </c>
      <c r="O2368" s="223">
        <f t="shared" si="207"/>
        <v>0</v>
      </c>
      <c r="P2368" s="223">
        <f t="shared" si="207"/>
        <v>0</v>
      </c>
      <c r="Q2368" s="223">
        <f t="shared" si="207"/>
        <v>0</v>
      </c>
      <c r="R2368" s="223">
        <f t="shared" si="207"/>
        <v>0</v>
      </c>
    </row>
    <row r="2369" spans="1:18" hidden="1" outlineLevel="2" x14ac:dyDescent="0.25">
      <c r="A2369" s="222" t="str">
        <f>'Usages industrie'!A35</f>
        <v>Usage industriel n°32</v>
      </c>
      <c r="B2369" s="222" t="s">
        <v>41</v>
      </c>
      <c r="C2369" s="222"/>
      <c r="D2369" s="223">
        <f>IF(B$2329&lt;&gt;"",IF(B$2329='Usages industrie'!$K35,'Usages industrie'!J35,0),0)</f>
        <v>0</v>
      </c>
      <c r="E2369" s="223">
        <f t="shared" si="207"/>
        <v>0</v>
      </c>
      <c r="F2369" s="223">
        <f t="shared" si="207"/>
        <v>0</v>
      </c>
      <c r="G2369" s="223">
        <f t="shared" si="207"/>
        <v>0</v>
      </c>
      <c r="H2369" s="223">
        <f t="shared" si="207"/>
        <v>0</v>
      </c>
      <c r="I2369" s="223">
        <f t="shared" si="207"/>
        <v>0</v>
      </c>
      <c r="J2369" s="223">
        <f t="shared" si="207"/>
        <v>0</v>
      </c>
      <c r="K2369" s="223">
        <f t="shared" si="207"/>
        <v>0</v>
      </c>
      <c r="L2369" s="223">
        <f t="shared" si="207"/>
        <v>0</v>
      </c>
      <c r="M2369" s="223">
        <f t="shared" si="207"/>
        <v>0</v>
      </c>
      <c r="N2369" s="223">
        <f t="shared" si="207"/>
        <v>0</v>
      </c>
      <c r="O2369" s="223">
        <f t="shared" si="207"/>
        <v>0</v>
      </c>
      <c r="P2369" s="223">
        <f t="shared" si="207"/>
        <v>0</v>
      </c>
      <c r="Q2369" s="223">
        <f t="shared" si="207"/>
        <v>0</v>
      </c>
      <c r="R2369" s="223">
        <f t="shared" si="207"/>
        <v>0</v>
      </c>
    </row>
    <row r="2370" spans="1:18" hidden="1" outlineLevel="2" x14ac:dyDescent="0.25">
      <c r="A2370" s="222" t="str">
        <f>'Usages industrie'!A36</f>
        <v>Usage industriel n°33</v>
      </c>
      <c r="B2370" s="222" t="s">
        <v>41</v>
      </c>
      <c r="C2370" s="222"/>
      <c r="D2370" s="223">
        <f>IF(B$2329&lt;&gt;"",IF(B$2329='Usages industrie'!$K36,'Usages industrie'!J36,0),0)</f>
        <v>0</v>
      </c>
      <c r="E2370" s="223">
        <f t="shared" si="207"/>
        <v>0</v>
      </c>
      <c r="F2370" s="223">
        <f t="shared" si="207"/>
        <v>0</v>
      </c>
      <c r="G2370" s="223">
        <f t="shared" si="207"/>
        <v>0</v>
      </c>
      <c r="H2370" s="223">
        <f t="shared" si="207"/>
        <v>0</v>
      </c>
      <c r="I2370" s="223">
        <f t="shared" si="207"/>
        <v>0</v>
      </c>
      <c r="J2370" s="223">
        <f t="shared" si="207"/>
        <v>0</v>
      </c>
      <c r="K2370" s="223">
        <f t="shared" si="207"/>
        <v>0</v>
      </c>
      <c r="L2370" s="223">
        <f t="shared" si="207"/>
        <v>0</v>
      </c>
      <c r="M2370" s="223">
        <f t="shared" si="207"/>
        <v>0</v>
      </c>
      <c r="N2370" s="223">
        <f t="shared" si="207"/>
        <v>0</v>
      </c>
      <c r="O2370" s="223">
        <f t="shared" si="207"/>
        <v>0</v>
      </c>
      <c r="P2370" s="223">
        <f t="shared" si="207"/>
        <v>0</v>
      </c>
      <c r="Q2370" s="223">
        <f t="shared" si="207"/>
        <v>0</v>
      </c>
      <c r="R2370" s="223">
        <f t="shared" si="207"/>
        <v>0</v>
      </c>
    </row>
    <row r="2371" spans="1:18" hidden="1" outlineLevel="2" x14ac:dyDescent="0.25">
      <c r="A2371" s="222" t="str">
        <f>'Usages industrie'!A37</f>
        <v>Usage industriel n°34</v>
      </c>
      <c r="B2371" s="222" t="s">
        <v>41</v>
      </c>
      <c r="C2371" s="222"/>
      <c r="D2371" s="223">
        <f>IF(B$2329&lt;&gt;"",IF(B$2329='Usages industrie'!$K37,'Usages industrie'!J37,0),0)</f>
        <v>0</v>
      </c>
      <c r="E2371" s="223">
        <f t="shared" si="207"/>
        <v>0</v>
      </c>
      <c r="F2371" s="223">
        <f t="shared" si="207"/>
        <v>0</v>
      </c>
      <c r="G2371" s="223">
        <f t="shared" si="207"/>
        <v>0</v>
      </c>
      <c r="H2371" s="223">
        <f t="shared" si="207"/>
        <v>0</v>
      </c>
      <c r="I2371" s="223">
        <f t="shared" si="207"/>
        <v>0</v>
      </c>
      <c r="J2371" s="223">
        <f t="shared" si="207"/>
        <v>0</v>
      </c>
      <c r="K2371" s="223">
        <f t="shared" si="207"/>
        <v>0</v>
      </c>
      <c r="L2371" s="223">
        <f t="shared" si="207"/>
        <v>0</v>
      </c>
      <c r="M2371" s="223">
        <f t="shared" si="207"/>
        <v>0</v>
      </c>
      <c r="N2371" s="223">
        <f t="shared" si="207"/>
        <v>0</v>
      </c>
      <c r="O2371" s="223">
        <f t="shared" si="207"/>
        <v>0</v>
      </c>
      <c r="P2371" s="223">
        <f t="shared" si="207"/>
        <v>0</v>
      </c>
      <c r="Q2371" s="223">
        <f t="shared" si="207"/>
        <v>0</v>
      </c>
      <c r="R2371" s="223">
        <f t="shared" si="207"/>
        <v>0</v>
      </c>
    </row>
    <row r="2372" spans="1:18" hidden="1" outlineLevel="2" x14ac:dyDescent="0.25">
      <c r="A2372" s="222" t="str">
        <f>'Usages industrie'!A38</f>
        <v>Usage industriel n°35</v>
      </c>
      <c r="B2372" s="222" t="s">
        <v>41</v>
      </c>
      <c r="C2372" s="222"/>
      <c r="D2372" s="223">
        <f>IF(B$2329&lt;&gt;"",IF(B$2329='Usages industrie'!$K38,'Usages industrie'!J38,0),0)</f>
        <v>0</v>
      </c>
      <c r="E2372" s="223">
        <f t="shared" si="207"/>
        <v>0</v>
      </c>
      <c r="F2372" s="223">
        <f t="shared" si="207"/>
        <v>0</v>
      </c>
      <c r="G2372" s="223">
        <f t="shared" si="207"/>
        <v>0</v>
      </c>
      <c r="H2372" s="223">
        <f t="shared" si="207"/>
        <v>0</v>
      </c>
      <c r="I2372" s="223">
        <f t="shared" si="207"/>
        <v>0</v>
      </c>
      <c r="J2372" s="223">
        <f t="shared" si="207"/>
        <v>0</v>
      </c>
      <c r="K2372" s="223">
        <f t="shared" si="207"/>
        <v>0</v>
      </c>
      <c r="L2372" s="223">
        <f t="shared" si="207"/>
        <v>0</v>
      </c>
      <c r="M2372" s="223">
        <f t="shared" si="207"/>
        <v>0</v>
      </c>
      <c r="N2372" s="223">
        <f t="shared" si="207"/>
        <v>0</v>
      </c>
      <c r="O2372" s="223">
        <f t="shared" si="207"/>
        <v>0</v>
      </c>
      <c r="P2372" s="223">
        <f t="shared" si="207"/>
        <v>0</v>
      </c>
      <c r="Q2372" s="223">
        <f t="shared" si="207"/>
        <v>0</v>
      </c>
      <c r="R2372" s="223">
        <f t="shared" si="207"/>
        <v>0</v>
      </c>
    </row>
    <row r="2373" spans="1:18" hidden="1" outlineLevel="2" x14ac:dyDescent="0.25">
      <c r="A2373" s="222" t="str">
        <f>'Usages industrie'!A39</f>
        <v>Usage industriel n°36</v>
      </c>
      <c r="B2373" s="222" t="s">
        <v>41</v>
      </c>
      <c r="C2373" s="222"/>
      <c r="D2373" s="223">
        <f>IF(B$2329&lt;&gt;"",IF(B$2329='Usages industrie'!$K39,'Usages industrie'!J39,0),0)</f>
        <v>0</v>
      </c>
      <c r="E2373" s="223">
        <f t="shared" si="207"/>
        <v>0</v>
      </c>
      <c r="F2373" s="223">
        <f t="shared" si="207"/>
        <v>0</v>
      </c>
      <c r="G2373" s="223">
        <f t="shared" si="207"/>
        <v>0</v>
      </c>
      <c r="H2373" s="223">
        <f t="shared" si="207"/>
        <v>0</v>
      </c>
      <c r="I2373" s="223">
        <f t="shared" si="207"/>
        <v>0</v>
      </c>
      <c r="J2373" s="223">
        <f t="shared" si="207"/>
        <v>0</v>
      </c>
      <c r="K2373" s="223">
        <f t="shared" si="207"/>
        <v>0</v>
      </c>
      <c r="L2373" s="223">
        <f t="shared" si="207"/>
        <v>0</v>
      </c>
      <c r="M2373" s="223">
        <f t="shared" si="207"/>
        <v>0</v>
      </c>
      <c r="N2373" s="223">
        <f t="shared" si="207"/>
        <v>0</v>
      </c>
      <c r="O2373" s="223">
        <f t="shared" si="207"/>
        <v>0</v>
      </c>
      <c r="P2373" s="223">
        <f t="shared" si="207"/>
        <v>0</v>
      </c>
      <c r="Q2373" s="223">
        <f t="shared" si="207"/>
        <v>0</v>
      </c>
      <c r="R2373" s="223">
        <f t="shared" si="207"/>
        <v>0</v>
      </c>
    </row>
    <row r="2374" spans="1:18" hidden="1" outlineLevel="2" x14ac:dyDescent="0.25">
      <c r="A2374" s="222" t="str">
        <f>'Usages industrie'!A40</f>
        <v>Usage industriel n°37</v>
      </c>
      <c r="B2374" s="222" t="s">
        <v>41</v>
      </c>
      <c r="C2374" s="222"/>
      <c r="D2374" s="223">
        <f>IF(B$2329&lt;&gt;"",IF(B$2329='Usages industrie'!$K40,'Usages industrie'!J40,0),0)</f>
        <v>0</v>
      </c>
      <c r="E2374" s="223">
        <f t="shared" si="207"/>
        <v>0</v>
      </c>
      <c r="F2374" s="223">
        <f t="shared" si="207"/>
        <v>0</v>
      </c>
      <c r="G2374" s="223">
        <f t="shared" si="207"/>
        <v>0</v>
      </c>
      <c r="H2374" s="223">
        <f t="shared" si="207"/>
        <v>0</v>
      </c>
      <c r="I2374" s="223">
        <f t="shared" si="207"/>
        <v>0</v>
      </c>
      <c r="J2374" s="223">
        <f t="shared" si="207"/>
        <v>0</v>
      </c>
      <c r="K2374" s="223">
        <f t="shared" si="207"/>
        <v>0</v>
      </c>
      <c r="L2374" s="223">
        <f t="shared" si="207"/>
        <v>0</v>
      </c>
      <c r="M2374" s="223">
        <f t="shared" si="207"/>
        <v>0</v>
      </c>
      <c r="N2374" s="223">
        <f t="shared" si="207"/>
        <v>0</v>
      </c>
      <c r="O2374" s="223">
        <f t="shared" si="207"/>
        <v>0</v>
      </c>
      <c r="P2374" s="223">
        <f t="shared" si="207"/>
        <v>0</v>
      </c>
      <c r="Q2374" s="223">
        <f t="shared" si="207"/>
        <v>0</v>
      </c>
      <c r="R2374" s="223">
        <f t="shared" si="207"/>
        <v>0</v>
      </c>
    </row>
    <row r="2375" spans="1:18" hidden="1" outlineLevel="2" x14ac:dyDescent="0.25">
      <c r="A2375" s="222" t="str">
        <f>'Usages industrie'!A41</f>
        <v>Usage industriel n°38</v>
      </c>
      <c r="B2375" s="222" t="s">
        <v>41</v>
      </c>
      <c r="C2375" s="222"/>
      <c r="D2375" s="223">
        <f>IF(B$2329&lt;&gt;"",IF(B$2329='Usages industrie'!$K41,'Usages industrie'!J41,0),0)</f>
        <v>0</v>
      </c>
      <c r="E2375" s="223">
        <f t="shared" si="207"/>
        <v>0</v>
      </c>
      <c r="F2375" s="223">
        <f t="shared" si="207"/>
        <v>0</v>
      </c>
      <c r="G2375" s="223">
        <f t="shared" si="207"/>
        <v>0</v>
      </c>
      <c r="H2375" s="223">
        <f t="shared" si="207"/>
        <v>0</v>
      </c>
      <c r="I2375" s="223">
        <f t="shared" si="207"/>
        <v>0</v>
      </c>
      <c r="J2375" s="223">
        <f t="shared" si="207"/>
        <v>0</v>
      </c>
      <c r="K2375" s="223">
        <f t="shared" si="207"/>
        <v>0</v>
      </c>
      <c r="L2375" s="223">
        <f t="shared" si="207"/>
        <v>0</v>
      </c>
      <c r="M2375" s="223">
        <f t="shared" si="207"/>
        <v>0</v>
      </c>
      <c r="N2375" s="223">
        <f t="shared" si="207"/>
        <v>0</v>
      </c>
      <c r="O2375" s="223">
        <f t="shared" si="207"/>
        <v>0</v>
      </c>
      <c r="P2375" s="223">
        <f t="shared" si="207"/>
        <v>0</v>
      </c>
      <c r="Q2375" s="223">
        <f t="shared" si="207"/>
        <v>0</v>
      </c>
      <c r="R2375" s="223">
        <f t="shared" si="207"/>
        <v>0</v>
      </c>
    </row>
    <row r="2376" spans="1:18" hidden="1" outlineLevel="2" x14ac:dyDescent="0.25">
      <c r="A2376" s="222" t="str">
        <f>'Usages industrie'!A42</f>
        <v>Usage industriel n°39</v>
      </c>
      <c r="B2376" s="222" t="s">
        <v>41</v>
      </c>
      <c r="C2376" s="222"/>
      <c r="D2376" s="223">
        <f>IF(B$2329&lt;&gt;"",IF(B$2329='Usages industrie'!$K42,'Usages industrie'!J42,0),0)</f>
        <v>0</v>
      </c>
      <c r="E2376" s="223">
        <f t="shared" si="207"/>
        <v>0</v>
      </c>
      <c r="F2376" s="223">
        <f t="shared" si="207"/>
        <v>0</v>
      </c>
      <c r="G2376" s="223">
        <f t="shared" si="207"/>
        <v>0</v>
      </c>
      <c r="H2376" s="223">
        <f t="shared" si="207"/>
        <v>0</v>
      </c>
      <c r="I2376" s="223">
        <f t="shared" si="207"/>
        <v>0</v>
      </c>
      <c r="J2376" s="223">
        <f t="shared" si="207"/>
        <v>0</v>
      </c>
      <c r="K2376" s="223">
        <f t="shared" si="207"/>
        <v>0</v>
      </c>
      <c r="L2376" s="223">
        <f t="shared" si="207"/>
        <v>0</v>
      </c>
      <c r="M2376" s="223">
        <f t="shared" si="207"/>
        <v>0</v>
      </c>
      <c r="N2376" s="223">
        <f t="shared" si="207"/>
        <v>0</v>
      </c>
      <c r="O2376" s="223">
        <f t="shared" si="207"/>
        <v>0</v>
      </c>
      <c r="P2376" s="223">
        <f t="shared" si="207"/>
        <v>0</v>
      </c>
      <c r="Q2376" s="223">
        <f t="shared" si="207"/>
        <v>0</v>
      </c>
      <c r="R2376" s="223">
        <f t="shared" si="207"/>
        <v>0</v>
      </c>
    </row>
    <row r="2377" spans="1:18" hidden="1" outlineLevel="2" x14ac:dyDescent="0.25">
      <c r="A2377" s="222" t="str">
        <f>'Usages industrie'!A43</f>
        <v>Usage industriel n°40</v>
      </c>
      <c r="B2377" s="222" t="s">
        <v>41</v>
      </c>
      <c r="C2377" s="222"/>
      <c r="D2377" s="223">
        <f>IF(B$2329&lt;&gt;"",IF(B$2329='Usages industrie'!$K43,'Usages industrie'!J43,0),0)</f>
        <v>0</v>
      </c>
      <c r="E2377" s="223">
        <f t="shared" si="207"/>
        <v>0</v>
      </c>
      <c r="F2377" s="223">
        <f t="shared" si="207"/>
        <v>0</v>
      </c>
      <c r="G2377" s="223">
        <f t="shared" si="207"/>
        <v>0</v>
      </c>
      <c r="H2377" s="223">
        <f t="shared" si="207"/>
        <v>0</v>
      </c>
      <c r="I2377" s="223">
        <f t="shared" si="207"/>
        <v>0</v>
      </c>
      <c r="J2377" s="223">
        <f t="shared" si="207"/>
        <v>0</v>
      </c>
      <c r="K2377" s="223">
        <f t="shared" si="207"/>
        <v>0</v>
      </c>
      <c r="L2377" s="223">
        <f t="shared" si="207"/>
        <v>0</v>
      </c>
      <c r="M2377" s="223">
        <f t="shared" si="207"/>
        <v>0</v>
      </c>
      <c r="N2377" s="223">
        <f t="shared" si="207"/>
        <v>0</v>
      </c>
      <c r="O2377" s="223">
        <f t="shared" si="207"/>
        <v>0</v>
      </c>
      <c r="P2377" s="223">
        <f t="shared" si="207"/>
        <v>0</v>
      </c>
      <c r="Q2377" s="223">
        <f t="shared" si="207"/>
        <v>0</v>
      </c>
      <c r="R2377" s="223">
        <f t="shared" si="207"/>
        <v>0</v>
      </c>
    </row>
    <row r="2378" spans="1:18" hidden="1" outlineLevel="2" x14ac:dyDescent="0.25">
      <c r="A2378" s="222" t="str">
        <f>'Usages industrie'!A44</f>
        <v>Usage industriel n°41</v>
      </c>
      <c r="B2378" s="222" t="s">
        <v>41</v>
      </c>
      <c r="C2378" s="222"/>
      <c r="D2378" s="223">
        <f>IF(B$2329&lt;&gt;"",IF(B$2329='Usages industrie'!$K44,'Usages industrie'!J44,0),0)</f>
        <v>0</v>
      </c>
      <c r="E2378" s="223">
        <f t="shared" ref="E2378:R2387" si="208">$D2378</f>
        <v>0</v>
      </c>
      <c r="F2378" s="223">
        <f t="shared" si="208"/>
        <v>0</v>
      </c>
      <c r="G2378" s="223">
        <f t="shared" si="208"/>
        <v>0</v>
      </c>
      <c r="H2378" s="223">
        <f t="shared" si="208"/>
        <v>0</v>
      </c>
      <c r="I2378" s="223">
        <f t="shared" si="208"/>
        <v>0</v>
      </c>
      <c r="J2378" s="223">
        <f t="shared" si="208"/>
        <v>0</v>
      </c>
      <c r="K2378" s="223">
        <f t="shared" si="208"/>
        <v>0</v>
      </c>
      <c r="L2378" s="223">
        <f t="shared" si="208"/>
        <v>0</v>
      </c>
      <c r="M2378" s="223">
        <f t="shared" si="208"/>
        <v>0</v>
      </c>
      <c r="N2378" s="223">
        <f t="shared" si="208"/>
        <v>0</v>
      </c>
      <c r="O2378" s="223">
        <f t="shared" si="208"/>
        <v>0</v>
      </c>
      <c r="P2378" s="223">
        <f t="shared" si="208"/>
        <v>0</v>
      </c>
      <c r="Q2378" s="223">
        <f t="shared" si="208"/>
        <v>0</v>
      </c>
      <c r="R2378" s="223">
        <f t="shared" si="208"/>
        <v>0</v>
      </c>
    </row>
    <row r="2379" spans="1:18" hidden="1" outlineLevel="2" x14ac:dyDescent="0.25">
      <c r="A2379" s="222" t="str">
        <f>'Usages industrie'!A45</f>
        <v>Usage industriel n°42</v>
      </c>
      <c r="B2379" s="222" t="s">
        <v>41</v>
      </c>
      <c r="C2379" s="222"/>
      <c r="D2379" s="223">
        <f>IF(B$2329&lt;&gt;"",IF(B$2329='Usages industrie'!$K45,'Usages industrie'!J45,0),0)</f>
        <v>0</v>
      </c>
      <c r="E2379" s="223">
        <f t="shared" si="208"/>
        <v>0</v>
      </c>
      <c r="F2379" s="223">
        <f t="shared" si="208"/>
        <v>0</v>
      </c>
      <c r="G2379" s="223">
        <f t="shared" si="208"/>
        <v>0</v>
      </c>
      <c r="H2379" s="223">
        <f t="shared" si="208"/>
        <v>0</v>
      </c>
      <c r="I2379" s="223">
        <f t="shared" si="208"/>
        <v>0</v>
      </c>
      <c r="J2379" s="223">
        <f t="shared" si="208"/>
        <v>0</v>
      </c>
      <c r="K2379" s="223">
        <f t="shared" si="208"/>
        <v>0</v>
      </c>
      <c r="L2379" s="223">
        <f t="shared" si="208"/>
        <v>0</v>
      </c>
      <c r="M2379" s="223">
        <f t="shared" si="208"/>
        <v>0</v>
      </c>
      <c r="N2379" s="223">
        <f t="shared" si="208"/>
        <v>0</v>
      </c>
      <c r="O2379" s="223">
        <f t="shared" si="208"/>
        <v>0</v>
      </c>
      <c r="P2379" s="223">
        <f t="shared" si="208"/>
        <v>0</v>
      </c>
      <c r="Q2379" s="223">
        <f t="shared" si="208"/>
        <v>0</v>
      </c>
      <c r="R2379" s="223">
        <f t="shared" si="208"/>
        <v>0</v>
      </c>
    </row>
    <row r="2380" spans="1:18" hidden="1" outlineLevel="2" x14ac:dyDescent="0.25">
      <c r="A2380" s="222" t="str">
        <f>'Usages industrie'!A46</f>
        <v>Usage industriel n°43</v>
      </c>
      <c r="B2380" s="222" t="s">
        <v>41</v>
      </c>
      <c r="C2380" s="222"/>
      <c r="D2380" s="223">
        <f>IF(B$2329&lt;&gt;"",IF(B$2329='Usages industrie'!$K46,'Usages industrie'!J46,0),0)</f>
        <v>0</v>
      </c>
      <c r="E2380" s="223">
        <f t="shared" si="208"/>
        <v>0</v>
      </c>
      <c r="F2380" s="223">
        <f t="shared" si="208"/>
        <v>0</v>
      </c>
      <c r="G2380" s="223">
        <f t="shared" si="208"/>
        <v>0</v>
      </c>
      <c r="H2380" s="223">
        <f t="shared" si="208"/>
        <v>0</v>
      </c>
      <c r="I2380" s="223">
        <f t="shared" si="208"/>
        <v>0</v>
      </c>
      <c r="J2380" s="223">
        <f t="shared" si="208"/>
        <v>0</v>
      </c>
      <c r="K2380" s="223">
        <f t="shared" si="208"/>
        <v>0</v>
      </c>
      <c r="L2380" s="223">
        <f t="shared" si="208"/>
        <v>0</v>
      </c>
      <c r="M2380" s="223">
        <f t="shared" si="208"/>
        <v>0</v>
      </c>
      <c r="N2380" s="223">
        <f t="shared" si="208"/>
        <v>0</v>
      </c>
      <c r="O2380" s="223">
        <f t="shared" si="208"/>
        <v>0</v>
      </c>
      <c r="P2380" s="223">
        <f t="shared" si="208"/>
        <v>0</v>
      </c>
      <c r="Q2380" s="223">
        <f t="shared" si="208"/>
        <v>0</v>
      </c>
      <c r="R2380" s="223">
        <f t="shared" si="208"/>
        <v>0</v>
      </c>
    </row>
    <row r="2381" spans="1:18" hidden="1" outlineLevel="2" x14ac:dyDescent="0.25">
      <c r="A2381" s="222" t="str">
        <f>'Usages industrie'!A47</f>
        <v>Usage industriel n°44</v>
      </c>
      <c r="B2381" s="222" t="s">
        <v>41</v>
      </c>
      <c r="C2381" s="222"/>
      <c r="D2381" s="223">
        <f>IF(B$2329&lt;&gt;"",IF(B$2329='Usages industrie'!$K47,'Usages industrie'!J47,0),0)</f>
        <v>0</v>
      </c>
      <c r="E2381" s="223">
        <f t="shared" si="208"/>
        <v>0</v>
      </c>
      <c r="F2381" s="223">
        <f t="shared" si="208"/>
        <v>0</v>
      </c>
      <c r="G2381" s="223">
        <f t="shared" si="208"/>
        <v>0</v>
      </c>
      <c r="H2381" s="223">
        <f t="shared" si="208"/>
        <v>0</v>
      </c>
      <c r="I2381" s="223">
        <f t="shared" si="208"/>
        <v>0</v>
      </c>
      <c r="J2381" s="223">
        <f t="shared" si="208"/>
        <v>0</v>
      </c>
      <c r="K2381" s="223">
        <f t="shared" si="208"/>
        <v>0</v>
      </c>
      <c r="L2381" s="223">
        <f t="shared" si="208"/>
        <v>0</v>
      </c>
      <c r="M2381" s="223">
        <f t="shared" si="208"/>
        <v>0</v>
      </c>
      <c r="N2381" s="223">
        <f t="shared" si="208"/>
        <v>0</v>
      </c>
      <c r="O2381" s="223">
        <f t="shared" si="208"/>
        <v>0</v>
      </c>
      <c r="P2381" s="223">
        <f t="shared" si="208"/>
        <v>0</v>
      </c>
      <c r="Q2381" s="223">
        <f t="shared" si="208"/>
        <v>0</v>
      </c>
      <c r="R2381" s="223">
        <f t="shared" si="208"/>
        <v>0</v>
      </c>
    </row>
    <row r="2382" spans="1:18" hidden="1" outlineLevel="2" x14ac:dyDescent="0.25">
      <c r="A2382" s="222" t="str">
        <f>'Usages industrie'!A48</f>
        <v>Usage industriel n°45</v>
      </c>
      <c r="B2382" s="222" t="s">
        <v>41</v>
      </c>
      <c r="C2382" s="222"/>
      <c r="D2382" s="223">
        <f>IF(B$2329&lt;&gt;"",IF(B$2329='Usages industrie'!$K48,'Usages industrie'!J48,0),0)</f>
        <v>0</v>
      </c>
      <c r="E2382" s="223">
        <f t="shared" si="208"/>
        <v>0</v>
      </c>
      <c r="F2382" s="223">
        <f t="shared" si="208"/>
        <v>0</v>
      </c>
      <c r="G2382" s="223">
        <f t="shared" si="208"/>
        <v>0</v>
      </c>
      <c r="H2382" s="223">
        <f t="shared" si="208"/>
        <v>0</v>
      </c>
      <c r="I2382" s="223">
        <f t="shared" si="208"/>
        <v>0</v>
      </c>
      <c r="J2382" s="223">
        <f t="shared" si="208"/>
        <v>0</v>
      </c>
      <c r="K2382" s="223">
        <f t="shared" si="208"/>
        <v>0</v>
      </c>
      <c r="L2382" s="223">
        <f t="shared" si="208"/>
        <v>0</v>
      </c>
      <c r="M2382" s="223">
        <f t="shared" si="208"/>
        <v>0</v>
      </c>
      <c r="N2382" s="223">
        <f t="shared" si="208"/>
        <v>0</v>
      </c>
      <c r="O2382" s="223">
        <f t="shared" si="208"/>
        <v>0</v>
      </c>
      <c r="P2382" s="223">
        <f t="shared" si="208"/>
        <v>0</v>
      </c>
      <c r="Q2382" s="223">
        <f t="shared" si="208"/>
        <v>0</v>
      </c>
      <c r="R2382" s="223">
        <f t="shared" si="208"/>
        <v>0</v>
      </c>
    </row>
    <row r="2383" spans="1:18" hidden="1" outlineLevel="2" x14ac:dyDescent="0.25">
      <c r="A2383" s="222" t="str">
        <f>'Usages industrie'!A49</f>
        <v>Usage industriel n°46</v>
      </c>
      <c r="B2383" s="222" t="s">
        <v>41</v>
      </c>
      <c r="C2383" s="222"/>
      <c r="D2383" s="223">
        <f>IF(B$2329&lt;&gt;"",IF(B$2329='Usages industrie'!$K49,'Usages industrie'!J49,0),0)</f>
        <v>0</v>
      </c>
      <c r="E2383" s="223">
        <f t="shared" si="208"/>
        <v>0</v>
      </c>
      <c r="F2383" s="223">
        <f t="shared" si="208"/>
        <v>0</v>
      </c>
      <c r="G2383" s="223">
        <f t="shared" si="208"/>
        <v>0</v>
      </c>
      <c r="H2383" s="223">
        <f t="shared" si="208"/>
        <v>0</v>
      </c>
      <c r="I2383" s="223">
        <f t="shared" si="208"/>
        <v>0</v>
      </c>
      <c r="J2383" s="223">
        <f t="shared" si="208"/>
        <v>0</v>
      </c>
      <c r="K2383" s="223">
        <f t="shared" si="208"/>
        <v>0</v>
      </c>
      <c r="L2383" s="223">
        <f t="shared" si="208"/>
        <v>0</v>
      </c>
      <c r="M2383" s="223">
        <f t="shared" si="208"/>
        <v>0</v>
      </c>
      <c r="N2383" s="223">
        <f t="shared" si="208"/>
        <v>0</v>
      </c>
      <c r="O2383" s="223">
        <f t="shared" si="208"/>
        <v>0</v>
      </c>
      <c r="P2383" s="223">
        <f t="shared" si="208"/>
        <v>0</v>
      </c>
      <c r="Q2383" s="223">
        <f t="shared" si="208"/>
        <v>0</v>
      </c>
      <c r="R2383" s="223">
        <f t="shared" si="208"/>
        <v>0</v>
      </c>
    </row>
    <row r="2384" spans="1:18" hidden="1" outlineLevel="2" x14ac:dyDescent="0.25">
      <c r="A2384" s="222" t="str">
        <f>'Usages industrie'!A50</f>
        <v>Usage industriel n°47</v>
      </c>
      <c r="B2384" s="222" t="s">
        <v>41</v>
      </c>
      <c r="C2384" s="222"/>
      <c r="D2384" s="223">
        <f>IF(B$2329&lt;&gt;"",IF(B$2329='Usages industrie'!$K50,'Usages industrie'!J50,0),0)</f>
        <v>0</v>
      </c>
      <c r="E2384" s="223">
        <f t="shared" si="208"/>
        <v>0</v>
      </c>
      <c r="F2384" s="223">
        <f t="shared" si="208"/>
        <v>0</v>
      </c>
      <c r="G2384" s="223">
        <f t="shared" si="208"/>
        <v>0</v>
      </c>
      <c r="H2384" s="223">
        <f t="shared" si="208"/>
        <v>0</v>
      </c>
      <c r="I2384" s="223">
        <f t="shared" si="208"/>
        <v>0</v>
      </c>
      <c r="J2384" s="223">
        <f t="shared" si="208"/>
        <v>0</v>
      </c>
      <c r="K2384" s="223">
        <f t="shared" si="208"/>
        <v>0</v>
      </c>
      <c r="L2384" s="223">
        <f t="shared" si="208"/>
        <v>0</v>
      </c>
      <c r="M2384" s="223">
        <f t="shared" si="208"/>
        <v>0</v>
      </c>
      <c r="N2384" s="223">
        <f t="shared" si="208"/>
        <v>0</v>
      </c>
      <c r="O2384" s="223">
        <f t="shared" si="208"/>
        <v>0</v>
      </c>
      <c r="P2384" s="223">
        <f t="shared" si="208"/>
        <v>0</v>
      </c>
      <c r="Q2384" s="223">
        <f t="shared" si="208"/>
        <v>0</v>
      </c>
      <c r="R2384" s="223">
        <f t="shared" si="208"/>
        <v>0</v>
      </c>
    </row>
    <row r="2385" spans="1:18" hidden="1" outlineLevel="2" x14ac:dyDescent="0.25">
      <c r="A2385" s="222" t="str">
        <f>'Usages industrie'!A51</f>
        <v>Usage industriel n°48</v>
      </c>
      <c r="B2385" s="222" t="s">
        <v>41</v>
      </c>
      <c r="C2385" s="222"/>
      <c r="D2385" s="223">
        <f>IF(B$2329&lt;&gt;"",IF(B$2329='Usages industrie'!$K51,'Usages industrie'!J51,0),0)</f>
        <v>0</v>
      </c>
      <c r="E2385" s="223">
        <f t="shared" si="208"/>
        <v>0</v>
      </c>
      <c r="F2385" s="223">
        <f t="shared" si="208"/>
        <v>0</v>
      </c>
      <c r="G2385" s="223">
        <f t="shared" si="208"/>
        <v>0</v>
      </c>
      <c r="H2385" s="223">
        <f t="shared" si="208"/>
        <v>0</v>
      </c>
      <c r="I2385" s="223">
        <f t="shared" si="208"/>
        <v>0</v>
      </c>
      <c r="J2385" s="223">
        <f t="shared" si="208"/>
        <v>0</v>
      </c>
      <c r="K2385" s="223">
        <f t="shared" si="208"/>
        <v>0</v>
      </c>
      <c r="L2385" s="223">
        <f t="shared" si="208"/>
        <v>0</v>
      </c>
      <c r="M2385" s="223">
        <f t="shared" si="208"/>
        <v>0</v>
      </c>
      <c r="N2385" s="223">
        <f t="shared" si="208"/>
        <v>0</v>
      </c>
      <c r="O2385" s="223">
        <f t="shared" si="208"/>
        <v>0</v>
      </c>
      <c r="P2385" s="223">
        <f t="shared" si="208"/>
        <v>0</v>
      </c>
      <c r="Q2385" s="223">
        <f t="shared" si="208"/>
        <v>0</v>
      </c>
      <c r="R2385" s="223">
        <f t="shared" si="208"/>
        <v>0</v>
      </c>
    </row>
    <row r="2386" spans="1:18" hidden="1" outlineLevel="2" x14ac:dyDescent="0.25">
      <c r="A2386" s="222" t="str">
        <f>'Usages industrie'!A52</f>
        <v>Usage industriel n°49</v>
      </c>
      <c r="B2386" s="222" t="s">
        <v>41</v>
      </c>
      <c r="C2386" s="222"/>
      <c r="D2386" s="223">
        <f>IF(B$2329&lt;&gt;"",IF(B$2329='Usages industrie'!$K52,'Usages industrie'!J52,0),0)</f>
        <v>0</v>
      </c>
      <c r="E2386" s="223">
        <f t="shared" si="208"/>
        <v>0</v>
      </c>
      <c r="F2386" s="223">
        <f t="shared" si="208"/>
        <v>0</v>
      </c>
      <c r="G2386" s="223">
        <f t="shared" si="208"/>
        <v>0</v>
      </c>
      <c r="H2386" s="223">
        <f t="shared" si="208"/>
        <v>0</v>
      </c>
      <c r="I2386" s="223">
        <f t="shared" si="208"/>
        <v>0</v>
      </c>
      <c r="J2386" s="223">
        <f t="shared" si="208"/>
        <v>0</v>
      </c>
      <c r="K2386" s="223">
        <f t="shared" si="208"/>
        <v>0</v>
      </c>
      <c r="L2386" s="223">
        <f t="shared" si="208"/>
        <v>0</v>
      </c>
      <c r="M2386" s="223">
        <f t="shared" si="208"/>
        <v>0</v>
      </c>
      <c r="N2386" s="223">
        <f t="shared" si="208"/>
        <v>0</v>
      </c>
      <c r="O2386" s="223">
        <f t="shared" si="208"/>
        <v>0</v>
      </c>
      <c r="P2386" s="223">
        <f t="shared" si="208"/>
        <v>0</v>
      </c>
      <c r="Q2386" s="223">
        <f t="shared" si="208"/>
        <v>0</v>
      </c>
      <c r="R2386" s="223">
        <f t="shared" si="208"/>
        <v>0</v>
      </c>
    </row>
    <row r="2387" spans="1:18" hidden="1" outlineLevel="2" x14ac:dyDescent="0.25">
      <c r="A2387" s="222" t="str">
        <f>'Usages industrie'!A53</f>
        <v>Usage industriel n°50</v>
      </c>
      <c r="B2387" s="222" t="s">
        <v>41</v>
      </c>
      <c r="C2387" s="222"/>
      <c r="D2387" s="223">
        <f>IF(B$2329&lt;&gt;"",IF(B$2329='Usages industrie'!$K53,'Usages industrie'!J53,0),0)</f>
        <v>0</v>
      </c>
      <c r="E2387" s="223">
        <f t="shared" si="208"/>
        <v>0</v>
      </c>
      <c r="F2387" s="223">
        <f t="shared" si="208"/>
        <v>0</v>
      </c>
      <c r="G2387" s="223">
        <f t="shared" si="208"/>
        <v>0</v>
      </c>
      <c r="H2387" s="223">
        <f t="shared" si="208"/>
        <v>0</v>
      </c>
      <c r="I2387" s="223">
        <f t="shared" si="208"/>
        <v>0</v>
      </c>
      <c r="J2387" s="223">
        <f t="shared" si="208"/>
        <v>0</v>
      </c>
      <c r="K2387" s="223">
        <f t="shared" si="208"/>
        <v>0</v>
      </c>
      <c r="L2387" s="223">
        <f t="shared" si="208"/>
        <v>0</v>
      </c>
      <c r="M2387" s="223">
        <f t="shared" si="208"/>
        <v>0</v>
      </c>
      <c r="N2387" s="223">
        <f t="shared" si="208"/>
        <v>0</v>
      </c>
      <c r="O2387" s="223">
        <f t="shared" si="208"/>
        <v>0</v>
      </c>
      <c r="P2387" s="223">
        <f t="shared" si="208"/>
        <v>0</v>
      </c>
      <c r="Q2387" s="223">
        <f t="shared" si="208"/>
        <v>0</v>
      </c>
      <c r="R2387" s="223">
        <f t="shared" si="208"/>
        <v>0</v>
      </c>
    </row>
    <row r="2388" spans="1:18" hidden="1" outlineLevel="1" collapsed="1" x14ac:dyDescent="0.25">
      <c r="A2388" s="222" t="s">
        <v>649</v>
      </c>
      <c r="B2388" s="222"/>
      <c r="C2388" s="222"/>
      <c r="D2388" s="223">
        <f t="shared" ref="D2388:R2388" si="209">SUM(D2338:D2387)</f>
        <v>0</v>
      </c>
      <c r="E2388" s="223">
        <f t="shared" si="209"/>
        <v>0</v>
      </c>
      <c r="F2388" s="223">
        <f t="shared" si="209"/>
        <v>0</v>
      </c>
      <c r="G2388" s="223">
        <f t="shared" si="209"/>
        <v>0</v>
      </c>
      <c r="H2388" s="223">
        <f t="shared" si="209"/>
        <v>0</v>
      </c>
      <c r="I2388" s="223">
        <f t="shared" si="209"/>
        <v>0</v>
      </c>
      <c r="J2388" s="223">
        <f t="shared" si="209"/>
        <v>0</v>
      </c>
      <c r="K2388" s="223">
        <f t="shared" si="209"/>
        <v>0</v>
      </c>
      <c r="L2388" s="223">
        <f t="shared" si="209"/>
        <v>0</v>
      </c>
      <c r="M2388" s="223">
        <f t="shared" si="209"/>
        <v>0</v>
      </c>
      <c r="N2388" s="223">
        <f t="shared" si="209"/>
        <v>0</v>
      </c>
      <c r="O2388" s="223">
        <f t="shared" si="209"/>
        <v>0</v>
      </c>
      <c r="P2388" s="223">
        <f t="shared" si="209"/>
        <v>0</v>
      </c>
      <c r="Q2388" s="223">
        <f t="shared" si="209"/>
        <v>0</v>
      </c>
      <c r="R2388" s="223">
        <f t="shared" si="209"/>
        <v>0</v>
      </c>
    </row>
    <row r="2389" spans="1:18" hidden="1" outlineLevel="2" x14ac:dyDescent="0.25">
      <c r="A2389" s="222" t="str">
        <f>'Usages industrie'!A4</f>
        <v>Usage industriel n°1</v>
      </c>
      <c r="B2389" s="222" t="s">
        <v>645</v>
      </c>
      <c r="C2389" s="222"/>
      <c r="D2389" s="223">
        <f>D2338*'Usages industrie'!$P4*(1+'Usages industrie'!$Q4)^(D$2332-$D$2332)/1000</f>
        <v>0</v>
      </c>
      <c r="E2389" s="223">
        <f>E2338*'Usages industrie'!$P4*(1+'Usages industrie'!$Q4)^(E$2332-$D$2332)/1000</f>
        <v>0</v>
      </c>
      <c r="F2389" s="223">
        <f>F2338*'Usages industrie'!$P4*(1+'Usages industrie'!$Q4)^(F$2332-$D$2332)/1000</f>
        <v>0</v>
      </c>
      <c r="G2389" s="223">
        <f>G2338*'Usages industrie'!$P4*(1+'Usages industrie'!$Q4)^(G$2332-$D$2332)/1000</f>
        <v>0</v>
      </c>
      <c r="H2389" s="223">
        <f>H2338*'Usages industrie'!$P4*(1+'Usages industrie'!$Q4)^(H$2332-$D$2332)/1000</f>
        <v>0</v>
      </c>
      <c r="I2389" s="223">
        <f>I2338*'Usages industrie'!$P4*(1+'Usages industrie'!$Q4)^(I$2332-$D$2332)/1000</f>
        <v>0</v>
      </c>
      <c r="J2389" s="223">
        <f>J2338*'Usages industrie'!$P4*(1+'Usages industrie'!$Q4)^(J$2332-$D$2332)/1000</f>
        <v>0</v>
      </c>
      <c r="K2389" s="223">
        <f>K2338*'Usages industrie'!$P4*(1+'Usages industrie'!$Q4)^(K$2332-$D$2332)/1000</f>
        <v>0</v>
      </c>
      <c r="L2389" s="223">
        <f>L2338*'Usages industrie'!$P4*(1+'Usages industrie'!$Q4)^(L$2332-$D$2332)/1000</f>
        <v>0</v>
      </c>
      <c r="M2389" s="223">
        <f>M2338*'Usages industrie'!$P4*(1+'Usages industrie'!$Q4)^(M$2332-$D$2332)/1000</f>
        <v>0</v>
      </c>
      <c r="N2389" s="223">
        <f>N2338*'Usages industrie'!$P4*(1+'Usages industrie'!$Q4)^(N$2332-$D$2332)/1000</f>
        <v>0</v>
      </c>
      <c r="O2389" s="223">
        <f>O2338*'Usages industrie'!$P4*(1+'Usages industrie'!$Q4)^(O$2332-$D$2332)/1000</f>
        <v>0</v>
      </c>
      <c r="P2389" s="223">
        <f>P2338*'Usages industrie'!$P4*(1+'Usages industrie'!$Q4)^(P$2332-$D$2332)/1000</f>
        <v>0</v>
      </c>
      <c r="Q2389" s="223">
        <f>Q2338*'Usages industrie'!$P4*(1+'Usages industrie'!$Q4)^(Q$2332-$D$2332)/1000</f>
        <v>0</v>
      </c>
      <c r="R2389" s="223">
        <f>R2338*'Usages industrie'!$P4*(1+'Usages industrie'!$Q4)^(R$2332-$D$2332)/1000</f>
        <v>0</v>
      </c>
    </row>
    <row r="2390" spans="1:18" hidden="1" outlineLevel="2" x14ac:dyDescent="0.25">
      <c r="A2390" s="222" t="str">
        <f>'Usages industrie'!A5</f>
        <v>Usage industriel n°2</v>
      </c>
      <c r="B2390" s="222" t="s">
        <v>645</v>
      </c>
      <c r="C2390" s="222"/>
      <c r="D2390" s="223">
        <f>D2339*'Usages industrie'!$P5*(1+'Usages industrie'!$Q5)^(D$2332-$D$2332)/1000</f>
        <v>0</v>
      </c>
      <c r="E2390" s="223">
        <f>E2339*'Usages industrie'!$P5*(1+'Usages industrie'!$Q5)^(E$2332-$D$2332)/1000</f>
        <v>0</v>
      </c>
      <c r="F2390" s="223">
        <f>F2339*'Usages industrie'!$P5*(1+'Usages industrie'!$Q5)^(F$2332-$D$2332)/1000</f>
        <v>0</v>
      </c>
      <c r="G2390" s="223">
        <f>G2339*'Usages industrie'!$P5*(1+'Usages industrie'!$Q5)^(G$2332-$D$2332)/1000</f>
        <v>0</v>
      </c>
      <c r="H2390" s="223">
        <f>H2339*'Usages industrie'!$P5*(1+'Usages industrie'!$Q5)^(H$2332-$D$2332)/1000</f>
        <v>0</v>
      </c>
      <c r="I2390" s="223">
        <f>I2339*'Usages industrie'!$P5*(1+'Usages industrie'!$Q5)^(I$2332-$D$2332)/1000</f>
        <v>0</v>
      </c>
      <c r="J2390" s="223">
        <f>J2339*'Usages industrie'!$P5*(1+'Usages industrie'!$Q5)^(J$2332-$D$2332)/1000</f>
        <v>0</v>
      </c>
      <c r="K2390" s="223">
        <f>K2339*'Usages industrie'!$P5*(1+'Usages industrie'!$Q5)^(K$2332-$D$2332)/1000</f>
        <v>0</v>
      </c>
      <c r="L2390" s="223">
        <f>L2339*'Usages industrie'!$P5*(1+'Usages industrie'!$Q5)^(L$2332-$D$2332)/1000</f>
        <v>0</v>
      </c>
      <c r="M2390" s="223">
        <f>M2339*'Usages industrie'!$P5*(1+'Usages industrie'!$Q5)^(M$2332-$D$2332)/1000</f>
        <v>0</v>
      </c>
      <c r="N2390" s="223">
        <f>N2339*'Usages industrie'!$P5*(1+'Usages industrie'!$Q5)^(N$2332-$D$2332)/1000</f>
        <v>0</v>
      </c>
      <c r="O2390" s="223">
        <f>O2339*'Usages industrie'!$P5*(1+'Usages industrie'!$Q5)^(O$2332-$D$2332)/1000</f>
        <v>0</v>
      </c>
      <c r="P2390" s="223">
        <f>P2339*'Usages industrie'!$P5*(1+'Usages industrie'!$Q5)^(P$2332-$D$2332)/1000</f>
        <v>0</v>
      </c>
      <c r="Q2390" s="223">
        <f>Q2339*'Usages industrie'!$P5*(1+'Usages industrie'!$Q5)^(Q$2332-$D$2332)/1000</f>
        <v>0</v>
      </c>
      <c r="R2390" s="223">
        <f>R2339*'Usages industrie'!$P5*(1+'Usages industrie'!$Q5)^(R$2332-$D$2332)/1000</f>
        <v>0</v>
      </c>
    </row>
    <row r="2391" spans="1:18" hidden="1" outlineLevel="2" x14ac:dyDescent="0.25">
      <c r="A2391" s="222" t="str">
        <f>'Usages industrie'!A6</f>
        <v>Usage industriel n°3</v>
      </c>
      <c r="B2391" s="222" t="s">
        <v>645</v>
      </c>
      <c r="C2391" s="222"/>
      <c r="D2391" s="223">
        <f>D2340*'Usages industrie'!$P6*(1+'Usages industrie'!$Q6)^(D$2332-$D$2332)/1000</f>
        <v>0</v>
      </c>
      <c r="E2391" s="223">
        <f>E2340*'Usages industrie'!$P6*(1+'Usages industrie'!$Q6)^(E$2332-$D$2332)/1000</f>
        <v>0</v>
      </c>
      <c r="F2391" s="223">
        <f>F2340*'Usages industrie'!$P6*(1+'Usages industrie'!$Q6)^(F$2332-$D$2332)/1000</f>
        <v>0</v>
      </c>
      <c r="G2391" s="223">
        <f>G2340*'Usages industrie'!$P6*(1+'Usages industrie'!$Q6)^(G$2332-$D$2332)/1000</f>
        <v>0</v>
      </c>
      <c r="H2391" s="223">
        <f>H2340*'Usages industrie'!$P6*(1+'Usages industrie'!$Q6)^(H$2332-$D$2332)/1000</f>
        <v>0</v>
      </c>
      <c r="I2391" s="223">
        <f>I2340*'Usages industrie'!$P6*(1+'Usages industrie'!$Q6)^(I$2332-$D$2332)/1000</f>
        <v>0</v>
      </c>
      <c r="J2391" s="223">
        <f>J2340*'Usages industrie'!$P6*(1+'Usages industrie'!$Q6)^(J$2332-$D$2332)/1000</f>
        <v>0</v>
      </c>
      <c r="K2391" s="223">
        <f>K2340*'Usages industrie'!$P6*(1+'Usages industrie'!$Q6)^(K$2332-$D$2332)/1000</f>
        <v>0</v>
      </c>
      <c r="L2391" s="223">
        <f>L2340*'Usages industrie'!$P6*(1+'Usages industrie'!$Q6)^(L$2332-$D$2332)/1000</f>
        <v>0</v>
      </c>
      <c r="M2391" s="223">
        <f>M2340*'Usages industrie'!$P6*(1+'Usages industrie'!$Q6)^(M$2332-$D$2332)/1000</f>
        <v>0</v>
      </c>
      <c r="N2391" s="223">
        <f>N2340*'Usages industrie'!$P6*(1+'Usages industrie'!$Q6)^(N$2332-$D$2332)/1000</f>
        <v>0</v>
      </c>
      <c r="O2391" s="223">
        <f>O2340*'Usages industrie'!$P6*(1+'Usages industrie'!$Q6)^(O$2332-$D$2332)/1000</f>
        <v>0</v>
      </c>
      <c r="P2391" s="223">
        <f>P2340*'Usages industrie'!$P6*(1+'Usages industrie'!$Q6)^(P$2332-$D$2332)/1000</f>
        <v>0</v>
      </c>
      <c r="Q2391" s="223">
        <f>Q2340*'Usages industrie'!$P6*(1+'Usages industrie'!$Q6)^(Q$2332-$D$2332)/1000</f>
        <v>0</v>
      </c>
      <c r="R2391" s="223">
        <f>R2340*'Usages industrie'!$P6*(1+'Usages industrie'!$Q6)^(R$2332-$D$2332)/1000</f>
        <v>0</v>
      </c>
    </row>
    <row r="2392" spans="1:18" hidden="1" outlineLevel="2" x14ac:dyDescent="0.25">
      <c r="A2392" s="222" t="str">
        <f>'Usages industrie'!A7</f>
        <v>Usage industriel n°4</v>
      </c>
      <c r="B2392" s="222" t="s">
        <v>645</v>
      </c>
      <c r="C2392" s="222"/>
      <c r="D2392" s="223">
        <f>D2341*'Usages industrie'!$P7*(1+'Usages industrie'!$Q7)^(D$2332-$D$2332)/1000</f>
        <v>0</v>
      </c>
      <c r="E2392" s="223">
        <f>E2341*'Usages industrie'!$P7*(1+'Usages industrie'!$Q7)^(E$2332-$D$2332)/1000</f>
        <v>0</v>
      </c>
      <c r="F2392" s="223">
        <f>F2341*'Usages industrie'!$P7*(1+'Usages industrie'!$Q7)^(F$2332-$D$2332)/1000</f>
        <v>0</v>
      </c>
      <c r="G2392" s="223">
        <f>G2341*'Usages industrie'!$P7*(1+'Usages industrie'!$Q7)^(G$2332-$D$2332)/1000</f>
        <v>0</v>
      </c>
      <c r="H2392" s="223">
        <f>H2341*'Usages industrie'!$P7*(1+'Usages industrie'!$Q7)^(H$2332-$D$2332)/1000</f>
        <v>0</v>
      </c>
      <c r="I2392" s="223">
        <f>I2341*'Usages industrie'!$P7*(1+'Usages industrie'!$Q7)^(I$2332-$D$2332)/1000</f>
        <v>0</v>
      </c>
      <c r="J2392" s="223">
        <f>J2341*'Usages industrie'!$P7*(1+'Usages industrie'!$Q7)^(J$2332-$D$2332)/1000</f>
        <v>0</v>
      </c>
      <c r="K2392" s="223">
        <f>K2341*'Usages industrie'!$P7*(1+'Usages industrie'!$Q7)^(K$2332-$D$2332)/1000</f>
        <v>0</v>
      </c>
      <c r="L2392" s="223">
        <f>L2341*'Usages industrie'!$P7*(1+'Usages industrie'!$Q7)^(L$2332-$D$2332)/1000</f>
        <v>0</v>
      </c>
      <c r="M2392" s="223">
        <f>M2341*'Usages industrie'!$P7*(1+'Usages industrie'!$Q7)^(M$2332-$D$2332)/1000</f>
        <v>0</v>
      </c>
      <c r="N2392" s="223">
        <f>N2341*'Usages industrie'!$P7*(1+'Usages industrie'!$Q7)^(N$2332-$D$2332)/1000</f>
        <v>0</v>
      </c>
      <c r="O2392" s="223">
        <f>O2341*'Usages industrie'!$P7*(1+'Usages industrie'!$Q7)^(O$2332-$D$2332)/1000</f>
        <v>0</v>
      </c>
      <c r="P2392" s="223">
        <f>P2341*'Usages industrie'!$P7*(1+'Usages industrie'!$Q7)^(P$2332-$D$2332)/1000</f>
        <v>0</v>
      </c>
      <c r="Q2392" s="223">
        <f>Q2341*'Usages industrie'!$P7*(1+'Usages industrie'!$Q7)^(Q$2332-$D$2332)/1000</f>
        <v>0</v>
      </c>
      <c r="R2392" s="223">
        <f>R2341*'Usages industrie'!$P7*(1+'Usages industrie'!$Q7)^(R$2332-$D$2332)/1000</f>
        <v>0</v>
      </c>
    </row>
    <row r="2393" spans="1:18" hidden="1" outlineLevel="2" x14ac:dyDescent="0.25">
      <c r="A2393" s="222" t="str">
        <f>'Usages industrie'!A8</f>
        <v>Usage industriel n°5</v>
      </c>
      <c r="B2393" s="222" t="s">
        <v>645</v>
      </c>
      <c r="C2393" s="222"/>
      <c r="D2393" s="223">
        <f>D2342*'Usages industrie'!$P8*(1+'Usages industrie'!$Q8)^(D$2332-$D$2332)/1000</f>
        <v>0</v>
      </c>
      <c r="E2393" s="223">
        <f>E2342*'Usages industrie'!$P8*(1+'Usages industrie'!$Q8)^(E$2332-$D$2332)/1000</f>
        <v>0</v>
      </c>
      <c r="F2393" s="223">
        <f>F2342*'Usages industrie'!$P8*(1+'Usages industrie'!$Q8)^(F$2332-$D$2332)/1000</f>
        <v>0</v>
      </c>
      <c r="G2393" s="223">
        <f>G2342*'Usages industrie'!$P8*(1+'Usages industrie'!$Q8)^(G$2332-$D$2332)/1000</f>
        <v>0</v>
      </c>
      <c r="H2393" s="223">
        <f>H2342*'Usages industrie'!$P8*(1+'Usages industrie'!$Q8)^(H$2332-$D$2332)/1000</f>
        <v>0</v>
      </c>
      <c r="I2393" s="223">
        <f>I2342*'Usages industrie'!$P8*(1+'Usages industrie'!$Q8)^(I$2332-$D$2332)/1000</f>
        <v>0</v>
      </c>
      <c r="J2393" s="223">
        <f>J2342*'Usages industrie'!$P8*(1+'Usages industrie'!$Q8)^(J$2332-$D$2332)/1000</f>
        <v>0</v>
      </c>
      <c r="K2393" s="223">
        <f>K2342*'Usages industrie'!$P8*(1+'Usages industrie'!$Q8)^(K$2332-$D$2332)/1000</f>
        <v>0</v>
      </c>
      <c r="L2393" s="223">
        <f>L2342*'Usages industrie'!$P8*(1+'Usages industrie'!$Q8)^(L$2332-$D$2332)/1000</f>
        <v>0</v>
      </c>
      <c r="M2393" s="223">
        <f>M2342*'Usages industrie'!$P8*(1+'Usages industrie'!$Q8)^(M$2332-$D$2332)/1000</f>
        <v>0</v>
      </c>
      <c r="N2393" s="223">
        <f>N2342*'Usages industrie'!$P8*(1+'Usages industrie'!$Q8)^(N$2332-$D$2332)/1000</f>
        <v>0</v>
      </c>
      <c r="O2393" s="223">
        <f>O2342*'Usages industrie'!$P8*(1+'Usages industrie'!$Q8)^(O$2332-$D$2332)/1000</f>
        <v>0</v>
      </c>
      <c r="P2393" s="223">
        <f>P2342*'Usages industrie'!$P8*(1+'Usages industrie'!$Q8)^(P$2332-$D$2332)/1000</f>
        <v>0</v>
      </c>
      <c r="Q2393" s="223">
        <f>Q2342*'Usages industrie'!$P8*(1+'Usages industrie'!$Q8)^(Q$2332-$D$2332)/1000</f>
        <v>0</v>
      </c>
      <c r="R2393" s="223">
        <f>R2342*'Usages industrie'!$P8*(1+'Usages industrie'!$Q8)^(R$2332-$D$2332)/1000</f>
        <v>0</v>
      </c>
    </row>
    <row r="2394" spans="1:18" hidden="1" outlineLevel="2" x14ac:dyDescent="0.25">
      <c r="A2394" s="222" t="str">
        <f>'Usages industrie'!A9</f>
        <v>Usage industriel n°6</v>
      </c>
      <c r="B2394" s="222" t="s">
        <v>645</v>
      </c>
      <c r="C2394" s="222"/>
      <c r="D2394" s="223">
        <f>D2343*'Usages industrie'!$P9*(1+'Usages industrie'!$Q9)^(D$2332-$D$2332)/1000</f>
        <v>0</v>
      </c>
      <c r="E2394" s="223">
        <f>E2343*'Usages industrie'!$P9*(1+'Usages industrie'!$Q9)^(E$2332-$D$2332)/1000</f>
        <v>0</v>
      </c>
      <c r="F2394" s="223">
        <f>F2343*'Usages industrie'!$P9*(1+'Usages industrie'!$Q9)^(F$2332-$D$2332)/1000</f>
        <v>0</v>
      </c>
      <c r="G2394" s="223">
        <f>G2343*'Usages industrie'!$P9*(1+'Usages industrie'!$Q9)^(G$2332-$D$2332)/1000</f>
        <v>0</v>
      </c>
      <c r="H2394" s="223">
        <f>H2343*'Usages industrie'!$P9*(1+'Usages industrie'!$Q9)^(H$2332-$D$2332)/1000</f>
        <v>0</v>
      </c>
      <c r="I2394" s="223">
        <f>I2343*'Usages industrie'!$P9*(1+'Usages industrie'!$Q9)^(I$2332-$D$2332)/1000</f>
        <v>0</v>
      </c>
      <c r="J2394" s="223">
        <f>J2343*'Usages industrie'!$P9*(1+'Usages industrie'!$Q9)^(J$2332-$D$2332)/1000</f>
        <v>0</v>
      </c>
      <c r="K2394" s="223">
        <f>K2343*'Usages industrie'!$P9*(1+'Usages industrie'!$Q9)^(K$2332-$D$2332)/1000</f>
        <v>0</v>
      </c>
      <c r="L2394" s="223">
        <f>L2343*'Usages industrie'!$P9*(1+'Usages industrie'!$Q9)^(L$2332-$D$2332)/1000</f>
        <v>0</v>
      </c>
      <c r="M2394" s="223">
        <f>M2343*'Usages industrie'!$P9*(1+'Usages industrie'!$Q9)^(M$2332-$D$2332)/1000</f>
        <v>0</v>
      </c>
      <c r="N2394" s="223">
        <f>N2343*'Usages industrie'!$P9*(1+'Usages industrie'!$Q9)^(N$2332-$D$2332)/1000</f>
        <v>0</v>
      </c>
      <c r="O2394" s="223">
        <f>O2343*'Usages industrie'!$P9*(1+'Usages industrie'!$Q9)^(O$2332-$D$2332)/1000</f>
        <v>0</v>
      </c>
      <c r="P2394" s="223">
        <f>P2343*'Usages industrie'!$P9*(1+'Usages industrie'!$Q9)^(P$2332-$D$2332)/1000</f>
        <v>0</v>
      </c>
      <c r="Q2394" s="223">
        <f>Q2343*'Usages industrie'!$P9*(1+'Usages industrie'!$Q9)^(Q$2332-$D$2332)/1000</f>
        <v>0</v>
      </c>
      <c r="R2394" s="223">
        <f>R2343*'Usages industrie'!$P9*(1+'Usages industrie'!$Q9)^(R$2332-$D$2332)/1000</f>
        <v>0</v>
      </c>
    </row>
    <row r="2395" spans="1:18" hidden="1" outlineLevel="2" x14ac:dyDescent="0.25">
      <c r="A2395" s="222" t="str">
        <f>'Usages industrie'!A10</f>
        <v>Usage industriel n°7</v>
      </c>
      <c r="B2395" s="222" t="s">
        <v>645</v>
      </c>
      <c r="C2395" s="222"/>
      <c r="D2395" s="223">
        <f>D2344*'Usages industrie'!$P10*(1+'Usages industrie'!$Q10)^(D$2332-$D$2332)/1000</f>
        <v>0</v>
      </c>
      <c r="E2395" s="223">
        <f>E2344*'Usages industrie'!$P10*(1+'Usages industrie'!$Q10)^(E$2332-$D$2332)/1000</f>
        <v>0</v>
      </c>
      <c r="F2395" s="223">
        <f>F2344*'Usages industrie'!$P10*(1+'Usages industrie'!$Q10)^(F$2332-$D$2332)/1000</f>
        <v>0</v>
      </c>
      <c r="G2395" s="223">
        <f>G2344*'Usages industrie'!$P10*(1+'Usages industrie'!$Q10)^(G$2332-$D$2332)/1000</f>
        <v>0</v>
      </c>
      <c r="H2395" s="223">
        <f>H2344*'Usages industrie'!$P10*(1+'Usages industrie'!$Q10)^(H$2332-$D$2332)/1000</f>
        <v>0</v>
      </c>
      <c r="I2395" s="223">
        <f>I2344*'Usages industrie'!$P10*(1+'Usages industrie'!$Q10)^(I$2332-$D$2332)/1000</f>
        <v>0</v>
      </c>
      <c r="J2395" s="223">
        <f>J2344*'Usages industrie'!$P10*(1+'Usages industrie'!$Q10)^(J$2332-$D$2332)/1000</f>
        <v>0</v>
      </c>
      <c r="K2395" s="223">
        <f>K2344*'Usages industrie'!$P10*(1+'Usages industrie'!$Q10)^(K$2332-$D$2332)/1000</f>
        <v>0</v>
      </c>
      <c r="L2395" s="223">
        <f>L2344*'Usages industrie'!$P10*(1+'Usages industrie'!$Q10)^(L$2332-$D$2332)/1000</f>
        <v>0</v>
      </c>
      <c r="M2395" s="223">
        <f>M2344*'Usages industrie'!$P10*(1+'Usages industrie'!$Q10)^(M$2332-$D$2332)/1000</f>
        <v>0</v>
      </c>
      <c r="N2395" s="223">
        <f>N2344*'Usages industrie'!$P10*(1+'Usages industrie'!$Q10)^(N$2332-$D$2332)/1000</f>
        <v>0</v>
      </c>
      <c r="O2395" s="223">
        <f>O2344*'Usages industrie'!$P10*(1+'Usages industrie'!$Q10)^(O$2332-$D$2332)/1000</f>
        <v>0</v>
      </c>
      <c r="P2395" s="223">
        <f>P2344*'Usages industrie'!$P10*(1+'Usages industrie'!$Q10)^(P$2332-$D$2332)/1000</f>
        <v>0</v>
      </c>
      <c r="Q2395" s="223">
        <f>Q2344*'Usages industrie'!$P10*(1+'Usages industrie'!$Q10)^(Q$2332-$D$2332)/1000</f>
        <v>0</v>
      </c>
      <c r="R2395" s="223">
        <f>R2344*'Usages industrie'!$P10*(1+'Usages industrie'!$Q10)^(R$2332-$D$2332)/1000</f>
        <v>0</v>
      </c>
    </row>
    <row r="2396" spans="1:18" hidden="1" outlineLevel="2" x14ac:dyDescent="0.25">
      <c r="A2396" s="222" t="str">
        <f>'Usages industrie'!A11</f>
        <v>Usage industriel n°8</v>
      </c>
      <c r="B2396" s="222" t="s">
        <v>645</v>
      </c>
      <c r="C2396" s="222"/>
      <c r="D2396" s="223">
        <f>D2345*'Usages industrie'!$P11*(1+'Usages industrie'!$Q11)^(D$2332-$D$2332)/1000</f>
        <v>0</v>
      </c>
      <c r="E2396" s="223">
        <f>E2345*'Usages industrie'!$P11*(1+'Usages industrie'!$Q11)^(E$2332-$D$2332)/1000</f>
        <v>0</v>
      </c>
      <c r="F2396" s="223">
        <f>F2345*'Usages industrie'!$P11*(1+'Usages industrie'!$Q11)^(F$2332-$D$2332)/1000</f>
        <v>0</v>
      </c>
      <c r="G2396" s="223">
        <f>G2345*'Usages industrie'!$P11*(1+'Usages industrie'!$Q11)^(G$2332-$D$2332)/1000</f>
        <v>0</v>
      </c>
      <c r="H2396" s="223">
        <f>H2345*'Usages industrie'!$P11*(1+'Usages industrie'!$Q11)^(H$2332-$D$2332)/1000</f>
        <v>0</v>
      </c>
      <c r="I2396" s="223">
        <f>I2345*'Usages industrie'!$P11*(1+'Usages industrie'!$Q11)^(I$2332-$D$2332)/1000</f>
        <v>0</v>
      </c>
      <c r="J2396" s="223">
        <f>J2345*'Usages industrie'!$P11*(1+'Usages industrie'!$Q11)^(J$2332-$D$2332)/1000</f>
        <v>0</v>
      </c>
      <c r="K2396" s="223">
        <f>K2345*'Usages industrie'!$P11*(1+'Usages industrie'!$Q11)^(K$2332-$D$2332)/1000</f>
        <v>0</v>
      </c>
      <c r="L2396" s="223">
        <f>L2345*'Usages industrie'!$P11*(1+'Usages industrie'!$Q11)^(L$2332-$D$2332)/1000</f>
        <v>0</v>
      </c>
      <c r="M2396" s="223">
        <f>M2345*'Usages industrie'!$P11*(1+'Usages industrie'!$Q11)^(M$2332-$D$2332)/1000</f>
        <v>0</v>
      </c>
      <c r="N2396" s="223">
        <f>N2345*'Usages industrie'!$P11*(1+'Usages industrie'!$Q11)^(N$2332-$D$2332)/1000</f>
        <v>0</v>
      </c>
      <c r="O2396" s="223">
        <f>O2345*'Usages industrie'!$P11*(1+'Usages industrie'!$Q11)^(O$2332-$D$2332)/1000</f>
        <v>0</v>
      </c>
      <c r="P2396" s="223">
        <f>P2345*'Usages industrie'!$P11*(1+'Usages industrie'!$Q11)^(P$2332-$D$2332)/1000</f>
        <v>0</v>
      </c>
      <c r="Q2396" s="223">
        <f>Q2345*'Usages industrie'!$P11*(1+'Usages industrie'!$Q11)^(Q$2332-$D$2332)/1000</f>
        <v>0</v>
      </c>
      <c r="R2396" s="223">
        <f>R2345*'Usages industrie'!$P11*(1+'Usages industrie'!$Q11)^(R$2332-$D$2332)/1000</f>
        <v>0</v>
      </c>
    </row>
    <row r="2397" spans="1:18" hidden="1" outlineLevel="2" x14ac:dyDescent="0.25">
      <c r="A2397" s="222" t="str">
        <f>'Usages industrie'!A12</f>
        <v>Usage industriel n°9</v>
      </c>
      <c r="B2397" s="222" t="s">
        <v>645</v>
      </c>
      <c r="C2397" s="222"/>
      <c r="D2397" s="223">
        <f>D2346*'Usages industrie'!$P12*(1+'Usages industrie'!$Q12)^(D$2332-$D$2332)/1000</f>
        <v>0</v>
      </c>
      <c r="E2397" s="223">
        <f>E2346*'Usages industrie'!$P12*(1+'Usages industrie'!$Q12)^(E$2332-$D$2332)/1000</f>
        <v>0</v>
      </c>
      <c r="F2397" s="223">
        <f>F2346*'Usages industrie'!$P12*(1+'Usages industrie'!$Q12)^(F$2332-$D$2332)/1000</f>
        <v>0</v>
      </c>
      <c r="G2397" s="223">
        <f>G2346*'Usages industrie'!$P12*(1+'Usages industrie'!$Q12)^(G$2332-$D$2332)/1000</f>
        <v>0</v>
      </c>
      <c r="H2397" s="223">
        <f>H2346*'Usages industrie'!$P12*(1+'Usages industrie'!$Q12)^(H$2332-$D$2332)/1000</f>
        <v>0</v>
      </c>
      <c r="I2397" s="223">
        <f>I2346*'Usages industrie'!$P12*(1+'Usages industrie'!$Q12)^(I$2332-$D$2332)/1000</f>
        <v>0</v>
      </c>
      <c r="J2397" s="223">
        <f>J2346*'Usages industrie'!$P12*(1+'Usages industrie'!$Q12)^(J$2332-$D$2332)/1000</f>
        <v>0</v>
      </c>
      <c r="K2397" s="223">
        <f>K2346*'Usages industrie'!$P12*(1+'Usages industrie'!$Q12)^(K$2332-$D$2332)/1000</f>
        <v>0</v>
      </c>
      <c r="L2397" s="223">
        <f>L2346*'Usages industrie'!$P12*(1+'Usages industrie'!$Q12)^(L$2332-$D$2332)/1000</f>
        <v>0</v>
      </c>
      <c r="M2397" s="223">
        <f>M2346*'Usages industrie'!$P12*(1+'Usages industrie'!$Q12)^(M$2332-$D$2332)/1000</f>
        <v>0</v>
      </c>
      <c r="N2397" s="223">
        <f>N2346*'Usages industrie'!$P12*(1+'Usages industrie'!$Q12)^(N$2332-$D$2332)/1000</f>
        <v>0</v>
      </c>
      <c r="O2397" s="223">
        <f>O2346*'Usages industrie'!$P12*(1+'Usages industrie'!$Q12)^(O$2332-$D$2332)/1000</f>
        <v>0</v>
      </c>
      <c r="P2397" s="223">
        <f>P2346*'Usages industrie'!$P12*(1+'Usages industrie'!$Q12)^(P$2332-$D$2332)/1000</f>
        <v>0</v>
      </c>
      <c r="Q2397" s="223">
        <f>Q2346*'Usages industrie'!$P12*(1+'Usages industrie'!$Q12)^(Q$2332-$D$2332)/1000</f>
        <v>0</v>
      </c>
      <c r="R2397" s="223">
        <f>R2346*'Usages industrie'!$P12*(1+'Usages industrie'!$Q12)^(R$2332-$D$2332)/1000</f>
        <v>0</v>
      </c>
    </row>
    <row r="2398" spans="1:18" hidden="1" outlineLevel="2" x14ac:dyDescent="0.25">
      <c r="A2398" s="222" t="str">
        <f>'Usages industrie'!A13</f>
        <v>Usage industriel n°10</v>
      </c>
      <c r="B2398" s="222" t="s">
        <v>645</v>
      </c>
      <c r="C2398" s="222"/>
      <c r="D2398" s="223">
        <f>D2347*'Usages industrie'!$P13*(1+'Usages industrie'!$Q13)^(D$2332-$D$2332)/1000</f>
        <v>0</v>
      </c>
      <c r="E2398" s="223">
        <f>E2347*'Usages industrie'!$P13*(1+'Usages industrie'!$Q13)^(E$2332-$D$2332)/1000</f>
        <v>0</v>
      </c>
      <c r="F2398" s="223">
        <f>F2347*'Usages industrie'!$P13*(1+'Usages industrie'!$Q13)^(F$2332-$D$2332)/1000</f>
        <v>0</v>
      </c>
      <c r="G2398" s="223">
        <f>G2347*'Usages industrie'!$P13*(1+'Usages industrie'!$Q13)^(G$2332-$D$2332)/1000</f>
        <v>0</v>
      </c>
      <c r="H2398" s="223">
        <f>H2347*'Usages industrie'!$P13*(1+'Usages industrie'!$Q13)^(H$2332-$D$2332)/1000</f>
        <v>0</v>
      </c>
      <c r="I2398" s="223">
        <f>I2347*'Usages industrie'!$P13*(1+'Usages industrie'!$Q13)^(I$2332-$D$2332)/1000</f>
        <v>0</v>
      </c>
      <c r="J2398" s="223">
        <f>J2347*'Usages industrie'!$P13*(1+'Usages industrie'!$Q13)^(J$2332-$D$2332)/1000</f>
        <v>0</v>
      </c>
      <c r="K2398" s="223">
        <f>K2347*'Usages industrie'!$P13*(1+'Usages industrie'!$Q13)^(K$2332-$D$2332)/1000</f>
        <v>0</v>
      </c>
      <c r="L2398" s="223">
        <f>L2347*'Usages industrie'!$P13*(1+'Usages industrie'!$Q13)^(L$2332-$D$2332)/1000</f>
        <v>0</v>
      </c>
      <c r="M2398" s="223">
        <f>M2347*'Usages industrie'!$P13*(1+'Usages industrie'!$Q13)^(M$2332-$D$2332)/1000</f>
        <v>0</v>
      </c>
      <c r="N2398" s="223">
        <f>N2347*'Usages industrie'!$P13*(1+'Usages industrie'!$Q13)^(N$2332-$D$2332)/1000</f>
        <v>0</v>
      </c>
      <c r="O2398" s="223">
        <f>O2347*'Usages industrie'!$P13*(1+'Usages industrie'!$Q13)^(O$2332-$D$2332)/1000</f>
        <v>0</v>
      </c>
      <c r="P2398" s="223">
        <f>P2347*'Usages industrie'!$P13*(1+'Usages industrie'!$Q13)^(P$2332-$D$2332)/1000</f>
        <v>0</v>
      </c>
      <c r="Q2398" s="223">
        <f>Q2347*'Usages industrie'!$P13*(1+'Usages industrie'!$Q13)^(Q$2332-$D$2332)/1000</f>
        <v>0</v>
      </c>
      <c r="R2398" s="223">
        <f>R2347*'Usages industrie'!$P13*(1+'Usages industrie'!$Q13)^(R$2332-$D$2332)/1000</f>
        <v>0</v>
      </c>
    </row>
    <row r="2399" spans="1:18" hidden="1" outlineLevel="2" x14ac:dyDescent="0.25">
      <c r="A2399" s="222" t="str">
        <f>'Usages industrie'!A14</f>
        <v>Usage industriel n°11</v>
      </c>
      <c r="B2399" s="222" t="s">
        <v>645</v>
      </c>
      <c r="C2399" s="222"/>
      <c r="D2399" s="223">
        <f>D2348*'Usages industrie'!$P14*(1+'Usages industrie'!$Q14)^(D$2332-$D$2332)/1000</f>
        <v>0</v>
      </c>
      <c r="E2399" s="223">
        <f>E2348*'Usages industrie'!$P14*(1+'Usages industrie'!$Q14)^(E$2332-$D$2332)/1000</f>
        <v>0</v>
      </c>
      <c r="F2399" s="223">
        <f>F2348*'Usages industrie'!$P14*(1+'Usages industrie'!$Q14)^(F$2332-$D$2332)/1000</f>
        <v>0</v>
      </c>
      <c r="G2399" s="223">
        <f>G2348*'Usages industrie'!$P14*(1+'Usages industrie'!$Q14)^(G$2332-$D$2332)/1000</f>
        <v>0</v>
      </c>
      <c r="H2399" s="223">
        <f>H2348*'Usages industrie'!$P14*(1+'Usages industrie'!$Q14)^(H$2332-$D$2332)/1000</f>
        <v>0</v>
      </c>
      <c r="I2399" s="223">
        <f>I2348*'Usages industrie'!$P14*(1+'Usages industrie'!$Q14)^(I$2332-$D$2332)/1000</f>
        <v>0</v>
      </c>
      <c r="J2399" s="223">
        <f>J2348*'Usages industrie'!$P14*(1+'Usages industrie'!$Q14)^(J$2332-$D$2332)/1000</f>
        <v>0</v>
      </c>
      <c r="K2399" s="223">
        <f>K2348*'Usages industrie'!$P14*(1+'Usages industrie'!$Q14)^(K$2332-$D$2332)/1000</f>
        <v>0</v>
      </c>
      <c r="L2399" s="223">
        <f>L2348*'Usages industrie'!$P14*(1+'Usages industrie'!$Q14)^(L$2332-$D$2332)/1000</f>
        <v>0</v>
      </c>
      <c r="M2399" s="223">
        <f>M2348*'Usages industrie'!$P14*(1+'Usages industrie'!$Q14)^(M$2332-$D$2332)/1000</f>
        <v>0</v>
      </c>
      <c r="N2399" s="223">
        <f>N2348*'Usages industrie'!$P14*(1+'Usages industrie'!$Q14)^(N$2332-$D$2332)/1000</f>
        <v>0</v>
      </c>
      <c r="O2399" s="223">
        <f>O2348*'Usages industrie'!$P14*(1+'Usages industrie'!$Q14)^(O$2332-$D$2332)/1000</f>
        <v>0</v>
      </c>
      <c r="P2399" s="223">
        <f>P2348*'Usages industrie'!$P14*(1+'Usages industrie'!$Q14)^(P$2332-$D$2332)/1000</f>
        <v>0</v>
      </c>
      <c r="Q2399" s="223">
        <f>Q2348*'Usages industrie'!$P14*(1+'Usages industrie'!$Q14)^(Q$2332-$D$2332)/1000</f>
        <v>0</v>
      </c>
      <c r="R2399" s="223">
        <f>R2348*'Usages industrie'!$P14*(1+'Usages industrie'!$Q14)^(R$2332-$D$2332)/1000</f>
        <v>0</v>
      </c>
    </row>
    <row r="2400" spans="1:18" hidden="1" outlineLevel="2" x14ac:dyDescent="0.25">
      <c r="A2400" s="222" t="str">
        <f>'Usages industrie'!A15</f>
        <v>Usage industriel n°12</v>
      </c>
      <c r="B2400" s="222" t="s">
        <v>645</v>
      </c>
      <c r="C2400" s="222"/>
      <c r="D2400" s="223">
        <f>D2349*'Usages industrie'!$P15*(1+'Usages industrie'!$Q15)^(D$2332-$D$2332)/1000</f>
        <v>0</v>
      </c>
      <c r="E2400" s="223">
        <f>E2349*'Usages industrie'!$P15*(1+'Usages industrie'!$Q15)^(E$2332-$D$2332)/1000</f>
        <v>0</v>
      </c>
      <c r="F2400" s="223">
        <f>F2349*'Usages industrie'!$P15*(1+'Usages industrie'!$Q15)^(F$2332-$D$2332)/1000</f>
        <v>0</v>
      </c>
      <c r="G2400" s="223">
        <f>G2349*'Usages industrie'!$P15*(1+'Usages industrie'!$Q15)^(G$2332-$D$2332)/1000</f>
        <v>0</v>
      </c>
      <c r="H2400" s="223">
        <f>H2349*'Usages industrie'!$P15*(1+'Usages industrie'!$Q15)^(H$2332-$D$2332)/1000</f>
        <v>0</v>
      </c>
      <c r="I2400" s="223">
        <f>I2349*'Usages industrie'!$P15*(1+'Usages industrie'!$Q15)^(I$2332-$D$2332)/1000</f>
        <v>0</v>
      </c>
      <c r="J2400" s="223">
        <f>J2349*'Usages industrie'!$P15*(1+'Usages industrie'!$Q15)^(J$2332-$D$2332)/1000</f>
        <v>0</v>
      </c>
      <c r="K2400" s="223">
        <f>K2349*'Usages industrie'!$P15*(1+'Usages industrie'!$Q15)^(K$2332-$D$2332)/1000</f>
        <v>0</v>
      </c>
      <c r="L2400" s="223">
        <f>L2349*'Usages industrie'!$P15*(1+'Usages industrie'!$Q15)^(L$2332-$D$2332)/1000</f>
        <v>0</v>
      </c>
      <c r="M2400" s="223">
        <f>M2349*'Usages industrie'!$P15*(1+'Usages industrie'!$Q15)^(M$2332-$D$2332)/1000</f>
        <v>0</v>
      </c>
      <c r="N2400" s="223">
        <f>N2349*'Usages industrie'!$P15*(1+'Usages industrie'!$Q15)^(N$2332-$D$2332)/1000</f>
        <v>0</v>
      </c>
      <c r="O2400" s="223">
        <f>O2349*'Usages industrie'!$P15*(1+'Usages industrie'!$Q15)^(O$2332-$D$2332)/1000</f>
        <v>0</v>
      </c>
      <c r="P2400" s="223">
        <f>P2349*'Usages industrie'!$P15*(1+'Usages industrie'!$Q15)^(P$2332-$D$2332)/1000</f>
        <v>0</v>
      </c>
      <c r="Q2400" s="223">
        <f>Q2349*'Usages industrie'!$P15*(1+'Usages industrie'!$Q15)^(Q$2332-$D$2332)/1000</f>
        <v>0</v>
      </c>
      <c r="R2400" s="223">
        <f>R2349*'Usages industrie'!$P15*(1+'Usages industrie'!$Q15)^(R$2332-$D$2332)/1000</f>
        <v>0</v>
      </c>
    </row>
    <row r="2401" spans="1:18" hidden="1" outlineLevel="2" x14ac:dyDescent="0.25">
      <c r="A2401" s="222" t="str">
        <f>'Usages industrie'!A16</f>
        <v>Usage industriel n°13</v>
      </c>
      <c r="B2401" s="222" t="s">
        <v>645</v>
      </c>
      <c r="C2401" s="222"/>
      <c r="D2401" s="223">
        <f>D2350*'Usages industrie'!$P16*(1+'Usages industrie'!$Q16)^(D$2332-$D$2332)/1000</f>
        <v>0</v>
      </c>
      <c r="E2401" s="223">
        <f>E2350*'Usages industrie'!$P16*(1+'Usages industrie'!$Q16)^(E$2332-$D$2332)/1000</f>
        <v>0</v>
      </c>
      <c r="F2401" s="223">
        <f>F2350*'Usages industrie'!$P16*(1+'Usages industrie'!$Q16)^(F$2332-$D$2332)/1000</f>
        <v>0</v>
      </c>
      <c r="G2401" s="223">
        <f>G2350*'Usages industrie'!$P16*(1+'Usages industrie'!$Q16)^(G$2332-$D$2332)/1000</f>
        <v>0</v>
      </c>
      <c r="H2401" s="223">
        <f>H2350*'Usages industrie'!$P16*(1+'Usages industrie'!$Q16)^(H$2332-$D$2332)/1000</f>
        <v>0</v>
      </c>
      <c r="I2401" s="223">
        <f>I2350*'Usages industrie'!$P16*(1+'Usages industrie'!$Q16)^(I$2332-$D$2332)/1000</f>
        <v>0</v>
      </c>
      <c r="J2401" s="223">
        <f>J2350*'Usages industrie'!$P16*(1+'Usages industrie'!$Q16)^(J$2332-$D$2332)/1000</f>
        <v>0</v>
      </c>
      <c r="K2401" s="223">
        <f>K2350*'Usages industrie'!$P16*(1+'Usages industrie'!$Q16)^(K$2332-$D$2332)/1000</f>
        <v>0</v>
      </c>
      <c r="L2401" s="223">
        <f>L2350*'Usages industrie'!$P16*(1+'Usages industrie'!$Q16)^(L$2332-$D$2332)/1000</f>
        <v>0</v>
      </c>
      <c r="M2401" s="223">
        <f>M2350*'Usages industrie'!$P16*(1+'Usages industrie'!$Q16)^(M$2332-$D$2332)/1000</f>
        <v>0</v>
      </c>
      <c r="N2401" s="223">
        <f>N2350*'Usages industrie'!$P16*(1+'Usages industrie'!$Q16)^(N$2332-$D$2332)/1000</f>
        <v>0</v>
      </c>
      <c r="O2401" s="223">
        <f>O2350*'Usages industrie'!$P16*(1+'Usages industrie'!$Q16)^(O$2332-$D$2332)/1000</f>
        <v>0</v>
      </c>
      <c r="P2401" s="223">
        <f>P2350*'Usages industrie'!$P16*(1+'Usages industrie'!$Q16)^(P$2332-$D$2332)/1000</f>
        <v>0</v>
      </c>
      <c r="Q2401" s="223">
        <f>Q2350*'Usages industrie'!$P16*(1+'Usages industrie'!$Q16)^(Q$2332-$D$2332)/1000</f>
        <v>0</v>
      </c>
      <c r="R2401" s="223">
        <f>R2350*'Usages industrie'!$P16*(1+'Usages industrie'!$Q16)^(R$2332-$D$2332)/1000</f>
        <v>0</v>
      </c>
    </row>
    <row r="2402" spans="1:18" hidden="1" outlineLevel="2" x14ac:dyDescent="0.25">
      <c r="A2402" s="222" t="str">
        <f>'Usages industrie'!A17</f>
        <v>Usage industriel n°14</v>
      </c>
      <c r="B2402" s="222" t="s">
        <v>645</v>
      </c>
      <c r="C2402" s="222"/>
      <c r="D2402" s="223">
        <f>D2351*'Usages industrie'!$P17*(1+'Usages industrie'!$Q17)^(D$2332-$D$2332)/1000</f>
        <v>0</v>
      </c>
      <c r="E2402" s="223">
        <f>E2351*'Usages industrie'!$P17*(1+'Usages industrie'!$Q17)^(E$2332-$D$2332)/1000</f>
        <v>0</v>
      </c>
      <c r="F2402" s="223">
        <f>F2351*'Usages industrie'!$P17*(1+'Usages industrie'!$Q17)^(F$2332-$D$2332)/1000</f>
        <v>0</v>
      </c>
      <c r="G2402" s="223">
        <f>G2351*'Usages industrie'!$P17*(1+'Usages industrie'!$Q17)^(G$2332-$D$2332)/1000</f>
        <v>0</v>
      </c>
      <c r="H2402" s="223">
        <f>H2351*'Usages industrie'!$P17*(1+'Usages industrie'!$Q17)^(H$2332-$D$2332)/1000</f>
        <v>0</v>
      </c>
      <c r="I2402" s="223">
        <f>I2351*'Usages industrie'!$P17*(1+'Usages industrie'!$Q17)^(I$2332-$D$2332)/1000</f>
        <v>0</v>
      </c>
      <c r="J2402" s="223">
        <f>J2351*'Usages industrie'!$P17*(1+'Usages industrie'!$Q17)^(J$2332-$D$2332)/1000</f>
        <v>0</v>
      </c>
      <c r="K2402" s="223">
        <f>K2351*'Usages industrie'!$P17*(1+'Usages industrie'!$Q17)^(K$2332-$D$2332)/1000</f>
        <v>0</v>
      </c>
      <c r="L2402" s="223">
        <f>L2351*'Usages industrie'!$P17*(1+'Usages industrie'!$Q17)^(L$2332-$D$2332)/1000</f>
        <v>0</v>
      </c>
      <c r="M2402" s="223">
        <f>M2351*'Usages industrie'!$P17*(1+'Usages industrie'!$Q17)^(M$2332-$D$2332)/1000</f>
        <v>0</v>
      </c>
      <c r="N2402" s="223">
        <f>N2351*'Usages industrie'!$P17*(1+'Usages industrie'!$Q17)^(N$2332-$D$2332)/1000</f>
        <v>0</v>
      </c>
      <c r="O2402" s="223">
        <f>O2351*'Usages industrie'!$P17*(1+'Usages industrie'!$Q17)^(O$2332-$D$2332)/1000</f>
        <v>0</v>
      </c>
      <c r="P2402" s="223">
        <f>P2351*'Usages industrie'!$P17*(1+'Usages industrie'!$Q17)^(P$2332-$D$2332)/1000</f>
        <v>0</v>
      </c>
      <c r="Q2402" s="223">
        <f>Q2351*'Usages industrie'!$P17*(1+'Usages industrie'!$Q17)^(Q$2332-$D$2332)/1000</f>
        <v>0</v>
      </c>
      <c r="R2402" s="223">
        <f>R2351*'Usages industrie'!$P17*(1+'Usages industrie'!$Q17)^(R$2332-$D$2332)/1000</f>
        <v>0</v>
      </c>
    </row>
    <row r="2403" spans="1:18" hidden="1" outlineLevel="2" x14ac:dyDescent="0.25">
      <c r="A2403" s="222" t="str">
        <f>'Usages industrie'!A18</f>
        <v>Usage industriel n°15</v>
      </c>
      <c r="B2403" s="222" t="s">
        <v>645</v>
      </c>
      <c r="C2403" s="222"/>
      <c r="D2403" s="223">
        <f>D2352*'Usages industrie'!$P18*(1+'Usages industrie'!$Q18)^(D$2332-$D$2332)/1000</f>
        <v>0</v>
      </c>
      <c r="E2403" s="223">
        <f>E2352*'Usages industrie'!$P18*(1+'Usages industrie'!$Q18)^(E$2332-$D$2332)/1000</f>
        <v>0</v>
      </c>
      <c r="F2403" s="223">
        <f>F2352*'Usages industrie'!$P18*(1+'Usages industrie'!$Q18)^(F$2332-$D$2332)/1000</f>
        <v>0</v>
      </c>
      <c r="G2403" s="223">
        <f>G2352*'Usages industrie'!$P18*(1+'Usages industrie'!$Q18)^(G$2332-$D$2332)/1000</f>
        <v>0</v>
      </c>
      <c r="H2403" s="223">
        <f>H2352*'Usages industrie'!$P18*(1+'Usages industrie'!$Q18)^(H$2332-$D$2332)/1000</f>
        <v>0</v>
      </c>
      <c r="I2403" s="223">
        <f>I2352*'Usages industrie'!$P18*(1+'Usages industrie'!$Q18)^(I$2332-$D$2332)/1000</f>
        <v>0</v>
      </c>
      <c r="J2403" s="223">
        <f>J2352*'Usages industrie'!$P18*(1+'Usages industrie'!$Q18)^(J$2332-$D$2332)/1000</f>
        <v>0</v>
      </c>
      <c r="K2403" s="223">
        <f>K2352*'Usages industrie'!$P18*(1+'Usages industrie'!$Q18)^(K$2332-$D$2332)/1000</f>
        <v>0</v>
      </c>
      <c r="L2403" s="223">
        <f>L2352*'Usages industrie'!$P18*(1+'Usages industrie'!$Q18)^(L$2332-$D$2332)/1000</f>
        <v>0</v>
      </c>
      <c r="M2403" s="223">
        <f>M2352*'Usages industrie'!$P18*(1+'Usages industrie'!$Q18)^(M$2332-$D$2332)/1000</f>
        <v>0</v>
      </c>
      <c r="N2403" s="223">
        <f>N2352*'Usages industrie'!$P18*(1+'Usages industrie'!$Q18)^(N$2332-$D$2332)/1000</f>
        <v>0</v>
      </c>
      <c r="O2403" s="223">
        <f>O2352*'Usages industrie'!$P18*(1+'Usages industrie'!$Q18)^(O$2332-$D$2332)/1000</f>
        <v>0</v>
      </c>
      <c r="P2403" s="223">
        <f>P2352*'Usages industrie'!$P18*(1+'Usages industrie'!$Q18)^(P$2332-$D$2332)/1000</f>
        <v>0</v>
      </c>
      <c r="Q2403" s="223">
        <f>Q2352*'Usages industrie'!$P18*(1+'Usages industrie'!$Q18)^(Q$2332-$D$2332)/1000</f>
        <v>0</v>
      </c>
      <c r="R2403" s="223">
        <f>R2352*'Usages industrie'!$P18*(1+'Usages industrie'!$Q18)^(R$2332-$D$2332)/1000</f>
        <v>0</v>
      </c>
    </row>
    <row r="2404" spans="1:18" hidden="1" outlineLevel="2" x14ac:dyDescent="0.25">
      <c r="A2404" s="222" t="str">
        <f>'Usages industrie'!A19</f>
        <v>Usage industriel n°16</v>
      </c>
      <c r="B2404" s="222" t="s">
        <v>645</v>
      </c>
      <c r="C2404" s="222"/>
      <c r="D2404" s="223">
        <f>D2353*'Usages industrie'!$P19*(1+'Usages industrie'!$Q19)^(D$2332-$D$2332)/1000</f>
        <v>0</v>
      </c>
      <c r="E2404" s="223">
        <f>E2353*'Usages industrie'!$P19*(1+'Usages industrie'!$Q19)^(E$2332-$D$2332)/1000</f>
        <v>0</v>
      </c>
      <c r="F2404" s="223">
        <f>F2353*'Usages industrie'!$P19*(1+'Usages industrie'!$Q19)^(F$2332-$D$2332)/1000</f>
        <v>0</v>
      </c>
      <c r="G2404" s="223">
        <f>G2353*'Usages industrie'!$P19*(1+'Usages industrie'!$Q19)^(G$2332-$D$2332)/1000</f>
        <v>0</v>
      </c>
      <c r="H2404" s="223">
        <f>H2353*'Usages industrie'!$P19*(1+'Usages industrie'!$Q19)^(H$2332-$D$2332)/1000</f>
        <v>0</v>
      </c>
      <c r="I2404" s="223">
        <f>I2353*'Usages industrie'!$P19*(1+'Usages industrie'!$Q19)^(I$2332-$D$2332)/1000</f>
        <v>0</v>
      </c>
      <c r="J2404" s="223">
        <f>J2353*'Usages industrie'!$P19*(1+'Usages industrie'!$Q19)^(J$2332-$D$2332)/1000</f>
        <v>0</v>
      </c>
      <c r="K2404" s="223">
        <f>K2353*'Usages industrie'!$P19*(1+'Usages industrie'!$Q19)^(K$2332-$D$2332)/1000</f>
        <v>0</v>
      </c>
      <c r="L2404" s="223">
        <f>L2353*'Usages industrie'!$P19*(1+'Usages industrie'!$Q19)^(L$2332-$D$2332)/1000</f>
        <v>0</v>
      </c>
      <c r="M2404" s="223">
        <f>M2353*'Usages industrie'!$P19*(1+'Usages industrie'!$Q19)^(M$2332-$D$2332)/1000</f>
        <v>0</v>
      </c>
      <c r="N2404" s="223">
        <f>N2353*'Usages industrie'!$P19*(1+'Usages industrie'!$Q19)^(N$2332-$D$2332)/1000</f>
        <v>0</v>
      </c>
      <c r="O2404" s="223">
        <f>O2353*'Usages industrie'!$P19*(1+'Usages industrie'!$Q19)^(O$2332-$D$2332)/1000</f>
        <v>0</v>
      </c>
      <c r="P2404" s="223">
        <f>P2353*'Usages industrie'!$P19*(1+'Usages industrie'!$Q19)^(P$2332-$D$2332)/1000</f>
        <v>0</v>
      </c>
      <c r="Q2404" s="223">
        <f>Q2353*'Usages industrie'!$P19*(1+'Usages industrie'!$Q19)^(Q$2332-$D$2332)/1000</f>
        <v>0</v>
      </c>
      <c r="R2404" s="223">
        <f>R2353*'Usages industrie'!$P19*(1+'Usages industrie'!$Q19)^(R$2332-$D$2332)/1000</f>
        <v>0</v>
      </c>
    </row>
    <row r="2405" spans="1:18" hidden="1" outlineLevel="2" x14ac:dyDescent="0.25">
      <c r="A2405" s="222" t="str">
        <f>'Usages industrie'!A20</f>
        <v>Usage industriel n°17</v>
      </c>
      <c r="B2405" s="222" t="s">
        <v>645</v>
      </c>
      <c r="C2405" s="222"/>
      <c r="D2405" s="223">
        <f>D2354*'Usages industrie'!$P20*(1+'Usages industrie'!$Q20)^(D$2332-$D$2332)/1000</f>
        <v>0</v>
      </c>
      <c r="E2405" s="223">
        <f>E2354*'Usages industrie'!$P20*(1+'Usages industrie'!$Q20)^(E$2332-$D$2332)/1000</f>
        <v>0</v>
      </c>
      <c r="F2405" s="223">
        <f>F2354*'Usages industrie'!$P20*(1+'Usages industrie'!$Q20)^(F$2332-$D$2332)/1000</f>
        <v>0</v>
      </c>
      <c r="G2405" s="223">
        <f>G2354*'Usages industrie'!$P20*(1+'Usages industrie'!$Q20)^(G$2332-$D$2332)/1000</f>
        <v>0</v>
      </c>
      <c r="H2405" s="223">
        <f>H2354*'Usages industrie'!$P20*(1+'Usages industrie'!$Q20)^(H$2332-$D$2332)/1000</f>
        <v>0</v>
      </c>
      <c r="I2405" s="223">
        <f>I2354*'Usages industrie'!$P20*(1+'Usages industrie'!$Q20)^(I$2332-$D$2332)/1000</f>
        <v>0</v>
      </c>
      <c r="J2405" s="223">
        <f>J2354*'Usages industrie'!$P20*(1+'Usages industrie'!$Q20)^(J$2332-$D$2332)/1000</f>
        <v>0</v>
      </c>
      <c r="K2405" s="223">
        <f>K2354*'Usages industrie'!$P20*(1+'Usages industrie'!$Q20)^(K$2332-$D$2332)/1000</f>
        <v>0</v>
      </c>
      <c r="L2405" s="223">
        <f>L2354*'Usages industrie'!$P20*(1+'Usages industrie'!$Q20)^(L$2332-$D$2332)/1000</f>
        <v>0</v>
      </c>
      <c r="M2405" s="223">
        <f>M2354*'Usages industrie'!$P20*(1+'Usages industrie'!$Q20)^(M$2332-$D$2332)/1000</f>
        <v>0</v>
      </c>
      <c r="N2405" s="223">
        <f>N2354*'Usages industrie'!$P20*(1+'Usages industrie'!$Q20)^(N$2332-$D$2332)/1000</f>
        <v>0</v>
      </c>
      <c r="O2405" s="223">
        <f>O2354*'Usages industrie'!$P20*(1+'Usages industrie'!$Q20)^(O$2332-$D$2332)/1000</f>
        <v>0</v>
      </c>
      <c r="P2405" s="223">
        <f>P2354*'Usages industrie'!$P20*(1+'Usages industrie'!$Q20)^(P$2332-$D$2332)/1000</f>
        <v>0</v>
      </c>
      <c r="Q2405" s="223">
        <f>Q2354*'Usages industrie'!$P20*(1+'Usages industrie'!$Q20)^(Q$2332-$D$2332)/1000</f>
        <v>0</v>
      </c>
      <c r="R2405" s="223">
        <f>R2354*'Usages industrie'!$P20*(1+'Usages industrie'!$Q20)^(R$2332-$D$2332)/1000</f>
        <v>0</v>
      </c>
    </row>
    <row r="2406" spans="1:18" hidden="1" outlineLevel="2" x14ac:dyDescent="0.25">
      <c r="A2406" s="222" t="str">
        <f>'Usages industrie'!A21</f>
        <v>Usage industriel n°18</v>
      </c>
      <c r="B2406" s="222" t="s">
        <v>645</v>
      </c>
      <c r="C2406" s="222"/>
      <c r="D2406" s="223">
        <f>D2355*'Usages industrie'!$P21*(1+'Usages industrie'!$Q21)^(D$2332-$D$2332)/1000</f>
        <v>0</v>
      </c>
      <c r="E2406" s="223">
        <f>E2355*'Usages industrie'!$P21*(1+'Usages industrie'!$Q21)^(E$2332-$D$2332)/1000</f>
        <v>0</v>
      </c>
      <c r="F2406" s="223">
        <f>F2355*'Usages industrie'!$P21*(1+'Usages industrie'!$Q21)^(F$2332-$D$2332)/1000</f>
        <v>0</v>
      </c>
      <c r="G2406" s="223">
        <f>G2355*'Usages industrie'!$P21*(1+'Usages industrie'!$Q21)^(G$2332-$D$2332)/1000</f>
        <v>0</v>
      </c>
      <c r="H2406" s="223">
        <f>H2355*'Usages industrie'!$P21*(1+'Usages industrie'!$Q21)^(H$2332-$D$2332)/1000</f>
        <v>0</v>
      </c>
      <c r="I2406" s="223">
        <f>I2355*'Usages industrie'!$P21*(1+'Usages industrie'!$Q21)^(I$2332-$D$2332)/1000</f>
        <v>0</v>
      </c>
      <c r="J2406" s="223">
        <f>J2355*'Usages industrie'!$P21*(1+'Usages industrie'!$Q21)^(J$2332-$D$2332)/1000</f>
        <v>0</v>
      </c>
      <c r="K2406" s="223">
        <f>K2355*'Usages industrie'!$P21*(1+'Usages industrie'!$Q21)^(K$2332-$D$2332)/1000</f>
        <v>0</v>
      </c>
      <c r="L2406" s="223">
        <f>L2355*'Usages industrie'!$P21*(1+'Usages industrie'!$Q21)^(L$2332-$D$2332)/1000</f>
        <v>0</v>
      </c>
      <c r="M2406" s="223">
        <f>M2355*'Usages industrie'!$P21*(1+'Usages industrie'!$Q21)^(M$2332-$D$2332)/1000</f>
        <v>0</v>
      </c>
      <c r="N2406" s="223">
        <f>N2355*'Usages industrie'!$P21*(1+'Usages industrie'!$Q21)^(N$2332-$D$2332)/1000</f>
        <v>0</v>
      </c>
      <c r="O2406" s="223">
        <f>O2355*'Usages industrie'!$P21*(1+'Usages industrie'!$Q21)^(O$2332-$D$2332)/1000</f>
        <v>0</v>
      </c>
      <c r="P2406" s="223">
        <f>P2355*'Usages industrie'!$P21*(1+'Usages industrie'!$Q21)^(P$2332-$D$2332)/1000</f>
        <v>0</v>
      </c>
      <c r="Q2406" s="223">
        <f>Q2355*'Usages industrie'!$P21*(1+'Usages industrie'!$Q21)^(Q$2332-$D$2332)/1000</f>
        <v>0</v>
      </c>
      <c r="R2406" s="223">
        <f>R2355*'Usages industrie'!$P21*(1+'Usages industrie'!$Q21)^(R$2332-$D$2332)/1000</f>
        <v>0</v>
      </c>
    </row>
    <row r="2407" spans="1:18" hidden="1" outlineLevel="2" x14ac:dyDescent="0.25">
      <c r="A2407" s="222" t="str">
        <f>'Usages industrie'!A22</f>
        <v>Usage industriel n°19</v>
      </c>
      <c r="B2407" s="222" t="s">
        <v>645</v>
      </c>
      <c r="C2407" s="222"/>
      <c r="D2407" s="223">
        <f>D2356*'Usages industrie'!$P22*(1+'Usages industrie'!$Q22)^(D$2332-$D$2332)/1000</f>
        <v>0</v>
      </c>
      <c r="E2407" s="223">
        <f>E2356*'Usages industrie'!$P22*(1+'Usages industrie'!$Q22)^(E$2332-$D$2332)/1000</f>
        <v>0</v>
      </c>
      <c r="F2407" s="223">
        <f>F2356*'Usages industrie'!$P22*(1+'Usages industrie'!$Q22)^(F$2332-$D$2332)/1000</f>
        <v>0</v>
      </c>
      <c r="G2407" s="223">
        <f>G2356*'Usages industrie'!$P22*(1+'Usages industrie'!$Q22)^(G$2332-$D$2332)/1000</f>
        <v>0</v>
      </c>
      <c r="H2407" s="223">
        <f>H2356*'Usages industrie'!$P22*(1+'Usages industrie'!$Q22)^(H$2332-$D$2332)/1000</f>
        <v>0</v>
      </c>
      <c r="I2407" s="223">
        <f>I2356*'Usages industrie'!$P22*(1+'Usages industrie'!$Q22)^(I$2332-$D$2332)/1000</f>
        <v>0</v>
      </c>
      <c r="J2407" s="223">
        <f>J2356*'Usages industrie'!$P22*(1+'Usages industrie'!$Q22)^(J$2332-$D$2332)/1000</f>
        <v>0</v>
      </c>
      <c r="K2407" s="223">
        <f>K2356*'Usages industrie'!$P22*(1+'Usages industrie'!$Q22)^(K$2332-$D$2332)/1000</f>
        <v>0</v>
      </c>
      <c r="L2407" s="223">
        <f>L2356*'Usages industrie'!$P22*(1+'Usages industrie'!$Q22)^(L$2332-$D$2332)/1000</f>
        <v>0</v>
      </c>
      <c r="M2407" s="223">
        <f>M2356*'Usages industrie'!$P22*(1+'Usages industrie'!$Q22)^(M$2332-$D$2332)/1000</f>
        <v>0</v>
      </c>
      <c r="N2407" s="223">
        <f>N2356*'Usages industrie'!$P22*(1+'Usages industrie'!$Q22)^(N$2332-$D$2332)/1000</f>
        <v>0</v>
      </c>
      <c r="O2407" s="223">
        <f>O2356*'Usages industrie'!$P22*(1+'Usages industrie'!$Q22)^(O$2332-$D$2332)/1000</f>
        <v>0</v>
      </c>
      <c r="P2407" s="223">
        <f>P2356*'Usages industrie'!$P22*(1+'Usages industrie'!$Q22)^(P$2332-$D$2332)/1000</f>
        <v>0</v>
      </c>
      <c r="Q2407" s="223">
        <f>Q2356*'Usages industrie'!$P22*(1+'Usages industrie'!$Q22)^(Q$2332-$D$2332)/1000</f>
        <v>0</v>
      </c>
      <c r="R2407" s="223">
        <f>R2356*'Usages industrie'!$P22*(1+'Usages industrie'!$Q22)^(R$2332-$D$2332)/1000</f>
        <v>0</v>
      </c>
    </row>
    <row r="2408" spans="1:18" hidden="1" outlineLevel="2" x14ac:dyDescent="0.25">
      <c r="A2408" s="222" t="str">
        <f>'Usages industrie'!A23</f>
        <v>Usage industriel n°20</v>
      </c>
      <c r="B2408" s="222" t="s">
        <v>645</v>
      </c>
      <c r="C2408" s="222"/>
      <c r="D2408" s="223">
        <f>D2357*'Usages industrie'!$P23*(1+'Usages industrie'!$Q23)^(D$2332-$D$2332)/1000</f>
        <v>0</v>
      </c>
      <c r="E2408" s="223">
        <f>E2357*'Usages industrie'!$P23*(1+'Usages industrie'!$Q23)^(E$2332-$D$2332)/1000</f>
        <v>0</v>
      </c>
      <c r="F2408" s="223">
        <f>F2357*'Usages industrie'!$P23*(1+'Usages industrie'!$Q23)^(F$2332-$D$2332)/1000</f>
        <v>0</v>
      </c>
      <c r="G2408" s="223">
        <f>G2357*'Usages industrie'!$P23*(1+'Usages industrie'!$Q23)^(G$2332-$D$2332)/1000</f>
        <v>0</v>
      </c>
      <c r="H2408" s="223">
        <f>H2357*'Usages industrie'!$P23*(1+'Usages industrie'!$Q23)^(H$2332-$D$2332)/1000</f>
        <v>0</v>
      </c>
      <c r="I2408" s="223">
        <f>I2357*'Usages industrie'!$P23*(1+'Usages industrie'!$Q23)^(I$2332-$D$2332)/1000</f>
        <v>0</v>
      </c>
      <c r="J2408" s="223">
        <f>J2357*'Usages industrie'!$P23*(1+'Usages industrie'!$Q23)^(J$2332-$D$2332)/1000</f>
        <v>0</v>
      </c>
      <c r="K2408" s="223">
        <f>K2357*'Usages industrie'!$P23*(1+'Usages industrie'!$Q23)^(K$2332-$D$2332)/1000</f>
        <v>0</v>
      </c>
      <c r="L2408" s="223">
        <f>L2357*'Usages industrie'!$P23*(1+'Usages industrie'!$Q23)^(L$2332-$D$2332)/1000</f>
        <v>0</v>
      </c>
      <c r="M2408" s="223">
        <f>M2357*'Usages industrie'!$P23*(1+'Usages industrie'!$Q23)^(M$2332-$D$2332)/1000</f>
        <v>0</v>
      </c>
      <c r="N2408" s="223">
        <f>N2357*'Usages industrie'!$P23*(1+'Usages industrie'!$Q23)^(N$2332-$D$2332)/1000</f>
        <v>0</v>
      </c>
      <c r="O2408" s="223">
        <f>O2357*'Usages industrie'!$P23*(1+'Usages industrie'!$Q23)^(O$2332-$D$2332)/1000</f>
        <v>0</v>
      </c>
      <c r="P2408" s="223">
        <f>P2357*'Usages industrie'!$P23*(1+'Usages industrie'!$Q23)^(P$2332-$D$2332)/1000</f>
        <v>0</v>
      </c>
      <c r="Q2408" s="223">
        <f>Q2357*'Usages industrie'!$P23*(1+'Usages industrie'!$Q23)^(Q$2332-$D$2332)/1000</f>
        <v>0</v>
      </c>
      <c r="R2408" s="223">
        <f>R2357*'Usages industrie'!$P23*(1+'Usages industrie'!$Q23)^(R$2332-$D$2332)/1000</f>
        <v>0</v>
      </c>
    </row>
    <row r="2409" spans="1:18" hidden="1" outlineLevel="2" x14ac:dyDescent="0.25">
      <c r="A2409" s="222" t="str">
        <f>'Usages industrie'!A24</f>
        <v>Usage industriel n°21</v>
      </c>
      <c r="B2409" s="222" t="s">
        <v>645</v>
      </c>
      <c r="C2409" s="222"/>
      <c r="D2409" s="223">
        <f>D2358*'Usages industrie'!$P24*(1+'Usages industrie'!$Q24)^(D$2332-$D$2332)/1000</f>
        <v>0</v>
      </c>
      <c r="E2409" s="223">
        <f>E2358*'Usages industrie'!$P24*(1+'Usages industrie'!$Q24)^(E$2332-$D$2332)/1000</f>
        <v>0</v>
      </c>
      <c r="F2409" s="223">
        <f>F2358*'Usages industrie'!$P24*(1+'Usages industrie'!$Q24)^(F$2332-$D$2332)/1000</f>
        <v>0</v>
      </c>
      <c r="G2409" s="223">
        <f>G2358*'Usages industrie'!$P24*(1+'Usages industrie'!$Q24)^(G$2332-$D$2332)/1000</f>
        <v>0</v>
      </c>
      <c r="H2409" s="223">
        <f>H2358*'Usages industrie'!$P24*(1+'Usages industrie'!$Q24)^(H$2332-$D$2332)/1000</f>
        <v>0</v>
      </c>
      <c r="I2409" s="223">
        <f>I2358*'Usages industrie'!$P24*(1+'Usages industrie'!$Q24)^(I$2332-$D$2332)/1000</f>
        <v>0</v>
      </c>
      <c r="J2409" s="223">
        <f>J2358*'Usages industrie'!$P24*(1+'Usages industrie'!$Q24)^(J$2332-$D$2332)/1000</f>
        <v>0</v>
      </c>
      <c r="K2409" s="223">
        <f>K2358*'Usages industrie'!$P24*(1+'Usages industrie'!$Q24)^(K$2332-$D$2332)/1000</f>
        <v>0</v>
      </c>
      <c r="L2409" s="223">
        <f>L2358*'Usages industrie'!$P24*(1+'Usages industrie'!$Q24)^(L$2332-$D$2332)/1000</f>
        <v>0</v>
      </c>
      <c r="M2409" s="223">
        <f>M2358*'Usages industrie'!$P24*(1+'Usages industrie'!$Q24)^(M$2332-$D$2332)/1000</f>
        <v>0</v>
      </c>
      <c r="N2409" s="223">
        <f>N2358*'Usages industrie'!$P24*(1+'Usages industrie'!$Q24)^(N$2332-$D$2332)/1000</f>
        <v>0</v>
      </c>
      <c r="O2409" s="223">
        <f>O2358*'Usages industrie'!$P24*(1+'Usages industrie'!$Q24)^(O$2332-$D$2332)/1000</f>
        <v>0</v>
      </c>
      <c r="P2409" s="223">
        <f>P2358*'Usages industrie'!$P24*(1+'Usages industrie'!$Q24)^(P$2332-$D$2332)/1000</f>
        <v>0</v>
      </c>
      <c r="Q2409" s="223">
        <f>Q2358*'Usages industrie'!$P24*(1+'Usages industrie'!$Q24)^(Q$2332-$D$2332)/1000</f>
        <v>0</v>
      </c>
      <c r="R2409" s="223">
        <f>R2358*'Usages industrie'!$P24*(1+'Usages industrie'!$Q24)^(R$2332-$D$2332)/1000</f>
        <v>0</v>
      </c>
    </row>
    <row r="2410" spans="1:18" hidden="1" outlineLevel="2" x14ac:dyDescent="0.25">
      <c r="A2410" s="222" t="str">
        <f>'Usages industrie'!A25</f>
        <v>Usage industriel n°22</v>
      </c>
      <c r="B2410" s="222" t="s">
        <v>645</v>
      </c>
      <c r="C2410" s="222"/>
      <c r="D2410" s="223">
        <f>D2359*'Usages industrie'!$P25*(1+'Usages industrie'!$Q25)^(D$2332-$D$2332)/1000</f>
        <v>0</v>
      </c>
      <c r="E2410" s="223">
        <f>E2359*'Usages industrie'!$P25*(1+'Usages industrie'!$Q25)^(E$2332-$D$2332)/1000</f>
        <v>0</v>
      </c>
      <c r="F2410" s="223">
        <f>F2359*'Usages industrie'!$P25*(1+'Usages industrie'!$Q25)^(F$2332-$D$2332)/1000</f>
        <v>0</v>
      </c>
      <c r="G2410" s="223">
        <f>G2359*'Usages industrie'!$P25*(1+'Usages industrie'!$Q25)^(G$2332-$D$2332)/1000</f>
        <v>0</v>
      </c>
      <c r="H2410" s="223">
        <f>H2359*'Usages industrie'!$P25*(1+'Usages industrie'!$Q25)^(H$2332-$D$2332)/1000</f>
        <v>0</v>
      </c>
      <c r="I2410" s="223">
        <f>I2359*'Usages industrie'!$P25*(1+'Usages industrie'!$Q25)^(I$2332-$D$2332)/1000</f>
        <v>0</v>
      </c>
      <c r="J2410" s="223">
        <f>J2359*'Usages industrie'!$P25*(1+'Usages industrie'!$Q25)^(J$2332-$D$2332)/1000</f>
        <v>0</v>
      </c>
      <c r="K2410" s="223">
        <f>K2359*'Usages industrie'!$P25*(1+'Usages industrie'!$Q25)^(K$2332-$D$2332)/1000</f>
        <v>0</v>
      </c>
      <c r="L2410" s="223">
        <f>L2359*'Usages industrie'!$P25*(1+'Usages industrie'!$Q25)^(L$2332-$D$2332)/1000</f>
        <v>0</v>
      </c>
      <c r="M2410" s="223">
        <f>M2359*'Usages industrie'!$P25*(1+'Usages industrie'!$Q25)^(M$2332-$D$2332)/1000</f>
        <v>0</v>
      </c>
      <c r="N2410" s="223">
        <f>N2359*'Usages industrie'!$P25*(1+'Usages industrie'!$Q25)^(N$2332-$D$2332)/1000</f>
        <v>0</v>
      </c>
      <c r="O2410" s="223">
        <f>O2359*'Usages industrie'!$P25*(1+'Usages industrie'!$Q25)^(O$2332-$D$2332)/1000</f>
        <v>0</v>
      </c>
      <c r="P2410" s="223">
        <f>P2359*'Usages industrie'!$P25*(1+'Usages industrie'!$Q25)^(P$2332-$D$2332)/1000</f>
        <v>0</v>
      </c>
      <c r="Q2410" s="223">
        <f>Q2359*'Usages industrie'!$P25*(1+'Usages industrie'!$Q25)^(Q$2332-$D$2332)/1000</f>
        <v>0</v>
      </c>
      <c r="R2410" s="223">
        <f>R2359*'Usages industrie'!$P25*(1+'Usages industrie'!$Q25)^(R$2332-$D$2332)/1000</f>
        <v>0</v>
      </c>
    </row>
    <row r="2411" spans="1:18" hidden="1" outlineLevel="2" x14ac:dyDescent="0.25">
      <c r="A2411" s="222" t="str">
        <f>'Usages industrie'!A26</f>
        <v>Usage industriel n°23</v>
      </c>
      <c r="B2411" s="222" t="s">
        <v>645</v>
      </c>
      <c r="C2411" s="222"/>
      <c r="D2411" s="223">
        <f>D2360*'Usages industrie'!$P26*(1+'Usages industrie'!$Q26)^(D$2332-$D$2332)/1000</f>
        <v>0</v>
      </c>
      <c r="E2411" s="223">
        <f>E2360*'Usages industrie'!$P26*(1+'Usages industrie'!$Q26)^(E$2332-$D$2332)/1000</f>
        <v>0</v>
      </c>
      <c r="F2411" s="223">
        <f>F2360*'Usages industrie'!$P26*(1+'Usages industrie'!$Q26)^(F$2332-$D$2332)/1000</f>
        <v>0</v>
      </c>
      <c r="G2411" s="223">
        <f>G2360*'Usages industrie'!$P26*(1+'Usages industrie'!$Q26)^(G$2332-$D$2332)/1000</f>
        <v>0</v>
      </c>
      <c r="H2411" s="223">
        <f>H2360*'Usages industrie'!$P26*(1+'Usages industrie'!$Q26)^(H$2332-$D$2332)/1000</f>
        <v>0</v>
      </c>
      <c r="I2411" s="223">
        <f>I2360*'Usages industrie'!$P26*(1+'Usages industrie'!$Q26)^(I$2332-$D$2332)/1000</f>
        <v>0</v>
      </c>
      <c r="J2411" s="223">
        <f>J2360*'Usages industrie'!$P26*(1+'Usages industrie'!$Q26)^(J$2332-$D$2332)/1000</f>
        <v>0</v>
      </c>
      <c r="K2411" s="223">
        <f>K2360*'Usages industrie'!$P26*(1+'Usages industrie'!$Q26)^(K$2332-$D$2332)/1000</f>
        <v>0</v>
      </c>
      <c r="L2411" s="223">
        <f>L2360*'Usages industrie'!$P26*(1+'Usages industrie'!$Q26)^(L$2332-$D$2332)/1000</f>
        <v>0</v>
      </c>
      <c r="M2411" s="223">
        <f>M2360*'Usages industrie'!$P26*(1+'Usages industrie'!$Q26)^(M$2332-$D$2332)/1000</f>
        <v>0</v>
      </c>
      <c r="N2411" s="223">
        <f>N2360*'Usages industrie'!$P26*(1+'Usages industrie'!$Q26)^(N$2332-$D$2332)/1000</f>
        <v>0</v>
      </c>
      <c r="O2411" s="223">
        <f>O2360*'Usages industrie'!$P26*(1+'Usages industrie'!$Q26)^(O$2332-$D$2332)/1000</f>
        <v>0</v>
      </c>
      <c r="P2411" s="223">
        <f>P2360*'Usages industrie'!$P26*(1+'Usages industrie'!$Q26)^(P$2332-$D$2332)/1000</f>
        <v>0</v>
      </c>
      <c r="Q2411" s="223">
        <f>Q2360*'Usages industrie'!$P26*(1+'Usages industrie'!$Q26)^(Q$2332-$D$2332)/1000</f>
        <v>0</v>
      </c>
      <c r="R2411" s="223">
        <f>R2360*'Usages industrie'!$P26*(1+'Usages industrie'!$Q26)^(R$2332-$D$2332)/1000</f>
        <v>0</v>
      </c>
    </row>
    <row r="2412" spans="1:18" hidden="1" outlineLevel="2" x14ac:dyDescent="0.25">
      <c r="A2412" s="222" t="str">
        <f>'Usages industrie'!A27</f>
        <v>Usage industriel n°24</v>
      </c>
      <c r="B2412" s="222" t="s">
        <v>645</v>
      </c>
      <c r="C2412" s="222"/>
      <c r="D2412" s="223">
        <f>D2361*'Usages industrie'!$P27*(1+'Usages industrie'!$Q27)^(D$2332-$D$2332)/1000</f>
        <v>0</v>
      </c>
      <c r="E2412" s="223">
        <f>E2361*'Usages industrie'!$P27*(1+'Usages industrie'!$Q27)^(E$2332-$D$2332)/1000</f>
        <v>0</v>
      </c>
      <c r="F2412" s="223">
        <f>F2361*'Usages industrie'!$P27*(1+'Usages industrie'!$Q27)^(F$2332-$D$2332)/1000</f>
        <v>0</v>
      </c>
      <c r="G2412" s="223">
        <f>G2361*'Usages industrie'!$P27*(1+'Usages industrie'!$Q27)^(G$2332-$D$2332)/1000</f>
        <v>0</v>
      </c>
      <c r="H2412" s="223">
        <f>H2361*'Usages industrie'!$P27*(1+'Usages industrie'!$Q27)^(H$2332-$D$2332)/1000</f>
        <v>0</v>
      </c>
      <c r="I2412" s="223">
        <f>I2361*'Usages industrie'!$P27*(1+'Usages industrie'!$Q27)^(I$2332-$D$2332)/1000</f>
        <v>0</v>
      </c>
      <c r="J2412" s="223">
        <f>J2361*'Usages industrie'!$P27*(1+'Usages industrie'!$Q27)^(J$2332-$D$2332)/1000</f>
        <v>0</v>
      </c>
      <c r="K2412" s="223">
        <f>K2361*'Usages industrie'!$P27*(1+'Usages industrie'!$Q27)^(K$2332-$D$2332)/1000</f>
        <v>0</v>
      </c>
      <c r="L2412" s="223">
        <f>L2361*'Usages industrie'!$P27*(1+'Usages industrie'!$Q27)^(L$2332-$D$2332)/1000</f>
        <v>0</v>
      </c>
      <c r="M2412" s="223">
        <f>M2361*'Usages industrie'!$P27*(1+'Usages industrie'!$Q27)^(M$2332-$D$2332)/1000</f>
        <v>0</v>
      </c>
      <c r="N2412" s="223">
        <f>N2361*'Usages industrie'!$P27*(1+'Usages industrie'!$Q27)^(N$2332-$D$2332)/1000</f>
        <v>0</v>
      </c>
      <c r="O2412" s="223">
        <f>O2361*'Usages industrie'!$P27*(1+'Usages industrie'!$Q27)^(O$2332-$D$2332)/1000</f>
        <v>0</v>
      </c>
      <c r="P2412" s="223">
        <f>P2361*'Usages industrie'!$P27*(1+'Usages industrie'!$Q27)^(P$2332-$D$2332)/1000</f>
        <v>0</v>
      </c>
      <c r="Q2412" s="223">
        <f>Q2361*'Usages industrie'!$P27*(1+'Usages industrie'!$Q27)^(Q$2332-$D$2332)/1000</f>
        <v>0</v>
      </c>
      <c r="R2412" s="223">
        <f>R2361*'Usages industrie'!$P27*(1+'Usages industrie'!$Q27)^(R$2332-$D$2332)/1000</f>
        <v>0</v>
      </c>
    </row>
    <row r="2413" spans="1:18" hidden="1" outlineLevel="2" x14ac:dyDescent="0.25">
      <c r="A2413" s="222" t="str">
        <f>'Usages industrie'!A28</f>
        <v>Usage industriel n°25</v>
      </c>
      <c r="B2413" s="222" t="s">
        <v>645</v>
      </c>
      <c r="C2413" s="222"/>
      <c r="D2413" s="223">
        <f>D2362*'Usages industrie'!$P28*(1+'Usages industrie'!$Q28)^(D$2332-$D$2332)/1000</f>
        <v>0</v>
      </c>
      <c r="E2413" s="223">
        <f>E2362*'Usages industrie'!$P28*(1+'Usages industrie'!$Q28)^(E$2332-$D$2332)/1000</f>
        <v>0</v>
      </c>
      <c r="F2413" s="223">
        <f>F2362*'Usages industrie'!$P28*(1+'Usages industrie'!$Q28)^(F$2332-$D$2332)/1000</f>
        <v>0</v>
      </c>
      <c r="G2413" s="223">
        <f>G2362*'Usages industrie'!$P28*(1+'Usages industrie'!$Q28)^(G$2332-$D$2332)/1000</f>
        <v>0</v>
      </c>
      <c r="H2413" s="223">
        <f>H2362*'Usages industrie'!$P28*(1+'Usages industrie'!$Q28)^(H$2332-$D$2332)/1000</f>
        <v>0</v>
      </c>
      <c r="I2413" s="223">
        <f>I2362*'Usages industrie'!$P28*(1+'Usages industrie'!$Q28)^(I$2332-$D$2332)/1000</f>
        <v>0</v>
      </c>
      <c r="J2413" s="223">
        <f>J2362*'Usages industrie'!$P28*(1+'Usages industrie'!$Q28)^(J$2332-$D$2332)/1000</f>
        <v>0</v>
      </c>
      <c r="K2413" s="223">
        <f>K2362*'Usages industrie'!$P28*(1+'Usages industrie'!$Q28)^(K$2332-$D$2332)/1000</f>
        <v>0</v>
      </c>
      <c r="L2413" s="223">
        <f>L2362*'Usages industrie'!$P28*(1+'Usages industrie'!$Q28)^(L$2332-$D$2332)/1000</f>
        <v>0</v>
      </c>
      <c r="M2413" s="223">
        <f>M2362*'Usages industrie'!$P28*(1+'Usages industrie'!$Q28)^(M$2332-$D$2332)/1000</f>
        <v>0</v>
      </c>
      <c r="N2413" s="223">
        <f>N2362*'Usages industrie'!$P28*(1+'Usages industrie'!$Q28)^(N$2332-$D$2332)/1000</f>
        <v>0</v>
      </c>
      <c r="O2413" s="223">
        <f>O2362*'Usages industrie'!$P28*(1+'Usages industrie'!$Q28)^(O$2332-$D$2332)/1000</f>
        <v>0</v>
      </c>
      <c r="P2413" s="223">
        <f>P2362*'Usages industrie'!$P28*(1+'Usages industrie'!$Q28)^(P$2332-$D$2332)/1000</f>
        <v>0</v>
      </c>
      <c r="Q2413" s="223">
        <f>Q2362*'Usages industrie'!$P28*(1+'Usages industrie'!$Q28)^(Q$2332-$D$2332)/1000</f>
        <v>0</v>
      </c>
      <c r="R2413" s="223">
        <f>R2362*'Usages industrie'!$P28*(1+'Usages industrie'!$Q28)^(R$2332-$D$2332)/1000</f>
        <v>0</v>
      </c>
    </row>
    <row r="2414" spans="1:18" hidden="1" outlineLevel="2" x14ac:dyDescent="0.25">
      <c r="A2414" s="222" t="str">
        <f>'Usages industrie'!A29</f>
        <v>Usage industriel n°26</v>
      </c>
      <c r="B2414" s="222" t="s">
        <v>645</v>
      </c>
      <c r="C2414" s="222"/>
      <c r="D2414" s="223">
        <f>D2363*'Usages industrie'!$P29*(1+'Usages industrie'!$Q29)^(D$2332-$D$2332)/1000</f>
        <v>0</v>
      </c>
      <c r="E2414" s="223">
        <f>E2363*'Usages industrie'!$P29*(1+'Usages industrie'!$Q29)^(E$2332-$D$2332)/1000</f>
        <v>0</v>
      </c>
      <c r="F2414" s="223">
        <f>F2363*'Usages industrie'!$P29*(1+'Usages industrie'!$Q29)^(F$2332-$D$2332)/1000</f>
        <v>0</v>
      </c>
      <c r="G2414" s="223">
        <f>G2363*'Usages industrie'!$P29*(1+'Usages industrie'!$Q29)^(G$2332-$D$2332)/1000</f>
        <v>0</v>
      </c>
      <c r="H2414" s="223">
        <f>H2363*'Usages industrie'!$P29*(1+'Usages industrie'!$Q29)^(H$2332-$D$2332)/1000</f>
        <v>0</v>
      </c>
      <c r="I2414" s="223">
        <f>I2363*'Usages industrie'!$P29*(1+'Usages industrie'!$Q29)^(I$2332-$D$2332)/1000</f>
        <v>0</v>
      </c>
      <c r="J2414" s="223">
        <f>J2363*'Usages industrie'!$P29*(1+'Usages industrie'!$Q29)^(J$2332-$D$2332)/1000</f>
        <v>0</v>
      </c>
      <c r="K2414" s="223">
        <f>K2363*'Usages industrie'!$P29*(1+'Usages industrie'!$Q29)^(K$2332-$D$2332)/1000</f>
        <v>0</v>
      </c>
      <c r="L2414" s="223">
        <f>L2363*'Usages industrie'!$P29*(1+'Usages industrie'!$Q29)^(L$2332-$D$2332)/1000</f>
        <v>0</v>
      </c>
      <c r="M2414" s="223">
        <f>M2363*'Usages industrie'!$P29*(1+'Usages industrie'!$Q29)^(M$2332-$D$2332)/1000</f>
        <v>0</v>
      </c>
      <c r="N2414" s="223">
        <f>N2363*'Usages industrie'!$P29*(1+'Usages industrie'!$Q29)^(N$2332-$D$2332)/1000</f>
        <v>0</v>
      </c>
      <c r="O2414" s="223">
        <f>O2363*'Usages industrie'!$P29*(1+'Usages industrie'!$Q29)^(O$2332-$D$2332)/1000</f>
        <v>0</v>
      </c>
      <c r="P2414" s="223">
        <f>P2363*'Usages industrie'!$P29*(1+'Usages industrie'!$Q29)^(P$2332-$D$2332)/1000</f>
        <v>0</v>
      </c>
      <c r="Q2414" s="223">
        <f>Q2363*'Usages industrie'!$P29*(1+'Usages industrie'!$Q29)^(Q$2332-$D$2332)/1000</f>
        <v>0</v>
      </c>
      <c r="R2414" s="223">
        <f>R2363*'Usages industrie'!$P29*(1+'Usages industrie'!$Q29)^(R$2332-$D$2332)/1000</f>
        <v>0</v>
      </c>
    </row>
    <row r="2415" spans="1:18" hidden="1" outlineLevel="2" x14ac:dyDescent="0.25">
      <c r="A2415" s="222" t="str">
        <f>'Usages industrie'!A30</f>
        <v>Usage industriel n°27</v>
      </c>
      <c r="B2415" s="222" t="s">
        <v>645</v>
      </c>
      <c r="C2415" s="222"/>
      <c r="D2415" s="223">
        <f>D2364*'Usages industrie'!$P30*(1+'Usages industrie'!$Q30)^(D$2332-$D$2332)/1000</f>
        <v>0</v>
      </c>
      <c r="E2415" s="223">
        <f>E2364*'Usages industrie'!$P30*(1+'Usages industrie'!$Q30)^(E$2332-$D$2332)/1000</f>
        <v>0</v>
      </c>
      <c r="F2415" s="223">
        <f>F2364*'Usages industrie'!$P30*(1+'Usages industrie'!$Q30)^(F$2332-$D$2332)/1000</f>
        <v>0</v>
      </c>
      <c r="G2415" s="223">
        <f>G2364*'Usages industrie'!$P30*(1+'Usages industrie'!$Q30)^(G$2332-$D$2332)/1000</f>
        <v>0</v>
      </c>
      <c r="H2415" s="223">
        <f>H2364*'Usages industrie'!$P30*(1+'Usages industrie'!$Q30)^(H$2332-$D$2332)/1000</f>
        <v>0</v>
      </c>
      <c r="I2415" s="223">
        <f>I2364*'Usages industrie'!$P30*(1+'Usages industrie'!$Q30)^(I$2332-$D$2332)/1000</f>
        <v>0</v>
      </c>
      <c r="J2415" s="223">
        <f>J2364*'Usages industrie'!$P30*(1+'Usages industrie'!$Q30)^(J$2332-$D$2332)/1000</f>
        <v>0</v>
      </c>
      <c r="K2415" s="223">
        <f>K2364*'Usages industrie'!$P30*(1+'Usages industrie'!$Q30)^(K$2332-$D$2332)/1000</f>
        <v>0</v>
      </c>
      <c r="L2415" s="223">
        <f>L2364*'Usages industrie'!$P30*(1+'Usages industrie'!$Q30)^(L$2332-$D$2332)/1000</f>
        <v>0</v>
      </c>
      <c r="M2415" s="223">
        <f>M2364*'Usages industrie'!$P30*(1+'Usages industrie'!$Q30)^(M$2332-$D$2332)/1000</f>
        <v>0</v>
      </c>
      <c r="N2415" s="223">
        <f>N2364*'Usages industrie'!$P30*(1+'Usages industrie'!$Q30)^(N$2332-$D$2332)/1000</f>
        <v>0</v>
      </c>
      <c r="O2415" s="223">
        <f>O2364*'Usages industrie'!$P30*(1+'Usages industrie'!$Q30)^(O$2332-$D$2332)/1000</f>
        <v>0</v>
      </c>
      <c r="P2415" s="223">
        <f>P2364*'Usages industrie'!$P30*(1+'Usages industrie'!$Q30)^(P$2332-$D$2332)/1000</f>
        <v>0</v>
      </c>
      <c r="Q2415" s="223">
        <f>Q2364*'Usages industrie'!$P30*(1+'Usages industrie'!$Q30)^(Q$2332-$D$2332)/1000</f>
        <v>0</v>
      </c>
      <c r="R2415" s="223">
        <f>R2364*'Usages industrie'!$P30*(1+'Usages industrie'!$Q30)^(R$2332-$D$2332)/1000</f>
        <v>0</v>
      </c>
    </row>
    <row r="2416" spans="1:18" hidden="1" outlineLevel="2" x14ac:dyDescent="0.25">
      <c r="A2416" s="222" t="str">
        <f>'Usages industrie'!A31</f>
        <v>Usage industriel n°28</v>
      </c>
      <c r="B2416" s="222" t="s">
        <v>645</v>
      </c>
      <c r="C2416" s="222"/>
      <c r="D2416" s="223">
        <f>D2365*'Usages industrie'!$P31*(1+'Usages industrie'!$Q31)^(D$2332-$D$2332)/1000</f>
        <v>0</v>
      </c>
      <c r="E2416" s="223">
        <f>E2365*'Usages industrie'!$P31*(1+'Usages industrie'!$Q31)^(E$2332-$D$2332)/1000</f>
        <v>0</v>
      </c>
      <c r="F2416" s="223">
        <f>F2365*'Usages industrie'!$P31*(1+'Usages industrie'!$Q31)^(F$2332-$D$2332)/1000</f>
        <v>0</v>
      </c>
      <c r="G2416" s="223">
        <f>G2365*'Usages industrie'!$P31*(1+'Usages industrie'!$Q31)^(G$2332-$D$2332)/1000</f>
        <v>0</v>
      </c>
      <c r="H2416" s="223">
        <f>H2365*'Usages industrie'!$P31*(1+'Usages industrie'!$Q31)^(H$2332-$D$2332)/1000</f>
        <v>0</v>
      </c>
      <c r="I2416" s="223">
        <f>I2365*'Usages industrie'!$P31*(1+'Usages industrie'!$Q31)^(I$2332-$D$2332)/1000</f>
        <v>0</v>
      </c>
      <c r="J2416" s="223">
        <f>J2365*'Usages industrie'!$P31*(1+'Usages industrie'!$Q31)^(J$2332-$D$2332)/1000</f>
        <v>0</v>
      </c>
      <c r="K2416" s="223">
        <f>K2365*'Usages industrie'!$P31*(1+'Usages industrie'!$Q31)^(K$2332-$D$2332)/1000</f>
        <v>0</v>
      </c>
      <c r="L2416" s="223">
        <f>L2365*'Usages industrie'!$P31*(1+'Usages industrie'!$Q31)^(L$2332-$D$2332)/1000</f>
        <v>0</v>
      </c>
      <c r="M2416" s="223">
        <f>M2365*'Usages industrie'!$P31*(1+'Usages industrie'!$Q31)^(M$2332-$D$2332)/1000</f>
        <v>0</v>
      </c>
      <c r="N2416" s="223">
        <f>N2365*'Usages industrie'!$P31*(1+'Usages industrie'!$Q31)^(N$2332-$D$2332)/1000</f>
        <v>0</v>
      </c>
      <c r="O2416" s="223">
        <f>O2365*'Usages industrie'!$P31*(1+'Usages industrie'!$Q31)^(O$2332-$D$2332)/1000</f>
        <v>0</v>
      </c>
      <c r="P2416" s="223">
        <f>P2365*'Usages industrie'!$P31*(1+'Usages industrie'!$Q31)^(P$2332-$D$2332)/1000</f>
        <v>0</v>
      </c>
      <c r="Q2416" s="223">
        <f>Q2365*'Usages industrie'!$P31*(1+'Usages industrie'!$Q31)^(Q$2332-$D$2332)/1000</f>
        <v>0</v>
      </c>
      <c r="R2416" s="223">
        <f>R2365*'Usages industrie'!$P31*(1+'Usages industrie'!$Q31)^(R$2332-$D$2332)/1000</f>
        <v>0</v>
      </c>
    </row>
    <row r="2417" spans="1:18" hidden="1" outlineLevel="2" x14ac:dyDescent="0.25">
      <c r="A2417" s="222" t="str">
        <f>'Usages industrie'!A32</f>
        <v>Usage industriel n°29</v>
      </c>
      <c r="B2417" s="222" t="s">
        <v>645</v>
      </c>
      <c r="C2417" s="222"/>
      <c r="D2417" s="223">
        <f>D2366*'Usages industrie'!$P32*(1+'Usages industrie'!$Q32)^(D$2332-$D$2332)/1000</f>
        <v>0</v>
      </c>
      <c r="E2417" s="223">
        <f>E2366*'Usages industrie'!$P32*(1+'Usages industrie'!$Q32)^(E$2332-$D$2332)/1000</f>
        <v>0</v>
      </c>
      <c r="F2417" s="223">
        <f>F2366*'Usages industrie'!$P32*(1+'Usages industrie'!$Q32)^(F$2332-$D$2332)/1000</f>
        <v>0</v>
      </c>
      <c r="G2417" s="223">
        <f>G2366*'Usages industrie'!$P32*(1+'Usages industrie'!$Q32)^(G$2332-$D$2332)/1000</f>
        <v>0</v>
      </c>
      <c r="H2417" s="223">
        <f>H2366*'Usages industrie'!$P32*(1+'Usages industrie'!$Q32)^(H$2332-$D$2332)/1000</f>
        <v>0</v>
      </c>
      <c r="I2417" s="223">
        <f>I2366*'Usages industrie'!$P32*(1+'Usages industrie'!$Q32)^(I$2332-$D$2332)/1000</f>
        <v>0</v>
      </c>
      <c r="J2417" s="223">
        <f>J2366*'Usages industrie'!$P32*(1+'Usages industrie'!$Q32)^(J$2332-$D$2332)/1000</f>
        <v>0</v>
      </c>
      <c r="K2417" s="223">
        <f>K2366*'Usages industrie'!$P32*(1+'Usages industrie'!$Q32)^(K$2332-$D$2332)/1000</f>
        <v>0</v>
      </c>
      <c r="L2417" s="223">
        <f>L2366*'Usages industrie'!$P32*(1+'Usages industrie'!$Q32)^(L$2332-$D$2332)/1000</f>
        <v>0</v>
      </c>
      <c r="M2417" s="223">
        <f>M2366*'Usages industrie'!$P32*(1+'Usages industrie'!$Q32)^(M$2332-$D$2332)/1000</f>
        <v>0</v>
      </c>
      <c r="N2417" s="223">
        <f>N2366*'Usages industrie'!$P32*(1+'Usages industrie'!$Q32)^(N$2332-$D$2332)/1000</f>
        <v>0</v>
      </c>
      <c r="O2417" s="223">
        <f>O2366*'Usages industrie'!$P32*(1+'Usages industrie'!$Q32)^(O$2332-$D$2332)/1000</f>
        <v>0</v>
      </c>
      <c r="P2417" s="223">
        <f>P2366*'Usages industrie'!$P32*(1+'Usages industrie'!$Q32)^(P$2332-$D$2332)/1000</f>
        <v>0</v>
      </c>
      <c r="Q2417" s="223">
        <f>Q2366*'Usages industrie'!$P32*(1+'Usages industrie'!$Q32)^(Q$2332-$D$2332)/1000</f>
        <v>0</v>
      </c>
      <c r="R2417" s="223">
        <f>R2366*'Usages industrie'!$P32*(1+'Usages industrie'!$Q32)^(R$2332-$D$2332)/1000</f>
        <v>0</v>
      </c>
    </row>
    <row r="2418" spans="1:18" hidden="1" outlineLevel="2" x14ac:dyDescent="0.25">
      <c r="A2418" s="222" t="str">
        <f>'Usages industrie'!A33</f>
        <v>Usage industriel n°30</v>
      </c>
      <c r="B2418" s="222" t="s">
        <v>645</v>
      </c>
      <c r="C2418" s="222"/>
      <c r="D2418" s="223">
        <f>D2367*'Usages industrie'!$P33*(1+'Usages industrie'!$Q33)^(D$2332-$D$2332)/1000</f>
        <v>0</v>
      </c>
      <c r="E2418" s="223">
        <f>E2367*'Usages industrie'!$P33*(1+'Usages industrie'!$Q33)^(E$2332-$D$2332)/1000</f>
        <v>0</v>
      </c>
      <c r="F2418" s="223">
        <f>F2367*'Usages industrie'!$P33*(1+'Usages industrie'!$Q33)^(F$2332-$D$2332)/1000</f>
        <v>0</v>
      </c>
      <c r="G2418" s="223">
        <f>G2367*'Usages industrie'!$P33*(1+'Usages industrie'!$Q33)^(G$2332-$D$2332)/1000</f>
        <v>0</v>
      </c>
      <c r="H2418" s="223">
        <f>H2367*'Usages industrie'!$P33*(1+'Usages industrie'!$Q33)^(H$2332-$D$2332)/1000</f>
        <v>0</v>
      </c>
      <c r="I2418" s="223">
        <f>I2367*'Usages industrie'!$P33*(1+'Usages industrie'!$Q33)^(I$2332-$D$2332)/1000</f>
        <v>0</v>
      </c>
      <c r="J2418" s="223">
        <f>J2367*'Usages industrie'!$P33*(1+'Usages industrie'!$Q33)^(J$2332-$D$2332)/1000</f>
        <v>0</v>
      </c>
      <c r="K2418" s="223">
        <f>K2367*'Usages industrie'!$P33*(1+'Usages industrie'!$Q33)^(K$2332-$D$2332)/1000</f>
        <v>0</v>
      </c>
      <c r="L2418" s="223">
        <f>L2367*'Usages industrie'!$P33*(1+'Usages industrie'!$Q33)^(L$2332-$D$2332)/1000</f>
        <v>0</v>
      </c>
      <c r="M2418" s="223">
        <f>M2367*'Usages industrie'!$P33*(1+'Usages industrie'!$Q33)^(M$2332-$D$2332)/1000</f>
        <v>0</v>
      </c>
      <c r="N2418" s="223">
        <f>N2367*'Usages industrie'!$P33*(1+'Usages industrie'!$Q33)^(N$2332-$D$2332)/1000</f>
        <v>0</v>
      </c>
      <c r="O2418" s="223">
        <f>O2367*'Usages industrie'!$P33*(1+'Usages industrie'!$Q33)^(O$2332-$D$2332)/1000</f>
        <v>0</v>
      </c>
      <c r="P2418" s="223">
        <f>P2367*'Usages industrie'!$P33*(1+'Usages industrie'!$Q33)^(P$2332-$D$2332)/1000</f>
        <v>0</v>
      </c>
      <c r="Q2418" s="223">
        <f>Q2367*'Usages industrie'!$P33*(1+'Usages industrie'!$Q33)^(Q$2332-$D$2332)/1000</f>
        <v>0</v>
      </c>
      <c r="R2418" s="223">
        <f>R2367*'Usages industrie'!$P33*(1+'Usages industrie'!$Q33)^(R$2332-$D$2332)/1000</f>
        <v>0</v>
      </c>
    </row>
    <row r="2419" spans="1:18" hidden="1" outlineLevel="2" x14ac:dyDescent="0.25">
      <c r="A2419" s="222" t="str">
        <f>'Usages industrie'!A34</f>
        <v>Usage industriel n°31</v>
      </c>
      <c r="B2419" s="222" t="s">
        <v>645</v>
      </c>
      <c r="C2419" s="222"/>
      <c r="D2419" s="223">
        <f>D2368*'Usages industrie'!$P34*(1+'Usages industrie'!$Q34)^(D$2332-$D$2332)/1000</f>
        <v>0</v>
      </c>
      <c r="E2419" s="223">
        <f>E2368*'Usages industrie'!$P34*(1+'Usages industrie'!$Q34)^(E$2332-$D$2332)/1000</f>
        <v>0</v>
      </c>
      <c r="F2419" s="223">
        <f>F2368*'Usages industrie'!$P34*(1+'Usages industrie'!$Q34)^(F$2332-$D$2332)/1000</f>
        <v>0</v>
      </c>
      <c r="G2419" s="223">
        <f>G2368*'Usages industrie'!$P34*(1+'Usages industrie'!$Q34)^(G$2332-$D$2332)/1000</f>
        <v>0</v>
      </c>
      <c r="H2419" s="223">
        <f>H2368*'Usages industrie'!$P34*(1+'Usages industrie'!$Q34)^(H$2332-$D$2332)/1000</f>
        <v>0</v>
      </c>
      <c r="I2419" s="223">
        <f>I2368*'Usages industrie'!$P34*(1+'Usages industrie'!$Q34)^(I$2332-$D$2332)/1000</f>
        <v>0</v>
      </c>
      <c r="J2419" s="223">
        <f>J2368*'Usages industrie'!$P34*(1+'Usages industrie'!$Q34)^(J$2332-$D$2332)/1000</f>
        <v>0</v>
      </c>
      <c r="K2419" s="223">
        <f>K2368*'Usages industrie'!$P34*(1+'Usages industrie'!$Q34)^(K$2332-$D$2332)/1000</f>
        <v>0</v>
      </c>
      <c r="L2419" s="223">
        <f>L2368*'Usages industrie'!$P34*(1+'Usages industrie'!$Q34)^(L$2332-$D$2332)/1000</f>
        <v>0</v>
      </c>
      <c r="M2419" s="223">
        <f>M2368*'Usages industrie'!$P34*(1+'Usages industrie'!$Q34)^(M$2332-$D$2332)/1000</f>
        <v>0</v>
      </c>
      <c r="N2419" s="223">
        <f>N2368*'Usages industrie'!$P34*(1+'Usages industrie'!$Q34)^(N$2332-$D$2332)/1000</f>
        <v>0</v>
      </c>
      <c r="O2419" s="223">
        <f>O2368*'Usages industrie'!$P34*(1+'Usages industrie'!$Q34)^(O$2332-$D$2332)/1000</f>
        <v>0</v>
      </c>
      <c r="P2419" s="223">
        <f>P2368*'Usages industrie'!$P34*(1+'Usages industrie'!$Q34)^(P$2332-$D$2332)/1000</f>
        <v>0</v>
      </c>
      <c r="Q2419" s="223">
        <f>Q2368*'Usages industrie'!$P34*(1+'Usages industrie'!$Q34)^(Q$2332-$D$2332)/1000</f>
        <v>0</v>
      </c>
      <c r="R2419" s="223">
        <f>R2368*'Usages industrie'!$P34*(1+'Usages industrie'!$Q34)^(R$2332-$D$2332)/1000</f>
        <v>0</v>
      </c>
    </row>
    <row r="2420" spans="1:18" hidden="1" outlineLevel="2" x14ac:dyDescent="0.25">
      <c r="A2420" s="222" t="str">
        <f>'Usages industrie'!A35</f>
        <v>Usage industriel n°32</v>
      </c>
      <c r="B2420" s="222" t="s">
        <v>645</v>
      </c>
      <c r="C2420" s="222"/>
      <c r="D2420" s="223">
        <f>D2369*'Usages industrie'!$P35*(1+'Usages industrie'!$Q35)^(D$2332-$D$2332)/1000</f>
        <v>0</v>
      </c>
      <c r="E2420" s="223">
        <f>E2369*'Usages industrie'!$P35*(1+'Usages industrie'!$Q35)^(E$2332-$D$2332)/1000</f>
        <v>0</v>
      </c>
      <c r="F2420" s="223">
        <f>F2369*'Usages industrie'!$P35*(1+'Usages industrie'!$Q35)^(F$2332-$D$2332)/1000</f>
        <v>0</v>
      </c>
      <c r="G2420" s="223">
        <f>G2369*'Usages industrie'!$P35*(1+'Usages industrie'!$Q35)^(G$2332-$D$2332)/1000</f>
        <v>0</v>
      </c>
      <c r="H2420" s="223">
        <f>H2369*'Usages industrie'!$P35*(1+'Usages industrie'!$Q35)^(H$2332-$D$2332)/1000</f>
        <v>0</v>
      </c>
      <c r="I2420" s="223">
        <f>I2369*'Usages industrie'!$P35*(1+'Usages industrie'!$Q35)^(I$2332-$D$2332)/1000</f>
        <v>0</v>
      </c>
      <c r="J2420" s="223">
        <f>J2369*'Usages industrie'!$P35*(1+'Usages industrie'!$Q35)^(J$2332-$D$2332)/1000</f>
        <v>0</v>
      </c>
      <c r="K2420" s="223">
        <f>K2369*'Usages industrie'!$P35*(1+'Usages industrie'!$Q35)^(K$2332-$D$2332)/1000</f>
        <v>0</v>
      </c>
      <c r="L2420" s="223">
        <f>L2369*'Usages industrie'!$P35*(1+'Usages industrie'!$Q35)^(L$2332-$D$2332)/1000</f>
        <v>0</v>
      </c>
      <c r="M2420" s="223">
        <f>M2369*'Usages industrie'!$P35*(1+'Usages industrie'!$Q35)^(M$2332-$D$2332)/1000</f>
        <v>0</v>
      </c>
      <c r="N2420" s="223">
        <f>N2369*'Usages industrie'!$P35*(1+'Usages industrie'!$Q35)^(N$2332-$D$2332)/1000</f>
        <v>0</v>
      </c>
      <c r="O2420" s="223">
        <f>O2369*'Usages industrie'!$P35*(1+'Usages industrie'!$Q35)^(O$2332-$D$2332)/1000</f>
        <v>0</v>
      </c>
      <c r="P2420" s="223">
        <f>P2369*'Usages industrie'!$P35*(1+'Usages industrie'!$Q35)^(P$2332-$D$2332)/1000</f>
        <v>0</v>
      </c>
      <c r="Q2420" s="223">
        <f>Q2369*'Usages industrie'!$P35*(1+'Usages industrie'!$Q35)^(Q$2332-$D$2332)/1000</f>
        <v>0</v>
      </c>
      <c r="R2420" s="223">
        <f>R2369*'Usages industrie'!$P35*(1+'Usages industrie'!$Q35)^(R$2332-$D$2332)/1000</f>
        <v>0</v>
      </c>
    </row>
    <row r="2421" spans="1:18" hidden="1" outlineLevel="2" x14ac:dyDescent="0.25">
      <c r="A2421" s="222" t="str">
        <f>'Usages industrie'!A36</f>
        <v>Usage industriel n°33</v>
      </c>
      <c r="B2421" s="222" t="s">
        <v>645</v>
      </c>
      <c r="C2421" s="222"/>
      <c r="D2421" s="223">
        <f>D2370*'Usages industrie'!$P36*(1+'Usages industrie'!$Q36)^(D$2332-$D$2332)/1000</f>
        <v>0</v>
      </c>
      <c r="E2421" s="223">
        <f>E2370*'Usages industrie'!$P36*(1+'Usages industrie'!$Q36)^(E$2332-$D$2332)/1000</f>
        <v>0</v>
      </c>
      <c r="F2421" s="223">
        <f>F2370*'Usages industrie'!$P36*(1+'Usages industrie'!$Q36)^(F$2332-$D$2332)/1000</f>
        <v>0</v>
      </c>
      <c r="G2421" s="223">
        <f>G2370*'Usages industrie'!$P36*(1+'Usages industrie'!$Q36)^(G$2332-$D$2332)/1000</f>
        <v>0</v>
      </c>
      <c r="H2421" s="223">
        <f>H2370*'Usages industrie'!$P36*(1+'Usages industrie'!$Q36)^(H$2332-$D$2332)/1000</f>
        <v>0</v>
      </c>
      <c r="I2421" s="223">
        <f>I2370*'Usages industrie'!$P36*(1+'Usages industrie'!$Q36)^(I$2332-$D$2332)/1000</f>
        <v>0</v>
      </c>
      <c r="J2421" s="223">
        <f>J2370*'Usages industrie'!$P36*(1+'Usages industrie'!$Q36)^(J$2332-$D$2332)/1000</f>
        <v>0</v>
      </c>
      <c r="K2421" s="223">
        <f>K2370*'Usages industrie'!$P36*(1+'Usages industrie'!$Q36)^(K$2332-$D$2332)/1000</f>
        <v>0</v>
      </c>
      <c r="L2421" s="223">
        <f>L2370*'Usages industrie'!$P36*(1+'Usages industrie'!$Q36)^(L$2332-$D$2332)/1000</f>
        <v>0</v>
      </c>
      <c r="M2421" s="223">
        <f>M2370*'Usages industrie'!$P36*(1+'Usages industrie'!$Q36)^(M$2332-$D$2332)/1000</f>
        <v>0</v>
      </c>
      <c r="N2421" s="223">
        <f>N2370*'Usages industrie'!$P36*(1+'Usages industrie'!$Q36)^(N$2332-$D$2332)/1000</f>
        <v>0</v>
      </c>
      <c r="O2421" s="223">
        <f>O2370*'Usages industrie'!$P36*(1+'Usages industrie'!$Q36)^(O$2332-$D$2332)/1000</f>
        <v>0</v>
      </c>
      <c r="P2421" s="223">
        <f>P2370*'Usages industrie'!$P36*(1+'Usages industrie'!$Q36)^(P$2332-$D$2332)/1000</f>
        <v>0</v>
      </c>
      <c r="Q2421" s="223">
        <f>Q2370*'Usages industrie'!$P36*(1+'Usages industrie'!$Q36)^(Q$2332-$D$2332)/1000</f>
        <v>0</v>
      </c>
      <c r="R2421" s="223">
        <f>R2370*'Usages industrie'!$P36*(1+'Usages industrie'!$Q36)^(R$2332-$D$2332)/1000</f>
        <v>0</v>
      </c>
    </row>
    <row r="2422" spans="1:18" hidden="1" outlineLevel="2" x14ac:dyDescent="0.25">
      <c r="A2422" s="222" t="str">
        <f>'Usages industrie'!A37</f>
        <v>Usage industriel n°34</v>
      </c>
      <c r="B2422" s="222" t="s">
        <v>645</v>
      </c>
      <c r="C2422" s="222"/>
      <c r="D2422" s="223">
        <f>D2371*'Usages industrie'!$P37*(1+'Usages industrie'!$Q37)^(D$2332-$D$2332)/1000</f>
        <v>0</v>
      </c>
      <c r="E2422" s="223">
        <f>E2371*'Usages industrie'!$P37*(1+'Usages industrie'!$Q37)^(E$2332-$D$2332)/1000</f>
        <v>0</v>
      </c>
      <c r="F2422" s="223">
        <f>F2371*'Usages industrie'!$P37*(1+'Usages industrie'!$Q37)^(F$2332-$D$2332)/1000</f>
        <v>0</v>
      </c>
      <c r="G2422" s="223">
        <f>G2371*'Usages industrie'!$P37*(1+'Usages industrie'!$Q37)^(G$2332-$D$2332)/1000</f>
        <v>0</v>
      </c>
      <c r="H2422" s="223">
        <f>H2371*'Usages industrie'!$P37*(1+'Usages industrie'!$Q37)^(H$2332-$D$2332)/1000</f>
        <v>0</v>
      </c>
      <c r="I2422" s="223">
        <f>I2371*'Usages industrie'!$P37*(1+'Usages industrie'!$Q37)^(I$2332-$D$2332)/1000</f>
        <v>0</v>
      </c>
      <c r="J2422" s="223">
        <f>J2371*'Usages industrie'!$P37*(1+'Usages industrie'!$Q37)^(J$2332-$D$2332)/1000</f>
        <v>0</v>
      </c>
      <c r="K2422" s="223">
        <f>K2371*'Usages industrie'!$P37*(1+'Usages industrie'!$Q37)^(K$2332-$D$2332)/1000</f>
        <v>0</v>
      </c>
      <c r="L2422" s="223">
        <f>L2371*'Usages industrie'!$P37*(1+'Usages industrie'!$Q37)^(L$2332-$D$2332)/1000</f>
        <v>0</v>
      </c>
      <c r="M2422" s="223">
        <f>M2371*'Usages industrie'!$P37*(1+'Usages industrie'!$Q37)^(M$2332-$D$2332)/1000</f>
        <v>0</v>
      </c>
      <c r="N2422" s="223">
        <f>N2371*'Usages industrie'!$P37*(1+'Usages industrie'!$Q37)^(N$2332-$D$2332)/1000</f>
        <v>0</v>
      </c>
      <c r="O2422" s="223">
        <f>O2371*'Usages industrie'!$P37*(1+'Usages industrie'!$Q37)^(O$2332-$D$2332)/1000</f>
        <v>0</v>
      </c>
      <c r="P2422" s="223">
        <f>P2371*'Usages industrie'!$P37*(1+'Usages industrie'!$Q37)^(P$2332-$D$2332)/1000</f>
        <v>0</v>
      </c>
      <c r="Q2422" s="223">
        <f>Q2371*'Usages industrie'!$P37*(1+'Usages industrie'!$Q37)^(Q$2332-$D$2332)/1000</f>
        <v>0</v>
      </c>
      <c r="R2422" s="223">
        <f>R2371*'Usages industrie'!$P37*(1+'Usages industrie'!$Q37)^(R$2332-$D$2332)/1000</f>
        <v>0</v>
      </c>
    </row>
    <row r="2423" spans="1:18" hidden="1" outlineLevel="2" x14ac:dyDescent="0.25">
      <c r="A2423" s="222" t="str">
        <f>'Usages industrie'!A38</f>
        <v>Usage industriel n°35</v>
      </c>
      <c r="B2423" s="222" t="s">
        <v>645</v>
      </c>
      <c r="C2423" s="222"/>
      <c r="D2423" s="223">
        <f>D2372*'Usages industrie'!$P38*(1+'Usages industrie'!$Q38)^(D$2332-$D$2332)/1000</f>
        <v>0</v>
      </c>
      <c r="E2423" s="223">
        <f>E2372*'Usages industrie'!$P38*(1+'Usages industrie'!$Q38)^(E$2332-$D$2332)/1000</f>
        <v>0</v>
      </c>
      <c r="F2423" s="223">
        <f>F2372*'Usages industrie'!$P38*(1+'Usages industrie'!$Q38)^(F$2332-$D$2332)/1000</f>
        <v>0</v>
      </c>
      <c r="G2423" s="223">
        <f>G2372*'Usages industrie'!$P38*(1+'Usages industrie'!$Q38)^(G$2332-$D$2332)/1000</f>
        <v>0</v>
      </c>
      <c r="H2423" s="223">
        <f>H2372*'Usages industrie'!$P38*(1+'Usages industrie'!$Q38)^(H$2332-$D$2332)/1000</f>
        <v>0</v>
      </c>
      <c r="I2423" s="223">
        <f>I2372*'Usages industrie'!$P38*(1+'Usages industrie'!$Q38)^(I$2332-$D$2332)/1000</f>
        <v>0</v>
      </c>
      <c r="J2423" s="223">
        <f>J2372*'Usages industrie'!$P38*(1+'Usages industrie'!$Q38)^(J$2332-$D$2332)/1000</f>
        <v>0</v>
      </c>
      <c r="K2423" s="223">
        <f>K2372*'Usages industrie'!$P38*(1+'Usages industrie'!$Q38)^(K$2332-$D$2332)/1000</f>
        <v>0</v>
      </c>
      <c r="L2423" s="223">
        <f>L2372*'Usages industrie'!$P38*(1+'Usages industrie'!$Q38)^(L$2332-$D$2332)/1000</f>
        <v>0</v>
      </c>
      <c r="M2423" s="223">
        <f>M2372*'Usages industrie'!$P38*(1+'Usages industrie'!$Q38)^(M$2332-$D$2332)/1000</f>
        <v>0</v>
      </c>
      <c r="N2423" s="223">
        <f>N2372*'Usages industrie'!$P38*(1+'Usages industrie'!$Q38)^(N$2332-$D$2332)/1000</f>
        <v>0</v>
      </c>
      <c r="O2423" s="223">
        <f>O2372*'Usages industrie'!$P38*(1+'Usages industrie'!$Q38)^(O$2332-$D$2332)/1000</f>
        <v>0</v>
      </c>
      <c r="P2423" s="223">
        <f>P2372*'Usages industrie'!$P38*(1+'Usages industrie'!$Q38)^(P$2332-$D$2332)/1000</f>
        <v>0</v>
      </c>
      <c r="Q2423" s="223">
        <f>Q2372*'Usages industrie'!$P38*(1+'Usages industrie'!$Q38)^(Q$2332-$D$2332)/1000</f>
        <v>0</v>
      </c>
      <c r="R2423" s="223">
        <f>R2372*'Usages industrie'!$P38*(1+'Usages industrie'!$Q38)^(R$2332-$D$2332)/1000</f>
        <v>0</v>
      </c>
    </row>
    <row r="2424" spans="1:18" hidden="1" outlineLevel="2" x14ac:dyDescent="0.25">
      <c r="A2424" s="222" t="str">
        <f>'Usages industrie'!A39</f>
        <v>Usage industriel n°36</v>
      </c>
      <c r="B2424" s="222" t="s">
        <v>645</v>
      </c>
      <c r="C2424" s="222"/>
      <c r="D2424" s="223">
        <f>D2373*'Usages industrie'!$P39*(1+'Usages industrie'!$Q39)^(D$2332-$D$2332)/1000</f>
        <v>0</v>
      </c>
      <c r="E2424" s="223">
        <f>E2373*'Usages industrie'!$P39*(1+'Usages industrie'!$Q39)^(E$2332-$D$2332)/1000</f>
        <v>0</v>
      </c>
      <c r="F2424" s="223">
        <f>F2373*'Usages industrie'!$P39*(1+'Usages industrie'!$Q39)^(F$2332-$D$2332)/1000</f>
        <v>0</v>
      </c>
      <c r="G2424" s="223">
        <f>G2373*'Usages industrie'!$P39*(1+'Usages industrie'!$Q39)^(G$2332-$D$2332)/1000</f>
        <v>0</v>
      </c>
      <c r="H2424" s="223">
        <f>H2373*'Usages industrie'!$P39*(1+'Usages industrie'!$Q39)^(H$2332-$D$2332)/1000</f>
        <v>0</v>
      </c>
      <c r="I2424" s="223">
        <f>I2373*'Usages industrie'!$P39*(1+'Usages industrie'!$Q39)^(I$2332-$D$2332)/1000</f>
        <v>0</v>
      </c>
      <c r="J2424" s="223">
        <f>J2373*'Usages industrie'!$P39*(1+'Usages industrie'!$Q39)^(J$2332-$D$2332)/1000</f>
        <v>0</v>
      </c>
      <c r="K2424" s="223">
        <f>K2373*'Usages industrie'!$P39*(1+'Usages industrie'!$Q39)^(K$2332-$D$2332)/1000</f>
        <v>0</v>
      </c>
      <c r="L2424" s="223">
        <f>L2373*'Usages industrie'!$P39*(1+'Usages industrie'!$Q39)^(L$2332-$D$2332)/1000</f>
        <v>0</v>
      </c>
      <c r="M2424" s="223">
        <f>M2373*'Usages industrie'!$P39*(1+'Usages industrie'!$Q39)^(M$2332-$D$2332)/1000</f>
        <v>0</v>
      </c>
      <c r="N2424" s="223">
        <f>N2373*'Usages industrie'!$P39*(1+'Usages industrie'!$Q39)^(N$2332-$D$2332)/1000</f>
        <v>0</v>
      </c>
      <c r="O2424" s="223">
        <f>O2373*'Usages industrie'!$P39*(1+'Usages industrie'!$Q39)^(O$2332-$D$2332)/1000</f>
        <v>0</v>
      </c>
      <c r="P2424" s="223">
        <f>P2373*'Usages industrie'!$P39*(1+'Usages industrie'!$Q39)^(P$2332-$D$2332)/1000</f>
        <v>0</v>
      </c>
      <c r="Q2424" s="223">
        <f>Q2373*'Usages industrie'!$P39*(1+'Usages industrie'!$Q39)^(Q$2332-$D$2332)/1000</f>
        <v>0</v>
      </c>
      <c r="R2424" s="223">
        <f>R2373*'Usages industrie'!$P39*(1+'Usages industrie'!$Q39)^(R$2332-$D$2332)/1000</f>
        <v>0</v>
      </c>
    </row>
    <row r="2425" spans="1:18" hidden="1" outlineLevel="2" x14ac:dyDescent="0.25">
      <c r="A2425" s="222" t="str">
        <f>'Usages industrie'!A40</f>
        <v>Usage industriel n°37</v>
      </c>
      <c r="B2425" s="222" t="s">
        <v>645</v>
      </c>
      <c r="C2425" s="222"/>
      <c r="D2425" s="223">
        <f>D2374*'Usages industrie'!$P40*(1+'Usages industrie'!$Q40)^(D$2332-$D$2332)/1000</f>
        <v>0</v>
      </c>
      <c r="E2425" s="223">
        <f>E2374*'Usages industrie'!$P40*(1+'Usages industrie'!$Q40)^(E$2332-$D$2332)/1000</f>
        <v>0</v>
      </c>
      <c r="F2425" s="223">
        <f>F2374*'Usages industrie'!$P40*(1+'Usages industrie'!$Q40)^(F$2332-$D$2332)/1000</f>
        <v>0</v>
      </c>
      <c r="G2425" s="223">
        <f>G2374*'Usages industrie'!$P40*(1+'Usages industrie'!$Q40)^(G$2332-$D$2332)/1000</f>
        <v>0</v>
      </c>
      <c r="H2425" s="223">
        <f>H2374*'Usages industrie'!$P40*(1+'Usages industrie'!$Q40)^(H$2332-$D$2332)/1000</f>
        <v>0</v>
      </c>
      <c r="I2425" s="223">
        <f>I2374*'Usages industrie'!$P40*(1+'Usages industrie'!$Q40)^(I$2332-$D$2332)/1000</f>
        <v>0</v>
      </c>
      <c r="J2425" s="223">
        <f>J2374*'Usages industrie'!$P40*(1+'Usages industrie'!$Q40)^(J$2332-$D$2332)/1000</f>
        <v>0</v>
      </c>
      <c r="K2425" s="223">
        <f>K2374*'Usages industrie'!$P40*(1+'Usages industrie'!$Q40)^(K$2332-$D$2332)/1000</f>
        <v>0</v>
      </c>
      <c r="L2425" s="223">
        <f>L2374*'Usages industrie'!$P40*(1+'Usages industrie'!$Q40)^(L$2332-$D$2332)/1000</f>
        <v>0</v>
      </c>
      <c r="M2425" s="223">
        <f>M2374*'Usages industrie'!$P40*(1+'Usages industrie'!$Q40)^(M$2332-$D$2332)/1000</f>
        <v>0</v>
      </c>
      <c r="N2425" s="223">
        <f>N2374*'Usages industrie'!$P40*(1+'Usages industrie'!$Q40)^(N$2332-$D$2332)/1000</f>
        <v>0</v>
      </c>
      <c r="O2425" s="223">
        <f>O2374*'Usages industrie'!$P40*(1+'Usages industrie'!$Q40)^(O$2332-$D$2332)/1000</f>
        <v>0</v>
      </c>
      <c r="P2425" s="223">
        <f>P2374*'Usages industrie'!$P40*(1+'Usages industrie'!$Q40)^(P$2332-$D$2332)/1000</f>
        <v>0</v>
      </c>
      <c r="Q2425" s="223">
        <f>Q2374*'Usages industrie'!$P40*(1+'Usages industrie'!$Q40)^(Q$2332-$D$2332)/1000</f>
        <v>0</v>
      </c>
      <c r="R2425" s="223">
        <f>R2374*'Usages industrie'!$P40*(1+'Usages industrie'!$Q40)^(R$2332-$D$2332)/1000</f>
        <v>0</v>
      </c>
    </row>
    <row r="2426" spans="1:18" hidden="1" outlineLevel="2" x14ac:dyDescent="0.25">
      <c r="A2426" s="222" t="str">
        <f>'Usages industrie'!A41</f>
        <v>Usage industriel n°38</v>
      </c>
      <c r="B2426" s="222" t="s">
        <v>645</v>
      </c>
      <c r="C2426" s="222"/>
      <c r="D2426" s="223">
        <f>D2375*'Usages industrie'!$P41*(1+'Usages industrie'!$Q41)^(D$2332-$D$2332)/1000</f>
        <v>0</v>
      </c>
      <c r="E2426" s="223">
        <f>E2375*'Usages industrie'!$P41*(1+'Usages industrie'!$Q41)^(E$2332-$D$2332)/1000</f>
        <v>0</v>
      </c>
      <c r="F2426" s="223">
        <f>F2375*'Usages industrie'!$P41*(1+'Usages industrie'!$Q41)^(F$2332-$D$2332)/1000</f>
        <v>0</v>
      </c>
      <c r="G2426" s="223">
        <f>G2375*'Usages industrie'!$P41*(1+'Usages industrie'!$Q41)^(G$2332-$D$2332)/1000</f>
        <v>0</v>
      </c>
      <c r="H2426" s="223">
        <f>H2375*'Usages industrie'!$P41*(1+'Usages industrie'!$Q41)^(H$2332-$D$2332)/1000</f>
        <v>0</v>
      </c>
      <c r="I2426" s="223">
        <f>I2375*'Usages industrie'!$P41*(1+'Usages industrie'!$Q41)^(I$2332-$D$2332)/1000</f>
        <v>0</v>
      </c>
      <c r="J2426" s="223">
        <f>J2375*'Usages industrie'!$P41*(1+'Usages industrie'!$Q41)^(J$2332-$D$2332)/1000</f>
        <v>0</v>
      </c>
      <c r="K2426" s="223">
        <f>K2375*'Usages industrie'!$P41*(1+'Usages industrie'!$Q41)^(K$2332-$D$2332)/1000</f>
        <v>0</v>
      </c>
      <c r="L2426" s="223">
        <f>L2375*'Usages industrie'!$P41*(1+'Usages industrie'!$Q41)^(L$2332-$D$2332)/1000</f>
        <v>0</v>
      </c>
      <c r="M2426" s="223">
        <f>M2375*'Usages industrie'!$P41*(1+'Usages industrie'!$Q41)^(M$2332-$D$2332)/1000</f>
        <v>0</v>
      </c>
      <c r="N2426" s="223">
        <f>N2375*'Usages industrie'!$P41*(1+'Usages industrie'!$Q41)^(N$2332-$D$2332)/1000</f>
        <v>0</v>
      </c>
      <c r="O2426" s="223">
        <f>O2375*'Usages industrie'!$P41*(1+'Usages industrie'!$Q41)^(O$2332-$D$2332)/1000</f>
        <v>0</v>
      </c>
      <c r="P2426" s="223">
        <f>P2375*'Usages industrie'!$P41*(1+'Usages industrie'!$Q41)^(P$2332-$D$2332)/1000</f>
        <v>0</v>
      </c>
      <c r="Q2426" s="223">
        <f>Q2375*'Usages industrie'!$P41*(1+'Usages industrie'!$Q41)^(Q$2332-$D$2332)/1000</f>
        <v>0</v>
      </c>
      <c r="R2426" s="223">
        <f>R2375*'Usages industrie'!$P41*(1+'Usages industrie'!$Q41)^(R$2332-$D$2332)/1000</f>
        <v>0</v>
      </c>
    </row>
    <row r="2427" spans="1:18" hidden="1" outlineLevel="2" x14ac:dyDescent="0.25">
      <c r="A2427" s="222" t="str">
        <f>'Usages industrie'!A42</f>
        <v>Usage industriel n°39</v>
      </c>
      <c r="B2427" s="222" t="s">
        <v>645</v>
      </c>
      <c r="C2427" s="222"/>
      <c r="D2427" s="223">
        <f>D2376*'Usages industrie'!$P42*(1+'Usages industrie'!$Q42)^(D$2332-$D$2332)/1000</f>
        <v>0</v>
      </c>
      <c r="E2427" s="223">
        <f>E2376*'Usages industrie'!$P42*(1+'Usages industrie'!$Q42)^(E$2332-$D$2332)/1000</f>
        <v>0</v>
      </c>
      <c r="F2427" s="223">
        <f>F2376*'Usages industrie'!$P42*(1+'Usages industrie'!$Q42)^(F$2332-$D$2332)/1000</f>
        <v>0</v>
      </c>
      <c r="G2427" s="223">
        <f>G2376*'Usages industrie'!$P42*(1+'Usages industrie'!$Q42)^(G$2332-$D$2332)/1000</f>
        <v>0</v>
      </c>
      <c r="H2427" s="223">
        <f>H2376*'Usages industrie'!$P42*(1+'Usages industrie'!$Q42)^(H$2332-$D$2332)/1000</f>
        <v>0</v>
      </c>
      <c r="I2427" s="223">
        <f>I2376*'Usages industrie'!$P42*(1+'Usages industrie'!$Q42)^(I$2332-$D$2332)/1000</f>
        <v>0</v>
      </c>
      <c r="J2427" s="223">
        <f>J2376*'Usages industrie'!$P42*(1+'Usages industrie'!$Q42)^(J$2332-$D$2332)/1000</f>
        <v>0</v>
      </c>
      <c r="K2427" s="223">
        <f>K2376*'Usages industrie'!$P42*(1+'Usages industrie'!$Q42)^(K$2332-$D$2332)/1000</f>
        <v>0</v>
      </c>
      <c r="L2427" s="223">
        <f>L2376*'Usages industrie'!$P42*(1+'Usages industrie'!$Q42)^(L$2332-$D$2332)/1000</f>
        <v>0</v>
      </c>
      <c r="M2427" s="223">
        <f>M2376*'Usages industrie'!$P42*(1+'Usages industrie'!$Q42)^(M$2332-$D$2332)/1000</f>
        <v>0</v>
      </c>
      <c r="N2427" s="223">
        <f>N2376*'Usages industrie'!$P42*(1+'Usages industrie'!$Q42)^(N$2332-$D$2332)/1000</f>
        <v>0</v>
      </c>
      <c r="O2427" s="223">
        <f>O2376*'Usages industrie'!$P42*(1+'Usages industrie'!$Q42)^(O$2332-$D$2332)/1000</f>
        <v>0</v>
      </c>
      <c r="P2427" s="223">
        <f>P2376*'Usages industrie'!$P42*(1+'Usages industrie'!$Q42)^(P$2332-$D$2332)/1000</f>
        <v>0</v>
      </c>
      <c r="Q2427" s="223">
        <f>Q2376*'Usages industrie'!$P42*(1+'Usages industrie'!$Q42)^(Q$2332-$D$2332)/1000</f>
        <v>0</v>
      </c>
      <c r="R2427" s="223">
        <f>R2376*'Usages industrie'!$P42*(1+'Usages industrie'!$Q42)^(R$2332-$D$2332)/1000</f>
        <v>0</v>
      </c>
    </row>
    <row r="2428" spans="1:18" hidden="1" outlineLevel="2" x14ac:dyDescent="0.25">
      <c r="A2428" s="222" t="str">
        <f>'Usages industrie'!A43</f>
        <v>Usage industriel n°40</v>
      </c>
      <c r="B2428" s="222" t="s">
        <v>645</v>
      </c>
      <c r="C2428" s="222"/>
      <c r="D2428" s="223">
        <f>D2377*'Usages industrie'!$P43*(1+'Usages industrie'!$Q43)^(D$2332-$D$2332)/1000</f>
        <v>0</v>
      </c>
      <c r="E2428" s="223">
        <f>E2377*'Usages industrie'!$P43*(1+'Usages industrie'!$Q43)^(E$2332-$D$2332)/1000</f>
        <v>0</v>
      </c>
      <c r="F2428" s="223">
        <f>F2377*'Usages industrie'!$P43*(1+'Usages industrie'!$Q43)^(F$2332-$D$2332)/1000</f>
        <v>0</v>
      </c>
      <c r="G2428" s="223">
        <f>G2377*'Usages industrie'!$P43*(1+'Usages industrie'!$Q43)^(G$2332-$D$2332)/1000</f>
        <v>0</v>
      </c>
      <c r="H2428" s="223">
        <f>H2377*'Usages industrie'!$P43*(1+'Usages industrie'!$Q43)^(H$2332-$D$2332)/1000</f>
        <v>0</v>
      </c>
      <c r="I2428" s="223">
        <f>I2377*'Usages industrie'!$P43*(1+'Usages industrie'!$Q43)^(I$2332-$D$2332)/1000</f>
        <v>0</v>
      </c>
      <c r="J2428" s="223">
        <f>J2377*'Usages industrie'!$P43*(1+'Usages industrie'!$Q43)^(J$2332-$D$2332)/1000</f>
        <v>0</v>
      </c>
      <c r="K2428" s="223">
        <f>K2377*'Usages industrie'!$P43*(1+'Usages industrie'!$Q43)^(K$2332-$D$2332)/1000</f>
        <v>0</v>
      </c>
      <c r="L2428" s="223">
        <f>L2377*'Usages industrie'!$P43*(1+'Usages industrie'!$Q43)^(L$2332-$D$2332)/1000</f>
        <v>0</v>
      </c>
      <c r="M2428" s="223">
        <f>M2377*'Usages industrie'!$P43*(1+'Usages industrie'!$Q43)^(M$2332-$D$2332)/1000</f>
        <v>0</v>
      </c>
      <c r="N2428" s="223">
        <f>N2377*'Usages industrie'!$P43*(1+'Usages industrie'!$Q43)^(N$2332-$D$2332)/1000</f>
        <v>0</v>
      </c>
      <c r="O2428" s="223">
        <f>O2377*'Usages industrie'!$P43*(1+'Usages industrie'!$Q43)^(O$2332-$D$2332)/1000</f>
        <v>0</v>
      </c>
      <c r="P2428" s="223">
        <f>P2377*'Usages industrie'!$P43*(1+'Usages industrie'!$Q43)^(P$2332-$D$2332)/1000</f>
        <v>0</v>
      </c>
      <c r="Q2428" s="223">
        <f>Q2377*'Usages industrie'!$P43*(1+'Usages industrie'!$Q43)^(Q$2332-$D$2332)/1000</f>
        <v>0</v>
      </c>
      <c r="R2428" s="223">
        <f>R2377*'Usages industrie'!$P43*(1+'Usages industrie'!$Q43)^(R$2332-$D$2332)/1000</f>
        <v>0</v>
      </c>
    </row>
    <row r="2429" spans="1:18" hidden="1" outlineLevel="2" x14ac:dyDescent="0.25">
      <c r="A2429" s="222" t="str">
        <f>'Usages industrie'!A44</f>
        <v>Usage industriel n°41</v>
      </c>
      <c r="B2429" s="222" t="s">
        <v>645</v>
      </c>
      <c r="C2429" s="222"/>
      <c r="D2429" s="223">
        <f>D2378*'Usages industrie'!$P44*(1+'Usages industrie'!$Q44)^(D$2332-$D$2332)/1000</f>
        <v>0</v>
      </c>
      <c r="E2429" s="223">
        <f>E2378*'Usages industrie'!$P44*(1+'Usages industrie'!$Q44)^(E$2332-$D$2332)/1000</f>
        <v>0</v>
      </c>
      <c r="F2429" s="223">
        <f>F2378*'Usages industrie'!$P44*(1+'Usages industrie'!$Q44)^(F$2332-$D$2332)/1000</f>
        <v>0</v>
      </c>
      <c r="G2429" s="223">
        <f>G2378*'Usages industrie'!$P44*(1+'Usages industrie'!$Q44)^(G$2332-$D$2332)/1000</f>
        <v>0</v>
      </c>
      <c r="H2429" s="223">
        <f>H2378*'Usages industrie'!$P44*(1+'Usages industrie'!$Q44)^(H$2332-$D$2332)/1000</f>
        <v>0</v>
      </c>
      <c r="I2429" s="223">
        <f>I2378*'Usages industrie'!$P44*(1+'Usages industrie'!$Q44)^(I$2332-$D$2332)/1000</f>
        <v>0</v>
      </c>
      <c r="J2429" s="223">
        <f>J2378*'Usages industrie'!$P44*(1+'Usages industrie'!$Q44)^(J$2332-$D$2332)/1000</f>
        <v>0</v>
      </c>
      <c r="K2429" s="223">
        <f>K2378*'Usages industrie'!$P44*(1+'Usages industrie'!$Q44)^(K$2332-$D$2332)/1000</f>
        <v>0</v>
      </c>
      <c r="L2429" s="223">
        <f>L2378*'Usages industrie'!$P44*(1+'Usages industrie'!$Q44)^(L$2332-$D$2332)/1000</f>
        <v>0</v>
      </c>
      <c r="M2429" s="223">
        <f>M2378*'Usages industrie'!$P44*(1+'Usages industrie'!$Q44)^(M$2332-$D$2332)/1000</f>
        <v>0</v>
      </c>
      <c r="N2429" s="223">
        <f>N2378*'Usages industrie'!$P44*(1+'Usages industrie'!$Q44)^(N$2332-$D$2332)/1000</f>
        <v>0</v>
      </c>
      <c r="O2429" s="223">
        <f>O2378*'Usages industrie'!$P44*(1+'Usages industrie'!$Q44)^(O$2332-$D$2332)/1000</f>
        <v>0</v>
      </c>
      <c r="P2429" s="223">
        <f>P2378*'Usages industrie'!$P44*(1+'Usages industrie'!$Q44)^(P$2332-$D$2332)/1000</f>
        <v>0</v>
      </c>
      <c r="Q2429" s="223">
        <f>Q2378*'Usages industrie'!$P44*(1+'Usages industrie'!$Q44)^(Q$2332-$D$2332)/1000</f>
        <v>0</v>
      </c>
      <c r="R2429" s="223">
        <f>R2378*'Usages industrie'!$P44*(1+'Usages industrie'!$Q44)^(R$2332-$D$2332)/1000</f>
        <v>0</v>
      </c>
    </row>
    <row r="2430" spans="1:18" hidden="1" outlineLevel="2" x14ac:dyDescent="0.25">
      <c r="A2430" s="222" t="str">
        <f>'Usages industrie'!A45</f>
        <v>Usage industriel n°42</v>
      </c>
      <c r="B2430" s="222" t="s">
        <v>645</v>
      </c>
      <c r="C2430" s="222"/>
      <c r="D2430" s="223">
        <f>D2379*'Usages industrie'!$P45*(1+'Usages industrie'!$Q45)^(D$2332-$D$2332)/1000</f>
        <v>0</v>
      </c>
      <c r="E2430" s="223">
        <f>E2379*'Usages industrie'!$P45*(1+'Usages industrie'!$Q45)^(E$2332-$D$2332)/1000</f>
        <v>0</v>
      </c>
      <c r="F2430" s="223">
        <f>F2379*'Usages industrie'!$P45*(1+'Usages industrie'!$Q45)^(F$2332-$D$2332)/1000</f>
        <v>0</v>
      </c>
      <c r="G2430" s="223">
        <f>G2379*'Usages industrie'!$P45*(1+'Usages industrie'!$Q45)^(G$2332-$D$2332)/1000</f>
        <v>0</v>
      </c>
      <c r="H2430" s="223">
        <f>H2379*'Usages industrie'!$P45*(1+'Usages industrie'!$Q45)^(H$2332-$D$2332)/1000</f>
        <v>0</v>
      </c>
      <c r="I2430" s="223">
        <f>I2379*'Usages industrie'!$P45*(1+'Usages industrie'!$Q45)^(I$2332-$D$2332)/1000</f>
        <v>0</v>
      </c>
      <c r="J2430" s="223">
        <f>J2379*'Usages industrie'!$P45*(1+'Usages industrie'!$Q45)^(J$2332-$D$2332)/1000</f>
        <v>0</v>
      </c>
      <c r="K2430" s="223">
        <f>K2379*'Usages industrie'!$P45*(1+'Usages industrie'!$Q45)^(K$2332-$D$2332)/1000</f>
        <v>0</v>
      </c>
      <c r="L2430" s="223">
        <f>L2379*'Usages industrie'!$P45*(1+'Usages industrie'!$Q45)^(L$2332-$D$2332)/1000</f>
        <v>0</v>
      </c>
      <c r="M2430" s="223">
        <f>M2379*'Usages industrie'!$P45*(1+'Usages industrie'!$Q45)^(M$2332-$D$2332)/1000</f>
        <v>0</v>
      </c>
      <c r="N2430" s="223">
        <f>N2379*'Usages industrie'!$P45*(1+'Usages industrie'!$Q45)^(N$2332-$D$2332)/1000</f>
        <v>0</v>
      </c>
      <c r="O2430" s="223">
        <f>O2379*'Usages industrie'!$P45*(1+'Usages industrie'!$Q45)^(O$2332-$D$2332)/1000</f>
        <v>0</v>
      </c>
      <c r="P2430" s="223">
        <f>P2379*'Usages industrie'!$P45*(1+'Usages industrie'!$Q45)^(P$2332-$D$2332)/1000</f>
        <v>0</v>
      </c>
      <c r="Q2430" s="223">
        <f>Q2379*'Usages industrie'!$P45*(1+'Usages industrie'!$Q45)^(Q$2332-$D$2332)/1000</f>
        <v>0</v>
      </c>
      <c r="R2430" s="223">
        <f>R2379*'Usages industrie'!$P45*(1+'Usages industrie'!$Q45)^(R$2332-$D$2332)/1000</f>
        <v>0</v>
      </c>
    </row>
    <row r="2431" spans="1:18" hidden="1" outlineLevel="2" x14ac:dyDescent="0.25">
      <c r="A2431" s="222" t="str">
        <f>'Usages industrie'!A46</f>
        <v>Usage industriel n°43</v>
      </c>
      <c r="B2431" s="222" t="s">
        <v>645</v>
      </c>
      <c r="C2431" s="222"/>
      <c r="D2431" s="223">
        <f>D2380*'Usages industrie'!$P46*(1+'Usages industrie'!$Q46)^(D$2332-$D$2332)/1000</f>
        <v>0</v>
      </c>
      <c r="E2431" s="223">
        <f>E2380*'Usages industrie'!$P46*(1+'Usages industrie'!$Q46)^(E$2332-$D$2332)/1000</f>
        <v>0</v>
      </c>
      <c r="F2431" s="223">
        <f>F2380*'Usages industrie'!$P46*(1+'Usages industrie'!$Q46)^(F$2332-$D$2332)/1000</f>
        <v>0</v>
      </c>
      <c r="G2431" s="223">
        <f>G2380*'Usages industrie'!$P46*(1+'Usages industrie'!$Q46)^(G$2332-$D$2332)/1000</f>
        <v>0</v>
      </c>
      <c r="H2431" s="223">
        <f>H2380*'Usages industrie'!$P46*(1+'Usages industrie'!$Q46)^(H$2332-$D$2332)/1000</f>
        <v>0</v>
      </c>
      <c r="I2431" s="223">
        <f>I2380*'Usages industrie'!$P46*(1+'Usages industrie'!$Q46)^(I$2332-$D$2332)/1000</f>
        <v>0</v>
      </c>
      <c r="J2431" s="223">
        <f>J2380*'Usages industrie'!$P46*(1+'Usages industrie'!$Q46)^(J$2332-$D$2332)/1000</f>
        <v>0</v>
      </c>
      <c r="K2431" s="223">
        <f>K2380*'Usages industrie'!$P46*(1+'Usages industrie'!$Q46)^(K$2332-$D$2332)/1000</f>
        <v>0</v>
      </c>
      <c r="L2431" s="223">
        <f>L2380*'Usages industrie'!$P46*(1+'Usages industrie'!$Q46)^(L$2332-$D$2332)/1000</f>
        <v>0</v>
      </c>
      <c r="M2431" s="223">
        <f>M2380*'Usages industrie'!$P46*(1+'Usages industrie'!$Q46)^(M$2332-$D$2332)/1000</f>
        <v>0</v>
      </c>
      <c r="N2431" s="223">
        <f>N2380*'Usages industrie'!$P46*(1+'Usages industrie'!$Q46)^(N$2332-$D$2332)/1000</f>
        <v>0</v>
      </c>
      <c r="O2431" s="223">
        <f>O2380*'Usages industrie'!$P46*(1+'Usages industrie'!$Q46)^(O$2332-$D$2332)/1000</f>
        <v>0</v>
      </c>
      <c r="P2431" s="223">
        <f>P2380*'Usages industrie'!$P46*(1+'Usages industrie'!$Q46)^(P$2332-$D$2332)/1000</f>
        <v>0</v>
      </c>
      <c r="Q2431" s="223">
        <f>Q2380*'Usages industrie'!$P46*(1+'Usages industrie'!$Q46)^(Q$2332-$D$2332)/1000</f>
        <v>0</v>
      </c>
      <c r="R2431" s="223">
        <f>R2380*'Usages industrie'!$P46*(1+'Usages industrie'!$Q46)^(R$2332-$D$2332)/1000</f>
        <v>0</v>
      </c>
    </row>
    <row r="2432" spans="1:18" hidden="1" outlineLevel="2" x14ac:dyDescent="0.25">
      <c r="A2432" s="222" t="str">
        <f>'Usages industrie'!A47</f>
        <v>Usage industriel n°44</v>
      </c>
      <c r="B2432" s="222" t="s">
        <v>645</v>
      </c>
      <c r="C2432" s="222"/>
      <c r="D2432" s="223">
        <f>D2381*'Usages industrie'!$P47*(1+'Usages industrie'!$Q47)^(D$2332-$D$2332)/1000</f>
        <v>0</v>
      </c>
      <c r="E2432" s="223">
        <f>E2381*'Usages industrie'!$P47*(1+'Usages industrie'!$Q47)^(E$2332-$D$2332)/1000</f>
        <v>0</v>
      </c>
      <c r="F2432" s="223">
        <f>F2381*'Usages industrie'!$P47*(1+'Usages industrie'!$Q47)^(F$2332-$D$2332)/1000</f>
        <v>0</v>
      </c>
      <c r="G2432" s="223">
        <f>G2381*'Usages industrie'!$P47*(1+'Usages industrie'!$Q47)^(G$2332-$D$2332)/1000</f>
        <v>0</v>
      </c>
      <c r="H2432" s="223">
        <f>H2381*'Usages industrie'!$P47*(1+'Usages industrie'!$Q47)^(H$2332-$D$2332)/1000</f>
        <v>0</v>
      </c>
      <c r="I2432" s="223">
        <f>I2381*'Usages industrie'!$P47*(1+'Usages industrie'!$Q47)^(I$2332-$D$2332)/1000</f>
        <v>0</v>
      </c>
      <c r="J2432" s="223">
        <f>J2381*'Usages industrie'!$P47*(1+'Usages industrie'!$Q47)^(J$2332-$D$2332)/1000</f>
        <v>0</v>
      </c>
      <c r="K2432" s="223">
        <f>K2381*'Usages industrie'!$P47*(1+'Usages industrie'!$Q47)^(K$2332-$D$2332)/1000</f>
        <v>0</v>
      </c>
      <c r="L2432" s="223">
        <f>L2381*'Usages industrie'!$P47*(1+'Usages industrie'!$Q47)^(L$2332-$D$2332)/1000</f>
        <v>0</v>
      </c>
      <c r="M2432" s="223">
        <f>M2381*'Usages industrie'!$P47*(1+'Usages industrie'!$Q47)^(M$2332-$D$2332)/1000</f>
        <v>0</v>
      </c>
      <c r="N2432" s="223">
        <f>N2381*'Usages industrie'!$P47*(1+'Usages industrie'!$Q47)^(N$2332-$D$2332)/1000</f>
        <v>0</v>
      </c>
      <c r="O2432" s="223">
        <f>O2381*'Usages industrie'!$P47*(1+'Usages industrie'!$Q47)^(O$2332-$D$2332)/1000</f>
        <v>0</v>
      </c>
      <c r="P2432" s="223">
        <f>P2381*'Usages industrie'!$P47*(1+'Usages industrie'!$Q47)^(P$2332-$D$2332)/1000</f>
        <v>0</v>
      </c>
      <c r="Q2432" s="223">
        <f>Q2381*'Usages industrie'!$P47*(1+'Usages industrie'!$Q47)^(Q$2332-$D$2332)/1000</f>
        <v>0</v>
      </c>
      <c r="R2432" s="223">
        <f>R2381*'Usages industrie'!$P47*(1+'Usages industrie'!$Q47)^(R$2332-$D$2332)/1000</f>
        <v>0</v>
      </c>
    </row>
    <row r="2433" spans="1:18" hidden="1" outlineLevel="2" x14ac:dyDescent="0.25">
      <c r="A2433" s="222" t="str">
        <f>'Usages industrie'!A48</f>
        <v>Usage industriel n°45</v>
      </c>
      <c r="B2433" s="222" t="s">
        <v>645</v>
      </c>
      <c r="C2433" s="222"/>
      <c r="D2433" s="223">
        <f>D2382*'Usages industrie'!$P48*(1+'Usages industrie'!$Q48)^(D$2332-$D$2332)/1000</f>
        <v>0</v>
      </c>
      <c r="E2433" s="223">
        <f>E2382*'Usages industrie'!$P48*(1+'Usages industrie'!$Q48)^(E$2332-$D$2332)/1000</f>
        <v>0</v>
      </c>
      <c r="F2433" s="223">
        <f>F2382*'Usages industrie'!$P48*(1+'Usages industrie'!$Q48)^(F$2332-$D$2332)/1000</f>
        <v>0</v>
      </c>
      <c r="G2433" s="223">
        <f>G2382*'Usages industrie'!$P48*(1+'Usages industrie'!$Q48)^(G$2332-$D$2332)/1000</f>
        <v>0</v>
      </c>
      <c r="H2433" s="223">
        <f>H2382*'Usages industrie'!$P48*(1+'Usages industrie'!$Q48)^(H$2332-$D$2332)/1000</f>
        <v>0</v>
      </c>
      <c r="I2433" s="223">
        <f>I2382*'Usages industrie'!$P48*(1+'Usages industrie'!$Q48)^(I$2332-$D$2332)/1000</f>
        <v>0</v>
      </c>
      <c r="J2433" s="223">
        <f>J2382*'Usages industrie'!$P48*(1+'Usages industrie'!$Q48)^(J$2332-$D$2332)/1000</f>
        <v>0</v>
      </c>
      <c r="K2433" s="223">
        <f>K2382*'Usages industrie'!$P48*(1+'Usages industrie'!$Q48)^(K$2332-$D$2332)/1000</f>
        <v>0</v>
      </c>
      <c r="L2433" s="223">
        <f>L2382*'Usages industrie'!$P48*(1+'Usages industrie'!$Q48)^(L$2332-$D$2332)/1000</f>
        <v>0</v>
      </c>
      <c r="M2433" s="223">
        <f>M2382*'Usages industrie'!$P48*(1+'Usages industrie'!$Q48)^(M$2332-$D$2332)/1000</f>
        <v>0</v>
      </c>
      <c r="N2433" s="223">
        <f>N2382*'Usages industrie'!$P48*(1+'Usages industrie'!$Q48)^(N$2332-$D$2332)/1000</f>
        <v>0</v>
      </c>
      <c r="O2433" s="223">
        <f>O2382*'Usages industrie'!$P48*(1+'Usages industrie'!$Q48)^(O$2332-$D$2332)/1000</f>
        <v>0</v>
      </c>
      <c r="P2433" s="223">
        <f>P2382*'Usages industrie'!$P48*(1+'Usages industrie'!$Q48)^(P$2332-$D$2332)/1000</f>
        <v>0</v>
      </c>
      <c r="Q2433" s="223">
        <f>Q2382*'Usages industrie'!$P48*(1+'Usages industrie'!$Q48)^(Q$2332-$D$2332)/1000</f>
        <v>0</v>
      </c>
      <c r="R2433" s="223">
        <f>R2382*'Usages industrie'!$P48*(1+'Usages industrie'!$Q48)^(R$2332-$D$2332)/1000</f>
        <v>0</v>
      </c>
    </row>
    <row r="2434" spans="1:18" hidden="1" outlineLevel="2" x14ac:dyDescent="0.25">
      <c r="A2434" s="222" t="str">
        <f>'Usages industrie'!A49</f>
        <v>Usage industriel n°46</v>
      </c>
      <c r="B2434" s="222" t="s">
        <v>645</v>
      </c>
      <c r="C2434" s="222"/>
      <c r="D2434" s="223">
        <f>D2383*'Usages industrie'!$P49*(1+'Usages industrie'!$Q49)^(D$2332-$D$2332)/1000</f>
        <v>0</v>
      </c>
      <c r="E2434" s="223">
        <f>E2383*'Usages industrie'!$P49*(1+'Usages industrie'!$Q49)^(E$2332-$D$2332)/1000</f>
        <v>0</v>
      </c>
      <c r="F2434" s="223">
        <f>F2383*'Usages industrie'!$P49*(1+'Usages industrie'!$Q49)^(F$2332-$D$2332)/1000</f>
        <v>0</v>
      </c>
      <c r="G2434" s="223">
        <f>G2383*'Usages industrie'!$P49*(1+'Usages industrie'!$Q49)^(G$2332-$D$2332)/1000</f>
        <v>0</v>
      </c>
      <c r="H2434" s="223">
        <f>H2383*'Usages industrie'!$P49*(1+'Usages industrie'!$Q49)^(H$2332-$D$2332)/1000</f>
        <v>0</v>
      </c>
      <c r="I2434" s="223">
        <f>I2383*'Usages industrie'!$P49*(1+'Usages industrie'!$Q49)^(I$2332-$D$2332)/1000</f>
        <v>0</v>
      </c>
      <c r="J2434" s="223">
        <f>J2383*'Usages industrie'!$P49*(1+'Usages industrie'!$Q49)^(J$2332-$D$2332)/1000</f>
        <v>0</v>
      </c>
      <c r="K2434" s="223">
        <f>K2383*'Usages industrie'!$P49*(1+'Usages industrie'!$Q49)^(K$2332-$D$2332)/1000</f>
        <v>0</v>
      </c>
      <c r="L2434" s="223">
        <f>L2383*'Usages industrie'!$P49*(1+'Usages industrie'!$Q49)^(L$2332-$D$2332)/1000</f>
        <v>0</v>
      </c>
      <c r="M2434" s="223">
        <f>M2383*'Usages industrie'!$P49*(1+'Usages industrie'!$Q49)^(M$2332-$D$2332)/1000</f>
        <v>0</v>
      </c>
      <c r="N2434" s="223">
        <f>N2383*'Usages industrie'!$P49*(1+'Usages industrie'!$Q49)^(N$2332-$D$2332)/1000</f>
        <v>0</v>
      </c>
      <c r="O2434" s="223">
        <f>O2383*'Usages industrie'!$P49*(1+'Usages industrie'!$Q49)^(O$2332-$D$2332)/1000</f>
        <v>0</v>
      </c>
      <c r="P2434" s="223">
        <f>P2383*'Usages industrie'!$P49*(1+'Usages industrie'!$Q49)^(P$2332-$D$2332)/1000</f>
        <v>0</v>
      </c>
      <c r="Q2434" s="223">
        <f>Q2383*'Usages industrie'!$P49*(1+'Usages industrie'!$Q49)^(Q$2332-$D$2332)/1000</f>
        <v>0</v>
      </c>
      <c r="R2434" s="223">
        <f>R2383*'Usages industrie'!$P49*(1+'Usages industrie'!$Q49)^(R$2332-$D$2332)/1000</f>
        <v>0</v>
      </c>
    </row>
    <row r="2435" spans="1:18" hidden="1" outlineLevel="2" x14ac:dyDescent="0.25">
      <c r="A2435" s="222" t="str">
        <f>'Usages industrie'!A50</f>
        <v>Usage industriel n°47</v>
      </c>
      <c r="B2435" s="222" t="s">
        <v>645</v>
      </c>
      <c r="C2435" s="222"/>
      <c r="D2435" s="223">
        <f>D2384*'Usages industrie'!$P50*(1+'Usages industrie'!$Q50)^(D$2332-$D$2332)/1000</f>
        <v>0</v>
      </c>
      <c r="E2435" s="223">
        <f>E2384*'Usages industrie'!$P50*(1+'Usages industrie'!$Q50)^(E$2332-$D$2332)/1000</f>
        <v>0</v>
      </c>
      <c r="F2435" s="223">
        <f>F2384*'Usages industrie'!$P50*(1+'Usages industrie'!$Q50)^(F$2332-$D$2332)/1000</f>
        <v>0</v>
      </c>
      <c r="G2435" s="223">
        <f>G2384*'Usages industrie'!$P50*(1+'Usages industrie'!$Q50)^(G$2332-$D$2332)/1000</f>
        <v>0</v>
      </c>
      <c r="H2435" s="223">
        <f>H2384*'Usages industrie'!$P50*(1+'Usages industrie'!$Q50)^(H$2332-$D$2332)/1000</f>
        <v>0</v>
      </c>
      <c r="I2435" s="223">
        <f>I2384*'Usages industrie'!$P50*(1+'Usages industrie'!$Q50)^(I$2332-$D$2332)/1000</f>
        <v>0</v>
      </c>
      <c r="J2435" s="223">
        <f>J2384*'Usages industrie'!$P50*(1+'Usages industrie'!$Q50)^(J$2332-$D$2332)/1000</f>
        <v>0</v>
      </c>
      <c r="K2435" s="223">
        <f>K2384*'Usages industrie'!$P50*(1+'Usages industrie'!$Q50)^(K$2332-$D$2332)/1000</f>
        <v>0</v>
      </c>
      <c r="L2435" s="223">
        <f>L2384*'Usages industrie'!$P50*(1+'Usages industrie'!$Q50)^(L$2332-$D$2332)/1000</f>
        <v>0</v>
      </c>
      <c r="M2435" s="223">
        <f>M2384*'Usages industrie'!$P50*(1+'Usages industrie'!$Q50)^(M$2332-$D$2332)/1000</f>
        <v>0</v>
      </c>
      <c r="N2435" s="223">
        <f>N2384*'Usages industrie'!$P50*(1+'Usages industrie'!$Q50)^(N$2332-$D$2332)/1000</f>
        <v>0</v>
      </c>
      <c r="O2435" s="223">
        <f>O2384*'Usages industrie'!$P50*(1+'Usages industrie'!$Q50)^(O$2332-$D$2332)/1000</f>
        <v>0</v>
      </c>
      <c r="P2435" s="223">
        <f>P2384*'Usages industrie'!$P50*(1+'Usages industrie'!$Q50)^(P$2332-$D$2332)/1000</f>
        <v>0</v>
      </c>
      <c r="Q2435" s="223">
        <f>Q2384*'Usages industrie'!$P50*(1+'Usages industrie'!$Q50)^(Q$2332-$D$2332)/1000</f>
        <v>0</v>
      </c>
      <c r="R2435" s="223">
        <f>R2384*'Usages industrie'!$P50*(1+'Usages industrie'!$Q50)^(R$2332-$D$2332)/1000</f>
        <v>0</v>
      </c>
    </row>
    <row r="2436" spans="1:18" hidden="1" outlineLevel="2" x14ac:dyDescent="0.25">
      <c r="A2436" s="222" t="str">
        <f>'Usages industrie'!A51</f>
        <v>Usage industriel n°48</v>
      </c>
      <c r="B2436" s="222" t="s">
        <v>645</v>
      </c>
      <c r="C2436" s="222"/>
      <c r="D2436" s="223">
        <f>D2385*'Usages industrie'!$P51*(1+'Usages industrie'!$Q51)^(D$2332-$D$2332)/1000</f>
        <v>0</v>
      </c>
      <c r="E2436" s="223">
        <f>E2385*'Usages industrie'!$P51*(1+'Usages industrie'!$Q51)^(E$2332-$D$2332)/1000</f>
        <v>0</v>
      </c>
      <c r="F2436" s="223">
        <f>F2385*'Usages industrie'!$P51*(1+'Usages industrie'!$Q51)^(F$2332-$D$2332)/1000</f>
        <v>0</v>
      </c>
      <c r="G2436" s="223">
        <f>G2385*'Usages industrie'!$P51*(1+'Usages industrie'!$Q51)^(G$2332-$D$2332)/1000</f>
        <v>0</v>
      </c>
      <c r="H2436" s="223">
        <f>H2385*'Usages industrie'!$P51*(1+'Usages industrie'!$Q51)^(H$2332-$D$2332)/1000</f>
        <v>0</v>
      </c>
      <c r="I2436" s="223">
        <f>I2385*'Usages industrie'!$P51*(1+'Usages industrie'!$Q51)^(I$2332-$D$2332)/1000</f>
        <v>0</v>
      </c>
      <c r="J2436" s="223">
        <f>J2385*'Usages industrie'!$P51*(1+'Usages industrie'!$Q51)^(J$2332-$D$2332)/1000</f>
        <v>0</v>
      </c>
      <c r="K2436" s="223">
        <f>K2385*'Usages industrie'!$P51*(1+'Usages industrie'!$Q51)^(K$2332-$D$2332)/1000</f>
        <v>0</v>
      </c>
      <c r="L2436" s="223">
        <f>L2385*'Usages industrie'!$P51*(1+'Usages industrie'!$Q51)^(L$2332-$D$2332)/1000</f>
        <v>0</v>
      </c>
      <c r="M2436" s="223">
        <f>M2385*'Usages industrie'!$P51*(1+'Usages industrie'!$Q51)^(M$2332-$D$2332)/1000</f>
        <v>0</v>
      </c>
      <c r="N2436" s="223">
        <f>N2385*'Usages industrie'!$P51*(1+'Usages industrie'!$Q51)^(N$2332-$D$2332)/1000</f>
        <v>0</v>
      </c>
      <c r="O2436" s="223">
        <f>O2385*'Usages industrie'!$P51*(1+'Usages industrie'!$Q51)^(O$2332-$D$2332)/1000</f>
        <v>0</v>
      </c>
      <c r="P2436" s="223">
        <f>P2385*'Usages industrie'!$P51*(1+'Usages industrie'!$Q51)^(P$2332-$D$2332)/1000</f>
        <v>0</v>
      </c>
      <c r="Q2436" s="223">
        <f>Q2385*'Usages industrie'!$P51*(1+'Usages industrie'!$Q51)^(Q$2332-$D$2332)/1000</f>
        <v>0</v>
      </c>
      <c r="R2436" s="223">
        <f>R2385*'Usages industrie'!$P51*(1+'Usages industrie'!$Q51)^(R$2332-$D$2332)/1000</f>
        <v>0</v>
      </c>
    </row>
    <row r="2437" spans="1:18" hidden="1" outlineLevel="2" x14ac:dyDescent="0.25">
      <c r="A2437" s="222" t="str">
        <f>'Usages industrie'!A52</f>
        <v>Usage industriel n°49</v>
      </c>
      <c r="B2437" s="222" t="s">
        <v>645</v>
      </c>
      <c r="C2437" s="222"/>
      <c r="D2437" s="223">
        <f>D2386*'Usages industrie'!$P52*(1+'Usages industrie'!$Q52)^(D$2332-$D$2332)/1000</f>
        <v>0</v>
      </c>
      <c r="E2437" s="223">
        <f>E2386*'Usages industrie'!$P52*(1+'Usages industrie'!$Q52)^(E$2332-$D$2332)/1000</f>
        <v>0</v>
      </c>
      <c r="F2437" s="223">
        <f>F2386*'Usages industrie'!$P52*(1+'Usages industrie'!$Q52)^(F$2332-$D$2332)/1000</f>
        <v>0</v>
      </c>
      <c r="G2437" s="223">
        <f>G2386*'Usages industrie'!$P52*(1+'Usages industrie'!$Q52)^(G$2332-$D$2332)/1000</f>
        <v>0</v>
      </c>
      <c r="H2437" s="223">
        <f>H2386*'Usages industrie'!$P52*(1+'Usages industrie'!$Q52)^(H$2332-$D$2332)/1000</f>
        <v>0</v>
      </c>
      <c r="I2437" s="223">
        <f>I2386*'Usages industrie'!$P52*(1+'Usages industrie'!$Q52)^(I$2332-$D$2332)/1000</f>
        <v>0</v>
      </c>
      <c r="J2437" s="223">
        <f>J2386*'Usages industrie'!$P52*(1+'Usages industrie'!$Q52)^(J$2332-$D$2332)/1000</f>
        <v>0</v>
      </c>
      <c r="K2437" s="223">
        <f>K2386*'Usages industrie'!$P52*(1+'Usages industrie'!$Q52)^(K$2332-$D$2332)/1000</f>
        <v>0</v>
      </c>
      <c r="L2437" s="223">
        <f>L2386*'Usages industrie'!$P52*(1+'Usages industrie'!$Q52)^(L$2332-$D$2332)/1000</f>
        <v>0</v>
      </c>
      <c r="M2437" s="223">
        <f>M2386*'Usages industrie'!$P52*(1+'Usages industrie'!$Q52)^(M$2332-$D$2332)/1000</f>
        <v>0</v>
      </c>
      <c r="N2437" s="223">
        <f>N2386*'Usages industrie'!$P52*(1+'Usages industrie'!$Q52)^(N$2332-$D$2332)/1000</f>
        <v>0</v>
      </c>
      <c r="O2437" s="223">
        <f>O2386*'Usages industrie'!$P52*(1+'Usages industrie'!$Q52)^(O$2332-$D$2332)/1000</f>
        <v>0</v>
      </c>
      <c r="P2437" s="223">
        <f>P2386*'Usages industrie'!$P52*(1+'Usages industrie'!$Q52)^(P$2332-$D$2332)/1000</f>
        <v>0</v>
      </c>
      <c r="Q2437" s="223">
        <f>Q2386*'Usages industrie'!$P52*(1+'Usages industrie'!$Q52)^(Q$2332-$D$2332)/1000</f>
        <v>0</v>
      </c>
      <c r="R2437" s="223">
        <f>R2386*'Usages industrie'!$P52*(1+'Usages industrie'!$Q52)^(R$2332-$D$2332)/1000</f>
        <v>0</v>
      </c>
    </row>
    <row r="2438" spans="1:18" hidden="1" outlineLevel="2" x14ac:dyDescent="0.25">
      <c r="A2438" s="222" t="str">
        <f>'Usages industrie'!A53</f>
        <v>Usage industriel n°50</v>
      </c>
      <c r="B2438" s="222" t="s">
        <v>645</v>
      </c>
      <c r="C2438" s="222"/>
      <c r="D2438" s="223">
        <f>D2387*'Usages industrie'!$P53*(1+'Usages industrie'!$Q53)^(D$2332-$D$2332)/1000</f>
        <v>0</v>
      </c>
      <c r="E2438" s="223">
        <f>E2387*'Usages industrie'!$P53*(1+'Usages industrie'!$Q53)^(E$2332-$D$2332)/1000</f>
        <v>0</v>
      </c>
      <c r="F2438" s="223">
        <f>F2387*'Usages industrie'!$P53*(1+'Usages industrie'!$Q53)^(F$2332-$D$2332)/1000</f>
        <v>0</v>
      </c>
      <c r="G2438" s="223">
        <f>G2387*'Usages industrie'!$P53*(1+'Usages industrie'!$Q53)^(G$2332-$D$2332)/1000</f>
        <v>0</v>
      </c>
      <c r="H2438" s="223">
        <f>H2387*'Usages industrie'!$P53*(1+'Usages industrie'!$Q53)^(H$2332-$D$2332)/1000</f>
        <v>0</v>
      </c>
      <c r="I2438" s="223">
        <f>I2387*'Usages industrie'!$P53*(1+'Usages industrie'!$Q53)^(I$2332-$D$2332)/1000</f>
        <v>0</v>
      </c>
      <c r="J2438" s="223">
        <f>J2387*'Usages industrie'!$P53*(1+'Usages industrie'!$Q53)^(J$2332-$D$2332)/1000</f>
        <v>0</v>
      </c>
      <c r="K2438" s="223">
        <f>K2387*'Usages industrie'!$P53*(1+'Usages industrie'!$Q53)^(K$2332-$D$2332)/1000</f>
        <v>0</v>
      </c>
      <c r="L2438" s="223">
        <f>L2387*'Usages industrie'!$P53*(1+'Usages industrie'!$Q53)^(L$2332-$D$2332)/1000</f>
        <v>0</v>
      </c>
      <c r="M2438" s="223">
        <f>M2387*'Usages industrie'!$P53*(1+'Usages industrie'!$Q53)^(M$2332-$D$2332)/1000</f>
        <v>0</v>
      </c>
      <c r="N2438" s="223">
        <f>N2387*'Usages industrie'!$P53*(1+'Usages industrie'!$Q53)^(N$2332-$D$2332)/1000</f>
        <v>0</v>
      </c>
      <c r="O2438" s="223">
        <f>O2387*'Usages industrie'!$P53*(1+'Usages industrie'!$Q53)^(O$2332-$D$2332)/1000</f>
        <v>0</v>
      </c>
      <c r="P2438" s="223">
        <f>P2387*'Usages industrie'!$P53*(1+'Usages industrie'!$Q53)^(P$2332-$D$2332)/1000</f>
        <v>0</v>
      </c>
      <c r="Q2438" s="223">
        <f>Q2387*'Usages industrie'!$P53*(1+'Usages industrie'!$Q53)^(Q$2332-$D$2332)/1000</f>
        <v>0</v>
      </c>
      <c r="R2438" s="223">
        <f>R2387*'Usages industrie'!$P53*(1+'Usages industrie'!$Q53)^(R$2332-$D$2332)/1000</f>
        <v>0</v>
      </c>
    </row>
    <row r="2439" spans="1:18" hidden="1" outlineLevel="1" collapsed="1" x14ac:dyDescent="0.25">
      <c r="A2439" s="222" t="s">
        <v>655</v>
      </c>
      <c r="B2439" s="222"/>
      <c r="C2439" s="222"/>
      <c r="D2439" s="223">
        <f t="shared" ref="D2439:R2439" si="210">SUM(D2389:D2438)</f>
        <v>0</v>
      </c>
      <c r="E2439" s="223">
        <f t="shared" si="210"/>
        <v>0</v>
      </c>
      <c r="F2439" s="223">
        <f t="shared" si="210"/>
        <v>0</v>
      </c>
      <c r="G2439" s="223">
        <f t="shared" si="210"/>
        <v>0</v>
      </c>
      <c r="H2439" s="223">
        <f t="shared" si="210"/>
        <v>0</v>
      </c>
      <c r="I2439" s="223">
        <f t="shared" si="210"/>
        <v>0</v>
      </c>
      <c r="J2439" s="223">
        <f t="shared" si="210"/>
        <v>0</v>
      </c>
      <c r="K2439" s="223">
        <f t="shared" si="210"/>
        <v>0</v>
      </c>
      <c r="L2439" s="223">
        <f t="shared" si="210"/>
        <v>0</v>
      </c>
      <c r="M2439" s="223">
        <f t="shared" si="210"/>
        <v>0</v>
      </c>
      <c r="N2439" s="223">
        <f t="shared" si="210"/>
        <v>0</v>
      </c>
      <c r="O2439" s="223">
        <f t="shared" si="210"/>
        <v>0</v>
      </c>
      <c r="P2439" s="223">
        <f t="shared" si="210"/>
        <v>0</v>
      </c>
      <c r="Q2439" s="223">
        <f t="shared" si="210"/>
        <v>0</v>
      </c>
      <c r="R2439" s="223">
        <f t="shared" si="210"/>
        <v>0</v>
      </c>
    </row>
    <row r="2440" spans="1:18" hidden="1" outlineLevel="1" x14ac:dyDescent="0.25">
      <c r="A2440" s="53" t="s">
        <v>651</v>
      </c>
      <c r="B2440" s="53"/>
      <c r="C2440" s="53"/>
      <c r="D2440" s="244"/>
      <c r="E2440" s="244"/>
      <c r="F2440" s="244"/>
      <c r="G2440" s="244"/>
      <c r="H2440" s="244"/>
      <c r="I2440" s="244"/>
      <c r="J2440" s="244"/>
      <c r="K2440" s="244"/>
      <c r="L2440" s="244"/>
      <c r="M2440" s="244"/>
      <c r="N2440" s="244"/>
      <c r="O2440" s="244"/>
      <c r="P2440" s="244"/>
      <c r="Q2440" s="244"/>
      <c r="R2440" s="244"/>
    </row>
    <row r="2441" spans="1:18" hidden="1" outlineLevel="1" x14ac:dyDescent="0.25">
      <c r="A2441" s="53" t="s">
        <v>656</v>
      </c>
      <c r="B2441" s="53"/>
      <c r="C2441" s="53"/>
      <c r="D2441" s="244"/>
      <c r="E2441" s="244"/>
      <c r="F2441" s="244"/>
      <c r="G2441" s="244"/>
      <c r="H2441" s="244"/>
      <c r="I2441" s="244"/>
      <c r="J2441" s="244"/>
      <c r="K2441" s="244"/>
      <c r="L2441" s="244"/>
      <c r="M2441" s="244"/>
      <c r="N2441" s="244"/>
      <c r="O2441" s="244"/>
      <c r="P2441" s="244"/>
      <c r="Q2441" s="244"/>
      <c r="R2441" s="244"/>
    </row>
    <row r="2442" spans="1:18" hidden="1" outlineLevel="1" x14ac:dyDescent="0.25">
      <c r="A2442" s="53" t="s">
        <v>650</v>
      </c>
      <c r="B2442" s="53"/>
      <c r="C2442" s="53"/>
      <c r="D2442" s="244"/>
      <c r="E2442" s="244"/>
      <c r="F2442" s="244"/>
      <c r="G2442" s="244"/>
      <c r="H2442" s="244"/>
      <c r="I2442" s="244"/>
      <c r="J2442" s="244"/>
      <c r="K2442" s="244"/>
      <c r="L2442" s="244"/>
      <c r="M2442" s="244"/>
      <c r="N2442" s="244"/>
      <c r="O2442" s="244"/>
      <c r="P2442" s="244"/>
      <c r="Q2442" s="244"/>
      <c r="R2442" s="244"/>
    </row>
    <row r="2443" spans="1:18" hidden="1" outlineLevel="1" x14ac:dyDescent="0.25">
      <c r="A2443" s="53" t="s">
        <v>657</v>
      </c>
      <c r="B2443" s="53"/>
      <c r="C2443" s="53"/>
      <c r="D2443" s="244"/>
      <c r="E2443" s="244"/>
      <c r="F2443" s="244"/>
      <c r="G2443" s="244"/>
      <c r="H2443" s="244"/>
      <c r="I2443" s="244"/>
      <c r="J2443" s="244"/>
      <c r="K2443" s="244"/>
      <c r="L2443" s="244"/>
      <c r="M2443" s="244"/>
      <c r="N2443" s="244"/>
      <c r="O2443" s="244"/>
      <c r="P2443" s="244"/>
      <c r="Q2443" s="244"/>
      <c r="R2443" s="244"/>
    </row>
    <row r="2444" spans="1:18" hidden="1" outlineLevel="1" x14ac:dyDescent="0.25">
      <c r="A2444" s="53" t="s">
        <v>652</v>
      </c>
      <c r="B2444" s="53"/>
      <c r="C2444" s="53"/>
      <c r="D2444" s="244"/>
      <c r="E2444" s="244"/>
      <c r="F2444" s="244"/>
      <c r="G2444" s="244"/>
      <c r="H2444" s="244"/>
      <c r="I2444" s="244"/>
      <c r="J2444" s="244"/>
      <c r="K2444" s="244"/>
      <c r="L2444" s="244"/>
      <c r="M2444" s="244"/>
      <c r="N2444" s="244"/>
      <c r="O2444" s="244"/>
      <c r="P2444" s="244"/>
      <c r="Q2444" s="244"/>
      <c r="R2444" s="244"/>
    </row>
    <row r="2445" spans="1:18" hidden="1" outlineLevel="1" x14ac:dyDescent="0.25">
      <c r="A2445" s="53" t="s">
        <v>658</v>
      </c>
      <c r="B2445" s="53"/>
      <c r="C2445" s="53"/>
      <c r="D2445" s="244"/>
      <c r="E2445" s="244"/>
      <c r="F2445" s="244"/>
      <c r="G2445" s="244"/>
      <c r="H2445" s="244"/>
      <c r="I2445" s="244"/>
      <c r="J2445" s="244"/>
      <c r="K2445" s="244"/>
      <c r="L2445" s="244"/>
      <c r="M2445" s="244"/>
      <c r="N2445" s="244"/>
      <c r="O2445" s="244"/>
      <c r="P2445" s="244"/>
      <c r="Q2445" s="244"/>
      <c r="R2445" s="244"/>
    </row>
    <row r="2446" spans="1:18" hidden="1" outlineLevel="1" x14ac:dyDescent="0.25">
      <c r="A2446" s="224" t="s">
        <v>40</v>
      </c>
      <c r="B2446" s="224"/>
      <c r="C2446" s="222"/>
      <c r="D2446" s="223">
        <f t="shared" ref="D2446:R2446" si="211">D2439+D2441+D2443+D2445</f>
        <v>0</v>
      </c>
      <c r="E2446" s="223">
        <f t="shared" si="211"/>
        <v>0</v>
      </c>
      <c r="F2446" s="223">
        <f t="shared" si="211"/>
        <v>0</v>
      </c>
      <c r="G2446" s="223">
        <f t="shared" si="211"/>
        <v>0</v>
      </c>
      <c r="H2446" s="223">
        <f t="shared" si="211"/>
        <v>0</v>
      </c>
      <c r="I2446" s="223">
        <f t="shared" si="211"/>
        <v>0</v>
      </c>
      <c r="J2446" s="223">
        <f t="shared" si="211"/>
        <v>0</v>
      </c>
      <c r="K2446" s="223">
        <f t="shared" si="211"/>
        <v>0</v>
      </c>
      <c r="L2446" s="223">
        <f t="shared" si="211"/>
        <v>0</v>
      </c>
      <c r="M2446" s="223">
        <f t="shared" si="211"/>
        <v>0</v>
      </c>
      <c r="N2446" s="223">
        <f t="shared" si="211"/>
        <v>0</v>
      </c>
      <c r="O2446" s="223">
        <f t="shared" si="211"/>
        <v>0</v>
      </c>
      <c r="P2446" s="223">
        <f t="shared" si="211"/>
        <v>0</v>
      </c>
      <c r="Q2446" s="223">
        <f t="shared" si="211"/>
        <v>0</v>
      </c>
      <c r="R2446" s="223">
        <f t="shared" si="211"/>
        <v>0</v>
      </c>
    </row>
    <row r="2447" spans="1:18" hidden="1" outlineLevel="1" x14ac:dyDescent="0.25"/>
    <row r="2448" spans="1:18" hidden="1" outlineLevel="1" x14ac:dyDescent="0.25">
      <c r="A2448" s="274" t="s">
        <v>0</v>
      </c>
      <c r="B2448" s="225" t="s">
        <v>16</v>
      </c>
      <c r="C2448" s="53"/>
      <c r="D2448" s="244">
        <v>10000</v>
      </c>
      <c r="E2448" s="244">
        <v>10000</v>
      </c>
      <c r="F2448" s="244"/>
      <c r="G2448" s="244"/>
      <c r="H2448" s="244"/>
      <c r="I2448" s="244"/>
      <c r="J2448" s="244"/>
      <c r="K2448" s="244"/>
      <c r="L2448" s="244"/>
      <c r="M2448" s="244"/>
      <c r="N2448" s="244"/>
      <c r="O2448" s="244"/>
      <c r="P2448" s="244"/>
      <c r="Q2448" s="244"/>
      <c r="R2448" s="244"/>
    </row>
    <row r="2449" spans="1:18" hidden="1" outlineLevel="1" x14ac:dyDescent="0.25">
      <c r="A2449" s="274"/>
      <c r="B2449" s="226" t="s">
        <v>42</v>
      </c>
      <c r="C2449" s="222"/>
      <c r="D2449" s="223">
        <f>IF($B2329&lt;&gt;"",D2448*(VLOOKUP($B2329,Production!$G4:$P53,10)*(1+VLOOKUP($B2329,Production!$G4:$Q53,11))^(D2332-$D2332))/1000,0)</f>
        <v>0</v>
      </c>
      <c r="E2449" s="223">
        <f>IF($B2329&lt;&gt;"",E2448*(VLOOKUP($B2329,Production!$G4:$P53,10)*(1+VLOOKUP($B2329,Production!$G4:$Q53,11))^(E2332-$D2332))/1000,0)</f>
        <v>0</v>
      </c>
      <c r="F2449" s="223">
        <f>IF($B2329&lt;&gt;"",F2448*(VLOOKUP($B2329,Production!$G4:$P53,10)*(1+VLOOKUP($B2329,Production!$G4:$Q53,11))^(F2332-$D2332))/1000,0)</f>
        <v>0</v>
      </c>
      <c r="G2449" s="223">
        <f>IF($B2329&lt;&gt;"",G2448*(VLOOKUP($B2329,Production!$G4:$P53,10)*(1+VLOOKUP($B2329,Production!$G4:$Q53,11))^(G2332-$D2332))/1000,0)</f>
        <v>0</v>
      </c>
      <c r="H2449" s="223">
        <f>IF($B2329&lt;&gt;"",H2448*(VLOOKUP($B2329,Production!$G4:$P53,10)*(1+VLOOKUP($B2329,Production!$G4:$Q53,11))^(H2332-$D2332))/1000,0)</f>
        <v>0</v>
      </c>
      <c r="I2449" s="223">
        <f>IF($B2329&lt;&gt;"",I2448*(VLOOKUP($B2329,Production!$G4:$P53,10)*(1+VLOOKUP($B2329,Production!$G4:$Q53,11))^(I2332-$D2332))/1000,0)</f>
        <v>0</v>
      </c>
      <c r="J2449" s="223">
        <f>IF($B2329&lt;&gt;"",J2448*(VLOOKUP($B2329,Production!$G4:$P53,10)*(1+VLOOKUP($B2329,Production!$G4:$Q53,11))^(J2332-$D2332))/1000,0)</f>
        <v>0</v>
      </c>
      <c r="K2449" s="223">
        <f>IF($B2329&lt;&gt;"",K2448*(VLOOKUP($B2329,Production!$G4:$P53,10)*(1+VLOOKUP($B2329,Production!$G4:$Q53,11))^(K2332-$D2332))/1000,0)</f>
        <v>0</v>
      </c>
      <c r="L2449" s="223">
        <f>IF($B2329&lt;&gt;"",L2448*(VLOOKUP($B2329,Production!$G4:$P53,10)*(1+VLOOKUP($B2329,Production!$G4:$Q53,11))^(L2332-$D2332))/1000,0)</f>
        <v>0</v>
      </c>
      <c r="M2449" s="223">
        <f>IF($B2329&lt;&gt;"",M2448*(VLOOKUP($B2329,Production!$G4:$P53,10)*(1+VLOOKUP($B2329,Production!$G4:$Q53,11))^(M2332-$D2332))/1000,0)</f>
        <v>0</v>
      </c>
      <c r="N2449" s="223">
        <f>IF($B2329&lt;&gt;"",N2448*(VLOOKUP($B2329,Production!$G4:$P53,10)*(1+VLOOKUP($B2329,Production!$G4:$Q53,11))^(N2332-$D2332))/1000,0)</f>
        <v>0</v>
      </c>
      <c r="O2449" s="223">
        <f>IF($B2329&lt;&gt;"",O2448*(VLOOKUP($B2329,Production!$G4:$P53,10)*(1+VLOOKUP($B2329,Production!$G4:$Q53,11))^(O2332-$D2332))/1000,0)</f>
        <v>0</v>
      </c>
      <c r="P2449" s="223">
        <f>IF($B2329&lt;&gt;"",P2448*(VLOOKUP($B2329,Production!$G4:$P53,10)*(1+VLOOKUP($B2329,Production!$G4:$Q53,11))^(P2332-$D2332))/1000,0)</f>
        <v>0</v>
      </c>
      <c r="Q2449" s="223">
        <f>IF($B2329&lt;&gt;"",Q2448*(VLOOKUP($B2329,Production!$G4:$P53,10)*(1+VLOOKUP($B2329,Production!$G4:$Q53,11))^(Q2332-$D2332))/1000,0)</f>
        <v>0</v>
      </c>
      <c r="R2449" s="223">
        <f>IF($B2329&lt;&gt;"",R2448*(VLOOKUP($B2329,Production!$G4:$P53,10)*(1+VLOOKUP($B2329,Production!$G4:$Q53,11))^(R2332-$D2332))/1000,0)</f>
        <v>0</v>
      </c>
    </row>
    <row r="2450" spans="1:18" hidden="1" outlineLevel="1" x14ac:dyDescent="0.25">
      <c r="A2450" s="274" t="s">
        <v>13</v>
      </c>
      <c r="B2450" s="225" t="s">
        <v>17</v>
      </c>
      <c r="C2450" s="53"/>
      <c r="D2450" s="244">
        <v>10000</v>
      </c>
      <c r="E2450" s="244">
        <v>10000</v>
      </c>
      <c r="F2450" s="244"/>
      <c r="G2450" s="244"/>
      <c r="H2450" s="244"/>
      <c r="I2450" s="244"/>
      <c r="J2450" s="244"/>
      <c r="K2450" s="244"/>
      <c r="L2450" s="244"/>
      <c r="M2450" s="244"/>
      <c r="N2450" s="244"/>
      <c r="O2450" s="244"/>
      <c r="P2450" s="244"/>
      <c r="Q2450" s="244"/>
      <c r="R2450" s="244"/>
    </row>
    <row r="2451" spans="1:18" hidden="1" outlineLevel="1" x14ac:dyDescent="0.25">
      <c r="A2451" s="274"/>
      <c r="B2451" s="226" t="s">
        <v>42</v>
      </c>
      <c r="C2451" s="222"/>
      <c r="D2451" s="223">
        <f>IF($B2329&lt;&gt;"",D2450*(VLOOKUP($B2329,Production!$G4:$R53,10)*(1+VLOOKUP($B2329,Production!$G4:$S53,11))^(D2332-$D2332))/1000,0)</f>
        <v>0</v>
      </c>
      <c r="E2451" s="223">
        <f>IF($B2329&lt;&gt;"",E2450*(VLOOKUP($B2329,Production!$G4:$R53,10)*(1+VLOOKUP($B2329,Production!$G4:$S53,11))^(E2332-$D2332))/1000,0)</f>
        <v>0</v>
      </c>
      <c r="F2451" s="223">
        <f>IF($B2329&lt;&gt;"",F2450*(VLOOKUP($B2329,Production!$G4:$R53,10)*(1+VLOOKUP($B2329,Production!$G4:$S53,11))^(F2332-$D2332))/1000,0)</f>
        <v>0</v>
      </c>
      <c r="G2451" s="223">
        <f>IF($B2329&lt;&gt;"",G2450*(VLOOKUP($B2329,Production!$G4:$R53,10)*(1+VLOOKUP($B2329,Production!$G4:$S53,11))^(G2332-$D2332))/1000,0)</f>
        <v>0</v>
      </c>
      <c r="H2451" s="223">
        <f>IF($B2329&lt;&gt;"",H2450*(VLOOKUP($B2329,Production!$G4:$R53,10)*(1+VLOOKUP($B2329,Production!$G4:$S53,11))^(H2332-$D2332))/1000,0)</f>
        <v>0</v>
      </c>
      <c r="I2451" s="223">
        <f>IF($B2329&lt;&gt;"",I2450*(VLOOKUP($B2329,Production!$G4:$R53,10)*(1+VLOOKUP($B2329,Production!$G4:$S53,11))^(I2332-$D2332))/1000,0)</f>
        <v>0</v>
      </c>
      <c r="J2451" s="223">
        <f>IF($B2329&lt;&gt;"",J2450*(VLOOKUP($B2329,Production!$G4:$R53,10)*(1+VLOOKUP($B2329,Production!$G4:$S53,11))^(J2332-$D2332))/1000,0)</f>
        <v>0</v>
      </c>
      <c r="K2451" s="223">
        <f>IF($B2329&lt;&gt;"",K2450*(VLOOKUP($B2329,Production!$G4:$R53,10)*(1+VLOOKUP($B2329,Production!$G4:$S53,11))^(K2332-$D2332))/1000,0)</f>
        <v>0</v>
      </c>
      <c r="L2451" s="223">
        <f>IF($B2329&lt;&gt;"",L2450*(VLOOKUP($B2329,Production!$G4:$R53,10)*(1+VLOOKUP($B2329,Production!$G4:$S53,11))^(L2332-$D2332))/1000,0)</f>
        <v>0</v>
      </c>
      <c r="M2451" s="223">
        <f>IF($B2329&lt;&gt;"",M2450*(VLOOKUP($B2329,Production!$G4:$R53,10)*(1+VLOOKUP($B2329,Production!$G4:$S53,11))^(M2332-$D2332))/1000,0)</f>
        <v>0</v>
      </c>
      <c r="N2451" s="223">
        <f>IF($B2329&lt;&gt;"",N2450*(VLOOKUP($B2329,Production!$G4:$R53,10)*(1+VLOOKUP($B2329,Production!$G4:$S53,11))^(N2332-$D2332))/1000,0)</f>
        <v>0</v>
      </c>
      <c r="O2451" s="223">
        <f>IF($B2329&lt;&gt;"",O2450*(VLOOKUP($B2329,Production!$G4:$R53,10)*(1+VLOOKUP($B2329,Production!$G4:$S53,11))^(O2332-$D2332))/1000,0)</f>
        <v>0</v>
      </c>
      <c r="P2451" s="223">
        <f>IF($B2329&lt;&gt;"",P2450*(VLOOKUP($B2329,Production!$G4:$R53,10)*(1+VLOOKUP($B2329,Production!$G4:$S53,11))^(P2332-$D2332))/1000,0)</f>
        <v>0</v>
      </c>
      <c r="Q2451" s="223">
        <f>IF($B2329&lt;&gt;"",Q2450*(VLOOKUP($B2329,Production!$G4:$R53,10)*(1+VLOOKUP($B2329,Production!$G4:$S53,11))^(Q2332-$D2332))/1000,0)</f>
        <v>0</v>
      </c>
      <c r="R2451" s="223">
        <f>IF($B2329&lt;&gt;"",R2450*(VLOOKUP($B2329,Production!$G4:$R53,10)*(1+VLOOKUP($B2329,Production!$G4:$S53,11))^(R2332-$D2332))/1000,0)</f>
        <v>0</v>
      </c>
    </row>
    <row r="2452" spans="1:18" hidden="1" outlineLevel="1" x14ac:dyDescent="0.25">
      <c r="A2452" s="225" t="s">
        <v>56</v>
      </c>
      <c r="B2452" s="225"/>
      <c r="C2452" s="53"/>
      <c r="D2452" s="244"/>
      <c r="E2452" s="244"/>
      <c r="F2452" s="244"/>
      <c r="G2452" s="244"/>
      <c r="H2452" s="244"/>
      <c r="I2452" s="244"/>
      <c r="J2452" s="244"/>
      <c r="K2452" s="244"/>
      <c r="L2452" s="244"/>
      <c r="M2452" s="244"/>
      <c r="N2452" s="244"/>
      <c r="O2452" s="244"/>
      <c r="P2452" s="244"/>
      <c r="Q2452" s="244"/>
      <c r="R2452" s="244"/>
    </row>
    <row r="2453" spans="1:18" hidden="1" outlineLevel="1" x14ac:dyDescent="0.25">
      <c r="A2453" s="225" t="s">
        <v>57</v>
      </c>
      <c r="B2453" s="225"/>
      <c r="C2453" s="53"/>
      <c r="D2453" s="244"/>
      <c r="E2453" s="244"/>
      <c r="F2453" s="244"/>
      <c r="G2453" s="244"/>
      <c r="H2453" s="244"/>
      <c r="I2453" s="244"/>
      <c r="J2453" s="244"/>
      <c r="K2453" s="244"/>
      <c r="L2453" s="244"/>
      <c r="M2453" s="244"/>
      <c r="N2453" s="244"/>
      <c r="O2453" s="244"/>
      <c r="P2453" s="244"/>
      <c r="Q2453" s="244"/>
      <c r="R2453" s="244"/>
    </row>
    <row r="2454" spans="1:18" hidden="1" outlineLevel="1" x14ac:dyDescent="0.25">
      <c r="A2454" s="224" t="s">
        <v>659</v>
      </c>
      <c r="B2454" s="222"/>
      <c r="C2454" s="222"/>
      <c r="D2454" s="223">
        <f t="shared" ref="D2454:R2454" si="212">D2449+D2451+D2452+D2453</f>
        <v>0</v>
      </c>
      <c r="E2454" s="223">
        <f t="shared" si="212"/>
        <v>0</v>
      </c>
      <c r="F2454" s="223">
        <f t="shared" si="212"/>
        <v>0</v>
      </c>
      <c r="G2454" s="223">
        <f t="shared" si="212"/>
        <v>0</v>
      </c>
      <c r="H2454" s="223">
        <f t="shared" si="212"/>
        <v>0</v>
      </c>
      <c r="I2454" s="223">
        <f t="shared" si="212"/>
        <v>0</v>
      </c>
      <c r="J2454" s="223">
        <f t="shared" si="212"/>
        <v>0</v>
      </c>
      <c r="K2454" s="223">
        <f t="shared" si="212"/>
        <v>0</v>
      </c>
      <c r="L2454" s="223">
        <f t="shared" si="212"/>
        <v>0</v>
      </c>
      <c r="M2454" s="223">
        <f t="shared" si="212"/>
        <v>0</v>
      </c>
      <c r="N2454" s="223">
        <f t="shared" si="212"/>
        <v>0</v>
      </c>
      <c r="O2454" s="223">
        <f t="shared" si="212"/>
        <v>0</v>
      </c>
      <c r="P2454" s="223">
        <f t="shared" si="212"/>
        <v>0</v>
      </c>
      <c r="Q2454" s="223">
        <f t="shared" si="212"/>
        <v>0</v>
      </c>
      <c r="R2454" s="223">
        <f t="shared" si="212"/>
        <v>0</v>
      </c>
    </row>
    <row r="2455" spans="1:18" hidden="1" outlineLevel="1" x14ac:dyDescent="0.25"/>
    <row r="2456" spans="1:18" hidden="1" outlineLevel="1" x14ac:dyDescent="0.25">
      <c r="A2456" s="222" t="s">
        <v>663</v>
      </c>
      <c r="B2456" s="222"/>
      <c r="C2456" s="222"/>
      <c r="D2456" s="223">
        <f t="shared" ref="D2456:R2456" si="213">D2446-D2454</f>
        <v>0</v>
      </c>
      <c r="E2456" s="223">
        <f t="shared" si="213"/>
        <v>0</v>
      </c>
      <c r="F2456" s="223">
        <f t="shared" si="213"/>
        <v>0</v>
      </c>
      <c r="G2456" s="223">
        <f t="shared" si="213"/>
        <v>0</v>
      </c>
      <c r="H2456" s="223">
        <f t="shared" si="213"/>
        <v>0</v>
      </c>
      <c r="I2456" s="223">
        <f t="shared" si="213"/>
        <v>0</v>
      </c>
      <c r="J2456" s="223">
        <f t="shared" si="213"/>
        <v>0</v>
      </c>
      <c r="K2456" s="223">
        <f t="shared" si="213"/>
        <v>0</v>
      </c>
      <c r="L2456" s="223">
        <f t="shared" si="213"/>
        <v>0</v>
      </c>
      <c r="M2456" s="223">
        <f t="shared" si="213"/>
        <v>0</v>
      </c>
      <c r="N2456" s="223">
        <f t="shared" si="213"/>
        <v>0</v>
      </c>
      <c r="O2456" s="223">
        <f t="shared" si="213"/>
        <v>0</v>
      </c>
      <c r="P2456" s="223">
        <f t="shared" si="213"/>
        <v>0</v>
      </c>
      <c r="Q2456" s="223">
        <f t="shared" si="213"/>
        <v>0</v>
      </c>
      <c r="R2456" s="223">
        <f t="shared" si="213"/>
        <v>0</v>
      </c>
    </row>
    <row r="2457" spans="1:18" hidden="1" outlineLevel="1" x14ac:dyDescent="0.25"/>
    <row r="2458" spans="1:18" hidden="1" outlineLevel="1" x14ac:dyDescent="0.25">
      <c r="A2458" s="53" t="s">
        <v>664</v>
      </c>
      <c r="B2458" s="53"/>
      <c r="C2458" s="53"/>
      <c r="D2458" s="244"/>
      <c r="E2458" s="244"/>
      <c r="F2458" s="244"/>
      <c r="G2458" s="244"/>
      <c r="H2458" s="244"/>
      <c r="I2458" s="244"/>
      <c r="J2458" s="244"/>
      <c r="K2458" s="244"/>
      <c r="L2458" s="244"/>
      <c r="M2458" s="244"/>
      <c r="N2458" s="244"/>
      <c r="O2458" s="244"/>
      <c r="P2458" s="244"/>
      <c r="Q2458" s="244"/>
      <c r="R2458" s="244"/>
    </row>
    <row r="2459" spans="1:18" hidden="1" outlineLevel="1" x14ac:dyDescent="0.25"/>
    <row r="2460" spans="1:18" hidden="1" outlineLevel="1" x14ac:dyDescent="0.25">
      <c r="A2460" s="222" t="s">
        <v>665</v>
      </c>
      <c r="B2460" s="222"/>
      <c r="C2460" s="222"/>
      <c r="D2460" s="223">
        <f t="shared" ref="D2460:R2460" si="214">D2456-D2458</f>
        <v>0</v>
      </c>
      <c r="E2460" s="223">
        <f t="shared" si="214"/>
        <v>0</v>
      </c>
      <c r="F2460" s="223">
        <f t="shared" si="214"/>
        <v>0</v>
      </c>
      <c r="G2460" s="223">
        <f t="shared" si="214"/>
        <v>0</v>
      </c>
      <c r="H2460" s="223">
        <f t="shared" si="214"/>
        <v>0</v>
      </c>
      <c r="I2460" s="223">
        <f t="shared" si="214"/>
        <v>0</v>
      </c>
      <c r="J2460" s="223">
        <f t="shared" si="214"/>
        <v>0</v>
      </c>
      <c r="K2460" s="223">
        <f t="shared" si="214"/>
        <v>0</v>
      </c>
      <c r="L2460" s="223">
        <f t="shared" si="214"/>
        <v>0</v>
      </c>
      <c r="M2460" s="223">
        <f t="shared" si="214"/>
        <v>0</v>
      </c>
      <c r="N2460" s="223">
        <f t="shared" si="214"/>
        <v>0</v>
      </c>
      <c r="O2460" s="223">
        <f t="shared" si="214"/>
        <v>0</v>
      </c>
      <c r="P2460" s="223">
        <f t="shared" si="214"/>
        <v>0</v>
      </c>
      <c r="Q2460" s="223">
        <f t="shared" si="214"/>
        <v>0</v>
      </c>
      <c r="R2460" s="223">
        <f t="shared" si="214"/>
        <v>0</v>
      </c>
    </row>
    <row r="2461" spans="1:18" hidden="1" outlineLevel="1" x14ac:dyDescent="0.25">
      <c r="A2461" s="222" t="s">
        <v>666</v>
      </c>
      <c r="B2461" s="222"/>
      <c r="C2461" s="222"/>
      <c r="D2461" s="223">
        <f t="shared" ref="D2461:R2461" si="215">$B2330*D2460</f>
        <v>0</v>
      </c>
      <c r="E2461" s="223">
        <f t="shared" si="215"/>
        <v>0</v>
      </c>
      <c r="F2461" s="223">
        <f t="shared" si="215"/>
        <v>0</v>
      </c>
      <c r="G2461" s="223">
        <f t="shared" si="215"/>
        <v>0</v>
      </c>
      <c r="H2461" s="223">
        <f t="shared" si="215"/>
        <v>0</v>
      </c>
      <c r="I2461" s="223">
        <f t="shared" si="215"/>
        <v>0</v>
      </c>
      <c r="J2461" s="223">
        <f t="shared" si="215"/>
        <v>0</v>
      </c>
      <c r="K2461" s="223">
        <f t="shared" si="215"/>
        <v>0</v>
      </c>
      <c r="L2461" s="223">
        <f t="shared" si="215"/>
        <v>0</v>
      </c>
      <c r="M2461" s="223">
        <f t="shared" si="215"/>
        <v>0</v>
      </c>
      <c r="N2461" s="223">
        <f t="shared" si="215"/>
        <v>0</v>
      </c>
      <c r="O2461" s="223">
        <f t="shared" si="215"/>
        <v>0</v>
      </c>
      <c r="P2461" s="223">
        <f t="shared" si="215"/>
        <v>0</v>
      </c>
      <c r="Q2461" s="223">
        <f t="shared" si="215"/>
        <v>0</v>
      </c>
      <c r="R2461" s="223">
        <f t="shared" si="215"/>
        <v>0</v>
      </c>
    </row>
    <row r="2462" spans="1:18" hidden="1" outlineLevel="1" x14ac:dyDescent="0.25"/>
    <row r="2463" spans="1:18" hidden="1" outlineLevel="1" x14ac:dyDescent="0.25">
      <c r="A2463" s="222" t="s">
        <v>667</v>
      </c>
      <c r="B2463" s="222"/>
      <c r="C2463" s="222"/>
      <c r="D2463" s="223">
        <f t="shared" ref="D2463:R2463" si="216">D2460-D2461</f>
        <v>0</v>
      </c>
      <c r="E2463" s="223">
        <f t="shared" si="216"/>
        <v>0</v>
      </c>
      <c r="F2463" s="223">
        <f t="shared" si="216"/>
        <v>0</v>
      </c>
      <c r="G2463" s="223">
        <f t="shared" si="216"/>
        <v>0</v>
      </c>
      <c r="H2463" s="223">
        <f t="shared" si="216"/>
        <v>0</v>
      </c>
      <c r="I2463" s="223">
        <f t="shared" si="216"/>
        <v>0</v>
      </c>
      <c r="J2463" s="223">
        <f t="shared" si="216"/>
        <v>0</v>
      </c>
      <c r="K2463" s="223">
        <f t="shared" si="216"/>
        <v>0</v>
      </c>
      <c r="L2463" s="223">
        <f t="shared" si="216"/>
        <v>0</v>
      </c>
      <c r="M2463" s="223">
        <f t="shared" si="216"/>
        <v>0</v>
      </c>
      <c r="N2463" s="223">
        <f t="shared" si="216"/>
        <v>0</v>
      </c>
      <c r="O2463" s="223">
        <f t="shared" si="216"/>
        <v>0</v>
      </c>
      <c r="P2463" s="223">
        <f t="shared" si="216"/>
        <v>0</v>
      </c>
      <c r="Q2463" s="223">
        <f t="shared" si="216"/>
        <v>0</v>
      </c>
      <c r="R2463" s="223">
        <f t="shared" si="216"/>
        <v>0</v>
      </c>
    </row>
    <row r="2464" spans="1:18" hidden="1" outlineLevel="1" x14ac:dyDescent="0.25"/>
    <row r="2465" spans="1:18" hidden="1" outlineLevel="1" x14ac:dyDescent="0.25">
      <c r="A2465" s="221" t="s">
        <v>668</v>
      </c>
      <c r="B2465" s="221"/>
      <c r="C2465" s="220"/>
      <c r="D2465" s="215" t="e">
        <f>IRR(D2463:R2463)</f>
        <v>#NUM!</v>
      </c>
    </row>
    <row r="2466" spans="1:18" collapsed="1" x14ac:dyDescent="0.25"/>
    <row r="2468" spans="1:18" s="169" customFormat="1" x14ac:dyDescent="0.25">
      <c r="A2468" s="169" t="s">
        <v>903</v>
      </c>
    </row>
    <row r="2469" spans="1:18" hidden="1" outlineLevel="1" x14ac:dyDescent="0.25"/>
    <row r="2470" spans="1:18" hidden="1" outlineLevel="1" x14ac:dyDescent="0.25">
      <c r="A2470" s="217" t="s">
        <v>644</v>
      </c>
      <c r="B2470" s="208"/>
    </row>
    <row r="2471" spans="1:18" ht="15.75" hidden="1" outlineLevel="1" thickBot="1" x14ac:dyDescent="0.3">
      <c r="A2471" s="219" t="s">
        <v>12</v>
      </c>
      <c r="B2471" s="243"/>
    </row>
    <row r="2472" spans="1:18" hidden="1" outlineLevel="1" x14ac:dyDescent="0.25"/>
    <row r="2473" spans="1:18" hidden="1" outlineLevel="1" x14ac:dyDescent="0.25">
      <c r="A2473" s="53" t="s">
        <v>14</v>
      </c>
      <c r="B2473" s="53"/>
      <c r="C2473" s="223">
        <v>0</v>
      </c>
      <c r="D2473" s="223">
        <v>1</v>
      </c>
      <c r="E2473" s="223">
        <v>2</v>
      </c>
      <c r="F2473" s="223">
        <v>3</v>
      </c>
      <c r="G2473" s="223">
        <v>4</v>
      </c>
      <c r="H2473" s="223">
        <v>5</v>
      </c>
      <c r="I2473" s="223">
        <v>6</v>
      </c>
      <c r="J2473" s="223">
        <v>7</v>
      </c>
      <c r="K2473" s="223">
        <v>8</v>
      </c>
      <c r="L2473" s="223">
        <v>9</v>
      </c>
      <c r="M2473" s="223">
        <v>10</v>
      </c>
      <c r="N2473" s="223">
        <v>11</v>
      </c>
      <c r="O2473" s="223">
        <v>12</v>
      </c>
      <c r="P2473" s="223">
        <v>13</v>
      </c>
      <c r="Q2473" s="223">
        <v>14</v>
      </c>
      <c r="R2473" s="223">
        <v>15</v>
      </c>
    </row>
    <row r="2474" spans="1:18" hidden="1" outlineLevel="1" x14ac:dyDescent="0.25"/>
    <row r="2475" spans="1:18" hidden="1" outlineLevel="1" x14ac:dyDescent="0.25">
      <c r="A2475" s="53" t="s">
        <v>59</v>
      </c>
      <c r="B2475" s="53"/>
      <c r="C2475" s="244"/>
      <c r="D2475" s="244"/>
      <c r="E2475" s="244"/>
      <c r="F2475" s="244"/>
      <c r="G2475" s="244"/>
      <c r="H2475" s="244"/>
      <c r="I2475" s="244"/>
      <c r="J2475" s="244"/>
      <c r="K2475" s="244"/>
      <c r="L2475" s="244"/>
      <c r="M2475" s="244"/>
      <c r="N2475" s="244"/>
      <c r="O2475" s="244"/>
      <c r="P2475" s="244"/>
      <c r="Q2475" s="244"/>
      <c r="R2475" s="244"/>
    </row>
    <row r="2476" spans="1:18" hidden="1" outlineLevel="1" x14ac:dyDescent="0.25">
      <c r="A2476" s="53" t="s">
        <v>824</v>
      </c>
      <c r="B2476" s="53"/>
      <c r="C2476" s="244"/>
      <c r="D2476" s="244"/>
      <c r="E2476" s="244"/>
      <c r="F2476" s="244"/>
      <c r="G2476" s="244"/>
      <c r="H2476" s="244"/>
      <c r="I2476" s="244"/>
      <c r="J2476" s="244"/>
      <c r="K2476" s="244"/>
      <c r="L2476" s="244"/>
      <c r="M2476" s="244"/>
      <c r="N2476" s="244"/>
      <c r="O2476" s="244"/>
      <c r="P2476" s="244"/>
      <c r="Q2476" s="244"/>
      <c r="R2476" s="244"/>
    </row>
    <row r="2477" spans="1:18" hidden="1" outlineLevel="1" x14ac:dyDescent="0.25">
      <c r="A2477" s="53" t="s">
        <v>825</v>
      </c>
      <c r="B2477" s="53"/>
      <c r="C2477" s="244"/>
      <c r="D2477" s="244"/>
      <c r="E2477" s="244"/>
      <c r="F2477" s="244"/>
      <c r="G2477" s="244"/>
      <c r="H2477" s="244"/>
      <c r="I2477" s="244"/>
      <c r="J2477" s="244"/>
      <c r="K2477" s="244"/>
      <c r="L2477" s="244"/>
      <c r="M2477" s="244"/>
      <c r="N2477" s="244"/>
      <c r="O2477" s="244"/>
      <c r="P2477" s="244"/>
      <c r="Q2477" s="244"/>
      <c r="R2477" s="244"/>
    </row>
    <row r="2478" spans="1:18" hidden="1" outlineLevel="1" x14ac:dyDescent="0.25"/>
    <row r="2479" spans="1:18" hidden="1" outlineLevel="2" x14ac:dyDescent="0.25">
      <c r="A2479" s="222" t="str">
        <f>'Usages mobilité'!A4</f>
        <v>Usage mobilité n°1</v>
      </c>
      <c r="B2479" s="222" t="s">
        <v>41</v>
      </c>
      <c r="C2479" s="222"/>
      <c r="D2479" s="223">
        <f>IF(B$2470&lt;&gt;"",IF(B$2470='Usages mobilité'!BF4,'Usages mobilité'!BD4,0),0)</f>
        <v>0</v>
      </c>
      <c r="E2479" s="223">
        <f t="shared" ref="E2479:R2488" si="217">$D2479</f>
        <v>0</v>
      </c>
      <c r="F2479" s="223">
        <f t="shared" si="217"/>
        <v>0</v>
      </c>
      <c r="G2479" s="223">
        <f t="shared" si="217"/>
        <v>0</v>
      </c>
      <c r="H2479" s="223">
        <f t="shared" si="217"/>
        <v>0</v>
      </c>
      <c r="I2479" s="223">
        <f t="shared" si="217"/>
        <v>0</v>
      </c>
      <c r="J2479" s="223">
        <f t="shared" si="217"/>
        <v>0</v>
      </c>
      <c r="K2479" s="223">
        <f t="shared" si="217"/>
        <v>0</v>
      </c>
      <c r="L2479" s="223">
        <f t="shared" si="217"/>
        <v>0</v>
      </c>
      <c r="M2479" s="223">
        <f t="shared" si="217"/>
        <v>0</v>
      </c>
      <c r="N2479" s="223">
        <f t="shared" si="217"/>
        <v>0</v>
      </c>
      <c r="O2479" s="223">
        <f t="shared" si="217"/>
        <v>0</v>
      </c>
      <c r="P2479" s="223">
        <f t="shared" si="217"/>
        <v>0</v>
      </c>
      <c r="Q2479" s="223">
        <f t="shared" si="217"/>
        <v>0</v>
      </c>
      <c r="R2479" s="223">
        <f t="shared" si="217"/>
        <v>0</v>
      </c>
    </row>
    <row r="2480" spans="1:18" hidden="1" outlineLevel="2" x14ac:dyDescent="0.25">
      <c r="A2480" s="222" t="str">
        <f>'Usages mobilité'!A5</f>
        <v>Usage mobilité n°2</v>
      </c>
      <c r="B2480" s="222" t="s">
        <v>41</v>
      </c>
      <c r="C2480" s="222"/>
      <c r="D2480" s="223">
        <f>IF(B$2470&lt;&gt;"",IF(B$2470='Usages mobilité'!BF5,'Usages mobilité'!BD5,0),0)</f>
        <v>0</v>
      </c>
      <c r="E2480" s="223">
        <f t="shared" si="217"/>
        <v>0</v>
      </c>
      <c r="F2480" s="223">
        <f t="shared" si="217"/>
        <v>0</v>
      </c>
      <c r="G2480" s="223">
        <f t="shared" si="217"/>
        <v>0</v>
      </c>
      <c r="H2480" s="223">
        <f t="shared" si="217"/>
        <v>0</v>
      </c>
      <c r="I2480" s="223">
        <f t="shared" si="217"/>
        <v>0</v>
      </c>
      <c r="J2480" s="223">
        <f t="shared" si="217"/>
        <v>0</v>
      </c>
      <c r="K2480" s="223">
        <f t="shared" si="217"/>
        <v>0</v>
      </c>
      <c r="L2480" s="223">
        <f t="shared" si="217"/>
        <v>0</v>
      </c>
      <c r="M2480" s="223">
        <f t="shared" si="217"/>
        <v>0</v>
      </c>
      <c r="N2480" s="223">
        <f t="shared" si="217"/>
        <v>0</v>
      </c>
      <c r="O2480" s="223">
        <f t="shared" si="217"/>
        <v>0</v>
      </c>
      <c r="P2480" s="223">
        <f t="shared" si="217"/>
        <v>0</v>
      </c>
      <c r="Q2480" s="223">
        <f t="shared" si="217"/>
        <v>0</v>
      </c>
      <c r="R2480" s="223">
        <f t="shared" si="217"/>
        <v>0</v>
      </c>
    </row>
    <row r="2481" spans="1:18" hidden="1" outlineLevel="2" x14ac:dyDescent="0.25">
      <c r="A2481" s="222" t="str">
        <f>'Usages mobilité'!A6</f>
        <v>Usage mobilité n°3</v>
      </c>
      <c r="B2481" s="222" t="s">
        <v>41</v>
      </c>
      <c r="C2481" s="222"/>
      <c r="D2481" s="223">
        <f>IF(B$2470&lt;&gt;"",IF(B$2470='Usages mobilité'!BF6,'Usages mobilité'!BD6,0),0)</f>
        <v>0</v>
      </c>
      <c r="E2481" s="223">
        <f t="shared" si="217"/>
        <v>0</v>
      </c>
      <c r="F2481" s="223">
        <f t="shared" si="217"/>
        <v>0</v>
      </c>
      <c r="G2481" s="223">
        <f t="shared" si="217"/>
        <v>0</v>
      </c>
      <c r="H2481" s="223">
        <f t="shared" si="217"/>
        <v>0</v>
      </c>
      <c r="I2481" s="223">
        <f t="shared" si="217"/>
        <v>0</v>
      </c>
      <c r="J2481" s="223">
        <f t="shared" si="217"/>
        <v>0</v>
      </c>
      <c r="K2481" s="223">
        <f t="shared" si="217"/>
        <v>0</v>
      </c>
      <c r="L2481" s="223">
        <f t="shared" si="217"/>
        <v>0</v>
      </c>
      <c r="M2481" s="223">
        <f t="shared" si="217"/>
        <v>0</v>
      </c>
      <c r="N2481" s="223">
        <f t="shared" si="217"/>
        <v>0</v>
      </c>
      <c r="O2481" s="223">
        <f t="shared" si="217"/>
        <v>0</v>
      </c>
      <c r="P2481" s="223">
        <f t="shared" si="217"/>
        <v>0</v>
      </c>
      <c r="Q2481" s="223">
        <f t="shared" si="217"/>
        <v>0</v>
      </c>
      <c r="R2481" s="223">
        <f t="shared" si="217"/>
        <v>0</v>
      </c>
    </row>
    <row r="2482" spans="1:18" hidden="1" outlineLevel="2" x14ac:dyDescent="0.25">
      <c r="A2482" s="222" t="str">
        <f>'Usages mobilité'!A7</f>
        <v>Usage mobilité n°4</v>
      </c>
      <c r="B2482" s="222" t="s">
        <v>41</v>
      </c>
      <c r="C2482" s="222"/>
      <c r="D2482" s="223">
        <f>IF(B$2470&lt;&gt;"",IF(B$2470='Usages mobilité'!BF7,'Usages mobilité'!BD7,0),0)</f>
        <v>0</v>
      </c>
      <c r="E2482" s="223">
        <f t="shared" si="217"/>
        <v>0</v>
      </c>
      <c r="F2482" s="223">
        <f t="shared" si="217"/>
        <v>0</v>
      </c>
      <c r="G2482" s="223">
        <f t="shared" si="217"/>
        <v>0</v>
      </c>
      <c r="H2482" s="223">
        <f t="shared" si="217"/>
        <v>0</v>
      </c>
      <c r="I2482" s="223">
        <f t="shared" si="217"/>
        <v>0</v>
      </c>
      <c r="J2482" s="223">
        <f t="shared" si="217"/>
        <v>0</v>
      </c>
      <c r="K2482" s="223">
        <f t="shared" si="217"/>
        <v>0</v>
      </c>
      <c r="L2482" s="223">
        <f t="shared" si="217"/>
        <v>0</v>
      </c>
      <c r="M2482" s="223">
        <f t="shared" si="217"/>
        <v>0</v>
      </c>
      <c r="N2482" s="223">
        <f t="shared" si="217"/>
        <v>0</v>
      </c>
      <c r="O2482" s="223">
        <f t="shared" si="217"/>
        <v>0</v>
      </c>
      <c r="P2482" s="223">
        <f t="shared" si="217"/>
        <v>0</v>
      </c>
      <c r="Q2482" s="223">
        <f t="shared" si="217"/>
        <v>0</v>
      </c>
      <c r="R2482" s="223">
        <f t="shared" si="217"/>
        <v>0</v>
      </c>
    </row>
    <row r="2483" spans="1:18" hidden="1" outlineLevel="2" x14ac:dyDescent="0.25">
      <c r="A2483" s="222" t="str">
        <f>'Usages mobilité'!A8</f>
        <v>Usage mobilité n°5</v>
      </c>
      <c r="B2483" s="222" t="s">
        <v>41</v>
      </c>
      <c r="C2483" s="222"/>
      <c r="D2483" s="223">
        <f>IF(B$2470&lt;&gt;"",IF(B$2470='Usages mobilité'!BF8,'Usages mobilité'!BD8,0),0)</f>
        <v>0</v>
      </c>
      <c r="E2483" s="223">
        <f t="shared" si="217"/>
        <v>0</v>
      </c>
      <c r="F2483" s="223">
        <f t="shared" si="217"/>
        <v>0</v>
      </c>
      <c r="G2483" s="223">
        <f t="shared" si="217"/>
        <v>0</v>
      </c>
      <c r="H2483" s="223">
        <f t="shared" si="217"/>
        <v>0</v>
      </c>
      <c r="I2483" s="223">
        <f t="shared" si="217"/>
        <v>0</v>
      </c>
      <c r="J2483" s="223">
        <f t="shared" si="217"/>
        <v>0</v>
      </c>
      <c r="K2483" s="223">
        <f t="shared" si="217"/>
        <v>0</v>
      </c>
      <c r="L2483" s="223">
        <f t="shared" si="217"/>
        <v>0</v>
      </c>
      <c r="M2483" s="223">
        <f t="shared" si="217"/>
        <v>0</v>
      </c>
      <c r="N2483" s="223">
        <f t="shared" si="217"/>
        <v>0</v>
      </c>
      <c r="O2483" s="223">
        <f t="shared" si="217"/>
        <v>0</v>
      </c>
      <c r="P2483" s="223">
        <f t="shared" si="217"/>
        <v>0</v>
      </c>
      <c r="Q2483" s="223">
        <f t="shared" si="217"/>
        <v>0</v>
      </c>
      <c r="R2483" s="223">
        <f t="shared" si="217"/>
        <v>0</v>
      </c>
    </row>
    <row r="2484" spans="1:18" hidden="1" outlineLevel="2" x14ac:dyDescent="0.25">
      <c r="A2484" s="222" t="str">
        <f>'Usages mobilité'!A9</f>
        <v>Usage mobilité n°6</v>
      </c>
      <c r="B2484" s="222" t="s">
        <v>41</v>
      </c>
      <c r="C2484" s="222"/>
      <c r="D2484" s="223">
        <f>IF(B$2470&lt;&gt;"",IF(B$2470='Usages mobilité'!BF9,'Usages mobilité'!BD9,0),0)</f>
        <v>0</v>
      </c>
      <c r="E2484" s="223">
        <f t="shared" si="217"/>
        <v>0</v>
      </c>
      <c r="F2484" s="223">
        <f t="shared" si="217"/>
        <v>0</v>
      </c>
      <c r="G2484" s="223">
        <f t="shared" si="217"/>
        <v>0</v>
      </c>
      <c r="H2484" s="223">
        <f t="shared" si="217"/>
        <v>0</v>
      </c>
      <c r="I2484" s="223">
        <f t="shared" si="217"/>
        <v>0</v>
      </c>
      <c r="J2484" s="223">
        <f t="shared" si="217"/>
        <v>0</v>
      </c>
      <c r="K2484" s="223">
        <f t="shared" si="217"/>
        <v>0</v>
      </c>
      <c r="L2484" s="223">
        <f t="shared" si="217"/>
        <v>0</v>
      </c>
      <c r="M2484" s="223">
        <f t="shared" si="217"/>
        <v>0</v>
      </c>
      <c r="N2484" s="223">
        <f t="shared" si="217"/>
        <v>0</v>
      </c>
      <c r="O2484" s="223">
        <f t="shared" si="217"/>
        <v>0</v>
      </c>
      <c r="P2484" s="223">
        <f t="shared" si="217"/>
        <v>0</v>
      </c>
      <c r="Q2484" s="223">
        <f t="shared" si="217"/>
        <v>0</v>
      </c>
      <c r="R2484" s="223">
        <f t="shared" si="217"/>
        <v>0</v>
      </c>
    </row>
    <row r="2485" spans="1:18" hidden="1" outlineLevel="2" x14ac:dyDescent="0.25">
      <c r="A2485" s="222" t="str">
        <f>'Usages mobilité'!A10</f>
        <v>Usage mobilité n°7</v>
      </c>
      <c r="B2485" s="222" t="s">
        <v>41</v>
      </c>
      <c r="C2485" s="222"/>
      <c r="D2485" s="223">
        <f>IF(B$2470&lt;&gt;"",IF(B$2470='Usages mobilité'!BF10,'Usages mobilité'!BD10,0),0)</f>
        <v>0</v>
      </c>
      <c r="E2485" s="223">
        <f t="shared" si="217"/>
        <v>0</v>
      </c>
      <c r="F2485" s="223">
        <f t="shared" si="217"/>
        <v>0</v>
      </c>
      <c r="G2485" s="223">
        <f t="shared" si="217"/>
        <v>0</v>
      </c>
      <c r="H2485" s="223">
        <f t="shared" si="217"/>
        <v>0</v>
      </c>
      <c r="I2485" s="223">
        <f t="shared" si="217"/>
        <v>0</v>
      </c>
      <c r="J2485" s="223">
        <f t="shared" si="217"/>
        <v>0</v>
      </c>
      <c r="K2485" s="223">
        <f t="shared" si="217"/>
        <v>0</v>
      </c>
      <c r="L2485" s="223">
        <f t="shared" si="217"/>
        <v>0</v>
      </c>
      <c r="M2485" s="223">
        <f t="shared" si="217"/>
        <v>0</v>
      </c>
      <c r="N2485" s="223">
        <f t="shared" si="217"/>
        <v>0</v>
      </c>
      <c r="O2485" s="223">
        <f t="shared" si="217"/>
        <v>0</v>
      </c>
      <c r="P2485" s="223">
        <f t="shared" si="217"/>
        <v>0</v>
      </c>
      <c r="Q2485" s="223">
        <f t="shared" si="217"/>
        <v>0</v>
      </c>
      <c r="R2485" s="223">
        <f t="shared" si="217"/>
        <v>0</v>
      </c>
    </row>
    <row r="2486" spans="1:18" hidden="1" outlineLevel="2" x14ac:dyDescent="0.25">
      <c r="A2486" s="222" t="str">
        <f>'Usages mobilité'!A11</f>
        <v>Usage mobilité n°8</v>
      </c>
      <c r="B2486" s="222" t="s">
        <v>41</v>
      </c>
      <c r="C2486" s="222"/>
      <c r="D2486" s="223">
        <f>IF(B$2470&lt;&gt;"",IF(B$2470='Usages mobilité'!BF11,'Usages mobilité'!BD11,0),0)</f>
        <v>0</v>
      </c>
      <c r="E2486" s="223">
        <f t="shared" si="217"/>
        <v>0</v>
      </c>
      <c r="F2486" s="223">
        <f t="shared" si="217"/>
        <v>0</v>
      </c>
      <c r="G2486" s="223">
        <f t="shared" si="217"/>
        <v>0</v>
      </c>
      <c r="H2486" s="223">
        <f t="shared" si="217"/>
        <v>0</v>
      </c>
      <c r="I2486" s="223">
        <f t="shared" si="217"/>
        <v>0</v>
      </c>
      <c r="J2486" s="223">
        <f t="shared" si="217"/>
        <v>0</v>
      </c>
      <c r="K2486" s="223">
        <f t="shared" si="217"/>
        <v>0</v>
      </c>
      <c r="L2486" s="223">
        <f t="shared" si="217"/>
        <v>0</v>
      </c>
      <c r="M2486" s="223">
        <f t="shared" si="217"/>
        <v>0</v>
      </c>
      <c r="N2486" s="223">
        <f t="shared" si="217"/>
        <v>0</v>
      </c>
      <c r="O2486" s="223">
        <f t="shared" si="217"/>
        <v>0</v>
      </c>
      <c r="P2486" s="223">
        <f t="shared" si="217"/>
        <v>0</v>
      </c>
      <c r="Q2486" s="223">
        <f t="shared" si="217"/>
        <v>0</v>
      </c>
      <c r="R2486" s="223">
        <f t="shared" si="217"/>
        <v>0</v>
      </c>
    </row>
    <row r="2487" spans="1:18" hidden="1" outlineLevel="2" x14ac:dyDescent="0.25">
      <c r="A2487" s="222" t="str">
        <f>'Usages mobilité'!A12</f>
        <v>Usage mobilité n°9</v>
      </c>
      <c r="B2487" s="222" t="s">
        <v>41</v>
      </c>
      <c r="C2487" s="222"/>
      <c r="D2487" s="223">
        <f>IF(B$2470&lt;&gt;"",IF(B$2470='Usages mobilité'!BF12,'Usages mobilité'!BD12,0),0)</f>
        <v>0</v>
      </c>
      <c r="E2487" s="223">
        <f t="shared" si="217"/>
        <v>0</v>
      </c>
      <c r="F2487" s="223">
        <f t="shared" si="217"/>
        <v>0</v>
      </c>
      <c r="G2487" s="223">
        <f t="shared" si="217"/>
        <v>0</v>
      </c>
      <c r="H2487" s="223">
        <f t="shared" si="217"/>
        <v>0</v>
      </c>
      <c r="I2487" s="223">
        <f t="shared" si="217"/>
        <v>0</v>
      </c>
      <c r="J2487" s="223">
        <f t="shared" si="217"/>
        <v>0</v>
      </c>
      <c r="K2487" s="223">
        <f t="shared" si="217"/>
        <v>0</v>
      </c>
      <c r="L2487" s="223">
        <f t="shared" si="217"/>
        <v>0</v>
      </c>
      <c r="M2487" s="223">
        <f t="shared" si="217"/>
        <v>0</v>
      </c>
      <c r="N2487" s="223">
        <f t="shared" si="217"/>
        <v>0</v>
      </c>
      <c r="O2487" s="223">
        <f t="shared" si="217"/>
        <v>0</v>
      </c>
      <c r="P2487" s="223">
        <f t="shared" si="217"/>
        <v>0</v>
      </c>
      <c r="Q2487" s="223">
        <f t="shared" si="217"/>
        <v>0</v>
      </c>
      <c r="R2487" s="223">
        <f t="shared" si="217"/>
        <v>0</v>
      </c>
    </row>
    <row r="2488" spans="1:18" hidden="1" outlineLevel="2" x14ac:dyDescent="0.25">
      <c r="A2488" s="222" t="str">
        <f>'Usages mobilité'!A13</f>
        <v>Usage mobilité n°10</v>
      </c>
      <c r="B2488" s="222" t="s">
        <v>41</v>
      </c>
      <c r="C2488" s="222"/>
      <c r="D2488" s="223">
        <f>IF(B$2470&lt;&gt;"",IF(B$2470='Usages mobilité'!BF13,'Usages mobilité'!BD13,0),0)</f>
        <v>0</v>
      </c>
      <c r="E2488" s="223">
        <f t="shared" si="217"/>
        <v>0</v>
      </c>
      <c r="F2488" s="223">
        <f t="shared" si="217"/>
        <v>0</v>
      </c>
      <c r="G2488" s="223">
        <f t="shared" si="217"/>
        <v>0</v>
      </c>
      <c r="H2488" s="223">
        <f t="shared" si="217"/>
        <v>0</v>
      </c>
      <c r="I2488" s="223">
        <f t="shared" si="217"/>
        <v>0</v>
      </c>
      <c r="J2488" s="223">
        <f t="shared" si="217"/>
        <v>0</v>
      </c>
      <c r="K2488" s="223">
        <f t="shared" si="217"/>
        <v>0</v>
      </c>
      <c r="L2488" s="223">
        <f t="shared" si="217"/>
        <v>0</v>
      </c>
      <c r="M2488" s="223">
        <f t="shared" si="217"/>
        <v>0</v>
      </c>
      <c r="N2488" s="223">
        <f t="shared" si="217"/>
        <v>0</v>
      </c>
      <c r="O2488" s="223">
        <f t="shared" si="217"/>
        <v>0</v>
      </c>
      <c r="P2488" s="223">
        <f t="shared" si="217"/>
        <v>0</v>
      </c>
      <c r="Q2488" s="223">
        <f t="shared" si="217"/>
        <v>0</v>
      </c>
      <c r="R2488" s="223">
        <f t="shared" si="217"/>
        <v>0</v>
      </c>
    </row>
    <row r="2489" spans="1:18" hidden="1" outlineLevel="2" x14ac:dyDescent="0.25">
      <c r="A2489" s="222" t="str">
        <f>'Usages mobilité'!A14</f>
        <v>Usage mobilité n°11</v>
      </c>
      <c r="B2489" s="222" t="s">
        <v>41</v>
      </c>
      <c r="C2489" s="222"/>
      <c r="D2489" s="223">
        <f>IF(B$2470&lt;&gt;"",IF(B$2470='Usages mobilité'!BF14,'Usages mobilité'!BD14,0),0)</f>
        <v>0</v>
      </c>
      <c r="E2489" s="223">
        <f t="shared" ref="E2489:R2498" si="218">$D2489</f>
        <v>0</v>
      </c>
      <c r="F2489" s="223">
        <f t="shared" si="218"/>
        <v>0</v>
      </c>
      <c r="G2489" s="223">
        <f t="shared" si="218"/>
        <v>0</v>
      </c>
      <c r="H2489" s="223">
        <f t="shared" si="218"/>
        <v>0</v>
      </c>
      <c r="I2489" s="223">
        <f t="shared" si="218"/>
        <v>0</v>
      </c>
      <c r="J2489" s="223">
        <f t="shared" si="218"/>
        <v>0</v>
      </c>
      <c r="K2489" s="223">
        <f t="shared" si="218"/>
        <v>0</v>
      </c>
      <c r="L2489" s="223">
        <f t="shared" si="218"/>
        <v>0</v>
      </c>
      <c r="M2489" s="223">
        <f t="shared" si="218"/>
        <v>0</v>
      </c>
      <c r="N2489" s="223">
        <f t="shared" si="218"/>
        <v>0</v>
      </c>
      <c r="O2489" s="223">
        <f t="shared" si="218"/>
        <v>0</v>
      </c>
      <c r="P2489" s="223">
        <f t="shared" si="218"/>
        <v>0</v>
      </c>
      <c r="Q2489" s="223">
        <f t="shared" si="218"/>
        <v>0</v>
      </c>
      <c r="R2489" s="223">
        <f t="shared" si="218"/>
        <v>0</v>
      </c>
    </row>
    <row r="2490" spans="1:18" hidden="1" outlineLevel="2" x14ac:dyDescent="0.25">
      <c r="A2490" s="222" t="str">
        <f>'Usages mobilité'!A15</f>
        <v>Usage mobilité n°12</v>
      </c>
      <c r="B2490" s="222" t="s">
        <v>41</v>
      </c>
      <c r="C2490" s="222"/>
      <c r="D2490" s="223">
        <f>IF(B$2470&lt;&gt;"",IF(B$2470='Usages mobilité'!BF15,'Usages mobilité'!BD15,0),0)</f>
        <v>0</v>
      </c>
      <c r="E2490" s="223">
        <f t="shared" si="218"/>
        <v>0</v>
      </c>
      <c r="F2490" s="223">
        <f t="shared" si="218"/>
        <v>0</v>
      </c>
      <c r="G2490" s="223">
        <f t="shared" si="218"/>
        <v>0</v>
      </c>
      <c r="H2490" s="223">
        <f t="shared" si="218"/>
        <v>0</v>
      </c>
      <c r="I2490" s="223">
        <f t="shared" si="218"/>
        <v>0</v>
      </c>
      <c r="J2490" s="223">
        <f t="shared" si="218"/>
        <v>0</v>
      </c>
      <c r="K2490" s="223">
        <f t="shared" si="218"/>
        <v>0</v>
      </c>
      <c r="L2490" s="223">
        <f t="shared" si="218"/>
        <v>0</v>
      </c>
      <c r="M2490" s="223">
        <f t="shared" si="218"/>
        <v>0</v>
      </c>
      <c r="N2490" s="223">
        <f t="shared" si="218"/>
        <v>0</v>
      </c>
      <c r="O2490" s="223">
        <f t="shared" si="218"/>
        <v>0</v>
      </c>
      <c r="P2490" s="223">
        <f t="shared" si="218"/>
        <v>0</v>
      </c>
      <c r="Q2490" s="223">
        <f t="shared" si="218"/>
        <v>0</v>
      </c>
      <c r="R2490" s="223">
        <f t="shared" si="218"/>
        <v>0</v>
      </c>
    </row>
    <row r="2491" spans="1:18" hidden="1" outlineLevel="2" x14ac:dyDescent="0.25">
      <c r="A2491" s="222" t="str">
        <f>'Usages mobilité'!A16</f>
        <v>Usage mobilité n°13</v>
      </c>
      <c r="B2491" s="222" t="s">
        <v>41</v>
      </c>
      <c r="C2491" s="222"/>
      <c r="D2491" s="223">
        <f>IF(B$2470&lt;&gt;"",IF(B$2470='Usages mobilité'!BF16,'Usages mobilité'!BD16,0),0)</f>
        <v>0</v>
      </c>
      <c r="E2491" s="223">
        <f t="shared" si="218"/>
        <v>0</v>
      </c>
      <c r="F2491" s="223">
        <f t="shared" si="218"/>
        <v>0</v>
      </c>
      <c r="G2491" s="223">
        <f t="shared" si="218"/>
        <v>0</v>
      </c>
      <c r="H2491" s="223">
        <f t="shared" si="218"/>
        <v>0</v>
      </c>
      <c r="I2491" s="223">
        <f t="shared" si="218"/>
        <v>0</v>
      </c>
      <c r="J2491" s="223">
        <f t="shared" si="218"/>
        <v>0</v>
      </c>
      <c r="K2491" s="223">
        <f t="shared" si="218"/>
        <v>0</v>
      </c>
      <c r="L2491" s="223">
        <f t="shared" si="218"/>
        <v>0</v>
      </c>
      <c r="M2491" s="223">
        <f t="shared" si="218"/>
        <v>0</v>
      </c>
      <c r="N2491" s="223">
        <f t="shared" si="218"/>
        <v>0</v>
      </c>
      <c r="O2491" s="223">
        <f t="shared" si="218"/>
        <v>0</v>
      </c>
      <c r="P2491" s="223">
        <f t="shared" si="218"/>
        <v>0</v>
      </c>
      <c r="Q2491" s="223">
        <f t="shared" si="218"/>
        <v>0</v>
      </c>
      <c r="R2491" s="223">
        <f t="shared" si="218"/>
        <v>0</v>
      </c>
    </row>
    <row r="2492" spans="1:18" hidden="1" outlineLevel="2" x14ac:dyDescent="0.25">
      <c r="A2492" s="222" t="str">
        <f>'Usages mobilité'!A17</f>
        <v>Usage mobilité n°14</v>
      </c>
      <c r="B2492" s="222" t="s">
        <v>41</v>
      </c>
      <c r="C2492" s="222"/>
      <c r="D2492" s="223">
        <f>IF(B$2470&lt;&gt;"",IF(B$2470='Usages mobilité'!BF17,'Usages mobilité'!BD17,0),0)</f>
        <v>0</v>
      </c>
      <c r="E2492" s="223">
        <f t="shared" si="218"/>
        <v>0</v>
      </c>
      <c r="F2492" s="223">
        <f t="shared" si="218"/>
        <v>0</v>
      </c>
      <c r="G2492" s="223">
        <f t="shared" si="218"/>
        <v>0</v>
      </c>
      <c r="H2492" s="223">
        <f t="shared" si="218"/>
        <v>0</v>
      </c>
      <c r="I2492" s="223">
        <f t="shared" si="218"/>
        <v>0</v>
      </c>
      <c r="J2492" s="223">
        <f t="shared" si="218"/>
        <v>0</v>
      </c>
      <c r="K2492" s="223">
        <f t="shared" si="218"/>
        <v>0</v>
      </c>
      <c r="L2492" s="223">
        <f t="shared" si="218"/>
        <v>0</v>
      </c>
      <c r="M2492" s="223">
        <f t="shared" si="218"/>
        <v>0</v>
      </c>
      <c r="N2492" s="223">
        <f t="shared" si="218"/>
        <v>0</v>
      </c>
      <c r="O2492" s="223">
        <f t="shared" si="218"/>
        <v>0</v>
      </c>
      <c r="P2492" s="223">
        <f t="shared" si="218"/>
        <v>0</v>
      </c>
      <c r="Q2492" s="223">
        <f t="shared" si="218"/>
        <v>0</v>
      </c>
      <c r="R2492" s="223">
        <f t="shared" si="218"/>
        <v>0</v>
      </c>
    </row>
    <row r="2493" spans="1:18" hidden="1" outlineLevel="2" x14ac:dyDescent="0.25">
      <c r="A2493" s="222" t="str">
        <f>'Usages mobilité'!A18</f>
        <v>Usage mobilité n°15</v>
      </c>
      <c r="B2493" s="222" t="s">
        <v>41</v>
      </c>
      <c r="C2493" s="222"/>
      <c r="D2493" s="223">
        <f>IF(B$2470&lt;&gt;"",IF(B$2470='Usages mobilité'!BF18,'Usages mobilité'!BD18,0),0)</f>
        <v>0</v>
      </c>
      <c r="E2493" s="223">
        <f t="shared" si="218"/>
        <v>0</v>
      </c>
      <c r="F2493" s="223">
        <f t="shared" si="218"/>
        <v>0</v>
      </c>
      <c r="G2493" s="223">
        <f t="shared" si="218"/>
        <v>0</v>
      </c>
      <c r="H2493" s="223">
        <f t="shared" si="218"/>
        <v>0</v>
      </c>
      <c r="I2493" s="223">
        <f t="shared" si="218"/>
        <v>0</v>
      </c>
      <c r="J2493" s="223">
        <f t="shared" si="218"/>
        <v>0</v>
      </c>
      <c r="K2493" s="223">
        <f t="shared" si="218"/>
        <v>0</v>
      </c>
      <c r="L2493" s="223">
        <f t="shared" si="218"/>
        <v>0</v>
      </c>
      <c r="M2493" s="223">
        <f t="shared" si="218"/>
        <v>0</v>
      </c>
      <c r="N2493" s="223">
        <f t="shared" si="218"/>
        <v>0</v>
      </c>
      <c r="O2493" s="223">
        <f t="shared" si="218"/>
        <v>0</v>
      </c>
      <c r="P2493" s="223">
        <f t="shared" si="218"/>
        <v>0</v>
      </c>
      <c r="Q2493" s="223">
        <f t="shared" si="218"/>
        <v>0</v>
      </c>
      <c r="R2493" s="223">
        <f t="shared" si="218"/>
        <v>0</v>
      </c>
    </row>
    <row r="2494" spans="1:18" hidden="1" outlineLevel="2" x14ac:dyDescent="0.25">
      <c r="A2494" s="222" t="str">
        <f>'Usages mobilité'!A19</f>
        <v>Usage mobilité n°16</v>
      </c>
      <c r="B2494" s="222" t="s">
        <v>41</v>
      </c>
      <c r="C2494" s="222"/>
      <c r="D2494" s="223">
        <f>IF(B$2470&lt;&gt;"",IF(B$2470='Usages mobilité'!BF19,'Usages mobilité'!BD19,0),0)</f>
        <v>0</v>
      </c>
      <c r="E2494" s="223">
        <f t="shared" si="218"/>
        <v>0</v>
      </c>
      <c r="F2494" s="223">
        <f t="shared" si="218"/>
        <v>0</v>
      </c>
      <c r="G2494" s="223">
        <f t="shared" si="218"/>
        <v>0</v>
      </c>
      <c r="H2494" s="223">
        <f t="shared" si="218"/>
        <v>0</v>
      </c>
      <c r="I2494" s="223">
        <f t="shared" si="218"/>
        <v>0</v>
      </c>
      <c r="J2494" s="223">
        <f t="shared" si="218"/>
        <v>0</v>
      </c>
      <c r="K2494" s="223">
        <f t="shared" si="218"/>
        <v>0</v>
      </c>
      <c r="L2494" s="223">
        <f t="shared" si="218"/>
        <v>0</v>
      </c>
      <c r="M2494" s="223">
        <f t="shared" si="218"/>
        <v>0</v>
      </c>
      <c r="N2494" s="223">
        <f t="shared" si="218"/>
        <v>0</v>
      </c>
      <c r="O2494" s="223">
        <f t="shared" si="218"/>
        <v>0</v>
      </c>
      <c r="P2494" s="223">
        <f t="shared" si="218"/>
        <v>0</v>
      </c>
      <c r="Q2494" s="223">
        <f t="shared" si="218"/>
        <v>0</v>
      </c>
      <c r="R2494" s="223">
        <f t="shared" si="218"/>
        <v>0</v>
      </c>
    </row>
    <row r="2495" spans="1:18" hidden="1" outlineLevel="2" x14ac:dyDescent="0.25">
      <c r="A2495" s="222" t="str">
        <f>'Usages mobilité'!A20</f>
        <v>Usage mobilité n°17</v>
      </c>
      <c r="B2495" s="222" t="s">
        <v>41</v>
      </c>
      <c r="C2495" s="222"/>
      <c r="D2495" s="223">
        <f>IF(B$2470&lt;&gt;"",IF(B$2470='Usages mobilité'!BF20,'Usages mobilité'!BD20,0),0)</f>
        <v>0</v>
      </c>
      <c r="E2495" s="223">
        <f t="shared" si="218"/>
        <v>0</v>
      </c>
      <c r="F2495" s="223">
        <f t="shared" si="218"/>
        <v>0</v>
      </c>
      <c r="G2495" s="223">
        <f t="shared" si="218"/>
        <v>0</v>
      </c>
      <c r="H2495" s="223">
        <f t="shared" si="218"/>
        <v>0</v>
      </c>
      <c r="I2495" s="223">
        <f t="shared" si="218"/>
        <v>0</v>
      </c>
      <c r="J2495" s="223">
        <f t="shared" si="218"/>
        <v>0</v>
      </c>
      <c r="K2495" s="223">
        <f t="shared" si="218"/>
        <v>0</v>
      </c>
      <c r="L2495" s="223">
        <f t="shared" si="218"/>
        <v>0</v>
      </c>
      <c r="M2495" s="223">
        <f t="shared" si="218"/>
        <v>0</v>
      </c>
      <c r="N2495" s="223">
        <f t="shared" si="218"/>
        <v>0</v>
      </c>
      <c r="O2495" s="223">
        <f t="shared" si="218"/>
        <v>0</v>
      </c>
      <c r="P2495" s="223">
        <f t="shared" si="218"/>
        <v>0</v>
      </c>
      <c r="Q2495" s="223">
        <f t="shared" si="218"/>
        <v>0</v>
      </c>
      <c r="R2495" s="223">
        <f t="shared" si="218"/>
        <v>0</v>
      </c>
    </row>
    <row r="2496" spans="1:18" hidden="1" outlineLevel="2" x14ac:dyDescent="0.25">
      <c r="A2496" s="222" t="str">
        <f>'Usages mobilité'!A21</f>
        <v>Usage mobilité n°18</v>
      </c>
      <c r="B2496" s="222" t="s">
        <v>41</v>
      </c>
      <c r="C2496" s="222"/>
      <c r="D2496" s="223">
        <f>IF(B$2470&lt;&gt;"",IF(B$2470='Usages mobilité'!BF21,'Usages mobilité'!BD21,0),0)</f>
        <v>0</v>
      </c>
      <c r="E2496" s="223">
        <f t="shared" si="218"/>
        <v>0</v>
      </c>
      <c r="F2496" s="223">
        <f t="shared" si="218"/>
        <v>0</v>
      </c>
      <c r="G2496" s="223">
        <f t="shared" si="218"/>
        <v>0</v>
      </c>
      <c r="H2496" s="223">
        <f t="shared" si="218"/>
        <v>0</v>
      </c>
      <c r="I2496" s="223">
        <f t="shared" si="218"/>
        <v>0</v>
      </c>
      <c r="J2496" s="223">
        <f t="shared" si="218"/>
        <v>0</v>
      </c>
      <c r="K2496" s="223">
        <f t="shared" si="218"/>
        <v>0</v>
      </c>
      <c r="L2496" s="223">
        <f t="shared" si="218"/>
        <v>0</v>
      </c>
      <c r="M2496" s="223">
        <f t="shared" si="218"/>
        <v>0</v>
      </c>
      <c r="N2496" s="223">
        <f t="shared" si="218"/>
        <v>0</v>
      </c>
      <c r="O2496" s="223">
        <f t="shared" si="218"/>
        <v>0</v>
      </c>
      <c r="P2496" s="223">
        <f t="shared" si="218"/>
        <v>0</v>
      </c>
      <c r="Q2496" s="223">
        <f t="shared" si="218"/>
        <v>0</v>
      </c>
      <c r="R2496" s="223">
        <f t="shared" si="218"/>
        <v>0</v>
      </c>
    </row>
    <row r="2497" spans="1:18" hidden="1" outlineLevel="2" x14ac:dyDescent="0.25">
      <c r="A2497" s="222" t="str">
        <f>'Usages mobilité'!A22</f>
        <v>Usage mobilité n°19</v>
      </c>
      <c r="B2497" s="222" t="s">
        <v>41</v>
      </c>
      <c r="C2497" s="222"/>
      <c r="D2497" s="223">
        <f>IF(B$2470&lt;&gt;"",IF(B$2470='Usages mobilité'!BF22,'Usages mobilité'!BD22,0),0)</f>
        <v>0</v>
      </c>
      <c r="E2497" s="223">
        <f t="shared" si="218"/>
        <v>0</v>
      </c>
      <c r="F2497" s="223">
        <f t="shared" si="218"/>
        <v>0</v>
      </c>
      <c r="G2497" s="223">
        <f t="shared" si="218"/>
        <v>0</v>
      </c>
      <c r="H2497" s="223">
        <f t="shared" si="218"/>
        <v>0</v>
      </c>
      <c r="I2497" s="223">
        <f t="shared" si="218"/>
        <v>0</v>
      </c>
      <c r="J2497" s="223">
        <f t="shared" si="218"/>
        <v>0</v>
      </c>
      <c r="K2497" s="223">
        <f t="shared" si="218"/>
        <v>0</v>
      </c>
      <c r="L2497" s="223">
        <f t="shared" si="218"/>
        <v>0</v>
      </c>
      <c r="M2497" s="223">
        <f t="shared" si="218"/>
        <v>0</v>
      </c>
      <c r="N2497" s="223">
        <f t="shared" si="218"/>
        <v>0</v>
      </c>
      <c r="O2497" s="223">
        <f t="shared" si="218"/>
        <v>0</v>
      </c>
      <c r="P2497" s="223">
        <f t="shared" si="218"/>
        <v>0</v>
      </c>
      <c r="Q2497" s="223">
        <f t="shared" si="218"/>
        <v>0</v>
      </c>
      <c r="R2497" s="223">
        <f t="shared" si="218"/>
        <v>0</v>
      </c>
    </row>
    <row r="2498" spans="1:18" hidden="1" outlineLevel="2" x14ac:dyDescent="0.25">
      <c r="A2498" s="222" t="str">
        <f>'Usages mobilité'!A23</f>
        <v>Usage mobilité n°20</v>
      </c>
      <c r="B2498" s="222" t="s">
        <v>41</v>
      </c>
      <c r="C2498" s="222"/>
      <c r="D2498" s="223">
        <f>IF(B$2470&lt;&gt;"",IF(B$2470='Usages mobilité'!BF23,'Usages mobilité'!BD23,0),0)</f>
        <v>0</v>
      </c>
      <c r="E2498" s="223">
        <f t="shared" si="218"/>
        <v>0</v>
      </c>
      <c r="F2498" s="223">
        <f t="shared" si="218"/>
        <v>0</v>
      </c>
      <c r="G2498" s="223">
        <f t="shared" si="218"/>
        <v>0</v>
      </c>
      <c r="H2498" s="223">
        <f t="shared" si="218"/>
        <v>0</v>
      </c>
      <c r="I2498" s="223">
        <f t="shared" si="218"/>
        <v>0</v>
      </c>
      <c r="J2498" s="223">
        <f t="shared" si="218"/>
        <v>0</v>
      </c>
      <c r="K2498" s="223">
        <f t="shared" si="218"/>
        <v>0</v>
      </c>
      <c r="L2498" s="223">
        <f t="shared" si="218"/>
        <v>0</v>
      </c>
      <c r="M2498" s="223">
        <f t="shared" si="218"/>
        <v>0</v>
      </c>
      <c r="N2498" s="223">
        <f t="shared" si="218"/>
        <v>0</v>
      </c>
      <c r="O2498" s="223">
        <f t="shared" si="218"/>
        <v>0</v>
      </c>
      <c r="P2498" s="223">
        <f t="shared" si="218"/>
        <v>0</v>
      </c>
      <c r="Q2498" s="223">
        <f t="shared" si="218"/>
        <v>0</v>
      </c>
      <c r="R2498" s="223">
        <f t="shared" si="218"/>
        <v>0</v>
      </c>
    </row>
    <row r="2499" spans="1:18" hidden="1" outlineLevel="2" x14ac:dyDescent="0.25">
      <c r="A2499" s="222" t="str">
        <f>'Usages mobilité'!A24</f>
        <v>Usage mobilité n°21</v>
      </c>
      <c r="B2499" s="222" t="s">
        <v>41</v>
      </c>
      <c r="C2499" s="222"/>
      <c r="D2499" s="223">
        <f>IF(B$2470&lt;&gt;"",IF(B$2470='Usages mobilité'!BF24,'Usages mobilité'!BD24,0),0)</f>
        <v>0</v>
      </c>
      <c r="E2499" s="223">
        <f t="shared" ref="E2499:R2508" si="219">$D2499</f>
        <v>0</v>
      </c>
      <c r="F2499" s="223">
        <f t="shared" si="219"/>
        <v>0</v>
      </c>
      <c r="G2499" s="223">
        <f t="shared" si="219"/>
        <v>0</v>
      </c>
      <c r="H2499" s="223">
        <f t="shared" si="219"/>
        <v>0</v>
      </c>
      <c r="I2499" s="223">
        <f t="shared" si="219"/>
        <v>0</v>
      </c>
      <c r="J2499" s="223">
        <f t="shared" si="219"/>
        <v>0</v>
      </c>
      <c r="K2499" s="223">
        <f t="shared" si="219"/>
        <v>0</v>
      </c>
      <c r="L2499" s="223">
        <f t="shared" si="219"/>
        <v>0</v>
      </c>
      <c r="M2499" s="223">
        <f t="shared" si="219"/>
        <v>0</v>
      </c>
      <c r="N2499" s="223">
        <f t="shared" si="219"/>
        <v>0</v>
      </c>
      <c r="O2499" s="223">
        <f t="shared" si="219"/>
        <v>0</v>
      </c>
      <c r="P2499" s="223">
        <f t="shared" si="219"/>
        <v>0</v>
      </c>
      <c r="Q2499" s="223">
        <f t="shared" si="219"/>
        <v>0</v>
      </c>
      <c r="R2499" s="223">
        <f t="shared" si="219"/>
        <v>0</v>
      </c>
    </row>
    <row r="2500" spans="1:18" hidden="1" outlineLevel="2" x14ac:dyDescent="0.25">
      <c r="A2500" s="222" t="str">
        <f>'Usages mobilité'!A25</f>
        <v>Usage mobilité n°22</v>
      </c>
      <c r="B2500" s="222" t="s">
        <v>41</v>
      </c>
      <c r="C2500" s="222"/>
      <c r="D2500" s="223">
        <f>IF(B$2470&lt;&gt;"",IF(B$2470='Usages mobilité'!BF25,'Usages mobilité'!BD25,0),0)</f>
        <v>0</v>
      </c>
      <c r="E2500" s="223">
        <f t="shared" si="219"/>
        <v>0</v>
      </c>
      <c r="F2500" s="223">
        <f t="shared" si="219"/>
        <v>0</v>
      </c>
      <c r="G2500" s="223">
        <f t="shared" si="219"/>
        <v>0</v>
      </c>
      <c r="H2500" s="223">
        <f t="shared" si="219"/>
        <v>0</v>
      </c>
      <c r="I2500" s="223">
        <f t="shared" si="219"/>
        <v>0</v>
      </c>
      <c r="J2500" s="223">
        <f t="shared" si="219"/>
        <v>0</v>
      </c>
      <c r="K2500" s="223">
        <f t="shared" si="219"/>
        <v>0</v>
      </c>
      <c r="L2500" s="223">
        <f t="shared" si="219"/>
        <v>0</v>
      </c>
      <c r="M2500" s="223">
        <f t="shared" si="219"/>
        <v>0</v>
      </c>
      <c r="N2500" s="223">
        <f t="shared" si="219"/>
        <v>0</v>
      </c>
      <c r="O2500" s="223">
        <f t="shared" si="219"/>
        <v>0</v>
      </c>
      <c r="P2500" s="223">
        <f t="shared" si="219"/>
        <v>0</v>
      </c>
      <c r="Q2500" s="223">
        <f t="shared" si="219"/>
        <v>0</v>
      </c>
      <c r="R2500" s="223">
        <f t="shared" si="219"/>
        <v>0</v>
      </c>
    </row>
    <row r="2501" spans="1:18" hidden="1" outlineLevel="2" x14ac:dyDescent="0.25">
      <c r="A2501" s="222" t="str">
        <f>'Usages mobilité'!A26</f>
        <v>Usage mobilité n°23</v>
      </c>
      <c r="B2501" s="222" t="s">
        <v>41</v>
      </c>
      <c r="C2501" s="222"/>
      <c r="D2501" s="223">
        <f>IF(B$2470&lt;&gt;"",IF(B$2470='Usages mobilité'!BF26,'Usages mobilité'!BD26,0),0)</f>
        <v>0</v>
      </c>
      <c r="E2501" s="223">
        <f t="shared" si="219"/>
        <v>0</v>
      </c>
      <c r="F2501" s="223">
        <f t="shared" si="219"/>
        <v>0</v>
      </c>
      <c r="G2501" s="223">
        <f t="shared" si="219"/>
        <v>0</v>
      </c>
      <c r="H2501" s="223">
        <f t="shared" si="219"/>
        <v>0</v>
      </c>
      <c r="I2501" s="223">
        <f t="shared" si="219"/>
        <v>0</v>
      </c>
      <c r="J2501" s="223">
        <f t="shared" si="219"/>
        <v>0</v>
      </c>
      <c r="K2501" s="223">
        <f t="shared" si="219"/>
        <v>0</v>
      </c>
      <c r="L2501" s="223">
        <f t="shared" si="219"/>
        <v>0</v>
      </c>
      <c r="M2501" s="223">
        <f t="shared" si="219"/>
        <v>0</v>
      </c>
      <c r="N2501" s="223">
        <f t="shared" si="219"/>
        <v>0</v>
      </c>
      <c r="O2501" s="223">
        <f t="shared" si="219"/>
        <v>0</v>
      </c>
      <c r="P2501" s="223">
        <f t="shared" si="219"/>
        <v>0</v>
      </c>
      <c r="Q2501" s="223">
        <f t="shared" si="219"/>
        <v>0</v>
      </c>
      <c r="R2501" s="223">
        <f t="shared" si="219"/>
        <v>0</v>
      </c>
    </row>
    <row r="2502" spans="1:18" hidden="1" outlineLevel="2" x14ac:dyDescent="0.25">
      <c r="A2502" s="222" t="str">
        <f>'Usages mobilité'!A27</f>
        <v>Usage mobilité n°24</v>
      </c>
      <c r="B2502" s="222" t="s">
        <v>41</v>
      </c>
      <c r="C2502" s="222"/>
      <c r="D2502" s="223">
        <f>IF(B$2470&lt;&gt;"",IF(B$2470='Usages mobilité'!BF27,'Usages mobilité'!BD27,0),0)</f>
        <v>0</v>
      </c>
      <c r="E2502" s="223">
        <f t="shared" si="219"/>
        <v>0</v>
      </c>
      <c r="F2502" s="223">
        <f t="shared" si="219"/>
        <v>0</v>
      </c>
      <c r="G2502" s="223">
        <f t="shared" si="219"/>
        <v>0</v>
      </c>
      <c r="H2502" s="223">
        <f t="shared" si="219"/>
        <v>0</v>
      </c>
      <c r="I2502" s="223">
        <f t="shared" si="219"/>
        <v>0</v>
      </c>
      <c r="J2502" s="223">
        <f t="shared" si="219"/>
        <v>0</v>
      </c>
      <c r="K2502" s="223">
        <f t="shared" si="219"/>
        <v>0</v>
      </c>
      <c r="L2502" s="223">
        <f t="shared" si="219"/>
        <v>0</v>
      </c>
      <c r="M2502" s="223">
        <f t="shared" si="219"/>
        <v>0</v>
      </c>
      <c r="N2502" s="223">
        <f t="shared" si="219"/>
        <v>0</v>
      </c>
      <c r="O2502" s="223">
        <f t="shared" si="219"/>
        <v>0</v>
      </c>
      <c r="P2502" s="223">
        <f t="shared" si="219"/>
        <v>0</v>
      </c>
      <c r="Q2502" s="223">
        <f t="shared" si="219"/>
        <v>0</v>
      </c>
      <c r="R2502" s="223">
        <f t="shared" si="219"/>
        <v>0</v>
      </c>
    </row>
    <row r="2503" spans="1:18" hidden="1" outlineLevel="2" x14ac:dyDescent="0.25">
      <c r="A2503" s="222" t="str">
        <f>'Usages mobilité'!A28</f>
        <v>Usage mobilité n°25</v>
      </c>
      <c r="B2503" s="222" t="s">
        <v>41</v>
      </c>
      <c r="C2503" s="222"/>
      <c r="D2503" s="223">
        <f>IF(B$2470&lt;&gt;"",IF(B$2470='Usages mobilité'!BF28,'Usages mobilité'!BD28,0),0)</f>
        <v>0</v>
      </c>
      <c r="E2503" s="223">
        <f t="shared" si="219"/>
        <v>0</v>
      </c>
      <c r="F2503" s="223">
        <f t="shared" si="219"/>
        <v>0</v>
      </c>
      <c r="G2503" s="223">
        <f t="shared" si="219"/>
        <v>0</v>
      </c>
      <c r="H2503" s="223">
        <f t="shared" si="219"/>
        <v>0</v>
      </c>
      <c r="I2503" s="223">
        <f t="shared" si="219"/>
        <v>0</v>
      </c>
      <c r="J2503" s="223">
        <f t="shared" si="219"/>
        <v>0</v>
      </c>
      <c r="K2503" s="223">
        <f t="shared" si="219"/>
        <v>0</v>
      </c>
      <c r="L2503" s="223">
        <f t="shared" si="219"/>
        <v>0</v>
      </c>
      <c r="M2503" s="223">
        <f t="shared" si="219"/>
        <v>0</v>
      </c>
      <c r="N2503" s="223">
        <f t="shared" si="219"/>
        <v>0</v>
      </c>
      <c r="O2503" s="223">
        <f t="shared" si="219"/>
        <v>0</v>
      </c>
      <c r="P2503" s="223">
        <f t="shared" si="219"/>
        <v>0</v>
      </c>
      <c r="Q2503" s="223">
        <f t="shared" si="219"/>
        <v>0</v>
      </c>
      <c r="R2503" s="223">
        <f t="shared" si="219"/>
        <v>0</v>
      </c>
    </row>
    <row r="2504" spans="1:18" hidden="1" outlineLevel="2" x14ac:dyDescent="0.25">
      <c r="A2504" s="222" t="str">
        <f>'Usages mobilité'!A29</f>
        <v>Usage mobilité n°26</v>
      </c>
      <c r="B2504" s="222" t="s">
        <v>41</v>
      </c>
      <c r="C2504" s="222"/>
      <c r="D2504" s="223">
        <f>IF(B$2470&lt;&gt;"",IF(B$2470='Usages mobilité'!BF29,'Usages mobilité'!BD29,0),0)</f>
        <v>0</v>
      </c>
      <c r="E2504" s="223">
        <f t="shared" si="219"/>
        <v>0</v>
      </c>
      <c r="F2504" s="223">
        <f t="shared" si="219"/>
        <v>0</v>
      </c>
      <c r="G2504" s="223">
        <f t="shared" si="219"/>
        <v>0</v>
      </c>
      <c r="H2504" s="223">
        <f t="shared" si="219"/>
        <v>0</v>
      </c>
      <c r="I2504" s="223">
        <f t="shared" si="219"/>
        <v>0</v>
      </c>
      <c r="J2504" s="223">
        <f t="shared" si="219"/>
        <v>0</v>
      </c>
      <c r="K2504" s="223">
        <f t="shared" si="219"/>
        <v>0</v>
      </c>
      <c r="L2504" s="223">
        <f t="shared" si="219"/>
        <v>0</v>
      </c>
      <c r="M2504" s="223">
        <f t="shared" si="219"/>
        <v>0</v>
      </c>
      <c r="N2504" s="223">
        <f t="shared" si="219"/>
        <v>0</v>
      </c>
      <c r="O2504" s="223">
        <f t="shared" si="219"/>
        <v>0</v>
      </c>
      <c r="P2504" s="223">
        <f t="shared" si="219"/>
        <v>0</v>
      </c>
      <c r="Q2504" s="223">
        <f t="shared" si="219"/>
        <v>0</v>
      </c>
      <c r="R2504" s="223">
        <f t="shared" si="219"/>
        <v>0</v>
      </c>
    </row>
    <row r="2505" spans="1:18" hidden="1" outlineLevel="2" x14ac:dyDescent="0.25">
      <c r="A2505" s="222" t="str">
        <f>'Usages mobilité'!A30</f>
        <v>Usage mobilité n°27</v>
      </c>
      <c r="B2505" s="222" t="s">
        <v>41</v>
      </c>
      <c r="C2505" s="222"/>
      <c r="D2505" s="223">
        <f>IF(B$2470&lt;&gt;"",IF(B$2470='Usages mobilité'!BF30,'Usages mobilité'!BD30,0),0)</f>
        <v>0</v>
      </c>
      <c r="E2505" s="223">
        <f t="shared" si="219"/>
        <v>0</v>
      </c>
      <c r="F2505" s="223">
        <f t="shared" si="219"/>
        <v>0</v>
      </c>
      <c r="G2505" s="223">
        <f t="shared" si="219"/>
        <v>0</v>
      </c>
      <c r="H2505" s="223">
        <f t="shared" si="219"/>
        <v>0</v>
      </c>
      <c r="I2505" s="223">
        <f t="shared" si="219"/>
        <v>0</v>
      </c>
      <c r="J2505" s="223">
        <f t="shared" si="219"/>
        <v>0</v>
      </c>
      <c r="K2505" s="223">
        <f t="shared" si="219"/>
        <v>0</v>
      </c>
      <c r="L2505" s="223">
        <f t="shared" si="219"/>
        <v>0</v>
      </c>
      <c r="M2505" s="223">
        <f t="shared" si="219"/>
        <v>0</v>
      </c>
      <c r="N2505" s="223">
        <f t="shared" si="219"/>
        <v>0</v>
      </c>
      <c r="O2505" s="223">
        <f t="shared" si="219"/>
        <v>0</v>
      </c>
      <c r="P2505" s="223">
        <f t="shared" si="219"/>
        <v>0</v>
      </c>
      <c r="Q2505" s="223">
        <f t="shared" si="219"/>
        <v>0</v>
      </c>
      <c r="R2505" s="223">
        <f t="shared" si="219"/>
        <v>0</v>
      </c>
    </row>
    <row r="2506" spans="1:18" hidden="1" outlineLevel="2" x14ac:dyDescent="0.25">
      <c r="A2506" s="222" t="str">
        <f>'Usages mobilité'!A31</f>
        <v>Usage mobilité n°28</v>
      </c>
      <c r="B2506" s="222" t="s">
        <v>41</v>
      </c>
      <c r="C2506" s="222"/>
      <c r="D2506" s="223">
        <f>IF(B$2470&lt;&gt;"",IF(B$2470='Usages mobilité'!BF31,'Usages mobilité'!BD31,0),0)</f>
        <v>0</v>
      </c>
      <c r="E2506" s="223">
        <f t="shared" si="219"/>
        <v>0</v>
      </c>
      <c r="F2506" s="223">
        <f t="shared" si="219"/>
        <v>0</v>
      </c>
      <c r="G2506" s="223">
        <f t="shared" si="219"/>
        <v>0</v>
      </c>
      <c r="H2506" s="223">
        <f t="shared" si="219"/>
        <v>0</v>
      </c>
      <c r="I2506" s="223">
        <f t="shared" si="219"/>
        <v>0</v>
      </c>
      <c r="J2506" s="223">
        <f t="shared" si="219"/>
        <v>0</v>
      </c>
      <c r="K2506" s="223">
        <f t="shared" si="219"/>
        <v>0</v>
      </c>
      <c r="L2506" s="223">
        <f t="shared" si="219"/>
        <v>0</v>
      </c>
      <c r="M2506" s="223">
        <f t="shared" si="219"/>
        <v>0</v>
      </c>
      <c r="N2506" s="223">
        <f t="shared" si="219"/>
        <v>0</v>
      </c>
      <c r="O2506" s="223">
        <f t="shared" si="219"/>
        <v>0</v>
      </c>
      <c r="P2506" s="223">
        <f t="shared" si="219"/>
        <v>0</v>
      </c>
      <c r="Q2506" s="223">
        <f t="shared" si="219"/>
        <v>0</v>
      </c>
      <c r="R2506" s="223">
        <f t="shared" si="219"/>
        <v>0</v>
      </c>
    </row>
    <row r="2507" spans="1:18" hidden="1" outlineLevel="2" x14ac:dyDescent="0.25">
      <c r="A2507" s="222" t="str">
        <f>'Usages mobilité'!A32</f>
        <v>Usage mobilité n°29</v>
      </c>
      <c r="B2507" s="222" t="s">
        <v>41</v>
      </c>
      <c r="C2507" s="222"/>
      <c r="D2507" s="223">
        <f>IF(B$2470&lt;&gt;"",IF(B$2470='Usages mobilité'!BF32,'Usages mobilité'!BD32,0),0)</f>
        <v>0</v>
      </c>
      <c r="E2507" s="223">
        <f t="shared" si="219"/>
        <v>0</v>
      </c>
      <c r="F2507" s="223">
        <f t="shared" si="219"/>
        <v>0</v>
      </c>
      <c r="G2507" s="223">
        <f t="shared" si="219"/>
        <v>0</v>
      </c>
      <c r="H2507" s="223">
        <f t="shared" si="219"/>
        <v>0</v>
      </c>
      <c r="I2507" s="223">
        <f t="shared" si="219"/>
        <v>0</v>
      </c>
      <c r="J2507" s="223">
        <f t="shared" si="219"/>
        <v>0</v>
      </c>
      <c r="K2507" s="223">
        <f t="shared" si="219"/>
        <v>0</v>
      </c>
      <c r="L2507" s="223">
        <f t="shared" si="219"/>
        <v>0</v>
      </c>
      <c r="M2507" s="223">
        <f t="shared" si="219"/>
        <v>0</v>
      </c>
      <c r="N2507" s="223">
        <f t="shared" si="219"/>
        <v>0</v>
      </c>
      <c r="O2507" s="223">
        <f t="shared" si="219"/>
        <v>0</v>
      </c>
      <c r="P2507" s="223">
        <f t="shared" si="219"/>
        <v>0</v>
      </c>
      <c r="Q2507" s="223">
        <f t="shared" si="219"/>
        <v>0</v>
      </c>
      <c r="R2507" s="223">
        <f t="shared" si="219"/>
        <v>0</v>
      </c>
    </row>
    <row r="2508" spans="1:18" hidden="1" outlineLevel="2" x14ac:dyDescent="0.25">
      <c r="A2508" s="222" t="str">
        <f>'Usages mobilité'!A33</f>
        <v>Usage mobilité n°30</v>
      </c>
      <c r="B2508" s="222" t="s">
        <v>41</v>
      </c>
      <c r="C2508" s="222"/>
      <c r="D2508" s="223">
        <f>IF(B$2470&lt;&gt;"",IF(B$2470='Usages mobilité'!BF33,'Usages mobilité'!BD33,0),0)</f>
        <v>0</v>
      </c>
      <c r="E2508" s="223">
        <f t="shared" si="219"/>
        <v>0</v>
      </c>
      <c r="F2508" s="223">
        <f t="shared" si="219"/>
        <v>0</v>
      </c>
      <c r="G2508" s="223">
        <f t="shared" si="219"/>
        <v>0</v>
      </c>
      <c r="H2508" s="223">
        <f t="shared" si="219"/>
        <v>0</v>
      </c>
      <c r="I2508" s="223">
        <f t="shared" si="219"/>
        <v>0</v>
      </c>
      <c r="J2508" s="223">
        <f t="shared" si="219"/>
        <v>0</v>
      </c>
      <c r="K2508" s="223">
        <f t="shared" si="219"/>
        <v>0</v>
      </c>
      <c r="L2508" s="223">
        <f t="shared" si="219"/>
        <v>0</v>
      </c>
      <c r="M2508" s="223">
        <f t="shared" si="219"/>
        <v>0</v>
      </c>
      <c r="N2508" s="223">
        <f t="shared" si="219"/>
        <v>0</v>
      </c>
      <c r="O2508" s="223">
        <f t="shared" si="219"/>
        <v>0</v>
      </c>
      <c r="P2508" s="223">
        <f t="shared" si="219"/>
        <v>0</v>
      </c>
      <c r="Q2508" s="223">
        <f t="shared" si="219"/>
        <v>0</v>
      </c>
      <c r="R2508" s="223">
        <f t="shared" si="219"/>
        <v>0</v>
      </c>
    </row>
    <row r="2509" spans="1:18" hidden="1" outlineLevel="2" x14ac:dyDescent="0.25">
      <c r="A2509" s="222" t="str">
        <f>'Usages mobilité'!A34</f>
        <v>Usage mobilité n°31</v>
      </c>
      <c r="B2509" s="222" t="s">
        <v>41</v>
      </c>
      <c r="C2509" s="222"/>
      <c r="D2509" s="223">
        <f>IF(B$2470&lt;&gt;"",IF(B$2470='Usages mobilité'!BF34,'Usages mobilité'!BD34,0),0)</f>
        <v>0</v>
      </c>
      <c r="E2509" s="223">
        <f t="shared" ref="E2509:R2518" si="220">$D2509</f>
        <v>0</v>
      </c>
      <c r="F2509" s="223">
        <f t="shared" si="220"/>
        <v>0</v>
      </c>
      <c r="G2509" s="223">
        <f t="shared" si="220"/>
        <v>0</v>
      </c>
      <c r="H2509" s="223">
        <f t="shared" si="220"/>
        <v>0</v>
      </c>
      <c r="I2509" s="223">
        <f t="shared" si="220"/>
        <v>0</v>
      </c>
      <c r="J2509" s="223">
        <f t="shared" si="220"/>
        <v>0</v>
      </c>
      <c r="K2509" s="223">
        <f t="shared" si="220"/>
        <v>0</v>
      </c>
      <c r="L2509" s="223">
        <f t="shared" si="220"/>
        <v>0</v>
      </c>
      <c r="M2509" s="223">
        <f t="shared" si="220"/>
        <v>0</v>
      </c>
      <c r="N2509" s="223">
        <f t="shared" si="220"/>
        <v>0</v>
      </c>
      <c r="O2509" s="223">
        <f t="shared" si="220"/>
        <v>0</v>
      </c>
      <c r="P2509" s="223">
        <f t="shared" si="220"/>
        <v>0</v>
      </c>
      <c r="Q2509" s="223">
        <f t="shared" si="220"/>
        <v>0</v>
      </c>
      <c r="R2509" s="223">
        <f t="shared" si="220"/>
        <v>0</v>
      </c>
    </row>
    <row r="2510" spans="1:18" hidden="1" outlineLevel="2" x14ac:dyDescent="0.25">
      <c r="A2510" s="222" t="str">
        <f>'Usages mobilité'!A35</f>
        <v>Usage mobilité n°32</v>
      </c>
      <c r="B2510" s="222" t="s">
        <v>41</v>
      </c>
      <c r="C2510" s="222"/>
      <c r="D2510" s="223">
        <f>IF(B$2470&lt;&gt;"",IF(B$2470='Usages mobilité'!BF35,'Usages mobilité'!BD35,0),0)</f>
        <v>0</v>
      </c>
      <c r="E2510" s="223">
        <f t="shared" si="220"/>
        <v>0</v>
      </c>
      <c r="F2510" s="223">
        <f t="shared" si="220"/>
        <v>0</v>
      </c>
      <c r="G2510" s="223">
        <f t="shared" si="220"/>
        <v>0</v>
      </c>
      <c r="H2510" s="223">
        <f t="shared" si="220"/>
        <v>0</v>
      </c>
      <c r="I2510" s="223">
        <f t="shared" si="220"/>
        <v>0</v>
      </c>
      <c r="J2510" s="223">
        <f t="shared" si="220"/>
        <v>0</v>
      </c>
      <c r="K2510" s="223">
        <f t="shared" si="220"/>
        <v>0</v>
      </c>
      <c r="L2510" s="223">
        <f t="shared" si="220"/>
        <v>0</v>
      </c>
      <c r="M2510" s="223">
        <f t="shared" si="220"/>
        <v>0</v>
      </c>
      <c r="N2510" s="223">
        <f t="shared" si="220"/>
        <v>0</v>
      </c>
      <c r="O2510" s="223">
        <f t="shared" si="220"/>
        <v>0</v>
      </c>
      <c r="P2510" s="223">
        <f t="shared" si="220"/>
        <v>0</v>
      </c>
      <c r="Q2510" s="223">
        <f t="shared" si="220"/>
        <v>0</v>
      </c>
      <c r="R2510" s="223">
        <f t="shared" si="220"/>
        <v>0</v>
      </c>
    </row>
    <row r="2511" spans="1:18" hidden="1" outlineLevel="2" x14ac:dyDescent="0.25">
      <c r="A2511" s="222" t="str">
        <f>'Usages mobilité'!A36</f>
        <v>Usage mobilité n°33</v>
      </c>
      <c r="B2511" s="222" t="s">
        <v>41</v>
      </c>
      <c r="C2511" s="222"/>
      <c r="D2511" s="223">
        <f>IF(B$2470&lt;&gt;"",IF(B$2470='Usages mobilité'!BF36,'Usages mobilité'!BD36,0),0)</f>
        <v>0</v>
      </c>
      <c r="E2511" s="223">
        <f t="shared" si="220"/>
        <v>0</v>
      </c>
      <c r="F2511" s="223">
        <f t="shared" si="220"/>
        <v>0</v>
      </c>
      <c r="G2511" s="223">
        <f t="shared" si="220"/>
        <v>0</v>
      </c>
      <c r="H2511" s="223">
        <f t="shared" si="220"/>
        <v>0</v>
      </c>
      <c r="I2511" s="223">
        <f t="shared" si="220"/>
        <v>0</v>
      </c>
      <c r="J2511" s="223">
        <f t="shared" si="220"/>
        <v>0</v>
      </c>
      <c r="K2511" s="223">
        <f t="shared" si="220"/>
        <v>0</v>
      </c>
      <c r="L2511" s="223">
        <f t="shared" si="220"/>
        <v>0</v>
      </c>
      <c r="M2511" s="223">
        <f t="shared" si="220"/>
        <v>0</v>
      </c>
      <c r="N2511" s="223">
        <f t="shared" si="220"/>
        <v>0</v>
      </c>
      <c r="O2511" s="223">
        <f t="shared" si="220"/>
        <v>0</v>
      </c>
      <c r="P2511" s="223">
        <f t="shared" si="220"/>
        <v>0</v>
      </c>
      <c r="Q2511" s="223">
        <f t="shared" si="220"/>
        <v>0</v>
      </c>
      <c r="R2511" s="223">
        <f t="shared" si="220"/>
        <v>0</v>
      </c>
    </row>
    <row r="2512" spans="1:18" hidden="1" outlineLevel="2" x14ac:dyDescent="0.25">
      <c r="A2512" s="222" t="str">
        <f>'Usages mobilité'!A37</f>
        <v>Usage mobilité n°34</v>
      </c>
      <c r="B2512" s="222" t="s">
        <v>41</v>
      </c>
      <c r="C2512" s="222"/>
      <c r="D2512" s="223">
        <f>IF(B$2470&lt;&gt;"",IF(B$2470='Usages mobilité'!BF37,'Usages mobilité'!BD37,0),0)</f>
        <v>0</v>
      </c>
      <c r="E2512" s="223">
        <f t="shared" si="220"/>
        <v>0</v>
      </c>
      <c r="F2512" s="223">
        <f t="shared" si="220"/>
        <v>0</v>
      </c>
      <c r="G2512" s="223">
        <f t="shared" si="220"/>
        <v>0</v>
      </c>
      <c r="H2512" s="223">
        <f t="shared" si="220"/>
        <v>0</v>
      </c>
      <c r="I2512" s="223">
        <f t="shared" si="220"/>
        <v>0</v>
      </c>
      <c r="J2512" s="223">
        <f t="shared" si="220"/>
        <v>0</v>
      </c>
      <c r="K2512" s="223">
        <f t="shared" si="220"/>
        <v>0</v>
      </c>
      <c r="L2512" s="223">
        <f t="shared" si="220"/>
        <v>0</v>
      </c>
      <c r="M2512" s="223">
        <f t="shared" si="220"/>
        <v>0</v>
      </c>
      <c r="N2512" s="223">
        <f t="shared" si="220"/>
        <v>0</v>
      </c>
      <c r="O2512" s="223">
        <f t="shared" si="220"/>
        <v>0</v>
      </c>
      <c r="P2512" s="223">
        <f t="shared" si="220"/>
        <v>0</v>
      </c>
      <c r="Q2512" s="223">
        <f t="shared" si="220"/>
        <v>0</v>
      </c>
      <c r="R2512" s="223">
        <f t="shared" si="220"/>
        <v>0</v>
      </c>
    </row>
    <row r="2513" spans="1:18" hidden="1" outlineLevel="2" x14ac:dyDescent="0.25">
      <c r="A2513" s="222" t="str">
        <f>'Usages mobilité'!A38</f>
        <v>Usage mobilité n°35</v>
      </c>
      <c r="B2513" s="222" t="s">
        <v>41</v>
      </c>
      <c r="C2513" s="222"/>
      <c r="D2513" s="223">
        <f>IF(B$2470&lt;&gt;"",IF(B$2470='Usages mobilité'!BF38,'Usages mobilité'!BD38,0),0)</f>
        <v>0</v>
      </c>
      <c r="E2513" s="223">
        <f t="shared" si="220"/>
        <v>0</v>
      </c>
      <c r="F2513" s="223">
        <f t="shared" si="220"/>
        <v>0</v>
      </c>
      <c r="G2513" s="223">
        <f t="shared" si="220"/>
        <v>0</v>
      </c>
      <c r="H2513" s="223">
        <f t="shared" si="220"/>
        <v>0</v>
      </c>
      <c r="I2513" s="223">
        <f t="shared" si="220"/>
        <v>0</v>
      </c>
      <c r="J2513" s="223">
        <f t="shared" si="220"/>
        <v>0</v>
      </c>
      <c r="K2513" s="223">
        <f t="shared" si="220"/>
        <v>0</v>
      </c>
      <c r="L2513" s="223">
        <f t="shared" si="220"/>
        <v>0</v>
      </c>
      <c r="M2513" s="223">
        <f t="shared" si="220"/>
        <v>0</v>
      </c>
      <c r="N2513" s="223">
        <f t="shared" si="220"/>
        <v>0</v>
      </c>
      <c r="O2513" s="223">
        <f t="shared" si="220"/>
        <v>0</v>
      </c>
      <c r="P2513" s="223">
        <f t="shared" si="220"/>
        <v>0</v>
      </c>
      <c r="Q2513" s="223">
        <f t="shared" si="220"/>
        <v>0</v>
      </c>
      <c r="R2513" s="223">
        <f t="shared" si="220"/>
        <v>0</v>
      </c>
    </row>
    <row r="2514" spans="1:18" hidden="1" outlineLevel="2" x14ac:dyDescent="0.25">
      <c r="A2514" s="222" t="str">
        <f>'Usages mobilité'!A39</f>
        <v>Usage mobilité n°36</v>
      </c>
      <c r="B2514" s="222" t="s">
        <v>41</v>
      </c>
      <c r="C2514" s="222"/>
      <c r="D2514" s="223">
        <f>IF(B$2470&lt;&gt;"",IF(B$2470='Usages mobilité'!BF39,'Usages mobilité'!BD39,0),0)</f>
        <v>0</v>
      </c>
      <c r="E2514" s="223">
        <f t="shared" si="220"/>
        <v>0</v>
      </c>
      <c r="F2514" s="223">
        <f t="shared" si="220"/>
        <v>0</v>
      </c>
      <c r="G2514" s="223">
        <f t="shared" si="220"/>
        <v>0</v>
      </c>
      <c r="H2514" s="223">
        <f t="shared" si="220"/>
        <v>0</v>
      </c>
      <c r="I2514" s="223">
        <f t="shared" si="220"/>
        <v>0</v>
      </c>
      <c r="J2514" s="223">
        <f t="shared" si="220"/>
        <v>0</v>
      </c>
      <c r="K2514" s="223">
        <f t="shared" si="220"/>
        <v>0</v>
      </c>
      <c r="L2514" s="223">
        <f t="shared" si="220"/>
        <v>0</v>
      </c>
      <c r="M2514" s="223">
        <f t="shared" si="220"/>
        <v>0</v>
      </c>
      <c r="N2514" s="223">
        <f t="shared" si="220"/>
        <v>0</v>
      </c>
      <c r="O2514" s="223">
        <f t="shared" si="220"/>
        <v>0</v>
      </c>
      <c r="P2514" s="223">
        <f t="shared" si="220"/>
        <v>0</v>
      </c>
      <c r="Q2514" s="223">
        <f t="shared" si="220"/>
        <v>0</v>
      </c>
      <c r="R2514" s="223">
        <f t="shared" si="220"/>
        <v>0</v>
      </c>
    </row>
    <row r="2515" spans="1:18" hidden="1" outlineLevel="2" x14ac:dyDescent="0.25">
      <c r="A2515" s="222" t="str">
        <f>'Usages mobilité'!A40</f>
        <v>Usage mobilité n°37</v>
      </c>
      <c r="B2515" s="222" t="s">
        <v>41</v>
      </c>
      <c r="C2515" s="222"/>
      <c r="D2515" s="223">
        <f>IF(B$2470&lt;&gt;"",IF(B$2470='Usages mobilité'!BF40,'Usages mobilité'!BD40,0),0)</f>
        <v>0</v>
      </c>
      <c r="E2515" s="223">
        <f t="shared" si="220"/>
        <v>0</v>
      </c>
      <c r="F2515" s="223">
        <f t="shared" si="220"/>
        <v>0</v>
      </c>
      <c r="G2515" s="223">
        <f t="shared" si="220"/>
        <v>0</v>
      </c>
      <c r="H2515" s="223">
        <f t="shared" si="220"/>
        <v>0</v>
      </c>
      <c r="I2515" s="223">
        <f t="shared" si="220"/>
        <v>0</v>
      </c>
      <c r="J2515" s="223">
        <f t="shared" si="220"/>
        <v>0</v>
      </c>
      <c r="K2515" s="223">
        <f t="shared" si="220"/>
        <v>0</v>
      </c>
      <c r="L2515" s="223">
        <f t="shared" si="220"/>
        <v>0</v>
      </c>
      <c r="M2515" s="223">
        <f t="shared" si="220"/>
        <v>0</v>
      </c>
      <c r="N2515" s="223">
        <f t="shared" si="220"/>
        <v>0</v>
      </c>
      <c r="O2515" s="223">
        <f t="shared" si="220"/>
        <v>0</v>
      </c>
      <c r="P2515" s="223">
        <f t="shared" si="220"/>
        <v>0</v>
      </c>
      <c r="Q2515" s="223">
        <f t="shared" si="220"/>
        <v>0</v>
      </c>
      <c r="R2515" s="223">
        <f t="shared" si="220"/>
        <v>0</v>
      </c>
    </row>
    <row r="2516" spans="1:18" hidden="1" outlineLevel="2" x14ac:dyDescent="0.25">
      <c r="A2516" s="222" t="str">
        <f>'Usages mobilité'!A41</f>
        <v>Usage mobilité n°38</v>
      </c>
      <c r="B2516" s="222" t="s">
        <v>41</v>
      </c>
      <c r="C2516" s="222"/>
      <c r="D2516" s="223">
        <f>IF(B$2470&lt;&gt;"",IF(B$2470='Usages mobilité'!BF41,'Usages mobilité'!BD41,0),0)</f>
        <v>0</v>
      </c>
      <c r="E2516" s="223">
        <f t="shared" si="220"/>
        <v>0</v>
      </c>
      <c r="F2516" s="223">
        <f t="shared" si="220"/>
        <v>0</v>
      </c>
      <c r="G2516" s="223">
        <f t="shared" si="220"/>
        <v>0</v>
      </c>
      <c r="H2516" s="223">
        <f t="shared" si="220"/>
        <v>0</v>
      </c>
      <c r="I2516" s="223">
        <f t="shared" si="220"/>
        <v>0</v>
      </c>
      <c r="J2516" s="223">
        <f t="shared" si="220"/>
        <v>0</v>
      </c>
      <c r="K2516" s="223">
        <f t="shared" si="220"/>
        <v>0</v>
      </c>
      <c r="L2516" s="223">
        <f t="shared" si="220"/>
        <v>0</v>
      </c>
      <c r="M2516" s="223">
        <f t="shared" si="220"/>
        <v>0</v>
      </c>
      <c r="N2516" s="223">
        <f t="shared" si="220"/>
        <v>0</v>
      </c>
      <c r="O2516" s="223">
        <f t="shared" si="220"/>
        <v>0</v>
      </c>
      <c r="P2516" s="223">
        <f t="shared" si="220"/>
        <v>0</v>
      </c>
      <c r="Q2516" s="223">
        <f t="shared" si="220"/>
        <v>0</v>
      </c>
      <c r="R2516" s="223">
        <f t="shared" si="220"/>
        <v>0</v>
      </c>
    </row>
    <row r="2517" spans="1:18" hidden="1" outlineLevel="2" x14ac:dyDescent="0.25">
      <c r="A2517" s="222" t="str">
        <f>'Usages mobilité'!A42</f>
        <v>Usage mobilité n°39</v>
      </c>
      <c r="B2517" s="222" t="s">
        <v>41</v>
      </c>
      <c r="C2517" s="222"/>
      <c r="D2517" s="223">
        <f>IF(B$2470&lt;&gt;"",IF(B$2470='Usages mobilité'!BF42,'Usages mobilité'!BD42,0),0)</f>
        <v>0</v>
      </c>
      <c r="E2517" s="223">
        <f t="shared" si="220"/>
        <v>0</v>
      </c>
      <c r="F2517" s="223">
        <f t="shared" si="220"/>
        <v>0</v>
      </c>
      <c r="G2517" s="223">
        <f t="shared" si="220"/>
        <v>0</v>
      </c>
      <c r="H2517" s="223">
        <f t="shared" si="220"/>
        <v>0</v>
      </c>
      <c r="I2517" s="223">
        <f t="shared" si="220"/>
        <v>0</v>
      </c>
      <c r="J2517" s="223">
        <f t="shared" si="220"/>
        <v>0</v>
      </c>
      <c r="K2517" s="223">
        <f t="shared" si="220"/>
        <v>0</v>
      </c>
      <c r="L2517" s="223">
        <f t="shared" si="220"/>
        <v>0</v>
      </c>
      <c r="M2517" s="223">
        <f t="shared" si="220"/>
        <v>0</v>
      </c>
      <c r="N2517" s="223">
        <f t="shared" si="220"/>
        <v>0</v>
      </c>
      <c r="O2517" s="223">
        <f t="shared" si="220"/>
        <v>0</v>
      </c>
      <c r="P2517" s="223">
        <f t="shared" si="220"/>
        <v>0</v>
      </c>
      <c r="Q2517" s="223">
        <f t="shared" si="220"/>
        <v>0</v>
      </c>
      <c r="R2517" s="223">
        <f t="shared" si="220"/>
        <v>0</v>
      </c>
    </row>
    <row r="2518" spans="1:18" hidden="1" outlineLevel="2" x14ac:dyDescent="0.25">
      <c r="A2518" s="222" t="str">
        <f>'Usages mobilité'!A43</f>
        <v>Usage mobilité n°40</v>
      </c>
      <c r="B2518" s="222" t="s">
        <v>41</v>
      </c>
      <c r="C2518" s="222"/>
      <c r="D2518" s="223">
        <f>IF(B$2470&lt;&gt;"",IF(B$2470='Usages mobilité'!BF43,'Usages mobilité'!BD43,0),0)</f>
        <v>0</v>
      </c>
      <c r="E2518" s="223">
        <f t="shared" si="220"/>
        <v>0</v>
      </c>
      <c r="F2518" s="223">
        <f t="shared" si="220"/>
        <v>0</v>
      </c>
      <c r="G2518" s="223">
        <f t="shared" si="220"/>
        <v>0</v>
      </c>
      <c r="H2518" s="223">
        <f t="shared" si="220"/>
        <v>0</v>
      </c>
      <c r="I2518" s="223">
        <f t="shared" si="220"/>
        <v>0</v>
      </c>
      <c r="J2518" s="223">
        <f t="shared" si="220"/>
        <v>0</v>
      </c>
      <c r="K2518" s="223">
        <f t="shared" si="220"/>
        <v>0</v>
      </c>
      <c r="L2518" s="223">
        <f t="shared" si="220"/>
        <v>0</v>
      </c>
      <c r="M2518" s="223">
        <f t="shared" si="220"/>
        <v>0</v>
      </c>
      <c r="N2518" s="223">
        <f t="shared" si="220"/>
        <v>0</v>
      </c>
      <c r="O2518" s="223">
        <f t="shared" si="220"/>
        <v>0</v>
      </c>
      <c r="P2518" s="223">
        <f t="shared" si="220"/>
        <v>0</v>
      </c>
      <c r="Q2518" s="223">
        <f t="shared" si="220"/>
        <v>0</v>
      </c>
      <c r="R2518" s="223">
        <f t="shared" si="220"/>
        <v>0</v>
      </c>
    </row>
    <row r="2519" spans="1:18" hidden="1" outlineLevel="2" x14ac:dyDescent="0.25">
      <c r="A2519" s="222" t="str">
        <f>'Usages mobilité'!A44</f>
        <v>Usage mobilité n°41</v>
      </c>
      <c r="B2519" s="222" t="s">
        <v>41</v>
      </c>
      <c r="C2519" s="222"/>
      <c r="D2519" s="223">
        <f>IF(B$2470&lt;&gt;"",IF(B$2470='Usages mobilité'!BF44,'Usages mobilité'!BD44,0),0)</f>
        <v>0</v>
      </c>
      <c r="E2519" s="223">
        <f t="shared" ref="E2519:R2528" si="221">$D2519</f>
        <v>0</v>
      </c>
      <c r="F2519" s="223">
        <f t="shared" si="221"/>
        <v>0</v>
      </c>
      <c r="G2519" s="223">
        <f t="shared" si="221"/>
        <v>0</v>
      </c>
      <c r="H2519" s="223">
        <f t="shared" si="221"/>
        <v>0</v>
      </c>
      <c r="I2519" s="223">
        <f t="shared" si="221"/>
        <v>0</v>
      </c>
      <c r="J2519" s="223">
        <f t="shared" si="221"/>
        <v>0</v>
      </c>
      <c r="K2519" s="223">
        <f t="shared" si="221"/>
        <v>0</v>
      </c>
      <c r="L2519" s="223">
        <f t="shared" si="221"/>
        <v>0</v>
      </c>
      <c r="M2519" s="223">
        <f t="shared" si="221"/>
        <v>0</v>
      </c>
      <c r="N2519" s="223">
        <f t="shared" si="221"/>
        <v>0</v>
      </c>
      <c r="O2519" s="223">
        <f t="shared" si="221"/>
        <v>0</v>
      </c>
      <c r="P2519" s="223">
        <f t="shared" si="221"/>
        <v>0</v>
      </c>
      <c r="Q2519" s="223">
        <f t="shared" si="221"/>
        <v>0</v>
      </c>
      <c r="R2519" s="223">
        <f t="shared" si="221"/>
        <v>0</v>
      </c>
    </row>
    <row r="2520" spans="1:18" hidden="1" outlineLevel="2" x14ac:dyDescent="0.25">
      <c r="A2520" s="222" t="str">
        <f>'Usages mobilité'!A45</f>
        <v>Usage mobilité n°42</v>
      </c>
      <c r="B2520" s="222" t="s">
        <v>41</v>
      </c>
      <c r="C2520" s="222"/>
      <c r="D2520" s="223">
        <f>IF(B$2470&lt;&gt;"",IF(B$2470='Usages mobilité'!BF45,'Usages mobilité'!BD45,0),0)</f>
        <v>0</v>
      </c>
      <c r="E2520" s="223">
        <f t="shared" si="221"/>
        <v>0</v>
      </c>
      <c r="F2520" s="223">
        <f t="shared" si="221"/>
        <v>0</v>
      </c>
      <c r="G2520" s="223">
        <f t="shared" si="221"/>
        <v>0</v>
      </c>
      <c r="H2520" s="223">
        <f t="shared" si="221"/>
        <v>0</v>
      </c>
      <c r="I2520" s="223">
        <f t="shared" si="221"/>
        <v>0</v>
      </c>
      <c r="J2520" s="223">
        <f t="shared" si="221"/>
        <v>0</v>
      </c>
      <c r="K2520" s="223">
        <f t="shared" si="221"/>
        <v>0</v>
      </c>
      <c r="L2520" s="223">
        <f t="shared" si="221"/>
        <v>0</v>
      </c>
      <c r="M2520" s="223">
        <f t="shared" si="221"/>
        <v>0</v>
      </c>
      <c r="N2520" s="223">
        <f t="shared" si="221"/>
        <v>0</v>
      </c>
      <c r="O2520" s="223">
        <f t="shared" si="221"/>
        <v>0</v>
      </c>
      <c r="P2520" s="223">
        <f t="shared" si="221"/>
        <v>0</v>
      </c>
      <c r="Q2520" s="223">
        <f t="shared" si="221"/>
        <v>0</v>
      </c>
      <c r="R2520" s="223">
        <f t="shared" si="221"/>
        <v>0</v>
      </c>
    </row>
    <row r="2521" spans="1:18" hidden="1" outlineLevel="2" x14ac:dyDescent="0.25">
      <c r="A2521" s="222" t="str">
        <f>'Usages mobilité'!A46</f>
        <v>Usage mobilité n°43</v>
      </c>
      <c r="B2521" s="222" t="s">
        <v>41</v>
      </c>
      <c r="C2521" s="222"/>
      <c r="D2521" s="223">
        <f>IF(B$2470&lt;&gt;"",IF(B$2470='Usages mobilité'!BF46,'Usages mobilité'!BD46,0),0)</f>
        <v>0</v>
      </c>
      <c r="E2521" s="223">
        <f t="shared" si="221"/>
        <v>0</v>
      </c>
      <c r="F2521" s="223">
        <f t="shared" si="221"/>
        <v>0</v>
      </c>
      <c r="G2521" s="223">
        <f t="shared" si="221"/>
        <v>0</v>
      </c>
      <c r="H2521" s="223">
        <f t="shared" si="221"/>
        <v>0</v>
      </c>
      <c r="I2521" s="223">
        <f t="shared" si="221"/>
        <v>0</v>
      </c>
      <c r="J2521" s="223">
        <f t="shared" si="221"/>
        <v>0</v>
      </c>
      <c r="K2521" s="223">
        <f t="shared" si="221"/>
        <v>0</v>
      </c>
      <c r="L2521" s="223">
        <f t="shared" si="221"/>
        <v>0</v>
      </c>
      <c r="M2521" s="223">
        <f t="shared" si="221"/>
        <v>0</v>
      </c>
      <c r="N2521" s="223">
        <f t="shared" si="221"/>
        <v>0</v>
      </c>
      <c r="O2521" s="223">
        <f t="shared" si="221"/>
        <v>0</v>
      </c>
      <c r="P2521" s="223">
        <f t="shared" si="221"/>
        <v>0</v>
      </c>
      <c r="Q2521" s="223">
        <f t="shared" si="221"/>
        <v>0</v>
      </c>
      <c r="R2521" s="223">
        <f t="shared" si="221"/>
        <v>0</v>
      </c>
    </row>
    <row r="2522" spans="1:18" hidden="1" outlineLevel="2" x14ac:dyDescent="0.25">
      <c r="A2522" s="222" t="str">
        <f>'Usages mobilité'!A47</f>
        <v>Usage mobilité n°44</v>
      </c>
      <c r="B2522" s="222" t="s">
        <v>41</v>
      </c>
      <c r="C2522" s="222"/>
      <c r="D2522" s="223">
        <f>IF(B$2470&lt;&gt;"",IF(B$2470='Usages mobilité'!BF47,'Usages mobilité'!BD47,0),0)</f>
        <v>0</v>
      </c>
      <c r="E2522" s="223">
        <f t="shared" si="221"/>
        <v>0</v>
      </c>
      <c r="F2522" s="223">
        <f t="shared" si="221"/>
        <v>0</v>
      </c>
      <c r="G2522" s="223">
        <f t="shared" si="221"/>
        <v>0</v>
      </c>
      <c r="H2522" s="223">
        <f t="shared" si="221"/>
        <v>0</v>
      </c>
      <c r="I2522" s="223">
        <f t="shared" si="221"/>
        <v>0</v>
      </c>
      <c r="J2522" s="223">
        <f t="shared" si="221"/>
        <v>0</v>
      </c>
      <c r="K2522" s="223">
        <f t="shared" si="221"/>
        <v>0</v>
      </c>
      <c r="L2522" s="223">
        <f t="shared" si="221"/>
        <v>0</v>
      </c>
      <c r="M2522" s="223">
        <f t="shared" si="221"/>
        <v>0</v>
      </c>
      <c r="N2522" s="223">
        <f t="shared" si="221"/>
        <v>0</v>
      </c>
      <c r="O2522" s="223">
        <f t="shared" si="221"/>
        <v>0</v>
      </c>
      <c r="P2522" s="223">
        <f t="shared" si="221"/>
        <v>0</v>
      </c>
      <c r="Q2522" s="223">
        <f t="shared" si="221"/>
        <v>0</v>
      </c>
      <c r="R2522" s="223">
        <f t="shared" si="221"/>
        <v>0</v>
      </c>
    </row>
    <row r="2523" spans="1:18" hidden="1" outlineLevel="2" x14ac:dyDescent="0.25">
      <c r="A2523" s="222" t="str">
        <f>'Usages mobilité'!A48</f>
        <v>Usage mobilité n°45</v>
      </c>
      <c r="B2523" s="222" t="s">
        <v>41</v>
      </c>
      <c r="C2523" s="222"/>
      <c r="D2523" s="223">
        <f>IF(B$2470&lt;&gt;"",IF(B$2470='Usages mobilité'!BF48,'Usages mobilité'!BD48,0),0)</f>
        <v>0</v>
      </c>
      <c r="E2523" s="223">
        <f t="shared" si="221"/>
        <v>0</v>
      </c>
      <c r="F2523" s="223">
        <f t="shared" si="221"/>
        <v>0</v>
      </c>
      <c r="G2523" s="223">
        <f t="shared" si="221"/>
        <v>0</v>
      </c>
      <c r="H2523" s="223">
        <f t="shared" si="221"/>
        <v>0</v>
      </c>
      <c r="I2523" s="223">
        <f t="shared" si="221"/>
        <v>0</v>
      </c>
      <c r="J2523" s="223">
        <f t="shared" si="221"/>
        <v>0</v>
      </c>
      <c r="K2523" s="223">
        <f t="shared" si="221"/>
        <v>0</v>
      </c>
      <c r="L2523" s="223">
        <f t="shared" si="221"/>
        <v>0</v>
      </c>
      <c r="M2523" s="223">
        <f t="shared" si="221"/>
        <v>0</v>
      </c>
      <c r="N2523" s="223">
        <f t="shared" si="221"/>
        <v>0</v>
      </c>
      <c r="O2523" s="223">
        <f t="shared" si="221"/>
        <v>0</v>
      </c>
      <c r="P2523" s="223">
        <f t="shared" si="221"/>
        <v>0</v>
      </c>
      <c r="Q2523" s="223">
        <f t="shared" si="221"/>
        <v>0</v>
      </c>
      <c r="R2523" s="223">
        <f t="shared" si="221"/>
        <v>0</v>
      </c>
    </row>
    <row r="2524" spans="1:18" hidden="1" outlineLevel="2" x14ac:dyDescent="0.25">
      <c r="A2524" s="222" t="str">
        <f>'Usages mobilité'!A49</f>
        <v>Usage mobilité n°46</v>
      </c>
      <c r="B2524" s="222" t="s">
        <v>41</v>
      </c>
      <c r="C2524" s="222"/>
      <c r="D2524" s="223">
        <f>IF(B$2470&lt;&gt;"",IF(B$2470='Usages mobilité'!BF49,'Usages mobilité'!BD49,0),0)</f>
        <v>0</v>
      </c>
      <c r="E2524" s="223">
        <f t="shared" si="221"/>
        <v>0</v>
      </c>
      <c r="F2524" s="223">
        <f t="shared" si="221"/>
        <v>0</v>
      </c>
      <c r="G2524" s="223">
        <f t="shared" si="221"/>
        <v>0</v>
      </c>
      <c r="H2524" s="223">
        <f t="shared" si="221"/>
        <v>0</v>
      </c>
      <c r="I2524" s="223">
        <f t="shared" si="221"/>
        <v>0</v>
      </c>
      <c r="J2524" s="223">
        <f t="shared" si="221"/>
        <v>0</v>
      </c>
      <c r="K2524" s="223">
        <f t="shared" si="221"/>
        <v>0</v>
      </c>
      <c r="L2524" s="223">
        <f t="shared" si="221"/>
        <v>0</v>
      </c>
      <c r="M2524" s="223">
        <f t="shared" si="221"/>
        <v>0</v>
      </c>
      <c r="N2524" s="223">
        <f t="shared" si="221"/>
        <v>0</v>
      </c>
      <c r="O2524" s="223">
        <f t="shared" si="221"/>
        <v>0</v>
      </c>
      <c r="P2524" s="223">
        <f t="shared" si="221"/>
        <v>0</v>
      </c>
      <c r="Q2524" s="223">
        <f t="shared" si="221"/>
        <v>0</v>
      </c>
      <c r="R2524" s="223">
        <f t="shared" si="221"/>
        <v>0</v>
      </c>
    </row>
    <row r="2525" spans="1:18" hidden="1" outlineLevel="2" x14ac:dyDescent="0.25">
      <c r="A2525" s="222" t="str">
        <f>'Usages mobilité'!A50</f>
        <v>Usage mobilité n°47</v>
      </c>
      <c r="B2525" s="222" t="s">
        <v>41</v>
      </c>
      <c r="C2525" s="222"/>
      <c r="D2525" s="223">
        <f>IF(B$2470&lt;&gt;"",IF(B$2470='Usages mobilité'!BF50,'Usages mobilité'!BD50,0),0)</f>
        <v>0</v>
      </c>
      <c r="E2525" s="223">
        <f t="shared" si="221"/>
        <v>0</v>
      </c>
      <c r="F2525" s="223">
        <f t="shared" si="221"/>
        <v>0</v>
      </c>
      <c r="G2525" s="223">
        <f t="shared" si="221"/>
        <v>0</v>
      </c>
      <c r="H2525" s="223">
        <f t="shared" si="221"/>
        <v>0</v>
      </c>
      <c r="I2525" s="223">
        <f t="shared" si="221"/>
        <v>0</v>
      </c>
      <c r="J2525" s="223">
        <f t="shared" si="221"/>
        <v>0</v>
      </c>
      <c r="K2525" s="223">
        <f t="shared" si="221"/>
        <v>0</v>
      </c>
      <c r="L2525" s="223">
        <f t="shared" si="221"/>
        <v>0</v>
      </c>
      <c r="M2525" s="223">
        <f t="shared" si="221"/>
        <v>0</v>
      </c>
      <c r="N2525" s="223">
        <f t="shared" si="221"/>
        <v>0</v>
      </c>
      <c r="O2525" s="223">
        <f t="shared" si="221"/>
        <v>0</v>
      </c>
      <c r="P2525" s="223">
        <f t="shared" si="221"/>
        <v>0</v>
      </c>
      <c r="Q2525" s="223">
        <f t="shared" si="221"/>
        <v>0</v>
      </c>
      <c r="R2525" s="223">
        <f t="shared" si="221"/>
        <v>0</v>
      </c>
    </row>
    <row r="2526" spans="1:18" hidden="1" outlineLevel="2" x14ac:dyDescent="0.25">
      <c r="A2526" s="222" t="str">
        <f>'Usages mobilité'!A51</f>
        <v>Usage mobilité n°48</v>
      </c>
      <c r="B2526" s="222" t="s">
        <v>41</v>
      </c>
      <c r="C2526" s="222"/>
      <c r="D2526" s="223">
        <f>IF(B$2470&lt;&gt;"",IF(B$2470='Usages mobilité'!BF51,'Usages mobilité'!BD51,0),0)</f>
        <v>0</v>
      </c>
      <c r="E2526" s="223">
        <f t="shared" si="221"/>
        <v>0</v>
      </c>
      <c r="F2526" s="223">
        <f t="shared" si="221"/>
        <v>0</v>
      </c>
      <c r="G2526" s="223">
        <f t="shared" si="221"/>
        <v>0</v>
      </c>
      <c r="H2526" s="223">
        <f t="shared" si="221"/>
        <v>0</v>
      </c>
      <c r="I2526" s="223">
        <f t="shared" si="221"/>
        <v>0</v>
      </c>
      <c r="J2526" s="223">
        <f t="shared" si="221"/>
        <v>0</v>
      </c>
      <c r="K2526" s="223">
        <f t="shared" si="221"/>
        <v>0</v>
      </c>
      <c r="L2526" s="223">
        <f t="shared" si="221"/>
        <v>0</v>
      </c>
      <c r="M2526" s="223">
        <f t="shared" si="221"/>
        <v>0</v>
      </c>
      <c r="N2526" s="223">
        <f t="shared" si="221"/>
        <v>0</v>
      </c>
      <c r="O2526" s="223">
        <f t="shared" si="221"/>
        <v>0</v>
      </c>
      <c r="P2526" s="223">
        <f t="shared" si="221"/>
        <v>0</v>
      </c>
      <c r="Q2526" s="223">
        <f t="shared" si="221"/>
        <v>0</v>
      </c>
      <c r="R2526" s="223">
        <f t="shared" si="221"/>
        <v>0</v>
      </c>
    </row>
    <row r="2527" spans="1:18" hidden="1" outlineLevel="2" x14ac:dyDescent="0.25">
      <c r="A2527" s="222" t="str">
        <f>'Usages mobilité'!A52</f>
        <v>Usage mobilité n°49</v>
      </c>
      <c r="B2527" s="222" t="s">
        <v>41</v>
      </c>
      <c r="C2527" s="222"/>
      <c r="D2527" s="223">
        <f>IF(B$2470&lt;&gt;"",IF(B$2470='Usages mobilité'!BF52,'Usages mobilité'!BD52,0),0)</f>
        <v>0</v>
      </c>
      <c r="E2527" s="223">
        <f t="shared" si="221"/>
        <v>0</v>
      </c>
      <c r="F2527" s="223">
        <f t="shared" si="221"/>
        <v>0</v>
      </c>
      <c r="G2527" s="223">
        <f t="shared" si="221"/>
        <v>0</v>
      </c>
      <c r="H2527" s="223">
        <f t="shared" si="221"/>
        <v>0</v>
      </c>
      <c r="I2527" s="223">
        <f t="shared" si="221"/>
        <v>0</v>
      </c>
      <c r="J2527" s="223">
        <f t="shared" si="221"/>
        <v>0</v>
      </c>
      <c r="K2527" s="223">
        <f t="shared" si="221"/>
        <v>0</v>
      </c>
      <c r="L2527" s="223">
        <f t="shared" si="221"/>
        <v>0</v>
      </c>
      <c r="M2527" s="223">
        <f t="shared" si="221"/>
        <v>0</v>
      </c>
      <c r="N2527" s="223">
        <f t="shared" si="221"/>
        <v>0</v>
      </c>
      <c r="O2527" s="223">
        <f t="shared" si="221"/>
        <v>0</v>
      </c>
      <c r="P2527" s="223">
        <f t="shared" si="221"/>
        <v>0</v>
      </c>
      <c r="Q2527" s="223">
        <f t="shared" si="221"/>
        <v>0</v>
      </c>
      <c r="R2527" s="223">
        <f t="shared" si="221"/>
        <v>0</v>
      </c>
    </row>
    <row r="2528" spans="1:18" hidden="1" outlineLevel="2" x14ac:dyDescent="0.25">
      <c r="A2528" s="222" t="str">
        <f>'Usages mobilité'!A53</f>
        <v>Usage mobilité n°50</v>
      </c>
      <c r="B2528" s="222" t="s">
        <v>41</v>
      </c>
      <c r="C2528" s="222"/>
      <c r="D2528" s="223">
        <f>IF(B$2470&lt;&gt;"",IF(B$2470='Usages mobilité'!BF53,'Usages mobilité'!BD53,0),0)</f>
        <v>0</v>
      </c>
      <c r="E2528" s="223">
        <f t="shared" si="221"/>
        <v>0</v>
      </c>
      <c r="F2528" s="223">
        <f t="shared" si="221"/>
        <v>0</v>
      </c>
      <c r="G2528" s="223">
        <f t="shared" si="221"/>
        <v>0</v>
      </c>
      <c r="H2528" s="223">
        <f t="shared" si="221"/>
        <v>0</v>
      </c>
      <c r="I2528" s="223">
        <f t="shared" si="221"/>
        <v>0</v>
      </c>
      <c r="J2528" s="223">
        <f t="shared" si="221"/>
        <v>0</v>
      </c>
      <c r="K2528" s="223">
        <f t="shared" si="221"/>
        <v>0</v>
      </c>
      <c r="L2528" s="223">
        <f t="shared" si="221"/>
        <v>0</v>
      </c>
      <c r="M2528" s="223">
        <f t="shared" si="221"/>
        <v>0</v>
      </c>
      <c r="N2528" s="223">
        <f t="shared" si="221"/>
        <v>0</v>
      </c>
      <c r="O2528" s="223">
        <f t="shared" si="221"/>
        <v>0</v>
      </c>
      <c r="P2528" s="223">
        <f t="shared" si="221"/>
        <v>0</v>
      </c>
      <c r="Q2528" s="223">
        <f t="shared" si="221"/>
        <v>0</v>
      </c>
      <c r="R2528" s="223">
        <f t="shared" si="221"/>
        <v>0</v>
      </c>
    </row>
    <row r="2529" spans="1:18" hidden="1" outlineLevel="1" collapsed="1" x14ac:dyDescent="0.25">
      <c r="A2529" s="222" t="s">
        <v>650</v>
      </c>
      <c r="B2529" s="222"/>
      <c r="C2529" s="222"/>
      <c r="D2529" s="223">
        <f t="shared" ref="D2529:R2529" si="222">SUM(D2479:D2528)</f>
        <v>0</v>
      </c>
      <c r="E2529" s="223">
        <f t="shared" si="222"/>
        <v>0</v>
      </c>
      <c r="F2529" s="223">
        <f t="shared" si="222"/>
        <v>0</v>
      </c>
      <c r="G2529" s="223">
        <f t="shared" si="222"/>
        <v>0</v>
      </c>
      <c r="H2529" s="223">
        <f t="shared" si="222"/>
        <v>0</v>
      </c>
      <c r="I2529" s="223">
        <f t="shared" si="222"/>
        <v>0</v>
      </c>
      <c r="J2529" s="223">
        <f t="shared" si="222"/>
        <v>0</v>
      </c>
      <c r="K2529" s="223">
        <f t="shared" si="222"/>
        <v>0</v>
      </c>
      <c r="L2529" s="223">
        <f t="shared" si="222"/>
        <v>0</v>
      </c>
      <c r="M2529" s="223">
        <f t="shared" si="222"/>
        <v>0</v>
      </c>
      <c r="N2529" s="223">
        <f t="shared" si="222"/>
        <v>0</v>
      </c>
      <c r="O2529" s="223">
        <f t="shared" si="222"/>
        <v>0</v>
      </c>
      <c r="P2529" s="223">
        <f t="shared" si="222"/>
        <v>0</v>
      </c>
      <c r="Q2529" s="223">
        <f t="shared" si="222"/>
        <v>0</v>
      </c>
      <c r="R2529" s="223">
        <f t="shared" si="222"/>
        <v>0</v>
      </c>
    </row>
    <row r="2530" spans="1:18" hidden="1" outlineLevel="2" x14ac:dyDescent="0.25">
      <c r="A2530" s="222" t="str">
        <f>'Usages mobilité'!A4</f>
        <v>Usage mobilité n°1</v>
      </c>
      <c r="B2530" s="222" t="s">
        <v>645</v>
      </c>
      <c r="C2530" s="222"/>
      <c r="D2530" s="223">
        <f>D2479*'Usages mobilité'!$BG4*(1+'Usages mobilité'!$BH4)^(D$2473-$D$2473)/1000</f>
        <v>0</v>
      </c>
      <c r="E2530" s="223">
        <f>E2479*'Usages mobilité'!$BG4*(1+'Usages mobilité'!$BH4)^(E$2473-$D$2473)/1000</f>
        <v>0</v>
      </c>
      <c r="F2530" s="223">
        <f>F2479*'Usages mobilité'!$BG4*(1+'Usages mobilité'!$BH4)^(F$2473-$D$2473)/1000</f>
        <v>0</v>
      </c>
      <c r="G2530" s="223">
        <f>G2479*'Usages mobilité'!$BG4*(1+'Usages mobilité'!$BH4)^(G$2473-$D$2473)/1000</f>
        <v>0</v>
      </c>
      <c r="H2530" s="223">
        <f>H2479*'Usages mobilité'!$BG4*(1+'Usages mobilité'!$BH4)^(H$2473-$D$2473)/1000</f>
        <v>0</v>
      </c>
      <c r="I2530" s="223">
        <f>I2479*'Usages mobilité'!$BG4*(1+'Usages mobilité'!$BH4)^(I$2473-$D$2473)/1000</f>
        <v>0</v>
      </c>
      <c r="J2530" s="223">
        <f>J2479*'Usages mobilité'!$BG4*(1+'Usages mobilité'!$BH4)^(J$2473-$D$2473)/1000</f>
        <v>0</v>
      </c>
      <c r="K2530" s="223">
        <f>K2479*'Usages mobilité'!$BG4*(1+'Usages mobilité'!$BH4)^(K$2473-$D$2473)/1000</f>
        <v>0</v>
      </c>
      <c r="L2530" s="223">
        <f>L2479*'Usages mobilité'!$BG4*(1+'Usages mobilité'!$BH4)^(L$2473-$D$2473)/1000</f>
        <v>0</v>
      </c>
      <c r="M2530" s="223">
        <f>M2479*'Usages mobilité'!$BG4*(1+'Usages mobilité'!$BH4)^(M$2473-$D$2473)/1000</f>
        <v>0</v>
      </c>
      <c r="N2530" s="223">
        <f>N2479*'Usages mobilité'!$BG4*(1+'Usages mobilité'!$BH4)^(N$2473-$D$2473)/1000</f>
        <v>0</v>
      </c>
      <c r="O2530" s="223">
        <f>O2479*'Usages mobilité'!$BG4*(1+'Usages mobilité'!$BH4)^(O$2473-$D$2473)/1000</f>
        <v>0</v>
      </c>
      <c r="P2530" s="223">
        <f>P2479*'Usages mobilité'!$BG4*(1+'Usages mobilité'!$BH4)^(P$2473-$D$2473)/1000</f>
        <v>0</v>
      </c>
      <c r="Q2530" s="223">
        <f>Q2479*'Usages mobilité'!$BG4*(1+'Usages mobilité'!$BH4)^(Q$2473-$D$2473)/1000</f>
        <v>0</v>
      </c>
      <c r="R2530" s="223">
        <f>R2479*'Usages mobilité'!$BG4*(1+'Usages mobilité'!$BH4)^(R$2473-$D$2473)/1000</f>
        <v>0</v>
      </c>
    </row>
    <row r="2531" spans="1:18" hidden="1" outlineLevel="2" x14ac:dyDescent="0.25">
      <c r="A2531" s="222" t="str">
        <f>'Usages mobilité'!A5</f>
        <v>Usage mobilité n°2</v>
      </c>
      <c r="B2531" s="222" t="s">
        <v>645</v>
      </c>
      <c r="C2531" s="222"/>
      <c r="D2531" s="223">
        <f>D2480*'Usages mobilité'!$BG5*(1+'Usages mobilité'!$BH5)^(D$2473-$D$2473)/1000</f>
        <v>0</v>
      </c>
      <c r="E2531" s="223">
        <f>E2480*'Usages mobilité'!$BG5*(1+'Usages mobilité'!$BH5)^(E$2473-$D$2473)/1000</f>
        <v>0</v>
      </c>
      <c r="F2531" s="223">
        <f>F2480*'Usages mobilité'!$BG5*(1+'Usages mobilité'!$BH5)^(F$2473-$D$2473)/1000</f>
        <v>0</v>
      </c>
      <c r="G2531" s="223">
        <f>G2480*'Usages mobilité'!$BG5*(1+'Usages mobilité'!$BH5)^(G$2473-$D$2473)/1000</f>
        <v>0</v>
      </c>
      <c r="H2531" s="223">
        <f>H2480*'Usages mobilité'!$BG5*(1+'Usages mobilité'!$BH5)^(H$2473-$D$2473)/1000</f>
        <v>0</v>
      </c>
      <c r="I2531" s="223">
        <f>I2480*'Usages mobilité'!$BG5*(1+'Usages mobilité'!$BH5)^(I$2473-$D$2473)/1000</f>
        <v>0</v>
      </c>
      <c r="J2531" s="223">
        <f>J2480*'Usages mobilité'!$BG5*(1+'Usages mobilité'!$BH5)^(J$2473-$D$2473)/1000</f>
        <v>0</v>
      </c>
      <c r="K2531" s="223">
        <f>K2480*'Usages mobilité'!$BG5*(1+'Usages mobilité'!$BH5)^(K$2473-$D$2473)/1000</f>
        <v>0</v>
      </c>
      <c r="L2531" s="223">
        <f>L2480*'Usages mobilité'!$BG5*(1+'Usages mobilité'!$BH5)^(L$2473-$D$2473)/1000</f>
        <v>0</v>
      </c>
      <c r="M2531" s="223">
        <f>M2480*'Usages mobilité'!$BG5*(1+'Usages mobilité'!$BH5)^(M$2473-$D$2473)/1000</f>
        <v>0</v>
      </c>
      <c r="N2531" s="223">
        <f>N2480*'Usages mobilité'!$BG5*(1+'Usages mobilité'!$BH5)^(N$2473-$D$2473)/1000</f>
        <v>0</v>
      </c>
      <c r="O2531" s="223">
        <f>O2480*'Usages mobilité'!$BG5*(1+'Usages mobilité'!$BH5)^(O$2473-$D$2473)/1000</f>
        <v>0</v>
      </c>
      <c r="P2531" s="223">
        <f>P2480*'Usages mobilité'!$BG5*(1+'Usages mobilité'!$BH5)^(P$2473-$D$2473)/1000</f>
        <v>0</v>
      </c>
      <c r="Q2531" s="223">
        <f>Q2480*'Usages mobilité'!$BG5*(1+'Usages mobilité'!$BH5)^(Q$2473-$D$2473)/1000</f>
        <v>0</v>
      </c>
      <c r="R2531" s="223">
        <f>R2480*'Usages mobilité'!$BG5*(1+'Usages mobilité'!$BH5)^(R$2473-$D$2473)/1000</f>
        <v>0</v>
      </c>
    </row>
    <row r="2532" spans="1:18" hidden="1" outlineLevel="2" x14ac:dyDescent="0.25">
      <c r="A2532" s="222" t="str">
        <f>'Usages mobilité'!A6</f>
        <v>Usage mobilité n°3</v>
      </c>
      <c r="B2532" s="222" t="s">
        <v>645</v>
      </c>
      <c r="C2532" s="222"/>
      <c r="D2532" s="223">
        <f>D2481*'Usages mobilité'!$BG6*(1+'Usages mobilité'!$BH6)^(D$2473-$D$2473)/1000</f>
        <v>0</v>
      </c>
      <c r="E2532" s="223">
        <f>E2481*'Usages mobilité'!$BG6*(1+'Usages mobilité'!$BH6)^(E$2473-$D$2473)/1000</f>
        <v>0</v>
      </c>
      <c r="F2532" s="223">
        <f>F2481*'Usages mobilité'!$BG6*(1+'Usages mobilité'!$BH6)^(F$2473-$D$2473)/1000</f>
        <v>0</v>
      </c>
      <c r="G2532" s="223">
        <f>G2481*'Usages mobilité'!$BG6*(1+'Usages mobilité'!$BH6)^(G$2473-$D$2473)/1000</f>
        <v>0</v>
      </c>
      <c r="H2532" s="223">
        <f>H2481*'Usages mobilité'!$BG6*(1+'Usages mobilité'!$BH6)^(H$2473-$D$2473)/1000</f>
        <v>0</v>
      </c>
      <c r="I2532" s="223">
        <f>I2481*'Usages mobilité'!$BG6*(1+'Usages mobilité'!$BH6)^(I$2473-$D$2473)/1000</f>
        <v>0</v>
      </c>
      <c r="J2532" s="223">
        <f>J2481*'Usages mobilité'!$BG6*(1+'Usages mobilité'!$BH6)^(J$2473-$D$2473)/1000</f>
        <v>0</v>
      </c>
      <c r="K2532" s="223">
        <f>K2481*'Usages mobilité'!$BG6*(1+'Usages mobilité'!$BH6)^(K$2473-$D$2473)/1000</f>
        <v>0</v>
      </c>
      <c r="L2532" s="223">
        <f>L2481*'Usages mobilité'!$BG6*(1+'Usages mobilité'!$BH6)^(L$2473-$D$2473)/1000</f>
        <v>0</v>
      </c>
      <c r="M2532" s="223">
        <f>M2481*'Usages mobilité'!$BG6*(1+'Usages mobilité'!$BH6)^(M$2473-$D$2473)/1000</f>
        <v>0</v>
      </c>
      <c r="N2532" s="223">
        <f>N2481*'Usages mobilité'!$BG6*(1+'Usages mobilité'!$BH6)^(N$2473-$D$2473)/1000</f>
        <v>0</v>
      </c>
      <c r="O2532" s="223">
        <f>O2481*'Usages mobilité'!$BG6*(1+'Usages mobilité'!$BH6)^(O$2473-$D$2473)/1000</f>
        <v>0</v>
      </c>
      <c r="P2532" s="223">
        <f>P2481*'Usages mobilité'!$BG6*(1+'Usages mobilité'!$BH6)^(P$2473-$D$2473)/1000</f>
        <v>0</v>
      </c>
      <c r="Q2532" s="223">
        <f>Q2481*'Usages mobilité'!$BG6*(1+'Usages mobilité'!$BH6)^(Q$2473-$D$2473)/1000</f>
        <v>0</v>
      </c>
      <c r="R2532" s="223">
        <f>R2481*'Usages mobilité'!$BG6*(1+'Usages mobilité'!$BH6)^(R$2473-$D$2473)/1000</f>
        <v>0</v>
      </c>
    </row>
    <row r="2533" spans="1:18" hidden="1" outlineLevel="2" x14ac:dyDescent="0.25">
      <c r="A2533" s="222" t="str">
        <f>'Usages mobilité'!A7</f>
        <v>Usage mobilité n°4</v>
      </c>
      <c r="B2533" s="222" t="s">
        <v>645</v>
      </c>
      <c r="C2533" s="222"/>
      <c r="D2533" s="223">
        <f>D2482*'Usages mobilité'!$BG7*(1+'Usages mobilité'!$BH7)^(D$2473-$D$2473)/1000</f>
        <v>0</v>
      </c>
      <c r="E2533" s="223">
        <f>E2482*'Usages mobilité'!$BG7*(1+'Usages mobilité'!$BH7)^(E$2473-$D$2473)/1000</f>
        <v>0</v>
      </c>
      <c r="F2533" s="223">
        <f>F2482*'Usages mobilité'!$BG7*(1+'Usages mobilité'!$BH7)^(F$2473-$D$2473)/1000</f>
        <v>0</v>
      </c>
      <c r="G2533" s="223">
        <f>G2482*'Usages mobilité'!$BG7*(1+'Usages mobilité'!$BH7)^(G$2473-$D$2473)/1000</f>
        <v>0</v>
      </c>
      <c r="H2533" s="223">
        <f>H2482*'Usages mobilité'!$BG7*(1+'Usages mobilité'!$BH7)^(H$2473-$D$2473)/1000</f>
        <v>0</v>
      </c>
      <c r="I2533" s="223">
        <f>I2482*'Usages mobilité'!$BG7*(1+'Usages mobilité'!$BH7)^(I$2473-$D$2473)/1000</f>
        <v>0</v>
      </c>
      <c r="J2533" s="223">
        <f>J2482*'Usages mobilité'!$BG7*(1+'Usages mobilité'!$BH7)^(J$2473-$D$2473)/1000</f>
        <v>0</v>
      </c>
      <c r="K2533" s="223">
        <f>K2482*'Usages mobilité'!$BG7*(1+'Usages mobilité'!$BH7)^(K$2473-$D$2473)/1000</f>
        <v>0</v>
      </c>
      <c r="L2533" s="223">
        <f>L2482*'Usages mobilité'!$BG7*(1+'Usages mobilité'!$BH7)^(L$2473-$D$2473)/1000</f>
        <v>0</v>
      </c>
      <c r="M2533" s="223">
        <f>M2482*'Usages mobilité'!$BG7*(1+'Usages mobilité'!$BH7)^(M$2473-$D$2473)/1000</f>
        <v>0</v>
      </c>
      <c r="N2533" s="223">
        <f>N2482*'Usages mobilité'!$BG7*(1+'Usages mobilité'!$BH7)^(N$2473-$D$2473)/1000</f>
        <v>0</v>
      </c>
      <c r="O2533" s="223">
        <f>O2482*'Usages mobilité'!$BG7*(1+'Usages mobilité'!$BH7)^(O$2473-$D$2473)/1000</f>
        <v>0</v>
      </c>
      <c r="P2533" s="223">
        <f>P2482*'Usages mobilité'!$BG7*(1+'Usages mobilité'!$BH7)^(P$2473-$D$2473)/1000</f>
        <v>0</v>
      </c>
      <c r="Q2533" s="223">
        <f>Q2482*'Usages mobilité'!$BG7*(1+'Usages mobilité'!$BH7)^(Q$2473-$D$2473)/1000</f>
        <v>0</v>
      </c>
      <c r="R2533" s="223">
        <f>R2482*'Usages mobilité'!$BG7*(1+'Usages mobilité'!$BH7)^(R$2473-$D$2473)/1000</f>
        <v>0</v>
      </c>
    </row>
    <row r="2534" spans="1:18" hidden="1" outlineLevel="2" x14ac:dyDescent="0.25">
      <c r="A2534" s="222" t="str">
        <f>'Usages mobilité'!A8</f>
        <v>Usage mobilité n°5</v>
      </c>
      <c r="B2534" s="222" t="s">
        <v>645</v>
      </c>
      <c r="C2534" s="222"/>
      <c r="D2534" s="223">
        <f>D2483*'Usages mobilité'!$BG8*(1+'Usages mobilité'!$BH8)^(D$2473-$D$2473)/1000</f>
        <v>0</v>
      </c>
      <c r="E2534" s="223">
        <f>E2483*'Usages mobilité'!$BG8*(1+'Usages mobilité'!$BH8)^(E$2473-$D$2473)/1000</f>
        <v>0</v>
      </c>
      <c r="F2534" s="223">
        <f>F2483*'Usages mobilité'!$BG8*(1+'Usages mobilité'!$BH8)^(F$2473-$D$2473)/1000</f>
        <v>0</v>
      </c>
      <c r="G2534" s="223">
        <f>G2483*'Usages mobilité'!$BG8*(1+'Usages mobilité'!$BH8)^(G$2473-$D$2473)/1000</f>
        <v>0</v>
      </c>
      <c r="H2534" s="223">
        <f>H2483*'Usages mobilité'!$BG8*(1+'Usages mobilité'!$BH8)^(H$2473-$D$2473)/1000</f>
        <v>0</v>
      </c>
      <c r="I2534" s="223">
        <f>I2483*'Usages mobilité'!$BG8*(1+'Usages mobilité'!$BH8)^(I$2473-$D$2473)/1000</f>
        <v>0</v>
      </c>
      <c r="J2534" s="223">
        <f>J2483*'Usages mobilité'!$BG8*(1+'Usages mobilité'!$BH8)^(J$2473-$D$2473)/1000</f>
        <v>0</v>
      </c>
      <c r="K2534" s="223">
        <f>K2483*'Usages mobilité'!$BG8*(1+'Usages mobilité'!$BH8)^(K$2473-$D$2473)/1000</f>
        <v>0</v>
      </c>
      <c r="L2534" s="223">
        <f>L2483*'Usages mobilité'!$BG8*(1+'Usages mobilité'!$BH8)^(L$2473-$D$2473)/1000</f>
        <v>0</v>
      </c>
      <c r="M2534" s="223">
        <f>M2483*'Usages mobilité'!$BG8*(1+'Usages mobilité'!$BH8)^(M$2473-$D$2473)/1000</f>
        <v>0</v>
      </c>
      <c r="N2534" s="223">
        <f>N2483*'Usages mobilité'!$BG8*(1+'Usages mobilité'!$BH8)^(N$2473-$D$2473)/1000</f>
        <v>0</v>
      </c>
      <c r="O2534" s="223">
        <f>O2483*'Usages mobilité'!$BG8*(1+'Usages mobilité'!$BH8)^(O$2473-$D$2473)/1000</f>
        <v>0</v>
      </c>
      <c r="P2534" s="223">
        <f>P2483*'Usages mobilité'!$BG8*(1+'Usages mobilité'!$BH8)^(P$2473-$D$2473)/1000</f>
        <v>0</v>
      </c>
      <c r="Q2534" s="223">
        <f>Q2483*'Usages mobilité'!$BG8*(1+'Usages mobilité'!$BH8)^(Q$2473-$D$2473)/1000</f>
        <v>0</v>
      </c>
      <c r="R2534" s="223">
        <f>R2483*'Usages mobilité'!$BG8*(1+'Usages mobilité'!$BH8)^(R$2473-$D$2473)/1000</f>
        <v>0</v>
      </c>
    </row>
    <row r="2535" spans="1:18" hidden="1" outlineLevel="2" x14ac:dyDescent="0.25">
      <c r="A2535" s="222" t="str">
        <f>'Usages mobilité'!A9</f>
        <v>Usage mobilité n°6</v>
      </c>
      <c r="B2535" s="222" t="s">
        <v>645</v>
      </c>
      <c r="C2535" s="222"/>
      <c r="D2535" s="223">
        <f>D2484*'Usages mobilité'!$BG9*(1+'Usages mobilité'!$BH9)^(D$2473-$D$2473)/1000</f>
        <v>0</v>
      </c>
      <c r="E2535" s="223">
        <f>E2484*'Usages mobilité'!$BG9*(1+'Usages mobilité'!$BH9)^(E$2473-$D$2473)/1000</f>
        <v>0</v>
      </c>
      <c r="F2535" s="223">
        <f>F2484*'Usages mobilité'!$BG9*(1+'Usages mobilité'!$BH9)^(F$2473-$D$2473)/1000</f>
        <v>0</v>
      </c>
      <c r="G2535" s="223">
        <f>G2484*'Usages mobilité'!$BG9*(1+'Usages mobilité'!$BH9)^(G$2473-$D$2473)/1000</f>
        <v>0</v>
      </c>
      <c r="H2535" s="223">
        <f>H2484*'Usages mobilité'!$BG9*(1+'Usages mobilité'!$BH9)^(H$2473-$D$2473)/1000</f>
        <v>0</v>
      </c>
      <c r="I2535" s="223">
        <f>I2484*'Usages mobilité'!$BG9*(1+'Usages mobilité'!$BH9)^(I$2473-$D$2473)/1000</f>
        <v>0</v>
      </c>
      <c r="J2535" s="223">
        <f>J2484*'Usages mobilité'!$BG9*(1+'Usages mobilité'!$BH9)^(J$2473-$D$2473)/1000</f>
        <v>0</v>
      </c>
      <c r="K2535" s="223">
        <f>K2484*'Usages mobilité'!$BG9*(1+'Usages mobilité'!$BH9)^(K$2473-$D$2473)/1000</f>
        <v>0</v>
      </c>
      <c r="L2535" s="223">
        <f>L2484*'Usages mobilité'!$BG9*(1+'Usages mobilité'!$BH9)^(L$2473-$D$2473)/1000</f>
        <v>0</v>
      </c>
      <c r="M2535" s="223">
        <f>M2484*'Usages mobilité'!$BG9*(1+'Usages mobilité'!$BH9)^(M$2473-$D$2473)/1000</f>
        <v>0</v>
      </c>
      <c r="N2535" s="223">
        <f>N2484*'Usages mobilité'!$BG9*(1+'Usages mobilité'!$BH9)^(N$2473-$D$2473)/1000</f>
        <v>0</v>
      </c>
      <c r="O2535" s="223">
        <f>O2484*'Usages mobilité'!$BG9*(1+'Usages mobilité'!$BH9)^(O$2473-$D$2473)/1000</f>
        <v>0</v>
      </c>
      <c r="P2535" s="223">
        <f>P2484*'Usages mobilité'!$BG9*(1+'Usages mobilité'!$BH9)^(P$2473-$D$2473)/1000</f>
        <v>0</v>
      </c>
      <c r="Q2535" s="223">
        <f>Q2484*'Usages mobilité'!$BG9*(1+'Usages mobilité'!$BH9)^(Q$2473-$D$2473)/1000</f>
        <v>0</v>
      </c>
      <c r="R2535" s="223">
        <f>R2484*'Usages mobilité'!$BG9*(1+'Usages mobilité'!$BH9)^(R$2473-$D$2473)/1000</f>
        <v>0</v>
      </c>
    </row>
    <row r="2536" spans="1:18" hidden="1" outlineLevel="2" x14ac:dyDescent="0.25">
      <c r="A2536" s="222" t="str">
        <f>'Usages mobilité'!A10</f>
        <v>Usage mobilité n°7</v>
      </c>
      <c r="B2536" s="222" t="s">
        <v>645</v>
      </c>
      <c r="C2536" s="222"/>
      <c r="D2536" s="223">
        <f>D2485*'Usages mobilité'!$BG10*(1+'Usages mobilité'!$BH10)^(D$2473-$D$2473)/1000</f>
        <v>0</v>
      </c>
      <c r="E2536" s="223">
        <f>E2485*'Usages mobilité'!$BG10*(1+'Usages mobilité'!$BH10)^(E$2473-$D$2473)/1000</f>
        <v>0</v>
      </c>
      <c r="F2536" s="223">
        <f>F2485*'Usages mobilité'!$BG10*(1+'Usages mobilité'!$BH10)^(F$2473-$D$2473)/1000</f>
        <v>0</v>
      </c>
      <c r="G2536" s="223">
        <f>G2485*'Usages mobilité'!$BG10*(1+'Usages mobilité'!$BH10)^(G$2473-$D$2473)/1000</f>
        <v>0</v>
      </c>
      <c r="H2536" s="223">
        <f>H2485*'Usages mobilité'!$BG10*(1+'Usages mobilité'!$BH10)^(H$2473-$D$2473)/1000</f>
        <v>0</v>
      </c>
      <c r="I2536" s="223">
        <f>I2485*'Usages mobilité'!$BG10*(1+'Usages mobilité'!$BH10)^(I$2473-$D$2473)/1000</f>
        <v>0</v>
      </c>
      <c r="J2536" s="223">
        <f>J2485*'Usages mobilité'!$BG10*(1+'Usages mobilité'!$BH10)^(J$2473-$D$2473)/1000</f>
        <v>0</v>
      </c>
      <c r="K2536" s="223">
        <f>K2485*'Usages mobilité'!$BG10*(1+'Usages mobilité'!$BH10)^(K$2473-$D$2473)/1000</f>
        <v>0</v>
      </c>
      <c r="L2536" s="223">
        <f>L2485*'Usages mobilité'!$BG10*(1+'Usages mobilité'!$BH10)^(L$2473-$D$2473)/1000</f>
        <v>0</v>
      </c>
      <c r="M2536" s="223">
        <f>M2485*'Usages mobilité'!$BG10*(1+'Usages mobilité'!$BH10)^(M$2473-$D$2473)/1000</f>
        <v>0</v>
      </c>
      <c r="N2536" s="223">
        <f>N2485*'Usages mobilité'!$BG10*(1+'Usages mobilité'!$BH10)^(N$2473-$D$2473)/1000</f>
        <v>0</v>
      </c>
      <c r="O2536" s="223">
        <f>O2485*'Usages mobilité'!$BG10*(1+'Usages mobilité'!$BH10)^(O$2473-$D$2473)/1000</f>
        <v>0</v>
      </c>
      <c r="P2536" s="223">
        <f>P2485*'Usages mobilité'!$BG10*(1+'Usages mobilité'!$BH10)^(P$2473-$D$2473)/1000</f>
        <v>0</v>
      </c>
      <c r="Q2536" s="223">
        <f>Q2485*'Usages mobilité'!$BG10*(1+'Usages mobilité'!$BH10)^(Q$2473-$D$2473)/1000</f>
        <v>0</v>
      </c>
      <c r="R2536" s="223">
        <f>R2485*'Usages mobilité'!$BG10*(1+'Usages mobilité'!$BH10)^(R$2473-$D$2473)/1000</f>
        <v>0</v>
      </c>
    </row>
    <row r="2537" spans="1:18" hidden="1" outlineLevel="2" x14ac:dyDescent="0.25">
      <c r="A2537" s="222" t="str">
        <f>'Usages mobilité'!A11</f>
        <v>Usage mobilité n°8</v>
      </c>
      <c r="B2537" s="222" t="s">
        <v>645</v>
      </c>
      <c r="C2537" s="222"/>
      <c r="D2537" s="223">
        <f>D2486*'Usages mobilité'!$BG11*(1+'Usages mobilité'!$BH11)^(D$2473-$D$2473)/1000</f>
        <v>0</v>
      </c>
      <c r="E2537" s="223">
        <f>E2486*'Usages mobilité'!$BG11*(1+'Usages mobilité'!$BH11)^(E$2473-$D$2473)/1000</f>
        <v>0</v>
      </c>
      <c r="F2537" s="223">
        <f>F2486*'Usages mobilité'!$BG11*(1+'Usages mobilité'!$BH11)^(F$2473-$D$2473)/1000</f>
        <v>0</v>
      </c>
      <c r="G2537" s="223">
        <f>G2486*'Usages mobilité'!$BG11*(1+'Usages mobilité'!$BH11)^(G$2473-$D$2473)/1000</f>
        <v>0</v>
      </c>
      <c r="H2537" s="223">
        <f>H2486*'Usages mobilité'!$BG11*(1+'Usages mobilité'!$BH11)^(H$2473-$D$2473)/1000</f>
        <v>0</v>
      </c>
      <c r="I2537" s="223">
        <f>I2486*'Usages mobilité'!$BG11*(1+'Usages mobilité'!$BH11)^(I$2473-$D$2473)/1000</f>
        <v>0</v>
      </c>
      <c r="J2537" s="223">
        <f>J2486*'Usages mobilité'!$BG11*(1+'Usages mobilité'!$BH11)^(J$2473-$D$2473)/1000</f>
        <v>0</v>
      </c>
      <c r="K2537" s="223">
        <f>K2486*'Usages mobilité'!$BG11*(1+'Usages mobilité'!$BH11)^(K$2473-$D$2473)/1000</f>
        <v>0</v>
      </c>
      <c r="L2537" s="223">
        <f>L2486*'Usages mobilité'!$BG11*(1+'Usages mobilité'!$BH11)^(L$2473-$D$2473)/1000</f>
        <v>0</v>
      </c>
      <c r="M2537" s="223">
        <f>M2486*'Usages mobilité'!$BG11*(1+'Usages mobilité'!$BH11)^(M$2473-$D$2473)/1000</f>
        <v>0</v>
      </c>
      <c r="N2537" s="223">
        <f>N2486*'Usages mobilité'!$BG11*(1+'Usages mobilité'!$BH11)^(N$2473-$D$2473)/1000</f>
        <v>0</v>
      </c>
      <c r="O2537" s="223">
        <f>O2486*'Usages mobilité'!$BG11*(1+'Usages mobilité'!$BH11)^(O$2473-$D$2473)/1000</f>
        <v>0</v>
      </c>
      <c r="P2537" s="223">
        <f>P2486*'Usages mobilité'!$BG11*(1+'Usages mobilité'!$BH11)^(P$2473-$D$2473)/1000</f>
        <v>0</v>
      </c>
      <c r="Q2537" s="223">
        <f>Q2486*'Usages mobilité'!$BG11*(1+'Usages mobilité'!$BH11)^(Q$2473-$D$2473)/1000</f>
        <v>0</v>
      </c>
      <c r="R2537" s="223">
        <f>R2486*'Usages mobilité'!$BG11*(1+'Usages mobilité'!$BH11)^(R$2473-$D$2473)/1000</f>
        <v>0</v>
      </c>
    </row>
    <row r="2538" spans="1:18" hidden="1" outlineLevel="2" x14ac:dyDescent="0.25">
      <c r="A2538" s="222" t="str">
        <f>'Usages mobilité'!A12</f>
        <v>Usage mobilité n°9</v>
      </c>
      <c r="B2538" s="222" t="s">
        <v>645</v>
      </c>
      <c r="C2538" s="222"/>
      <c r="D2538" s="223">
        <f>D2487*'Usages mobilité'!$BG12*(1+'Usages mobilité'!$BH12)^(D$2473-$D$2473)/1000</f>
        <v>0</v>
      </c>
      <c r="E2538" s="223">
        <f>E2487*'Usages mobilité'!$BG12*(1+'Usages mobilité'!$BH12)^(E$2473-$D$2473)/1000</f>
        <v>0</v>
      </c>
      <c r="F2538" s="223">
        <f>F2487*'Usages mobilité'!$BG12*(1+'Usages mobilité'!$BH12)^(F$2473-$D$2473)/1000</f>
        <v>0</v>
      </c>
      <c r="G2538" s="223">
        <f>G2487*'Usages mobilité'!$BG12*(1+'Usages mobilité'!$BH12)^(G$2473-$D$2473)/1000</f>
        <v>0</v>
      </c>
      <c r="H2538" s="223">
        <f>H2487*'Usages mobilité'!$BG12*(1+'Usages mobilité'!$BH12)^(H$2473-$D$2473)/1000</f>
        <v>0</v>
      </c>
      <c r="I2538" s="223">
        <f>I2487*'Usages mobilité'!$BG12*(1+'Usages mobilité'!$BH12)^(I$2473-$D$2473)/1000</f>
        <v>0</v>
      </c>
      <c r="J2538" s="223">
        <f>J2487*'Usages mobilité'!$BG12*(1+'Usages mobilité'!$BH12)^(J$2473-$D$2473)/1000</f>
        <v>0</v>
      </c>
      <c r="K2538" s="223">
        <f>K2487*'Usages mobilité'!$BG12*(1+'Usages mobilité'!$BH12)^(K$2473-$D$2473)/1000</f>
        <v>0</v>
      </c>
      <c r="L2538" s="223">
        <f>L2487*'Usages mobilité'!$BG12*(1+'Usages mobilité'!$BH12)^(L$2473-$D$2473)/1000</f>
        <v>0</v>
      </c>
      <c r="M2538" s="223">
        <f>M2487*'Usages mobilité'!$BG12*(1+'Usages mobilité'!$BH12)^(M$2473-$D$2473)/1000</f>
        <v>0</v>
      </c>
      <c r="N2538" s="223">
        <f>N2487*'Usages mobilité'!$BG12*(1+'Usages mobilité'!$BH12)^(N$2473-$D$2473)/1000</f>
        <v>0</v>
      </c>
      <c r="O2538" s="223">
        <f>O2487*'Usages mobilité'!$BG12*(1+'Usages mobilité'!$BH12)^(O$2473-$D$2473)/1000</f>
        <v>0</v>
      </c>
      <c r="P2538" s="223">
        <f>P2487*'Usages mobilité'!$BG12*(1+'Usages mobilité'!$BH12)^(P$2473-$D$2473)/1000</f>
        <v>0</v>
      </c>
      <c r="Q2538" s="223">
        <f>Q2487*'Usages mobilité'!$BG12*(1+'Usages mobilité'!$BH12)^(Q$2473-$D$2473)/1000</f>
        <v>0</v>
      </c>
      <c r="R2538" s="223">
        <f>R2487*'Usages mobilité'!$BG12*(1+'Usages mobilité'!$BH12)^(R$2473-$D$2473)/1000</f>
        <v>0</v>
      </c>
    </row>
    <row r="2539" spans="1:18" hidden="1" outlineLevel="2" x14ac:dyDescent="0.25">
      <c r="A2539" s="222" t="str">
        <f>'Usages mobilité'!A13</f>
        <v>Usage mobilité n°10</v>
      </c>
      <c r="B2539" s="222" t="s">
        <v>645</v>
      </c>
      <c r="C2539" s="222"/>
      <c r="D2539" s="223">
        <f>D2488*'Usages mobilité'!$BG13*(1+'Usages mobilité'!$BH13)^(D$2473-$D$2473)/1000</f>
        <v>0</v>
      </c>
      <c r="E2539" s="223">
        <f>E2488*'Usages mobilité'!$BG13*(1+'Usages mobilité'!$BH13)^(E$2473-$D$2473)/1000</f>
        <v>0</v>
      </c>
      <c r="F2539" s="223">
        <f>F2488*'Usages mobilité'!$BG13*(1+'Usages mobilité'!$BH13)^(F$2473-$D$2473)/1000</f>
        <v>0</v>
      </c>
      <c r="G2539" s="223">
        <f>G2488*'Usages mobilité'!$BG13*(1+'Usages mobilité'!$BH13)^(G$2473-$D$2473)/1000</f>
        <v>0</v>
      </c>
      <c r="H2539" s="223">
        <f>H2488*'Usages mobilité'!$BG13*(1+'Usages mobilité'!$BH13)^(H$2473-$D$2473)/1000</f>
        <v>0</v>
      </c>
      <c r="I2539" s="223">
        <f>I2488*'Usages mobilité'!$BG13*(1+'Usages mobilité'!$BH13)^(I$2473-$D$2473)/1000</f>
        <v>0</v>
      </c>
      <c r="J2539" s="223">
        <f>J2488*'Usages mobilité'!$BG13*(1+'Usages mobilité'!$BH13)^(J$2473-$D$2473)/1000</f>
        <v>0</v>
      </c>
      <c r="K2539" s="223">
        <f>K2488*'Usages mobilité'!$BG13*(1+'Usages mobilité'!$BH13)^(K$2473-$D$2473)/1000</f>
        <v>0</v>
      </c>
      <c r="L2539" s="223">
        <f>L2488*'Usages mobilité'!$BG13*(1+'Usages mobilité'!$BH13)^(L$2473-$D$2473)/1000</f>
        <v>0</v>
      </c>
      <c r="M2539" s="223">
        <f>M2488*'Usages mobilité'!$BG13*(1+'Usages mobilité'!$BH13)^(M$2473-$D$2473)/1000</f>
        <v>0</v>
      </c>
      <c r="N2539" s="223">
        <f>N2488*'Usages mobilité'!$BG13*(1+'Usages mobilité'!$BH13)^(N$2473-$D$2473)/1000</f>
        <v>0</v>
      </c>
      <c r="O2539" s="223">
        <f>O2488*'Usages mobilité'!$BG13*(1+'Usages mobilité'!$BH13)^(O$2473-$D$2473)/1000</f>
        <v>0</v>
      </c>
      <c r="P2539" s="223">
        <f>P2488*'Usages mobilité'!$BG13*(1+'Usages mobilité'!$BH13)^(P$2473-$D$2473)/1000</f>
        <v>0</v>
      </c>
      <c r="Q2539" s="223">
        <f>Q2488*'Usages mobilité'!$BG13*(1+'Usages mobilité'!$BH13)^(Q$2473-$D$2473)/1000</f>
        <v>0</v>
      </c>
      <c r="R2539" s="223">
        <f>R2488*'Usages mobilité'!$BG13*(1+'Usages mobilité'!$BH13)^(R$2473-$D$2473)/1000</f>
        <v>0</v>
      </c>
    </row>
    <row r="2540" spans="1:18" hidden="1" outlineLevel="2" x14ac:dyDescent="0.25">
      <c r="A2540" s="222" t="str">
        <f>'Usages mobilité'!A14</f>
        <v>Usage mobilité n°11</v>
      </c>
      <c r="B2540" s="222" t="s">
        <v>645</v>
      </c>
      <c r="C2540" s="222"/>
      <c r="D2540" s="223">
        <f>D2489*'Usages mobilité'!$BG14*(1+'Usages mobilité'!$BH14)^(D$2473-$D$2473)/1000</f>
        <v>0</v>
      </c>
      <c r="E2540" s="223">
        <f>E2489*'Usages mobilité'!$BG14*(1+'Usages mobilité'!$BH14)^(E$2473-$D$2473)/1000</f>
        <v>0</v>
      </c>
      <c r="F2540" s="223">
        <f>F2489*'Usages mobilité'!$BG14*(1+'Usages mobilité'!$BH14)^(F$2473-$D$2473)/1000</f>
        <v>0</v>
      </c>
      <c r="G2540" s="223">
        <f>G2489*'Usages mobilité'!$BG14*(1+'Usages mobilité'!$BH14)^(G$2473-$D$2473)/1000</f>
        <v>0</v>
      </c>
      <c r="H2540" s="223">
        <f>H2489*'Usages mobilité'!$BG14*(1+'Usages mobilité'!$BH14)^(H$2473-$D$2473)/1000</f>
        <v>0</v>
      </c>
      <c r="I2540" s="223">
        <f>I2489*'Usages mobilité'!$BG14*(1+'Usages mobilité'!$BH14)^(I$2473-$D$2473)/1000</f>
        <v>0</v>
      </c>
      <c r="J2540" s="223">
        <f>J2489*'Usages mobilité'!$BG14*(1+'Usages mobilité'!$BH14)^(J$2473-$D$2473)/1000</f>
        <v>0</v>
      </c>
      <c r="K2540" s="223">
        <f>K2489*'Usages mobilité'!$BG14*(1+'Usages mobilité'!$BH14)^(K$2473-$D$2473)/1000</f>
        <v>0</v>
      </c>
      <c r="L2540" s="223">
        <f>L2489*'Usages mobilité'!$BG14*(1+'Usages mobilité'!$BH14)^(L$2473-$D$2473)/1000</f>
        <v>0</v>
      </c>
      <c r="M2540" s="223">
        <f>M2489*'Usages mobilité'!$BG14*(1+'Usages mobilité'!$BH14)^(M$2473-$D$2473)/1000</f>
        <v>0</v>
      </c>
      <c r="N2540" s="223">
        <f>N2489*'Usages mobilité'!$BG14*(1+'Usages mobilité'!$BH14)^(N$2473-$D$2473)/1000</f>
        <v>0</v>
      </c>
      <c r="O2540" s="223">
        <f>O2489*'Usages mobilité'!$BG14*(1+'Usages mobilité'!$BH14)^(O$2473-$D$2473)/1000</f>
        <v>0</v>
      </c>
      <c r="P2540" s="223">
        <f>P2489*'Usages mobilité'!$BG14*(1+'Usages mobilité'!$BH14)^(P$2473-$D$2473)/1000</f>
        <v>0</v>
      </c>
      <c r="Q2540" s="223">
        <f>Q2489*'Usages mobilité'!$BG14*(1+'Usages mobilité'!$BH14)^(Q$2473-$D$2473)/1000</f>
        <v>0</v>
      </c>
      <c r="R2540" s="223">
        <f>R2489*'Usages mobilité'!$BG14*(1+'Usages mobilité'!$BH14)^(R$2473-$D$2473)/1000</f>
        <v>0</v>
      </c>
    </row>
    <row r="2541" spans="1:18" hidden="1" outlineLevel="2" x14ac:dyDescent="0.25">
      <c r="A2541" s="222" t="str">
        <f>'Usages mobilité'!A15</f>
        <v>Usage mobilité n°12</v>
      </c>
      <c r="B2541" s="222" t="s">
        <v>645</v>
      </c>
      <c r="C2541" s="222"/>
      <c r="D2541" s="223">
        <f>D2490*'Usages mobilité'!$BG15*(1+'Usages mobilité'!$BH15)^(D$2473-$D$2473)/1000</f>
        <v>0</v>
      </c>
      <c r="E2541" s="223">
        <f>E2490*'Usages mobilité'!$BG15*(1+'Usages mobilité'!$BH15)^(E$2473-$D$2473)/1000</f>
        <v>0</v>
      </c>
      <c r="F2541" s="223">
        <f>F2490*'Usages mobilité'!$BG15*(1+'Usages mobilité'!$BH15)^(F$2473-$D$2473)/1000</f>
        <v>0</v>
      </c>
      <c r="G2541" s="223">
        <f>G2490*'Usages mobilité'!$BG15*(1+'Usages mobilité'!$BH15)^(G$2473-$D$2473)/1000</f>
        <v>0</v>
      </c>
      <c r="H2541" s="223">
        <f>H2490*'Usages mobilité'!$BG15*(1+'Usages mobilité'!$BH15)^(H$2473-$D$2473)/1000</f>
        <v>0</v>
      </c>
      <c r="I2541" s="223">
        <f>I2490*'Usages mobilité'!$BG15*(1+'Usages mobilité'!$BH15)^(I$2473-$D$2473)/1000</f>
        <v>0</v>
      </c>
      <c r="J2541" s="223">
        <f>J2490*'Usages mobilité'!$BG15*(1+'Usages mobilité'!$BH15)^(J$2473-$D$2473)/1000</f>
        <v>0</v>
      </c>
      <c r="K2541" s="223">
        <f>K2490*'Usages mobilité'!$BG15*(1+'Usages mobilité'!$BH15)^(K$2473-$D$2473)/1000</f>
        <v>0</v>
      </c>
      <c r="L2541" s="223">
        <f>L2490*'Usages mobilité'!$BG15*(1+'Usages mobilité'!$BH15)^(L$2473-$D$2473)/1000</f>
        <v>0</v>
      </c>
      <c r="M2541" s="223">
        <f>M2490*'Usages mobilité'!$BG15*(1+'Usages mobilité'!$BH15)^(M$2473-$D$2473)/1000</f>
        <v>0</v>
      </c>
      <c r="N2541" s="223">
        <f>N2490*'Usages mobilité'!$BG15*(1+'Usages mobilité'!$BH15)^(N$2473-$D$2473)/1000</f>
        <v>0</v>
      </c>
      <c r="O2541" s="223">
        <f>O2490*'Usages mobilité'!$BG15*(1+'Usages mobilité'!$BH15)^(O$2473-$D$2473)/1000</f>
        <v>0</v>
      </c>
      <c r="P2541" s="223">
        <f>P2490*'Usages mobilité'!$BG15*(1+'Usages mobilité'!$BH15)^(P$2473-$D$2473)/1000</f>
        <v>0</v>
      </c>
      <c r="Q2541" s="223">
        <f>Q2490*'Usages mobilité'!$BG15*(1+'Usages mobilité'!$BH15)^(Q$2473-$D$2473)/1000</f>
        <v>0</v>
      </c>
      <c r="R2541" s="223">
        <f>R2490*'Usages mobilité'!$BG15*(1+'Usages mobilité'!$BH15)^(R$2473-$D$2473)/1000</f>
        <v>0</v>
      </c>
    </row>
    <row r="2542" spans="1:18" hidden="1" outlineLevel="2" x14ac:dyDescent="0.25">
      <c r="A2542" s="222" t="str">
        <f>'Usages mobilité'!A16</f>
        <v>Usage mobilité n°13</v>
      </c>
      <c r="B2542" s="222" t="s">
        <v>645</v>
      </c>
      <c r="C2542" s="222"/>
      <c r="D2542" s="223">
        <f>D2491*'Usages mobilité'!$BG16*(1+'Usages mobilité'!$BH16)^(D$2473-$D$2473)/1000</f>
        <v>0</v>
      </c>
      <c r="E2542" s="223">
        <f>E2491*'Usages mobilité'!$BG16*(1+'Usages mobilité'!$BH16)^(E$2473-$D$2473)/1000</f>
        <v>0</v>
      </c>
      <c r="F2542" s="223">
        <f>F2491*'Usages mobilité'!$BG16*(1+'Usages mobilité'!$BH16)^(F$2473-$D$2473)/1000</f>
        <v>0</v>
      </c>
      <c r="G2542" s="223">
        <f>G2491*'Usages mobilité'!$BG16*(1+'Usages mobilité'!$BH16)^(G$2473-$D$2473)/1000</f>
        <v>0</v>
      </c>
      <c r="H2542" s="223">
        <f>H2491*'Usages mobilité'!$BG16*(1+'Usages mobilité'!$BH16)^(H$2473-$D$2473)/1000</f>
        <v>0</v>
      </c>
      <c r="I2542" s="223">
        <f>I2491*'Usages mobilité'!$BG16*(1+'Usages mobilité'!$BH16)^(I$2473-$D$2473)/1000</f>
        <v>0</v>
      </c>
      <c r="J2542" s="223">
        <f>J2491*'Usages mobilité'!$BG16*(1+'Usages mobilité'!$BH16)^(J$2473-$D$2473)/1000</f>
        <v>0</v>
      </c>
      <c r="K2542" s="223">
        <f>K2491*'Usages mobilité'!$BG16*(1+'Usages mobilité'!$BH16)^(K$2473-$D$2473)/1000</f>
        <v>0</v>
      </c>
      <c r="L2542" s="223">
        <f>L2491*'Usages mobilité'!$BG16*(1+'Usages mobilité'!$BH16)^(L$2473-$D$2473)/1000</f>
        <v>0</v>
      </c>
      <c r="M2542" s="223">
        <f>M2491*'Usages mobilité'!$BG16*(1+'Usages mobilité'!$BH16)^(M$2473-$D$2473)/1000</f>
        <v>0</v>
      </c>
      <c r="N2542" s="223">
        <f>N2491*'Usages mobilité'!$BG16*(1+'Usages mobilité'!$BH16)^(N$2473-$D$2473)/1000</f>
        <v>0</v>
      </c>
      <c r="O2542" s="223">
        <f>O2491*'Usages mobilité'!$BG16*(1+'Usages mobilité'!$BH16)^(O$2473-$D$2473)/1000</f>
        <v>0</v>
      </c>
      <c r="P2542" s="223">
        <f>P2491*'Usages mobilité'!$BG16*(1+'Usages mobilité'!$BH16)^(P$2473-$D$2473)/1000</f>
        <v>0</v>
      </c>
      <c r="Q2542" s="223">
        <f>Q2491*'Usages mobilité'!$BG16*(1+'Usages mobilité'!$BH16)^(Q$2473-$D$2473)/1000</f>
        <v>0</v>
      </c>
      <c r="R2542" s="223">
        <f>R2491*'Usages mobilité'!$BG16*(1+'Usages mobilité'!$BH16)^(R$2473-$D$2473)/1000</f>
        <v>0</v>
      </c>
    </row>
    <row r="2543" spans="1:18" hidden="1" outlineLevel="2" x14ac:dyDescent="0.25">
      <c r="A2543" s="222" t="str">
        <f>'Usages mobilité'!A17</f>
        <v>Usage mobilité n°14</v>
      </c>
      <c r="B2543" s="222" t="s">
        <v>645</v>
      </c>
      <c r="C2543" s="222"/>
      <c r="D2543" s="223">
        <f>D2492*'Usages mobilité'!$BG17*(1+'Usages mobilité'!$BH17)^(D$2473-$D$2473)/1000</f>
        <v>0</v>
      </c>
      <c r="E2543" s="223">
        <f>E2492*'Usages mobilité'!$BG17*(1+'Usages mobilité'!$BH17)^(E$2473-$D$2473)/1000</f>
        <v>0</v>
      </c>
      <c r="F2543" s="223">
        <f>F2492*'Usages mobilité'!$BG17*(1+'Usages mobilité'!$BH17)^(F$2473-$D$2473)/1000</f>
        <v>0</v>
      </c>
      <c r="G2543" s="223">
        <f>G2492*'Usages mobilité'!$BG17*(1+'Usages mobilité'!$BH17)^(G$2473-$D$2473)/1000</f>
        <v>0</v>
      </c>
      <c r="H2543" s="223">
        <f>H2492*'Usages mobilité'!$BG17*(1+'Usages mobilité'!$BH17)^(H$2473-$D$2473)/1000</f>
        <v>0</v>
      </c>
      <c r="I2543" s="223">
        <f>I2492*'Usages mobilité'!$BG17*(1+'Usages mobilité'!$BH17)^(I$2473-$D$2473)/1000</f>
        <v>0</v>
      </c>
      <c r="J2543" s="223">
        <f>J2492*'Usages mobilité'!$BG17*(1+'Usages mobilité'!$BH17)^(J$2473-$D$2473)/1000</f>
        <v>0</v>
      </c>
      <c r="K2543" s="223">
        <f>K2492*'Usages mobilité'!$BG17*(1+'Usages mobilité'!$BH17)^(K$2473-$D$2473)/1000</f>
        <v>0</v>
      </c>
      <c r="L2543" s="223">
        <f>L2492*'Usages mobilité'!$BG17*(1+'Usages mobilité'!$BH17)^(L$2473-$D$2473)/1000</f>
        <v>0</v>
      </c>
      <c r="M2543" s="223">
        <f>M2492*'Usages mobilité'!$BG17*(1+'Usages mobilité'!$BH17)^(M$2473-$D$2473)/1000</f>
        <v>0</v>
      </c>
      <c r="N2543" s="223">
        <f>N2492*'Usages mobilité'!$BG17*(1+'Usages mobilité'!$BH17)^(N$2473-$D$2473)/1000</f>
        <v>0</v>
      </c>
      <c r="O2543" s="223">
        <f>O2492*'Usages mobilité'!$BG17*(1+'Usages mobilité'!$BH17)^(O$2473-$D$2473)/1000</f>
        <v>0</v>
      </c>
      <c r="P2543" s="223">
        <f>P2492*'Usages mobilité'!$BG17*(1+'Usages mobilité'!$BH17)^(P$2473-$D$2473)/1000</f>
        <v>0</v>
      </c>
      <c r="Q2543" s="223">
        <f>Q2492*'Usages mobilité'!$BG17*(1+'Usages mobilité'!$BH17)^(Q$2473-$D$2473)/1000</f>
        <v>0</v>
      </c>
      <c r="R2543" s="223">
        <f>R2492*'Usages mobilité'!$BG17*(1+'Usages mobilité'!$BH17)^(R$2473-$D$2473)/1000</f>
        <v>0</v>
      </c>
    </row>
    <row r="2544" spans="1:18" hidden="1" outlineLevel="2" x14ac:dyDescent="0.25">
      <c r="A2544" s="222" t="str">
        <f>'Usages mobilité'!A18</f>
        <v>Usage mobilité n°15</v>
      </c>
      <c r="B2544" s="222" t="s">
        <v>645</v>
      </c>
      <c r="C2544" s="222"/>
      <c r="D2544" s="223">
        <f>D2493*'Usages mobilité'!$BG18*(1+'Usages mobilité'!$BH18)^(D$2473-$D$2473)/1000</f>
        <v>0</v>
      </c>
      <c r="E2544" s="223">
        <f>E2493*'Usages mobilité'!$BG18*(1+'Usages mobilité'!$BH18)^(E$2473-$D$2473)/1000</f>
        <v>0</v>
      </c>
      <c r="F2544" s="223">
        <f>F2493*'Usages mobilité'!$BG18*(1+'Usages mobilité'!$BH18)^(F$2473-$D$2473)/1000</f>
        <v>0</v>
      </c>
      <c r="G2544" s="223">
        <f>G2493*'Usages mobilité'!$BG18*(1+'Usages mobilité'!$BH18)^(G$2473-$D$2473)/1000</f>
        <v>0</v>
      </c>
      <c r="H2544" s="223">
        <f>H2493*'Usages mobilité'!$BG18*(1+'Usages mobilité'!$BH18)^(H$2473-$D$2473)/1000</f>
        <v>0</v>
      </c>
      <c r="I2544" s="223">
        <f>I2493*'Usages mobilité'!$BG18*(1+'Usages mobilité'!$BH18)^(I$2473-$D$2473)/1000</f>
        <v>0</v>
      </c>
      <c r="J2544" s="223">
        <f>J2493*'Usages mobilité'!$BG18*(1+'Usages mobilité'!$BH18)^(J$2473-$D$2473)/1000</f>
        <v>0</v>
      </c>
      <c r="K2544" s="223">
        <f>K2493*'Usages mobilité'!$BG18*(1+'Usages mobilité'!$BH18)^(K$2473-$D$2473)/1000</f>
        <v>0</v>
      </c>
      <c r="L2544" s="223">
        <f>L2493*'Usages mobilité'!$BG18*(1+'Usages mobilité'!$BH18)^(L$2473-$D$2473)/1000</f>
        <v>0</v>
      </c>
      <c r="M2544" s="223">
        <f>M2493*'Usages mobilité'!$BG18*(1+'Usages mobilité'!$BH18)^(M$2473-$D$2473)/1000</f>
        <v>0</v>
      </c>
      <c r="N2544" s="223">
        <f>N2493*'Usages mobilité'!$BG18*(1+'Usages mobilité'!$BH18)^(N$2473-$D$2473)/1000</f>
        <v>0</v>
      </c>
      <c r="O2544" s="223">
        <f>O2493*'Usages mobilité'!$BG18*(1+'Usages mobilité'!$BH18)^(O$2473-$D$2473)/1000</f>
        <v>0</v>
      </c>
      <c r="P2544" s="223">
        <f>P2493*'Usages mobilité'!$BG18*(1+'Usages mobilité'!$BH18)^(P$2473-$D$2473)/1000</f>
        <v>0</v>
      </c>
      <c r="Q2544" s="223">
        <f>Q2493*'Usages mobilité'!$BG18*(1+'Usages mobilité'!$BH18)^(Q$2473-$D$2473)/1000</f>
        <v>0</v>
      </c>
      <c r="R2544" s="223">
        <f>R2493*'Usages mobilité'!$BG18*(1+'Usages mobilité'!$BH18)^(R$2473-$D$2473)/1000</f>
        <v>0</v>
      </c>
    </row>
    <row r="2545" spans="1:18" hidden="1" outlineLevel="2" x14ac:dyDescent="0.25">
      <c r="A2545" s="222" t="str">
        <f>'Usages mobilité'!A19</f>
        <v>Usage mobilité n°16</v>
      </c>
      <c r="B2545" s="222" t="s">
        <v>645</v>
      </c>
      <c r="C2545" s="222"/>
      <c r="D2545" s="223">
        <f>D2494*'Usages mobilité'!$BG19*(1+'Usages mobilité'!$BH19)^(D$2473-$D$2473)/1000</f>
        <v>0</v>
      </c>
      <c r="E2545" s="223">
        <f>E2494*'Usages mobilité'!$BG19*(1+'Usages mobilité'!$BH19)^(E$2473-$D$2473)/1000</f>
        <v>0</v>
      </c>
      <c r="F2545" s="223">
        <f>F2494*'Usages mobilité'!$BG19*(1+'Usages mobilité'!$BH19)^(F$2473-$D$2473)/1000</f>
        <v>0</v>
      </c>
      <c r="G2545" s="223">
        <f>G2494*'Usages mobilité'!$BG19*(1+'Usages mobilité'!$BH19)^(G$2473-$D$2473)/1000</f>
        <v>0</v>
      </c>
      <c r="H2545" s="223">
        <f>H2494*'Usages mobilité'!$BG19*(1+'Usages mobilité'!$BH19)^(H$2473-$D$2473)/1000</f>
        <v>0</v>
      </c>
      <c r="I2545" s="223">
        <f>I2494*'Usages mobilité'!$BG19*(1+'Usages mobilité'!$BH19)^(I$2473-$D$2473)/1000</f>
        <v>0</v>
      </c>
      <c r="J2545" s="223">
        <f>J2494*'Usages mobilité'!$BG19*(1+'Usages mobilité'!$BH19)^(J$2473-$D$2473)/1000</f>
        <v>0</v>
      </c>
      <c r="K2545" s="223">
        <f>K2494*'Usages mobilité'!$BG19*(1+'Usages mobilité'!$BH19)^(K$2473-$D$2473)/1000</f>
        <v>0</v>
      </c>
      <c r="L2545" s="223">
        <f>L2494*'Usages mobilité'!$BG19*(1+'Usages mobilité'!$BH19)^(L$2473-$D$2473)/1000</f>
        <v>0</v>
      </c>
      <c r="M2545" s="223">
        <f>M2494*'Usages mobilité'!$BG19*(1+'Usages mobilité'!$BH19)^(M$2473-$D$2473)/1000</f>
        <v>0</v>
      </c>
      <c r="N2545" s="223">
        <f>N2494*'Usages mobilité'!$BG19*(1+'Usages mobilité'!$BH19)^(N$2473-$D$2473)/1000</f>
        <v>0</v>
      </c>
      <c r="O2545" s="223">
        <f>O2494*'Usages mobilité'!$BG19*(1+'Usages mobilité'!$BH19)^(O$2473-$D$2473)/1000</f>
        <v>0</v>
      </c>
      <c r="P2545" s="223">
        <f>P2494*'Usages mobilité'!$BG19*(1+'Usages mobilité'!$BH19)^(P$2473-$D$2473)/1000</f>
        <v>0</v>
      </c>
      <c r="Q2545" s="223">
        <f>Q2494*'Usages mobilité'!$BG19*(1+'Usages mobilité'!$BH19)^(Q$2473-$D$2473)/1000</f>
        <v>0</v>
      </c>
      <c r="R2545" s="223">
        <f>R2494*'Usages mobilité'!$BG19*(1+'Usages mobilité'!$BH19)^(R$2473-$D$2473)/1000</f>
        <v>0</v>
      </c>
    </row>
    <row r="2546" spans="1:18" hidden="1" outlineLevel="2" x14ac:dyDescent="0.25">
      <c r="A2546" s="222" t="str">
        <f>'Usages mobilité'!A20</f>
        <v>Usage mobilité n°17</v>
      </c>
      <c r="B2546" s="222" t="s">
        <v>645</v>
      </c>
      <c r="C2546" s="222"/>
      <c r="D2546" s="223">
        <f>D2495*'Usages mobilité'!$BG20*(1+'Usages mobilité'!$BH20)^(D$2473-$D$2473)/1000</f>
        <v>0</v>
      </c>
      <c r="E2546" s="223">
        <f>E2495*'Usages mobilité'!$BG20*(1+'Usages mobilité'!$BH20)^(E$2473-$D$2473)/1000</f>
        <v>0</v>
      </c>
      <c r="F2546" s="223">
        <f>F2495*'Usages mobilité'!$BG20*(1+'Usages mobilité'!$BH20)^(F$2473-$D$2473)/1000</f>
        <v>0</v>
      </c>
      <c r="G2546" s="223">
        <f>G2495*'Usages mobilité'!$BG20*(1+'Usages mobilité'!$BH20)^(G$2473-$D$2473)/1000</f>
        <v>0</v>
      </c>
      <c r="H2546" s="223">
        <f>H2495*'Usages mobilité'!$BG20*(1+'Usages mobilité'!$BH20)^(H$2473-$D$2473)/1000</f>
        <v>0</v>
      </c>
      <c r="I2546" s="223">
        <f>I2495*'Usages mobilité'!$BG20*(1+'Usages mobilité'!$BH20)^(I$2473-$D$2473)/1000</f>
        <v>0</v>
      </c>
      <c r="J2546" s="223">
        <f>J2495*'Usages mobilité'!$BG20*(1+'Usages mobilité'!$BH20)^(J$2473-$D$2473)/1000</f>
        <v>0</v>
      </c>
      <c r="K2546" s="223">
        <f>K2495*'Usages mobilité'!$BG20*(1+'Usages mobilité'!$BH20)^(K$2473-$D$2473)/1000</f>
        <v>0</v>
      </c>
      <c r="L2546" s="223">
        <f>L2495*'Usages mobilité'!$BG20*(1+'Usages mobilité'!$BH20)^(L$2473-$D$2473)/1000</f>
        <v>0</v>
      </c>
      <c r="M2546" s="223">
        <f>M2495*'Usages mobilité'!$BG20*(1+'Usages mobilité'!$BH20)^(M$2473-$D$2473)/1000</f>
        <v>0</v>
      </c>
      <c r="N2546" s="223">
        <f>N2495*'Usages mobilité'!$BG20*(1+'Usages mobilité'!$BH20)^(N$2473-$D$2473)/1000</f>
        <v>0</v>
      </c>
      <c r="O2546" s="223">
        <f>O2495*'Usages mobilité'!$BG20*(1+'Usages mobilité'!$BH20)^(O$2473-$D$2473)/1000</f>
        <v>0</v>
      </c>
      <c r="P2546" s="223">
        <f>P2495*'Usages mobilité'!$BG20*(1+'Usages mobilité'!$BH20)^(P$2473-$D$2473)/1000</f>
        <v>0</v>
      </c>
      <c r="Q2546" s="223">
        <f>Q2495*'Usages mobilité'!$BG20*(1+'Usages mobilité'!$BH20)^(Q$2473-$D$2473)/1000</f>
        <v>0</v>
      </c>
      <c r="R2546" s="223">
        <f>R2495*'Usages mobilité'!$BG20*(1+'Usages mobilité'!$BH20)^(R$2473-$D$2473)/1000</f>
        <v>0</v>
      </c>
    </row>
    <row r="2547" spans="1:18" hidden="1" outlineLevel="2" x14ac:dyDescent="0.25">
      <c r="A2547" s="222" t="str">
        <f>'Usages mobilité'!A21</f>
        <v>Usage mobilité n°18</v>
      </c>
      <c r="B2547" s="222" t="s">
        <v>645</v>
      </c>
      <c r="C2547" s="222"/>
      <c r="D2547" s="223">
        <f>D2496*'Usages mobilité'!$BG21*(1+'Usages mobilité'!$BH21)^(D$2473-$D$2473)/1000</f>
        <v>0</v>
      </c>
      <c r="E2547" s="223">
        <f>E2496*'Usages mobilité'!$BG21*(1+'Usages mobilité'!$BH21)^(E$2473-$D$2473)/1000</f>
        <v>0</v>
      </c>
      <c r="F2547" s="223">
        <f>F2496*'Usages mobilité'!$BG21*(1+'Usages mobilité'!$BH21)^(F$2473-$D$2473)/1000</f>
        <v>0</v>
      </c>
      <c r="G2547" s="223">
        <f>G2496*'Usages mobilité'!$BG21*(1+'Usages mobilité'!$BH21)^(G$2473-$D$2473)/1000</f>
        <v>0</v>
      </c>
      <c r="H2547" s="223">
        <f>H2496*'Usages mobilité'!$BG21*(1+'Usages mobilité'!$BH21)^(H$2473-$D$2473)/1000</f>
        <v>0</v>
      </c>
      <c r="I2547" s="223">
        <f>I2496*'Usages mobilité'!$BG21*(1+'Usages mobilité'!$BH21)^(I$2473-$D$2473)/1000</f>
        <v>0</v>
      </c>
      <c r="J2547" s="223">
        <f>J2496*'Usages mobilité'!$BG21*(1+'Usages mobilité'!$BH21)^(J$2473-$D$2473)/1000</f>
        <v>0</v>
      </c>
      <c r="K2547" s="223">
        <f>K2496*'Usages mobilité'!$BG21*(1+'Usages mobilité'!$BH21)^(K$2473-$D$2473)/1000</f>
        <v>0</v>
      </c>
      <c r="L2547" s="223">
        <f>L2496*'Usages mobilité'!$BG21*(1+'Usages mobilité'!$BH21)^(L$2473-$D$2473)/1000</f>
        <v>0</v>
      </c>
      <c r="M2547" s="223">
        <f>M2496*'Usages mobilité'!$BG21*(1+'Usages mobilité'!$BH21)^(M$2473-$D$2473)/1000</f>
        <v>0</v>
      </c>
      <c r="N2547" s="223">
        <f>N2496*'Usages mobilité'!$BG21*(1+'Usages mobilité'!$BH21)^(N$2473-$D$2473)/1000</f>
        <v>0</v>
      </c>
      <c r="O2547" s="223">
        <f>O2496*'Usages mobilité'!$BG21*(1+'Usages mobilité'!$BH21)^(O$2473-$D$2473)/1000</f>
        <v>0</v>
      </c>
      <c r="P2547" s="223">
        <f>P2496*'Usages mobilité'!$BG21*(1+'Usages mobilité'!$BH21)^(P$2473-$D$2473)/1000</f>
        <v>0</v>
      </c>
      <c r="Q2547" s="223">
        <f>Q2496*'Usages mobilité'!$BG21*(1+'Usages mobilité'!$BH21)^(Q$2473-$D$2473)/1000</f>
        <v>0</v>
      </c>
      <c r="R2547" s="223">
        <f>R2496*'Usages mobilité'!$BG21*(1+'Usages mobilité'!$BH21)^(R$2473-$D$2473)/1000</f>
        <v>0</v>
      </c>
    </row>
    <row r="2548" spans="1:18" hidden="1" outlineLevel="2" x14ac:dyDescent="0.25">
      <c r="A2548" s="222" t="str">
        <f>'Usages mobilité'!A22</f>
        <v>Usage mobilité n°19</v>
      </c>
      <c r="B2548" s="222" t="s">
        <v>645</v>
      </c>
      <c r="C2548" s="222"/>
      <c r="D2548" s="223">
        <f>D2497*'Usages mobilité'!$BG22*(1+'Usages mobilité'!$BH22)^(D$2473-$D$2473)/1000</f>
        <v>0</v>
      </c>
      <c r="E2548" s="223">
        <f>E2497*'Usages mobilité'!$BG22*(1+'Usages mobilité'!$BH22)^(E$2473-$D$2473)/1000</f>
        <v>0</v>
      </c>
      <c r="F2548" s="223">
        <f>F2497*'Usages mobilité'!$BG22*(1+'Usages mobilité'!$BH22)^(F$2473-$D$2473)/1000</f>
        <v>0</v>
      </c>
      <c r="G2548" s="223">
        <f>G2497*'Usages mobilité'!$BG22*(1+'Usages mobilité'!$BH22)^(G$2473-$D$2473)/1000</f>
        <v>0</v>
      </c>
      <c r="H2548" s="223">
        <f>H2497*'Usages mobilité'!$BG22*(1+'Usages mobilité'!$BH22)^(H$2473-$D$2473)/1000</f>
        <v>0</v>
      </c>
      <c r="I2548" s="223">
        <f>I2497*'Usages mobilité'!$BG22*(1+'Usages mobilité'!$BH22)^(I$2473-$D$2473)/1000</f>
        <v>0</v>
      </c>
      <c r="J2548" s="223">
        <f>J2497*'Usages mobilité'!$BG22*(1+'Usages mobilité'!$BH22)^(J$2473-$D$2473)/1000</f>
        <v>0</v>
      </c>
      <c r="K2548" s="223">
        <f>K2497*'Usages mobilité'!$BG22*(1+'Usages mobilité'!$BH22)^(K$2473-$D$2473)/1000</f>
        <v>0</v>
      </c>
      <c r="L2548" s="223">
        <f>L2497*'Usages mobilité'!$BG22*(1+'Usages mobilité'!$BH22)^(L$2473-$D$2473)/1000</f>
        <v>0</v>
      </c>
      <c r="M2548" s="223">
        <f>M2497*'Usages mobilité'!$BG22*(1+'Usages mobilité'!$BH22)^(M$2473-$D$2473)/1000</f>
        <v>0</v>
      </c>
      <c r="N2548" s="223">
        <f>N2497*'Usages mobilité'!$BG22*(1+'Usages mobilité'!$BH22)^(N$2473-$D$2473)/1000</f>
        <v>0</v>
      </c>
      <c r="O2548" s="223">
        <f>O2497*'Usages mobilité'!$BG22*(1+'Usages mobilité'!$BH22)^(O$2473-$D$2473)/1000</f>
        <v>0</v>
      </c>
      <c r="P2548" s="223">
        <f>P2497*'Usages mobilité'!$BG22*(1+'Usages mobilité'!$BH22)^(P$2473-$D$2473)/1000</f>
        <v>0</v>
      </c>
      <c r="Q2548" s="223">
        <f>Q2497*'Usages mobilité'!$BG22*(1+'Usages mobilité'!$BH22)^(Q$2473-$D$2473)/1000</f>
        <v>0</v>
      </c>
      <c r="R2548" s="223">
        <f>R2497*'Usages mobilité'!$BG22*(1+'Usages mobilité'!$BH22)^(R$2473-$D$2473)/1000</f>
        <v>0</v>
      </c>
    </row>
    <row r="2549" spans="1:18" hidden="1" outlineLevel="2" x14ac:dyDescent="0.25">
      <c r="A2549" s="222" t="str">
        <f>'Usages mobilité'!A23</f>
        <v>Usage mobilité n°20</v>
      </c>
      <c r="B2549" s="222" t="s">
        <v>645</v>
      </c>
      <c r="C2549" s="222"/>
      <c r="D2549" s="223">
        <f>D2498*'Usages mobilité'!$BG23*(1+'Usages mobilité'!$BH23)^(D$2473-$D$2473)/1000</f>
        <v>0</v>
      </c>
      <c r="E2549" s="223">
        <f>E2498*'Usages mobilité'!$BG23*(1+'Usages mobilité'!$BH23)^(E$2473-$D$2473)/1000</f>
        <v>0</v>
      </c>
      <c r="F2549" s="223">
        <f>F2498*'Usages mobilité'!$BG23*(1+'Usages mobilité'!$BH23)^(F$2473-$D$2473)/1000</f>
        <v>0</v>
      </c>
      <c r="G2549" s="223">
        <f>G2498*'Usages mobilité'!$BG23*(1+'Usages mobilité'!$BH23)^(G$2473-$D$2473)/1000</f>
        <v>0</v>
      </c>
      <c r="H2549" s="223">
        <f>H2498*'Usages mobilité'!$BG23*(1+'Usages mobilité'!$BH23)^(H$2473-$D$2473)/1000</f>
        <v>0</v>
      </c>
      <c r="I2549" s="223">
        <f>I2498*'Usages mobilité'!$BG23*(1+'Usages mobilité'!$BH23)^(I$2473-$D$2473)/1000</f>
        <v>0</v>
      </c>
      <c r="J2549" s="223">
        <f>J2498*'Usages mobilité'!$BG23*(1+'Usages mobilité'!$BH23)^(J$2473-$D$2473)/1000</f>
        <v>0</v>
      </c>
      <c r="K2549" s="223">
        <f>K2498*'Usages mobilité'!$BG23*(1+'Usages mobilité'!$BH23)^(K$2473-$D$2473)/1000</f>
        <v>0</v>
      </c>
      <c r="L2549" s="223">
        <f>L2498*'Usages mobilité'!$BG23*(1+'Usages mobilité'!$BH23)^(L$2473-$D$2473)/1000</f>
        <v>0</v>
      </c>
      <c r="M2549" s="223">
        <f>M2498*'Usages mobilité'!$BG23*(1+'Usages mobilité'!$BH23)^(M$2473-$D$2473)/1000</f>
        <v>0</v>
      </c>
      <c r="N2549" s="223">
        <f>N2498*'Usages mobilité'!$BG23*(1+'Usages mobilité'!$BH23)^(N$2473-$D$2473)/1000</f>
        <v>0</v>
      </c>
      <c r="O2549" s="223">
        <f>O2498*'Usages mobilité'!$BG23*(1+'Usages mobilité'!$BH23)^(O$2473-$D$2473)/1000</f>
        <v>0</v>
      </c>
      <c r="P2549" s="223">
        <f>P2498*'Usages mobilité'!$BG23*(1+'Usages mobilité'!$BH23)^(P$2473-$D$2473)/1000</f>
        <v>0</v>
      </c>
      <c r="Q2549" s="223">
        <f>Q2498*'Usages mobilité'!$BG23*(1+'Usages mobilité'!$BH23)^(Q$2473-$D$2473)/1000</f>
        <v>0</v>
      </c>
      <c r="R2549" s="223">
        <f>R2498*'Usages mobilité'!$BG23*(1+'Usages mobilité'!$BH23)^(R$2473-$D$2473)/1000</f>
        <v>0</v>
      </c>
    </row>
    <row r="2550" spans="1:18" hidden="1" outlineLevel="2" x14ac:dyDescent="0.25">
      <c r="A2550" s="222" t="str">
        <f>'Usages mobilité'!A24</f>
        <v>Usage mobilité n°21</v>
      </c>
      <c r="B2550" s="222" t="s">
        <v>645</v>
      </c>
      <c r="C2550" s="222"/>
      <c r="D2550" s="223">
        <f>D2499*'Usages mobilité'!$BG24*(1+'Usages mobilité'!$BH24)^(D$2473-$D$2473)/1000</f>
        <v>0</v>
      </c>
      <c r="E2550" s="223">
        <f>E2499*'Usages mobilité'!$BG24*(1+'Usages mobilité'!$BH24)^(E$2473-$D$2473)/1000</f>
        <v>0</v>
      </c>
      <c r="F2550" s="223">
        <f>F2499*'Usages mobilité'!$BG24*(1+'Usages mobilité'!$BH24)^(F$2473-$D$2473)/1000</f>
        <v>0</v>
      </c>
      <c r="G2550" s="223">
        <f>G2499*'Usages mobilité'!$BG24*(1+'Usages mobilité'!$BH24)^(G$2473-$D$2473)/1000</f>
        <v>0</v>
      </c>
      <c r="H2550" s="223">
        <f>H2499*'Usages mobilité'!$BG24*(1+'Usages mobilité'!$BH24)^(H$2473-$D$2473)/1000</f>
        <v>0</v>
      </c>
      <c r="I2550" s="223">
        <f>I2499*'Usages mobilité'!$BG24*(1+'Usages mobilité'!$BH24)^(I$2473-$D$2473)/1000</f>
        <v>0</v>
      </c>
      <c r="J2550" s="223">
        <f>J2499*'Usages mobilité'!$BG24*(1+'Usages mobilité'!$BH24)^(J$2473-$D$2473)/1000</f>
        <v>0</v>
      </c>
      <c r="K2550" s="223">
        <f>K2499*'Usages mobilité'!$BG24*(1+'Usages mobilité'!$BH24)^(K$2473-$D$2473)/1000</f>
        <v>0</v>
      </c>
      <c r="L2550" s="223">
        <f>L2499*'Usages mobilité'!$BG24*(1+'Usages mobilité'!$BH24)^(L$2473-$D$2473)/1000</f>
        <v>0</v>
      </c>
      <c r="M2550" s="223">
        <f>M2499*'Usages mobilité'!$BG24*(1+'Usages mobilité'!$BH24)^(M$2473-$D$2473)/1000</f>
        <v>0</v>
      </c>
      <c r="N2550" s="223">
        <f>N2499*'Usages mobilité'!$BG24*(1+'Usages mobilité'!$BH24)^(N$2473-$D$2473)/1000</f>
        <v>0</v>
      </c>
      <c r="O2550" s="223">
        <f>O2499*'Usages mobilité'!$BG24*(1+'Usages mobilité'!$BH24)^(O$2473-$D$2473)/1000</f>
        <v>0</v>
      </c>
      <c r="P2550" s="223">
        <f>P2499*'Usages mobilité'!$BG24*(1+'Usages mobilité'!$BH24)^(P$2473-$D$2473)/1000</f>
        <v>0</v>
      </c>
      <c r="Q2550" s="223">
        <f>Q2499*'Usages mobilité'!$BG24*(1+'Usages mobilité'!$BH24)^(Q$2473-$D$2473)/1000</f>
        <v>0</v>
      </c>
      <c r="R2550" s="223">
        <f>R2499*'Usages mobilité'!$BG24*(1+'Usages mobilité'!$BH24)^(R$2473-$D$2473)/1000</f>
        <v>0</v>
      </c>
    </row>
    <row r="2551" spans="1:18" hidden="1" outlineLevel="2" x14ac:dyDescent="0.25">
      <c r="A2551" s="222" t="str">
        <f>'Usages mobilité'!A25</f>
        <v>Usage mobilité n°22</v>
      </c>
      <c r="B2551" s="222" t="s">
        <v>645</v>
      </c>
      <c r="C2551" s="222"/>
      <c r="D2551" s="223">
        <f>D2500*'Usages mobilité'!$BG25*(1+'Usages mobilité'!$BH25)^(D$2473-$D$2473)/1000</f>
        <v>0</v>
      </c>
      <c r="E2551" s="223">
        <f>E2500*'Usages mobilité'!$BG25*(1+'Usages mobilité'!$BH25)^(E$2473-$D$2473)/1000</f>
        <v>0</v>
      </c>
      <c r="F2551" s="223">
        <f>F2500*'Usages mobilité'!$BG25*(1+'Usages mobilité'!$BH25)^(F$2473-$D$2473)/1000</f>
        <v>0</v>
      </c>
      <c r="G2551" s="223">
        <f>G2500*'Usages mobilité'!$BG25*(1+'Usages mobilité'!$BH25)^(G$2473-$D$2473)/1000</f>
        <v>0</v>
      </c>
      <c r="H2551" s="223">
        <f>H2500*'Usages mobilité'!$BG25*(1+'Usages mobilité'!$BH25)^(H$2473-$D$2473)/1000</f>
        <v>0</v>
      </c>
      <c r="I2551" s="223">
        <f>I2500*'Usages mobilité'!$BG25*(1+'Usages mobilité'!$BH25)^(I$2473-$D$2473)/1000</f>
        <v>0</v>
      </c>
      <c r="J2551" s="223">
        <f>J2500*'Usages mobilité'!$BG25*(1+'Usages mobilité'!$BH25)^(J$2473-$D$2473)/1000</f>
        <v>0</v>
      </c>
      <c r="K2551" s="223">
        <f>K2500*'Usages mobilité'!$BG25*(1+'Usages mobilité'!$BH25)^(K$2473-$D$2473)/1000</f>
        <v>0</v>
      </c>
      <c r="L2551" s="223">
        <f>L2500*'Usages mobilité'!$BG25*(1+'Usages mobilité'!$BH25)^(L$2473-$D$2473)/1000</f>
        <v>0</v>
      </c>
      <c r="M2551" s="223">
        <f>M2500*'Usages mobilité'!$BG25*(1+'Usages mobilité'!$BH25)^(M$2473-$D$2473)/1000</f>
        <v>0</v>
      </c>
      <c r="N2551" s="223">
        <f>N2500*'Usages mobilité'!$BG25*(1+'Usages mobilité'!$BH25)^(N$2473-$D$2473)/1000</f>
        <v>0</v>
      </c>
      <c r="O2551" s="223">
        <f>O2500*'Usages mobilité'!$BG25*(1+'Usages mobilité'!$BH25)^(O$2473-$D$2473)/1000</f>
        <v>0</v>
      </c>
      <c r="P2551" s="223">
        <f>P2500*'Usages mobilité'!$BG25*(1+'Usages mobilité'!$BH25)^(P$2473-$D$2473)/1000</f>
        <v>0</v>
      </c>
      <c r="Q2551" s="223">
        <f>Q2500*'Usages mobilité'!$BG25*(1+'Usages mobilité'!$BH25)^(Q$2473-$D$2473)/1000</f>
        <v>0</v>
      </c>
      <c r="R2551" s="223">
        <f>R2500*'Usages mobilité'!$BG25*(1+'Usages mobilité'!$BH25)^(R$2473-$D$2473)/1000</f>
        <v>0</v>
      </c>
    </row>
    <row r="2552" spans="1:18" hidden="1" outlineLevel="2" x14ac:dyDescent="0.25">
      <c r="A2552" s="222" t="str">
        <f>'Usages mobilité'!A26</f>
        <v>Usage mobilité n°23</v>
      </c>
      <c r="B2552" s="222" t="s">
        <v>645</v>
      </c>
      <c r="C2552" s="222"/>
      <c r="D2552" s="223">
        <f>D2501*'Usages mobilité'!$BG26*(1+'Usages mobilité'!$BH26)^(D$2473-$D$2473)/1000</f>
        <v>0</v>
      </c>
      <c r="E2552" s="223">
        <f>E2501*'Usages mobilité'!$BG26*(1+'Usages mobilité'!$BH26)^(E$2473-$D$2473)/1000</f>
        <v>0</v>
      </c>
      <c r="F2552" s="223">
        <f>F2501*'Usages mobilité'!$BG26*(1+'Usages mobilité'!$BH26)^(F$2473-$D$2473)/1000</f>
        <v>0</v>
      </c>
      <c r="G2552" s="223">
        <f>G2501*'Usages mobilité'!$BG26*(1+'Usages mobilité'!$BH26)^(G$2473-$D$2473)/1000</f>
        <v>0</v>
      </c>
      <c r="H2552" s="223">
        <f>H2501*'Usages mobilité'!$BG26*(1+'Usages mobilité'!$BH26)^(H$2473-$D$2473)/1000</f>
        <v>0</v>
      </c>
      <c r="I2552" s="223">
        <f>I2501*'Usages mobilité'!$BG26*(1+'Usages mobilité'!$BH26)^(I$2473-$D$2473)/1000</f>
        <v>0</v>
      </c>
      <c r="J2552" s="223">
        <f>J2501*'Usages mobilité'!$BG26*(1+'Usages mobilité'!$BH26)^(J$2473-$D$2473)/1000</f>
        <v>0</v>
      </c>
      <c r="K2552" s="223">
        <f>K2501*'Usages mobilité'!$BG26*(1+'Usages mobilité'!$BH26)^(K$2473-$D$2473)/1000</f>
        <v>0</v>
      </c>
      <c r="L2552" s="223">
        <f>L2501*'Usages mobilité'!$BG26*(1+'Usages mobilité'!$BH26)^(L$2473-$D$2473)/1000</f>
        <v>0</v>
      </c>
      <c r="M2552" s="223">
        <f>M2501*'Usages mobilité'!$BG26*(1+'Usages mobilité'!$BH26)^(M$2473-$D$2473)/1000</f>
        <v>0</v>
      </c>
      <c r="N2552" s="223">
        <f>N2501*'Usages mobilité'!$BG26*(1+'Usages mobilité'!$BH26)^(N$2473-$D$2473)/1000</f>
        <v>0</v>
      </c>
      <c r="O2552" s="223">
        <f>O2501*'Usages mobilité'!$BG26*(1+'Usages mobilité'!$BH26)^(O$2473-$D$2473)/1000</f>
        <v>0</v>
      </c>
      <c r="P2552" s="223">
        <f>P2501*'Usages mobilité'!$BG26*(1+'Usages mobilité'!$BH26)^(P$2473-$D$2473)/1000</f>
        <v>0</v>
      </c>
      <c r="Q2552" s="223">
        <f>Q2501*'Usages mobilité'!$BG26*(1+'Usages mobilité'!$BH26)^(Q$2473-$D$2473)/1000</f>
        <v>0</v>
      </c>
      <c r="R2552" s="223">
        <f>R2501*'Usages mobilité'!$BG26*(1+'Usages mobilité'!$BH26)^(R$2473-$D$2473)/1000</f>
        <v>0</v>
      </c>
    </row>
    <row r="2553" spans="1:18" hidden="1" outlineLevel="2" x14ac:dyDescent="0.25">
      <c r="A2553" s="222" t="str">
        <f>'Usages mobilité'!A27</f>
        <v>Usage mobilité n°24</v>
      </c>
      <c r="B2553" s="222" t="s">
        <v>645</v>
      </c>
      <c r="C2553" s="222"/>
      <c r="D2553" s="223">
        <f>D2502*'Usages mobilité'!$BG27*(1+'Usages mobilité'!$BH27)^(D$2473-$D$2473)/1000</f>
        <v>0</v>
      </c>
      <c r="E2553" s="223">
        <f>E2502*'Usages mobilité'!$BG27*(1+'Usages mobilité'!$BH27)^(E$2473-$D$2473)/1000</f>
        <v>0</v>
      </c>
      <c r="F2553" s="223">
        <f>F2502*'Usages mobilité'!$BG27*(1+'Usages mobilité'!$BH27)^(F$2473-$D$2473)/1000</f>
        <v>0</v>
      </c>
      <c r="G2553" s="223">
        <f>G2502*'Usages mobilité'!$BG27*(1+'Usages mobilité'!$BH27)^(G$2473-$D$2473)/1000</f>
        <v>0</v>
      </c>
      <c r="H2553" s="223">
        <f>H2502*'Usages mobilité'!$BG27*(1+'Usages mobilité'!$BH27)^(H$2473-$D$2473)/1000</f>
        <v>0</v>
      </c>
      <c r="I2553" s="223">
        <f>I2502*'Usages mobilité'!$BG27*(1+'Usages mobilité'!$BH27)^(I$2473-$D$2473)/1000</f>
        <v>0</v>
      </c>
      <c r="J2553" s="223">
        <f>J2502*'Usages mobilité'!$BG27*(1+'Usages mobilité'!$BH27)^(J$2473-$D$2473)/1000</f>
        <v>0</v>
      </c>
      <c r="K2553" s="223">
        <f>K2502*'Usages mobilité'!$BG27*(1+'Usages mobilité'!$BH27)^(K$2473-$D$2473)/1000</f>
        <v>0</v>
      </c>
      <c r="L2553" s="223">
        <f>L2502*'Usages mobilité'!$BG27*(1+'Usages mobilité'!$BH27)^(L$2473-$D$2473)/1000</f>
        <v>0</v>
      </c>
      <c r="M2553" s="223">
        <f>M2502*'Usages mobilité'!$BG27*(1+'Usages mobilité'!$BH27)^(M$2473-$D$2473)/1000</f>
        <v>0</v>
      </c>
      <c r="N2553" s="223">
        <f>N2502*'Usages mobilité'!$BG27*(1+'Usages mobilité'!$BH27)^(N$2473-$D$2473)/1000</f>
        <v>0</v>
      </c>
      <c r="O2553" s="223">
        <f>O2502*'Usages mobilité'!$BG27*(1+'Usages mobilité'!$BH27)^(O$2473-$D$2473)/1000</f>
        <v>0</v>
      </c>
      <c r="P2553" s="223">
        <f>P2502*'Usages mobilité'!$BG27*(1+'Usages mobilité'!$BH27)^(P$2473-$D$2473)/1000</f>
        <v>0</v>
      </c>
      <c r="Q2553" s="223">
        <f>Q2502*'Usages mobilité'!$BG27*(1+'Usages mobilité'!$BH27)^(Q$2473-$D$2473)/1000</f>
        <v>0</v>
      </c>
      <c r="R2553" s="223">
        <f>R2502*'Usages mobilité'!$BG27*(1+'Usages mobilité'!$BH27)^(R$2473-$D$2473)/1000</f>
        <v>0</v>
      </c>
    </row>
    <row r="2554" spans="1:18" hidden="1" outlineLevel="2" x14ac:dyDescent="0.25">
      <c r="A2554" s="222" t="str">
        <f>'Usages mobilité'!A28</f>
        <v>Usage mobilité n°25</v>
      </c>
      <c r="B2554" s="222" t="s">
        <v>645</v>
      </c>
      <c r="C2554" s="222"/>
      <c r="D2554" s="223">
        <f>D2503*'Usages mobilité'!$BG28*(1+'Usages mobilité'!$BH28)^(D$2473-$D$2473)/1000</f>
        <v>0</v>
      </c>
      <c r="E2554" s="223">
        <f>E2503*'Usages mobilité'!$BG28*(1+'Usages mobilité'!$BH28)^(E$2473-$D$2473)/1000</f>
        <v>0</v>
      </c>
      <c r="F2554" s="223">
        <f>F2503*'Usages mobilité'!$BG28*(1+'Usages mobilité'!$BH28)^(F$2473-$D$2473)/1000</f>
        <v>0</v>
      </c>
      <c r="G2554" s="223">
        <f>G2503*'Usages mobilité'!$BG28*(1+'Usages mobilité'!$BH28)^(G$2473-$D$2473)/1000</f>
        <v>0</v>
      </c>
      <c r="H2554" s="223">
        <f>H2503*'Usages mobilité'!$BG28*(1+'Usages mobilité'!$BH28)^(H$2473-$D$2473)/1000</f>
        <v>0</v>
      </c>
      <c r="I2554" s="223">
        <f>I2503*'Usages mobilité'!$BG28*(1+'Usages mobilité'!$BH28)^(I$2473-$D$2473)/1000</f>
        <v>0</v>
      </c>
      <c r="J2554" s="223">
        <f>J2503*'Usages mobilité'!$BG28*(1+'Usages mobilité'!$BH28)^(J$2473-$D$2473)/1000</f>
        <v>0</v>
      </c>
      <c r="K2554" s="223">
        <f>K2503*'Usages mobilité'!$BG28*(1+'Usages mobilité'!$BH28)^(K$2473-$D$2473)/1000</f>
        <v>0</v>
      </c>
      <c r="L2554" s="223">
        <f>L2503*'Usages mobilité'!$BG28*(1+'Usages mobilité'!$BH28)^(L$2473-$D$2473)/1000</f>
        <v>0</v>
      </c>
      <c r="M2554" s="223">
        <f>M2503*'Usages mobilité'!$BG28*(1+'Usages mobilité'!$BH28)^(M$2473-$D$2473)/1000</f>
        <v>0</v>
      </c>
      <c r="N2554" s="223">
        <f>N2503*'Usages mobilité'!$BG28*(1+'Usages mobilité'!$BH28)^(N$2473-$D$2473)/1000</f>
        <v>0</v>
      </c>
      <c r="O2554" s="223">
        <f>O2503*'Usages mobilité'!$BG28*(1+'Usages mobilité'!$BH28)^(O$2473-$D$2473)/1000</f>
        <v>0</v>
      </c>
      <c r="P2554" s="223">
        <f>P2503*'Usages mobilité'!$BG28*(1+'Usages mobilité'!$BH28)^(P$2473-$D$2473)/1000</f>
        <v>0</v>
      </c>
      <c r="Q2554" s="223">
        <f>Q2503*'Usages mobilité'!$BG28*(1+'Usages mobilité'!$BH28)^(Q$2473-$D$2473)/1000</f>
        <v>0</v>
      </c>
      <c r="R2554" s="223">
        <f>R2503*'Usages mobilité'!$BG28*(1+'Usages mobilité'!$BH28)^(R$2473-$D$2473)/1000</f>
        <v>0</v>
      </c>
    </row>
    <row r="2555" spans="1:18" hidden="1" outlineLevel="2" x14ac:dyDescent="0.25">
      <c r="A2555" s="222" t="str">
        <f>'Usages mobilité'!A29</f>
        <v>Usage mobilité n°26</v>
      </c>
      <c r="B2555" s="222" t="s">
        <v>645</v>
      </c>
      <c r="C2555" s="222"/>
      <c r="D2555" s="223">
        <f>D2504*'Usages mobilité'!$BG29*(1+'Usages mobilité'!$BH29)^(D$2473-$D$2473)/1000</f>
        <v>0</v>
      </c>
      <c r="E2555" s="223">
        <f>E2504*'Usages mobilité'!$BG29*(1+'Usages mobilité'!$BH29)^(E$2473-$D$2473)/1000</f>
        <v>0</v>
      </c>
      <c r="F2555" s="223">
        <f>F2504*'Usages mobilité'!$BG29*(1+'Usages mobilité'!$BH29)^(F$2473-$D$2473)/1000</f>
        <v>0</v>
      </c>
      <c r="G2555" s="223">
        <f>G2504*'Usages mobilité'!$BG29*(1+'Usages mobilité'!$BH29)^(G$2473-$D$2473)/1000</f>
        <v>0</v>
      </c>
      <c r="H2555" s="223">
        <f>H2504*'Usages mobilité'!$BG29*(1+'Usages mobilité'!$BH29)^(H$2473-$D$2473)/1000</f>
        <v>0</v>
      </c>
      <c r="I2555" s="223">
        <f>I2504*'Usages mobilité'!$BG29*(1+'Usages mobilité'!$BH29)^(I$2473-$D$2473)/1000</f>
        <v>0</v>
      </c>
      <c r="J2555" s="223">
        <f>J2504*'Usages mobilité'!$BG29*(1+'Usages mobilité'!$BH29)^(J$2473-$D$2473)/1000</f>
        <v>0</v>
      </c>
      <c r="K2555" s="223">
        <f>K2504*'Usages mobilité'!$BG29*(1+'Usages mobilité'!$BH29)^(K$2473-$D$2473)/1000</f>
        <v>0</v>
      </c>
      <c r="L2555" s="223">
        <f>L2504*'Usages mobilité'!$BG29*(1+'Usages mobilité'!$BH29)^(L$2473-$D$2473)/1000</f>
        <v>0</v>
      </c>
      <c r="M2555" s="223">
        <f>M2504*'Usages mobilité'!$BG29*(1+'Usages mobilité'!$BH29)^(M$2473-$D$2473)/1000</f>
        <v>0</v>
      </c>
      <c r="N2555" s="223">
        <f>N2504*'Usages mobilité'!$BG29*(1+'Usages mobilité'!$BH29)^(N$2473-$D$2473)/1000</f>
        <v>0</v>
      </c>
      <c r="O2555" s="223">
        <f>O2504*'Usages mobilité'!$BG29*(1+'Usages mobilité'!$BH29)^(O$2473-$D$2473)/1000</f>
        <v>0</v>
      </c>
      <c r="P2555" s="223">
        <f>P2504*'Usages mobilité'!$BG29*(1+'Usages mobilité'!$BH29)^(P$2473-$D$2473)/1000</f>
        <v>0</v>
      </c>
      <c r="Q2555" s="223">
        <f>Q2504*'Usages mobilité'!$BG29*(1+'Usages mobilité'!$BH29)^(Q$2473-$D$2473)/1000</f>
        <v>0</v>
      </c>
      <c r="R2555" s="223">
        <f>R2504*'Usages mobilité'!$BG29*(1+'Usages mobilité'!$BH29)^(R$2473-$D$2473)/1000</f>
        <v>0</v>
      </c>
    </row>
    <row r="2556" spans="1:18" hidden="1" outlineLevel="2" x14ac:dyDescent="0.25">
      <c r="A2556" s="222" t="str">
        <f>'Usages mobilité'!A30</f>
        <v>Usage mobilité n°27</v>
      </c>
      <c r="B2556" s="222" t="s">
        <v>645</v>
      </c>
      <c r="C2556" s="222"/>
      <c r="D2556" s="223">
        <f>D2505*'Usages mobilité'!$BG30*(1+'Usages mobilité'!$BH30)^(D$2473-$D$2473)/1000</f>
        <v>0</v>
      </c>
      <c r="E2556" s="223">
        <f>E2505*'Usages mobilité'!$BG30*(1+'Usages mobilité'!$BH30)^(E$2473-$D$2473)/1000</f>
        <v>0</v>
      </c>
      <c r="F2556" s="223">
        <f>F2505*'Usages mobilité'!$BG30*(1+'Usages mobilité'!$BH30)^(F$2473-$D$2473)/1000</f>
        <v>0</v>
      </c>
      <c r="G2556" s="223">
        <f>G2505*'Usages mobilité'!$BG30*(1+'Usages mobilité'!$BH30)^(G$2473-$D$2473)/1000</f>
        <v>0</v>
      </c>
      <c r="H2556" s="223">
        <f>H2505*'Usages mobilité'!$BG30*(1+'Usages mobilité'!$BH30)^(H$2473-$D$2473)/1000</f>
        <v>0</v>
      </c>
      <c r="I2556" s="223">
        <f>I2505*'Usages mobilité'!$BG30*(1+'Usages mobilité'!$BH30)^(I$2473-$D$2473)/1000</f>
        <v>0</v>
      </c>
      <c r="J2556" s="223">
        <f>J2505*'Usages mobilité'!$BG30*(1+'Usages mobilité'!$BH30)^(J$2473-$D$2473)/1000</f>
        <v>0</v>
      </c>
      <c r="K2556" s="223">
        <f>K2505*'Usages mobilité'!$BG30*(1+'Usages mobilité'!$BH30)^(K$2473-$D$2473)/1000</f>
        <v>0</v>
      </c>
      <c r="L2556" s="223">
        <f>L2505*'Usages mobilité'!$BG30*(1+'Usages mobilité'!$BH30)^(L$2473-$D$2473)/1000</f>
        <v>0</v>
      </c>
      <c r="M2556" s="223">
        <f>M2505*'Usages mobilité'!$BG30*(1+'Usages mobilité'!$BH30)^(M$2473-$D$2473)/1000</f>
        <v>0</v>
      </c>
      <c r="N2556" s="223">
        <f>N2505*'Usages mobilité'!$BG30*(1+'Usages mobilité'!$BH30)^(N$2473-$D$2473)/1000</f>
        <v>0</v>
      </c>
      <c r="O2556" s="223">
        <f>O2505*'Usages mobilité'!$BG30*(1+'Usages mobilité'!$BH30)^(O$2473-$D$2473)/1000</f>
        <v>0</v>
      </c>
      <c r="P2556" s="223">
        <f>P2505*'Usages mobilité'!$BG30*(1+'Usages mobilité'!$BH30)^(P$2473-$D$2473)/1000</f>
        <v>0</v>
      </c>
      <c r="Q2556" s="223">
        <f>Q2505*'Usages mobilité'!$BG30*(1+'Usages mobilité'!$BH30)^(Q$2473-$D$2473)/1000</f>
        <v>0</v>
      </c>
      <c r="R2556" s="223">
        <f>R2505*'Usages mobilité'!$BG30*(1+'Usages mobilité'!$BH30)^(R$2473-$D$2473)/1000</f>
        <v>0</v>
      </c>
    </row>
    <row r="2557" spans="1:18" hidden="1" outlineLevel="2" x14ac:dyDescent="0.25">
      <c r="A2557" s="222" t="str">
        <f>'Usages mobilité'!A31</f>
        <v>Usage mobilité n°28</v>
      </c>
      <c r="B2557" s="222" t="s">
        <v>645</v>
      </c>
      <c r="C2557" s="222"/>
      <c r="D2557" s="223">
        <f>D2506*'Usages mobilité'!$BG31*(1+'Usages mobilité'!$BH31)^(D$2473-$D$2473)/1000</f>
        <v>0</v>
      </c>
      <c r="E2557" s="223">
        <f>E2506*'Usages mobilité'!$BG31*(1+'Usages mobilité'!$BH31)^(E$2473-$D$2473)/1000</f>
        <v>0</v>
      </c>
      <c r="F2557" s="223">
        <f>F2506*'Usages mobilité'!$BG31*(1+'Usages mobilité'!$BH31)^(F$2473-$D$2473)/1000</f>
        <v>0</v>
      </c>
      <c r="G2557" s="223">
        <f>G2506*'Usages mobilité'!$BG31*(1+'Usages mobilité'!$BH31)^(G$2473-$D$2473)/1000</f>
        <v>0</v>
      </c>
      <c r="H2557" s="223">
        <f>H2506*'Usages mobilité'!$BG31*(1+'Usages mobilité'!$BH31)^(H$2473-$D$2473)/1000</f>
        <v>0</v>
      </c>
      <c r="I2557" s="223">
        <f>I2506*'Usages mobilité'!$BG31*(1+'Usages mobilité'!$BH31)^(I$2473-$D$2473)/1000</f>
        <v>0</v>
      </c>
      <c r="J2557" s="223">
        <f>J2506*'Usages mobilité'!$BG31*(1+'Usages mobilité'!$BH31)^(J$2473-$D$2473)/1000</f>
        <v>0</v>
      </c>
      <c r="K2557" s="223">
        <f>K2506*'Usages mobilité'!$BG31*(1+'Usages mobilité'!$BH31)^(K$2473-$D$2473)/1000</f>
        <v>0</v>
      </c>
      <c r="L2557" s="223">
        <f>L2506*'Usages mobilité'!$BG31*(1+'Usages mobilité'!$BH31)^(L$2473-$D$2473)/1000</f>
        <v>0</v>
      </c>
      <c r="M2557" s="223">
        <f>M2506*'Usages mobilité'!$BG31*(1+'Usages mobilité'!$BH31)^(M$2473-$D$2473)/1000</f>
        <v>0</v>
      </c>
      <c r="N2557" s="223">
        <f>N2506*'Usages mobilité'!$BG31*(1+'Usages mobilité'!$BH31)^(N$2473-$D$2473)/1000</f>
        <v>0</v>
      </c>
      <c r="O2557" s="223">
        <f>O2506*'Usages mobilité'!$BG31*(1+'Usages mobilité'!$BH31)^(O$2473-$D$2473)/1000</f>
        <v>0</v>
      </c>
      <c r="P2557" s="223">
        <f>P2506*'Usages mobilité'!$BG31*(1+'Usages mobilité'!$BH31)^(P$2473-$D$2473)/1000</f>
        <v>0</v>
      </c>
      <c r="Q2557" s="223">
        <f>Q2506*'Usages mobilité'!$BG31*(1+'Usages mobilité'!$BH31)^(Q$2473-$D$2473)/1000</f>
        <v>0</v>
      </c>
      <c r="R2557" s="223">
        <f>R2506*'Usages mobilité'!$BG31*(1+'Usages mobilité'!$BH31)^(R$2473-$D$2473)/1000</f>
        <v>0</v>
      </c>
    </row>
    <row r="2558" spans="1:18" hidden="1" outlineLevel="2" x14ac:dyDescent="0.25">
      <c r="A2558" s="222" t="str">
        <f>'Usages mobilité'!A32</f>
        <v>Usage mobilité n°29</v>
      </c>
      <c r="B2558" s="222" t="s">
        <v>645</v>
      </c>
      <c r="C2558" s="222"/>
      <c r="D2558" s="223">
        <f>D2507*'Usages mobilité'!$BG32*(1+'Usages mobilité'!$BH32)^(D$2473-$D$2473)/1000</f>
        <v>0</v>
      </c>
      <c r="E2558" s="223">
        <f>E2507*'Usages mobilité'!$BG32*(1+'Usages mobilité'!$BH32)^(E$2473-$D$2473)/1000</f>
        <v>0</v>
      </c>
      <c r="F2558" s="223">
        <f>F2507*'Usages mobilité'!$BG32*(1+'Usages mobilité'!$BH32)^(F$2473-$D$2473)/1000</f>
        <v>0</v>
      </c>
      <c r="G2558" s="223">
        <f>G2507*'Usages mobilité'!$BG32*(1+'Usages mobilité'!$BH32)^(G$2473-$D$2473)/1000</f>
        <v>0</v>
      </c>
      <c r="H2558" s="223">
        <f>H2507*'Usages mobilité'!$BG32*(1+'Usages mobilité'!$BH32)^(H$2473-$D$2473)/1000</f>
        <v>0</v>
      </c>
      <c r="I2558" s="223">
        <f>I2507*'Usages mobilité'!$BG32*(1+'Usages mobilité'!$BH32)^(I$2473-$D$2473)/1000</f>
        <v>0</v>
      </c>
      <c r="J2558" s="223">
        <f>J2507*'Usages mobilité'!$BG32*(1+'Usages mobilité'!$BH32)^(J$2473-$D$2473)/1000</f>
        <v>0</v>
      </c>
      <c r="K2558" s="223">
        <f>K2507*'Usages mobilité'!$BG32*(1+'Usages mobilité'!$BH32)^(K$2473-$D$2473)/1000</f>
        <v>0</v>
      </c>
      <c r="L2558" s="223">
        <f>L2507*'Usages mobilité'!$BG32*(1+'Usages mobilité'!$BH32)^(L$2473-$D$2473)/1000</f>
        <v>0</v>
      </c>
      <c r="M2558" s="223">
        <f>M2507*'Usages mobilité'!$BG32*(1+'Usages mobilité'!$BH32)^(M$2473-$D$2473)/1000</f>
        <v>0</v>
      </c>
      <c r="N2558" s="223">
        <f>N2507*'Usages mobilité'!$BG32*(1+'Usages mobilité'!$BH32)^(N$2473-$D$2473)/1000</f>
        <v>0</v>
      </c>
      <c r="O2558" s="223">
        <f>O2507*'Usages mobilité'!$BG32*(1+'Usages mobilité'!$BH32)^(O$2473-$D$2473)/1000</f>
        <v>0</v>
      </c>
      <c r="P2558" s="223">
        <f>P2507*'Usages mobilité'!$BG32*(1+'Usages mobilité'!$BH32)^(P$2473-$D$2473)/1000</f>
        <v>0</v>
      </c>
      <c r="Q2558" s="223">
        <f>Q2507*'Usages mobilité'!$BG32*(1+'Usages mobilité'!$BH32)^(Q$2473-$D$2473)/1000</f>
        <v>0</v>
      </c>
      <c r="R2558" s="223">
        <f>R2507*'Usages mobilité'!$BG32*(1+'Usages mobilité'!$BH32)^(R$2473-$D$2473)/1000</f>
        <v>0</v>
      </c>
    </row>
    <row r="2559" spans="1:18" hidden="1" outlineLevel="2" x14ac:dyDescent="0.25">
      <c r="A2559" s="222" t="str">
        <f>'Usages mobilité'!A33</f>
        <v>Usage mobilité n°30</v>
      </c>
      <c r="B2559" s="222" t="s">
        <v>645</v>
      </c>
      <c r="C2559" s="222"/>
      <c r="D2559" s="223">
        <f>D2508*'Usages mobilité'!$BG33*(1+'Usages mobilité'!$BH33)^(D$2473-$D$2473)/1000</f>
        <v>0</v>
      </c>
      <c r="E2559" s="223">
        <f>E2508*'Usages mobilité'!$BG33*(1+'Usages mobilité'!$BH33)^(E$2473-$D$2473)/1000</f>
        <v>0</v>
      </c>
      <c r="F2559" s="223">
        <f>F2508*'Usages mobilité'!$BG33*(1+'Usages mobilité'!$BH33)^(F$2473-$D$2473)/1000</f>
        <v>0</v>
      </c>
      <c r="G2559" s="223">
        <f>G2508*'Usages mobilité'!$BG33*(1+'Usages mobilité'!$BH33)^(G$2473-$D$2473)/1000</f>
        <v>0</v>
      </c>
      <c r="H2559" s="223">
        <f>H2508*'Usages mobilité'!$BG33*(1+'Usages mobilité'!$BH33)^(H$2473-$D$2473)/1000</f>
        <v>0</v>
      </c>
      <c r="I2559" s="223">
        <f>I2508*'Usages mobilité'!$BG33*(1+'Usages mobilité'!$BH33)^(I$2473-$D$2473)/1000</f>
        <v>0</v>
      </c>
      <c r="J2559" s="223">
        <f>J2508*'Usages mobilité'!$BG33*(1+'Usages mobilité'!$BH33)^(J$2473-$D$2473)/1000</f>
        <v>0</v>
      </c>
      <c r="K2559" s="223">
        <f>K2508*'Usages mobilité'!$BG33*(1+'Usages mobilité'!$BH33)^(K$2473-$D$2473)/1000</f>
        <v>0</v>
      </c>
      <c r="L2559" s="223">
        <f>L2508*'Usages mobilité'!$BG33*(1+'Usages mobilité'!$BH33)^(L$2473-$D$2473)/1000</f>
        <v>0</v>
      </c>
      <c r="M2559" s="223">
        <f>M2508*'Usages mobilité'!$BG33*(1+'Usages mobilité'!$BH33)^(M$2473-$D$2473)/1000</f>
        <v>0</v>
      </c>
      <c r="N2559" s="223">
        <f>N2508*'Usages mobilité'!$BG33*(1+'Usages mobilité'!$BH33)^(N$2473-$D$2473)/1000</f>
        <v>0</v>
      </c>
      <c r="O2559" s="223">
        <f>O2508*'Usages mobilité'!$BG33*(1+'Usages mobilité'!$BH33)^(O$2473-$D$2473)/1000</f>
        <v>0</v>
      </c>
      <c r="P2559" s="223">
        <f>P2508*'Usages mobilité'!$BG33*(1+'Usages mobilité'!$BH33)^(P$2473-$D$2473)/1000</f>
        <v>0</v>
      </c>
      <c r="Q2559" s="223">
        <f>Q2508*'Usages mobilité'!$BG33*(1+'Usages mobilité'!$BH33)^(Q$2473-$D$2473)/1000</f>
        <v>0</v>
      </c>
      <c r="R2559" s="223">
        <f>R2508*'Usages mobilité'!$BG33*(1+'Usages mobilité'!$BH33)^(R$2473-$D$2473)/1000</f>
        <v>0</v>
      </c>
    </row>
    <row r="2560" spans="1:18" hidden="1" outlineLevel="2" x14ac:dyDescent="0.25">
      <c r="A2560" s="222" t="str">
        <f>'Usages mobilité'!A34</f>
        <v>Usage mobilité n°31</v>
      </c>
      <c r="B2560" s="222" t="s">
        <v>645</v>
      </c>
      <c r="C2560" s="222"/>
      <c r="D2560" s="223">
        <f>D2509*'Usages mobilité'!$BG34*(1+'Usages mobilité'!$BH34)^(D$2473-$D$2473)/1000</f>
        <v>0</v>
      </c>
      <c r="E2560" s="223">
        <f>E2509*'Usages mobilité'!$BG34*(1+'Usages mobilité'!$BH34)^(E$2473-$D$2473)/1000</f>
        <v>0</v>
      </c>
      <c r="F2560" s="223">
        <f>F2509*'Usages mobilité'!$BG34*(1+'Usages mobilité'!$BH34)^(F$2473-$D$2473)/1000</f>
        <v>0</v>
      </c>
      <c r="G2560" s="223">
        <f>G2509*'Usages mobilité'!$BG34*(1+'Usages mobilité'!$BH34)^(G$2473-$D$2473)/1000</f>
        <v>0</v>
      </c>
      <c r="H2560" s="223">
        <f>H2509*'Usages mobilité'!$BG34*(1+'Usages mobilité'!$BH34)^(H$2473-$D$2473)/1000</f>
        <v>0</v>
      </c>
      <c r="I2560" s="223">
        <f>I2509*'Usages mobilité'!$BG34*(1+'Usages mobilité'!$BH34)^(I$2473-$D$2473)/1000</f>
        <v>0</v>
      </c>
      <c r="J2560" s="223">
        <f>J2509*'Usages mobilité'!$BG34*(1+'Usages mobilité'!$BH34)^(J$2473-$D$2473)/1000</f>
        <v>0</v>
      </c>
      <c r="K2560" s="223">
        <f>K2509*'Usages mobilité'!$BG34*(1+'Usages mobilité'!$BH34)^(K$2473-$D$2473)/1000</f>
        <v>0</v>
      </c>
      <c r="L2560" s="223">
        <f>L2509*'Usages mobilité'!$BG34*(1+'Usages mobilité'!$BH34)^(L$2473-$D$2473)/1000</f>
        <v>0</v>
      </c>
      <c r="M2560" s="223">
        <f>M2509*'Usages mobilité'!$BG34*(1+'Usages mobilité'!$BH34)^(M$2473-$D$2473)/1000</f>
        <v>0</v>
      </c>
      <c r="N2560" s="223">
        <f>N2509*'Usages mobilité'!$BG34*(1+'Usages mobilité'!$BH34)^(N$2473-$D$2473)/1000</f>
        <v>0</v>
      </c>
      <c r="O2560" s="223">
        <f>O2509*'Usages mobilité'!$BG34*(1+'Usages mobilité'!$BH34)^(O$2473-$D$2473)/1000</f>
        <v>0</v>
      </c>
      <c r="P2560" s="223">
        <f>P2509*'Usages mobilité'!$BG34*(1+'Usages mobilité'!$BH34)^(P$2473-$D$2473)/1000</f>
        <v>0</v>
      </c>
      <c r="Q2560" s="223">
        <f>Q2509*'Usages mobilité'!$BG34*(1+'Usages mobilité'!$BH34)^(Q$2473-$D$2473)/1000</f>
        <v>0</v>
      </c>
      <c r="R2560" s="223">
        <f>R2509*'Usages mobilité'!$BG34*(1+'Usages mobilité'!$BH34)^(R$2473-$D$2473)/1000</f>
        <v>0</v>
      </c>
    </row>
    <row r="2561" spans="1:18" hidden="1" outlineLevel="2" x14ac:dyDescent="0.25">
      <c r="A2561" s="222" t="str">
        <f>'Usages mobilité'!A35</f>
        <v>Usage mobilité n°32</v>
      </c>
      <c r="B2561" s="222" t="s">
        <v>645</v>
      </c>
      <c r="C2561" s="222"/>
      <c r="D2561" s="223">
        <f>D2510*'Usages mobilité'!$BG35*(1+'Usages mobilité'!$BH35)^(D$2473-$D$2473)/1000</f>
        <v>0</v>
      </c>
      <c r="E2561" s="223">
        <f>E2510*'Usages mobilité'!$BG35*(1+'Usages mobilité'!$BH35)^(E$2473-$D$2473)/1000</f>
        <v>0</v>
      </c>
      <c r="F2561" s="223">
        <f>F2510*'Usages mobilité'!$BG35*(1+'Usages mobilité'!$BH35)^(F$2473-$D$2473)/1000</f>
        <v>0</v>
      </c>
      <c r="G2561" s="223">
        <f>G2510*'Usages mobilité'!$BG35*(1+'Usages mobilité'!$BH35)^(G$2473-$D$2473)/1000</f>
        <v>0</v>
      </c>
      <c r="H2561" s="223">
        <f>H2510*'Usages mobilité'!$BG35*(1+'Usages mobilité'!$BH35)^(H$2473-$D$2473)/1000</f>
        <v>0</v>
      </c>
      <c r="I2561" s="223">
        <f>I2510*'Usages mobilité'!$BG35*(1+'Usages mobilité'!$BH35)^(I$2473-$D$2473)/1000</f>
        <v>0</v>
      </c>
      <c r="J2561" s="223">
        <f>J2510*'Usages mobilité'!$BG35*(1+'Usages mobilité'!$BH35)^(J$2473-$D$2473)/1000</f>
        <v>0</v>
      </c>
      <c r="K2561" s="223">
        <f>K2510*'Usages mobilité'!$BG35*(1+'Usages mobilité'!$BH35)^(K$2473-$D$2473)/1000</f>
        <v>0</v>
      </c>
      <c r="L2561" s="223">
        <f>L2510*'Usages mobilité'!$BG35*(1+'Usages mobilité'!$BH35)^(L$2473-$D$2473)/1000</f>
        <v>0</v>
      </c>
      <c r="M2561" s="223">
        <f>M2510*'Usages mobilité'!$BG35*(1+'Usages mobilité'!$BH35)^(M$2473-$D$2473)/1000</f>
        <v>0</v>
      </c>
      <c r="N2561" s="223">
        <f>N2510*'Usages mobilité'!$BG35*(1+'Usages mobilité'!$BH35)^(N$2473-$D$2473)/1000</f>
        <v>0</v>
      </c>
      <c r="O2561" s="223">
        <f>O2510*'Usages mobilité'!$BG35*(1+'Usages mobilité'!$BH35)^(O$2473-$D$2473)/1000</f>
        <v>0</v>
      </c>
      <c r="P2561" s="223">
        <f>P2510*'Usages mobilité'!$BG35*(1+'Usages mobilité'!$BH35)^(P$2473-$D$2473)/1000</f>
        <v>0</v>
      </c>
      <c r="Q2561" s="223">
        <f>Q2510*'Usages mobilité'!$BG35*(1+'Usages mobilité'!$BH35)^(Q$2473-$D$2473)/1000</f>
        <v>0</v>
      </c>
      <c r="R2561" s="223">
        <f>R2510*'Usages mobilité'!$BG35*(1+'Usages mobilité'!$BH35)^(R$2473-$D$2473)/1000</f>
        <v>0</v>
      </c>
    </row>
    <row r="2562" spans="1:18" hidden="1" outlineLevel="2" x14ac:dyDescent="0.25">
      <c r="A2562" s="222" t="str">
        <f>'Usages mobilité'!A36</f>
        <v>Usage mobilité n°33</v>
      </c>
      <c r="B2562" s="222" t="s">
        <v>645</v>
      </c>
      <c r="C2562" s="222"/>
      <c r="D2562" s="223">
        <f>D2511*'Usages mobilité'!$BG36*(1+'Usages mobilité'!$BH36)^(D$2473-$D$2473)/1000</f>
        <v>0</v>
      </c>
      <c r="E2562" s="223">
        <f>E2511*'Usages mobilité'!$BG36*(1+'Usages mobilité'!$BH36)^(E$2473-$D$2473)/1000</f>
        <v>0</v>
      </c>
      <c r="F2562" s="223">
        <f>F2511*'Usages mobilité'!$BG36*(1+'Usages mobilité'!$BH36)^(F$2473-$D$2473)/1000</f>
        <v>0</v>
      </c>
      <c r="G2562" s="223">
        <f>G2511*'Usages mobilité'!$BG36*(1+'Usages mobilité'!$BH36)^(G$2473-$D$2473)/1000</f>
        <v>0</v>
      </c>
      <c r="H2562" s="223">
        <f>H2511*'Usages mobilité'!$BG36*(1+'Usages mobilité'!$BH36)^(H$2473-$D$2473)/1000</f>
        <v>0</v>
      </c>
      <c r="I2562" s="223">
        <f>I2511*'Usages mobilité'!$BG36*(1+'Usages mobilité'!$BH36)^(I$2473-$D$2473)/1000</f>
        <v>0</v>
      </c>
      <c r="J2562" s="223">
        <f>J2511*'Usages mobilité'!$BG36*(1+'Usages mobilité'!$BH36)^(J$2473-$D$2473)/1000</f>
        <v>0</v>
      </c>
      <c r="K2562" s="223">
        <f>K2511*'Usages mobilité'!$BG36*(1+'Usages mobilité'!$BH36)^(K$2473-$D$2473)/1000</f>
        <v>0</v>
      </c>
      <c r="L2562" s="223">
        <f>L2511*'Usages mobilité'!$BG36*(1+'Usages mobilité'!$BH36)^(L$2473-$D$2473)/1000</f>
        <v>0</v>
      </c>
      <c r="M2562" s="223">
        <f>M2511*'Usages mobilité'!$BG36*(1+'Usages mobilité'!$BH36)^(M$2473-$D$2473)/1000</f>
        <v>0</v>
      </c>
      <c r="N2562" s="223">
        <f>N2511*'Usages mobilité'!$BG36*(1+'Usages mobilité'!$BH36)^(N$2473-$D$2473)/1000</f>
        <v>0</v>
      </c>
      <c r="O2562" s="223">
        <f>O2511*'Usages mobilité'!$BG36*(1+'Usages mobilité'!$BH36)^(O$2473-$D$2473)/1000</f>
        <v>0</v>
      </c>
      <c r="P2562" s="223">
        <f>P2511*'Usages mobilité'!$BG36*(1+'Usages mobilité'!$BH36)^(P$2473-$D$2473)/1000</f>
        <v>0</v>
      </c>
      <c r="Q2562" s="223">
        <f>Q2511*'Usages mobilité'!$BG36*(1+'Usages mobilité'!$BH36)^(Q$2473-$D$2473)/1000</f>
        <v>0</v>
      </c>
      <c r="R2562" s="223">
        <f>R2511*'Usages mobilité'!$BG36*(1+'Usages mobilité'!$BH36)^(R$2473-$D$2473)/1000</f>
        <v>0</v>
      </c>
    </row>
    <row r="2563" spans="1:18" hidden="1" outlineLevel="2" x14ac:dyDescent="0.25">
      <c r="A2563" s="222" t="str">
        <f>'Usages mobilité'!A37</f>
        <v>Usage mobilité n°34</v>
      </c>
      <c r="B2563" s="222" t="s">
        <v>645</v>
      </c>
      <c r="C2563" s="222"/>
      <c r="D2563" s="223">
        <f>D2512*'Usages mobilité'!$BG37*(1+'Usages mobilité'!$BH37)^(D$2473-$D$2473)/1000</f>
        <v>0</v>
      </c>
      <c r="E2563" s="223">
        <f>E2512*'Usages mobilité'!$BG37*(1+'Usages mobilité'!$BH37)^(E$2473-$D$2473)/1000</f>
        <v>0</v>
      </c>
      <c r="F2563" s="223">
        <f>F2512*'Usages mobilité'!$BG37*(1+'Usages mobilité'!$BH37)^(F$2473-$D$2473)/1000</f>
        <v>0</v>
      </c>
      <c r="G2563" s="223">
        <f>G2512*'Usages mobilité'!$BG37*(1+'Usages mobilité'!$BH37)^(G$2473-$D$2473)/1000</f>
        <v>0</v>
      </c>
      <c r="H2563" s="223">
        <f>H2512*'Usages mobilité'!$BG37*(1+'Usages mobilité'!$BH37)^(H$2473-$D$2473)/1000</f>
        <v>0</v>
      </c>
      <c r="I2563" s="223">
        <f>I2512*'Usages mobilité'!$BG37*(1+'Usages mobilité'!$BH37)^(I$2473-$D$2473)/1000</f>
        <v>0</v>
      </c>
      <c r="J2563" s="223">
        <f>J2512*'Usages mobilité'!$BG37*(1+'Usages mobilité'!$BH37)^(J$2473-$D$2473)/1000</f>
        <v>0</v>
      </c>
      <c r="K2563" s="223">
        <f>K2512*'Usages mobilité'!$BG37*(1+'Usages mobilité'!$BH37)^(K$2473-$D$2473)/1000</f>
        <v>0</v>
      </c>
      <c r="L2563" s="223">
        <f>L2512*'Usages mobilité'!$BG37*(1+'Usages mobilité'!$BH37)^(L$2473-$D$2473)/1000</f>
        <v>0</v>
      </c>
      <c r="M2563" s="223">
        <f>M2512*'Usages mobilité'!$BG37*(1+'Usages mobilité'!$BH37)^(M$2473-$D$2473)/1000</f>
        <v>0</v>
      </c>
      <c r="N2563" s="223">
        <f>N2512*'Usages mobilité'!$BG37*(1+'Usages mobilité'!$BH37)^(N$2473-$D$2473)/1000</f>
        <v>0</v>
      </c>
      <c r="O2563" s="223">
        <f>O2512*'Usages mobilité'!$BG37*(1+'Usages mobilité'!$BH37)^(O$2473-$D$2473)/1000</f>
        <v>0</v>
      </c>
      <c r="P2563" s="223">
        <f>P2512*'Usages mobilité'!$BG37*(1+'Usages mobilité'!$BH37)^(P$2473-$D$2473)/1000</f>
        <v>0</v>
      </c>
      <c r="Q2563" s="223">
        <f>Q2512*'Usages mobilité'!$BG37*(1+'Usages mobilité'!$BH37)^(Q$2473-$D$2473)/1000</f>
        <v>0</v>
      </c>
      <c r="R2563" s="223">
        <f>R2512*'Usages mobilité'!$BG37*(1+'Usages mobilité'!$BH37)^(R$2473-$D$2473)/1000</f>
        <v>0</v>
      </c>
    </row>
    <row r="2564" spans="1:18" hidden="1" outlineLevel="2" x14ac:dyDescent="0.25">
      <c r="A2564" s="222" t="str">
        <f>'Usages mobilité'!A38</f>
        <v>Usage mobilité n°35</v>
      </c>
      <c r="B2564" s="222" t="s">
        <v>645</v>
      </c>
      <c r="C2564" s="222"/>
      <c r="D2564" s="223">
        <f>D2513*'Usages mobilité'!$BG38*(1+'Usages mobilité'!$BH38)^(D$2473-$D$2473)/1000</f>
        <v>0</v>
      </c>
      <c r="E2564" s="223">
        <f>E2513*'Usages mobilité'!$BG38*(1+'Usages mobilité'!$BH38)^(E$2473-$D$2473)/1000</f>
        <v>0</v>
      </c>
      <c r="F2564" s="223">
        <f>F2513*'Usages mobilité'!$BG38*(1+'Usages mobilité'!$BH38)^(F$2473-$D$2473)/1000</f>
        <v>0</v>
      </c>
      <c r="G2564" s="223">
        <f>G2513*'Usages mobilité'!$BG38*(1+'Usages mobilité'!$BH38)^(G$2473-$D$2473)/1000</f>
        <v>0</v>
      </c>
      <c r="H2564" s="223">
        <f>H2513*'Usages mobilité'!$BG38*(1+'Usages mobilité'!$BH38)^(H$2473-$D$2473)/1000</f>
        <v>0</v>
      </c>
      <c r="I2564" s="223">
        <f>I2513*'Usages mobilité'!$BG38*(1+'Usages mobilité'!$BH38)^(I$2473-$D$2473)/1000</f>
        <v>0</v>
      </c>
      <c r="J2564" s="223">
        <f>J2513*'Usages mobilité'!$BG38*(1+'Usages mobilité'!$BH38)^(J$2473-$D$2473)/1000</f>
        <v>0</v>
      </c>
      <c r="K2564" s="223">
        <f>K2513*'Usages mobilité'!$BG38*(1+'Usages mobilité'!$BH38)^(K$2473-$D$2473)/1000</f>
        <v>0</v>
      </c>
      <c r="L2564" s="223">
        <f>L2513*'Usages mobilité'!$BG38*(1+'Usages mobilité'!$BH38)^(L$2473-$D$2473)/1000</f>
        <v>0</v>
      </c>
      <c r="M2564" s="223">
        <f>M2513*'Usages mobilité'!$BG38*(1+'Usages mobilité'!$BH38)^(M$2473-$D$2473)/1000</f>
        <v>0</v>
      </c>
      <c r="N2564" s="223">
        <f>N2513*'Usages mobilité'!$BG38*(1+'Usages mobilité'!$BH38)^(N$2473-$D$2473)/1000</f>
        <v>0</v>
      </c>
      <c r="O2564" s="223">
        <f>O2513*'Usages mobilité'!$BG38*(1+'Usages mobilité'!$BH38)^(O$2473-$D$2473)/1000</f>
        <v>0</v>
      </c>
      <c r="P2564" s="223">
        <f>P2513*'Usages mobilité'!$BG38*(1+'Usages mobilité'!$BH38)^(P$2473-$D$2473)/1000</f>
        <v>0</v>
      </c>
      <c r="Q2564" s="223">
        <f>Q2513*'Usages mobilité'!$BG38*(1+'Usages mobilité'!$BH38)^(Q$2473-$D$2473)/1000</f>
        <v>0</v>
      </c>
      <c r="R2564" s="223">
        <f>R2513*'Usages mobilité'!$BG38*(1+'Usages mobilité'!$BH38)^(R$2473-$D$2473)/1000</f>
        <v>0</v>
      </c>
    </row>
    <row r="2565" spans="1:18" hidden="1" outlineLevel="2" x14ac:dyDescent="0.25">
      <c r="A2565" s="222" t="str">
        <f>'Usages mobilité'!A39</f>
        <v>Usage mobilité n°36</v>
      </c>
      <c r="B2565" s="222" t="s">
        <v>645</v>
      </c>
      <c r="C2565" s="222"/>
      <c r="D2565" s="223">
        <f>D2514*'Usages mobilité'!$BG39*(1+'Usages mobilité'!$BH39)^(D$2473-$D$2473)/1000</f>
        <v>0</v>
      </c>
      <c r="E2565" s="223">
        <f>E2514*'Usages mobilité'!$BG39*(1+'Usages mobilité'!$BH39)^(E$2473-$D$2473)/1000</f>
        <v>0</v>
      </c>
      <c r="F2565" s="223">
        <f>F2514*'Usages mobilité'!$BG39*(1+'Usages mobilité'!$BH39)^(F$2473-$D$2473)/1000</f>
        <v>0</v>
      </c>
      <c r="G2565" s="223">
        <f>G2514*'Usages mobilité'!$BG39*(1+'Usages mobilité'!$BH39)^(G$2473-$D$2473)/1000</f>
        <v>0</v>
      </c>
      <c r="H2565" s="223">
        <f>H2514*'Usages mobilité'!$BG39*(1+'Usages mobilité'!$BH39)^(H$2473-$D$2473)/1000</f>
        <v>0</v>
      </c>
      <c r="I2565" s="223">
        <f>I2514*'Usages mobilité'!$BG39*(1+'Usages mobilité'!$BH39)^(I$2473-$D$2473)/1000</f>
        <v>0</v>
      </c>
      <c r="J2565" s="223">
        <f>J2514*'Usages mobilité'!$BG39*(1+'Usages mobilité'!$BH39)^(J$2473-$D$2473)/1000</f>
        <v>0</v>
      </c>
      <c r="K2565" s="223">
        <f>K2514*'Usages mobilité'!$BG39*(1+'Usages mobilité'!$BH39)^(K$2473-$D$2473)/1000</f>
        <v>0</v>
      </c>
      <c r="L2565" s="223">
        <f>L2514*'Usages mobilité'!$BG39*(1+'Usages mobilité'!$BH39)^(L$2473-$D$2473)/1000</f>
        <v>0</v>
      </c>
      <c r="M2565" s="223">
        <f>M2514*'Usages mobilité'!$BG39*(1+'Usages mobilité'!$BH39)^(M$2473-$D$2473)/1000</f>
        <v>0</v>
      </c>
      <c r="N2565" s="223">
        <f>N2514*'Usages mobilité'!$BG39*(1+'Usages mobilité'!$BH39)^(N$2473-$D$2473)/1000</f>
        <v>0</v>
      </c>
      <c r="O2565" s="223">
        <f>O2514*'Usages mobilité'!$BG39*(1+'Usages mobilité'!$BH39)^(O$2473-$D$2473)/1000</f>
        <v>0</v>
      </c>
      <c r="P2565" s="223">
        <f>P2514*'Usages mobilité'!$BG39*(1+'Usages mobilité'!$BH39)^(P$2473-$D$2473)/1000</f>
        <v>0</v>
      </c>
      <c r="Q2565" s="223">
        <f>Q2514*'Usages mobilité'!$BG39*(1+'Usages mobilité'!$BH39)^(Q$2473-$D$2473)/1000</f>
        <v>0</v>
      </c>
      <c r="R2565" s="223">
        <f>R2514*'Usages mobilité'!$BG39*(1+'Usages mobilité'!$BH39)^(R$2473-$D$2473)/1000</f>
        <v>0</v>
      </c>
    </row>
    <row r="2566" spans="1:18" hidden="1" outlineLevel="2" x14ac:dyDescent="0.25">
      <c r="A2566" s="222" t="str">
        <f>'Usages mobilité'!A40</f>
        <v>Usage mobilité n°37</v>
      </c>
      <c r="B2566" s="222" t="s">
        <v>645</v>
      </c>
      <c r="C2566" s="222"/>
      <c r="D2566" s="223">
        <f>D2515*'Usages mobilité'!$BG40*(1+'Usages mobilité'!$BH40)^(D$2473-$D$2473)/1000</f>
        <v>0</v>
      </c>
      <c r="E2566" s="223">
        <f>E2515*'Usages mobilité'!$BG40*(1+'Usages mobilité'!$BH40)^(E$2473-$D$2473)/1000</f>
        <v>0</v>
      </c>
      <c r="F2566" s="223">
        <f>F2515*'Usages mobilité'!$BG40*(1+'Usages mobilité'!$BH40)^(F$2473-$D$2473)/1000</f>
        <v>0</v>
      </c>
      <c r="G2566" s="223">
        <f>G2515*'Usages mobilité'!$BG40*(1+'Usages mobilité'!$BH40)^(G$2473-$D$2473)/1000</f>
        <v>0</v>
      </c>
      <c r="H2566" s="223">
        <f>H2515*'Usages mobilité'!$BG40*(1+'Usages mobilité'!$BH40)^(H$2473-$D$2473)/1000</f>
        <v>0</v>
      </c>
      <c r="I2566" s="223">
        <f>I2515*'Usages mobilité'!$BG40*(1+'Usages mobilité'!$BH40)^(I$2473-$D$2473)/1000</f>
        <v>0</v>
      </c>
      <c r="J2566" s="223">
        <f>J2515*'Usages mobilité'!$BG40*(1+'Usages mobilité'!$BH40)^(J$2473-$D$2473)/1000</f>
        <v>0</v>
      </c>
      <c r="K2566" s="223">
        <f>K2515*'Usages mobilité'!$BG40*(1+'Usages mobilité'!$BH40)^(K$2473-$D$2473)/1000</f>
        <v>0</v>
      </c>
      <c r="L2566" s="223">
        <f>L2515*'Usages mobilité'!$BG40*(1+'Usages mobilité'!$BH40)^(L$2473-$D$2473)/1000</f>
        <v>0</v>
      </c>
      <c r="M2566" s="223">
        <f>M2515*'Usages mobilité'!$BG40*(1+'Usages mobilité'!$BH40)^(M$2473-$D$2473)/1000</f>
        <v>0</v>
      </c>
      <c r="N2566" s="223">
        <f>N2515*'Usages mobilité'!$BG40*(1+'Usages mobilité'!$BH40)^(N$2473-$D$2473)/1000</f>
        <v>0</v>
      </c>
      <c r="O2566" s="223">
        <f>O2515*'Usages mobilité'!$BG40*(1+'Usages mobilité'!$BH40)^(O$2473-$D$2473)/1000</f>
        <v>0</v>
      </c>
      <c r="P2566" s="223">
        <f>P2515*'Usages mobilité'!$BG40*(1+'Usages mobilité'!$BH40)^(P$2473-$D$2473)/1000</f>
        <v>0</v>
      </c>
      <c r="Q2566" s="223">
        <f>Q2515*'Usages mobilité'!$BG40*(1+'Usages mobilité'!$BH40)^(Q$2473-$D$2473)/1000</f>
        <v>0</v>
      </c>
      <c r="R2566" s="223">
        <f>R2515*'Usages mobilité'!$BG40*(1+'Usages mobilité'!$BH40)^(R$2473-$D$2473)/1000</f>
        <v>0</v>
      </c>
    </row>
    <row r="2567" spans="1:18" hidden="1" outlineLevel="2" x14ac:dyDescent="0.25">
      <c r="A2567" s="222" t="str">
        <f>'Usages mobilité'!A41</f>
        <v>Usage mobilité n°38</v>
      </c>
      <c r="B2567" s="222" t="s">
        <v>645</v>
      </c>
      <c r="C2567" s="222"/>
      <c r="D2567" s="223">
        <f>D2516*'Usages mobilité'!$BG41*(1+'Usages mobilité'!$BH41)^(D$2473-$D$2473)/1000</f>
        <v>0</v>
      </c>
      <c r="E2567" s="223">
        <f>E2516*'Usages mobilité'!$BG41*(1+'Usages mobilité'!$BH41)^(E$2473-$D$2473)/1000</f>
        <v>0</v>
      </c>
      <c r="F2567" s="223">
        <f>F2516*'Usages mobilité'!$BG41*(1+'Usages mobilité'!$BH41)^(F$2473-$D$2473)/1000</f>
        <v>0</v>
      </c>
      <c r="G2567" s="223">
        <f>G2516*'Usages mobilité'!$BG41*(1+'Usages mobilité'!$BH41)^(G$2473-$D$2473)/1000</f>
        <v>0</v>
      </c>
      <c r="H2567" s="223">
        <f>H2516*'Usages mobilité'!$BG41*(1+'Usages mobilité'!$BH41)^(H$2473-$D$2473)/1000</f>
        <v>0</v>
      </c>
      <c r="I2567" s="223">
        <f>I2516*'Usages mobilité'!$BG41*(1+'Usages mobilité'!$BH41)^(I$2473-$D$2473)/1000</f>
        <v>0</v>
      </c>
      <c r="J2567" s="223">
        <f>J2516*'Usages mobilité'!$BG41*(1+'Usages mobilité'!$BH41)^(J$2473-$D$2473)/1000</f>
        <v>0</v>
      </c>
      <c r="K2567" s="223">
        <f>K2516*'Usages mobilité'!$BG41*(1+'Usages mobilité'!$BH41)^(K$2473-$D$2473)/1000</f>
        <v>0</v>
      </c>
      <c r="L2567" s="223">
        <f>L2516*'Usages mobilité'!$BG41*(1+'Usages mobilité'!$BH41)^(L$2473-$D$2473)/1000</f>
        <v>0</v>
      </c>
      <c r="M2567" s="223">
        <f>M2516*'Usages mobilité'!$BG41*(1+'Usages mobilité'!$BH41)^(M$2473-$D$2473)/1000</f>
        <v>0</v>
      </c>
      <c r="N2567" s="223">
        <f>N2516*'Usages mobilité'!$BG41*(1+'Usages mobilité'!$BH41)^(N$2473-$D$2473)/1000</f>
        <v>0</v>
      </c>
      <c r="O2567" s="223">
        <f>O2516*'Usages mobilité'!$BG41*(1+'Usages mobilité'!$BH41)^(O$2473-$D$2473)/1000</f>
        <v>0</v>
      </c>
      <c r="P2567" s="223">
        <f>P2516*'Usages mobilité'!$BG41*(1+'Usages mobilité'!$BH41)^(P$2473-$D$2473)/1000</f>
        <v>0</v>
      </c>
      <c r="Q2567" s="223">
        <f>Q2516*'Usages mobilité'!$BG41*(1+'Usages mobilité'!$BH41)^(Q$2473-$D$2473)/1000</f>
        <v>0</v>
      </c>
      <c r="R2567" s="223">
        <f>R2516*'Usages mobilité'!$BG41*(1+'Usages mobilité'!$BH41)^(R$2473-$D$2473)/1000</f>
        <v>0</v>
      </c>
    </row>
    <row r="2568" spans="1:18" hidden="1" outlineLevel="2" x14ac:dyDescent="0.25">
      <c r="A2568" s="222" t="str">
        <f>'Usages mobilité'!A42</f>
        <v>Usage mobilité n°39</v>
      </c>
      <c r="B2568" s="222" t="s">
        <v>645</v>
      </c>
      <c r="C2568" s="222"/>
      <c r="D2568" s="223">
        <f>D2517*'Usages mobilité'!$BG42*(1+'Usages mobilité'!$BH42)^(D$2473-$D$2473)/1000</f>
        <v>0</v>
      </c>
      <c r="E2568" s="223">
        <f>E2517*'Usages mobilité'!$BG42*(1+'Usages mobilité'!$BH42)^(E$2473-$D$2473)/1000</f>
        <v>0</v>
      </c>
      <c r="F2568" s="223">
        <f>F2517*'Usages mobilité'!$BG42*(1+'Usages mobilité'!$BH42)^(F$2473-$D$2473)/1000</f>
        <v>0</v>
      </c>
      <c r="G2568" s="223">
        <f>G2517*'Usages mobilité'!$BG42*(1+'Usages mobilité'!$BH42)^(G$2473-$D$2473)/1000</f>
        <v>0</v>
      </c>
      <c r="H2568" s="223">
        <f>H2517*'Usages mobilité'!$BG42*(1+'Usages mobilité'!$BH42)^(H$2473-$D$2473)/1000</f>
        <v>0</v>
      </c>
      <c r="I2568" s="223">
        <f>I2517*'Usages mobilité'!$BG42*(1+'Usages mobilité'!$BH42)^(I$2473-$D$2473)/1000</f>
        <v>0</v>
      </c>
      <c r="J2568" s="223">
        <f>J2517*'Usages mobilité'!$BG42*(1+'Usages mobilité'!$BH42)^(J$2473-$D$2473)/1000</f>
        <v>0</v>
      </c>
      <c r="K2568" s="223">
        <f>K2517*'Usages mobilité'!$BG42*(1+'Usages mobilité'!$BH42)^(K$2473-$D$2473)/1000</f>
        <v>0</v>
      </c>
      <c r="L2568" s="223">
        <f>L2517*'Usages mobilité'!$BG42*(1+'Usages mobilité'!$BH42)^(L$2473-$D$2473)/1000</f>
        <v>0</v>
      </c>
      <c r="M2568" s="223">
        <f>M2517*'Usages mobilité'!$BG42*(1+'Usages mobilité'!$BH42)^(M$2473-$D$2473)/1000</f>
        <v>0</v>
      </c>
      <c r="N2568" s="223">
        <f>N2517*'Usages mobilité'!$BG42*(1+'Usages mobilité'!$BH42)^(N$2473-$D$2473)/1000</f>
        <v>0</v>
      </c>
      <c r="O2568" s="223">
        <f>O2517*'Usages mobilité'!$BG42*(1+'Usages mobilité'!$BH42)^(O$2473-$D$2473)/1000</f>
        <v>0</v>
      </c>
      <c r="P2568" s="223">
        <f>P2517*'Usages mobilité'!$BG42*(1+'Usages mobilité'!$BH42)^(P$2473-$D$2473)/1000</f>
        <v>0</v>
      </c>
      <c r="Q2568" s="223">
        <f>Q2517*'Usages mobilité'!$BG42*(1+'Usages mobilité'!$BH42)^(Q$2473-$D$2473)/1000</f>
        <v>0</v>
      </c>
      <c r="R2568" s="223">
        <f>R2517*'Usages mobilité'!$BG42*(1+'Usages mobilité'!$BH42)^(R$2473-$D$2473)/1000</f>
        <v>0</v>
      </c>
    </row>
    <row r="2569" spans="1:18" hidden="1" outlineLevel="2" x14ac:dyDescent="0.25">
      <c r="A2569" s="222" t="str">
        <f>'Usages mobilité'!A43</f>
        <v>Usage mobilité n°40</v>
      </c>
      <c r="B2569" s="222" t="s">
        <v>645</v>
      </c>
      <c r="C2569" s="222"/>
      <c r="D2569" s="223">
        <f>D2518*'Usages mobilité'!$BG43*(1+'Usages mobilité'!$BH43)^(D$2473-$D$2473)/1000</f>
        <v>0</v>
      </c>
      <c r="E2569" s="223">
        <f>E2518*'Usages mobilité'!$BG43*(1+'Usages mobilité'!$BH43)^(E$2473-$D$2473)/1000</f>
        <v>0</v>
      </c>
      <c r="F2569" s="223">
        <f>F2518*'Usages mobilité'!$BG43*(1+'Usages mobilité'!$BH43)^(F$2473-$D$2473)/1000</f>
        <v>0</v>
      </c>
      <c r="G2569" s="223">
        <f>G2518*'Usages mobilité'!$BG43*(1+'Usages mobilité'!$BH43)^(G$2473-$D$2473)/1000</f>
        <v>0</v>
      </c>
      <c r="H2569" s="223">
        <f>H2518*'Usages mobilité'!$BG43*(1+'Usages mobilité'!$BH43)^(H$2473-$D$2473)/1000</f>
        <v>0</v>
      </c>
      <c r="I2569" s="223">
        <f>I2518*'Usages mobilité'!$BG43*(1+'Usages mobilité'!$BH43)^(I$2473-$D$2473)/1000</f>
        <v>0</v>
      </c>
      <c r="J2569" s="223">
        <f>J2518*'Usages mobilité'!$BG43*(1+'Usages mobilité'!$BH43)^(J$2473-$D$2473)/1000</f>
        <v>0</v>
      </c>
      <c r="K2569" s="223">
        <f>K2518*'Usages mobilité'!$BG43*(1+'Usages mobilité'!$BH43)^(K$2473-$D$2473)/1000</f>
        <v>0</v>
      </c>
      <c r="L2569" s="223">
        <f>L2518*'Usages mobilité'!$BG43*(1+'Usages mobilité'!$BH43)^(L$2473-$D$2473)/1000</f>
        <v>0</v>
      </c>
      <c r="M2569" s="223">
        <f>M2518*'Usages mobilité'!$BG43*(1+'Usages mobilité'!$BH43)^(M$2473-$D$2473)/1000</f>
        <v>0</v>
      </c>
      <c r="N2569" s="223">
        <f>N2518*'Usages mobilité'!$BG43*(1+'Usages mobilité'!$BH43)^(N$2473-$D$2473)/1000</f>
        <v>0</v>
      </c>
      <c r="O2569" s="223">
        <f>O2518*'Usages mobilité'!$BG43*(1+'Usages mobilité'!$BH43)^(O$2473-$D$2473)/1000</f>
        <v>0</v>
      </c>
      <c r="P2569" s="223">
        <f>P2518*'Usages mobilité'!$BG43*(1+'Usages mobilité'!$BH43)^(P$2473-$D$2473)/1000</f>
        <v>0</v>
      </c>
      <c r="Q2569" s="223">
        <f>Q2518*'Usages mobilité'!$BG43*(1+'Usages mobilité'!$BH43)^(Q$2473-$D$2473)/1000</f>
        <v>0</v>
      </c>
      <c r="R2569" s="223">
        <f>R2518*'Usages mobilité'!$BG43*(1+'Usages mobilité'!$BH43)^(R$2473-$D$2473)/1000</f>
        <v>0</v>
      </c>
    </row>
    <row r="2570" spans="1:18" hidden="1" outlineLevel="2" x14ac:dyDescent="0.25">
      <c r="A2570" s="222" t="str">
        <f>'Usages mobilité'!A44</f>
        <v>Usage mobilité n°41</v>
      </c>
      <c r="B2570" s="222" t="s">
        <v>645</v>
      </c>
      <c r="C2570" s="222"/>
      <c r="D2570" s="223">
        <f>D2519*'Usages mobilité'!$BG44*(1+'Usages mobilité'!$BH44)^(D$2473-$D$2473)/1000</f>
        <v>0</v>
      </c>
      <c r="E2570" s="223">
        <f>E2519*'Usages mobilité'!$BG44*(1+'Usages mobilité'!$BH44)^(E$2473-$D$2473)/1000</f>
        <v>0</v>
      </c>
      <c r="F2570" s="223">
        <f>F2519*'Usages mobilité'!$BG44*(1+'Usages mobilité'!$BH44)^(F$2473-$D$2473)/1000</f>
        <v>0</v>
      </c>
      <c r="G2570" s="223">
        <f>G2519*'Usages mobilité'!$BG44*(1+'Usages mobilité'!$BH44)^(G$2473-$D$2473)/1000</f>
        <v>0</v>
      </c>
      <c r="H2570" s="223">
        <f>H2519*'Usages mobilité'!$BG44*(1+'Usages mobilité'!$BH44)^(H$2473-$D$2473)/1000</f>
        <v>0</v>
      </c>
      <c r="I2570" s="223">
        <f>I2519*'Usages mobilité'!$BG44*(1+'Usages mobilité'!$BH44)^(I$2473-$D$2473)/1000</f>
        <v>0</v>
      </c>
      <c r="J2570" s="223">
        <f>J2519*'Usages mobilité'!$BG44*(1+'Usages mobilité'!$BH44)^(J$2473-$D$2473)/1000</f>
        <v>0</v>
      </c>
      <c r="K2570" s="223">
        <f>K2519*'Usages mobilité'!$BG44*(1+'Usages mobilité'!$BH44)^(K$2473-$D$2473)/1000</f>
        <v>0</v>
      </c>
      <c r="L2570" s="223">
        <f>L2519*'Usages mobilité'!$BG44*(1+'Usages mobilité'!$BH44)^(L$2473-$D$2473)/1000</f>
        <v>0</v>
      </c>
      <c r="M2570" s="223">
        <f>M2519*'Usages mobilité'!$BG44*(1+'Usages mobilité'!$BH44)^(M$2473-$D$2473)/1000</f>
        <v>0</v>
      </c>
      <c r="N2570" s="223">
        <f>N2519*'Usages mobilité'!$BG44*(1+'Usages mobilité'!$BH44)^(N$2473-$D$2473)/1000</f>
        <v>0</v>
      </c>
      <c r="O2570" s="223">
        <f>O2519*'Usages mobilité'!$BG44*(1+'Usages mobilité'!$BH44)^(O$2473-$D$2473)/1000</f>
        <v>0</v>
      </c>
      <c r="P2570" s="223">
        <f>P2519*'Usages mobilité'!$BG44*(1+'Usages mobilité'!$BH44)^(P$2473-$D$2473)/1000</f>
        <v>0</v>
      </c>
      <c r="Q2570" s="223">
        <f>Q2519*'Usages mobilité'!$BG44*(1+'Usages mobilité'!$BH44)^(Q$2473-$D$2473)/1000</f>
        <v>0</v>
      </c>
      <c r="R2570" s="223">
        <f>R2519*'Usages mobilité'!$BG44*(1+'Usages mobilité'!$BH44)^(R$2473-$D$2473)/1000</f>
        <v>0</v>
      </c>
    </row>
    <row r="2571" spans="1:18" hidden="1" outlineLevel="2" x14ac:dyDescent="0.25">
      <c r="A2571" s="222" t="str">
        <f>'Usages mobilité'!A45</f>
        <v>Usage mobilité n°42</v>
      </c>
      <c r="B2571" s="222" t="s">
        <v>645</v>
      </c>
      <c r="C2571" s="222"/>
      <c r="D2571" s="223">
        <f>D2520*'Usages mobilité'!$BG45*(1+'Usages mobilité'!$BH45)^(D$2473-$D$2473)/1000</f>
        <v>0</v>
      </c>
      <c r="E2571" s="223">
        <f>E2520*'Usages mobilité'!$BG45*(1+'Usages mobilité'!$BH45)^(E$2473-$D$2473)/1000</f>
        <v>0</v>
      </c>
      <c r="F2571" s="223">
        <f>F2520*'Usages mobilité'!$BG45*(1+'Usages mobilité'!$BH45)^(F$2473-$D$2473)/1000</f>
        <v>0</v>
      </c>
      <c r="G2571" s="223">
        <f>G2520*'Usages mobilité'!$BG45*(1+'Usages mobilité'!$BH45)^(G$2473-$D$2473)/1000</f>
        <v>0</v>
      </c>
      <c r="H2571" s="223">
        <f>H2520*'Usages mobilité'!$BG45*(1+'Usages mobilité'!$BH45)^(H$2473-$D$2473)/1000</f>
        <v>0</v>
      </c>
      <c r="I2571" s="223">
        <f>I2520*'Usages mobilité'!$BG45*(1+'Usages mobilité'!$BH45)^(I$2473-$D$2473)/1000</f>
        <v>0</v>
      </c>
      <c r="J2571" s="223">
        <f>J2520*'Usages mobilité'!$BG45*(1+'Usages mobilité'!$BH45)^(J$2473-$D$2473)/1000</f>
        <v>0</v>
      </c>
      <c r="K2571" s="223">
        <f>K2520*'Usages mobilité'!$BG45*(1+'Usages mobilité'!$BH45)^(K$2473-$D$2473)/1000</f>
        <v>0</v>
      </c>
      <c r="L2571" s="223">
        <f>L2520*'Usages mobilité'!$BG45*(1+'Usages mobilité'!$BH45)^(L$2473-$D$2473)/1000</f>
        <v>0</v>
      </c>
      <c r="M2571" s="223">
        <f>M2520*'Usages mobilité'!$BG45*(1+'Usages mobilité'!$BH45)^(M$2473-$D$2473)/1000</f>
        <v>0</v>
      </c>
      <c r="N2571" s="223">
        <f>N2520*'Usages mobilité'!$BG45*(1+'Usages mobilité'!$BH45)^(N$2473-$D$2473)/1000</f>
        <v>0</v>
      </c>
      <c r="O2571" s="223">
        <f>O2520*'Usages mobilité'!$BG45*(1+'Usages mobilité'!$BH45)^(O$2473-$D$2473)/1000</f>
        <v>0</v>
      </c>
      <c r="P2571" s="223">
        <f>P2520*'Usages mobilité'!$BG45*(1+'Usages mobilité'!$BH45)^(P$2473-$D$2473)/1000</f>
        <v>0</v>
      </c>
      <c r="Q2571" s="223">
        <f>Q2520*'Usages mobilité'!$BG45*(1+'Usages mobilité'!$BH45)^(Q$2473-$D$2473)/1000</f>
        <v>0</v>
      </c>
      <c r="R2571" s="223">
        <f>R2520*'Usages mobilité'!$BG45*(1+'Usages mobilité'!$BH45)^(R$2473-$D$2473)/1000</f>
        <v>0</v>
      </c>
    </row>
    <row r="2572" spans="1:18" hidden="1" outlineLevel="2" x14ac:dyDescent="0.25">
      <c r="A2572" s="222" t="str">
        <f>'Usages mobilité'!A46</f>
        <v>Usage mobilité n°43</v>
      </c>
      <c r="B2572" s="222" t="s">
        <v>645</v>
      </c>
      <c r="C2572" s="222"/>
      <c r="D2572" s="223">
        <f>D2521*'Usages mobilité'!$BG46*(1+'Usages mobilité'!$BH46)^(D$2473-$D$2473)/1000</f>
        <v>0</v>
      </c>
      <c r="E2572" s="223">
        <f>E2521*'Usages mobilité'!$BG46*(1+'Usages mobilité'!$BH46)^(E$2473-$D$2473)/1000</f>
        <v>0</v>
      </c>
      <c r="F2572" s="223">
        <f>F2521*'Usages mobilité'!$BG46*(1+'Usages mobilité'!$BH46)^(F$2473-$D$2473)/1000</f>
        <v>0</v>
      </c>
      <c r="G2572" s="223">
        <f>G2521*'Usages mobilité'!$BG46*(1+'Usages mobilité'!$BH46)^(G$2473-$D$2473)/1000</f>
        <v>0</v>
      </c>
      <c r="H2572" s="223">
        <f>H2521*'Usages mobilité'!$BG46*(1+'Usages mobilité'!$BH46)^(H$2473-$D$2473)/1000</f>
        <v>0</v>
      </c>
      <c r="I2572" s="223">
        <f>I2521*'Usages mobilité'!$BG46*(1+'Usages mobilité'!$BH46)^(I$2473-$D$2473)/1000</f>
        <v>0</v>
      </c>
      <c r="J2572" s="223">
        <f>J2521*'Usages mobilité'!$BG46*(1+'Usages mobilité'!$BH46)^(J$2473-$D$2473)/1000</f>
        <v>0</v>
      </c>
      <c r="K2572" s="223">
        <f>K2521*'Usages mobilité'!$BG46*(1+'Usages mobilité'!$BH46)^(K$2473-$D$2473)/1000</f>
        <v>0</v>
      </c>
      <c r="L2572" s="223">
        <f>L2521*'Usages mobilité'!$BG46*(1+'Usages mobilité'!$BH46)^(L$2473-$D$2473)/1000</f>
        <v>0</v>
      </c>
      <c r="M2572" s="223">
        <f>M2521*'Usages mobilité'!$BG46*(1+'Usages mobilité'!$BH46)^(M$2473-$D$2473)/1000</f>
        <v>0</v>
      </c>
      <c r="N2572" s="223">
        <f>N2521*'Usages mobilité'!$BG46*(1+'Usages mobilité'!$BH46)^(N$2473-$D$2473)/1000</f>
        <v>0</v>
      </c>
      <c r="O2572" s="223">
        <f>O2521*'Usages mobilité'!$BG46*(1+'Usages mobilité'!$BH46)^(O$2473-$D$2473)/1000</f>
        <v>0</v>
      </c>
      <c r="P2572" s="223">
        <f>P2521*'Usages mobilité'!$BG46*(1+'Usages mobilité'!$BH46)^(P$2473-$D$2473)/1000</f>
        <v>0</v>
      </c>
      <c r="Q2572" s="223">
        <f>Q2521*'Usages mobilité'!$BG46*(1+'Usages mobilité'!$BH46)^(Q$2473-$D$2473)/1000</f>
        <v>0</v>
      </c>
      <c r="R2572" s="223">
        <f>R2521*'Usages mobilité'!$BG46*(1+'Usages mobilité'!$BH46)^(R$2473-$D$2473)/1000</f>
        <v>0</v>
      </c>
    </row>
    <row r="2573" spans="1:18" hidden="1" outlineLevel="2" x14ac:dyDescent="0.25">
      <c r="A2573" s="222" t="str">
        <f>'Usages mobilité'!A47</f>
        <v>Usage mobilité n°44</v>
      </c>
      <c r="B2573" s="222" t="s">
        <v>645</v>
      </c>
      <c r="C2573" s="222"/>
      <c r="D2573" s="223">
        <f>D2522*'Usages mobilité'!$BG47*(1+'Usages mobilité'!$BH47)^(D$2473-$D$2473)/1000</f>
        <v>0</v>
      </c>
      <c r="E2573" s="223">
        <f>E2522*'Usages mobilité'!$BG47*(1+'Usages mobilité'!$BH47)^(E$2473-$D$2473)/1000</f>
        <v>0</v>
      </c>
      <c r="F2573" s="223">
        <f>F2522*'Usages mobilité'!$BG47*(1+'Usages mobilité'!$BH47)^(F$2473-$D$2473)/1000</f>
        <v>0</v>
      </c>
      <c r="G2573" s="223">
        <f>G2522*'Usages mobilité'!$BG47*(1+'Usages mobilité'!$BH47)^(G$2473-$D$2473)/1000</f>
        <v>0</v>
      </c>
      <c r="H2573" s="223">
        <f>H2522*'Usages mobilité'!$BG47*(1+'Usages mobilité'!$BH47)^(H$2473-$D$2473)/1000</f>
        <v>0</v>
      </c>
      <c r="I2573" s="223">
        <f>I2522*'Usages mobilité'!$BG47*(1+'Usages mobilité'!$BH47)^(I$2473-$D$2473)/1000</f>
        <v>0</v>
      </c>
      <c r="J2573" s="223">
        <f>J2522*'Usages mobilité'!$BG47*(1+'Usages mobilité'!$BH47)^(J$2473-$D$2473)/1000</f>
        <v>0</v>
      </c>
      <c r="K2573" s="223">
        <f>K2522*'Usages mobilité'!$BG47*(1+'Usages mobilité'!$BH47)^(K$2473-$D$2473)/1000</f>
        <v>0</v>
      </c>
      <c r="L2573" s="223">
        <f>L2522*'Usages mobilité'!$BG47*(1+'Usages mobilité'!$BH47)^(L$2473-$D$2473)/1000</f>
        <v>0</v>
      </c>
      <c r="M2573" s="223">
        <f>M2522*'Usages mobilité'!$BG47*(1+'Usages mobilité'!$BH47)^(M$2473-$D$2473)/1000</f>
        <v>0</v>
      </c>
      <c r="N2573" s="223">
        <f>N2522*'Usages mobilité'!$BG47*(1+'Usages mobilité'!$BH47)^(N$2473-$D$2473)/1000</f>
        <v>0</v>
      </c>
      <c r="O2573" s="223">
        <f>O2522*'Usages mobilité'!$BG47*(1+'Usages mobilité'!$BH47)^(O$2473-$D$2473)/1000</f>
        <v>0</v>
      </c>
      <c r="P2573" s="223">
        <f>P2522*'Usages mobilité'!$BG47*(1+'Usages mobilité'!$BH47)^(P$2473-$D$2473)/1000</f>
        <v>0</v>
      </c>
      <c r="Q2573" s="223">
        <f>Q2522*'Usages mobilité'!$BG47*(1+'Usages mobilité'!$BH47)^(Q$2473-$D$2473)/1000</f>
        <v>0</v>
      </c>
      <c r="R2573" s="223">
        <f>R2522*'Usages mobilité'!$BG47*(1+'Usages mobilité'!$BH47)^(R$2473-$D$2473)/1000</f>
        <v>0</v>
      </c>
    </row>
    <row r="2574" spans="1:18" hidden="1" outlineLevel="2" x14ac:dyDescent="0.25">
      <c r="A2574" s="222" t="str">
        <f>'Usages mobilité'!A48</f>
        <v>Usage mobilité n°45</v>
      </c>
      <c r="B2574" s="222" t="s">
        <v>645</v>
      </c>
      <c r="C2574" s="222"/>
      <c r="D2574" s="223">
        <f>D2523*'Usages mobilité'!$BG48*(1+'Usages mobilité'!$BH48)^(D$2473-$D$2473)/1000</f>
        <v>0</v>
      </c>
      <c r="E2574" s="223">
        <f>E2523*'Usages mobilité'!$BG48*(1+'Usages mobilité'!$BH48)^(E$2473-$D$2473)/1000</f>
        <v>0</v>
      </c>
      <c r="F2574" s="223">
        <f>F2523*'Usages mobilité'!$BG48*(1+'Usages mobilité'!$BH48)^(F$2473-$D$2473)/1000</f>
        <v>0</v>
      </c>
      <c r="G2574" s="223">
        <f>G2523*'Usages mobilité'!$BG48*(1+'Usages mobilité'!$BH48)^(G$2473-$D$2473)/1000</f>
        <v>0</v>
      </c>
      <c r="H2574" s="223">
        <f>H2523*'Usages mobilité'!$BG48*(1+'Usages mobilité'!$BH48)^(H$2473-$D$2473)/1000</f>
        <v>0</v>
      </c>
      <c r="I2574" s="223">
        <f>I2523*'Usages mobilité'!$BG48*(1+'Usages mobilité'!$BH48)^(I$2473-$D$2473)/1000</f>
        <v>0</v>
      </c>
      <c r="J2574" s="223">
        <f>J2523*'Usages mobilité'!$BG48*(1+'Usages mobilité'!$BH48)^(J$2473-$D$2473)/1000</f>
        <v>0</v>
      </c>
      <c r="K2574" s="223">
        <f>K2523*'Usages mobilité'!$BG48*(1+'Usages mobilité'!$BH48)^(K$2473-$D$2473)/1000</f>
        <v>0</v>
      </c>
      <c r="L2574" s="223">
        <f>L2523*'Usages mobilité'!$BG48*(1+'Usages mobilité'!$BH48)^(L$2473-$D$2473)/1000</f>
        <v>0</v>
      </c>
      <c r="M2574" s="223">
        <f>M2523*'Usages mobilité'!$BG48*(1+'Usages mobilité'!$BH48)^(M$2473-$D$2473)/1000</f>
        <v>0</v>
      </c>
      <c r="N2574" s="223">
        <f>N2523*'Usages mobilité'!$BG48*(1+'Usages mobilité'!$BH48)^(N$2473-$D$2473)/1000</f>
        <v>0</v>
      </c>
      <c r="O2574" s="223">
        <f>O2523*'Usages mobilité'!$BG48*(1+'Usages mobilité'!$BH48)^(O$2473-$D$2473)/1000</f>
        <v>0</v>
      </c>
      <c r="P2574" s="223">
        <f>P2523*'Usages mobilité'!$BG48*(1+'Usages mobilité'!$BH48)^(P$2473-$D$2473)/1000</f>
        <v>0</v>
      </c>
      <c r="Q2574" s="223">
        <f>Q2523*'Usages mobilité'!$BG48*(1+'Usages mobilité'!$BH48)^(Q$2473-$D$2473)/1000</f>
        <v>0</v>
      </c>
      <c r="R2574" s="223">
        <f>R2523*'Usages mobilité'!$BG48*(1+'Usages mobilité'!$BH48)^(R$2473-$D$2473)/1000</f>
        <v>0</v>
      </c>
    </row>
    <row r="2575" spans="1:18" hidden="1" outlineLevel="2" x14ac:dyDescent="0.25">
      <c r="A2575" s="222" t="str">
        <f>'Usages mobilité'!A49</f>
        <v>Usage mobilité n°46</v>
      </c>
      <c r="B2575" s="222" t="s">
        <v>645</v>
      </c>
      <c r="C2575" s="222"/>
      <c r="D2575" s="223">
        <f>D2524*'Usages mobilité'!$BG49*(1+'Usages mobilité'!$BH49)^(D$2473-$D$2473)/1000</f>
        <v>0</v>
      </c>
      <c r="E2575" s="223">
        <f>E2524*'Usages mobilité'!$BG49*(1+'Usages mobilité'!$BH49)^(E$2473-$D$2473)/1000</f>
        <v>0</v>
      </c>
      <c r="F2575" s="223">
        <f>F2524*'Usages mobilité'!$BG49*(1+'Usages mobilité'!$BH49)^(F$2473-$D$2473)/1000</f>
        <v>0</v>
      </c>
      <c r="G2575" s="223">
        <f>G2524*'Usages mobilité'!$BG49*(1+'Usages mobilité'!$BH49)^(G$2473-$D$2473)/1000</f>
        <v>0</v>
      </c>
      <c r="H2575" s="223">
        <f>H2524*'Usages mobilité'!$BG49*(1+'Usages mobilité'!$BH49)^(H$2473-$D$2473)/1000</f>
        <v>0</v>
      </c>
      <c r="I2575" s="223">
        <f>I2524*'Usages mobilité'!$BG49*(1+'Usages mobilité'!$BH49)^(I$2473-$D$2473)/1000</f>
        <v>0</v>
      </c>
      <c r="J2575" s="223">
        <f>J2524*'Usages mobilité'!$BG49*(1+'Usages mobilité'!$BH49)^(J$2473-$D$2473)/1000</f>
        <v>0</v>
      </c>
      <c r="K2575" s="223">
        <f>K2524*'Usages mobilité'!$BG49*(1+'Usages mobilité'!$BH49)^(K$2473-$D$2473)/1000</f>
        <v>0</v>
      </c>
      <c r="L2575" s="223">
        <f>L2524*'Usages mobilité'!$BG49*(1+'Usages mobilité'!$BH49)^(L$2473-$D$2473)/1000</f>
        <v>0</v>
      </c>
      <c r="M2575" s="223">
        <f>M2524*'Usages mobilité'!$BG49*(1+'Usages mobilité'!$BH49)^(M$2473-$D$2473)/1000</f>
        <v>0</v>
      </c>
      <c r="N2575" s="223">
        <f>N2524*'Usages mobilité'!$BG49*(1+'Usages mobilité'!$BH49)^(N$2473-$D$2473)/1000</f>
        <v>0</v>
      </c>
      <c r="O2575" s="223">
        <f>O2524*'Usages mobilité'!$BG49*(1+'Usages mobilité'!$BH49)^(O$2473-$D$2473)/1000</f>
        <v>0</v>
      </c>
      <c r="P2575" s="223">
        <f>P2524*'Usages mobilité'!$BG49*(1+'Usages mobilité'!$BH49)^(P$2473-$D$2473)/1000</f>
        <v>0</v>
      </c>
      <c r="Q2575" s="223">
        <f>Q2524*'Usages mobilité'!$BG49*(1+'Usages mobilité'!$BH49)^(Q$2473-$D$2473)/1000</f>
        <v>0</v>
      </c>
      <c r="R2575" s="223">
        <f>R2524*'Usages mobilité'!$BG49*(1+'Usages mobilité'!$BH49)^(R$2473-$D$2473)/1000</f>
        <v>0</v>
      </c>
    </row>
    <row r="2576" spans="1:18" hidden="1" outlineLevel="2" x14ac:dyDescent="0.25">
      <c r="A2576" s="222" t="str">
        <f>'Usages mobilité'!A50</f>
        <v>Usage mobilité n°47</v>
      </c>
      <c r="B2576" s="222" t="s">
        <v>645</v>
      </c>
      <c r="C2576" s="222"/>
      <c r="D2576" s="223">
        <f>D2525*'Usages mobilité'!$BG50*(1+'Usages mobilité'!$BH50)^(D$2473-$D$2473)/1000</f>
        <v>0</v>
      </c>
      <c r="E2576" s="223">
        <f>E2525*'Usages mobilité'!$BG50*(1+'Usages mobilité'!$BH50)^(E$2473-$D$2473)/1000</f>
        <v>0</v>
      </c>
      <c r="F2576" s="223">
        <f>F2525*'Usages mobilité'!$BG50*(1+'Usages mobilité'!$BH50)^(F$2473-$D$2473)/1000</f>
        <v>0</v>
      </c>
      <c r="G2576" s="223">
        <f>G2525*'Usages mobilité'!$BG50*(1+'Usages mobilité'!$BH50)^(G$2473-$D$2473)/1000</f>
        <v>0</v>
      </c>
      <c r="H2576" s="223">
        <f>H2525*'Usages mobilité'!$BG50*(1+'Usages mobilité'!$BH50)^(H$2473-$D$2473)/1000</f>
        <v>0</v>
      </c>
      <c r="I2576" s="223">
        <f>I2525*'Usages mobilité'!$BG50*(1+'Usages mobilité'!$BH50)^(I$2473-$D$2473)/1000</f>
        <v>0</v>
      </c>
      <c r="J2576" s="223">
        <f>J2525*'Usages mobilité'!$BG50*(1+'Usages mobilité'!$BH50)^(J$2473-$D$2473)/1000</f>
        <v>0</v>
      </c>
      <c r="K2576" s="223">
        <f>K2525*'Usages mobilité'!$BG50*(1+'Usages mobilité'!$BH50)^(K$2473-$D$2473)/1000</f>
        <v>0</v>
      </c>
      <c r="L2576" s="223">
        <f>L2525*'Usages mobilité'!$BG50*(1+'Usages mobilité'!$BH50)^(L$2473-$D$2473)/1000</f>
        <v>0</v>
      </c>
      <c r="M2576" s="223">
        <f>M2525*'Usages mobilité'!$BG50*(1+'Usages mobilité'!$BH50)^(M$2473-$D$2473)/1000</f>
        <v>0</v>
      </c>
      <c r="N2576" s="223">
        <f>N2525*'Usages mobilité'!$BG50*(1+'Usages mobilité'!$BH50)^(N$2473-$D$2473)/1000</f>
        <v>0</v>
      </c>
      <c r="O2576" s="223">
        <f>O2525*'Usages mobilité'!$BG50*(1+'Usages mobilité'!$BH50)^(O$2473-$D$2473)/1000</f>
        <v>0</v>
      </c>
      <c r="P2576" s="223">
        <f>P2525*'Usages mobilité'!$BG50*(1+'Usages mobilité'!$BH50)^(P$2473-$D$2473)/1000</f>
        <v>0</v>
      </c>
      <c r="Q2576" s="223">
        <f>Q2525*'Usages mobilité'!$BG50*(1+'Usages mobilité'!$BH50)^(Q$2473-$D$2473)/1000</f>
        <v>0</v>
      </c>
      <c r="R2576" s="223">
        <f>R2525*'Usages mobilité'!$BG50*(1+'Usages mobilité'!$BH50)^(R$2473-$D$2473)/1000</f>
        <v>0</v>
      </c>
    </row>
    <row r="2577" spans="1:18" hidden="1" outlineLevel="2" x14ac:dyDescent="0.25">
      <c r="A2577" s="222" t="str">
        <f>'Usages mobilité'!A51</f>
        <v>Usage mobilité n°48</v>
      </c>
      <c r="B2577" s="222" t="s">
        <v>645</v>
      </c>
      <c r="C2577" s="222"/>
      <c r="D2577" s="223">
        <f>D2526*'Usages mobilité'!$BG51*(1+'Usages mobilité'!$BH51)^(D$2473-$D$2473)/1000</f>
        <v>0</v>
      </c>
      <c r="E2577" s="223">
        <f>E2526*'Usages mobilité'!$BG51*(1+'Usages mobilité'!$BH51)^(E$2473-$D$2473)/1000</f>
        <v>0</v>
      </c>
      <c r="F2577" s="223">
        <f>F2526*'Usages mobilité'!$BG51*(1+'Usages mobilité'!$BH51)^(F$2473-$D$2473)/1000</f>
        <v>0</v>
      </c>
      <c r="G2577" s="223">
        <f>G2526*'Usages mobilité'!$BG51*(1+'Usages mobilité'!$BH51)^(G$2473-$D$2473)/1000</f>
        <v>0</v>
      </c>
      <c r="H2577" s="223">
        <f>H2526*'Usages mobilité'!$BG51*(1+'Usages mobilité'!$BH51)^(H$2473-$D$2473)/1000</f>
        <v>0</v>
      </c>
      <c r="I2577" s="223">
        <f>I2526*'Usages mobilité'!$BG51*(1+'Usages mobilité'!$BH51)^(I$2473-$D$2473)/1000</f>
        <v>0</v>
      </c>
      <c r="J2577" s="223">
        <f>J2526*'Usages mobilité'!$BG51*(1+'Usages mobilité'!$BH51)^(J$2473-$D$2473)/1000</f>
        <v>0</v>
      </c>
      <c r="K2577" s="223">
        <f>K2526*'Usages mobilité'!$BG51*(1+'Usages mobilité'!$BH51)^(K$2473-$D$2473)/1000</f>
        <v>0</v>
      </c>
      <c r="L2577" s="223">
        <f>L2526*'Usages mobilité'!$BG51*(1+'Usages mobilité'!$BH51)^(L$2473-$D$2473)/1000</f>
        <v>0</v>
      </c>
      <c r="M2577" s="223">
        <f>M2526*'Usages mobilité'!$BG51*(1+'Usages mobilité'!$BH51)^(M$2473-$D$2473)/1000</f>
        <v>0</v>
      </c>
      <c r="N2577" s="223">
        <f>N2526*'Usages mobilité'!$BG51*(1+'Usages mobilité'!$BH51)^(N$2473-$D$2473)/1000</f>
        <v>0</v>
      </c>
      <c r="O2577" s="223">
        <f>O2526*'Usages mobilité'!$BG51*(1+'Usages mobilité'!$BH51)^(O$2473-$D$2473)/1000</f>
        <v>0</v>
      </c>
      <c r="P2577" s="223">
        <f>P2526*'Usages mobilité'!$BG51*(1+'Usages mobilité'!$BH51)^(P$2473-$D$2473)/1000</f>
        <v>0</v>
      </c>
      <c r="Q2577" s="223">
        <f>Q2526*'Usages mobilité'!$BG51*(1+'Usages mobilité'!$BH51)^(Q$2473-$D$2473)/1000</f>
        <v>0</v>
      </c>
      <c r="R2577" s="223">
        <f>R2526*'Usages mobilité'!$BG51*(1+'Usages mobilité'!$BH51)^(R$2473-$D$2473)/1000</f>
        <v>0</v>
      </c>
    </row>
    <row r="2578" spans="1:18" hidden="1" outlineLevel="2" x14ac:dyDescent="0.25">
      <c r="A2578" s="222" t="str">
        <f>'Usages mobilité'!A52</f>
        <v>Usage mobilité n°49</v>
      </c>
      <c r="B2578" s="222" t="s">
        <v>645</v>
      </c>
      <c r="C2578" s="222"/>
      <c r="D2578" s="223">
        <f>D2527*'Usages mobilité'!$BG52*(1+'Usages mobilité'!$BH52)^(D$2473-$D$2473)/1000</f>
        <v>0</v>
      </c>
      <c r="E2578" s="223">
        <f>E2527*'Usages mobilité'!$BG52*(1+'Usages mobilité'!$BH52)^(E$2473-$D$2473)/1000</f>
        <v>0</v>
      </c>
      <c r="F2578" s="223">
        <f>F2527*'Usages mobilité'!$BG52*(1+'Usages mobilité'!$BH52)^(F$2473-$D$2473)/1000</f>
        <v>0</v>
      </c>
      <c r="G2578" s="223">
        <f>G2527*'Usages mobilité'!$BG52*(1+'Usages mobilité'!$BH52)^(G$2473-$D$2473)/1000</f>
        <v>0</v>
      </c>
      <c r="H2578" s="223">
        <f>H2527*'Usages mobilité'!$BG52*(1+'Usages mobilité'!$BH52)^(H$2473-$D$2473)/1000</f>
        <v>0</v>
      </c>
      <c r="I2578" s="223">
        <f>I2527*'Usages mobilité'!$BG52*(1+'Usages mobilité'!$BH52)^(I$2473-$D$2473)/1000</f>
        <v>0</v>
      </c>
      <c r="J2578" s="223">
        <f>J2527*'Usages mobilité'!$BG52*(1+'Usages mobilité'!$BH52)^(J$2473-$D$2473)/1000</f>
        <v>0</v>
      </c>
      <c r="K2578" s="223">
        <f>K2527*'Usages mobilité'!$BG52*(1+'Usages mobilité'!$BH52)^(K$2473-$D$2473)/1000</f>
        <v>0</v>
      </c>
      <c r="L2578" s="223">
        <f>L2527*'Usages mobilité'!$BG52*(1+'Usages mobilité'!$BH52)^(L$2473-$D$2473)/1000</f>
        <v>0</v>
      </c>
      <c r="M2578" s="223">
        <f>M2527*'Usages mobilité'!$BG52*(1+'Usages mobilité'!$BH52)^(M$2473-$D$2473)/1000</f>
        <v>0</v>
      </c>
      <c r="N2578" s="223">
        <f>N2527*'Usages mobilité'!$BG52*(1+'Usages mobilité'!$BH52)^(N$2473-$D$2473)/1000</f>
        <v>0</v>
      </c>
      <c r="O2578" s="223">
        <f>O2527*'Usages mobilité'!$BG52*(1+'Usages mobilité'!$BH52)^(O$2473-$D$2473)/1000</f>
        <v>0</v>
      </c>
      <c r="P2578" s="223">
        <f>P2527*'Usages mobilité'!$BG52*(1+'Usages mobilité'!$BH52)^(P$2473-$D$2473)/1000</f>
        <v>0</v>
      </c>
      <c r="Q2578" s="223">
        <f>Q2527*'Usages mobilité'!$BG52*(1+'Usages mobilité'!$BH52)^(Q$2473-$D$2473)/1000</f>
        <v>0</v>
      </c>
      <c r="R2578" s="223">
        <f>R2527*'Usages mobilité'!$BG52*(1+'Usages mobilité'!$BH52)^(R$2473-$D$2473)/1000</f>
        <v>0</v>
      </c>
    </row>
    <row r="2579" spans="1:18" hidden="1" outlineLevel="2" x14ac:dyDescent="0.25">
      <c r="A2579" s="222" t="str">
        <f>'Usages mobilité'!A53</f>
        <v>Usage mobilité n°50</v>
      </c>
      <c r="B2579" s="222" t="s">
        <v>645</v>
      </c>
      <c r="C2579" s="222"/>
      <c r="D2579" s="223">
        <f>D2528*'Usages mobilité'!$BG53*(1+'Usages mobilité'!$BH53)^(D$2473-$D$2473)/1000</f>
        <v>0</v>
      </c>
      <c r="E2579" s="223">
        <f>E2528*'Usages mobilité'!$BG53*(1+'Usages mobilité'!$BH53)^(E$2473-$D$2473)/1000</f>
        <v>0</v>
      </c>
      <c r="F2579" s="223">
        <f>F2528*'Usages mobilité'!$BG53*(1+'Usages mobilité'!$BH53)^(F$2473-$D$2473)/1000</f>
        <v>0</v>
      </c>
      <c r="G2579" s="223">
        <f>G2528*'Usages mobilité'!$BG53*(1+'Usages mobilité'!$BH53)^(G$2473-$D$2473)/1000</f>
        <v>0</v>
      </c>
      <c r="H2579" s="223">
        <f>H2528*'Usages mobilité'!$BG53*(1+'Usages mobilité'!$BH53)^(H$2473-$D$2473)/1000</f>
        <v>0</v>
      </c>
      <c r="I2579" s="223">
        <f>I2528*'Usages mobilité'!$BG53*(1+'Usages mobilité'!$BH53)^(I$2473-$D$2473)/1000</f>
        <v>0</v>
      </c>
      <c r="J2579" s="223">
        <f>J2528*'Usages mobilité'!$BG53*(1+'Usages mobilité'!$BH53)^(J$2473-$D$2473)/1000</f>
        <v>0</v>
      </c>
      <c r="K2579" s="223">
        <f>K2528*'Usages mobilité'!$BG53*(1+'Usages mobilité'!$BH53)^(K$2473-$D$2473)/1000</f>
        <v>0</v>
      </c>
      <c r="L2579" s="223">
        <f>L2528*'Usages mobilité'!$BG53*(1+'Usages mobilité'!$BH53)^(L$2473-$D$2473)/1000</f>
        <v>0</v>
      </c>
      <c r="M2579" s="223">
        <f>M2528*'Usages mobilité'!$BG53*(1+'Usages mobilité'!$BH53)^(M$2473-$D$2473)/1000</f>
        <v>0</v>
      </c>
      <c r="N2579" s="223">
        <f>N2528*'Usages mobilité'!$BG53*(1+'Usages mobilité'!$BH53)^(N$2473-$D$2473)/1000</f>
        <v>0</v>
      </c>
      <c r="O2579" s="223">
        <f>O2528*'Usages mobilité'!$BG53*(1+'Usages mobilité'!$BH53)^(O$2473-$D$2473)/1000</f>
        <v>0</v>
      </c>
      <c r="P2579" s="223">
        <f>P2528*'Usages mobilité'!$BG53*(1+'Usages mobilité'!$BH53)^(P$2473-$D$2473)/1000</f>
        <v>0</v>
      </c>
      <c r="Q2579" s="223">
        <f>Q2528*'Usages mobilité'!$BG53*(1+'Usages mobilité'!$BH53)^(Q$2473-$D$2473)/1000</f>
        <v>0</v>
      </c>
      <c r="R2579" s="223">
        <f>R2528*'Usages mobilité'!$BG53*(1+'Usages mobilité'!$BH53)^(R$2473-$D$2473)/1000</f>
        <v>0</v>
      </c>
    </row>
    <row r="2580" spans="1:18" hidden="1" outlineLevel="1" collapsed="1" x14ac:dyDescent="0.25">
      <c r="A2580" s="222" t="s">
        <v>657</v>
      </c>
      <c r="B2580" s="222"/>
      <c r="C2580" s="222"/>
      <c r="D2580" s="223">
        <f t="shared" ref="D2580:R2580" si="223">SUM(D2530:D2579)</f>
        <v>0</v>
      </c>
      <c r="E2580" s="223">
        <f t="shared" si="223"/>
        <v>0</v>
      </c>
      <c r="F2580" s="223">
        <f t="shared" si="223"/>
        <v>0</v>
      </c>
      <c r="G2580" s="223">
        <f t="shared" si="223"/>
        <v>0</v>
      </c>
      <c r="H2580" s="223">
        <f t="shared" si="223"/>
        <v>0</v>
      </c>
      <c r="I2580" s="223">
        <f t="shared" si="223"/>
        <v>0</v>
      </c>
      <c r="J2580" s="223">
        <f t="shared" si="223"/>
        <v>0</v>
      </c>
      <c r="K2580" s="223">
        <f t="shared" si="223"/>
        <v>0</v>
      </c>
      <c r="L2580" s="223">
        <f t="shared" si="223"/>
        <v>0</v>
      </c>
      <c r="M2580" s="223">
        <f t="shared" si="223"/>
        <v>0</v>
      </c>
      <c r="N2580" s="223">
        <f t="shared" si="223"/>
        <v>0</v>
      </c>
      <c r="O2580" s="223">
        <f t="shared" si="223"/>
        <v>0</v>
      </c>
      <c r="P2580" s="223">
        <f t="shared" si="223"/>
        <v>0</v>
      </c>
      <c r="Q2580" s="223">
        <f t="shared" si="223"/>
        <v>0</v>
      </c>
      <c r="R2580" s="223">
        <f t="shared" si="223"/>
        <v>0</v>
      </c>
    </row>
    <row r="2581" spans="1:18" hidden="1" outlineLevel="1" x14ac:dyDescent="0.25">
      <c r="A2581" s="53" t="s">
        <v>652</v>
      </c>
      <c r="B2581" s="53"/>
      <c r="C2581" s="53"/>
      <c r="D2581" s="244"/>
      <c r="E2581" s="244"/>
      <c r="F2581" s="244"/>
      <c r="G2581" s="244"/>
      <c r="H2581" s="244"/>
      <c r="I2581" s="244"/>
      <c r="J2581" s="244"/>
      <c r="K2581" s="244"/>
      <c r="L2581" s="244"/>
      <c r="M2581" s="244"/>
      <c r="N2581" s="244"/>
      <c r="O2581" s="244"/>
      <c r="P2581" s="244"/>
      <c r="Q2581" s="244"/>
      <c r="R2581" s="244"/>
    </row>
    <row r="2582" spans="1:18" hidden="1" outlineLevel="1" x14ac:dyDescent="0.25">
      <c r="A2582" s="53" t="s">
        <v>658</v>
      </c>
      <c r="B2582" s="53"/>
      <c r="C2582" s="53"/>
      <c r="D2582" s="244"/>
      <c r="E2582" s="244"/>
      <c r="F2582" s="244"/>
      <c r="G2582" s="244"/>
      <c r="H2582" s="244"/>
      <c r="I2582" s="244"/>
      <c r="J2582" s="244"/>
      <c r="K2582" s="244"/>
      <c r="L2582" s="244"/>
      <c r="M2582" s="244"/>
      <c r="N2582" s="244"/>
      <c r="O2582" s="244"/>
      <c r="P2582" s="244"/>
      <c r="Q2582" s="244"/>
      <c r="R2582" s="244"/>
    </row>
    <row r="2583" spans="1:18" hidden="1" outlineLevel="1" x14ac:dyDescent="0.25">
      <c r="A2583" s="53" t="s">
        <v>40</v>
      </c>
      <c r="B2583" s="53"/>
      <c r="C2583" s="53"/>
      <c r="D2583" s="223">
        <f t="shared" ref="D2583:R2583" si="224">D2580+D2582</f>
        <v>0</v>
      </c>
      <c r="E2583" s="223">
        <f t="shared" si="224"/>
        <v>0</v>
      </c>
      <c r="F2583" s="223">
        <f t="shared" si="224"/>
        <v>0</v>
      </c>
      <c r="G2583" s="223">
        <f t="shared" si="224"/>
        <v>0</v>
      </c>
      <c r="H2583" s="223">
        <f t="shared" si="224"/>
        <v>0</v>
      </c>
      <c r="I2583" s="223">
        <f t="shared" si="224"/>
        <v>0</v>
      </c>
      <c r="J2583" s="223">
        <f t="shared" si="224"/>
        <v>0</v>
      </c>
      <c r="K2583" s="223">
        <f t="shared" si="224"/>
        <v>0</v>
      </c>
      <c r="L2583" s="223">
        <f t="shared" si="224"/>
        <v>0</v>
      </c>
      <c r="M2583" s="223">
        <f t="shared" si="224"/>
        <v>0</v>
      </c>
      <c r="N2583" s="223">
        <f t="shared" si="224"/>
        <v>0</v>
      </c>
      <c r="O2583" s="223">
        <f t="shared" si="224"/>
        <v>0</v>
      </c>
      <c r="P2583" s="223">
        <f t="shared" si="224"/>
        <v>0</v>
      </c>
      <c r="Q2583" s="223">
        <f t="shared" si="224"/>
        <v>0</v>
      </c>
      <c r="R2583" s="223">
        <f t="shared" si="224"/>
        <v>0</v>
      </c>
    </row>
    <row r="2584" spans="1:18" hidden="1" outlineLevel="1" x14ac:dyDescent="0.25"/>
    <row r="2585" spans="1:18" hidden="1" outlineLevel="1" x14ac:dyDescent="0.25">
      <c r="A2585" s="274" t="s">
        <v>0</v>
      </c>
      <c r="B2585" s="225" t="s">
        <v>16</v>
      </c>
      <c r="C2585" s="53"/>
      <c r="D2585" s="244">
        <v>10000</v>
      </c>
      <c r="E2585" s="244"/>
      <c r="F2585" s="244"/>
      <c r="G2585" s="244"/>
      <c r="H2585" s="244"/>
      <c r="I2585" s="244"/>
      <c r="J2585" s="244"/>
      <c r="K2585" s="244"/>
      <c r="L2585" s="244"/>
      <c r="M2585" s="244"/>
      <c r="N2585" s="244"/>
      <c r="O2585" s="244"/>
      <c r="P2585" s="244"/>
      <c r="Q2585" s="244"/>
      <c r="R2585" s="244"/>
    </row>
    <row r="2586" spans="1:18" hidden="1" outlineLevel="1" x14ac:dyDescent="0.25">
      <c r="A2586" s="274"/>
      <c r="B2586" s="226" t="s">
        <v>42</v>
      </c>
      <c r="C2586" s="222"/>
      <c r="D2586" s="223">
        <f>IF($B2470&lt;&gt;"",D2585*(VLOOKUP($B2470,Distribution!$H4:$Y53,18)*(1+VLOOKUP($B2470,Distribution!$H4:$Z53,19))^(D2473-$D2473))/1000,0)</f>
        <v>0</v>
      </c>
      <c r="E2586" s="223">
        <f>IF($B2470&lt;&gt;"",E2585*(VLOOKUP($B2470,Distribution!$H4:$Y53,18)*(1+VLOOKUP($B2470,Distribution!$H4:$Z53,19))^(E2473-$D2473))/1000,0)</f>
        <v>0</v>
      </c>
      <c r="F2586" s="223">
        <f>IF($B2470&lt;&gt;"",F2585*(VLOOKUP($B2470,Distribution!$H4:$Y53,18)*(1+VLOOKUP($B2470,Distribution!$H4:$Z53,19))^(F2473-$D2473))/1000,0)</f>
        <v>0</v>
      </c>
      <c r="G2586" s="223">
        <f>IF($B2470&lt;&gt;"",G2585*(VLOOKUP($B2470,Distribution!$H4:$Y53,18)*(1+VLOOKUP($B2470,Distribution!$H4:$Z53,19))^(G2473-$D2473))/1000,0)</f>
        <v>0</v>
      </c>
      <c r="H2586" s="223">
        <f>IF($B2470&lt;&gt;"",H2585*(VLOOKUP($B2470,Distribution!$H4:$Y53,18)*(1+VLOOKUP($B2470,Distribution!$H4:$Z53,19))^(H2473-$D2473))/1000,0)</f>
        <v>0</v>
      </c>
      <c r="I2586" s="223">
        <f>IF($B2470&lt;&gt;"",I2585*(VLOOKUP($B2470,Distribution!$H4:$Y53,18)*(1+VLOOKUP($B2470,Distribution!$H4:$Z53,19))^(I2473-$D2473))/1000,0)</f>
        <v>0</v>
      </c>
      <c r="J2586" s="223">
        <f>IF($B2470&lt;&gt;"",J2585*(VLOOKUP($B2470,Distribution!$H4:$Y53,18)*(1+VLOOKUP($B2470,Distribution!$H4:$Z53,19))^(J2473-$D2473))/1000,0)</f>
        <v>0</v>
      </c>
      <c r="K2586" s="223">
        <f>IF($B2470&lt;&gt;"",K2585*(VLOOKUP($B2470,Distribution!$H4:$Y53,18)*(1+VLOOKUP($B2470,Distribution!$H4:$Z53,19))^(K2473-$D2473))/1000,0)</f>
        <v>0</v>
      </c>
      <c r="L2586" s="223">
        <f>IF($B2470&lt;&gt;"",L2585*(VLOOKUP($B2470,Distribution!$H4:$Y53,18)*(1+VLOOKUP($B2470,Distribution!$H4:$Z53,19))^(L2473-$D2473))/1000,0)</f>
        <v>0</v>
      </c>
      <c r="M2586" s="223">
        <f>IF($B2470&lt;&gt;"",M2585*(VLOOKUP($B2470,Distribution!$H4:$Y53,18)*(1+VLOOKUP($B2470,Distribution!$H4:$Z53,19))^(M2473-$D2473))/1000,0)</f>
        <v>0</v>
      </c>
      <c r="N2586" s="223">
        <f>IF($B2470&lt;&gt;"",N2585*(VLOOKUP($B2470,Distribution!$H4:$Y53,18)*(1+VLOOKUP($B2470,Distribution!$H4:$Z53,19))^(N2473-$D2473))/1000,0)</f>
        <v>0</v>
      </c>
      <c r="O2586" s="223">
        <f>IF($B2470&lt;&gt;"",O2585*(VLOOKUP($B2470,Distribution!$H4:$Y53,18)*(1+VLOOKUP($B2470,Distribution!$H4:$Z53,19))^(O2473-$D2473))/1000,0)</f>
        <v>0</v>
      </c>
      <c r="P2586" s="223">
        <f>IF($B2470&lt;&gt;"",P2585*(VLOOKUP($B2470,Distribution!$H4:$Y53,18)*(1+VLOOKUP($B2470,Distribution!$H4:$Z53,19))^(P2473-$D2473))/1000,0)</f>
        <v>0</v>
      </c>
      <c r="Q2586" s="223">
        <f>IF($B2470&lt;&gt;"",Q2585*(VLOOKUP($B2470,Distribution!$H4:$Y53,18)*(1+VLOOKUP($B2470,Distribution!$H4:$Z53,19))^(Q2473-$D2473))/1000,0)</f>
        <v>0</v>
      </c>
      <c r="R2586" s="223">
        <f>IF($B2470&lt;&gt;"",R2585*(VLOOKUP($B2470,Distribution!$H4:$Y53,18)*(1+VLOOKUP($B2470,Distribution!$H4:$Z53,19))^(R2473-$D2473))/1000,0)</f>
        <v>0</v>
      </c>
    </row>
    <row r="2587" spans="1:18" hidden="1" outlineLevel="1" x14ac:dyDescent="0.25">
      <c r="A2587" s="274" t="s">
        <v>15</v>
      </c>
      <c r="B2587" s="225" t="s">
        <v>679</v>
      </c>
      <c r="C2587" s="53"/>
      <c r="D2587" s="244"/>
      <c r="E2587" s="244"/>
      <c r="F2587" s="244"/>
      <c r="G2587" s="244"/>
      <c r="H2587" s="244"/>
      <c r="I2587" s="244"/>
      <c r="J2587" s="244"/>
      <c r="K2587" s="244"/>
      <c r="L2587" s="244"/>
      <c r="M2587" s="244"/>
      <c r="N2587" s="244"/>
      <c r="O2587" s="244"/>
      <c r="P2587" s="244"/>
      <c r="Q2587" s="244"/>
      <c r="R2587" s="244"/>
    </row>
    <row r="2588" spans="1:18" hidden="1" outlineLevel="1" x14ac:dyDescent="0.25">
      <c r="A2588" s="274"/>
      <c r="B2588" s="225" t="s">
        <v>42</v>
      </c>
      <c r="C2588" s="53"/>
      <c r="D2588" s="244"/>
      <c r="E2588" s="244"/>
      <c r="F2588" s="244"/>
      <c r="G2588" s="244"/>
      <c r="H2588" s="244"/>
      <c r="I2588" s="244"/>
      <c r="J2588" s="244"/>
      <c r="K2588" s="244"/>
      <c r="L2588" s="244"/>
      <c r="M2588" s="244"/>
      <c r="N2588" s="244"/>
      <c r="O2588" s="244"/>
      <c r="P2588" s="244"/>
      <c r="Q2588" s="244"/>
      <c r="R2588" s="244"/>
    </row>
    <row r="2589" spans="1:18" hidden="1" outlineLevel="1" x14ac:dyDescent="0.25">
      <c r="A2589" s="225" t="s">
        <v>56</v>
      </c>
      <c r="B2589" s="225"/>
      <c r="C2589" s="53"/>
      <c r="D2589" s="244"/>
      <c r="E2589" s="244"/>
      <c r="F2589" s="244"/>
      <c r="G2589" s="244"/>
      <c r="H2589" s="244"/>
      <c r="I2589" s="244"/>
      <c r="J2589" s="244"/>
      <c r="K2589" s="244"/>
      <c r="L2589" s="244"/>
      <c r="M2589" s="244"/>
      <c r="N2589" s="244"/>
      <c r="O2589" s="244"/>
      <c r="P2589" s="244"/>
      <c r="Q2589" s="244"/>
      <c r="R2589" s="244"/>
    </row>
    <row r="2590" spans="1:18" hidden="1" outlineLevel="1" x14ac:dyDescent="0.25">
      <c r="A2590" s="225" t="s">
        <v>57</v>
      </c>
      <c r="B2590" s="225"/>
      <c r="C2590" s="53"/>
      <c r="D2590" s="244"/>
      <c r="E2590" s="244"/>
      <c r="F2590" s="244"/>
      <c r="G2590" s="244"/>
      <c r="H2590" s="244"/>
      <c r="I2590" s="244"/>
      <c r="J2590" s="244"/>
      <c r="K2590" s="244"/>
      <c r="L2590" s="244"/>
      <c r="M2590" s="244"/>
      <c r="N2590" s="244"/>
      <c r="O2590" s="244"/>
      <c r="P2590" s="244"/>
      <c r="Q2590" s="244"/>
      <c r="R2590" s="244"/>
    </row>
    <row r="2591" spans="1:18" hidden="1" outlineLevel="1" x14ac:dyDescent="0.25">
      <c r="A2591" s="224" t="s">
        <v>659</v>
      </c>
      <c r="B2591" s="224"/>
      <c r="C2591" s="222"/>
      <c r="D2591" s="223">
        <f t="shared" ref="D2591:R2591" si="225">D2586+D2588+D2589+D2590</f>
        <v>0</v>
      </c>
      <c r="E2591" s="223">
        <f t="shared" si="225"/>
        <v>0</v>
      </c>
      <c r="F2591" s="223">
        <f t="shared" si="225"/>
        <v>0</v>
      </c>
      <c r="G2591" s="223">
        <f t="shared" si="225"/>
        <v>0</v>
      </c>
      <c r="H2591" s="223">
        <f t="shared" si="225"/>
        <v>0</v>
      </c>
      <c r="I2591" s="223">
        <f t="shared" si="225"/>
        <v>0</v>
      </c>
      <c r="J2591" s="223">
        <f t="shared" si="225"/>
        <v>0</v>
      </c>
      <c r="K2591" s="223">
        <f t="shared" si="225"/>
        <v>0</v>
      </c>
      <c r="L2591" s="223">
        <f t="shared" si="225"/>
        <v>0</v>
      </c>
      <c r="M2591" s="223">
        <f t="shared" si="225"/>
        <v>0</v>
      </c>
      <c r="N2591" s="223">
        <f t="shared" si="225"/>
        <v>0</v>
      </c>
      <c r="O2591" s="223">
        <f t="shared" si="225"/>
        <v>0</v>
      </c>
      <c r="P2591" s="223">
        <f t="shared" si="225"/>
        <v>0</v>
      </c>
      <c r="Q2591" s="223">
        <f t="shared" si="225"/>
        <v>0</v>
      </c>
      <c r="R2591" s="223">
        <f t="shared" si="225"/>
        <v>0</v>
      </c>
    </row>
    <row r="2592" spans="1:18" hidden="1" outlineLevel="1" x14ac:dyDescent="0.25"/>
    <row r="2593" spans="1:18" hidden="1" outlineLevel="1" x14ac:dyDescent="0.25">
      <c r="A2593" s="222" t="s">
        <v>663</v>
      </c>
      <c r="B2593" s="222"/>
      <c r="C2593" s="222"/>
      <c r="D2593" s="223">
        <f t="shared" ref="D2593:R2593" si="226">D2583-D2591</f>
        <v>0</v>
      </c>
      <c r="E2593" s="223">
        <f t="shared" si="226"/>
        <v>0</v>
      </c>
      <c r="F2593" s="223">
        <f t="shared" si="226"/>
        <v>0</v>
      </c>
      <c r="G2593" s="223">
        <f t="shared" si="226"/>
        <v>0</v>
      </c>
      <c r="H2593" s="223">
        <f t="shared" si="226"/>
        <v>0</v>
      </c>
      <c r="I2593" s="223">
        <f t="shared" si="226"/>
        <v>0</v>
      </c>
      <c r="J2593" s="223">
        <f t="shared" si="226"/>
        <v>0</v>
      </c>
      <c r="K2593" s="223">
        <f t="shared" si="226"/>
        <v>0</v>
      </c>
      <c r="L2593" s="223">
        <f t="shared" si="226"/>
        <v>0</v>
      </c>
      <c r="M2593" s="223">
        <f t="shared" si="226"/>
        <v>0</v>
      </c>
      <c r="N2593" s="223">
        <f t="shared" si="226"/>
        <v>0</v>
      </c>
      <c r="O2593" s="223">
        <f t="shared" si="226"/>
        <v>0</v>
      </c>
      <c r="P2593" s="223">
        <f t="shared" si="226"/>
        <v>0</v>
      </c>
      <c r="Q2593" s="223">
        <f t="shared" si="226"/>
        <v>0</v>
      </c>
      <c r="R2593" s="223">
        <f t="shared" si="226"/>
        <v>0</v>
      </c>
    </row>
    <row r="2594" spans="1:18" hidden="1" outlineLevel="1" x14ac:dyDescent="0.25"/>
    <row r="2595" spans="1:18" hidden="1" outlineLevel="1" x14ac:dyDescent="0.25">
      <c r="A2595" s="53" t="s">
        <v>664</v>
      </c>
      <c r="B2595" s="53"/>
      <c r="C2595" s="53"/>
      <c r="D2595" s="244"/>
      <c r="E2595" s="244"/>
      <c r="F2595" s="244"/>
      <c r="G2595" s="244"/>
      <c r="H2595" s="244"/>
      <c r="I2595" s="244"/>
      <c r="J2595" s="244"/>
      <c r="K2595" s="244"/>
      <c r="L2595" s="244"/>
      <c r="M2595" s="244"/>
      <c r="N2595" s="244"/>
      <c r="O2595" s="244"/>
      <c r="P2595" s="244"/>
      <c r="Q2595" s="244"/>
      <c r="R2595" s="244"/>
    </row>
    <row r="2596" spans="1:18" hidden="1" outlineLevel="1" x14ac:dyDescent="0.25"/>
    <row r="2597" spans="1:18" hidden="1" outlineLevel="1" x14ac:dyDescent="0.25">
      <c r="A2597" s="222" t="s">
        <v>665</v>
      </c>
      <c r="B2597" s="222"/>
      <c r="C2597" s="222"/>
      <c r="D2597" s="223">
        <f t="shared" ref="D2597:R2597" si="227">D2593-D2595</f>
        <v>0</v>
      </c>
      <c r="E2597" s="223">
        <f t="shared" si="227"/>
        <v>0</v>
      </c>
      <c r="F2597" s="223">
        <f t="shared" si="227"/>
        <v>0</v>
      </c>
      <c r="G2597" s="223">
        <f t="shared" si="227"/>
        <v>0</v>
      </c>
      <c r="H2597" s="223">
        <f t="shared" si="227"/>
        <v>0</v>
      </c>
      <c r="I2597" s="223">
        <f t="shared" si="227"/>
        <v>0</v>
      </c>
      <c r="J2597" s="223">
        <f t="shared" si="227"/>
        <v>0</v>
      </c>
      <c r="K2597" s="223">
        <f t="shared" si="227"/>
        <v>0</v>
      </c>
      <c r="L2597" s="223">
        <f t="shared" si="227"/>
        <v>0</v>
      </c>
      <c r="M2597" s="223">
        <f t="shared" si="227"/>
        <v>0</v>
      </c>
      <c r="N2597" s="223">
        <f t="shared" si="227"/>
        <v>0</v>
      </c>
      <c r="O2597" s="223">
        <f t="shared" si="227"/>
        <v>0</v>
      </c>
      <c r="P2597" s="223">
        <f t="shared" si="227"/>
        <v>0</v>
      </c>
      <c r="Q2597" s="223">
        <f t="shared" si="227"/>
        <v>0</v>
      </c>
      <c r="R2597" s="223">
        <f t="shared" si="227"/>
        <v>0</v>
      </c>
    </row>
    <row r="2598" spans="1:18" hidden="1" outlineLevel="1" x14ac:dyDescent="0.25">
      <c r="A2598" s="222" t="s">
        <v>666</v>
      </c>
      <c r="B2598" s="222"/>
      <c r="C2598" s="222"/>
      <c r="D2598" s="223">
        <f t="shared" ref="D2598:R2598" si="228">$B2471*D2597</f>
        <v>0</v>
      </c>
      <c r="E2598" s="223">
        <f t="shared" si="228"/>
        <v>0</v>
      </c>
      <c r="F2598" s="223">
        <f t="shared" si="228"/>
        <v>0</v>
      </c>
      <c r="G2598" s="223">
        <f t="shared" si="228"/>
        <v>0</v>
      </c>
      <c r="H2598" s="223">
        <f t="shared" si="228"/>
        <v>0</v>
      </c>
      <c r="I2598" s="223">
        <f t="shared" si="228"/>
        <v>0</v>
      </c>
      <c r="J2598" s="223">
        <f t="shared" si="228"/>
        <v>0</v>
      </c>
      <c r="K2598" s="223">
        <f t="shared" si="228"/>
        <v>0</v>
      </c>
      <c r="L2598" s="223">
        <f t="shared" si="228"/>
        <v>0</v>
      </c>
      <c r="M2598" s="223">
        <f t="shared" si="228"/>
        <v>0</v>
      </c>
      <c r="N2598" s="223">
        <f t="shared" si="228"/>
        <v>0</v>
      </c>
      <c r="O2598" s="223">
        <f t="shared" si="228"/>
        <v>0</v>
      </c>
      <c r="P2598" s="223">
        <f t="shared" si="228"/>
        <v>0</v>
      </c>
      <c r="Q2598" s="223">
        <f t="shared" si="228"/>
        <v>0</v>
      </c>
      <c r="R2598" s="223">
        <f t="shared" si="228"/>
        <v>0</v>
      </c>
    </row>
    <row r="2599" spans="1:18" hidden="1" outlineLevel="1" x14ac:dyDescent="0.25"/>
    <row r="2600" spans="1:18" hidden="1" outlineLevel="1" x14ac:dyDescent="0.25">
      <c r="A2600" s="222" t="s">
        <v>667</v>
      </c>
      <c r="B2600" s="222"/>
      <c r="C2600" s="222"/>
      <c r="D2600" s="223">
        <f t="shared" ref="D2600:R2600" si="229">D2597-D2598</f>
        <v>0</v>
      </c>
      <c r="E2600" s="223">
        <f t="shared" si="229"/>
        <v>0</v>
      </c>
      <c r="F2600" s="223">
        <f t="shared" si="229"/>
        <v>0</v>
      </c>
      <c r="G2600" s="223">
        <f t="shared" si="229"/>
        <v>0</v>
      </c>
      <c r="H2600" s="223">
        <f t="shared" si="229"/>
        <v>0</v>
      </c>
      <c r="I2600" s="223">
        <f t="shared" si="229"/>
        <v>0</v>
      </c>
      <c r="J2600" s="223">
        <f t="shared" si="229"/>
        <v>0</v>
      </c>
      <c r="K2600" s="223">
        <f t="shared" si="229"/>
        <v>0</v>
      </c>
      <c r="L2600" s="223">
        <f t="shared" si="229"/>
        <v>0</v>
      </c>
      <c r="M2600" s="223">
        <f t="shared" si="229"/>
        <v>0</v>
      </c>
      <c r="N2600" s="223">
        <f t="shared" si="229"/>
        <v>0</v>
      </c>
      <c r="O2600" s="223">
        <f t="shared" si="229"/>
        <v>0</v>
      </c>
      <c r="P2600" s="223">
        <f t="shared" si="229"/>
        <v>0</v>
      </c>
      <c r="Q2600" s="223">
        <f t="shared" si="229"/>
        <v>0</v>
      </c>
      <c r="R2600" s="223">
        <f t="shared" si="229"/>
        <v>0</v>
      </c>
    </row>
    <row r="2601" spans="1:18" hidden="1" outlineLevel="1" x14ac:dyDescent="0.25"/>
    <row r="2602" spans="1:18" hidden="1" outlineLevel="1" x14ac:dyDescent="0.25">
      <c r="A2602" s="224" t="s">
        <v>668</v>
      </c>
      <c r="B2602" s="222"/>
      <c r="C2602" s="222"/>
      <c r="D2602" s="227" t="e">
        <f>IRR(D2600:R2600)</f>
        <v>#NUM!</v>
      </c>
    </row>
    <row r="2603" spans="1:18" collapsed="1" x14ac:dyDescent="0.25"/>
    <row r="2606" spans="1:18" s="169" customFormat="1" x14ac:dyDescent="0.25">
      <c r="A2606" s="169" t="s">
        <v>904</v>
      </c>
    </row>
    <row r="2607" spans="1:18" hidden="1" outlineLevel="1" x14ac:dyDescent="0.25"/>
    <row r="2608" spans="1:18" hidden="1" outlineLevel="1" x14ac:dyDescent="0.25">
      <c r="A2608" s="217" t="s">
        <v>643</v>
      </c>
      <c r="B2608" s="208"/>
    </row>
    <row r="2609" spans="1:18" hidden="1" outlineLevel="1" x14ac:dyDescent="0.25">
      <c r="A2609" s="218" t="s">
        <v>644</v>
      </c>
      <c r="B2609" s="209"/>
    </row>
    <row r="2610" spans="1:18" ht="15.75" hidden="1" outlineLevel="1" thickBot="1" x14ac:dyDescent="0.3">
      <c r="A2610" s="219" t="s">
        <v>12</v>
      </c>
      <c r="B2610" s="243"/>
    </row>
    <row r="2611" spans="1:18" hidden="1" outlineLevel="1" x14ac:dyDescent="0.25"/>
    <row r="2612" spans="1:18" hidden="1" outlineLevel="1" x14ac:dyDescent="0.25">
      <c r="A2612" s="53" t="s">
        <v>14</v>
      </c>
      <c r="B2612" s="53"/>
      <c r="C2612" s="223">
        <v>0</v>
      </c>
      <c r="D2612" s="223">
        <v>1</v>
      </c>
      <c r="E2612" s="223">
        <v>2</v>
      </c>
      <c r="F2612" s="223">
        <v>3</v>
      </c>
      <c r="G2612" s="223">
        <v>4</v>
      </c>
      <c r="H2612" s="223">
        <v>5</v>
      </c>
      <c r="I2612" s="223">
        <v>6</v>
      </c>
      <c r="J2612" s="223">
        <v>7</v>
      </c>
      <c r="K2612" s="223">
        <v>8</v>
      </c>
      <c r="L2612" s="223">
        <v>9</v>
      </c>
      <c r="M2612" s="223">
        <v>10</v>
      </c>
      <c r="N2612" s="223">
        <v>11</v>
      </c>
      <c r="O2612" s="223">
        <v>12</v>
      </c>
      <c r="P2612" s="223">
        <v>13</v>
      </c>
      <c r="Q2612" s="223">
        <v>14</v>
      </c>
      <c r="R2612" s="223">
        <v>15</v>
      </c>
    </row>
    <row r="2613" spans="1:18" hidden="1" outlineLevel="1" x14ac:dyDescent="0.25"/>
    <row r="2614" spans="1:18" hidden="1" outlineLevel="1" x14ac:dyDescent="0.25">
      <c r="A2614" s="53" t="s">
        <v>59</v>
      </c>
      <c r="B2614" s="53"/>
      <c r="C2614" s="244"/>
      <c r="D2614" s="244"/>
      <c r="E2614" s="244"/>
      <c r="F2614" s="244"/>
      <c r="G2614" s="244"/>
      <c r="H2614" s="244"/>
      <c r="I2614" s="244"/>
      <c r="J2614" s="244"/>
      <c r="K2614" s="244"/>
      <c r="L2614" s="244"/>
      <c r="M2614" s="244"/>
      <c r="N2614" s="244"/>
      <c r="O2614" s="244"/>
      <c r="P2614" s="244"/>
      <c r="Q2614" s="244"/>
      <c r="R2614" s="244"/>
    </row>
    <row r="2615" spans="1:18" hidden="1" outlineLevel="1" x14ac:dyDescent="0.25">
      <c r="A2615" s="53" t="s">
        <v>824</v>
      </c>
      <c r="B2615" s="53"/>
      <c r="C2615" s="244"/>
      <c r="D2615" s="244"/>
      <c r="E2615" s="244"/>
      <c r="F2615" s="244"/>
      <c r="G2615" s="244"/>
      <c r="H2615" s="244"/>
      <c r="I2615" s="244"/>
      <c r="J2615" s="244"/>
      <c r="K2615" s="244"/>
      <c r="L2615" s="244"/>
      <c r="M2615" s="244"/>
      <c r="N2615" s="244"/>
      <c r="O2615" s="244"/>
      <c r="P2615" s="244"/>
      <c r="Q2615" s="244"/>
      <c r="R2615" s="244"/>
    </row>
    <row r="2616" spans="1:18" hidden="1" outlineLevel="1" x14ac:dyDescent="0.25">
      <c r="A2616" s="53" t="s">
        <v>825</v>
      </c>
      <c r="B2616" s="53"/>
      <c r="C2616" s="244"/>
      <c r="D2616" s="244"/>
      <c r="E2616" s="244"/>
      <c r="F2616" s="244"/>
      <c r="G2616" s="244"/>
      <c r="H2616" s="244"/>
      <c r="I2616" s="244"/>
      <c r="J2616" s="244"/>
      <c r="K2616" s="244"/>
      <c r="L2616" s="244"/>
      <c r="M2616" s="244"/>
      <c r="N2616" s="244"/>
      <c r="O2616" s="244"/>
      <c r="P2616" s="244"/>
      <c r="Q2616" s="244"/>
      <c r="R2616" s="244"/>
    </row>
    <row r="2617" spans="1:18" hidden="1" outlineLevel="1" x14ac:dyDescent="0.25"/>
    <row r="2618" spans="1:18" hidden="1" outlineLevel="2" x14ac:dyDescent="0.25">
      <c r="A2618" s="222" t="str">
        <f>'Usages industrie'!A4</f>
        <v>Usage industriel n°1</v>
      </c>
      <c r="B2618" s="222" t="s">
        <v>41</v>
      </c>
      <c r="C2618" s="222"/>
      <c r="D2618" s="223">
        <f>IF(B$2608&lt;&gt;"",IF(B$2608='Usages industrie'!$K4,'Usages industrie'!J4,0),0)</f>
        <v>0</v>
      </c>
      <c r="E2618" s="223">
        <f t="shared" ref="E2618:R2627" si="230">$D2618</f>
        <v>0</v>
      </c>
      <c r="F2618" s="223">
        <f t="shared" si="230"/>
        <v>0</v>
      </c>
      <c r="G2618" s="223">
        <f t="shared" si="230"/>
        <v>0</v>
      </c>
      <c r="H2618" s="223">
        <f t="shared" si="230"/>
        <v>0</v>
      </c>
      <c r="I2618" s="223">
        <f t="shared" si="230"/>
        <v>0</v>
      </c>
      <c r="J2618" s="223">
        <f t="shared" si="230"/>
        <v>0</v>
      </c>
      <c r="K2618" s="223">
        <f t="shared" si="230"/>
        <v>0</v>
      </c>
      <c r="L2618" s="223">
        <f t="shared" si="230"/>
        <v>0</v>
      </c>
      <c r="M2618" s="223">
        <f t="shared" si="230"/>
        <v>0</v>
      </c>
      <c r="N2618" s="223">
        <f t="shared" si="230"/>
        <v>0</v>
      </c>
      <c r="O2618" s="223">
        <f t="shared" si="230"/>
        <v>0</v>
      </c>
      <c r="P2618" s="223">
        <f t="shared" si="230"/>
        <v>0</v>
      </c>
      <c r="Q2618" s="223">
        <f t="shared" si="230"/>
        <v>0</v>
      </c>
      <c r="R2618" s="223">
        <f t="shared" si="230"/>
        <v>0</v>
      </c>
    </row>
    <row r="2619" spans="1:18" hidden="1" outlineLevel="2" x14ac:dyDescent="0.25">
      <c r="A2619" s="222" t="str">
        <f>'Usages industrie'!A5</f>
        <v>Usage industriel n°2</v>
      </c>
      <c r="B2619" s="222" t="s">
        <v>41</v>
      </c>
      <c r="C2619" s="222"/>
      <c r="D2619" s="223">
        <f>IF(B$2608&lt;&gt;"",IF(B$2608='Usages industrie'!$K5,'Usages industrie'!J5,0),0)</f>
        <v>0</v>
      </c>
      <c r="E2619" s="223">
        <f t="shared" si="230"/>
        <v>0</v>
      </c>
      <c r="F2619" s="223">
        <f t="shared" si="230"/>
        <v>0</v>
      </c>
      <c r="G2619" s="223">
        <f t="shared" si="230"/>
        <v>0</v>
      </c>
      <c r="H2619" s="223">
        <f t="shared" si="230"/>
        <v>0</v>
      </c>
      <c r="I2619" s="223">
        <f t="shared" si="230"/>
        <v>0</v>
      </c>
      <c r="J2619" s="223">
        <f t="shared" si="230"/>
        <v>0</v>
      </c>
      <c r="K2619" s="223">
        <f t="shared" si="230"/>
        <v>0</v>
      </c>
      <c r="L2619" s="223">
        <f t="shared" si="230"/>
        <v>0</v>
      </c>
      <c r="M2619" s="223">
        <f t="shared" si="230"/>
        <v>0</v>
      </c>
      <c r="N2619" s="223">
        <f t="shared" si="230"/>
        <v>0</v>
      </c>
      <c r="O2619" s="223">
        <f t="shared" si="230"/>
        <v>0</v>
      </c>
      <c r="P2619" s="223">
        <f t="shared" si="230"/>
        <v>0</v>
      </c>
      <c r="Q2619" s="223">
        <f t="shared" si="230"/>
        <v>0</v>
      </c>
      <c r="R2619" s="223">
        <f t="shared" si="230"/>
        <v>0</v>
      </c>
    </row>
    <row r="2620" spans="1:18" hidden="1" outlineLevel="2" x14ac:dyDescent="0.25">
      <c r="A2620" s="222" t="str">
        <f>'Usages industrie'!A6</f>
        <v>Usage industriel n°3</v>
      </c>
      <c r="B2620" s="222" t="s">
        <v>41</v>
      </c>
      <c r="C2620" s="222"/>
      <c r="D2620" s="223">
        <f>IF(B$2608&lt;&gt;"",IF(B$2608='Usages industrie'!$K6,'Usages industrie'!J6,0),0)</f>
        <v>0</v>
      </c>
      <c r="E2620" s="223">
        <f t="shared" si="230"/>
        <v>0</v>
      </c>
      <c r="F2620" s="223">
        <f t="shared" si="230"/>
        <v>0</v>
      </c>
      <c r="G2620" s="223">
        <f t="shared" si="230"/>
        <v>0</v>
      </c>
      <c r="H2620" s="223">
        <f t="shared" si="230"/>
        <v>0</v>
      </c>
      <c r="I2620" s="223">
        <f t="shared" si="230"/>
        <v>0</v>
      </c>
      <c r="J2620" s="223">
        <f t="shared" si="230"/>
        <v>0</v>
      </c>
      <c r="K2620" s="223">
        <f t="shared" si="230"/>
        <v>0</v>
      </c>
      <c r="L2620" s="223">
        <f t="shared" si="230"/>
        <v>0</v>
      </c>
      <c r="M2620" s="223">
        <f t="shared" si="230"/>
        <v>0</v>
      </c>
      <c r="N2620" s="223">
        <f t="shared" si="230"/>
        <v>0</v>
      </c>
      <c r="O2620" s="223">
        <f t="shared" si="230"/>
        <v>0</v>
      </c>
      <c r="P2620" s="223">
        <f t="shared" si="230"/>
        <v>0</v>
      </c>
      <c r="Q2620" s="223">
        <f t="shared" si="230"/>
        <v>0</v>
      </c>
      <c r="R2620" s="223">
        <f t="shared" si="230"/>
        <v>0</v>
      </c>
    </row>
    <row r="2621" spans="1:18" hidden="1" outlineLevel="2" x14ac:dyDescent="0.25">
      <c r="A2621" s="222" t="str">
        <f>'Usages industrie'!A7</f>
        <v>Usage industriel n°4</v>
      </c>
      <c r="B2621" s="222" t="s">
        <v>41</v>
      </c>
      <c r="C2621" s="222"/>
      <c r="D2621" s="223">
        <f>IF(B$2608&lt;&gt;"",IF(B$2608='Usages industrie'!$K7,'Usages industrie'!J7,0),0)</f>
        <v>0</v>
      </c>
      <c r="E2621" s="223">
        <f t="shared" si="230"/>
        <v>0</v>
      </c>
      <c r="F2621" s="223">
        <f t="shared" si="230"/>
        <v>0</v>
      </c>
      <c r="G2621" s="223">
        <f t="shared" si="230"/>
        <v>0</v>
      </c>
      <c r="H2621" s="223">
        <f t="shared" si="230"/>
        <v>0</v>
      </c>
      <c r="I2621" s="223">
        <f t="shared" si="230"/>
        <v>0</v>
      </c>
      <c r="J2621" s="223">
        <f t="shared" si="230"/>
        <v>0</v>
      </c>
      <c r="K2621" s="223">
        <f t="shared" si="230"/>
        <v>0</v>
      </c>
      <c r="L2621" s="223">
        <f t="shared" si="230"/>
        <v>0</v>
      </c>
      <c r="M2621" s="223">
        <f t="shared" si="230"/>
        <v>0</v>
      </c>
      <c r="N2621" s="223">
        <f t="shared" si="230"/>
        <v>0</v>
      </c>
      <c r="O2621" s="223">
        <f t="shared" si="230"/>
        <v>0</v>
      </c>
      <c r="P2621" s="223">
        <f t="shared" si="230"/>
        <v>0</v>
      </c>
      <c r="Q2621" s="223">
        <f t="shared" si="230"/>
        <v>0</v>
      </c>
      <c r="R2621" s="223">
        <f t="shared" si="230"/>
        <v>0</v>
      </c>
    </row>
    <row r="2622" spans="1:18" hidden="1" outlineLevel="2" x14ac:dyDescent="0.25">
      <c r="A2622" s="222" t="str">
        <f>'Usages industrie'!A8</f>
        <v>Usage industriel n°5</v>
      </c>
      <c r="B2622" s="222" t="s">
        <v>41</v>
      </c>
      <c r="C2622" s="222"/>
      <c r="D2622" s="223">
        <f>IF(B$2608&lt;&gt;"",IF(B$2608='Usages industrie'!$K8,'Usages industrie'!J8,0),0)</f>
        <v>0</v>
      </c>
      <c r="E2622" s="223">
        <f t="shared" si="230"/>
        <v>0</v>
      </c>
      <c r="F2622" s="223">
        <f t="shared" si="230"/>
        <v>0</v>
      </c>
      <c r="G2622" s="223">
        <f t="shared" si="230"/>
        <v>0</v>
      </c>
      <c r="H2622" s="223">
        <f t="shared" si="230"/>
        <v>0</v>
      </c>
      <c r="I2622" s="223">
        <f t="shared" si="230"/>
        <v>0</v>
      </c>
      <c r="J2622" s="223">
        <f t="shared" si="230"/>
        <v>0</v>
      </c>
      <c r="K2622" s="223">
        <f t="shared" si="230"/>
        <v>0</v>
      </c>
      <c r="L2622" s="223">
        <f t="shared" si="230"/>
        <v>0</v>
      </c>
      <c r="M2622" s="223">
        <f t="shared" si="230"/>
        <v>0</v>
      </c>
      <c r="N2622" s="223">
        <f t="shared" si="230"/>
        <v>0</v>
      </c>
      <c r="O2622" s="223">
        <f t="shared" si="230"/>
        <v>0</v>
      </c>
      <c r="P2622" s="223">
        <f t="shared" si="230"/>
        <v>0</v>
      </c>
      <c r="Q2622" s="223">
        <f t="shared" si="230"/>
        <v>0</v>
      </c>
      <c r="R2622" s="223">
        <f t="shared" si="230"/>
        <v>0</v>
      </c>
    </row>
    <row r="2623" spans="1:18" hidden="1" outlineLevel="2" x14ac:dyDescent="0.25">
      <c r="A2623" s="222" t="str">
        <f>'Usages industrie'!A9</f>
        <v>Usage industriel n°6</v>
      </c>
      <c r="B2623" s="222" t="s">
        <v>41</v>
      </c>
      <c r="C2623" s="222"/>
      <c r="D2623" s="223">
        <f>IF(B$2608&lt;&gt;"",IF(B$2608='Usages industrie'!$K9,'Usages industrie'!J9,0),0)</f>
        <v>0</v>
      </c>
      <c r="E2623" s="223">
        <f t="shared" si="230"/>
        <v>0</v>
      </c>
      <c r="F2623" s="223">
        <f t="shared" si="230"/>
        <v>0</v>
      </c>
      <c r="G2623" s="223">
        <f t="shared" si="230"/>
        <v>0</v>
      </c>
      <c r="H2623" s="223">
        <f t="shared" si="230"/>
        <v>0</v>
      </c>
      <c r="I2623" s="223">
        <f t="shared" si="230"/>
        <v>0</v>
      </c>
      <c r="J2623" s="223">
        <f t="shared" si="230"/>
        <v>0</v>
      </c>
      <c r="K2623" s="223">
        <f t="shared" si="230"/>
        <v>0</v>
      </c>
      <c r="L2623" s="223">
        <f t="shared" si="230"/>
        <v>0</v>
      </c>
      <c r="M2623" s="223">
        <f t="shared" si="230"/>
        <v>0</v>
      </c>
      <c r="N2623" s="223">
        <f t="shared" si="230"/>
        <v>0</v>
      </c>
      <c r="O2623" s="223">
        <f t="shared" si="230"/>
        <v>0</v>
      </c>
      <c r="P2623" s="223">
        <f t="shared" si="230"/>
        <v>0</v>
      </c>
      <c r="Q2623" s="223">
        <f t="shared" si="230"/>
        <v>0</v>
      </c>
      <c r="R2623" s="223">
        <f t="shared" si="230"/>
        <v>0</v>
      </c>
    </row>
    <row r="2624" spans="1:18" hidden="1" outlineLevel="2" x14ac:dyDescent="0.25">
      <c r="A2624" s="222" t="str">
        <f>'Usages industrie'!A10</f>
        <v>Usage industriel n°7</v>
      </c>
      <c r="B2624" s="222" t="s">
        <v>41</v>
      </c>
      <c r="C2624" s="222"/>
      <c r="D2624" s="223">
        <f>IF(B$2608&lt;&gt;"",IF(B$2608='Usages industrie'!$K10,'Usages industrie'!J10,0),0)</f>
        <v>0</v>
      </c>
      <c r="E2624" s="223">
        <f t="shared" si="230"/>
        <v>0</v>
      </c>
      <c r="F2624" s="223">
        <f t="shared" si="230"/>
        <v>0</v>
      </c>
      <c r="G2624" s="223">
        <f t="shared" si="230"/>
        <v>0</v>
      </c>
      <c r="H2624" s="223">
        <f t="shared" si="230"/>
        <v>0</v>
      </c>
      <c r="I2624" s="223">
        <f t="shared" si="230"/>
        <v>0</v>
      </c>
      <c r="J2624" s="223">
        <f t="shared" si="230"/>
        <v>0</v>
      </c>
      <c r="K2624" s="223">
        <f t="shared" si="230"/>
        <v>0</v>
      </c>
      <c r="L2624" s="223">
        <f t="shared" si="230"/>
        <v>0</v>
      </c>
      <c r="M2624" s="223">
        <f t="shared" si="230"/>
        <v>0</v>
      </c>
      <c r="N2624" s="223">
        <f t="shared" si="230"/>
        <v>0</v>
      </c>
      <c r="O2624" s="223">
        <f t="shared" si="230"/>
        <v>0</v>
      </c>
      <c r="P2624" s="223">
        <f t="shared" si="230"/>
        <v>0</v>
      </c>
      <c r="Q2624" s="223">
        <f t="shared" si="230"/>
        <v>0</v>
      </c>
      <c r="R2624" s="223">
        <f t="shared" si="230"/>
        <v>0</v>
      </c>
    </row>
    <row r="2625" spans="1:18" hidden="1" outlineLevel="2" x14ac:dyDescent="0.25">
      <c r="A2625" s="222" t="str">
        <f>'Usages industrie'!A11</f>
        <v>Usage industriel n°8</v>
      </c>
      <c r="B2625" s="222" t="s">
        <v>41</v>
      </c>
      <c r="C2625" s="222"/>
      <c r="D2625" s="223">
        <f>IF(B$2608&lt;&gt;"",IF(B$2608='Usages industrie'!$K11,'Usages industrie'!J11,0),0)</f>
        <v>0</v>
      </c>
      <c r="E2625" s="223">
        <f t="shared" si="230"/>
        <v>0</v>
      </c>
      <c r="F2625" s="223">
        <f t="shared" si="230"/>
        <v>0</v>
      </c>
      <c r="G2625" s="223">
        <f t="shared" si="230"/>
        <v>0</v>
      </c>
      <c r="H2625" s="223">
        <f t="shared" si="230"/>
        <v>0</v>
      </c>
      <c r="I2625" s="223">
        <f t="shared" si="230"/>
        <v>0</v>
      </c>
      <c r="J2625" s="223">
        <f t="shared" si="230"/>
        <v>0</v>
      </c>
      <c r="K2625" s="223">
        <f t="shared" si="230"/>
        <v>0</v>
      </c>
      <c r="L2625" s="223">
        <f t="shared" si="230"/>
        <v>0</v>
      </c>
      <c r="M2625" s="223">
        <f t="shared" si="230"/>
        <v>0</v>
      </c>
      <c r="N2625" s="223">
        <f t="shared" si="230"/>
        <v>0</v>
      </c>
      <c r="O2625" s="223">
        <f t="shared" si="230"/>
        <v>0</v>
      </c>
      <c r="P2625" s="223">
        <f t="shared" si="230"/>
        <v>0</v>
      </c>
      <c r="Q2625" s="223">
        <f t="shared" si="230"/>
        <v>0</v>
      </c>
      <c r="R2625" s="223">
        <f t="shared" si="230"/>
        <v>0</v>
      </c>
    </row>
    <row r="2626" spans="1:18" hidden="1" outlineLevel="2" x14ac:dyDescent="0.25">
      <c r="A2626" s="222" t="str">
        <f>'Usages industrie'!A12</f>
        <v>Usage industriel n°9</v>
      </c>
      <c r="B2626" s="222" t="s">
        <v>41</v>
      </c>
      <c r="C2626" s="222"/>
      <c r="D2626" s="223">
        <f>IF(B$2608&lt;&gt;"",IF(B$2608='Usages industrie'!$K12,'Usages industrie'!J12,0),0)</f>
        <v>0</v>
      </c>
      <c r="E2626" s="223">
        <f t="shared" si="230"/>
        <v>0</v>
      </c>
      <c r="F2626" s="223">
        <f t="shared" si="230"/>
        <v>0</v>
      </c>
      <c r="G2626" s="223">
        <f t="shared" si="230"/>
        <v>0</v>
      </c>
      <c r="H2626" s="223">
        <f t="shared" si="230"/>
        <v>0</v>
      </c>
      <c r="I2626" s="223">
        <f t="shared" si="230"/>
        <v>0</v>
      </c>
      <c r="J2626" s="223">
        <f t="shared" si="230"/>
        <v>0</v>
      </c>
      <c r="K2626" s="223">
        <f t="shared" si="230"/>
        <v>0</v>
      </c>
      <c r="L2626" s="223">
        <f t="shared" si="230"/>
        <v>0</v>
      </c>
      <c r="M2626" s="223">
        <f t="shared" si="230"/>
        <v>0</v>
      </c>
      <c r="N2626" s="223">
        <f t="shared" si="230"/>
        <v>0</v>
      </c>
      <c r="O2626" s="223">
        <f t="shared" si="230"/>
        <v>0</v>
      </c>
      <c r="P2626" s="223">
        <f t="shared" si="230"/>
        <v>0</v>
      </c>
      <c r="Q2626" s="223">
        <f t="shared" si="230"/>
        <v>0</v>
      </c>
      <c r="R2626" s="223">
        <f t="shared" si="230"/>
        <v>0</v>
      </c>
    </row>
    <row r="2627" spans="1:18" hidden="1" outlineLevel="2" x14ac:dyDescent="0.25">
      <c r="A2627" s="222" t="str">
        <f>'Usages industrie'!A13</f>
        <v>Usage industriel n°10</v>
      </c>
      <c r="B2627" s="222" t="s">
        <v>41</v>
      </c>
      <c r="C2627" s="222"/>
      <c r="D2627" s="223">
        <f>IF(B$2608&lt;&gt;"",IF(B$2608='Usages industrie'!$K13,'Usages industrie'!J13,0),0)</f>
        <v>0</v>
      </c>
      <c r="E2627" s="223">
        <f t="shared" si="230"/>
        <v>0</v>
      </c>
      <c r="F2627" s="223">
        <f t="shared" si="230"/>
        <v>0</v>
      </c>
      <c r="G2627" s="223">
        <f t="shared" si="230"/>
        <v>0</v>
      </c>
      <c r="H2627" s="223">
        <f t="shared" si="230"/>
        <v>0</v>
      </c>
      <c r="I2627" s="223">
        <f t="shared" si="230"/>
        <v>0</v>
      </c>
      <c r="J2627" s="223">
        <f t="shared" si="230"/>
        <v>0</v>
      </c>
      <c r="K2627" s="223">
        <f t="shared" si="230"/>
        <v>0</v>
      </c>
      <c r="L2627" s="223">
        <f t="shared" si="230"/>
        <v>0</v>
      </c>
      <c r="M2627" s="223">
        <f t="shared" si="230"/>
        <v>0</v>
      </c>
      <c r="N2627" s="223">
        <f t="shared" si="230"/>
        <v>0</v>
      </c>
      <c r="O2627" s="223">
        <f t="shared" si="230"/>
        <v>0</v>
      </c>
      <c r="P2627" s="223">
        <f t="shared" si="230"/>
        <v>0</v>
      </c>
      <c r="Q2627" s="223">
        <f t="shared" si="230"/>
        <v>0</v>
      </c>
      <c r="R2627" s="223">
        <f t="shared" si="230"/>
        <v>0</v>
      </c>
    </row>
    <row r="2628" spans="1:18" hidden="1" outlineLevel="2" x14ac:dyDescent="0.25">
      <c r="A2628" s="222" t="str">
        <f>'Usages industrie'!A14</f>
        <v>Usage industriel n°11</v>
      </c>
      <c r="B2628" s="222" t="s">
        <v>41</v>
      </c>
      <c r="C2628" s="222"/>
      <c r="D2628" s="223">
        <f>IF(B$2608&lt;&gt;"",IF(B$2608='Usages industrie'!$K14,'Usages industrie'!J14,0),0)</f>
        <v>0</v>
      </c>
      <c r="E2628" s="223">
        <f t="shared" ref="E2628:R2637" si="231">$D2628</f>
        <v>0</v>
      </c>
      <c r="F2628" s="223">
        <f t="shared" si="231"/>
        <v>0</v>
      </c>
      <c r="G2628" s="223">
        <f t="shared" si="231"/>
        <v>0</v>
      </c>
      <c r="H2628" s="223">
        <f t="shared" si="231"/>
        <v>0</v>
      </c>
      <c r="I2628" s="223">
        <f t="shared" si="231"/>
        <v>0</v>
      </c>
      <c r="J2628" s="223">
        <f t="shared" si="231"/>
        <v>0</v>
      </c>
      <c r="K2628" s="223">
        <f t="shared" si="231"/>
        <v>0</v>
      </c>
      <c r="L2628" s="223">
        <f t="shared" si="231"/>
        <v>0</v>
      </c>
      <c r="M2628" s="223">
        <f t="shared" si="231"/>
        <v>0</v>
      </c>
      <c r="N2628" s="223">
        <f t="shared" si="231"/>
        <v>0</v>
      </c>
      <c r="O2628" s="223">
        <f t="shared" si="231"/>
        <v>0</v>
      </c>
      <c r="P2628" s="223">
        <f t="shared" si="231"/>
        <v>0</v>
      </c>
      <c r="Q2628" s="223">
        <f t="shared" si="231"/>
        <v>0</v>
      </c>
      <c r="R2628" s="223">
        <f t="shared" si="231"/>
        <v>0</v>
      </c>
    </row>
    <row r="2629" spans="1:18" hidden="1" outlineLevel="2" x14ac:dyDescent="0.25">
      <c r="A2629" s="222" t="str">
        <f>'Usages industrie'!A15</f>
        <v>Usage industriel n°12</v>
      </c>
      <c r="B2629" s="222" t="s">
        <v>41</v>
      </c>
      <c r="C2629" s="222"/>
      <c r="D2629" s="223">
        <f>IF(B$2608&lt;&gt;"",IF(B$2608='Usages industrie'!$K15,'Usages industrie'!J15,0),0)</f>
        <v>0</v>
      </c>
      <c r="E2629" s="223">
        <f t="shared" si="231"/>
        <v>0</v>
      </c>
      <c r="F2629" s="223">
        <f t="shared" si="231"/>
        <v>0</v>
      </c>
      <c r="G2629" s="223">
        <f t="shared" si="231"/>
        <v>0</v>
      </c>
      <c r="H2629" s="223">
        <f t="shared" si="231"/>
        <v>0</v>
      </c>
      <c r="I2629" s="223">
        <f t="shared" si="231"/>
        <v>0</v>
      </c>
      <c r="J2629" s="223">
        <f t="shared" si="231"/>
        <v>0</v>
      </c>
      <c r="K2629" s="223">
        <f t="shared" si="231"/>
        <v>0</v>
      </c>
      <c r="L2629" s="223">
        <f t="shared" si="231"/>
        <v>0</v>
      </c>
      <c r="M2629" s="223">
        <f t="shared" si="231"/>
        <v>0</v>
      </c>
      <c r="N2629" s="223">
        <f t="shared" si="231"/>
        <v>0</v>
      </c>
      <c r="O2629" s="223">
        <f t="shared" si="231"/>
        <v>0</v>
      </c>
      <c r="P2629" s="223">
        <f t="shared" si="231"/>
        <v>0</v>
      </c>
      <c r="Q2629" s="223">
        <f t="shared" si="231"/>
        <v>0</v>
      </c>
      <c r="R2629" s="223">
        <f t="shared" si="231"/>
        <v>0</v>
      </c>
    </row>
    <row r="2630" spans="1:18" hidden="1" outlineLevel="2" x14ac:dyDescent="0.25">
      <c r="A2630" s="222" t="str">
        <f>'Usages industrie'!A16</f>
        <v>Usage industriel n°13</v>
      </c>
      <c r="B2630" s="222" t="s">
        <v>41</v>
      </c>
      <c r="C2630" s="222"/>
      <c r="D2630" s="223">
        <f>IF(B$2608&lt;&gt;"",IF(B$2608='Usages industrie'!$K16,'Usages industrie'!J16,0),0)</f>
        <v>0</v>
      </c>
      <c r="E2630" s="223">
        <f t="shared" si="231"/>
        <v>0</v>
      </c>
      <c r="F2630" s="223">
        <f t="shared" si="231"/>
        <v>0</v>
      </c>
      <c r="G2630" s="223">
        <f t="shared" si="231"/>
        <v>0</v>
      </c>
      <c r="H2630" s="223">
        <f t="shared" si="231"/>
        <v>0</v>
      </c>
      <c r="I2630" s="223">
        <f t="shared" si="231"/>
        <v>0</v>
      </c>
      <c r="J2630" s="223">
        <f t="shared" si="231"/>
        <v>0</v>
      </c>
      <c r="K2630" s="223">
        <f t="shared" si="231"/>
        <v>0</v>
      </c>
      <c r="L2630" s="223">
        <f t="shared" si="231"/>
        <v>0</v>
      </c>
      <c r="M2630" s="223">
        <f t="shared" si="231"/>
        <v>0</v>
      </c>
      <c r="N2630" s="223">
        <f t="shared" si="231"/>
        <v>0</v>
      </c>
      <c r="O2630" s="223">
        <f t="shared" si="231"/>
        <v>0</v>
      </c>
      <c r="P2630" s="223">
        <f t="shared" si="231"/>
        <v>0</v>
      </c>
      <c r="Q2630" s="223">
        <f t="shared" si="231"/>
        <v>0</v>
      </c>
      <c r="R2630" s="223">
        <f t="shared" si="231"/>
        <v>0</v>
      </c>
    </row>
    <row r="2631" spans="1:18" hidden="1" outlineLevel="2" x14ac:dyDescent="0.25">
      <c r="A2631" s="222" t="str">
        <f>'Usages industrie'!A17</f>
        <v>Usage industriel n°14</v>
      </c>
      <c r="B2631" s="222" t="s">
        <v>41</v>
      </c>
      <c r="C2631" s="222"/>
      <c r="D2631" s="223">
        <f>IF(B$2608&lt;&gt;"",IF(B$2608='Usages industrie'!$K17,'Usages industrie'!J17,0),0)</f>
        <v>0</v>
      </c>
      <c r="E2631" s="223">
        <f t="shared" si="231"/>
        <v>0</v>
      </c>
      <c r="F2631" s="223">
        <f t="shared" si="231"/>
        <v>0</v>
      </c>
      <c r="G2631" s="223">
        <f t="shared" si="231"/>
        <v>0</v>
      </c>
      <c r="H2631" s="223">
        <f t="shared" si="231"/>
        <v>0</v>
      </c>
      <c r="I2631" s="223">
        <f t="shared" si="231"/>
        <v>0</v>
      </c>
      <c r="J2631" s="223">
        <f t="shared" si="231"/>
        <v>0</v>
      </c>
      <c r="K2631" s="223">
        <f t="shared" si="231"/>
        <v>0</v>
      </c>
      <c r="L2631" s="223">
        <f t="shared" si="231"/>
        <v>0</v>
      </c>
      <c r="M2631" s="223">
        <f t="shared" si="231"/>
        <v>0</v>
      </c>
      <c r="N2631" s="223">
        <f t="shared" si="231"/>
        <v>0</v>
      </c>
      <c r="O2631" s="223">
        <f t="shared" si="231"/>
        <v>0</v>
      </c>
      <c r="P2631" s="223">
        <f t="shared" si="231"/>
        <v>0</v>
      </c>
      <c r="Q2631" s="223">
        <f t="shared" si="231"/>
        <v>0</v>
      </c>
      <c r="R2631" s="223">
        <f t="shared" si="231"/>
        <v>0</v>
      </c>
    </row>
    <row r="2632" spans="1:18" hidden="1" outlineLevel="2" x14ac:dyDescent="0.25">
      <c r="A2632" s="222" t="str">
        <f>'Usages industrie'!A18</f>
        <v>Usage industriel n°15</v>
      </c>
      <c r="B2632" s="222" t="s">
        <v>41</v>
      </c>
      <c r="C2632" s="222"/>
      <c r="D2632" s="223">
        <f>IF(B$2608&lt;&gt;"",IF(B$2608='Usages industrie'!$K18,'Usages industrie'!J18,0),0)</f>
        <v>0</v>
      </c>
      <c r="E2632" s="223">
        <f t="shared" si="231"/>
        <v>0</v>
      </c>
      <c r="F2632" s="223">
        <f t="shared" si="231"/>
        <v>0</v>
      </c>
      <c r="G2632" s="223">
        <f t="shared" si="231"/>
        <v>0</v>
      </c>
      <c r="H2632" s="223">
        <f t="shared" si="231"/>
        <v>0</v>
      </c>
      <c r="I2632" s="223">
        <f t="shared" si="231"/>
        <v>0</v>
      </c>
      <c r="J2632" s="223">
        <f t="shared" si="231"/>
        <v>0</v>
      </c>
      <c r="K2632" s="223">
        <f t="shared" si="231"/>
        <v>0</v>
      </c>
      <c r="L2632" s="223">
        <f t="shared" si="231"/>
        <v>0</v>
      </c>
      <c r="M2632" s="223">
        <f t="shared" si="231"/>
        <v>0</v>
      </c>
      <c r="N2632" s="223">
        <f t="shared" si="231"/>
        <v>0</v>
      </c>
      <c r="O2632" s="223">
        <f t="shared" si="231"/>
        <v>0</v>
      </c>
      <c r="P2632" s="223">
        <f t="shared" si="231"/>
        <v>0</v>
      </c>
      <c r="Q2632" s="223">
        <f t="shared" si="231"/>
        <v>0</v>
      </c>
      <c r="R2632" s="223">
        <f t="shared" si="231"/>
        <v>0</v>
      </c>
    </row>
    <row r="2633" spans="1:18" hidden="1" outlineLevel="2" x14ac:dyDescent="0.25">
      <c r="A2633" s="222" t="str">
        <f>'Usages industrie'!A19</f>
        <v>Usage industriel n°16</v>
      </c>
      <c r="B2633" s="222" t="s">
        <v>41</v>
      </c>
      <c r="C2633" s="222"/>
      <c r="D2633" s="223">
        <f>IF(B$2608&lt;&gt;"",IF(B$2608='Usages industrie'!$K19,'Usages industrie'!J19,0),0)</f>
        <v>0</v>
      </c>
      <c r="E2633" s="223">
        <f t="shared" si="231"/>
        <v>0</v>
      </c>
      <c r="F2633" s="223">
        <f t="shared" si="231"/>
        <v>0</v>
      </c>
      <c r="G2633" s="223">
        <f t="shared" si="231"/>
        <v>0</v>
      </c>
      <c r="H2633" s="223">
        <f t="shared" si="231"/>
        <v>0</v>
      </c>
      <c r="I2633" s="223">
        <f t="shared" si="231"/>
        <v>0</v>
      </c>
      <c r="J2633" s="223">
        <f t="shared" si="231"/>
        <v>0</v>
      </c>
      <c r="K2633" s="223">
        <f t="shared" si="231"/>
        <v>0</v>
      </c>
      <c r="L2633" s="223">
        <f t="shared" si="231"/>
        <v>0</v>
      </c>
      <c r="M2633" s="223">
        <f t="shared" si="231"/>
        <v>0</v>
      </c>
      <c r="N2633" s="223">
        <f t="shared" si="231"/>
        <v>0</v>
      </c>
      <c r="O2633" s="223">
        <f t="shared" si="231"/>
        <v>0</v>
      </c>
      <c r="P2633" s="223">
        <f t="shared" si="231"/>
        <v>0</v>
      </c>
      <c r="Q2633" s="223">
        <f t="shared" si="231"/>
        <v>0</v>
      </c>
      <c r="R2633" s="223">
        <f t="shared" si="231"/>
        <v>0</v>
      </c>
    </row>
    <row r="2634" spans="1:18" hidden="1" outlineLevel="2" x14ac:dyDescent="0.25">
      <c r="A2634" s="222" t="str">
        <f>'Usages industrie'!A20</f>
        <v>Usage industriel n°17</v>
      </c>
      <c r="B2634" s="222" t="s">
        <v>41</v>
      </c>
      <c r="C2634" s="222"/>
      <c r="D2634" s="223">
        <f>IF(B$2608&lt;&gt;"",IF(B$2608='Usages industrie'!$K20,'Usages industrie'!J20,0),0)</f>
        <v>0</v>
      </c>
      <c r="E2634" s="223">
        <f t="shared" si="231"/>
        <v>0</v>
      </c>
      <c r="F2634" s="223">
        <f t="shared" si="231"/>
        <v>0</v>
      </c>
      <c r="G2634" s="223">
        <f t="shared" si="231"/>
        <v>0</v>
      </c>
      <c r="H2634" s="223">
        <f t="shared" si="231"/>
        <v>0</v>
      </c>
      <c r="I2634" s="223">
        <f t="shared" si="231"/>
        <v>0</v>
      </c>
      <c r="J2634" s="223">
        <f t="shared" si="231"/>
        <v>0</v>
      </c>
      <c r="K2634" s="223">
        <f t="shared" si="231"/>
        <v>0</v>
      </c>
      <c r="L2634" s="223">
        <f t="shared" si="231"/>
        <v>0</v>
      </c>
      <c r="M2634" s="223">
        <f t="shared" si="231"/>
        <v>0</v>
      </c>
      <c r="N2634" s="223">
        <f t="shared" si="231"/>
        <v>0</v>
      </c>
      <c r="O2634" s="223">
        <f t="shared" si="231"/>
        <v>0</v>
      </c>
      <c r="P2634" s="223">
        <f t="shared" si="231"/>
        <v>0</v>
      </c>
      <c r="Q2634" s="223">
        <f t="shared" si="231"/>
        <v>0</v>
      </c>
      <c r="R2634" s="223">
        <f t="shared" si="231"/>
        <v>0</v>
      </c>
    </row>
    <row r="2635" spans="1:18" hidden="1" outlineLevel="2" x14ac:dyDescent="0.25">
      <c r="A2635" s="222" t="str">
        <f>'Usages industrie'!A21</f>
        <v>Usage industriel n°18</v>
      </c>
      <c r="B2635" s="222" t="s">
        <v>41</v>
      </c>
      <c r="C2635" s="222"/>
      <c r="D2635" s="223">
        <f>IF(B$2608&lt;&gt;"",IF(B$2608='Usages industrie'!$K21,'Usages industrie'!J21,0),0)</f>
        <v>0</v>
      </c>
      <c r="E2635" s="223">
        <f t="shared" si="231"/>
        <v>0</v>
      </c>
      <c r="F2635" s="223">
        <f t="shared" si="231"/>
        <v>0</v>
      </c>
      <c r="G2635" s="223">
        <f t="shared" si="231"/>
        <v>0</v>
      </c>
      <c r="H2635" s="223">
        <f t="shared" si="231"/>
        <v>0</v>
      </c>
      <c r="I2635" s="223">
        <f t="shared" si="231"/>
        <v>0</v>
      </c>
      <c r="J2635" s="223">
        <f t="shared" si="231"/>
        <v>0</v>
      </c>
      <c r="K2635" s="223">
        <f t="shared" si="231"/>
        <v>0</v>
      </c>
      <c r="L2635" s="223">
        <f t="shared" si="231"/>
        <v>0</v>
      </c>
      <c r="M2635" s="223">
        <f t="shared" si="231"/>
        <v>0</v>
      </c>
      <c r="N2635" s="223">
        <f t="shared" si="231"/>
        <v>0</v>
      </c>
      <c r="O2635" s="223">
        <f t="shared" si="231"/>
        <v>0</v>
      </c>
      <c r="P2635" s="223">
        <f t="shared" si="231"/>
        <v>0</v>
      </c>
      <c r="Q2635" s="223">
        <f t="shared" si="231"/>
        <v>0</v>
      </c>
      <c r="R2635" s="223">
        <f t="shared" si="231"/>
        <v>0</v>
      </c>
    </row>
    <row r="2636" spans="1:18" hidden="1" outlineLevel="2" x14ac:dyDescent="0.25">
      <c r="A2636" s="222" t="str">
        <f>'Usages industrie'!A22</f>
        <v>Usage industriel n°19</v>
      </c>
      <c r="B2636" s="222" t="s">
        <v>41</v>
      </c>
      <c r="C2636" s="222"/>
      <c r="D2636" s="223">
        <f>IF(B$2608&lt;&gt;"",IF(B$2608='Usages industrie'!$K22,'Usages industrie'!J22,0),0)</f>
        <v>0</v>
      </c>
      <c r="E2636" s="223">
        <f t="shared" si="231"/>
        <v>0</v>
      </c>
      <c r="F2636" s="223">
        <f t="shared" si="231"/>
        <v>0</v>
      </c>
      <c r="G2636" s="223">
        <f t="shared" si="231"/>
        <v>0</v>
      </c>
      <c r="H2636" s="223">
        <f t="shared" si="231"/>
        <v>0</v>
      </c>
      <c r="I2636" s="223">
        <f t="shared" si="231"/>
        <v>0</v>
      </c>
      <c r="J2636" s="223">
        <f t="shared" si="231"/>
        <v>0</v>
      </c>
      <c r="K2636" s="223">
        <f t="shared" si="231"/>
        <v>0</v>
      </c>
      <c r="L2636" s="223">
        <f t="shared" si="231"/>
        <v>0</v>
      </c>
      <c r="M2636" s="223">
        <f t="shared" si="231"/>
        <v>0</v>
      </c>
      <c r="N2636" s="223">
        <f t="shared" si="231"/>
        <v>0</v>
      </c>
      <c r="O2636" s="223">
        <f t="shared" si="231"/>
        <v>0</v>
      </c>
      <c r="P2636" s="223">
        <f t="shared" si="231"/>
        <v>0</v>
      </c>
      <c r="Q2636" s="223">
        <f t="shared" si="231"/>
        <v>0</v>
      </c>
      <c r="R2636" s="223">
        <f t="shared" si="231"/>
        <v>0</v>
      </c>
    </row>
    <row r="2637" spans="1:18" hidden="1" outlineLevel="2" x14ac:dyDescent="0.25">
      <c r="A2637" s="222" t="str">
        <f>'Usages industrie'!A23</f>
        <v>Usage industriel n°20</v>
      </c>
      <c r="B2637" s="222" t="s">
        <v>41</v>
      </c>
      <c r="C2637" s="222"/>
      <c r="D2637" s="223">
        <f>IF(B$2608&lt;&gt;"",IF(B$2608='Usages industrie'!$K23,'Usages industrie'!J23,0),0)</f>
        <v>0</v>
      </c>
      <c r="E2637" s="223">
        <f t="shared" si="231"/>
        <v>0</v>
      </c>
      <c r="F2637" s="223">
        <f t="shared" si="231"/>
        <v>0</v>
      </c>
      <c r="G2637" s="223">
        <f t="shared" si="231"/>
        <v>0</v>
      </c>
      <c r="H2637" s="223">
        <f t="shared" si="231"/>
        <v>0</v>
      </c>
      <c r="I2637" s="223">
        <f t="shared" si="231"/>
        <v>0</v>
      </c>
      <c r="J2637" s="223">
        <f t="shared" si="231"/>
        <v>0</v>
      </c>
      <c r="K2637" s="223">
        <f t="shared" si="231"/>
        <v>0</v>
      </c>
      <c r="L2637" s="223">
        <f t="shared" si="231"/>
        <v>0</v>
      </c>
      <c r="M2637" s="223">
        <f t="shared" si="231"/>
        <v>0</v>
      </c>
      <c r="N2637" s="223">
        <f t="shared" si="231"/>
        <v>0</v>
      </c>
      <c r="O2637" s="223">
        <f t="shared" si="231"/>
        <v>0</v>
      </c>
      <c r="P2637" s="223">
        <f t="shared" si="231"/>
        <v>0</v>
      </c>
      <c r="Q2637" s="223">
        <f t="shared" si="231"/>
        <v>0</v>
      </c>
      <c r="R2637" s="223">
        <f t="shared" si="231"/>
        <v>0</v>
      </c>
    </row>
    <row r="2638" spans="1:18" hidden="1" outlineLevel="2" x14ac:dyDescent="0.25">
      <c r="A2638" s="222" t="str">
        <f>'Usages industrie'!A24</f>
        <v>Usage industriel n°21</v>
      </c>
      <c r="B2638" s="222" t="s">
        <v>41</v>
      </c>
      <c r="C2638" s="222"/>
      <c r="D2638" s="223">
        <f>IF(B$2608&lt;&gt;"",IF(B$2608='Usages industrie'!$K24,'Usages industrie'!J24,0),0)</f>
        <v>0</v>
      </c>
      <c r="E2638" s="223">
        <f t="shared" ref="E2638:R2647" si="232">$D2638</f>
        <v>0</v>
      </c>
      <c r="F2638" s="223">
        <f t="shared" si="232"/>
        <v>0</v>
      </c>
      <c r="G2638" s="223">
        <f t="shared" si="232"/>
        <v>0</v>
      </c>
      <c r="H2638" s="223">
        <f t="shared" si="232"/>
        <v>0</v>
      </c>
      <c r="I2638" s="223">
        <f t="shared" si="232"/>
        <v>0</v>
      </c>
      <c r="J2638" s="223">
        <f t="shared" si="232"/>
        <v>0</v>
      </c>
      <c r="K2638" s="223">
        <f t="shared" si="232"/>
        <v>0</v>
      </c>
      <c r="L2638" s="223">
        <f t="shared" si="232"/>
        <v>0</v>
      </c>
      <c r="M2638" s="223">
        <f t="shared" si="232"/>
        <v>0</v>
      </c>
      <c r="N2638" s="223">
        <f t="shared" si="232"/>
        <v>0</v>
      </c>
      <c r="O2638" s="223">
        <f t="shared" si="232"/>
        <v>0</v>
      </c>
      <c r="P2638" s="223">
        <f t="shared" si="232"/>
        <v>0</v>
      </c>
      <c r="Q2638" s="223">
        <f t="shared" si="232"/>
        <v>0</v>
      </c>
      <c r="R2638" s="223">
        <f t="shared" si="232"/>
        <v>0</v>
      </c>
    </row>
    <row r="2639" spans="1:18" hidden="1" outlineLevel="2" x14ac:dyDescent="0.25">
      <c r="A2639" s="222" t="str">
        <f>'Usages industrie'!A25</f>
        <v>Usage industriel n°22</v>
      </c>
      <c r="B2639" s="222" t="s">
        <v>41</v>
      </c>
      <c r="C2639" s="222"/>
      <c r="D2639" s="223">
        <f>IF(B$2608&lt;&gt;"",IF(B$2608='Usages industrie'!$K25,'Usages industrie'!J25,0),0)</f>
        <v>0</v>
      </c>
      <c r="E2639" s="223">
        <f t="shared" si="232"/>
        <v>0</v>
      </c>
      <c r="F2639" s="223">
        <f t="shared" si="232"/>
        <v>0</v>
      </c>
      <c r="G2639" s="223">
        <f t="shared" si="232"/>
        <v>0</v>
      </c>
      <c r="H2639" s="223">
        <f t="shared" si="232"/>
        <v>0</v>
      </c>
      <c r="I2639" s="223">
        <f t="shared" si="232"/>
        <v>0</v>
      </c>
      <c r="J2639" s="223">
        <f t="shared" si="232"/>
        <v>0</v>
      </c>
      <c r="K2639" s="223">
        <f t="shared" si="232"/>
        <v>0</v>
      </c>
      <c r="L2639" s="223">
        <f t="shared" si="232"/>
        <v>0</v>
      </c>
      <c r="M2639" s="223">
        <f t="shared" si="232"/>
        <v>0</v>
      </c>
      <c r="N2639" s="223">
        <f t="shared" si="232"/>
        <v>0</v>
      </c>
      <c r="O2639" s="223">
        <f t="shared" si="232"/>
        <v>0</v>
      </c>
      <c r="P2639" s="223">
        <f t="shared" si="232"/>
        <v>0</v>
      </c>
      <c r="Q2639" s="223">
        <f t="shared" si="232"/>
        <v>0</v>
      </c>
      <c r="R2639" s="223">
        <f t="shared" si="232"/>
        <v>0</v>
      </c>
    </row>
    <row r="2640" spans="1:18" hidden="1" outlineLevel="2" x14ac:dyDescent="0.25">
      <c r="A2640" s="222" t="str">
        <f>'Usages industrie'!A26</f>
        <v>Usage industriel n°23</v>
      </c>
      <c r="B2640" s="222" t="s">
        <v>41</v>
      </c>
      <c r="C2640" s="222"/>
      <c r="D2640" s="223">
        <f>IF(B$2608&lt;&gt;"",IF(B$2608='Usages industrie'!$K26,'Usages industrie'!J26,0),0)</f>
        <v>0</v>
      </c>
      <c r="E2640" s="223">
        <f t="shared" si="232"/>
        <v>0</v>
      </c>
      <c r="F2640" s="223">
        <f t="shared" si="232"/>
        <v>0</v>
      </c>
      <c r="G2640" s="223">
        <f t="shared" si="232"/>
        <v>0</v>
      </c>
      <c r="H2640" s="223">
        <f t="shared" si="232"/>
        <v>0</v>
      </c>
      <c r="I2640" s="223">
        <f t="shared" si="232"/>
        <v>0</v>
      </c>
      <c r="J2640" s="223">
        <f t="shared" si="232"/>
        <v>0</v>
      </c>
      <c r="K2640" s="223">
        <f t="shared" si="232"/>
        <v>0</v>
      </c>
      <c r="L2640" s="223">
        <f t="shared" si="232"/>
        <v>0</v>
      </c>
      <c r="M2640" s="223">
        <f t="shared" si="232"/>
        <v>0</v>
      </c>
      <c r="N2640" s="223">
        <f t="shared" si="232"/>
        <v>0</v>
      </c>
      <c r="O2640" s="223">
        <f t="shared" si="232"/>
        <v>0</v>
      </c>
      <c r="P2640" s="223">
        <f t="shared" si="232"/>
        <v>0</v>
      </c>
      <c r="Q2640" s="223">
        <f t="shared" si="232"/>
        <v>0</v>
      </c>
      <c r="R2640" s="223">
        <f t="shared" si="232"/>
        <v>0</v>
      </c>
    </row>
    <row r="2641" spans="1:18" hidden="1" outlineLevel="2" x14ac:dyDescent="0.25">
      <c r="A2641" s="222" t="str">
        <f>'Usages industrie'!A27</f>
        <v>Usage industriel n°24</v>
      </c>
      <c r="B2641" s="222" t="s">
        <v>41</v>
      </c>
      <c r="C2641" s="222"/>
      <c r="D2641" s="223">
        <f>IF(B$2608&lt;&gt;"",IF(B$2608='Usages industrie'!$K27,'Usages industrie'!J27,0),0)</f>
        <v>0</v>
      </c>
      <c r="E2641" s="223">
        <f t="shared" si="232"/>
        <v>0</v>
      </c>
      <c r="F2641" s="223">
        <f t="shared" si="232"/>
        <v>0</v>
      </c>
      <c r="G2641" s="223">
        <f t="shared" si="232"/>
        <v>0</v>
      </c>
      <c r="H2641" s="223">
        <f t="shared" si="232"/>
        <v>0</v>
      </c>
      <c r="I2641" s="223">
        <f t="shared" si="232"/>
        <v>0</v>
      </c>
      <c r="J2641" s="223">
        <f t="shared" si="232"/>
        <v>0</v>
      </c>
      <c r="K2641" s="223">
        <f t="shared" si="232"/>
        <v>0</v>
      </c>
      <c r="L2641" s="223">
        <f t="shared" si="232"/>
        <v>0</v>
      </c>
      <c r="M2641" s="223">
        <f t="shared" si="232"/>
        <v>0</v>
      </c>
      <c r="N2641" s="223">
        <f t="shared" si="232"/>
        <v>0</v>
      </c>
      <c r="O2641" s="223">
        <f t="shared" si="232"/>
        <v>0</v>
      </c>
      <c r="P2641" s="223">
        <f t="shared" si="232"/>
        <v>0</v>
      </c>
      <c r="Q2641" s="223">
        <f t="shared" si="232"/>
        <v>0</v>
      </c>
      <c r="R2641" s="223">
        <f t="shared" si="232"/>
        <v>0</v>
      </c>
    </row>
    <row r="2642" spans="1:18" hidden="1" outlineLevel="2" x14ac:dyDescent="0.25">
      <c r="A2642" s="222" t="str">
        <f>'Usages industrie'!A28</f>
        <v>Usage industriel n°25</v>
      </c>
      <c r="B2642" s="222" t="s">
        <v>41</v>
      </c>
      <c r="C2642" s="222"/>
      <c r="D2642" s="223">
        <f>IF(B$2608&lt;&gt;"",IF(B$2608='Usages industrie'!$K28,'Usages industrie'!J28,0),0)</f>
        <v>0</v>
      </c>
      <c r="E2642" s="223">
        <f t="shared" si="232"/>
        <v>0</v>
      </c>
      <c r="F2642" s="223">
        <f t="shared" si="232"/>
        <v>0</v>
      </c>
      <c r="G2642" s="223">
        <f t="shared" si="232"/>
        <v>0</v>
      </c>
      <c r="H2642" s="223">
        <f t="shared" si="232"/>
        <v>0</v>
      </c>
      <c r="I2642" s="223">
        <f t="shared" si="232"/>
        <v>0</v>
      </c>
      <c r="J2642" s="223">
        <f t="shared" si="232"/>
        <v>0</v>
      </c>
      <c r="K2642" s="223">
        <f t="shared" si="232"/>
        <v>0</v>
      </c>
      <c r="L2642" s="223">
        <f t="shared" si="232"/>
        <v>0</v>
      </c>
      <c r="M2642" s="223">
        <f t="shared" si="232"/>
        <v>0</v>
      </c>
      <c r="N2642" s="223">
        <f t="shared" si="232"/>
        <v>0</v>
      </c>
      <c r="O2642" s="223">
        <f t="shared" si="232"/>
        <v>0</v>
      </c>
      <c r="P2642" s="223">
        <f t="shared" si="232"/>
        <v>0</v>
      </c>
      <c r="Q2642" s="223">
        <f t="shared" si="232"/>
        <v>0</v>
      </c>
      <c r="R2642" s="223">
        <f t="shared" si="232"/>
        <v>0</v>
      </c>
    </row>
    <row r="2643" spans="1:18" hidden="1" outlineLevel="2" x14ac:dyDescent="0.25">
      <c r="A2643" s="222" t="str">
        <f>'Usages industrie'!A29</f>
        <v>Usage industriel n°26</v>
      </c>
      <c r="B2643" s="222" t="s">
        <v>41</v>
      </c>
      <c r="C2643" s="222"/>
      <c r="D2643" s="223">
        <f>IF(B$2608&lt;&gt;"",IF(B$2608='Usages industrie'!$K29,'Usages industrie'!J29,0),0)</f>
        <v>0</v>
      </c>
      <c r="E2643" s="223">
        <f t="shared" si="232"/>
        <v>0</v>
      </c>
      <c r="F2643" s="223">
        <f t="shared" si="232"/>
        <v>0</v>
      </c>
      <c r="G2643" s="223">
        <f t="shared" si="232"/>
        <v>0</v>
      </c>
      <c r="H2643" s="223">
        <f t="shared" si="232"/>
        <v>0</v>
      </c>
      <c r="I2643" s="223">
        <f t="shared" si="232"/>
        <v>0</v>
      </c>
      <c r="J2643" s="223">
        <f t="shared" si="232"/>
        <v>0</v>
      </c>
      <c r="K2643" s="223">
        <f t="shared" si="232"/>
        <v>0</v>
      </c>
      <c r="L2643" s="223">
        <f t="shared" si="232"/>
        <v>0</v>
      </c>
      <c r="M2643" s="223">
        <f t="shared" si="232"/>
        <v>0</v>
      </c>
      <c r="N2643" s="223">
        <f t="shared" si="232"/>
        <v>0</v>
      </c>
      <c r="O2643" s="223">
        <f t="shared" si="232"/>
        <v>0</v>
      </c>
      <c r="P2643" s="223">
        <f t="shared" si="232"/>
        <v>0</v>
      </c>
      <c r="Q2643" s="223">
        <f t="shared" si="232"/>
        <v>0</v>
      </c>
      <c r="R2643" s="223">
        <f t="shared" si="232"/>
        <v>0</v>
      </c>
    </row>
    <row r="2644" spans="1:18" hidden="1" outlineLevel="2" x14ac:dyDescent="0.25">
      <c r="A2644" s="222" t="str">
        <f>'Usages industrie'!A30</f>
        <v>Usage industriel n°27</v>
      </c>
      <c r="B2644" s="222" t="s">
        <v>41</v>
      </c>
      <c r="C2644" s="222"/>
      <c r="D2644" s="223">
        <f>IF(B$2608&lt;&gt;"",IF(B$2608='Usages industrie'!$K30,'Usages industrie'!J30,0),0)</f>
        <v>0</v>
      </c>
      <c r="E2644" s="223">
        <f t="shared" si="232"/>
        <v>0</v>
      </c>
      <c r="F2644" s="223">
        <f t="shared" si="232"/>
        <v>0</v>
      </c>
      <c r="G2644" s="223">
        <f t="shared" si="232"/>
        <v>0</v>
      </c>
      <c r="H2644" s="223">
        <f t="shared" si="232"/>
        <v>0</v>
      </c>
      <c r="I2644" s="223">
        <f t="shared" si="232"/>
        <v>0</v>
      </c>
      <c r="J2644" s="223">
        <f t="shared" si="232"/>
        <v>0</v>
      </c>
      <c r="K2644" s="223">
        <f t="shared" si="232"/>
        <v>0</v>
      </c>
      <c r="L2644" s="223">
        <f t="shared" si="232"/>
        <v>0</v>
      </c>
      <c r="M2644" s="223">
        <f t="shared" si="232"/>
        <v>0</v>
      </c>
      <c r="N2644" s="223">
        <f t="shared" si="232"/>
        <v>0</v>
      </c>
      <c r="O2644" s="223">
        <f t="shared" si="232"/>
        <v>0</v>
      </c>
      <c r="P2644" s="223">
        <f t="shared" si="232"/>
        <v>0</v>
      </c>
      <c r="Q2644" s="223">
        <f t="shared" si="232"/>
        <v>0</v>
      </c>
      <c r="R2644" s="223">
        <f t="shared" si="232"/>
        <v>0</v>
      </c>
    </row>
    <row r="2645" spans="1:18" hidden="1" outlineLevel="2" x14ac:dyDescent="0.25">
      <c r="A2645" s="222" t="str">
        <f>'Usages industrie'!A31</f>
        <v>Usage industriel n°28</v>
      </c>
      <c r="B2645" s="222" t="s">
        <v>41</v>
      </c>
      <c r="C2645" s="222"/>
      <c r="D2645" s="223">
        <f>IF(B$2608&lt;&gt;"",IF(B$2608='Usages industrie'!$K31,'Usages industrie'!J31,0),0)</f>
        <v>0</v>
      </c>
      <c r="E2645" s="223">
        <f t="shared" si="232"/>
        <v>0</v>
      </c>
      <c r="F2645" s="223">
        <f t="shared" si="232"/>
        <v>0</v>
      </c>
      <c r="G2645" s="223">
        <f t="shared" si="232"/>
        <v>0</v>
      </c>
      <c r="H2645" s="223">
        <f t="shared" si="232"/>
        <v>0</v>
      </c>
      <c r="I2645" s="223">
        <f t="shared" si="232"/>
        <v>0</v>
      </c>
      <c r="J2645" s="223">
        <f t="shared" si="232"/>
        <v>0</v>
      </c>
      <c r="K2645" s="223">
        <f t="shared" si="232"/>
        <v>0</v>
      </c>
      <c r="L2645" s="223">
        <f t="shared" si="232"/>
        <v>0</v>
      </c>
      <c r="M2645" s="223">
        <f t="shared" si="232"/>
        <v>0</v>
      </c>
      <c r="N2645" s="223">
        <f t="shared" si="232"/>
        <v>0</v>
      </c>
      <c r="O2645" s="223">
        <f t="shared" si="232"/>
        <v>0</v>
      </c>
      <c r="P2645" s="223">
        <f t="shared" si="232"/>
        <v>0</v>
      </c>
      <c r="Q2645" s="223">
        <f t="shared" si="232"/>
        <v>0</v>
      </c>
      <c r="R2645" s="223">
        <f t="shared" si="232"/>
        <v>0</v>
      </c>
    </row>
    <row r="2646" spans="1:18" hidden="1" outlineLevel="2" x14ac:dyDescent="0.25">
      <c r="A2646" s="222" t="str">
        <f>'Usages industrie'!A32</f>
        <v>Usage industriel n°29</v>
      </c>
      <c r="B2646" s="222" t="s">
        <v>41</v>
      </c>
      <c r="C2646" s="222"/>
      <c r="D2646" s="223">
        <f>IF(B$2608&lt;&gt;"",IF(B$2608='Usages industrie'!$K32,'Usages industrie'!J32,0),0)</f>
        <v>0</v>
      </c>
      <c r="E2646" s="223">
        <f t="shared" si="232"/>
        <v>0</v>
      </c>
      <c r="F2646" s="223">
        <f t="shared" si="232"/>
        <v>0</v>
      </c>
      <c r="G2646" s="223">
        <f t="shared" si="232"/>
        <v>0</v>
      </c>
      <c r="H2646" s="223">
        <f t="shared" si="232"/>
        <v>0</v>
      </c>
      <c r="I2646" s="223">
        <f t="shared" si="232"/>
        <v>0</v>
      </c>
      <c r="J2646" s="223">
        <f t="shared" si="232"/>
        <v>0</v>
      </c>
      <c r="K2646" s="223">
        <f t="shared" si="232"/>
        <v>0</v>
      </c>
      <c r="L2646" s="223">
        <f t="shared" si="232"/>
        <v>0</v>
      </c>
      <c r="M2646" s="223">
        <f t="shared" si="232"/>
        <v>0</v>
      </c>
      <c r="N2646" s="223">
        <f t="shared" si="232"/>
        <v>0</v>
      </c>
      <c r="O2646" s="223">
        <f t="shared" si="232"/>
        <v>0</v>
      </c>
      <c r="P2646" s="223">
        <f t="shared" si="232"/>
        <v>0</v>
      </c>
      <c r="Q2646" s="223">
        <f t="shared" si="232"/>
        <v>0</v>
      </c>
      <c r="R2646" s="223">
        <f t="shared" si="232"/>
        <v>0</v>
      </c>
    </row>
    <row r="2647" spans="1:18" hidden="1" outlineLevel="2" x14ac:dyDescent="0.25">
      <c r="A2647" s="222" t="str">
        <f>'Usages industrie'!A33</f>
        <v>Usage industriel n°30</v>
      </c>
      <c r="B2647" s="222" t="s">
        <v>41</v>
      </c>
      <c r="C2647" s="222"/>
      <c r="D2647" s="223">
        <f>IF(B$2608&lt;&gt;"",IF(B$2608='Usages industrie'!$K33,'Usages industrie'!J33,0),0)</f>
        <v>0</v>
      </c>
      <c r="E2647" s="223">
        <f t="shared" si="232"/>
        <v>0</v>
      </c>
      <c r="F2647" s="223">
        <f t="shared" si="232"/>
        <v>0</v>
      </c>
      <c r="G2647" s="223">
        <f t="shared" si="232"/>
        <v>0</v>
      </c>
      <c r="H2647" s="223">
        <f t="shared" si="232"/>
        <v>0</v>
      </c>
      <c r="I2647" s="223">
        <f t="shared" si="232"/>
        <v>0</v>
      </c>
      <c r="J2647" s="223">
        <f t="shared" si="232"/>
        <v>0</v>
      </c>
      <c r="K2647" s="223">
        <f t="shared" si="232"/>
        <v>0</v>
      </c>
      <c r="L2647" s="223">
        <f t="shared" si="232"/>
        <v>0</v>
      </c>
      <c r="M2647" s="223">
        <f t="shared" si="232"/>
        <v>0</v>
      </c>
      <c r="N2647" s="223">
        <f t="shared" si="232"/>
        <v>0</v>
      </c>
      <c r="O2647" s="223">
        <f t="shared" si="232"/>
        <v>0</v>
      </c>
      <c r="P2647" s="223">
        <f t="shared" si="232"/>
        <v>0</v>
      </c>
      <c r="Q2647" s="223">
        <f t="shared" si="232"/>
        <v>0</v>
      </c>
      <c r="R2647" s="223">
        <f t="shared" si="232"/>
        <v>0</v>
      </c>
    </row>
    <row r="2648" spans="1:18" hidden="1" outlineLevel="2" x14ac:dyDescent="0.25">
      <c r="A2648" s="222" t="str">
        <f>'Usages industrie'!A34</f>
        <v>Usage industriel n°31</v>
      </c>
      <c r="B2648" s="222" t="s">
        <v>41</v>
      </c>
      <c r="C2648" s="222"/>
      <c r="D2648" s="223">
        <f>IF(B$2608&lt;&gt;"",IF(B$2608='Usages industrie'!$K34,'Usages industrie'!J34,0),0)</f>
        <v>0</v>
      </c>
      <c r="E2648" s="223">
        <f t="shared" ref="E2648:R2657" si="233">$D2648</f>
        <v>0</v>
      </c>
      <c r="F2648" s="223">
        <f t="shared" si="233"/>
        <v>0</v>
      </c>
      <c r="G2648" s="223">
        <f t="shared" si="233"/>
        <v>0</v>
      </c>
      <c r="H2648" s="223">
        <f t="shared" si="233"/>
        <v>0</v>
      </c>
      <c r="I2648" s="223">
        <f t="shared" si="233"/>
        <v>0</v>
      </c>
      <c r="J2648" s="223">
        <f t="shared" si="233"/>
        <v>0</v>
      </c>
      <c r="K2648" s="223">
        <f t="shared" si="233"/>
        <v>0</v>
      </c>
      <c r="L2648" s="223">
        <f t="shared" si="233"/>
        <v>0</v>
      </c>
      <c r="M2648" s="223">
        <f t="shared" si="233"/>
        <v>0</v>
      </c>
      <c r="N2648" s="223">
        <f t="shared" si="233"/>
        <v>0</v>
      </c>
      <c r="O2648" s="223">
        <f t="shared" si="233"/>
        <v>0</v>
      </c>
      <c r="P2648" s="223">
        <f t="shared" si="233"/>
        <v>0</v>
      </c>
      <c r="Q2648" s="223">
        <f t="shared" si="233"/>
        <v>0</v>
      </c>
      <c r="R2648" s="223">
        <f t="shared" si="233"/>
        <v>0</v>
      </c>
    </row>
    <row r="2649" spans="1:18" hidden="1" outlineLevel="2" x14ac:dyDescent="0.25">
      <c r="A2649" s="222" t="str">
        <f>'Usages industrie'!A35</f>
        <v>Usage industriel n°32</v>
      </c>
      <c r="B2649" s="222" t="s">
        <v>41</v>
      </c>
      <c r="C2649" s="222"/>
      <c r="D2649" s="223">
        <f>IF(B$2608&lt;&gt;"",IF(B$2608='Usages industrie'!$K35,'Usages industrie'!J35,0),0)</f>
        <v>0</v>
      </c>
      <c r="E2649" s="223">
        <f t="shared" si="233"/>
        <v>0</v>
      </c>
      <c r="F2649" s="223">
        <f t="shared" si="233"/>
        <v>0</v>
      </c>
      <c r="G2649" s="223">
        <f t="shared" si="233"/>
        <v>0</v>
      </c>
      <c r="H2649" s="223">
        <f t="shared" si="233"/>
        <v>0</v>
      </c>
      <c r="I2649" s="223">
        <f t="shared" si="233"/>
        <v>0</v>
      </c>
      <c r="J2649" s="223">
        <f t="shared" si="233"/>
        <v>0</v>
      </c>
      <c r="K2649" s="223">
        <f t="shared" si="233"/>
        <v>0</v>
      </c>
      <c r="L2649" s="223">
        <f t="shared" si="233"/>
        <v>0</v>
      </c>
      <c r="M2649" s="223">
        <f t="shared" si="233"/>
        <v>0</v>
      </c>
      <c r="N2649" s="223">
        <f t="shared" si="233"/>
        <v>0</v>
      </c>
      <c r="O2649" s="223">
        <f t="shared" si="233"/>
        <v>0</v>
      </c>
      <c r="P2649" s="223">
        <f t="shared" si="233"/>
        <v>0</v>
      </c>
      <c r="Q2649" s="223">
        <f t="shared" si="233"/>
        <v>0</v>
      </c>
      <c r="R2649" s="223">
        <f t="shared" si="233"/>
        <v>0</v>
      </c>
    </row>
    <row r="2650" spans="1:18" hidden="1" outlineLevel="2" x14ac:dyDescent="0.25">
      <c r="A2650" s="222" t="str">
        <f>'Usages industrie'!A36</f>
        <v>Usage industriel n°33</v>
      </c>
      <c r="B2650" s="222" t="s">
        <v>41</v>
      </c>
      <c r="C2650" s="222"/>
      <c r="D2650" s="223">
        <f>IF(B$2608&lt;&gt;"",IF(B$2608='Usages industrie'!$K36,'Usages industrie'!J36,0),0)</f>
        <v>0</v>
      </c>
      <c r="E2650" s="223">
        <f t="shared" si="233"/>
        <v>0</v>
      </c>
      <c r="F2650" s="223">
        <f t="shared" si="233"/>
        <v>0</v>
      </c>
      <c r="G2650" s="223">
        <f t="shared" si="233"/>
        <v>0</v>
      </c>
      <c r="H2650" s="223">
        <f t="shared" si="233"/>
        <v>0</v>
      </c>
      <c r="I2650" s="223">
        <f t="shared" si="233"/>
        <v>0</v>
      </c>
      <c r="J2650" s="223">
        <f t="shared" si="233"/>
        <v>0</v>
      </c>
      <c r="K2650" s="223">
        <f t="shared" si="233"/>
        <v>0</v>
      </c>
      <c r="L2650" s="223">
        <f t="shared" si="233"/>
        <v>0</v>
      </c>
      <c r="M2650" s="223">
        <f t="shared" si="233"/>
        <v>0</v>
      </c>
      <c r="N2650" s="223">
        <f t="shared" si="233"/>
        <v>0</v>
      </c>
      <c r="O2650" s="223">
        <f t="shared" si="233"/>
        <v>0</v>
      </c>
      <c r="P2650" s="223">
        <f t="shared" si="233"/>
        <v>0</v>
      </c>
      <c r="Q2650" s="223">
        <f t="shared" si="233"/>
        <v>0</v>
      </c>
      <c r="R2650" s="223">
        <f t="shared" si="233"/>
        <v>0</v>
      </c>
    </row>
    <row r="2651" spans="1:18" hidden="1" outlineLevel="2" x14ac:dyDescent="0.25">
      <c r="A2651" s="222" t="str">
        <f>'Usages industrie'!A37</f>
        <v>Usage industriel n°34</v>
      </c>
      <c r="B2651" s="222" t="s">
        <v>41</v>
      </c>
      <c r="C2651" s="222"/>
      <c r="D2651" s="223">
        <f>IF(B$2608&lt;&gt;"",IF(B$2608='Usages industrie'!$K37,'Usages industrie'!J37,0),0)</f>
        <v>0</v>
      </c>
      <c r="E2651" s="223">
        <f t="shared" si="233"/>
        <v>0</v>
      </c>
      <c r="F2651" s="223">
        <f t="shared" si="233"/>
        <v>0</v>
      </c>
      <c r="G2651" s="223">
        <f t="shared" si="233"/>
        <v>0</v>
      </c>
      <c r="H2651" s="223">
        <f t="shared" si="233"/>
        <v>0</v>
      </c>
      <c r="I2651" s="223">
        <f t="shared" si="233"/>
        <v>0</v>
      </c>
      <c r="J2651" s="223">
        <f t="shared" si="233"/>
        <v>0</v>
      </c>
      <c r="K2651" s="223">
        <f t="shared" si="233"/>
        <v>0</v>
      </c>
      <c r="L2651" s="223">
        <f t="shared" si="233"/>
        <v>0</v>
      </c>
      <c r="M2651" s="223">
        <f t="shared" si="233"/>
        <v>0</v>
      </c>
      <c r="N2651" s="223">
        <f t="shared" si="233"/>
        <v>0</v>
      </c>
      <c r="O2651" s="223">
        <f t="shared" si="233"/>
        <v>0</v>
      </c>
      <c r="P2651" s="223">
        <f t="shared" si="233"/>
        <v>0</v>
      </c>
      <c r="Q2651" s="223">
        <f t="shared" si="233"/>
        <v>0</v>
      </c>
      <c r="R2651" s="223">
        <f t="shared" si="233"/>
        <v>0</v>
      </c>
    </row>
    <row r="2652" spans="1:18" hidden="1" outlineLevel="2" x14ac:dyDescent="0.25">
      <c r="A2652" s="222" t="str">
        <f>'Usages industrie'!A38</f>
        <v>Usage industriel n°35</v>
      </c>
      <c r="B2652" s="222" t="s">
        <v>41</v>
      </c>
      <c r="C2652" s="222"/>
      <c r="D2652" s="223">
        <f>IF(B$2608&lt;&gt;"",IF(B$2608='Usages industrie'!$K38,'Usages industrie'!J38,0),0)</f>
        <v>0</v>
      </c>
      <c r="E2652" s="223">
        <f t="shared" si="233"/>
        <v>0</v>
      </c>
      <c r="F2652" s="223">
        <f t="shared" si="233"/>
        <v>0</v>
      </c>
      <c r="G2652" s="223">
        <f t="shared" si="233"/>
        <v>0</v>
      </c>
      <c r="H2652" s="223">
        <f t="shared" si="233"/>
        <v>0</v>
      </c>
      <c r="I2652" s="223">
        <f t="shared" si="233"/>
        <v>0</v>
      </c>
      <c r="J2652" s="223">
        <f t="shared" si="233"/>
        <v>0</v>
      </c>
      <c r="K2652" s="223">
        <f t="shared" si="233"/>
        <v>0</v>
      </c>
      <c r="L2652" s="223">
        <f t="shared" si="233"/>
        <v>0</v>
      </c>
      <c r="M2652" s="223">
        <f t="shared" si="233"/>
        <v>0</v>
      </c>
      <c r="N2652" s="223">
        <f t="shared" si="233"/>
        <v>0</v>
      </c>
      <c r="O2652" s="223">
        <f t="shared" si="233"/>
        <v>0</v>
      </c>
      <c r="P2652" s="223">
        <f t="shared" si="233"/>
        <v>0</v>
      </c>
      <c r="Q2652" s="223">
        <f t="shared" si="233"/>
        <v>0</v>
      </c>
      <c r="R2652" s="223">
        <f t="shared" si="233"/>
        <v>0</v>
      </c>
    </row>
    <row r="2653" spans="1:18" hidden="1" outlineLevel="2" x14ac:dyDescent="0.25">
      <c r="A2653" s="222" t="str">
        <f>'Usages industrie'!A39</f>
        <v>Usage industriel n°36</v>
      </c>
      <c r="B2653" s="222" t="s">
        <v>41</v>
      </c>
      <c r="C2653" s="222"/>
      <c r="D2653" s="223">
        <f>IF(B$2608&lt;&gt;"",IF(B$2608='Usages industrie'!$K39,'Usages industrie'!J39,0),0)</f>
        <v>0</v>
      </c>
      <c r="E2653" s="223">
        <f t="shared" si="233"/>
        <v>0</v>
      </c>
      <c r="F2653" s="223">
        <f t="shared" si="233"/>
        <v>0</v>
      </c>
      <c r="G2653" s="223">
        <f t="shared" si="233"/>
        <v>0</v>
      </c>
      <c r="H2653" s="223">
        <f t="shared" si="233"/>
        <v>0</v>
      </c>
      <c r="I2653" s="223">
        <f t="shared" si="233"/>
        <v>0</v>
      </c>
      <c r="J2653" s="223">
        <f t="shared" si="233"/>
        <v>0</v>
      </c>
      <c r="K2653" s="223">
        <f t="shared" si="233"/>
        <v>0</v>
      </c>
      <c r="L2653" s="223">
        <f t="shared" si="233"/>
        <v>0</v>
      </c>
      <c r="M2653" s="223">
        <f t="shared" si="233"/>
        <v>0</v>
      </c>
      <c r="N2653" s="223">
        <f t="shared" si="233"/>
        <v>0</v>
      </c>
      <c r="O2653" s="223">
        <f t="shared" si="233"/>
        <v>0</v>
      </c>
      <c r="P2653" s="223">
        <f t="shared" si="233"/>
        <v>0</v>
      </c>
      <c r="Q2653" s="223">
        <f t="shared" si="233"/>
        <v>0</v>
      </c>
      <c r="R2653" s="223">
        <f t="shared" si="233"/>
        <v>0</v>
      </c>
    </row>
    <row r="2654" spans="1:18" hidden="1" outlineLevel="2" x14ac:dyDescent="0.25">
      <c r="A2654" s="222" t="str">
        <f>'Usages industrie'!A40</f>
        <v>Usage industriel n°37</v>
      </c>
      <c r="B2654" s="222" t="s">
        <v>41</v>
      </c>
      <c r="C2654" s="222"/>
      <c r="D2654" s="223">
        <f>IF(B$2608&lt;&gt;"",IF(B$2608='Usages industrie'!$K40,'Usages industrie'!J40,0),0)</f>
        <v>0</v>
      </c>
      <c r="E2654" s="223">
        <f t="shared" si="233"/>
        <v>0</v>
      </c>
      <c r="F2654" s="223">
        <f t="shared" si="233"/>
        <v>0</v>
      </c>
      <c r="G2654" s="223">
        <f t="shared" si="233"/>
        <v>0</v>
      </c>
      <c r="H2654" s="223">
        <f t="shared" si="233"/>
        <v>0</v>
      </c>
      <c r="I2654" s="223">
        <f t="shared" si="233"/>
        <v>0</v>
      </c>
      <c r="J2654" s="223">
        <f t="shared" si="233"/>
        <v>0</v>
      </c>
      <c r="K2654" s="223">
        <f t="shared" si="233"/>
        <v>0</v>
      </c>
      <c r="L2654" s="223">
        <f t="shared" si="233"/>
        <v>0</v>
      </c>
      <c r="M2654" s="223">
        <f t="shared" si="233"/>
        <v>0</v>
      </c>
      <c r="N2654" s="223">
        <f t="shared" si="233"/>
        <v>0</v>
      </c>
      <c r="O2654" s="223">
        <f t="shared" si="233"/>
        <v>0</v>
      </c>
      <c r="P2654" s="223">
        <f t="shared" si="233"/>
        <v>0</v>
      </c>
      <c r="Q2654" s="223">
        <f t="shared" si="233"/>
        <v>0</v>
      </c>
      <c r="R2654" s="223">
        <f t="shared" si="233"/>
        <v>0</v>
      </c>
    </row>
    <row r="2655" spans="1:18" hidden="1" outlineLevel="2" x14ac:dyDescent="0.25">
      <c r="A2655" s="222" t="str">
        <f>'Usages industrie'!A41</f>
        <v>Usage industriel n°38</v>
      </c>
      <c r="B2655" s="222" t="s">
        <v>41</v>
      </c>
      <c r="C2655" s="222"/>
      <c r="D2655" s="223">
        <f>IF(B$2608&lt;&gt;"",IF(B$2608='Usages industrie'!$K41,'Usages industrie'!J41,0),0)</f>
        <v>0</v>
      </c>
      <c r="E2655" s="223">
        <f t="shared" si="233"/>
        <v>0</v>
      </c>
      <c r="F2655" s="223">
        <f t="shared" si="233"/>
        <v>0</v>
      </c>
      <c r="G2655" s="223">
        <f t="shared" si="233"/>
        <v>0</v>
      </c>
      <c r="H2655" s="223">
        <f t="shared" si="233"/>
        <v>0</v>
      </c>
      <c r="I2655" s="223">
        <f t="shared" si="233"/>
        <v>0</v>
      </c>
      <c r="J2655" s="223">
        <f t="shared" si="233"/>
        <v>0</v>
      </c>
      <c r="K2655" s="223">
        <f t="shared" si="233"/>
        <v>0</v>
      </c>
      <c r="L2655" s="223">
        <f t="shared" si="233"/>
        <v>0</v>
      </c>
      <c r="M2655" s="223">
        <f t="shared" si="233"/>
        <v>0</v>
      </c>
      <c r="N2655" s="223">
        <f t="shared" si="233"/>
        <v>0</v>
      </c>
      <c r="O2655" s="223">
        <f t="shared" si="233"/>
        <v>0</v>
      </c>
      <c r="P2655" s="223">
        <f t="shared" si="233"/>
        <v>0</v>
      </c>
      <c r="Q2655" s="223">
        <f t="shared" si="233"/>
        <v>0</v>
      </c>
      <c r="R2655" s="223">
        <f t="shared" si="233"/>
        <v>0</v>
      </c>
    </row>
    <row r="2656" spans="1:18" hidden="1" outlineLevel="2" x14ac:dyDescent="0.25">
      <c r="A2656" s="222" t="str">
        <f>'Usages industrie'!A42</f>
        <v>Usage industriel n°39</v>
      </c>
      <c r="B2656" s="222" t="s">
        <v>41</v>
      </c>
      <c r="C2656" s="222"/>
      <c r="D2656" s="223">
        <f>IF(B$2608&lt;&gt;"",IF(B$2608='Usages industrie'!$K42,'Usages industrie'!J42,0),0)</f>
        <v>0</v>
      </c>
      <c r="E2656" s="223">
        <f t="shared" si="233"/>
        <v>0</v>
      </c>
      <c r="F2656" s="223">
        <f t="shared" si="233"/>
        <v>0</v>
      </c>
      <c r="G2656" s="223">
        <f t="shared" si="233"/>
        <v>0</v>
      </c>
      <c r="H2656" s="223">
        <f t="shared" si="233"/>
        <v>0</v>
      </c>
      <c r="I2656" s="223">
        <f t="shared" si="233"/>
        <v>0</v>
      </c>
      <c r="J2656" s="223">
        <f t="shared" si="233"/>
        <v>0</v>
      </c>
      <c r="K2656" s="223">
        <f t="shared" si="233"/>
        <v>0</v>
      </c>
      <c r="L2656" s="223">
        <f t="shared" si="233"/>
        <v>0</v>
      </c>
      <c r="M2656" s="223">
        <f t="shared" si="233"/>
        <v>0</v>
      </c>
      <c r="N2656" s="223">
        <f t="shared" si="233"/>
        <v>0</v>
      </c>
      <c r="O2656" s="223">
        <f t="shared" si="233"/>
        <v>0</v>
      </c>
      <c r="P2656" s="223">
        <f t="shared" si="233"/>
        <v>0</v>
      </c>
      <c r="Q2656" s="223">
        <f t="shared" si="233"/>
        <v>0</v>
      </c>
      <c r="R2656" s="223">
        <f t="shared" si="233"/>
        <v>0</v>
      </c>
    </row>
    <row r="2657" spans="1:18" hidden="1" outlineLevel="2" x14ac:dyDescent="0.25">
      <c r="A2657" s="222" t="str">
        <f>'Usages industrie'!A43</f>
        <v>Usage industriel n°40</v>
      </c>
      <c r="B2657" s="222" t="s">
        <v>41</v>
      </c>
      <c r="C2657" s="222"/>
      <c r="D2657" s="223">
        <f>IF(B$2608&lt;&gt;"",IF(B$2608='Usages industrie'!$K43,'Usages industrie'!J43,0),0)</f>
        <v>0</v>
      </c>
      <c r="E2657" s="223">
        <f t="shared" si="233"/>
        <v>0</v>
      </c>
      <c r="F2657" s="223">
        <f t="shared" si="233"/>
        <v>0</v>
      </c>
      <c r="G2657" s="223">
        <f t="shared" si="233"/>
        <v>0</v>
      </c>
      <c r="H2657" s="223">
        <f t="shared" si="233"/>
        <v>0</v>
      </c>
      <c r="I2657" s="223">
        <f t="shared" si="233"/>
        <v>0</v>
      </c>
      <c r="J2657" s="223">
        <f t="shared" si="233"/>
        <v>0</v>
      </c>
      <c r="K2657" s="223">
        <f t="shared" si="233"/>
        <v>0</v>
      </c>
      <c r="L2657" s="223">
        <f t="shared" si="233"/>
        <v>0</v>
      </c>
      <c r="M2657" s="223">
        <f t="shared" si="233"/>
        <v>0</v>
      </c>
      <c r="N2657" s="223">
        <f t="shared" si="233"/>
        <v>0</v>
      </c>
      <c r="O2657" s="223">
        <f t="shared" si="233"/>
        <v>0</v>
      </c>
      <c r="P2657" s="223">
        <f t="shared" si="233"/>
        <v>0</v>
      </c>
      <c r="Q2657" s="223">
        <f t="shared" si="233"/>
        <v>0</v>
      </c>
      <c r="R2657" s="223">
        <f t="shared" si="233"/>
        <v>0</v>
      </c>
    </row>
    <row r="2658" spans="1:18" hidden="1" outlineLevel="2" x14ac:dyDescent="0.25">
      <c r="A2658" s="222" t="str">
        <f>'Usages industrie'!A44</f>
        <v>Usage industriel n°41</v>
      </c>
      <c r="B2658" s="222" t="s">
        <v>41</v>
      </c>
      <c r="C2658" s="222"/>
      <c r="D2658" s="223">
        <f>IF(B$2608&lt;&gt;"",IF(B$2608='Usages industrie'!$K44,'Usages industrie'!J44,0),0)</f>
        <v>0</v>
      </c>
      <c r="E2658" s="223">
        <f t="shared" ref="E2658:R2667" si="234">$D2658</f>
        <v>0</v>
      </c>
      <c r="F2658" s="223">
        <f t="shared" si="234"/>
        <v>0</v>
      </c>
      <c r="G2658" s="223">
        <f t="shared" si="234"/>
        <v>0</v>
      </c>
      <c r="H2658" s="223">
        <f t="shared" si="234"/>
        <v>0</v>
      </c>
      <c r="I2658" s="223">
        <f t="shared" si="234"/>
        <v>0</v>
      </c>
      <c r="J2658" s="223">
        <f t="shared" si="234"/>
        <v>0</v>
      </c>
      <c r="K2658" s="223">
        <f t="shared" si="234"/>
        <v>0</v>
      </c>
      <c r="L2658" s="223">
        <f t="shared" si="234"/>
        <v>0</v>
      </c>
      <c r="M2658" s="223">
        <f t="shared" si="234"/>
        <v>0</v>
      </c>
      <c r="N2658" s="223">
        <f t="shared" si="234"/>
        <v>0</v>
      </c>
      <c r="O2658" s="223">
        <f t="shared" si="234"/>
        <v>0</v>
      </c>
      <c r="P2658" s="223">
        <f t="shared" si="234"/>
        <v>0</v>
      </c>
      <c r="Q2658" s="223">
        <f t="shared" si="234"/>
        <v>0</v>
      </c>
      <c r="R2658" s="223">
        <f t="shared" si="234"/>
        <v>0</v>
      </c>
    </row>
    <row r="2659" spans="1:18" hidden="1" outlineLevel="2" x14ac:dyDescent="0.25">
      <c r="A2659" s="222" t="str">
        <f>'Usages industrie'!A45</f>
        <v>Usage industriel n°42</v>
      </c>
      <c r="B2659" s="222" t="s">
        <v>41</v>
      </c>
      <c r="C2659" s="222"/>
      <c r="D2659" s="223">
        <f>IF(B$2608&lt;&gt;"",IF(B$2608='Usages industrie'!$K45,'Usages industrie'!J45,0),0)</f>
        <v>0</v>
      </c>
      <c r="E2659" s="223">
        <f t="shared" si="234"/>
        <v>0</v>
      </c>
      <c r="F2659" s="223">
        <f t="shared" si="234"/>
        <v>0</v>
      </c>
      <c r="G2659" s="223">
        <f t="shared" si="234"/>
        <v>0</v>
      </c>
      <c r="H2659" s="223">
        <f t="shared" si="234"/>
        <v>0</v>
      </c>
      <c r="I2659" s="223">
        <f t="shared" si="234"/>
        <v>0</v>
      </c>
      <c r="J2659" s="223">
        <f t="shared" si="234"/>
        <v>0</v>
      </c>
      <c r="K2659" s="223">
        <f t="shared" si="234"/>
        <v>0</v>
      </c>
      <c r="L2659" s="223">
        <f t="shared" si="234"/>
        <v>0</v>
      </c>
      <c r="M2659" s="223">
        <f t="shared" si="234"/>
        <v>0</v>
      </c>
      <c r="N2659" s="223">
        <f t="shared" si="234"/>
        <v>0</v>
      </c>
      <c r="O2659" s="223">
        <f t="shared" si="234"/>
        <v>0</v>
      </c>
      <c r="P2659" s="223">
        <f t="shared" si="234"/>
        <v>0</v>
      </c>
      <c r="Q2659" s="223">
        <f t="shared" si="234"/>
        <v>0</v>
      </c>
      <c r="R2659" s="223">
        <f t="shared" si="234"/>
        <v>0</v>
      </c>
    </row>
    <row r="2660" spans="1:18" hidden="1" outlineLevel="2" x14ac:dyDescent="0.25">
      <c r="A2660" s="222" t="str">
        <f>'Usages industrie'!A46</f>
        <v>Usage industriel n°43</v>
      </c>
      <c r="B2660" s="222" t="s">
        <v>41</v>
      </c>
      <c r="C2660" s="222"/>
      <c r="D2660" s="223">
        <f>IF(B$2608&lt;&gt;"",IF(B$2608='Usages industrie'!$K46,'Usages industrie'!J46,0),0)</f>
        <v>0</v>
      </c>
      <c r="E2660" s="223">
        <f t="shared" si="234"/>
        <v>0</v>
      </c>
      <c r="F2660" s="223">
        <f t="shared" si="234"/>
        <v>0</v>
      </c>
      <c r="G2660" s="223">
        <f t="shared" si="234"/>
        <v>0</v>
      </c>
      <c r="H2660" s="223">
        <f t="shared" si="234"/>
        <v>0</v>
      </c>
      <c r="I2660" s="223">
        <f t="shared" si="234"/>
        <v>0</v>
      </c>
      <c r="J2660" s="223">
        <f t="shared" si="234"/>
        <v>0</v>
      </c>
      <c r="K2660" s="223">
        <f t="shared" si="234"/>
        <v>0</v>
      </c>
      <c r="L2660" s="223">
        <f t="shared" si="234"/>
        <v>0</v>
      </c>
      <c r="M2660" s="223">
        <f t="shared" si="234"/>
        <v>0</v>
      </c>
      <c r="N2660" s="223">
        <f t="shared" si="234"/>
        <v>0</v>
      </c>
      <c r="O2660" s="223">
        <f t="shared" si="234"/>
        <v>0</v>
      </c>
      <c r="P2660" s="223">
        <f t="shared" si="234"/>
        <v>0</v>
      </c>
      <c r="Q2660" s="223">
        <f t="shared" si="234"/>
        <v>0</v>
      </c>
      <c r="R2660" s="223">
        <f t="shared" si="234"/>
        <v>0</v>
      </c>
    </row>
    <row r="2661" spans="1:18" hidden="1" outlineLevel="2" x14ac:dyDescent="0.25">
      <c r="A2661" s="222" t="str">
        <f>'Usages industrie'!A47</f>
        <v>Usage industriel n°44</v>
      </c>
      <c r="B2661" s="222" t="s">
        <v>41</v>
      </c>
      <c r="C2661" s="222"/>
      <c r="D2661" s="223">
        <f>IF(B$2608&lt;&gt;"",IF(B$2608='Usages industrie'!$K47,'Usages industrie'!J47,0),0)</f>
        <v>0</v>
      </c>
      <c r="E2661" s="223">
        <f t="shared" si="234"/>
        <v>0</v>
      </c>
      <c r="F2661" s="223">
        <f t="shared" si="234"/>
        <v>0</v>
      </c>
      <c r="G2661" s="223">
        <f t="shared" si="234"/>
        <v>0</v>
      </c>
      <c r="H2661" s="223">
        <f t="shared" si="234"/>
        <v>0</v>
      </c>
      <c r="I2661" s="223">
        <f t="shared" si="234"/>
        <v>0</v>
      </c>
      <c r="J2661" s="223">
        <f t="shared" si="234"/>
        <v>0</v>
      </c>
      <c r="K2661" s="223">
        <f t="shared" si="234"/>
        <v>0</v>
      </c>
      <c r="L2661" s="223">
        <f t="shared" si="234"/>
        <v>0</v>
      </c>
      <c r="M2661" s="223">
        <f t="shared" si="234"/>
        <v>0</v>
      </c>
      <c r="N2661" s="223">
        <f t="shared" si="234"/>
        <v>0</v>
      </c>
      <c r="O2661" s="223">
        <f t="shared" si="234"/>
        <v>0</v>
      </c>
      <c r="P2661" s="223">
        <f t="shared" si="234"/>
        <v>0</v>
      </c>
      <c r="Q2661" s="223">
        <f t="shared" si="234"/>
        <v>0</v>
      </c>
      <c r="R2661" s="223">
        <f t="shared" si="234"/>
        <v>0</v>
      </c>
    </row>
    <row r="2662" spans="1:18" hidden="1" outlineLevel="2" x14ac:dyDescent="0.25">
      <c r="A2662" s="222" t="str">
        <f>'Usages industrie'!A48</f>
        <v>Usage industriel n°45</v>
      </c>
      <c r="B2662" s="222" t="s">
        <v>41</v>
      </c>
      <c r="C2662" s="222"/>
      <c r="D2662" s="223">
        <f>IF(B$2608&lt;&gt;"",IF(B$2608='Usages industrie'!$K48,'Usages industrie'!J48,0),0)</f>
        <v>0</v>
      </c>
      <c r="E2662" s="223">
        <f t="shared" si="234"/>
        <v>0</v>
      </c>
      <c r="F2662" s="223">
        <f t="shared" si="234"/>
        <v>0</v>
      </c>
      <c r="G2662" s="223">
        <f t="shared" si="234"/>
        <v>0</v>
      </c>
      <c r="H2662" s="223">
        <f t="shared" si="234"/>
        <v>0</v>
      </c>
      <c r="I2662" s="223">
        <f t="shared" si="234"/>
        <v>0</v>
      </c>
      <c r="J2662" s="223">
        <f t="shared" si="234"/>
        <v>0</v>
      </c>
      <c r="K2662" s="223">
        <f t="shared" si="234"/>
        <v>0</v>
      </c>
      <c r="L2662" s="223">
        <f t="shared" si="234"/>
        <v>0</v>
      </c>
      <c r="M2662" s="223">
        <f t="shared" si="234"/>
        <v>0</v>
      </c>
      <c r="N2662" s="223">
        <f t="shared" si="234"/>
        <v>0</v>
      </c>
      <c r="O2662" s="223">
        <f t="shared" si="234"/>
        <v>0</v>
      </c>
      <c r="P2662" s="223">
        <f t="shared" si="234"/>
        <v>0</v>
      </c>
      <c r="Q2662" s="223">
        <f t="shared" si="234"/>
        <v>0</v>
      </c>
      <c r="R2662" s="223">
        <f t="shared" si="234"/>
        <v>0</v>
      </c>
    </row>
    <row r="2663" spans="1:18" hidden="1" outlineLevel="2" x14ac:dyDescent="0.25">
      <c r="A2663" s="222" t="str">
        <f>'Usages industrie'!A49</f>
        <v>Usage industriel n°46</v>
      </c>
      <c r="B2663" s="222" t="s">
        <v>41</v>
      </c>
      <c r="C2663" s="222"/>
      <c r="D2663" s="223">
        <f>IF(B$2608&lt;&gt;"",IF(B$2608='Usages industrie'!$K49,'Usages industrie'!J49,0),0)</f>
        <v>0</v>
      </c>
      <c r="E2663" s="223">
        <f t="shared" si="234"/>
        <v>0</v>
      </c>
      <c r="F2663" s="223">
        <f t="shared" si="234"/>
        <v>0</v>
      </c>
      <c r="G2663" s="223">
        <f t="shared" si="234"/>
        <v>0</v>
      </c>
      <c r="H2663" s="223">
        <f t="shared" si="234"/>
        <v>0</v>
      </c>
      <c r="I2663" s="223">
        <f t="shared" si="234"/>
        <v>0</v>
      </c>
      <c r="J2663" s="223">
        <f t="shared" si="234"/>
        <v>0</v>
      </c>
      <c r="K2663" s="223">
        <f t="shared" si="234"/>
        <v>0</v>
      </c>
      <c r="L2663" s="223">
        <f t="shared" si="234"/>
        <v>0</v>
      </c>
      <c r="M2663" s="223">
        <f t="shared" si="234"/>
        <v>0</v>
      </c>
      <c r="N2663" s="223">
        <f t="shared" si="234"/>
        <v>0</v>
      </c>
      <c r="O2663" s="223">
        <f t="shared" si="234"/>
        <v>0</v>
      </c>
      <c r="P2663" s="223">
        <f t="shared" si="234"/>
        <v>0</v>
      </c>
      <c r="Q2663" s="223">
        <f t="shared" si="234"/>
        <v>0</v>
      </c>
      <c r="R2663" s="223">
        <f t="shared" si="234"/>
        <v>0</v>
      </c>
    </row>
    <row r="2664" spans="1:18" hidden="1" outlineLevel="2" x14ac:dyDescent="0.25">
      <c r="A2664" s="222" t="str">
        <f>'Usages industrie'!A50</f>
        <v>Usage industriel n°47</v>
      </c>
      <c r="B2664" s="222" t="s">
        <v>41</v>
      </c>
      <c r="C2664" s="222"/>
      <c r="D2664" s="223">
        <f>IF(B$2608&lt;&gt;"",IF(B$2608='Usages industrie'!$K50,'Usages industrie'!J50,0),0)</f>
        <v>0</v>
      </c>
      <c r="E2664" s="223">
        <f t="shared" si="234"/>
        <v>0</v>
      </c>
      <c r="F2664" s="223">
        <f t="shared" si="234"/>
        <v>0</v>
      </c>
      <c r="G2664" s="223">
        <f t="shared" si="234"/>
        <v>0</v>
      </c>
      <c r="H2664" s="223">
        <f t="shared" si="234"/>
        <v>0</v>
      </c>
      <c r="I2664" s="223">
        <f t="shared" si="234"/>
        <v>0</v>
      </c>
      <c r="J2664" s="223">
        <f t="shared" si="234"/>
        <v>0</v>
      </c>
      <c r="K2664" s="223">
        <f t="shared" si="234"/>
        <v>0</v>
      </c>
      <c r="L2664" s="223">
        <f t="shared" si="234"/>
        <v>0</v>
      </c>
      <c r="M2664" s="223">
        <f t="shared" si="234"/>
        <v>0</v>
      </c>
      <c r="N2664" s="223">
        <f t="shared" si="234"/>
        <v>0</v>
      </c>
      <c r="O2664" s="223">
        <f t="shared" si="234"/>
        <v>0</v>
      </c>
      <c r="P2664" s="223">
        <f t="shared" si="234"/>
        <v>0</v>
      </c>
      <c r="Q2664" s="223">
        <f t="shared" si="234"/>
        <v>0</v>
      </c>
      <c r="R2664" s="223">
        <f t="shared" si="234"/>
        <v>0</v>
      </c>
    </row>
    <row r="2665" spans="1:18" hidden="1" outlineLevel="2" x14ac:dyDescent="0.25">
      <c r="A2665" s="222" t="str">
        <f>'Usages industrie'!A51</f>
        <v>Usage industriel n°48</v>
      </c>
      <c r="B2665" s="222" t="s">
        <v>41</v>
      </c>
      <c r="C2665" s="222"/>
      <c r="D2665" s="223">
        <f>IF(B$2608&lt;&gt;"",IF(B$2608='Usages industrie'!$K51,'Usages industrie'!J51,0),0)</f>
        <v>0</v>
      </c>
      <c r="E2665" s="223">
        <f t="shared" si="234"/>
        <v>0</v>
      </c>
      <c r="F2665" s="223">
        <f t="shared" si="234"/>
        <v>0</v>
      </c>
      <c r="G2665" s="223">
        <f t="shared" si="234"/>
        <v>0</v>
      </c>
      <c r="H2665" s="223">
        <f t="shared" si="234"/>
        <v>0</v>
      </c>
      <c r="I2665" s="223">
        <f t="shared" si="234"/>
        <v>0</v>
      </c>
      <c r="J2665" s="223">
        <f t="shared" si="234"/>
        <v>0</v>
      </c>
      <c r="K2665" s="223">
        <f t="shared" si="234"/>
        <v>0</v>
      </c>
      <c r="L2665" s="223">
        <f t="shared" si="234"/>
        <v>0</v>
      </c>
      <c r="M2665" s="223">
        <f t="shared" si="234"/>
        <v>0</v>
      </c>
      <c r="N2665" s="223">
        <f t="shared" si="234"/>
        <v>0</v>
      </c>
      <c r="O2665" s="223">
        <f t="shared" si="234"/>
        <v>0</v>
      </c>
      <c r="P2665" s="223">
        <f t="shared" si="234"/>
        <v>0</v>
      </c>
      <c r="Q2665" s="223">
        <f t="shared" si="234"/>
        <v>0</v>
      </c>
      <c r="R2665" s="223">
        <f t="shared" si="234"/>
        <v>0</v>
      </c>
    </row>
    <row r="2666" spans="1:18" hidden="1" outlineLevel="2" x14ac:dyDescent="0.25">
      <c r="A2666" s="222" t="str">
        <f>'Usages industrie'!A52</f>
        <v>Usage industriel n°49</v>
      </c>
      <c r="B2666" s="222" t="s">
        <v>41</v>
      </c>
      <c r="C2666" s="222"/>
      <c r="D2666" s="223">
        <f>IF(B$2608&lt;&gt;"",IF(B$2608='Usages industrie'!$K52,'Usages industrie'!J52,0),0)</f>
        <v>0</v>
      </c>
      <c r="E2666" s="223">
        <f t="shared" si="234"/>
        <v>0</v>
      </c>
      <c r="F2666" s="223">
        <f t="shared" si="234"/>
        <v>0</v>
      </c>
      <c r="G2666" s="223">
        <f t="shared" si="234"/>
        <v>0</v>
      </c>
      <c r="H2666" s="223">
        <f t="shared" si="234"/>
        <v>0</v>
      </c>
      <c r="I2666" s="223">
        <f t="shared" si="234"/>
        <v>0</v>
      </c>
      <c r="J2666" s="223">
        <f t="shared" si="234"/>
        <v>0</v>
      </c>
      <c r="K2666" s="223">
        <f t="shared" si="234"/>
        <v>0</v>
      </c>
      <c r="L2666" s="223">
        <f t="shared" si="234"/>
        <v>0</v>
      </c>
      <c r="M2666" s="223">
        <f t="shared" si="234"/>
        <v>0</v>
      </c>
      <c r="N2666" s="223">
        <f t="shared" si="234"/>
        <v>0</v>
      </c>
      <c r="O2666" s="223">
        <f t="shared" si="234"/>
        <v>0</v>
      </c>
      <c r="P2666" s="223">
        <f t="shared" si="234"/>
        <v>0</v>
      </c>
      <c r="Q2666" s="223">
        <f t="shared" si="234"/>
        <v>0</v>
      </c>
      <c r="R2666" s="223">
        <f t="shared" si="234"/>
        <v>0</v>
      </c>
    </row>
    <row r="2667" spans="1:18" hidden="1" outlineLevel="2" x14ac:dyDescent="0.25">
      <c r="A2667" s="222" t="str">
        <f>'Usages industrie'!A53</f>
        <v>Usage industriel n°50</v>
      </c>
      <c r="B2667" s="222" t="s">
        <v>41</v>
      </c>
      <c r="C2667" s="222"/>
      <c r="D2667" s="223">
        <f>IF(B$2608&lt;&gt;"",IF(B$2608='Usages industrie'!$K53,'Usages industrie'!J53,0),0)</f>
        <v>0</v>
      </c>
      <c r="E2667" s="223">
        <f t="shared" si="234"/>
        <v>0</v>
      </c>
      <c r="F2667" s="223">
        <f t="shared" si="234"/>
        <v>0</v>
      </c>
      <c r="G2667" s="223">
        <f t="shared" si="234"/>
        <v>0</v>
      </c>
      <c r="H2667" s="223">
        <f t="shared" si="234"/>
        <v>0</v>
      </c>
      <c r="I2667" s="223">
        <f t="shared" si="234"/>
        <v>0</v>
      </c>
      <c r="J2667" s="223">
        <f t="shared" si="234"/>
        <v>0</v>
      </c>
      <c r="K2667" s="223">
        <f t="shared" si="234"/>
        <v>0</v>
      </c>
      <c r="L2667" s="223">
        <f t="shared" si="234"/>
        <v>0</v>
      </c>
      <c r="M2667" s="223">
        <f t="shared" si="234"/>
        <v>0</v>
      </c>
      <c r="N2667" s="223">
        <f t="shared" si="234"/>
        <v>0</v>
      </c>
      <c r="O2667" s="223">
        <f t="shared" si="234"/>
        <v>0</v>
      </c>
      <c r="P2667" s="223">
        <f t="shared" si="234"/>
        <v>0</v>
      </c>
      <c r="Q2667" s="223">
        <f t="shared" si="234"/>
        <v>0</v>
      </c>
      <c r="R2667" s="223">
        <f t="shared" si="234"/>
        <v>0</v>
      </c>
    </row>
    <row r="2668" spans="1:18" hidden="1" outlineLevel="1" collapsed="1" x14ac:dyDescent="0.25">
      <c r="A2668" s="222" t="s">
        <v>649</v>
      </c>
      <c r="B2668" s="222"/>
      <c r="C2668" s="222"/>
      <c r="D2668" s="223">
        <f t="shared" ref="D2668:R2668" si="235">SUM(D2618:D2667)</f>
        <v>0</v>
      </c>
      <c r="E2668" s="223">
        <f t="shared" si="235"/>
        <v>0</v>
      </c>
      <c r="F2668" s="223">
        <f t="shared" si="235"/>
        <v>0</v>
      </c>
      <c r="G2668" s="223">
        <f t="shared" si="235"/>
        <v>0</v>
      </c>
      <c r="H2668" s="223">
        <f t="shared" si="235"/>
        <v>0</v>
      </c>
      <c r="I2668" s="223">
        <f t="shared" si="235"/>
        <v>0</v>
      </c>
      <c r="J2668" s="223">
        <f t="shared" si="235"/>
        <v>0</v>
      </c>
      <c r="K2668" s="223">
        <f t="shared" si="235"/>
        <v>0</v>
      </c>
      <c r="L2668" s="223">
        <f t="shared" si="235"/>
        <v>0</v>
      </c>
      <c r="M2668" s="223">
        <f t="shared" si="235"/>
        <v>0</v>
      </c>
      <c r="N2668" s="223">
        <f t="shared" si="235"/>
        <v>0</v>
      </c>
      <c r="O2668" s="223">
        <f t="shared" si="235"/>
        <v>0</v>
      </c>
      <c r="P2668" s="223">
        <f t="shared" si="235"/>
        <v>0</v>
      </c>
      <c r="Q2668" s="223">
        <f t="shared" si="235"/>
        <v>0</v>
      </c>
      <c r="R2668" s="223">
        <f t="shared" si="235"/>
        <v>0</v>
      </c>
    </row>
    <row r="2669" spans="1:18" hidden="1" outlineLevel="2" x14ac:dyDescent="0.25">
      <c r="A2669" s="222" t="str">
        <f>'Usages industrie'!A4</f>
        <v>Usage industriel n°1</v>
      </c>
      <c r="B2669" s="222" t="s">
        <v>645</v>
      </c>
      <c r="C2669" s="222"/>
      <c r="D2669" s="223">
        <f>D2618*'Usages industrie'!$P4*(1+'Usages industrie'!$Q4)^(D$2612-$D$2612)/1000</f>
        <v>0</v>
      </c>
      <c r="E2669" s="223">
        <f>E2618*'Usages industrie'!$P4*(1+'Usages industrie'!$Q4)^(E$2612-$D$2612)/1000</f>
        <v>0</v>
      </c>
      <c r="F2669" s="223">
        <f>F2618*'Usages industrie'!$P4*(1+'Usages industrie'!$Q4)^(F$2612-$D$2612)/1000</f>
        <v>0</v>
      </c>
      <c r="G2669" s="223">
        <f>G2618*'Usages industrie'!$P4*(1+'Usages industrie'!$Q4)^(G$2612-$D$2612)/1000</f>
        <v>0</v>
      </c>
      <c r="H2669" s="223">
        <f>H2618*'Usages industrie'!$P4*(1+'Usages industrie'!$Q4)^(H$2612-$D$2612)/1000</f>
        <v>0</v>
      </c>
      <c r="I2669" s="223">
        <f>I2618*'Usages industrie'!$P4*(1+'Usages industrie'!$Q4)^(I$2612-$D$2612)/1000</f>
        <v>0</v>
      </c>
      <c r="J2669" s="223">
        <f>J2618*'Usages industrie'!$P4*(1+'Usages industrie'!$Q4)^(J$2612-$D$2612)/1000</f>
        <v>0</v>
      </c>
      <c r="K2669" s="223">
        <f>K2618*'Usages industrie'!$P4*(1+'Usages industrie'!$Q4)^(K$2612-$D$2612)/1000</f>
        <v>0</v>
      </c>
      <c r="L2669" s="223">
        <f>L2618*'Usages industrie'!$P4*(1+'Usages industrie'!$Q4)^(L$2612-$D$2612)/1000</f>
        <v>0</v>
      </c>
      <c r="M2669" s="223">
        <f>M2618*'Usages industrie'!$P4*(1+'Usages industrie'!$Q4)^(M$2612-$D$2612)/1000</f>
        <v>0</v>
      </c>
      <c r="N2669" s="223">
        <f>N2618*'Usages industrie'!$P4*(1+'Usages industrie'!$Q4)^(N$2612-$D$2612)/1000</f>
        <v>0</v>
      </c>
      <c r="O2669" s="223">
        <f>O2618*'Usages industrie'!$P4*(1+'Usages industrie'!$Q4)^(O$2612-$D$2612)/1000</f>
        <v>0</v>
      </c>
      <c r="P2669" s="223">
        <f>P2618*'Usages industrie'!$P4*(1+'Usages industrie'!$Q4)^(P$2612-$D$2612)/1000</f>
        <v>0</v>
      </c>
      <c r="Q2669" s="223">
        <f>Q2618*'Usages industrie'!$P4*(1+'Usages industrie'!$Q4)^(Q$2612-$D$2612)/1000</f>
        <v>0</v>
      </c>
      <c r="R2669" s="223">
        <f>R2618*'Usages industrie'!$P4*(1+'Usages industrie'!$Q4)^(R$2612-$D$2612)/1000</f>
        <v>0</v>
      </c>
    </row>
    <row r="2670" spans="1:18" hidden="1" outlineLevel="2" x14ac:dyDescent="0.25">
      <c r="A2670" s="222" t="str">
        <f>'Usages industrie'!A5</f>
        <v>Usage industriel n°2</v>
      </c>
      <c r="B2670" s="222" t="s">
        <v>645</v>
      </c>
      <c r="C2670" s="222"/>
      <c r="D2670" s="223">
        <f>D2619*'Usages industrie'!$P5*(1+'Usages industrie'!$Q5)^(D$2612-$D$2612)/1000</f>
        <v>0</v>
      </c>
      <c r="E2670" s="223">
        <f>E2619*'Usages industrie'!$P5*(1+'Usages industrie'!$Q5)^(E$2612-$D$2612)/1000</f>
        <v>0</v>
      </c>
      <c r="F2670" s="223">
        <f>F2619*'Usages industrie'!$P5*(1+'Usages industrie'!$Q5)^(F$2612-$D$2612)/1000</f>
        <v>0</v>
      </c>
      <c r="G2670" s="223">
        <f>G2619*'Usages industrie'!$P5*(1+'Usages industrie'!$Q5)^(G$2612-$D$2612)/1000</f>
        <v>0</v>
      </c>
      <c r="H2670" s="223">
        <f>H2619*'Usages industrie'!$P5*(1+'Usages industrie'!$Q5)^(H$2612-$D$2612)/1000</f>
        <v>0</v>
      </c>
      <c r="I2670" s="223">
        <f>I2619*'Usages industrie'!$P5*(1+'Usages industrie'!$Q5)^(I$2612-$D$2612)/1000</f>
        <v>0</v>
      </c>
      <c r="J2670" s="223">
        <f>J2619*'Usages industrie'!$P5*(1+'Usages industrie'!$Q5)^(J$2612-$D$2612)/1000</f>
        <v>0</v>
      </c>
      <c r="K2670" s="223">
        <f>K2619*'Usages industrie'!$P5*(1+'Usages industrie'!$Q5)^(K$2612-$D$2612)/1000</f>
        <v>0</v>
      </c>
      <c r="L2670" s="223">
        <f>L2619*'Usages industrie'!$P5*(1+'Usages industrie'!$Q5)^(L$2612-$D$2612)/1000</f>
        <v>0</v>
      </c>
      <c r="M2670" s="223">
        <f>M2619*'Usages industrie'!$P5*(1+'Usages industrie'!$Q5)^(M$2612-$D$2612)/1000</f>
        <v>0</v>
      </c>
      <c r="N2670" s="223">
        <f>N2619*'Usages industrie'!$P5*(1+'Usages industrie'!$Q5)^(N$2612-$D$2612)/1000</f>
        <v>0</v>
      </c>
      <c r="O2670" s="223">
        <f>O2619*'Usages industrie'!$P5*(1+'Usages industrie'!$Q5)^(O$2612-$D$2612)/1000</f>
        <v>0</v>
      </c>
      <c r="P2670" s="223">
        <f>P2619*'Usages industrie'!$P5*(1+'Usages industrie'!$Q5)^(P$2612-$D$2612)/1000</f>
        <v>0</v>
      </c>
      <c r="Q2670" s="223">
        <f>Q2619*'Usages industrie'!$P5*(1+'Usages industrie'!$Q5)^(Q$2612-$D$2612)/1000</f>
        <v>0</v>
      </c>
      <c r="R2670" s="223">
        <f>R2619*'Usages industrie'!$P5*(1+'Usages industrie'!$Q5)^(R$2612-$D$2612)/1000</f>
        <v>0</v>
      </c>
    </row>
    <row r="2671" spans="1:18" hidden="1" outlineLevel="2" x14ac:dyDescent="0.25">
      <c r="A2671" s="222" t="str">
        <f>'Usages industrie'!A6</f>
        <v>Usage industriel n°3</v>
      </c>
      <c r="B2671" s="222" t="s">
        <v>645</v>
      </c>
      <c r="C2671" s="222"/>
      <c r="D2671" s="223">
        <f>D2620*'Usages industrie'!$P6*(1+'Usages industrie'!$Q6)^(D$2612-$D$2612)/1000</f>
        <v>0</v>
      </c>
      <c r="E2671" s="223">
        <f>E2620*'Usages industrie'!$P6*(1+'Usages industrie'!$Q6)^(E$2612-$D$2612)/1000</f>
        <v>0</v>
      </c>
      <c r="F2671" s="223">
        <f>F2620*'Usages industrie'!$P6*(1+'Usages industrie'!$Q6)^(F$2612-$D$2612)/1000</f>
        <v>0</v>
      </c>
      <c r="G2671" s="223">
        <f>G2620*'Usages industrie'!$P6*(1+'Usages industrie'!$Q6)^(G$2612-$D$2612)/1000</f>
        <v>0</v>
      </c>
      <c r="H2671" s="223">
        <f>H2620*'Usages industrie'!$P6*(1+'Usages industrie'!$Q6)^(H$2612-$D$2612)/1000</f>
        <v>0</v>
      </c>
      <c r="I2671" s="223">
        <f>I2620*'Usages industrie'!$P6*(1+'Usages industrie'!$Q6)^(I$2612-$D$2612)/1000</f>
        <v>0</v>
      </c>
      <c r="J2671" s="223">
        <f>J2620*'Usages industrie'!$P6*(1+'Usages industrie'!$Q6)^(J$2612-$D$2612)/1000</f>
        <v>0</v>
      </c>
      <c r="K2671" s="223">
        <f>K2620*'Usages industrie'!$P6*(1+'Usages industrie'!$Q6)^(K$2612-$D$2612)/1000</f>
        <v>0</v>
      </c>
      <c r="L2671" s="223">
        <f>L2620*'Usages industrie'!$P6*(1+'Usages industrie'!$Q6)^(L$2612-$D$2612)/1000</f>
        <v>0</v>
      </c>
      <c r="M2671" s="223">
        <f>M2620*'Usages industrie'!$P6*(1+'Usages industrie'!$Q6)^(M$2612-$D$2612)/1000</f>
        <v>0</v>
      </c>
      <c r="N2671" s="223">
        <f>N2620*'Usages industrie'!$P6*(1+'Usages industrie'!$Q6)^(N$2612-$D$2612)/1000</f>
        <v>0</v>
      </c>
      <c r="O2671" s="223">
        <f>O2620*'Usages industrie'!$P6*(1+'Usages industrie'!$Q6)^(O$2612-$D$2612)/1000</f>
        <v>0</v>
      </c>
      <c r="P2671" s="223">
        <f>P2620*'Usages industrie'!$P6*(1+'Usages industrie'!$Q6)^(P$2612-$D$2612)/1000</f>
        <v>0</v>
      </c>
      <c r="Q2671" s="223">
        <f>Q2620*'Usages industrie'!$P6*(1+'Usages industrie'!$Q6)^(Q$2612-$D$2612)/1000</f>
        <v>0</v>
      </c>
      <c r="R2671" s="223">
        <f>R2620*'Usages industrie'!$P6*(1+'Usages industrie'!$Q6)^(R$2612-$D$2612)/1000</f>
        <v>0</v>
      </c>
    </row>
    <row r="2672" spans="1:18" hidden="1" outlineLevel="2" x14ac:dyDescent="0.25">
      <c r="A2672" s="222" t="str">
        <f>'Usages industrie'!A7</f>
        <v>Usage industriel n°4</v>
      </c>
      <c r="B2672" s="222" t="s">
        <v>645</v>
      </c>
      <c r="C2672" s="222"/>
      <c r="D2672" s="223">
        <f>D2621*'Usages industrie'!$P7*(1+'Usages industrie'!$Q7)^(D$2612-$D$2612)/1000</f>
        <v>0</v>
      </c>
      <c r="E2672" s="223">
        <f>E2621*'Usages industrie'!$P7*(1+'Usages industrie'!$Q7)^(E$2612-$D$2612)/1000</f>
        <v>0</v>
      </c>
      <c r="F2672" s="223">
        <f>F2621*'Usages industrie'!$P7*(1+'Usages industrie'!$Q7)^(F$2612-$D$2612)/1000</f>
        <v>0</v>
      </c>
      <c r="G2672" s="223">
        <f>G2621*'Usages industrie'!$P7*(1+'Usages industrie'!$Q7)^(G$2612-$D$2612)/1000</f>
        <v>0</v>
      </c>
      <c r="H2672" s="223">
        <f>H2621*'Usages industrie'!$P7*(1+'Usages industrie'!$Q7)^(H$2612-$D$2612)/1000</f>
        <v>0</v>
      </c>
      <c r="I2672" s="223">
        <f>I2621*'Usages industrie'!$P7*(1+'Usages industrie'!$Q7)^(I$2612-$D$2612)/1000</f>
        <v>0</v>
      </c>
      <c r="J2672" s="223">
        <f>J2621*'Usages industrie'!$P7*(1+'Usages industrie'!$Q7)^(J$2612-$D$2612)/1000</f>
        <v>0</v>
      </c>
      <c r="K2672" s="223">
        <f>K2621*'Usages industrie'!$P7*(1+'Usages industrie'!$Q7)^(K$2612-$D$2612)/1000</f>
        <v>0</v>
      </c>
      <c r="L2672" s="223">
        <f>L2621*'Usages industrie'!$P7*(1+'Usages industrie'!$Q7)^(L$2612-$D$2612)/1000</f>
        <v>0</v>
      </c>
      <c r="M2672" s="223">
        <f>M2621*'Usages industrie'!$P7*(1+'Usages industrie'!$Q7)^(M$2612-$D$2612)/1000</f>
        <v>0</v>
      </c>
      <c r="N2672" s="223">
        <f>N2621*'Usages industrie'!$P7*(1+'Usages industrie'!$Q7)^(N$2612-$D$2612)/1000</f>
        <v>0</v>
      </c>
      <c r="O2672" s="223">
        <f>O2621*'Usages industrie'!$P7*(1+'Usages industrie'!$Q7)^(O$2612-$D$2612)/1000</f>
        <v>0</v>
      </c>
      <c r="P2672" s="223">
        <f>P2621*'Usages industrie'!$P7*(1+'Usages industrie'!$Q7)^(P$2612-$D$2612)/1000</f>
        <v>0</v>
      </c>
      <c r="Q2672" s="223">
        <f>Q2621*'Usages industrie'!$P7*(1+'Usages industrie'!$Q7)^(Q$2612-$D$2612)/1000</f>
        <v>0</v>
      </c>
      <c r="R2672" s="223">
        <f>R2621*'Usages industrie'!$P7*(1+'Usages industrie'!$Q7)^(R$2612-$D$2612)/1000</f>
        <v>0</v>
      </c>
    </row>
    <row r="2673" spans="1:18" hidden="1" outlineLevel="2" x14ac:dyDescent="0.25">
      <c r="A2673" s="222" t="str">
        <f>'Usages industrie'!A8</f>
        <v>Usage industriel n°5</v>
      </c>
      <c r="B2673" s="222" t="s">
        <v>645</v>
      </c>
      <c r="C2673" s="222"/>
      <c r="D2673" s="223">
        <f>D2622*'Usages industrie'!$P8*(1+'Usages industrie'!$Q8)^(D$2612-$D$2612)/1000</f>
        <v>0</v>
      </c>
      <c r="E2673" s="223">
        <f>E2622*'Usages industrie'!$P8*(1+'Usages industrie'!$Q8)^(E$2612-$D$2612)/1000</f>
        <v>0</v>
      </c>
      <c r="F2673" s="223">
        <f>F2622*'Usages industrie'!$P8*(1+'Usages industrie'!$Q8)^(F$2612-$D$2612)/1000</f>
        <v>0</v>
      </c>
      <c r="G2673" s="223">
        <f>G2622*'Usages industrie'!$P8*(1+'Usages industrie'!$Q8)^(G$2612-$D$2612)/1000</f>
        <v>0</v>
      </c>
      <c r="H2673" s="223">
        <f>H2622*'Usages industrie'!$P8*(1+'Usages industrie'!$Q8)^(H$2612-$D$2612)/1000</f>
        <v>0</v>
      </c>
      <c r="I2673" s="223">
        <f>I2622*'Usages industrie'!$P8*(1+'Usages industrie'!$Q8)^(I$2612-$D$2612)/1000</f>
        <v>0</v>
      </c>
      <c r="J2673" s="223">
        <f>J2622*'Usages industrie'!$P8*(1+'Usages industrie'!$Q8)^(J$2612-$D$2612)/1000</f>
        <v>0</v>
      </c>
      <c r="K2673" s="223">
        <f>K2622*'Usages industrie'!$P8*(1+'Usages industrie'!$Q8)^(K$2612-$D$2612)/1000</f>
        <v>0</v>
      </c>
      <c r="L2673" s="223">
        <f>L2622*'Usages industrie'!$P8*(1+'Usages industrie'!$Q8)^(L$2612-$D$2612)/1000</f>
        <v>0</v>
      </c>
      <c r="M2673" s="223">
        <f>M2622*'Usages industrie'!$P8*(1+'Usages industrie'!$Q8)^(M$2612-$D$2612)/1000</f>
        <v>0</v>
      </c>
      <c r="N2673" s="223">
        <f>N2622*'Usages industrie'!$P8*(1+'Usages industrie'!$Q8)^(N$2612-$D$2612)/1000</f>
        <v>0</v>
      </c>
      <c r="O2673" s="223">
        <f>O2622*'Usages industrie'!$P8*(1+'Usages industrie'!$Q8)^(O$2612-$D$2612)/1000</f>
        <v>0</v>
      </c>
      <c r="P2673" s="223">
        <f>P2622*'Usages industrie'!$P8*(1+'Usages industrie'!$Q8)^(P$2612-$D$2612)/1000</f>
        <v>0</v>
      </c>
      <c r="Q2673" s="223">
        <f>Q2622*'Usages industrie'!$P8*(1+'Usages industrie'!$Q8)^(Q$2612-$D$2612)/1000</f>
        <v>0</v>
      </c>
      <c r="R2673" s="223">
        <f>R2622*'Usages industrie'!$P8*(1+'Usages industrie'!$Q8)^(R$2612-$D$2612)/1000</f>
        <v>0</v>
      </c>
    </row>
    <row r="2674" spans="1:18" hidden="1" outlineLevel="2" x14ac:dyDescent="0.25">
      <c r="A2674" s="222" t="str">
        <f>'Usages industrie'!A9</f>
        <v>Usage industriel n°6</v>
      </c>
      <c r="B2674" s="222" t="s">
        <v>645</v>
      </c>
      <c r="C2674" s="222"/>
      <c r="D2674" s="223">
        <f>D2623*'Usages industrie'!$P9*(1+'Usages industrie'!$Q9)^(D$2612-$D$2612)/1000</f>
        <v>0</v>
      </c>
      <c r="E2674" s="223">
        <f>E2623*'Usages industrie'!$P9*(1+'Usages industrie'!$Q9)^(E$2612-$D$2612)/1000</f>
        <v>0</v>
      </c>
      <c r="F2674" s="223">
        <f>F2623*'Usages industrie'!$P9*(1+'Usages industrie'!$Q9)^(F$2612-$D$2612)/1000</f>
        <v>0</v>
      </c>
      <c r="G2674" s="223">
        <f>G2623*'Usages industrie'!$P9*(1+'Usages industrie'!$Q9)^(G$2612-$D$2612)/1000</f>
        <v>0</v>
      </c>
      <c r="H2674" s="223">
        <f>H2623*'Usages industrie'!$P9*(1+'Usages industrie'!$Q9)^(H$2612-$D$2612)/1000</f>
        <v>0</v>
      </c>
      <c r="I2674" s="223">
        <f>I2623*'Usages industrie'!$P9*(1+'Usages industrie'!$Q9)^(I$2612-$D$2612)/1000</f>
        <v>0</v>
      </c>
      <c r="J2674" s="223">
        <f>J2623*'Usages industrie'!$P9*(1+'Usages industrie'!$Q9)^(J$2612-$D$2612)/1000</f>
        <v>0</v>
      </c>
      <c r="K2674" s="223">
        <f>K2623*'Usages industrie'!$P9*(1+'Usages industrie'!$Q9)^(K$2612-$D$2612)/1000</f>
        <v>0</v>
      </c>
      <c r="L2674" s="223">
        <f>L2623*'Usages industrie'!$P9*(1+'Usages industrie'!$Q9)^(L$2612-$D$2612)/1000</f>
        <v>0</v>
      </c>
      <c r="M2674" s="223">
        <f>M2623*'Usages industrie'!$P9*(1+'Usages industrie'!$Q9)^(M$2612-$D$2612)/1000</f>
        <v>0</v>
      </c>
      <c r="N2674" s="223">
        <f>N2623*'Usages industrie'!$P9*(1+'Usages industrie'!$Q9)^(N$2612-$D$2612)/1000</f>
        <v>0</v>
      </c>
      <c r="O2674" s="223">
        <f>O2623*'Usages industrie'!$P9*(1+'Usages industrie'!$Q9)^(O$2612-$D$2612)/1000</f>
        <v>0</v>
      </c>
      <c r="P2674" s="223">
        <f>P2623*'Usages industrie'!$P9*(1+'Usages industrie'!$Q9)^(P$2612-$D$2612)/1000</f>
        <v>0</v>
      </c>
      <c r="Q2674" s="223">
        <f>Q2623*'Usages industrie'!$P9*(1+'Usages industrie'!$Q9)^(Q$2612-$D$2612)/1000</f>
        <v>0</v>
      </c>
      <c r="R2674" s="223">
        <f>R2623*'Usages industrie'!$P9*(1+'Usages industrie'!$Q9)^(R$2612-$D$2612)/1000</f>
        <v>0</v>
      </c>
    </row>
    <row r="2675" spans="1:18" hidden="1" outlineLevel="2" x14ac:dyDescent="0.25">
      <c r="A2675" s="222" t="str">
        <f>'Usages industrie'!A10</f>
        <v>Usage industriel n°7</v>
      </c>
      <c r="B2675" s="222" t="s">
        <v>645</v>
      </c>
      <c r="C2675" s="222"/>
      <c r="D2675" s="223">
        <f>D2624*'Usages industrie'!$P10*(1+'Usages industrie'!$Q10)^(D$2612-$D$2612)/1000</f>
        <v>0</v>
      </c>
      <c r="E2675" s="223">
        <f>E2624*'Usages industrie'!$P10*(1+'Usages industrie'!$Q10)^(E$2612-$D$2612)/1000</f>
        <v>0</v>
      </c>
      <c r="F2675" s="223">
        <f>F2624*'Usages industrie'!$P10*(1+'Usages industrie'!$Q10)^(F$2612-$D$2612)/1000</f>
        <v>0</v>
      </c>
      <c r="G2675" s="223">
        <f>G2624*'Usages industrie'!$P10*(1+'Usages industrie'!$Q10)^(G$2612-$D$2612)/1000</f>
        <v>0</v>
      </c>
      <c r="H2675" s="223">
        <f>H2624*'Usages industrie'!$P10*(1+'Usages industrie'!$Q10)^(H$2612-$D$2612)/1000</f>
        <v>0</v>
      </c>
      <c r="I2675" s="223">
        <f>I2624*'Usages industrie'!$P10*(1+'Usages industrie'!$Q10)^(I$2612-$D$2612)/1000</f>
        <v>0</v>
      </c>
      <c r="J2675" s="223">
        <f>J2624*'Usages industrie'!$P10*(1+'Usages industrie'!$Q10)^(J$2612-$D$2612)/1000</f>
        <v>0</v>
      </c>
      <c r="K2675" s="223">
        <f>K2624*'Usages industrie'!$P10*(1+'Usages industrie'!$Q10)^(K$2612-$D$2612)/1000</f>
        <v>0</v>
      </c>
      <c r="L2675" s="223">
        <f>L2624*'Usages industrie'!$P10*(1+'Usages industrie'!$Q10)^(L$2612-$D$2612)/1000</f>
        <v>0</v>
      </c>
      <c r="M2675" s="223">
        <f>M2624*'Usages industrie'!$P10*(1+'Usages industrie'!$Q10)^(M$2612-$D$2612)/1000</f>
        <v>0</v>
      </c>
      <c r="N2675" s="223">
        <f>N2624*'Usages industrie'!$P10*(1+'Usages industrie'!$Q10)^(N$2612-$D$2612)/1000</f>
        <v>0</v>
      </c>
      <c r="O2675" s="223">
        <f>O2624*'Usages industrie'!$P10*(1+'Usages industrie'!$Q10)^(O$2612-$D$2612)/1000</f>
        <v>0</v>
      </c>
      <c r="P2675" s="223">
        <f>P2624*'Usages industrie'!$P10*(1+'Usages industrie'!$Q10)^(P$2612-$D$2612)/1000</f>
        <v>0</v>
      </c>
      <c r="Q2675" s="223">
        <f>Q2624*'Usages industrie'!$P10*(1+'Usages industrie'!$Q10)^(Q$2612-$D$2612)/1000</f>
        <v>0</v>
      </c>
      <c r="R2675" s="223">
        <f>R2624*'Usages industrie'!$P10*(1+'Usages industrie'!$Q10)^(R$2612-$D$2612)/1000</f>
        <v>0</v>
      </c>
    </row>
    <row r="2676" spans="1:18" hidden="1" outlineLevel="2" x14ac:dyDescent="0.25">
      <c r="A2676" s="222" t="str">
        <f>'Usages industrie'!A11</f>
        <v>Usage industriel n°8</v>
      </c>
      <c r="B2676" s="222" t="s">
        <v>645</v>
      </c>
      <c r="C2676" s="222"/>
      <c r="D2676" s="223">
        <f>D2625*'Usages industrie'!$P11*(1+'Usages industrie'!$Q11)^(D$2612-$D$2612)/1000</f>
        <v>0</v>
      </c>
      <c r="E2676" s="223">
        <f>E2625*'Usages industrie'!$P11*(1+'Usages industrie'!$Q11)^(E$2612-$D$2612)/1000</f>
        <v>0</v>
      </c>
      <c r="F2676" s="223">
        <f>F2625*'Usages industrie'!$P11*(1+'Usages industrie'!$Q11)^(F$2612-$D$2612)/1000</f>
        <v>0</v>
      </c>
      <c r="G2676" s="223">
        <f>G2625*'Usages industrie'!$P11*(1+'Usages industrie'!$Q11)^(G$2612-$D$2612)/1000</f>
        <v>0</v>
      </c>
      <c r="H2676" s="223">
        <f>H2625*'Usages industrie'!$P11*(1+'Usages industrie'!$Q11)^(H$2612-$D$2612)/1000</f>
        <v>0</v>
      </c>
      <c r="I2676" s="223">
        <f>I2625*'Usages industrie'!$P11*(1+'Usages industrie'!$Q11)^(I$2612-$D$2612)/1000</f>
        <v>0</v>
      </c>
      <c r="J2676" s="223">
        <f>J2625*'Usages industrie'!$P11*(1+'Usages industrie'!$Q11)^(J$2612-$D$2612)/1000</f>
        <v>0</v>
      </c>
      <c r="K2676" s="223">
        <f>K2625*'Usages industrie'!$P11*(1+'Usages industrie'!$Q11)^(K$2612-$D$2612)/1000</f>
        <v>0</v>
      </c>
      <c r="L2676" s="223">
        <f>L2625*'Usages industrie'!$P11*(1+'Usages industrie'!$Q11)^(L$2612-$D$2612)/1000</f>
        <v>0</v>
      </c>
      <c r="M2676" s="223">
        <f>M2625*'Usages industrie'!$P11*(1+'Usages industrie'!$Q11)^(M$2612-$D$2612)/1000</f>
        <v>0</v>
      </c>
      <c r="N2676" s="223">
        <f>N2625*'Usages industrie'!$P11*(1+'Usages industrie'!$Q11)^(N$2612-$D$2612)/1000</f>
        <v>0</v>
      </c>
      <c r="O2676" s="223">
        <f>O2625*'Usages industrie'!$P11*(1+'Usages industrie'!$Q11)^(O$2612-$D$2612)/1000</f>
        <v>0</v>
      </c>
      <c r="P2676" s="223">
        <f>P2625*'Usages industrie'!$P11*(1+'Usages industrie'!$Q11)^(P$2612-$D$2612)/1000</f>
        <v>0</v>
      </c>
      <c r="Q2676" s="223">
        <f>Q2625*'Usages industrie'!$P11*(1+'Usages industrie'!$Q11)^(Q$2612-$D$2612)/1000</f>
        <v>0</v>
      </c>
      <c r="R2676" s="223">
        <f>R2625*'Usages industrie'!$P11*(1+'Usages industrie'!$Q11)^(R$2612-$D$2612)/1000</f>
        <v>0</v>
      </c>
    </row>
    <row r="2677" spans="1:18" hidden="1" outlineLevel="2" x14ac:dyDescent="0.25">
      <c r="A2677" s="222" t="str">
        <f>'Usages industrie'!A12</f>
        <v>Usage industriel n°9</v>
      </c>
      <c r="B2677" s="222" t="s">
        <v>645</v>
      </c>
      <c r="C2677" s="222"/>
      <c r="D2677" s="223">
        <f>D2626*'Usages industrie'!$P12*(1+'Usages industrie'!$Q12)^(D$2612-$D$2612)/1000</f>
        <v>0</v>
      </c>
      <c r="E2677" s="223">
        <f>E2626*'Usages industrie'!$P12*(1+'Usages industrie'!$Q12)^(E$2612-$D$2612)/1000</f>
        <v>0</v>
      </c>
      <c r="F2677" s="223">
        <f>F2626*'Usages industrie'!$P12*(1+'Usages industrie'!$Q12)^(F$2612-$D$2612)/1000</f>
        <v>0</v>
      </c>
      <c r="G2677" s="223">
        <f>G2626*'Usages industrie'!$P12*(1+'Usages industrie'!$Q12)^(G$2612-$D$2612)/1000</f>
        <v>0</v>
      </c>
      <c r="H2677" s="223">
        <f>H2626*'Usages industrie'!$P12*(1+'Usages industrie'!$Q12)^(H$2612-$D$2612)/1000</f>
        <v>0</v>
      </c>
      <c r="I2677" s="223">
        <f>I2626*'Usages industrie'!$P12*(1+'Usages industrie'!$Q12)^(I$2612-$D$2612)/1000</f>
        <v>0</v>
      </c>
      <c r="J2677" s="223">
        <f>J2626*'Usages industrie'!$P12*(1+'Usages industrie'!$Q12)^(J$2612-$D$2612)/1000</f>
        <v>0</v>
      </c>
      <c r="K2677" s="223">
        <f>K2626*'Usages industrie'!$P12*(1+'Usages industrie'!$Q12)^(K$2612-$D$2612)/1000</f>
        <v>0</v>
      </c>
      <c r="L2677" s="223">
        <f>L2626*'Usages industrie'!$P12*(1+'Usages industrie'!$Q12)^(L$2612-$D$2612)/1000</f>
        <v>0</v>
      </c>
      <c r="M2677" s="223">
        <f>M2626*'Usages industrie'!$P12*(1+'Usages industrie'!$Q12)^(M$2612-$D$2612)/1000</f>
        <v>0</v>
      </c>
      <c r="N2677" s="223">
        <f>N2626*'Usages industrie'!$P12*(1+'Usages industrie'!$Q12)^(N$2612-$D$2612)/1000</f>
        <v>0</v>
      </c>
      <c r="O2677" s="223">
        <f>O2626*'Usages industrie'!$P12*(1+'Usages industrie'!$Q12)^(O$2612-$D$2612)/1000</f>
        <v>0</v>
      </c>
      <c r="P2677" s="223">
        <f>P2626*'Usages industrie'!$P12*(1+'Usages industrie'!$Q12)^(P$2612-$D$2612)/1000</f>
        <v>0</v>
      </c>
      <c r="Q2677" s="223">
        <f>Q2626*'Usages industrie'!$P12*(1+'Usages industrie'!$Q12)^(Q$2612-$D$2612)/1000</f>
        <v>0</v>
      </c>
      <c r="R2677" s="223">
        <f>R2626*'Usages industrie'!$P12*(1+'Usages industrie'!$Q12)^(R$2612-$D$2612)/1000</f>
        <v>0</v>
      </c>
    </row>
    <row r="2678" spans="1:18" hidden="1" outlineLevel="2" x14ac:dyDescent="0.25">
      <c r="A2678" s="222" t="str">
        <f>'Usages industrie'!A13</f>
        <v>Usage industriel n°10</v>
      </c>
      <c r="B2678" s="222" t="s">
        <v>645</v>
      </c>
      <c r="C2678" s="222"/>
      <c r="D2678" s="223">
        <f>D2627*'Usages industrie'!$P13*(1+'Usages industrie'!$Q13)^(D$2612-$D$2612)/1000</f>
        <v>0</v>
      </c>
      <c r="E2678" s="223">
        <f>E2627*'Usages industrie'!$P13*(1+'Usages industrie'!$Q13)^(E$2612-$D$2612)/1000</f>
        <v>0</v>
      </c>
      <c r="F2678" s="223">
        <f>F2627*'Usages industrie'!$P13*(1+'Usages industrie'!$Q13)^(F$2612-$D$2612)/1000</f>
        <v>0</v>
      </c>
      <c r="G2678" s="223">
        <f>G2627*'Usages industrie'!$P13*(1+'Usages industrie'!$Q13)^(G$2612-$D$2612)/1000</f>
        <v>0</v>
      </c>
      <c r="H2678" s="223">
        <f>H2627*'Usages industrie'!$P13*(1+'Usages industrie'!$Q13)^(H$2612-$D$2612)/1000</f>
        <v>0</v>
      </c>
      <c r="I2678" s="223">
        <f>I2627*'Usages industrie'!$P13*(1+'Usages industrie'!$Q13)^(I$2612-$D$2612)/1000</f>
        <v>0</v>
      </c>
      <c r="J2678" s="223">
        <f>J2627*'Usages industrie'!$P13*(1+'Usages industrie'!$Q13)^(J$2612-$D$2612)/1000</f>
        <v>0</v>
      </c>
      <c r="K2678" s="223">
        <f>K2627*'Usages industrie'!$P13*(1+'Usages industrie'!$Q13)^(K$2612-$D$2612)/1000</f>
        <v>0</v>
      </c>
      <c r="L2678" s="223">
        <f>L2627*'Usages industrie'!$P13*(1+'Usages industrie'!$Q13)^(L$2612-$D$2612)/1000</f>
        <v>0</v>
      </c>
      <c r="M2678" s="223">
        <f>M2627*'Usages industrie'!$P13*(1+'Usages industrie'!$Q13)^(M$2612-$D$2612)/1000</f>
        <v>0</v>
      </c>
      <c r="N2678" s="223">
        <f>N2627*'Usages industrie'!$P13*(1+'Usages industrie'!$Q13)^(N$2612-$D$2612)/1000</f>
        <v>0</v>
      </c>
      <c r="O2678" s="223">
        <f>O2627*'Usages industrie'!$P13*(1+'Usages industrie'!$Q13)^(O$2612-$D$2612)/1000</f>
        <v>0</v>
      </c>
      <c r="P2678" s="223">
        <f>P2627*'Usages industrie'!$P13*(1+'Usages industrie'!$Q13)^(P$2612-$D$2612)/1000</f>
        <v>0</v>
      </c>
      <c r="Q2678" s="223">
        <f>Q2627*'Usages industrie'!$P13*(1+'Usages industrie'!$Q13)^(Q$2612-$D$2612)/1000</f>
        <v>0</v>
      </c>
      <c r="R2678" s="223">
        <f>R2627*'Usages industrie'!$P13*(1+'Usages industrie'!$Q13)^(R$2612-$D$2612)/1000</f>
        <v>0</v>
      </c>
    </row>
    <row r="2679" spans="1:18" hidden="1" outlineLevel="2" x14ac:dyDescent="0.25">
      <c r="A2679" s="222" t="str">
        <f>'Usages industrie'!A14</f>
        <v>Usage industriel n°11</v>
      </c>
      <c r="B2679" s="222" t="s">
        <v>645</v>
      </c>
      <c r="C2679" s="222"/>
      <c r="D2679" s="223">
        <f>D2628*'Usages industrie'!$P14*(1+'Usages industrie'!$Q14)^(D$2612-$D$2612)/1000</f>
        <v>0</v>
      </c>
      <c r="E2679" s="223">
        <f>E2628*'Usages industrie'!$P14*(1+'Usages industrie'!$Q14)^(E$2612-$D$2612)/1000</f>
        <v>0</v>
      </c>
      <c r="F2679" s="223">
        <f>F2628*'Usages industrie'!$P14*(1+'Usages industrie'!$Q14)^(F$2612-$D$2612)/1000</f>
        <v>0</v>
      </c>
      <c r="G2679" s="223">
        <f>G2628*'Usages industrie'!$P14*(1+'Usages industrie'!$Q14)^(G$2612-$D$2612)/1000</f>
        <v>0</v>
      </c>
      <c r="H2679" s="223">
        <f>H2628*'Usages industrie'!$P14*(1+'Usages industrie'!$Q14)^(H$2612-$D$2612)/1000</f>
        <v>0</v>
      </c>
      <c r="I2679" s="223">
        <f>I2628*'Usages industrie'!$P14*(1+'Usages industrie'!$Q14)^(I$2612-$D$2612)/1000</f>
        <v>0</v>
      </c>
      <c r="J2679" s="223">
        <f>J2628*'Usages industrie'!$P14*(1+'Usages industrie'!$Q14)^(J$2612-$D$2612)/1000</f>
        <v>0</v>
      </c>
      <c r="K2679" s="223">
        <f>K2628*'Usages industrie'!$P14*(1+'Usages industrie'!$Q14)^(K$2612-$D$2612)/1000</f>
        <v>0</v>
      </c>
      <c r="L2679" s="223">
        <f>L2628*'Usages industrie'!$P14*(1+'Usages industrie'!$Q14)^(L$2612-$D$2612)/1000</f>
        <v>0</v>
      </c>
      <c r="M2679" s="223">
        <f>M2628*'Usages industrie'!$P14*(1+'Usages industrie'!$Q14)^(M$2612-$D$2612)/1000</f>
        <v>0</v>
      </c>
      <c r="N2679" s="223">
        <f>N2628*'Usages industrie'!$P14*(1+'Usages industrie'!$Q14)^(N$2612-$D$2612)/1000</f>
        <v>0</v>
      </c>
      <c r="O2679" s="223">
        <f>O2628*'Usages industrie'!$P14*(1+'Usages industrie'!$Q14)^(O$2612-$D$2612)/1000</f>
        <v>0</v>
      </c>
      <c r="P2679" s="223">
        <f>P2628*'Usages industrie'!$P14*(1+'Usages industrie'!$Q14)^(P$2612-$D$2612)/1000</f>
        <v>0</v>
      </c>
      <c r="Q2679" s="223">
        <f>Q2628*'Usages industrie'!$P14*(1+'Usages industrie'!$Q14)^(Q$2612-$D$2612)/1000</f>
        <v>0</v>
      </c>
      <c r="R2679" s="223">
        <f>R2628*'Usages industrie'!$P14*(1+'Usages industrie'!$Q14)^(R$2612-$D$2612)/1000</f>
        <v>0</v>
      </c>
    </row>
    <row r="2680" spans="1:18" hidden="1" outlineLevel="2" x14ac:dyDescent="0.25">
      <c r="A2680" s="222" t="str">
        <f>'Usages industrie'!A15</f>
        <v>Usage industriel n°12</v>
      </c>
      <c r="B2680" s="222" t="s">
        <v>645</v>
      </c>
      <c r="C2680" s="222"/>
      <c r="D2680" s="223">
        <f>D2629*'Usages industrie'!$P15*(1+'Usages industrie'!$Q15)^(D$2612-$D$2612)/1000</f>
        <v>0</v>
      </c>
      <c r="E2680" s="223">
        <f>E2629*'Usages industrie'!$P15*(1+'Usages industrie'!$Q15)^(E$2612-$D$2612)/1000</f>
        <v>0</v>
      </c>
      <c r="F2680" s="223">
        <f>F2629*'Usages industrie'!$P15*(1+'Usages industrie'!$Q15)^(F$2612-$D$2612)/1000</f>
        <v>0</v>
      </c>
      <c r="G2680" s="223">
        <f>G2629*'Usages industrie'!$P15*(1+'Usages industrie'!$Q15)^(G$2612-$D$2612)/1000</f>
        <v>0</v>
      </c>
      <c r="H2680" s="223">
        <f>H2629*'Usages industrie'!$P15*(1+'Usages industrie'!$Q15)^(H$2612-$D$2612)/1000</f>
        <v>0</v>
      </c>
      <c r="I2680" s="223">
        <f>I2629*'Usages industrie'!$P15*(1+'Usages industrie'!$Q15)^(I$2612-$D$2612)/1000</f>
        <v>0</v>
      </c>
      <c r="J2680" s="223">
        <f>J2629*'Usages industrie'!$P15*(1+'Usages industrie'!$Q15)^(J$2612-$D$2612)/1000</f>
        <v>0</v>
      </c>
      <c r="K2680" s="223">
        <f>K2629*'Usages industrie'!$P15*(1+'Usages industrie'!$Q15)^(K$2612-$D$2612)/1000</f>
        <v>0</v>
      </c>
      <c r="L2680" s="223">
        <f>L2629*'Usages industrie'!$P15*(1+'Usages industrie'!$Q15)^(L$2612-$D$2612)/1000</f>
        <v>0</v>
      </c>
      <c r="M2680" s="223">
        <f>M2629*'Usages industrie'!$P15*(1+'Usages industrie'!$Q15)^(M$2612-$D$2612)/1000</f>
        <v>0</v>
      </c>
      <c r="N2680" s="223">
        <f>N2629*'Usages industrie'!$P15*(1+'Usages industrie'!$Q15)^(N$2612-$D$2612)/1000</f>
        <v>0</v>
      </c>
      <c r="O2680" s="223">
        <f>O2629*'Usages industrie'!$P15*(1+'Usages industrie'!$Q15)^(O$2612-$D$2612)/1000</f>
        <v>0</v>
      </c>
      <c r="P2680" s="223">
        <f>P2629*'Usages industrie'!$P15*(1+'Usages industrie'!$Q15)^(P$2612-$D$2612)/1000</f>
        <v>0</v>
      </c>
      <c r="Q2680" s="223">
        <f>Q2629*'Usages industrie'!$P15*(1+'Usages industrie'!$Q15)^(Q$2612-$D$2612)/1000</f>
        <v>0</v>
      </c>
      <c r="R2680" s="223">
        <f>R2629*'Usages industrie'!$P15*(1+'Usages industrie'!$Q15)^(R$2612-$D$2612)/1000</f>
        <v>0</v>
      </c>
    </row>
    <row r="2681" spans="1:18" hidden="1" outlineLevel="2" x14ac:dyDescent="0.25">
      <c r="A2681" s="222" t="str">
        <f>'Usages industrie'!A16</f>
        <v>Usage industriel n°13</v>
      </c>
      <c r="B2681" s="222" t="s">
        <v>645</v>
      </c>
      <c r="C2681" s="222"/>
      <c r="D2681" s="223">
        <f>D2630*'Usages industrie'!$P16*(1+'Usages industrie'!$Q16)^(D$2612-$D$2612)/1000</f>
        <v>0</v>
      </c>
      <c r="E2681" s="223">
        <f>E2630*'Usages industrie'!$P16*(1+'Usages industrie'!$Q16)^(E$2612-$D$2612)/1000</f>
        <v>0</v>
      </c>
      <c r="F2681" s="223">
        <f>F2630*'Usages industrie'!$P16*(1+'Usages industrie'!$Q16)^(F$2612-$D$2612)/1000</f>
        <v>0</v>
      </c>
      <c r="G2681" s="223">
        <f>G2630*'Usages industrie'!$P16*(1+'Usages industrie'!$Q16)^(G$2612-$D$2612)/1000</f>
        <v>0</v>
      </c>
      <c r="H2681" s="223">
        <f>H2630*'Usages industrie'!$P16*(1+'Usages industrie'!$Q16)^(H$2612-$D$2612)/1000</f>
        <v>0</v>
      </c>
      <c r="I2681" s="223">
        <f>I2630*'Usages industrie'!$P16*(1+'Usages industrie'!$Q16)^(I$2612-$D$2612)/1000</f>
        <v>0</v>
      </c>
      <c r="J2681" s="223">
        <f>J2630*'Usages industrie'!$P16*(1+'Usages industrie'!$Q16)^(J$2612-$D$2612)/1000</f>
        <v>0</v>
      </c>
      <c r="K2681" s="223">
        <f>K2630*'Usages industrie'!$P16*(1+'Usages industrie'!$Q16)^(K$2612-$D$2612)/1000</f>
        <v>0</v>
      </c>
      <c r="L2681" s="223">
        <f>L2630*'Usages industrie'!$P16*(1+'Usages industrie'!$Q16)^(L$2612-$D$2612)/1000</f>
        <v>0</v>
      </c>
      <c r="M2681" s="223">
        <f>M2630*'Usages industrie'!$P16*(1+'Usages industrie'!$Q16)^(M$2612-$D$2612)/1000</f>
        <v>0</v>
      </c>
      <c r="N2681" s="223">
        <f>N2630*'Usages industrie'!$P16*(1+'Usages industrie'!$Q16)^(N$2612-$D$2612)/1000</f>
        <v>0</v>
      </c>
      <c r="O2681" s="223">
        <f>O2630*'Usages industrie'!$P16*(1+'Usages industrie'!$Q16)^(O$2612-$D$2612)/1000</f>
        <v>0</v>
      </c>
      <c r="P2681" s="223">
        <f>P2630*'Usages industrie'!$P16*(1+'Usages industrie'!$Q16)^(P$2612-$D$2612)/1000</f>
        <v>0</v>
      </c>
      <c r="Q2681" s="223">
        <f>Q2630*'Usages industrie'!$P16*(1+'Usages industrie'!$Q16)^(Q$2612-$D$2612)/1000</f>
        <v>0</v>
      </c>
      <c r="R2681" s="223">
        <f>R2630*'Usages industrie'!$P16*(1+'Usages industrie'!$Q16)^(R$2612-$D$2612)/1000</f>
        <v>0</v>
      </c>
    </row>
    <row r="2682" spans="1:18" hidden="1" outlineLevel="2" x14ac:dyDescent="0.25">
      <c r="A2682" s="222" t="str">
        <f>'Usages industrie'!A17</f>
        <v>Usage industriel n°14</v>
      </c>
      <c r="B2682" s="222" t="s">
        <v>645</v>
      </c>
      <c r="C2682" s="222"/>
      <c r="D2682" s="223">
        <f>D2631*'Usages industrie'!$P17*(1+'Usages industrie'!$Q17)^(D$2612-$D$2612)/1000</f>
        <v>0</v>
      </c>
      <c r="E2682" s="223">
        <f>E2631*'Usages industrie'!$P17*(1+'Usages industrie'!$Q17)^(E$2612-$D$2612)/1000</f>
        <v>0</v>
      </c>
      <c r="F2682" s="223">
        <f>F2631*'Usages industrie'!$P17*(1+'Usages industrie'!$Q17)^(F$2612-$D$2612)/1000</f>
        <v>0</v>
      </c>
      <c r="G2682" s="223">
        <f>G2631*'Usages industrie'!$P17*(1+'Usages industrie'!$Q17)^(G$2612-$D$2612)/1000</f>
        <v>0</v>
      </c>
      <c r="H2682" s="223">
        <f>H2631*'Usages industrie'!$P17*(1+'Usages industrie'!$Q17)^(H$2612-$D$2612)/1000</f>
        <v>0</v>
      </c>
      <c r="I2682" s="223">
        <f>I2631*'Usages industrie'!$P17*(1+'Usages industrie'!$Q17)^(I$2612-$D$2612)/1000</f>
        <v>0</v>
      </c>
      <c r="J2682" s="223">
        <f>J2631*'Usages industrie'!$P17*(1+'Usages industrie'!$Q17)^(J$2612-$D$2612)/1000</f>
        <v>0</v>
      </c>
      <c r="K2682" s="223">
        <f>K2631*'Usages industrie'!$P17*(1+'Usages industrie'!$Q17)^(K$2612-$D$2612)/1000</f>
        <v>0</v>
      </c>
      <c r="L2682" s="223">
        <f>L2631*'Usages industrie'!$P17*(1+'Usages industrie'!$Q17)^(L$2612-$D$2612)/1000</f>
        <v>0</v>
      </c>
      <c r="M2682" s="223">
        <f>M2631*'Usages industrie'!$P17*(1+'Usages industrie'!$Q17)^(M$2612-$D$2612)/1000</f>
        <v>0</v>
      </c>
      <c r="N2682" s="223">
        <f>N2631*'Usages industrie'!$P17*(1+'Usages industrie'!$Q17)^(N$2612-$D$2612)/1000</f>
        <v>0</v>
      </c>
      <c r="O2682" s="223">
        <f>O2631*'Usages industrie'!$P17*(1+'Usages industrie'!$Q17)^(O$2612-$D$2612)/1000</f>
        <v>0</v>
      </c>
      <c r="P2682" s="223">
        <f>P2631*'Usages industrie'!$P17*(1+'Usages industrie'!$Q17)^(P$2612-$D$2612)/1000</f>
        <v>0</v>
      </c>
      <c r="Q2682" s="223">
        <f>Q2631*'Usages industrie'!$P17*(1+'Usages industrie'!$Q17)^(Q$2612-$D$2612)/1000</f>
        <v>0</v>
      </c>
      <c r="R2682" s="223">
        <f>R2631*'Usages industrie'!$P17*(1+'Usages industrie'!$Q17)^(R$2612-$D$2612)/1000</f>
        <v>0</v>
      </c>
    </row>
    <row r="2683" spans="1:18" hidden="1" outlineLevel="2" x14ac:dyDescent="0.25">
      <c r="A2683" s="222" t="str">
        <f>'Usages industrie'!A18</f>
        <v>Usage industriel n°15</v>
      </c>
      <c r="B2683" s="222" t="s">
        <v>645</v>
      </c>
      <c r="C2683" s="222"/>
      <c r="D2683" s="223">
        <f>D2632*'Usages industrie'!$P18*(1+'Usages industrie'!$Q18)^(D$2612-$D$2612)/1000</f>
        <v>0</v>
      </c>
      <c r="E2683" s="223">
        <f>E2632*'Usages industrie'!$P18*(1+'Usages industrie'!$Q18)^(E$2612-$D$2612)/1000</f>
        <v>0</v>
      </c>
      <c r="F2683" s="223">
        <f>F2632*'Usages industrie'!$P18*(1+'Usages industrie'!$Q18)^(F$2612-$D$2612)/1000</f>
        <v>0</v>
      </c>
      <c r="G2683" s="223">
        <f>G2632*'Usages industrie'!$P18*(1+'Usages industrie'!$Q18)^(G$2612-$D$2612)/1000</f>
        <v>0</v>
      </c>
      <c r="H2683" s="223">
        <f>H2632*'Usages industrie'!$P18*(1+'Usages industrie'!$Q18)^(H$2612-$D$2612)/1000</f>
        <v>0</v>
      </c>
      <c r="I2683" s="223">
        <f>I2632*'Usages industrie'!$P18*(1+'Usages industrie'!$Q18)^(I$2612-$D$2612)/1000</f>
        <v>0</v>
      </c>
      <c r="J2683" s="223">
        <f>J2632*'Usages industrie'!$P18*(1+'Usages industrie'!$Q18)^(J$2612-$D$2612)/1000</f>
        <v>0</v>
      </c>
      <c r="K2683" s="223">
        <f>K2632*'Usages industrie'!$P18*(1+'Usages industrie'!$Q18)^(K$2612-$D$2612)/1000</f>
        <v>0</v>
      </c>
      <c r="L2683" s="223">
        <f>L2632*'Usages industrie'!$P18*(1+'Usages industrie'!$Q18)^(L$2612-$D$2612)/1000</f>
        <v>0</v>
      </c>
      <c r="M2683" s="223">
        <f>M2632*'Usages industrie'!$P18*(1+'Usages industrie'!$Q18)^(M$2612-$D$2612)/1000</f>
        <v>0</v>
      </c>
      <c r="N2683" s="223">
        <f>N2632*'Usages industrie'!$P18*(1+'Usages industrie'!$Q18)^(N$2612-$D$2612)/1000</f>
        <v>0</v>
      </c>
      <c r="O2683" s="223">
        <f>O2632*'Usages industrie'!$P18*(1+'Usages industrie'!$Q18)^(O$2612-$D$2612)/1000</f>
        <v>0</v>
      </c>
      <c r="P2683" s="223">
        <f>P2632*'Usages industrie'!$P18*(1+'Usages industrie'!$Q18)^(P$2612-$D$2612)/1000</f>
        <v>0</v>
      </c>
      <c r="Q2683" s="223">
        <f>Q2632*'Usages industrie'!$P18*(1+'Usages industrie'!$Q18)^(Q$2612-$D$2612)/1000</f>
        <v>0</v>
      </c>
      <c r="R2683" s="223">
        <f>R2632*'Usages industrie'!$P18*(1+'Usages industrie'!$Q18)^(R$2612-$D$2612)/1000</f>
        <v>0</v>
      </c>
    </row>
    <row r="2684" spans="1:18" hidden="1" outlineLevel="2" x14ac:dyDescent="0.25">
      <c r="A2684" s="222" t="str">
        <f>'Usages industrie'!A19</f>
        <v>Usage industriel n°16</v>
      </c>
      <c r="B2684" s="222" t="s">
        <v>645</v>
      </c>
      <c r="C2684" s="222"/>
      <c r="D2684" s="223">
        <f>D2633*'Usages industrie'!$P19*(1+'Usages industrie'!$Q19)^(D$2612-$D$2612)/1000</f>
        <v>0</v>
      </c>
      <c r="E2684" s="223">
        <f>E2633*'Usages industrie'!$P19*(1+'Usages industrie'!$Q19)^(E$2612-$D$2612)/1000</f>
        <v>0</v>
      </c>
      <c r="F2684" s="223">
        <f>F2633*'Usages industrie'!$P19*(1+'Usages industrie'!$Q19)^(F$2612-$D$2612)/1000</f>
        <v>0</v>
      </c>
      <c r="G2684" s="223">
        <f>G2633*'Usages industrie'!$P19*(1+'Usages industrie'!$Q19)^(G$2612-$D$2612)/1000</f>
        <v>0</v>
      </c>
      <c r="H2684" s="223">
        <f>H2633*'Usages industrie'!$P19*(1+'Usages industrie'!$Q19)^(H$2612-$D$2612)/1000</f>
        <v>0</v>
      </c>
      <c r="I2684" s="223">
        <f>I2633*'Usages industrie'!$P19*(1+'Usages industrie'!$Q19)^(I$2612-$D$2612)/1000</f>
        <v>0</v>
      </c>
      <c r="J2684" s="223">
        <f>J2633*'Usages industrie'!$P19*(1+'Usages industrie'!$Q19)^(J$2612-$D$2612)/1000</f>
        <v>0</v>
      </c>
      <c r="K2684" s="223">
        <f>K2633*'Usages industrie'!$P19*(1+'Usages industrie'!$Q19)^(K$2612-$D$2612)/1000</f>
        <v>0</v>
      </c>
      <c r="L2684" s="223">
        <f>L2633*'Usages industrie'!$P19*(1+'Usages industrie'!$Q19)^(L$2612-$D$2612)/1000</f>
        <v>0</v>
      </c>
      <c r="M2684" s="223">
        <f>M2633*'Usages industrie'!$P19*(1+'Usages industrie'!$Q19)^(M$2612-$D$2612)/1000</f>
        <v>0</v>
      </c>
      <c r="N2684" s="223">
        <f>N2633*'Usages industrie'!$P19*(1+'Usages industrie'!$Q19)^(N$2612-$D$2612)/1000</f>
        <v>0</v>
      </c>
      <c r="O2684" s="223">
        <f>O2633*'Usages industrie'!$P19*(1+'Usages industrie'!$Q19)^(O$2612-$D$2612)/1000</f>
        <v>0</v>
      </c>
      <c r="P2684" s="223">
        <f>P2633*'Usages industrie'!$P19*(1+'Usages industrie'!$Q19)^(P$2612-$D$2612)/1000</f>
        <v>0</v>
      </c>
      <c r="Q2684" s="223">
        <f>Q2633*'Usages industrie'!$P19*(1+'Usages industrie'!$Q19)^(Q$2612-$D$2612)/1000</f>
        <v>0</v>
      </c>
      <c r="R2684" s="223">
        <f>R2633*'Usages industrie'!$P19*(1+'Usages industrie'!$Q19)^(R$2612-$D$2612)/1000</f>
        <v>0</v>
      </c>
    </row>
    <row r="2685" spans="1:18" hidden="1" outlineLevel="2" x14ac:dyDescent="0.25">
      <c r="A2685" s="222" t="str">
        <f>'Usages industrie'!A20</f>
        <v>Usage industriel n°17</v>
      </c>
      <c r="B2685" s="222" t="s">
        <v>645</v>
      </c>
      <c r="C2685" s="222"/>
      <c r="D2685" s="223">
        <f>D2634*'Usages industrie'!$P20*(1+'Usages industrie'!$Q20)^(D$2612-$D$2612)/1000</f>
        <v>0</v>
      </c>
      <c r="E2685" s="223">
        <f>E2634*'Usages industrie'!$P20*(1+'Usages industrie'!$Q20)^(E$2612-$D$2612)/1000</f>
        <v>0</v>
      </c>
      <c r="F2685" s="223">
        <f>F2634*'Usages industrie'!$P20*(1+'Usages industrie'!$Q20)^(F$2612-$D$2612)/1000</f>
        <v>0</v>
      </c>
      <c r="G2685" s="223">
        <f>G2634*'Usages industrie'!$P20*(1+'Usages industrie'!$Q20)^(G$2612-$D$2612)/1000</f>
        <v>0</v>
      </c>
      <c r="H2685" s="223">
        <f>H2634*'Usages industrie'!$P20*(1+'Usages industrie'!$Q20)^(H$2612-$D$2612)/1000</f>
        <v>0</v>
      </c>
      <c r="I2685" s="223">
        <f>I2634*'Usages industrie'!$P20*(1+'Usages industrie'!$Q20)^(I$2612-$D$2612)/1000</f>
        <v>0</v>
      </c>
      <c r="J2685" s="223">
        <f>J2634*'Usages industrie'!$P20*(1+'Usages industrie'!$Q20)^(J$2612-$D$2612)/1000</f>
        <v>0</v>
      </c>
      <c r="K2685" s="223">
        <f>K2634*'Usages industrie'!$P20*(1+'Usages industrie'!$Q20)^(K$2612-$D$2612)/1000</f>
        <v>0</v>
      </c>
      <c r="L2685" s="223">
        <f>L2634*'Usages industrie'!$P20*(1+'Usages industrie'!$Q20)^(L$2612-$D$2612)/1000</f>
        <v>0</v>
      </c>
      <c r="M2685" s="223">
        <f>M2634*'Usages industrie'!$P20*(1+'Usages industrie'!$Q20)^(M$2612-$D$2612)/1000</f>
        <v>0</v>
      </c>
      <c r="N2685" s="223">
        <f>N2634*'Usages industrie'!$P20*(1+'Usages industrie'!$Q20)^(N$2612-$D$2612)/1000</f>
        <v>0</v>
      </c>
      <c r="O2685" s="223">
        <f>O2634*'Usages industrie'!$P20*(1+'Usages industrie'!$Q20)^(O$2612-$D$2612)/1000</f>
        <v>0</v>
      </c>
      <c r="P2685" s="223">
        <f>P2634*'Usages industrie'!$P20*(1+'Usages industrie'!$Q20)^(P$2612-$D$2612)/1000</f>
        <v>0</v>
      </c>
      <c r="Q2685" s="223">
        <f>Q2634*'Usages industrie'!$P20*(1+'Usages industrie'!$Q20)^(Q$2612-$D$2612)/1000</f>
        <v>0</v>
      </c>
      <c r="R2685" s="223">
        <f>R2634*'Usages industrie'!$P20*(1+'Usages industrie'!$Q20)^(R$2612-$D$2612)/1000</f>
        <v>0</v>
      </c>
    </row>
    <row r="2686" spans="1:18" hidden="1" outlineLevel="2" x14ac:dyDescent="0.25">
      <c r="A2686" s="222" t="str">
        <f>'Usages industrie'!A21</f>
        <v>Usage industriel n°18</v>
      </c>
      <c r="B2686" s="222" t="s">
        <v>645</v>
      </c>
      <c r="C2686" s="222"/>
      <c r="D2686" s="223">
        <f>D2635*'Usages industrie'!$P21*(1+'Usages industrie'!$Q21)^(D$2612-$D$2612)/1000</f>
        <v>0</v>
      </c>
      <c r="E2686" s="223">
        <f>E2635*'Usages industrie'!$P21*(1+'Usages industrie'!$Q21)^(E$2612-$D$2612)/1000</f>
        <v>0</v>
      </c>
      <c r="F2686" s="223">
        <f>F2635*'Usages industrie'!$P21*(1+'Usages industrie'!$Q21)^(F$2612-$D$2612)/1000</f>
        <v>0</v>
      </c>
      <c r="G2686" s="223">
        <f>G2635*'Usages industrie'!$P21*(1+'Usages industrie'!$Q21)^(G$2612-$D$2612)/1000</f>
        <v>0</v>
      </c>
      <c r="H2686" s="223">
        <f>H2635*'Usages industrie'!$P21*(1+'Usages industrie'!$Q21)^(H$2612-$D$2612)/1000</f>
        <v>0</v>
      </c>
      <c r="I2686" s="223">
        <f>I2635*'Usages industrie'!$P21*(1+'Usages industrie'!$Q21)^(I$2612-$D$2612)/1000</f>
        <v>0</v>
      </c>
      <c r="J2686" s="223">
        <f>J2635*'Usages industrie'!$P21*(1+'Usages industrie'!$Q21)^(J$2612-$D$2612)/1000</f>
        <v>0</v>
      </c>
      <c r="K2686" s="223">
        <f>K2635*'Usages industrie'!$P21*(1+'Usages industrie'!$Q21)^(K$2612-$D$2612)/1000</f>
        <v>0</v>
      </c>
      <c r="L2686" s="223">
        <f>L2635*'Usages industrie'!$P21*(1+'Usages industrie'!$Q21)^(L$2612-$D$2612)/1000</f>
        <v>0</v>
      </c>
      <c r="M2686" s="223">
        <f>M2635*'Usages industrie'!$P21*(1+'Usages industrie'!$Q21)^(M$2612-$D$2612)/1000</f>
        <v>0</v>
      </c>
      <c r="N2686" s="223">
        <f>N2635*'Usages industrie'!$P21*(1+'Usages industrie'!$Q21)^(N$2612-$D$2612)/1000</f>
        <v>0</v>
      </c>
      <c r="O2686" s="223">
        <f>O2635*'Usages industrie'!$P21*(1+'Usages industrie'!$Q21)^(O$2612-$D$2612)/1000</f>
        <v>0</v>
      </c>
      <c r="P2686" s="223">
        <f>P2635*'Usages industrie'!$P21*(1+'Usages industrie'!$Q21)^(P$2612-$D$2612)/1000</f>
        <v>0</v>
      </c>
      <c r="Q2686" s="223">
        <f>Q2635*'Usages industrie'!$P21*(1+'Usages industrie'!$Q21)^(Q$2612-$D$2612)/1000</f>
        <v>0</v>
      </c>
      <c r="R2686" s="223">
        <f>R2635*'Usages industrie'!$P21*(1+'Usages industrie'!$Q21)^(R$2612-$D$2612)/1000</f>
        <v>0</v>
      </c>
    </row>
    <row r="2687" spans="1:18" hidden="1" outlineLevel="2" x14ac:dyDescent="0.25">
      <c r="A2687" s="222" t="str">
        <f>'Usages industrie'!A22</f>
        <v>Usage industriel n°19</v>
      </c>
      <c r="B2687" s="222" t="s">
        <v>645</v>
      </c>
      <c r="C2687" s="222"/>
      <c r="D2687" s="223">
        <f>D2636*'Usages industrie'!$P22*(1+'Usages industrie'!$Q22)^(D$2612-$D$2612)/1000</f>
        <v>0</v>
      </c>
      <c r="E2687" s="223">
        <f>E2636*'Usages industrie'!$P22*(1+'Usages industrie'!$Q22)^(E$2612-$D$2612)/1000</f>
        <v>0</v>
      </c>
      <c r="F2687" s="223">
        <f>F2636*'Usages industrie'!$P22*(1+'Usages industrie'!$Q22)^(F$2612-$D$2612)/1000</f>
        <v>0</v>
      </c>
      <c r="G2687" s="223">
        <f>G2636*'Usages industrie'!$P22*(1+'Usages industrie'!$Q22)^(G$2612-$D$2612)/1000</f>
        <v>0</v>
      </c>
      <c r="H2687" s="223">
        <f>H2636*'Usages industrie'!$P22*(1+'Usages industrie'!$Q22)^(H$2612-$D$2612)/1000</f>
        <v>0</v>
      </c>
      <c r="I2687" s="223">
        <f>I2636*'Usages industrie'!$P22*(1+'Usages industrie'!$Q22)^(I$2612-$D$2612)/1000</f>
        <v>0</v>
      </c>
      <c r="J2687" s="223">
        <f>J2636*'Usages industrie'!$P22*(1+'Usages industrie'!$Q22)^(J$2612-$D$2612)/1000</f>
        <v>0</v>
      </c>
      <c r="K2687" s="223">
        <f>K2636*'Usages industrie'!$P22*(1+'Usages industrie'!$Q22)^(K$2612-$D$2612)/1000</f>
        <v>0</v>
      </c>
      <c r="L2687" s="223">
        <f>L2636*'Usages industrie'!$P22*(1+'Usages industrie'!$Q22)^(L$2612-$D$2612)/1000</f>
        <v>0</v>
      </c>
      <c r="M2687" s="223">
        <f>M2636*'Usages industrie'!$P22*(1+'Usages industrie'!$Q22)^(M$2612-$D$2612)/1000</f>
        <v>0</v>
      </c>
      <c r="N2687" s="223">
        <f>N2636*'Usages industrie'!$P22*(1+'Usages industrie'!$Q22)^(N$2612-$D$2612)/1000</f>
        <v>0</v>
      </c>
      <c r="O2687" s="223">
        <f>O2636*'Usages industrie'!$P22*(1+'Usages industrie'!$Q22)^(O$2612-$D$2612)/1000</f>
        <v>0</v>
      </c>
      <c r="P2687" s="223">
        <f>P2636*'Usages industrie'!$P22*(1+'Usages industrie'!$Q22)^(P$2612-$D$2612)/1000</f>
        <v>0</v>
      </c>
      <c r="Q2687" s="223">
        <f>Q2636*'Usages industrie'!$P22*(1+'Usages industrie'!$Q22)^(Q$2612-$D$2612)/1000</f>
        <v>0</v>
      </c>
      <c r="R2687" s="223">
        <f>R2636*'Usages industrie'!$P22*(1+'Usages industrie'!$Q22)^(R$2612-$D$2612)/1000</f>
        <v>0</v>
      </c>
    </row>
    <row r="2688" spans="1:18" hidden="1" outlineLevel="2" x14ac:dyDescent="0.25">
      <c r="A2688" s="222" t="str">
        <f>'Usages industrie'!A23</f>
        <v>Usage industriel n°20</v>
      </c>
      <c r="B2688" s="222" t="s">
        <v>645</v>
      </c>
      <c r="C2688" s="222"/>
      <c r="D2688" s="223">
        <f>D2637*'Usages industrie'!$P23*(1+'Usages industrie'!$Q23)^(D$2612-$D$2612)/1000</f>
        <v>0</v>
      </c>
      <c r="E2688" s="223">
        <f>E2637*'Usages industrie'!$P23*(1+'Usages industrie'!$Q23)^(E$2612-$D$2612)/1000</f>
        <v>0</v>
      </c>
      <c r="F2688" s="223">
        <f>F2637*'Usages industrie'!$P23*(1+'Usages industrie'!$Q23)^(F$2612-$D$2612)/1000</f>
        <v>0</v>
      </c>
      <c r="G2688" s="223">
        <f>G2637*'Usages industrie'!$P23*(1+'Usages industrie'!$Q23)^(G$2612-$D$2612)/1000</f>
        <v>0</v>
      </c>
      <c r="H2688" s="223">
        <f>H2637*'Usages industrie'!$P23*(1+'Usages industrie'!$Q23)^(H$2612-$D$2612)/1000</f>
        <v>0</v>
      </c>
      <c r="I2688" s="223">
        <f>I2637*'Usages industrie'!$P23*(1+'Usages industrie'!$Q23)^(I$2612-$D$2612)/1000</f>
        <v>0</v>
      </c>
      <c r="J2688" s="223">
        <f>J2637*'Usages industrie'!$P23*(1+'Usages industrie'!$Q23)^(J$2612-$D$2612)/1000</f>
        <v>0</v>
      </c>
      <c r="K2688" s="223">
        <f>K2637*'Usages industrie'!$P23*(1+'Usages industrie'!$Q23)^(K$2612-$D$2612)/1000</f>
        <v>0</v>
      </c>
      <c r="L2688" s="223">
        <f>L2637*'Usages industrie'!$P23*(1+'Usages industrie'!$Q23)^(L$2612-$D$2612)/1000</f>
        <v>0</v>
      </c>
      <c r="M2688" s="223">
        <f>M2637*'Usages industrie'!$P23*(1+'Usages industrie'!$Q23)^(M$2612-$D$2612)/1000</f>
        <v>0</v>
      </c>
      <c r="N2688" s="223">
        <f>N2637*'Usages industrie'!$P23*(1+'Usages industrie'!$Q23)^(N$2612-$D$2612)/1000</f>
        <v>0</v>
      </c>
      <c r="O2688" s="223">
        <f>O2637*'Usages industrie'!$P23*(1+'Usages industrie'!$Q23)^(O$2612-$D$2612)/1000</f>
        <v>0</v>
      </c>
      <c r="P2688" s="223">
        <f>P2637*'Usages industrie'!$P23*(1+'Usages industrie'!$Q23)^(P$2612-$D$2612)/1000</f>
        <v>0</v>
      </c>
      <c r="Q2688" s="223">
        <f>Q2637*'Usages industrie'!$P23*(1+'Usages industrie'!$Q23)^(Q$2612-$D$2612)/1000</f>
        <v>0</v>
      </c>
      <c r="R2688" s="223">
        <f>R2637*'Usages industrie'!$P23*(1+'Usages industrie'!$Q23)^(R$2612-$D$2612)/1000</f>
        <v>0</v>
      </c>
    </row>
    <row r="2689" spans="1:18" hidden="1" outlineLevel="2" x14ac:dyDescent="0.25">
      <c r="A2689" s="222" t="str">
        <f>'Usages industrie'!A24</f>
        <v>Usage industriel n°21</v>
      </c>
      <c r="B2689" s="222" t="s">
        <v>645</v>
      </c>
      <c r="C2689" s="222"/>
      <c r="D2689" s="223">
        <f>D2638*'Usages industrie'!$P24*(1+'Usages industrie'!$Q24)^(D$2612-$D$2612)/1000</f>
        <v>0</v>
      </c>
      <c r="E2689" s="223">
        <f>E2638*'Usages industrie'!$P24*(1+'Usages industrie'!$Q24)^(E$2612-$D$2612)/1000</f>
        <v>0</v>
      </c>
      <c r="F2689" s="223">
        <f>F2638*'Usages industrie'!$P24*(1+'Usages industrie'!$Q24)^(F$2612-$D$2612)/1000</f>
        <v>0</v>
      </c>
      <c r="G2689" s="223">
        <f>G2638*'Usages industrie'!$P24*(1+'Usages industrie'!$Q24)^(G$2612-$D$2612)/1000</f>
        <v>0</v>
      </c>
      <c r="H2689" s="223">
        <f>H2638*'Usages industrie'!$P24*(1+'Usages industrie'!$Q24)^(H$2612-$D$2612)/1000</f>
        <v>0</v>
      </c>
      <c r="I2689" s="223">
        <f>I2638*'Usages industrie'!$P24*(1+'Usages industrie'!$Q24)^(I$2612-$D$2612)/1000</f>
        <v>0</v>
      </c>
      <c r="J2689" s="223">
        <f>J2638*'Usages industrie'!$P24*(1+'Usages industrie'!$Q24)^(J$2612-$D$2612)/1000</f>
        <v>0</v>
      </c>
      <c r="K2689" s="223">
        <f>K2638*'Usages industrie'!$P24*(1+'Usages industrie'!$Q24)^(K$2612-$D$2612)/1000</f>
        <v>0</v>
      </c>
      <c r="L2689" s="223">
        <f>L2638*'Usages industrie'!$P24*(1+'Usages industrie'!$Q24)^(L$2612-$D$2612)/1000</f>
        <v>0</v>
      </c>
      <c r="M2689" s="223">
        <f>M2638*'Usages industrie'!$P24*(1+'Usages industrie'!$Q24)^(M$2612-$D$2612)/1000</f>
        <v>0</v>
      </c>
      <c r="N2689" s="223">
        <f>N2638*'Usages industrie'!$P24*(1+'Usages industrie'!$Q24)^(N$2612-$D$2612)/1000</f>
        <v>0</v>
      </c>
      <c r="O2689" s="223">
        <f>O2638*'Usages industrie'!$P24*(1+'Usages industrie'!$Q24)^(O$2612-$D$2612)/1000</f>
        <v>0</v>
      </c>
      <c r="P2689" s="223">
        <f>P2638*'Usages industrie'!$P24*(1+'Usages industrie'!$Q24)^(P$2612-$D$2612)/1000</f>
        <v>0</v>
      </c>
      <c r="Q2689" s="223">
        <f>Q2638*'Usages industrie'!$P24*(1+'Usages industrie'!$Q24)^(Q$2612-$D$2612)/1000</f>
        <v>0</v>
      </c>
      <c r="R2689" s="223">
        <f>R2638*'Usages industrie'!$P24*(1+'Usages industrie'!$Q24)^(R$2612-$D$2612)/1000</f>
        <v>0</v>
      </c>
    </row>
    <row r="2690" spans="1:18" hidden="1" outlineLevel="2" x14ac:dyDescent="0.25">
      <c r="A2690" s="222" t="str">
        <f>'Usages industrie'!A25</f>
        <v>Usage industriel n°22</v>
      </c>
      <c r="B2690" s="222" t="s">
        <v>645</v>
      </c>
      <c r="C2690" s="222"/>
      <c r="D2690" s="223">
        <f>D2639*'Usages industrie'!$P25*(1+'Usages industrie'!$Q25)^(D$2612-$D$2612)/1000</f>
        <v>0</v>
      </c>
      <c r="E2690" s="223">
        <f>E2639*'Usages industrie'!$P25*(1+'Usages industrie'!$Q25)^(E$2612-$D$2612)/1000</f>
        <v>0</v>
      </c>
      <c r="F2690" s="223">
        <f>F2639*'Usages industrie'!$P25*(1+'Usages industrie'!$Q25)^(F$2612-$D$2612)/1000</f>
        <v>0</v>
      </c>
      <c r="G2690" s="223">
        <f>G2639*'Usages industrie'!$P25*(1+'Usages industrie'!$Q25)^(G$2612-$D$2612)/1000</f>
        <v>0</v>
      </c>
      <c r="H2690" s="223">
        <f>H2639*'Usages industrie'!$P25*(1+'Usages industrie'!$Q25)^(H$2612-$D$2612)/1000</f>
        <v>0</v>
      </c>
      <c r="I2690" s="223">
        <f>I2639*'Usages industrie'!$P25*(1+'Usages industrie'!$Q25)^(I$2612-$D$2612)/1000</f>
        <v>0</v>
      </c>
      <c r="J2690" s="223">
        <f>J2639*'Usages industrie'!$P25*(1+'Usages industrie'!$Q25)^(J$2612-$D$2612)/1000</f>
        <v>0</v>
      </c>
      <c r="K2690" s="223">
        <f>K2639*'Usages industrie'!$P25*(1+'Usages industrie'!$Q25)^(K$2612-$D$2612)/1000</f>
        <v>0</v>
      </c>
      <c r="L2690" s="223">
        <f>L2639*'Usages industrie'!$P25*(1+'Usages industrie'!$Q25)^(L$2612-$D$2612)/1000</f>
        <v>0</v>
      </c>
      <c r="M2690" s="223">
        <f>M2639*'Usages industrie'!$P25*(1+'Usages industrie'!$Q25)^(M$2612-$D$2612)/1000</f>
        <v>0</v>
      </c>
      <c r="N2690" s="223">
        <f>N2639*'Usages industrie'!$P25*(1+'Usages industrie'!$Q25)^(N$2612-$D$2612)/1000</f>
        <v>0</v>
      </c>
      <c r="O2690" s="223">
        <f>O2639*'Usages industrie'!$P25*(1+'Usages industrie'!$Q25)^(O$2612-$D$2612)/1000</f>
        <v>0</v>
      </c>
      <c r="P2690" s="223">
        <f>P2639*'Usages industrie'!$P25*(1+'Usages industrie'!$Q25)^(P$2612-$D$2612)/1000</f>
        <v>0</v>
      </c>
      <c r="Q2690" s="223">
        <f>Q2639*'Usages industrie'!$P25*(1+'Usages industrie'!$Q25)^(Q$2612-$D$2612)/1000</f>
        <v>0</v>
      </c>
      <c r="R2690" s="223">
        <f>R2639*'Usages industrie'!$P25*(1+'Usages industrie'!$Q25)^(R$2612-$D$2612)/1000</f>
        <v>0</v>
      </c>
    </row>
    <row r="2691" spans="1:18" hidden="1" outlineLevel="2" x14ac:dyDescent="0.25">
      <c r="A2691" s="222" t="str">
        <f>'Usages industrie'!A26</f>
        <v>Usage industriel n°23</v>
      </c>
      <c r="B2691" s="222" t="s">
        <v>645</v>
      </c>
      <c r="C2691" s="222"/>
      <c r="D2691" s="223">
        <f>D2640*'Usages industrie'!$P26*(1+'Usages industrie'!$Q26)^(D$2612-$D$2612)/1000</f>
        <v>0</v>
      </c>
      <c r="E2691" s="223">
        <f>E2640*'Usages industrie'!$P26*(1+'Usages industrie'!$Q26)^(E$2612-$D$2612)/1000</f>
        <v>0</v>
      </c>
      <c r="F2691" s="223">
        <f>F2640*'Usages industrie'!$P26*(1+'Usages industrie'!$Q26)^(F$2612-$D$2612)/1000</f>
        <v>0</v>
      </c>
      <c r="G2691" s="223">
        <f>G2640*'Usages industrie'!$P26*(1+'Usages industrie'!$Q26)^(G$2612-$D$2612)/1000</f>
        <v>0</v>
      </c>
      <c r="H2691" s="223">
        <f>H2640*'Usages industrie'!$P26*(1+'Usages industrie'!$Q26)^(H$2612-$D$2612)/1000</f>
        <v>0</v>
      </c>
      <c r="I2691" s="223">
        <f>I2640*'Usages industrie'!$P26*(1+'Usages industrie'!$Q26)^(I$2612-$D$2612)/1000</f>
        <v>0</v>
      </c>
      <c r="J2691" s="223">
        <f>J2640*'Usages industrie'!$P26*(1+'Usages industrie'!$Q26)^(J$2612-$D$2612)/1000</f>
        <v>0</v>
      </c>
      <c r="K2691" s="223">
        <f>K2640*'Usages industrie'!$P26*(1+'Usages industrie'!$Q26)^(K$2612-$D$2612)/1000</f>
        <v>0</v>
      </c>
      <c r="L2691" s="223">
        <f>L2640*'Usages industrie'!$P26*(1+'Usages industrie'!$Q26)^(L$2612-$D$2612)/1000</f>
        <v>0</v>
      </c>
      <c r="M2691" s="223">
        <f>M2640*'Usages industrie'!$P26*(1+'Usages industrie'!$Q26)^(M$2612-$D$2612)/1000</f>
        <v>0</v>
      </c>
      <c r="N2691" s="223">
        <f>N2640*'Usages industrie'!$P26*(1+'Usages industrie'!$Q26)^(N$2612-$D$2612)/1000</f>
        <v>0</v>
      </c>
      <c r="O2691" s="223">
        <f>O2640*'Usages industrie'!$P26*(1+'Usages industrie'!$Q26)^(O$2612-$D$2612)/1000</f>
        <v>0</v>
      </c>
      <c r="P2691" s="223">
        <f>P2640*'Usages industrie'!$P26*(1+'Usages industrie'!$Q26)^(P$2612-$D$2612)/1000</f>
        <v>0</v>
      </c>
      <c r="Q2691" s="223">
        <f>Q2640*'Usages industrie'!$P26*(1+'Usages industrie'!$Q26)^(Q$2612-$D$2612)/1000</f>
        <v>0</v>
      </c>
      <c r="R2691" s="223">
        <f>R2640*'Usages industrie'!$P26*(1+'Usages industrie'!$Q26)^(R$2612-$D$2612)/1000</f>
        <v>0</v>
      </c>
    </row>
    <row r="2692" spans="1:18" hidden="1" outlineLevel="2" x14ac:dyDescent="0.25">
      <c r="A2692" s="222" t="str">
        <f>'Usages industrie'!A27</f>
        <v>Usage industriel n°24</v>
      </c>
      <c r="B2692" s="222" t="s">
        <v>645</v>
      </c>
      <c r="C2692" s="222"/>
      <c r="D2692" s="223">
        <f>D2641*'Usages industrie'!$P27*(1+'Usages industrie'!$Q27)^(D$2612-$D$2612)/1000</f>
        <v>0</v>
      </c>
      <c r="E2692" s="223">
        <f>E2641*'Usages industrie'!$P27*(1+'Usages industrie'!$Q27)^(E$2612-$D$2612)/1000</f>
        <v>0</v>
      </c>
      <c r="F2692" s="223">
        <f>F2641*'Usages industrie'!$P27*(1+'Usages industrie'!$Q27)^(F$2612-$D$2612)/1000</f>
        <v>0</v>
      </c>
      <c r="G2692" s="223">
        <f>G2641*'Usages industrie'!$P27*(1+'Usages industrie'!$Q27)^(G$2612-$D$2612)/1000</f>
        <v>0</v>
      </c>
      <c r="H2692" s="223">
        <f>H2641*'Usages industrie'!$P27*(1+'Usages industrie'!$Q27)^(H$2612-$D$2612)/1000</f>
        <v>0</v>
      </c>
      <c r="I2692" s="223">
        <f>I2641*'Usages industrie'!$P27*(1+'Usages industrie'!$Q27)^(I$2612-$D$2612)/1000</f>
        <v>0</v>
      </c>
      <c r="J2692" s="223">
        <f>J2641*'Usages industrie'!$P27*(1+'Usages industrie'!$Q27)^(J$2612-$D$2612)/1000</f>
        <v>0</v>
      </c>
      <c r="K2692" s="223">
        <f>K2641*'Usages industrie'!$P27*(1+'Usages industrie'!$Q27)^(K$2612-$D$2612)/1000</f>
        <v>0</v>
      </c>
      <c r="L2692" s="223">
        <f>L2641*'Usages industrie'!$P27*(1+'Usages industrie'!$Q27)^(L$2612-$D$2612)/1000</f>
        <v>0</v>
      </c>
      <c r="M2692" s="223">
        <f>M2641*'Usages industrie'!$P27*(1+'Usages industrie'!$Q27)^(M$2612-$D$2612)/1000</f>
        <v>0</v>
      </c>
      <c r="N2692" s="223">
        <f>N2641*'Usages industrie'!$P27*(1+'Usages industrie'!$Q27)^(N$2612-$D$2612)/1000</f>
        <v>0</v>
      </c>
      <c r="O2692" s="223">
        <f>O2641*'Usages industrie'!$P27*(1+'Usages industrie'!$Q27)^(O$2612-$D$2612)/1000</f>
        <v>0</v>
      </c>
      <c r="P2692" s="223">
        <f>P2641*'Usages industrie'!$P27*(1+'Usages industrie'!$Q27)^(P$2612-$D$2612)/1000</f>
        <v>0</v>
      </c>
      <c r="Q2692" s="223">
        <f>Q2641*'Usages industrie'!$P27*(1+'Usages industrie'!$Q27)^(Q$2612-$D$2612)/1000</f>
        <v>0</v>
      </c>
      <c r="R2692" s="223">
        <f>R2641*'Usages industrie'!$P27*(1+'Usages industrie'!$Q27)^(R$2612-$D$2612)/1000</f>
        <v>0</v>
      </c>
    </row>
    <row r="2693" spans="1:18" hidden="1" outlineLevel="2" x14ac:dyDescent="0.25">
      <c r="A2693" s="222" t="str">
        <f>'Usages industrie'!A28</f>
        <v>Usage industriel n°25</v>
      </c>
      <c r="B2693" s="222" t="s">
        <v>645</v>
      </c>
      <c r="C2693" s="222"/>
      <c r="D2693" s="223">
        <f>D2642*'Usages industrie'!$P28*(1+'Usages industrie'!$Q28)^(D$2612-$D$2612)/1000</f>
        <v>0</v>
      </c>
      <c r="E2693" s="223">
        <f>E2642*'Usages industrie'!$P28*(1+'Usages industrie'!$Q28)^(E$2612-$D$2612)/1000</f>
        <v>0</v>
      </c>
      <c r="F2693" s="223">
        <f>F2642*'Usages industrie'!$P28*(1+'Usages industrie'!$Q28)^(F$2612-$D$2612)/1000</f>
        <v>0</v>
      </c>
      <c r="G2693" s="223">
        <f>G2642*'Usages industrie'!$P28*(1+'Usages industrie'!$Q28)^(G$2612-$D$2612)/1000</f>
        <v>0</v>
      </c>
      <c r="H2693" s="223">
        <f>H2642*'Usages industrie'!$P28*(1+'Usages industrie'!$Q28)^(H$2612-$D$2612)/1000</f>
        <v>0</v>
      </c>
      <c r="I2693" s="223">
        <f>I2642*'Usages industrie'!$P28*(1+'Usages industrie'!$Q28)^(I$2612-$D$2612)/1000</f>
        <v>0</v>
      </c>
      <c r="J2693" s="223">
        <f>J2642*'Usages industrie'!$P28*(1+'Usages industrie'!$Q28)^(J$2612-$D$2612)/1000</f>
        <v>0</v>
      </c>
      <c r="K2693" s="223">
        <f>K2642*'Usages industrie'!$P28*(1+'Usages industrie'!$Q28)^(K$2612-$D$2612)/1000</f>
        <v>0</v>
      </c>
      <c r="L2693" s="223">
        <f>L2642*'Usages industrie'!$P28*(1+'Usages industrie'!$Q28)^(L$2612-$D$2612)/1000</f>
        <v>0</v>
      </c>
      <c r="M2693" s="223">
        <f>M2642*'Usages industrie'!$P28*(1+'Usages industrie'!$Q28)^(M$2612-$D$2612)/1000</f>
        <v>0</v>
      </c>
      <c r="N2693" s="223">
        <f>N2642*'Usages industrie'!$P28*(1+'Usages industrie'!$Q28)^(N$2612-$D$2612)/1000</f>
        <v>0</v>
      </c>
      <c r="O2693" s="223">
        <f>O2642*'Usages industrie'!$P28*(1+'Usages industrie'!$Q28)^(O$2612-$D$2612)/1000</f>
        <v>0</v>
      </c>
      <c r="P2693" s="223">
        <f>P2642*'Usages industrie'!$P28*(1+'Usages industrie'!$Q28)^(P$2612-$D$2612)/1000</f>
        <v>0</v>
      </c>
      <c r="Q2693" s="223">
        <f>Q2642*'Usages industrie'!$P28*(1+'Usages industrie'!$Q28)^(Q$2612-$D$2612)/1000</f>
        <v>0</v>
      </c>
      <c r="R2693" s="223">
        <f>R2642*'Usages industrie'!$P28*(1+'Usages industrie'!$Q28)^(R$2612-$D$2612)/1000</f>
        <v>0</v>
      </c>
    </row>
    <row r="2694" spans="1:18" hidden="1" outlineLevel="2" x14ac:dyDescent="0.25">
      <c r="A2694" s="222" t="str">
        <f>'Usages industrie'!A29</f>
        <v>Usage industriel n°26</v>
      </c>
      <c r="B2694" s="222" t="s">
        <v>645</v>
      </c>
      <c r="C2694" s="222"/>
      <c r="D2694" s="223">
        <f>D2643*'Usages industrie'!$P29*(1+'Usages industrie'!$Q29)^(D$2612-$D$2612)/1000</f>
        <v>0</v>
      </c>
      <c r="E2694" s="223">
        <f>E2643*'Usages industrie'!$P29*(1+'Usages industrie'!$Q29)^(E$2612-$D$2612)/1000</f>
        <v>0</v>
      </c>
      <c r="F2694" s="223">
        <f>F2643*'Usages industrie'!$P29*(1+'Usages industrie'!$Q29)^(F$2612-$D$2612)/1000</f>
        <v>0</v>
      </c>
      <c r="G2694" s="223">
        <f>G2643*'Usages industrie'!$P29*(1+'Usages industrie'!$Q29)^(G$2612-$D$2612)/1000</f>
        <v>0</v>
      </c>
      <c r="H2694" s="223">
        <f>H2643*'Usages industrie'!$P29*(1+'Usages industrie'!$Q29)^(H$2612-$D$2612)/1000</f>
        <v>0</v>
      </c>
      <c r="I2694" s="223">
        <f>I2643*'Usages industrie'!$P29*(1+'Usages industrie'!$Q29)^(I$2612-$D$2612)/1000</f>
        <v>0</v>
      </c>
      <c r="J2694" s="223">
        <f>J2643*'Usages industrie'!$P29*(1+'Usages industrie'!$Q29)^(J$2612-$D$2612)/1000</f>
        <v>0</v>
      </c>
      <c r="K2694" s="223">
        <f>K2643*'Usages industrie'!$P29*(1+'Usages industrie'!$Q29)^(K$2612-$D$2612)/1000</f>
        <v>0</v>
      </c>
      <c r="L2694" s="223">
        <f>L2643*'Usages industrie'!$P29*(1+'Usages industrie'!$Q29)^(L$2612-$D$2612)/1000</f>
        <v>0</v>
      </c>
      <c r="M2694" s="223">
        <f>M2643*'Usages industrie'!$P29*(1+'Usages industrie'!$Q29)^(M$2612-$D$2612)/1000</f>
        <v>0</v>
      </c>
      <c r="N2694" s="223">
        <f>N2643*'Usages industrie'!$P29*(1+'Usages industrie'!$Q29)^(N$2612-$D$2612)/1000</f>
        <v>0</v>
      </c>
      <c r="O2694" s="223">
        <f>O2643*'Usages industrie'!$P29*(1+'Usages industrie'!$Q29)^(O$2612-$D$2612)/1000</f>
        <v>0</v>
      </c>
      <c r="P2694" s="223">
        <f>P2643*'Usages industrie'!$P29*(1+'Usages industrie'!$Q29)^(P$2612-$D$2612)/1000</f>
        <v>0</v>
      </c>
      <c r="Q2694" s="223">
        <f>Q2643*'Usages industrie'!$P29*(1+'Usages industrie'!$Q29)^(Q$2612-$D$2612)/1000</f>
        <v>0</v>
      </c>
      <c r="R2694" s="223">
        <f>R2643*'Usages industrie'!$P29*(1+'Usages industrie'!$Q29)^(R$2612-$D$2612)/1000</f>
        <v>0</v>
      </c>
    </row>
    <row r="2695" spans="1:18" hidden="1" outlineLevel="2" x14ac:dyDescent="0.25">
      <c r="A2695" s="222" t="str">
        <f>'Usages industrie'!A30</f>
        <v>Usage industriel n°27</v>
      </c>
      <c r="B2695" s="222" t="s">
        <v>645</v>
      </c>
      <c r="C2695" s="222"/>
      <c r="D2695" s="223">
        <f>D2644*'Usages industrie'!$P30*(1+'Usages industrie'!$Q30)^(D$2612-$D$2612)/1000</f>
        <v>0</v>
      </c>
      <c r="E2695" s="223">
        <f>E2644*'Usages industrie'!$P30*(1+'Usages industrie'!$Q30)^(E$2612-$D$2612)/1000</f>
        <v>0</v>
      </c>
      <c r="F2695" s="223">
        <f>F2644*'Usages industrie'!$P30*(1+'Usages industrie'!$Q30)^(F$2612-$D$2612)/1000</f>
        <v>0</v>
      </c>
      <c r="G2695" s="223">
        <f>G2644*'Usages industrie'!$P30*(1+'Usages industrie'!$Q30)^(G$2612-$D$2612)/1000</f>
        <v>0</v>
      </c>
      <c r="H2695" s="223">
        <f>H2644*'Usages industrie'!$P30*(1+'Usages industrie'!$Q30)^(H$2612-$D$2612)/1000</f>
        <v>0</v>
      </c>
      <c r="I2695" s="223">
        <f>I2644*'Usages industrie'!$P30*(1+'Usages industrie'!$Q30)^(I$2612-$D$2612)/1000</f>
        <v>0</v>
      </c>
      <c r="J2695" s="223">
        <f>J2644*'Usages industrie'!$P30*(1+'Usages industrie'!$Q30)^(J$2612-$D$2612)/1000</f>
        <v>0</v>
      </c>
      <c r="K2695" s="223">
        <f>K2644*'Usages industrie'!$P30*(1+'Usages industrie'!$Q30)^(K$2612-$D$2612)/1000</f>
        <v>0</v>
      </c>
      <c r="L2695" s="223">
        <f>L2644*'Usages industrie'!$P30*(1+'Usages industrie'!$Q30)^(L$2612-$D$2612)/1000</f>
        <v>0</v>
      </c>
      <c r="M2695" s="223">
        <f>M2644*'Usages industrie'!$P30*(1+'Usages industrie'!$Q30)^(M$2612-$D$2612)/1000</f>
        <v>0</v>
      </c>
      <c r="N2695" s="223">
        <f>N2644*'Usages industrie'!$P30*(1+'Usages industrie'!$Q30)^(N$2612-$D$2612)/1000</f>
        <v>0</v>
      </c>
      <c r="O2695" s="223">
        <f>O2644*'Usages industrie'!$P30*(1+'Usages industrie'!$Q30)^(O$2612-$D$2612)/1000</f>
        <v>0</v>
      </c>
      <c r="P2695" s="223">
        <f>P2644*'Usages industrie'!$P30*(1+'Usages industrie'!$Q30)^(P$2612-$D$2612)/1000</f>
        <v>0</v>
      </c>
      <c r="Q2695" s="223">
        <f>Q2644*'Usages industrie'!$P30*(1+'Usages industrie'!$Q30)^(Q$2612-$D$2612)/1000</f>
        <v>0</v>
      </c>
      <c r="R2695" s="223">
        <f>R2644*'Usages industrie'!$P30*(1+'Usages industrie'!$Q30)^(R$2612-$D$2612)/1000</f>
        <v>0</v>
      </c>
    </row>
    <row r="2696" spans="1:18" hidden="1" outlineLevel="2" x14ac:dyDescent="0.25">
      <c r="A2696" s="222" t="str">
        <f>'Usages industrie'!A31</f>
        <v>Usage industriel n°28</v>
      </c>
      <c r="B2696" s="222" t="s">
        <v>645</v>
      </c>
      <c r="C2696" s="222"/>
      <c r="D2696" s="223">
        <f>D2645*'Usages industrie'!$P31*(1+'Usages industrie'!$Q31)^(D$2612-$D$2612)/1000</f>
        <v>0</v>
      </c>
      <c r="E2696" s="223">
        <f>E2645*'Usages industrie'!$P31*(1+'Usages industrie'!$Q31)^(E$2612-$D$2612)/1000</f>
        <v>0</v>
      </c>
      <c r="F2696" s="223">
        <f>F2645*'Usages industrie'!$P31*(1+'Usages industrie'!$Q31)^(F$2612-$D$2612)/1000</f>
        <v>0</v>
      </c>
      <c r="G2696" s="223">
        <f>G2645*'Usages industrie'!$P31*(1+'Usages industrie'!$Q31)^(G$2612-$D$2612)/1000</f>
        <v>0</v>
      </c>
      <c r="H2696" s="223">
        <f>H2645*'Usages industrie'!$P31*(1+'Usages industrie'!$Q31)^(H$2612-$D$2612)/1000</f>
        <v>0</v>
      </c>
      <c r="I2696" s="223">
        <f>I2645*'Usages industrie'!$P31*(1+'Usages industrie'!$Q31)^(I$2612-$D$2612)/1000</f>
        <v>0</v>
      </c>
      <c r="J2696" s="223">
        <f>J2645*'Usages industrie'!$P31*(1+'Usages industrie'!$Q31)^(J$2612-$D$2612)/1000</f>
        <v>0</v>
      </c>
      <c r="K2696" s="223">
        <f>K2645*'Usages industrie'!$P31*(1+'Usages industrie'!$Q31)^(K$2612-$D$2612)/1000</f>
        <v>0</v>
      </c>
      <c r="L2696" s="223">
        <f>L2645*'Usages industrie'!$P31*(1+'Usages industrie'!$Q31)^(L$2612-$D$2612)/1000</f>
        <v>0</v>
      </c>
      <c r="M2696" s="223">
        <f>M2645*'Usages industrie'!$P31*(1+'Usages industrie'!$Q31)^(M$2612-$D$2612)/1000</f>
        <v>0</v>
      </c>
      <c r="N2696" s="223">
        <f>N2645*'Usages industrie'!$P31*(1+'Usages industrie'!$Q31)^(N$2612-$D$2612)/1000</f>
        <v>0</v>
      </c>
      <c r="O2696" s="223">
        <f>O2645*'Usages industrie'!$P31*(1+'Usages industrie'!$Q31)^(O$2612-$D$2612)/1000</f>
        <v>0</v>
      </c>
      <c r="P2696" s="223">
        <f>P2645*'Usages industrie'!$P31*(1+'Usages industrie'!$Q31)^(P$2612-$D$2612)/1000</f>
        <v>0</v>
      </c>
      <c r="Q2696" s="223">
        <f>Q2645*'Usages industrie'!$P31*(1+'Usages industrie'!$Q31)^(Q$2612-$D$2612)/1000</f>
        <v>0</v>
      </c>
      <c r="R2696" s="223">
        <f>R2645*'Usages industrie'!$P31*(1+'Usages industrie'!$Q31)^(R$2612-$D$2612)/1000</f>
        <v>0</v>
      </c>
    </row>
    <row r="2697" spans="1:18" hidden="1" outlineLevel="2" x14ac:dyDescent="0.25">
      <c r="A2697" s="222" t="str">
        <f>'Usages industrie'!A32</f>
        <v>Usage industriel n°29</v>
      </c>
      <c r="B2697" s="222" t="s">
        <v>645</v>
      </c>
      <c r="C2697" s="222"/>
      <c r="D2697" s="223">
        <f>D2646*'Usages industrie'!$P32*(1+'Usages industrie'!$Q32)^(D$2612-$D$2612)/1000</f>
        <v>0</v>
      </c>
      <c r="E2697" s="223">
        <f>E2646*'Usages industrie'!$P32*(1+'Usages industrie'!$Q32)^(E$2612-$D$2612)/1000</f>
        <v>0</v>
      </c>
      <c r="F2697" s="223">
        <f>F2646*'Usages industrie'!$P32*(1+'Usages industrie'!$Q32)^(F$2612-$D$2612)/1000</f>
        <v>0</v>
      </c>
      <c r="G2697" s="223">
        <f>G2646*'Usages industrie'!$P32*(1+'Usages industrie'!$Q32)^(G$2612-$D$2612)/1000</f>
        <v>0</v>
      </c>
      <c r="H2697" s="223">
        <f>H2646*'Usages industrie'!$P32*(1+'Usages industrie'!$Q32)^(H$2612-$D$2612)/1000</f>
        <v>0</v>
      </c>
      <c r="I2697" s="223">
        <f>I2646*'Usages industrie'!$P32*(1+'Usages industrie'!$Q32)^(I$2612-$D$2612)/1000</f>
        <v>0</v>
      </c>
      <c r="J2697" s="223">
        <f>J2646*'Usages industrie'!$P32*(1+'Usages industrie'!$Q32)^(J$2612-$D$2612)/1000</f>
        <v>0</v>
      </c>
      <c r="K2697" s="223">
        <f>K2646*'Usages industrie'!$P32*(1+'Usages industrie'!$Q32)^(K$2612-$D$2612)/1000</f>
        <v>0</v>
      </c>
      <c r="L2697" s="223">
        <f>L2646*'Usages industrie'!$P32*(1+'Usages industrie'!$Q32)^(L$2612-$D$2612)/1000</f>
        <v>0</v>
      </c>
      <c r="M2697" s="223">
        <f>M2646*'Usages industrie'!$P32*(1+'Usages industrie'!$Q32)^(M$2612-$D$2612)/1000</f>
        <v>0</v>
      </c>
      <c r="N2697" s="223">
        <f>N2646*'Usages industrie'!$P32*(1+'Usages industrie'!$Q32)^(N$2612-$D$2612)/1000</f>
        <v>0</v>
      </c>
      <c r="O2697" s="223">
        <f>O2646*'Usages industrie'!$P32*(1+'Usages industrie'!$Q32)^(O$2612-$D$2612)/1000</f>
        <v>0</v>
      </c>
      <c r="P2697" s="223">
        <f>P2646*'Usages industrie'!$P32*(1+'Usages industrie'!$Q32)^(P$2612-$D$2612)/1000</f>
        <v>0</v>
      </c>
      <c r="Q2697" s="223">
        <f>Q2646*'Usages industrie'!$P32*(1+'Usages industrie'!$Q32)^(Q$2612-$D$2612)/1000</f>
        <v>0</v>
      </c>
      <c r="R2697" s="223">
        <f>R2646*'Usages industrie'!$P32*(1+'Usages industrie'!$Q32)^(R$2612-$D$2612)/1000</f>
        <v>0</v>
      </c>
    </row>
    <row r="2698" spans="1:18" hidden="1" outlineLevel="2" x14ac:dyDescent="0.25">
      <c r="A2698" s="222" t="str">
        <f>'Usages industrie'!A33</f>
        <v>Usage industriel n°30</v>
      </c>
      <c r="B2698" s="222" t="s">
        <v>645</v>
      </c>
      <c r="C2698" s="222"/>
      <c r="D2698" s="223">
        <f>D2647*'Usages industrie'!$P33*(1+'Usages industrie'!$Q33)^(D$2612-$D$2612)/1000</f>
        <v>0</v>
      </c>
      <c r="E2698" s="223">
        <f>E2647*'Usages industrie'!$P33*(1+'Usages industrie'!$Q33)^(E$2612-$D$2612)/1000</f>
        <v>0</v>
      </c>
      <c r="F2698" s="223">
        <f>F2647*'Usages industrie'!$P33*(1+'Usages industrie'!$Q33)^(F$2612-$D$2612)/1000</f>
        <v>0</v>
      </c>
      <c r="G2698" s="223">
        <f>G2647*'Usages industrie'!$P33*(1+'Usages industrie'!$Q33)^(G$2612-$D$2612)/1000</f>
        <v>0</v>
      </c>
      <c r="H2698" s="223">
        <f>H2647*'Usages industrie'!$P33*(1+'Usages industrie'!$Q33)^(H$2612-$D$2612)/1000</f>
        <v>0</v>
      </c>
      <c r="I2698" s="223">
        <f>I2647*'Usages industrie'!$P33*(1+'Usages industrie'!$Q33)^(I$2612-$D$2612)/1000</f>
        <v>0</v>
      </c>
      <c r="J2698" s="223">
        <f>J2647*'Usages industrie'!$P33*(1+'Usages industrie'!$Q33)^(J$2612-$D$2612)/1000</f>
        <v>0</v>
      </c>
      <c r="K2698" s="223">
        <f>K2647*'Usages industrie'!$P33*(1+'Usages industrie'!$Q33)^(K$2612-$D$2612)/1000</f>
        <v>0</v>
      </c>
      <c r="L2698" s="223">
        <f>L2647*'Usages industrie'!$P33*(1+'Usages industrie'!$Q33)^(L$2612-$D$2612)/1000</f>
        <v>0</v>
      </c>
      <c r="M2698" s="223">
        <f>M2647*'Usages industrie'!$P33*(1+'Usages industrie'!$Q33)^(M$2612-$D$2612)/1000</f>
        <v>0</v>
      </c>
      <c r="N2698" s="223">
        <f>N2647*'Usages industrie'!$P33*(1+'Usages industrie'!$Q33)^(N$2612-$D$2612)/1000</f>
        <v>0</v>
      </c>
      <c r="O2698" s="223">
        <f>O2647*'Usages industrie'!$P33*(1+'Usages industrie'!$Q33)^(O$2612-$D$2612)/1000</f>
        <v>0</v>
      </c>
      <c r="P2698" s="223">
        <f>P2647*'Usages industrie'!$P33*(1+'Usages industrie'!$Q33)^(P$2612-$D$2612)/1000</f>
        <v>0</v>
      </c>
      <c r="Q2698" s="223">
        <f>Q2647*'Usages industrie'!$P33*(1+'Usages industrie'!$Q33)^(Q$2612-$D$2612)/1000</f>
        <v>0</v>
      </c>
      <c r="R2698" s="223">
        <f>R2647*'Usages industrie'!$P33*(1+'Usages industrie'!$Q33)^(R$2612-$D$2612)/1000</f>
        <v>0</v>
      </c>
    </row>
    <row r="2699" spans="1:18" hidden="1" outlineLevel="2" x14ac:dyDescent="0.25">
      <c r="A2699" s="222" t="str">
        <f>'Usages industrie'!A34</f>
        <v>Usage industriel n°31</v>
      </c>
      <c r="B2699" s="222" t="s">
        <v>645</v>
      </c>
      <c r="C2699" s="222"/>
      <c r="D2699" s="223">
        <f>D2648*'Usages industrie'!$P34*(1+'Usages industrie'!$Q34)^(D$2612-$D$2612)/1000</f>
        <v>0</v>
      </c>
      <c r="E2699" s="223">
        <f>E2648*'Usages industrie'!$P34*(1+'Usages industrie'!$Q34)^(E$2612-$D$2612)/1000</f>
        <v>0</v>
      </c>
      <c r="F2699" s="223">
        <f>F2648*'Usages industrie'!$P34*(1+'Usages industrie'!$Q34)^(F$2612-$D$2612)/1000</f>
        <v>0</v>
      </c>
      <c r="G2699" s="223">
        <f>G2648*'Usages industrie'!$P34*(1+'Usages industrie'!$Q34)^(G$2612-$D$2612)/1000</f>
        <v>0</v>
      </c>
      <c r="H2699" s="223">
        <f>H2648*'Usages industrie'!$P34*(1+'Usages industrie'!$Q34)^(H$2612-$D$2612)/1000</f>
        <v>0</v>
      </c>
      <c r="I2699" s="223">
        <f>I2648*'Usages industrie'!$P34*(1+'Usages industrie'!$Q34)^(I$2612-$D$2612)/1000</f>
        <v>0</v>
      </c>
      <c r="J2699" s="223">
        <f>J2648*'Usages industrie'!$P34*(1+'Usages industrie'!$Q34)^(J$2612-$D$2612)/1000</f>
        <v>0</v>
      </c>
      <c r="K2699" s="223">
        <f>K2648*'Usages industrie'!$P34*(1+'Usages industrie'!$Q34)^(K$2612-$D$2612)/1000</f>
        <v>0</v>
      </c>
      <c r="L2699" s="223">
        <f>L2648*'Usages industrie'!$P34*(1+'Usages industrie'!$Q34)^(L$2612-$D$2612)/1000</f>
        <v>0</v>
      </c>
      <c r="M2699" s="223">
        <f>M2648*'Usages industrie'!$P34*(1+'Usages industrie'!$Q34)^(M$2612-$D$2612)/1000</f>
        <v>0</v>
      </c>
      <c r="N2699" s="223">
        <f>N2648*'Usages industrie'!$P34*(1+'Usages industrie'!$Q34)^(N$2612-$D$2612)/1000</f>
        <v>0</v>
      </c>
      <c r="O2699" s="223">
        <f>O2648*'Usages industrie'!$P34*(1+'Usages industrie'!$Q34)^(O$2612-$D$2612)/1000</f>
        <v>0</v>
      </c>
      <c r="P2699" s="223">
        <f>P2648*'Usages industrie'!$P34*(1+'Usages industrie'!$Q34)^(P$2612-$D$2612)/1000</f>
        <v>0</v>
      </c>
      <c r="Q2699" s="223">
        <f>Q2648*'Usages industrie'!$P34*(1+'Usages industrie'!$Q34)^(Q$2612-$D$2612)/1000</f>
        <v>0</v>
      </c>
      <c r="R2699" s="223">
        <f>R2648*'Usages industrie'!$P34*(1+'Usages industrie'!$Q34)^(R$2612-$D$2612)/1000</f>
        <v>0</v>
      </c>
    </row>
    <row r="2700" spans="1:18" hidden="1" outlineLevel="2" x14ac:dyDescent="0.25">
      <c r="A2700" s="222" t="str">
        <f>'Usages industrie'!A35</f>
        <v>Usage industriel n°32</v>
      </c>
      <c r="B2700" s="222" t="s">
        <v>645</v>
      </c>
      <c r="C2700" s="222"/>
      <c r="D2700" s="223">
        <f>D2649*'Usages industrie'!$P35*(1+'Usages industrie'!$Q35)^(D$2612-$D$2612)/1000</f>
        <v>0</v>
      </c>
      <c r="E2700" s="223">
        <f>E2649*'Usages industrie'!$P35*(1+'Usages industrie'!$Q35)^(E$2612-$D$2612)/1000</f>
        <v>0</v>
      </c>
      <c r="F2700" s="223">
        <f>F2649*'Usages industrie'!$P35*(1+'Usages industrie'!$Q35)^(F$2612-$D$2612)/1000</f>
        <v>0</v>
      </c>
      <c r="G2700" s="223">
        <f>G2649*'Usages industrie'!$P35*(1+'Usages industrie'!$Q35)^(G$2612-$D$2612)/1000</f>
        <v>0</v>
      </c>
      <c r="H2700" s="223">
        <f>H2649*'Usages industrie'!$P35*(1+'Usages industrie'!$Q35)^(H$2612-$D$2612)/1000</f>
        <v>0</v>
      </c>
      <c r="I2700" s="223">
        <f>I2649*'Usages industrie'!$P35*(1+'Usages industrie'!$Q35)^(I$2612-$D$2612)/1000</f>
        <v>0</v>
      </c>
      <c r="J2700" s="223">
        <f>J2649*'Usages industrie'!$P35*(1+'Usages industrie'!$Q35)^(J$2612-$D$2612)/1000</f>
        <v>0</v>
      </c>
      <c r="K2700" s="223">
        <f>K2649*'Usages industrie'!$P35*(1+'Usages industrie'!$Q35)^(K$2612-$D$2612)/1000</f>
        <v>0</v>
      </c>
      <c r="L2700" s="223">
        <f>L2649*'Usages industrie'!$P35*(1+'Usages industrie'!$Q35)^(L$2612-$D$2612)/1000</f>
        <v>0</v>
      </c>
      <c r="M2700" s="223">
        <f>M2649*'Usages industrie'!$P35*(1+'Usages industrie'!$Q35)^(M$2612-$D$2612)/1000</f>
        <v>0</v>
      </c>
      <c r="N2700" s="223">
        <f>N2649*'Usages industrie'!$P35*(1+'Usages industrie'!$Q35)^(N$2612-$D$2612)/1000</f>
        <v>0</v>
      </c>
      <c r="O2700" s="223">
        <f>O2649*'Usages industrie'!$P35*(1+'Usages industrie'!$Q35)^(O$2612-$D$2612)/1000</f>
        <v>0</v>
      </c>
      <c r="P2700" s="223">
        <f>P2649*'Usages industrie'!$P35*(1+'Usages industrie'!$Q35)^(P$2612-$D$2612)/1000</f>
        <v>0</v>
      </c>
      <c r="Q2700" s="223">
        <f>Q2649*'Usages industrie'!$P35*(1+'Usages industrie'!$Q35)^(Q$2612-$D$2612)/1000</f>
        <v>0</v>
      </c>
      <c r="R2700" s="223">
        <f>R2649*'Usages industrie'!$P35*(1+'Usages industrie'!$Q35)^(R$2612-$D$2612)/1000</f>
        <v>0</v>
      </c>
    </row>
    <row r="2701" spans="1:18" hidden="1" outlineLevel="2" x14ac:dyDescent="0.25">
      <c r="A2701" s="222" t="str">
        <f>'Usages industrie'!A36</f>
        <v>Usage industriel n°33</v>
      </c>
      <c r="B2701" s="222" t="s">
        <v>645</v>
      </c>
      <c r="C2701" s="222"/>
      <c r="D2701" s="223">
        <f>D2650*'Usages industrie'!$P36*(1+'Usages industrie'!$Q36)^(D$2612-$D$2612)/1000</f>
        <v>0</v>
      </c>
      <c r="E2701" s="223">
        <f>E2650*'Usages industrie'!$P36*(1+'Usages industrie'!$Q36)^(E$2612-$D$2612)/1000</f>
        <v>0</v>
      </c>
      <c r="F2701" s="223">
        <f>F2650*'Usages industrie'!$P36*(1+'Usages industrie'!$Q36)^(F$2612-$D$2612)/1000</f>
        <v>0</v>
      </c>
      <c r="G2701" s="223">
        <f>G2650*'Usages industrie'!$P36*(1+'Usages industrie'!$Q36)^(G$2612-$D$2612)/1000</f>
        <v>0</v>
      </c>
      <c r="H2701" s="223">
        <f>H2650*'Usages industrie'!$P36*(1+'Usages industrie'!$Q36)^(H$2612-$D$2612)/1000</f>
        <v>0</v>
      </c>
      <c r="I2701" s="223">
        <f>I2650*'Usages industrie'!$P36*(1+'Usages industrie'!$Q36)^(I$2612-$D$2612)/1000</f>
        <v>0</v>
      </c>
      <c r="J2701" s="223">
        <f>J2650*'Usages industrie'!$P36*(1+'Usages industrie'!$Q36)^(J$2612-$D$2612)/1000</f>
        <v>0</v>
      </c>
      <c r="K2701" s="223">
        <f>K2650*'Usages industrie'!$P36*(1+'Usages industrie'!$Q36)^(K$2612-$D$2612)/1000</f>
        <v>0</v>
      </c>
      <c r="L2701" s="223">
        <f>L2650*'Usages industrie'!$P36*(1+'Usages industrie'!$Q36)^(L$2612-$D$2612)/1000</f>
        <v>0</v>
      </c>
      <c r="M2701" s="223">
        <f>M2650*'Usages industrie'!$P36*(1+'Usages industrie'!$Q36)^(M$2612-$D$2612)/1000</f>
        <v>0</v>
      </c>
      <c r="N2701" s="223">
        <f>N2650*'Usages industrie'!$P36*(1+'Usages industrie'!$Q36)^(N$2612-$D$2612)/1000</f>
        <v>0</v>
      </c>
      <c r="O2701" s="223">
        <f>O2650*'Usages industrie'!$P36*(1+'Usages industrie'!$Q36)^(O$2612-$D$2612)/1000</f>
        <v>0</v>
      </c>
      <c r="P2701" s="223">
        <f>P2650*'Usages industrie'!$P36*(1+'Usages industrie'!$Q36)^(P$2612-$D$2612)/1000</f>
        <v>0</v>
      </c>
      <c r="Q2701" s="223">
        <f>Q2650*'Usages industrie'!$P36*(1+'Usages industrie'!$Q36)^(Q$2612-$D$2612)/1000</f>
        <v>0</v>
      </c>
      <c r="R2701" s="223">
        <f>R2650*'Usages industrie'!$P36*(1+'Usages industrie'!$Q36)^(R$2612-$D$2612)/1000</f>
        <v>0</v>
      </c>
    </row>
    <row r="2702" spans="1:18" hidden="1" outlineLevel="2" x14ac:dyDescent="0.25">
      <c r="A2702" s="222" t="str">
        <f>'Usages industrie'!A37</f>
        <v>Usage industriel n°34</v>
      </c>
      <c r="B2702" s="222" t="s">
        <v>645</v>
      </c>
      <c r="C2702" s="222"/>
      <c r="D2702" s="223">
        <f>D2651*'Usages industrie'!$P37*(1+'Usages industrie'!$Q37)^(D$2612-$D$2612)/1000</f>
        <v>0</v>
      </c>
      <c r="E2702" s="223">
        <f>E2651*'Usages industrie'!$P37*(1+'Usages industrie'!$Q37)^(E$2612-$D$2612)/1000</f>
        <v>0</v>
      </c>
      <c r="F2702" s="223">
        <f>F2651*'Usages industrie'!$P37*(1+'Usages industrie'!$Q37)^(F$2612-$D$2612)/1000</f>
        <v>0</v>
      </c>
      <c r="G2702" s="223">
        <f>G2651*'Usages industrie'!$P37*(1+'Usages industrie'!$Q37)^(G$2612-$D$2612)/1000</f>
        <v>0</v>
      </c>
      <c r="H2702" s="223">
        <f>H2651*'Usages industrie'!$P37*(1+'Usages industrie'!$Q37)^(H$2612-$D$2612)/1000</f>
        <v>0</v>
      </c>
      <c r="I2702" s="223">
        <f>I2651*'Usages industrie'!$P37*(1+'Usages industrie'!$Q37)^(I$2612-$D$2612)/1000</f>
        <v>0</v>
      </c>
      <c r="J2702" s="223">
        <f>J2651*'Usages industrie'!$P37*(1+'Usages industrie'!$Q37)^(J$2612-$D$2612)/1000</f>
        <v>0</v>
      </c>
      <c r="K2702" s="223">
        <f>K2651*'Usages industrie'!$P37*(1+'Usages industrie'!$Q37)^(K$2612-$D$2612)/1000</f>
        <v>0</v>
      </c>
      <c r="L2702" s="223">
        <f>L2651*'Usages industrie'!$P37*(1+'Usages industrie'!$Q37)^(L$2612-$D$2612)/1000</f>
        <v>0</v>
      </c>
      <c r="M2702" s="223">
        <f>M2651*'Usages industrie'!$P37*(1+'Usages industrie'!$Q37)^(M$2612-$D$2612)/1000</f>
        <v>0</v>
      </c>
      <c r="N2702" s="223">
        <f>N2651*'Usages industrie'!$P37*(1+'Usages industrie'!$Q37)^(N$2612-$D$2612)/1000</f>
        <v>0</v>
      </c>
      <c r="O2702" s="223">
        <f>O2651*'Usages industrie'!$P37*(1+'Usages industrie'!$Q37)^(O$2612-$D$2612)/1000</f>
        <v>0</v>
      </c>
      <c r="P2702" s="223">
        <f>P2651*'Usages industrie'!$P37*(1+'Usages industrie'!$Q37)^(P$2612-$D$2612)/1000</f>
        <v>0</v>
      </c>
      <c r="Q2702" s="223">
        <f>Q2651*'Usages industrie'!$P37*(1+'Usages industrie'!$Q37)^(Q$2612-$D$2612)/1000</f>
        <v>0</v>
      </c>
      <c r="R2702" s="223">
        <f>R2651*'Usages industrie'!$P37*(1+'Usages industrie'!$Q37)^(R$2612-$D$2612)/1000</f>
        <v>0</v>
      </c>
    </row>
    <row r="2703" spans="1:18" hidden="1" outlineLevel="2" x14ac:dyDescent="0.25">
      <c r="A2703" s="222" t="str">
        <f>'Usages industrie'!A38</f>
        <v>Usage industriel n°35</v>
      </c>
      <c r="B2703" s="222" t="s">
        <v>645</v>
      </c>
      <c r="C2703" s="222"/>
      <c r="D2703" s="223">
        <f>D2652*'Usages industrie'!$P38*(1+'Usages industrie'!$Q38)^(D$2612-$D$2612)/1000</f>
        <v>0</v>
      </c>
      <c r="E2703" s="223">
        <f>E2652*'Usages industrie'!$P38*(1+'Usages industrie'!$Q38)^(E$2612-$D$2612)/1000</f>
        <v>0</v>
      </c>
      <c r="F2703" s="223">
        <f>F2652*'Usages industrie'!$P38*(1+'Usages industrie'!$Q38)^(F$2612-$D$2612)/1000</f>
        <v>0</v>
      </c>
      <c r="G2703" s="223">
        <f>G2652*'Usages industrie'!$P38*(1+'Usages industrie'!$Q38)^(G$2612-$D$2612)/1000</f>
        <v>0</v>
      </c>
      <c r="H2703" s="223">
        <f>H2652*'Usages industrie'!$P38*(1+'Usages industrie'!$Q38)^(H$2612-$D$2612)/1000</f>
        <v>0</v>
      </c>
      <c r="I2703" s="223">
        <f>I2652*'Usages industrie'!$P38*(1+'Usages industrie'!$Q38)^(I$2612-$D$2612)/1000</f>
        <v>0</v>
      </c>
      <c r="J2703" s="223">
        <f>J2652*'Usages industrie'!$P38*(1+'Usages industrie'!$Q38)^(J$2612-$D$2612)/1000</f>
        <v>0</v>
      </c>
      <c r="K2703" s="223">
        <f>K2652*'Usages industrie'!$P38*(1+'Usages industrie'!$Q38)^(K$2612-$D$2612)/1000</f>
        <v>0</v>
      </c>
      <c r="L2703" s="223">
        <f>L2652*'Usages industrie'!$P38*(1+'Usages industrie'!$Q38)^(L$2612-$D$2612)/1000</f>
        <v>0</v>
      </c>
      <c r="M2703" s="223">
        <f>M2652*'Usages industrie'!$P38*(1+'Usages industrie'!$Q38)^(M$2612-$D$2612)/1000</f>
        <v>0</v>
      </c>
      <c r="N2703" s="223">
        <f>N2652*'Usages industrie'!$P38*(1+'Usages industrie'!$Q38)^(N$2612-$D$2612)/1000</f>
        <v>0</v>
      </c>
      <c r="O2703" s="223">
        <f>O2652*'Usages industrie'!$P38*(1+'Usages industrie'!$Q38)^(O$2612-$D$2612)/1000</f>
        <v>0</v>
      </c>
      <c r="P2703" s="223">
        <f>P2652*'Usages industrie'!$P38*(1+'Usages industrie'!$Q38)^(P$2612-$D$2612)/1000</f>
        <v>0</v>
      </c>
      <c r="Q2703" s="223">
        <f>Q2652*'Usages industrie'!$P38*(1+'Usages industrie'!$Q38)^(Q$2612-$D$2612)/1000</f>
        <v>0</v>
      </c>
      <c r="R2703" s="223">
        <f>R2652*'Usages industrie'!$P38*(1+'Usages industrie'!$Q38)^(R$2612-$D$2612)/1000</f>
        <v>0</v>
      </c>
    </row>
    <row r="2704" spans="1:18" hidden="1" outlineLevel="2" x14ac:dyDescent="0.25">
      <c r="A2704" s="222" t="str">
        <f>'Usages industrie'!A39</f>
        <v>Usage industriel n°36</v>
      </c>
      <c r="B2704" s="222" t="s">
        <v>645</v>
      </c>
      <c r="C2704" s="222"/>
      <c r="D2704" s="223">
        <f>D2653*'Usages industrie'!$P39*(1+'Usages industrie'!$Q39)^(D$2612-$D$2612)/1000</f>
        <v>0</v>
      </c>
      <c r="E2704" s="223">
        <f>E2653*'Usages industrie'!$P39*(1+'Usages industrie'!$Q39)^(E$2612-$D$2612)/1000</f>
        <v>0</v>
      </c>
      <c r="F2704" s="223">
        <f>F2653*'Usages industrie'!$P39*(1+'Usages industrie'!$Q39)^(F$2612-$D$2612)/1000</f>
        <v>0</v>
      </c>
      <c r="G2704" s="223">
        <f>G2653*'Usages industrie'!$P39*(1+'Usages industrie'!$Q39)^(G$2612-$D$2612)/1000</f>
        <v>0</v>
      </c>
      <c r="H2704" s="223">
        <f>H2653*'Usages industrie'!$P39*(1+'Usages industrie'!$Q39)^(H$2612-$D$2612)/1000</f>
        <v>0</v>
      </c>
      <c r="I2704" s="223">
        <f>I2653*'Usages industrie'!$P39*(1+'Usages industrie'!$Q39)^(I$2612-$D$2612)/1000</f>
        <v>0</v>
      </c>
      <c r="J2704" s="223">
        <f>J2653*'Usages industrie'!$P39*(1+'Usages industrie'!$Q39)^(J$2612-$D$2612)/1000</f>
        <v>0</v>
      </c>
      <c r="K2704" s="223">
        <f>K2653*'Usages industrie'!$P39*(1+'Usages industrie'!$Q39)^(K$2612-$D$2612)/1000</f>
        <v>0</v>
      </c>
      <c r="L2704" s="223">
        <f>L2653*'Usages industrie'!$P39*(1+'Usages industrie'!$Q39)^(L$2612-$D$2612)/1000</f>
        <v>0</v>
      </c>
      <c r="M2704" s="223">
        <f>M2653*'Usages industrie'!$P39*(1+'Usages industrie'!$Q39)^(M$2612-$D$2612)/1000</f>
        <v>0</v>
      </c>
      <c r="N2704" s="223">
        <f>N2653*'Usages industrie'!$P39*(1+'Usages industrie'!$Q39)^(N$2612-$D$2612)/1000</f>
        <v>0</v>
      </c>
      <c r="O2704" s="223">
        <f>O2653*'Usages industrie'!$P39*(1+'Usages industrie'!$Q39)^(O$2612-$D$2612)/1000</f>
        <v>0</v>
      </c>
      <c r="P2704" s="223">
        <f>P2653*'Usages industrie'!$P39*(1+'Usages industrie'!$Q39)^(P$2612-$D$2612)/1000</f>
        <v>0</v>
      </c>
      <c r="Q2704" s="223">
        <f>Q2653*'Usages industrie'!$P39*(1+'Usages industrie'!$Q39)^(Q$2612-$D$2612)/1000</f>
        <v>0</v>
      </c>
      <c r="R2704" s="223">
        <f>R2653*'Usages industrie'!$P39*(1+'Usages industrie'!$Q39)^(R$2612-$D$2612)/1000</f>
        <v>0</v>
      </c>
    </row>
    <row r="2705" spans="1:18" hidden="1" outlineLevel="2" x14ac:dyDescent="0.25">
      <c r="A2705" s="222" t="str">
        <f>'Usages industrie'!A40</f>
        <v>Usage industriel n°37</v>
      </c>
      <c r="B2705" s="222" t="s">
        <v>645</v>
      </c>
      <c r="C2705" s="222"/>
      <c r="D2705" s="223">
        <f>D2654*'Usages industrie'!$P40*(1+'Usages industrie'!$Q40)^(D$2612-$D$2612)/1000</f>
        <v>0</v>
      </c>
      <c r="E2705" s="223">
        <f>E2654*'Usages industrie'!$P40*(1+'Usages industrie'!$Q40)^(E$2612-$D$2612)/1000</f>
        <v>0</v>
      </c>
      <c r="F2705" s="223">
        <f>F2654*'Usages industrie'!$P40*(1+'Usages industrie'!$Q40)^(F$2612-$D$2612)/1000</f>
        <v>0</v>
      </c>
      <c r="G2705" s="223">
        <f>G2654*'Usages industrie'!$P40*(1+'Usages industrie'!$Q40)^(G$2612-$D$2612)/1000</f>
        <v>0</v>
      </c>
      <c r="H2705" s="223">
        <f>H2654*'Usages industrie'!$P40*(1+'Usages industrie'!$Q40)^(H$2612-$D$2612)/1000</f>
        <v>0</v>
      </c>
      <c r="I2705" s="223">
        <f>I2654*'Usages industrie'!$P40*(1+'Usages industrie'!$Q40)^(I$2612-$D$2612)/1000</f>
        <v>0</v>
      </c>
      <c r="J2705" s="223">
        <f>J2654*'Usages industrie'!$P40*(1+'Usages industrie'!$Q40)^(J$2612-$D$2612)/1000</f>
        <v>0</v>
      </c>
      <c r="K2705" s="223">
        <f>K2654*'Usages industrie'!$P40*(1+'Usages industrie'!$Q40)^(K$2612-$D$2612)/1000</f>
        <v>0</v>
      </c>
      <c r="L2705" s="223">
        <f>L2654*'Usages industrie'!$P40*(1+'Usages industrie'!$Q40)^(L$2612-$D$2612)/1000</f>
        <v>0</v>
      </c>
      <c r="M2705" s="223">
        <f>M2654*'Usages industrie'!$P40*(1+'Usages industrie'!$Q40)^(M$2612-$D$2612)/1000</f>
        <v>0</v>
      </c>
      <c r="N2705" s="223">
        <f>N2654*'Usages industrie'!$P40*(1+'Usages industrie'!$Q40)^(N$2612-$D$2612)/1000</f>
        <v>0</v>
      </c>
      <c r="O2705" s="223">
        <f>O2654*'Usages industrie'!$P40*(1+'Usages industrie'!$Q40)^(O$2612-$D$2612)/1000</f>
        <v>0</v>
      </c>
      <c r="P2705" s="223">
        <f>P2654*'Usages industrie'!$P40*(1+'Usages industrie'!$Q40)^(P$2612-$D$2612)/1000</f>
        <v>0</v>
      </c>
      <c r="Q2705" s="223">
        <f>Q2654*'Usages industrie'!$P40*(1+'Usages industrie'!$Q40)^(Q$2612-$D$2612)/1000</f>
        <v>0</v>
      </c>
      <c r="R2705" s="223">
        <f>R2654*'Usages industrie'!$P40*(1+'Usages industrie'!$Q40)^(R$2612-$D$2612)/1000</f>
        <v>0</v>
      </c>
    </row>
    <row r="2706" spans="1:18" hidden="1" outlineLevel="2" x14ac:dyDescent="0.25">
      <c r="A2706" s="222" t="str">
        <f>'Usages industrie'!A41</f>
        <v>Usage industriel n°38</v>
      </c>
      <c r="B2706" s="222" t="s">
        <v>645</v>
      </c>
      <c r="C2706" s="222"/>
      <c r="D2706" s="223">
        <f>D2655*'Usages industrie'!$P41*(1+'Usages industrie'!$Q41)^(D$2612-$D$2612)/1000</f>
        <v>0</v>
      </c>
      <c r="E2706" s="223">
        <f>E2655*'Usages industrie'!$P41*(1+'Usages industrie'!$Q41)^(E$2612-$D$2612)/1000</f>
        <v>0</v>
      </c>
      <c r="F2706" s="223">
        <f>F2655*'Usages industrie'!$P41*(1+'Usages industrie'!$Q41)^(F$2612-$D$2612)/1000</f>
        <v>0</v>
      </c>
      <c r="G2706" s="223">
        <f>G2655*'Usages industrie'!$P41*(1+'Usages industrie'!$Q41)^(G$2612-$D$2612)/1000</f>
        <v>0</v>
      </c>
      <c r="H2706" s="223">
        <f>H2655*'Usages industrie'!$P41*(1+'Usages industrie'!$Q41)^(H$2612-$D$2612)/1000</f>
        <v>0</v>
      </c>
      <c r="I2706" s="223">
        <f>I2655*'Usages industrie'!$P41*(1+'Usages industrie'!$Q41)^(I$2612-$D$2612)/1000</f>
        <v>0</v>
      </c>
      <c r="J2706" s="223">
        <f>J2655*'Usages industrie'!$P41*(1+'Usages industrie'!$Q41)^(J$2612-$D$2612)/1000</f>
        <v>0</v>
      </c>
      <c r="K2706" s="223">
        <f>K2655*'Usages industrie'!$P41*(1+'Usages industrie'!$Q41)^(K$2612-$D$2612)/1000</f>
        <v>0</v>
      </c>
      <c r="L2706" s="223">
        <f>L2655*'Usages industrie'!$P41*(1+'Usages industrie'!$Q41)^(L$2612-$D$2612)/1000</f>
        <v>0</v>
      </c>
      <c r="M2706" s="223">
        <f>M2655*'Usages industrie'!$P41*(1+'Usages industrie'!$Q41)^(M$2612-$D$2612)/1000</f>
        <v>0</v>
      </c>
      <c r="N2706" s="223">
        <f>N2655*'Usages industrie'!$P41*(1+'Usages industrie'!$Q41)^(N$2612-$D$2612)/1000</f>
        <v>0</v>
      </c>
      <c r="O2706" s="223">
        <f>O2655*'Usages industrie'!$P41*(1+'Usages industrie'!$Q41)^(O$2612-$D$2612)/1000</f>
        <v>0</v>
      </c>
      <c r="P2706" s="223">
        <f>P2655*'Usages industrie'!$P41*(1+'Usages industrie'!$Q41)^(P$2612-$D$2612)/1000</f>
        <v>0</v>
      </c>
      <c r="Q2706" s="223">
        <f>Q2655*'Usages industrie'!$P41*(1+'Usages industrie'!$Q41)^(Q$2612-$D$2612)/1000</f>
        <v>0</v>
      </c>
      <c r="R2706" s="223">
        <f>R2655*'Usages industrie'!$P41*(1+'Usages industrie'!$Q41)^(R$2612-$D$2612)/1000</f>
        <v>0</v>
      </c>
    </row>
    <row r="2707" spans="1:18" hidden="1" outlineLevel="2" x14ac:dyDescent="0.25">
      <c r="A2707" s="222" t="str">
        <f>'Usages industrie'!A42</f>
        <v>Usage industriel n°39</v>
      </c>
      <c r="B2707" s="222" t="s">
        <v>645</v>
      </c>
      <c r="C2707" s="222"/>
      <c r="D2707" s="223">
        <f>D2656*'Usages industrie'!$P42*(1+'Usages industrie'!$Q42)^(D$2612-$D$2612)/1000</f>
        <v>0</v>
      </c>
      <c r="E2707" s="223">
        <f>E2656*'Usages industrie'!$P42*(1+'Usages industrie'!$Q42)^(E$2612-$D$2612)/1000</f>
        <v>0</v>
      </c>
      <c r="F2707" s="223">
        <f>F2656*'Usages industrie'!$P42*(1+'Usages industrie'!$Q42)^(F$2612-$D$2612)/1000</f>
        <v>0</v>
      </c>
      <c r="G2707" s="223">
        <f>G2656*'Usages industrie'!$P42*(1+'Usages industrie'!$Q42)^(G$2612-$D$2612)/1000</f>
        <v>0</v>
      </c>
      <c r="H2707" s="223">
        <f>H2656*'Usages industrie'!$P42*(1+'Usages industrie'!$Q42)^(H$2612-$D$2612)/1000</f>
        <v>0</v>
      </c>
      <c r="I2707" s="223">
        <f>I2656*'Usages industrie'!$P42*(1+'Usages industrie'!$Q42)^(I$2612-$D$2612)/1000</f>
        <v>0</v>
      </c>
      <c r="J2707" s="223">
        <f>J2656*'Usages industrie'!$P42*(1+'Usages industrie'!$Q42)^(J$2612-$D$2612)/1000</f>
        <v>0</v>
      </c>
      <c r="K2707" s="223">
        <f>K2656*'Usages industrie'!$P42*(1+'Usages industrie'!$Q42)^(K$2612-$D$2612)/1000</f>
        <v>0</v>
      </c>
      <c r="L2707" s="223">
        <f>L2656*'Usages industrie'!$P42*(1+'Usages industrie'!$Q42)^(L$2612-$D$2612)/1000</f>
        <v>0</v>
      </c>
      <c r="M2707" s="223">
        <f>M2656*'Usages industrie'!$P42*(1+'Usages industrie'!$Q42)^(M$2612-$D$2612)/1000</f>
        <v>0</v>
      </c>
      <c r="N2707" s="223">
        <f>N2656*'Usages industrie'!$P42*(1+'Usages industrie'!$Q42)^(N$2612-$D$2612)/1000</f>
        <v>0</v>
      </c>
      <c r="O2707" s="223">
        <f>O2656*'Usages industrie'!$P42*(1+'Usages industrie'!$Q42)^(O$2612-$D$2612)/1000</f>
        <v>0</v>
      </c>
      <c r="P2707" s="223">
        <f>P2656*'Usages industrie'!$P42*(1+'Usages industrie'!$Q42)^(P$2612-$D$2612)/1000</f>
        <v>0</v>
      </c>
      <c r="Q2707" s="223">
        <f>Q2656*'Usages industrie'!$P42*(1+'Usages industrie'!$Q42)^(Q$2612-$D$2612)/1000</f>
        <v>0</v>
      </c>
      <c r="R2707" s="223">
        <f>R2656*'Usages industrie'!$P42*(1+'Usages industrie'!$Q42)^(R$2612-$D$2612)/1000</f>
        <v>0</v>
      </c>
    </row>
    <row r="2708" spans="1:18" hidden="1" outlineLevel="2" x14ac:dyDescent="0.25">
      <c r="A2708" s="222" t="str">
        <f>'Usages industrie'!A43</f>
        <v>Usage industriel n°40</v>
      </c>
      <c r="B2708" s="222" t="s">
        <v>645</v>
      </c>
      <c r="C2708" s="222"/>
      <c r="D2708" s="223">
        <f>D2657*'Usages industrie'!$P43*(1+'Usages industrie'!$Q43)^(D$2612-$D$2612)/1000</f>
        <v>0</v>
      </c>
      <c r="E2708" s="223">
        <f>E2657*'Usages industrie'!$P43*(1+'Usages industrie'!$Q43)^(E$2612-$D$2612)/1000</f>
        <v>0</v>
      </c>
      <c r="F2708" s="223">
        <f>F2657*'Usages industrie'!$P43*(1+'Usages industrie'!$Q43)^(F$2612-$D$2612)/1000</f>
        <v>0</v>
      </c>
      <c r="G2708" s="223">
        <f>G2657*'Usages industrie'!$P43*(1+'Usages industrie'!$Q43)^(G$2612-$D$2612)/1000</f>
        <v>0</v>
      </c>
      <c r="H2708" s="223">
        <f>H2657*'Usages industrie'!$P43*(1+'Usages industrie'!$Q43)^(H$2612-$D$2612)/1000</f>
        <v>0</v>
      </c>
      <c r="I2708" s="223">
        <f>I2657*'Usages industrie'!$P43*(1+'Usages industrie'!$Q43)^(I$2612-$D$2612)/1000</f>
        <v>0</v>
      </c>
      <c r="J2708" s="223">
        <f>J2657*'Usages industrie'!$P43*(1+'Usages industrie'!$Q43)^(J$2612-$D$2612)/1000</f>
        <v>0</v>
      </c>
      <c r="K2708" s="223">
        <f>K2657*'Usages industrie'!$P43*(1+'Usages industrie'!$Q43)^(K$2612-$D$2612)/1000</f>
        <v>0</v>
      </c>
      <c r="L2708" s="223">
        <f>L2657*'Usages industrie'!$P43*(1+'Usages industrie'!$Q43)^(L$2612-$D$2612)/1000</f>
        <v>0</v>
      </c>
      <c r="M2708" s="223">
        <f>M2657*'Usages industrie'!$P43*(1+'Usages industrie'!$Q43)^(M$2612-$D$2612)/1000</f>
        <v>0</v>
      </c>
      <c r="N2708" s="223">
        <f>N2657*'Usages industrie'!$P43*(1+'Usages industrie'!$Q43)^(N$2612-$D$2612)/1000</f>
        <v>0</v>
      </c>
      <c r="O2708" s="223">
        <f>O2657*'Usages industrie'!$P43*(1+'Usages industrie'!$Q43)^(O$2612-$D$2612)/1000</f>
        <v>0</v>
      </c>
      <c r="P2708" s="223">
        <f>P2657*'Usages industrie'!$P43*(1+'Usages industrie'!$Q43)^(P$2612-$D$2612)/1000</f>
        <v>0</v>
      </c>
      <c r="Q2708" s="223">
        <f>Q2657*'Usages industrie'!$P43*(1+'Usages industrie'!$Q43)^(Q$2612-$D$2612)/1000</f>
        <v>0</v>
      </c>
      <c r="R2708" s="223">
        <f>R2657*'Usages industrie'!$P43*(1+'Usages industrie'!$Q43)^(R$2612-$D$2612)/1000</f>
        <v>0</v>
      </c>
    </row>
    <row r="2709" spans="1:18" hidden="1" outlineLevel="2" x14ac:dyDescent="0.25">
      <c r="A2709" s="222" t="str">
        <f>'Usages industrie'!A44</f>
        <v>Usage industriel n°41</v>
      </c>
      <c r="B2709" s="222" t="s">
        <v>645</v>
      </c>
      <c r="C2709" s="222"/>
      <c r="D2709" s="223">
        <f>D2658*'Usages industrie'!$P44*(1+'Usages industrie'!$Q44)^(D$2612-$D$2612)/1000</f>
        <v>0</v>
      </c>
      <c r="E2709" s="223">
        <f>E2658*'Usages industrie'!$P44*(1+'Usages industrie'!$Q44)^(E$2612-$D$2612)/1000</f>
        <v>0</v>
      </c>
      <c r="F2709" s="223">
        <f>F2658*'Usages industrie'!$P44*(1+'Usages industrie'!$Q44)^(F$2612-$D$2612)/1000</f>
        <v>0</v>
      </c>
      <c r="G2709" s="223">
        <f>G2658*'Usages industrie'!$P44*(1+'Usages industrie'!$Q44)^(G$2612-$D$2612)/1000</f>
        <v>0</v>
      </c>
      <c r="H2709" s="223">
        <f>H2658*'Usages industrie'!$P44*(1+'Usages industrie'!$Q44)^(H$2612-$D$2612)/1000</f>
        <v>0</v>
      </c>
      <c r="I2709" s="223">
        <f>I2658*'Usages industrie'!$P44*(1+'Usages industrie'!$Q44)^(I$2612-$D$2612)/1000</f>
        <v>0</v>
      </c>
      <c r="J2709" s="223">
        <f>J2658*'Usages industrie'!$P44*(1+'Usages industrie'!$Q44)^(J$2612-$D$2612)/1000</f>
        <v>0</v>
      </c>
      <c r="K2709" s="223">
        <f>K2658*'Usages industrie'!$P44*(1+'Usages industrie'!$Q44)^(K$2612-$D$2612)/1000</f>
        <v>0</v>
      </c>
      <c r="L2709" s="223">
        <f>L2658*'Usages industrie'!$P44*(1+'Usages industrie'!$Q44)^(L$2612-$D$2612)/1000</f>
        <v>0</v>
      </c>
      <c r="M2709" s="223">
        <f>M2658*'Usages industrie'!$P44*(1+'Usages industrie'!$Q44)^(M$2612-$D$2612)/1000</f>
        <v>0</v>
      </c>
      <c r="N2709" s="223">
        <f>N2658*'Usages industrie'!$P44*(1+'Usages industrie'!$Q44)^(N$2612-$D$2612)/1000</f>
        <v>0</v>
      </c>
      <c r="O2709" s="223">
        <f>O2658*'Usages industrie'!$P44*(1+'Usages industrie'!$Q44)^(O$2612-$D$2612)/1000</f>
        <v>0</v>
      </c>
      <c r="P2709" s="223">
        <f>P2658*'Usages industrie'!$P44*(1+'Usages industrie'!$Q44)^(P$2612-$D$2612)/1000</f>
        <v>0</v>
      </c>
      <c r="Q2709" s="223">
        <f>Q2658*'Usages industrie'!$P44*(1+'Usages industrie'!$Q44)^(Q$2612-$D$2612)/1000</f>
        <v>0</v>
      </c>
      <c r="R2709" s="223">
        <f>R2658*'Usages industrie'!$P44*(1+'Usages industrie'!$Q44)^(R$2612-$D$2612)/1000</f>
        <v>0</v>
      </c>
    </row>
    <row r="2710" spans="1:18" hidden="1" outlineLevel="2" x14ac:dyDescent="0.25">
      <c r="A2710" s="222" t="str">
        <f>'Usages industrie'!A45</f>
        <v>Usage industriel n°42</v>
      </c>
      <c r="B2710" s="222" t="s">
        <v>645</v>
      </c>
      <c r="C2710" s="222"/>
      <c r="D2710" s="223">
        <f>D2659*'Usages industrie'!$P45*(1+'Usages industrie'!$Q45)^(D$2612-$D$2612)/1000</f>
        <v>0</v>
      </c>
      <c r="E2710" s="223">
        <f>E2659*'Usages industrie'!$P45*(1+'Usages industrie'!$Q45)^(E$2612-$D$2612)/1000</f>
        <v>0</v>
      </c>
      <c r="F2710" s="223">
        <f>F2659*'Usages industrie'!$P45*(1+'Usages industrie'!$Q45)^(F$2612-$D$2612)/1000</f>
        <v>0</v>
      </c>
      <c r="G2710" s="223">
        <f>G2659*'Usages industrie'!$P45*(1+'Usages industrie'!$Q45)^(G$2612-$D$2612)/1000</f>
        <v>0</v>
      </c>
      <c r="H2710" s="223">
        <f>H2659*'Usages industrie'!$P45*(1+'Usages industrie'!$Q45)^(H$2612-$D$2612)/1000</f>
        <v>0</v>
      </c>
      <c r="I2710" s="223">
        <f>I2659*'Usages industrie'!$P45*(1+'Usages industrie'!$Q45)^(I$2612-$D$2612)/1000</f>
        <v>0</v>
      </c>
      <c r="J2710" s="223">
        <f>J2659*'Usages industrie'!$P45*(1+'Usages industrie'!$Q45)^(J$2612-$D$2612)/1000</f>
        <v>0</v>
      </c>
      <c r="K2710" s="223">
        <f>K2659*'Usages industrie'!$P45*(1+'Usages industrie'!$Q45)^(K$2612-$D$2612)/1000</f>
        <v>0</v>
      </c>
      <c r="L2710" s="223">
        <f>L2659*'Usages industrie'!$P45*(1+'Usages industrie'!$Q45)^(L$2612-$D$2612)/1000</f>
        <v>0</v>
      </c>
      <c r="M2710" s="223">
        <f>M2659*'Usages industrie'!$P45*(1+'Usages industrie'!$Q45)^(M$2612-$D$2612)/1000</f>
        <v>0</v>
      </c>
      <c r="N2710" s="223">
        <f>N2659*'Usages industrie'!$P45*(1+'Usages industrie'!$Q45)^(N$2612-$D$2612)/1000</f>
        <v>0</v>
      </c>
      <c r="O2710" s="223">
        <f>O2659*'Usages industrie'!$P45*(1+'Usages industrie'!$Q45)^(O$2612-$D$2612)/1000</f>
        <v>0</v>
      </c>
      <c r="P2710" s="223">
        <f>P2659*'Usages industrie'!$P45*(1+'Usages industrie'!$Q45)^(P$2612-$D$2612)/1000</f>
        <v>0</v>
      </c>
      <c r="Q2710" s="223">
        <f>Q2659*'Usages industrie'!$P45*(1+'Usages industrie'!$Q45)^(Q$2612-$D$2612)/1000</f>
        <v>0</v>
      </c>
      <c r="R2710" s="223">
        <f>R2659*'Usages industrie'!$P45*(1+'Usages industrie'!$Q45)^(R$2612-$D$2612)/1000</f>
        <v>0</v>
      </c>
    </row>
    <row r="2711" spans="1:18" hidden="1" outlineLevel="2" x14ac:dyDescent="0.25">
      <c r="A2711" s="222" t="str">
        <f>'Usages industrie'!A46</f>
        <v>Usage industriel n°43</v>
      </c>
      <c r="B2711" s="222" t="s">
        <v>645</v>
      </c>
      <c r="C2711" s="222"/>
      <c r="D2711" s="223">
        <f>D2660*'Usages industrie'!$P46*(1+'Usages industrie'!$Q46)^(D$2612-$D$2612)/1000</f>
        <v>0</v>
      </c>
      <c r="E2711" s="223">
        <f>E2660*'Usages industrie'!$P46*(1+'Usages industrie'!$Q46)^(E$2612-$D$2612)/1000</f>
        <v>0</v>
      </c>
      <c r="F2711" s="223">
        <f>F2660*'Usages industrie'!$P46*(1+'Usages industrie'!$Q46)^(F$2612-$D$2612)/1000</f>
        <v>0</v>
      </c>
      <c r="G2711" s="223">
        <f>G2660*'Usages industrie'!$P46*(1+'Usages industrie'!$Q46)^(G$2612-$D$2612)/1000</f>
        <v>0</v>
      </c>
      <c r="H2711" s="223">
        <f>H2660*'Usages industrie'!$P46*(1+'Usages industrie'!$Q46)^(H$2612-$D$2612)/1000</f>
        <v>0</v>
      </c>
      <c r="I2711" s="223">
        <f>I2660*'Usages industrie'!$P46*(1+'Usages industrie'!$Q46)^(I$2612-$D$2612)/1000</f>
        <v>0</v>
      </c>
      <c r="J2711" s="223">
        <f>J2660*'Usages industrie'!$P46*(1+'Usages industrie'!$Q46)^(J$2612-$D$2612)/1000</f>
        <v>0</v>
      </c>
      <c r="K2711" s="223">
        <f>K2660*'Usages industrie'!$P46*(1+'Usages industrie'!$Q46)^(K$2612-$D$2612)/1000</f>
        <v>0</v>
      </c>
      <c r="L2711" s="223">
        <f>L2660*'Usages industrie'!$P46*(1+'Usages industrie'!$Q46)^(L$2612-$D$2612)/1000</f>
        <v>0</v>
      </c>
      <c r="M2711" s="223">
        <f>M2660*'Usages industrie'!$P46*(1+'Usages industrie'!$Q46)^(M$2612-$D$2612)/1000</f>
        <v>0</v>
      </c>
      <c r="N2711" s="223">
        <f>N2660*'Usages industrie'!$P46*(1+'Usages industrie'!$Q46)^(N$2612-$D$2612)/1000</f>
        <v>0</v>
      </c>
      <c r="O2711" s="223">
        <f>O2660*'Usages industrie'!$P46*(1+'Usages industrie'!$Q46)^(O$2612-$D$2612)/1000</f>
        <v>0</v>
      </c>
      <c r="P2711" s="223">
        <f>P2660*'Usages industrie'!$P46*(1+'Usages industrie'!$Q46)^(P$2612-$D$2612)/1000</f>
        <v>0</v>
      </c>
      <c r="Q2711" s="223">
        <f>Q2660*'Usages industrie'!$P46*(1+'Usages industrie'!$Q46)^(Q$2612-$D$2612)/1000</f>
        <v>0</v>
      </c>
      <c r="R2711" s="223">
        <f>R2660*'Usages industrie'!$P46*(1+'Usages industrie'!$Q46)^(R$2612-$D$2612)/1000</f>
        <v>0</v>
      </c>
    </row>
    <row r="2712" spans="1:18" hidden="1" outlineLevel="2" x14ac:dyDescent="0.25">
      <c r="A2712" s="222" t="str">
        <f>'Usages industrie'!A47</f>
        <v>Usage industriel n°44</v>
      </c>
      <c r="B2712" s="222" t="s">
        <v>645</v>
      </c>
      <c r="C2712" s="222"/>
      <c r="D2712" s="223">
        <f>D2661*'Usages industrie'!$P47*(1+'Usages industrie'!$Q47)^(D$2612-$D$2612)/1000</f>
        <v>0</v>
      </c>
      <c r="E2712" s="223">
        <f>E2661*'Usages industrie'!$P47*(1+'Usages industrie'!$Q47)^(E$2612-$D$2612)/1000</f>
        <v>0</v>
      </c>
      <c r="F2712" s="223">
        <f>F2661*'Usages industrie'!$P47*(1+'Usages industrie'!$Q47)^(F$2612-$D$2612)/1000</f>
        <v>0</v>
      </c>
      <c r="G2712" s="223">
        <f>G2661*'Usages industrie'!$P47*(1+'Usages industrie'!$Q47)^(G$2612-$D$2612)/1000</f>
        <v>0</v>
      </c>
      <c r="H2712" s="223">
        <f>H2661*'Usages industrie'!$P47*(1+'Usages industrie'!$Q47)^(H$2612-$D$2612)/1000</f>
        <v>0</v>
      </c>
      <c r="I2712" s="223">
        <f>I2661*'Usages industrie'!$P47*(1+'Usages industrie'!$Q47)^(I$2612-$D$2612)/1000</f>
        <v>0</v>
      </c>
      <c r="J2712" s="223">
        <f>J2661*'Usages industrie'!$P47*(1+'Usages industrie'!$Q47)^(J$2612-$D$2612)/1000</f>
        <v>0</v>
      </c>
      <c r="K2712" s="223">
        <f>K2661*'Usages industrie'!$P47*(1+'Usages industrie'!$Q47)^(K$2612-$D$2612)/1000</f>
        <v>0</v>
      </c>
      <c r="L2712" s="223">
        <f>L2661*'Usages industrie'!$P47*(1+'Usages industrie'!$Q47)^(L$2612-$D$2612)/1000</f>
        <v>0</v>
      </c>
      <c r="M2712" s="223">
        <f>M2661*'Usages industrie'!$P47*(1+'Usages industrie'!$Q47)^(M$2612-$D$2612)/1000</f>
        <v>0</v>
      </c>
      <c r="N2712" s="223">
        <f>N2661*'Usages industrie'!$P47*(1+'Usages industrie'!$Q47)^(N$2612-$D$2612)/1000</f>
        <v>0</v>
      </c>
      <c r="O2712" s="223">
        <f>O2661*'Usages industrie'!$P47*(1+'Usages industrie'!$Q47)^(O$2612-$D$2612)/1000</f>
        <v>0</v>
      </c>
      <c r="P2712" s="223">
        <f>P2661*'Usages industrie'!$P47*(1+'Usages industrie'!$Q47)^(P$2612-$D$2612)/1000</f>
        <v>0</v>
      </c>
      <c r="Q2712" s="223">
        <f>Q2661*'Usages industrie'!$P47*(1+'Usages industrie'!$Q47)^(Q$2612-$D$2612)/1000</f>
        <v>0</v>
      </c>
      <c r="R2712" s="223">
        <f>R2661*'Usages industrie'!$P47*(1+'Usages industrie'!$Q47)^(R$2612-$D$2612)/1000</f>
        <v>0</v>
      </c>
    </row>
    <row r="2713" spans="1:18" hidden="1" outlineLevel="2" x14ac:dyDescent="0.25">
      <c r="A2713" s="222" t="str">
        <f>'Usages industrie'!A48</f>
        <v>Usage industriel n°45</v>
      </c>
      <c r="B2713" s="222" t="s">
        <v>645</v>
      </c>
      <c r="C2713" s="222"/>
      <c r="D2713" s="223">
        <f>D2662*'Usages industrie'!$P48*(1+'Usages industrie'!$Q48)^(D$2612-$D$2612)/1000</f>
        <v>0</v>
      </c>
      <c r="E2713" s="223">
        <f>E2662*'Usages industrie'!$P48*(1+'Usages industrie'!$Q48)^(E$2612-$D$2612)/1000</f>
        <v>0</v>
      </c>
      <c r="F2713" s="223">
        <f>F2662*'Usages industrie'!$P48*(1+'Usages industrie'!$Q48)^(F$2612-$D$2612)/1000</f>
        <v>0</v>
      </c>
      <c r="G2713" s="223">
        <f>G2662*'Usages industrie'!$P48*(1+'Usages industrie'!$Q48)^(G$2612-$D$2612)/1000</f>
        <v>0</v>
      </c>
      <c r="H2713" s="223">
        <f>H2662*'Usages industrie'!$P48*(1+'Usages industrie'!$Q48)^(H$2612-$D$2612)/1000</f>
        <v>0</v>
      </c>
      <c r="I2713" s="223">
        <f>I2662*'Usages industrie'!$P48*(1+'Usages industrie'!$Q48)^(I$2612-$D$2612)/1000</f>
        <v>0</v>
      </c>
      <c r="J2713" s="223">
        <f>J2662*'Usages industrie'!$P48*(1+'Usages industrie'!$Q48)^(J$2612-$D$2612)/1000</f>
        <v>0</v>
      </c>
      <c r="K2713" s="223">
        <f>K2662*'Usages industrie'!$P48*(1+'Usages industrie'!$Q48)^(K$2612-$D$2612)/1000</f>
        <v>0</v>
      </c>
      <c r="L2713" s="223">
        <f>L2662*'Usages industrie'!$P48*(1+'Usages industrie'!$Q48)^(L$2612-$D$2612)/1000</f>
        <v>0</v>
      </c>
      <c r="M2713" s="223">
        <f>M2662*'Usages industrie'!$P48*(1+'Usages industrie'!$Q48)^(M$2612-$D$2612)/1000</f>
        <v>0</v>
      </c>
      <c r="N2713" s="223">
        <f>N2662*'Usages industrie'!$P48*(1+'Usages industrie'!$Q48)^(N$2612-$D$2612)/1000</f>
        <v>0</v>
      </c>
      <c r="O2713" s="223">
        <f>O2662*'Usages industrie'!$P48*(1+'Usages industrie'!$Q48)^(O$2612-$D$2612)/1000</f>
        <v>0</v>
      </c>
      <c r="P2713" s="223">
        <f>P2662*'Usages industrie'!$P48*(1+'Usages industrie'!$Q48)^(P$2612-$D$2612)/1000</f>
        <v>0</v>
      </c>
      <c r="Q2713" s="223">
        <f>Q2662*'Usages industrie'!$P48*(1+'Usages industrie'!$Q48)^(Q$2612-$D$2612)/1000</f>
        <v>0</v>
      </c>
      <c r="R2713" s="223">
        <f>R2662*'Usages industrie'!$P48*(1+'Usages industrie'!$Q48)^(R$2612-$D$2612)/1000</f>
        <v>0</v>
      </c>
    </row>
    <row r="2714" spans="1:18" hidden="1" outlineLevel="2" x14ac:dyDescent="0.25">
      <c r="A2714" s="222" t="str">
        <f>'Usages industrie'!A49</f>
        <v>Usage industriel n°46</v>
      </c>
      <c r="B2714" s="222" t="s">
        <v>645</v>
      </c>
      <c r="C2714" s="222"/>
      <c r="D2714" s="223">
        <f>D2663*'Usages industrie'!$P49*(1+'Usages industrie'!$Q49)^(D$2612-$D$2612)/1000</f>
        <v>0</v>
      </c>
      <c r="E2714" s="223">
        <f>E2663*'Usages industrie'!$P49*(1+'Usages industrie'!$Q49)^(E$2612-$D$2612)/1000</f>
        <v>0</v>
      </c>
      <c r="F2714" s="223">
        <f>F2663*'Usages industrie'!$P49*(1+'Usages industrie'!$Q49)^(F$2612-$D$2612)/1000</f>
        <v>0</v>
      </c>
      <c r="G2714" s="223">
        <f>G2663*'Usages industrie'!$P49*(1+'Usages industrie'!$Q49)^(G$2612-$D$2612)/1000</f>
        <v>0</v>
      </c>
      <c r="H2714" s="223">
        <f>H2663*'Usages industrie'!$P49*(1+'Usages industrie'!$Q49)^(H$2612-$D$2612)/1000</f>
        <v>0</v>
      </c>
      <c r="I2714" s="223">
        <f>I2663*'Usages industrie'!$P49*(1+'Usages industrie'!$Q49)^(I$2612-$D$2612)/1000</f>
        <v>0</v>
      </c>
      <c r="J2714" s="223">
        <f>J2663*'Usages industrie'!$P49*(1+'Usages industrie'!$Q49)^(J$2612-$D$2612)/1000</f>
        <v>0</v>
      </c>
      <c r="K2714" s="223">
        <f>K2663*'Usages industrie'!$P49*(1+'Usages industrie'!$Q49)^(K$2612-$D$2612)/1000</f>
        <v>0</v>
      </c>
      <c r="L2714" s="223">
        <f>L2663*'Usages industrie'!$P49*(1+'Usages industrie'!$Q49)^(L$2612-$D$2612)/1000</f>
        <v>0</v>
      </c>
      <c r="M2714" s="223">
        <f>M2663*'Usages industrie'!$P49*(1+'Usages industrie'!$Q49)^(M$2612-$D$2612)/1000</f>
        <v>0</v>
      </c>
      <c r="N2714" s="223">
        <f>N2663*'Usages industrie'!$P49*(1+'Usages industrie'!$Q49)^(N$2612-$D$2612)/1000</f>
        <v>0</v>
      </c>
      <c r="O2714" s="223">
        <f>O2663*'Usages industrie'!$P49*(1+'Usages industrie'!$Q49)^(O$2612-$D$2612)/1000</f>
        <v>0</v>
      </c>
      <c r="P2714" s="223">
        <f>P2663*'Usages industrie'!$P49*(1+'Usages industrie'!$Q49)^(P$2612-$D$2612)/1000</f>
        <v>0</v>
      </c>
      <c r="Q2714" s="223">
        <f>Q2663*'Usages industrie'!$P49*(1+'Usages industrie'!$Q49)^(Q$2612-$D$2612)/1000</f>
        <v>0</v>
      </c>
      <c r="R2714" s="223">
        <f>R2663*'Usages industrie'!$P49*(1+'Usages industrie'!$Q49)^(R$2612-$D$2612)/1000</f>
        <v>0</v>
      </c>
    </row>
    <row r="2715" spans="1:18" hidden="1" outlineLevel="2" x14ac:dyDescent="0.25">
      <c r="A2715" s="222" t="str">
        <f>'Usages industrie'!A50</f>
        <v>Usage industriel n°47</v>
      </c>
      <c r="B2715" s="222" t="s">
        <v>645</v>
      </c>
      <c r="C2715" s="222"/>
      <c r="D2715" s="223">
        <f>D2664*'Usages industrie'!$P50*(1+'Usages industrie'!$Q50)^(D$2612-$D$2612)/1000</f>
        <v>0</v>
      </c>
      <c r="E2715" s="223">
        <f>E2664*'Usages industrie'!$P50*(1+'Usages industrie'!$Q50)^(E$2612-$D$2612)/1000</f>
        <v>0</v>
      </c>
      <c r="F2715" s="223">
        <f>F2664*'Usages industrie'!$P50*(1+'Usages industrie'!$Q50)^(F$2612-$D$2612)/1000</f>
        <v>0</v>
      </c>
      <c r="G2715" s="223">
        <f>G2664*'Usages industrie'!$P50*(1+'Usages industrie'!$Q50)^(G$2612-$D$2612)/1000</f>
        <v>0</v>
      </c>
      <c r="H2715" s="223">
        <f>H2664*'Usages industrie'!$P50*(1+'Usages industrie'!$Q50)^(H$2612-$D$2612)/1000</f>
        <v>0</v>
      </c>
      <c r="I2715" s="223">
        <f>I2664*'Usages industrie'!$P50*(1+'Usages industrie'!$Q50)^(I$2612-$D$2612)/1000</f>
        <v>0</v>
      </c>
      <c r="J2715" s="223">
        <f>J2664*'Usages industrie'!$P50*(1+'Usages industrie'!$Q50)^(J$2612-$D$2612)/1000</f>
        <v>0</v>
      </c>
      <c r="K2715" s="223">
        <f>K2664*'Usages industrie'!$P50*(1+'Usages industrie'!$Q50)^(K$2612-$D$2612)/1000</f>
        <v>0</v>
      </c>
      <c r="L2715" s="223">
        <f>L2664*'Usages industrie'!$P50*(1+'Usages industrie'!$Q50)^(L$2612-$D$2612)/1000</f>
        <v>0</v>
      </c>
      <c r="M2715" s="223">
        <f>M2664*'Usages industrie'!$P50*(1+'Usages industrie'!$Q50)^(M$2612-$D$2612)/1000</f>
        <v>0</v>
      </c>
      <c r="N2715" s="223">
        <f>N2664*'Usages industrie'!$P50*(1+'Usages industrie'!$Q50)^(N$2612-$D$2612)/1000</f>
        <v>0</v>
      </c>
      <c r="O2715" s="223">
        <f>O2664*'Usages industrie'!$P50*(1+'Usages industrie'!$Q50)^(O$2612-$D$2612)/1000</f>
        <v>0</v>
      </c>
      <c r="P2715" s="223">
        <f>P2664*'Usages industrie'!$P50*(1+'Usages industrie'!$Q50)^(P$2612-$D$2612)/1000</f>
        <v>0</v>
      </c>
      <c r="Q2715" s="223">
        <f>Q2664*'Usages industrie'!$P50*(1+'Usages industrie'!$Q50)^(Q$2612-$D$2612)/1000</f>
        <v>0</v>
      </c>
      <c r="R2715" s="223">
        <f>R2664*'Usages industrie'!$P50*(1+'Usages industrie'!$Q50)^(R$2612-$D$2612)/1000</f>
        <v>0</v>
      </c>
    </row>
    <row r="2716" spans="1:18" hidden="1" outlineLevel="2" x14ac:dyDescent="0.25">
      <c r="A2716" s="222" t="str">
        <f>'Usages industrie'!A51</f>
        <v>Usage industriel n°48</v>
      </c>
      <c r="B2716" s="222" t="s">
        <v>645</v>
      </c>
      <c r="C2716" s="222"/>
      <c r="D2716" s="223">
        <f>D2665*'Usages industrie'!$P51*(1+'Usages industrie'!$Q51)^(D$2612-$D$2612)/1000</f>
        <v>0</v>
      </c>
      <c r="E2716" s="223">
        <f>E2665*'Usages industrie'!$P51*(1+'Usages industrie'!$Q51)^(E$2612-$D$2612)/1000</f>
        <v>0</v>
      </c>
      <c r="F2716" s="223">
        <f>F2665*'Usages industrie'!$P51*(1+'Usages industrie'!$Q51)^(F$2612-$D$2612)/1000</f>
        <v>0</v>
      </c>
      <c r="G2716" s="223">
        <f>G2665*'Usages industrie'!$P51*(1+'Usages industrie'!$Q51)^(G$2612-$D$2612)/1000</f>
        <v>0</v>
      </c>
      <c r="H2716" s="223">
        <f>H2665*'Usages industrie'!$P51*(1+'Usages industrie'!$Q51)^(H$2612-$D$2612)/1000</f>
        <v>0</v>
      </c>
      <c r="I2716" s="223">
        <f>I2665*'Usages industrie'!$P51*(1+'Usages industrie'!$Q51)^(I$2612-$D$2612)/1000</f>
        <v>0</v>
      </c>
      <c r="J2716" s="223">
        <f>J2665*'Usages industrie'!$P51*(1+'Usages industrie'!$Q51)^(J$2612-$D$2612)/1000</f>
        <v>0</v>
      </c>
      <c r="K2716" s="223">
        <f>K2665*'Usages industrie'!$P51*(1+'Usages industrie'!$Q51)^(K$2612-$D$2612)/1000</f>
        <v>0</v>
      </c>
      <c r="L2716" s="223">
        <f>L2665*'Usages industrie'!$P51*(1+'Usages industrie'!$Q51)^(L$2612-$D$2612)/1000</f>
        <v>0</v>
      </c>
      <c r="M2716" s="223">
        <f>M2665*'Usages industrie'!$P51*(1+'Usages industrie'!$Q51)^(M$2612-$D$2612)/1000</f>
        <v>0</v>
      </c>
      <c r="N2716" s="223">
        <f>N2665*'Usages industrie'!$P51*(1+'Usages industrie'!$Q51)^(N$2612-$D$2612)/1000</f>
        <v>0</v>
      </c>
      <c r="O2716" s="223">
        <f>O2665*'Usages industrie'!$P51*(1+'Usages industrie'!$Q51)^(O$2612-$D$2612)/1000</f>
        <v>0</v>
      </c>
      <c r="P2716" s="223">
        <f>P2665*'Usages industrie'!$P51*(1+'Usages industrie'!$Q51)^(P$2612-$D$2612)/1000</f>
        <v>0</v>
      </c>
      <c r="Q2716" s="223">
        <f>Q2665*'Usages industrie'!$P51*(1+'Usages industrie'!$Q51)^(Q$2612-$D$2612)/1000</f>
        <v>0</v>
      </c>
      <c r="R2716" s="223">
        <f>R2665*'Usages industrie'!$P51*(1+'Usages industrie'!$Q51)^(R$2612-$D$2612)/1000</f>
        <v>0</v>
      </c>
    </row>
    <row r="2717" spans="1:18" hidden="1" outlineLevel="2" x14ac:dyDescent="0.25">
      <c r="A2717" s="222" t="str">
        <f>'Usages industrie'!A52</f>
        <v>Usage industriel n°49</v>
      </c>
      <c r="B2717" s="222" t="s">
        <v>645</v>
      </c>
      <c r="C2717" s="222"/>
      <c r="D2717" s="223">
        <f>D2666*'Usages industrie'!$P52*(1+'Usages industrie'!$Q52)^(D$2612-$D$2612)/1000</f>
        <v>0</v>
      </c>
      <c r="E2717" s="223">
        <f>E2666*'Usages industrie'!$P52*(1+'Usages industrie'!$Q52)^(E$2612-$D$2612)/1000</f>
        <v>0</v>
      </c>
      <c r="F2717" s="223">
        <f>F2666*'Usages industrie'!$P52*(1+'Usages industrie'!$Q52)^(F$2612-$D$2612)/1000</f>
        <v>0</v>
      </c>
      <c r="G2717" s="223">
        <f>G2666*'Usages industrie'!$P52*(1+'Usages industrie'!$Q52)^(G$2612-$D$2612)/1000</f>
        <v>0</v>
      </c>
      <c r="H2717" s="223">
        <f>H2666*'Usages industrie'!$P52*(1+'Usages industrie'!$Q52)^(H$2612-$D$2612)/1000</f>
        <v>0</v>
      </c>
      <c r="I2717" s="223">
        <f>I2666*'Usages industrie'!$P52*(1+'Usages industrie'!$Q52)^(I$2612-$D$2612)/1000</f>
        <v>0</v>
      </c>
      <c r="J2717" s="223">
        <f>J2666*'Usages industrie'!$P52*(1+'Usages industrie'!$Q52)^(J$2612-$D$2612)/1000</f>
        <v>0</v>
      </c>
      <c r="K2717" s="223">
        <f>K2666*'Usages industrie'!$P52*(1+'Usages industrie'!$Q52)^(K$2612-$D$2612)/1000</f>
        <v>0</v>
      </c>
      <c r="L2717" s="223">
        <f>L2666*'Usages industrie'!$P52*(1+'Usages industrie'!$Q52)^(L$2612-$D$2612)/1000</f>
        <v>0</v>
      </c>
      <c r="M2717" s="223">
        <f>M2666*'Usages industrie'!$P52*(1+'Usages industrie'!$Q52)^(M$2612-$D$2612)/1000</f>
        <v>0</v>
      </c>
      <c r="N2717" s="223">
        <f>N2666*'Usages industrie'!$P52*(1+'Usages industrie'!$Q52)^(N$2612-$D$2612)/1000</f>
        <v>0</v>
      </c>
      <c r="O2717" s="223">
        <f>O2666*'Usages industrie'!$P52*(1+'Usages industrie'!$Q52)^(O$2612-$D$2612)/1000</f>
        <v>0</v>
      </c>
      <c r="P2717" s="223">
        <f>P2666*'Usages industrie'!$P52*(1+'Usages industrie'!$Q52)^(P$2612-$D$2612)/1000</f>
        <v>0</v>
      </c>
      <c r="Q2717" s="223">
        <f>Q2666*'Usages industrie'!$P52*(1+'Usages industrie'!$Q52)^(Q$2612-$D$2612)/1000</f>
        <v>0</v>
      </c>
      <c r="R2717" s="223">
        <f>R2666*'Usages industrie'!$P52*(1+'Usages industrie'!$Q52)^(R$2612-$D$2612)/1000</f>
        <v>0</v>
      </c>
    </row>
    <row r="2718" spans="1:18" hidden="1" outlineLevel="2" x14ac:dyDescent="0.25">
      <c r="A2718" s="222" t="str">
        <f>'Usages industrie'!A53</f>
        <v>Usage industriel n°50</v>
      </c>
      <c r="B2718" s="222" t="s">
        <v>645</v>
      </c>
      <c r="C2718" s="222"/>
      <c r="D2718" s="223">
        <f>D2667*'Usages industrie'!$P53*(1+'Usages industrie'!$Q53)^(D$2612-$D$2612)/1000</f>
        <v>0</v>
      </c>
      <c r="E2718" s="223">
        <f>E2667*'Usages industrie'!$P53*(1+'Usages industrie'!$Q53)^(E$2612-$D$2612)/1000</f>
        <v>0</v>
      </c>
      <c r="F2718" s="223">
        <f>F2667*'Usages industrie'!$P53*(1+'Usages industrie'!$Q53)^(F$2612-$D$2612)/1000</f>
        <v>0</v>
      </c>
      <c r="G2718" s="223">
        <f>G2667*'Usages industrie'!$P53*(1+'Usages industrie'!$Q53)^(G$2612-$D$2612)/1000</f>
        <v>0</v>
      </c>
      <c r="H2718" s="223">
        <f>H2667*'Usages industrie'!$P53*(1+'Usages industrie'!$Q53)^(H$2612-$D$2612)/1000</f>
        <v>0</v>
      </c>
      <c r="I2718" s="223">
        <f>I2667*'Usages industrie'!$P53*(1+'Usages industrie'!$Q53)^(I$2612-$D$2612)/1000</f>
        <v>0</v>
      </c>
      <c r="J2718" s="223">
        <f>J2667*'Usages industrie'!$P53*(1+'Usages industrie'!$Q53)^(J$2612-$D$2612)/1000</f>
        <v>0</v>
      </c>
      <c r="K2718" s="223">
        <f>K2667*'Usages industrie'!$P53*(1+'Usages industrie'!$Q53)^(K$2612-$D$2612)/1000</f>
        <v>0</v>
      </c>
      <c r="L2718" s="223">
        <f>L2667*'Usages industrie'!$P53*(1+'Usages industrie'!$Q53)^(L$2612-$D$2612)/1000</f>
        <v>0</v>
      </c>
      <c r="M2718" s="223">
        <f>M2667*'Usages industrie'!$P53*(1+'Usages industrie'!$Q53)^(M$2612-$D$2612)/1000</f>
        <v>0</v>
      </c>
      <c r="N2718" s="223">
        <f>N2667*'Usages industrie'!$P53*(1+'Usages industrie'!$Q53)^(N$2612-$D$2612)/1000</f>
        <v>0</v>
      </c>
      <c r="O2718" s="223">
        <f>O2667*'Usages industrie'!$P53*(1+'Usages industrie'!$Q53)^(O$2612-$D$2612)/1000</f>
        <v>0</v>
      </c>
      <c r="P2718" s="223">
        <f>P2667*'Usages industrie'!$P53*(1+'Usages industrie'!$Q53)^(P$2612-$D$2612)/1000</f>
        <v>0</v>
      </c>
      <c r="Q2718" s="223">
        <f>Q2667*'Usages industrie'!$P53*(1+'Usages industrie'!$Q53)^(Q$2612-$D$2612)/1000</f>
        <v>0</v>
      </c>
      <c r="R2718" s="223">
        <f>R2667*'Usages industrie'!$P53*(1+'Usages industrie'!$Q53)^(R$2612-$D$2612)/1000</f>
        <v>0</v>
      </c>
    </row>
    <row r="2719" spans="1:18" hidden="1" outlineLevel="1" collapsed="1" x14ac:dyDescent="0.25">
      <c r="A2719" s="222" t="s">
        <v>655</v>
      </c>
      <c r="B2719" s="222"/>
      <c r="C2719" s="222"/>
      <c r="D2719" s="223">
        <f t="shared" ref="D2719:R2719" si="236">SUM(D2669:D2718)</f>
        <v>0</v>
      </c>
      <c r="E2719" s="223">
        <f t="shared" si="236"/>
        <v>0</v>
      </c>
      <c r="F2719" s="223">
        <f t="shared" si="236"/>
        <v>0</v>
      </c>
      <c r="G2719" s="223">
        <f t="shared" si="236"/>
        <v>0</v>
      </c>
      <c r="H2719" s="223">
        <f t="shared" si="236"/>
        <v>0</v>
      </c>
      <c r="I2719" s="223">
        <f t="shared" si="236"/>
        <v>0</v>
      </c>
      <c r="J2719" s="223">
        <f t="shared" si="236"/>
        <v>0</v>
      </c>
      <c r="K2719" s="223">
        <f t="shared" si="236"/>
        <v>0</v>
      </c>
      <c r="L2719" s="223">
        <f t="shared" si="236"/>
        <v>0</v>
      </c>
      <c r="M2719" s="223">
        <f t="shared" si="236"/>
        <v>0</v>
      </c>
      <c r="N2719" s="223">
        <f t="shared" si="236"/>
        <v>0</v>
      </c>
      <c r="O2719" s="223">
        <f t="shared" si="236"/>
        <v>0</v>
      </c>
      <c r="P2719" s="223">
        <f t="shared" si="236"/>
        <v>0</v>
      </c>
      <c r="Q2719" s="223">
        <f t="shared" si="236"/>
        <v>0</v>
      </c>
      <c r="R2719" s="223">
        <f t="shared" si="236"/>
        <v>0</v>
      </c>
    </row>
    <row r="2720" spans="1:18" hidden="1" outlineLevel="1" x14ac:dyDescent="0.25">
      <c r="A2720" s="53" t="s">
        <v>651</v>
      </c>
      <c r="B2720" s="53"/>
      <c r="C2720" s="245"/>
      <c r="D2720" s="244"/>
      <c r="E2720" s="244"/>
      <c r="F2720" s="244"/>
      <c r="G2720" s="244"/>
      <c r="H2720" s="244"/>
      <c r="I2720" s="244"/>
      <c r="J2720" s="244"/>
      <c r="K2720" s="244"/>
      <c r="L2720" s="244"/>
      <c r="M2720" s="244"/>
      <c r="N2720" s="244"/>
      <c r="O2720" s="244"/>
      <c r="P2720" s="244"/>
      <c r="Q2720" s="244"/>
      <c r="R2720" s="244"/>
    </row>
    <row r="2721" spans="1:18" hidden="1" outlineLevel="1" x14ac:dyDescent="0.25">
      <c r="A2721" s="53" t="s">
        <v>656</v>
      </c>
      <c r="B2721" s="53"/>
      <c r="C2721" s="245"/>
      <c r="D2721" s="244"/>
      <c r="E2721" s="244"/>
      <c r="F2721" s="244"/>
      <c r="G2721" s="244"/>
      <c r="H2721" s="244"/>
      <c r="I2721" s="244"/>
      <c r="J2721" s="244"/>
      <c r="K2721" s="244"/>
      <c r="L2721" s="244"/>
      <c r="M2721" s="244"/>
      <c r="N2721" s="244"/>
      <c r="O2721" s="244"/>
      <c r="P2721" s="244"/>
      <c r="Q2721" s="244"/>
      <c r="R2721" s="244"/>
    </row>
    <row r="2722" spans="1:18" hidden="1" outlineLevel="2" x14ac:dyDescent="0.25">
      <c r="A2722" s="222" t="str">
        <f>'Usages mobilité'!A4</f>
        <v>Usage mobilité n°1</v>
      </c>
      <c r="B2722" s="222" t="s">
        <v>41</v>
      </c>
      <c r="C2722" s="222"/>
      <c r="D2722" s="223">
        <f>IF(B$2609&lt;&gt;"",IF(B$2609='Usages mobilité'!BF4,'Usages mobilité'!BD4,0),0)</f>
        <v>0</v>
      </c>
      <c r="E2722" s="223">
        <f t="shared" ref="E2722:R2731" si="237">$D2722</f>
        <v>0</v>
      </c>
      <c r="F2722" s="223">
        <f t="shared" si="237"/>
        <v>0</v>
      </c>
      <c r="G2722" s="223">
        <f t="shared" si="237"/>
        <v>0</v>
      </c>
      <c r="H2722" s="223">
        <f t="shared" si="237"/>
        <v>0</v>
      </c>
      <c r="I2722" s="223">
        <f t="shared" si="237"/>
        <v>0</v>
      </c>
      <c r="J2722" s="223">
        <f t="shared" si="237"/>
        <v>0</v>
      </c>
      <c r="K2722" s="223">
        <f t="shared" si="237"/>
        <v>0</v>
      </c>
      <c r="L2722" s="223">
        <f t="shared" si="237"/>
        <v>0</v>
      </c>
      <c r="M2722" s="223">
        <f t="shared" si="237"/>
        <v>0</v>
      </c>
      <c r="N2722" s="223">
        <f t="shared" si="237"/>
        <v>0</v>
      </c>
      <c r="O2722" s="223">
        <f t="shared" si="237"/>
        <v>0</v>
      </c>
      <c r="P2722" s="223">
        <f t="shared" si="237"/>
        <v>0</v>
      </c>
      <c r="Q2722" s="223">
        <f t="shared" si="237"/>
        <v>0</v>
      </c>
      <c r="R2722" s="223">
        <f t="shared" si="237"/>
        <v>0</v>
      </c>
    </row>
    <row r="2723" spans="1:18" hidden="1" outlineLevel="2" x14ac:dyDescent="0.25">
      <c r="A2723" s="222" t="str">
        <f>'Usages mobilité'!A5</f>
        <v>Usage mobilité n°2</v>
      </c>
      <c r="B2723" s="222" t="s">
        <v>41</v>
      </c>
      <c r="C2723" s="222"/>
      <c r="D2723" s="223">
        <f>IF(B$2609&lt;&gt;"",IF(B$2609='Usages mobilité'!BF5,'Usages mobilité'!BD5,0),0)</f>
        <v>0</v>
      </c>
      <c r="E2723" s="223">
        <f t="shared" si="237"/>
        <v>0</v>
      </c>
      <c r="F2723" s="223">
        <f t="shared" si="237"/>
        <v>0</v>
      </c>
      <c r="G2723" s="223">
        <f t="shared" si="237"/>
        <v>0</v>
      </c>
      <c r="H2723" s="223">
        <f t="shared" si="237"/>
        <v>0</v>
      </c>
      <c r="I2723" s="223">
        <f t="shared" si="237"/>
        <v>0</v>
      </c>
      <c r="J2723" s="223">
        <f t="shared" si="237"/>
        <v>0</v>
      </c>
      <c r="K2723" s="223">
        <f t="shared" si="237"/>
        <v>0</v>
      </c>
      <c r="L2723" s="223">
        <f t="shared" si="237"/>
        <v>0</v>
      </c>
      <c r="M2723" s="223">
        <f t="shared" si="237"/>
        <v>0</v>
      </c>
      <c r="N2723" s="223">
        <f t="shared" si="237"/>
        <v>0</v>
      </c>
      <c r="O2723" s="223">
        <f t="shared" si="237"/>
        <v>0</v>
      </c>
      <c r="P2723" s="223">
        <f t="shared" si="237"/>
        <v>0</v>
      </c>
      <c r="Q2723" s="223">
        <f t="shared" si="237"/>
        <v>0</v>
      </c>
      <c r="R2723" s="223">
        <f t="shared" si="237"/>
        <v>0</v>
      </c>
    </row>
    <row r="2724" spans="1:18" hidden="1" outlineLevel="2" x14ac:dyDescent="0.25">
      <c r="A2724" s="222" t="str">
        <f>'Usages mobilité'!A6</f>
        <v>Usage mobilité n°3</v>
      </c>
      <c r="B2724" s="222" t="s">
        <v>41</v>
      </c>
      <c r="C2724" s="222"/>
      <c r="D2724" s="223">
        <f>IF(B$2609&lt;&gt;"",IF(B$2609='Usages mobilité'!BF6,'Usages mobilité'!BD6,0),0)</f>
        <v>0</v>
      </c>
      <c r="E2724" s="223">
        <f t="shared" si="237"/>
        <v>0</v>
      </c>
      <c r="F2724" s="223">
        <f t="shared" si="237"/>
        <v>0</v>
      </c>
      <c r="G2724" s="223">
        <f t="shared" si="237"/>
        <v>0</v>
      </c>
      <c r="H2724" s="223">
        <f t="shared" si="237"/>
        <v>0</v>
      </c>
      <c r="I2724" s="223">
        <f t="shared" si="237"/>
        <v>0</v>
      </c>
      <c r="J2724" s="223">
        <f t="shared" si="237"/>
        <v>0</v>
      </c>
      <c r="K2724" s="223">
        <f t="shared" si="237"/>
        <v>0</v>
      </c>
      <c r="L2724" s="223">
        <f t="shared" si="237"/>
        <v>0</v>
      </c>
      <c r="M2724" s="223">
        <f t="shared" si="237"/>
        <v>0</v>
      </c>
      <c r="N2724" s="223">
        <f t="shared" si="237"/>
        <v>0</v>
      </c>
      <c r="O2724" s="223">
        <f t="shared" si="237"/>
        <v>0</v>
      </c>
      <c r="P2724" s="223">
        <f t="shared" si="237"/>
        <v>0</v>
      </c>
      <c r="Q2724" s="223">
        <f t="shared" si="237"/>
        <v>0</v>
      </c>
      <c r="R2724" s="223">
        <f t="shared" si="237"/>
        <v>0</v>
      </c>
    </row>
    <row r="2725" spans="1:18" hidden="1" outlineLevel="2" x14ac:dyDescent="0.25">
      <c r="A2725" s="222" t="str">
        <f>'Usages mobilité'!A7</f>
        <v>Usage mobilité n°4</v>
      </c>
      <c r="B2725" s="222" t="s">
        <v>41</v>
      </c>
      <c r="C2725" s="222"/>
      <c r="D2725" s="223">
        <f>IF(B$2609&lt;&gt;"",IF(B$2609='Usages mobilité'!BF7,'Usages mobilité'!BD7,0),0)</f>
        <v>0</v>
      </c>
      <c r="E2725" s="223">
        <f t="shared" si="237"/>
        <v>0</v>
      </c>
      <c r="F2725" s="223">
        <f t="shared" si="237"/>
        <v>0</v>
      </c>
      <c r="G2725" s="223">
        <f t="shared" si="237"/>
        <v>0</v>
      </c>
      <c r="H2725" s="223">
        <f t="shared" si="237"/>
        <v>0</v>
      </c>
      <c r="I2725" s="223">
        <f t="shared" si="237"/>
        <v>0</v>
      </c>
      <c r="J2725" s="223">
        <f t="shared" si="237"/>
        <v>0</v>
      </c>
      <c r="K2725" s="223">
        <f t="shared" si="237"/>
        <v>0</v>
      </c>
      <c r="L2725" s="223">
        <f t="shared" si="237"/>
        <v>0</v>
      </c>
      <c r="M2725" s="223">
        <f t="shared" si="237"/>
        <v>0</v>
      </c>
      <c r="N2725" s="223">
        <f t="shared" si="237"/>
        <v>0</v>
      </c>
      <c r="O2725" s="223">
        <f t="shared" si="237"/>
        <v>0</v>
      </c>
      <c r="P2725" s="223">
        <f t="shared" si="237"/>
        <v>0</v>
      </c>
      <c r="Q2725" s="223">
        <f t="shared" si="237"/>
        <v>0</v>
      </c>
      <c r="R2725" s="223">
        <f t="shared" si="237"/>
        <v>0</v>
      </c>
    </row>
    <row r="2726" spans="1:18" hidden="1" outlineLevel="2" x14ac:dyDescent="0.25">
      <c r="A2726" s="222" t="str">
        <f>'Usages mobilité'!A8</f>
        <v>Usage mobilité n°5</v>
      </c>
      <c r="B2726" s="222" t="s">
        <v>41</v>
      </c>
      <c r="C2726" s="222"/>
      <c r="D2726" s="223">
        <f>IF(B$2609&lt;&gt;"",IF(B$2609='Usages mobilité'!BF8,'Usages mobilité'!BD8,0),0)</f>
        <v>0</v>
      </c>
      <c r="E2726" s="223">
        <f t="shared" si="237"/>
        <v>0</v>
      </c>
      <c r="F2726" s="223">
        <f t="shared" si="237"/>
        <v>0</v>
      </c>
      <c r="G2726" s="223">
        <f t="shared" si="237"/>
        <v>0</v>
      </c>
      <c r="H2726" s="223">
        <f t="shared" si="237"/>
        <v>0</v>
      </c>
      <c r="I2726" s="223">
        <f t="shared" si="237"/>
        <v>0</v>
      </c>
      <c r="J2726" s="223">
        <f t="shared" si="237"/>
        <v>0</v>
      </c>
      <c r="K2726" s="223">
        <f t="shared" si="237"/>
        <v>0</v>
      </c>
      <c r="L2726" s="223">
        <f t="shared" si="237"/>
        <v>0</v>
      </c>
      <c r="M2726" s="223">
        <f t="shared" si="237"/>
        <v>0</v>
      </c>
      <c r="N2726" s="223">
        <f t="shared" si="237"/>
        <v>0</v>
      </c>
      <c r="O2726" s="223">
        <f t="shared" si="237"/>
        <v>0</v>
      </c>
      <c r="P2726" s="223">
        <f t="shared" si="237"/>
        <v>0</v>
      </c>
      <c r="Q2726" s="223">
        <f t="shared" si="237"/>
        <v>0</v>
      </c>
      <c r="R2726" s="223">
        <f t="shared" si="237"/>
        <v>0</v>
      </c>
    </row>
    <row r="2727" spans="1:18" hidden="1" outlineLevel="2" x14ac:dyDescent="0.25">
      <c r="A2727" s="222" t="str">
        <f>'Usages mobilité'!A9</f>
        <v>Usage mobilité n°6</v>
      </c>
      <c r="B2727" s="222" t="s">
        <v>41</v>
      </c>
      <c r="C2727" s="222"/>
      <c r="D2727" s="223">
        <f>IF(B$2609&lt;&gt;"",IF(B$2609='Usages mobilité'!BF9,'Usages mobilité'!BD9,0),0)</f>
        <v>0</v>
      </c>
      <c r="E2727" s="223">
        <f t="shared" si="237"/>
        <v>0</v>
      </c>
      <c r="F2727" s="223">
        <f t="shared" si="237"/>
        <v>0</v>
      </c>
      <c r="G2727" s="223">
        <f t="shared" si="237"/>
        <v>0</v>
      </c>
      <c r="H2727" s="223">
        <f t="shared" si="237"/>
        <v>0</v>
      </c>
      <c r="I2727" s="223">
        <f t="shared" si="237"/>
        <v>0</v>
      </c>
      <c r="J2727" s="223">
        <f t="shared" si="237"/>
        <v>0</v>
      </c>
      <c r="K2727" s="223">
        <f t="shared" si="237"/>
        <v>0</v>
      </c>
      <c r="L2727" s="223">
        <f t="shared" si="237"/>
        <v>0</v>
      </c>
      <c r="M2727" s="223">
        <f t="shared" si="237"/>
        <v>0</v>
      </c>
      <c r="N2727" s="223">
        <f t="shared" si="237"/>
        <v>0</v>
      </c>
      <c r="O2727" s="223">
        <f t="shared" si="237"/>
        <v>0</v>
      </c>
      <c r="P2727" s="223">
        <f t="shared" si="237"/>
        <v>0</v>
      </c>
      <c r="Q2727" s="223">
        <f t="shared" si="237"/>
        <v>0</v>
      </c>
      <c r="R2727" s="223">
        <f t="shared" si="237"/>
        <v>0</v>
      </c>
    </row>
    <row r="2728" spans="1:18" hidden="1" outlineLevel="2" x14ac:dyDescent="0.25">
      <c r="A2728" s="222" t="str">
        <f>'Usages mobilité'!A10</f>
        <v>Usage mobilité n°7</v>
      </c>
      <c r="B2728" s="222" t="s">
        <v>41</v>
      </c>
      <c r="C2728" s="222"/>
      <c r="D2728" s="223">
        <f>IF(B$2609&lt;&gt;"",IF(B$2609='Usages mobilité'!BF10,'Usages mobilité'!BD10,0),0)</f>
        <v>0</v>
      </c>
      <c r="E2728" s="223">
        <f t="shared" si="237"/>
        <v>0</v>
      </c>
      <c r="F2728" s="223">
        <f t="shared" si="237"/>
        <v>0</v>
      </c>
      <c r="G2728" s="223">
        <f t="shared" si="237"/>
        <v>0</v>
      </c>
      <c r="H2728" s="223">
        <f t="shared" si="237"/>
        <v>0</v>
      </c>
      <c r="I2728" s="223">
        <f t="shared" si="237"/>
        <v>0</v>
      </c>
      <c r="J2728" s="223">
        <f t="shared" si="237"/>
        <v>0</v>
      </c>
      <c r="K2728" s="223">
        <f t="shared" si="237"/>
        <v>0</v>
      </c>
      <c r="L2728" s="223">
        <f t="shared" si="237"/>
        <v>0</v>
      </c>
      <c r="M2728" s="223">
        <f t="shared" si="237"/>
        <v>0</v>
      </c>
      <c r="N2728" s="223">
        <f t="shared" si="237"/>
        <v>0</v>
      </c>
      <c r="O2728" s="223">
        <f t="shared" si="237"/>
        <v>0</v>
      </c>
      <c r="P2728" s="223">
        <f t="shared" si="237"/>
        <v>0</v>
      </c>
      <c r="Q2728" s="223">
        <f t="shared" si="237"/>
        <v>0</v>
      </c>
      <c r="R2728" s="223">
        <f t="shared" si="237"/>
        <v>0</v>
      </c>
    </row>
    <row r="2729" spans="1:18" hidden="1" outlineLevel="2" x14ac:dyDescent="0.25">
      <c r="A2729" s="222" t="str">
        <f>'Usages mobilité'!A11</f>
        <v>Usage mobilité n°8</v>
      </c>
      <c r="B2729" s="222" t="s">
        <v>41</v>
      </c>
      <c r="C2729" s="222"/>
      <c r="D2729" s="223">
        <f>IF(B$2609&lt;&gt;"",IF(B$2609='Usages mobilité'!BF11,'Usages mobilité'!BD11,0),0)</f>
        <v>0</v>
      </c>
      <c r="E2729" s="223">
        <f t="shared" si="237"/>
        <v>0</v>
      </c>
      <c r="F2729" s="223">
        <f t="shared" si="237"/>
        <v>0</v>
      </c>
      <c r="G2729" s="223">
        <f t="shared" si="237"/>
        <v>0</v>
      </c>
      <c r="H2729" s="223">
        <f t="shared" si="237"/>
        <v>0</v>
      </c>
      <c r="I2729" s="223">
        <f t="shared" si="237"/>
        <v>0</v>
      </c>
      <c r="J2729" s="223">
        <f t="shared" si="237"/>
        <v>0</v>
      </c>
      <c r="K2729" s="223">
        <f t="shared" si="237"/>
        <v>0</v>
      </c>
      <c r="L2729" s="223">
        <f t="shared" si="237"/>
        <v>0</v>
      </c>
      <c r="M2729" s="223">
        <f t="shared" si="237"/>
        <v>0</v>
      </c>
      <c r="N2729" s="223">
        <f t="shared" si="237"/>
        <v>0</v>
      </c>
      <c r="O2729" s="223">
        <f t="shared" si="237"/>
        <v>0</v>
      </c>
      <c r="P2729" s="223">
        <f t="shared" si="237"/>
        <v>0</v>
      </c>
      <c r="Q2729" s="223">
        <f t="shared" si="237"/>
        <v>0</v>
      </c>
      <c r="R2729" s="223">
        <f t="shared" si="237"/>
        <v>0</v>
      </c>
    </row>
    <row r="2730" spans="1:18" hidden="1" outlineLevel="2" x14ac:dyDescent="0.25">
      <c r="A2730" s="222" t="str">
        <f>'Usages mobilité'!A12</f>
        <v>Usage mobilité n°9</v>
      </c>
      <c r="B2730" s="222" t="s">
        <v>41</v>
      </c>
      <c r="C2730" s="222"/>
      <c r="D2730" s="223">
        <f>IF(B$2609&lt;&gt;"",IF(B$2609='Usages mobilité'!BF12,'Usages mobilité'!BD12,0),0)</f>
        <v>0</v>
      </c>
      <c r="E2730" s="223">
        <f t="shared" si="237"/>
        <v>0</v>
      </c>
      <c r="F2730" s="223">
        <f t="shared" si="237"/>
        <v>0</v>
      </c>
      <c r="G2730" s="223">
        <f t="shared" si="237"/>
        <v>0</v>
      </c>
      <c r="H2730" s="223">
        <f t="shared" si="237"/>
        <v>0</v>
      </c>
      <c r="I2730" s="223">
        <f t="shared" si="237"/>
        <v>0</v>
      </c>
      <c r="J2730" s="223">
        <f t="shared" si="237"/>
        <v>0</v>
      </c>
      <c r="K2730" s="223">
        <f t="shared" si="237"/>
        <v>0</v>
      </c>
      <c r="L2730" s="223">
        <f t="shared" si="237"/>
        <v>0</v>
      </c>
      <c r="M2730" s="223">
        <f t="shared" si="237"/>
        <v>0</v>
      </c>
      <c r="N2730" s="223">
        <f t="shared" si="237"/>
        <v>0</v>
      </c>
      <c r="O2730" s="223">
        <f t="shared" si="237"/>
        <v>0</v>
      </c>
      <c r="P2730" s="223">
        <f t="shared" si="237"/>
        <v>0</v>
      </c>
      <c r="Q2730" s="223">
        <f t="shared" si="237"/>
        <v>0</v>
      </c>
      <c r="R2730" s="223">
        <f t="shared" si="237"/>
        <v>0</v>
      </c>
    </row>
    <row r="2731" spans="1:18" hidden="1" outlineLevel="2" x14ac:dyDescent="0.25">
      <c r="A2731" s="222" t="str">
        <f>'Usages mobilité'!A13</f>
        <v>Usage mobilité n°10</v>
      </c>
      <c r="B2731" s="222" t="s">
        <v>41</v>
      </c>
      <c r="C2731" s="222"/>
      <c r="D2731" s="223">
        <f>IF(B$2609&lt;&gt;"",IF(B$2609='Usages mobilité'!BF13,'Usages mobilité'!BD13,0),0)</f>
        <v>0</v>
      </c>
      <c r="E2731" s="223">
        <f t="shared" si="237"/>
        <v>0</v>
      </c>
      <c r="F2731" s="223">
        <f t="shared" si="237"/>
        <v>0</v>
      </c>
      <c r="G2731" s="223">
        <f t="shared" si="237"/>
        <v>0</v>
      </c>
      <c r="H2731" s="223">
        <f t="shared" si="237"/>
        <v>0</v>
      </c>
      <c r="I2731" s="223">
        <f t="shared" si="237"/>
        <v>0</v>
      </c>
      <c r="J2731" s="223">
        <f t="shared" si="237"/>
        <v>0</v>
      </c>
      <c r="K2731" s="223">
        <f t="shared" si="237"/>
        <v>0</v>
      </c>
      <c r="L2731" s="223">
        <f t="shared" si="237"/>
        <v>0</v>
      </c>
      <c r="M2731" s="223">
        <f t="shared" si="237"/>
        <v>0</v>
      </c>
      <c r="N2731" s="223">
        <f t="shared" si="237"/>
        <v>0</v>
      </c>
      <c r="O2731" s="223">
        <f t="shared" si="237"/>
        <v>0</v>
      </c>
      <c r="P2731" s="223">
        <f t="shared" si="237"/>
        <v>0</v>
      </c>
      <c r="Q2731" s="223">
        <f t="shared" si="237"/>
        <v>0</v>
      </c>
      <c r="R2731" s="223">
        <f t="shared" si="237"/>
        <v>0</v>
      </c>
    </row>
    <row r="2732" spans="1:18" hidden="1" outlineLevel="2" x14ac:dyDescent="0.25">
      <c r="A2732" s="222" t="str">
        <f>'Usages mobilité'!A14</f>
        <v>Usage mobilité n°11</v>
      </c>
      <c r="B2732" s="222" t="s">
        <v>41</v>
      </c>
      <c r="C2732" s="222"/>
      <c r="D2732" s="223">
        <f>IF(B$2609&lt;&gt;"",IF(B$2609='Usages mobilité'!BF14,'Usages mobilité'!BD14,0),0)</f>
        <v>0</v>
      </c>
      <c r="E2732" s="223">
        <f t="shared" ref="E2732:R2741" si="238">$D2732</f>
        <v>0</v>
      </c>
      <c r="F2732" s="223">
        <f t="shared" si="238"/>
        <v>0</v>
      </c>
      <c r="G2732" s="223">
        <f t="shared" si="238"/>
        <v>0</v>
      </c>
      <c r="H2732" s="223">
        <f t="shared" si="238"/>
        <v>0</v>
      </c>
      <c r="I2732" s="223">
        <f t="shared" si="238"/>
        <v>0</v>
      </c>
      <c r="J2732" s="223">
        <f t="shared" si="238"/>
        <v>0</v>
      </c>
      <c r="K2732" s="223">
        <f t="shared" si="238"/>
        <v>0</v>
      </c>
      <c r="L2732" s="223">
        <f t="shared" si="238"/>
        <v>0</v>
      </c>
      <c r="M2732" s="223">
        <f t="shared" si="238"/>
        <v>0</v>
      </c>
      <c r="N2732" s="223">
        <f t="shared" si="238"/>
        <v>0</v>
      </c>
      <c r="O2732" s="223">
        <f t="shared" si="238"/>
        <v>0</v>
      </c>
      <c r="P2732" s="223">
        <f t="shared" si="238"/>
        <v>0</v>
      </c>
      <c r="Q2732" s="223">
        <f t="shared" si="238"/>
        <v>0</v>
      </c>
      <c r="R2732" s="223">
        <f t="shared" si="238"/>
        <v>0</v>
      </c>
    </row>
    <row r="2733" spans="1:18" hidden="1" outlineLevel="2" x14ac:dyDescent="0.25">
      <c r="A2733" s="222" t="str">
        <f>'Usages mobilité'!A15</f>
        <v>Usage mobilité n°12</v>
      </c>
      <c r="B2733" s="222" t="s">
        <v>41</v>
      </c>
      <c r="C2733" s="222"/>
      <c r="D2733" s="223">
        <f>IF(B$2609&lt;&gt;"",IF(B$2609='Usages mobilité'!BF15,'Usages mobilité'!BD15,0),0)</f>
        <v>0</v>
      </c>
      <c r="E2733" s="223">
        <f t="shared" si="238"/>
        <v>0</v>
      </c>
      <c r="F2733" s="223">
        <f t="shared" si="238"/>
        <v>0</v>
      </c>
      <c r="G2733" s="223">
        <f t="shared" si="238"/>
        <v>0</v>
      </c>
      <c r="H2733" s="223">
        <f t="shared" si="238"/>
        <v>0</v>
      </c>
      <c r="I2733" s="223">
        <f t="shared" si="238"/>
        <v>0</v>
      </c>
      <c r="J2733" s="223">
        <f t="shared" si="238"/>
        <v>0</v>
      </c>
      <c r="K2733" s="223">
        <f t="shared" si="238"/>
        <v>0</v>
      </c>
      <c r="L2733" s="223">
        <f t="shared" si="238"/>
        <v>0</v>
      </c>
      <c r="M2733" s="223">
        <f t="shared" si="238"/>
        <v>0</v>
      </c>
      <c r="N2733" s="223">
        <f t="shared" si="238"/>
        <v>0</v>
      </c>
      <c r="O2733" s="223">
        <f t="shared" si="238"/>
        <v>0</v>
      </c>
      <c r="P2733" s="223">
        <f t="shared" si="238"/>
        <v>0</v>
      </c>
      <c r="Q2733" s="223">
        <f t="shared" si="238"/>
        <v>0</v>
      </c>
      <c r="R2733" s="223">
        <f t="shared" si="238"/>
        <v>0</v>
      </c>
    </row>
    <row r="2734" spans="1:18" hidden="1" outlineLevel="2" x14ac:dyDescent="0.25">
      <c r="A2734" s="222" t="str">
        <f>'Usages mobilité'!A16</f>
        <v>Usage mobilité n°13</v>
      </c>
      <c r="B2734" s="222" t="s">
        <v>41</v>
      </c>
      <c r="C2734" s="222"/>
      <c r="D2734" s="223">
        <f>IF(B$2609&lt;&gt;"",IF(B$2609='Usages mobilité'!BF16,'Usages mobilité'!BD16,0),0)</f>
        <v>0</v>
      </c>
      <c r="E2734" s="223">
        <f t="shared" si="238"/>
        <v>0</v>
      </c>
      <c r="F2734" s="223">
        <f t="shared" si="238"/>
        <v>0</v>
      </c>
      <c r="G2734" s="223">
        <f t="shared" si="238"/>
        <v>0</v>
      </c>
      <c r="H2734" s="223">
        <f t="shared" si="238"/>
        <v>0</v>
      </c>
      <c r="I2734" s="223">
        <f t="shared" si="238"/>
        <v>0</v>
      </c>
      <c r="J2734" s="223">
        <f t="shared" si="238"/>
        <v>0</v>
      </c>
      <c r="K2734" s="223">
        <f t="shared" si="238"/>
        <v>0</v>
      </c>
      <c r="L2734" s="223">
        <f t="shared" si="238"/>
        <v>0</v>
      </c>
      <c r="M2734" s="223">
        <f t="shared" si="238"/>
        <v>0</v>
      </c>
      <c r="N2734" s="223">
        <f t="shared" si="238"/>
        <v>0</v>
      </c>
      <c r="O2734" s="223">
        <f t="shared" si="238"/>
        <v>0</v>
      </c>
      <c r="P2734" s="223">
        <f t="shared" si="238"/>
        <v>0</v>
      </c>
      <c r="Q2734" s="223">
        <f t="shared" si="238"/>
        <v>0</v>
      </c>
      <c r="R2734" s="223">
        <f t="shared" si="238"/>
        <v>0</v>
      </c>
    </row>
    <row r="2735" spans="1:18" hidden="1" outlineLevel="2" x14ac:dyDescent="0.25">
      <c r="A2735" s="222" t="str">
        <f>'Usages mobilité'!A17</f>
        <v>Usage mobilité n°14</v>
      </c>
      <c r="B2735" s="222" t="s">
        <v>41</v>
      </c>
      <c r="C2735" s="222"/>
      <c r="D2735" s="223">
        <f>IF(B$2609&lt;&gt;"",IF(B$2609='Usages mobilité'!BF17,'Usages mobilité'!BD17,0),0)</f>
        <v>0</v>
      </c>
      <c r="E2735" s="223">
        <f t="shared" si="238"/>
        <v>0</v>
      </c>
      <c r="F2735" s="223">
        <f t="shared" si="238"/>
        <v>0</v>
      </c>
      <c r="G2735" s="223">
        <f t="shared" si="238"/>
        <v>0</v>
      </c>
      <c r="H2735" s="223">
        <f t="shared" si="238"/>
        <v>0</v>
      </c>
      <c r="I2735" s="223">
        <f t="shared" si="238"/>
        <v>0</v>
      </c>
      <c r="J2735" s="223">
        <f t="shared" si="238"/>
        <v>0</v>
      </c>
      <c r="K2735" s="223">
        <f t="shared" si="238"/>
        <v>0</v>
      </c>
      <c r="L2735" s="223">
        <f t="shared" si="238"/>
        <v>0</v>
      </c>
      <c r="M2735" s="223">
        <f t="shared" si="238"/>
        <v>0</v>
      </c>
      <c r="N2735" s="223">
        <f t="shared" si="238"/>
        <v>0</v>
      </c>
      <c r="O2735" s="223">
        <f t="shared" si="238"/>
        <v>0</v>
      </c>
      <c r="P2735" s="223">
        <f t="shared" si="238"/>
        <v>0</v>
      </c>
      <c r="Q2735" s="223">
        <f t="shared" si="238"/>
        <v>0</v>
      </c>
      <c r="R2735" s="223">
        <f t="shared" si="238"/>
        <v>0</v>
      </c>
    </row>
    <row r="2736" spans="1:18" hidden="1" outlineLevel="2" x14ac:dyDescent="0.25">
      <c r="A2736" s="222" t="str">
        <f>'Usages mobilité'!A18</f>
        <v>Usage mobilité n°15</v>
      </c>
      <c r="B2736" s="222" t="s">
        <v>41</v>
      </c>
      <c r="C2736" s="222"/>
      <c r="D2736" s="223">
        <f>IF(B$2609&lt;&gt;"",IF(B$2609='Usages mobilité'!BF18,'Usages mobilité'!BD18,0),0)</f>
        <v>0</v>
      </c>
      <c r="E2736" s="223">
        <f t="shared" si="238"/>
        <v>0</v>
      </c>
      <c r="F2736" s="223">
        <f t="shared" si="238"/>
        <v>0</v>
      </c>
      <c r="G2736" s="223">
        <f t="shared" si="238"/>
        <v>0</v>
      </c>
      <c r="H2736" s="223">
        <f t="shared" si="238"/>
        <v>0</v>
      </c>
      <c r="I2736" s="223">
        <f t="shared" si="238"/>
        <v>0</v>
      </c>
      <c r="J2736" s="223">
        <f t="shared" si="238"/>
        <v>0</v>
      </c>
      <c r="K2736" s="223">
        <f t="shared" si="238"/>
        <v>0</v>
      </c>
      <c r="L2736" s="223">
        <f t="shared" si="238"/>
        <v>0</v>
      </c>
      <c r="M2736" s="223">
        <f t="shared" si="238"/>
        <v>0</v>
      </c>
      <c r="N2736" s="223">
        <f t="shared" si="238"/>
        <v>0</v>
      </c>
      <c r="O2736" s="223">
        <f t="shared" si="238"/>
        <v>0</v>
      </c>
      <c r="P2736" s="223">
        <f t="shared" si="238"/>
        <v>0</v>
      </c>
      <c r="Q2736" s="223">
        <f t="shared" si="238"/>
        <v>0</v>
      </c>
      <c r="R2736" s="223">
        <f t="shared" si="238"/>
        <v>0</v>
      </c>
    </row>
    <row r="2737" spans="1:18" hidden="1" outlineLevel="2" x14ac:dyDescent="0.25">
      <c r="A2737" s="222" t="str">
        <f>'Usages mobilité'!A19</f>
        <v>Usage mobilité n°16</v>
      </c>
      <c r="B2737" s="222" t="s">
        <v>41</v>
      </c>
      <c r="C2737" s="222"/>
      <c r="D2737" s="223">
        <f>IF(B$2609&lt;&gt;"",IF(B$2609='Usages mobilité'!BF19,'Usages mobilité'!BD19,0),0)</f>
        <v>0</v>
      </c>
      <c r="E2737" s="223">
        <f t="shared" si="238"/>
        <v>0</v>
      </c>
      <c r="F2737" s="223">
        <f t="shared" si="238"/>
        <v>0</v>
      </c>
      <c r="G2737" s="223">
        <f t="shared" si="238"/>
        <v>0</v>
      </c>
      <c r="H2737" s="223">
        <f t="shared" si="238"/>
        <v>0</v>
      </c>
      <c r="I2737" s="223">
        <f t="shared" si="238"/>
        <v>0</v>
      </c>
      <c r="J2737" s="223">
        <f t="shared" si="238"/>
        <v>0</v>
      </c>
      <c r="K2737" s="223">
        <f t="shared" si="238"/>
        <v>0</v>
      </c>
      <c r="L2737" s="223">
        <f t="shared" si="238"/>
        <v>0</v>
      </c>
      <c r="M2737" s="223">
        <f t="shared" si="238"/>
        <v>0</v>
      </c>
      <c r="N2737" s="223">
        <f t="shared" si="238"/>
        <v>0</v>
      </c>
      <c r="O2737" s="223">
        <f t="shared" si="238"/>
        <v>0</v>
      </c>
      <c r="P2737" s="223">
        <f t="shared" si="238"/>
        <v>0</v>
      </c>
      <c r="Q2737" s="223">
        <f t="shared" si="238"/>
        <v>0</v>
      </c>
      <c r="R2737" s="223">
        <f t="shared" si="238"/>
        <v>0</v>
      </c>
    </row>
    <row r="2738" spans="1:18" hidden="1" outlineLevel="2" x14ac:dyDescent="0.25">
      <c r="A2738" s="222" t="str">
        <f>'Usages mobilité'!A20</f>
        <v>Usage mobilité n°17</v>
      </c>
      <c r="B2738" s="222" t="s">
        <v>41</v>
      </c>
      <c r="C2738" s="222"/>
      <c r="D2738" s="223">
        <f>IF(B$2609&lt;&gt;"",IF(B$2609='Usages mobilité'!BF20,'Usages mobilité'!BD20,0),0)</f>
        <v>0</v>
      </c>
      <c r="E2738" s="223">
        <f t="shared" si="238"/>
        <v>0</v>
      </c>
      <c r="F2738" s="223">
        <f t="shared" si="238"/>
        <v>0</v>
      </c>
      <c r="G2738" s="223">
        <f t="shared" si="238"/>
        <v>0</v>
      </c>
      <c r="H2738" s="223">
        <f t="shared" si="238"/>
        <v>0</v>
      </c>
      <c r="I2738" s="223">
        <f t="shared" si="238"/>
        <v>0</v>
      </c>
      <c r="J2738" s="223">
        <f t="shared" si="238"/>
        <v>0</v>
      </c>
      <c r="K2738" s="223">
        <f t="shared" si="238"/>
        <v>0</v>
      </c>
      <c r="L2738" s="223">
        <f t="shared" si="238"/>
        <v>0</v>
      </c>
      <c r="M2738" s="223">
        <f t="shared" si="238"/>
        <v>0</v>
      </c>
      <c r="N2738" s="223">
        <f t="shared" si="238"/>
        <v>0</v>
      </c>
      <c r="O2738" s="223">
        <f t="shared" si="238"/>
        <v>0</v>
      </c>
      <c r="P2738" s="223">
        <f t="shared" si="238"/>
        <v>0</v>
      </c>
      <c r="Q2738" s="223">
        <f t="shared" si="238"/>
        <v>0</v>
      </c>
      <c r="R2738" s="223">
        <f t="shared" si="238"/>
        <v>0</v>
      </c>
    </row>
    <row r="2739" spans="1:18" hidden="1" outlineLevel="2" x14ac:dyDescent="0.25">
      <c r="A2739" s="222" t="str">
        <f>'Usages mobilité'!A21</f>
        <v>Usage mobilité n°18</v>
      </c>
      <c r="B2739" s="222" t="s">
        <v>41</v>
      </c>
      <c r="C2739" s="222"/>
      <c r="D2739" s="223">
        <f>IF(B$2609&lt;&gt;"",IF(B$2609='Usages mobilité'!BF21,'Usages mobilité'!BD21,0),0)</f>
        <v>0</v>
      </c>
      <c r="E2739" s="223">
        <f t="shared" si="238"/>
        <v>0</v>
      </c>
      <c r="F2739" s="223">
        <f t="shared" si="238"/>
        <v>0</v>
      </c>
      <c r="G2739" s="223">
        <f t="shared" si="238"/>
        <v>0</v>
      </c>
      <c r="H2739" s="223">
        <f t="shared" si="238"/>
        <v>0</v>
      </c>
      <c r="I2739" s="223">
        <f t="shared" si="238"/>
        <v>0</v>
      </c>
      <c r="J2739" s="223">
        <f t="shared" si="238"/>
        <v>0</v>
      </c>
      <c r="K2739" s="223">
        <f t="shared" si="238"/>
        <v>0</v>
      </c>
      <c r="L2739" s="223">
        <f t="shared" si="238"/>
        <v>0</v>
      </c>
      <c r="M2739" s="223">
        <f t="shared" si="238"/>
        <v>0</v>
      </c>
      <c r="N2739" s="223">
        <f t="shared" si="238"/>
        <v>0</v>
      </c>
      <c r="O2739" s="223">
        <f t="shared" si="238"/>
        <v>0</v>
      </c>
      <c r="P2739" s="223">
        <f t="shared" si="238"/>
        <v>0</v>
      </c>
      <c r="Q2739" s="223">
        <f t="shared" si="238"/>
        <v>0</v>
      </c>
      <c r="R2739" s="223">
        <f t="shared" si="238"/>
        <v>0</v>
      </c>
    </row>
    <row r="2740" spans="1:18" hidden="1" outlineLevel="2" x14ac:dyDescent="0.25">
      <c r="A2740" s="222" t="str">
        <f>'Usages mobilité'!A22</f>
        <v>Usage mobilité n°19</v>
      </c>
      <c r="B2740" s="222" t="s">
        <v>41</v>
      </c>
      <c r="C2740" s="222"/>
      <c r="D2740" s="223">
        <f>IF(B$2609&lt;&gt;"",IF(B$2609='Usages mobilité'!BF22,'Usages mobilité'!BD22,0),0)</f>
        <v>0</v>
      </c>
      <c r="E2740" s="223">
        <f t="shared" si="238"/>
        <v>0</v>
      </c>
      <c r="F2740" s="223">
        <f t="shared" si="238"/>
        <v>0</v>
      </c>
      <c r="G2740" s="223">
        <f t="shared" si="238"/>
        <v>0</v>
      </c>
      <c r="H2740" s="223">
        <f t="shared" si="238"/>
        <v>0</v>
      </c>
      <c r="I2740" s="223">
        <f t="shared" si="238"/>
        <v>0</v>
      </c>
      <c r="J2740" s="223">
        <f t="shared" si="238"/>
        <v>0</v>
      </c>
      <c r="K2740" s="223">
        <f t="shared" si="238"/>
        <v>0</v>
      </c>
      <c r="L2740" s="223">
        <f t="shared" si="238"/>
        <v>0</v>
      </c>
      <c r="M2740" s="223">
        <f t="shared" si="238"/>
        <v>0</v>
      </c>
      <c r="N2740" s="223">
        <f t="shared" si="238"/>
        <v>0</v>
      </c>
      <c r="O2740" s="223">
        <f t="shared" si="238"/>
        <v>0</v>
      </c>
      <c r="P2740" s="223">
        <f t="shared" si="238"/>
        <v>0</v>
      </c>
      <c r="Q2740" s="223">
        <f t="shared" si="238"/>
        <v>0</v>
      </c>
      <c r="R2740" s="223">
        <f t="shared" si="238"/>
        <v>0</v>
      </c>
    </row>
    <row r="2741" spans="1:18" hidden="1" outlineLevel="2" x14ac:dyDescent="0.25">
      <c r="A2741" s="222" t="str">
        <f>'Usages mobilité'!A23</f>
        <v>Usage mobilité n°20</v>
      </c>
      <c r="B2741" s="222" t="s">
        <v>41</v>
      </c>
      <c r="C2741" s="222"/>
      <c r="D2741" s="223">
        <f>IF(B$2609&lt;&gt;"",IF(B$2609='Usages mobilité'!BF23,'Usages mobilité'!BD23,0),0)</f>
        <v>0</v>
      </c>
      <c r="E2741" s="223">
        <f t="shared" si="238"/>
        <v>0</v>
      </c>
      <c r="F2741" s="223">
        <f t="shared" si="238"/>
        <v>0</v>
      </c>
      <c r="G2741" s="223">
        <f t="shared" si="238"/>
        <v>0</v>
      </c>
      <c r="H2741" s="223">
        <f t="shared" si="238"/>
        <v>0</v>
      </c>
      <c r="I2741" s="223">
        <f t="shared" si="238"/>
        <v>0</v>
      </c>
      <c r="J2741" s="223">
        <f t="shared" si="238"/>
        <v>0</v>
      </c>
      <c r="K2741" s="223">
        <f t="shared" si="238"/>
        <v>0</v>
      </c>
      <c r="L2741" s="223">
        <f t="shared" si="238"/>
        <v>0</v>
      </c>
      <c r="M2741" s="223">
        <f t="shared" si="238"/>
        <v>0</v>
      </c>
      <c r="N2741" s="223">
        <f t="shared" si="238"/>
        <v>0</v>
      </c>
      <c r="O2741" s="223">
        <f t="shared" si="238"/>
        <v>0</v>
      </c>
      <c r="P2741" s="223">
        <f t="shared" si="238"/>
        <v>0</v>
      </c>
      <c r="Q2741" s="223">
        <f t="shared" si="238"/>
        <v>0</v>
      </c>
      <c r="R2741" s="223">
        <f t="shared" si="238"/>
        <v>0</v>
      </c>
    </row>
    <row r="2742" spans="1:18" hidden="1" outlineLevel="2" x14ac:dyDescent="0.25">
      <c r="A2742" s="222" t="str">
        <f>'Usages mobilité'!A24</f>
        <v>Usage mobilité n°21</v>
      </c>
      <c r="B2742" s="222" t="s">
        <v>41</v>
      </c>
      <c r="C2742" s="222"/>
      <c r="D2742" s="223">
        <f>IF(B$2609&lt;&gt;"",IF(B$2609='Usages mobilité'!BF24,'Usages mobilité'!BD24,0),0)</f>
        <v>0</v>
      </c>
      <c r="E2742" s="223">
        <f t="shared" ref="E2742:R2751" si="239">$D2742</f>
        <v>0</v>
      </c>
      <c r="F2742" s="223">
        <f t="shared" si="239"/>
        <v>0</v>
      </c>
      <c r="G2742" s="223">
        <f t="shared" si="239"/>
        <v>0</v>
      </c>
      <c r="H2742" s="223">
        <f t="shared" si="239"/>
        <v>0</v>
      </c>
      <c r="I2742" s="223">
        <f t="shared" si="239"/>
        <v>0</v>
      </c>
      <c r="J2742" s="223">
        <f t="shared" si="239"/>
        <v>0</v>
      </c>
      <c r="K2742" s="223">
        <f t="shared" si="239"/>
        <v>0</v>
      </c>
      <c r="L2742" s="223">
        <f t="shared" si="239"/>
        <v>0</v>
      </c>
      <c r="M2742" s="223">
        <f t="shared" si="239"/>
        <v>0</v>
      </c>
      <c r="N2742" s="223">
        <f t="shared" si="239"/>
        <v>0</v>
      </c>
      <c r="O2742" s="223">
        <f t="shared" si="239"/>
        <v>0</v>
      </c>
      <c r="P2742" s="223">
        <f t="shared" si="239"/>
        <v>0</v>
      </c>
      <c r="Q2742" s="223">
        <f t="shared" si="239"/>
        <v>0</v>
      </c>
      <c r="R2742" s="223">
        <f t="shared" si="239"/>
        <v>0</v>
      </c>
    </row>
    <row r="2743" spans="1:18" hidden="1" outlineLevel="2" x14ac:dyDescent="0.25">
      <c r="A2743" s="222" t="str">
        <f>'Usages mobilité'!A25</f>
        <v>Usage mobilité n°22</v>
      </c>
      <c r="B2743" s="222" t="s">
        <v>41</v>
      </c>
      <c r="C2743" s="222"/>
      <c r="D2743" s="223">
        <f>IF(B$2609&lt;&gt;"",IF(B$2609='Usages mobilité'!BF25,'Usages mobilité'!BD25,0),0)</f>
        <v>0</v>
      </c>
      <c r="E2743" s="223">
        <f t="shared" si="239"/>
        <v>0</v>
      </c>
      <c r="F2743" s="223">
        <f t="shared" si="239"/>
        <v>0</v>
      </c>
      <c r="G2743" s="223">
        <f t="shared" si="239"/>
        <v>0</v>
      </c>
      <c r="H2743" s="223">
        <f t="shared" si="239"/>
        <v>0</v>
      </c>
      <c r="I2743" s="223">
        <f t="shared" si="239"/>
        <v>0</v>
      </c>
      <c r="J2743" s="223">
        <f t="shared" si="239"/>
        <v>0</v>
      </c>
      <c r="K2743" s="223">
        <f t="shared" si="239"/>
        <v>0</v>
      </c>
      <c r="L2743" s="223">
        <f t="shared" si="239"/>
        <v>0</v>
      </c>
      <c r="M2743" s="223">
        <f t="shared" si="239"/>
        <v>0</v>
      </c>
      <c r="N2743" s="223">
        <f t="shared" si="239"/>
        <v>0</v>
      </c>
      <c r="O2743" s="223">
        <f t="shared" si="239"/>
        <v>0</v>
      </c>
      <c r="P2743" s="223">
        <f t="shared" si="239"/>
        <v>0</v>
      </c>
      <c r="Q2743" s="223">
        <f t="shared" si="239"/>
        <v>0</v>
      </c>
      <c r="R2743" s="223">
        <f t="shared" si="239"/>
        <v>0</v>
      </c>
    </row>
    <row r="2744" spans="1:18" hidden="1" outlineLevel="2" x14ac:dyDescent="0.25">
      <c r="A2744" s="222" t="str">
        <f>'Usages mobilité'!A26</f>
        <v>Usage mobilité n°23</v>
      </c>
      <c r="B2744" s="222" t="s">
        <v>41</v>
      </c>
      <c r="C2744" s="222"/>
      <c r="D2744" s="223">
        <f>IF(B$2609&lt;&gt;"",IF(B$2609='Usages mobilité'!BF26,'Usages mobilité'!BD26,0),0)</f>
        <v>0</v>
      </c>
      <c r="E2744" s="223">
        <f t="shared" si="239"/>
        <v>0</v>
      </c>
      <c r="F2744" s="223">
        <f t="shared" si="239"/>
        <v>0</v>
      </c>
      <c r="G2744" s="223">
        <f t="shared" si="239"/>
        <v>0</v>
      </c>
      <c r="H2744" s="223">
        <f t="shared" si="239"/>
        <v>0</v>
      </c>
      <c r="I2744" s="223">
        <f t="shared" si="239"/>
        <v>0</v>
      </c>
      <c r="J2744" s="223">
        <f t="shared" si="239"/>
        <v>0</v>
      </c>
      <c r="K2744" s="223">
        <f t="shared" si="239"/>
        <v>0</v>
      </c>
      <c r="L2744" s="223">
        <f t="shared" si="239"/>
        <v>0</v>
      </c>
      <c r="M2744" s="223">
        <f t="shared" si="239"/>
        <v>0</v>
      </c>
      <c r="N2744" s="223">
        <f t="shared" si="239"/>
        <v>0</v>
      </c>
      <c r="O2744" s="223">
        <f t="shared" si="239"/>
        <v>0</v>
      </c>
      <c r="P2744" s="223">
        <f t="shared" si="239"/>
        <v>0</v>
      </c>
      <c r="Q2744" s="223">
        <f t="shared" si="239"/>
        <v>0</v>
      </c>
      <c r="R2744" s="223">
        <f t="shared" si="239"/>
        <v>0</v>
      </c>
    </row>
    <row r="2745" spans="1:18" hidden="1" outlineLevel="2" x14ac:dyDescent="0.25">
      <c r="A2745" s="222" t="str">
        <f>'Usages mobilité'!A27</f>
        <v>Usage mobilité n°24</v>
      </c>
      <c r="B2745" s="222" t="s">
        <v>41</v>
      </c>
      <c r="C2745" s="222"/>
      <c r="D2745" s="223">
        <f>IF(B$2609&lt;&gt;"",IF(B$2609='Usages mobilité'!BF27,'Usages mobilité'!BD27,0),0)</f>
        <v>0</v>
      </c>
      <c r="E2745" s="223">
        <f t="shared" si="239"/>
        <v>0</v>
      </c>
      <c r="F2745" s="223">
        <f t="shared" si="239"/>
        <v>0</v>
      </c>
      <c r="G2745" s="223">
        <f t="shared" si="239"/>
        <v>0</v>
      </c>
      <c r="H2745" s="223">
        <f t="shared" si="239"/>
        <v>0</v>
      </c>
      <c r="I2745" s="223">
        <f t="shared" si="239"/>
        <v>0</v>
      </c>
      <c r="J2745" s="223">
        <f t="shared" si="239"/>
        <v>0</v>
      </c>
      <c r="K2745" s="223">
        <f t="shared" si="239"/>
        <v>0</v>
      </c>
      <c r="L2745" s="223">
        <f t="shared" si="239"/>
        <v>0</v>
      </c>
      <c r="M2745" s="223">
        <f t="shared" si="239"/>
        <v>0</v>
      </c>
      <c r="N2745" s="223">
        <f t="shared" si="239"/>
        <v>0</v>
      </c>
      <c r="O2745" s="223">
        <f t="shared" si="239"/>
        <v>0</v>
      </c>
      <c r="P2745" s="223">
        <f t="shared" si="239"/>
        <v>0</v>
      </c>
      <c r="Q2745" s="223">
        <f t="shared" si="239"/>
        <v>0</v>
      </c>
      <c r="R2745" s="223">
        <f t="shared" si="239"/>
        <v>0</v>
      </c>
    </row>
    <row r="2746" spans="1:18" hidden="1" outlineLevel="2" x14ac:dyDescent="0.25">
      <c r="A2746" s="222" t="str">
        <f>'Usages mobilité'!A28</f>
        <v>Usage mobilité n°25</v>
      </c>
      <c r="B2746" s="222" t="s">
        <v>41</v>
      </c>
      <c r="C2746" s="222"/>
      <c r="D2746" s="223">
        <f>IF(B$2609&lt;&gt;"",IF(B$2609='Usages mobilité'!BF28,'Usages mobilité'!BD28,0),0)</f>
        <v>0</v>
      </c>
      <c r="E2746" s="223">
        <f t="shared" si="239"/>
        <v>0</v>
      </c>
      <c r="F2746" s="223">
        <f t="shared" si="239"/>
        <v>0</v>
      </c>
      <c r="G2746" s="223">
        <f t="shared" si="239"/>
        <v>0</v>
      </c>
      <c r="H2746" s="223">
        <f t="shared" si="239"/>
        <v>0</v>
      </c>
      <c r="I2746" s="223">
        <f t="shared" si="239"/>
        <v>0</v>
      </c>
      <c r="J2746" s="223">
        <f t="shared" si="239"/>
        <v>0</v>
      </c>
      <c r="K2746" s="223">
        <f t="shared" si="239"/>
        <v>0</v>
      </c>
      <c r="L2746" s="223">
        <f t="shared" si="239"/>
        <v>0</v>
      </c>
      <c r="M2746" s="223">
        <f t="shared" si="239"/>
        <v>0</v>
      </c>
      <c r="N2746" s="223">
        <f t="shared" si="239"/>
        <v>0</v>
      </c>
      <c r="O2746" s="223">
        <f t="shared" si="239"/>
        <v>0</v>
      </c>
      <c r="P2746" s="223">
        <f t="shared" si="239"/>
        <v>0</v>
      </c>
      <c r="Q2746" s="223">
        <f t="shared" si="239"/>
        <v>0</v>
      </c>
      <c r="R2746" s="223">
        <f t="shared" si="239"/>
        <v>0</v>
      </c>
    </row>
    <row r="2747" spans="1:18" hidden="1" outlineLevel="2" x14ac:dyDescent="0.25">
      <c r="A2747" s="222" t="str">
        <f>'Usages mobilité'!A29</f>
        <v>Usage mobilité n°26</v>
      </c>
      <c r="B2747" s="222" t="s">
        <v>41</v>
      </c>
      <c r="C2747" s="222"/>
      <c r="D2747" s="223">
        <f>IF(B$2609&lt;&gt;"",IF(B$2609='Usages mobilité'!BF29,'Usages mobilité'!BD29,0),0)</f>
        <v>0</v>
      </c>
      <c r="E2747" s="223">
        <f t="shared" si="239"/>
        <v>0</v>
      </c>
      <c r="F2747" s="223">
        <f t="shared" si="239"/>
        <v>0</v>
      </c>
      <c r="G2747" s="223">
        <f t="shared" si="239"/>
        <v>0</v>
      </c>
      <c r="H2747" s="223">
        <f t="shared" si="239"/>
        <v>0</v>
      </c>
      <c r="I2747" s="223">
        <f t="shared" si="239"/>
        <v>0</v>
      </c>
      <c r="J2747" s="223">
        <f t="shared" si="239"/>
        <v>0</v>
      </c>
      <c r="K2747" s="223">
        <f t="shared" si="239"/>
        <v>0</v>
      </c>
      <c r="L2747" s="223">
        <f t="shared" si="239"/>
        <v>0</v>
      </c>
      <c r="M2747" s="223">
        <f t="shared" si="239"/>
        <v>0</v>
      </c>
      <c r="N2747" s="223">
        <f t="shared" si="239"/>
        <v>0</v>
      </c>
      <c r="O2747" s="223">
        <f t="shared" si="239"/>
        <v>0</v>
      </c>
      <c r="P2747" s="223">
        <f t="shared" si="239"/>
        <v>0</v>
      </c>
      <c r="Q2747" s="223">
        <f t="shared" si="239"/>
        <v>0</v>
      </c>
      <c r="R2747" s="223">
        <f t="shared" si="239"/>
        <v>0</v>
      </c>
    </row>
    <row r="2748" spans="1:18" hidden="1" outlineLevel="2" x14ac:dyDescent="0.25">
      <c r="A2748" s="222" t="str">
        <f>'Usages mobilité'!A30</f>
        <v>Usage mobilité n°27</v>
      </c>
      <c r="B2748" s="222" t="s">
        <v>41</v>
      </c>
      <c r="C2748" s="222"/>
      <c r="D2748" s="223">
        <f>IF(B$2609&lt;&gt;"",IF(B$2609='Usages mobilité'!BF30,'Usages mobilité'!BD30,0),0)</f>
        <v>0</v>
      </c>
      <c r="E2748" s="223">
        <f t="shared" si="239"/>
        <v>0</v>
      </c>
      <c r="F2748" s="223">
        <f t="shared" si="239"/>
        <v>0</v>
      </c>
      <c r="G2748" s="223">
        <f t="shared" si="239"/>
        <v>0</v>
      </c>
      <c r="H2748" s="223">
        <f t="shared" si="239"/>
        <v>0</v>
      </c>
      <c r="I2748" s="223">
        <f t="shared" si="239"/>
        <v>0</v>
      </c>
      <c r="J2748" s="223">
        <f t="shared" si="239"/>
        <v>0</v>
      </c>
      <c r="K2748" s="223">
        <f t="shared" si="239"/>
        <v>0</v>
      </c>
      <c r="L2748" s="223">
        <f t="shared" si="239"/>
        <v>0</v>
      </c>
      <c r="M2748" s="223">
        <f t="shared" si="239"/>
        <v>0</v>
      </c>
      <c r="N2748" s="223">
        <f t="shared" si="239"/>
        <v>0</v>
      </c>
      <c r="O2748" s="223">
        <f t="shared" si="239"/>
        <v>0</v>
      </c>
      <c r="P2748" s="223">
        <f t="shared" si="239"/>
        <v>0</v>
      </c>
      <c r="Q2748" s="223">
        <f t="shared" si="239"/>
        <v>0</v>
      </c>
      <c r="R2748" s="223">
        <f t="shared" si="239"/>
        <v>0</v>
      </c>
    </row>
    <row r="2749" spans="1:18" hidden="1" outlineLevel="2" x14ac:dyDescent="0.25">
      <c r="A2749" s="222" t="str">
        <f>'Usages mobilité'!A31</f>
        <v>Usage mobilité n°28</v>
      </c>
      <c r="B2749" s="222" t="s">
        <v>41</v>
      </c>
      <c r="C2749" s="222"/>
      <c r="D2749" s="223">
        <f>IF(B$2609&lt;&gt;"",IF(B$2609='Usages mobilité'!BF31,'Usages mobilité'!BD31,0),0)</f>
        <v>0</v>
      </c>
      <c r="E2749" s="223">
        <f t="shared" si="239"/>
        <v>0</v>
      </c>
      <c r="F2749" s="223">
        <f t="shared" si="239"/>
        <v>0</v>
      </c>
      <c r="G2749" s="223">
        <f t="shared" si="239"/>
        <v>0</v>
      </c>
      <c r="H2749" s="223">
        <f t="shared" si="239"/>
        <v>0</v>
      </c>
      <c r="I2749" s="223">
        <f t="shared" si="239"/>
        <v>0</v>
      </c>
      <c r="J2749" s="223">
        <f t="shared" si="239"/>
        <v>0</v>
      </c>
      <c r="K2749" s="223">
        <f t="shared" si="239"/>
        <v>0</v>
      </c>
      <c r="L2749" s="223">
        <f t="shared" si="239"/>
        <v>0</v>
      </c>
      <c r="M2749" s="223">
        <f t="shared" si="239"/>
        <v>0</v>
      </c>
      <c r="N2749" s="223">
        <f t="shared" si="239"/>
        <v>0</v>
      </c>
      <c r="O2749" s="223">
        <f t="shared" si="239"/>
        <v>0</v>
      </c>
      <c r="P2749" s="223">
        <f t="shared" si="239"/>
        <v>0</v>
      </c>
      <c r="Q2749" s="223">
        <f t="shared" si="239"/>
        <v>0</v>
      </c>
      <c r="R2749" s="223">
        <f t="shared" si="239"/>
        <v>0</v>
      </c>
    </row>
    <row r="2750" spans="1:18" hidden="1" outlineLevel="2" x14ac:dyDescent="0.25">
      <c r="A2750" s="222" t="str">
        <f>'Usages mobilité'!A32</f>
        <v>Usage mobilité n°29</v>
      </c>
      <c r="B2750" s="222" t="s">
        <v>41</v>
      </c>
      <c r="C2750" s="222"/>
      <c r="D2750" s="223">
        <f>IF(B$2609&lt;&gt;"",IF(B$2609='Usages mobilité'!BF32,'Usages mobilité'!BD32,0),0)</f>
        <v>0</v>
      </c>
      <c r="E2750" s="223">
        <f t="shared" si="239"/>
        <v>0</v>
      </c>
      <c r="F2750" s="223">
        <f t="shared" si="239"/>
        <v>0</v>
      </c>
      <c r="G2750" s="223">
        <f t="shared" si="239"/>
        <v>0</v>
      </c>
      <c r="H2750" s="223">
        <f t="shared" si="239"/>
        <v>0</v>
      </c>
      <c r="I2750" s="223">
        <f t="shared" si="239"/>
        <v>0</v>
      </c>
      <c r="J2750" s="223">
        <f t="shared" si="239"/>
        <v>0</v>
      </c>
      <c r="K2750" s="223">
        <f t="shared" si="239"/>
        <v>0</v>
      </c>
      <c r="L2750" s="223">
        <f t="shared" si="239"/>
        <v>0</v>
      </c>
      <c r="M2750" s="223">
        <f t="shared" si="239"/>
        <v>0</v>
      </c>
      <c r="N2750" s="223">
        <f t="shared" si="239"/>
        <v>0</v>
      </c>
      <c r="O2750" s="223">
        <f t="shared" si="239"/>
        <v>0</v>
      </c>
      <c r="P2750" s="223">
        <f t="shared" si="239"/>
        <v>0</v>
      </c>
      <c r="Q2750" s="223">
        <f t="shared" si="239"/>
        <v>0</v>
      </c>
      <c r="R2750" s="223">
        <f t="shared" si="239"/>
        <v>0</v>
      </c>
    </row>
    <row r="2751" spans="1:18" hidden="1" outlineLevel="2" x14ac:dyDescent="0.25">
      <c r="A2751" s="222" t="str">
        <f>'Usages mobilité'!A33</f>
        <v>Usage mobilité n°30</v>
      </c>
      <c r="B2751" s="222" t="s">
        <v>41</v>
      </c>
      <c r="C2751" s="222"/>
      <c r="D2751" s="223">
        <f>IF(B$2609&lt;&gt;"",IF(B$2609='Usages mobilité'!BF33,'Usages mobilité'!BD33,0),0)</f>
        <v>0</v>
      </c>
      <c r="E2751" s="223">
        <f t="shared" si="239"/>
        <v>0</v>
      </c>
      <c r="F2751" s="223">
        <f t="shared" si="239"/>
        <v>0</v>
      </c>
      <c r="G2751" s="223">
        <f t="shared" si="239"/>
        <v>0</v>
      </c>
      <c r="H2751" s="223">
        <f t="shared" si="239"/>
        <v>0</v>
      </c>
      <c r="I2751" s="223">
        <f t="shared" si="239"/>
        <v>0</v>
      </c>
      <c r="J2751" s="223">
        <f t="shared" si="239"/>
        <v>0</v>
      </c>
      <c r="K2751" s="223">
        <f t="shared" si="239"/>
        <v>0</v>
      </c>
      <c r="L2751" s="223">
        <f t="shared" si="239"/>
        <v>0</v>
      </c>
      <c r="M2751" s="223">
        <f t="shared" si="239"/>
        <v>0</v>
      </c>
      <c r="N2751" s="223">
        <f t="shared" si="239"/>
        <v>0</v>
      </c>
      <c r="O2751" s="223">
        <f t="shared" si="239"/>
        <v>0</v>
      </c>
      <c r="P2751" s="223">
        <f t="shared" si="239"/>
        <v>0</v>
      </c>
      <c r="Q2751" s="223">
        <f t="shared" si="239"/>
        <v>0</v>
      </c>
      <c r="R2751" s="223">
        <f t="shared" si="239"/>
        <v>0</v>
      </c>
    </row>
    <row r="2752" spans="1:18" hidden="1" outlineLevel="2" x14ac:dyDescent="0.25">
      <c r="A2752" s="222" t="str">
        <f>'Usages mobilité'!A34</f>
        <v>Usage mobilité n°31</v>
      </c>
      <c r="B2752" s="222" t="s">
        <v>41</v>
      </c>
      <c r="C2752" s="222"/>
      <c r="D2752" s="223">
        <f>IF(B$2609&lt;&gt;"",IF(B$2609='Usages mobilité'!BF34,'Usages mobilité'!BD34,0),0)</f>
        <v>0</v>
      </c>
      <c r="E2752" s="223">
        <f t="shared" ref="E2752:R2761" si="240">$D2752</f>
        <v>0</v>
      </c>
      <c r="F2752" s="223">
        <f t="shared" si="240"/>
        <v>0</v>
      </c>
      <c r="G2752" s="223">
        <f t="shared" si="240"/>
        <v>0</v>
      </c>
      <c r="H2752" s="223">
        <f t="shared" si="240"/>
        <v>0</v>
      </c>
      <c r="I2752" s="223">
        <f t="shared" si="240"/>
        <v>0</v>
      </c>
      <c r="J2752" s="223">
        <f t="shared" si="240"/>
        <v>0</v>
      </c>
      <c r="K2752" s="223">
        <f t="shared" si="240"/>
        <v>0</v>
      </c>
      <c r="L2752" s="223">
        <f t="shared" si="240"/>
        <v>0</v>
      </c>
      <c r="M2752" s="223">
        <f t="shared" si="240"/>
        <v>0</v>
      </c>
      <c r="N2752" s="223">
        <f t="shared" si="240"/>
        <v>0</v>
      </c>
      <c r="O2752" s="223">
        <f t="shared" si="240"/>
        <v>0</v>
      </c>
      <c r="P2752" s="223">
        <f t="shared" si="240"/>
        <v>0</v>
      </c>
      <c r="Q2752" s="223">
        <f t="shared" si="240"/>
        <v>0</v>
      </c>
      <c r="R2752" s="223">
        <f t="shared" si="240"/>
        <v>0</v>
      </c>
    </row>
    <row r="2753" spans="1:18" hidden="1" outlineLevel="2" x14ac:dyDescent="0.25">
      <c r="A2753" s="222" t="str">
        <f>'Usages mobilité'!A35</f>
        <v>Usage mobilité n°32</v>
      </c>
      <c r="B2753" s="222" t="s">
        <v>41</v>
      </c>
      <c r="C2753" s="222"/>
      <c r="D2753" s="223">
        <f>IF(B$2609&lt;&gt;"",IF(B$2609='Usages mobilité'!BF35,'Usages mobilité'!BD35,0),0)</f>
        <v>0</v>
      </c>
      <c r="E2753" s="223">
        <f t="shared" si="240"/>
        <v>0</v>
      </c>
      <c r="F2753" s="223">
        <f t="shared" si="240"/>
        <v>0</v>
      </c>
      <c r="G2753" s="223">
        <f t="shared" si="240"/>
        <v>0</v>
      </c>
      <c r="H2753" s="223">
        <f t="shared" si="240"/>
        <v>0</v>
      </c>
      <c r="I2753" s="223">
        <f t="shared" si="240"/>
        <v>0</v>
      </c>
      <c r="J2753" s="223">
        <f t="shared" si="240"/>
        <v>0</v>
      </c>
      <c r="K2753" s="223">
        <f t="shared" si="240"/>
        <v>0</v>
      </c>
      <c r="L2753" s="223">
        <f t="shared" si="240"/>
        <v>0</v>
      </c>
      <c r="M2753" s="223">
        <f t="shared" si="240"/>
        <v>0</v>
      </c>
      <c r="N2753" s="223">
        <f t="shared" si="240"/>
        <v>0</v>
      </c>
      <c r="O2753" s="223">
        <f t="shared" si="240"/>
        <v>0</v>
      </c>
      <c r="P2753" s="223">
        <f t="shared" si="240"/>
        <v>0</v>
      </c>
      <c r="Q2753" s="223">
        <f t="shared" si="240"/>
        <v>0</v>
      </c>
      <c r="R2753" s="223">
        <f t="shared" si="240"/>
        <v>0</v>
      </c>
    </row>
    <row r="2754" spans="1:18" hidden="1" outlineLevel="2" x14ac:dyDescent="0.25">
      <c r="A2754" s="222" t="str">
        <f>'Usages mobilité'!A36</f>
        <v>Usage mobilité n°33</v>
      </c>
      <c r="B2754" s="222" t="s">
        <v>41</v>
      </c>
      <c r="C2754" s="222"/>
      <c r="D2754" s="223">
        <f>IF(B$2609&lt;&gt;"",IF(B$2609='Usages mobilité'!BF36,'Usages mobilité'!BD36,0),0)</f>
        <v>0</v>
      </c>
      <c r="E2754" s="223">
        <f t="shared" si="240"/>
        <v>0</v>
      </c>
      <c r="F2754" s="223">
        <f t="shared" si="240"/>
        <v>0</v>
      </c>
      <c r="G2754" s="223">
        <f t="shared" si="240"/>
        <v>0</v>
      </c>
      <c r="H2754" s="223">
        <f t="shared" si="240"/>
        <v>0</v>
      </c>
      <c r="I2754" s="223">
        <f t="shared" si="240"/>
        <v>0</v>
      </c>
      <c r="J2754" s="223">
        <f t="shared" si="240"/>
        <v>0</v>
      </c>
      <c r="K2754" s="223">
        <f t="shared" si="240"/>
        <v>0</v>
      </c>
      <c r="L2754" s="223">
        <f t="shared" si="240"/>
        <v>0</v>
      </c>
      <c r="M2754" s="223">
        <f t="shared" si="240"/>
        <v>0</v>
      </c>
      <c r="N2754" s="223">
        <f t="shared" si="240"/>
        <v>0</v>
      </c>
      <c r="O2754" s="223">
        <f t="shared" si="240"/>
        <v>0</v>
      </c>
      <c r="P2754" s="223">
        <f t="shared" si="240"/>
        <v>0</v>
      </c>
      <c r="Q2754" s="223">
        <f t="shared" si="240"/>
        <v>0</v>
      </c>
      <c r="R2754" s="223">
        <f t="shared" si="240"/>
        <v>0</v>
      </c>
    </row>
    <row r="2755" spans="1:18" hidden="1" outlineLevel="2" x14ac:dyDescent="0.25">
      <c r="A2755" s="222" t="str">
        <f>'Usages mobilité'!A37</f>
        <v>Usage mobilité n°34</v>
      </c>
      <c r="B2755" s="222" t="s">
        <v>41</v>
      </c>
      <c r="C2755" s="222"/>
      <c r="D2755" s="223">
        <f>IF(B$2609&lt;&gt;"",IF(B$2609='Usages mobilité'!BF37,'Usages mobilité'!BD37,0),0)</f>
        <v>0</v>
      </c>
      <c r="E2755" s="223">
        <f t="shared" si="240"/>
        <v>0</v>
      </c>
      <c r="F2755" s="223">
        <f t="shared" si="240"/>
        <v>0</v>
      </c>
      <c r="G2755" s="223">
        <f t="shared" si="240"/>
        <v>0</v>
      </c>
      <c r="H2755" s="223">
        <f t="shared" si="240"/>
        <v>0</v>
      </c>
      <c r="I2755" s="223">
        <f t="shared" si="240"/>
        <v>0</v>
      </c>
      <c r="J2755" s="223">
        <f t="shared" si="240"/>
        <v>0</v>
      </c>
      <c r="K2755" s="223">
        <f t="shared" si="240"/>
        <v>0</v>
      </c>
      <c r="L2755" s="223">
        <f t="shared" si="240"/>
        <v>0</v>
      </c>
      <c r="M2755" s="223">
        <f t="shared" si="240"/>
        <v>0</v>
      </c>
      <c r="N2755" s="223">
        <f t="shared" si="240"/>
        <v>0</v>
      </c>
      <c r="O2755" s="223">
        <f t="shared" si="240"/>
        <v>0</v>
      </c>
      <c r="P2755" s="223">
        <f t="shared" si="240"/>
        <v>0</v>
      </c>
      <c r="Q2755" s="223">
        <f t="shared" si="240"/>
        <v>0</v>
      </c>
      <c r="R2755" s="223">
        <f t="shared" si="240"/>
        <v>0</v>
      </c>
    </row>
    <row r="2756" spans="1:18" hidden="1" outlineLevel="2" x14ac:dyDescent="0.25">
      <c r="A2756" s="222" t="str">
        <f>'Usages mobilité'!A38</f>
        <v>Usage mobilité n°35</v>
      </c>
      <c r="B2756" s="222" t="s">
        <v>41</v>
      </c>
      <c r="C2756" s="222"/>
      <c r="D2756" s="223">
        <f>IF(B$2609&lt;&gt;"",IF(B$2609='Usages mobilité'!BF38,'Usages mobilité'!BD38,0),0)</f>
        <v>0</v>
      </c>
      <c r="E2756" s="223">
        <f t="shared" si="240"/>
        <v>0</v>
      </c>
      <c r="F2756" s="223">
        <f t="shared" si="240"/>
        <v>0</v>
      </c>
      <c r="G2756" s="223">
        <f t="shared" si="240"/>
        <v>0</v>
      </c>
      <c r="H2756" s="223">
        <f t="shared" si="240"/>
        <v>0</v>
      </c>
      <c r="I2756" s="223">
        <f t="shared" si="240"/>
        <v>0</v>
      </c>
      <c r="J2756" s="223">
        <f t="shared" si="240"/>
        <v>0</v>
      </c>
      <c r="K2756" s="223">
        <f t="shared" si="240"/>
        <v>0</v>
      </c>
      <c r="L2756" s="223">
        <f t="shared" si="240"/>
        <v>0</v>
      </c>
      <c r="M2756" s="223">
        <f t="shared" si="240"/>
        <v>0</v>
      </c>
      <c r="N2756" s="223">
        <f t="shared" si="240"/>
        <v>0</v>
      </c>
      <c r="O2756" s="223">
        <f t="shared" si="240"/>
        <v>0</v>
      </c>
      <c r="P2756" s="223">
        <f t="shared" si="240"/>
        <v>0</v>
      </c>
      <c r="Q2756" s="223">
        <f t="shared" si="240"/>
        <v>0</v>
      </c>
      <c r="R2756" s="223">
        <f t="shared" si="240"/>
        <v>0</v>
      </c>
    </row>
    <row r="2757" spans="1:18" hidden="1" outlineLevel="2" x14ac:dyDescent="0.25">
      <c r="A2757" s="222" t="str">
        <f>'Usages mobilité'!A39</f>
        <v>Usage mobilité n°36</v>
      </c>
      <c r="B2757" s="222" t="s">
        <v>41</v>
      </c>
      <c r="C2757" s="222"/>
      <c r="D2757" s="223">
        <f>IF(B$2609&lt;&gt;"",IF(B$2609='Usages mobilité'!BF39,'Usages mobilité'!BD39,0),0)</f>
        <v>0</v>
      </c>
      <c r="E2757" s="223">
        <f t="shared" si="240"/>
        <v>0</v>
      </c>
      <c r="F2757" s="223">
        <f t="shared" si="240"/>
        <v>0</v>
      </c>
      <c r="G2757" s="223">
        <f t="shared" si="240"/>
        <v>0</v>
      </c>
      <c r="H2757" s="223">
        <f t="shared" si="240"/>
        <v>0</v>
      </c>
      <c r="I2757" s="223">
        <f t="shared" si="240"/>
        <v>0</v>
      </c>
      <c r="J2757" s="223">
        <f t="shared" si="240"/>
        <v>0</v>
      </c>
      <c r="K2757" s="223">
        <f t="shared" si="240"/>
        <v>0</v>
      </c>
      <c r="L2757" s="223">
        <f t="shared" si="240"/>
        <v>0</v>
      </c>
      <c r="M2757" s="223">
        <f t="shared" si="240"/>
        <v>0</v>
      </c>
      <c r="N2757" s="223">
        <f t="shared" si="240"/>
        <v>0</v>
      </c>
      <c r="O2757" s="223">
        <f t="shared" si="240"/>
        <v>0</v>
      </c>
      <c r="P2757" s="223">
        <f t="shared" si="240"/>
        <v>0</v>
      </c>
      <c r="Q2757" s="223">
        <f t="shared" si="240"/>
        <v>0</v>
      </c>
      <c r="R2757" s="223">
        <f t="shared" si="240"/>
        <v>0</v>
      </c>
    </row>
    <row r="2758" spans="1:18" hidden="1" outlineLevel="2" x14ac:dyDescent="0.25">
      <c r="A2758" s="222" t="str">
        <f>'Usages mobilité'!A40</f>
        <v>Usage mobilité n°37</v>
      </c>
      <c r="B2758" s="222" t="s">
        <v>41</v>
      </c>
      <c r="C2758" s="222"/>
      <c r="D2758" s="223">
        <f>IF(B$2609&lt;&gt;"",IF(B$2609='Usages mobilité'!BF40,'Usages mobilité'!BD40,0),0)</f>
        <v>0</v>
      </c>
      <c r="E2758" s="223">
        <f t="shared" si="240"/>
        <v>0</v>
      </c>
      <c r="F2758" s="223">
        <f t="shared" si="240"/>
        <v>0</v>
      </c>
      <c r="G2758" s="223">
        <f t="shared" si="240"/>
        <v>0</v>
      </c>
      <c r="H2758" s="223">
        <f t="shared" si="240"/>
        <v>0</v>
      </c>
      <c r="I2758" s="223">
        <f t="shared" si="240"/>
        <v>0</v>
      </c>
      <c r="J2758" s="223">
        <f t="shared" si="240"/>
        <v>0</v>
      </c>
      <c r="K2758" s="223">
        <f t="shared" si="240"/>
        <v>0</v>
      </c>
      <c r="L2758" s="223">
        <f t="shared" si="240"/>
        <v>0</v>
      </c>
      <c r="M2758" s="223">
        <f t="shared" si="240"/>
        <v>0</v>
      </c>
      <c r="N2758" s="223">
        <f t="shared" si="240"/>
        <v>0</v>
      </c>
      <c r="O2758" s="223">
        <f t="shared" si="240"/>
        <v>0</v>
      </c>
      <c r="P2758" s="223">
        <f t="shared" si="240"/>
        <v>0</v>
      </c>
      <c r="Q2758" s="223">
        <f t="shared" si="240"/>
        <v>0</v>
      </c>
      <c r="R2758" s="223">
        <f t="shared" si="240"/>
        <v>0</v>
      </c>
    </row>
    <row r="2759" spans="1:18" hidden="1" outlineLevel="2" x14ac:dyDescent="0.25">
      <c r="A2759" s="222" t="str">
        <f>'Usages mobilité'!A41</f>
        <v>Usage mobilité n°38</v>
      </c>
      <c r="B2759" s="222" t="s">
        <v>41</v>
      </c>
      <c r="C2759" s="222"/>
      <c r="D2759" s="223">
        <f>IF(B$2609&lt;&gt;"",IF(B$2609='Usages mobilité'!BF41,'Usages mobilité'!BD41,0),0)</f>
        <v>0</v>
      </c>
      <c r="E2759" s="223">
        <f t="shared" si="240"/>
        <v>0</v>
      </c>
      <c r="F2759" s="223">
        <f t="shared" si="240"/>
        <v>0</v>
      </c>
      <c r="G2759" s="223">
        <f t="shared" si="240"/>
        <v>0</v>
      </c>
      <c r="H2759" s="223">
        <f t="shared" si="240"/>
        <v>0</v>
      </c>
      <c r="I2759" s="223">
        <f t="shared" si="240"/>
        <v>0</v>
      </c>
      <c r="J2759" s="223">
        <f t="shared" si="240"/>
        <v>0</v>
      </c>
      <c r="K2759" s="223">
        <f t="shared" si="240"/>
        <v>0</v>
      </c>
      <c r="L2759" s="223">
        <f t="shared" si="240"/>
        <v>0</v>
      </c>
      <c r="M2759" s="223">
        <f t="shared" si="240"/>
        <v>0</v>
      </c>
      <c r="N2759" s="223">
        <f t="shared" si="240"/>
        <v>0</v>
      </c>
      <c r="O2759" s="223">
        <f t="shared" si="240"/>
        <v>0</v>
      </c>
      <c r="P2759" s="223">
        <f t="shared" si="240"/>
        <v>0</v>
      </c>
      <c r="Q2759" s="223">
        <f t="shared" si="240"/>
        <v>0</v>
      </c>
      <c r="R2759" s="223">
        <f t="shared" si="240"/>
        <v>0</v>
      </c>
    </row>
    <row r="2760" spans="1:18" hidden="1" outlineLevel="2" x14ac:dyDescent="0.25">
      <c r="A2760" s="222" t="str">
        <f>'Usages mobilité'!A42</f>
        <v>Usage mobilité n°39</v>
      </c>
      <c r="B2760" s="222" t="s">
        <v>41</v>
      </c>
      <c r="C2760" s="222"/>
      <c r="D2760" s="223">
        <f>IF(B$2609&lt;&gt;"",IF(B$2609='Usages mobilité'!BF42,'Usages mobilité'!BD42,0),0)</f>
        <v>0</v>
      </c>
      <c r="E2760" s="223">
        <f t="shared" si="240"/>
        <v>0</v>
      </c>
      <c r="F2760" s="223">
        <f t="shared" si="240"/>
        <v>0</v>
      </c>
      <c r="G2760" s="223">
        <f t="shared" si="240"/>
        <v>0</v>
      </c>
      <c r="H2760" s="223">
        <f t="shared" si="240"/>
        <v>0</v>
      </c>
      <c r="I2760" s="223">
        <f t="shared" si="240"/>
        <v>0</v>
      </c>
      <c r="J2760" s="223">
        <f t="shared" si="240"/>
        <v>0</v>
      </c>
      <c r="K2760" s="223">
        <f t="shared" si="240"/>
        <v>0</v>
      </c>
      <c r="L2760" s="223">
        <f t="shared" si="240"/>
        <v>0</v>
      </c>
      <c r="M2760" s="223">
        <f t="shared" si="240"/>
        <v>0</v>
      </c>
      <c r="N2760" s="223">
        <f t="shared" si="240"/>
        <v>0</v>
      </c>
      <c r="O2760" s="223">
        <f t="shared" si="240"/>
        <v>0</v>
      </c>
      <c r="P2760" s="223">
        <f t="shared" si="240"/>
        <v>0</v>
      </c>
      <c r="Q2760" s="223">
        <f t="shared" si="240"/>
        <v>0</v>
      </c>
      <c r="R2760" s="223">
        <f t="shared" si="240"/>
        <v>0</v>
      </c>
    </row>
    <row r="2761" spans="1:18" hidden="1" outlineLevel="2" x14ac:dyDescent="0.25">
      <c r="A2761" s="222" t="str">
        <f>'Usages mobilité'!A43</f>
        <v>Usage mobilité n°40</v>
      </c>
      <c r="B2761" s="222" t="s">
        <v>41</v>
      </c>
      <c r="C2761" s="222"/>
      <c r="D2761" s="223">
        <f>IF(B$2609&lt;&gt;"",IF(B$2609='Usages mobilité'!BF43,'Usages mobilité'!BD43,0),0)</f>
        <v>0</v>
      </c>
      <c r="E2761" s="223">
        <f t="shared" si="240"/>
        <v>0</v>
      </c>
      <c r="F2761" s="223">
        <f t="shared" si="240"/>
        <v>0</v>
      </c>
      <c r="G2761" s="223">
        <f t="shared" si="240"/>
        <v>0</v>
      </c>
      <c r="H2761" s="223">
        <f t="shared" si="240"/>
        <v>0</v>
      </c>
      <c r="I2761" s="223">
        <f t="shared" si="240"/>
        <v>0</v>
      </c>
      <c r="J2761" s="223">
        <f t="shared" si="240"/>
        <v>0</v>
      </c>
      <c r="K2761" s="223">
        <f t="shared" si="240"/>
        <v>0</v>
      </c>
      <c r="L2761" s="223">
        <f t="shared" si="240"/>
        <v>0</v>
      </c>
      <c r="M2761" s="223">
        <f t="shared" si="240"/>
        <v>0</v>
      </c>
      <c r="N2761" s="223">
        <f t="shared" si="240"/>
        <v>0</v>
      </c>
      <c r="O2761" s="223">
        <f t="shared" si="240"/>
        <v>0</v>
      </c>
      <c r="P2761" s="223">
        <f t="shared" si="240"/>
        <v>0</v>
      </c>
      <c r="Q2761" s="223">
        <f t="shared" si="240"/>
        <v>0</v>
      </c>
      <c r="R2761" s="223">
        <f t="shared" si="240"/>
        <v>0</v>
      </c>
    </row>
    <row r="2762" spans="1:18" hidden="1" outlineLevel="2" x14ac:dyDescent="0.25">
      <c r="A2762" s="222" t="str">
        <f>'Usages mobilité'!A44</f>
        <v>Usage mobilité n°41</v>
      </c>
      <c r="B2762" s="222" t="s">
        <v>41</v>
      </c>
      <c r="C2762" s="222"/>
      <c r="D2762" s="223">
        <f>IF(B$2609&lt;&gt;"",IF(B$2609='Usages mobilité'!BF44,'Usages mobilité'!BD44,0),0)</f>
        <v>0</v>
      </c>
      <c r="E2762" s="223">
        <f t="shared" ref="E2762:R2771" si="241">$D2762</f>
        <v>0</v>
      </c>
      <c r="F2762" s="223">
        <f t="shared" si="241"/>
        <v>0</v>
      </c>
      <c r="G2762" s="223">
        <f t="shared" si="241"/>
        <v>0</v>
      </c>
      <c r="H2762" s="223">
        <f t="shared" si="241"/>
        <v>0</v>
      </c>
      <c r="I2762" s="223">
        <f t="shared" si="241"/>
        <v>0</v>
      </c>
      <c r="J2762" s="223">
        <f t="shared" si="241"/>
        <v>0</v>
      </c>
      <c r="K2762" s="223">
        <f t="shared" si="241"/>
        <v>0</v>
      </c>
      <c r="L2762" s="223">
        <f t="shared" si="241"/>
        <v>0</v>
      </c>
      <c r="M2762" s="223">
        <f t="shared" si="241"/>
        <v>0</v>
      </c>
      <c r="N2762" s="223">
        <f t="shared" si="241"/>
        <v>0</v>
      </c>
      <c r="O2762" s="223">
        <f t="shared" si="241"/>
        <v>0</v>
      </c>
      <c r="P2762" s="223">
        <f t="shared" si="241"/>
        <v>0</v>
      </c>
      <c r="Q2762" s="223">
        <f t="shared" si="241"/>
        <v>0</v>
      </c>
      <c r="R2762" s="223">
        <f t="shared" si="241"/>
        <v>0</v>
      </c>
    </row>
    <row r="2763" spans="1:18" hidden="1" outlineLevel="2" x14ac:dyDescent="0.25">
      <c r="A2763" s="222" t="str">
        <f>'Usages mobilité'!A45</f>
        <v>Usage mobilité n°42</v>
      </c>
      <c r="B2763" s="222" t="s">
        <v>41</v>
      </c>
      <c r="C2763" s="222"/>
      <c r="D2763" s="223">
        <f>IF(B$2609&lt;&gt;"",IF(B$2609='Usages mobilité'!BF45,'Usages mobilité'!BD45,0),0)</f>
        <v>0</v>
      </c>
      <c r="E2763" s="223">
        <f t="shared" si="241"/>
        <v>0</v>
      </c>
      <c r="F2763" s="223">
        <f t="shared" si="241"/>
        <v>0</v>
      </c>
      <c r="G2763" s="223">
        <f t="shared" si="241"/>
        <v>0</v>
      </c>
      <c r="H2763" s="223">
        <f t="shared" si="241"/>
        <v>0</v>
      </c>
      <c r="I2763" s="223">
        <f t="shared" si="241"/>
        <v>0</v>
      </c>
      <c r="J2763" s="223">
        <f t="shared" si="241"/>
        <v>0</v>
      </c>
      <c r="K2763" s="223">
        <f t="shared" si="241"/>
        <v>0</v>
      </c>
      <c r="L2763" s="223">
        <f t="shared" si="241"/>
        <v>0</v>
      </c>
      <c r="M2763" s="223">
        <f t="shared" si="241"/>
        <v>0</v>
      </c>
      <c r="N2763" s="223">
        <f t="shared" si="241"/>
        <v>0</v>
      </c>
      <c r="O2763" s="223">
        <f t="shared" si="241"/>
        <v>0</v>
      </c>
      <c r="P2763" s="223">
        <f t="shared" si="241"/>
        <v>0</v>
      </c>
      <c r="Q2763" s="223">
        <f t="shared" si="241"/>
        <v>0</v>
      </c>
      <c r="R2763" s="223">
        <f t="shared" si="241"/>
        <v>0</v>
      </c>
    </row>
    <row r="2764" spans="1:18" hidden="1" outlineLevel="2" x14ac:dyDescent="0.25">
      <c r="A2764" s="222" t="str">
        <f>'Usages mobilité'!A46</f>
        <v>Usage mobilité n°43</v>
      </c>
      <c r="B2764" s="222" t="s">
        <v>41</v>
      </c>
      <c r="C2764" s="222"/>
      <c r="D2764" s="223">
        <f>IF(B$2609&lt;&gt;"",IF(B$2609='Usages mobilité'!BF46,'Usages mobilité'!BD46,0),0)</f>
        <v>0</v>
      </c>
      <c r="E2764" s="223">
        <f t="shared" si="241"/>
        <v>0</v>
      </c>
      <c r="F2764" s="223">
        <f t="shared" si="241"/>
        <v>0</v>
      </c>
      <c r="G2764" s="223">
        <f t="shared" si="241"/>
        <v>0</v>
      </c>
      <c r="H2764" s="223">
        <f t="shared" si="241"/>
        <v>0</v>
      </c>
      <c r="I2764" s="223">
        <f t="shared" si="241"/>
        <v>0</v>
      </c>
      <c r="J2764" s="223">
        <f t="shared" si="241"/>
        <v>0</v>
      </c>
      <c r="K2764" s="223">
        <f t="shared" si="241"/>
        <v>0</v>
      </c>
      <c r="L2764" s="223">
        <f t="shared" si="241"/>
        <v>0</v>
      </c>
      <c r="M2764" s="223">
        <f t="shared" si="241"/>
        <v>0</v>
      </c>
      <c r="N2764" s="223">
        <f t="shared" si="241"/>
        <v>0</v>
      </c>
      <c r="O2764" s="223">
        <f t="shared" si="241"/>
        <v>0</v>
      </c>
      <c r="P2764" s="223">
        <f t="shared" si="241"/>
        <v>0</v>
      </c>
      <c r="Q2764" s="223">
        <f t="shared" si="241"/>
        <v>0</v>
      </c>
      <c r="R2764" s="223">
        <f t="shared" si="241"/>
        <v>0</v>
      </c>
    </row>
    <row r="2765" spans="1:18" hidden="1" outlineLevel="2" x14ac:dyDescent="0.25">
      <c r="A2765" s="222" t="str">
        <f>'Usages mobilité'!A47</f>
        <v>Usage mobilité n°44</v>
      </c>
      <c r="B2765" s="222" t="s">
        <v>41</v>
      </c>
      <c r="C2765" s="222"/>
      <c r="D2765" s="223">
        <f>IF(B$2609&lt;&gt;"",IF(B$2609='Usages mobilité'!BF47,'Usages mobilité'!BD47,0),0)</f>
        <v>0</v>
      </c>
      <c r="E2765" s="223">
        <f t="shared" si="241"/>
        <v>0</v>
      </c>
      <c r="F2765" s="223">
        <f t="shared" si="241"/>
        <v>0</v>
      </c>
      <c r="G2765" s="223">
        <f t="shared" si="241"/>
        <v>0</v>
      </c>
      <c r="H2765" s="223">
        <f t="shared" si="241"/>
        <v>0</v>
      </c>
      <c r="I2765" s="223">
        <f t="shared" si="241"/>
        <v>0</v>
      </c>
      <c r="J2765" s="223">
        <f t="shared" si="241"/>
        <v>0</v>
      </c>
      <c r="K2765" s="223">
        <f t="shared" si="241"/>
        <v>0</v>
      </c>
      <c r="L2765" s="223">
        <f t="shared" si="241"/>
        <v>0</v>
      </c>
      <c r="M2765" s="223">
        <f t="shared" si="241"/>
        <v>0</v>
      </c>
      <c r="N2765" s="223">
        <f t="shared" si="241"/>
        <v>0</v>
      </c>
      <c r="O2765" s="223">
        <f t="shared" si="241"/>
        <v>0</v>
      </c>
      <c r="P2765" s="223">
        <f t="shared" si="241"/>
        <v>0</v>
      </c>
      <c r="Q2765" s="223">
        <f t="shared" si="241"/>
        <v>0</v>
      </c>
      <c r="R2765" s="223">
        <f t="shared" si="241"/>
        <v>0</v>
      </c>
    </row>
    <row r="2766" spans="1:18" hidden="1" outlineLevel="2" x14ac:dyDescent="0.25">
      <c r="A2766" s="222" t="str">
        <f>'Usages mobilité'!A48</f>
        <v>Usage mobilité n°45</v>
      </c>
      <c r="B2766" s="222" t="s">
        <v>41</v>
      </c>
      <c r="C2766" s="222"/>
      <c r="D2766" s="223">
        <f>IF(B$2609&lt;&gt;"",IF(B$2609='Usages mobilité'!BF48,'Usages mobilité'!BD48,0),0)</f>
        <v>0</v>
      </c>
      <c r="E2766" s="223">
        <f t="shared" si="241"/>
        <v>0</v>
      </c>
      <c r="F2766" s="223">
        <f t="shared" si="241"/>
        <v>0</v>
      </c>
      <c r="G2766" s="223">
        <f t="shared" si="241"/>
        <v>0</v>
      </c>
      <c r="H2766" s="223">
        <f t="shared" si="241"/>
        <v>0</v>
      </c>
      <c r="I2766" s="223">
        <f t="shared" si="241"/>
        <v>0</v>
      </c>
      <c r="J2766" s="223">
        <f t="shared" si="241"/>
        <v>0</v>
      </c>
      <c r="K2766" s="223">
        <f t="shared" si="241"/>
        <v>0</v>
      </c>
      <c r="L2766" s="223">
        <f t="shared" si="241"/>
        <v>0</v>
      </c>
      <c r="M2766" s="223">
        <f t="shared" si="241"/>
        <v>0</v>
      </c>
      <c r="N2766" s="223">
        <f t="shared" si="241"/>
        <v>0</v>
      </c>
      <c r="O2766" s="223">
        <f t="shared" si="241"/>
        <v>0</v>
      </c>
      <c r="P2766" s="223">
        <f t="shared" si="241"/>
        <v>0</v>
      </c>
      <c r="Q2766" s="223">
        <f t="shared" si="241"/>
        <v>0</v>
      </c>
      <c r="R2766" s="223">
        <f t="shared" si="241"/>
        <v>0</v>
      </c>
    </row>
    <row r="2767" spans="1:18" hidden="1" outlineLevel="2" x14ac:dyDescent="0.25">
      <c r="A2767" s="222" t="str">
        <f>'Usages mobilité'!A49</f>
        <v>Usage mobilité n°46</v>
      </c>
      <c r="B2767" s="222" t="s">
        <v>41</v>
      </c>
      <c r="C2767" s="222"/>
      <c r="D2767" s="223">
        <f>IF(B$2609&lt;&gt;"",IF(B$2609='Usages mobilité'!BF49,'Usages mobilité'!BD49,0),0)</f>
        <v>0</v>
      </c>
      <c r="E2767" s="223">
        <f t="shared" si="241"/>
        <v>0</v>
      </c>
      <c r="F2767" s="223">
        <f t="shared" si="241"/>
        <v>0</v>
      </c>
      <c r="G2767" s="223">
        <f t="shared" si="241"/>
        <v>0</v>
      </c>
      <c r="H2767" s="223">
        <f t="shared" si="241"/>
        <v>0</v>
      </c>
      <c r="I2767" s="223">
        <f t="shared" si="241"/>
        <v>0</v>
      </c>
      <c r="J2767" s="223">
        <f t="shared" si="241"/>
        <v>0</v>
      </c>
      <c r="K2767" s="223">
        <f t="shared" si="241"/>
        <v>0</v>
      </c>
      <c r="L2767" s="223">
        <f t="shared" si="241"/>
        <v>0</v>
      </c>
      <c r="M2767" s="223">
        <f t="shared" si="241"/>
        <v>0</v>
      </c>
      <c r="N2767" s="223">
        <f t="shared" si="241"/>
        <v>0</v>
      </c>
      <c r="O2767" s="223">
        <f t="shared" si="241"/>
        <v>0</v>
      </c>
      <c r="P2767" s="223">
        <f t="shared" si="241"/>
        <v>0</v>
      </c>
      <c r="Q2767" s="223">
        <f t="shared" si="241"/>
        <v>0</v>
      </c>
      <c r="R2767" s="223">
        <f t="shared" si="241"/>
        <v>0</v>
      </c>
    </row>
    <row r="2768" spans="1:18" hidden="1" outlineLevel="2" x14ac:dyDescent="0.25">
      <c r="A2768" s="222" t="str">
        <f>'Usages mobilité'!A50</f>
        <v>Usage mobilité n°47</v>
      </c>
      <c r="B2768" s="222" t="s">
        <v>41</v>
      </c>
      <c r="C2768" s="222"/>
      <c r="D2768" s="223">
        <f>IF(B$2609&lt;&gt;"",IF(B$2609='Usages mobilité'!BF50,'Usages mobilité'!BD50,0),0)</f>
        <v>0</v>
      </c>
      <c r="E2768" s="223">
        <f t="shared" si="241"/>
        <v>0</v>
      </c>
      <c r="F2768" s="223">
        <f t="shared" si="241"/>
        <v>0</v>
      </c>
      <c r="G2768" s="223">
        <f t="shared" si="241"/>
        <v>0</v>
      </c>
      <c r="H2768" s="223">
        <f t="shared" si="241"/>
        <v>0</v>
      </c>
      <c r="I2768" s="223">
        <f t="shared" si="241"/>
        <v>0</v>
      </c>
      <c r="J2768" s="223">
        <f t="shared" si="241"/>
        <v>0</v>
      </c>
      <c r="K2768" s="223">
        <f t="shared" si="241"/>
        <v>0</v>
      </c>
      <c r="L2768" s="223">
        <f t="shared" si="241"/>
        <v>0</v>
      </c>
      <c r="M2768" s="223">
        <f t="shared" si="241"/>
        <v>0</v>
      </c>
      <c r="N2768" s="223">
        <f t="shared" si="241"/>
        <v>0</v>
      </c>
      <c r="O2768" s="223">
        <f t="shared" si="241"/>
        <v>0</v>
      </c>
      <c r="P2768" s="223">
        <f t="shared" si="241"/>
        <v>0</v>
      </c>
      <c r="Q2768" s="223">
        <f t="shared" si="241"/>
        <v>0</v>
      </c>
      <c r="R2768" s="223">
        <f t="shared" si="241"/>
        <v>0</v>
      </c>
    </row>
    <row r="2769" spans="1:18" hidden="1" outlineLevel="2" x14ac:dyDescent="0.25">
      <c r="A2769" s="222" t="str">
        <f>'Usages mobilité'!A51</f>
        <v>Usage mobilité n°48</v>
      </c>
      <c r="B2769" s="222" t="s">
        <v>41</v>
      </c>
      <c r="C2769" s="222"/>
      <c r="D2769" s="223">
        <f>IF(B$2609&lt;&gt;"",IF(B$2609='Usages mobilité'!BF51,'Usages mobilité'!BD51,0),0)</f>
        <v>0</v>
      </c>
      <c r="E2769" s="223">
        <f t="shared" si="241"/>
        <v>0</v>
      </c>
      <c r="F2769" s="223">
        <f t="shared" si="241"/>
        <v>0</v>
      </c>
      <c r="G2769" s="223">
        <f t="shared" si="241"/>
        <v>0</v>
      </c>
      <c r="H2769" s="223">
        <f t="shared" si="241"/>
        <v>0</v>
      </c>
      <c r="I2769" s="223">
        <f t="shared" si="241"/>
        <v>0</v>
      </c>
      <c r="J2769" s="223">
        <f t="shared" si="241"/>
        <v>0</v>
      </c>
      <c r="K2769" s="223">
        <f t="shared" si="241"/>
        <v>0</v>
      </c>
      <c r="L2769" s="223">
        <f t="shared" si="241"/>
        <v>0</v>
      </c>
      <c r="M2769" s="223">
        <f t="shared" si="241"/>
        <v>0</v>
      </c>
      <c r="N2769" s="223">
        <f t="shared" si="241"/>
        <v>0</v>
      </c>
      <c r="O2769" s="223">
        <f t="shared" si="241"/>
        <v>0</v>
      </c>
      <c r="P2769" s="223">
        <f t="shared" si="241"/>
        <v>0</v>
      </c>
      <c r="Q2769" s="223">
        <f t="shared" si="241"/>
        <v>0</v>
      </c>
      <c r="R2769" s="223">
        <f t="shared" si="241"/>
        <v>0</v>
      </c>
    </row>
    <row r="2770" spans="1:18" hidden="1" outlineLevel="2" x14ac:dyDescent="0.25">
      <c r="A2770" s="222" t="str">
        <f>'Usages mobilité'!A52</f>
        <v>Usage mobilité n°49</v>
      </c>
      <c r="B2770" s="222" t="s">
        <v>41</v>
      </c>
      <c r="C2770" s="222"/>
      <c r="D2770" s="223">
        <f>IF(B$2609&lt;&gt;"",IF(B$2609='Usages mobilité'!BF52,'Usages mobilité'!BD52,0),0)</f>
        <v>0</v>
      </c>
      <c r="E2770" s="223">
        <f t="shared" si="241"/>
        <v>0</v>
      </c>
      <c r="F2770" s="223">
        <f t="shared" si="241"/>
        <v>0</v>
      </c>
      <c r="G2770" s="223">
        <f t="shared" si="241"/>
        <v>0</v>
      </c>
      <c r="H2770" s="223">
        <f t="shared" si="241"/>
        <v>0</v>
      </c>
      <c r="I2770" s="223">
        <f t="shared" si="241"/>
        <v>0</v>
      </c>
      <c r="J2770" s="223">
        <f t="shared" si="241"/>
        <v>0</v>
      </c>
      <c r="K2770" s="223">
        <f t="shared" si="241"/>
        <v>0</v>
      </c>
      <c r="L2770" s="223">
        <f t="shared" si="241"/>
        <v>0</v>
      </c>
      <c r="M2770" s="223">
        <f t="shared" si="241"/>
        <v>0</v>
      </c>
      <c r="N2770" s="223">
        <f t="shared" si="241"/>
        <v>0</v>
      </c>
      <c r="O2770" s="223">
        <f t="shared" si="241"/>
        <v>0</v>
      </c>
      <c r="P2770" s="223">
        <f t="shared" si="241"/>
        <v>0</v>
      </c>
      <c r="Q2770" s="223">
        <f t="shared" si="241"/>
        <v>0</v>
      </c>
      <c r="R2770" s="223">
        <f t="shared" si="241"/>
        <v>0</v>
      </c>
    </row>
    <row r="2771" spans="1:18" hidden="1" outlineLevel="2" x14ac:dyDescent="0.25">
      <c r="A2771" s="222" t="str">
        <f>'Usages mobilité'!A53</f>
        <v>Usage mobilité n°50</v>
      </c>
      <c r="B2771" s="222" t="s">
        <v>41</v>
      </c>
      <c r="C2771" s="222"/>
      <c r="D2771" s="223">
        <f>IF(B$2609&lt;&gt;"",IF(B$2609='Usages mobilité'!BF53,'Usages mobilité'!BD53,0),0)</f>
        <v>0</v>
      </c>
      <c r="E2771" s="223">
        <f t="shared" si="241"/>
        <v>0</v>
      </c>
      <c r="F2771" s="223">
        <f t="shared" si="241"/>
        <v>0</v>
      </c>
      <c r="G2771" s="223">
        <f t="shared" si="241"/>
        <v>0</v>
      </c>
      <c r="H2771" s="223">
        <f t="shared" si="241"/>
        <v>0</v>
      </c>
      <c r="I2771" s="223">
        <f t="shared" si="241"/>
        <v>0</v>
      </c>
      <c r="J2771" s="223">
        <f t="shared" si="241"/>
        <v>0</v>
      </c>
      <c r="K2771" s="223">
        <f t="shared" si="241"/>
        <v>0</v>
      </c>
      <c r="L2771" s="223">
        <f t="shared" si="241"/>
        <v>0</v>
      </c>
      <c r="M2771" s="223">
        <f t="shared" si="241"/>
        <v>0</v>
      </c>
      <c r="N2771" s="223">
        <f t="shared" si="241"/>
        <v>0</v>
      </c>
      <c r="O2771" s="223">
        <f t="shared" si="241"/>
        <v>0</v>
      </c>
      <c r="P2771" s="223">
        <f t="shared" si="241"/>
        <v>0</v>
      </c>
      <c r="Q2771" s="223">
        <f t="shared" si="241"/>
        <v>0</v>
      </c>
      <c r="R2771" s="223">
        <f t="shared" si="241"/>
        <v>0</v>
      </c>
    </row>
    <row r="2772" spans="1:18" hidden="1" outlineLevel="1" collapsed="1" x14ac:dyDescent="0.25">
      <c r="A2772" s="222" t="s">
        <v>650</v>
      </c>
      <c r="B2772" s="222"/>
      <c r="C2772" s="222"/>
      <c r="D2772" s="223">
        <f t="shared" ref="D2772:R2772" si="242">SUM(D2722:D2771)</f>
        <v>0</v>
      </c>
      <c r="E2772" s="223">
        <f t="shared" si="242"/>
        <v>0</v>
      </c>
      <c r="F2772" s="223">
        <f t="shared" si="242"/>
        <v>0</v>
      </c>
      <c r="G2772" s="223">
        <f t="shared" si="242"/>
        <v>0</v>
      </c>
      <c r="H2772" s="223">
        <f t="shared" si="242"/>
        <v>0</v>
      </c>
      <c r="I2772" s="223">
        <f t="shared" si="242"/>
        <v>0</v>
      </c>
      <c r="J2772" s="223">
        <f t="shared" si="242"/>
        <v>0</v>
      </c>
      <c r="K2772" s="223">
        <f t="shared" si="242"/>
        <v>0</v>
      </c>
      <c r="L2772" s="223">
        <f t="shared" si="242"/>
        <v>0</v>
      </c>
      <c r="M2772" s="223">
        <f t="shared" si="242"/>
        <v>0</v>
      </c>
      <c r="N2772" s="223">
        <f t="shared" si="242"/>
        <v>0</v>
      </c>
      <c r="O2772" s="223">
        <f t="shared" si="242"/>
        <v>0</v>
      </c>
      <c r="P2772" s="223">
        <f t="shared" si="242"/>
        <v>0</v>
      </c>
      <c r="Q2772" s="223">
        <f t="shared" si="242"/>
        <v>0</v>
      </c>
      <c r="R2772" s="223">
        <f t="shared" si="242"/>
        <v>0</v>
      </c>
    </row>
    <row r="2773" spans="1:18" hidden="1" outlineLevel="2" x14ac:dyDescent="0.25">
      <c r="A2773" s="222" t="str">
        <f>'Usages mobilité'!A4</f>
        <v>Usage mobilité n°1</v>
      </c>
      <c r="B2773" s="222" t="s">
        <v>645</v>
      </c>
      <c r="C2773" s="222"/>
      <c r="D2773" s="223">
        <f>D2722*'Usages mobilité'!$BG4*(1+'Usages mobilité'!$BH4)^(D$2612-$D$2612)/1000</f>
        <v>0</v>
      </c>
      <c r="E2773" s="223">
        <f>E2722*'Usages mobilité'!$BG4*(1+'Usages mobilité'!$BH4)^(E$2612-$D$2612)/1000</f>
        <v>0</v>
      </c>
      <c r="F2773" s="223">
        <f>F2722*'Usages mobilité'!$BG4*(1+'Usages mobilité'!$BH4)^(F$2612-$D$2612)/1000</f>
        <v>0</v>
      </c>
      <c r="G2773" s="223">
        <f>G2722*'Usages mobilité'!$BG4*(1+'Usages mobilité'!$BH4)^(G$2612-$D$2612)/1000</f>
        <v>0</v>
      </c>
      <c r="H2773" s="223">
        <f>H2722*'Usages mobilité'!$BG4*(1+'Usages mobilité'!$BH4)^(H$2612-$D$2612)/1000</f>
        <v>0</v>
      </c>
      <c r="I2773" s="223">
        <f>I2722*'Usages mobilité'!$BG4*(1+'Usages mobilité'!$BH4)^(I$2612-$D$2612)/1000</f>
        <v>0</v>
      </c>
      <c r="J2773" s="223">
        <f>J2722*'Usages mobilité'!$BG4*(1+'Usages mobilité'!$BH4)^(J$2612-$D$2612)/1000</f>
        <v>0</v>
      </c>
      <c r="K2773" s="223">
        <f>K2722*'Usages mobilité'!$BG4*(1+'Usages mobilité'!$BH4)^(K$2612-$D$2612)/1000</f>
        <v>0</v>
      </c>
      <c r="L2773" s="223">
        <f>L2722*'Usages mobilité'!$BG4*(1+'Usages mobilité'!$BH4)^(L$2612-$D$2612)/1000</f>
        <v>0</v>
      </c>
      <c r="M2773" s="223">
        <f>M2722*'Usages mobilité'!$BG4*(1+'Usages mobilité'!$BH4)^(M$2612-$D$2612)/1000</f>
        <v>0</v>
      </c>
      <c r="N2773" s="223">
        <f>N2722*'Usages mobilité'!$BG4*(1+'Usages mobilité'!$BH4)^(N$2612-$D$2612)/1000</f>
        <v>0</v>
      </c>
      <c r="O2773" s="223">
        <f>O2722*'Usages mobilité'!$BG4*(1+'Usages mobilité'!$BH4)^(O$2612-$D$2612)/1000</f>
        <v>0</v>
      </c>
      <c r="P2773" s="223">
        <f>P2722*'Usages mobilité'!$BG4*(1+'Usages mobilité'!$BH4)^(P$2612-$D$2612)/1000</f>
        <v>0</v>
      </c>
      <c r="Q2773" s="223">
        <f>Q2722*'Usages mobilité'!$BG4*(1+'Usages mobilité'!$BH4)^(Q$2612-$D$2612)/1000</f>
        <v>0</v>
      </c>
      <c r="R2773" s="223">
        <f>R2722*'Usages mobilité'!$BG4*(1+'Usages mobilité'!$BH4)^(R$2612-$D$2612)/1000</f>
        <v>0</v>
      </c>
    </row>
    <row r="2774" spans="1:18" hidden="1" outlineLevel="2" x14ac:dyDescent="0.25">
      <c r="A2774" s="222" t="str">
        <f>'Usages mobilité'!A5</f>
        <v>Usage mobilité n°2</v>
      </c>
      <c r="B2774" s="222" t="s">
        <v>645</v>
      </c>
      <c r="C2774" s="222"/>
      <c r="D2774" s="223">
        <f>D2723*'Usages mobilité'!$BG5*(1+'Usages mobilité'!$BH5)^(D$2612-$D$2612)/1000</f>
        <v>0</v>
      </c>
      <c r="E2774" s="223">
        <f>E2723*'Usages mobilité'!$BG5*(1+'Usages mobilité'!$BH5)^(E$2612-$D$2612)/1000</f>
        <v>0</v>
      </c>
      <c r="F2774" s="223">
        <f>F2723*'Usages mobilité'!$BG5*(1+'Usages mobilité'!$BH5)^(F$2612-$D$2612)/1000</f>
        <v>0</v>
      </c>
      <c r="G2774" s="223">
        <f>G2723*'Usages mobilité'!$BG5*(1+'Usages mobilité'!$BH5)^(G$2612-$D$2612)/1000</f>
        <v>0</v>
      </c>
      <c r="H2774" s="223">
        <f>H2723*'Usages mobilité'!$BG5*(1+'Usages mobilité'!$BH5)^(H$2612-$D$2612)/1000</f>
        <v>0</v>
      </c>
      <c r="I2774" s="223">
        <f>I2723*'Usages mobilité'!$BG5*(1+'Usages mobilité'!$BH5)^(I$2612-$D$2612)/1000</f>
        <v>0</v>
      </c>
      <c r="J2774" s="223">
        <f>J2723*'Usages mobilité'!$BG5*(1+'Usages mobilité'!$BH5)^(J$2612-$D$2612)/1000</f>
        <v>0</v>
      </c>
      <c r="K2774" s="223">
        <f>K2723*'Usages mobilité'!$BG5*(1+'Usages mobilité'!$BH5)^(K$2612-$D$2612)/1000</f>
        <v>0</v>
      </c>
      <c r="L2774" s="223">
        <f>L2723*'Usages mobilité'!$BG5*(1+'Usages mobilité'!$BH5)^(L$2612-$D$2612)/1000</f>
        <v>0</v>
      </c>
      <c r="M2774" s="223">
        <f>M2723*'Usages mobilité'!$BG5*(1+'Usages mobilité'!$BH5)^(M$2612-$D$2612)/1000</f>
        <v>0</v>
      </c>
      <c r="N2774" s="223">
        <f>N2723*'Usages mobilité'!$BG5*(1+'Usages mobilité'!$BH5)^(N$2612-$D$2612)/1000</f>
        <v>0</v>
      </c>
      <c r="O2774" s="223">
        <f>O2723*'Usages mobilité'!$BG5*(1+'Usages mobilité'!$BH5)^(O$2612-$D$2612)/1000</f>
        <v>0</v>
      </c>
      <c r="P2774" s="223">
        <f>P2723*'Usages mobilité'!$BG5*(1+'Usages mobilité'!$BH5)^(P$2612-$D$2612)/1000</f>
        <v>0</v>
      </c>
      <c r="Q2774" s="223">
        <f>Q2723*'Usages mobilité'!$BG5*(1+'Usages mobilité'!$BH5)^(Q$2612-$D$2612)/1000</f>
        <v>0</v>
      </c>
      <c r="R2774" s="223">
        <f>R2723*'Usages mobilité'!$BG5*(1+'Usages mobilité'!$BH5)^(R$2612-$D$2612)/1000</f>
        <v>0</v>
      </c>
    </row>
    <row r="2775" spans="1:18" hidden="1" outlineLevel="2" x14ac:dyDescent="0.25">
      <c r="A2775" s="222" t="str">
        <f>'Usages mobilité'!A6</f>
        <v>Usage mobilité n°3</v>
      </c>
      <c r="B2775" s="222" t="s">
        <v>645</v>
      </c>
      <c r="C2775" s="222"/>
      <c r="D2775" s="223">
        <f>D2724*'Usages mobilité'!$BG6*(1+'Usages mobilité'!$BH6)^(D$2612-$D$2612)/1000</f>
        <v>0</v>
      </c>
      <c r="E2775" s="223">
        <f>E2724*'Usages mobilité'!$BG6*(1+'Usages mobilité'!$BH6)^(E$2612-$D$2612)/1000</f>
        <v>0</v>
      </c>
      <c r="F2775" s="223">
        <f>F2724*'Usages mobilité'!$BG6*(1+'Usages mobilité'!$BH6)^(F$2612-$D$2612)/1000</f>
        <v>0</v>
      </c>
      <c r="G2775" s="223">
        <f>G2724*'Usages mobilité'!$BG6*(1+'Usages mobilité'!$BH6)^(G$2612-$D$2612)/1000</f>
        <v>0</v>
      </c>
      <c r="H2775" s="223">
        <f>H2724*'Usages mobilité'!$BG6*(1+'Usages mobilité'!$BH6)^(H$2612-$D$2612)/1000</f>
        <v>0</v>
      </c>
      <c r="I2775" s="223">
        <f>I2724*'Usages mobilité'!$BG6*(1+'Usages mobilité'!$BH6)^(I$2612-$D$2612)/1000</f>
        <v>0</v>
      </c>
      <c r="J2775" s="223">
        <f>J2724*'Usages mobilité'!$BG6*(1+'Usages mobilité'!$BH6)^(J$2612-$D$2612)/1000</f>
        <v>0</v>
      </c>
      <c r="K2775" s="223">
        <f>K2724*'Usages mobilité'!$BG6*(1+'Usages mobilité'!$BH6)^(K$2612-$D$2612)/1000</f>
        <v>0</v>
      </c>
      <c r="L2775" s="223">
        <f>L2724*'Usages mobilité'!$BG6*(1+'Usages mobilité'!$BH6)^(L$2612-$D$2612)/1000</f>
        <v>0</v>
      </c>
      <c r="M2775" s="223">
        <f>M2724*'Usages mobilité'!$BG6*(1+'Usages mobilité'!$BH6)^(M$2612-$D$2612)/1000</f>
        <v>0</v>
      </c>
      <c r="N2775" s="223">
        <f>N2724*'Usages mobilité'!$BG6*(1+'Usages mobilité'!$BH6)^(N$2612-$D$2612)/1000</f>
        <v>0</v>
      </c>
      <c r="O2775" s="223">
        <f>O2724*'Usages mobilité'!$BG6*(1+'Usages mobilité'!$BH6)^(O$2612-$D$2612)/1000</f>
        <v>0</v>
      </c>
      <c r="P2775" s="223">
        <f>P2724*'Usages mobilité'!$BG6*(1+'Usages mobilité'!$BH6)^(P$2612-$D$2612)/1000</f>
        <v>0</v>
      </c>
      <c r="Q2775" s="223">
        <f>Q2724*'Usages mobilité'!$BG6*(1+'Usages mobilité'!$BH6)^(Q$2612-$D$2612)/1000</f>
        <v>0</v>
      </c>
      <c r="R2775" s="223">
        <f>R2724*'Usages mobilité'!$BG6*(1+'Usages mobilité'!$BH6)^(R$2612-$D$2612)/1000</f>
        <v>0</v>
      </c>
    </row>
    <row r="2776" spans="1:18" hidden="1" outlineLevel="2" x14ac:dyDescent="0.25">
      <c r="A2776" s="222" t="str">
        <f>'Usages mobilité'!A7</f>
        <v>Usage mobilité n°4</v>
      </c>
      <c r="B2776" s="222" t="s">
        <v>645</v>
      </c>
      <c r="C2776" s="222"/>
      <c r="D2776" s="223">
        <f>D2725*'Usages mobilité'!$BG7*(1+'Usages mobilité'!$BH7)^(D$2612-$D$2612)/1000</f>
        <v>0</v>
      </c>
      <c r="E2776" s="223">
        <f>E2725*'Usages mobilité'!$BG7*(1+'Usages mobilité'!$BH7)^(E$2612-$D$2612)/1000</f>
        <v>0</v>
      </c>
      <c r="F2776" s="223">
        <f>F2725*'Usages mobilité'!$BG7*(1+'Usages mobilité'!$BH7)^(F$2612-$D$2612)/1000</f>
        <v>0</v>
      </c>
      <c r="G2776" s="223">
        <f>G2725*'Usages mobilité'!$BG7*(1+'Usages mobilité'!$BH7)^(G$2612-$D$2612)/1000</f>
        <v>0</v>
      </c>
      <c r="H2776" s="223">
        <f>H2725*'Usages mobilité'!$BG7*(1+'Usages mobilité'!$BH7)^(H$2612-$D$2612)/1000</f>
        <v>0</v>
      </c>
      <c r="I2776" s="223">
        <f>I2725*'Usages mobilité'!$BG7*(1+'Usages mobilité'!$BH7)^(I$2612-$D$2612)/1000</f>
        <v>0</v>
      </c>
      <c r="J2776" s="223">
        <f>J2725*'Usages mobilité'!$BG7*(1+'Usages mobilité'!$BH7)^(J$2612-$D$2612)/1000</f>
        <v>0</v>
      </c>
      <c r="K2776" s="223">
        <f>K2725*'Usages mobilité'!$BG7*(1+'Usages mobilité'!$BH7)^(K$2612-$D$2612)/1000</f>
        <v>0</v>
      </c>
      <c r="L2776" s="223">
        <f>L2725*'Usages mobilité'!$BG7*(1+'Usages mobilité'!$BH7)^(L$2612-$D$2612)/1000</f>
        <v>0</v>
      </c>
      <c r="M2776" s="223">
        <f>M2725*'Usages mobilité'!$BG7*(1+'Usages mobilité'!$BH7)^(M$2612-$D$2612)/1000</f>
        <v>0</v>
      </c>
      <c r="N2776" s="223">
        <f>N2725*'Usages mobilité'!$BG7*(1+'Usages mobilité'!$BH7)^(N$2612-$D$2612)/1000</f>
        <v>0</v>
      </c>
      <c r="O2776" s="223">
        <f>O2725*'Usages mobilité'!$BG7*(1+'Usages mobilité'!$BH7)^(O$2612-$D$2612)/1000</f>
        <v>0</v>
      </c>
      <c r="P2776" s="223">
        <f>P2725*'Usages mobilité'!$BG7*(1+'Usages mobilité'!$BH7)^(P$2612-$D$2612)/1000</f>
        <v>0</v>
      </c>
      <c r="Q2776" s="223">
        <f>Q2725*'Usages mobilité'!$BG7*(1+'Usages mobilité'!$BH7)^(Q$2612-$D$2612)/1000</f>
        <v>0</v>
      </c>
      <c r="R2776" s="223">
        <f>R2725*'Usages mobilité'!$BG7*(1+'Usages mobilité'!$BH7)^(R$2612-$D$2612)/1000</f>
        <v>0</v>
      </c>
    </row>
    <row r="2777" spans="1:18" hidden="1" outlineLevel="2" x14ac:dyDescent="0.25">
      <c r="A2777" s="222" t="str">
        <f>'Usages mobilité'!A8</f>
        <v>Usage mobilité n°5</v>
      </c>
      <c r="B2777" s="222" t="s">
        <v>645</v>
      </c>
      <c r="C2777" s="222"/>
      <c r="D2777" s="223">
        <f>D2726*'Usages mobilité'!$BG8*(1+'Usages mobilité'!$BH8)^(D$2612-$D$2612)/1000</f>
        <v>0</v>
      </c>
      <c r="E2777" s="223">
        <f>E2726*'Usages mobilité'!$BG8*(1+'Usages mobilité'!$BH8)^(E$2612-$D$2612)/1000</f>
        <v>0</v>
      </c>
      <c r="F2777" s="223">
        <f>F2726*'Usages mobilité'!$BG8*(1+'Usages mobilité'!$BH8)^(F$2612-$D$2612)/1000</f>
        <v>0</v>
      </c>
      <c r="G2777" s="223">
        <f>G2726*'Usages mobilité'!$BG8*(1+'Usages mobilité'!$BH8)^(G$2612-$D$2612)/1000</f>
        <v>0</v>
      </c>
      <c r="H2777" s="223">
        <f>H2726*'Usages mobilité'!$BG8*(1+'Usages mobilité'!$BH8)^(H$2612-$D$2612)/1000</f>
        <v>0</v>
      </c>
      <c r="I2777" s="223">
        <f>I2726*'Usages mobilité'!$BG8*(1+'Usages mobilité'!$BH8)^(I$2612-$D$2612)/1000</f>
        <v>0</v>
      </c>
      <c r="J2777" s="223">
        <f>J2726*'Usages mobilité'!$BG8*(1+'Usages mobilité'!$BH8)^(J$2612-$D$2612)/1000</f>
        <v>0</v>
      </c>
      <c r="K2777" s="223">
        <f>K2726*'Usages mobilité'!$BG8*(1+'Usages mobilité'!$BH8)^(K$2612-$D$2612)/1000</f>
        <v>0</v>
      </c>
      <c r="L2777" s="223">
        <f>L2726*'Usages mobilité'!$BG8*(1+'Usages mobilité'!$BH8)^(L$2612-$D$2612)/1000</f>
        <v>0</v>
      </c>
      <c r="M2777" s="223">
        <f>M2726*'Usages mobilité'!$BG8*(1+'Usages mobilité'!$BH8)^(M$2612-$D$2612)/1000</f>
        <v>0</v>
      </c>
      <c r="N2777" s="223">
        <f>N2726*'Usages mobilité'!$BG8*(1+'Usages mobilité'!$BH8)^(N$2612-$D$2612)/1000</f>
        <v>0</v>
      </c>
      <c r="O2777" s="223">
        <f>O2726*'Usages mobilité'!$BG8*(1+'Usages mobilité'!$BH8)^(O$2612-$D$2612)/1000</f>
        <v>0</v>
      </c>
      <c r="P2777" s="223">
        <f>P2726*'Usages mobilité'!$BG8*(1+'Usages mobilité'!$BH8)^(P$2612-$D$2612)/1000</f>
        <v>0</v>
      </c>
      <c r="Q2777" s="223">
        <f>Q2726*'Usages mobilité'!$BG8*(1+'Usages mobilité'!$BH8)^(Q$2612-$D$2612)/1000</f>
        <v>0</v>
      </c>
      <c r="R2777" s="223">
        <f>R2726*'Usages mobilité'!$BG8*(1+'Usages mobilité'!$BH8)^(R$2612-$D$2612)/1000</f>
        <v>0</v>
      </c>
    </row>
    <row r="2778" spans="1:18" hidden="1" outlineLevel="2" x14ac:dyDescent="0.25">
      <c r="A2778" s="222" t="str">
        <f>'Usages mobilité'!A9</f>
        <v>Usage mobilité n°6</v>
      </c>
      <c r="B2778" s="222" t="s">
        <v>645</v>
      </c>
      <c r="C2778" s="222"/>
      <c r="D2778" s="223">
        <f>D2727*'Usages mobilité'!$BG9*(1+'Usages mobilité'!$BH9)^(D$2612-$D$2612)/1000</f>
        <v>0</v>
      </c>
      <c r="E2778" s="223">
        <f>E2727*'Usages mobilité'!$BG9*(1+'Usages mobilité'!$BH9)^(E$2612-$D$2612)/1000</f>
        <v>0</v>
      </c>
      <c r="F2778" s="223">
        <f>F2727*'Usages mobilité'!$BG9*(1+'Usages mobilité'!$BH9)^(F$2612-$D$2612)/1000</f>
        <v>0</v>
      </c>
      <c r="G2778" s="223">
        <f>G2727*'Usages mobilité'!$BG9*(1+'Usages mobilité'!$BH9)^(G$2612-$D$2612)/1000</f>
        <v>0</v>
      </c>
      <c r="H2778" s="223">
        <f>H2727*'Usages mobilité'!$BG9*(1+'Usages mobilité'!$BH9)^(H$2612-$D$2612)/1000</f>
        <v>0</v>
      </c>
      <c r="I2778" s="223">
        <f>I2727*'Usages mobilité'!$BG9*(1+'Usages mobilité'!$BH9)^(I$2612-$D$2612)/1000</f>
        <v>0</v>
      </c>
      <c r="J2778" s="223">
        <f>J2727*'Usages mobilité'!$BG9*(1+'Usages mobilité'!$BH9)^(J$2612-$D$2612)/1000</f>
        <v>0</v>
      </c>
      <c r="K2778" s="223">
        <f>K2727*'Usages mobilité'!$BG9*(1+'Usages mobilité'!$BH9)^(K$2612-$D$2612)/1000</f>
        <v>0</v>
      </c>
      <c r="L2778" s="223">
        <f>L2727*'Usages mobilité'!$BG9*(1+'Usages mobilité'!$BH9)^(L$2612-$D$2612)/1000</f>
        <v>0</v>
      </c>
      <c r="M2778" s="223">
        <f>M2727*'Usages mobilité'!$BG9*(1+'Usages mobilité'!$BH9)^(M$2612-$D$2612)/1000</f>
        <v>0</v>
      </c>
      <c r="N2778" s="223">
        <f>N2727*'Usages mobilité'!$BG9*(1+'Usages mobilité'!$BH9)^(N$2612-$D$2612)/1000</f>
        <v>0</v>
      </c>
      <c r="O2778" s="223">
        <f>O2727*'Usages mobilité'!$BG9*(1+'Usages mobilité'!$BH9)^(O$2612-$D$2612)/1000</f>
        <v>0</v>
      </c>
      <c r="P2778" s="223">
        <f>P2727*'Usages mobilité'!$BG9*(1+'Usages mobilité'!$BH9)^(P$2612-$D$2612)/1000</f>
        <v>0</v>
      </c>
      <c r="Q2778" s="223">
        <f>Q2727*'Usages mobilité'!$BG9*(1+'Usages mobilité'!$BH9)^(Q$2612-$D$2612)/1000</f>
        <v>0</v>
      </c>
      <c r="R2778" s="223">
        <f>R2727*'Usages mobilité'!$BG9*(1+'Usages mobilité'!$BH9)^(R$2612-$D$2612)/1000</f>
        <v>0</v>
      </c>
    </row>
    <row r="2779" spans="1:18" hidden="1" outlineLevel="2" x14ac:dyDescent="0.25">
      <c r="A2779" s="222" t="str">
        <f>'Usages mobilité'!A10</f>
        <v>Usage mobilité n°7</v>
      </c>
      <c r="B2779" s="222" t="s">
        <v>645</v>
      </c>
      <c r="C2779" s="222"/>
      <c r="D2779" s="223">
        <f>D2728*'Usages mobilité'!$BG10*(1+'Usages mobilité'!$BH10)^(D$2612-$D$2612)/1000</f>
        <v>0</v>
      </c>
      <c r="E2779" s="223">
        <f>E2728*'Usages mobilité'!$BG10*(1+'Usages mobilité'!$BH10)^(E$2612-$D$2612)/1000</f>
        <v>0</v>
      </c>
      <c r="F2779" s="223">
        <f>F2728*'Usages mobilité'!$BG10*(1+'Usages mobilité'!$BH10)^(F$2612-$D$2612)/1000</f>
        <v>0</v>
      </c>
      <c r="G2779" s="223">
        <f>G2728*'Usages mobilité'!$BG10*(1+'Usages mobilité'!$BH10)^(G$2612-$D$2612)/1000</f>
        <v>0</v>
      </c>
      <c r="H2779" s="223">
        <f>H2728*'Usages mobilité'!$BG10*(1+'Usages mobilité'!$BH10)^(H$2612-$D$2612)/1000</f>
        <v>0</v>
      </c>
      <c r="I2779" s="223">
        <f>I2728*'Usages mobilité'!$BG10*(1+'Usages mobilité'!$BH10)^(I$2612-$D$2612)/1000</f>
        <v>0</v>
      </c>
      <c r="J2779" s="223">
        <f>J2728*'Usages mobilité'!$BG10*(1+'Usages mobilité'!$BH10)^(J$2612-$D$2612)/1000</f>
        <v>0</v>
      </c>
      <c r="K2779" s="223">
        <f>K2728*'Usages mobilité'!$BG10*(1+'Usages mobilité'!$BH10)^(K$2612-$D$2612)/1000</f>
        <v>0</v>
      </c>
      <c r="L2779" s="223">
        <f>L2728*'Usages mobilité'!$BG10*(1+'Usages mobilité'!$BH10)^(L$2612-$D$2612)/1000</f>
        <v>0</v>
      </c>
      <c r="M2779" s="223">
        <f>M2728*'Usages mobilité'!$BG10*(1+'Usages mobilité'!$BH10)^(M$2612-$D$2612)/1000</f>
        <v>0</v>
      </c>
      <c r="N2779" s="223">
        <f>N2728*'Usages mobilité'!$BG10*(1+'Usages mobilité'!$BH10)^(N$2612-$D$2612)/1000</f>
        <v>0</v>
      </c>
      <c r="O2779" s="223">
        <f>O2728*'Usages mobilité'!$BG10*(1+'Usages mobilité'!$BH10)^(O$2612-$D$2612)/1000</f>
        <v>0</v>
      </c>
      <c r="P2779" s="223">
        <f>P2728*'Usages mobilité'!$BG10*(1+'Usages mobilité'!$BH10)^(P$2612-$D$2612)/1000</f>
        <v>0</v>
      </c>
      <c r="Q2779" s="223">
        <f>Q2728*'Usages mobilité'!$BG10*(1+'Usages mobilité'!$BH10)^(Q$2612-$D$2612)/1000</f>
        <v>0</v>
      </c>
      <c r="R2779" s="223">
        <f>R2728*'Usages mobilité'!$BG10*(1+'Usages mobilité'!$BH10)^(R$2612-$D$2612)/1000</f>
        <v>0</v>
      </c>
    </row>
    <row r="2780" spans="1:18" hidden="1" outlineLevel="2" x14ac:dyDescent="0.25">
      <c r="A2780" s="222" t="str">
        <f>'Usages mobilité'!A11</f>
        <v>Usage mobilité n°8</v>
      </c>
      <c r="B2780" s="222" t="s">
        <v>645</v>
      </c>
      <c r="C2780" s="222"/>
      <c r="D2780" s="223">
        <f>D2729*'Usages mobilité'!$BG11*(1+'Usages mobilité'!$BH11)^(D$2612-$D$2612)/1000</f>
        <v>0</v>
      </c>
      <c r="E2780" s="223">
        <f>E2729*'Usages mobilité'!$BG11*(1+'Usages mobilité'!$BH11)^(E$2612-$D$2612)/1000</f>
        <v>0</v>
      </c>
      <c r="F2780" s="223">
        <f>F2729*'Usages mobilité'!$BG11*(1+'Usages mobilité'!$BH11)^(F$2612-$D$2612)/1000</f>
        <v>0</v>
      </c>
      <c r="G2780" s="223">
        <f>G2729*'Usages mobilité'!$BG11*(1+'Usages mobilité'!$BH11)^(G$2612-$D$2612)/1000</f>
        <v>0</v>
      </c>
      <c r="H2780" s="223">
        <f>H2729*'Usages mobilité'!$BG11*(1+'Usages mobilité'!$BH11)^(H$2612-$D$2612)/1000</f>
        <v>0</v>
      </c>
      <c r="I2780" s="223">
        <f>I2729*'Usages mobilité'!$BG11*(1+'Usages mobilité'!$BH11)^(I$2612-$D$2612)/1000</f>
        <v>0</v>
      </c>
      <c r="J2780" s="223">
        <f>J2729*'Usages mobilité'!$BG11*(1+'Usages mobilité'!$BH11)^(J$2612-$D$2612)/1000</f>
        <v>0</v>
      </c>
      <c r="K2780" s="223">
        <f>K2729*'Usages mobilité'!$BG11*(1+'Usages mobilité'!$BH11)^(K$2612-$D$2612)/1000</f>
        <v>0</v>
      </c>
      <c r="L2780" s="223">
        <f>L2729*'Usages mobilité'!$BG11*(1+'Usages mobilité'!$BH11)^(L$2612-$D$2612)/1000</f>
        <v>0</v>
      </c>
      <c r="M2780" s="223">
        <f>M2729*'Usages mobilité'!$BG11*(1+'Usages mobilité'!$BH11)^(M$2612-$D$2612)/1000</f>
        <v>0</v>
      </c>
      <c r="N2780" s="223">
        <f>N2729*'Usages mobilité'!$BG11*(1+'Usages mobilité'!$BH11)^(N$2612-$D$2612)/1000</f>
        <v>0</v>
      </c>
      <c r="O2780" s="223">
        <f>O2729*'Usages mobilité'!$BG11*(1+'Usages mobilité'!$BH11)^(O$2612-$D$2612)/1000</f>
        <v>0</v>
      </c>
      <c r="P2780" s="223">
        <f>P2729*'Usages mobilité'!$BG11*(1+'Usages mobilité'!$BH11)^(P$2612-$D$2612)/1000</f>
        <v>0</v>
      </c>
      <c r="Q2780" s="223">
        <f>Q2729*'Usages mobilité'!$BG11*(1+'Usages mobilité'!$BH11)^(Q$2612-$D$2612)/1000</f>
        <v>0</v>
      </c>
      <c r="R2780" s="223">
        <f>R2729*'Usages mobilité'!$BG11*(1+'Usages mobilité'!$BH11)^(R$2612-$D$2612)/1000</f>
        <v>0</v>
      </c>
    </row>
    <row r="2781" spans="1:18" hidden="1" outlineLevel="2" x14ac:dyDescent="0.25">
      <c r="A2781" s="222" t="str">
        <f>'Usages mobilité'!A12</f>
        <v>Usage mobilité n°9</v>
      </c>
      <c r="B2781" s="222" t="s">
        <v>645</v>
      </c>
      <c r="C2781" s="222"/>
      <c r="D2781" s="223">
        <f>D2730*'Usages mobilité'!$BG12*(1+'Usages mobilité'!$BH12)^(D$2612-$D$2612)/1000</f>
        <v>0</v>
      </c>
      <c r="E2781" s="223">
        <f>E2730*'Usages mobilité'!$BG12*(1+'Usages mobilité'!$BH12)^(E$2612-$D$2612)/1000</f>
        <v>0</v>
      </c>
      <c r="F2781" s="223">
        <f>F2730*'Usages mobilité'!$BG12*(1+'Usages mobilité'!$BH12)^(F$2612-$D$2612)/1000</f>
        <v>0</v>
      </c>
      <c r="G2781" s="223">
        <f>G2730*'Usages mobilité'!$BG12*(1+'Usages mobilité'!$BH12)^(G$2612-$D$2612)/1000</f>
        <v>0</v>
      </c>
      <c r="H2781" s="223">
        <f>H2730*'Usages mobilité'!$BG12*(1+'Usages mobilité'!$BH12)^(H$2612-$D$2612)/1000</f>
        <v>0</v>
      </c>
      <c r="I2781" s="223">
        <f>I2730*'Usages mobilité'!$BG12*(1+'Usages mobilité'!$BH12)^(I$2612-$D$2612)/1000</f>
        <v>0</v>
      </c>
      <c r="J2781" s="223">
        <f>J2730*'Usages mobilité'!$BG12*(1+'Usages mobilité'!$BH12)^(J$2612-$D$2612)/1000</f>
        <v>0</v>
      </c>
      <c r="K2781" s="223">
        <f>K2730*'Usages mobilité'!$BG12*(1+'Usages mobilité'!$BH12)^(K$2612-$D$2612)/1000</f>
        <v>0</v>
      </c>
      <c r="L2781" s="223">
        <f>L2730*'Usages mobilité'!$BG12*(1+'Usages mobilité'!$BH12)^(L$2612-$D$2612)/1000</f>
        <v>0</v>
      </c>
      <c r="M2781" s="223">
        <f>M2730*'Usages mobilité'!$BG12*(1+'Usages mobilité'!$BH12)^(M$2612-$D$2612)/1000</f>
        <v>0</v>
      </c>
      <c r="N2781" s="223">
        <f>N2730*'Usages mobilité'!$BG12*(1+'Usages mobilité'!$BH12)^(N$2612-$D$2612)/1000</f>
        <v>0</v>
      </c>
      <c r="O2781" s="223">
        <f>O2730*'Usages mobilité'!$BG12*(1+'Usages mobilité'!$BH12)^(O$2612-$D$2612)/1000</f>
        <v>0</v>
      </c>
      <c r="P2781" s="223">
        <f>P2730*'Usages mobilité'!$BG12*(1+'Usages mobilité'!$BH12)^(P$2612-$D$2612)/1000</f>
        <v>0</v>
      </c>
      <c r="Q2781" s="223">
        <f>Q2730*'Usages mobilité'!$BG12*(1+'Usages mobilité'!$BH12)^(Q$2612-$D$2612)/1000</f>
        <v>0</v>
      </c>
      <c r="R2781" s="223">
        <f>R2730*'Usages mobilité'!$BG12*(1+'Usages mobilité'!$BH12)^(R$2612-$D$2612)/1000</f>
        <v>0</v>
      </c>
    </row>
    <row r="2782" spans="1:18" hidden="1" outlineLevel="2" x14ac:dyDescent="0.25">
      <c r="A2782" s="222" t="str">
        <f>'Usages mobilité'!A13</f>
        <v>Usage mobilité n°10</v>
      </c>
      <c r="B2782" s="222" t="s">
        <v>645</v>
      </c>
      <c r="C2782" s="222"/>
      <c r="D2782" s="223">
        <f>D2731*'Usages mobilité'!$BG13*(1+'Usages mobilité'!$BH13)^(D$2612-$D$2612)/1000</f>
        <v>0</v>
      </c>
      <c r="E2782" s="223">
        <f>E2731*'Usages mobilité'!$BG13*(1+'Usages mobilité'!$BH13)^(E$2612-$D$2612)/1000</f>
        <v>0</v>
      </c>
      <c r="F2782" s="223">
        <f>F2731*'Usages mobilité'!$BG13*(1+'Usages mobilité'!$BH13)^(F$2612-$D$2612)/1000</f>
        <v>0</v>
      </c>
      <c r="G2782" s="223">
        <f>G2731*'Usages mobilité'!$BG13*(1+'Usages mobilité'!$BH13)^(G$2612-$D$2612)/1000</f>
        <v>0</v>
      </c>
      <c r="H2782" s="223">
        <f>H2731*'Usages mobilité'!$BG13*(1+'Usages mobilité'!$BH13)^(H$2612-$D$2612)/1000</f>
        <v>0</v>
      </c>
      <c r="I2782" s="223">
        <f>I2731*'Usages mobilité'!$BG13*(1+'Usages mobilité'!$BH13)^(I$2612-$D$2612)/1000</f>
        <v>0</v>
      </c>
      <c r="J2782" s="223">
        <f>J2731*'Usages mobilité'!$BG13*(1+'Usages mobilité'!$BH13)^(J$2612-$D$2612)/1000</f>
        <v>0</v>
      </c>
      <c r="K2782" s="223">
        <f>K2731*'Usages mobilité'!$BG13*(1+'Usages mobilité'!$BH13)^(K$2612-$D$2612)/1000</f>
        <v>0</v>
      </c>
      <c r="L2782" s="223">
        <f>L2731*'Usages mobilité'!$BG13*(1+'Usages mobilité'!$BH13)^(L$2612-$D$2612)/1000</f>
        <v>0</v>
      </c>
      <c r="M2782" s="223">
        <f>M2731*'Usages mobilité'!$BG13*(1+'Usages mobilité'!$BH13)^(M$2612-$D$2612)/1000</f>
        <v>0</v>
      </c>
      <c r="N2782" s="223">
        <f>N2731*'Usages mobilité'!$BG13*(1+'Usages mobilité'!$BH13)^(N$2612-$D$2612)/1000</f>
        <v>0</v>
      </c>
      <c r="O2782" s="223">
        <f>O2731*'Usages mobilité'!$BG13*(1+'Usages mobilité'!$BH13)^(O$2612-$D$2612)/1000</f>
        <v>0</v>
      </c>
      <c r="P2782" s="223">
        <f>P2731*'Usages mobilité'!$BG13*(1+'Usages mobilité'!$BH13)^(P$2612-$D$2612)/1000</f>
        <v>0</v>
      </c>
      <c r="Q2782" s="223">
        <f>Q2731*'Usages mobilité'!$BG13*(1+'Usages mobilité'!$BH13)^(Q$2612-$D$2612)/1000</f>
        <v>0</v>
      </c>
      <c r="R2782" s="223">
        <f>R2731*'Usages mobilité'!$BG13*(1+'Usages mobilité'!$BH13)^(R$2612-$D$2612)/1000</f>
        <v>0</v>
      </c>
    </row>
    <row r="2783" spans="1:18" hidden="1" outlineLevel="2" x14ac:dyDescent="0.25">
      <c r="A2783" s="222" t="str">
        <f>'Usages mobilité'!A14</f>
        <v>Usage mobilité n°11</v>
      </c>
      <c r="B2783" s="222" t="s">
        <v>645</v>
      </c>
      <c r="C2783" s="222"/>
      <c r="D2783" s="223">
        <f>D2732*'Usages mobilité'!$BG14*(1+'Usages mobilité'!$BH14)^(D$2612-$D$2612)/1000</f>
        <v>0</v>
      </c>
      <c r="E2783" s="223">
        <f>E2732*'Usages mobilité'!$BG14*(1+'Usages mobilité'!$BH14)^(E$2612-$D$2612)/1000</f>
        <v>0</v>
      </c>
      <c r="F2783" s="223">
        <f>F2732*'Usages mobilité'!$BG14*(1+'Usages mobilité'!$BH14)^(F$2612-$D$2612)/1000</f>
        <v>0</v>
      </c>
      <c r="G2783" s="223">
        <f>G2732*'Usages mobilité'!$BG14*(1+'Usages mobilité'!$BH14)^(G$2612-$D$2612)/1000</f>
        <v>0</v>
      </c>
      <c r="H2783" s="223">
        <f>H2732*'Usages mobilité'!$BG14*(1+'Usages mobilité'!$BH14)^(H$2612-$D$2612)/1000</f>
        <v>0</v>
      </c>
      <c r="I2783" s="223">
        <f>I2732*'Usages mobilité'!$BG14*(1+'Usages mobilité'!$BH14)^(I$2612-$D$2612)/1000</f>
        <v>0</v>
      </c>
      <c r="J2783" s="223">
        <f>J2732*'Usages mobilité'!$BG14*(1+'Usages mobilité'!$BH14)^(J$2612-$D$2612)/1000</f>
        <v>0</v>
      </c>
      <c r="K2783" s="223">
        <f>K2732*'Usages mobilité'!$BG14*(1+'Usages mobilité'!$BH14)^(K$2612-$D$2612)/1000</f>
        <v>0</v>
      </c>
      <c r="L2783" s="223">
        <f>L2732*'Usages mobilité'!$BG14*(1+'Usages mobilité'!$BH14)^(L$2612-$D$2612)/1000</f>
        <v>0</v>
      </c>
      <c r="M2783" s="223">
        <f>M2732*'Usages mobilité'!$BG14*(1+'Usages mobilité'!$BH14)^(M$2612-$D$2612)/1000</f>
        <v>0</v>
      </c>
      <c r="N2783" s="223">
        <f>N2732*'Usages mobilité'!$BG14*(1+'Usages mobilité'!$BH14)^(N$2612-$D$2612)/1000</f>
        <v>0</v>
      </c>
      <c r="O2783" s="223">
        <f>O2732*'Usages mobilité'!$BG14*(1+'Usages mobilité'!$BH14)^(O$2612-$D$2612)/1000</f>
        <v>0</v>
      </c>
      <c r="P2783" s="223">
        <f>P2732*'Usages mobilité'!$BG14*(1+'Usages mobilité'!$BH14)^(P$2612-$D$2612)/1000</f>
        <v>0</v>
      </c>
      <c r="Q2783" s="223">
        <f>Q2732*'Usages mobilité'!$BG14*(1+'Usages mobilité'!$BH14)^(Q$2612-$D$2612)/1000</f>
        <v>0</v>
      </c>
      <c r="R2783" s="223">
        <f>R2732*'Usages mobilité'!$BG14*(1+'Usages mobilité'!$BH14)^(R$2612-$D$2612)/1000</f>
        <v>0</v>
      </c>
    </row>
    <row r="2784" spans="1:18" hidden="1" outlineLevel="2" x14ac:dyDescent="0.25">
      <c r="A2784" s="222" t="str">
        <f>'Usages mobilité'!A15</f>
        <v>Usage mobilité n°12</v>
      </c>
      <c r="B2784" s="222" t="s">
        <v>645</v>
      </c>
      <c r="C2784" s="222"/>
      <c r="D2784" s="223">
        <f>D2733*'Usages mobilité'!$BG15*(1+'Usages mobilité'!$BH15)^(D$2612-$D$2612)/1000</f>
        <v>0</v>
      </c>
      <c r="E2784" s="223">
        <f>E2733*'Usages mobilité'!$BG15*(1+'Usages mobilité'!$BH15)^(E$2612-$D$2612)/1000</f>
        <v>0</v>
      </c>
      <c r="F2784" s="223">
        <f>F2733*'Usages mobilité'!$BG15*(1+'Usages mobilité'!$BH15)^(F$2612-$D$2612)/1000</f>
        <v>0</v>
      </c>
      <c r="G2784" s="223">
        <f>G2733*'Usages mobilité'!$BG15*(1+'Usages mobilité'!$BH15)^(G$2612-$D$2612)/1000</f>
        <v>0</v>
      </c>
      <c r="H2784" s="223">
        <f>H2733*'Usages mobilité'!$BG15*(1+'Usages mobilité'!$BH15)^(H$2612-$D$2612)/1000</f>
        <v>0</v>
      </c>
      <c r="I2784" s="223">
        <f>I2733*'Usages mobilité'!$BG15*(1+'Usages mobilité'!$BH15)^(I$2612-$D$2612)/1000</f>
        <v>0</v>
      </c>
      <c r="J2784" s="223">
        <f>J2733*'Usages mobilité'!$BG15*(1+'Usages mobilité'!$BH15)^(J$2612-$D$2612)/1000</f>
        <v>0</v>
      </c>
      <c r="K2784" s="223">
        <f>K2733*'Usages mobilité'!$BG15*(1+'Usages mobilité'!$BH15)^(K$2612-$D$2612)/1000</f>
        <v>0</v>
      </c>
      <c r="L2784" s="223">
        <f>L2733*'Usages mobilité'!$BG15*(1+'Usages mobilité'!$BH15)^(L$2612-$D$2612)/1000</f>
        <v>0</v>
      </c>
      <c r="M2784" s="223">
        <f>M2733*'Usages mobilité'!$BG15*(1+'Usages mobilité'!$BH15)^(M$2612-$D$2612)/1000</f>
        <v>0</v>
      </c>
      <c r="N2784" s="223">
        <f>N2733*'Usages mobilité'!$BG15*(1+'Usages mobilité'!$BH15)^(N$2612-$D$2612)/1000</f>
        <v>0</v>
      </c>
      <c r="O2784" s="223">
        <f>O2733*'Usages mobilité'!$BG15*(1+'Usages mobilité'!$BH15)^(O$2612-$D$2612)/1000</f>
        <v>0</v>
      </c>
      <c r="P2784" s="223">
        <f>P2733*'Usages mobilité'!$BG15*(1+'Usages mobilité'!$BH15)^(P$2612-$D$2612)/1000</f>
        <v>0</v>
      </c>
      <c r="Q2784" s="223">
        <f>Q2733*'Usages mobilité'!$BG15*(1+'Usages mobilité'!$BH15)^(Q$2612-$D$2612)/1000</f>
        <v>0</v>
      </c>
      <c r="R2784" s="223">
        <f>R2733*'Usages mobilité'!$BG15*(1+'Usages mobilité'!$BH15)^(R$2612-$D$2612)/1000</f>
        <v>0</v>
      </c>
    </row>
    <row r="2785" spans="1:18" hidden="1" outlineLevel="2" x14ac:dyDescent="0.25">
      <c r="A2785" s="222" t="str">
        <f>'Usages mobilité'!A16</f>
        <v>Usage mobilité n°13</v>
      </c>
      <c r="B2785" s="222" t="s">
        <v>645</v>
      </c>
      <c r="C2785" s="222"/>
      <c r="D2785" s="223">
        <f>D2734*'Usages mobilité'!$BG16*(1+'Usages mobilité'!$BH16)^(D$2612-$D$2612)/1000</f>
        <v>0</v>
      </c>
      <c r="E2785" s="223">
        <f>E2734*'Usages mobilité'!$BG16*(1+'Usages mobilité'!$BH16)^(E$2612-$D$2612)/1000</f>
        <v>0</v>
      </c>
      <c r="F2785" s="223">
        <f>F2734*'Usages mobilité'!$BG16*(1+'Usages mobilité'!$BH16)^(F$2612-$D$2612)/1000</f>
        <v>0</v>
      </c>
      <c r="G2785" s="223">
        <f>G2734*'Usages mobilité'!$BG16*(1+'Usages mobilité'!$BH16)^(G$2612-$D$2612)/1000</f>
        <v>0</v>
      </c>
      <c r="H2785" s="223">
        <f>H2734*'Usages mobilité'!$BG16*(1+'Usages mobilité'!$BH16)^(H$2612-$D$2612)/1000</f>
        <v>0</v>
      </c>
      <c r="I2785" s="223">
        <f>I2734*'Usages mobilité'!$BG16*(1+'Usages mobilité'!$BH16)^(I$2612-$D$2612)/1000</f>
        <v>0</v>
      </c>
      <c r="J2785" s="223">
        <f>J2734*'Usages mobilité'!$BG16*(1+'Usages mobilité'!$BH16)^(J$2612-$D$2612)/1000</f>
        <v>0</v>
      </c>
      <c r="K2785" s="223">
        <f>K2734*'Usages mobilité'!$BG16*(1+'Usages mobilité'!$BH16)^(K$2612-$D$2612)/1000</f>
        <v>0</v>
      </c>
      <c r="L2785" s="223">
        <f>L2734*'Usages mobilité'!$BG16*(1+'Usages mobilité'!$BH16)^(L$2612-$D$2612)/1000</f>
        <v>0</v>
      </c>
      <c r="M2785" s="223">
        <f>M2734*'Usages mobilité'!$BG16*(1+'Usages mobilité'!$BH16)^(M$2612-$D$2612)/1000</f>
        <v>0</v>
      </c>
      <c r="N2785" s="223">
        <f>N2734*'Usages mobilité'!$BG16*(1+'Usages mobilité'!$BH16)^(N$2612-$D$2612)/1000</f>
        <v>0</v>
      </c>
      <c r="O2785" s="223">
        <f>O2734*'Usages mobilité'!$BG16*(1+'Usages mobilité'!$BH16)^(O$2612-$D$2612)/1000</f>
        <v>0</v>
      </c>
      <c r="P2785" s="223">
        <f>P2734*'Usages mobilité'!$BG16*(1+'Usages mobilité'!$BH16)^(P$2612-$D$2612)/1000</f>
        <v>0</v>
      </c>
      <c r="Q2785" s="223">
        <f>Q2734*'Usages mobilité'!$BG16*(1+'Usages mobilité'!$BH16)^(Q$2612-$D$2612)/1000</f>
        <v>0</v>
      </c>
      <c r="R2785" s="223">
        <f>R2734*'Usages mobilité'!$BG16*(1+'Usages mobilité'!$BH16)^(R$2612-$D$2612)/1000</f>
        <v>0</v>
      </c>
    </row>
    <row r="2786" spans="1:18" hidden="1" outlineLevel="2" x14ac:dyDescent="0.25">
      <c r="A2786" s="222" t="str">
        <f>'Usages mobilité'!A17</f>
        <v>Usage mobilité n°14</v>
      </c>
      <c r="B2786" s="222" t="s">
        <v>645</v>
      </c>
      <c r="C2786" s="222"/>
      <c r="D2786" s="223">
        <f>D2735*'Usages mobilité'!$BG17*(1+'Usages mobilité'!$BH17)^(D$2612-$D$2612)/1000</f>
        <v>0</v>
      </c>
      <c r="E2786" s="223">
        <f>E2735*'Usages mobilité'!$BG17*(1+'Usages mobilité'!$BH17)^(E$2612-$D$2612)/1000</f>
        <v>0</v>
      </c>
      <c r="F2786" s="223">
        <f>F2735*'Usages mobilité'!$BG17*(1+'Usages mobilité'!$BH17)^(F$2612-$D$2612)/1000</f>
        <v>0</v>
      </c>
      <c r="G2786" s="223">
        <f>G2735*'Usages mobilité'!$BG17*(1+'Usages mobilité'!$BH17)^(G$2612-$D$2612)/1000</f>
        <v>0</v>
      </c>
      <c r="H2786" s="223">
        <f>H2735*'Usages mobilité'!$BG17*(1+'Usages mobilité'!$BH17)^(H$2612-$D$2612)/1000</f>
        <v>0</v>
      </c>
      <c r="I2786" s="223">
        <f>I2735*'Usages mobilité'!$BG17*(1+'Usages mobilité'!$BH17)^(I$2612-$D$2612)/1000</f>
        <v>0</v>
      </c>
      <c r="J2786" s="223">
        <f>J2735*'Usages mobilité'!$BG17*(1+'Usages mobilité'!$BH17)^(J$2612-$D$2612)/1000</f>
        <v>0</v>
      </c>
      <c r="K2786" s="223">
        <f>K2735*'Usages mobilité'!$BG17*(1+'Usages mobilité'!$BH17)^(K$2612-$D$2612)/1000</f>
        <v>0</v>
      </c>
      <c r="L2786" s="223">
        <f>L2735*'Usages mobilité'!$BG17*(1+'Usages mobilité'!$BH17)^(L$2612-$D$2612)/1000</f>
        <v>0</v>
      </c>
      <c r="M2786" s="223">
        <f>M2735*'Usages mobilité'!$BG17*(1+'Usages mobilité'!$BH17)^(M$2612-$D$2612)/1000</f>
        <v>0</v>
      </c>
      <c r="N2786" s="223">
        <f>N2735*'Usages mobilité'!$BG17*(1+'Usages mobilité'!$BH17)^(N$2612-$D$2612)/1000</f>
        <v>0</v>
      </c>
      <c r="O2786" s="223">
        <f>O2735*'Usages mobilité'!$BG17*(1+'Usages mobilité'!$BH17)^(O$2612-$D$2612)/1000</f>
        <v>0</v>
      </c>
      <c r="P2786" s="223">
        <f>P2735*'Usages mobilité'!$BG17*(1+'Usages mobilité'!$BH17)^(P$2612-$D$2612)/1000</f>
        <v>0</v>
      </c>
      <c r="Q2786" s="223">
        <f>Q2735*'Usages mobilité'!$BG17*(1+'Usages mobilité'!$BH17)^(Q$2612-$D$2612)/1000</f>
        <v>0</v>
      </c>
      <c r="R2786" s="223">
        <f>R2735*'Usages mobilité'!$BG17*(1+'Usages mobilité'!$BH17)^(R$2612-$D$2612)/1000</f>
        <v>0</v>
      </c>
    </row>
    <row r="2787" spans="1:18" hidden="1" outlineLevel="2" x14ac:dyDescent="0.25">
      <c r="A2787" s="222" t="str">
        <f>'Usages mobilité'!A18</f>
        <v>Usage mobilité n°15</v>
      </c>
      <c r="B2787" s="222" t="s">
        <v>645</v>
      </c>
      <c r="C2787" s="222"/>
      <c r="D2787" s="223">
        <f>D2736*'Usages mobilité'!$BG18*(1+'Usages mobilité'!$BH18)^(D$2612-$D$2612)/1000</f>
        <v>0</v>
      </c>
      <c r="E2787" s="223">
        <f>E2736*'Usages mobilité'!$BG18*(1+'Usages mobilité'!$BH18)^(E$2612-$D$2612)/1000</f>
        <v>0</v>
      </c>
      <c r="F2787" s="223">
        <f>F2736*'Usages mobilité'!$BG18*(1+'Usages mobilité'!$BH18)^(F$2612-$D$2612)/1000</f>
        <v>0</v>
      </c>
      <c r="G2787" s="223">
        <f>G2736*'Usages mobilité'!$BG18*(1+'Usages mobilité'!$BH18)^(G$2612-$D$2612)/1000</f>
        <v>0</v>
      </c>
      <c r="H2787" s="223">
        <f>H2736*'Usages mobilité'!$BG18*(1+'Usages mobilité'!$BH18)^(H$2612-$D$2612)/1000</f>
        <v>0</v>
      </c>
      <c r="I2787" s="223">
        <f>I2736*'Usages mobilité'!$BG18*(1+'Usages mobilité'!$BH18)^(I$2612-$D$2612)/1000</f>
        <v>0</v>
      </c>
      <c r="J2787" s="223">
        <f>J2736*'Usages mobilité'!$BG18*(1+'Usages mobilité'!$BH18)^(J$2612-$D$2612)/1000</f>
        <v>0</v>
      </c>
      <c r="K2787" s="223">
        <f>K2736*'Usages mobilité'!$BG18*(1+'Usages mobilité'!$BH18)^(K$2612-$D$2612)/1000</f>
        <v>0</v>
      </c>
      <c r="L2787" s="223">
        <f>L2736*'Usages mobilité'!$BG18*(1+'Usages mobilité'!$BH18)^(L$2612-$D$2612)/1000</f>
        <v>0</v>
      </c>
      <c r="M2787" s="223">
        <f>M2736*'Usages mobilité'!$BG18*(1+'Usages mobilité'!$BH18)^(M$2612-$D$2612)/1000</f>
        <v>0</v>
      </c>
      <c r="N2787" s="223">
        <f>N2736*'Usages mobilité'!$BG18*(1+'Usages mobilité'!$BH18)^(N$2612-$D$2612)/1000</f>
        <v>0</v>
      </c>
      <c r="O2787" s="223">
        <f>O2736*'Usages mobilité'!$BG18*(1+'Usages mobilité'!$BH18)^(O$2612-$D$2612)/1000</f>
        <v>0</v>
      </c>
      <c r="P2787" s="223">
        <f>P2736*'Usages mobilité'!$BG18*(1+'Usages mobilité'!$BH18)^(P$2612-$D$2612)/1000</f>
        <v>0</v>
      </c>
      <c r="Q2787" s="223">
        <f>Q2736*'Usages mobilité'!$BG18*(1+'Usages mobilité'!$BH18)^(Q$2612-$D$2612)/1000</f>
        <v>0</v>
      </c>
      <c r="R2787" s="223">
        <f>R2736*'Usages mobilité'!$BG18*(1+'Usages mobilité'!$BH18)^(R$2612-$D$2612)/1000</f>
        <v>0</v>
      </c>
    </row>
    <row r="2788" spans="1:18" hidden="1" outlineLevel="2" x14ac:dyDescent="0.25">
      <c r="A2788" s="222" t="str">
        <f>'Usages mobilité'!A19</f>
        <v>Usage mobilité n°16</v>
      </c>
      <c r="B2788" s="222" t="s">
        <v>645</v>
      </c>
      <c r="C2788" s="222"/>
      <c r="D2788" s="223">
        <f>D2737*'Usages mobilité'!$BG19*(1+'Usages mobilité'!$BH19)^(D$2612-$D$2612)/1000</f>
        <v>0</v>
      </c>
      <c r="E2788" s="223">
        <f>E2737*'Usages mobilité'!$BG19*(1+'Usages mobilité'!$BH19)^(E$2612-$D$2612)/1000</f>
        <v>0</v>
      </c>
      <c r="F2788" s="223">
        <f>F2737*'Usages mobilité'!$BG19*(1+'Usages mobilité'!$BH19)^(F$2612-$D$2612)/1000</f>
        <v>0</v>
      </c>
      <c r="G2788" s="223">
        <f>G2737*'Usages mobilité'!$BG19*(1+'Usages mobilité'!$BH19)^(G$2612-$D$2612)/1000</f>
        <v>0</v>
      </c>
      <c r="H2788" s="223">
        <f>H2737*'Usages mobilité'!$BG19*(1+'Usages mobilité'!$BH19)^(H$2612-$D$2612)/1000</f>
        <v>0</v>
      </c>
      <c r="I2788" s="223">
        <f>I2737*'Usages mobilité'!$BG19*(1+'Usages mobilité'!$BH19)^(I$2612-$D$2612)/1000</f>
        <v>0</v>
      </c>
      <c r="J2788" s="223">
        <f>J2737*'Usages mobilité'!$BG19*(1+'Usages mobilité'!$BH19)^(J$2612-$D$2612)/1000</f>
        <v>0</v>
      </c>
      <c r="K2788" s="223">
        <f>K2737*'Usages mobilité'!$BG19*(1+'Usages mobilité'!$BH19)^(K$2612-$D$2612)/1000</f>
        <v>0</v>
      </c>
      <c r="L2788" s="223">
        <f>L2737*'Usages mobilité'!$BG19*(1+'Usages mobilité'!$BH19)^(L$2612-$D$2612)/1000</f>
        <v>0</v>
      </c>
      <c r="M2788" s="223">
        <f>M2737*'Usages mobilité'!$BG19*(1+'Usages mobilité'!$BH19)^(M$2612-$D$2612)/1000</f>
        <v>0</v>
      </c>
      <c r="N2788" s="223">
        <f>N2737*'Usages mobilité'!$BG19*(1+'Usages mobilité'!$BH19)^(N$2612-$D$2612)/1000</f>
        <v>0</v>
      </c>
      <c r="O2788" s="223">
        <f>O2737*'Usages mobilité'!$BG19*(1+'Usages mobilité'!$BH19)^(O$2612-$D$2612)/1000</f>
        <v>0</v>
      </c>
      <c r="P2788" s="223">
        <f>P2737*'Usages mobilité'!$BG19*(1+'Usages mobilité'!$BH19)^(P$2612-$D$2612)/1000</f>
        <v>0</v>
      </c>
      <c r="Q2788" s="223">
        <f>Q2737*'Usages mobilité'!$BG19*(1+'Usages mobilité'!$BH19)^(Q$2612-$D$2612)/1000</f>
        <v>0</v>
      </c>
      <c r="R2788" s="223">
        <f>R2737*'Usages mobilité'!$BG19*(1+'Usages mobilité'!$BH19)^(R$2612-$D$2612)/1000</f>
        <v>0</v>
      </c>
    </row>
    <row r="2789" spans="1:18" hidden="1" outlineLevel="2" x14ac:dyDescent="0.25">
      <c r="A2789" s="222" t="str">
        <f>'Usages mobilité'!A20</f>
        <v>Usage mobilité n°17</v>
      </c>
      <c r="B2789" s="222" t="s">
        <v>645</v>
      </c>
      <c r="C2789" s="222"/>
      <c r="D2789" s="223">
        <f>D2738*'Usages mobilité'!$BG20*(1+'Usages mobilité'!$BH20)^(D$2612-$D$2612)/1000</f>
        <v>0</v>
      </c>
      <c r="E2789" s="223">
        <f>E2738*'Usages mobilité'!$BG20*(1+'Usages mobilité'!$BH20)^(E$2612-$D$2612)/1000</f>
        <v>0</v>
      </c>
      <c r="F2789" s="223">
        <f>F2738*'Usages mobilité'!$BG20*(1+'Usages mobilité'!$BH20)^(F$2612-$D$2612)/1000</f>
        <v>0</v>
      </c>
      <c r="G2789" s="223">
        <f>G2738*'Usages mobilité'!$BG20*(1+'Usages mobilité'!$BH20)^(G$2612-$D$2612)/1000</f>
        <v>0</v>
      </c>
      <c r="H2789" s="223">
        <f>H2738*'Usages mobilité'!$BG20*(1+'Usages mobilité'!$BH20)^(H$2612-$D$2612)/1000</f>
        <v>0</v>
      </c>
      <c r="I2789" s="223">
        <f>I2738*'Usages mobilité'!$BG20*(1+'Usages mobilité'!$BH20)^(I$2612-$D$2612)/1000</f>
        <v>0</v>
      </c>
      <c r="J2789" s="223">
        <f>J2738*'Usages mobilité'!$BG20*(1+'Usages mobilité'!$BH20)^(J$2612-$D$2612)/1000</f>
        <v>0</v>
      </c>
      <c r="K2789" s="223">
        <f>K2738*'Usages mobilité'!$BG20*(1+'Usages mobilité'!$BH20)^(K$2612-$D$2612)/1000</f>
        <v>0</v>
      </c>
      <c r="L2789" s="223">
        <f>L2738*'Usages mobilité'!$BG20*(1+'Usages mobilité'!$BH20)^(L$2612-$D$2612)/1000</f>
        <v>0</v>
      </c>
      <c r="M2789" s="223">
        <f>M2738*'Usages mobilité'!$BG20*(1+'Usages mobilité'!$BH20)^(M$2612-$D$2612)/1000</f>
        <v>0</v>
      </c>
      <c r="N2789" s="223">
        <f>N2738*'Usages mobilité'!$BG20*(1+'Usages mobilité'!$BH20)^(N$2612-$D$2612)/1000</f>
        <v>0</v>
      </c>
      <c r="O2789" s="223">
        <f>O2738*'Usages mobilité'!$BG20*(1+'Usages mobilité'!$BH20)^(O$2612-$D$2612)/1000</f>
        <v>0</v>
      </c>
      <c r="P2789" s="223">
        <f>P2738*'Usages mobilité'!$BG20*(1+'Usages mobilité'!$BH20)^(P$2612-$D$2612)/1000</f>
        <v>0</v>
      </c>
      <c r="Q2789" s="223">
        <f>Q2738*'Usages mobilité'!$BG20*(1+'Usages mobilité'!$BH20)^(Q$2612-$D$2612)/1000</f>
        <v>0</v>
      </c>
      <c r="R2789" s="223">
        <f>R2738*'Usages mobilité'!$BG20*(1+'Usages mobilité'!$BH20)^(R$2612-$D$2612)/1000</f>
        <v>0</v>
      </c>
    </row>
    <row r="2790" spans="1:18" hidden="1" outlineLevel="2" x14ac:dyDescent="0.25">
      <c r="A2790" s="222" t="str">
        <f>'Usages mobilité'!A21</f>
        <v>Usage mobilité n°18</v>
      </c>
      <c r="B2790" s="222" t="s">
        <v>645</v>
      </c>
      <c r="C2790" s="222"/>
      <c r="D2790" s="223">
        <f>D2739*'Usages mobilité'!$BG21*(1+'Usages mobilité'!$BH21)^(D$2612-$D$2612)/1000</f>
        <v>0</v>
      </c>
      <c r="E2790" s="223">
        <f>E2739*'Usages mobilité'!$BG21*(1+'Usages mobilité'!$BH21)^(E$2612-$D$2612)/1000</f>
        <v>0</v>
      </c>
      <c r="F2790" s="223">
        <f>F2739*'Usages mobilité'!$BG21*(1+'Usages mobilité'!$BH21)^(F$2612-$D$2612)/1000</f>
        <v>0</v>
      </c>
      <c r="G2790" s="223">
        <f>G2739*'Usages mobilité'!$BG21*(1+'Usages mobilité'!$BH21)^(G$2612-$D$2612)/1000</f>
        <v>0</v>
      </c>
      <c r="H2790" s="223">
        <f>H2739*'Usages mobilité'!$BG21*(1+'Usages mobilité'!$BH21)^(H$2612-$D$2612)/1000</f>
        <v>0</v>
      </c>
      <c r="I2790" s="223">
        <f>I2739*'Usages mobilité'!$BG21*(1+'Usages mobilité'!$BH21)^(I$2612-$D$2612)/1000</f>
        <v>0</v>
      </c>
      <c r="J2790" s="223">
        <f>J2739*'Usages mobilité'!$BG21*(1+'Usages mobilité'!$BH21)^(J$2612-$D$2612)/1000</f>
        <v>0</v>
      </c>
      <c r="K2790" s="223">
        <f>K2739*'Usages mobilité'!$BG21*(1+'Usages mobilité'!$BH21)^(K$2612-$D$2612)/1000</f>
        <v>0</v>
      </c>
      <c r="L2790" s="223">
        <f>L2739*'Usages mobilité'!$BG21*(1+'Usages mobilité'!$BH21)^(L$2612-$D$2612)/1000</f>
        <v>0</v>
      </c>
      <c r="M2790" s="223">
        <f>M2739*'Usages mobilité'!$BG21*(1+'Usages mobilité'!$BH21)^(M$2612-$D$2612)/1000</f>
        <v>0</v>
      </c>
      <c r="N2790" s="223">
        <f>N2739*'Usages mobilité'!$BG21*(1+'Usages mobilité'!$BH21)^(N$2612-$D$2612)/1000</f>
        <v>0</v>
      </c>
      <c r="O2790" s="223">
        <f>O2739*'Usages mobilité'!$BG21*(1+'Usages mobilité'!$BH21)^(O$2612-$D$2612)/1000</f>
        <v>0</v>
      </c>
      <c r="P2790" s="223">
        <f>P2739*'Usages mobilité'!$BG21*(1+'Usages mobilité'!$BH21)^(P$2612-$D$2612)/1000</f>
        <v>0</v>
      </c>
      <c r="Q2790" s="223">
        <f>Q2739*'Usages mobilité'!$BG21*(1+'Usages mobilité'!$BH21)^(Q$2612-$D$2612)/1000</f>
        <v>0</v>
      </c>
      <c r="R2790" s="223">
        <f>R2739*'Usages mobilité'!$BG21*(1+'Usages mobilité'!$BH21)^(R$2612-$D$2612)/1000</f>
        <v>0</v>
      </c>
    </row>
    <row r="2791" spans="1:18" hidden="1" outlineLevel="2" x14ac:dyDescent="0.25">
      <c r="A2791" s="222" t="str">
        <f>'Usages mobilité'!A22</f>
        <v>Usage mobilité n°19</v>
      </c>
      <c r="B2791" s="222" t="s">
        <v>645</v>
      </c>
      <c r="C2791" s="222"/>
      <c r="D2791" s="223">
        <f>D2740*'Usages mobilité'!$BG22*(1+'Usages mobilité'!$BH22)^(D$2612-$D$2612)/1000</f>
        <v>0</v>
      </c>
      <c r="E2791" s="223">
        <f>E2740*'Usages mobilité'!$BG22*(1+'Usages mobilité'!$BH22)^(E$2612-$D$2612)/1000</f>
        <v>0</v>
      </c>
      <c r="F2791" s="223">
        <f>F2740*'Usages mobilité'!$BG22*(1+'Usages mobilité'!$BH22)^(F$2612-$D$2612)/1000</f>
        <v>0</v>
      </c>
      <c r="G2791" s="223">
        <f>G2740*'Usages mobilité'!$BG22*(1+'Usages mobilité'!$BH22)^(G$2612-$D$2612)/1000</f>
        <v>0</v>
      </c>
      <c r="H2791" s="223">
        <f>H2740*'Usages mobilité'!$BG22*(1+'Usages mobilité'!$BH22)^(H$2612-$D$2612)/1000</f>
        <v>0</v>
      </c>
      <c r="I2791" s="223">
        <f>I2740*'Usages mobilité'!$BG22*(1+'Usages mobilité'!$BH22)^(I$2612-$D$2612)/1000</f>
        <v>0</v>
      </c>
      <c r="J2791" s="223">
        <f>J2740*'Usages mobilité'!$BG22*(1+'Usages mobilité'!$BH22)^(J$2612-$D$2612)/1000</f>
        <v>0</v>
      </c>
      <c r="K2791" s="223">
        <f>K2740*'Usages mobilité'!$BG22*(1+'Usages mobilité'!$BH22)^(K$2612-$D$2612)/1000</f>
        <v>0</v>
      </c>
      <c r="L2791" s="223">
        <f>L2740*'Usages mobilité'!$BG22*(1+'Usages mobilité'!$BH22)^(L$2612-$D$2612)/1000</f>
        <v>0</v>
      </c>
      <c r="M2791" s="223">
        <f>M2740*'Usages mobilité'!$BG22*(1+'Usages mobilité'!$BH22)^(M$2612-$D$2612)/1000</f>
        <v>0</v>
      </c>
      <c r="N2791" s="223">
        <f>N2740*'Usages mobilité'!$BG22*(1+'Usages mobilité'!$BH22)^(N$2612-$D$2612)/1000</f>
        <v>0</v>
      </c>
      <c r="O2791" s="223">
        <f>O2740*'Usages mobilité'!$BG22*(1+'Usages mobilité'!$BH22)^(O$2612-$D$2612)/1000</f>
        <v>0</v>
      </c>
      <c r="P2791" s="223">
        <f>P2740*'Usages mobilité'!$BG22*(1+'Usages mobilité'!$BH22)^(P$2612-$D$2612)/1000</f>
        <v>0</v>
      </c>
      <c r="Q2791" s="223">
        <f>Q2740*'Usages mobilité'!$BG22*(1+'Usages mobilité'!$BH22)^(Q$2612-$D$2612)/1000</f>
        <v>0</v>
      </c>
      <c r="R2791" s="223">
        <f>R2740*'Usages mobilité'!$BG22*(1+'Usages mobilité'!$BH22)^(R$2612-$D$2612)/1000</f>
        <v>0</v>
      </c>
    </row>
    <row r="2792" spans="1:18" hidden="1" outlineLevel="2" x14ac:dyDescent="0.25">
      <c r="A2792" s="222" t="str">
        <f>'Usages mobilité'!A23</f>
        <v>Usage mobilité n°20</v>
      </c>
      <c r="B2792" s="222" t="s">
        <v>645</v>
      </c>
      <c r="C2792" s="222"/>
      <c r="D2792" s="223">
        <f>D2741*'Usages mobilité'!$BG23*(1+'Usages mobilité'!$BH23)^(D$2612-$D$2612)/1000</f>
        <v>0</v>
      </c>
      <c r="E2792" s="223">
        <f>E2741*'Usages mobilité'!$BG23*(1+'Usages mobilité'!$BH23)^(E$2612-$D$2612)/1000</f>
        <v>0</v>
      </c>
      <c r="F2792" s="223">
        <f>F2741*'Usages mobilité'!$BG23*(1+'Usages mobilité'!$BH23)^(F$2612-$D$2612)/1000</f>
        <v>0</v>
      </c>
      <c r="G2792" s="223">
        <f>G2741*'Usages mobilité'!$BG23*(1+'Usages mobilité'!$BH23)^(G$2612-$D$2612)/1000</f>
        <v>0</v>
      </c>
      <c r="H2792" s="223">
        <f>H2741*'Usages mobilité'!$BG23*(1+'Usages mobilité'!$BH23)^(H$2612-$D$2612)/1000</f>
        <v>0</v>
      </c>
      <c r="I2792" s="223">
        <f>I2741*'Usages mobilité'!$BG23*(1+'Usages mobilité'!$BH23)^(I$2612-$D$2612)/1000</f>
        <v>0</v>
      </c>
      <c r="J2792" s="223">
        <f>J2741*'Usages mobilité'!$BG23*(1+'Usages mobilité'!$BH23)^(J$2612-$D$2612)/1000</f>
        <v>0</v>
      </c>
      <c r="K2792" s="223">
        <f>K2741*'Usages mobilité'!$BG23*(1+'Usages mobilité'!$BH23)^(K$2612-$D$2612)/1000</f>
        <v>0</v>
      </c>
      <c r="L2792" s="223">
        <f>L2741*'Usages mobilité'!$BG23*(1+'Usages mobilité'!$BH23)^(L$2612-$D$2612)/1000</f>
        <v>0</v>
      </c>
      <c r="M2792" s="223">
        <f>M2741*'Usages mobilité'!$BG23*(1+'Usages mobilité'!$BH23)^(M$2612-$D$2612)/1000</f>
        <v>0</v>
      </c>
      <c r="N2792" s="223">
        <f>N2741*'Usages mobilité'!$BG23*(1+'Usages mobilité'!$BH23)^(N$2612-$D$2612)/1000</f>
        <v>0</v>
      </c>
      <c r="O2792" s="223">
        <f>O2741*'Usages mobilité'!$BG23*(1+'Usages mobilité'!$BH23)^(O$2612-$D$2612)/1000</f>
        <v>0</v>
      </c>
      <c r="P2792" s="223">
        <f>P2741*'Usages mobilité'!$BG23*(1+'Usages mobilité'!$BH23)^(P$2612-$D$2612)/1000</f>
        <v>0</v>
      </c>
      <c r="Q2792" s="223">
        <f>Q2741*'Usages mobilité'!$BG23*(1+'Usages mobilité'!$BH23)^(Q$2612-$D$2612)/1000</f>
        <v>0</v>
      </c>
      <c r="R2792" s="223">
        <f>R2741*'Usages mobilité'!$BG23*(1+'Usages mobilité'!$BH23)^(R$2612-$D$2612)/1000</f>
        <v>0</v>
      </c>
    </row>
    <row r="2793" spans="1:18" hidden="1" outlineLevel="2" x14ac:dyDescent="0.25">
      <c r="A2793" s="222" t="str">
        <f>'Usages mobilité'!A24</f>
        <v>Usage mobilité n°21</v>
      </c>
      <c r="B2793" s="222" t="s">
        <v>645</v>
      </c>
      <c r="C2793" s="222"/>
      <c r="D2793" s="223">
        <f>D2742*'Usages mobilité'!$BG24*(1+'Usages mobilité'!$BH24)^(D$2612-$D$2612)/1000</f>
        <v>0</v>
      </c>
      <c r="E2793" s="223">
        <f>E2742*'Usages mobilité'!$BG24*(1+'Usages mobilité'!$BH24)^(E$2612-$D$2612)/1000</f>
        <v>0</v>
      </c>
      <c r="F2793" s="223">
        <f>F2742*'Usages mobilité'!$BG24*(1+'Usages mobilité'!$BH24)^(F$2612-$D$2612)/1000</f>
        <v>0</v>
      </c>
      <c r="G2793" s="223">
        <f>G2742*'Usages mobilité'!$BG24*(1+'Usages mobilité'!$BH24)^(G$2612-$D$2612)/1000</f>
        <v>0</v>
      </c>
      <c r="H2793" s="223">
        <f>H2742*'Usages mobilité'!$BG24*(1+'Usages mobilité'!$BH24)^(H$2612-$D$2612)/1000</f>
        <v>0</v>
      </c>
      <c r="I2793" s="223">
        <f>I2742*'Usages mobilité'!$BG24*(1+'Usages mobilité'!$BH24)^(I$2612-$D$2612)/1000</f>
        <v>0</v>
      </c>
      <c r="J2793" s="223">
        <f>J2742*'Usages mobilité'!$BG24*(1+'Usages mobilité'!$BH24)^(J$2612-$D$2612)/1000</f>
        <v>0</v>
      </c>
      <c r="K2793" s="223">
        <f>K2742*'Usages mobilité'!$BG24*(1+'Usages mobilité'!$BH24)^(K$2612-$D$2612)/1000</f>
        <v>0</v>
      </c>
      <c r="L2793" s="223">
        <f>L2742*'Usages mobilité'!$BG24*(1+'Usages mobilité'!$BH24)^(L$2612-$D$2612)/1000</f>
        <v>0</v>
      </c>
      <c r="M2793" s="223">
        <f>M2742*'Usages mobilité'!$BG24*(1+'Usages mobilité'!$BH24)^(M$2612-$D$2612)/1000</f>
        <v>0</v>
      </c>
      <c r="N2793" s="223">
        <f>N2742*'Usages mobilité'!$BG24*(1+'Usages mobilité'!$BH24)^(N$2612-$D$2612)/1000</f>
        <v>0</v>
      </c>
      <c r="O2793" s="223">
        <f>O2742*'Usages mobilité'!$BG24*(1+'Usages mobilité'!$BH24)^(O$2612-$D$2612)/1000</f>
        <v>0</v>
      </c>
      <c r="P2793" s="223">
        <f>P2742*'Usages mobilité'!$BG24*(1+'Usages mobilité'!$BH24)^(P$2612-$D$2612)/1000</f>
        <v>0</v>
      </c>
      <c r="Q2793" s="223">
        <f>Q2742*'Usages mobilité'!$BG24*(1+'Usages mobilité'!$BH24)^(Q$2612-$D$2612)/1000</f>
        <v>0</v>
      </c>
      <c r="R2793" s="223">
        <f>R2742*'Usages mobilité'!$BG24*(1+'Usages mobilité'!$BH24)^(R$2612-$D$2612)/1000</f>
        <v>0</v>
      </c>
    </row>
    <row r="2794" spans="1:18" hidden="1" outlineLevel="2" x14ac:dyDescent="0.25">
      <c r="A2794" s="222" t="str">
        <f>'Usages mobilité'!A25</f>
        <v>Usage mobilité n°22</v>
      </c>
      <c r="B2794" s="222" t="s">
        <v>645</v>
      </c>
      <c r="C2794" s="222"/>
      <c r="D2794" s="223">
        <f>D2743*'Usages mobilité'!$BG25*(1+'Usages mobilité'!$BH25)^(D$2612-$D$2612)/1000</f>
        <v>0</v>
      </c>
      <c r="E2794" s="223">
        <f>E2743*'Usages mobilité'!$BG25*(1+'Usages mobilité'!$BH25)^(E$2612-$D$2612)/1000</f>
        <v>0</v>
      </c>
      <c r="F2794" s="223">
        <f>F2743*'Usages mobilité'!$BG25*(1+'Usages mobilité'!$BH25)^(F$2612-$D$2612)/1000</f>
        <v>0</v>
      </c>
      <c r="G2794" s="223">
        <f>G2743*'Usages mobilité'!$BG25*(1+'Usages mobilité'!$BH25)^(G$2612-$D$2612)/1000</f>
        <v>0</v>
      </c>
      <c r="H2794" s="223">
        <f>H2743*'Usages mobilité'!$BG25*(1+'Usages mobilité'!$BH25)^(H$2612-$D$2612)/1000</f>
        <v>0</v>
      </c>
      <c r="I2794" s="223">
        <f>I2743*'Usages mobilité'!$BG25*(1+'Usages mobilité'!$BH25)^(I$2612-$D$2612)/1000</f>
        <v>0</v>
      </c>
      <c r="J2794" s="223">
        <f>J2743*'Usages mobilité'!$BG25*(1+'Usages mobilité'!$BH25)^(J$2612-$D$2612)/1000</f>
        <v>0</v>
      </c>
      <c r="K2794" s="223">
        <f>K2743*'Usages mobilité'!$BG25*(1+'Usages mobilité'!$BH25)^(K$2612-$D$2612)/1000</f>
        <v>0</v>
      </c>
      <c r="L2794" s="223">
        <f>L2743*'Usages mobilité'!$BG25*(1+'Usages mobilité'!$BH25)^(L$2612-$D$2612)/1000</f>
        <v>0</v>
      </c>
      <c r="M2794" s="223">
        <f>M2743*'Usages mobilité'!$BG25*(1+'Usages mobilité'!$BH25)^(M$2612-$D$2612)/1000</f>
        <v>0</v>
      </c>
      <c r="N2794" s="223">
        <f>N2743*'Usages mobilité'!$BG25*(1+'Usages mobilité'!$BH25)^(N$2612-$D$2612)/1000</f>
        <v>0</v>
      </c>
      <c r="O2794" s="223">
        <f>O2743*'Usages mobilité'!$BG25*(1+'Usages mobilité'!$BH25)^(O$2612-$D$2612)/1000</f>
        <v>0</v>
      </c>
      <c r="P2794" s="223">
        <f>P2743*'Usages mobilité'!$BG25*(1+'Usages mobilité'!$BH25)^(P$2612-$D$2612)/1000</f>
        <v>0</v>
      </c>
      <c r="Q2794" s="223">
        <f>Q2743*'Usages mobilité'!$BG25*(1+'Usages mobilité'!$BH25)^(Q$2612-$D$2612)/1000</f>
        <v>0</v>
      </c>
      <c r="R2794" s="223">
        <f>R2743*'Usages mobilité'!$BG25*(1+'Usages mobilité'!$BH25)^(R$2612-$D$2612)/1000</f>
        <v>0</v>
      </c>
    </row>
    <row r="2795" spans="1:18" hidden="1" outlineLevel="2" x14ac:dyDescent="0.25">
      <c r="A2795" s="222" t="str">
        <f>'Usages mobilité'!A26</f>
        <v>Usage mobilité n°23</v>
      </c>
      <c r="B2795" s="222" t="s">
        <v>645</v>
      </c>
      <c r="C2795" s="222"/>
      <c r="D2795" s="223">
        <f>D2744*'Usages mobilité'!$BG26*(1+'Usages mobilité'!$BH26)^(D$2612-$D$2612)/1000</f>
        <v>0</v>
      </c>
      <c r="E2795" s="223">
        <f>E2744*'Usages mobilité'!$BG26*(1+'Usages mobilité'!$BH26)^(E$2612-$D$2612)/1000</f>
        <v>0</v>
      </c>
      <c r="F2795" s="223">
        <f>F2744*'Usages mobilité'!$BG26*(1+'Usages mobilité'!$BH26)^(F$2612-$D$2612)/1000</f>
        <v>0</v>
      </c>
      <c r="G2795" s="223">
        <f>G2744*'Usages mobilité'!$BG26*(1+'Usages mobilité'!$BH26)^(G$2612-$D$2612)/1000</f>
        <v>0</v>
      </c>
      <c r="H2795" s="223">
        <f>H2744*'Usages mobilité'!$BG26*(1+'Usages mobilité'!$BH26)^(H$2612-$D$2612)/1000</f>
        <v>0</v>
      </c>
      <c r="I2795" s="223">
        <f>I2744*'Usages mobilité'!$BG26*(1+'Usages mobilité'!$BH26)^(I$2612-$D$2612)/1000</f>
        <v>0</v>
      </c>
      <c r="J2795" s="223">
        <f>J2744*'Usages mobilité'!$BG26*(1+'Usages mobilité'!$BH26)^(J$2612-$D$2612)/1000</f>
        <v>0</v>
      </c>
      <c r="K2795" s="223">
        <f>K2744*'Usages mobilité'!$BG26*(1+'Usages mobilité'!$BH26)^(K$2612-$D$2612)/1000</f>
        <v>0</v>
      </c>
      <c r="L2795" s="223">
        <f>L2744*'Usages mobilité'!$BG26*(1+'Usages mobilité'!$BH26)^(L$2612-$D$2612)/1000</f>
        <v>0</v>
      </c>
      <c r="M2795" s="223">
        <f>M2744*'Usages mobilité'!$BG26*(1+'Usages mobilité'!$BH26)^(M$2612-$D$2612)/1000</f>
        <v>0</v>
      </c>
      <c r="N2795" s="223">
        <f>N2744*'Usages mobilité'!$BG26*(1+'Usages mobilité'!$BH26)^(N$2612-$D$2612)/1000</f>
        <v>0</v>
      </c>
      <c r="O2795" s="223">
        <f>O2744*'Usages mobilité'!$BG26*(1+'Usages mobilité'!$BH26)^(O$2612-$D$2612)/1000</f>
        <v>0</v>
      </c>
      <c r="P2795" s="223">
        <f>P2744*'Usages mobilité'!$BG26*(1+'Usages mobilité'!$BH26)^(P$2612-$D$2612)/1000</f>
        <v>0</v>
      </c>
      <c r="Q2795" s="223">
        <f>Q2744*'Usages mobilité'!$BG26*(1+'Usages mobilité'!$BH26)^(Q$2612-$D$2612)/1000</f>
        <v>0</v>
      </c>
      <c r="R2795" s="223">
        <f>R2744*'Usages mobilité'!$BG26*(1+'Usages mobilité'!$BH26)^(R$2612-$D$2612)/1000</f>
        <v>0</v>
      </c>
    </row>
    <row r="2796" spans="1:18" hidden="1" outlineLevel="2" x14ac:dyDescent="0.25">
      <c r="A2796" s="222" t="str">
        <f>'Usages mobilité'!A27</f>
        <v>Usage mobilité n°24</v>
      </c>
      <c r="B2796" s="222" t="s">
        <v>645</v>
      </c>
      <c r="C2796" s="222"/>
      <c r="D2796" s="223">
        <f>D2745*'Usages mobilité'!$BG27*(1+'Usages mobilité'!$BH27)^(D$2612-$D$2612)/1000</f>
        <v>0</v>
      </c>
      <c r="E2796" s="223">
        <f>E2745*'Usages mobilité'!$BG27*(1+'Usages mobilité'!$BH27)^(E$2612-$D$2612)/1000</f>
        <v>0</v>
      </c>
      <c r="F2796" s="223">
        <f>F2745*'Usages mobilité'!$BG27*(1+'Usages mobilité'!$BH27)^(F$2612-$D$2612)/1000</f>
        <v>0</v>
      </c>
      <c r="G2796" s="223">
        <f>G2745*'Usages mobilité'!$BG27*(1+'Usages mobilité'!$BH27)^(G$2612-$D$2612)/1000</f>
        <v>0</v>
      </c>
      <c r="H2796" s="223">
        <f>H2745*'Usages mobilité'!$BG27*(1+'Usages mobilité'!$BH27)^(H$2612-$D$2612)/1000</f>
        <v>0</v>
      </c>
      <c r="I2796" s="223">
        <f>I2745*'Usages mobilité'!$BG27*(1+'Usages mobilité'!$BH27)^(I$2612-$D$2612)/1000</f>
        <v>0</v>
      </c>
      <c r="J2796" s="223">
        <f>J2745*'Usages mobilité'!$BG27*(1+'Usages mobilité'!$BH27)^(J$2612-$D$2612)/1000</f>
        <v>0</v>
      </c>
      <c r="K2796" s="223">
        <f>K2745*'Usages mobilité'!$BG27*(1+'Usages mobilité'!$BH27)^(K$2612-$D$2612)/1000</f>
        <v>0</v>
      </c>
      <c r="L2796" s="223">
        <f>L2745*'Usages mobilité'!$BG27*(1+'Usages mobilité'!$BH27)^(L$2612-$D$2612)/1000</f>
        <v>0</v>
      </c>
      <c r="M2796" s="223">
        <f>M2745*'Usages mobilité'!$BG27*(1+'Usages mobilité'!$BH27)^(M$2612-$D$2612)/1000</f>
        <v>0</v>
      </c>
      <c r="N2796" s="223">
        <f>N2745*'Usages mobilité'!$BG27*(1+'Usages mobilité'!$BH27)^(N$2612-$D$2612)/1000</f>
        <v>0</v>
      </c>
      <c r="O2796" s="223">
        <f>O2745*'Usages mobilité'!$BG27*(1+'Usages mobilité'!$BH27)^(O$2612-$D$2612)/1000</f>
        <v>0</v>
      </c>
      <c r="P2796" s="223">
        <f>P2745*'Usages mobilité'!$BG27*(1+'Usages mobilité'!$BH27)^(P$2612-$D$2612)/1000</f>
        <v>0</v>
      </c>
      <c r="Q2796" s="223">
        <f>Q2745*'Usages mobilité'!$BG27*(1+'Usages mobilité'!$BH27)^(Q$2612-$D$2612)/1000</f>
        <v>0</v>
      </c>
      <c r="R2796" s="223">
        <f>R2745*'Usages mobilité'!$BG27*(1+'Usages mobilité'!$BH27)^(R$2612-$D$2612)/1000</f>
        <v>0</v>
      </c>
    </row>
    <row r="2797" spans="1:18" hidden="1" outlineLevel="2" x14ac:dyDescent="0.25">
      <c r="A2797" s="222" t="str">
        <f>'Usages mobilité'!A28</f>
        <v>Usage mobilité n°25</v>
      </c>
      <c r="B2797" s="222" t="s">
        <v>645</v>
      </c>
      <c r="C2797" s="222"/>
      <c r="D2797" s="223">
        <f>D2746*'Usages mobilité'!$BG28*(1+'Usages mobilité'!$BH28)^(D$2612-$D$2612)/1000</f>
        <v>0</v>
      </c>
      <c r="E2797" s="223">
        <f>E2746*'Usages mobilité'!$BG28*(1+'Usages mobilité'!$BH28)^(E$2612-$D$2612)/1000</f>
        <v>0</v>
      </c>
      <c r="F2797" s="223">
        <f>F2746*'Usages mobilité'!$BG28*(1+'Usages mobilité'!$BH28)^(F$2612-$D$2612)/1000</f>
        <v>0</v>
      </c>
      <c r="G2797" s="223">
        <f>G2746*'Usages mobilité'!$BG28*(1+'Usages mobilité'!$BH28)^(G$2612-$D$2612)/1000</f>
        <v>0</v>
      </c>
      <c r="H2797" s="223">
        <f>H2746*'Usages mobilité'!$BG28*(1+'Usages mobilité'!$BH28)^(H$2612-$D$2612)/1000</f>
        <v>0</v>
      </c>
      <c r="I2797" s="223">
        <f>I2746*'Usages mobilité'!$BG28*(1+'Usages mobilité'!$BH28)^(I$2612-$D$2612)/1000</f>
        <v>0</v>
      </c>
      <c r="J2797" s="223">
        <f>J2746*'Usages mobilité'!$BG28*(1+'Usages mobilité'!$BH28)^(J$2612-$D$2612)/1000</f>
        <v>0</v>
      </c>
      <c r="K2797" s="223">
        <f>K2746*'Usages mobilité'!$BG28*(1+'Usages mobilité'!$BH28)^(K$2612-$D$2612)/1000</f>
        <v>0</v>
      </c>
      <c r="L2797" s="223">
        <f>L2746*'Usages mobilité'!$BG28*(1+'Usages mobilité'!$BH28)^(L$2612-$D$2612)/1000</f>
        <v>0</v>
      </c>
      <c r="M2797" s="223">
        <f>M2746*'Usages mobilité'!$BG28*(1+'Usages mobilité'!$BH28)^(M$2612-$D$2612)/1000</f>
        <v>0</v>
      </c>
      <c r="N2797" s="223">
        <f>N2746*'Usages mobilité'!$BG28*(1+'Usages mobilité'!$BH28)^(N$2612-$D$2612)/1000</f>
        <v>0</v>
      </c>
      <c r="O2797" s="223">
        <f>O2746*'Usages mobilité'!$BG28*(1+'Usages mobilité'!$BH28)^(O$2612-$D$2612)/1000</f>
        <v>0</v>
      </c>
      <c r="P2797" s="223">
        <f>P2746*'Usages mobilité'!$BG28*(1+'Usages mobilité'!$BH28)^(P$2612-$D$2612)/1000</f>
        <v>0</v>
      </c>
      <c r="Q2797" s="223">
        <f>Q2746*'Usages mobilité'!$BG28*(1+'Usages mobilité'!$BH28)^(Q$2612-$D$2612)/1000</f>
        <v>0</v>
      </c>
      <c r="R2797" s="223">
        <f>R2746*'Usages mobilité'!$BG28*(1+'Usages mobilité'!$BH28)^(R$2612-$D$2612)/1000</f>
        <v>0</v>
      </c>
    </row>
    <row r="2798" spans="1:18" hidden="1" outlineLevel="2" x14ac:dyDescent="0.25">
      <c r="A2798" s="222" t="str">
        <f>'Usages mobilité'!A29</f>
        <v>Usage mobilité n°26</v>
      </c>
      <c r="B2798" s="222" t="s">
        <v>645</v>
      </c>
      <c r="C2798" s="222"/>
      <c r="D2798" s="223">
        <f>D2747*'Usages mobilité'!$BG29*(1+'Usages mobilité'!$BH29)^(D$2612-$D$2612)/1000</f>
        <v>0</v>
      </c>
      <c r="E2798" s="223">
        <f>E2747*'Usages mobilité'!$BG29*(1+'Usages mobilité'!$BH29)^(E$2612-$D$2612)/1000</f>
        <v>0</v>
      </c>
      <c r="F2798" s="223">
        <f>F2747*'Usages mobilité'!$BG29*(1+'Usages mobilité'!$BH29)^(F$2612-$D$2612)/1000</f>
        <v>0</v>
      </c>
      <c r="G2798" s="223">
        <f>G2747*'Usages mobilité'!$BG29*(1+'Usages mobilité'!$BH29)^(G$2612-$D$2612)/1000</f>
        <v>0</v>
      </c>
      <c r="H2798" s="223">
        <f>H2747*'Usages mobilité'!$BG29*(1+'Usages mobilité'!$BH29)^(H$2612-$D$2612)/1000</f>
        <v>0</v>
      </c>
      <c r="I2798" s="223">
        <f>I2747*'Usages mobilité'!$BG29*(1+'Usages mobilité'!$BH29)^(I$2612-$D$2612)/1000</f>
        <v>0</v>
      </c>
      <c r="J2798" s="223">
        <f>J2747*'Usages mobilité'!$BG29*(1+'Usages mobilité'!$BH29)^(J$2612-$D$2612)/1000</f>
        <v>0</v>
      </c>
      <c r="K2798" s="223">
        <f>K2747*'Usages mobilité'!$BG29*(1+'Usages mobilité'!$BH29)^(K$2612-$D$2612)/1000</f>
        <v>0</v>
      </c>
      <c r="L2798" s="223">
        <f>L2747*'Usages mobilité'!$BG29*(1+'Usages mobilité'!$BH29)^(L$2612-$D$2612)/1000</f>
        <v>0</v>
      </c>
      <c r="M2798" s="223">
        <f>M2747*'Usages mobilité'!$BG29*(1+'Usages mobilité'!$BH29)^(M$2612-$D$2612)/1000</f>
        <v>0</v>
      </c>
      <c r="N2798" s="223">
        <f>N2747*'Usages mobilité'!$BG29*(1+'Usages mobilité'!$BH29)^(N$2612-$D$2612)/1000</f>
        <v>0</v>
      </c>
      <c r="O2798" s="223">
        <f>O2747*'Usages mobilité'!$BG29*(1+'Usages mobilité'!$BH29)^(O$2612-$D$2612)/1000</f>
        <v>0</v>
      </c>
      <c r="P2798" s="223">
        <f>P2747*'Usages mobilité'!$BG29*(1+'Usages mobilité'!$BH29)^(P$2612-$D$2612)/1000</f>
        <v>0</v>
      </c>
      <c r="Q2798" s="223">
        <f>Q2747*'Usages mobilité'!$BG29*(1+'Usages mobilité'!$BH29)^(Q$2612-$D$2612)/1000</f>
        <v>0</v>
      </c>
      <c r="R2798" s="223">
        <f>R2747*'Usages mobilité'!$BG29*(1+'Usages mobilité'!$BH29)^(R$2612-$D$2612)/1000</f>
        <v>0</v>
      </c>
    </row>
    <row r="2799" spans="1:18" hidden="1" outlineLevel="2" x14ac:dyDescent="0.25">
      <c r="A2799" s="222" t="str">
        <f>'Usages mobilité'!A30</f>
        <v>Usage mobilité n°27</v>
      </c>
      <c r="B2799" s="222" t="s">
        <v>645</v>
      </c>
      <c r="C2799" s="222"/>
      <c r="D2799" s="223">
        <f>D2748*'Usages mobilité'!$BG30*(1+'Usages mobilité'!$BH30)^(D$2612-$D$2612)/1000</f>
        <v>0</v>
      </c>
      <c r="E2799" s="223">
        <f>E2748*'Usages mobilité'!$BG30*(1+'Usages mobilité'!$BH30)^(E$2612-$D$2612)/1000</f>
        <v>0</v>
      </c>
      <c r="F2799" s="223">
        <f>F2748*'Usages mobilité'!$BG30*(1+'Usages mobilité'!$BH30)^(F$2612-$D$2612)/1000</f>
        <v>0</v>
      </c>
      <c r="G2799" s="223">
        <f>G2748*'Usages mobilité'!$BG30*(1+'Usages mobilité'!$BH30)^(G$2612-$D$2612)/1000</f>
        <v>0</v>
      </c>
      <c r="H2799" s="223">
        <f>H2748*'Usages mobilité'!$BG30*(1+'Usages mobilité'!$BH30)^(H$2612-$D$2612)/1000</f>
        <v>0</v>
      </c>
      <c r="I2799" s="223">
        <f>I2748*'Usages mobilité'!$BG30*(1+'Usages mobilité'!$BH30)^(I$2612-$D$2612)/1000</f>
        <v>0</v>
      </c>
      <c r="J2799" s="223">
        <f>J2748*'Usages mobilité'!$BG30*(1+'Usages mobilité'!$BH30)^(J$2612-$D$2612)/1000</f>
        <v>0</v>
      </c>
      <c r="K2799" s="223">
        <f>K2748*'Usages mobilité'!$BG30*(1+'Usages mobilité'!$BH30)^(K$2612-$D$2612)/1000</f>
        <v>0</v>
      </c>
      <c r="L2799" s="223">
        <f>L2748*'Usages mobilité'!$BG30*(1+'Usages mobilité'!$BH30)^(L$2612-$D$2612)/1000</f>
        <v>0</v>
      </c>
      <c r="M2799" s="223">
        <f>M2748*'Usages mobilité'!$BG30*(1+'Usages mobilité'!$BH30)^(M$2612-$D$2612)/1000</f>
        <v>0</v>
      </c>
      <c r="N2799" s="223">
        <f>N2748*'Usages mobilité'!$BG30*(1+'Usages mobilité'!$BH30)^(N$2612-$D$2612)/1000</f>
        <v>0</v>
      </c>
      <c r="O2799" s="223">
        <f>O2748*'Usages mobilité'!$BG30*(1+'Usages mobilité'!$BH30)^(O$2612-$D$2612)/1000</f>
        <v>0</v>
      </c>
      <c r="P2799" s="223">
        <f>P2748*'Usages mobilité'!$BG30*(1+'Usages mobilité'!$BH30)^(P$2612-$D$2612)/1000</f>
        <v>0</v>
      </c>
      <c r="Q2799" s="223">
        <f>Q2748*'Usages mobilité'!$BG30*(1+'Usages mobilité'!$BH30)^(Q$2612-$D$2612)/1000</f>
        <v>0</v>
      </c>
      <c r="R2799" s="223">
        <f>R2748*'Usages mobilité'!$BG30*(1+'Usages mobilité'!$BH30)^(R$2612-$D$2612)/1000</f>
        <v>0</v>
      </c>
    </row>
    <row r="2800" spans="1:18" hidden="1" outlineLevel="2" x14ac:dyDescent="0.25">
      <c r="A2800" s="222" t="str">
        <f>'Usages mobilité'!A31</f>
        <v>Usage mobilité n°28</v>
      </c>
      <c r="B2800" s="222" t="s">
        <v>645</v>
      </c>
      <c r="C2800" s="222"/>
      <c r="D2800" s="223">
        <f>D2749*'Usages mobilité'!$BG31*(1+'Usages mobilité'!$BH31)^(D$2612-$D$2612)/1000</f>
        <v>0</v>
      </c>
      <c r="E2800" s="223">
        <f>E2749*'Usages mobilité'!$BG31*(1+'Usages mobilité'!$BH31)^(E$2612-$D$2612)/1000</f>
        <v>0</v>
      </c>
      <c r="F2800" s="223">
        <f>F2749*'Usages mobilité'!$BG31*(1+'Usages mobilité'!$BH31)^(F$2612-$D$2612)/1000</f>
        <v>0</v>
      </c>
      <c r="G2800" s="223">
        <f>G2749*'Usages mobilité'!$BG31*(1+'Usages mobilité'!$BH31)^(G$2612-$D$2612)/1000</f>
        <v>0</v>
      </c>
      <c r="H2800" s="223">
        <f>H2749*'Usages mobilité'!$BG31*(1+'Usages mobilité'!$BH31)^(H$2612-$D$2612)/1000</f>
        <v>0</v>
      </c>
      <c r="I2800" s="223">
        <f>I2749*'Usages mobilité'!$BG31*(1+'Usages mobilité'!$BH31)^(I$2612-$D$2612)/1000</f>
        <v>0</v>
      </c>
      <c r="J2800" s="223">
        <f>J2749*'Usages mobilité'!$BG31*(1+'Usages mobilité'!$BH31)^(J$2612-$D$2612)/1000</f>
        <v>0</v>
      </c>
      <c r="K2800" s="223">
        <f>K2749*'Usages mobilité'!$BG31*(1+'Usages mobilité'!$BH31)^(K$2612-$D$2612)/1000</f>
        <v>0</v>
      </c>
      <c r="L2800" s="223">
        <f>L2749*'Usages mobilité'!$BG31*(1+'Usages mobilité'!$BH31)^(L$2612-$D$2612)/1000</f>
        <v>0</v>
      </c>
      <c r="M2800" s="223">
        <f>M2749*'Usages mobilité'!$BG31*(1+'Usages mobilité'!$BH31)^(M$2612-$D$2612)/1000</f>
        <v>0</v>
      </c>
      <c r="N2800" s="223">
        <f>N2749*'Usages mobilité'!$BG31*(1+'Usages mobilité'!$BH31)^(N$2612-$D$2612)/1000</f>
        <v>0</v>
      </c>
      <c r="O2800" s="223">
        <f>O2749*'Usages mobilité'!$BG31*(1+'Usages mobilité'!$BH31)^(O$2612-$D$2612)/1000</f>
        <v>0</v>
      </c>
      <c r="P2800" s="223">
        <f>P2749*'Usages mobilité'!$BG31*(1+'Usages mobilité'!$BH31)^(P$2612-$D$2612)/1000</f>
        <v>0</v>
      </c>
      <c r="Q2800" s="223">
        <f>Q2749*'Usages mobilité'!$BG31*(1+'Usages mobilité'!$BH31)^(Q$2612-$D$2612)/1000</f>
        <v>0</v>
      </c>
      <c r="R2800" s="223">
        <f>R2749*'Usages mobilité'!$BG31*(1+'Usages mobilité'!$BH31)^(R$2612-$D$2612)/1000</f>
        <v>0</v>
      </c>
    </row>
    <row r="2801" spans="1:18" hidden="1" outlineLevel="2" x14ac:dyDescent="0.25">
      <c r="A2801" s="222" t="str">
        <f>'Usages mobilité'!A32</f>
        <v>Usage mobilité n°29</v>
      </c>
      <c r="B2801" s="222" t="s">
        <v>645</v>
      </c>
      <c r="C2801" s="222"/>
      <c r="D2801" s="223">
        <f>D2750*'Usages mobilité'!$BG32*(1+'Usages mobilité'!$BH32)^(D$2612-$D$2612)/1000</f>
        <v>0</v>
      </c>
      <c r="E2801" s="223">
        <f>E2750*'Usages mobilité'!$BG32*(1+'Usages mobilité'!$BH32)^(E$2612-$D$2612)/1000</f>
        <v>0</v>
      </c>
      <c r="F2801" s="223">
        <f>F2750*'Usages mobilité'!$BG32*(1+'Usages mobilité'!$BH32)^(F$2612-$D$2612)/1000</f>
        <v>0</v>
      </c>
      <c r="G2801" s="223">
        <f>G2750*'Usages mobilité'!$BG32*(1+'Usages mobilité'!$BH32)^(G$2612-$D$2612)/1000</f>
        <v>0</v>
      </c>
      <c r="H2801" s="223">
        <f>H2750*'Usages mobilité'!$BG32*(1+'Usages mobilité'!$BH32)^(H$2612-$D$2612)/1000</f>
        <v>0</v>
      </c>
      <c r="I2801" s="223">
        <f>I2750*'Usages mobilité'!$BG32*(1+'Usages mobilité'!$BH32)^(I$2612-$D$2612)/1000</f>
        <v>0</v>
      </c>
      <c r="J2801" s="223">
        <f>J2750*'Usages mobilité'!$BG32*(1+'Usages mobilité'!$BH32)^(J$2612-$D$2612)/1000</f>
        <v>0</v>
      </c>
      <c r="K2801" s="223">
        <f>K2750*'Usages mobilité'!$BG32*(1+'Usages mobilité'!$BH32)^(K$2612-$D$2612)/1000</f>
        <v>0</v>
      </c>
      <c r="L2801" s="223">
        <f>L2750*'Usages mobilité'!$BG32*(1+'Usages mobilité'!$BH32)^(L$2612-$D$2612)/1000</f>
        <v>0</v>
      </c>
      <c r="M2801" s="223">
        <f>M2750*'Usages mobilité'!$BG32*(1+'Usages mobilité'!$BH32)^(M$2612-$D$2612)/1000</f>
        <v>0</v>
      </c>
      <c r="N2801" s="223">
        <f>N2750*'Usages mobilité'!$BG32*(1+'Usages mobilité'!$BH32)^(N$2612-$D$2612)/1000</f>
        <v>0</v>
      </c>
      <c r="O2801" s="223">
        <f>O2750*'Usages mobilité'!$BG32*(1+'Usages mobilité'!$BH32)^(O$2612-$D$2612)/1000</f>
        <v>0</v>
      </c>
      <c r="P2801" s="223">
        <f>P2750*'Usages mobilité'!$BG32*(1+'Usages mobilité'!$BH32)^(P$2612-$D$2612)/1000</f>
        <v>0</v>
      </c>
      <c r="Q2801" s="223">
        <f>Q2750*'Usages mobilité'!$BG32*(1+'Usages mobilité'!$BH32)^(Q$2612-$D$2612)/1000</f>
        <v>0</v>
      </c>
      <c r="R2801" s="223">
        <f>R2750*'Usages mobilité'!$BG32*(1+'Usages mobilité'!$BH32)^(R$2612-$D$2612)/1000</f>
        <v>0</v>
      </c>
    </row>
    <row r="2802" spans="1:18" hidden="1" outlineLevel="2" x14ac:dyDescent="0.25">
      <c r="A2802" s="222" t="str">
        <f>'Usages mobilité'!A33</f>
        <v>Usage mobilité n°30</v>
      </c>
      <c r="B2802" s="222" t="s">
        <v>645</v>
      </c>
      <c r="C2802" s="222"/>
      <c r="D2802" s="223">
        <f>D2751*'Usages mobilité'!$BG33*(1+'Usages mobilité'!$BH33)^(D$2612-$D$2612)/1000</f>
        <v>0</v>
      </c>
      <c r="E2802" s="223">
        <f>E2751*'Usages mobilité'!$BG33*(1+'Usages mobilité'!$BH33)^(E$2612-$D$2612)/1000</f>
        <v>0</v>
      </c>
      <c r="F2802" s="223">
        <f>F2751*'Usages mobilité'!$BG33*(1+'Usages mobilité'!$BH33)^(F$2612-$D$2612)/1000</f>
        <v>0</v>
      </c>
      <c r="G2802" s="223">
        <f>G2751*'Usages mobilité'!$BG33*(1+'Usages mobilité'!$BH33)^(G$2612-$D$2612)/1000</f>
        <v>0</v>
      </c>
      <c r="H2802" s="223">
        <f>H2751*'Usages mobilité'!$BG33*(1+'Usages mobilité'!$BH33)^(H$2612-$D$2612)/1000</f>
        <v>0</v>
      </c>
      <c r="I2802" s="223">
        <f>I2751*'Usages mobilité'!$BG33*(1+'Usages mobilité'!$BH33)^(I$2612-$D$2612)/1000</f>
        <v>0</v>
      </c>
      <c r="J2802" s="223">
        <f>J2751*'Usages mobilité'!$BG33*(1+'Usages mobilité'!$BH33)^(J$2612-$D$2612)/1000</f>
        <v>0</v>
      </c>
      <c r="K2802" s="223">
        <f>K2751*'Usages mobilité'!$BG33*(1+'Usages mobilité'!$BH33)^(K$2612-$D$2612)/1000</f>
        <v>0</v>
      </c>
      <c r="L2802" s="223">
        <f>L2751*'Usages mobilité'!$BG33*(1+'Usages mobilité'!$BH33)^(L$2612-$D$2612)/1000</f>
        <v>0</v>
      </c>
      <c r="M2802" s="223">
        <f>M2751*'Usages mobilité'!$BG33*(1+'Usages mobilité'!$BH33)^(M$2612-$D$2612)/1000</f>
        <v>0</v>
      </c>
      <c r="N2802" s="223">
        <f>N2751*'Usages mobilité'!$BG33*(1+'Usages mobilité'!$BH33)^(N$2612-$D$2612)/1000</f>
        <v>0</v>
      </c>
      <c r="O2802" s="223">
        <f>O2751*'Usages mobilité'!$BG33*(1+'Usages mobilité'!$BH33)^(O$2612-$D$2612)/1000</f>
        <v>0</v>
      </c>
      <c r="P2802" s="223">
        <f>P2751*'Usages mobilité'!$BG33*(1+'Usages mobilité'!$BH33)^(P$2612-$D$2612)/1000</f>
        <v>0</v>
      </c>
      <c r="Q2802" s="223">
        <f>Q2751*'Usages mobilité'!$BG33*(1+'Usages mobilité'!$BH33)^(Q$2612-$D$2612)/1000</f>
        <v>0</v>
      </c>
      <c r="R2802" s="223">
        <f>R2751*'Usages mobilité'!$BG33*(1+'Usages mobilité'!$BH33)^(R$2612-$D$2612)/1000</f>
        <v>0</v>
      </c>
    </row>
    <row r="2803" spans="1:18" hidden="1" outlineLevel="2" x14ac:dyDescent="0.25">
      <c r="A2803" s="222" t="str">
        <f>'Usages mobilité'!A34</f>
        <v>Usage mobilité n°31</v>
      </c>
      <c r="B2803" s="222" t="s">
        <v>645</v>
      </c>
      <c r="C2803" s="222"/>
      <c r="D2803" s="223">
        <f>D2752*'Usages mobilité'!$BG34*(1+'Usages mobilité'!$BH34)^(D$2612-$D$2612)/1000</f>
        <v>0</v>
      </c>
      <c r="E2803" s="223">
        <f>E2752*'Usages mobilité'!$BG34*(1+'Usages mobilité'!$BH34)^(E$2612-$D$2612)/1000</f>
        <v>0</v>
      </c>
      <c r="F2803" s="223">
        <f>F2752*'Usages mobilité'!$BG34*(1+'Usages mobilité'!$BH34)^(F$2612-$D$2612)/1000</f>
        <v>0</v>
      </c>
      <c r="G2803" s="223">
        <f>G2752*'Usages mobilité'!$BG34*(1+'Usages mobilité'!$BH34)^(G$2612-$D$2612)/1000</f>
        <v>0</v>
      </c>
      <c r="H2803" s="223">
        <f>H2752*'Usages mobilité'!$BG34*(1+'Usages mobilité'!$BH34)^(H$2612-$D$2612)/1000</f>
        <v>0</v>
      </c>
      <c r="I2803" s="223">
        <f>I2752*'Usages mobilité'!$BG34*(1+'Usages mobilité'!$BH34)^(I$2612-$D$2612)/1000</f>
        <v>0</v>
      </c>
      <c r="J2803" s="223">
        <f>J2752*'Usages mobilité'!$BG34*(1+'Usages mobilité'!$BH34)^(J$2612-$D$2612)/1000</f>
        <v>0</v>
      </c>
      <c r="K2803" s="223">
        <f>K2752*'Usages mobilité'!$BG34*(1+'Usages mobilité'!$BH34)^(K$2612-$D$2612)/1000</f>
        <v>0</v>
      </c>
      <c r="L2803" s="223">
        <f>L2752*'Usages mobilité'!$BG34*(1+'Usages mobilité'!$BH34)^(L$2612-$D$2612)/1000</f>
        <v>0</v>
      </c>
      <c r="M2803" s="223">
        <f>M2752*'Usages mobilité'!$BG34*(1+'Usages mobilité'!$BH34)^(M$2612-$D$2612)/1000</f>
        <v>0</v>
      </c>
      <c r="N2803" s="223">
        <f>N2752*'Usages mobilité'!$BG34*(1+'Usages mobilité'!$BH34)^(N$2612-$D$2612)/1000</f>
        <v>0</v>
      </c>
      <c r="O2803" s="223">
        <f>O2752*'Usages mobilité'!$BG34*(1+'Usages mobilité'!$BH34)^(O$2612-$D$2612)/1000</f>
        <v>0</v>
      </c>
      <c r="P2803" s="223">
        <f>P2752*'Usages mobilité'!$BG34*(1+'Usages mobilité'!$BH34)^(P$2612-$D$2612)/1000</f>
        <v>0</v>
      </c>
      <c r="Q2803" s="223">
        <f>Q2752*'Usages mobilité'!$BG34*(1+'Usages mobilité'!$BH34)^(Q$2612-$D$2612)/1000</f>
        <v>0</v>
      </c>
      <c r="R2803" s="223">
        <f>R2752*'Usages mobilité'!$BG34*(1+'Usages mobilité'!$BH34)^(R$2612-$D$2612)/1000</f>
        <v>0</v>
      </c>
    </row>
    <row r="2804" spans="1:18" hidden="1" outlineLevel="2" x14ac:dyDescent="0.25">
      <c r="A2804" s="222" t="str">
        <f>'Usages mobilité'!A35</f>
        <v>Usage mobilité n°32</v>
      </c>
      <c r="B2804" s="222" t="s">
        <v>645</v>
      </c>
      <c r="C2804" s="222"/>
      <c r="D2804" s="223">
        <f>D2753*'Usages mobilité'!$BG35*(1+'Usages mobilité'!$BH35)^(D$2612-$D$2612)/1000</f>
        <v>0</v>
      </c>
      <c r="E2804" s="223">
        <f>E2753*'Usages mobilité'!$BG35*(1+'Usages mobilité'!$BH35)^(E$2612-$D$2612)/1000</f>
        <v>0</v>
      </c>
      <c r="F2804" s="223">
        <f>F2753*'Usages mobilité'!$BG35*(1+'Usages mobilité'!$BH35)^(F$2612-$D$2612)/1000</f>
        <v>0</v>
      </c>
      <c r="G2804" s="223">
        <f>G2753*'Usages mobilité'!$BG35*(1+'Usages mobilité'!$BH35)^(G$2612-$D$2612)/1000</f>
        <v>0</v>
      </c>
      <c r="H2804" s="223">
        <f>H2753*'Usages mobilité'!$BG35*(1+'Usages mobilité'!$BH35)^(H$2612-$D$2612)/1000</f>
        <v>0</v>
      </c>
      <c r="I2804" s="223">
        <f>I2753*'Usages mobilité'!$BG35*(1+'Usages mobilité'!$BH35)^(I$2612-$D$2612)/1000</f>
        <v>0</v>
      </c>
      <c r="J2804" s="223">
        <f>J2753*'Usages mobilité'!$BG35*(1+'Usages mobilité'!$BH35)^(J$2612-$D$2612)/1000</f>
        <v>0</v>
      </c>
      <c r="K2804" s="223">
        <f>K2753*'Usages mobilité'!$BG35*(1+'Usages mobilité'!$BH35)^(K$2612-$D$2612)/1000</f>
        <v>0</v>
      </c>
      <c r="L2804" s="223">
        <f>L2753*'Usages mobilité'!$BG35*(1+'Usages mobilité'!$BH35)^(L$2612-$D$2612)/1000</f>
        <v>0</v>
      </c>
      <c r="M2804" s="223">
        <f>M2753*'Usages mobilité'!$BG35*(1+'Usages mobilité'!$BH35)^(M$2612-$D$2612)/1000</f>
        <v>0</v>
      </c>
      <c r="N2804" s="223">
        <f>N2753*'Usages mobilité'!$BG35*(1+'Usages mobilité'!$BH35)^(N$2612-$D$2612)/1000</f>
        <v>0</v>
      </c>
      <c r="O2804" s="223">
        <f>O2753*'Usages mobilité'!$BG35*(1+'Usages mobilité'!$BH35)^(O$2612-$D$2612)/1000</f>
        <v>0</v>
      </c>
      <c r="P2804" s="223">
        <f>P2753*'Usages mobilité'!$BG35*(1+'Usages mobilité'!$BH35)^(P$2612-$D$2612)/1000</f>
        <v>0</v>
      </c>
      <c r="Q2804" s="223">
        <f>Q2753*'Usages mobilité'!$BG35*(1+'Usages mobilité'!$BH35)^(Q$2612-$D$2612)/1000</f>
        <v>0</v>
      </c>
      <c r="R2804" s="223">
        <f>R2753*'Usages mobilité'!$BG35*(1+'Usages mobilité'!$BH35)^(R$2612-$D$2612)/1000</f>
        <v>0</v>
      </c>
    </row>
    <row r="2805" spans="1:18" hidden="1" outlineLevel="2" x14ac:dyDescent="0.25">
      <c r="A2805" s="222" t="str">
        <f>'Usages mobilité'!A36</f>
        <v>Usage mobilité n°33</v>
      </c>
      <c r="B2805" s="222" t="s">
        <v>645</v>
      </c>
      <c r="C2805" s="222"/>
      <c r="D2805" s="223">
        <f>D2754*'Usages mobilité'!$BG36*(1+'Usages mobilité'!$BH36)^(D$2612-$D$2612)/1000</f>
        <v>0</v>
      </c>
      <c r="E2805" s="223">
        <f>E2754*'Usages mobilité'!$BG36*(1+'Usages mobilité'!$BH36)^(E$2612-$D$2612)/1000</f>
        <v>0</v>
      </c>
      <c r="F2805" s="223">
        <f>F2754*'Usages mobilité'!$BG36*(1+'Usages mobilité'!$BH36)^(F$2612-$D$2612)/1000</f>
        <v>0</v>
      </c>
      <c r="G2805" s="223">
        <f>G2754*'Usages mobilité'!$BG36*(1+'Usages mobilité'!$BH36)^(G$2612-$D$2612)/1000</f>
        <v>0</v>
      </c>
      <c r="H2805" s="223">
        <f>H2754*'Usages mobilité'!$BG36*(1+'Usages mobilité'!$BH36)^(H$2612-$D$2612)/1000</f>
        <v>0</v>
      </c>
      <c r="I2805" s="223">
        <f>I2754*'Usages mobilité'!$BG36*(1+'Usages mobilité'!$BH36)^(I$2612-$D$2612)/1000</f>
        <v>0</v>
      </c>
      <c r="J2805" s="223">
        <f>J2754*'Usages mobilité'!$BG36*(1+'Usages mobilité'!$BH36)^(J$2612-$D$2612)/1000</f>
        <v>0</v>
      </c>
      <c r="K2805" s="223">
        <f>K2754*'Usages mobilité'!$BG36*(1+'Usages mobilité'!$BH36)^(K$2612-$D$2612)/1000</f>
        <v>0</v>
      </c>
      <c r="L2805" s="223">
        <f>L2754*'Usages mobilité'!$BG36*(1+'Usages mobilité'!$BH36)^(L$2612-$D$2612)/1000</f>
        <v>0</v>
      </c>
      <c r="M2805" s="223">
        <f>M2754*'Usages mobilité'!$BG36*(1+'Usages mobilité'!$BH36)^(M$2612-$D$2612)/1000</f>
        <v>0</v>
      </c>
      <c r="N2805" s="223">
        <f>N2754*'Usages mobilité'!$BG36*(1+'Usages mobilité'!$BH36)^(N$2612-$D$2612)/1000</f>
        <v>0</v>
      </c>
      <c r="O2805" s="223">
        <f>O2754*'Usages mobilité'!$BG36*(1+'Usages mobilité'!$BH36)^(O$2612-$D$2612)/1000</f>
        <v>0</v>
      </c>
      <c r="P2805" s="223">
        <f>P2754*'Usages mobilité'!$BG36*(1+'Usages mobilité'!$BH36)^(P$2612-$D$2612)/1000</f>
        <v>0</v>
      </c>
      <c r="Q2805" s="223">
        <f>Q2754*'Usages mobilité'!$BG36*(1+'Usages mobilité'!$BH36)^(Q$2612-$D$2612)/1000</f>
        <v>0</v>
      </c>
      <c r="R2805" s="223">
        <f>R2754*'Usages mobilité'!$BG36*(1+'Usages mobilité'!$BH36)^(R$2612-$D$2612)/1000</f>
        <v>0</v>
      </c>
    </row>
    <row r="2806" spans="1:18" hidden="1" outlineLevel="2" x14ac:dyDescent="0.25">
      <c r="A2806" s="222" t="str">
        <f>'Usages mobilité'!A37</f>
        <v>Usage mobilité n°34</v>
      </c>
      <c r="B2806" s="222" t="s">
        <v>645</v>
      </c>
      <c r="C2806" s="222"/>
      <c r="D2806" s="223">
        <f>D2755*'Usages mobilité'!$BG37*(1+'Usages mobilité'!$BH37)^(D$2612-$D$2612)/1000</f>
        <v>0</v>
      </c>
      <c r="E2806" s="223">
        <f>E2755*'Usages mobilité'!$BG37*(1+'Usages mobilité'!$BH37)^(E$2612-$D$2612)/1000</f>
        <v>0</v>
      </c>
      <c r="F2806" s="223">
        <f>F2755*'Usages mobilité'!$BG37*(1+'Usages mobilité'!$BH37)^(F$2612-$D$2612)/1000</f>
        <v>0</v>
      </c>
      <c r="G2806" s="223">
        <f>G2755*'Usages mobilité'!$BG37*(1+'Usages mobilité'!$BH37)^(G$2612-$D$2612)/1000</f>
        <v>0</v>
      </c>
      <c r="H2806" s="223">
        <f>H2755*'Usages mobilité'!$BG37*(1+'Usages mobilité'!$BH37)^(H$2612-$D$2612)/1000</f>
        <v>0</v>
      </c>
      <c r="I2806" s="223">
        <f>I2755*'Usages mobilité'!$BG37*(1+'Usages mobilité'!$BH37)^(I$2612-$D$2612)/1000</f>
        <v>0</v>
      </c>
      <c r="J2806" s="223">
        <f>J2755*'Usages mobilité'!$BG37*(1+'Usages mobilité'!$BH37)^(J$2612-$D$2612)/1000</f>
        <v>0</v>
      </c>
      <c r="K2806" s="223">
        <f>K2755*'Usages mobilité'!$BG37*(1+'Usages mobilité'!$BH37)^(K$2612-$D$2612)/1000</f>
        <v>0</v>
      </c>
      <c r="L2806" s="223">
        <f>L2755*'Usages mobilité'!$BG37*(1+'Usages mobilité'!$BH37)^(L$2612-$D$2612)/1000</f>
        <v>0</v>
      </c>
      <c r="M2806" s="223">
        <f>M2755*'Usages mobilité'!$BG37*(1+'Usages mobilité'!$BH37)^(M$2612-$D$2612)/1000</f>
        <v>0</v>
      </c>
      <c r="N2806" s="223">
        <f>N2755*'Usages mobilité'!$BG37*(1+'Usages mobilité'!$BH37)^(N$2612-$D$2612)/1000</f>
        <v>0</v>
      </c>
      <c r="O2806" s="223">
        <f>O2755*'Usages mobilité'!$BG37*(1+'Usages mobilité'!$BH37)^(O$2612-$D$2612)/1000</f>
        <v>0</v>
      </c>
      <c r="P2806" s="223">
        <f>P2755*'Usages mobilité'!$BG37*(1+'Usages mobilité'!$BH37)^(P$2612-$D$2612)/1000</f>
        <v>0</v>
      </c>
      <c r="Q2806" s="223">
        <f>Q2755*'Usages mobilité'!$BG37*(1+'Usages mobilité'!$BH37)^(Q$2612-$D$2612)/1000</f>
        <v>0</v>
      </c>
      <c r="R2806" s="223">
        <f>R2755*'Usages mobilité'!$BG37*(1+'Usages mobilité'!$BH37)^(R$2612-$D$2612)/1000</f>
        <v>0</v>
      </c>
    </row>
    <row r="2807" spans="1:18" hidden="1" outlineLevel="2" x14ac:dyDescent="0.25">
      <c r="A2807" s="222" t="str">
        <f>'Usages mobilité'!A38</f>
        <v>Usage mobilité n°35</v>
      </c>
      <c r="B2807" s="222" t="s">
        <v>645</v>
      </c>
      <c r="C2807" s="222"/>
      <c r="D2807" s="223">
        <f>D2756*'Usages mobilité'!$BG38*(1+'Usages mobilité'!$BH38)^(D$2612-$D$2612)/1000</f>
        <v>0</v>
      </c>
      <c r="E2807" s="223">
        <f>E2756*'Usages mobilité'!$BG38*(1+'Usages mobilité'!$BH38)^(E$2612-$D$2612)/1000</f>
        <v>0</v>
      </c>
      <c r="F2807" s="223">
        <f>F2756*'Usages mobilité'!$BG38*(1+'Usages mobilité'!$BH38)^(F$2612-$D$2612)/1000</f>
        <v>0</v>
      </c>
      <c r="G2807" s="223">
        <f>G2756*'Usages mobilité'!$BG38*(1+'Usages mobilité'!$BH38)^(G$2612-$D$2612)/1000</f>
        <v>0</v>
      </c>
      <c r="H2807" s="223">
        <f>H2756*'Usages mobilité'!$BG38*(1+'Usages mobilité'!$BH38)^(H$2612-$D$2612)/1000</f>
        <v>0</v>
      </c>
      <c r="I2807" s="223">
        <f>I2756*'Usages mobilité'!$BG38*(1+'Usages mobilité'!$BH38)^(I$2612-$D$2612)/1000</f>
        <v>0</v>
      </c>
      <c r="J2807" s="223">
        <f>J2756*'Usages mobilité'!$BG38*(1+'Usages mobilité'!$BH38)^(J$2612-$D$2612)/1000</f>
        <v>0</v>
      </c>
      <c r="K2807" s="223">
        <f>K2756*'Usages mobilité'!$BG38*(1+'Usages mobilité'!$BH38)^(K$2612-$D$2612)/1000</f>
        <v>0</v>
      </c>
      <c r="L2807" s="223">
        <f>L2756*'Usages mobilité'!$BG38*(1+'Usages mobilité'!$BH38)^(L$2612-$D$2612)/1000</f>
        <v>0</v>
      </c>
      <c r="M2807" s="223">
        <f>M2756*'Usages mobilité'!$BG38*(1+'Usages mobilité'!$BH38)^(M$2612-$D$2612)/1000</f>
        <v>0</v>
      </c>
      <c r="N2807" s="223">
        <f>N2756*'Usages mobilité'!$BG38*(1+'Usages mobilité'!$BH38)^(N$2612-$D$2612)/1000</f>
        <v>0</v>
      </c>
      <c r="O2807" s="223">
        <f>O2756*'Usages mobilité'!$BG38*(1+'Usages mobilité'!$BH38)^(O$2612-$D$2612)/1000</f>
        <v>0</v>
      </c>
      <c r="P2807" s="223">
        <f>P2756*'Usages mobilité'!$BG38*(1+'Usages mobilité'!$BH38)^(P$2612-$D$2612)/1000</f>
        <v>0</v>
      </c>
      <c r="Q2807" s="223">
        <f>Q2756*'Usages mobilité'!$BG38*(1+'Usages mobilité'!$BH38)^(Q$2612-$D$2612)/1000</f>
        <v>0</v>
      </c>
      <c r="R2807" s="223">
        <f>R2756*'Usages mobilité'!$BG38*(1+'Usages mobilité'!$BH38)^(R$2612-$D$2612)/1000</f>
        <v>0</v>
      </c>
    </row>
    <row r="2808" spans="1:18" hidden="1" outlineLevel="2" x14ac:dyDescent="0.25">
      <c r="A2808" s="222" t="str">
        <f>'Usages mobilité'!A39</f>
        <v>Usage mobilité n°36</v>
      </c>
      <c r="B2808" s="222" t="s">
        <v>645</v>
      </c>
      <c r="C2808" s="222"/>
      <c r="D2808" s="223">
        <f>D2757*'Usages mobilité'!$BG39*(1+'Usages mobilité'!$BH39)^(D$2612-$D$2612)/1000</f>
        <v>0</v>
      </c>
      <c r="E2808" s="223">
        <f>E2757*'Usages mobilité'!$BG39*(1+'Usages mobilité'!$BH39)^(E$2612-$D$2612)/1000</f>
        <v>0</v>
      </c>
      <c r="F2808" s="223">
        <f>F2757*'Usages mobilité'!$BG39*(1+'Usages mobilité'!$BH39)^(F$2612-$D$2612)/1000</f>
        <v>0</v>
      </c>
      <c r="G2808" s="223">
        <f>G2757*'Usages mobilité'!$BG39*(1+'Usages mobilité'!$BH39)^(G$2612-$D$2612)/1000</f>
        <v>0</v>
      </c>
      <c r="H2808" s="223">
        <f>H2757*'Usages mobilité'!$BG39*(1+'Usages mobilité'!$BH39)^(H$2612-$D$2612)/1000</f>
        <v>0</v>
      </c>
      <c r="I2808" s="223">
        <f>I2757*'Usages mobilité'!$BG39*(1+'Usages mobilité'!$BH39)^(I$2612-$D$2612)/1000</f>
        <v>0</v>
      </c>
      <c r="J2808" s="223">
        <f>J2757*'Usages mobilité'!$BG39*(1+'Usages mobilité'!$BH39)^(J$2612-$D$2612)/1000</f>
        <v>0</v>
      </c>
      <c r="K2808" s="223">
        <f>K2757*'Usages mobilité'!$BG39*(1+'Usages mobilité'!$BH39)^(K$2612-$D$2612)/1000</f>
        <v>0</v>
      </c>
      <c r="L2808" s="223">
        <f>L2757*'Usages mobilité'!$BG39*(1+'Usages mobilité'!$BH39)^(L$2612-$D$2612)/1000</f>
        <v>0</v>
      </c>
      <c r="M2808" s="223">
        <f>M2757*'Usages mobilité'!$BG39*(1+'Usages mobilité'!$BH39)^(M$2612-$D$2612)/1000</f>
        <v>0</v>
      </c>
      <c r="N2808" s="223">
        <f>N2757*'Usages mobilité'!$BG39*(1+'Usages mobilité'!$BH39)^(N$2612-$D$2612)/1000</f>
        <v>0</v>
      </c>
      <c r="O2808" s="223">
        <f>O2757*'Usages mobilité'!$BG39*(1+'Usages mobilité'!$BH39)^(O$2612-$D$2612)/1000</f>
        <v>0</v>
      </c>
      <c r="P2808" s="223">
        <f>P2757*'Usages mobilité'!$BG39*(1+'Usages mobilité'!$BH39)^(P$2612-$D$2612)/1000</f>
        <v>0</v>
      </c>
      <c r="Q2808" s="223">
        <f>Q2757*'Usages mobilité'!$BG39*(1+'Usages mobilité'!$BH39)^(Q$2612-$D$2612)/1000</f>
        <v>0</v>
      </c>
      <c r="R2808" s="223">
        <f>R2757*'Usages mobilité'!$BG39*(1+'Usages mobilité'!$BH39)^(R$2612-$D$2612)/1000</f>
        <v>0</v>
      </c>
    </row>
    <row r="2809" spans="1:18" hidden="1" outlineLevel="2" x14ac:dyDescent="0.25">
      <c r="A2809" s="222" t="str">
        <f>'Usages mobilité'!A40</f>
        <v>Usage mobilité n°37</v>
      </c>
      <c r="B2809" s="222" t="s">
        <v>645</v>
      </c>
      <c r="C2809" s="222"/>
      <c r="D2809" s="223">
        <f>D2758*'Usages mobilité'!$BG40*(1+'Usages mobilité'!$BH40)^(D$2612-$D$2612)/1000</f>
        <v>0</v>
      </c>
      <c r="E2809" s="223">
        <f>E2758*'Usages mobilité'!$BG40*(1+'Usages mobilité'!$BH40)^(E$2612-$D$2612)/1000</f>
        <v>0</v>
      </c>
      <c r="F2809" s="223">
        <f>F2758*'Usages mobilité'!$BG40*(1+'Usages mobilité'!$BH40)^(F$2612-$D$2612)/1000</f>
        <v>0</v>
      </c>
      <c r="G2809" s="223">
        <f>G2758*'Usages mobilité'!$BG40*(1+'Usages mobilité'!$BH40)^(G$2612-$D$2612)/1000</f>
        <v>0</v>
      </c>
      <c r="H2809" s="223">
        <f>H2758*'Usages mobilité'!$BG40*(1+'Usages mobilité'!$BH40)^(H$2612-$D$2612)/1000</f>
        <v>0</v>
      </c>
      <c r="I2809" s="223">
        <f>I2758*'Usages mobilité'!$BG40*(1+'Usages mobilité'!$BH40)^(I$2612-$D$2612)/1000</f>
        <v>0</v>
      </c>
      <c r="J2809" s="223">
        <f>J2758*'Usages mobilité'!$BG40*(1+'Usages mobilité'!$BH40)^(J$2612-$D$2612)/1000</f>
        <v>0</v>
      </c>
      <c r="K2809" s="223">
        <f>K2758*'Usages mobilité'!$BG40*(1+'Usages mobilité'!$BH40)^(K$2612-$D$2612)/1000</f>
        <v>0</v>
      </c>
      <c r="L2809" s="223">
        <f>L2758*'Usages mobilité'!$BG40*(1+'Usages mobilité'!$BH40)^(L$2612-$D$2612)/1000</f>
        <v>0</v>
      </c>
      <c r="M2809" s="223">
        <f>M2758*'Usages mobilité'!$BG40*(1+'Usages mobilité'!$BH40)^(M$2612-$D$2612)/1000</f>
        <v>0</v>
      </c>
      <c r="N2809" s="223">
        <f>N2758*'Usages mobilité'!$BG40*(1+'Usages mobilité'!$BH40)^(N$2612-$D$2612)/1000</f>
        <v>0</v>
      </c>
      <c r="O2809" s="223">
        <f>O2758*'Usages mobilité'!$BG40*(1+'Usages mobilité'!$BH40)^(O$2612-$D$2612)/1000</f>
        <v>0</v>
      </c>
      <c r="P2809" s="223">
        <f>P2758*'Usages mobilité'!$BG40*(1+'Usages mobilité'!$BH40)^(P$2612-$D$2612)/1000</f>
        <v>0</v>
      </c>
      <c r="Q2809" s="223">
        <f>Q2758*'Usages mobilité'!$BG40*(1+'Usages mobilité'!$BH40)^(Q$2612-$D$2612)/1000</f>
        <v>0</v>
      </c>
      <c r="R2809" s="223">
        <f>R2758*'Usages mobilité'!$BG40*(1+'Usages mobilité'!$BH40)^(R$2612-$D$2612)/1000</f>
        <v>0</v>
      </c>
    </row>
    <row r="2810" spans="1:18" hidden="1" outlineLevel="2" x14ac:dyDescent="0.25">
      <c r="A2810" s="222" t="str">
        <f>'Usages mobilité'!A41</f>
        <v>Usage mobilité n°38</v>
      </c>
      <c r="B2810" s="222" t="s">
        <v>645</v>
      </c>
      <c r="C2810" s="222"/>
      <c r="D2810" s="223">
        <f>D2759*'Usages mobilité'!$BG41*(1+'Usages mobilité'!$BH41)^(D$2612-$D$2612)/1000</f>
        <v>0</v>
      </c>
      <c r="E2810" s="223">
        <f>E2759*'Usages mobilité'!$BG41*(1+'Usages mobilité'!$BH41)^(E$2612-$D$2612)/1000</f>
        <v>0</v>
      </c>
      <c r="F2810" s="223">
        <f>F2759*'Usages mobilité'!$BG41*(1+'Usages mobilité'!$BH41)^(F$2612-$D$2612)/1000</f>
        <v>0</v>
      </c>
      <c r="G2810" s="223">
        <f>G2759*'Usages mobilité'!$BG41*(1+'Usages mobilité'!$BH41)^(G$2612-$D$2612)/1000</f>
        <v>0</v>
      </c>
      <c r="H2810" s="223">
        <f>H2759*'Usages mobilité'!$BG41*(1+'Usages mobilité'!$BH41)^(H$2612-$D$2612)/1000</f>
        <v>0</v>
      </c>
      <c r="I2810" s="223">
        <f>I2759*'Usages mobilité'!$BG41*(1+'Usages mobilité'!$BH41)^(I$2612-$D$2612)/1000</f>
        <v>0</v>
      </c>
      <c r="J2810" s="223">
        <f>J2759*'Usages mobilité'!$BG41*(1+'Usages mobilité'!$BH41)^(J$2612-$D$2612)/1000</f>
        <v>0</v>
      </c>
      <c r="K2810" s="223">
        <f>K2759*'Usages mobilité'!$BG41*(1+'Usages mobilité'!$BH41)^(K$2612-$D$2612)/1000</f>
        <v>0</v>
      </c>
      <c r="L2810" s="223">
        <f>L2759*'Usages mobilité'!$BG41*(1+'Usages mobilité'!$BH41)^(L$2612-$D$2612)/1000</f>
        <v>0</v>
      </c>
      <c r="M2810" s="223">
        <f>M2759*'Usages mobilité'!$BG41*(1+'Usages mobilité'!$BH41)^(M$2612-$D$2612)/1000</f>
        <v>0</v>
      </c>
      <c r="N2810" s="223">
        <f>N2759*'Usages mobilité'!$BG41*(1+'Usages mobilité'!$BH41)^(N$2612-$D$2612)/1000</f>
        <v>0</v>
      </c>
      <c r="O2810" s="223">
        <f>O2759*'Usages mobilité'!$BG41*(1+'Usages mobilité'!$BH41)^(O$2612-$D$2612)/1000</f>
        <v>0</v>
      </c>
      <c r="P2810" s="223">
        <f>P2759*'Usages mobilité'!$BG41*(1+'Usages mobilité'!$BH41)^(P$2612-$D$2612)/1000</f>
        <v>0</v>
      </c>
      <c r="Q2810" s="223">
        <f>Q2759*'Usages mobilité'!$BG41*(1+'Usages mobilité'!$BH41)^(Q$2612-$D$2612)/1000</f>
        <v>0</v>
      </c>
      <c r="R2810" s="223">
        <f>R2759*'Usages mobilité'!$BG41*(1+'Usages mobilité'!$BH41)^(R$2612-$D$2612)/1000</f>
        <v>0</v>
      </c>
    </row>
    <row r="2811" spans="1:18" hidden="1" outlineLevel="2" x14ac:dyDescent="0.25">
      <c r="A2811" s="222" t="str">
        <f>'Usages mobilité'!A42</f>
        <v>Usage mobilité n°39</v>
      </c>
      <c r="B2811" s="222" t="s">
        <v>645</v>
      </c>
      <c r="C2811" s="222"/>
      <c r="D2811" s="223">
        <f>D2760*'Usages mobilité'!$BG42*(1+'Usages mobilité'!$BH42)^(D$2612-$D$2612)/1000</f>
        <v>0</v>
      </c>
      <c r="E2811" s="223">
        <f>E2760*'Usages mobilité'!$BG42*(1+'Usages mobilité'!$BH42)^(E$2612-$D$2612)/1000</f>
        <v>0</v>
      </c>
      <c r="F2811" s="223">
        <f>F2760*'Usages mobilité'!$BG42*(1+'Usages mobilité'!$BH42)^(F$2612-$D$2612)/1000</f>
        <v>0</v>
      </c>
      <c r="G2811" s="223">
        <f>G2760*'Usages mobilité'!$BG42*(1+'Usages mobilité'!$BH42)^(G$2612-$D$2612)/1000</f>
        <v>0</v>
      </c>
      <c r="H2811" s="223">
        <f>H2760*'Usages mobilité'!$BG42*(1+'Usages mobilité'!$BH42)^(H$2612-$D$2612)/1000</f>
        <v>0</v>
      </c>
      <c r="I2811" s="223">
        <f>I2760*'Usages mobilité'!$BG42*(1+'Usages mobilité'!$BH42)^(I$2612-$D$2612)/1000</f>
        <v>0</v>
      </c>
      <c r="J2811" s="223">
        <f>J2760*'Usages mobilité'!$BG42*(1+'Usages mobilité'!$BH42)^(J$2612-$D$2612)/1000</f>
        <v>0</v>
      </c>
      <c r="K2811" s="223">
        <f>K2760*'Usages mobilité'!$BG42*(1+'Usages mobilité'!$BH42)^(K$2612-$D$2612)/1000</f>
        <v>0</v>
      </c>
      <c r="L2811" s="223">
        <f>L2760*'Usages mobilité'!$BG42*(1+'Usages mobilité'!$BH42)^(L$2612-$D$2612)/1000</f>
        <v>0</v>
      </c>
      <c r="M2811" s="223">
        <f>M2760*'Usages mobilité'!$BG42*(1+'Usages mobilité'!$BH42)^(M$2612-$D$2612)/1000</f>
        <v>0</v>
      </c>
      <c r="N2811" s="223">
        <f>N2760*'Usages mobilité'!$BG42*(1+'Usages mobilité'!$BH42)^(N$2612-$D$2612)/1000</f>
        <v>0</v>
      </c>
      <c r="O2811" s="223">
        <f>O2760*'Usages mobilité'!$BG42*(1+'Usages mobilité'!$BH42)^(O$2612-$D$2612)/1000</f>
        <v>0</v>
      </c>
      <c r="P2811" s="223">
        <f>P2760*'Usages mobilité'!$BG42*(1+'Usages mobilité'!$BH42)^(P$2612-$D$2612)/1000</f>
        <v>0</v>
      </c>
      <c r="Q2811" s="223">
        <f>Q2760*'Usages mobilité'!$BG42*(1+'Usages mobilité'!$BH42)^(Q$2612-$D$2612)/1000</f>
        <v>0</v>
      </c>
      <c r="R2811" s="223">
        <f>R2760*'Usages mobilité'!$BG42*(1+'Usages mobilité'!$BH42)^(R$2612-$D$2612)/1000</f>
        <v>0</v>
      </c>
    </row>
    <row r="2812" spans="1:18" hidden="1" outlineLevel="2" x14ac:dyDescent="0.25">
      <c r="A2812" s="222" t="str">
        <f>'Usages mobilité'!A43</f>
        <v>Usage mobilité n°40</v>
      </c>
      <c r="B2812" s="222" t="s">
        <v>645</v>
      </c>
      <c r="C2812" s="222"/>
      <c r="D2812" s="223">
        <f>D2761*'Usages mobilité'!$BG43*(1+'Usages mobilité'!$BH43)^(D$2612-$D$2612)/1000</f>
        <v>0</v>
      </c>
      <c r="E2812" s="223">
        <f>E2761*'Usages mobilité'!$BG43*(1+'Usages mobilité'!$BH43)^(E$2612-$D$2612)/1000</f>
        <v>0</v>
      </c>
      <c r="F2812" s="223">
        <f>F2761*'Usages mobilité'!$BG43*(1+'Usages mobilité'!$BH43)^(F$2612-$D$2612)/1000</f>
        <v>0</v>
      </c>
      <c r="G2812" s="223">
        <f>G2761*'Usages mobilité'!$BG43*(1+'Usages mobilité'!$BH43)^(G$2612-$D$2612)/1000</f>
        <v>0</v>
      </c>
      <c r="H2812" s="223">
        <f>H2761*'Usages mobilité'!$BG43*(1+'Usages mobilité'!$BH43)^(H$2612-$D$2612)/1000</f>
        <v>0</v>
      </c>
      <c r="I2812" s="223">
        <f>I2761*'Usages mobilité'!$BG43*(1+'Usages mobilité'!$BH43)^(I$2612-$D$2612)/1000</f>
        <v>0</v>
      </c>
      <c r="J2812" s="223">
        <f>J2761*'Usages mobilité'!$BG43*(1+'Usages mobilité'!$BH43)^(J$2612-$D$2612)/1000</f>
        <v>0</v>
      </c>
      <c r="K2812" s="223">
        <f>K2761*'Usages mobilité'!$BG43*(1+'Usages mobilité'!$BH43)^(K$2612-$D$2612)/1000</f>
        <v>0</v>
      </c>
      <c r="L2812" s="223">
        <f>L2761*'Usages mobilité'!$BG43*(1+'Usages mobilité'!$BH43)^(L$2612-$D$2612)/1000</f>
        <v>0</v>
      </c>
      <c r="M2812" s="223">
        <f>M2761*'Usages mobilité'!$BG43*(1+'Usages mobilité'!$BH43)^(M$2612-$D$2612)/1000</f>
        <v>0</v>
      </c>
      <c r="N2812" s="223">
        <f>N2761*'Usages mobilité'!$BG43*(1+'Usages mobilité'!$BH43)^(N$2612-$D$2612)/1000</f>
        <v>0</v>
      </c>
      <c r="O2812" s="223">
        <f>O2761*'Usages mobilité'!$BG43*(1+'Usages mobilité'!$BH43)^(O$2612-$D$2612)/1000</f>
        <v>0</v>
      </c>
      <c r="P2812" s="223">
        <f>P2761*'Usages mobilité'!$BG43*(1+'Usages mobilité'!$BH43)^(P$2612-$D$2612)/1000</f>
        <v>0</v>
      </c>
      <c r="Q2812" s="223">
        <f>Q2761*'Usages mobilité'!$BG43*(1+'Usages mobilité'!$BH43)^(Q$2612-$D$2612)/1000</f>
        <v>0</v>
      </c>
      <c r="R2812" s="223">
        <f>R2761*'Usages mobilité'!$BG43*(1+'Usages mobilité'!$BH43)^(R$2612-$D$2612)/1000</f>
        <v>0</v>
      </c>
    </row>
    <row r="2813" spans="1:18" hidden="1" outlineLevel="2" x14ac:dyDescent="0.25">
      <c r="A2813" s="222" t="str">
        <f>'Usages mobilité'!A44</f>
        <v>Usage mobilité n°41</v>
      </c>
      <c r="B2813" s="222" t="s">
        <v>645</v>
      </c>
      <c r="C2813" s="222"/>
      <c r="D2813" s="223">
        <f>D2762*'Usages mobilité'!$BG44*(1+'Usages mobilité'!$BH44)^(D$2612-$D$2612)/1000</f>
        <v>0</v>
      </c>
      <c r="E2813" s="223">
        <f>E2762*'Usages mobilité'!$BG44*(1+'Usages mobilité'!$BH44)^(E$2612-$D$2612)/1000</f>
        <v>0</v>
      </c>
      <c r="F2813" s="223">
        <f>F2762*'Usages mobilité'!$BG44*(1+'Usages mobilité'!$BH44)^(F$2612-$D$2612)/1000</f>
        <v>0</v>
      </c>
      <c r="G2813" s="223">
        <f>G2762*'Usages mobilité'!$BG44*(1+'Usages mobilité'!$BH44)^(G$2612-$D$2612)/1000</f>
        <v>0</v>
      </c>
      <c r="H2813" s="223">
        <f>H2762*'Usages mobilité'!$BG44*(1+'Usages mobilité'!$BH44)^(H$2612-$D$2612)/1000</f>
        <v>0</v>
      </c>
      <c r="I2813" s="223">
        <f>I2762*'Usages mobilité'!$BG44*(1+'Usages mobilité'!$BH44)^(I$2612-$D$2612)/1000</f>
        <v>0</v>
      </c>
      <c r="J2813" s="223">
        <f>J2762*'Usages mobilité'!$BG44*(1+'Usages mobilité'!$BH44)^(J$2612-$D$2612)/1000</f>
        <v>0</v>
      </c>
      <c r="K2813" s="223">
        <f>K2762*'Usages mobilité'!$BG44*(1+'Usages mobilité'!$BH44)^(K$2612-$D$2612)/1000</f>
        <v>0</v>
      </c>
      <c r="L2813" s="223">
        <f>L2762*'Usages mobilité'!$BG44*(1+'Usages mobilité'!$BH44)^(L$2612-$D$2612)/1000</f>
        <v>0</v>
      </c>
      <c r="M2813" s="223">
        <f>M2762*'Usages mobilité'!$BG44*(1+'Usages mobilité'!$BH44)^(M$2612-$D$2612)/1000</f>
        <v>0</v>
      </c>
      <c r="N2813" s="223">
        <f>N2762*'Usages mobilité'!$BG44*(1+'Usages mobilité'!$BH44)^(N$2612-$D$2612)/1000</f>
        <v>0</v>
      </c>
      <c r="O2813" s="223">
        <f>O2762*'Usages mobilité'!$BG44*(1+'Usages mobilité'!$BH44)^(O$2612-$D$2612)/1000</f>
        <v>0</v>
      </c>
      <c r="P2813" s="223">
        <f>P2762*'Usages mobilité'!$BG44*(1+'Usages mobilité'!$BH44)^(P$2612-$D$2612)/1000</f>
        <v>0</v>
      </c>
      <c r="Q2813" s="223">
        <f>Q2762*'Usages mobilité'!$BG44*(1+'Usages mobilité'!$BH44)^(Q$2612-$D$2612)/1000</f>
        <v>0</v>
      </c>
      <c r="R2813" s="223">
        <f>R2762*'Usages mobilité'!$BG44*(1+'Usages mobilité'!$BH44)^(R$2612-$D$2612)/1000</f>
        <v>0</v>
      </c>
    </row>
    <row r="2814" spans="1:18" hidden="1" outlineLevel="2" x14ac:dyDescent="0.25">
      <c r="A2814" s="222" t="str">
        <f>'Usages mobilité'!A45</f>
        <v>Usage mobilité n°42</v>
      </c>
      <c r="B2814" s="222" t="s">
        <v>645</v>
      </c>
      <c r="C2814" s="222"/>
      <c r="D2814" s="223">
        <f>D2763*'Usages mobilité'!$BG45*(1+'Usages mobilité'!$BH45)^(D$2612-$D$2612)/1000</f>
        <v>0</v>
      </c>
      <c r="E2814" s="223">
        <f>E2763*'Usages mobilité'!$BG45*(1+'Usages mobilité'!$BH45)^(E$2612-$D$2612)/1000</f>
        <v>0</v>
      </c>
      <c r="F2814" s="223">
        <f>F2763*'Usages mobilité'!$BG45*(1+'Usages mobilité'!$BH45)^(F$2612-$D$2612)/1000</f>
        <v>0</v>
      </c>
      <c r="G2814" s="223">
        <f>G2763*'Usages mobilité'!$BG45*(1+'Usages mobilité'!$BH45)^(G$2612-$D$2612)/1000</f>
        <v>0</v>
      </c>
      <c r="H2814" s="223">
        <f>H2763*'Usages mobilité'!$BG45*(1+'Usages mobilité'!$BH45)^(H$2612-$D$2612)/1000</f>
        <v>0</v>
      </c>
      <c r="I2814" s="223">
        <f>I2763*'Usages mobilité'!$BG45*(1+'Usages mobilité'!$BH45)^(I$2612-$D$2612)/1000</f>
        <v>0</v>
      </c>
      <c r="J2814" s="223">
        <f>J2763*'Usages mobilité'!$BG45*(1+'Usages mobilité'!$BH45)^(J$2612-$D$2612)/1000</f>
        <v>0</v>
      </c>
      <c r="K2814" s="223">
        <f>K2763*'Usages mobilité'!$BG45*(1+'Usages mobilité'!$BH45)^(K$2612-$D$2612)/1000</f>
        <v>0</v>
      </c>
      <c r="L2814" s="223">
        <f>L2763*'Usages mobilité'!$BG45*(1+'Usages mobilité'!$BH45)^(L$2612-$D$2612)/1000</f>
        <v>0</v>
      </c>
      <c r="M2814" s="223">
        <f>M2763*'Usages mobilité'!$BG45*(1+'Usages mobilité'!$BH45)^(M$2612-$D$2612)/1000</f>
        <v>0</v>
      </c>
      <c r="N2814" s="223">
        <f>N2763*'Usages mobilité'!$BG45*(1+'Usages mobilité'!$BH45)^(N$2612-$D$2612)/1000</f>
        <v>0</v>
      </c>
      <c r="O2814" s="223">
        <f>O2763*'Usages mobilité'!$BG45*(1+'Usages mobilité'!$BH45)^(O$2612-$D$2612)/1000</f>
        <v>0</v>
      </c>
      <c r="P2814" s="223">
        <f>P2763*'Usages mobilité'!$BG45*(1+'Usages mobilité'!$BH45)^(P$2612-$D$2612)/1000</f>
        <v>0</v>
      </c>
      <c r="Q2814" s="223">
        <f>Q2763*'Usages mobilité'!$BG45*(1+'Usages mobilité'!$BH45)^(Q$2612-$D$2612)/1000</f>
        <v>0</v>
      </c>
      <c r="R2814" s="223">
        <f>R2763*'Usages mobilité'!$BG45*(1+'Usages mobilité'!$BH45)^(R$2612-$D$2612)/1000</f>
        <v>0</v>
      </c>
    </row>
    <row r="2815" spans="1:18" hidden="1" outlineLevel="2" x14ac:dyDescent="0.25">
      <c r="A2815" s="222" t="str">
        <f>'Usages mobilité'!A46</f>
        <v>Usage mobilité n°43</v>
      </c>
      <c r="B2815" s="222" t="s">
        <v>645</v>
      </c>
      <c r="C2815" s="222"/>
      <c r="D2815" s="223">
        <f>D2764*'Usages mobilité'!$BG46*(1+'Usages mobilité'!$BH46)^(D$2612-$D$2612)/1000</f>
        <v>0</v>
      </c>
      <c r="E2815" s="223">
        <f>E2764*'Usages mobilité'!$BG46*(1+'Usages mobilité'!$BH46)^(E$2612-$D$2612)/1000</f>
        <v>0</v>
      </c>
      <c r="F2815" s="223">
        <f>F2764*'Usages mobilité'!$BG46*(1+'Usages mobilité'!$BH46)^(F$2612-$D$2612)/1000</f>
        <v>0</v>
      </c>
      <c r="G2815" s="223">
        <f>G2764*'Usages mobilité'!$BG46*(1+'Usages mobilité'!$BH46)^(G$2612-$D$2612)/1000</f>
        <v>0</v>
      </c>
      <c r="H2815" s="223">
        <f>H2764*'Usages mobilité'!$BG46*(1+'Usages mobilité'!$BH46)^(H$2612-$D$2612)/1000</f>
        <v>0</v>
      </c>
      <c r="I2815" s="223">
        <f>I2764*'Usages mobilité'!$BG46*(1+'Usages mobilité'!$BH46)^(I$2612-$D$2612)/1000</f>
        <v>0</v>
      </c>
      <c r="J2815" s="223">
        <f>J2764*'Usages mobilité'!$BG46*(1+'Usages mobilité'!$BH46)^(J$2612-$D$2612)/1000</f>
        <v>0</v>
      </c>
      <c r="K2815" s="223">
        <f>K2764*'Usages mobilité'!$BG46*(1+'Usages mobilité'!$BH46)^(K$2612-$D$2612)/1000</f>
        <v>0</v>
      </c>
      <c r="L2815" s="223">
        <f>L2764*'Usages mobilité'!$BG46*(1+'Usages mobilité'!$BH46)^(L$2612-$D$2612)/1000</f>
        <v>0</v>
      </c>
      <c r="M2815" s="223">
        <f>M2764*'Usages mobilité'!$BG46*(1+'Usages mobilité'!$BH46)^(M$2612-$D$2612)/1000</f>
        <v>0</v>
      </c>
      <c r="N2815" s="223">
        <f>N2764*'Usages mobilité'!$BG46*(1+'Usages mobilité'!$BH46)^(N$2612-$D$2612)/1000</f>
        <v>0</v>
      </c>
      <c r="O2815" s="223">
        <f>O2764*'Usages mobilité'!$BG46*(1+'Usages mobilité'!$BH46)^(O$2612-$D$2612)/1000</f>
        <v>0</v>
      </c>
      <c r="P2815" s="223">
        <f>P2764*'Usages mobilité'!$BG46*(1+'Usages mobilité'!$BH46)^(P$2612-$D$2612)/1000</f>
        <v>0</v>
      </c>
      <c r="Q2815" s="223">
        <f>Q2764*'Usages mobilité'!$BG46*(1+'Usages mobilité'!$BH46)^(Q$2612-$D$2612)/1000</f>
        <v>0</v>
      </c>
      <c r="R2815" s="223">
        <f>R2764*'Usages mobilité'!$BG46*(1+'Usages mobilité'!$BH46)^(R$2612-$D$2612)/1000</f>
        <v>0</v>
      </c>
    </row>
    <row r="2816" spans="1:18" hidden="1" outlineLevel="2" x14ac:dyDescent="0.25">
      <c r="A2816" s="222" t="str">
        <f>'Usages mobilité'!A47</f>
        <v>Usage mobilité n°44</v>
      </c>
      <c r="B2816" s="222" t="s">
        <v>645</v>
      </c>
      <c r="C2816" s="222"/>
      <c r="D2816" s="223">
        <f>D2765*'Usages mobilité'!$BG47*(1+'Usages mobilité'!$BH47)^(D$2612-$D$2612)/1000</f>
        <v>0</v>
      </c>
      <c r="E2816" s="223">
        <f>E2765*'Usages mobilité'!$BG47*(1+'Usages mobilité'!$BH47)^(E$2612-$D$2612)/1000</f>
        <v>0</v>
      </c>
      <c r="F2816" s="223">
        <f>F2765*'Usages mobilité'!$BG47*(1+'Usages mobilité'!$BH47)^(F$2612-$D$2612)/1000</f>
        <v>0</v>
      </c>
      <c r="G2816" s="223">
        <f>G2765*'Usages mobilité'!$BG47*(1+'Usages mobilité'!$BH47)^(G$2612-$D$2612)/1000</f>
        <v>0</v>
      </c>
      <c r="H2816" s="223">
        <f>H2765*'Usages mobilité'!$BG47*(1+'Usages mobilité'!$BH47)^(H$2612-$D$2612)/1000</f>
        <v>0</v>
      </c>
      <c r="I2816" s="223">
        <f>I2765*'Usages mobilité'!$BG47*(1+'Usages mobilité'!$BH47)^(I$2612-$D$2612)/1000</f>
        <v>0</v>
      </c>
      <c r="J2816" s="223">
        <f>J2765*'Usages mobilité'!$BG47*(1+'Usages mobilité'!$BH47)^(J$2612-$D$2612)/1000</f>
        <v>0</v>
      </c>
      <c r="K2816" s="223">
        <f>K2765*'Usages mobilité'!$BG47*(1+'Usages mobilité'!$BH47)^(K$2612-$D$2612)/1000</f>
        <v>0</v>
      </c>
      <c r="L2816" s="223">
        <f>L2765*'Usages mobilité'!$BG47*(1+'Usages mobilité'!$BH47)^(L$2612-$D$2612)/1000</f>
        <v>0</v>
      </c>
      <c r="M2816" s="223">
        <f>M2765*'Usages mobilité'!$BG47*(1+'Usages mobilité'!$BH47)^(M$2612-$D$2612)/1000</f>
        <v>0</v>
      </c>
      <c r="N2816" s="223">
        <f>N2765*'Usages mobilité'!$BG47*(1+'Usages mobilité'!$BH47)^(N$2612-$D$2612)/1000</f>
        <v>0</v>
      </c>
      <c r="O2816" s="223">
        <f>O2765*'Usages mobilité'!$BG47*(1+'Usages mobilité'!$BH47)^(O$2612-$D$2612)/1000</f>
        <v>0</v>
      </c>
      <c r="P2816" s="223">
        <f>P2765*'Usages mobilité'!$BG47*(1+'Usages mobilité'!$BH47)^(P$2612-$D$2612)/1000</f>
        <v>0</v>
      </c>
      <c r="Q2816" s="223">
        <f>Q2765*'Usages mobilité'!$BG47*(1+'Usages mobilité'!$BH47)^(Q$2612-$D$2612)/1000</f>
        <v>0</v>
      </c>
      <c r="R2816" s="223">
        <f>R2765*'Usages mobilité'!$BG47*(1+'Usages mobilité'!$BH47)^(R$2612-$D$2612)/1000</f>
        <v>0</v>
      </c>
    </row>
    <row r="2817" spans="1:18" hidden="1" outlineLevel="2" x14ac:dyDescent="0.25">
      <c r="A2817" s="222" t="str">
        <f>'Usages mobilité'!A48</f>
        <v>Usage mobilité n°45</v>
      </c>
      <c r="B2817" s="222" t="s">
        <v>645</v>
      </c>
      <c r="C2817" s="222"/>
      <c r="D2817" s="223">
        <f>D2766*'Usages mobilité'!$BG48*(1+'Usages mobilité'!$BH48)^(D$2612-$D$2612)/1000</f>
        <v>0</v>
      </c>
      <c r="E2817" s="223">
        <f>E2766*'Usages mobilité'!$BG48*(1+'Usages mobilité'!$BH48)^(E$2612-$D$2612)/1000</f>
        <v>0</v>
      </c>
      <c r="F2817" s="223">
        <f>F2766*'Usages mobilité'!$BG48*(1+'Usages mobilité'!$BH48)^(F$2612-$D$2612)/1000</f>
        <v>0</v>
      </c>
      <c r="G2817" s="223">
        <f>G2766*'Usages mobilité'!$BG48*(1+'Usages mobilité'!$BH48)^(G$2612-$D$2612)/1000</f>
        <v>0</v>
      </c>
      <c r="H2817" s="223">
        <f>H2766*'Usages mobilité'!$BG48*(1+'Usages mobilité'!$BH48)^(H$2612-$D$2612)/1000</f>
        <v>0</v>
      </c>
      <c r="I2817" s="223">
        <f>I2766*'Usages mobilité'!$BG48*(1+'Usages mobilité'!$BH48)^(I$2612-$D$2612)/1000</f>
        <v>0</v>
      </c>
      <c r="J2817" s="223">
        <f>J2766*'Usages mobilité'!$BG48*(1+'Usages mobilité'!$BH48)^(J$2612-$D$2612)/1000</f>
        <v>0</v>
      </c>
      <c r="K2817" s="223">
        <f>K2766*'Usages mobilité'!$BG48*(1+'Usages mobilité'!$BH48)^(K$2612-$D$2612)/1000</f>
        <v>0</v>
      </c>
      <c r="L2817" s="223">
        <f>L2766*'Usages mobilité'!$BG48*(1+'Usages mobilité'!$BH48)^(L$2612-$D$2612)/1000</f>
        <v>0</v>
      </c>
      <c r="M2817" s="223">
        <f>M2766*'Usages mobilité'!$BG48*(1+'Usages mobilité'!$BH48)^(M$2612-$D$2612)/1000</f>
        <v>0</v>
      </c>
      <c r="N2817" s="223">
        <f>N2766*'Usages mobilité'!$BG48*(1+'Usages mobilité'!$BH48)^(N$2612-$D$2612)/1000</f>
        <v>0</v>
      </c>
      <c r="O2817" s="223">
        <f>O2766*'Usages mobilité'!$BG48*(1+'Usages mobilité'!$BH48)^(O$2612-$D$2612)/1000</f>
        <v>0</v>
      </c>
      <c r="P2817" s="223">
        <f>P2766*'Usages mobilité'!$BG48*(1+'Usages mobilité'!$BH48)^(P$2612-$D$2612)/1000</f>
        <v>0</v>
      </c>
      <c r="Q2817" s="223">
        <f>Q2766*'Usages mobilité'!$BG48*(1+'Usages mobilité'!$BH48)^(Q$2612-$D$2612)/1000</f>
        <v>0</v>
      </c>
      <c r="R2817" s="223">
        <f>R2766*'Usages mobilité'!$BG48*(1+'Usages mobilité'!$BH48)^(R$2612-$D$2612)/1000</f>
        <v>0</v>
      </c>
    </row>
    <row r="2818" spans="1:18" hidden="1" outlineLevel="2" x14ac:dyDescent="0.25">
      <c r="A2818" s="222" t="str">
        <f>'Usages mobilité'!A49</f>
        <v>Usage mobilité n°46</v>
      </c>
      <c r="B2818" s="222" t="s">
        <v>645</v>
      </c>
      <c r="C2818" s="222"/>
      <c r="D2818" s="223">
        <f>D2767*'Usages mobilité'!$BG49*(1+'Usages mobilité'!$BH49)^(D$2612-$D$2612)/1000</f>
        <v>0</v>
      </c>
      <c r="E2818" s="223">
        <f>E2767*'Usages mobilité'!$BG49*(1+'Usages mobilité'!$BH49)^(E$2612-$D$2612)/1000</f>
        <v>0</v>
      </c>
      <c r="F2818" s="223">
        <f>F2767*'Usages mobilité'!$BG49*(1+'Usages mobilité'!$BH49)^(F$2612-$D$2612)/1000</f>
        <v>0</v>
      </c>
      <c r="G2818" s="223">
        <f>G2767*'Usages mobilité'!$BG49*(1+'Usages mobilité'!$BH49)^(G$2612-$D$2612)/1000</f>
        <v>0</v>
      </c>
      <c r="H2818" s="223">
        <f>H2767*'Usages mobilité'!$BG49*(1+'Usages mobilité'!$BH49)^(H$2612-$D$2612)/1000</f>
        <v>0</v>
      </c>
      <c r="I2818" s="223">
        <f>I2767*'Usages mobilité'!$BG49*(1+'Usages mobilité'!$BH49)^(I$2612-$D$2612)/1000</f>
        <v>0</v>
      </c>
      <c r="J2818" s="223">
        <f>J2767*'Usages mobilité'!$BG49*(1+'Usages mobilité'!$BH49)^(J$2612-$D$2612)/1000</f>
        <v>0</v>
      </c>
      <c r="K2818" s="223">
        <f>K2767*'Usages mobilité'!$BG49*(1+'Usages mobilité'!$BH49)^(K$2612-$D$2612)/1000</f>
        <v>0</v>
      </c>
      <c r="L2818" s="223">
        <f>L2767*'Usages mobilité'!$BG49*(1+'Usages mobilité'!$BH49)^(L$2612-$D$2612)/1000</f>
        <v>0</v>
      </c>
      <c r="M2818" s="223">
        <f>M2767*'Usages mobilité'!$BG49*(1+'Usages mobilité'!$BH49)^(M$2612-$D$2612)/1000</f>
        <v>0</v>
      </c>
      <c r="N2818" s="223">
        <f>N2767*'Usages mobilité'!$BG49*(1+'Usages mobilité'!$BH49)^(N$2612-$D$2612)/1000</f>
        <v>0</v>
      </c>
      <c r="O2818" s="223">
        <f>O2767*'Usages mobilité'!$BG49*(1+'Usages mobilité'!$BH49)^(O$2612-$D$2612)/1000</f>
        <v>0</v>
      </c>
      <c r="P2818" s="223">
        <f>P2767*'Usages mobilité'!$BG49*(1+'Usages mobilité'!$BH49)^(P$2612-$D$2612)/1000</f>
        <v>0</v>
      </c>
      <c r="Q2818" s="223">
        <f>Q2767*'Usages mobilité'!$BG49*(1+'Usages mobilité'!$BH49)^(Q$2612-$D$2612)/1000</f>
        <v>0</v>
      </c>
      <c r="R2818" s="223">
        <f>R2767*'Usages mobilité'!$BG49*(1+'Usages mobilité'!$BH49)^(R$2612-$D$2612)/1000</f>
        <v>0</v>
      </c>
    </row>
    <row r="2819" spans="1:18" hidden="1" outlineLevel="2" x14ac:dyDescent="0.25">
      <c r="A2819" s="222" t="str">
        <f>'Usages mobilité'!A50</f>
        <v>Usage mobilité n°47</v>
      </c>
      <c r="B2819" s="222" t="s">
        <v>645</v>
      </c>
      <c r="C2819" s="222"/>
      <c r="D2819" s="223">
        <f>D2768*'Usages mobilité'!$BG50*(1+'Usages mobilité'!$BH50)^(D$2612-$D$2612)/1000</f>
        <v>0</v>
      </c>
      <c r="E2819" s="223">
        <f>E2768*'Usages mobilité'!$BG50*(1+'Usages mobilité'!$BH50)^(E$2612-$D$2612)/1000</f>
        <v>0</v>
      </c>
      <c r="F2819" s="223">
        <f>F2768*'Usages mobilité'!$BG50*(1+'Usages mobilité'!$BH50)^(F$2612-$D$2612)/1000</f>
        <v>0</v>
      </c>
      <c r="G2819" s="223">
        <f>G2768*'Usages mobilité'!$BG50*(1+'Usages mobilité'!$BH50)^(G$2612-$D$2612)/1000</f>
        <v>0</v>
      </c>
      <c r="H2819" s="223">
        <f>H2768*'Usages mobilité'!$BG50*(1+'Usages mobilité'!$BH50)^(H$2612-$D$2612)/1000</f>
        <v>0</v>
      </c>
      <c r="I2819" s="223">
        <f>I2768*'Usages mobilité'!$BG50*(1+'Usages mobilité'!$BH50)^(I$2612-$D$2612)/1000</f>
        <v>0</v>
      </c>
      <c r="J2819" s="223">
        <f>J2768*'Usages mobilité'!$BG50*(1+'Usages mobilité'!$BH50)^(J$2612-$D$2612)/1000</f>
        <v>0</v>
      </c>
      <c r="K2819" s="223">
        <f>K2768*'Usages mobilité'!$BG50*(1+'Usages mobilité'!$BH50)^(K$2612-$D$2612)/1000</f>
        <v>0</v>
      </c>
      <c r="L2819" s="223">
        <f>L2768*'Usages mobilité'!$BG50*(1+'Usages mobilité'!$BH50)^(L$2612-$D$2612)/1000</f>
        <v>0</v>
      </c>
      <c r="M2819" s="223">
        <f>M2768*'Usages mobilité'!$BG50*(1+'Usages mobilité'!$BH50)^(M$2612-$D$2612)/1000</f>
        <v>0</v>
      </c>
      <c r="N2819" s="223">
        <f>N2768*'Usages mobilité'!$BG50*(1+'Usages mobilité'!$BH50)^(N$2612-$D$2612)/1000</f>
        <v>0</v>
      </c>
      <c r="O2819" s="223">
        <f>O2768*'Usages mobilité'!$BG50*(1+'Usages mobilité'!$BH50)^(O$2612-$D$2612)/1000</f>
        <v>0</v>
      </c>
      <c r="P2819" s="223">
        <f>P2768*'Usages mobilité'!$BG50*(1+'Usages mobilité'!$BH50)^(P$2612-$D$2612)/1000</f>
        <v>0</v>
      </c>
      <c r="Q2819" s="223">
        <f>Q2768*'Usages mobilité'!$BG50*(1+'Usages mobilité'!$BH50)^(Q$2612-$D$2612)/1000</f>
        <v>0</v>
      </c>
      <c r="R2819" s="223">
        <f>R2768*'Usages mobilité'!$BG50*(1+'Usages mobilité'!$BH50)^(R$2612-$D$2612)/1000</f>
        <v>0</v>
      </c>
    </row>
    <row r="2820" spans="1:18" hidden="1" outlineLevel="2" x14ac:dyDescent="0.25">
      <c r="A2820" s="222" t="str">
        <f>'Usages mobilité'!A51</f>
        <v>Usage mobilité n°48</v>
      </c>
      <c r="B2820" s="222" t="s">
        <v>645</v>
      </c>
      <c r="C2820" s="222"/>
      <c r="D2820" s="223">
        <f>D2769*'Usages mobilité'!$BG51*(1+'Usages mobilité'!$BH51)^(D$2612-$D$2612)/1000</f>
        <v>0</v>
      </c>
      <c r="E2820" s="223">
        <f>E2769*'Usages mobilité'!$BG51*(1+'Usages mobilité'!$BH51)^(E$2612-$D$2612)/1000</f>
        <v>0</v>
      </c>
      <c r="F2820" s="223">
        <f>F2769*'Usages mobilité'!$BG51*(1+'Usages mobilité'!$BH51)^(F$2612-$D$2612)/1000</f>
        <v>0</v>
      </c>
      <c r="G2820" s="223">
        <f>G2769*'Usages mobilité'!$BG51*(1+'Usages mobilité'!$BH51)^(G$2612-$D$2612)/1000</f>
        <v>0</v>
      </c>
      <c r="H2820" s="223">
        <f>H2769*'Usages mobilité'!$BG51*(1+'Usages mobilité'!$BH51)^(H$2612-$D$2612)/1000</f>
        <v>0</v>
      </c>
      <c r="I2820" s="223">
        <f>I2769*'Usages mobilité'!$BG51*(1+'Usages mobilité'!$BH51)^(I$2612-$D$2612)/1000</f>
        <v>0</v>
      </c>
      <c r="J2820" s="223">
        <f>J2769*'Usages mobilité'!$BG51*(1+'Usages mobilité'!$BH51)^(J$2612-$D$2612)/1000</f>
        <v>0</v>
      </c>
      <c r="K2820" s="223">
        <f>K2769*'Usages mobilité'!$BG51*(1+'Usages mobilité'!$BH51)^(K$2612-$D$2612)/1000</f>
        <v>0</v>
      </c>
      <c r="L2820" s="223">
        <f>L2769*'Usages mobilité'!$BG51*(1+'Usages mobilité'!$BH51)^(L$2612-$D$2612)/1000</f>
        <v>0</v>
      </c>
      <c r="M2820" s="223">
        <f>M2769*'Usages mobilité'!$BG51*(1+'Usages mobilité'!$BH51)^(M$2612-$D$2612)/1000</f>
        <v>0</v>
      </c>
      <c r="N2820" s="223">
        <f>N2769*'Usages mobilité'!$BG51*(1+'Usages mobilité'!$BH51)^(N$2612-$D$2612)/1000</f>
        <v>0</v>
      </c>
      <c r="O2820" s="223">
        <f>O2769*'Usages mobilité'!$BG51*(1+'Usages mobilité'!$BH51)^(O$2612-$D$2612)/1000</f>
        <v>0</v>
      </c>
      <c r="P2820" s="223">
        <f>P2769*'Usages mobilité'!$BG51*(1+'Usages mobilité'!$BH51)^(P$2612-$D$2612)/1000</f>
        <v>0</v>
      </c>
      <c r="Q2820" s="223">
        <f>Q2769*'Usages mobilité'!$BG51*(1+'Usages mobilité'!$BH51)^(Q$2612-$D$2612)/1000</f>
        <v>0</v>
      </c>
      <c r="R2820" s="223">
        <f>R2769*'Usages mobilité'!$BG51*(1+'Usages mobilité'!$BH51)^(R$2612-$D$2612)/1000</f>
        <v>0</v>
      </c>
    </row>
    <row r="2821" spans="1:18" hidden="1" outlineLevel="2" x14ac:dyDescent="0.25">
      <c r="A2821" s="222" t="str">
        <f>'Usages mobilité'!A52</f>
        <v>Usage mobilité n°49</v>
      </c>
      <c r="B2821" s="222" t="s">
        <v>645</v>
      </c>
      <c r="C2821" s="222"/>
      <c r="D2821" s="223">
        <f>D2770*'Usages mobilité'!$BG52*(1+'Usages mobilité'!$BH52)^(D$2612-$D$2612)/1000</f>
        <v>0</v>
      </c>
      <c r="E2821" s="223">
        <f>E2770*'Usages mobilité'!$BG52*(1+'Usages mobilité'!$BH52)^(E$2612-$D$2612)/1000</f>
        <v>0</v>
      </c>
      <c r="F2821" s="223">
        <f>F2770*'Usages mobilité'!$BG52*(1+'Usages mobilité'!$BH52)^(F$2612-$D$2612)/1000</f>
        <v>0</v>
      </c>
      <c r="G2821" s="223">
        <f>G2770*'Usages mobilité'!$BG52*(1+'Usages mobilité'!$BH52)^(G$2612-$D$2612)/1000</f>
        <v>0</v>
      </c>
      <c r="H2821" s="223">
        <f>H2770*'Usages mobilité'!$BG52*(1+'Usages mobilité'!$BH52)^(H$2612-$D$2612)/1000</f>
        <v>0</v>
      </c>
      <c r="I2821" s="223">
        <f>I2770*'Usages mobilité'!$BG52*(1+'Usages mobilité'!$BH52)^(I$2612-$D$2612)/1000</f>
        <v>0</v>
      </c>
      <c r="J2821" s="223">
        <f>J2770*'Usages mobilité'!$BG52*(1+'Usages mobilité'!$BH52)^(J$2612-$D$2612)/1000</f>
        <v>0</v>
      </c>
      <c r="K2821" s="223">
        <f>K2770*'Usages mobilité'!$BG52*(1+'Usages mobilité'!$BH52)^(K$2612-$D$2612)/1000</f>
        <v>0</v>
      </c>
      <c r="L2821" s="223">
        <f>L2770*'Usages mobilité'!$BG52*(1+'Usages mobilité'!$BH52)^(L$2612-$D$2612)/1000</f>
        <v>0</v>
      </c>
      <c r="M2821" s="223">
        <f>M2770*'Usages mobilité'!$BG52*(1+'Usages mobilité'!$BH52)^(M$2612-$D$2612)/1000</f>
        <v>0</v>
      </c>
      <c r="N2821" s="223">
        <f>N2770*'Usages mobilité'!$BG52*(1+'Usages mobilité'!$BH52)^(N$2612-$D$2612)/1000</f>
        <v>0</v>
      </c>
      <c r="O2821" s="223">
        <f>O2770*'Usages mobilité'!$BG52*(1+'Usages mobilité'!$BH52)^(O$2612-$D$2612)/1000</f>
        <v>0</v>
      </c>
      <c r="P2821" s="223">
        <f>P2770*'Usages mobilité'!$BG52*(1+'Usages mobilité'!$BH52)^(P$2612-$D$2612)/1000</f>
        <v>0</v>
      </c>
      <c r="Q2821" s="223">
        <f>Q2770*'Usages mobilité'!$BG52*(1+'Usages mobilité'!$BH52)^(Q$2612-$D$2612)/1000</f>
        <v>0</v>
      </c>
      <c r="R2821" s="223">
        <f>R2770*'Usages mobilité'!$BG52*(1+'Usages mobilité'!$BH52)^(R$2612-$D$2612)/1000</f>
        <v>0</v>
      </c>
    </row>
    <row r="2822" spans="1:18" hidden="1" outlineLevel="2" x14ac:dyDescent="0.25">
      <c r="A2822" s="222" t="str">
        <f>'Usages mobilité'!A53</f>
        <v>Usage mobilité n°50</v>
      </c>
      <c r="B2822" s="222" t="s">
        <v>645</v>
      </c>
      <c r="C2822" s="222"/>
      <c r="D2822" s="223">
        <f>D2771*'Usages mobilité'!$BG53*(1+'Usages mobilité'!$BH53)^(D$2612-$D$2612)/1000</f>
        <v>0</v>
      </c>
      <c r="E2822" s="223">
        <f>E2771*'Usages mobilité'!$BG53*(1+'Usages mobilité'!$BH53)^(E$2612-$D$2612)/1000</f>
        <v>0</v>
      </c>
      <c r="F2822" s="223">
        <f>F2771*'Usages mobilité'!$BG53*(1+'Usages mobilité'!$BH53)^(F$2612-$D$2612)/1000</f>
        <v>0</v>
      </c>
      <c r="G2822" s="223">
        <f>G2771*'Usages mobilité'!$BG53*(1+'Usages mobilité'!$BH53)^(G$2612-$D$2612)/1000</f>
        <v>0</v>
      </c>
      <c r="H2822" s="223">
        <f>H2771*'Usages mobilité'!$BG53*(1+'Usages mobilité'!$BH53)^(H$2612-$D$2612)/1000</f>
        <v>0</v>
      </c>
      <c r="I2822" s="223">
        <f>I2771*'Usages mobilité'!$BG53*(1+'Usages mobilité'!$BH53)^(I$2612-$D$2612)/1000</f>
        <v>0</v>
      </c>
      <c r="J2822" s="223">
        <f>J2771*'Usages mobilité'!$BG53*(1+'Usages mobilité'!$BH53)^(J$2612-$D$2612)/1000</f>
        <v>0</v>
      </c>
      <c r="K2822" s="223">
        <f>K2771*'Usages mobilité'!$BG53*(1+'Usages mobilité'!$BH53)^(K$2612-$D$2612)/1000</f>
        <v>0</v>
      </c>
      <c r="L2822" s="223">
        <f>L2771*'Usages mobilité'!$BG53*(1+'Usages mobilité'!$BH53)^(L$2612-$D$2612)/1000</f>
        <v>0</v>
      </c>
      <c r="M2822" s="223">
        <f>M2771*'Usages mobilité'!$BG53*(1+'Usages mobilité'!$BH53)^(M$2612-$D$2612)/1000</f>
        <v>0</v>
      </c>
      <c r="N2822" s="223">
        <f>N2771*'Usages mobilité'!$BG53*(1+'Usages mobilité'!$BH53)^(N$2612-$D$2612)/1000</f>
        <v>0</v>
      </c>
      <c r="O2822" s="223">
        <f>O2771*'Usages mobilité'!$BG53*(1+'Usages mobilité'!$BH53)^(O$2612-$D$2612)/1000</f>
        <v>0</v>
      </c>
      <c r="P2822" s="223">
        <f>P2771*'Usages mobilité'!$BG53*(1+'Usages mobilité'!$BH53)^(P$2612-$D$2612)/1000</f>
        <v>0</v>
      </c>
      <c r="Q2822" s="223">
        <f>Q2771*'Usages mobilité'!$BG53*(1+'Usages mobilité'!$BH53)^(Q$2612-$D$2612)/1000</f>
        <v>0</v>
      </c>
      <c r="R2822" s="223">
        <f>R2771*'Usages mobilité'!$BG53*(1+'Usages mobilité'!$BH53)^(R$2612-$D$2612)/1000</f>
        <v>0</v>
      </c>
    </row>
    <row r="2823" spans="1:18" hidden="1" outlineLevel="1" collapsed="1" x14ac:dyDescent="0.25">
      <c r="A2823" s="222" t="s">
        <v>657</v>
      </c>
      <c r="B2823" s="222"/>
      <c r="C2823" s="222"/>
      <c r="D2823" s="223">
        <f t="shared" ref="D2823:R2823" si="243">SUM(D2773:D2822)</f>
        <v>0</v>
      </c>
      <c r="E2823" s="223">
        <f t="shared" si="243"/>
        <v>0</v>
      </c>
      <c r="F2823" s="223">
        <f t="shared" si="243"/>
        <v>0</v>
      </c>
      <c r="G2823" s="223">
        <f t="shared" si="243"/>
        <v>0</v>
      </c>
      <c r="H2823" s="223">
        <f t="shared" si="243"/>
        <v>0</v>
      </c>
      <c r="I2823" s="223">
        <f t="shared" si="243"/>
        <v>0</v>
      </c>
      <c r="J2823" s="223">
        <f t="shared" si="243"/>
        <v>0</v>
      </c>
      <c r="K2823" s="223">
        <f t="shared" si="243"/>
        <v>0</v>
      </c>
      <c r="L2823" s="223">
        <f t="shared" si="243"/>
        <v>0</v>
      </c>
      <c r="M2823" s="223">
        <f t="shared" si="243"/>
        <v>0</v>
      </c>
      <c r="N2823" s="223">
        <f t="shared" si="243"/>
        <v>0</v>
      </c>
      <c r="O2823" s="223">
        <f t="shared" si="243"/>
        <v>0</v>
      </c>
      <c r="P2823" s="223">
        <f t="shared" si="243"/>
        <v>0</v>
      </c>
      <c r="Q2823" s="223">
        <f t="shared" si="243"/>
        <v>0</v>
      </c>
      <c r="R2823" s="223">
        <f t="shared" si="243"/>
        <v>0</v>
      </c>
    </row>
    <row r="2824" spans="1:18" hidden="1" outlineLevel="1" x14ac:dyDescent="0.25">
      <c r="A2824" s="53" t="s">
        <v>652</v>
      </c>
      <c r="B2824" s="53"/>
      <c r="C2824" s="53"/>
      <c r="D2824" s="244"/>
      <c r="E2824" s="244"/>
      <c r="F2824" s="244"/>
      <c r="G2824" s="244"/>
      <c r="H2824" s="244"/>
      <c r="I2824" s="244"/>
      <c r="J2824" s="244"/>
      <c r="K2824" s="244"/>
      <c r="L2824" s="244"/>
      <c r="M2824" s="244"/>
      <c r="N2824" s="244"/>
      <c r="O2824" s="244"/>
      <c r="P2824" s="244"/>
      <c r="Q2824" s="244"/>
      <c r="R2824" s="244"/>
    </row>
    <row r="2825" spans="1:18" hidden="1" outlineLevel="1" x14ac:dyDescent="0.25">
      <c r="A2825" s="53" t="s">
        <v>658</v>
      </c>
      <c r="B2825" s="53"/>
      <c r="C2825" s="53"/>
      <c r="D2825" s="244"/>
      <c r="E2825" s="244"/>
      <c r="F2825" s="244"/>
      <c r="G2825" s="244"/>
      <c r="H2825" s="244"/>
      <c r="I2825" s="244"/>
      <c r="J2825" s="244"/>
      <c r="K2825" s="244"/>
      <c r="L2825" s="244"/>
      <c r="M2825" s="244"/>
      <c r="N2825" s="244"/>
      <c r="O2825" s="244"/>
      <c r="P2825" s="244"/>
      <c r="Q2825" s="244"/>
      <c r="R2825" s="244"/>
    </row>
    <row r="2826" spans="1:18" hidden="1" outlineLevel="1" x14ac:dyDescent="0.25">
      <c r="A2826" s="224" t="s">
        <v>40</v>
      </c>
      <c r="B2826" s="222"/>
      <c r="C2826" s="222"/>
      <c r="D2826" s="223">
        <f t="shared" ref="D2826:R2826" si="244">D2719+D2721+D2823+D2825</f>
        <v>0</v>
      </c>
      <c r="E2826" s="223">
        <f t="shared" si="244"/>
        <v>0</v>
      </c>
      <c r="F2826" s="223">
        <f t="shared" si="244"/>
        <v>0</v>
      </c>
      <c r="G2826" s="223">
        <f t="shared" si="244"/>
        <v>0</v>
      </c>
      <c r="H2826" s="223">
        <f t="shared" si="244"/>
        <v>0</v>
      </c>
      <c r="I2826" s="223">
        <f t="shared" si="244"/>
        <v>0</v>
      </c>
      <c r="J2826" s="223">
        <f t="shared" si="244"/>
        <v>0</v>
      </c>
      <c r="K2826" s="223">
        <f t="shared" si="244"/>
        <v>0</v>
      </c>
      <c r="L2826" s="223">
        <f t="shared" si="244"/>
        <v>0</v>
      </c>
      <c r="M2826" s="223">
        <f t="shared" si="244"/>
        <v>0</v>
      </c>
      <c r="N2826" s="223">
        <f t="shared" si="244"/>
        <v>0</v>
      </c>
      <c r="O2826" s="223">
        <f t="shared" si="244"/>
        <v>0</v>
      </c>
      <c r="P2826" s="223">
        <f t="shared" si="244"/>
        <v>0</v>
      </c>
      <c r="Q2826" s="223">
        <f t="shared" si="244"/>
        <v>0</v>
      </c>
      <c r="R2826" s="223">
        <f t="shared" si="244"/>
        <v>0</v>
      </c>
    </row>
    <row r="2827" spans="1:18" s="33" customFormat="1" hidden="1" outlineLevel="1" x14ac:dyDescent="0.25"/>
    <row r="2828" spans="1:18" hidden="1" outlineLevel="1" x14ac:dyDescent="0.25">
      <c r="A2828" s="274" t="s">
        <v>0</v>
      </c>
      <c r="B2828" s="225" t="s">
        <v>16</v>
      </c>
      <c r="C2828" s="53"/>
      <c r="D2828" s="244">
        <v>10000</v>
      </c>
      <c r="E2828" s="244">
        <v>10000</v>
      </c>
      <c r="F2828" s="244">
        <v>10000</v>
      </c>
      <c r="G2828" s="244"/>
      <c r="H2828" s="244"/>
      <c r="I2828" s="244"/>
      <c r="J2828" s="244"/>
      <c r="K2828" s="244"/>
      <c r="L2828" s="244"/>
      <c r="M2828" s="244"/>
      <c r="N2828" s="244"/>
      <c r="O2828" s="244"/>
      <c r="P2828" s="244"/>
      <c r="Q2828" s="244"/>
      <c r="R2828" s="244"/>
    </row>
    <row r="2829" spans="1:18" hidden="1" outlineLevel="1" x14ac:dyDescent="0.25">
      <c r="A2829" s="274"/>
      <c r="B2829" s="226" t="s">
        <v>42</v>
      </c>
      <c r="C2829" s="222"/>
      <c r="D2829" s="223">
        <f>IF(AND($B2608&lt;&gt;"",$B2609&lt;&gt;""),D2828*(VLOOKUP($B2608,Production!$G4:$P53,10)*(1+VLOOKUP($B2608,Production!$G4:$Q53,11))^(D2612-$D2612))/1000,0)</f>
        <v>0</v>
      </c>
      <c r="E2829" s="223">
        <f>IF(AND($B2608&lt;&gt;"",$B2609&lt;&gt;""),E2828*(VLOOKUP($B2608,Production!$G4:$P53,10)*(1+VLOOKUP($B2608,Production!$G4:$Q53,11))^(E2612-$D2612))/1000,0)</f>
        <v>0</v>
      </c>
      <c r="F2829" s="223">
        <f>IF(AND($B2608&lt;&gt;"",$B2609&lt;&gt;""),F2828*(VLOOKUP($B2608,Production!$G4:$P53,10)*(1+VLOOKUP($B2608,Production!$G4:$Q53,11))^(F2612-$D2612))/1000,0)</f>
        <v>0</v>
      </c>
      <c r="G2829" s="223">
        <f>IF(AND($B2608&lt;&gt;"",$B2609&lt;&gt;""),G2828*(VLOOKUP($B2608,Production!$G4:$P53,10)*(1+VLOOKUP($B2608,Production!$G4:$Q53,11))^(G2612-$D2612))/1000,0)</f>
        <v>0</v>
      </c>
      <c r="H2829" s="223">
        <f>IF(AND($B2608&lt;&gt;"",$B2609&lt;&gt;""),H2828*(VLOOKUP($B2608,Production!$G4:$P53,10)*(1+VLOOKUP($B2608,Production!$G4:$Q53,11))^(H2612-$D2612))/1000,0)</f>
        <v>0</v>
      </c>
      <c r="I2829" s="223">
        <f>IF(AND($B2608&lt;&gt;"",$B2609&lt;&gt;""),I2828*(VLOOKUP($B2608,Production!$G4:$P53,10)*(1+VLOOKUP($B2608,Production!$G4:$Q53,11))^(I2612-$D2612))/1000,0)</f>
        <v>0</v>
      </c>
      <c r="J2829" s="223">
        <f>IF(AND($B2608&lt;&gt;"",$B2609&lt;&gt;""),J2828*(VLOOKUP($B2608,Production!$G4:$P53,10)*(1+VLOOKUP($B2608,Production!$G4:$Q53,11))^(J2612-$D2612))/1000,0)</f>
        <v>0</v>
      </c>
      <c r="K2829" s="223">
        <f>IF(AND($B2608&lt;&gt;"",$B2609&lt;&gt;""),K2828*(VLOOKUP($B2608,Production!$G4:$P53,10)*(1+VLOOKUP($B2608,Production!$G4:$Q53,11))^(K2612-$D2612))/1000,0)</f>
        <v>0</v>
      </c>
      <c r="L2829" s="223">
        <f>IF(AND($B2608&lt;&gt;"",$B2609&lt;&gt;""),L2828*(VLOOKUP($B2608,Production!$G4:$P53,10)*(1+VLOOKUP($B2608,Production!$G4:$Q53,11))^(L2612-$D2612))/1000,0)</f>
        <v>0</v>
      </c>
      <c r="M2829" s="223">
        <f>IF(AND($B2608&lt;&gt;"",$B2609&lt;&gt;""),M2828*(VLOOKUP($B2608,Production!$G4:$P53,10)*(1+VLOOKUP($B2608,Production!$G4:$Q53,11))^(M2612-$D2612))/1000,0)</f>
        <v>0</v>
      </c>
      <c r="N2829" s="223">
        <f>IF(AND($B2608&lt;&gt;"",$B2609&lt;&gt;""),N2828*(VLOOKUP($B2608,Production!$G4:$P53,10)*(1+VLOOKUP($B2608,Production!$G4:$Q53,11))^(N2612-$D2612))/1000,0)</f>
        <v>0</v>
      </c>
      <c r="O2829" s="223">
        <f>IF(AND($B2608&lt;&gt;"",$B2609&lt;&gt;""),O2828*(VLOOKUP($B2608,Production!$G4:$P53,10)*(1+VLOOKUP($B2608,Production!$G4:$Q53,11))^(O2612-$D2612))/1000,0)</f>
        <v>0</v>
      </c>
      <c r="P2829" s="223">
        <f>IF(AND($B2608&lt;&gt;"",$B2609&lt;&gt;""),P2828*(VLOOKUP($B2608,Production!$G4:$P53,10)*(1+VLOOKUP($B2608,Production!$G4:$Q53,11))^(P2612-$D2612))/1000,0)</f>
        <v>0</v>
      </c>
      <c r="Q2829" s="223">
        <f>IF(AND($B2608&lt;&gt;"",$B2609&lt;&gt;""),Q2828*(VLOOKUP($B2608,Production!$G4:$P53,10)*(1+VLOOKUP($B2608,Production!$G4:$Q53,11))^(Q2612-$D2612))/1000,0)</f>
        <v>0</v>
      </c>
      <c r="R2829" s="223">
        <f>IF(AND($B2608&lt;&gt;"",$B2609&lt;&gt;""),R2828*(VLOOKUP($B2608,Production!$G4:$P53,10)*(1+VLOOKUP($B2608,Production!$G4:$Q53,11))^(R2612-$D2612))/1000,0)</f>
        <v>0</v>
      </c>
    </row>
    <row r="2830" spans="1:18" hidden="1" outlineLevel="1" x14ac:dyDescent="0.25">
      <c r="A2830" s="274" t="s">
        <v>13</v>
      </c>
      <c r="B2830" s="225" t="s">
        <v>17</v>
      </c>
      <c r="C2830" s="53"/>
      <c r="D2830" s="244"/>
      <c r="E2830" s="244"/>
      <c r="F2830" s="244"/>
      <c r="G2830" s="244"/>
      <c r="H2830" s="244"/>
      <c r="I2830" s="244"/>
      <c r="J2830" s="244"/>
      <c r="K2830" s="244"/>
      <c r="L2830" s="244"/>
      <c r="M2830" s="244"/>
      <c r="N2830" s="244"/>
      <c r="O2830" s="244"/>
      <c r="P2830" s="244"/>
      <c r="Q2830" s="244"/>
      <c r="R2830" s="244"/>
    </row>
    <row r="2831" spans="1:18" hidden="1" outlineLevel="1" x14ac:dyDescent="0.25">
      <c r="A2831" s="274"/>
      <c r="B2831" s="226" t="s">
        <v>42</v>
      </c>
      <c r="C2831" s="222"/>
      <c r="D2831" s="223">
        <f>IF($B2608&lt;&gt;"",D2830*(VLOOKUP($B2608,Production!$G4:$R53,12)*(1+VLOOKUP($B2608,Production!$G4:$S53,13))^(D2612-$D2612))/1000,0)</f>
        <v>0</v>
      </c>
      <c r="E2831" s="223">
        <f>IF($B2608&lt;&gt;"",E2830*(VLOOKUP($B2608,Production!$G4:$R53,12)*(1+VLOOKUP($B2608,Production!$G4:$S53,13))^(E2612-$D2612))/1000,0)</f>
        <v>0</v>
      </c>
      <c r="F2831" s="223">
        <f>IF($B2608&lt;&gt;"",F2830*(VLOOKUP($B2608,Production!$G4:$R53,12)*(1+VLOOKUP($B2608,Production!$G4:$S53,13))^(F2612-$D2612))/1000,0)</f>
        <v>0</v>
      </c>
      <c r="G2831" s="223">
        <f>IF($B2608&lt;&gt;"",G2830*(VLOOKUP($B2608,Production!$G4:$R53,12)*(1+VLOOKUP($B2608,Production!$G4:$S53,13))^(G2612-$D2612))/1000,0)</f>
        <v>0</v>
      </c>
      <c r="H2831" s="223">
        <f>IF($B2608&lt;&gt;"",H2830*(VLOOKUP($B2608,Production!$G4:$R53,12)*(1+VLOOKUP($B2608,Production!$G4:$S53,13))^(H2612-$D2612))/1000,0)</f>
        <v>0</v>
      </c>
      <c r="I2831" s="223">
        <f>IF($B2608&lt;&gt;"",I2830*(VLOOKUP($B2608,Production!$G4:$R53,12)*(1+VLOOKUP($B2608,Production!$G4:$S53,13))^(I2612-$D2612))/1000,0)</f>
        <v>0</v>
      </c>
      <c r="J2831" s="223">
        <f>IF($B2608&lt;&gt;"",J2830*(VLOOKUP($B2608,Production!$G4:$R53,12)*(1+VLOOKUP($B2608,Production!$G4:$S53,13))^(J2612-$D2612))/1000,0)</f>
        <v>0</v>
      </c>
      <c r="K2831" s="223">
        <f>IF($B2608&lt;&gt;"",K2830*(VLOOKUP($B2608,Production!$G4:$R53,12)*(1+VLOOKUP($B2608,Production!$G4:$S53,13))^(K2612-$D2612))/1000,0)</f>
        <v>0</v>
      </c>
      <c r="L2831" s="223">
        <f>IF($B2608&lt;&gt;"",L2830*(VLOOKUP($B2608,Production!$G4:$R53,12)*(1+VLOOKUP($B2608,Production!$G4:$S53,13))^(L2612-$D2612))/1000,0)</f>
        <v>0</v>
      </c>
      <c r="M2831" s="223">
        <f>IF($B2608&lt;&gt;"",M2830*(VLOOKUP($B2608,Production!$G4:$R53,12)*(1+VLOOKUP($B2608,Production!$G4:$S53,13))^(M2612-$D2612))/1000,0)</f>
        <v>0</v>
      </c>
      <c r="N2831" s="223">
        <f>IF($B2608&lt;&gt;"",N2830*(VLOOKUP($B2608,Production!$G4:$R53,12)*(1+VLOOKUP($B2608,Production!$G4:$S53,13))^(N2612-$D2612))/1000,0)</f>
        <v>0</v>
      </c>
      <c r="O2831" s="223">
        <f>IF($B2608&lt;&gt;"",O2830*(VLOOKUP($B2608,Production!$G4:$R53,12)*(1+VLOOKUP($B2608,Production!$G4:$S53,13))^(O2612-$D2612))/1000,0)</f>
        <v>0</v>
      </c>
      <c r="P2831" s="223">
        <f>IF($B2608&lt;&gt;"",P2830*(VLOOKUP($B2608,Production!$G4:$R53,12)*(1+VLOOKUP($B2608,Production!$G4:$S53,13))^(P2612-$D2612))/1000,0)</f>
        <v>0</v>
      </c>
      <c r="Q2831" s="223">
        <f>IF($B2608&lt;&gt;"",Q2830*(VLOOKUP($B2608,Production!$G4:$R53,12)*(1+VLOOKUP($B2608,Production!$G4:$S53,13))^(Q2612-$D2612))/1000,0)</f>
        <v>0</v>
      </c>
      <c r="R2831" s="223">
        <f>IF($B2608&lt;&gt;"",R2830*(VLOOKUP($B2608,Production!$G4:$R53,12)*(1+VLOOKUP($B2608,Production!$G4:$S53,13))^(R2612-$D2612))/1000,0)</f>
        <v>0</v>
      </c>
    </row>
    <row r="2832" spans="1:18" hidden="1" outlineLevel="1" x14ac:dyDescent="0.25">
      <c r="A2832" s="225" t="s">
        <v>56</v>
      </c>
      <c r="B2832" s="225"/>
      <c r="C2832" s="53"/>
      <c r="D2832" s="244"/>
      <c r="E2832" s="244"/>
      <c r="F2832" s="244"/>
      <c r="G2832" s="244"/>
      <c r="H2832" s="244"/>
      <c r="I2832" s="244"/>
      <c r="J2832" s="244"/>
      <c r="K2832" s="244"/>
      <c r="L2832" s="244"/>
      <c r="M2832" s="244"/>
      <c r="N2832" s="244"/>
      <c r="O2832" s="244"/>
      <c r="P2832" s="244"/>
      <c r="Q2832" s="244"/>
      <c r="R2832" s="244"/>
    </row>
    <row r="2833" spans="1:18" hidden="1" outlineLevel="1" x14ac:dyDescent="0.25">
      <c r="A2833" s="225" t="s">
        <v>57</v>
      </c>
      <c r="B2833" s="225"/>
      <c r="C2833" s="53"/>
      <c r="D2833" s="244"/>
      <c r="E2833" s="244"/>
      <c r="F2833" s="244"/>
      <c r="G2833" s="244"/>
      <c r="H2833" s="244"/>
      <c r="I2833" s="244"/>
      <c r="J2833" s="244"/>
      <c r="K2833" s="244"/>
      <c r="L2833" s="244"/>
      <c r="M2833" s="244"/>
      <c r="N2833" s="244"/>
      <c r="O2833" s="244"/>
      <c r="P2833" s="244"/>
      <c r="Q2833" s="244"/>
      <c r="R2833" s="244"/>
    </row>
    <row r="2834" spans="1:18" hidden="1" outlineLevel="1" x14ac:dyDescent="0.25">
      <c r="A2834" s="224" t="s">
        <v>659</v>
      </c>
      <c r="B2834" s="222"/>
      <c r="C2834" s="222"/>
      <c r="D2834" s="223">
        <f t="shared" ref="D2834:R2834" si="245">D2829+D2831+D2832+D2833</f>
        <v>0</v>
      </c>
      <c r="E2834" s="223">
        <f t="shared" si="245"/>
        <v>0</v>
      </c>
      <c r="F2834" s="223">
        <f t="shared" si="245"/>
        <v>0</v>
      </c>
      <c r="G2834" s="223">
        <f t="shared" si="245"/>
        <v>0</v>
      </c>
      <c r="H2834" s="223">
        <f t="shared" si="245"/>
        <v>0</v>
      </c>
      <c r="I2834" s="223">
        <f t="shared" si="245"/>
        <v>0</v>
      </c>
      <c r="J2834" s="223">
        <f t="shared" si="245"/>
        <v>0</v>
      </c>
      <c r="K2834" s="223">
        <f t="shared" si="245"/>
        <v>0</v>
      </c>
      <c r="L2834" s="223">
        <f t="shared" si="245"/>
        <v>0</v>
      </c>
      <c r="M2834" s="223">
        <f t="shared" si="245"/>
        <v>0</v>
      </c>
      <c r="N2834" s="223">
        <f t="shared" si="245"/>
        <v>0</v>
      </c>
      <c r="O2834" s="223">
        <f t="shared" si="245"/>
        <v>0</v>
      </c>
      <c r="P2834" s="223">
        <f t="shared" si="245"/>
        <v>0</v>
      </c>
      <c r="Q2834" s="223">
        <f t="shared" si="245"/>
        <v>0</v>
      </c>
      <c r="R2834" s="223">
        <f t="shared" si="245"/>
        <v>0</v>
      </c>
    </row>
    <row r="2835" spans="1:18" s="33" customFormat="1" hidden="1" outlineLevel="1" x14ac:dyDescent="0.25"/>
    <row r="2836" spans="1:18" hidden="1" outlineLevel="1" x14ac:dyDescent="0.25">
      <c r="A2836" s="222" t="s">
        <v>663</v>
      </c>
      <c r="B2836" s="222"/>
      <c r="C2836" s="222"/>
      <c r="D2836" s="223">
        <f t="shared" ref="D2836:R2836" si="246">D2826-D2834</f>
        <v>0</v>
      </c>
      <c r="E2836" s="223">
        <f t="shared" si="246"/>
        <v>0</v>
      </c>
      <c r="F2836" s="223">
        <f t="shared" si="246"/>
        <v>0</v>
      </c>
      <c r="G2836" s="223">
        <f t="shared" si="246"/>
        <v>0</v>
      </c>
      <c r="H2836" s="223">
        <f t="shared" si="246"/>
        <v>0</v>
      </c>
      <c r="I2836" s="223">
        <f t="shared" si="246"/>
        <v>0</v>
      </c>
      <c r="J2836" s="223">
        <f t="shared" si="246"/>
        <v>0</v>
      </c>
      <c r="K2836" s="223">
        <f t="shared" si="246"/>
        <v>0</v>
      </c>
      <c r="L2836" s="223">
        <f t="shared" si="246"/>
        <v>0</v>
      </c>
      <c r="M2836" s="223">
        <f t="shared" si="246"/>
        <v>0</v>
      </c>
      <c r="N2836" s="223">
        <f t="shared" si="246"/>
        <v>0</v>
      </c>
      <c r="O2836" s="223">
        <f t="shared" si="246"/>
        <v>0</v>
      </c>
      <c r="P2836" s="223">
        <f t="shared" si="246"/>
        <v>0</v>
      </c>
      <c r="Q2836" s="223">
        <f t="shared" si="246"/>
        <v>0</v>
      </c>
      <c r="R2836" s="223">
        <f t="shared" si="246"/>
        <v>0</v>
      </c>
    </row>
    <row r="2837" spans="1:18" hidden="1" outlineLevel="1" x14ac:dyDescent="0.25"/>
    <row r="2838" spans="1:18" hidden="1" outlineLevel="1" x14ac:dyDescent="0.25">
      <c r="A2838" s="53" t="s">
        <v>664</v>
      </c>
      <c r="B2838" s="53"/>
      <c r="C2838" s="53"/>
      <c r="D2838" s="244"/>
      <c r="E2838" s="244"/>
      <c r="F2838" s="244"/>
      <c r="G2838" s="244"/>
      <c r="H2838" s="244"/>
      <c r="I2838" s="244"/>
      <c r="J2838" s="244"/>
      <c r="K2838" s="244"/>
      <c r="L2838" s="244"/>
      <c r="M2838" s="244"/>
      <c r="N2838" s="244"/>
      <c r="O2838" s="244"/>
      <c r="P2838" s="244"/>
      <c r="Q2838" s="244"/>
      <c r="R2838" s="244"/>
    </row>
    <row r="2839" spans="1:18" hidden="1" outlineLevel="1" x14ac:dyDescent="0.25"/>
    <row r="2840" spans="1:18" hidden="1" outlineLevel="1" x14ac:dyDescent="0.25">
      <c r="A2840" s="222" t="s">
        <v>665</v>
      </c>
      <c r="B2840" s="222"/>
      <c r="C2840" s="222"/>
      <c r="D2840" s="223">
        <f t="shared" ref="D2840:R2840" si="247">D2836-D2838</f>
        <v>0</v>
      </c>
      <c r="E2840" s="223">
        <f t="shared" si="247"/>
        <v>0</v>
      </c>
      <c r="F2840" s="223">
        <f t="shared" si="247"/>
        <v>0</v>
      </c>
      <c r="G2840" s="223">
        <f t="shared" si="247"/>
        <v>0</v>
      </c>
      <c r="H2840" s="223">
        <f t="shared" si="247"/>
        <v>0</v>
      </c>
      <c r="I2840" s="223">
        <f t="shared" si="247"/>
        <v>0</v>
      </c>
      <c r="J2840" s="223">
        <f t="shared" si="247"/>
        <v>0</v>
      </c>
      <c r="K2840" s="223">
        <f t="shared" si="247"/>
        <v>0</v>
      </c>
      <c r="L2840" s="223">
        <f t="shared" si="247"/>
        <v>0</v>
      </c>
      <c r="M2840" s="223">
        <f t="shared" si="247"/>
        <v>0</v>
      </c>
      <c r="N2840" s="223">
        <f t="shared" si="247"/>
        <v>0</v>
      </c>
      <c r="O2840" s="223">
        <f t="shared" si="247"/>
        <v>0</v>
      </c>
      <c r="P2840" s="223">
        <f t="shared" si="247"/>
        <v>0</v>
      </c>
      <c r="Q2840" s="223">
        <f t="shared" si="247"/>
        <v>0</v>
      </c>
      <c r="R2840" s="223">
        <f t="shared" si="247"/>
        <v>0</v>
      </c>
    </row>
    <row r="2841" spans="1:18" hidden="1" outlineLevel="1" x14ac:dyDescent="0.25">
      <c r="A2841" s="222" t="s">
        <v>666</v>
      </c>
      <c r="B2841" s="222"/>
      <c r="C2841" s="222"/>
      <c r="D2841" s="223">
        <f t="shared" ref="D2841:R2841" si="248">$B2610*D2840</f>
        <v>0</v>
      </c>
      <c r="E2841" s="223">
        <f t="shared" si="248"/>
        <v>0</v>
      </c>
      <c r="F2841" s="223">
        <f t="shared" si="248"/>
        <v>0</v>
      </c>
      <c r="G2841" s="223">
        <f t="shared" si="248"/>
        <v>0</v>
      </c>
      <c r="H2841" s="223">
        <f t="shared" si="248"/>
        <v>0</v>
      </c>
      <c r="I2841" s="223">
        <f t="shared" si="248"/>
        <v>0</v>
      </c>
      <c r="J2841" s="223">
        <f t="shared" si="248"/>
        <v>0</v>
      </c>
      <c r="K2841" s="223">
        <f t="shared" si="248"/>
        <v>0</v>
      </c>
      <c r="L2841" s="223">
        <f t="shared" si="248"/>
        <v>0</v>
      </c>
      <c r="M2841" s="223">
        <f t="shared" si="248"/>
        <v>0</v>
      </c>
      <c r="N2841" s="223">
        <f t="shared" si="248"/>
        <v>0</v>
      </c>
      <c r="O2841" s="223">
        <f t="shared" si="248"/>
        <v>0</v>
      </c>
      <c r="P2841" s="223">
        <f t="shared" si="248"/>
        <v>0</v>
      </c>
      <c r="Q2841" s="223">
        <f t="shared" si="248"/>
        <v>0</v>
      </c>
      <c r="R2841" s="223">
        <f t="shared" si="248"/>
        <v>0</v>
      </c>
    </row>
    <row r="2842" spans="1:18" hidden="1" outlineLevel="1" x14ac:dyDescent="0.25"/>
    <row r="2843" spans="1:18" hidden="1" outlineLevel="1" x14ac:dyDescent="0.25">
      <c r="A2843" s="224" t="s">
        <v>667</v>
      </c>
      <c r="B2843" s="222"/>
      <c r="C2843" s="222"/>
      <c r="D2843" s="223">
        <f t="shared" ref="D2843:R2843" si="249">D2840-D2841</f>
        <v>0</v>
      </c>
      <c r="E2843" s="223">
        <f t="shared" si="249"/>
        <v>0</v>
      </c>
      <c r="F2843" s="223">
        <f t="shared" si="249"/>
        <v>0</v>
      </c>
      <c r="G2843" s="223">
        <f t="shared" si="249"/>
        <v>0</v>
      </c>
      <c r="H2843" s="223">
        <f t="shared" si="249"/>
        <v>0</v>
      </c>
      <c r="I2843" s="223">
        <f t="shared" si="249"/>
        <v>0</v>
      </c>
      <c r="J2843" s="223">
        <f t="shared" si="249"/>
        <v>0</v>
      </c>
      <c r="K2843" s="223">
        <f t="shared" si="249"/>
        <v>0</v>
      </c>
      <c r="L2843" s="223">
        <f t="shared" si="249"/>
        <v>0</v>
      </c>
      <c r="M2843" s="223">
        <f t="shared" si="249"/>
        <v>0</v>
      </c>
      <c r="N2843" s="223">
        <f t="shared" si="249"/>
        <v>0</v>
      </c>
      <c r="O2843" s="223">
        <f t="shared" si="249"/>
        <v>0</v>
      </c>
      <c r="P2843" s="223">
        <f t="shared" si="249"/>
        <v>0</v>
      </c>
      <c r="Q2843" s="223">
        <f t="shared" si="249"/>
        <v>0</v>
      </c>
      <c r="R2843" s="223">
        <f t="shared" si="249"/>
        <v>0</v>
      </c>
    </row>
    <row r="2844" spans="1:18" hidden="1" outlineLevel="1" x14ac:dyDescent="0.25"/>
    <row r="2845" spans="1:18" hidden="1" outlineLevel="1" x14ac:dyDescent="0.25">
      <c r="A2845" s="224" t="s">
        <v>668</v>
      </c>
      <c r="B2845" s="222"/>
      <c r="C2845" s="222"/>
      <c r="D2845" s="227" t="e">
        <f>IRR(D2843:R2843)</f>
        <v>#NUM!</v>
      </c>
    </row>
    <row r="2846" spans="1:18" collapsed="1" x14ac:dyDescent="0.25"/>
    <row r="2848" spans="1:18" s="169" customFormat="1" x14ac:dyDescent="0.25">
      <c r="A2848" s="169" t="s">
        <v>905</v>
      </c>
    </row>
    <row r="2849" spans="1:18" hidden="1" outlineLevel="1" x14ac:dyDescent="0.25"/>
    <row r="2850" spans="1:18" hidden="1" outlineLevel="1" x14ac:dyDescent="0.25">
      <c r="A2850" s="217" t="s">
        <v>643</v>
      </c>
      <c r="B2850" s="208"/>
    </row>
    <row r="2851" spans="1:18" ht="15.75" hidden="1" outlineLevel="1" thickBot="1" x14ac:dyDescent="0.3">
      <c r="A2851" s="219" t="s">
        <v>12</v>
      </c>
      <c r="B2851" s="243"/>
    </row>
    <row r="2852" spans="1:18" hidden="1" outlineLevel="1" x14ac:dyDescent="0.25"/>
    <row r="2853" spans="1:18" hidden="1" outlineLevel="1" x14ac:dyDescent="0.25">
      <c r="A2853" s="53" t="s">
        <v>14</v>
      </c>
      <c r="B2853" s="53"/>
      <c r="C2853" s="223">
        <v>0</v>
      </c>
      <c r="D2853" s="223">
        <v>1</v>
      </c>
      <c r="E2853" s="223">
        <v>2</v>
      </c>
      <c r="F2853" s="223">
        <v>3</v>
      </c>
      <c r="G2853" s="223">
        <v>4</v>
      </c>
      <c r="H2853" s="223">
        <v>5</v>
      </c>
      <c r="I2853" s="223">
        <v>6</v>
      </c>
      <c r="J2853" s="223">
        <v>7</v>
      </c>
      <c r="K2853" s="223">
        <v>8</v>
      </c>
      <c r="L2853" s="223">
        <v>9</v>
      </c>
      <c r="M2853" s="223">
        <v>10</v>
      </c>
      <c r="N2853" s="223">
        <v>11</v>
      </c>
      <c r="O2853" s="223">
        <v>12</v>
      </c>
      <c r="P2853" s="223">
        <v>13</v>
      </c>
      <c r="Q2853" s="223">
        <v>14</v>
      </c>
      <c r="R2853" s="223">
        <v>15</v>
      </c>
    </row>
    <row r="2854" spans="1:18" hidden="1" outlineLevel="1" x14ac:dyDescent="0.25"/>
    <row r="2855" spans="1:18" hidden="1" outlineLevel="1" x14ac:dyDescent="0.25">
      <c r="A2855" s="53" t="s">
        <v>59</v>
      </c>
      <c r="B2855" s="53"/>
      <c r="C2855" s="244"/>
      <c r="D2855" s="244"/>
      <c r="E2855" s="244"/>
      <c r="F2855" s="244"/>
      <c r="G2855" s="244"/>
      <c r="H2855" s="244"/>
      <c r="I2855" s="244"/>
      <c r="J2855" s="244"/>
      <c r="K2855" s="244"/>
      <c r="L2855" s="244"/>
      <c r="M2855" s="244"/>
      <c r="N2855" s="244"/>
      <c r="O2855" s="244"/>
      <c r="P2855" s="244"/>
      <c r="Q2855" s="244"/>
      <c r="R2855" s="244"/>
    </row>
    <row r="2856" spans="1:18" hidden="1" outlineLevel="1" x14ac:dyDescent="0.25">
      <c r="A2856" s="53" t="s">
        <v>824</v>
      </c>
      <c r="B2856" s="53"/>
      <c r="C2856" s="244"/>
      <c r="D2856" s="244"/>
      <c r="E2856" s="244"/>
      <c r="F2856" s="244"/>
      <c r="G2856" s="244"/>
      <c r="H2856" s="244"/>
      <c r="I2856" s="244"/>
      <c r="J2856" s="244"/>
      <c r="K2856" s="244"/>
      <c r="L2856" s="244"/>
      <c r="M2856" s="244"/>
      <c r="N2856" s="244"/>
      <c r="O2856" s="244"/>
      <c r="P2856" s="244"/>
      <c r="Q2856" s="244"/>
      <c r="R2856" s="244"/>
    </row>
    <row r="2857" spans="1:18" hidden="1" outlineLevel="1" x14ac:dyDescent="0.25">
      <c r="A2857" s="53" t="s">
        <v>825</v>
      </c>
      <c r="B2857" s="53"/>
      <c r="C2857" s="244"/>
      <c r="D2857" s="244"/>
      <c r="E2857" s="244"/>
      <c r="F2857" s="244"/>
      <c r="G2857" s="244"/>
      <c r="H2857" s="244"/>
      <c r="I2857" s="244"/>
      <c r="J2857" s="244"/>
      <c r="K2857" s="244"/>
      <c r="L2857" s="244"/>
      <c r="M2857" s="244"/>
      <c r="N2857" s="244"/>
      <c r="O2857" s="244"/>
      <c r="P2857" s="244"/>
      <c r="Q2857" s="244"/>
      <c r="R2857" s="244"/>
    </row>
    <row r="2858" spans="1:18" hidden="1" outlineLevel="1" x14ac:dyDescent="0.25"/>
    <row r="2859" spans="1:18" hidden="1" outlineLevel="2" x14ac:dyDescent="0.25">
      <c r="A2859" s="222" t="str">
        <f>'Usages industrie'!A4</f>
        <v>Usage industriel n°1</v>
      </c>
      <c r="B2859" s="222" t="s">
        <v>41</v>
      </c>
      <c r="C2859" s="222"/>
      <c r="D2859" s="223">
        <f>IF(B$2850&lt;&gt;"",IF(B$2850='Usages industrie'!$K4,'Usages industrie'!J4,0),0)</f>
        <v>0</v>
      </c>
      <c r="E2859" s="223">
        <f t="shared" ref="E2859:R2868" si="250">$D2859</f>
        <v>0</v>
      </c>
      <c r="F2859" s="223">
        <f t="shared" si="250"/>
        <v>0</v>
      </c>
      <c r="G2859" s="223">
        <f t="shared" si="250"/>
        <v>0</v>
      </c>
      <c r="H2859" s="223">
        <f t="shared" si="250"/>
        <v>0</v>
      </c>
      <c r="I2859" s="223">
        <f t="shared" si="250"/>
        <v>0</v>
      </c>
      <c r="J2859" s="223">
        <f t="shared" si="250"/>
        <v>0</v>
      </c>
      <c r="K2859" s="223">
        <f t="shared" si="250"/>
        <v>0</v>
      </c>
      <c r="L2859" s="223">
        <f t="shared" si="250"/>
        <v>0</v>
      </c>
      <c r="M2859" s="223">
        <f t="shared" si="250"/>
        <v>0</v>
      </c>
      <c r="N2859" s="223">
        <f t="shared" si="250"/>
        <v>0</v>
      </c>
      <c r="O2859" s="223">
        <f t="shared" si="250"/>
        <v>0</v>
      </c>
      <c r="P2859" s="223">
        <f t="shared" si="250"/>
        <v>0</v>
      </c>
      <c r="Q2859" s="223">
        <f t="shared" si="250"/>
        <v>0</v>
      </c>
      <c r="R2859" s="223">
        <f t="shared" si="250"/>
        <v>0</v>
      </c>
    </row>
    <row r="2860" spans="1:18" hidden="1" outlineLevel="2" x14ac:dyDescent="0.25">
      <c r="A2860" s="222" t="str">
        <f>'Usages industrie'!A5</f>
        <v>Usage industriel n°2</v>
      </c>
      <c r="B2860" s="222" t="s">
        <v>41</v>
      </c>
      <c r="C2860" s="222"/>
      <c r="D2860" s="223">
        <f>IF(B$2850&lt;&gt;"",IF(B$2850='Usages industrie'!$K5,'Usages industrie'!J5,0),0)</f>
        <v>0</v>
      </c>
      <c r="E2860" s="223">
        <f t="shared" si="250"/>
        <v>0</v>
      </c>
      <c r="F2860" s="223">
        <f t="shared" si="250"/>
        <v>0</v>
      </c>
      <c r="G2860" s="223">
        <f t="shared" si="250"/>
        <v>0</v>
      </c>
      <c r="H2860" s="223">
        <f t="shared" si="250"/>
        <v>0</v>
      </c>
      <c r="I2860" s="223">
        <f t="shared" si="250"/>
        <v>0</v>
      </c>
      <c r="J2860" s="223">
        <f t="shared" si="250"/>
        <v>0</v>
      </c>
      <c r="K2860" s="223">
        <f t="shared" si="250"/>
        <v>0</v>
      </c>
      <c r="L2860" s="223">
        <f t="shared" si="250"/>
        <v>0</v>
      </c>
      <c r="M2860" s="223">
        <f t="shared" si="250"/>
        <v>0</v>
      </c>
      <c r="N2860" s="223">
        <f t="shared" si="250"/>
        <v>0</v>
      </c>
      <c r="O2860" s="223">
        <f t="shared" si="250"/>
        <v>0</v>
      </c>
      <c r="P2860" s="223">
        <f t="shared" si="250"/>
        <v>0</v>
      </c>
      <c r="Q2860" s="223">
        <f t="shared" si="250"/>
        <v>0</v>
      </c>
      <c r="R2860" s="223">
        <f t="shared" si="250"/>
        <v>0</v>
      </c>
    </row>
    <row r="2861" spans="1:18" hidden="1" outlineLevel="2" x14ac:dyDescent="0.25">
      <c r="A2861" s="222" t="str">
        <f>'Usages industrie'!A6</f>
        <v>Usage industriel n°3</v>
      </c>
      <c r="B2861" s="222" t="s">
        <v>41</v>
      </c>
      <c r="C2861" s="222"/>
      <c r="D2861" s="223">
        <f>IF(B$2850&lt;&gt;"",IF(B$2850='Usages industrie'!$K6,'Usages industrie'!J6,0),0)</f>
        <v>0</v>
      </c>
      <c r="E2861" s="223">
        <f t="shared" si="250"/>
        <v>0</v>
      </c>
      <c r="F2861" s="223">
        <f t="shared" si="250"/>
        <v>0</v>
      </c>
      <c r="G2861" s="223">
        <f t="shared" si="250"/>
        <v>0</v>
      </c>
      <c r="H2861" s="223">
        <f t="shared" si="250"/>
        <v>0</v>
      </c>
      <c r="I2861" s="223">
        <f t="shared" si="250"/>
        <v>0</v>
      </c>
      <c r="J2861" s="223">
        <f t="shared" si="250"/>
        <v>0</v>
      </c>
      <c r="K2861" s="223">
        <f t="shared" si="250"/>
        <v>0</v>
      </c>
      <c r="L2861" s="223">
        <f t="shared" si="250"/>
        <v>0</v>
      </c>
      <c r="M2861" s="223">
        <f t="shared" si="250"/>
        <v>0</v>
      </c>
      <c r="N2861" s="223">
        <f t="shared" si="250"/>
        <v>0</v>
      </c>
      <c r="O2861" s="223">
        <f t="shared" si="250"/>
        <v>0</v>
      </c>
      <c r="P2861" s="223">
        <f t="shared" si="250"/>
        <v>0</v>
      </c>
      <c r="Q2861" s="223">
        <f t="shared" si="250"/>
        <v>0</v>
      </c>
      <c r="R2861" s="223">
        <f t="shared" si="250"/>
        <v>0</v>
      </c>
    </row>
    <row r="2862" spans="1:18" hidden="1" outlineLevel="2" x14ac:dyDescent="0.25">
      <c r="A2862" s="222" t="str">
        <f>'Usages industrie'!A7</f>
        <v>Usage industriel n°4</v>
      </c>
      <c r="B2862" s="222" t="s">
        <v>41</v>
      </c>
      <c r="C2862" s="222"/>
      <c r="D2862" s="223">
        <f>IF(B$2850&lt;&gt;"",IF(B$2850='Usages industrie'!$K7,'Usages industrie'!J7,0),0)</f>
        <v>0</v>
      </c>
      <c r="E2862" s="223">
        <f t="shared" si="250"/>
        <v>0</v>
      </c>
      <c r="F2862" s="223">
        <f t="shared" si="250"/>
        <v>0</v>
      </c>
      <c r="G2862" s="223">
        <f t="shared" si="250"/>
        <v>0</v>
      </c>
      <c r="H2862" s="223">
        <f t="shared" si="250"/>
        <v>0</v>
      </c>
      <c r="I2862" s="223">
        <f t="shared" si="250"/>
        <v>0</v>
      </c>
      <c r="J2862" s="223">
        <f t="shared" si="250"/>
        <v>0</v>
      </c>
      <c r="K2862" s="223">
        <f t="shared" si="250"/>
        <v>0</v>
      </c>
      <c r="L2862" s="223">
        <f t="shared" si="250"/>
        <v>0</v>
      </c>
      <c r="M2862" s="223">
        <f t="shared" si="250"/>
        <v>0</v>
      </c>
      <c r="N2862" s="223">
        <f t="shared" si="250"/>
        <v>0</v>
      </c>
      <c r="O2862" s="223">
        <f t="shared" si="250"/>
        <v>0</v>
      </c>
      <c r="P2862" s="223">
        <f t="shared" si="250"/>
        <v>0</v>
      </c>
      <c r="Q2862" s="223">
        <f t="shared" si="250"/>
        <v>0</v>
      </c>
      <c r="R2862" s="223">
        <f t="shared" si="250"/>
        <v>0</v>
      </c>
    </row>
    <row r="2863" spans="1:18" hidden="1" outlineLevel="2" x14ac:dyDescent="0.25">
      <c r="A2863" s="222" t="str">
        <f>'Usages industrie'!A8</f>
        <v>Usage industriel n°5</v>
      </c>
      <c r="B2863" s="222" t="s">
        <v>41</v>
      </c>
      <c r="C2863" s="222"/>
      <c r="D2863" s="223">
        <f>IF(B$2850&lt;&gt;"",IF(B$2850='Usages industrie'!$K8,'Usages industrie'!J8,0),0)</f>
        <v>0</v>
      </c>
      <c r="E2863" s="223">
        <f t="shared" si="250"/>
        <v>0</v>
      </c>
      <c r="F2863" s="223">
        <f t="shared" si="250"/>
        <v>0</v>
      </c>
      <c r="G2863" s="223">
        <f t="shared" si="250"/>
        <v>0</v>
      </c>
      <c r="H2863" s="223">
        <f t="shared" si="250"/>
        <v>0</v>
      </c>
      <c r="I2863" s="223">
        <f t="shared" si="250"/>
        <v>0</v>
      </c>
      <c r="J2863" s="223">
        <f t="shared" si="250"/>
        <v>0</v>
      </c>
      <c r="K2863" s="223">
        <f t="shared" si="250"/>
        <v>0</v>
      </c>
      <c r="L2863" s="223">
        <f t="shared" si="250"/>
        <v>0</v>
      </c>
      <c r="M2863" s="223">
        <f t="shared" si="250"/>
        <v>0</v>
      </c>
      <c r="N2863" s="223">
        <f t="shared" si="250"/>
        <v>0</v>
      </c>
      <c r="O2863" s="223">
        <f t="shared" si="250"/>
        <v>0</v>
      </c>
      <c r="P2863" s="223">
        <f t="shared" si="250"/>
        <v>0</v>
      </c>
      <c r="Q2863" s="223">
        <f t="shared" si="250"/>
        <v>0</v>
      </c>
      <c r="R2863" s="223">
        <f t="shared" si="250"/>
        <v>0</v>
      </c>
    </row>
    <row r="2864" spans="1:18" hidden="1" outlineLevel="2" x14ac:dyDescent="0.25">
      <c r="A2864" s="222" t="str">
        <f>'Usages industrie'!A9</f>
        <v>Usage industriel n°6</v>
      </c>
      <c r="B2864" s="222" t="s">
        <v>41</v>
      </c>
      <c r="C2864" s="222"/>
      <c r="D2864" s="223">
        <f>IF(B$2850&lt;&gt;"",IF(B$2850='Usages industrie'!$K9,'Usages industrie'!J9,0),0)</f>
        <v>0</v>
      </c>
      <c r="E2864" s="223">
        <f t="shared" si="250"/>
        <v>0</v>
      </c>
      <c r="F2864" s="223">
        <f t="shared" si="250"/>
        <v>0</v>
      </c>
      <c r="G2864" s="223">
        <f t="shared" si="250"/>
        <v>0</v>
      </c>
      <c r="H2864" s="223">
        <f t="shared" si="250"/>
        <v>0</v>
      </c>
      <c r="I2864" s="223">
        <f t="shared" si="250"/>
        <v>0</v>
      </c>
      <c r="J2864" s="223">
        <f t="shared" si="250"/>
        <v>0</v>
      </c>
      <c r="K2864" s="223">
        <f t="shared" si="250"/>
        <v>0</v>
      </c>
      <c r="L2864" s="223">
        <f t="shared" si="250"/>
        <v>0</v>
      </c>
      <c r="M2864" s="223">
        <f t="shared" si="250"/>
        <v>0</v>
      </c>
      <c r="N2864" s="223">
        <f t="shared" si="250"/>
        <v>0</v>
      </c>
      <c r="O2864" s="223">
        <f t="shared" si="250"/>
        <v>0</v>
      </c>
      <c r="P2864" s="223">
        <f t="shared" si="250"/>
        <v>0</v>
      </c>
      <c r="Q2864" s="223">
        <f t="shared" si="250"/>
        <v>0</v>
      </c>
      <c r="R2864" s="223">
        <f t="shared" si="250"/>
        <v>0</v>
      </c>
    </row>
    <row r="2865" spans="1:18" hidden="1" outlineLevel="2" x14ac:dyDescent="0.25">
      <c r="A2865" s="222" t="str">
        <f>'Usages industrie'!A10</f>
        <v>Usage industriel n°7</v>
      </c>
      <c r="B2865" s="222" t="s">
        <v>41</v>
      </c>
      <c r="C2865" s="222"/>
      <c r="D2865" s="223">
        <f>IF(B$2850&lt;&gt;"",IF(B$2850='Usages industrie'!$K10,'Usages industrie'!J10,0),0)</f>
        <v>0</v>
      </c>
      <c r="E2865" s="223">
        <f t="shared" si="250"/>
        <v>0</v>
      </c>
      <c r="F2865" s="223">
        <f t="shared" si="250"/>
        <v>0</v>
      </c>
      <c r="G2865" s="223">
        <f t="shared" si="250"/>
        <v>0</v>
      </c>
      <c r="H2865" s="223">
        <f t="shared" si="250"/>
        <v>0</v>
      </c>
      <c r="I2865" s="223">
        <f t="shared" si="250"/>
        <v>0</v>
      </c>
      <c r="J2865" s="223">
        <f t="shared" si="250"/>
        <v>0</v>
      </c>
      <c r="K2865" s="223">
        <f t="shared" si="250"/>
        <v>0</v>
      </c>
      <c r="L2865" s="223">
        <f t="shared" si="250"/>
        <v>0</v>
      </c>
      <c r="M2865" s="223">
        <f t="shared" si="250"/>
        <v>0</v>
      </c>
      <c r="N2865" s="223">
        <f t="shared" si="250"/>
        <v>0</v>
      </c>
      <c r="O2865" s="223">
        <f t="shared" si="250"/>
        <v>0</v>
      </c>
      <c r="P2865" s="223">
        <f t="shared" si="250"/>
        <v>0</v>
      </c>
      <c r="Q2865" s="223">
        <f t="shared" si="250"/>
        <v>0</v>
      </c>
      <c r="R2865" s="223">
        <f t="shared" si="250"/>
        <v>0</v>
      </c>
    </row>
    <row r="2866" spans="1:18" hidden="1" outlineLevel="2" x14ac:dyDescent="0.25">
      <c r="A2866" s="222" t="str">
        <f>'Usages industrie'!A11</f>
        <v>Usage industriel n°8</v>
      </c>
      <c r="B2866" s="222" t="s">
        <v>41</v>
      </c>
      <c r="C2866" s="222"/>
      <c r="D2866" s="223">
        <f>IF(B$2850&lt;&gt;"",IF(B$2850='Usages industrie'!$K11,'Usages industrie'!J11,0),0)</f>
        <v>0</v>
      </c>
      <c r="E2866" s="223">
        <f t="shared" si="250"/>
        <v>0</v>
      </c>
      <c r="F2866" s="223">
        <f t="shared" si="250"/>
        <v>0</v>
      </c>
      <c r="G2866" s="223">
        <f t="shared" si="250"/>
        <v>0</v>
      </c>
      <c r="H2866" s="223">
        <f t="shared" si="250"/>
        <v>0</v>
      </c>
      <c r="I2866" s="223">
        <f t="shared" si="250"/>
        <v>0</v>
      </c>
      <c r="J2866" s="223">
        <f t="shared" si="250"/>
        <v>0</v>
      </c>
      <c r="K2866" s="223">
        <f t="shared" si="250"/>
        <v>0</v>
      </c>
      <c r="L2866" s="223">
        <f t="shared" si="250"/>
        <v>0</v>
      </c>
      <c r="M2866" s="223">
        <f t="shared" si="250"/>
        <v>0</v>
      </c>
      <c r="N2866" s="223">
        <f t="shared" si="250"/>
        <v>0</v>
      </c>
      <c r="O2866" s="223">
        <f t="shared" si="250"/>
        <v>0</v>
      </c>
      <c r="P2866" s="223">
        <f t="shared" si="250"/>
        <v>0</v>
      </c>
      <c r="Q2866" s="223">
        <f t="shared" si="250"/>
        <v>0</v>
      </c>
      <c r="R2866" s="223">
        <f t="shared" si="250"/>
        <v>0</v>
      </c>
    </row>
    <row r="2867" spans="1:18" hidden="1" outlineLevel="2" x14ac:dyDescent="0.25">
      <c r="A2867" s="222" t="str">
        <f>'Usages industrie'!A12</f>
        <v>Usage industriel n°9</v>
      </c>
      <c r="B2867" s="222" t="s">
        <v>41</v>
      </c>
      <c r="C2867" s="222"/>
      <c r="D2867" s="223">
        <f>IF(B$2850&lt;&gt;"",IF(B$2850='Usages industrie'!$K12,'Usages industrie'!J12,0),0)</f>
        <v>0</v>
      </c>
      <c r="E2867" s="223">
        <f t="shared" si="250"/>
        <v>0</v>
      </c>
      <c r="F2867" s="223">
        <f t="shared" si="250"/>
        <v>0</v>
      </c>
      <c r="G2867" s="223">
        <f t="shared" si="250"/>
        <v>0</v>
      </c>
      <c r="H2867" s="223">
        <f t="shared" si="250"/>
        <v>0</v>
      </c>
      <c r="I2867" s="223">
        <f t="shared" si="250"/>
        <v>0</v>
      </c>
      <c r="J2867" s="223">
        <f t="shared" si="250"/>
        <v>0</v>
      </c>
      <c r="K2867" s="223">
        <f t="shared" si="250"/>
        <v>0</v>
      </c>
      <c r="L2867" s="223">
        <f t="shared" si="250"/>
        <v>0</v>
      </c>
      <c r="M2867" s="223">
        <f t="shared" si="250"/>
        <v>0</v>
      </c>
      <c r="N2867" s="223">
        <f t="shared" si="250"/>
        <v>0</v>
      </c>
      <c r="O2867" s="223">
        <f t="shared" si="250"/>
        <v>0</v>
      </c>
      <c r="P2867" s="223">
        <f t="shared" si="250"/>
        <v>0</v>
      </c>
      <c r="Q2867" s="223">
        <f t="shared" si="250"/>
        <v>0</v>
      </c>
      <c r="R2867" s="223">
        <f t="shared" si="250"/>
        <v>0</v>
      </c>
    </row>
    <row r="2868" spans="1:18" hidden="1" outlineLevel="2" x14ac:dyDescent="0.25">
      <c r="A2868" s="222" t="str">
        <f>'Usages industrie'!A13</f>
        <v>Usage industriel n°10</v>
      </c>
      <c r="B2868" s="222" t="s">
        <v>41</v>
      </c>
      <c r="C2868" s="222"/>
      <c r="D2868" s="223">
        <f>IF(B$2850&lt;&gt;"",IF(B$2850='Usages industrie'!$K13,'Usages industrie'!J13,0),0)</f>
        <v>0</v>
      </c>
      <c r="E2868" s="223">
        <f t="shared" si="250"/>
        <v>0</v>
      </c>
      <c r="F2868" s="223">
        <f t="shared" si="250"/>
        <v>0</v>
      </c>
      <c r="G2868" s="223">
        <f t="shared" si="250"/>
        <v>0</v>
      </c>
      <c r="H2868" s="223">
        <f t="shared" si="250"/>
        <v>0</v>
      </c>
      <c r="I2868" s="223">
        <f t="shared" si="250"/>
        <v>0</v>
      </c>
      <c r="J2868" s="223">
        <f t="shared" si="250"/>
        <v>0</v>
      </c>
      <c r="K2868" s="223">
        <f t="shared" si="250"/>
        <v>0</v>
      </c>
      <c r="L2868" s="223">
        <f t="shared" si="250"/>
        <v>0</v>
      </c>
      <c r="M2868" s="223">
        <f t="shared" si="250"/>
        <v>0</v>
      </c>
      <c r="N2868" s="223">
        <f t="shared" si="250"/>
        <v>0</v>
      </c>
      <c r="O2868" s="223">
        <f t="shared" si="250"/>
        <v>0</v>
      </c>
      <c r="P2868" s="223">
        <f t="shared" si="250"/>
        <v>0</v>
      </c>
      <c r="Q2868" s="223">
        <f t="shared" si="250"/>
        <v>0</v>
      </c>
      <c r="R2868" s="223">
        <f t="shared" si="250"/>
        <v>0</v>
      </c>
    </row>
    <row r="2869" spans="1:18" hidden="1" outlineLevel="2" x14ac:dyDescent="0.25">
      <c r="A2869" s="222" t="str">
        <f>'Usages industrie'!A14</f>
        <v>Usage industriel n°11</v>
      </c>
      <c r="B2869" s="222" t="s">
        <v>41</v>
      </c>
      <c r="C2869" s="222"/>
      <c r="D2869" s="223">
        <f>IF(B$2850&lt;&gt;"",IF(B$2850='Usages industrie'!$K14,'Usages industrie'!J14,0),0)</f>
        <v>0</v>
      </c>
      <c r="E2869" s="223">
        <f t="shared" ref="E2869:R2878" si="251">$D2869</f>
        <v>0</v>
      </c>
      <c r="F2869" s="223">
        <f t="shared" si="251"/>
        <v>0</v>
      </c>
      <c r="G2869" s="223">
        <f t="shared" si="251"/>
        <v>0</v>
      </c>
      <c r="H2869" s="223">
        <f t="shared" si="251"/>
        <v>0</v>
      </c>
      <c r="I2869" s="223">
        <f t="shared" si="251"/>
        <v>0</v>
      </c>
      <c r="J2869" s="223">
        <f t="shared" si="251"/>
        <v>0</v>
      </c>
      <c r="K2869" s="223">
        <f t="shared" si="251"/>
        <v>0</v>
      </c>
      <c r="L2869" s="223">
        <f t="shared" si="251"/>
        <v>0</v>
      </c>
      <c r="M2869" s="223">
        <f t="shared" si="251"/>
        <v>0</v>
      </c>
      <c r="N2869" s="223">
        <f t="shared" si="251"/>
        <v>0</v>
      </c>
      <c r="O2869" s="223">
        <f t="shared" si="251"/>
        <v>0</v>
      </c>
      <c r="P2869" s="223">
        <f t="shared" si="251"/>
        <v>0</v>
      </c>
      <c r="Q2869" s="223">
        <f t="shared" si="251"/>
        <v>0</v>
      </c>
      <c r="R2869" s="223">
        <f t="shared" si="251"/>
        <v>0</v>
      </c>
    </row>
    <row r="2870" spans="1:18" hidden="1" outlineLevel="2" x14ac:dyDescent="0.25">
      <c r="A2870" s="222" t="str">
        <f>'Usages industrie'!A15</f>
        <v>Usage industriel n°12</v>
      </c>
      <c r="B2870" s="222" t="s">
        <v>41</v>
      </c>
      <c r="C2870" s="222"/>
      <c r="D2870" s="223">
        <f>IF(B$2850&lt;&gt;"",IF(B$2850='Usages industrie'!$K15,'Usages industrie'!J15,0),0)</f>
        <v>0</v>
      </c>
      <c r="E2870" s="223">
        <f t="shared" si="251"/>
        <v>0</v>
      </c>
      <c r="F2870" s="223">
        <f t="shared" si="251"/>
        <v>0</v>
      </c>
      <c r="G2870" s="223">
        <f t="shared" si="251"/>
        <v>0</v>
      </c>
      <c r="H2870" s="223">
        <f t="shared" si="251"/>
        <v>0</v>
      </c>
      <c r="I2870" s="223">
        <f t="shared" si="251"/>
        <v>0</v>
      </c>
      <c r="J2870" s="223">
        <f t="shared" si="251"/>
        <v>0</v>
      </c>
      <c r="K2870" s="223">
        <f t="shared" si="251"/>
        <v>0</v>
      </c>
      <c r="L2870" s="223">
        <f t="shared" si="251"/>
        <v>0</v>
      </c>
      <c r="M2870" s="223">
        <f t="shared" si="251"/>
        <v>0</v>
      </c>
      <c r="N2870" s="223">
        <f t="shared" si="251"/>
        <v>0</v>
      </c>
      <c r="O2870" s="223">
        <f t="shared" si="251"/>
        <v>0</v>
      </c>
      <c r="P2870" s="223">
        <f t="shared" si="251"/>
        <v>0</v>
      </c>
      <c r="Q2870" s="223">
        <f t="shared" si="251"/>
        <v>0</v>
      </c>
      <c r="R2870" s="223">
        <f t="shared" si="251"/>
        <v>0</v>
      </c>
    </row>
    <row r="2871" spans="1:18" hidden="1" outlineLevel="2" x14ac:dyDescent="0.25">
      <c r="A2871" s="222" t="str">
        <f>'Usages industrie'!A16</f>
        <v>Usage industriel n°13</v>
      </c>
      <c r="B2871" s="222" t="s">
        <v>41</v>
      </c>
      <c r="C2871" s="222"/>
      <c r="D2871" s="223">
        <f>IF(B$2850&lt;&gt;"",IF(B$2850='Usages industrie'!$K16,'Usages industrie'!J16,0),0)</f>
        <v>0</v>
      </c>
      <c r="E2871" s="223">
        <f t="shared" si="251"/>
        <v>0</v>
      </c>
      <c r="F2871" s="223">
        <f t="shared" si="251"/>
        <v>0</v>
      </c>
      <c r="G2871" s="223">
        <f t="shared" si="251"/>
        <v>0</v>
      </c>
      <c r="H2871" s="223">
        <f t="shared" si="251"/>
        <v>0</v>
      </c>
      <c r="I2871" s="223">
        <f t="shared" si="251"/>
        <v>0</v>
      </c>
      <c r="J2871" s="223">
        <f t="shared" si="251"/>
        <v>0</v>
      </c>
      <c r="K2871" s="223">
        <f t="shared" si="251"/>
        <v>0</v>
      </c>
      <c r="L2871" s="223">
        <f t="shared" si="251"/>
        <v>0</v>
      </c>
      <c r="M2871" s="223">
        <f t="shared" si="251"/>
        <v>0</v>
      </c>
      <c r="N2871" s="223">
        <f t="shared" si="251"/>
        <v>0</v>
      </c>
      <c r="O2871" s="223">
        <f t="shared" si="251"/>
        <v>0</v>
      </c>
      <c r="P2871" s="223">
        <f t="shared" si="251"/>
        <v>0</v>
      </c>
      <c r="Q2871" s="223">
        <f t="shared" si="251"/>
        <v>0</v>
      </c>
      <c r="R2871" s="223">
        <f t="shared" si="251"/>
        <v>0</v>
      </c>
    </row>
    <row r="2872" spans="1:18" hidden="1" outlineLevel="2" x14ac:dyDescent="0.25">
      <c r="A2872" s="222" t="str">
        <f>'Usages industrie'!A17</f>
        <v>Usage industriel n°14</v>
      </c>
      <c r="B2872" s="222" t="s">
        <v>41</v>
      </c>
      <c r="C2872" s="222"/>
      <c r="D2872" s="223">
        <f>IF(B$2850&lt;&gt;"",IF(B$2850='Usages industrie'!$K17,'Usages industrie'!J17,0),0)</f>
        <v>0</v>
      </c>
      <c r="E2872" s="223">
        <f t="shared" si="251"/>
        <v>0</v>
      </c>
      <c r="F2872" s="223">
        <f t="shared" si="251"/>
        <v>0</v>
      </c>
      <c r="G2872" s="223">
        <f t="shared" si="251"/>
        <v>0</v>
      </c>
      <c r="H2872" s="223">
        <f t="shared" si="251"/>
        <v>0</v>
      </c>
      <c r="I2872" s="223">
        <f t="shared" si="251"/>
        <v>0</v>
      </c>
      <c r="J2872" s="223">
        <f t="shared" si="251"/>
        <v>0</v>
      </c>
      <c r="K2872" s="223">
        <f t="shared" si="251"/>
        <v>0</v>
      </c>
      <c r="L2872" s="223">
        <f t="shared" si="251"/>
        <v>0</v>
      </c>
      <c r="M2872" s="223">
        <f t="shared" si="251"/>
        <v>0</v>
      </c>
      <c r="N2872" s="223">
        <f t="shared" si="251"/>
        <v>0</v>
      </c>
      <c r="O2872" s="223">
        <f t="shared" si="251"/>
        <v>0</v>
      </c>
      <c r="P2872" s="223">
        <f t="shared" si="251"/>
        <v>0</v>
      </c>
      <c r="Q2872" s="223">
        <f t="shared" si="251"/>
        <v>0</v>
      </c>
      <c r="R2872" s="223">
        <f t="shared" si="251"/>
        <v>0</v>
      </c>
    </row>
    <row r="2873" spans="1:18" hidden="1" outlineLevel="2" x14ac:dyDescent="0.25">
      <c r="A2873" s="222" t="str">
        <f>'Usages industrie'!A18</f>
        <v>Usage industriel n°15</v>
      </c>
      <c r="B2873" s="222" t="s">
        <v>41</v>
      </c>
      <c r="C2873" s="222"/>
      <c r="D2873" s="223">
        <f>IF(B$2850&lt;&gt;"",IF(B$2850='Usages industrie'!$K18,'Usages industrie'!J18,0),0)</f>
        <v>0</v>
      </c>
      <c r="E2873" s="223">
        <f t="shared" si="251"/>
        <v>0</v>
      </c>
      <c r="F2873" s="223">
        <f t="shared" si="251"/>
        <v>0</v>
      </c>
      <c r="G2873" s="223">
        <f t="shared" si="251"/>
        <v>0</v>
      </c>
      <c r="H2873" s="223">
        <f t="shared" si="251"/>
        <v>0</v>
      </c>
      <c r="I2873" s="223">
        <f t="shared" si="251"/>
        <v>0</v>
      </c>
      <c r="J2873" s="223">
        <f t="shared" si="251"/>
        <v>0</v>
      </c>
      <c r="K2873" s="223">
        <f t="shared" si="251"/>
        <v>0</v>
      </c>
      <c r="L2873" s="223">
        <f t="shared" si="251"/>
        <v>0</v>
      </c>
      <c r="M2873" s="223">
        <f t="shared" si="251"/>
        <v>0</v>
      </c>
      <c r="N2873" s="223">
        <f t="shared" si="251"/>
        <v>0</v>
      </c>
      <c r="O2873" s="223">
        <f t="shared" si="251"/>
        <v>0</v>
      </c>
      <c r="P2873" s="223">
        <f t="shared" si="251"/>
        <v>0</v>
      </c>
      <c r="Q2873" s="223">
        <f t="shared" si="251"/>
        <v>0</v>
      </c>
      <c r="R2873" s="223">
        <f t="shared" si="251"/>
        <v>0</v>
      </c>
    </row>
    <row r="2874" spans="1:18" hidden="1" outlineLevel="2" x14ac:dyDescent="0.25">
      <c r="A2874" s="222" t="str">
        <f>'Usages industrie'!A19</f>
        <v>Usage industriel n°16</v>
      </c>
      <c r="B2874" s="222" t="s">
        <v>41</v>
      </c>
      <c r="C2874" s="222"/>
      <c r="D2874" s="223">
        <f>IF(B$2850&lt;&gt;"",IF(B$2850='Usages industrie'!$K19,'Usages industrie'!J19,0),0)</f>
        <v>0</v>
      </c>
      <c r="E2874" s="223">
        <f t="shared" si="251"/>
        <v>0</v>
      </c>
      <c r="F2874" s="223">
        <f t="shared" si="251"/>
        <v>0</v>
      </c>
      <c r="G2874" s="223">
        <f t="shared" si="251"/>
        <v>0</v>
      </c>
      <c r="H2874" s="223">
        <f t="shared" si="251"/>
        <v>0</v>
      </c>
      <c r="I2874" s="223">
        <f t="shared" si="251"/>
        <v>0</v>
      </c>
      <c r="J2874" s="223">
        <f t="shared" si="251"/>
        <v>0</v>
      </c>
      <c r="K2874" s="223">
        <f t="shared" si="251"/>
        <v>0</v>
      </c>
      <c r="L2874" s="223">
        <f t="shared" si="251"/>
        <v>0</v>
      </c>
      <c r="M2874" s="223">
        <f t="shared" si="251"/>
        <v>0</v>
      </c>
      <c r="N2874" s="223">
        <f t="shared" si="251"/>
        <v>0</v>
      </c>
      <c r="O2874" s="223">
        <f t="shared" si="251"/>
        <v>0</v>
      </c>
      <c r="P2874" s="223">
        <f t="shared" si="251"/>
        <v>0</v>
      </c>
      <c r="Q2874" s="223">
        <f t="shared" si="251"/>
        <v>0</v>
      </c>
      <c r="R2874" s="223">
        <f t="shared" si="251"/>
        <v>0</v>
      </c>
    </row>
    <row r="2875" spans="1:18" hidden="1" outlineLevel="2" x14ac:dyDescent="0.25">
      <c r="A2875" s="222" t="str">
        <f>'Usages industrie'!A20</f>
        <v>Usage industriel n°17</v>
      </c>
      <c r="B2875" s="222" t="s">
        <v>41</v>
      </c>
      <c r="C2875" s="222"/>
      <c r="D2875" s="223">
        <f>IF(B$2850&lt;&gt;"",IF(B$2850='Usages industrie'!$K20,'Usages industrie'!J20,0),0)</f>
        <v>0</v>
      </c>
      <c r="E2875" s="223">
        <f t="shared" si="251"/>
        <v>0</v>
      </c>
      <c r="F2875" s="223">
        <f t="shared" si="251"/>
        <v>0</v>
      </c>
      <c r="G2875" s="223">
        <f t="shared" si="251"/>
        <v>0</v>
      </c>
      <c r="H2875" s="223">
        <f t="shared" si="251"/>
        <v>0</v>
      </c>
      <c r="I2875" s="223">
        <f t="shared" si="251"/>
        <v>0</v>
      </c>
      <c r="J2875" s="223">
        <f t="shared" si="251"/>
        <v>0</v>
      </c>
      <c r="K2875" s="223">
        <f t="shared" si="251"/>
        <v>0</v>
      </c>
      <c r="L2875" s="223">
        <f t="shared" si="251"/>
        <v>0</v>
      </c>
      <c r="M2875" s="223">
        <f t="shared" si="251"/>
        <v>0</v>
      </c>
      <c r="N2875" s="223">
        <f t="shared" si="251"/>
        <v>0</v>
      </c>
      <c r="O2875" s="223">
        <f t="shared" si="251"/>
        <v>0</v>
      </c>
      <c r="P2875" s="223">
        <f t="shared" si="251"/>
        <v>0</v>
      </c>
      <c r="Q2875" s="223">
        <f t="shared" si="251"/>
        <v>0</v>
      </c>
      <c r="R2875" s="223">
        <f t="shared" si="251"/>
        <v>0</v>
      </c>
    </row>
    <row r="2876" spans="1:18" hidden="1" outlineLevel="2" x14ac:dyDescent="0.25">
      <c r="A2876" s="222" t="str">
        <f>'Usages industrie'!A21</f>
        <v>Usage industriel n°18</v>
      </c>
      <c r="B2876" s="222" t="s">
        <v>41</v>
      </c>
      <c r="C2876" s="222"/>
      <c r="D2876" s="223">
        <f>IF(B$2850&lt;&gt;"",IF(B$2850='Usages industrie'!$K21,'Usages industrie'!J21,0),0)</f>
        <v>0</v>
      </c>
      <c r="E2876" s="223">
        <f t="shared" si="251"/>
        <v>0</v>
      </c>
      <c r="F2876" s="223">
        <f t="shared" si="251"/>
        <v>0</v>
      </c>
      <c r="G2876" s="223">
        <f t="shared" si="251"/>
        <v>0</v>
      </c>
      <c r="H2876" s="223">
        <f t="shared" si="251"/>
        <v>0</v>
      </c>
      <c r="I2876" s="223">
        <f t="shared" si="251"/>
        <v>0</v>
      </c>
      <c r="J2876" s="223">
        <f t="shared" si="251"/>
        <v>0</v>
      </c>
      <c r="K2876" s="223">
        <f t="shared" si="251"/>
        <v>0</v>
      </c>
      <c r="L2876" s="223">
        <f t="shared" si="251"/>
        <v>0</v>
      </c>
      <c r="M2876" s="223">
        <f t="shared" si="251"/>
        <v>0</v>
      </c>
      <c r="N2876" s="223">
        <f t="shared" si="251"/>
        <v>0</v>
      </c>
      <c r="O2876" s="223">
        <f t="shared" si="251"/>
        <v>0</v>
      </c>
      <c r="P2876" s="223">
        <f t="shared" si="251"/>
        <v>0</v>
      </c>
      <c r="Q2876" s="223">
        <f t="shared" si="251"/>
        <v>0</v>
      </c>
      <c r="R2876" s="223">
        <f t="shared" si="251"/>
        <v>0</v>
      </c>
    </row>
    <row r="2877" spans="1:18" hidden="1" outlineLevel="2" x14ac:dyDescent="0.25">
      <c r="A2877" s="222" t="str">
        <f>'Usages industrie'!A22</f>
        <v>Usage industriel n°19</v>
      </c>
      <c r="B2877" s="222" t="s">
        <v>41</v>
      </c>
      <c r="C2877" s="222"/>
      <c r="D2877" s="223">
        <f>IF(B$2850&lt;&gt;"",IF(B$2850='Usages industrie'!$K22,'Usages industrie'!J22,0),0)</f>
        <v>0</v>
      </c>
      <c r="E2877" s="223">
        <f t="shared" si="251"/>
        <v>0</v>
      </c>
      <c r="F2877" s="223">
        <f t="shared" si="251"/>
        <v>0</v>
      </c>
      <c r="G2877" s="223">
        <f t="shared" si="251"/>
        <v>0</v>
      </c>
      <c r="H2877" s="223">
        <f t="shared" si="251"/>
        <v>0</v>
      </c>
      <c r="I2877" s="223">
        <f t="shared" si="251"/>
        <v>0</v>
      </c>
      <c r="J2877" s="223">
        <f t="shared" si="251"/>
        <v>0</v>
      </c>
      <c r="K2877" s="223">
        <f t="shared" si="251"/>
        <v>0</v>
      </c>
      <c r="L2877" s="223">
        <f t="shared" si="251"/>
        <v>0</v>
      </c>
      <c r="M2877" s="223">
        <f t="shared" si="251"/>
        <v>0</v>
      </c>
      <c r="N2877" s="223">
        <f t="shared" si="251"/>
        <v>0</v>
      </c>
      <c r="O2877" s="223">
        <f t="shared" si="251"/>
        <v>0</v>
      </c>
      <c r="P2877" s="223">
        <f t="shared" si="251"/>
        <v>0</v>
      </c>
      <c r="Q2877" s="223">
        <f t="shared" si="251"/>
        <v>0</v>
      </c>
      <c r="R2877" s="223">
        <f t="shared" si="251"/>
        <v>0</v>
      </c>
    </row>
    <row r="2878" spans="1:18" hidden="1" outlineLevel="2" x14ac:dyDescent="0.25">
      <c r="A2878" s="222" t="str">
        <f>'Usages industrie'!A23</f>
        <v>Usage industriel n°20</v>
      </c>
      <c r="B2878" s="222" t="s">
        <v>41</v>
      </c>
      <c r="C2878" s="222"/>
      <c r="D2878" s="223">
        <f>IF(B$2850&lt;&gt;"",IF(B$2850='Usages industrie'!$K23,'Usages industrie'!J23,0),0)</f>
        <v>0</v>
      </c>
      <c r="E2878" s="223">
        <f t="shared" si="251"/>
        <v>0</v>
      </c>
      <c r="F2878" s="223">
        <f t="shared" si="251"/>
        <v>0</v>
      </c>
      <c r="G2878" s="223">
        <f t="shared" si="251"/>
        <v>0</v>
      </c>
      <c r="H2878" s="223">
        <f t="shared" si="251"/>
        <v>0</v>
      </c>
      <c r="I2878" s="223">
        <f t="shared" si="251"/>
        <v>0</v>
      </c>
      <c r="J2878" s="223">
        <f t="shared" si="251"/>
        <v>0</v>
      </c>
      <c r="K2878" s="223">
        <f t="shared" si="251"/>
        <v>0</v>
      </c>
      <c r="L2878" s="223">
        <f t="shared" si="251"/>
        <v>0</v>
      </c>
      <c r="M2878" s="223">
        <f t="shared" si="251"/>
        <v>0</v>
      </c>
      <c r="N2878" s="223">
        <f t="shared" si="251"/>
        <v>0</v>
      </c>
      <c r="O2878" s="223">
        <f t="shared" si="251"/>
        <v>0</v>
      </c>
      <c r="P2878" s="223">
        <f t="shared" si="251"/>
        <v>0</v>
      </c>
      <c r="Q2878" s="223">
        <f t="shared" si="251"/>
        <v>0</v>
      </c>
      <c r="R2878" s="223">
        <f t="shared" si="251"/>
        <v>0</v>
      </c>
    </row>
    <row r="2879" spans="1:18" hidden="1" outlineLevel="2" x14ac:dyDescent="0.25">
      <c r="A2879" s="222" t="str">
        <f>'Usages industrie'!A24</f>
        <v>Usage industriel n°21</v>
      </c>
      <c r="B2879" s="222" t="s">
        <v>41</v>
      </c>
      <c r="C2879" s="222"/>
      <c r="D2879" s="223">
        <f>IF(B$2850&lt;&gt;"",IF(B$2850='Usages industrie'!$K24,'Usages industrie'!J24,0),0)</f>
        <v>0</v>
      </c>
      <c r="E2879" s="223">
        <f t="shared" ref="E2879:R2888" si="252">$D2879</f>
        <v>0</v>
      </c>
      <c r="F2879" s="223">
        <f t="shared" si="252"/>
        <v>0</v>
      </c>
      <c r="G2879" s="223">
        <f t="shared" si="252"/>
        <v>0</v>
      </c>
      <c r="H2879" s="223">
        <f t="shared" si="252"/>
        <v>0</v>
      </c>
      <c r="I2879" s="223">
        <f t="shared" si="252"/>
        <v>0</v>
      </c>
      <c r="J2879" s="223">
        <f t="shared" si="252"/>
        <v>0</v>
      </c>
      <c r="K2879" s="223">
        <f t="shared" si="252"/>
        <v>0</v>
      </c>
      <c r="L2879" s="223">
        <f t="shared" si="252"/>
        <v>0</v>
      </c>
      <c r="M2879" s="223">
        <f t="shared" si="252"/>
        <v>0</v>
      </c>
      <c r="N2879" s="223">
        <f t="shared" si="252"/>
        <v>0</v>
      </c>
      <c r="O2879" s="223">
        <f t="shared" si="252"/>
        <v>0</v>
      </c>
      <c r="P2879" s="223">
        <f t="shared" si="252"/>
        <v>0</v>
      </c>
      <c r="Q2879" s="223">
        <f t="shared" si="252"/>
        <v>0</v>
      </c>
      <c r="R2879" s="223">
        <f t="shared" si="252"/>
        <v>0</v>
      </c>
    </row>
    <row r="2880" spans="1:18" hidden="1" outlineLevel="2" x14ac:dyDescent="0.25">
      <c r="A2880" s="222" t="str">
        <f>'Usages industrie'!A25</f>
        <v>Usage industriel n°22</v>
      </c>
      <c r="B2880" s="222" t="s">
        <v>41</v>
      </c>
      <c r="C2880" s="222"/>
      <c r="D2880" s="223">
        <f>IF(B$2850&lt;&gt;"",IF(B$2850='Usages industrie'!$K25,'Usages industrie'!J25,0),0)</f>
        <v>0</v>
      </c>
      <c r="E2880" s="223">
        <f t="shared" si="252"/>
        <v>0</v>
      </c>
      <c r="F2880" s="223">
        <f t="shared" si="252"/>
        <v>0</v>
      </c>
      <c r="G2880" s="223">
        <f t="shared" si="252"/>
        <v>0</v>
      </c>
      <c r="H2880" s="223">
        <f t="shared" si="252"/>
        <v>0</v>
      </c>
      <c r="I2880" s="223">
        <f t="shared" si="252"/>
        <v>0</v>
      </c>
      <c r="J2880" s="223">
        <f t="shared" si="252"/>
        <v>0</v>
      </c>
      <c r="K2880" s="223">
        <f t="shared" si="252"/>
        <v>0</v>
      </c>
      <c r="L2880" s="223">
        <f t="shared" si="252"/>
        <v>0</v>
      </c>
      <c r="M2880" s="223">
        <f t="shared" si="252"/>
        <v>0</v>
      </c>
      <c r="N2880" s="223">
        <f t="shared" si="252"/>
        <v>0</v>
      </c>
      <c r="O2880" s="223">
        <f t="shared" si="252"/>
        <v>0</v>
      </c>
      <c r="P2880" s="223">
        <f t="shared" si="252"/>
        <v>0</v>
      </c>
      <c r="Q2880" s="223">
        <f t="shared" si="252"/>
        <v>0</v>
      </c>
      <c r="R2880" s="223">
        <f t="shared" si="252"/>
        <v>0</v>
      </c>
    </row>
    <row r="2881" spans="1:18" hidden="1" outlineLevel="2" x14ac:dyDescent="0.25">
      <c r="A2881" s="222" t="str">
        <f>'Usages industrie'!A26</f>
        <v>Usage industriel n°23</v>
      </c>
      <c r="B2881" s="222" t="s">
        <v>41</v>
      </c>
      <c r="C2881" s="222"/>
      <c r="D2881" s="223">
        <f>IF(B$2850&lt;&gt;"",IF(B$2850='Usages industrie'!$K26,'Usages industrie'!J26,0),0)</f>
        <v>0</v>
      </c>
      <c r="E2881" s="223">
        <f t="shared" si="252"/>
        <v>0</v>
      </c>
      <c r="F2881" s="223">
        <f t="shared" si="252"/>
        <v>0</v>
      </c>
      <c r="G2881" s="223">
        <f t="shared" si="252"/>
        <v>0</v>
      </c>
      <c r="H2881" s="223">
        <f t="shared" si="252"/>
        <v>0</v>
      </c>
      <c r="I2881" s="223">
        <f t="shared" si="252"/>
        <v>0</v>
      </c>
      <c r="J2881" s="223">
        <f t="shared" si="252"/>
        <v>0</v>
      </c>
      <c r="K2881" s="223">
        <f t="shared" si="252"/>
        <v>0</v>
      </c>
      <c r="L2881" s="223">
        <f t="shared" si="252"/>
        <v>0</v>
      </c>
      <c r="M2881" s="223">
        <f t="shared" si="252"/>
        <v>0</v>
      </c>
      <c r="N2881" s="223">
        <f t="shared" si="252"/>
        <v>0</v>
      </c>
      <c r="O2881" s="223">
        <f t="shared" si="252"/>
        <v>0</v>
      </c>
      <c r="P2881" s="223">
        <f t="shared" si="252"/>
        <v>0</v>
      </c>
      <c r="Q2881" s="223">
        <f t="shared" si="252"/>
        <v>0</v>
      </c>
      <c r="R2881" s="223">
        <f t="shared" si="252"/>
        <v>0</v>
      </c>
    </row>
    <row r="2882" spans="1:18" hidden="1" outlineLevel="2" x14ac:dyDescent="0.25">
      <c r="A2882" s="222" t="str">
        <f>'Usages industrie'!A27</f>
        <v>Usage industriel n°24</v>
      </c>
      <c r="B2882" s="222" t="s">
        <v>41</v>
      </c>
      <c r="C2882" s="222"/>
      <c r="D2882" s="223">
        <f>IF(B$2850&lt;&gt;"",IF(B$2850='Usages industrie'!$K27,'Usages industrie'!J27,0),0)</f>
        <v>0</v>
      </c>
      <c r="E2882" s="223">
        <f t="shared" si="252"/>
        <v>0</v>
      </c>
      <c r="F2882" s="223">
        <f t="shared" si="252"/>
        <v>0</v>
      </c>
      <c r="G2882" s="223">
        <f t="shared" si="252"/>
        <v>0</v>
      </c>
      <c r="H2882" s="223">
        <f t="shared" si="252"/>
        <v>0</v>
      </c>
      <c r="I2882" s="223">
        <f t="shared" si="252"/>
        <v>0</v>
      </c>
      <c r="J2882" s="223">
        <f t="shared" si="252"/>
        <v>0</v>
      </c>
      <c r="K2882" s="223">
        <f t="shared" si="252"/>
        <v>0</v>
      </c>
      <c r="L2882" s="223">
        <f t="shared" si="252"/>
        <v>0</v>
      </c>
      <c r="M2882" s="223">
        <f t="shared" si="252"/>
        <v>0</v>
      </c>
      <c r="N2882" s="223">
        <f t="shared" si="252"/>
        <v>0</v>
      </c>
      <c r="O2882" s="223">
        <f t="shared" si="252"/>
        <v>0</v>
      </c>
      <c r="P2882" s="223">
        <f t="shared" si="252"/>
        <v>0</v>
      </c>
      <c r="Q2882" s="223">
        <f t="shared" si="252"/>
        <v>0</v>
      </c>
      <c r="R2882" s="223">
        <f t="shared" si="252"/>
        <v>0</v>
      </c>
    </row>
    <row r="2883" spans="1:18" hidden="1" outlineLevel="2" x14ac:dyDescent="0.25">
      <c r="A2883" s="222" t="str">
        <f>'Usages industrie'!A28</f>
        <v>Usage industriel n°25</v>
      </c>
      <c r="B2883" s="222" t="s">
        <v>41</v>
      </c>
      <c r="C2883" s="222"/>
      <c r="D2883" s="223">
        <f>IF(B$2850&lt;&gt;"",IF(B$2850='Usages industrie'!$K28,'Usages industrie'!J28,0),0)</f>
        <v>0</v>
      </c>
      <c r="E2883" s="223">
        <f t="shared" si="252"/>
        <v>0</v>
      </c>
      <c r="F2883" s="223">
        <f t="shared" si="252"/>
        <v>0</v>
      </c>
      <c r="G2883" s="223">
        <f t="shared" si="252"/>
        <v>0</v>
      </c>
      <c r="H2883" s="223">
        <f t="shared" si="252"/>
        <v>0</v>
      </c>
      <c r="I2883" s="223">
        <f t="shared" si="252"/>
        <v>0</v>
      </c>
      <c r="J2883" s="223">
        <f t="shared" si="252"/>
        <v>0</v>
      </c>
      <c r="K2883" s="223">
        <f t="shared" si="252"/>
        <v>0</v>
      </c>
      <c r="L2883" s="223">
        <f t="shared" si="252"/>
        <v>0</v>
      </c>
      <c r="M2883" s="223">
        <f t="shared" si="252"/>
        <v>0</v>
      </c>
      <c r="N2883" s="223">
        <f t="shared" si="252"/>
        <v>0</v>
      </c>
      <c r="O2883" s="223">
        <f t="shared" si="252"/>
        <v>0</v>
      </c>
      <c r="P2883" s="223">
        <f t="shared" si="252"/>
        <v>0</v>
      </c>
      <c r="Q2883" s="223">
        <f t="shared" si="252"/>
        <v>0</v>
      </c>
      <c r="R2883" s="223">
        <f t="shared" si="252"/>
        <v>0</v>
      </c>
    </row>
    <row r="2884" spans="1:18" hidden="1" outlineLevel="2" x14ac:dyDescent="0.25">
      <c r="A2884" s="222" t="str">
        <f>'Usages industrie'!A29</f>
        <v>Usage industriel n°26</v>
      </c>
      <c r="B2884" s="222" t="s">
        <v>41</v>
      </c>
      <c r="C2884" s="222"/>
      <c r="D2884" s="223">
        <f>IF(B$2850&lt;&gt;"",IF(B$2850='Usages industrie'!$K29,'Usages industrie'!J29,0),0)</f>
        <v>0</v>
      </c>
      <c r="E2884" s="223">
        <f t="shared" si="252"/>
        <v>0</v>
      </c>
      <c r="F2884" s="223">
        <f t="shared" si="252"/>
        <v>0</v>
      </c>
      <c r="G2884" s="223">
        <f t="shared" si="252"/>
        <v>0</v>
      </c>
      <c r="H2884" s="223">
        <f t="shared" si="252"/>
        <v>0</v>
      </c>
      <c r="I2884" s="223">
        <f t="shared" si="252"/>
        <v>0</v>
      </c>
      <c r="J2884" s="223">
        <f t="shared" si="252"/>
        <v>0</v>
      </c>
      <c r="K2884" s="223">
        <f t="shared" si="252"/>
        <v>0</v>
      </c>
      <c r="L2884" s="223">
        <f t="shared" si="252"/>
        <v>0</v>
      </c>
      <c r="M2884" s="223">
        <f t="shared" si="252"/>
        <v>0</v>
      </c>
      <c r="N2884" s="223">
        <f t="shared" si="252"/>
        <v>0</v>
      </c>
      <c r="O2884" s="223">
        <f t="shared" si="252"/>
        <v>0</v>
      </c>
      <c r="P2884" s="223">
        <f t="shared" si="252"/>
        <v>0</v>
      </c>
      <c r="Q2884" s="223">
        <f t="shared" si="252"/>
        <v>0</v>
      </c>
      <c r="R2884" s="223">
        <f t="shared" si="252"/>
        <v>0</v>
      </c>
    </row>
    <row r="2885" spans="1:18" hidden="1" outlineLevel="2" x14ac:dyDescent="0.25">
      <c r="A2885" s="222" t="str">
        <f>'Usages industrie'!A30</f>
        <v>Usage industriel n°27</v>
      </c>
      <c r="B2885" s="222" t="s">
        <v>41</v>
      </c>
      <c r="C2885" s="222"/>
      <c r="D2885" s="223">
        <f>IF(B$2850&lt;&gt;"",IF(B$2850='Usages industrie'!$K30,'Usages industrie'!J30,0),0)</f>
        <v>0</v>
      </c>
      <c r="E2885" s="223">
        <f t="shared" si="252"/>
        <v>0</v>
      </c>
      <c r="F2885" s="223">
        <f t="shared" si="252"/>
        <v>0</v>
      </c>
      <c r="G2885" s="223">
        <f t="shared" si="252"/>
        <v>0</v>
      </c>
      <c r="H2885" s="223">
        <f t="shared" si="252"/>
        <v>0</v>
      </c>
      <c r="I2885" s="223">
        <f t="shared" si="252"/>
        <v>0</v>
      </c>
      <c r="J2885" s="223">
        <f t="shared" si="252"/>
        <v>0</v>
      </c>
      <c r="K2885" s="223">
        <f t="shared" si="252"/>
        <v>0</v>
      </c>
      <c r="L2885" s="223">
        <f t="shared" si="252"/>
        <v>0</v>
      </c>
      <c r="M2885" s="223">
        <f t="shared" si="252"/>
        <v>0</v>
      </c>
      <c r="N2885" s="223">
        <f t="shared" si="252"/>
        <v>0</v>
      </c>
      <c r="O2885" s="223">
        <f t="shared" si="252"/>
        <v>0</v>
      </c>
      <c r="P2885" s="223">
        <f t="shared" si="252"/>
        <v>0</v>
      </c>
      <c r="Q2885" s="223">
        <f t="shared" si="252"/>
        <v>0</v>
      </c>
      <c r="R2885" s="223">
        <f t="shared" si="252"/>
        <v>0</v>
      </c>
    </row>
    <row r="2886" spans="1:18" hidden="1" outlineLevel="2" x14ac:dyDescent="0.25">
      <c r="A2886" s="222" t="str">
        <f>'Usages industrie'!A31</f>
        <v>Usage industriel n°28</v>
      </c>
      <c r="B2886" s="222" t="s">
        <v>41</v>
      </c>
      <c r="C2886" s="222"/>
      <c r="D2886" s="223">
        <f>IF(B$2850&lt;&gt;"",IF(B$2850='Usages industrie'!$K31,'Usages industrie'!J31,0),0)</f>
        <v>0</v>
      </c>
      <c r="E2886" s="223">
        <f t="shared" si="252"/>
        <v>0</v>
      </c>
      <c r="F2886" s="223">
        <f t="shared" si="252"/>
        <v>0</v>
      </c>
      <c r="G2886" s="223">
        <f t="shared" si="252"/>
        <v>0</v>
      </c>
      <c r="H2886" s="223">
        <f t="shared" si="252"/>
        <v>0</v>
      </c>
      <c r="I2886" s="223">
        <f t="shared" si="252"/>
        <v>0</v>
      </c>
      <c r="J2886" s="223">
        <f t="shared" si="252"/>
        <v>0</v>
      </c>
      <c r="K2886" s="223">
        <f t="shared" si="252"/>
        <v>0</v>
      </c>
      <c r="L2886" s="223">
        <f t="shared" si="252"/>
        <v>0</v>
      </c>
      <c r="M2886" s="223">
        <f t="shared" si="252"/>
        <v>0</v>
      </c>
      <c r="N2886" s="223">
        <f t="shared" si="252"/>
        <v>0</v>
      </c>
      <c r="O2886" s="223">
        <f t="shared" si="252"/>
        <v>0</v>
      </c>
      <c r="P2886" s="223">
        <f t="shared" si="252"/>
        <v>0</v>
      </c>
      <c r="Q2886" s="223">
        <f t="shared" si="252"/>
        <v>0</v>
      </c>
      <c r="R2886" s="223">
        <f t="shared" si="252"/>
        <v>0</v>
      </c>
    </row>
    <row r="2887" spans="1:18" hidden="1" outlineLevel="2" x14ac:dyDescent="0.25">
      <c r="A2887" s="222" t="str">
        <f>'Usages industrie'!A32</f>
        <v>Usage industriel n°29</v>
      </c>
      <c r="B2887" s="222" t="s">
        <v>41</v>
      </c>
      <c r="C2887" s="222"/>
      <c r="D2887" s="223">
        <f>IF(B$2850&lt;&gt;"",IF(B$2850='Usages industrie'!$K32,'Usages industrie'!J32,0),0)</f>
        <v>0</v>
      </c>
      <c r="E2887" s="223">
        <f t="shared" si="252"/>
        <v>0</v>
      </c>
      <c r="F2887" s="223">
        <f t="shared" si="252"/>
        <v>0</v>
      </c>
      <c r="G2887" s="223">
        <f t="shared" si="252"/>
        <v>0</v>
      </c>
      <c r="H2887" s="223">
        <f t="shared" si="252"/>
        <v>0</v>
      </c>
      <c r="I2887" s="223">
        <f t="shared" si="252"/>
        <v>0</v>
      </c>
      <c r="J2887" s="223">
        <f t="shared" si="252"/>
        <v>0</v>
      </c>
      <c r="K2887" s="223">
        <f t="shared" si="252"/>
        <v>0</v>
      </c>
      <c r="L2887" s="223">
        <f t="shared" si="252"/>
        <v>0</v>
      </c>
      <c r="M2887" s="223">
        <f t="shared" si="252"/>
        <v>0</v>
      </c>
      <c r="N2887" s="223">
        <f t="shared" si="252"/>
        <v>0</v>
      </c>
      <c r="O2887" s="223">
        <f t="shared" si="252"/>
        <v>0</v>
      </c>
      <c r="P2887" s="223">
        <f t="shared" si="252"/>
        <v>0</v>
      </c>
      <c r="Q2887" s="223">
        <f t="shared" si="252"/>
        <v>0</v>
      </c>
      <c r="R2887" s="223">
        <f t="shared" si="252"/>
        <v>0</v>
      </c>
    </row>
    <row r="2888" spans="1:18" hidden="1" outlineLevel="2" x14ac:dyDescent="0.25">
      <c r="A2888" s="222" t="str">
        <f>'Usages industrie'!A33</f>
        <v>Usage industriel n°30</v>
      </c>
      <c r="B2888" s="222" t="s">
        <v>41</v>
      </c>
      <c r="C2888" s="222"/>
      <c r="D2888" s="223">
        <f>IF(B$2850&lt;&gt;"",IF(B$2850='Usages industrie'!$K33,'Usages industrie'!J33,0),0)</f>
        <v>0</v>
      </c>
      <c r="E2888" s="223">
        <f t="shared" si="252"/>
        <v>0</v>
      </c>
      <c r="F2888" s="223">
        <f t="shared" si="252"/>
        <v>0</v>
      </c>
      <c r="G2888" s="223">
        <f t="shared" si="252"/>
        <v>0</v>
      </c>
      <c r="H2888" s="223">
        <f t="shared" si="252"/>
        <v>0</v>
      </c>
      <c r="I2888" s="223">
        <f t="shared" si="252"/>
        <v>0</v>
      </c>
      <c r="J2888" s="223">
        <f t="shared" si="252"/>
        <v>0</v>
      </c>
      <c r="K2888" s="223">
        <f t="shared" si="252"/>
        <v>0</v>
      </c>
      <c r="L2888" s="223">
        <f t="shared" si="252"/>
        <v>0</v>
      </c>
      <c r="M2888" s="223">
        <f t="shared" si="252"/>
        <v>0</v>
      </c>
      <c r="N2888" s="223">
        <f t="shared" si="252"/>
        <v>0</v>
      </c>
      <c r="O2888" s="223">
        <f t="shared" si="252"/>
        <v>0</v>
      </c>
      <c r="P2888" s="223">
        <f t="shared" si="252"/>
        <v>0</v>
      </c>
      <c r="Q2888" s="223">
        <f t="shared" si="252"/>
        <v>0</v>
      </c>
      <c r="R2888" s="223">
        <f t="shared" si="252"/>
        <v>0</v>
      </c>
    </row>
    <row r="2889" spans="1:18" hidden="1" outlineLevel="2" x14ac:dyDescent="0.25">
      <c r="A2889" s="222" t="str">
        <f>'Usages industrie'!A34</f>
        <v>Usage industriel n°31</v>
      </c>
      <c r="B2889" s="222" t="s">
        <v>41</v>
      </c>
      <c r="C2889" s="222"/>
      <c r="D2889" s="223">
        <f>IF(B$2850&lt;&gt;"",IF(B$2850='Usages industrie'!$K34,'Usages industrie'!J34,0),0)</f>
        <v>0</v>
      </c>
      <c r="E2889" s="223">
        <f t="shared" ref="E2889:R2898" si="253">$D2889</f>
        <v>0</v>
      </c>
      <c r="F2889" s="223">
        <f t="shared" si="253"/>
        <v>0</v>
      </c>
      <c r="G2889" s="223">
        <f t="shared" si="253"/>
        <v>0</v>
      </c>
      <c r="H2889" s="223">
        <f t="shared" si="253"/>
        <v>0</v>
      </c>
      <c r="I2889" s="223">
        <f t="shared" si="253"/>
        <v>0</v>
      </c>
      <c r="J2889" s="223">
        <f t="shared" si="253"/>
        <v>0</v>
      </c>
      <c r="K2889" s="223">
        <f t="shared" si="253"/>
        <v>0</v>
      </c>
      <c r="L2889" s="223">
        <f t="shared" si="253"/>
        <v>0</v>
      </c>
      <c r="M2889" s="223">
        <f t="shared" si="253"/>
        <v>0</v>
      </c>
      <c r="N2889" s="223">
        <f t="shared" si="253"/>
        <v>0</v>
      </c>
      <c r="O2889" s="223">
        <f t="shared" si="253"/>
        <v>0</v>
      </c>
      <c r="P2889" s="223">
        <f t="shared" si="253"/>
        <v>0</v>
      </c>
      <c r="Q2889" s="223">
        <f t="shared" si="253"/>
        <v>0</v>
      </c>
      <c r="R2889" s="223">
        <f t="shared" si="253"/>
        <v>0</v>
      </c>
    </row>
    <row r="2890" spans="1:18" hidden="1" outlineLevel="2" x14ac:dyDescent="0.25">
      <c r="A2890" s="222" t="str">
        <f>'Usages industrie'!A35</f>
        <v>Usage industriel n°32</v>
      </c>
      <c r="B2890" s="222" t="s">
        <v>41</v>
      </c>
      <c r="C2890" s="222"/>
      <c r="D2890" s="223">
        <f>IF(B$2850&lt;&gt;"",IF(B$2850='Usages industrie'!$K35,'Usages industrie'!J35,0),0)</f>
        <v>0</v>
      </c>
      <c r="E2890" s="223">
        <f t="shared" si="253"/>
        <v>0</v>
      </c>
      <c r="F2890" s="223">
        <f t="shared" si="253"/>
        <v>0</v>
      </c>
      <c r="G2890" s="223">
        <f t="shared" si="253"/>
        <v>0</v>
      </c>
      <c r="H2890" s="223">
        <f t="shared" si="253"/>
        <v>0</v>
      </c>
      <c r="I2890" s="223">
        <f t="shared" si="253"/>
        <v>0</v>
      </c>
      <c r="J2890" s="223">
        <f t="shared" si="253"/>
        <v>0</v>
      </c>
      <c r="K2890" s="223">
        <f t="shared" si="253"/>
        <v>0</v>
      </c>
      <c r="L2890" s="223">
        <f t="shared" si="253"/>
        <v>0</v>
      </c>
      <c r="M2890" s="223">
        <f t="shared" si="253"/>
        <v>0</v>
      </c>
      <c r="N2890" s="223">
        <f t="shared" si="253"/>
        <v>0</v>
      </c>
      <c r="O2890" s="223">
        <f t="shared" si="253"/>
        <v>0</v>
      </c>
      <c r="P2890" s="223">
        <f t="shared" si="253"/>
        <v>0</v>
      </c>
      <c r="Q2890" s="223">
        <f t="shared" si="253"/>
        <v>0</v>
      </c>
      <c r="R2890" s="223">
        <f t="shared" si="253"/>
        <v>0</v>
      </c>
    </row>
    <row r="2891" spans="1:18" hidden="1" outlineLevel="2" x14ac:dyDescent="0.25">
      <c r="A2891" s="222" t="str">
        <f>'Usages industrie'!A36</f>
        <v>Usage industriel n°33</v>
      </c>
      <c r="B2891" s="222" t="s">
        <v>41</v>
      </c>
      <c r="C2891" s="222"/>
      <c r="D2891" s="223">
        <f>IF(B$2850&lt;&gt;"",IF(B$2850='Usages industrie'!$K36,'Usages industrie'!J36,0),0)</f>
        <v>0</v>
      </c>
      <c r="E2891" s="223">
        <f t="shared" si="253"/>
        <v>0</v>
      </c>
      <c r="F2891" s="223">
        <f t="shared" si="253"/>
        <v>0</v>
      </c>
      <c r="G2891" s="223">
        <f t="shared" si="253"/>
        <v>0</v>
      </c>
      <c r="H2891" s="223">
        <f t="shared" si="253"/>
        <v>0</v>
      </c>
      <c r="I2891" s="223">
        <f t="shared" si="253"/>
        <v>0</v>
      </c>
      <c r="J2891" s="223">
        <f t="shared" si="253"/>
        <v>0</v>
      </c>
      <c r="K2891" s="223">
        <f t="shared" si="253"/>
        <v>0</v>
      </c>
      <c r="L2891" s="223">
        <f t="shared" si="253"/>
        <v>0</v>
      </c>
      <c r="M2891" s="223">
        <f t="shared" si="253"/>
        <v>0</v>
      </c>
      <c r="N2891" s="223">
        <f t="shared" si="253"/>
        <v>0</v>
      </c>
      <c r="O2891" s="223">
        <f t="shared" si="253"/>
        <v>0</v>
      </c>
      <c r="P2891" s="223">
        <f t="shared" si="253"/>
        <v>0</v>
      </c>
      <c r="Q2891" s="223">
        <f t="shared" si="253"/>
        <v>0</v>
      </c>
      <c r="R2891" s="223">
        <f t="shared" si="253"/>
        <v>0</v>
      </c>
    </row>
    <row r="2892" spans="1:18" hidden="1" outlineLevel="2" x14ac:dyDescent="0.25">
      <c r="A2892" s="222" t="str">
        <f>'Usages industrie'!A37</f>
        <v>Usage industriel n°34</v>
      </c>
      <c r="B2892" s="222" t="s">
        <v>41</v>
      </c>
      <c r="C2892" s="222"/>
      <c r="D2892" s="223">
        <f>IF(B$2850&lt;&gt;"",IF(B$2850='Usages industrie'!$K37,'Usages industrie'!J37,0),0)</f>
        <v>0</v>
      </c>
      <c r="E2892" s="223">
        <f t="shared" si="253"/>
        <v>0</v>
      </c>
      <c r="F2892" s="223">
        <f t="shared" si="253"/>
        <v>0</v>
      </c>
      <c r="G2892" s="223">
        <f t="shared" si="253"/>
        <v>0</v>
      </c>
      <c r="H2892" s="223">
        <f t="shared" si="253"/>
        <v>0</v>
      </c>
      <c r="I2892" s="223">
        <f t="shared" si="253"/>
        <v>0</v>
      </c>
      <c r="J2892" s="223">
        <f t="shared" si="253"/>
        <v>0</v>
      </c>
      <c r="K2892" s="223">
        <f t="shared" si="253"/>
        <v>0</v>
      </c>
      <c r="L2892" s="223">
        <f t="shared" si="253"/>
        <v>0</v>
      </c>
      <c r="M2892" s="223">
        <f t="shared" si="253"/>
        <v>0</v>
      </c>
      <c r="N2892" s="223">
        <f t="shared" si="253"/>
        <v>0</v>
      </c>
      <c r="O2892" s="223">
        <f t="shared" si="253"/>
        <v>0</v>
      </c>
      <c r="P2892" s="223">
        <f t="shared" si="253"/>
        <v>0</v>
      </c>
      <c r="Q2892" s="223">
        <f t="shared" si="253"/>
        <v>0</v>
      </c>
      <c r="R2892" s="223">
        <f t="shared" si="253"/>
        <v>0</v>
      </c>
    </row>
    <row r="2893" spans="1:18" hidden="1" outlineLevel="2" x14ac:dyDescent="0.25">
      <c r="A2893" s="222" t="str">
        <f>'Usages industrie'!A38</f>
        <v>Usage industriel n°35</v>
      </c>
      <c r="B2893" s="222" t="s">
        <v>41</v>
      </c>
      <c r="C2893" s="222"/>
      <c r="D2893" s="223">
        <f>IF(B$2850&lt;&gt;"",IF(B$2850='Usages industrie'!$K38,'Usages industrie'!J38,0),0)</f>
        <v>0</v>
      </c>
      <c r="E2893" s="223">
        <f t="shared" si="253"/>
        <v>0</v>
      </c>
      <c r="F2893" s="223">
        <f t="shared" si="253"/>
        <v>0</v>
      </c>
      <c r="G2893" s="223">
        <f t="shared" si="253"/>
        <v>0</v>
      </c>
      <c r="H2893" s="223">
        <f t="shared" si="253"/>
        <v>0</v>
      </c>
      <c r="I2893" s="223">
        <f t="shared" si="253"/>
        <v>0</v>
      </c>
      <c r="J2893" s="223">
        <f t="shared" si="253"/>
        <v>0</v>
      </c>
      <c r="K2893" s="223">
        <f t="shared" si="253"/>
        <v>0</v>
      </c>
      <c r="L2893" s="223">
        <f t="shared" si="253"/>
        <v>0</v>
      </c>
      <c r="M2893" s="223">
        <f t="shared" si="253"/>
        <v>0</v>
      </c>
      <c r="N2893" s="223">
        <f t="shared" si="253"/>
        <v>0</v>
      </c>
      <c r="O2893" s="223">
        <f t="shared" si="253"/>
        <v>0</v>
      </c>
      <c r="P2893" s="223">
        <f t="shared" si="253"/>
        <v>0</v>
      </c>
      <c r="Q2893" s="223">
        <f t="shared" si="253"/>
        <v>0</v>
      </c>
      <c r="R2893" s="223">
        <f t="shared" si="253"/>
        <v>0</v>
      </c>
    </row>
    <row r="2894" spans="1:18" hidden="1" outlineLevel="2" x14ac:dyDescent="0.25">
      <c r="A2894" s="222" t="str">
        <f>'Usages industrie'!A39</f>
        <v>Usage industriel n°36</v>
      </c>
      <c r="B2894" s="222" t="s">
        <v>41</v>
      </c>
      <c r="C2894" s="222"/>
      <c r="D2894" s="223">
        <f>IF(B$2850&lt;&gt;"",IF(B$2850='Usages industrie'!$K39,'Usages industrie'!J39,0),0)</f>
        <v>0</v>
      </c>
      <c r="E2894" s="223">
        <f t="shared" si="253"/>
        <v>0</v>
      </c>
      <c r="F2894" s="223">
        <f t="shared" si="253"/>
        <v>0</v>
      </c>
      <c r="G2894" s="223">
        <f t="shared" si="253"/>
        <v>0</v>
      </c>
      <c r="H2894" s="223">
        <f t="shared" si="253"/>
        <v>0</v>
      </c>
      <c r="I2894" s="223">
        <f t="shared" si="253"/>
        <v>0</v>
      </c>
      <c r="J2894" s="223">
        <f t="shared" si="253"/>
        <v>0</v>
      </c>
      <c r="K2894" s="223">
        <f t="shared" si="253"/>
        <v>0</v>
      </c>
      <c r="L2894" s="223">
        <f t="shared" si="253"/>
        <v>0</v>
      </c>
      <c r="M2894" s="223">
        <f t="shared" si="253"/>
        <v>0</v>
      </c>
      <c r="N2894" s="223">
        <f t="shared" si="253"/>
        <v>0</v>
      </c>
      <c r="O2894" s="223">
        <f t="shared" si="253"/>
        <v>0</v>
      </c>
      <c r="P2894" s="223">
        <f t="shared" si="253"/>
        <v>0</v>
      </c>
      <c r="Q2894" s="223">
        <f t="shared" si="253"/>
        <v>0</v>
      </c>
      <c r="R2894" s="223">
        <f t="shared" si="253"/>
        <v>0</v>
      </c>
    </row>
    <row r="2895" spans="1:18" hidden="1" outlineLevel="2" x14ac:dyDescent="0.25">
      <c r="A2895" s="222" t="str">
        <f>'Usages industrie'!A40</f>
        <v>Usage industriel n°37</v>
      </c>
      <c r="B2895" s="222" t="s">
        <v>41</v>
      </c>
      <c r="C2895" s="222"/>
      <c r="D2895" s="223">
        <f>IF(B$2850&lt;&gt;"",IF(B$2850='Usages industrie'!$K40,'Usages industrie'!J40,0),0)</f>
        <v>0</v>
      </c>
      <c r="E2895" s="223">
        <f t="shared" si="253"/>
        <v>0</v>
      </c>
      <c r="F2895" s="223">
        <f t="shared" si="253"/>
        <v>0</v>
      </c>
      <c r="G2895" s="223">
        <f t="shared" si="253"/>
        <v>0</v>
      </c>
      <c r="H2895" s="223">
        <f t="shared" si="253"/>
        <v>0</v>
      </c>
      <c r="I2895" s="223">
        <f t="shared" si="253"/>
        <v>0</v>
      </c>
      <c r="J2895" s="223">
        <f t="shared" si="253"/>
        <v>0</v>
      </c>
      <c r="K2895" s="223">
        <f t="shared" si="253"/>
        <v>0</v>
      </c>
      <c r="L2895" s="223">
        <f t="shared" si="253"/>
        <v>0</v>
      </c>
      <c r="M2895" s="223">
        <f t="shared" si="253"/>
        <v>0</v>
      </c>
      <c r="N2895" s="223">
        <f t="shared" si="253"/>
        <v>0</v>
      </c>
      <c r="O2895" s="223">
        <f t="shared" si="253"/>
        <v>0</v>
      </c>
      <c r="P2895" s="223">
        <f t="shared" si="253"/>
        <v>0</v>
      </c>
      <c r="Q2895" s="223">
        <f t="shared" si="253"/>
        <v>0</v>
      </c>
      <c r="R2895" s="223">
        <f t="shared" si="253"/>
        <v>0</v>
      </c>
    </row>
    <row r="2896" spans="1:18" hidden="1" outlineLevel="2" x14ac:dyDescent="0.25">
      <c r="A2896" s="222" t="str">
        <f>'Usages industrie'!A41</f>
        <v>Usage industriel n°38</v>
      </c>
      <c r="B2896" s="222" t="s">
        <v>41</v>
      </c>
      <c r="C2896" s="222"/>
      <c r="D2896" s="223">
        <f>IF(B$2850&lt;&gt;"",IF(B$2850='Usages industrie'!$K41,'Usages industrie'!J41,0),0)</f>
        <v>0</v>
      </c>
      <c r="E2896" s="223">
        <f t="shared" si="253"/>
        <v>0</v>
      </c>
      <c r="F2896" s="223">
        <f t="shared" si="253"/>
        <v>0</v>
      </c>
      <c r="G2896" s="223">
        <f t="shared" si="253"/>
        <v>0</v>
      </c>
      <c r="H2896" s="223">
        <f t="shared" si="253"/>
        <v>0</v>
      </c>
      <c r="I2896" s="223">
        <f t="shared" si="253"/>
        <v>0</v>
      </c>
      <c r="J2896" s="223">
        <f t="shared" si="253"/>
        <v>0</v>
      </c>
      <c r="K2896" s="223">
        <f t="shared" si="253"/>
        <v>0</v>
      </c>
      <c r="L2896" s="223">
        <f t="shared" si="253"/>
        <v>0</v>
      </c>
      <c r="M2896" s="223">
        <f t="shared" si="253"/>
        <v>0</v>
      </c>
      <c r="N2896" s="223">
        <f t="shared" si="253"/>
        <v>0</v>
      </c>
      <c r="O2896" s="223">
        <f t="shared" si="253"/>
        <v>0</v>
      </c>
      <c r="P2896" s="223">
        <f t="shared" si="253"/>
        <v>0</v>
      </c>
      <c r="Q2896" s="223">
        <f t="shared" si="253"/>
        <v>0</v>
      </c>
      <c r="R2896" s="223">
        <f t="shared" si="253"/>
        <v>0</v>
      </c>
    </row>
    <row r="2897" spans="1:18" hidden="1" outlineLevel="2" x14ac:dyDescent="0.25">
      <c r="A2897" s="222" t="str">
        <f>'Usages industrie'!A42</f>
        <v>Usage industriel n°39</v>
      </c>
      <c r="B2897" s="222" t="s">
        <v>41</v>
      </c>
      <c r="C2897" s="222"/>
      <c r="D2897" s="223">
        <f>IF(B$2850&lt;&gt;"",IF(B$2850='Usages industrie'!$K42,'Usages industrie'!J42,0),0)</f>
        <v>0</v>
      </c>
      <c r="E2897" s="223">
        <f t="shared" si="253"/>
        <v>0</v>
      </c>
      <c r="F2897" s="223">
        <f t="shared" si="253"/>
        <v>0</v>
      </c>
      <c r="G2897" s="223">
        <f t="shared" si="253"/>
        <v>0</v>
      </c>
      <c r="H2897" s="223">
        <f t="shared" si="253"/>
        <v>0</v>
      </c>
      <c r="I2897" s="223">
        <f t="shared" si="253"/>
        <v>0</v>
      </c>
      <c r="J2897" s="223">
        <f t="shared" si="253"/>
        <v>0</v>
      </c>
      <c r="K2897" s="223">
        <f t="shared" si="253"/>
        <v>0</v>
      </c>
      <c r="L2897" s="223">
        <f t="shared" si="253"/>
        <v>0</v>
      </c>
      <c r="M2897" s="223">
        <f t="shared" si="253"/>
        <v>0</v>
      </c>
      <c r="N2897" s="223">
        <f t="shared" si="253"/>
        <v>0</v>
      </c>
      <c r="O2897" s="223">
        <f t="shared" si="253"/>
        <v>0</v>
      </c>
      <c r="P2897" s="223">
        <f t="shared" si="253"/>
        <v>0</v>
      </c>
      <c r="Q2897" s="223">
        <f t="shared" si="253"/>
        <v>0</v>
      </c>
      <c r="R2897" s="223">
        <f t="shared" si="253"/>
        <v>0</v>
      </c>
    </row>
    <row r="2898" spans="1:18" hidden="1" outlineLevel="2" x14ac:dyDescent="0.25">
      <c r="A2898" s="222" t="str">
        <f>'Usages industrie'!A43</f>
        <v>Usage industriel n°40</v>
      </c>
      <c r="B2898" s="222" t="s">
        <v>41</v>
      </c>
      <c r="C2898" s="222"/>
      <c r="D2898" s="223">
        <f>IF(B$2850&lt;&gt;"",IF(B$2850='Usages industrie'!$K43,'Usages industrie'!J43,0),0)</f>
        <v>0</v>
      </c>
      <c r="E2898" s="223">
        <f t="shared" si="253"/>
        <v>0</v>
      </c>
      <c r="F2898" s="223">
        <f t="shared" si="253"/>
        <v>0</v>
      </c>
      <c r="G2898" s="223">
        <f t="shared" si="253"/>
        <v>0</v>
      </c>
      <c r="H2898" s="223">
        <f t="shared" si="253"/>
        <v>0</v>
      </c>
      <c r="I2898" s="223">
        <f t="shared" si="253"/>
        <v>0</v>
      </c>
      <c r="J2898" s="223">
        <f t="shared" si="253"/>
        <v>0</v>
      </c>
      <c r="K2898" s="223">
        <f t="shared" si="253"/>
        <v>0</v>
      </c>
      <c r="L2898" s="223">
        <f t="shared" si="253"/>
        <v>0</v>
      </c>
      <c r="M2898" s="223">
        <f t="shared" si="253"/>
        <v>0</v>
      </c>
      <c r="N2898" s="223">
        <f t="shared" si="253"/>
        <v>0</v>
      </c>
      <c r="O2898" s="223">
        <f t="shared" si="253"/>
        <v>0</v>
      </c>
      <c r="P2898" s="223">
        <f t="shared" si="253"/>
        <v>0</v>
      </c>
      <c r="Q2898" s="223">
        <f t="shared" si="253"/>
        <v>0</v>
      </c>
      <c r="R2898" s="223">
        <f t="shared" si="253"/>
        <v>0</v>
      </c>
    </row>
    <row r="2899" spans="1:18" hidden="1" outlineLevel="2" x14ac:dyDescent="0.25">
      <c r="A2899" s="222" t="str">
        <f>'Usages industrie'!A44</f>
        <v>Usage industriel n°41</v>
      </c>
      <c r="B2899" s="222" t="s">
        <v>41</v>
      </c>
      <c r="C2899" s="222"/>
      <c r="D2899" s="223">
        <f>IF(B$2850&lt;&gt;"",IF(B$2850='Usages industrie'!$K44,'Usages industrie'!J44,0),0)</f>
        <v>0</v>
      </c>
      <c r="E2899" s="223">
        <f t="shared" ref="E2899:R2908" si="254">$D2899</f>
        <v>0</v>
      </c>
      <c r="F2899" s="223">
        <f t="shared" si="254"/>
        <v>0</v>
      </c>
      <c r="G2899" s="223">
        <f t="shared" si="254"/>
        <v>0</v>
      </c>
      <c r="H2899" s="223">
        <f t="shared" si="254"/>
        <v>0</v>
      </c>
      <c r="I2899" s="223">
        <f t="shared" si="254"/>
        <v>0</v>
      </c>
      <c r="J2899" s="223">
        <f t="shared" si="254"/>
        <v>0</v>
      </c>
      <c r="K2899" s="223">
        <f t="shared" si="254"/>
        <v>0</v>
      </c>
      <c r="L2899" s="223">
        <f t="shared" si="254"/>
        <v>0</v>
      </c>
      <c r="M2899" s="223">
        <f t="shared" si="254"/>
        <v>0</v>
      </c>
      <c r="N2899" s="223">
        <f t="shared" si="254"/>
        <v>0</v>
      </c>
      <c r="O2899" s="223">
        <f t="shared" si="254"/>
        <v>0</v>
      </c>
      <c r="P2899" s="223">
        <f t="shared" si="254"/>
        <v>0</v>
      </c>
      <c r="Q2899" s="223">
        <f t="shared" si="254"/>
        <v>0</v>
      </c>
      <c r="R2899" s="223">
        <f t="shared" si="254"/>
        <v>0</v>
      </c>
    </row>
    <row r="2900" spans="1:18" hidden="1" outlineLevel="2" x14ac:dyDescent="0.25">
      <c r="A2900" s="222" t="str">
        <f>'Usages industrie'!A45</f>
        <v>Usage industriel n°42</v>
      </c>
      <c r="B2900" s="222" t="s">
        <v>41</v>
      </c>
      <c r="C2900" s="222"/>
      <c r="D2900" s="223">
        <f>IF(B$2850&lt;&gt;"",IF(B$2850='Usages industrie'!$K45,'Usages industrie'!J45,0),0)</f>
        <v>0</v>
      </c>
      <c r="E2900" s="223">
        <f t="shared" si="254"/>
        <v>0</v>
      </c>
      <c r="F2900" s="223">
        <f t="shared" si="254"/>
        <v>0</v>
      </c>
      <c r="G2900" s="223">
        <f t="shared" si="254"/>
        <v>0</v>
      </c>
      <c r="H2900" s="223">
        <f t="shared" si="254"/>
        <v>0</v>
      </c>
      <c r="I2900" s="223">
        <f t="shared" si="254"/>
        <v>0</v>
      </c>
      <c r="J2900" s="223">
        <f t="shared" si="254"/>
        <v>0</v>
      </c>
      <c r="K2900" s="223">
        <f t="shared" si="254"/>
        <v>0</v>
      </c>
      <c r="L2900" s="223">
        <f t="shared" si="254"/>
        <v>0</v>
      </c>
      <c r="M2900" s="223">
        <f t="shared" si="254"/>
        <v>0</v>
      </c>
      <c r="N2900" s="223">
        <f t="shared" si="254"/>
        <v>0</v>
      </c>
      <c r="O2900" s="223">
        <f t="shared" si="254"/>
        <v>0</v>
      </c>
      <c r="P2900" s="223">
        <f t="shared" si="254"/>
        <v>0</v>
      </c>
      <c r="Q2900" s="223">
        <f t="shared" si="254"/>
        <v>0</v>
      </c>
      <c r="R2900" s="223">
        <f t="shared" si="254"/>
        <v>0</v>
      </c>
    </row>
    <row r="2901" spans="1:18" hidden="1" outlineLevel="2" x14ac:dyDescent="0.25">
      <c r="A2901" s="222" t="str">
        <f>'Usages industrie'!A46</f>
        <v>Usage industriel n°43</v>
      </c>
      <c r="B2901" s="222" t="s">
        <v>41</v>
      </c>
      <c r="C2901" s="222"/>
      <c r="D2901" s="223">
        <f>IF(B$2850&lt;&gt;"",IF(B$2850='Usages industrie'!$K46,'Usages industrie'!J46,0),0)</f>
        <v>0</v>
      </c>
      <c r="E2901" s="223">
        <f t="shared" si="254"/>
        <v>0</v>
      </c>
      <c r="F2901" s="223">
        <f t="shared" si="254"/>
        <v>0</v>
      </c>
      <c r="G2901" s="223">
        <f t="shared" si="254"/>
        <v>0</v>
      </c>
      <c r="H2901" s="223">
        <f t="shared" si="254"/>
        <v>0</v>
      </c>
      <c r="I2901" s="223">
        <f t="shared" si="254"/>
        <v>0</v>
      </c>
      <c r="J2901" s="223">
        <f t="shared" si="254"/>
        <v>0</v>
      </c>
      <c r="K2901" s="223">
        <f t="shared" si="254"/>
        <v>0</v>
      </c>
      <c r="L2901" s="223">
        <f t="shared" si="254"/>
        <v>0</v>
      </c>
      <c r="M2901" s="223">
        <f t="shared" si="254"/>
        <v>0</v>
      </c>
      <c r="N2901" s="223">
        <f t="shared" si="254"/>
        <v>0</v>
      </c>
      <c r="O2901" s="223">
        <f t="shared" si="254"/>
        <v>0</v>
      </c>
      <c r="P2901" s="223">
        <f t="shared" si="254"/>
        <v>0</v>
      </c>
      <c r="Q2901" s="223">
        <f t="shared" si="254"/>
        <v>0</v>
      </c>
      <c r="R2901" s="223">
        <f t="shared" si="254"/>
        <v>0</v>
      </c>
    </row>
    <row r="2902" spans="1:18" hidden="1" outlineLevel="2" x14ac:dyDescent="0.25">
      <c r="A2902" s="222" t="str">
        <f>'Usages industrie'!A47</f>
        <v>Usage industriel n°44</v>
      </c>
      <c r="B2902" s="222" t="s">
        <v>41</v>
      </c>
      <c r="C2902" s="222"/>
      <c r="D2902" s="223">
        <f>IF(B$2850&lt;&gt;"",IF(B$2850='Usages industrie'!$K47,'Usages industrie'!J47,0),0)</f>
        <v>0</v>
      </c>
      <c r="E2902" s="223">
        <f t="shared" si="254"/>
        <v>0</v>
      </c>
      <c r="F2902" s="223">
        <f t="shared" si="254"/>
        <v>0</v>
      </c>
      <c r="G2902" s="223">
        <f t="shared" si="254"/>
        <v>0</v>
      </c>
      <c r="H2902" s="223">
        <f t="shared" si="254"/>
        <v>0</v>
      </c>
      <c r="I2902" s="223">
        <f t="shared" si="254"/>
        <v>0</v>
      </c>
      <c r="J2902" s="223">
        <f t="shared" si="254"/>
        <v>0</v>
      </c>
      <c r="K2902" s="223">
        <f t="shared" si="254"/>
        <v>0</v>
      </c>
      <c r="L2902" s="223">
        <f t="shared" si="254"/>
        <v>0</v>
      </c>
      <c r="M2902" s="223">
        <f t="shared" si="254"/>
        <v>0</v>
      </c>
      <c r="N2902" s="223">
        <f t="shared" si="254"/>
        <v>0</v>
      </c>
      <c r="O2902" s="223">
        <f t="shared" si="254"/>
        <v>0</v>
      </c>
      <c r="P2902" s="223">
        <f t="shared" si="254"/>
        <v>0</v>
      </c>
      <c r="Q2902" s="223">
        <f t="shared" si="254"/>
        <v>0</v>
      </c>
      <c r="R2902" s="223">
        <f t="shared" si="254"/>
        <v>0</v>
      </c>
    </row>
    <row r="2903" spans="1:18" hidden="1" outlineLevel="2" x14ac:dyDescent="0.25">
      <c r="A2903" s="222" t="str">
        <f>'Usages industrie'!A48</f>
        <v>Usage industriel n°45</v>
      </c>
      <c r="B2903" s="222" t="s">
        <v>41</v>
      </c>
      <c r="C2903" s="222"/>
      <c r="D2903" s="223">
        <f>IF(B$2850&lt;&gt;"",IF(B$2850='Usages industrie'!$K48,'Usages industrie'!J48,0),0)</f>
        <v>0</v>
      </c>
      <c r="E2903" s="223">
        <f t="shared" si="254"/>
        <v>0</v>
      </c>
      <c r="F2903" s="223">
        <f t="shared" si="254"/>
        <v>0</v>
      </c>
      <c r="G2903" s="223">
        <f t="shared" si="254"/>
        <v>0</v>
      </c>
      <c r="H2903" s="223">
        <f t="shared" si="254"/>
        <v>0</v>
      </c>
      <c r="I2903" s="223">
        <f t="shared" si="254"/>
        <v>0</v>
      </c>
      <c r="J2903" s="223">
        <f t="shared" si="254"/>
        <v>0</v>
      </c>
      <c r="K2903" s="223">
        <f t="shared" si="254"/>
        <v>0</v>
      </c>
      <c r="L2903" s="223">
        <f t="shared" si="254"/>
        <v>0</v>
      </c>
      <c r="M2903" s="223">
        <f t="shared" si="254"/>
        <v>0</v>
      </c>
      <c r="N2903" s="223">
        <f t="shared" si="254"/>
        <v>0</v>
      </c>
      <c r="O2903" s="223">
        <f t="shared" si="254"/>
        <v>0</v>
      </c>
      <c r="P2903" s="223">
        <f t="shared" si="254"/>
        <v>0</v>
      </c>
      <c r="Q2903" s="223">
        <f t="shared" si="254"/>
        <v>0</v>
      </c>
      <c r="R2903" s="223">
        <f t="shared" si="254"/>
        <v>0</v>
      </c>
    </row>
    <row r="2904" spans="1:18" hidden="1" outlineLevel="2" x14ac:dyDescent="0.25">
      <c r="A2904" s="222" t="str">
        <f>'Usages industrie'!A49</f>
        <v>Usage industriel n°46</v>
      </c>
      <c r="B2904" s="222" t="s">
        <v>41</v>
      </c>
      <c r="C2904" s="222"/>
      <c r="D2904" s="223">
        <f>IF(B$2850&lt;&gt;"",IF(B$2850='Usages industrie'!$K49,'Usages industrie'!J49,0),0)</f>
        <v>0</v>
      </c>
      <c r="E2904" s="223">
        <f t="shared" si="254"/>
        <v>0</v>
      </c>
      <c r="F2904" s="223">
        <f t="shared" si="254"/>
        <v>0</v>
      </c>
      <c r="G2904" s="223">
        <f t="shared" si="254"/>
        <v>0</v>
      </c>
      <c r="H2904" s="223">
        <f t="shared" si="254"/>
        <v>0</v>
      </c>
      <c r="I2904" s="223">
        <f t="shared" si="254"/>
        <v>0</v>
      </c>
      <c r="J2904" s="223">
        <f t="shared" si="254"/>
        <v>0</v>
      </c>
      <c r="K2904" s="223">
        <f t="shared" si="254"/>
        <v>0</v>
      </c>
      <c r="L2904" s="223">
        <f t="shared" si="254"/>
        <v>0</v>
      </c>
      <c r="M2904" s="223">
        <f t="shared" si="254"/>
        <v>0</v>
      </c>
      <c r="N2904" s="223">
        <f t="shared" si="254"/>
        <v>0</v>
      </c>
      <c r="O2904" s="223">
        <f t="shared" si="254"/>
        <v>0</v>
      </c>
      <c r="P2904" s="223">
        <f t="shared" si="254"/>
        <v>0</v>
      </c>
      <c r="Q2904" s="223">
        <f t="shared" si="254"/>
        <v>0</v>
      </c>
      <c r="R2904" s="223">
        <f t="shared" si="254"/>
        <v>0</v>
      </c>
    </row>
    <row r="2905" spans="1:18" hidden="1" outlineLevel="2" x14ac:dyDescent="0.25">
      <c r="A2905" s="222" t="str">
        <f>'Usages industrie'!A50</f>
        <v>Usage industriel n°47</v>
      </c>
      <c r="B2905" s="222" t="s">
        <v>41</v>
      </c>
      <c r="C2905" s="222"/>
      <c r="D2905" s="223">
        <f>IF(B$2850&lt;&gt;"",IF(B$2850='Usages industrie'!$K50,'Usages industrie'!J50,0),0)</f>
        <v>0</v>
      </c>
      <c r="E2905" s="223">
        <f t="shared" si="254"/>
        <v>0</v>
      </c>
      <c r="F2905" s="223">
        <f t="shared" si="254"/>
        <v>0</v>
      </c>
      <c r="G2905" s="223">
        <f t="shared" si="254"/>
        <v>0</v>
      </c>
      <c r="H2905" s="223">
        <f t="shared" si="254"/>
        <v>0</v>
      </c>
      <c r="I2905" s="223">
        <f t="shared" si="254"/>
        <v>0</v>
      </c>
      <c r="J2905" s="223">
        <f t="shared" si="254"/>
        <v>0</v>
      </c>
      <c r="K2905" s="223">
        <f t="shared" si="254"/>
        <v>0</v>
      </c>
      <c r="L2905" s="223">
        <f t="shared" si="254"/>
        <v>0</v>
      </c>
      <c r="M2905" s="223">
        <f t="shared" si="254"/>
        <v>0</v>
      </c>
      <c r="N2905" s="223">
        <f t="shared" si="254"/>
        <v>0</v>
      </c>
      <c r="O2905" s="223">
        <f t="shared" si="254"/>
        <v>0</v>
      </c>
      <c r="P2905" s="223">
        <f t="shared" si="254"/>
        <v>0</v>
      </c>
      <c r="Q2905" s="223">
        <f t="shared" si="254"/>
        <v>0</v>
      </c>
      <c r="R2905" s="223">
        <f t="shared" si="254"/>
        <v>0</v>
      </c>
    </row>
    <row r="2906" spans="1:18" hidden="1" outlineLevel="2" x14ac:dyDescent="0.25">
      <c r="A2906" s="222" t="str">
        <f>'Usages industrie'!A51</f>
        <v>Usage industriel n°48</v>
      </c>
      <c r="B2906" s="222" t="s">
        <v>41</v>
      </c>
      <c r="C2906" s="222"/>
      <c r="D2906" s="223">
        <f>IF(B$2850&lt;&gt;"",IF(B$2850='Usages industrie'!$K51,'Usages industrie'!J51,0),0)</f>
        <v>0</v>
      </c>
      <c r="E2906" s="223">
        <f t="shared" si="254"/>
        <v>0</v>
      </c>
      <c r="F2906" s="223">
        <f t="shared" si="254"/>
        <v>0</v>
      </c>
      <c r="G2906" s="223">
        <f t="shared" si="254"/>
        <v>0</v>
      </c>
      <c r="H2906" s="223">
        <f t="shared" si="254"/>
        <v>0</v>
      </c>
      <c r="I2906" s="223">
        <f t="shared" si="254"/>
        <v>0</v>
      </c>
      <c r="J2906" s="223">
        <f t="shared" si="254"/>
        <v>0</v>
      </c>
      <c r="K2906" s="223">
        <f t="shared" si="254"/>
        <v>0</v>
      </c>
      <c r="L2906" s="223">
        <f t="shared" si="254"/>
        <v>0</v>
      </c>
      <c r="M2906" s="223">
        <f t="shared" si="254"/>
        <v>0</v>
      </c>
      <c r="N2906" s="223">
        <f t="shared" si="254"/>
        <v>0</v>
      </c>
      <c r="O2906" s="223">
        <f t="shared" si="254"/>
        <v>0</v>
      </c>
      <c r="P2906" s="223">
        <f t="shared" si="254"/>
        <v>0</v>
      </c>
      <c r="Q2906" s="223">
        <f t="shared" si="254"/>
        <v>0</v>
      </c>
      <c r="R2906" s="223">
        <f t="shared" si="254"/>
        <v>0</v>
      </c>
    </row>
    <row r="2907" spans="1:18" hidden="1" outlineLevel="2" x14ac:dyDescent="0.25">
      <c r="A2907" s="222" t="str">
        <f>'Usages industrie'!A52</f>
        <v>Usage industriel n°49</v>
      </c>
      <c r="B2907" s="222" t="s">
        <v>41</v>
      </c>
      <c r="C2907" s="222"/>
      <c r="D2907" s="223">
        <f>IF(B$2850&lt;&gt;"",IF(B$2850='Usages industrie'!$K52,'Usages industrie'!J52,0),0)</f>
        <v>0</v>
      </c>
      <c r="E2907" s="223">
        <f t="shared" si="254"/>
        <v>0</v>
      </c>
      <c r="F2907" s="223">
        <f t="shared" si="254"/>
        <v>0</v>
      </c>
      <c r="G2907" s="223">
        <f t="shared" si="254"/>
        <v>0</v>
      </c>
      <c r="H2907" s="223">
        <f t="shared" si="254"/>
        <v>0</v>
      </c>
      <c r="I2907" s="223">
        <f t="shared" si="254"/>
        <v>0</v>
      </c>
      <c r="J2907" s="223">
        <f t="shared" si="254"/>
        <v>0</v>
      </c>
      <c r="K2907" s="223">
        <f t="shared" si="254"/>
        <v>0</v>
      </c>
      <c r="L2907" s="223">
        <f t="shared" si="254"/>
        <v>0</v>
      </c>
      <c r="M2907" s="223">
        <f t="shared" si="254"/>
        <v>0</v>
      </c>
      <c r="N2907" s="223">
        <f t="shared" si="254"/>
        <v>0</v>
      </c>
      <c r="O2907" s="223">
        <f t="shared" si="254"/>
        <v>0</v>
      </c>
      <c r="P2907" s="223">
        <f t="shared" si="254"/>
        <v>0</v>
      </c>
      <c r="Q2907" s="223">
        <f t="shared" si="254"/>
        <v>0</v>
      </c>
      <c r="R2907" s="223">
        <f t="shared" si="254"/>
        <v>0</v>
      </c>
    </row>
    <row r="2908" spans="1:18" hidden="1" outlineLevel="2" x14ac:dyDescent="0.25">
      <c r="A2908" s="222" t="str">
        <f>'Usages industrie'!A53</f>
        <v>Usage industriel n°50</v>
      </c>
      <c r="B2908" s="222" t="s">
        <v>41</v>
      </c>
      <c r="C2908" s="222"/>
      <c r="D2908" s="223">
        <f>IF(B$2850&lt;&gt;"",IF(B$2850='Usages industrie'!$K53,'Usages industrie'!J53,0),0)</f>
        <v>0</v>
      </c>
      <c r="E2908" s="223">
        <f t="shared" si="254"/>
        <v>0</v>
      </c>
      <c r="F2908" s="223">
        <f t="shared" si="254"/>
        <v>0</v>
      </c>
      <c r="G2908" s="223">
        <f t="shared" si="254"/>
        <v>0</v>
      </c>
      <c r="H2908" s="223">
        <f t="shared" si="254"/>
        <v>0</v>
      </c>
      <c r="I2908" s="223">
        <f t="shared" si="254"/>
        <v>0</v>
      </c>
      <c r="J2908" s="223">
        <f t="shared" si="254"/>
        <v>0</v>
      </c>
      <c r="K2908" s="223">
        <f t="shared" si="254"/>
        <v>0</v>
      </c>
      <c r="L2908" s="223">
        <f t="shared" si="254"/>
        <v>0</v>
      </c>
      <c r="M2908" s="223">
        <f t="shared" si="254"/>
        <v>0</v>
      </c>
      <c r="N2908" s="223">
        <f t="shared" si="254"/>
        <v>0</v>
      </c>
      <c r="O2908" s="223">
        <f t="shared" si="254"/>
        <v>0</v>
      </c>
      <c r="P2908" s="223">
        <f t="shared" si="254"/>
        <v>0</v>
      </c>
      <c r="Q2908" s="223">
        <f t="shared" si="254"/>
        <v>0</v>
      </c>
      <c r="R2908" s="223">
        <f t="shared" si="254"/>
        <v>0</v>
      </c>
    </row>
    <row r="2909" spans="1:18" hidden="1" outlineLevel="1" collapsed="1" x14ac:dyDescent="0.25">
      <c r="A2909" s="222" t="s">
        <v>649</v>
      </c>
      <c r="B2909" s="222"/>
      <c r="C2909" s="222"/>
      <c r="D2909" s="223">
        <f t="shared" ref="D2909:R2909" si="255">SUM(D2859:D2908)</f>
        <v>0</v>
      </c>
      <c r="E2909" s="223">
        <f t="shared" si="255"/>
        <v>0</v>
      </c>
      <c r="F2909" s="223">
        <f t="shared" si="255"/>
        <v>0</v>
      </c>
      <c r="G2909" s="223">
        <f t="shared" si="255"/>
        <v>0</v>
      </c>
      <c r="H2909" s="223">
        <f t="shared" si="255"/>
        <v>0</v>
      </c>
      <c r="I2909" s="223">
        <f t="shared" si="255"/>
        <v>0</v>
      </c>
      <c r="J2909" s="223">
        <f t="shared" si="255"/>
        <v>0</v>
      </c>
      <c r="K2909" s="223">
        <f t="shared" si="255"/>
        <v>0</v>
      </c>
      <c r="L2909" s="223">
        <f t="shared" si="255"/>
        <v>0</v>
      </c>
      <c r="M2909" s="223">
        <f t="shared" si="255"/>
        <v>0</v>
      </c>
      <c r="N2909" s="223">
        <f t="shared" si="255"/>
        <v>0</v>
      </c>
      <c r="O2909" s="223">
        <f t="shared" si="255"/>
        <v>0</v>
      </c>
      <c r="P2909" s="223">
        <f t="shared" si="255"/>
        <v>0</v>
      </c>
      <c r="Q2909" s="223">
        <f t="shared" si="255"/>
        <v>0</v>
      </c>
      <c r="R2909" s="223">
        <f t="shared" si="255"/>
        <v>0</v>
      </c>
    </row>
    <row r="2910" spans="1:18" hidden="1" outlineLevel="2" x14ac:dyDescent="0.25">
      <c r="A2910" s="222" t="str">
        <f>'Usages industrie'!A4</f>
        <v>Usage industriel n°1</v>
      </c>
      <c r="B2910" s="222" t="s">
        <v>645</v>
      </c>
      <c r="C2910" s="222"/>
      <c r="D2910" s="223">
        <f>D2859*'Usages industrie'!$P4*(1+'Usages industrie'!$Q4)^(D$2853-$D$2853)/1000</f>
        <v>0</v>
      </c>
      <c r="E2910" s="223">
        <f>E2859*'Usages industrie'!$P4*(1+'Usages industrie'!$Q4)^(E$2853-$D$2853)/1000</f>
        <v>0</v>
      </c>
      <c r="F2910" s="223">
        <f>F2859*'Usages industrie'!$P4*(1+'Usages industrie'!$Q4)^(F$2853-$D$2853)/1000</f>
        <v>0</v>
      </c>
      <c r="G2910" s="223">
        <f>G2859*'Usages industrie'!$P4*(1+'Usages industrie'!$Q4)^(G$2853-$D$2853)/1000</f>
        <v>0</v>
      </c>
      <c r="H2910" s="223">
        <f>H2859*'Usages industrie'!$P4*(1+'Usages industrie'!$Q4)^(H$2853-$D$2853)/1000</f>
        <v>0</v>
      </c>
      <c r="I2910" s="223">
        <f>I2859*'Usages industrie'!$P4*(1+'Usages industrie'!$Q4)^(I$2853-$D$2853)/1000</f>
        <v>0</v>
      </c>
      <c r="J2910" s="223">
        <f>J2859*'Usages industrie'!$P4*(1+'Usages industrie'!$Q4)^(J$2853-$D$2853)/1000</f>
        <v>0</v>
      </c>
      <c r="K2910" s="223">
        <f>K2859*'Usages industrie'!$P4*(1+'Usages industrie'!$Q4)^(K$2853-$D$2853)/1000</f>
        <v>0</v>
      </c>
      <c r="L2910" s="223">
        <f>L2859*'Usages industrie'!$P4*(1+'Usages industrie'!$Q4)^(L$2853-$D$2853)/1000</f>
        <v>0</v>
      </c>
      <c r="M2910" s="223">
        <f>M2859*'Usages industrie'!$P4*(1+'Usages industrie'!$Q4)^(M$2853-$D$2853)/1000</f>
        <v>0</v>
      </c>
      <c r="N2910" s="223">
        <f>N2859*'Usages industrie'!$P4*(1+'Usages industrie'!$Q4)^(N$2853-$D$2853)/1000</f>
        <v>0</v>
      </c>
      <c r="O2910" s="223">
        <f>O2859*'Usages industrie'!$P4*(1+'Usages industrie'!$Q4)^(O$2853-$D$2853)/1000</f>
        <v>0</v>
      </c>
      <c r="P2910" s="223">
        <f>P2859*'Usages industrie'!$P4*(1+'Usages industrie'!$Q4)^(P$2853-$D$2853)/1000</f>
        <v>0</v>
      </c>
      <c r="Q2910" s="223">
        <f>Q2859*'Usages industrie'!$P4*(1+'Usages industrie'!$Q4)^(Q$2853-$D$2853)/1000</f>
        <v>0</v>
      </c>
      <c r="R2910" s="223">
        <f>R2859*'Usages industrie'!$P4*(1+'Usages industrie'!$Q4)^(R$2853-$D$2853)/1000</f>
        <v>0</v>
      </c>
    </row>
    <row r="2911" spans="1:18" hidden="1" outlineLevel="2" x14ac:dyDescent="0.25">
      <c r="A2911" s="222" t="str">
        <f>'Usages industrie'!A5</f>
        <v>Usage industriel n°2</v>
      </c>
      <c r="B2911" s="222" t="s">
        <v>645</v>
      </c>
      <c r="C2911" s="222"/>
      <c r="D2911" s="223">
        <f>D2860*'Usages industrie'!$P5*(1+'Usages industrie'!$Q5)^(D$2853-$D$2853)/1000</f>
        <v>0</v>
      </c>
      <c r="E2911" s="223">
        <f>E2860*'Usages industrie'!$P5*(1+'Usages industrie'!$Q5)^(E$2853-$D$2853)/1000</f>
        <v>0</v>
      </c>
      <c r="F2911" s="223">
        <f>F2860*'Usages industrie'!$P5*(1+'Usages industrie'!$Q5)^(F$2853-$D$2853)/1000</f>
        <v>0</v>
      </c>
      <c r="G2911" s="223">
        <f>G2860*'Usages industrie'!$P5*(1+'Usages industrie'!$Q5)^(G$2853-$D$2853)/1000</f>
        <v>0</v>
      </c>
      <c r="H2911" s="223">
        <f>H2860*'Usages industrie'!$P5*(1+'Usages industrie'!$Q5)^(H$2853-$D$2853)/1000</f>
        <v>0</v>
      </c>
      <c r="I2911" s="223">
        <f>I2860*'Usages industrie'!$P5*(1+'Usages industrie'!$Q5)^(I$2853-$D$2853)/1000</f>
        <v>0</v>
      </c>
      <c r="J2911" s="223">
        <f>J2860*'Usages industrie'!$P5*(1+'Usages industrie'!$Q5)^(J$2853-$D$2853)/1000</f>
        <v>0</v>
      </c>
      <c r="K2911" s="223">
        <f>K2860*'Usages industrie'!$P5*(1+'Usages industrie'!$Q5)^(K$2853-$D$2853)/1000</f>
        <v>0</v>
      </c>
      <c r="L2911" s="223">
        <f>L2860*'Usages industrie'!$P5*(1+'Usages industrie'!$Q5)^(L$2853-$D$2853)/1000</f>
        <v>0</v>
      </c>
      <c r="M2911" s="223">
        <f>M2860*'Usages industrie'!$P5*(1+'Usages industrie'!$Q5)^(M$2853-$D$2853)/1000</f>
        <v>0</v>
      </c>
      <c r="N2911" s="223">
        <f>N2860*'Usages industrie'!$P5*(1+'Usages industrie'!$Q5)^(N$2853-$D$2853)/1000</f>
        <v>0</v>
      </c>
      <c r="O2911" s="223">
        <f>O2860*'Usages industrie'!$P5*(1+'Usages industrie'!$Q5)^(O$2853-$D$2853)/1000</f>
        <v>0</v>
      </c>
      <c r="P2911" s="223">
        <f>P2860*'Usages industrie'!$P5*(1+'Usages industrie'!$Q5)^(P$2853-$D$2853)/1000</f>
        <v>0</v>
      </c>
      <c r="Q2911" s="223">
        <f>Q2860*'Usages industrie'!$P5*(1+'Usages industrie'!$Q5)^(Q$2853-$D$2853)/1000</f>
        <v>0</v>
      </c>
      <c r="R2911" s="223">
        <f>R2860*'Usages industrie'!$P5*(1+'Usages industrie'!$Q5)^(R$2853-$D$2853)/1000</f>
        <v>0</v>
      </c>
    </row>
    <row r="2912" spans="1:18" hidden="1" outlineLevel="2" x14ac:dyDescent="0.25">
      <c r="A2912" s="222" t="str">
        <f>'Usages industrie'!A6</f>
        <v>Usage industriel n°3</v>
      </c>
      <c r="B2912" s="222" t="s">
        <v>645</v>
      </c>
      <c r="C2912" s="222"/>
      <c r="D2912" s="223">
        <f>D2861*'Usages industrie'!$P6*(1+'Usages industrie'!$Q6)^(D$2853-$D$2853)/1000</f>
        <v>0</v>
      </c>
      <c r="E2912" s="223">
        <f>E2861*'Usages industrie'!$P6*(1+'Usages industrie'!$Q6)^(E$2853-$D$2853)/1000</f>
        <v>0</v>
      </c>
      <c r="F2912" s="223">
        <f>F2861*'Usages industrie'!$P6*(1+'Usages industrie'!$Q6)^(F$2853-$D$2853)/1000</f>
        <v>0</v>
      </c>
      <c r="G2912" s="223">
        <f>G2861*'Usages industrie'!$P6*(1+'Usages industrie'!$Q6)^(G$2853-$D$2853)/1000</f>
        <v>0</v>
      </c>
      <c r="H2912" s="223">
        <f>H2861*'Usages industrie'!$P6*(1+'Usages industrie'!$Q6)^(H$2853-$D$2853)/1000</f>
        <v>0</v>
      </c>
      <c r="I2912" s="223">
        <f>I2861*'Usages industrie'!$P6*(1+'Usages industrie'!$Q6)^(I$2853-$D$2853)/1000</f>
        <v>0</v>
      </c>
      <c r="J2912" s="223">
        <f>J2861*'Usages industrie'!$P6*(1+'Usages industrie'!$Q6)^(J$2853-$D$2853)/1000</f>
        <v>0</v>
      </c>
      <c r="K2912" s="223">
        <f>K2861*'Usages industrie'!$P6*(1+'Usages industrie'!$Q6)^(K$2853-$D$2853)/1000</f>
        <v>0</v>
      </c>
      <c r="L2912" s="223">
        <f>L2861*'Usages industrie'!$P6*(1+'Usages industrie'!$Q6)^(L$2853-$D$2853)/1000</f>
        <v>0</v>
      </c>
      <c r="M2912" s="223">
        <f>M2861*'Usages industrie'!$P6*(1+'Usages industrie'!$Q6)^(M$2853-$D$2853)/1000</f>
        <v>0</v>
      </c>
      <c r="N2912" s="223">
        <f>N2861*'Usages industrie'!$P6*(1+'Usages industrie'!$Q6)^(N$2853-$D$2853)/1000</f>
        <v>0</v>
      </c>
      <c r="O2912" s="223">
        <f>O2861*'Usages industrie'!$P6*(1+'Usages industrie'!$Q6)^(O$2853-$D$2853)/1000</f>
        <v>0</v>
      </c>
      <c r="P2912" s="223">
        <f>P2861*'Usages industrie'!$P6*(1+'Usages industrie'!$Q6)^(P$2853-$D$2853)/1000</f>
        <v>0</v>
      </c>
      <c r="Q2912" s="223">
        <f>Q2861*'Usages industrie'!$P6*(1+'Usages industrie'!$Q6)^(Q$2853-$D$2853)/1000</f>
        <v>0</v>
      </c>
      <c r="R2912" s="223">
        <f>R2861*'Usages industrie'!$P6*(1+'Usages industrie'!$Q6)^(R$2853-$D$2853)/1000</f>
        <v>0</v>
      </c>
    </row>
    <row r="2913" spans="1:18" hidden="1" outlineLevel="2" x14ac:dyDescent="0.25">
      <c r="A2913" s="222" t="str">
        <f>'Usages industrie'!A7</f>
        <v>Usage industriel n°4</v>
      </c>
      <c r="B2913" s="222" t="s">
        <v>645</v>
      </c>
      <c r="C2913" s="222"/>
      <c r="D2913" s="223">
        <f>D2862*'Usages industrie'!$P7*(1+'Usages industrie'!$Q7)^(D$2853-$D$2853)/1000</f>
        <v>0</v>
      </c>
      <c r="E2913" s="223">
        <f>E2862*'Usages industrie'!$P7*(1+'Usages industrie'!$Q7)^(E$2853-$D$2853)/1000</f>
        <v>0</v>
      </c>
      <c r="F2913" s="223">
        <f>F2862*'Usages industrie'!$P7*(1+'Usages industrie'!$Q7)^(F$2853-$D$2853)/1000</f>
        <v>0</v>
      </c>
      <c r="G2913" s="223">
        <f>G2862*'Usages industrie'!$P7*(1+'Usages industrie'!$Q7)^(G$2853-$D$2853)/1000</f>
        <v>0</v>
      </c>
      <c r="H2913" s="223">
        <f>H2862*'Usages industrie'!$P7*(1+'Usages industrie'!$Q7)^(H$2853-$D$2853)/1000</f>
        <v>0</v>
      </c>
      <c r="I2913" s="223">
        <f>I2862*'Usages industrie'!$P7*(1+'Usages industrie'!$Q7)^(I$2853-$D$2853)/1000</f>
        <v>0</v>
      </c>
      <c r="J2913" s="223">
        <f>J2862*'Usages industrie'!$P7*(1+'Usages industrie'!$Q7)^(J$2853-$D$2853)/1000</f>
        <v>0</v>
      </c>
      <c r="K2913" s="223">
        <f>K2862*'Usages industrie'!$P7*(1+'Usages industrie'!$Q7)^(K$2853-$D$2853)/1000</f>
        <v>0</v>
      </c>
      <c r="L2913" s="223">
        <f>L2862*'Usages industrie'!$P7*(1+'Usages industrie'!$Q7)^(L$2853-$D$2853)/1000</f>
        <v>0</v>
      </c>
      <c r="M2913" s="223">
        <f>M2862*'Usages industrie'!$P7*(1+'Usages industrie'!$Q7)^(M$2853-$D$2853)/1000</f>
        <v>0</v>
      </c>
      <c r="N2913" s="223">
        <f>N2862*'Usages industrie'!$P7*(1+'Usages industrie'!$Q7)^(N$2853-$D$2853)/1000</f>
        <v>0</v>
      </c>
      <c r="O2913" s="223">
        <f>O2862*'Usages industrie'!$P7*(1+'Usages industrie'!$Q7)^(O$2853-$D$2853)/1000</f>
        <v>0</v>
      </c>
      <c r="P2913" s="223">
        <f>P2862*'Usages industrie'!$P7*(1+'Usages industrie'!$Q7)^(P$2853-$D$2853)/1000</f>
        <v>0</v>
      </c>
      <c r="Q2913" s="223">
        <f>Q2862*'Usages industrie'!$P7*(1+'Usages industrie'!$Q7)^(Q$2853-$D$2853)/1000</f>
        <v>0</v>
      </c>
      <c r="R2913" s="223">
        <f>R2862*'Usages industrie'!$P7*(1+'Usages industrie'!$Q7)^(R$2853-$D$2853)/1000</f>
        <v>0</v>
      </c>
    </row>
    <row r="2914" spans="1:18" hidden="1" outlineLevel="2" x14ac:dyDescent="0.25">
      <c r="A2914" s="222" t="str">
        <f>'Usages industrie'!A8</f>
        <v>Usage industriel n°5</v>
      </c>
      <c r="B2914" s="222" t="s">
        <v>645</v>
      </c>
      <c r="C2914" s="222"/>
      <c r="D2914" s="223">
        <f>D2863*'Usages industrie'!$P8*(1+'Usages industrie'!$Q8)^(D$2853-$D$2853)/1000</f>
        <v>0</v>
      </c>
      <c r="E2914" s="223">
        <f>E2863*'Usages industrie'!$P8*(1+'Usages industrie'!$Q8)^(E$2853-$D$2853)/1000</f>
        <v>0</v>
      </c>
      <c r="F2914" s="223">
        <f>F2863*'Usages industrie'!$P8*(1+'Usages industrie'!$Q8)^(F$2853-$D$2853)/1000</f>
        <v>0</v>
      </c>
      <c r="G2914" s="223">
        <f>G2863*'Usages industrie'!$P8*(1+'Usages industrie'!$Q8)^(G$2853-$D$2853)/1000</f>
        <v>0</v>
      </c>
      <c r="H2914" s="223">
        <f>H2863*'Usages industrie'!$P8*(1+'Usages industrie'!$Q8)^(H$2853-$D$2853)/1000</f>
        <v>0</v>
      </c>
      <c r="I2914" s="223">
        <f>I2863*'Usages industrie'!$P8*(1+'Usages industrie'!$Q8)^(I$2853-$D$2853)/1000</f>
        <v>0</v>
      </c>
      <c r="J2914" s="223">
        <f>J2863*'Usages industrie'!$P8*(1+'Usages industrie'!$Q8)^(J$2853-$D$2853)/1000</f>
        <v>0</v>
      </c>
      <c r="K2914" s="223">
        <f>K2863*'Usages industrie'!$P8*(1+'Usages industrie'!$Q8)^(K$2853-$D$2853)/1000</f>
        <v>0</v>
      </c>
      <c r="L2914" s="223">
        <f>L2863*'Usages industrie'!$P8*(1+'Usages industrie'!$Q8)^(L$2853-$D$2853)/1000</f>
        <v>0</v>
      </c>
      <c r="M2914" s="223">
        <f>M2863*'Usages industrie'!$P8*(1+'Usages industrie'!$Q8)^(M$2853-$D$2853)/1000</f>
        <v>0</v>
      </c>
      <c r="N2914" s="223">
        <f>N2863*'Usages industrie'!$P8*(1+'Usages industrie'!$Q8)^(N$2853-$D$2853)/1000</f>
        <v>0</v>
      </c>
      <c r="O2914" s="223">
        <f>O2863*'Usages industrie'!$P8*(1+'Usages industrie'!$Q8)^(O$2853-$D$2853)/1000</f>
        <v>0</v>
      </c>
      <c r="P2914" s="223">
        <f>P2863*'Usages industrie'!$P8*(1+'Usages industrie'!$Q8)^(P$2853-$D$2853)/1000</f>
        <v>0</v>
      </c>
      <c r="Q2914" s="223">
        <f>Q2863*'Usages industrie'!$P8*(1+'Usages industrie'!$Q8)^(Q$2853-$D$2853)/1000</f>
        <v>0</v>
      </c>
      <c r="R2914" s="223">
        <f>R2863*'Usages industrie'!$P8*(1+'Usages industrie'!$Q8)^(R$2853-$D$2853)/1000</f>
        <v>0</v>
      </c>
    </row>
    <row r="2915" spans="1:18" hidden="1" outlineLevel="2" x14ac:dyDescent="0.25">
      <c r="A2915" s="222" t="str">
        <f>'Usages industrie'!A9</f>
        <v>Usage industriel n°6</v>
      </c>
      <c r="B2915" s="222" t="s">
        <v>645</v>
      </c>
      <c r="C2915" s="222"/>
      <c r="D2915" s="223">
        <f>D2864*'Usages industrie'!$P9*(1+'Usages industrie'!$Q9)^(D$2853-$D$2853)/1000</f>
        <v>0</v>
      </c>
      <c r="E2915" s="223">
        <f>E2864*'Usages industrie'!$P9*(1+'Usages industrie'!$Q9)^(E$2853-$D$2853)/1000</f>
        <v>0</v>
      </c>
      <c r="F2915" s="223">
        <f>F2864*'Usages industrie'!$P9*(1+'Usages industrie'!$Q9)^(F$2853-$D$2853)/1000</f>
        <v>0</v>
      </c>
      <c r="G2915" s="223">
        <f>G2864*'Usages industrie'!$P9*(1+'Usages industrie'!$Q9)^(G$2853-$D$2853)/1000</f>
        <v>0</v>
      </c>
      <c r="H2915" s="223">
        <f>H2864*'Usages industrie'!$P9*(1+'Usages industrie'!$Q9)^(H$2853-$D$2853)/1000</f>
        <v>0</v>
      </c>
      <c r="I2915" s="223">
        <f>I2864*'Usages industrie'!$P9*(1+'Usages industrie'!$Q9)^(I$2853-$D$2853)/1000</f>
        <v>0</v>
      </c>
      <c r="J2915" s="223">
        <f>J2864*'Usages industrie'!$P9*(1+'Usages industrie'!$Q9)^(J$2853-$D$2853)/1000</f>
        <v>0</v>
      </c>
      <c r="K2915" s="223">
        <f>K2864*'Usages industrie'!$P9*(1+'Usages industrie'!$Q9)^(K$2853-$D$2853)/1000</f>
        <v>0</v>
      </c>
      <c r="L2915" s="223">
        <f>L2864*'Usages industrie'!$P9*(1+'Usages industrie'!$Q9)^(L$2853-$D$2853)/1000</f>
        <v>0</v>
      </c>
      <c r="M2915" s="223">
        <f>M2864*'Usages industrie'!$P9*(1+'Usages industrie'!$Q9)^(M$2853-$D$2853)/1000</f>
        <v>0</v>
      </c>
      <c r="N2915" s="223">
        <f>N2864*'Usages industrie'!$P9*(1+'Usages industrie'!$Q9)^(N$2853-$D$2853)/1000</f>
        <v>0</v>
      </c>
      <c r="O2915" s="223">
        <f>O2864*'Usages industrie'!$P9*(1+'Usages industrie'!$Q9)^(O$2853-$D$2853)/1000</f>
        <v>0</v>
      </c>
      <c r="P2915" s="223">
        <f>P2864*'Usages industrie'!$P9*(1+'Usages industrie'!$Q9)^(P$2853-$D$2853)/1000</f>
        <v>0</v>
      </c>
      <c r="Q2915" s="223">
        <f>Q2864*'Usages industrie'!$P9*(1+'Usages industrie'!$Q9)^(Q$2853-$D$2853)/1000</f>
        <v>0</v>
      </c>
      <c r="R2915" s="223">
        <f>R2864*'Usages industrie'!$P9*(1+'Usages industrie'!$Q9)^(R$2853-$D$2853)/1000</f>
        <v>0</v>
      </c>
    </row>
    <row r="2916" spans="1:18" hidden="1" outlineLevel="2" x14ac:dyDescent="0.25">
      <c r="A2916" s="222" t="str">
        <f>'Usages industrie'!A10</f>
        <v>Usage industriel n°7</v>
      </c>
      <c r="B2916" s="222" t="s">
        <v>645</v>
      </c>
      <c r="C2916" s="222"/>
      <c r="D2916" s="223">
        <f>D2865*'Usages industrie'!$P10*(1+'Usages industrie'!$Q10)^(D$2853-$D$2853)/1000</f>
        <v>0</v>
      </c>
      <c r="E2916" s="223">
        <f>E2865*'Usages industrie'!$P10*(1+'Usages industrie'!$Q10)^(E$2853-$D$2853)/1000</f>
        <v>0</v>
      </c>
      <c r="F2916" s="223">
        <f>F2865*'Usages industrie'!$P10*(1+'Usages industrie'!$Q10)^(F$2853-$D$2853)/1000</f>
        <v>0</v>
      </c>
      <c r="G2916" s="223">
        <f>G2865*'Usages industrie'!$P10*(1+'Usages industrie'!$Q10)^(G$2853-$D$2853)/1000</f>
        <v>0</v>
      </c>
      <c r="H2916" s="223">
        <f>H2865*'Usages industrie'!$P10*(1+'Usages industrie'!$Q10)^(H$2853-$D$2853)/1000</f>
        <v>0</v>
      </c>
      <c r="I2916" s="223">
        <f>I2865*'Usages industrie'!$P10*(1+'Usages industrie'!$Q10)^(I$2853-$D$2853)/1000</f>
        <v>0</v>
      </c>
      <c r="J2916" s="223">
        <f>J2865*'Usages industrie'!$P10*(1+'Usages industrie'!$Q10)^(J$2853-$D$2853)/1000</f>
        <v>0</v>
      </c>
      <c r="K2916" s="223">
        <f>K2865*'Usages industrie'!$P10*(1+'Usages industrie'!$Q10)^(K$2853-$D$2853)/1000</f>
        <v>0</v>
      </c>
      <c r="L2916" s="223">
        <f>L2865*'Usages industrie'!$P10*(1+'Usages industrie'!$Q10)^(L$2853-$D$2853)/1000</f>
        <v>0</v>
      </c>
      <c r="M2916" s="223">
        <f>M2865*'Usages industrie'!$P10*(1+'Usages industrie'!$Q10)^(M$2853-$D$2853)/1000</f>
        <v>0</v>
      </c>
      <c r="N2916" s="223">
        <f>N2865*'Usages industrie'!$P10*(1+'Usages industrie'!$Q10)^(N$2853-$D$2853)/1000</f>
        <v>0</v>
      </c>
      <c r="O2916" s="223">
        <f>O2865*'Usages industrie'!$P10*(1+'Usages industrie'!$Q10)^(O$2853-$D$2853)/1000</f>
        <v>0</v>
      </c>
      <c r="P2916" s="223">
        <f>P2865*'Usages industrie'!$P10*(1+'Usages industrie'!$Q10)^(P$2853-$D$2853)/1000</f>
        <v>0</v>
      </c>
      <c r="Q2916" s="223">
        <f>Q2865*'Usages industrie'!$P10*(1+'Usages industrie'!$Q10)^(Q$2853-$D$2853)/1000</f>
        <v>0</v>
      </c>
      <c r="R2916" s="223">
        <f>R2865*'Usages industrie'!$P10*(1+'Usages industrie'!$Q10)^(R$2853-$D$2853)/1000</f>
        <v>0</v>
      </c>
    </row>
    <row r="2917" spans="1:18" hidden="1" outlineLevel="2" x14ac:dyDescent="0.25">
      <c r="A2917" s="222" t="str">
        <f>'Usages industrie'!A11</f>
        <v>Usage industriel n°8</v>
      </c>
      <c r="B2917" s="222" t="s">
        <v>645</v>
      </c>
      <c r="C2917" s="222"/>
      <c r="D2917" s="223">
        <f>D2866*'Usages industrie'!$P11*(1+'Usages industrie'!$Q11)^(D$2853-$D$2853)/1000</f>
        <v>0</v>
      </c>
      <c r="E2917" s="223">
        <f>E2866*'Usages industrie'!$P11*(1+'Usages industrie'!$Q11)^(E$2853-$D$2853)/1000</f>
        <v>0</v>
      </c>
      <c r="F2917" s="223">
        <f>F2866*'Usages industrie'!$P11*(1+'Usages industrie'!$Q11)^(F$2853-$D$2853)/1000</f>
        <v>0</v>
      </c>
      <c r="G2917" s="223">
        <f>G2866*'Usages industrie'!$P11*(1+'Usages industrie'!$Q11)^(G$2853-$D$2853)/1000</f>
        <v>0</v>
      </c>
      <c r="H2917" s="223">
        <f>H2866*'Usages industrie'!$P11*(1+'Usages industrie'!$Q11)^(H$2853-$D$2853)/1000</f>
        <v>0</v>
      </c>
      <c r="I2917" s="223">
        <f>I2866*'Usages industrie'!$P11*(1+'Usages industrie'!$Q11)^(I$2853-$D$2853)/1000</f>
        <v>0</v>
      </c>
      <c r="J2917" s="223">
        <f>J2866*'Usages industrie'!$P11*(1+'Usages industrie'!$Q11)^(J$2853-$D$2853)/1000</f>
        <v>0</v>
      </c>
      <c r="K2917" s="223">
        <f>K2866*'Usages industrie'!$P11*(1+'Usages industrie'!$Q11)^(K$2853-$D$2853)/1000</f>
        <v>0</v>
      </c>
      <c r="L2917" s="223">
        <f>L2866*'Usages industrie'!$P11*(1+'Usages industrie'!$Q11)^(L$2853-$D$2853)/1000</f>
        <v>0</v>
      </c>
      <c r="M2917" s="223">
        <f>M2866*'Usages industrie'!$P11*(1+'Usages industrie'!$Q11)^(M$2853-$D$2853)/1000</f>
        <v>0</v>
      </c>
      <c r="N2917" s="223">
        <f>N2866*'Usages industrie'!$P11*(1+'Usages industrie'!$Q11)^(N$2853-$D$2853)/1000</f>
        <v>0</v>
      </c>
      <c r="O2917" s="223">
        <f>O2866*'Usages industrie'!$P11*(1+'Usages industrie'!$Q11)^(O$2853-$D$2853)/1000</f>
        <v>0</v>
      </c>
      <c r="P2917" s="223">
        <f>P2866*'Usages industrie'!$P11*(1+'Usages industrie'!$Q11)^(P$2853-$D$2853)/1000</f>
        <v>0</v>
      </c>
      <c r="Q2917" s="223">
        <f>Q2866*'Usages industrie'!$P11*(1+'Usages industrie'!$Q11)^(Q$2853-$D$2853)/1000</f>
        <v>0</v>
      </c>
      <c r="R2917" s="223">
        <f>R2866*'Usages industrie'!$P11*(1+'Usages industrie'!$Q11)^(R$2853-$D$2853)/1000</f>
        <v>0</v>
      </c>
    </row>
    <row r="2918" spans="1:18" hidden="1" outlineLevel="2" x14ac:dyDescent="0.25">
      <c r="A2918" s="222" t="str">
        <f>'Usages industrie'!A12</f>
        <v>Usage industriel n°9</v>
      </c>
      <c r="B2918" s="222" t="s">
        <v>645</v>
      </c>
      <c r="C2918" s="222"/>
      <c r="D2918" s="223">
        <f>D2867*'Usages industrie'!$P12*(1+'Usages industrie'!$Q12)^(D$2853-$D$2853)/1000</f>
        <v>0</v>
      </c>
      <c r="E2918" s="223">
        <f>E2867*'Usages industrie'!$P12*(1+'Usages industrie'!$Q12)^(E$2853-$D$2853)/1000</f>
        <v>0</v>
      </c>
      <c r="F2918" s="223">
        <f>F2867*'Usages industrie'!$P12*(1+'Usages industrie'!$Q12)^(F$2853-$D$2853)/1000</f>
        <v>0</v>
      </c>
      <c r="G2918" s="223">
        <f>G2867*'Usages industrie'!$P12*(1+'Usages industrie'!$Q12)^(G$2853-$D$2853)/1000</f>
        <v>0</v>
      </c>
      <c r="H2918" s="223">
        <f>H2867*'Usages industrie'!$P12*(1+'Usages industrie'!$Q12)^(H$2853-$D$2853)/1000</f>
        <v>0</v>
      </c>
      <c r="I2918" s="223">
        <f>I2867*'Usages industrie'!$P12*(1+'Usages industrie'!$Q12)^(I$2853-$D$2853)/1000</f>
        <v>0</v>
      </c>
      <c r="J2918" s="223">
        <f>J2867*'Usages industrie'!$P12*(1+'Usages industrie'!$Q12)^(J$2853-$D$2853)/1000</f>
        <v>0</v>
      </c>
      <c r="K2918" s="223">
        <f>K2867*'Usages industrie'!$P12*(1+'Usages industrie'!$Q12)^(K$2853-$D$2853)/1000</f>
        <v>0</v>
      </c>
      <c r="L2918" s="223">
        <f>L2867*'Usages industrie'!$P12*(1+'Usages industrie'!$Q12)^(L$2853-$D$2853)/1000</f>
        <v>0</v>
      </c>
      <c r="M2918" s="223">
        <f>M2867*'Usages industrie'!$P12*(1+'Usages industrie'!$Q12)^(M$2853-$D$2853)/1000</f>
        <v>0</v>
      </c>
      <c r="N2918" s="223">
        <f>N2867*'Usages industrie'!$P12*(1+'Usages industrie'!$Q12)^(N$2853-$D$2853)/1000</f>
        <v>0</v>
      </c>
      <c r="O2918" s="223">
        <f>O2867*'Usages industrie'!$P12*(1+'Usages industrie'!$Q12)^(O$2853-$D$2853)/1000</f>
        <v>0</v>
      </c>
      <c r="P2918" s="223">
        <f>P2867*'Usages industrie'!$P12*(1+'Usages industrie'!$Q12)^(P$2853-$D$2853)/1000</f>
        <v>0</v>
      </c>
      <c r="Q2918" s="223">
        <f>Q2867*'Usages industrie'!$P12*(1+'Usages industrie'!$Q12)^(Q$2853-$D$2853)/1000</f>
        <v>0</v>
      </c>
      <c r="R2918" s="223">
        <f>R2867*'Usages industrie'!$P12*(1+'Usages industrie'!$Q12)^(R$2853-$D$2853)/1000</f>
        <v>0</v>
      </c>
    </row>
    <row r="2919" spans="1:18" hidden="1" outlineLevel="2" x14ac:dyDescent="0.25">
      <c r="A2919" s="222" t="str">
        <f>'Usages industrie'!A13</f>
        <v>Usage industriel n°10</v>
      </c>
      <c r="B2919" s="222" t="s">
        <v>645</v>
      </c>
      <c r="C2919" s="222"/>
      <c r="D2919" s="223">
        <f>D2868*'Usages industrie'!$P13*(1+'Usages industrie'!$Q13)^(D$2853-$D$2853)/1000</f>
        <v>0</v>
      </c>
      <c r="E2919" s="223">
        <f>E2868*'Usages industrie'!$P13*(1+'Usages industrie'!$Q13)^(E$2853-$D$2853)/1000</f>
        <v>0</v>
      </c>
      <c r="F2919" s="223">
        <f>F2868*'Usages industrie'!$P13*(1+'Usages industrie'!$Q13)^(F$2853-$D$2853)/1000</f>
        <v>0</v>
      </c>
      <c r="G2919" s="223">
        <f>G2868*'Usages industrie'!$P13*(1+'Usages industrie'!$Q13)^(G$2853-$D$2853)/1000</f>
        <v>0</v>
      </c>
      <c r="H2919" s="223">
        <f>H2868*'Usages industrie'!$P13*(1+'Usages industrie'!$Q13)^(H$2853-$D$2853)/1000</f>
        <v>0</v>
      </c>
      <c r="I2919" s="223">
        <f>I2868*'Usages industrie'!$P13*(1+'Usages industrie'!$Q13)^(I$2853-$D$2853)/1000</f>
        <v>0</v>
      </c>
      <c r="J2919" s="223">
        <f>J2868*'Usages industrie'!$P13*(1+'Usages industrie'!$Q13)^(J$2853-$D$2853)/1000</f>
        <v>0</v>
      </c>
      <c r="K2919" s="223">
        <f>K2868*'Usages industrie'!$P13*(1+'Usages industrie'!$Q13)^(K$2853-$D$2853)/1000</f>
        <v>0</v>
      </c>
      <c r="L2919" s="223">
        <f>L2868*'Usages industrie'!$P13*(1+'Usages industrie'!$Q13)^(L$2853-$D$2853)/1000</f>
        <v>0</v>
      </c>
      <c r="M2919" s="223">
        <f>M2868*'Usages industrie'!$P13*(1+'Usages industrie'!$Q13)^(M$2853-$D$2853)/1000</f>
        <v>0</v>
      </c>
      <c r="N2919" s="223">
        <f>N2868*'Usages industrie'!$P13*(1+'Usages industrie'!$Q13)^(N$2853-$D$2853)/1000</f>
        <v>0</v>
      </c>
      <c r="O2919" s="223">
        <f>O2868*'Usages industrie'!$P13*(1+'Usages industrie'!$Q13)^(O$2853-$D$2853)/1000</f>
        <v>0</v>
      </c>
      <c r="P2919" s="223">
        <f>P2868*'Usages industrie'!$P13*(1+'Usages industrie'!$Q13)^(P$2853-$D$2853)/1000</f>
        <v>0</v>
      </c>
      <c r="Q2919" s="223">
        <f>Q2868*'Usages industrie'!$P13*(1+'Usages industrie'!$Q13)^(Q$2853-$D$2853)/1000</f>
        <v>0</v>
      </c>
      <c r="R2919" s="223">
        <f>R2868*'Usages industrie'!$P13*(1+'Usages industrie'!$Q13)^(R$2853-$D$2853)/1000</f>
        <v>0</v>
      </c>
    </row>
    <row r="2920" spans="1:18" hidden="1" outlineLevel="2" x14ac:dyDescent="0.25">
      <c r="A2920" s="222" t="str">
        <f>'Usages industrie'!A14</f>
        <v>Usage industriel n°11</v>
      </c>
      <c r="B2920" s="222" t="s">
        <v>645</v>
      </c>
      <c r="C2920" s="222"/>
      <c r="D2920" s="223">
        <f>D2869*'Usages industrie'!$P14*(1+'Usages industrie'!$Q14)^(D$2853-$D$2853)/1000</f>
        <v>0</v>
      </c>
      <c r="E2920" s="223">
        <f>E2869*'Usages industrie'!$P14*(1+'Usages industrie'!$Q14)^(E$2853-$D$2853)/1000</f>
        <v>0</v>
      </c>
      <c r="F2920" s="223">
        <f>F2869*'Usages industrie'!$P14*(1+'Usages industrie'!$Q14)^(F$2853-$D$2853)/1000</f>
        <v>0</v>
      </c>
      <c r="G2920" s="223">
        <f>G2869*'Usages industrie'!$P14*(1+'Usages industrie'!$Q14)^(G$2853-$D$2853)/1000</f>
        <v>0</v>
      </c>
      <c r="H2920" s="223">
        <f>H2869*'Usages industrie'!$P14*(1+'Usages industrie'!$Q14)^(H$2853-$D$2853)/1000</f>
        <v>0</v>
      </c>
      <c r="I2920" s="223">
        <f>I2869*'Usages industrie'!$P14*(1+'Usages industrie'!$Q14)^(I$2853-$D$2853)/1000</f>
        <v>0</v>
      </c>
      <c r="J2920" s="223">
        <f>J2869*'Usages industrie'!$P14*(1+'Usages industrie'!$Q14)^(J$2853-$D$2853)/1000</f>
        <v>0</v>
      </c>
      <c r="K2920" s="223">
        <f>K2869*'Usages industrie'!$P14*(1+'Usages industrie'!$Q14)^(K$2853-$D$2853)/1000</f>
        <v>0</v>
      </c>
      <c r="L2920" s="223">
        <f>L2869*'Usages industrie'!$P14*(1+'Usages industrie'!$Q14)^(L$2853-$D$2853)/1000</f>
        <v>0</v>
      </c>
      <c r="M2920" s="223">
        <f>M2869*'Usages industrie'!$P14*(1+'Usages industrie'!$Q14)^(M$2853-$D$2853)/1000</f>
        <v>0</v>
      </c>
      <c r="N2920" s="223">
        <f>N2869*'Usages industrie'!$P14*(1+'Usages industrie'!$Q14)^(N$2853-$D$2853)/1000</f>
        <v>0</v>
      </c>
      <c r="O2920" s="223">
        <f>O2869*'Usages industrie'!$P14*(1+'Usages industrie'!$Q14)^(O$2853-$D$2853)/1000</f>
        <v>0</v>
      </c>
      <c r="P2920" s="223">
        <f>P2869*'Usages industrie'!$P14*(1+'Usages industrie'!$Q14)^(P$2853-$D$2853)/1000</f>
        <v>0</v>
      </c>
      <c r="Q2920" s="223">
        <f>Q2869*'Usages industrie'!$P14*(1+'Usages industrie'!$Q14)^(Q$2853-$D$2853)/1000</f>
        <v>0</v>
      </c>
      <c r="R2920" s="223">
        <f>R2869*'Usages industrie'!$P14*(1+'Usages industrie'!$Q14)^(R$2853-$D$2853)/1000</f>
        <v>0</v>
      </c>
    </row>
    <row r="2921" spans="1:18" hidden="1" outlineLevel="2" x14ac:dyDescent="0.25">
      <c r="A2921" s="222" t="str">
        <f>'Usages industrie'!A15</f>
        <v>Usage industriel n°12</v>
      </c>
      <c r="B2921" s="222" t="s">
        <v>645</v>
      </c>
      <c r="C2921" s="222"/>
      <c r="D2921" s="223">
        <f>D2870*'Usages industrie'!$P15*(1+'Usages industrie'!$Q15)^(D$2853-$D$2853)/1000</f>
        <v>0</v>
      </c>
      <c r="E2921" s="223">
        <f>E2870*'Usages industrie'!$P15*(1+'Usages industrie'!$Q15)^(E$2853-$D$2853)/1000</f>
        <v>0</v>
      </c>
      <c r="F2921" s="223">
        <f>F2870*'Usages industrie'!$P15*(1+'Usages industrie'!$Q15)^(F$2853-$D$2853)/1000</f>
        <v>0</v>
      </c>
      <c r="G2921" s="223">
        <f>G2870*'Usages industrie'!$P15*(1+'Usages industrie'!$Q15)^(G$2853-$D$2853)/1000</f>
        <v>0</v>
      </c>
      <c r="H2921" s="223">
        <f>H2870*'Usages industrie'!$P15*(1+'Usages industrie'!$Q15)^(H$2853-$D$2853)/1000</f>
        <v>0</v>
      </c>
      <c r="I2921" s="223">
        <f>I2870*'Usages industrie'!$P15*(1+'Usages industrie'!$Q15)^(I$2853-$D$2853)/1000</f>
        <v>0</v>
      </c>
      <c r="J2921" s="223">
        <f>J2870*'Usages industrie'!$P15*(1+'Usages industrie'!$Q15)^(J$2853-$D$2853)/1000</f>
        <v>0</v>
      </c>
      <c r="K2921" s="223">
        <f>K2870*'Usages industrie'!$P15*(1+'Usages industrie'!$Q15)^(K$2853-$D$2853)/1000</f>
        <v>0</v>
      </c>
      <c r="L2921" s="223">
        <f>L2870*'Usages industrie'!$P15*(1+'Usages industrie'!$Q15)^(L$2853-$D$2853)/1000</f>
        <v>0</v>
      </c>
      <c r="M2921" s="223">
        <f>M2870*'Usages industrie'!$P15*(1+'Usages industrie'!$Q15)^(M$2853-$D$2853)/1000</f>
        <v>0</v>
      </c>
      <c r="N2921" s="223">
        <f>N2870*'Usages industrie'!$P15*(1+'Usages industrie'!$Q15)^(N$2853-$D$2853)/1000</f>
        <v>0</v>
      </c>
      <c r="O2921" s="223">
        <f>O2870*'Usages industrie'!$P15*(1+'Usages industrie'!$Q15)^(O$2853-$D$2853)/1000</f>
        <v>0</v>
      </c>
      <c r="P2921" s="223">
        <f>P2870*'Usages industrie'!$P15*(1+'Usages industrie'!$Q15)^(P$2853-$D$2853)/1000</f>
        <v>0</v>
      </c>
      <c r="Q2921" s="223">
        <f>Q2870*'Usages industrie'!$P15*(1+'Usages industrie'!$Q15)^(Q$2853-$D$2853)/1000</f>
        <v>0</v>
      </c>
      <c r="R2921" s="223">
        <f>R2870*'Usages industrie'!$P15*(1+'Usages industrie'!$Q15)^(R$2853-$D$2853)/1000</f>
        <v>0</v>
      </c>
    </row>
    <row r="2922" spans="1:18" hidden="1" outlineLevel="2" x14ac:dyDescent="0.25">
      <c r="A2922" s="222" t="str">
        <f>'Usages industrie'!A16</f>
        <v>Usage industriel n°13</v>
      </c>
      <c r="B2922" s="222" t="s">
        <v>645</v>
      </c>
      <c r="C2922" s="222"/>
      <c r="D2922" s="223">
        <f>D2871*'Usages industrie'!$P16*(1+'Usages industrie'!$Q16)^(D$2853-$D$2853)/1000</f>
        <v>0</v>
      </c>
      <c r="E2922" s="223">
        <f>E2871*'Usages industrie'!$P16*(1+'Usages industrie'!$Q16)^(E$2853-$D$2853)/1000</f>
        <v>0</v>
      </c>
      <c r="F2922" s="223">
        <f>F2871*'Usages industrie'!$P16*(1+'Usages industrie'!$Q16)^(F$2853-$D$2853)/1000</f>
        <v>0</v>
      </c>
      <c r="G2922" s="223">
        <f>G2871*'Usages industrie'!$P16*(1+'Usages industrie'!$Q16)^(G$2853-$D$2853)/1000</f>
        <v>0</v>
      </c>
      <c r="H2922" s="223">
        <f>H2871*'Usages industrie'!$P16*(1+'Usages industrie'!$Q16)^(H$2853-$D$2853)/1000</f>
        <v>0</v>
      </c>
      <c r="I2922" s="223">
        <f>I2871*'Usages industrie'!$P16*(1+'Usages industrie'!$Q16)^(I$2853-$D$2853)/1000</f>
        <v>0</v>
      </c>
      <c r="J2922" s="223">
        <f>J2871*'Usages industrie'!$P16*(1+'Usages industrie'!$Q16)^(J$2853-$D$2853)/1000</f>
        <v>0</v>
      </c>
      <c r="K2922" s="223">
        <f>K2871*'Usages industrie'!$P16*(1+'Usages industrie'!$Q16)^(K$2853-$D$2853)/1000</f>
        <v>0</v>
      </c>
      <c r="L2922" s="223">
        <f>L2871*'Usages industrie'!$P16*(1+'Usages industrie'!$Q16)^(L$2853-$D$2853)/1000</f>
        <v>0</v>
      </c>
      <c r="M2922" s="223">
        <f>M2871*'Usages industrie'!$P16*(1+'Usages industrie'!$Q16)^(M$2853-$D$2853)/1000</f>
        <v>0</v>
      </c>
      <c r="N2922" s="223">
        <f>N2871*'Usages industrie'!$P16*(1+'Usages industrie'!$Q16)^(N$2853-$D$2853)/1000</f>
        <v>0</v>
      </c>
      <c r="O2922" s="223">
        <f>O2871*'Usages industrie'!$P16*(1+'Usages industrie'!$Q16)^(O$2853-$D$2853)/1000</f>
        <v>0</v>
      </c>
      <c r="P2922" s="223">
        <f>P2871*'Usages industrie'!$P16*(1+'Usages industrie'!$Q16)^(P$2853-$D$2853)/1000</f>
        <v>0</v>
      </c>
      <c r="Q2922" s="223">
        <f>Q2871*'Usages industrie'!$P16*(1+'Usages industrie'!$Q16)^(Q$2853-$D$2853)/1000</f>
        <v>0</v>
      </c>
      <c r="R2922" s="223">
        <f>R2871*'Usages industrie'!$P16*(1+'Usages industrie'!$Q16)^(R$2853-$D$2853)/1000</f>
        <v>0</v>
      </c>
    </row>
    <row r="2923" spans="1:18" hidden="1" outlineLevel="2" x14ac:dyDescent="0.25">
      <c r="A2923" s="222" t="str">
        <f>'Usages industrie'!A17</f>
        <v>Usage industriel n°14</v>
      </c>
      <c r="B2923" s="222" t="s">
        <v>645</v>
      </c>
      <c r="C2923" s="222"/>
      <c r="D2923" s="223">
        <f>D2872*'Usages industrie'!$P17*(1+'Usages industrie'!$Q17)^(D$2853-$D$2853)/1000</f>
        <v>0</v>
      </c>
      <c r="E2923" s="223">
        <f>E2872*'Usages industrie'!$P17*(1+'Usages industrie'!$Q17)^(E$2853-$D$2853)/1000</f>
        <v>0</v>
      </c>
      <c r="F2923" s="223">
        <f>F2872*'Usages industrie'!$P17*(1+'Usages industrie'!$Q17)^(F$2853-$D$2853)/1000</f>
        <v>0</v>
      </c>
      <c r="G2923" s="223">
        <f>G2872*'Usages industrie'!$P17*(1+'Usages industrie'!$Q17)^(G$2853-$D$2853)/1000</f>
        <v>0</v>
      </c>
      <c r="H2923" s="223">
        <f>H2872*'Usages industrie'!$P17*(1+'Usages industrie'!$Q17)^(H$2853-$D$2853)/1000</f>
        <v>0</v>
      </c>
      <c r="I2923" s="223">
        <f>I2872*'Usages industrie'!$P17*(1+'Usages industrie'!$Q17)^(I$2853-$D$2853)/1000</f>
        <v>0</v>
      </c>
      <c r="J2923" s="223">
        <f>J2872*'Usages industrie'!$P17*(1+'Usages industrie'!$Q17)^(J$2853-$D$2853)/1000</f>
        <v>0</v>
      </c>
      <c r="K2923" s="223">
        <f>K2872*'Usages industrie'!$P17*(1+'Usages industrie'!$Q17)^(K$2853-$D$2853)/1000</f>
        <v>0</v>
      </c>
      <c r="L2923" s="223">
        <f>L2872*'Usages industrie'!$P17*(1+'Usages industrie'!$Q17)^(L$2853-$D$2853)/1000</f>
        <v>0</v>
      </c>
      <c r="M2923" s="223">
        <f>M2872*'Usages industrie'!$P17*(1+'Usages industrie'!$Q17)^(M$2853-$D$2853)/1000</f>
        <v>0</v>
      </c>
      <c r="N2923" s="223">
        <f>N2872*'Usages industrie'!$P17*(1+'Usages industrie'!$Q17)^(N$2853-$D$2853)/1000</f>
        <v>0</v>
      </c>
      <c r="O2923" s="223">
        <f>O2872*'Usages industrie'!$P17*(1+'Usages industrie'!$Q17)^(O$2853-$D$2853)/1000</f>
        <v>0</v>
      </c>
      <c r="P2923" s="223">
        <f>P2872*'Usages industrie'!$P17*(1+'Usages industrie'!$Q17)^(P$2853-$D$2853)/1000</f>
        <v>0</v>
      </c>
      <c r="Q2923" s="223">
        <f>Q2872*'Usages industrie'!$P17*(1+'Usages industrie'!$Q17)^(Q$2853-$D$2853)/1000</f>
        <v>0</v>
      </c>
      <c r="R2923" s="223">
        <f>R2872*'Usages industrie'!$P17*(1+'Usages industrie'!$Q17)^(R$2853-$D$2853)/1000</f>
        <v>0</v>
      </c>
    </row>
    <row r="2924" spans="1:18" hidden="1" outlineLevel="2" x14ac:dyDescent="0.25">
      <c r="A2924" s="222" t="str">
        <f>'Usages industrie'!A18</f>
        <v>Usage industriel n°15</v>
      </c>
      <c r="B2924" s="222" t="s">
        <v>645</v>
      </c>
      <c r="C2924" s="222"/>
      <c r="D2924" s="223">
        <f>D2873*'Usages industrie'!$P18*(1+'Usages industrie'!$Q18)^(D$2853-$D$2853)/1000</f>
        <v>0</v>
      </c>
      <c r="E2924" s="223">
        <f>E2873*'Usages industrie'!$P18*(1+'Usages industrie'!$Q18)^(E$2853-$D$2853)/1000</f>
        <v>0</v>
      </c>
      <c r="F2924" s="223">
        <f>F2873*'Usages industrie'!$P18*(1+'Usages industrie'!$Q18)^(F$2853-$D$2853)/1000</f>
        <v>0</v>
      </c>
      <c r="G2924" s="223">
        <f>G2873*'Usages industrie'!$P18*(1+'Usages industrie'!$Q18)^(G$2853-$D$2853)/1000</f>
        <v>0</v>
      </c>
      <c r="H2924" s="223">
        <f>H2873*'Usages industrie'!$P18*(1+'Usages industrie'!$Q18)^(H$2853-$D$2853)/1000</f>
        <v>0</v>
      </c>
      <c r="I2924" s="223">
        <f>I2873*'Usages industrie'!$P18*(1+'Usages industrie'!$Q18)^(I$2853-$D$2853)/1000</f>
        <v>0</v>
      </c>
      <c r="J2924" s="223">
        <f>J2873*'Usages industrie'!$P18*(1+'Usages industrie'!$Q18)^(J$2853-$D$2853)/1000</f>
        <v>0</v>
      </c>
      <c r="K2924" s="223">
        <f>K2873*'Usages industrie'!$P18*(1+'Usages industrie'!$Q18)^(K$2853-$D$2853)/1000</f>
        <v>0</v>
      </c>
      <c r="L2924" s="223">
        <f>L2873*'Usages industrie'!$P18*(1+'Usages industrie'!$Q18)^(L$2853-$D$2853)/1000</f>
        <v>0</v>
      </c>
      <c r="M2924" s="223">
        <f>M2873*'Usages industrie'!$P18*(1+'Usages industrie'!$Q18)^(M$2853-$D$2853)/1000</f>
        <v>0</v>
      </c>
      <c r="N2924" s="223">
        <f>N2873*'Usages industrie'!$P18*(1+'Usages industrie'!$Q18)^(N$2853-$D$2853)/1000</f>
        <v>0</v>
      </c>
      <c r="O2924" s="223">
        <f>O2873*'Usages industrie'!$P18*(1+'Usages industrie'!$Q18)^(O$2853-$D$2853)/1000</f>
        <v>0</v>
      </c>
      <c r="P2924" s="223">
        <f>P2873*'Usages industrie'!$P18*(1+'Usages industrie'!$Q18)^(P$2853-$D$2853)/1000</f>
        <v>0</v>
      </c>
      <c r="Q2924" s="223">
        <f>Q2873*'Usages industrie'!$P18*(1+'Usages industrie'!$Q18)^(Q$2853-$D$2853)/1000</f>
        <v>0</v>
      </c>
      <c r="R2924" s="223">
        <f>R2873*'Usages industrie'!$P18*(1+'Usages industrie'!$Q18)^(R$2853-$D$2853)/1000</f>
        <v>0</v>
      </c>
    </row>
    <row r="2925" spans="1:18" hidden="1" outlineLevel="2" x14ac:dyDescent="0.25">
      <c r="A2925" s="222" t="str">
        <f>'Usages industrie'!A19</f>
        <v>Usage industriel n°16</v>
      </c>
      <c r="B2925" s="222" t="s">
        <v>645</v>
      </c>
      <c r="C2925" s="222"/>
      <c r="D2925" s="223">
        <f>D2874*'Usages industrie'!$P19*(1+'Usages industrie'!$Q19)^(D$2853-$D$2853)/1000</f>
        <v>0</v>
      </c>
      <c r="E2925" s="223">
        <f>E2874*'Usages industrie'!$P19*(1+'Usages industrie'!$Q19)^(E$2853-$D$2853)/1000</f>
        <v>0</v>
      </c>
      <c r="F2925" s="223">
        <f>F2874*'Usages industrie'!$P19*(1+'Usages industrie'!$Q19)^(F$2853-$D$2853)/1000</f>
        <v>0</v>
      </c>
      <c r="G2925" s="223">
        <f>G2874*'Usages industrie'!$P19*(1+'Usages industrie'!$Q19)^(G$2853-$D$2853)/1000</f>
        <v>0</v>
      </c>
      <c r="H2925" s="223">
        <f>H2874*'Usages industrie'!$P19*(1+'Usages industrie'!$Q19)^(H$2853-$D$2853)/1000</f>
        <v>0</v>
      </c>
      <c r="I2925" s="223">
        <f>I2874*'Usages industrie'!$P19*(1+'Usages industrie'!$Q19)^(I$2853-$D$2853)/1000</f>
        <v>0</v>
      </c>
      <c r="J2925" s="223">
        <f>J2874*'Usages industrie'!$P19*(1+'Usages industrie'!$Q19)^(J$2853-$D$2853)/1000</f>
        <v>0</v>
      </c>
      <c r="K2925" s="223">
        <f>K2874*'Usages industrie'!$P19*(1+'Usages industrie'!$Q19)^(K$2853-$D$2853)/1000</f>
        <v>0</v>
      </c>
      <c r="L2925" s="223">
        <f>L2874*'Usages industrie'!$P19*(1+'Usages industrie'!$Q19)^(L$2853-$D$2853)/1000</f>
        <v>0</v>
      </c>
      <c r="M2925" s="223">
        <f>M2874*'Usages industrie'!$P19*(1+'Usages industrie'!$Q19)^(M$2853-$D$2853)/1000</f>
        <v>0</v>
      </c>
      <c r="N2925" s="223">
        <f>N2874*'Usages industrie'!$P19*(1+'Usages industrie'!$Q19)^(N$2853-$D$2853)/1000</f>
        <v>0</v>
      </c>
      <c r="O2925" s="223">
        <f>O2874*'Usages industrie'!$P19*(1+'Usages industrie'!$Q19)^(O$2853-$D$2853)/1000</f>
        <v>0</v>
      </c>
      <c r="P2925" s="223">
        <f>P2874*'Usages industrie'!$P19*(1+'Usages industrie'!$Q19)^(P$2853-$D$2853)/1000</f>
        <v>0</v>
      </c>
      <c r="Q2925" s="223">
        <f>Q2874*'Usages industrie'!$P19*(1+'Usages industrie'!$Q19)^(Q$2853-$D$2853)/1000</f>
        <v>0</v>
      </c>
      <c r="R2925" s="223">
        <f>R2874*'Usages industrie'!$P19*(1+'Usages industrie'!$Q19)^(R$2853-$D$2853)/1000</f>
        <v>0</v>
      </c>
    </row>
    <row r="2926" spans="1:18" hidden="1" outlineLevel="2" x14ac:dyDescent="0.25">
      <c r="A2926" s="222" t="str">
        <f>'Usages industrie'!A20</f>
        <v>Usage industriel n°17</v>
      </c>
      <c r="B2926" s="222" t="s">
        <v>645</v>
      </c>
      <c r="C2926" s="222"/>
      <c r="D2926" s="223">
        <f>D2875*'Usages industrie'!$P20*(1+'Usages industrie'!$Q20)^(D$2853-$D$2853)/1000</f>
        <v>0</v>
      </c>
      <c r="E2926" s="223">
        <f>E2875*'Usages industrie'!$P20*(1+'Usages industrie'!$Q20)^(E$2853-$D$2853)/1000</f>
        <v>0</v>
      </c>
      <c r="F2926" s="223">
        <f>F2875*'Usages industrie'!$P20*(1+'Usages industrie'!$Q20)^(F$2853-$D$2853)/1000</f>
        <v>0</v>
      </c>
      <c r="G2926" s="223">
        <f>G2875*'Usages industrie'!$P20*(1+'Usages industrie'!$Q20)^(G$2853-$D$2853)/1000</f>
        <v>0</v>
      </c>
      <c r="H2926" s="223">
        <f>H2875*'Usages industrie'!$P20*(1+'Usages industrie'!$Q20)^(H$2853-$D$2853)/1000</f>
        <v>0</v>
      </c>
      <c r="I2926" s="223">
        <f>I2875*'Usages industrie'!$P20*(1+'Usages industrie'!$Q20)^(I$2853-$D$2853)/1000</f>
        <v>0</v>
      </c>
      <c r="J2926" s="223">
        <f>J2875*'Usages industrie'!$P20*(1+'Usages industrie'!$Q20)^(J$2853-$D$2853)/1000</f>
        <v>0</v>
      </c>
      <c r="K2926" s="223">
        <f>K2875*'Usages industrie'!$P20*(1+'Usages industrie'!$Q20)^(K$2853-$D$2853)/1000</f>
        <v>0</v>
      </c>
      <c r="L2926" s="223">
        <f>L2875*'Usages industrie'!$P20*(1+'Usages industrie'!$Q20)^(L$2853-$D$2853)/1000</f>
        <v>0</v>
      </c>
      <c r="M2926" s="223">
        <f>M2875*'Usages industrie'!$P20*(1+'Usages industrie'!$Q20)^(M$2853-$D$2853)/1000</f>
        <v>0</v>
      </c>
      <c r="N2926" s="223">
        <f>N2875*'Usages industrie'!$P20*(1+'Usages industrie'!$Q20)^(N$2853-$D$2853)/1000</f>
        <v>0</v>
      </c>
      <c r="O2926" s="223">
        <f>O2875*'Usages industrie'!$P20*(1+'Usages industrie'!$Q20)^(O$2853-$D$2853)/1000</f>
        <v>0</v>
      </c>
      <c r="P2926" s="223">
        <f>P2875*'Usages industrie'!$P20*(1+'Usages industrie'!$Q20)^(P$2853-$D$2853)/1000</f>
        <v>0</v>
      </c>
      <c r="Q2926" s="223">
        <f>Q2875*'Usages industrie'!$P20*(1+'Usages industrie'!$Q20)^(Q$2853-$D$2853)/1000</f>
        <v>0</v>
      </c>
      <c r="R2926" s="223">
        <f>R2875*'Usages industrie'!$P20*(1+'Usages industrie'!$Q20)^(R$2853-$D$2853)/1000</f>
        <v>0</v>
      </c>
    </row>
    <row r="2927" spans="1:18" hidden="1" outlineLevel="2" x14ac:dyDescent="0.25">
      <c r="A2927" s="222" t="str">
        <f>'Usages industrie'!A21</f>
        <v>Usage industriel n°18</v>
      </c>
      <c r="B2927" s="222" t="s">
        <v>645</v>
      </c>
      <c r="C2927" s="222"/>
      <c r="D2927" s="223">
        <f>D2876*'Usages industrie'!$P21*(1+'Usages industrie'!$Q21)^(D$2853-$D$2853)/1000</f>
        <v>0</v>
      </c>
      <c r="E2927" s="223">
        <f>E2876*'Usages industrie'!$P21*(1+'Usages industrie'!$Q21)^(E$2853-$D$2853)/1000</f>
        <v>0</v>
      </c>
      <c r="F2927" s="223">
        <f>F2876*'Usages industrie'!$P21*(1+'Usages industrie'!$Q21)^(F$2853-$D$2853)/1000</f>
        <v>0</v>
      </c>
      <c r="G2927" s="223">
        <f>G2876*'Usages industrie'!$P21*(1+'Usages industrie'!$Q21)^(G$2853-$D$2853)/1000</f>
        <v>0</v>
      </c>
      <c r="H2927" s="223">
        <f>H2876*'Usages industrie'!$P21*(1+'Usages industrie'!$Q21)^(H$2853-$D$2853)/1000</f>
        <v>0</v>
      </c>
      <c r="I2927" s="223">
        <f>I2876*'Usages industrie'!$P21*(1+'Usages industrie'!$Q21)^(I$2853-$D$2853)/1000</f>
        <v>0</v>
      </c>
      <c r="J2927" s="223">
        <f>J2876*'Usages industrie'!$P21*(1+'Usages industrie'!$Q21)^(J$2853-$D$2853)/1000</f>
        <v>0</v>
      </c>
      <c r="K2927" s="223">
        <f>K2876*'Usages industrie'!$P21*(1+'Usages industrie'!$Q21)^(K$2853-$D$2853)/1000</f>
        <v>0</v>
      </c>
      <c r="L2927" s="223">
        <f>L2876*'Usages industrie'!$P21*(1+'Usages industrie'!$Q21)^(L$2853-$D$2853)/1000</f>
        <v>0</v>
      </c>
      <c r="M2927" s="223">
        <f>M2876*'Usages industrie'!$P21*(1+'Usages industrie'!$Q21)^(M$2853-$D$2853)/1000</f>
        <v>0</v>
      </c>
      <c r="N2927" s="223">
        <f>N2876*'Usages industrie'!$P21*(1+'Usages industrie'!$Q21)^(N$2853-$D$2853)/1000</f>
        <v>0</v>
      </c>
      <c r="O2927" s="223">
        <f>O2876*'Usages industrie'!$P21*(1+'Usages industrie'!$Q21)^(O$2853-$D$2853)/1000</f>
        <v>0</v>
      </c>
      <c r="P2927" s="223">
        <f>P2876*'Usages industrie'!$P21*(1+'Usages industrie'!$Q21)^(P$2853-$D$2853)/1000</f>
        <v>0</v>
      </c>
      <c r="Q2927" s="223">
        <f>Q2876*'Usages industrie'!$P21*(1+'Usages industrie'!$Q21)^(Q$2853-$D$2853)/1000</f>
        <v>0</v>
      </c>
      <c r="R2927" s="223">
        <f>R2876*'Usages industrie'!$P21*(1+'Usages industrie'!$Q21)^(R$2853-$D$2853)/1000</f>
        <v>0</v>
      </c>
    </row>
    <row r="2928" spans="1:18" hidden="1" outlineLevel="2" x14ac:dyDescent="0.25">
      <c r="A2928" s="222" t="str">
        <f>'Usages industrie'!A22</f>
        <v>Usage industriel n°19</v>
      </c>
      <c r="B2928" s="222" t="s">
        <v>645</v>
      </c>
      <c r="C2928" s="222"/>
      <c r="D2928" s="223">
        <f>D2877*'Usages industrie'!$P22*(1+'Usages industrie'!$Q22)^(D$2853-$D$2853)/1000</f>
        <v>0</v>
      </c>
      <c r="E2928" s="223">
        <f>E2877*'Usages industrie'!$P22*(1+'Usages industrie'!$Q22)^(E$2853-$D$2853)/1000</f>
        <v>0</v>
      </c>
      <c r="F2928" s="223">
        <f>F2877*'Usages industrie'!$P22*(1+'Usages industrie'!$Q22)^(F$2853-$D$2853)/1000</f>
        <v>0</v>
      </c>
      <c r="G2928" s="223">
        <f>G2877*'Usages industrie'!$P22*(1+'Usages industrie'!$Q22)^(G$2853-$D$2853)/1000</f>
        <v>0</v>
      </c>
      <c r="H2928" s="223">
        <f>H2877*'Usages industrie'!$P22*(1+'Usages industrie'!$Q22)^(H$2853-$D$2853)/1000</f>
        <v>0</v>
      </c>
      <c r="I2928" s="223">
        <f>I2877*'Usages industrie'!$P22*(1+'Usages industrie'!$Q22)^(I$2853-$D$2853)/1000</f>
        <v>0</v>
      </c>
      <c r="J2928" s="223">
        <f>J2877*'Usages industrie'!$P22*(1+'Usages industrie'!$Q22)^(J$2853-$D$2853)/1000</f>
        <v>0</v>
      </c>
      <c r="K2928" s="223">
        <f>K2877*'Usages industrie'!$P22*(1+'Usages industrie'!$Q22)^(K$2853-$D$2853)/1000</f>
        <v>0</v>
      </c>
      <c r="L2928" s="223">
        <f>L2877*'Usages industrie'!$P22*(1+'Usages industrie'!$Q22)^(L$2853-$D$2853)/1000</f>
        <v>0</v>
      </c>
      <c r="M2928" s="223">
        <f>M2877*'Usages industrie'!$P22*(1+'Usages industrie'!$Q22)^(M$2853-$D$2853)/1000</f>
        <v>0</v>
      </c>
      <c r="N2928" s="223">
        <f>N2877*'Usages industrie'!$P22*(1+'Usages industrie'!$Q22)^(N$2853-$D$2853)/1000</f>
        <v>0</v>
      </c>
      <c r="O2928" s="223">
        <f>O2877*'Usages industrie'!$P22*(1+'Usages industrie'!$Q22)^(O$2853-$D$2853)/1000</f>
        <v>0</v>
      </c>
      <c r="P2928" s="223">
        <f>P2877*'Usages industrie'!$P22*(1+'Usages industrie'!$Q22)^(P$2853-$D$2853)/1000</f>
        <v>0</v>
      </c>
      <c r="Q2928" s="223">
        <f>Q2877*'Usages industrie'!$P22*(1+'Usages industrie'!$Q22)^(Q$2853-$D$2853)/1000</f>
        <v>0</v>
      </c>
      <c r="R2928" s="223">
        <f>R2877*'Usages industrie'!$P22*(1+'Usages industrie'!$Q22)^(R$2853-$D$2853)/1000</f>
        <v>0</v>
      </c>
    </row>
    <row r="2929" spans="1:18" hidden="1" outlineLevel="2" x14ac:dyDescent="0.25">
      <c r="A2929" s="222" t="str">
        <f>'Usages industrie'!A23</f>
        <v>Usage industriel n°20</v>
      </c>
      <c r="B2929" s="222" t="s">
        <v>645</v>
      </c>
      <c r="C2929" s="222"/>
      <c r="D2929" s="223">
        <f>D2878*'Usages industrie'!$P23*(1+'Usages industrie'!$Q23)^(D$2853-$D$2853)/1000</f>
        <v>0</v>
      </c>
      <c r="E2929" s="223">
        <f>E2878*'Usages industrie'!$P23*(1+'Usages industrie'!$Q23)^(E$2853-$D$2853)/1000</f>
        <v>0</v>
      </c>
      <c r="F2929" s="223">
        <f>F2878*'Usages industrie'!$P23*(1+'Usages industrie'!$Q23)^(F$2853-$D$2853)/1000</f>
        <v>0</v>
      </c>
      <c r="G2929" s="223">
        <f>G2878*'Usages industrie'!$P23*(1+'Usages industrie'!$Q23)^(G$2853-$D$2853)/1000</f>
        <v>0</v>
      </c>
      <c r="H2929" s="223">
        <f>H2878*'Usages industrie'!$P23*(1+'Usages industrie'!$Q23)^(H$2853-$D$2853)/1000</f>
        <v>0</v>
      </c>
      <c r="I2929" s="223">
        <f>I2878*'Usages industrie'!$P23*(1+'Usages industrie'!$Q23)^(I$2853-$D$2853)/1000</f>
        <v>0</v>
      </c>
      <c r="J2929" s="223">
        <f>J2878*'Usages industrie'!$P23*(1+'Usages industrie'!$Q23)^(J$2853-$D$2853)/1000</f>
        <v>0</v>
      </c>
      <c r="K2929" s="223">
        <f>K2878*'Usages industrie'!$P23*(1+'Usages industrie'!$Q23)^(K$2853-$D$2853)/1000</f>
        <v>0</v>
      </c>
      <c r="L2929" s="223">
        <f>L2878*'Usages industrie'!$P23*(1+'Usages industrie'!$Q23)^(L$2853-$D$2853)/1000</f>
        <v>0</v>
      </c>
      <c r="M2929" s="223">
        <f>M2878*'Usages industrie'!$P23*(1+'Usages industrie'!$Q23)^(M$2853-$D$2853)/1000</f>
        <v>0</v>
      </c>
      <c r="N2929" s="223">
        <f>N2878*'Usages industrie'!$P23*(1+'Usages industrie'!$Q23)^(N$2853-$D$2853)/1000</f>
        <v>0</v>
      </c>
      <c r="O2929" s="223">
        <f>O2878*'Usages industrie'!$P23*(1+'Usages industrie'!$Q23)^(O$2853-$D$2853)/1000</f>
        <v>0</v>
      </c>
      <c r="P2929" s="223">
        <f>P2878*'Usages industrie'!$P23*(1+'Usages industrie'!$Q23)^(P$2853-$D$2853)/1000</f>
        <v>0</v>
      </c>
      <c r="Q2929" s="223">
        <f>Q2878*'Usages industrie'!$P23*(1+'Usages industrie'!$Q23)^(Q$2853-$D$2853)/1000</f>
        <v>0</v>
      </c>
      <c r="R2929" s="223">
        <f>R2878*'Usages industrie'!$P23*(1+'Usages industrie'!$Q23)^(R$2853-$D$2853)/1000</f>
        <v>0</v>
      </c>
    </row>
    <row r="2930" spans="1:18" hidden="1" outlineLevel="2" x14ac:dyDescent="0.25">
      <c r="A2930" s="222" t="str">
        <f>'Usages industrie'!A24</f>
        <v>Usage industriel n°21</v>
      </c>
      <c r="B2930" s="222" t="s">
        <v>645</v>
      </c>
      <c r="C2930" s="222"/>
      <c r="D2930" s="223">
        <f>D2879*'Usages industrie'!$P24*(1+'Usages industrie'!$Q24)^(D$2853-$D$2853)/1000</f>
        <v>0</v>
      </c>
      <c r="E2930" s="223">
        <f>E2879*'Usages industrie'!$P24*(1+'Usages industrie'!$Q24)^(E$2853-$D$2853)/1000</f>
        <v>0</v>
      </c>
      <c r="F2930" s="223">
        <f>F2879*'Usages industrie'!$P24*(1+'Usages industrie'!$Q24)^(F$2853-$D$2853)/1000</f>
        <v>0</v>
      </c>
      <c r="G2930" s="223">
        <f>G2879*'Usages industrie'!$P24*(1+'Usages industrie'!$Q24)^(G$2853-$D$2853)/1000</f>
        <v>0</v>
      </c>
      <c r="H2930" s="223">
        <f>H2879*'Usages industrie'!$P24*(1+'Usages industrie'!$Q24)^(H$2853-$D$2853)/1000</f>
        <v>0</v>
      </c>
      <c r="I2930" s="223">
        <f>I2879*'Usages industrie'!$P24*(1+'Usages industrie'!$Q24)^(I$2853-$D$2853)/1000</f>
        <v>0</v>
      </c>
      <c r="J2930" s="223">
        <f>J2879*'Usages industrie'!$P24*(1+'Usages industrie'!$Q24)^(J$2853-$D$2853)/1000</f>
        <v>0</v>
      </c>
      <c r="K2930" s="223">
        <f>K2879*'Usages industrie'!$P24*(1+'Usages industrie'!$Q24)^(K$2853-$D$2853)/1000</f>
        <v>0</v>
      </c>
      <c r="L2930" s="223">
        <f>L2879*'Usages industrie'!$P24*(1+'Usages industrie'!$Q24)^(L$2853-$D$2853)/1000</f>
        <v>0</v>
      </c>
      <c r="M2930" s="223">
        <f>M2879*'Usages industrie'!$P24*(1+'Usages industrie'!$Q24)^(M$2853-$D$2853)/1000</f>
        <v>0</v>
      </c>
      <c r="N2930" s="223">
        <f>N2879*'Usages industrie'!$P24*(1+'Usages industrie'!$Q24)^(N$2853-$D$2853)/1000</f>
        <v>0</v>
      </c>
      <c r="O2930" s="223">
        <f>O2879*'Usages industrie'!$P24*(1+'Usages industrie'!$Q24)^(O$2853-$D$2853)/1000</f>
        <v>0</v>
      </c>
      <c r="P2930" s="223">
        <f>P2879*'Usages industrie'!$P24*(1+'Usages industrie'!$Q24)^(P$2853-$D$2853)/1000</f>
        <v>0</v>
      </c>
      <c r="Q2930" s="223">
        <f>Q2879*'Usages industrie'!$P24*(1+'Usages industrie'!$Q24)^(Q$2853-$D$2853)/1000</f>
        <v>0</v>
      </c>
      <c r="R2930" s="223">
        <f>R2879*'Usages industrie'!$P24*(1+'Usages industrie'!$Q24)^(R$2853-$D$2853)/1000</f>
        <v>0</v>
      </c>
    </row>
    <row r="2931" spans="1:18" hidden="1" outlineLevel="2" x14ac:dyDescent="0.25">
      <c r="A2931" s="222" t="str">
        <f>'Usages industrie'!A25</f>
        <v>Usage industriel n°22</v>
      </c>
      <c r="B2931" s="222" t="s">
        <v>645</v>
      </c>
      <c r="C2931" s="222"/>
      <c r="D2931" s="223">
        <f>D2880*'Usages industrie'!$P25*(1+'Usages industrie'!$Q25)^(D$2853-$D$2853)/1000</f>
        <v>0</v>
      </c>
      <c r="E2931" s="223">
        <f>E2880*'Usages industrie'!$P25*(1+'Usages industrie'!$Q25)^(E$2853-$D$2853)/1000</f>
        <v>0</v>
      </c>
      <c r="F2931" s="223">
        <f>F2880*'Usages industrie'!$P25*(1+'Usages industrie'!$Q25)^(F$2853-$D$2853)/1000</f>
        <v>0</v>
      </c>
      <c r="G2931" s="223">
        <f>G2880*'Usages industrie'!$P25*(1+'Usages industrie'!$Q25)^(G$2853-$D$2853)/1000</f>
        <v>0</v>
      </c>
      <c r="H2931" s="223">
        <f>H2880*'Usages industrie'!$P25*(1+'Usages industrie'!$Q25)^(H$2853-$D$2853)/1000</f>
        <v>0</v>
      </c>
      <c r="I2931" s="223">
        <f>I2880*'Usages industrie'!$P25*(1+'Usages industrie'!$Q25)^(I$2853-$D$2853)/1000</f>
        <v>0</v>
      </c>
      <c r="J2931" s="223">
        <f>J2880*'Usages industrie'!$P25*(1+'Usages industrie'!$Q25)^(J$2853-$D$2853)/1000</f>
        <v>0</v>
      </c>
      <c r="K2931" s="223">
        <f>K2880*'Usages industrie'!$P25*(1+'Usages industrie'!$Q25)^(K$2853-$D$2853)/1000</f>
        <v>0</v>
      </c>
      <c r="L2931" s="223">
        <f>L2880*'Usages industrie'!$P25*(1+'Usages industrie'!$Q25)^(L$2853-$D$2853)/1000</f>
        <v>0</v>
      </c>
      <c r="M2931" s="223">
        <f>M2880*'Usages industrie'!$P25*(1+'Usages industrie'!$Q25)^(M$2853-$D$2853)/1000</f>
        <v>0</v>
      </c>
      <c r="N2931" s="223">
        <f>N2880*'Usages industrie'!$P25*(1+'Usages industrie'!$Q25)^(N$2853-$D$2853)/1000</f>
        <v>0</v>
      </c>
      <c r="O2931" s="223">
        <f>O2880*'Usages industrie'!$P25*(1+'Usages industrie'!$Q25)^(O$2853-$D$2853)/1000</f>
        <v>0</v>
      </c>
      <c r="P2931" s="223">
        <f>P2880*'Usages industrie'!$P25*(1+'Usages industrie'!$Q25)^(P$2853-$D$2853)/1000</f>
        <v>0</v>
      </c>
      <c r="Q2931" s="223">
        <f>Q2880*'Usages industrie'!$P25*(1+'Usages industrie'!$Q25)^(Q$2853-$D$2853)/1000</f>
        <v>0</v>
      </c>
      <c r="R2931" s="223">
        <f>R2880*'Usages industrie'!$P25*(1+'Usages industrie'!$Q25)^(R$2853-$D$2853)/1000</f>
        <v>0</v>
      </c>
    </row>
    <row r="2932" spans="1:18" hidden="1" outlineLevel="2" x14ac:dyDescent="0.25">
      <c r="A2932" s="222" t="str">
        <f>'Usages industrie'!A26</f>
        <v>Usage industriel n°23</v>
      </c>
      <c r="B2932" s="222" t="s">
        <v>645</v>
      </c>
      <c r="C2932" s="222"/>
      <c r="D2932" s="223">
        <f>D2881*'Usages industrie'!$P26*(1+'Usages industrie'!$Q26)^(D$2853-$D$2853)/1000</f>
        <v>0</v>
      </c>
      <c r="E2932" s="223">
        <f>E2881*'Usages industrie'!$P26*(1+'Usages industrie'!$Q26)^(E$2853-$D$2853)/1000</f>
        <v>0</v>
      </c>
      <c r="F2932" s="223">
        <f>F2881*'Usages industrie'!$P26*(1+'Usages industrie'!$Q26)^(F$2853-$D$2853)/1000</f>
        <v>0</v>
      </c>
      <c r="G2932" s="223">
        <f>G2881*'Usages industrie'!$P26*(1+'Usages industrie'!$Q26)^(G$2853-$D$2853)/1000</f>
        <v>0</v>
      </c>
      <c r="H2932" s="223">
        <f>H2881*'Usages industrie'!$P26*(1+'Usages industrie'!$Q26)^(H$2853-$D$2853)/1000</f>
        <v>0</v>
      </c>
      <c r="I2932" s="223">
        <f>I2881*'Usages industrie'!$P26*(1+'Usages industrie'!$Q26)^(I$2853-$D$2853)/1000</f>
        <v>0</v>
      </c>
      <c r="J2932" s="223">
        <f>J2881*'Usages industrie'!$P26*(1+'Usages industrie'!$Q26)^(J$2853-$D$2853)/1000</f>
        <v>0</v>
      </c>
      <c r="K2932" s="223">
        <f>K2881*'Usages industrie'!$P26*(1+'Usages industrie'!$Q26)^(K$2853-$D$2853)/1000</f>
        <v>0</v>
      </c>
      <c r="L2932" s="223">
        <f>L2881*'Usages industrie'!$P26*(1+'Usages industrie'!$Q26)^(L$2853-$D$2853)/1000</f>
        <v>0</v>
      </c>
      <c r="M2932" s="223">
        <f>M2881*'Usages industrie'!$P26*(1+'Usages industrie'!$Q26)^(M$2853-$D$2853)/1000</f>
        <v>0</v>
      </c>
      <c r="N2932" s="223">
        <f>N2881*'Usages industrie'!$P26*(1+'Usages industrie'!$Q26)^(N$2853-$D$2853)/1000</f>
        <v>0</v>
      </c>
      <c r="O2932" s="223">
        <f>O2881*'Usages industrie'!$P26*(1+'Usages industrie'!$Q26)^(O$2853-$D$2853)/1000</f>
        <v>0</v>
      </c>
      <c r="P2932" s="223">
        <f>P2881*'Usages industrie'!$P26*(1+'Usages industrie'!$Q26)^(P$2853-$D$2853)/1000</f>
        <v>0</v>
      </c>
      <c r="Q2932" s="223">
        <f>Q2881*'Usages industrie'!$P26*(1+'Usages industrie'!$Q26)^(Q$2853-$D$2853)/1000</f>
        <v>0</v>
      </c>
      <c r="R2932" s="223">
        <f>R2881*'Usages industrie'!$P26*(1+'Usages industrie'!$Q26)^(R$2853-$D$2853)/1000</f>
        <v>0</v>
      </c>
    </row>
    <row r="2933" spans="1:18" hidden="1" outlineLevel="2" x14ac:dyDescent="0.25">
      <c r="A2933" s="222" t="str">
        <f>'Usages industrie'!A27</f>
        <v>Usage industriel n°24</v>
      </c>
      <c r="B2933" s="222" t="s">
        <v>645</v>
      </c>
      <c r="C2933" s="222"/>
      <c r="D2933" s="223">
        <f>D2882*'Usages industrie'!$P27*(1+'Usages industrie'!$Q27)^(D$2853-$D$2853)/1000</f>
        <v>0</v>
      </c>
      <c r="E2933" s="223">
        <f>E2882*'Usages industrie'!$P27*(1+'Usages industrie'!$Q27)^(E$2853-$D$2853)/1000</f>
        <v>0</v>
      </c>
      <c r="F2933" s="223">
        <f>F2882*'Usages industrie'!$P27*(1+'Usages industrie'!$Q27)^(F$2853-$D$2853)/1000</f>
        <v>0</v>
      </c>
      <c r="G2933" s="223">
        <f>G2882*'Usages industrie'!$P27*(1+'Usages industrie'!$Q27)^(G$2853-$D$2853)/1000</f>
        <v>0</v>
      </c>
      <c r="H2933" s="223">
        <f>H2882*'Usages industrie'!$P27*(1+'Usages industrie'!$Q27)^(H$2853-$D$2853)/1000</f>
        <v>0</v>
      </c>
      <c r="I2933" s="223">
        <f>I2882*'Usages industrie'!$P27*(1+'Usages industrie'!$Q27)^(I$2853-$D$2853)/1000</f>
        <v>0</v>
      </c>
      <c r="J2933" s="223">
        <f>J2882*'Usages industrie'!$P27*(1+'Usages industrie'!$Q27)^(J$2853-$D$2853)/1000</f>
        <v>0</v>
      </c>
      <c r="K2933" s="223">
        <f>K2882*'Usages industrie'!$P27*(1+'Usages industrie'!$Q27)^(K$2853-$D$2853)/1000</f>
        <v>0</v>
      </c>
      <c r="L2933" s="223">
        <f>L2882*'Usages industrie'!$P27*(1+'Usages industrie'!$Q27)^(L$2853-$D$2853)/1000</f>
        <v>0</v>
      </c>
      <c r="M2933" s="223">
        <f>M2882*'Usages industrie'!$P27*(1+'Usages industrie'!$Q27)^(M$2853-$D$2853)/1000</f>
        <v>0</v>
      </c>
      <c r="N2933" s="223">
        <f>N2882*'Usages industrie'!$P27*(1+'Usages industrie'!$Q27)^(N$2853-$D$2853)/1000</f>
        <v>0</v>
      </c>
      <c r="O2933" s="223">
        <f>O2882*'Usages industrie'!$P27*(1+'Usages industrie'!$Q27)^(O$2853-$D$2853)/1000</f>
        <v>0</v>
      </c>
      <c r="P2933" s="223">
        <f>P2882*'Usages industrie'!$P27*(1+'Usages industrie'!$Q27)^(P$2853-$D$2853)/1000</f>
        <v>0</v>
      </c>
      <c r="Q2933" s="223">
        <f>Q2882*'Usages industrie'!$P27*(1+'Usages industrie'!$Q27)^(Q$2853-$D$2853)/1000</f>
        <v>0</v>
      </c>
      <c r="R2933" s="223">
        <f>R2882*'Usages industrie'!$P27*(1+'Usages industrie'!$Q27)^(R$2853-$D$2853)/1000</f>
        <v>0</v>
      </c>
    </row>
    <row r="2934" spans="1:18" hidden="1" outlineLevel="2" x14ac:dyDescent="0.25">
      <c r="A2934" s="222" t="str">
        <f>'Usages industrie'!A28</f>
        <v>Usage industriel n°25</v>
      </c>
      <c r="B2934" s="222" t="s">
        <v>645</v>
      </c>
      <c r="C2934" s="222"/>
      <c r="D2934" s="223">
        <f>D2883*'Usages industrie'!$P28*(1+'Usages industrie'!$Q28)^(D$2853-$D$2853)/1000</f>
        <v>0</v>
      </c>
      <c r="E2934" s="223">
        <f>E2883*'Usages industrie'!$P28*(1+'Usages industrie'!$Q28)^(E$2853-$D$2853)/1000</f>
        <v>0</v>
      </c>
      <c r="F2934" s="223">
        <f>F2883*'Usages industrie'!$P28*(1+'Usages industrie'!$Q28)^(F$2853-$D$2853)/1000</f>
        <v>0</v>
      </c>
      <c r="G2934" s="223">
        <f>G2883*'Usages industrie'!$P28*(1+'Usages industrie'!$Q28)^(G$2853-$D$2853)/1000</f>
        <v>0</v>
      </c>
      <c r="H2934" s="223">
        <f>H2883*'Usages industrie'!$P28*(1+'Usages industrie'!$Q28)^(H$2853-$D$2853)/1000</f>
        <v>0</v>
      </c>
      <c r="I2934" s="223">
        <f>I2883*'Usages industrie'!$P28*(1+'Usages industrie'!$Q28)^(I$2853-$D$2853)/1000</f>
        <v>0</v>
      </c>
      <c r="J2934" s="223">
        <f>J2883*'Usages industrie'!$P28*(1+'Usages industrie'!$Q28)^(J$2853-$D$2853)/1000</f>
        <v>0</v>
      </c>
      <c r="K2934" s="223">
        <f>K2883*'Usages industrie'!$P28*(1+'Usages industrie'!$Q28)^(K$2853-$D$2853)/1000</f>
        <v>0</v>
      </c>
      <c r="L2934" s="223">
        <f>L2883*'Usages industrie'!$P28*(1+'Usages industrie'!$Q28)^(L$2853-$D$2853)/1000</f>
        <v>0</v>
      </c>
      <c r="M2934" s="223">
        <f>M2883*'Usages industrie'!$P28*(1+'Usages industrie'!$Q28)^(M$2853-$D$2853)/1000</f>
        <v>0</v>
      </c>
      <c r="N2934" s="223">
        <f>N2883*'Usages industrie'!$P28*(1+'Usages industrie'!$Q28)^(N$2853-$D$2853)/1000</f>
        <v>0</v>
      </c>
      <c r="O2934" s="223">
        <f>O2883*'Usages industrie'!$P28*(1+'Usages industrie'!$Q28)^(O$2853-$D$2853)/1000</f>
        <v>0</v>
      </c>
      <c r="P2934" s="223">
        <f>P2883*'Usages industrie'!$P28*(1+'Usages industrie'!$Q28)^(P$2853-$D$2853)/1000</f>
        <v>0</v>
      </c>
      <c r="Q2934" s="223">
        <f>Q2883*'Usages industrie'!$P28*(1+'Usages industrie'!$Q28)^(Q$2853-$D$2853)/1000</f>
        <v>0</v>
      </c>
      <c r="R2934" s="223">
        <f>R2883*'Usages industrie'!$P28*(1+'Usages industrie'!$Q28)^(R$2853-$D$2853)/1000</f>
        <v>0</v>
      </c>
    </row>
    <row r="2935" spans="1:18" hidden="1" outlineLevel="2" x14ac:dyDescent="0.25">
      <c r="A2935" s="222" t="str">
        <f>'Usages industrie'!A29</f>
        <v>Usage industriel n°26</v>
      </c>
      <c r="B2935" s="222" t="s">
        <v>645</v>
      </c>
      <c r="C2935" s="222"/>
      <c r="D2935" s="223">
        <f>D2884*'Usages industrie'!$P29*(1+'Usages industrie'!$Q29)^(D$2853-$D$2853)/1000</f>
        <v>0</v>
      </c>
      <c r="E2935" s="223">
        <f>E2884*'Usages industrie'!$P29*(1+'Usages industrie'!$Q29)^(E$2853-$D$2853)/1000</f>
        <v>0</v>
      </c>
      <c r="F2935" s="223">
        <f>F2884*'Usages industrie'!$P29*(1+'Usages industrie'!$Q29)^(F$2853-$D$2853)/1000</f>
        <v>0</v>
      </c>
      <c r="G2935" s="223">
        <f>G2884*'Usages industrie'!$P29*(1+'Usages industrie'!$Q29)^(G$2853-$D$2853)/1000</f>
        <v>0</v>
      </c>
      <c r="H2935" s="223">
        <f>H2884*'Usages industrie'!$P29*(1+'Usages industrie'!$Q29)^(H$2853-$D$2853)/1000</f>
        <v>0</v>
      </c>
      <c r="I2935" s="223">
        <f>I2884*'Usages industrie'!$P29*(1+'Usages industrie'!$Q29)^(I$2853-$D$2853)/1000</f>
        <v>0</v>
      </c>
      <c r="J2935" s="223">
        <f>J2884*'Usages industrie'!$P29*(1+'Usages industrie'!$Q29)^(J$2853-$D$2853)/1000</f>
        <v>0</v>
      </c>
      <c r="K2935" s="223">
        <f>K2884*'Usages industrie'!$P29*(1+'Usages industrie'!$Q29)^(K$2853-$D$2853)/1000</f>
        <v>0</v>
      </c>
      <c r="L2935" s="223">
        <f>L2884*'Usages industrie'!$P29*(1+'Usages industrie'!$Q29)^(L$2853-$D$2853)/1000</f>
        <v>0</v>
      </c>
      <c r="M2935" s="223">
        <f>M2884*'Usages industrie'!$P29*(1+'Usages industrie'!$Q29)^(M$2853-$D$2853)/1000</f>
        <v>0</v>
      </c>
      <c r="N2935" s="223">
        <f>N2884*'Usages industrie'!$P29*(1+'Usages industrie'!$Q29)^(N$2853-$D$2853)/1000</f>
        <v>0</v>
      </c>
      <c r="O2935" s="223">
        <f>O2884*'Usages industrie'!$P29*(1+'Usages industrie'!$Q29)^(O$2853-$D$2853)/1000</f>
        <v>0</v>
      </c>
      <c r="P2935" s="223">
        <f>P2884*'Usages industrie'!$P29*(1+'Usages industrie'!$Q29)^(P$2853-$D$2853)/1000</f>
        <v>0</v>
      </c>
      <c r="Q2935" s="223">
        <f>Q2884*'Usages industrie'!$P29*(1+'Usages industrie'!$Q29)^(Q$2853-$D$2853)/1000</f>
        <v>0</v>
      </c>
      <c r="R2935" s="223">
        <f>R2884*'Usages industrie'!$P29*(1+'Usages industrie'!$Q29)^(R$2853-$D$2853)/1000</f>
        <v>0</v>
      </c>
    </row>
    <row r="2936" spans="1:18" hidden="1" outlineLevel="2" x14ac:dyDescent="0.25">
      <c r="A2936" s="222" t="str">
        <f>'Usages industrie'!A30</f>
        <v>Usage industriel n°27</v>
      </c>
      <c r="B2936" s="222" t="s">
        <v>645</v>
      </c>
      <c r="C2936" s="222"/>
      <c r="D2936" s="223">
        <f>D2885*'Usages industrie'!$P30*(1+'Usages industrie'!$Q30)^(D$2853-$D$2853)/1000</f>
        <v>0</v>
      </c>
      <c r="E2936" s="223">
        <f>E2885*'Usages industrie'!$P30*(1+'Usages industrie'!$Q30)^(E$2853-$D$2853)/1000</f>
        <v>0</v>
      </c>
      <c r="F2936" s="223">
        <f>F2885*'Usages industrie'!$P30*(1+'Usages industrie'!$Q30)^(F$2853-$D$2853)/1000</f>
        <v>0</v>
      </c>
      <c r="G2936" s="223">
        <f>G2885*'Usages industrie'!$P30*(1+'Usages industrie'!$Q30)^(G$2853-$D$2853)/1000</f>
        <v>0</v>
      </c>
      <c r="H2936" s="223">
        <f>H2885*'Usages industrie'!$P30*(1+'Usages industrie'!$Q30)^(H$2853-$D$2853)/1000</f>
        <v>0</v>
      </c>
      <c r="I2936" s="223">
        <f>I2885*'Usages industrie'!$P30*(1+'Usages industrie'!$Q30)^(I$2853-$D$2853)/1000</f>
        <v>0</v>
      </c>
      <c r="J2936" s="223">
        <f>J2885*'Usages industrie'!$P30*(1+'Usages industrie'!$Q30)^(J$2853-$D$2853)/1000</f>
        <v>0</v>
      </c>
      <c r="K2936" s="223">
        <f>K2885*'Usages industrie'!$P30*(1+'Usages industrie'!$Q30)^(K$2853-$D$2853)/1000</f>
        <v>0</v>
      </c>
      <c r="L2936" s="223">
        <f>L2885*'Usages industrie'!$P30*(1+'Usages industrie'!$Q30)^(L$2853-$D$2853)/1000</f>
        <v>0</v>
      </c>
      <c r="M2936" s="223">
        <f>M2885*'Usages industrie'!$P30*(1+'Usages industrie'!$Q30)^(M$2853-$D$2853)/1000</f>
        <v>0</v>
      </c>
      <c r="N2936" s="223">
        <f>N2885*'Usages industrie'!$P30*(1+'Usages industrie'!$Q30)^(N$2853-$D$2853)/1000</f>
        <v>0</v>
      </c>
      <c r="O2936" s="223">
        <f>O2885*'Usages industrie'!$P30*(1+'Usages industrie'!$Q30)^(O$2853-$D$2853)/1000</f>
        <v>0</v>
      </c>
      <c r="P2936" s="223">
        <f>P2885*'Usages industrie'!$P30*(1+'Usages industrie'!$Q30)^(P$2853-$D$2853)/1000</f>
        <v>0</v>
      </c>
      <c r="Q2936" s="223">
        <f>Q2885*'Usages industrie'!$P30*(1+'Usages industrie'!$Q30)^(Q$2853-$D$2853)/1000</f>
        <v>0</v>
      </c>
      <c r="R2936" s="223">
        <f>R2885*'Usages industrie'!$P30*(1+'Usages industrie'!$Q30)^(R$2853-$D$2853)/1000</f>
        <v>0</v>
      </c>
    </row>
    <row r="2937" spans="1:18" hidden="1" outlineLevel="2" x14ac:dyDescent="0.25">
      <c r="A2937" s="222" t="str">
        <f>'Usages industrie'!A31</f>
        <v>Usage industriel n°28</v>
      </c>
      <c r="B2937" s="222" t="s">
        <v>645</v>
      </c>
      <c r="C2937" s="222"/>
      <c r="D2937" s="223">
        <f>D2886*'Usages industrie'!$P31*(1+'Usages industrie'!$Q31)^(D$2853-$D$2853)/1000</f>
        <v>0</v>
      </c>
      <c r="E2937" s="223">
        <f>E2886*'Usages industrie'!$P31*(1+'Usages industrie'!$Q31)^(E$2853-$D$2853)/1000</f>
        <v>0</v>
      </c>
      <c r="F2937" s="223">
        <f>F2886*'Usages industrie'!$P31*(1+'Usages industrie'!$Q31)^(F$2853-$D$2853)/1000</f>
        <v>0</v>
      </c>
      <c r="G2937" s="223">
        <f>G2886*'Usages industrie'!$P31*(1+'Usages industrie'!$Q31)^(G$2853-$D$2853)/1000</f>
        <v>0</v>
      </c>
      <c r="H2937" s="223">
        <f>H2886*'Usages industrie'!$P31*(1+'Usages industrie'!$Q31)^(H$2853-$D$2853)/1000</f>
        <v>0</v>
      </c>
      <c r="I2937" s="223">
        <f>I2886*'Usages industrie'!$P31*(1+'Usages industrie'!$Q31)^(I$2853-$D$2853)/1000</f>
        <v>0</v>
      </c>
      <c r="J2937" s="223">
        <f>J2886*'Usages industrie'!$P31*(1+'Usages industrie'!$Q31)^(J$2853-$D$2853)/1000</f>
        <v>0</v>
      </c>
      <c r="K2937" s="223">
        <f>K2886*'Usages industrie'!$P31*(1+'Usages industrie'!$Q31)^(K$2853-$D$2853)/1000</f>
        <v>0</v>
      </c>
      <c r="L2937" s="223">
        <f>L2886*'Usages industrie'!$P31*(1+'Usages industrie'!$Q31)^(L$2853-$D$2853)/1000</f>
        <v>0</v>
      </c>
      <c r="M2937" s="223">
        <f>M2886*'Usages industrie'!$P31*(1+'Usages industrie'!$Q31)^(M$2853-$D$2853)/1000</f>
        <v>0</v>
      </c>
      <c r="N2937" s="223">
        <f>N2886*'Usages industrie'!$P31*(1+'Usages industrie'!$Q31)^(N$2853-$D$2853)/1000</f>
        <v>0</v>
      </c>
      <c r="O2937" s="223">
        <f>O2886*'Usages industrie'!$P31*(1+'Usages industrie'!$Q31)^(O$2853-$D$2853)/1000</f>
        <v>0</v>
      </c>
      <c r="P2937" s="223">
        <f>P2886*'Usages industrie'!$P31*(1+'Usages industrie'!$Q31)^(P$2853-$D$2853)/1000</f>
        <v>0</v>
      </c>
      <c r="Q2937" s="223">
        <f>Q2886*'Usages industrie'!$P31*(1+'Usages industrie'!$Q31)^(Q$2853-$D$2853)/1000</f>
        <v>0</v>
      </c>
      <c r="R2937" s="223">
        <f>R2886*'Usages industrie'!$P31*(1+'Usages industrie'!$Q31)^(R$2853-$D$2853)/1000</f>
        <v>0</v>
      </c>
    </row>
    <row r="2938" spans="1:18" hidden="1" outlineLevel="2" x14ac:dyDescent="0.25">
      <c r="A2938" s="222" t="str">
        <f>'Usages industrie'!A32</f>
        <v>Usage industriel n°29</v>
      </c>
      <c r="B2938" s="222" t="s">
        <v>645</v>
      </c>
      <c r="C2938" s="222"/>
      <c r="D2938" s="223">
        <f>D2887*'Usages industrie'!$P32*(1+'Usages industrie'!$Q32)^(D$2853-$D$2853)/1000</f>
        <v>0</v>
      </c>
      <c r="E2938" s="223">
        <f>E2887*'Usages industrie'!$P32*(1+'Usages industrie'!$Q32)^(E$2853-$D$2853)/1000</f>
        <v>0</v>
      </c>
      <c r="F2938" s="223">
        <f>F2887*'Usages industrie'!$P32*(1+'Usages industrie'!$Q32)^(F$2853-$D$2853)/1000</f>
        <v>0</v>
      </c>
      <c r="G2938" s="223">
        <f>G2887*'Usages industrie'!$P32*(1+'Usages industrie'!$Q32)^(G$2853-$D$2853)/1000</f>
        <v>0</v>
      </c>
      <c r="H2938" s="223">
        <f>H2887*'Usages industrie'!$P32*(1+'Usages industrie'!$Q32)^(H$2853-$D$2853)/1000</f>
        <v>0</v>
      </c>
      <c r="I2938" s="223">
        <f>I2887*'Usages industrie'!$P32*(1+'Usages industrie'!$Q32)^(I$2853-$D$2853)/1000</f>
        <v>0</v>
      </c>
      <c r="J2938" s="223">
        <f>J2887*'Usages industrie'!$P32*(1+'Usages industrie'!$Q32)^(J$2853-$D$2853)/1000</f>
        <v>0</v>
      </c>
      <c r="K2938" s="223">
        <f>K2887*'Usages industrie'!$P32*(1+'Usages industrie'!$Q32)^(K$2853-$D$2853)/1000</f>
        <v>0</v>
      </c>
      <c r="L2938" s="223">
        <f>L2887*'Usages industrie'!$P32*(1+'Usages industrie'!$Q32)^(L$2853-$D$2853)/1000</f>
        <v>0</v>
      </c>
      <c r="M2938" s="223">
        <f>M2887*'Usages industrie'!$P32*(1+'Usages industrie'!$Q32)^(M$2853-$D$2853)/1000</f>
        <v>0</v>
      </c>
      <c r="N2938" s="223">
        <f>N2887*'Usages industrie'!$P32*(1+'Usages industrie'!$Q32)^(N$2853-$D$2853)/1000</f>
        <v>0</v>
      </c>
      <c r="O2938" s="223">
        <f>O2887*'Usages industrie'!$P32*(1+'Usages industrie'!$Q32)^(O$2853-$D$2853)/1000</f>
        <v>0</v>
      </c>
      <c r="P2938" s="223">
        <f>P2887*'Usages industrie'!$P32*(1+'Usages industrie'!$Q32)^(P$2853-$D$2853)/1000</f>
        <v>0</v>
      </c>
      <c r="Q2938" s="223">
        <f>Q2887*'Usages industrie'!$P32*(1+'Usages industrie'!$Q32)^(Q$2853-$D$2853)/1000</f>
        <v>0</v>
      </c>
      <c r="R2938" s="223">
        <f>R2887*'Usages industrie'!$P32*(1+'Usages industrie'!$Q32)^(R$2853-$D$2853)/1000</f>
        <v>0</v>
      </c>
    </row>
    <row r="2939" spans="1:18" hidden="1" outlineLevel="2" x14ac:dyDescent="0.25">
      <c r="A2939" s="222" t="str">
        <f>'Usages industrie'!A33</f>
        <v>Usage industriel n°30</v>
      </c>
      <c r="B2939" s="222" t="s">
        <v>645</v>
      </c>
      <c r="C2939" s="222"/>
      <c r="D2939" s="223">
        <f>D2888*'Usages industrie'!$P33*(1+'Usages industrie'!$Q33)^(D$2853-$D$2853)/1000</f>
        <v>0</v>
      </c>
      <c r="E2939" s="223">
        <f>E2888*'Usages industrie'!$P33*(1+'Usages industrie'!$Q33)^(E$2853-$D$2853)/1000</f>
        <v>0</v>
      </c>
      <c r="F2939" s="223">
        <f>F2888*'Usages industrie'!$P33*(1+'Usages industrie'!$Q33)^(F$2853-$D$2853)/1000</f>
        <v>0</v>
      </c>
      <c r="G2939" s="223">
        <f>G2888*'Usages industrie'!$P33*(1+'Usages industrie'!$Q33)^(G$2853-$D$2853)/1000</f>
        <v>0</v>
      </c>
      <c r="H2939" s="223">
        <f>H2888*'Usages industrie'!$P33*(1+'Usages industrie'!$Q33)^(H$2853-$D$2853)/1000</f>
        <v>0</v>
      </c>
      <c r="I2939" s="223">
        <f>I2888*'Usages industrie'!$P33*(1+'Usages industrie'!$Q33)^(I$2853-$D$2853)/1000</f>
        <v>0</v>
      </c>
      <c r="J2939" s="223">
        <f>J2888*'Usages industrie'!$P33*(1+'Usages industrie'!$Q33)^(J$2853-$D$2853)/1000</f>
        <v>0</v>
      </c>
      <c r="K2939" s="223">
        <f>K2888*'Usages industrie'!$P33*(1+'Usages industrie'!$Q33)^(K$2853-$D$2853)/1000</f>
        <v>0</v>
      </c>
      <c r="L2939" s="223">
        <f>L2888*'Usages industrie'!$P33*(1+'Usages industrie'!$Q33)^(L$2853-$D$2853)/1000</f>
        <v>0</v>
      </c>
      <c r="M2939" s="223">
        <f>M2888*'Usages industrie'!$P33*(1+'Usages industrie'!$Q33)^(M$2853-$D$2853)/1000</f>
        <v>0</v>
      </c>
      <c r="N2939" s="223">
        <f>N2888*'Usages industrie'!$P33*(1+'Usages industrie'!$Q33)^(N$2853-$D$2853)/1000</f>
        <v>0</v>
      </c>
      <c r="O2939" s="223">
        <f>O2888*'Usages industrie'!$P33*(1+'Usages industrie'!$Q33)^(O$2853-$D$2853)/1000</f>
        <v>0</v>
      </c>
      <c r="P2939" s="223">
        <f>P2888*'Usages industrie'!$P33*(1+'Usages industrie'!$Q33)^(P$2853-$D$2853)/1000</f>
        <v>0</v>
      </c>
      <c r="Q2939" s="223">
        <f>Q2888*'Usages industrie'!$P33*(1+'Usages industrie'!$Q33)^(Q$2853-$D$2853)/1000</f>
        <v>0</v>
      </c>
      <c r="R2939" s="223">
        <f>R2888*'Usages industrie'!$P33*(1+'Usages industrie'!$Q33)^(R$2853-$D$2853)/1000</f>
        <v>0</v>
      </c>
    </row>
    <row r="2940" spans="1:18" hidden="1" outlineLevel="2" x14ac:dyDescent="0.25">
      <c r="A2940" s="222" t="str">
        <f>'Usages industrie'!A34</f>
        <v>Usage industriel n°31</v>
      </c>
      <c r="B2940" s="222" t="s">
        <v>645</v>
      </c>
      <c r="C2940" s="222"/>
      <c r="D2940" s="223">
        <f>D2889*'Usages industrie'!$P34*(1+'Usages industrie'!$Q34)^(D$2853-$D$2853)/1000</f>
        <v>0</v>
      </c>
      <c r="E2940" s="223">
        <f>E2889*'Usages industrie'!$P34*(1+'Usages industrie'!$Q34)^(E$2853-$D$2853)/1000</f>
        <v>0</v>
      </c>
      <c r="F2940" s="223">
        <f>F2889*'Usages industrie'!$P34*(1+'Usages industrie'!$Q34)^(F$2853-$D$2853)/1000</f>
        <v>0</v>
      </c>
      <c r="G2940" s="223">
        <f>G2889*'Usages industrie'!$P34*(1+'Usages industrie'!$Q34)^(G$2853-$D$2853)/1000</f>
        <v>0</v>
      </c>
      <c r="H2940" s="223">
        <f>H2889*'Usages industrie'!$P34*(1+'Usages industrie'!$Q34)^(H$2853-$D$2853)/1000</f>
        <v>0</v>
      </c>
      <c r="I2940" s="223">
        <f>I2889*'Usages industrie'!$P34*(1+'Usages industrie'!$Q34)^(I$2853-$D$2853)/1000</f>
        <v>0</v>
      </c>
      <c r="J2940" s="223">
        <f>J2889*'Usages industrie'!$P34*(1+'Usages industrie'!$Q34)^(J$2853-$D$2853)/1000</f>
        <v>0</v>
      </c>
      <c r="K2940" s="223">
        <f>K2889*'Usages industrie'!$P34*(1+'Usages industrie'!$Q34)^(K$2853-$D$2853)/1000</f>
        <v>0</v>
      </c>
      <c r="L2940" s="223">
        <f>L2889*'Usages industrie'!$P34*(1+'Usages industrie'!$Q34)^(L$2853-$D$2853)/1000</f>
        <v>0</v>
      </c>
      <c r="M2940" s="223">
        <f>M2889*'Usages industrie'!$P34*(1+'Usages industrie'!$Q34)^(M$2853-$D$2853)/1000</f>
        <v>0</v>
      </c>
      <c r="N2940" s="223">
        <f>N2889*'Usages industrie'!$P34*(1+'Usages industrie'!$Q34)^(N$2853-$D$2853)/1000</f>
        <v>0</v>
      </c>
      <c r="O2940" s="223">
        <f>O2889*'Usages industrie'!$P34*(1+'Usages industrie'!$Q34)^(O$2853-$D$2853)/1000</f>
        <v>0</v>
      </c>
      <c r="P2940" s="223">
        <f>P2889*'Usages industrie'!$P34*(1+'Usages industrie'!$Q34)^(P$2853-$D$2853)/1000</f>
        <v>0</v>
      </c>
      <c r="Q2940" s="223">
        <f>Q2889*'Usages industrie'!$P34*(1+'Usages industrie'!$Q34)^(Q$2853-$D$2853)/1000</f>
        <v>0</v>
      </c>
      <c r="R2940" s="223">
        <f>R2889*'Usages industrie'!$P34*(1+'Usages industrie'!$Q34)^(R$2853-$D$2853)/1000</f>
        <v>0</v>
      </c>
    </row>
    <row r="2941" spans="1:18" hidden="1" outlineLevel="2" x14ac:dyDescent="0.25">
      <c r="A2941" s="222" t="str">
        <f>'Usages industrie'!A35</f>
        <v>Usage industriel n°32</v>
      </c>
      <c r="B2941" s="222" t="s">
        <v>645</v>
      </c>
      <c r="C2941" s="222"/>
      <c r="D2941" s="223">
        <f>D2890*'Usages industrie'!$P35*(1+'Usages industrie'!$Q35)^(D$2853-$D$2853)/1000</f>
        <v>0</v>
      </c>
      <c r="E2941" s="223">
        <f>E2890*'Usages industrie'!$P35*(1+'Usages industrie'!$Q35)^(E$2853-$D$2853)/1000</f>
        <v>0</v>
      </c>
      <c r="F2941" s="223">
        <f>F2890*'Usages industrie'!$P35*(1+'Usages industrie'!$Q35)^(F$2853-$D$2853)/1000</f>
        <v>0</v>
      </c>
      <c r="G2941" s="223">
        <f>G2890*'Usages industrie'!$P35*(1+'Usages industrie'!$Q35)^(G$2853-$D$2853)/1000</f>
        <v>0</v>
      </c>
      <c r="H2941" s="223">
        <f>H2890*'Usages industrie'!$P35*(1+'Usages industrie'!$Q35)^(H$2853-$D$2853)/1000</f>
        <v>0</v>
      </c>
      <c r="I2941" s="223">
        <f>I2890*'Usages industrie'!$P35*(1+'Usages industrie'!$Q35)^(I$2853-$D$2853)/1000</f>
        <v>0</v>
      </c>
      <c r="J2941" s="223">
        <f>J2890*'Usages industrie'!$P35*(1+'Usages industrie'!$Q35)^(J$2853-$D$2853)/1000</f>
        <v>0</v>
      </c>
      <c r="K2941" s="223">
        <f>K2890*'Usages industrie'!$P35*(1+'Usages industrie'!$Q35)^(K$2853-$D$2853)/1000</f>
        <v>0</v>
      </c>
      <c r="L2941" s="223">
        <f>L2890*'Usages industrie'!$P35*(1+'Usages industrie'!$Q35)^(L$2853-$D$2853)/1000</f>
        <v>0</v>
      </c>
      <c r="M2941" s="223">
        <f>M2890*'Usages industrie'!$P35*(1+'Usages industrie'!$Q35)^(M$2853-$D$2853)/1000</f>
        <v>0</v>
      </c>
      <c r="N2941" s="223">
        <f>N2890*'Usages industrie'!$P35*(1+'Usages industrie'!$Q35)^(N$2853-$D$2853)/1000</f>
        <v>0</v>
      </c>
      <c r="O2941" s="223">
        <f>O2890*'Usages industrie'!$P35*(1+'Usages industrie'!$Q35)^(O$2853-$D$2853)/1000</f>
        <v>0</v>
      </c>
      <c r="P2941" s="223">
        <f>P2890*'Usages industrie'!$P35*(1+'Usages industrie'!$Q35)^(P$2853-$D$2853)/1000</f>
        <v>0</v>
      </c>
      <c r="Q2941" s="223">
        <f>Q2890*'Usages industrie'!$P35*(1+'Usages industrie'!$Q35)^(Q$2853-$D$2853)/1000</f>
        <v>0</v>
      </c>
      <c r="R2941" s="223">
        <f>R2890*'Usages industrie'!$P35*(1+'Usages industrie'!$Q35)^(R$2853-$D$2853)/1000</f>
        <v>0</v>
      </c>
    </row>
    <row r="2942" spans="1:18" hidden="1" outlineLevel="2" x14ac:dyDescent="0.25">
      <c r="A2942" s="222" t="str">
        <f>'Usages industrie'!A36</f>
        <v>Usage industriel n°33</v>
      </c>
      <c r="B2942" s="222" t="s">
        <v>645</v>
      </c>
      <c r="C2942" s="222"/>
      <c r="D2942" s="223">
        <f>D2891*'Usages industrie'!$P36*(1+'Usages industrie'!$Q36)^(D$2853-$D$2853)/1000</f>
        <v>0</v>
      </c>
      <c r="E2942" s="223">
        <f>E2891*'Usages industrie'!$P36*(1+'Usages industrie'!$Q36)^(E$2853-$D$2853)/1000</f>
        <v>0</v>
      </c>
      <c r="F2942" s="223">
        <f>F2891*'Usages industrie'!$P36*(1+'Usages industrie'!$Q36)^(F$2853-$D$2853)/1000</f>
        <v>0</v>
      </c>
      <c r="G2942" s="223">
        <f>G2891*'Usages industrie'!$P36*(1+'Usages industrie'!$Q36)^(G$2853-$D$2853)/1000</f>
        <v>0</v>
      </c>
      <c r="H2942" s="223">
        <f>H2891*'Usages industrie'!$P36*(1+'Usages industrie'!$Q36)^(H$2853-$D$2853)/1000</f>
        <v>0</v>
      </c>
      <c r="I2942" s="223">
        <f>I2891*'Usages industrie'!$P36*(1+'Usages industrie'!$Q36)^(I$2853-$D$2853)/1000</f>
        <v>0</v>
      </c>
      <c r="J2942" s="223">
        <f>J2891*'Usages industrie'!$P36*(1+'Usages industrie'!$Q36)^(J$2853-$D$2853)/1000</f>
        <v>0</v>
      </c>
      <c r="K2942" s="223">
        <f>K2891*'Usages industrie'!$P36*(1+'Usages industrie'!$Q36)^(K$2853-$D$2853)/1000</f>
        <v>0</v>
      </c>
      <c r="L2942" s="223">
        <f>L2891*'Usages industrie'!$P36*(1+'Usages industrie'!$Q36)^(L$2853-$D$2853)/1000</f>
        <v>0</v>
      </c>
      <c r="M2942" s="223">
        <f>M2891*'Usages industrie'!$P36*(1+'Usages industrie'!$Q36)^(M$2853-$D$2853)/1000</f>
        <v>0</v>
      </c>
      <c r="N2942" s="223">
        <f>N2891*'Usages industrie'!$P36*(1+'Usages industrie'!$Q36)^(N$2853-$D$2853)/1000</f>
        <v>0</v>
      </c>
      <c r="O2942" s="223">
        <f>O2891*'Usages industrie'!$P36*(1+'Usages industrie'!$Q36)^(O$2853-$D$2853)/1000</f>
        <v>0</v>
      </c>
      <c r="P2942" s="223">
        <f>P2891*'Usages industrie'!$P36*(1+'Usages industrie'!$Q36)^(P$2853-$D$2853)/1000</f>
        <v>0</v>
      </c>
      <c r="Q2942" s="223">
        <f>Q2891*'Usages industrie'!$P36*(1+'Usages industrie'!$Q36)^(Q$2853-$D$2853)/1000</f>
        <v>0</v>
      </c>
      <c r="R2942" s="223">
        <f>R2891*'Usages industrie'!$P36*(1+'Usages industrie'!$Q36)^(R$2853-$D$2853)/1000</f>
        <v>0</v>
      </c>
    </row>
    <row r="2943" spans="1:18" hidden="1" outlineLevel="2" x14ac:dyDescent="0.25">
      <c r="A2943" s="222" t="str">
        <f>'Usages industrie'!A37</f>
        <v>Usage industriel n°34</v>
      </c>
      <c r="B2943" s="222" t="s">
        <v>645</v>
      </c>
      <c r="C2943" s="222"/>
      <c r="D2943" s="223">
        <f>D2892*'Usages industrie'!$P37*(1+'Usages industrie'!$Q37)^(D$2853-$D$2853)/1000</f>
        <v>0</v>
      </c>
      <c r="E2943" s="223">
        <f>E2892*'Usages industrie'!$P37*(1+'Usages industrie'!$Q37)^(E$2853-$D$2853)/1000</f>
        <v>0</v>
      </c>
      <c r="F2943" s="223">
        <f>F2892*'Usages industrie'!$P37*(1+'Usages industrie'!$Q37)^(F$2853-$D$2853)/1000</f>
        <v>0</v>
      </c>
      <c r="G2943" s="223">
        <f>G2892*'Usages industrie'!$P37*(1+'Usages industrie'!$Q37)^(G$2853-$D$2853)/1000</f>
        <v>0</v>
      </c>
      <c r="H2943" s="223">
        <f>H2892*'Usages industrie'!$P37*(1+'Usages industrie'!$Q37)^(H$2853-$D$2853)/1000</f>
        <v>0</v>
      </c>
      <c r="I2943" s="223">
        <f>I2892*'Usages industrie'!$P37*(1+'Usages industrie'!$Q37)^(I$2853-$D$2853)/1000</f>
        <v>0</v>
      </c>
      <c r="J2943" s="223">
        <f>J2892*'Usages industrie'!$P37*(1+'Usages industrie'!$Q37)^(J$2853-$D$2853)/1000</f>
        <v>0</v>
      </c>
      <c r="K2943" s="223">
        <f>K2892*'Usages industrie'!$P37*(1+'Usages industrie'!$Q37)^(K$2853-$D$2853)/1000</f>
        <v>0</v>
      </c>
      <c r="L2943" s="223">
        <f>L2892*'Usages industrie'!$P37*(1+'Usages industrie'!$Q37)^(L$2853-$D$2853)/1000</f>
        <v>0</v>
      </c>
      <c r="M2943" s="223">
        <f>M2892*'Usages industrie'!$P37*(1+'Usages industrie'!$Q37)^(M$2853-$D$2853)/1000</f>
        <v>0</v>
      </c>
      <c r="N2943" s="223">
        <f>N2892*'Usages industrie'!$P37*(1+'Usages industrie'!$Q37)^(N$2853-$D$2853)/1000</f>
        <v>0</v>
      </c>
      <c r="O2943" s="223">
        <f>O2892*'Usages industrie'!$P37*(1+'Usages industrie'!$Q37)^(O$2853-$D$2853)/1000</f>
        <v>0</v>
      </c>
      <c r="P2943" s="223">
        <f>P2892*'Usages industrie'!$P37*(1+'Usages industrie'!$Q37)^(P$2853-$D$2853)/1000</f>
        <v>0</v>
      </c>
      <c r="Q2943" s="223">
        <f>Q2892*'Usages industrie'!$P37*(1+'Usages industrie'!$Q37)^(Q$2853-$D$2853)/1000</f>
        <v>0</v>
      </c>
      <c r="R2943" s="223">
        <f>R2892*'Usages industrie'!$P37*(1+'Usages industrie'!$Q37)^(R$2853-$D$2853)/1000</f>
        <v>0</v>
      </c>
    </row>
    <row r="2944" spans="1:18" hidden="1" outlineLevel="2" x14ac:dyDescent="0.25">
      <c r="A2944" s="222" t="str">
        <f>'Usages industrie'!A38</f>
        <v>Usage industriel n°35</v>
      </c>
      <c r="B2944" s="222" t="s">
        <v>645</v>
      </c>
      <c r="C2944" s="222"/>
      <c r="D2944" s="223">
        <f>D2893*'Usages industrie'!$P38*(1+'Usages industrie'!$Q38)^(D$2853-$D$2853)/1000</f>
        <v>0</v>
      </c>
      <c r="E2944" s="223">
        <f>E2893*'Usages industrie'!$P38*(1+'Usages industrie'!$Q38)^(E$2853-$D$2853)/1000</f>
        <v>0</v>
      </c>
      <c r="F2944" s="223">
        <f>F2893*'Usages industrie'!$P38*(1+'Usages industrie'!$Q38)^(F$2853-$D$2853)/1000</f>
        <v>0</v>
      </c>
      <c r="G2944" s="223">
        <f>G2893*'Usages industrie'!$P38*(1+'Usages industrie'!$Q38)^(G$2853-$D$2853)/1000</f>
        <v>0</v>
      </c>
      <c r="H2944" s="223">
        <f>H2893*'Usages industrie'!$P38*(1+'Usages industrie'!$Q38)^(H$2853-$D$2853)/1000</f>
        <v>0</v>
      </c>
      <c r="I2944" s="223">
        <f>I2893*'Usages industrie'!$P38*(1+'Usages industrie'!$Q38)^(I$2853-$D$2853)/1000</f>
        <v>0</v>
      </c>
      <c r="J2944" s="223">
        <f>J2893*'Usages industrie'!$P38*(1+'Usages industrie'!$Q38)^(J$2853-$D$2853)/1000</f>
        <v>0</v>
      </c>
      <c r="K2944" s="223">
        <f>K2893*'Usages industrie'!$P38*(1+'Usages industrie'!$Q38)^(K$2853-$D$2853)/1000</f>
        <v>0</v>
      </c>
      <c r="L2944" s="223">
        <f>L2893*'Usages industrie'!$P38*(1+'Usages industrie'!$Q38)^(L$2853-$D$2853)/1000</f>
        <v>0</v>
      </c>
      <c r="M2944" s="223">
        <f>M2893*'Usages industrie'!$P38*(1+'Usages industrie'!$Q38)^(M$2853-$D$2853)/1000</f>
        <v>0</v>
      </c>
      <c r="N2944" s="223">
        <f>N2893*'Usages industrie'!$P38*(1+'Usages industrie'!$Q38)^(N$2853-$D$2853)/1000</f>
        <v>0</v>
      </c>
      <c r="O2944" s="223">
        <f>O2893*'Usages industrie'!$P38*(1+'Usages industrie'!$Q38)^(O$2853-$D$2853)/1000</f>
        <v>0</v>
      </c>
      <c r="P2944" s="223">
        <f>P2893*'Usages industrie'!$P38*(1+'Usages industrie'!$Q38)^(P$2853-$D$2853)/1000</f>
        <v>0</v>
      </c>
      <c r="Q2944" s="223">
        <f>Q2893*'Usages industrie'!$P38*(1+'Usages industrie'!$Q38)^(Q$2853-$D$2853)/1000</f>
        <v>0</v>
      </c>
      <c r="R2944" s="223">
        <f>R2893*'Usages industrie'!$P38*(1+'Usages industrie'!$Q38)^(R$2853-$D$2853)/1000</f>
        <v>0</v>
      </c>
    </row>
    <row r="2945" spans="1:18" hidden="1" outlineLevel="2" x14ac:dyDescent="0.25">
      <c r="A2945" s="222" t="str">
        <f>'Usages industrie'!A39</f>
        <v>Usage industriel n°36</v>
      </c>
      <c r="B2945" s="222" t="s">
        <v>645</v>
      </c>
      <c r="C2945" s="222"/>
      <c r="D2945" s="223">
        <f>D2894*'Usages industrie'!$P39*(1+'Usages industrie'!$Q39)^(D$2853-$D$2853)/1000</f>
        <v>0</v>
      </c>
      <c r="E2945" s="223">
        <f>E2894*'Usages industrie'!$P39*(1+'Usages industrie'!$Q39)^(E$2853-$D$2853)/1000</f>
        <v>0</v>
      </c>
      <c r="F2945" s="223">
        <f>F2894*'Usages industrie'!$P39*(1+'Usages industrie'!$Q39)^(F$2853-$D$2853)/1000</f>
        <v>0</v>
      </c>
      <c r="G2945" s="223">
        <f>G2894*'Usages industrie'!$P39*(1+'Usages industrie'!$Q39)^(G$2853-$D$2853)/1000</f>
        <v>0</v>
      </c>
      <c r="H2945" s="223">
        <f>H2894*'Usages industrie'!$P39*(1+'Usages industrie'!$Q39)^(H$2853-$D$2853)/1000</f>
        <v>0</v>
      </c>
      <c r="I2945" s="223">
        <f>I2894*'Usages industrie'!$P39*(1+'Usages industrie'!$Q39)^(I$2853-$D$2853)/1000</f>
        <v>0</v>
      </c>
      <c r="J2945" s="223">
        <f>J2894*'Usages industrie'!$P39*(1+'Usages industrie'!$Q39)^(J$2853-$D$2853)/1000</f>
        <v>0</v>
      </c>
      <c r="K2945" s="223">
        <f>K2894*'Usages industrie'!$P39*(1+'Usages industrie'!$Q39)^(K$2853-$D$2853)/1000</f>
        <v>0</v>
      </c>
      <c r="L2945" s="223">
        <f>L2894*'Usages industrie'!$P39*(1+'Usages industrie'!$Q39)^(L$2853-$D$2853)/1000</f>
        <v>0</v>
      </c>
      <c r="M2945" s="223">
        <f>M2894*'Usages industrie'!$P39*(1+'Usages industrie'!$Q39)^(M$2853-$D$2853)/1000</f>
        <v>0</v>
      </c>
      <c r="N2945" s="223">
        <f>N2894*'Usages industrie'!$P39*(1+'Usages industrie'!$Q39)^(N$2853-$D$2853)/1000</f>
        <v>0</v>
      </c>
      <c r="O2945" s="223">
        <f>O2894*'Usages industrie'!$P39*(1+'Usages industrie'!$Q39)^(O$2853-$D$2853)/1000</f>
        <v>0</v>
      </c>
      <c r="P2945" s="223">
        <f>P2894*'Usages industrie'!$P39*(1+'Usages industrie'!$Q39)^(P$2853-$D$2853)/1000</f>
        <v>0</v>
      </c>
      <c r="Q2945" s="223">
        <f>Q2894*'Usages industrie'!$P39*(1+'Usages industrie'!$Q39)^(Q$2853-$D$2853)/1000</f>
        <v>0</v>
      </c>
      <c r="R2945" s="223">
        <f>R2894*'Usages industrie'!$P39*(1+'Usages industrie'!$Q39)^(R$2853-$D$2853)/1000</f>
        <v>0</v>
      </c>
    </row>
    <row r="2946" spans="1:18" hidden="1" outlineLevel="2" x14ac:dyDescent="0.25">
      <c r="A2946" s="222" t="str">
        <f>'Usages industrie'!A40</f>
        <v>Usage industriel n°37</v>
      </c>
      <c r="B2946" s="222" t="s">
        <v>645</v>
      </c>
      <c r="C2946" s="222"/>
      <c r="D2946" s="223">
        <f>D2895*'Usages industrie'!$P40*(1+'Usages industrie'!$Q40)^(D$2853-$D$2853)/1000</f>
        <v>0</v>
      </c>
      <c r="E2946" s="223">
        <f>E2895*'Usages industrie'!$P40*(1+'Usages industrie'!$Q40)^(E$2853-$D$2853)/1000</f>
        <v>0</v>
      </c>
      <c r="F2946" s="223">
        <f>F2895*'Usages industrie'!$P40*(1+'Usages industrie'!$Q40)^(F$2853-$D$2853)/1000</f>
        <v>0</v>
      </c>
      <c r="G2946" s="223">
        <f>G2895*'Usages industrie'!$P40*(1+'Usages industrie'!$Q40)^(G$2853-$D$2853)/1000</f>
        <v>0</v>
      </c>
      <c r="H2946" s="223">
        <f>H2895*'Usages industrie'!$P40*(1+'Usages industrie'!$Q40)^(H$2853-$D$2853)/1000</f>
        <v>0</v>
      </c>
      <c r="I2946" s="223">
        <f>I2895*'Usages industrie'!$P40*(1+'Usages industrie'!$Q40)^(I$2853-$D$2853)/1000</f>
        <v>0</v>
      </c>
      <c r="J2946" s="223">
        <f>J2895*'Usages industrie'!$P40*(1+'Usages industrie'!$Q40)^(J$2853-$D$2853)/1000</f>
        <v>0</v>
      </c>
      <c r="K2946" s="223">
        <f>K2895*'Usages industrie'!$P40*(1+'Usages industrie'!$Q40)^(K$2853-$D$2853)/1000</f>
        <v>0</v>
      </c>
      <c r="L2946" s="223">
        <f>L2895*'Usages industrie'!$P40*(1+'Usages industrie'!$Q40)^(L$2853-$D$2853)/1000</f>
        <v>0</v>
      </c>
      <c r="M2946" s="223">
        <f>M2895*'Usages industrie'!$P40*(1+'Usages industrie'!$Q40)^(M$2853-$D$2853)/1000</f>
        <v>0</v>
      </c>
      <c r="N2946" s="223">
        <f>N2895*'Usages industrie'!$P40*(1+'Usages industrie'!$Q40)^(N$2853-$D$2853)/1000</f>
        <v>0</v>
      </c>
      <c r="O2946" s="223">
        <f>O2895*'Usages industrie'!$P40*(1+'Usages industrie'!$Q40)^(O$2853-$D$2853)/1000</f>
        <v>0</v>
      </c>
      <c r="P2946" s="223">
        <f>P2895*'Usages industrie'!$P40*(1+'Usages industrie'!$Q40)^(P$2853-$D$2853)/1000</f>
        <v>0</v>
      </c>
      <c r="Q2946" s="223">
        <f>Q2895*'Usages industrie'!$P40*(1+'Usages industrie'!$Q40)^(Q$2853-$D$2853)/1000</f>
        <v>0</v>
      </c>
      <c r="R2946" s="223">
        <f>R2895*'Usages industrie'!$P40*(1+'Usages industrie'!$Q40)^(R$2853-$D$2853)/1000</f>
        <v>0</v>
      </c>
    </row>
    <row r="2947" spans="1:18" hidden="1" outlineLevel="2" x14ac:dyDescent="0.25">
      <c r="A2947" s="222" t="str">
        <f>'Usages industrie'!A41</f>
        <v>Usage industriel n°38</v>
      </c>
      <c r="B2947" s="222" t="s">
        <v>645</v>
      </c>
      <c r="C2947" s="222"/>
      <c r="D2947" s="223">
        <f>D2896*'Usages industrie'!$P41*(1+'Usages industrie'!$Q41)^(D$2853-$D$2853)/1000</f>
        <v>0</v>
      </c>
      <c r="E2947" s="223">
        <f>E2896*'Usages industrie'!$P41*(1+'Usages industrie'!$Q41)^(E$2853-$D$2853)/1000</f>
        <v>0</v>
      </c>
      <c r="F2947" s="223">
        <f>F2896*'Usages industrie'!$P41*(1+'Usages industrie'!$Q41)^(F$2853-$D$2853)/1000</f>
        <v>0</v>
      </c>
      <c r="G2947" s="223">
        <f>G2896*'Usages industrie'!$P41*(1+'Usages industrie'!$Q41)^(G$2853-$D$2853)/1000</f>
        <v>0</v>
      </c>
      <c r="H2947" s="223">
        <f>H2896*'Usages industrie'!$P41*(1+'Usages industrie'!$Q41)^(H$2853-$D$2853)/1000</f>
        <v>0</v>
      </c>
      <c r="I2947" s="223">
        <f>I2896*'Usages industrie'!$P41*(1+'Usages industrie'!$Q41)^(I$2853-$D$2853)/1000</f>
        <v>0</v>
      </c>
      <c r="J2947" s="223">
        <f>J2896*'Usages industrie'!$P41*(1+'Usages industrie'!$Q41)^(J$2853-$D$2853)/1000</f>
        <v>0</v>
      </c>
      <c r="K2947" s="223">
        <f>K2896*'Usages industrie'!$P41*(1+'Usages industrie'!$Q41)^(K$2853-$D$2853)/1000</f>
        <v>0</v>
      </c>
      <c r="L2947" s="223">
        <f>L2896*'Usages industrie'!$P41*(1+'Usages industrie'!$Q41)^(L$2853-$D$2853)/1000</f>
        <v>0</v>
      </c>
      <c r="M2947" s="223">
        <f>M2896*'Usages industrie'!$P41*(1+'Usages industrie'!$Q41)^(M$2853-$D$2853)/1000</f>
        <v>0</v>
      </c>
      <c r="N2947" s="223">
        <f>N2896*'Usages industrie'!$P41*(1+'Usages industrie'!$Q41)^(N$2853-$D$2853)/1000</f>
        <v>0</v>
      </c>
      <c r="O2947" s="223">
        <f>O2896*'Usages industrie'!$P41*(1+'Usages industrie'!$Q41)^(O$2853-$D$2853)/1000</f>
        <v>0</v>
      </c>
      <c r="P2947" s="223">
        <f>P2896*'Usages industrie'!$P41*(1+'Usages industrie'!$Q41)^(P$2853-$D$2853)/1000</f>
        <v>0</v>
      </c>
      <c r="Q2947" s="223">
        <f>Q2896*'Usages industrie'!$P41*(1+'Usages industrie'!$Q41)^(Q$2853-$D$2853)/1000</f>
        <v>0</v>
      </c>
      <c r="R2947" s="223">
        <f>R2896*'Usages industrie'!$P41*(1+'Usages industrie'!$Q41)^(R$2853-$D$2853)/1000</f>
        <v>0</v>
      </c>
    </row>
    <row r="2948" spans="1:18" hidden="1" outlineLevel="2" x14ac:dyDescent="0.25">
      <c r="A2948" s="222" t="str">
        <f>'Usages industrie'!A42</f>
        <v>Usage industriel n°39</v>
      </c>
      <c r="B2948" s="222" t="s">
        <v>645</v>
      </c>
      <c r="C2948" s="222"/>
      <c r="D2948" s="223">
        <f>D2897*'Usages industrie'!$P42*(1+'Usages industrie'!$Q42)^(D$2853-$D$2853)/1000</f>
        <v>0</v>
      </c>
      <c r="E2948" s="223">
        <f>E2897*'Usages industrie'!$P42*(1+'Usages industrie'!$Q42)^(E$2853-$D$2853)/1000</f>
        <v>0</v>
      </c>
      <c r="F2948" s="223">
        <f>F2897*'Usages industrie'!$P42*(1+'Usages industrie'!$Q42)^(F$2853-$D$2853)/1000</f>
        <v>0</v>
      </c>
      <c r="G2948" s="223">
        <f>G2897*'Usages industrie'!$P42*(1+'Usages industrie'!$Q42)^(G$2853-$D$2853)/1000</f>
        <v>0</v>
      </c>
      <c r="H2948" s="223">
        <f>H2897*'Usages industrie'!$P42*(1+'Usages industrie'!$Q42)^(H$2853-$D$2853)/1000</f>
        <v>0</v>
      </c>
      <c r="I2948" s="223">
        <f>I2897*'Usages industrie'!$P42*(1+'Usages industrie'!$Q42)^(I$2853-$D$2853)/1000</f>
        <v>0</v>
      </c>
      <c r="J2948" s="223">
        <f>J2897*'Usages industrie'!$P42*(1+'Usages industrie'!$Q42)^(J$2853-$D$2853)/1000</f>
        <v>0</v>
      </c>
      <c r="K2948" s="223">
        <f>K2897*'Usages industrie'!$P42*(1+'Usages industrie'!$Q42)^(K$2853-$D$2853)/1000</f>
        <v>0</v>
      </c>
      <c r="L2948" s="223">
        <f>L2897*'Usages industrie'!$P42*(1+'Usages industrie'!$Q42)^(L$2853-$D$2853)/1000</f>
        <v>0</v>
      </c>
      <c r="M2948" s="223">
        <f>M2897*'Usages industrie'!$P42*(1+'Usages industrie'!$Q42)^(M$2853-$D$2853)/1000</f>
        <v>0</v>
      </c>
      <c r="N2948" s="223">
        <f>N2897*'Usages industrie'!$P42*(1+'Usages industrie'!$Q42)^(N$2853-$D$2853)/1000</f>
        <v>0</v>
      </c>
      <c r="O2948" s="223">
        <f>O2897*'Usages industrie'!$P42*(1+'Usages industrie'!$Q42)^(O$2853-$D$2853)/1000</f>
        <v>0</v>
      </c>
      <c r="P2948" s="223">
        <f>P2897*'Usages industrie'!$P42*(1+'Usages industrie'!$Q42)^(P$2853-$D$2853)/1000</f>
        <v>0</v>
      </c>
      <c r="Q2948" s="223">
        <f>Q2897*'Usages industrie'!$P42*(1+'Usages industrie'!$Q42)^(Q$2853-$D$2853)/1000</f>
        <v>0</v>
      </c>
      <c r="R2948" s="223">
        <f>R2897*'Usages industrie'!$P42*(1+'Usages industrie'!$Q42)^(R$2853-$D$2853)/1000</f>
        <v>0</v>
      </c>
    </row>
    <row r="2949" spans="1:18" hidden="1" outlineLevel="2" x14ac:dyDescent="0.25">
      <c r="A2949" s="222" t="str">
        <f>'Usages industrie'!A43</f>
        <v>Usage industriel n°40</v>
      </c>
      <c r="B2949" s="222" t="s">
        <v>645</v>
      </c>
      <c r="C2949" s="222"/>
      <c r="D2949" s="223">
        <f>D2898*'Usages industrie'!$P43*(1+'Usages industrie'!$Q43)^(D$2853-$D$2853)/1000</f>
        <v>0</v>
      </c>
      <c r="E2949" s="223">
        <f>E2898*'Usages industrie'!$P43*(1+'Usages industrie'!$Q43)^(E$2853-$D$2853)/1000</f>
        <v>0</v>
      </c>
      <c r="F2949" s="223">
        <f>F2898*'Usages industrie'!$P43*(1+'Usages industrie'!$Q43)^(F$2853-$D$2853)/1000</f>
        <v>0</v>
      </c>
      <c r="G2949" s="223">
        <f>G2898*'Usages industrie'!$P43*(1+'Usages industrie'!$Q43)^(G$2853-$D$2853)/1000</f>
        <v>0</v>
      </c>
      <c r="H2949" s="223">
        <f>H2898*'Usages industrie'!$P43*(1+'Usages industrie'!$Q43)^(H$2853-$D$2853)/1000</f>
        <v>0</v>
      </c>
      <c r="I2949" s="223">
        <f>I2898*'Usages industrie'!$P43*(1+'Usages industrie'!$Q43)^(I$2853-$D$2853)/1000</f>
        <v>0</v>
      </c>
      <c r="J2949" s="223">
        <f>J2898*'Usages industrie'!$P43*(1+'Usages industrie'!$Q43)^(J$2853-$D$2853)/1000</f>
        <v>0</v>
      </c>
      <c r="K2949" s="223">
        <f>K2898*'Usages industrie'!$P43*(1+'Usages industrie'!$Q43)^(K$2853-$D$2853)/1000</f>
        <v>0</v>
      </c>
      <c r="L2949" s="223">
        <f>L2898*'Usages industrie'!$P43*(1+'Usages industrie'!$Q43)^(L$2853-$D$2853)/1000</f>
        <v>0</v>
      </c>
      <c r="M2949" s="223">
        <f>M2898*'Usages industrie'!$P43*(1+'Usages industrie'!$Q43)^(M$2853-$D$2853)/1000</f>
        <v>0</v>
      </c>
      <c r="N2949" s="223">
        <f>N2898*'Usages industrie'!$P43*(1+'Usages industrie'!$Q43)^(N$2853-$D$2853)/1000</f>
        <v>0</v>
      </c>
      <c r="O2949" s="223">
        <f>O2898*'Usages industrie'!$P43*(1+'Usages industrie'!$Q43)^(O$2853-$D$2853)/1000</f>
        <v>0</v>
      </c>
      <c r="P2949" s="223">
        <f>P2898*'Usages industrie'!$P43*(1+'Usages industrie'!$Q43)^(P$2853-$D$2853)/1000</f>
        <v>0</v>
      </c>
      <c r="Q2949" s="223">
        <f>Q2898*'Usages industrie'!$P43*(1+'Usages industrie'!$Q43)^(Q$2853-$D$2853)/1000</f>
        <v>0</v>
      </c>
      <c r="R2949" s="223">
        <f>R2898*'Usages industrie'!$P43*(1+'Usages industrie'!$Q43)^(R$2853-$D$2853)/1000</f>
        <v>0</v>
      </c>
    </row>
    <row r="2950" spans="1:18" hidden="1" outlineLevel="2" x14ac:dyDescent="0.25">
      <c r="A2950" s="222" t="str">
        <f>'Usages industrie'!A44</f>
        <v>Usage industriel n°41</v>
      </c>
      <c r="B2950" s="222" t="s">
        <v>645</v>
      </c>
      <c r="C2950" s="222"/>
      <c r="D2950" s="223">
        <f>D2899*'Usages industrie'!$P44*(1+'Usages industrie'!$Q44)^(D$2853-$D$2853)/1000</f>
        <v>0</v>
      </c>
      <c r="E2950" s="223">
        <f>E2899*'Usages industrie'!$P44*(1+'Usages industrie'!$Q44)^(E$2853-$D$2853)/1000</f>
        <v>0</v>
      </c>
      <c r="F2950" s="223">
        <f>F2899*'Usages industrie'!$P44*(1+'Usages industrie'!$Q44)^(F$2853-$D$2853)/1000</f>
        <v>0</v>
      </c>
      <c r="G2950" s="223">
        <f>G2899*'Usages industrie'!$P44*(1+'Usages industrie'!$Q44)^(G$2853-$D$2853)/1000</f>
        <v>0</v>
      </c>
      <c r="H2950" s="223">
        <f>H2899*'Usages industrie'!$P44*(1+'Usages industrie'!$Q44)^(H$2853-$D$2853)/1000</f>
        <v>0</v>
      </c>
      <c r="I2950" s="223">
        <f>I2899*'Usages industrie'!$P44*(1+'Usages industrie'!$Q44)^(I$2853-$D$2853)/1000</f>
        <v>0</v>
      </c>
      <c r="J2950" s="223">
        <f>J2899*'Usages industrie'!$P44*(1+'Usages industrie'!$Q44)^(J$2853-$D$2853)/1000</f>
        <v>0</v>
      </c>
      <c r="K2950" s="223">
        <f>K2899*'Usages industrie'!$P44*(1+'Usages industrie'!$Q44)^(K$2853-$D$2853)/1000</f>
        <v>0</v>
      </c>
      <c r="L2950" s="223">
        <f>L2899*'Usages industrie'!$P44*(1+'Usages industrie'!$Q44)^(L$2853-$D$2853)/1000</f>
        <v>0</v>
      </c>
      <c r="M2950" s="223">
        <f>M2899*'Usages industrie'!$P44*(1+'Usages industrie'!$Q44)^(M$2853-$D$2853)/1000</f>
        <v>0</v>
      </c>
      <c r="N2950" s="223">
        <f>N2899*'Usages industrie'!$P44*(1+'Usages industrie'!$Q44)^(N$2853-$D$2853)/1000</f>
        <v>0</v>
      </c>
      <c r="O2950" s="223">
        <f>O2899*'Usages industrie'!$P44*(1+'Usages industrie'!$Q44)^(O$2853-$D$2853)/1000</f>
        <v>0</v>
      </c>
      <c r="P2950" s="223">
        <f>P2899*'Usages industrie'!$P44*(1+'Usages industrie'!$Q44)^(P$2853-$D$2853)/1000</f>
        <v>0</v>
      </c>
      <c r="Q2950" s="223">
        <f>Q2899*'Usages industrie'!$P44*(1+'Usages industrie'!$Q44)^(Q$2853-$D$2853)/1000</f>
        <v>0</v>
      </c>
      <c r="R2950" s="223">
        <f>R2899*'Usages industrie'!$P44*(1+'Usages industrie'!$Q44)^(R$2853-$D$2853)/1000</f>
        <v>0</v>
      </c>
    </row>
    <row r="2951" spans="1:18" hidden="1" outlineLevel="2" x14ac:dyDescent="0.25">
      <c r="A2951" s="222" t="str">
        <f>'Usages industrie'!A45</f>
        <v>Usage industriel n°42</v>
      </c>
      <c r="B2951" s="222" t="s">
        <v>645</v>
      </c>
      <c r="C2951" s="222"/>
      <c r="D2951" s="223">
        <f>D2900*'Usages industrie'!$P45*(1+'Usages industrie'!$Q45)^(D$2853-$D$2853)/1000</f>
        <v>0</v>
      </c>
      <c r="E2951" s="223">
        <f>E2900*'Usages industrie'!$P45*(1+'Usages industrie'!$Q45)^(E$2853-$D$2853)/1000</f>
        <v>0</v>
      </c>
      <c r="F2951" s="223">
        <f>F2900*'Usages industrie'!$P45*(1+'Usages industrie'!$Q45)^(F$2853-$D$2853)/1000</f>
        <v>0</v>
      </c>
      <c r="G2951" s="223">
        <f>G2900*'Usages industrie'!$P45*(1+'Usages industrie'!$Q45)^(G$2853-$D$2853)/1000</f>
        <v>0</v>
      </c>
      <c r="H2951" s="223">
        <f>H2900*'Usages industrie'!$P45*(1+'Usages industrie'!$Q45)^(H$2853-$D$2853)/1000</f>
        <v>0</v>
      </c>
      <c r="I2951" s="223">
        <f>I2900*'Usages industrie'!$P45*(1+'Usages industrie'!$Q45)^(I$2853-$D$2853)/1000</f>
        <v>0</v>
      </c>
      <c r="J2951" s="223">
        <f>J2900*'Usages industrie'!$P45*(1+'Usages industrie'!$Q45)^(J$2853-$D$2853)/1000</f>
        <v>0</v>
      </c>
      <c r="K2951" s="223">
        <f>K2900*'Usages industrie'!$P45*(1+'Usages industrie'!$Q45)^(K$2853-$D$2853)/1000</f>
        <v>0</v>
      </c>
      <c r="L2951" s="223">
        <f>L2900*'Usages industrie'!$P45*(1+'Usages industrie'!$Q45)^(L$2853-$D$2853)/1000</f>
        <v>0</v>
      </c>
      <c r="M2951" s="223">
        <f>M2900*'Usages industrie'!$P45*(1+'Usages industrie'!$Q45)^(M$2853-$D$2853)/1000</f>
        <v>0</v>
      </c>
      <c r="N2951" s="223">
        <f>N2900*'Usages industrie'!$P45*(1+'Usages industrie'!$Q45)^(N$2853-$D$2853)/1000</f>
        <v>0</v>
      </c>
      <c r="O2951" s="223">
        <f>O2900*'Usages industrie'!$P45*(1+'Usages industrie'!$Q45)^(O$2853-$D$2853)/1000</f>
        <v>0</v>
      </c>
      <c r="P2951" s="223">
        <f>P2900*'Usages industrie'!$P45*(1+'Usages industrie'!$Q45)^(P$2853-$D$2853)/1000</f>
        <v>0</v>
      </c>
      <c r="Q2951" s="223">
        <f>Q2900*'Usages industrie'!$P45*(1+'Usages industrie'!$Q45)^(Q$2853-$D$2853)/1000</f>
        <v>0</v>
      </c>
      <c r="R2951" s="223">
        <f>R2900*'Usages industrie'!$P45*(1+'Usages industrie'!$Q45)^(R$2853-$D$2853)/1000</f>
        <v>0</v>
      </c>
    </row>
    <row r="2952" spans="1:18" hidden="1" outlineLevel="2" x14ac:dyDescent="0.25">
      <c r="A2952" s="222" t="str">
        <f>'Usages industrie'!A46</f>
        <v>Usage industriel n°43</v>
      </c>
      <c r="B2952" s="222" t="s">
        <v>645</v>
      </c>
      <c r="C2952" s="222"/>
      <c r="D2952" s="223">
        <f>D2901*'Usages industrie'!$P46*(1+'Usages industrie'!$Q46)^(D$2853-$D$2853)/1000</f>
        <v>0</v>
      </c>
      <c r="E2952" s="223">
        <f>E2901*'Usages industrie'!$P46*(1+'Usages industrie'!$Q46)^(E$2853-$D$2853)/1000</f>
        <v>0</v>
      </c>
      <c r="F2952" s="223">
        <f>F2901*'Usages industrie'!$P46*(1+'Usages industrie'!$Q46)^(F$2853-$D$2853)/1000</f>
        <v>0</v>
      </c>
      <c r="G2952" s="223">
        <f>G2901*'Usages industrie'!$P46*(1+'Usages industrie'!$Q46)^(G$2853-$D$2853)/1000</f>
        <v>0</v>
      </c>
      <c r="H2952" s="223">
        <f>H2901*'Usages industrie'!$P46*(1+'Usages industrie'!$Q46)^(H$2853-$D$2853)/1000</f>
        <v>0</v>
      </c>
      <c r="I2952" s="223">
        <f>I2901*'Usages industrie'!$P46*(1+'Usages industrie'!$Q46)^(I$2853-$D$2853)/1000</f>
        <v>0</v>
      </c>
      <c r="J2952" s="223">
        <f>J2901*'Usages industrie'!$P46*(1+'Usages industrie'!$Q46)^(J$2853-$D$2853)/1000</f>
        <v>0</v>
      </c>
      <c r="K2952" s="223">
        <f>K2901*'Usages industrie'!$P46*(1+'Usages industrie'!$Q46)^(K$2853-$D$2853)/1000</f>
        <v>0</v>
      </c>
      <c r="L2952" s="223">
        <f>L2901*'Usages industrie'!$P46*(1+'Usages industrie'!$Q46)^(L$2853-$D$2853)/1000</f>
        <v>0</v>
      </c>
      <c r="M2952" s="223">
        <f>M2901*'Usages industrie'!$P46*(1+'Usages industrie'!$Q46)^(M$2853-$D$2853)/1000</f>
        <v>0</v>
      </c>
      <c r="N2952" s="223">
        <f>N2901*'Usages industrie'!$P46*(1+'Usages industrie'!$Q46)^(N$2853-$D$2853)/1000</f>
        <v>0</v>
      </c>
      <c r="O2952" s="223">
        <f>O2901*'Usages industrie'!$P46*(1+'Usages industrie'!$Q46)^(O$2853-$D$2853)/1000</f>
        <v>0</v>
      </c>
      <c r="P2952" s="223">
        <f>P2901*'Usages industrie'!$P46*(1+'Usages industrie'!$Q46)^(P$2853-$D$2853)/1000</f>
        <v>0</v>
      </c>
      <c r="Q2952" s="223">
        <f>Q2901*'Usages industrie'!$P46*(1+'Usages industrie'!$Q46)^(Q$2853-$D$2853)/1000</f>
        <v>0</v>
      </c>
      <c r="R2952" s="223">
        <f>R2901*'Usages industrie'!$P46*(1+'Usages industrie'!$Q46)^(R$2853-$D$2853)/1000</f>
        <v>0</v>
      </c>
    </row>
    <row r="2953" spans="1:18" hidden="1" outlineLevel="2" x14ac:dyDescent="0.25">
      <c r="A2953" s="222" t="str">
        <f>'Usages industrie'!A47</f>
        <v>Usage industriel n°44</v>
      </c>
      <c r="B2953" s="222" t="s">
        <v>645</v>
      </c>
      <c r="C2953" s="222"/>
      <c r="D2953" s="223">
        <f>D2902*'Usages industrie'!$P47*(1+'Usages industrie'!$Q47)^(D$2853-$D$2853)/1000</f>
        <v>0</v>
      </c>
      <c r="E2953" s="223">
        <f>E2902*'Usages industrie'!$P47*(1+'Usages industrie'!$Q47)^(E$2853-$D$2853)/1000</f>
        <v>0</v>
      </c>
      <c r="F2953" s="223">
        <f>F2902*'Usages industrie'!$P47*(1+'Usages industrie'!$Q47)^(F$2853-$D$2853)/1000</f>
        <v>0</v>
      </c>
      <c r="G2953" s="223">
        <f>G2902*'Usages industrie'!$P47*(1+'Usages industrie'!$Q47)^(G$2853-$D$2853)/1000</f>
        <v>0</v>
      </c>
      <c r="H2953" s="223">
        <f>H2902*'Usages industrie'!$P47*(1+'Usages industrie'!$Q47)^(H$2853-$D$2853)/1000</f>
        <v>0</v>
      </c>
      <c r="I2953" s="223">
        <f>I2902*'Usages industrie'!$P47*(1+'Usages industrie'!$Q47)^(I$2853-$D$2853)/1000</f>
        <v>0</v>
      </c>
      <c r="J2953" s="223">
        <f>J2902*'Usages industrie'!$P47*(1+'Usages industrie'!$Q47)^(J$2853-$D$2853)/1000</f>
        <v>0</v>
      </c>
      <c r="K2953" s="223">
        <f>K2902*'Usages industrie'!$P47*(1+'Usages industrie'!$Q47)^(K$2853-$D$2853)/1000</f>
        <v>0</v>
      </c>
      <c r="L2953" s="223">
        <f>L2902*'Usages industrie'!$P47*(1+'Usages industrie'!$Q47)^(L$2853-$D$2853)/1000</f>
        <v>0</v>
      </c>
      <c r="M2953" s="223">
        <f>M2902*'Usages industrie'!$P47*(1+'Usages industrie'!$Q47)^(M$2853-$D$2853)/1000</f>
        <v>0</v>
      </c>
      <c r="N2953" s="223">
        <f>N2902*'Usages industrie'!$P47*(1+'Usages industrie'!$Q47)^(N$2853-$D$2853)/1000</f>
        <v>0</v>
      </c>
      <c r="O2953" s="223">
        <f>O2902*'Usages industrie'!$P47*(1+'Usages industrie'!$Q47)^(O$2853-$D$2853)/1000</f>
        <v>0</v>
      </c>
      <c r="P2953" s="223">
        <f>P2902*'Usages industrie'!$P47*(1+'Usages industrie'!$Q47)^(P$2853-$D$2853)/1000</f>
        <v>0</v>
      </c>
      <c r="Q2953" s="223">
        <f>Q2902*'Usages industrie'!$P47*(1+'Usages industrie'!$Q47)^(Q$2853-$D$2853)/1000</f>
        <v>0</v>
      </c>
      <c r="R2953" s="223">
        <f>R2902*'Usages industrie'!$P47*(1+'Usages industrie'!$Q47)^(R$2853-$D$2853)/1000</f>
        <v>0</v>
      </c>
    </row>
    <row r="2954" spans="1:18" hidden="1" outlineLevel="2" x14ac:dyDescent="0.25">
      <c r="A2954" s="222" t="str">
        <f>'Usages industrie'!A48</f>
        <v>Usage industriel n°45</v>
      </c>
      <c r="B2954" s="222" t="s">
        <v>645</v>
      </c>
      <c r="C2954" s="222"/>
      <c r="D2954" s="223">
        <f>D2903*'Usages industrie'!$P48*(1+'Usages industrie'!$Q48)^(D$2853-$D$2853)/1000</f>
        <v>0</v>
      </c>
      <c r="E2954" s="223">
        <f>E2903*'Usages industrie'!$P48*(1+'Usages industrie'!$Q48)^(E$2853-$D$2853)/1000</f>
        <v>0</v>
      </c>
      <c r="F2954" s="223">
        <f>F2903*'Usages industrie'!$P48*(1+'Usages industrie'!$Q48)^(F$2853-$D$2853)/1000</f>
        <v>0</v>
      </c>
      <c r="G2954" s="223">
        <f>G2903*'Usages industrie'!$P48*(1+'Usages industrie'!$Q48)^(G$2853-$D$2853)/1000</f>
        <v>0</v>
      </c>
      <c r="H2954" s="223">
        <f>H2903*'Usages industrie'!$P48*(1+'Usages industrie'!$Q48)^(H$2853-$D$2853)/1000</f>
        <v>0</v>
      </c>
      <c r="I2954" s="223">
        <f>I2903*'Usages industrie'!$P48*(1+'Usages industrie'!$Q48)^(I$2853-$D$2853)/1000</f>
        <v>0</v>
      </c>
      <c r="J2954" s="223">
        <f>J2903*'Usages industrie'!$P48*(1+'Usages industrie'!$Q48)^(J$2853-$D$2853)/1000</f>
        <v>0</v>
      </c>
      <c r="K2954" s="223">
        <f>K2903*'Usages industrie'!$P48*(1+'Usages industrie'!$Q48)^(K$2853-$D$2853)/1000</f>
        <v>0</v>
      </c>
      <c r="L2954" s="223">
        <f>L2903*'Usages industrie'!$P48*(1+'Usages industrie'!$Q48)^(L$2853-$D$2853)/1000</f>
        <v>0</v>
      </c>
      <c r="M2954" s="223">
        <f>M2903*'Usages industrie'!$P48*(1+'Usages industrie'!$Q48)^(M$2853-$D$2853)/1000</f>
        <v>0</v>
      </c>
      <c r="N2954" s="223">
        <f>N2903*'Usages industrie'!$P48*(1+'Usages industrie'!$Q48)^(N$2853-$D$2853)/1000</f>
        <v>0</v>
      </c>
      <c r="O2954" s="223">
        <f>O2903*'Usages industrie'!$P48*(1+'Usages industrie'!$Q48)^(O$2853-$D$2853)/1000</f>
        <v>0</v>
      </c>
      <c r="P2954" s="223">
        <f>P2903*'Usages industrie'!$P48*(1+'Usages industrie'!$Q48)^(P$2853-$D$2853)/1000</f>
        <v>0</v>
      </c>
      <c r="Q2954" s="223">
        <f>Q2903*'Usages industrie'!$P48*(1+'Usages industrie'!$Q48)^(Q$2853-$D$2853)/1000</f>
        <v>0</v>
      </c>
      <c r="R2954" s="223">
        <f>R2903*'Usages industrie'!$P48*(1+'Usages industrie'!$Q48)^(R$2853-$D$2853)/1000</f>
        <v>0</v>
      </c>
    </row>
    <row r="2955" spans="1:18" hidden="1" outlineLevel="2" x14ac:dyDescent="0.25">
      <c r="A2955" s="222" t="str">
        <f>'Usages industrie'!A49</f>
        <v>Usage industriel n°46</v>
      </c>
      <c r="B2955" s="222" t="s">
        <v>645</v>
      </c>
      <c r="C2955" s="222"/>
      <c r="D2955" s="223">
        <f>D2904*'Usages industrie'!$P49*(1+'Usages industrie'!$Q49)^(D$2853-$D$2853)/1000</f>
        <v>0</v>
      </c>
      <c r="E2955" s="223">
        <f>E2904*'Usages industrie'!$P49*(1+'Usages industrie'!$Q49)^(E$2853-$D$2853)/1000</f>
        <v>0</v>
      </c>
      <c r="F2955" s="223">
        <f>F2904*'Usages industrie'!$P49*(1+'Usages industrie'!$Q49)^(F$2853-$D$2853)/1000</f>
        <v>0</v>
      </c>
      <c r="G2955" s="223">
        <f>G2904*'Usages industrie'!$P49*(1+'Usages industrie'!$Q49)^(G$2853-$D$2853)/1000</f>
        <v>0</v>
      </c>
      <c r="H2955" s="223">
        <f>H2904*'Usages industrie'!$P49*(1+'Usages industrie'!$Q49)^(H$2853-$D$2853)/1000</f>
        <v>0</v>
      </c>
      <c r="I2955" s="223">
        <f>I2904*'Usages industrie'!$P49*(1+'Usages industrie'!$Q49)^(I$2853-$D$2853)/1000</f>
        <v>0</v>
      </c>
      <c r="J2955" s="223">
        <f>J2904*'Usages industrie'!$P49*(1+'Usages industrie'!$Q49)^(J$2853-$D$2853)/1000</f>
        <v>0</v>
      </c>
      <c r="K2955" s="223">
        <f>K2904*'Usages industrie'!$P49*(1+'Usages industrie'!$Q49)^(K$2853-$D$2853)/1000</f>
        <v>0</v>
      </c>
      <c r="L2955" s="223">
        <f>L2904*'Usages industrie'!$P49*(1+'Usages industrie'!$Q49)^(L$2853-$D$2853)/1000</f>
        <v>0</v>
      </c>
      <c r="M2955" s="223">
        <f>M2904*'Usages industrie'!$P49*(1+'Usages industrie'!$Q49)^(M$2853-$D$2853)/1000</f>
        <v>0</v>
      </c>
      <c r="N2955" s="223">
        <f>N2904*'Usages industrie'!$P49*(1+'Usages industrie'!$Q49)^(N$2853-$D$2853)/1000</f>
        <v>0</v>
      </c>
      <c r="O2955" s="223">
        <f>O2904*'Usages industrie'!$P49*(1+'Usages industrie'!$Q49)^(O$2853-$D$2853)/1000</f>
        <v>0</v>
      </c>
      <c r="P2955" s="223">
        <f>P2904*'Usages industrie'!$P49*(1+'Usages industrie'!$Q49)^(P$2853-$D$2853)/1000</f>
        <v>0</v>
      </c>
      <c r="Q2955" s="223">
        <f>Q2904*'Usages industrie'!$P49*(1+'Usages industrie'!$Q49)^(Q$2853-$D$2853)/1000</f>
        <v>0</v>
      </c>
      <c r="R2955" s="223">
        <f>R2904*'Usages industrie'!$P49*(1+'Usages industrie'!$Q49)^(R$2853-$D$2853)/1000</f>
        <v>0</v>
      </c>
    </row>
    <row r="2956" spans="1:18" hidden="1" outlineLevel="2" x14ac:dyDescent="0.25">
      <c r="A2956" s="222" t="str">
        <f>'Usages industrie'!A50</f>
        <v>Usage industriel n°47</v>
      </c>
      <c r="B2956" s="222" t="s">
        <v>645</v>
      </c>
      <c r="C2956" s="222"/>
      <c r="D2956" s="223">
        <f>D2905*'Usages industrie'!$P50*(1+'Usages industrie'!$Q50)^(D$2853-$D$2853)/1000</f>
        <v>0</v>
      </c>
      <c r="E2956" s="223">
        <f>E2905*'Usages industrie'!$P50*(1+'Usages industrie'!$Q50)^(E$2853-$D$2853)/1000</f>
        <v>0</v>
      </c>
      <c r="F2956" s="223">
        <f>F2905*'Usages industrie'!$P50*(1+'Usages industrie'!$Q50)^(F$2853-$D$2853)/1000</f>
        <v>0</v>
      </c>
      <c r="G2956" s="223">
        <f>G2905*'Usages industrie'!$P50*(1+'Usages industrie'!$Q50)^(G$2853-$D$2853)/1000</f>
        <v>0</v>
      </c>
      <c r="H2956" s="223">
        <f>H2905*'Usages industrie'!$P50*(1+'Usages industrie'!$Q50)^(H$2853-$D$2853)/1000</f>
        <v>0</v>
      </c>
      <c r="I2956" s="223">
        <f>I2905*'Usages industrie'!$P50*(1+'Usages industrie'!$Q50)^(I$2853-$D$2853)/1000</f>
        <v>0</v>
      </c>
      <c r="J2956" s="223">
        <f>J2905*'Usages industrie'!$P50*(1+'Usages industrie'!$Q50)^(J$2853-$D$2853)/1000</f>
        <v>0</v>
      </c>
      <c r="K2956" s="223">
        <f>K2905*'Usages industrie'!$P50*(1+'Usages industrie'!$Q50)^(K$2853-$D$2853)/1000</f>
        <v>0</v>
      </c>
      <c r="L2956" s="223">
        <f>L2905*'Usages industrie'!$P50*(1+'Usages industrie'!$Q50)^(L$2853-$D$2853)/1000</f>
        <v>0</v>
      </c>
      <c r="M2956" s="223">
        <f>M2905*'Usages industrie'!$P50*(1+'Usages industrie'!$Q50)^(M$2853-$D$2853)/1000</f>
        <v>0</v>
      </c>
      <c r="N2956" s="223">
        <f>N2905*'Usages industrie'!$P50*(1+'Usages industrie'!$Q50)^(N$2853-$D$2853)/1000</f>
        <v>0</v>
      </c>
      <c r="O2956" s="223">
        <f>O2905*'Usages industrie'!$P50*(1+'Usages industrie'!$Q50)^(O$2853-$D$2853)/1000</f>
        <v>0</v>
      </c>
      <c r="P2956" s="223">
        <f>P2905*'Usages industrie'!$P50*(1+'Usages industrie'!$Q50)^(P$2853-$D$2853)/1000</f>
        <v>0</v>
      </c>
      <c r="Q2956" s="223">
        <f>Q2905*'Usages industrie'!$P50*(1+'Usages industrie'!$Q50)^(Q$2853-$D$2853)/1000</f>
        <v>0</v>
      </c>
      <c r="R2956" s="223">
        <f>R2905*'Usages industrie'!$P50*(1+'Usages industrie'!$Q50)^(R$2853-$D$2853)/1000</f>
        <v>0</v>
      </c>
    </row>
    <row r="2957" spans="1:18" hidden="1" outlineLevel="2" x14ac:dyDescent="0.25">
      <c r="A2957" s="222" t="str">
        <f>'Usages industrie'!A51</f>
        <v>Usage industriel n°48</v>
      </c>
      <c r="B2957" s="222" t="s">
        <v>645</v>
      </c>
      <c r="C2957" s="222"/>
      <c r="D2957" s="223">
        <f>D2906*'Usages industrie'!$P51*(1+'Usages industrie'!$Q51)^(D$2853-$D$2853)/1000</f>
        <v>0</v>
      </c>
      <c r="E2957" s="223">
        <f>E2906*'Usages industrie'!$P51*(1+'Usages industrie'!$Q51)^(E$2853-$D$2853)/1000</f>
        <v>0</v>
      </c>
      <c r="F2957" s="223">
        <f>F2906*'Usages industrie'!$P51*(1+'Usages industrie'!$Q51)^(F$2853-$D$2853)/1000</f>
        <v>0</v>
      </c>
      <c r="G2957" s="223">
        <f>G2906*'Usages industrie'!$P51*(1+'Usages industrie'!$Q51)^(G$2853-$D$2853)/1000</f>
        <v>0</v>
      </c>
      <c r="H2957" s="223">
        <f>H2906*'Usages industrie'!$P51*(1+'Usages industrie'!$Q51)^(H$2853-$D$2853)/1000</f>
        <v>0</v>
      </c>
      <c r="I2957" s="223">
        <f>I2906*'Usages industrie'!$P51*(1+'Usages industrie'!$Q51)^(I$2853-$D$2853)/1000</f>
        <v>0</v>
      </c>
      <c r="J2957" s="223">
        <f>J2906*'Usages industrie'!$P51*(1+'Usages industrie'!$Q51)^(J$2853-$D$2853)/1000</f>
        <v>0</v>
      </c>
      <c r="K2957" s="223">
        <f>K2906*'Usages industrie'!$P51*(1+'Usages industrie'!$Q51)^(K$2853-$D$2853)/1000</f>
        <v>0</v>
      </c>
      <c r="L2957" s="223">
        <f>L2906*'Usages industrie'!$P51*(1+'Usages industrie'!$Q51)^(L$2853-$D$2853)/1000</f>
        <v>0</v>
      </c>
      <c r="M2957" s="223">
        <f>M2906*'Usages industrie'!$P51*(1+'Usages industrie'!$Q51)^(M$2853-$D$2853)/1000</f>
        <v>0</v>
      </c>
      <c r="N2957" s="223">
        <f>N2906*'Usages industrie'!$P51*(1+'Usages industrie'!$Q51)^(N$2853-$D$2853)/1000</f>
        <v>0</v>
      </c>
      <c r="O2957" s="223">
        <f>O2906*'Usages industrie'!$P51*(1+'Usages industrie'!$Q51)^(O$2853-$D$2853)/1000</f>
        <v>0</v>
      </c>
      <c r="P2957" s="223">
        <f>P2906*'Usages industrie'!$P51*(1+'Usages industrie'!$Q51)^(P$2853-$D$2853)/1000</f>
        <v>0</v>
      </c>
      <c r="Q2957" s="223">
        <f>Q2906*'Usages industrie'!$P51*(1+'Usages industrie'!$Q51)^(Q$2853-$D$2853)/1000</f>
        <v>0</v>
      </c>
      <c r="R2957" s="223">
        <f>R2906*'Usages industrie'!$P51*(1+'Usages industrie'!$Q51)^(R$2853-$D$2853)/1000</f>
        <v>0</v>
      </c>
    </row>
    <row r="2958" spans="1:18" hidden="1" outlineLevel="2" x14ac:dyDescent="0.25">
      <c r="A2958" s="222" t="str">
        <f>'Usages industrie'!A52</f>
        <v>Usage industriel n°49</v>
      </c>
      <c r="B2958" s="222" t="s">
        <v>645</v>
      </c>
      <c r="C2958" s="222"/>
      <c r="D2958" s="223">
        <f>D2907*'Usages industrie'!$P52*(1+'Usages industrie'!$Q52)^(D$2853-$D$2853)/1000</f>
        <v>0</v>
      </c>
      <c r="E2958" s="223">
        <f>E2907*'Usages industrie'!$P52*(1+'Usages industrie'!$Q52)^(E$2853-$D$2853)/1000</f>
        <v>0</v>
      </c>
      <c r="F2958" s="223">
        <f>F2907*'Usages industrie'!$P52*(1+'Usages industrie'!$Q52)^(F$2853-$D$2853)/1000</f>
        <v>0</v>
      </c>
      <c r="G2958" s="223">
        <f>G2907*'Usages industrie'!$P52*(1+'Usages industrie'!$Q52)^(G$2853-$D$2853)/1000</f>
        <v>0</v>
      </c>
      <c r="H2958" s="223">
        <f>H2907*'Usages industrie'!$P52*(1+'Usages industrie'!$Q52)^(H$2853-$D$2853)/1000</f>
        <v>0</v>
      </c>
      <c r="I2958" s="223">
        <f>I2907*'Usages industrie'!$P52*(1+'Usages industrie'!$Q52)^(I$2853-$D$2853)/1000</f>
        <v>0</v>
      </c>
      <c r="J2958" s="223">
        <f>J2907*'Usages industrie'!$P52*(1+'Usages industrie'!$Q52)^(J$2853-$D$2853)/1000</f>
        <v>0</v>
      </c>
      <c r="K2958" s="223">
        <f>K2907*'Usages industrie'!$P52*(1+'Usages industrie'!$Q52)^(K$2853-$D$2853)/1000</f>
        <v>0</v>
      </c>
      <c r="L2958" s="223">
        <f>L2907*'Usages industrie'!$P52*(1+'Usages industrie'!$Q52)^(L$2853-$D$2853)/1000</f>
        <v>0</v>
      </c>
      <c r="M2958" s="223">
        <f>M2907*'Usages industrie'!$P52*(1+'Usages industrie'!$Q52)^(M$2853-$D$2853)/1000</f>
        <v>0</v>
      </c>
      <c r="N2958" s="223">
        <f>N2907*'Usages industrie'!$P52*(1+'Usages industrie'!$Q52)^(N$2853-$D$2853)/1000</f>
        <v>0</v>
      </c>
      <c r="O2958" s="223">
        <f>O2907*'Usages industrie'!$P52*(1+'Usages industrie'!$Q52)^(O$2853-$D$2853)/1000</f>
        <v>0</v>
      </c>
      <c r="P2958" s="223">
        <f>P2907*'Usages industrie'!$P52*(1+'Usages industrie'!$Q52)^(P$2853-$D$2853)/1000</f>
        <v>0</v>
      </c>
      <c r="Q2958" s="223">
        <f>Q2907*'Usages industrie'!$P52*(1+'Usages industrie'!$Q52)^(Q$2853-$D$2853)/1000</f>
        <v>0</v>
      </c>
      <c r="R2958" s="223">
        <f>R2907*'Usages industrie'!$P52*(1+'Usages industrie'!$Q52)^(R$2853-$D$2853)/1000</f>
        <v>0</v>
      </c>
    </row>
    <row r="2959" spans="1:18" hidden="1" outlineLevel="2" x14ac:dyDescent="0.25">
      <c r="A2959" s="222" t="str">
        <f>'Usages industrie'!A53</f>
        <v>Usage industriel n°50</v>
      </c>
      <c r="B2959" s="222" t="s">
        <v>645</v>
      </c>
      <c r="C2959" s="222"/>
      <c r="D2959" s="223">
        <f>D2908*'Usages industrie'!$P53*(1+'Usages industrie'!$Q53)^(D$2853-$D$2853)/1000</f>
        <v>0</v>
      </c>
      <c r="E2959" s="223">
        <f>E2908*'Usages industrie'!$P53*(1+'Usages industrie'!$Q53)^(E$2853-$D$2853)/1000</f>
        <v>0</v>
      </c>
      <c r="F2959" s="223">
        <f>F2908*'Usages industrie'!$P53*(1+'Usages industrie'!$Q53)^(F$2853-$D$2853)/1000</f>
        <v>0</v>
      </c>
      <c r="G2959" s="223">
        <f>G2908*'Usages industrie'!$P53*(1+'Usages industrie'!$Q53)^(G$2853-$D$2853)/1000</f>
        <v>0</v>
      </c>
      <c r="H2959" s="223">
        <f>H2908*'Usages industrie'!$P53*(1+'Usages industrie'!$Q53)^(H$2853-$D$2853)/1000</f>
        <v>0</v>
      </c>
      <c r="I2959" s="223">
        <f>I2908*'Usages industrie'!$P53*(1+'Usages industrie'!$Q53)^(I$2853-$D$2853)/1000</f>
        <v>0</v>
      </c>
      <c r="J2959" s="223">
        <f>J2908*'Usages industrie'!$P53*(1+'Usages industrie'!$Q53)^(J$2853-$D$2853)/1000</f>
        <v>0</v>
      </c>
      <c r="K2959" s="223">
        <f>K2908*'Usages industrie'!$P53*(1+'Usages industrie'!$Q53)^(K$2853-$D$2853)/1000</f>
        <v>0</v>
      </c>
      <c r="L2959" s="223">
        <f>L2908*'Usages industrie'!$P53*(1+'Usages industrie'!$Q53)^(L$2853-$D$2853)/1000</f>
        <v>0</v>
      </c>
      <c r="M2959" s="223">
        <f>M2908*'Usages industrie'!$P53*(1+'Usages industrie'!$Q53)^(M$2853-$D$2853)/1000</f>
        <v>0</v>
      </c>
      <c r="N2959" s="223">
        <f>N2908*'Usages industrie'!$P53*(1+'Usages industrie'!$Q53)^(N$2853-$D$2853)/1000</f>
        <v>0</v>
      </c>
      <c r="O2959" s="223">
        <f>O2908*'Usages industrie'!$P53*(1+'Usages industrie'!$Q53)^(O$2853-$D$2853)/1000</f>
        <v>0</v>
      </c>
      <c r="P2959" s="223">
        <f>P2908*'Usages industrie'!$P53*(1+'Usages industrie'!$Q53)^(P$2853-$D$2853)/1000</f>
        <v>0</v>
      </c>
      <c r="Q2959" s="223">
        <f>Q2908*'Usages industrie'!$P53*(1+'Usages industrie'!$Q53)^(Q$2853-$D$2853)/1000</f>
        <v>0</v>
      </c>
      <c r="R2959" s="223">
        <f>R2908*'Usages industrie'!$P53*(1+'Usages industrie'!$Q53)^(R$2853-$D$2853)/1000</f>
        <v>0</v>
      </c>
    </row>
    <row r="2960" spans="1:18" hidden="1" outlineLevel="1" collapsed="1" x14ac:dyDescent="0.25">
      <c r="A2960" s="222" t="s">
        <v>655</v>
      </c>
      <c r="B2960" s="222"/>
      <c r="C2960" s="222"/>
      <c r="D2960" s="223">
        <f t="shared" ref="D2960:R2960" si="256">SUM(D2910:D2959)</f>
        <v>0</v>
      </c>
      <c r="E2960" s="223">
        <f t="shared" si="256"/>
        <v>0</v>
      </c>
      <c r="F2960" s="223">
        <f t="shared" si="256"/>
        <v>0</v>
      </c>
      <c r="G2960" s="223">
        <f t="shared" si="256"/>
        <v>0</v>
      </c>
      <c r="H2960" s="223">
        <f t="shared" si="256"/>
        <v>0</v>
      </c>
      <c r="I2960" s="223">
        <f t="shared" si="256"/>
        <v>0</v>
      </c>
      <c r="J2960" s="223">
        <f t="shared" si="256"/>
        <v>0</v>
      </c>
      <c r="K2960" s="223">
        <f t="shared" si="256"/>
        <v>0</v>
      </c>
      <c r="L2960" s="223">
        <f t="shared" si="256"/>
        <v>0</v>
      </c>
      <c r="M2960" s="223">
        <f t="shared" si="256"/>
        <v>0</v>
      </c>
      <c r="N2960" s="223">
        <f t="shared" si="256"/>
        <v>0</v>
      </c>
      <c r="O2960" s="223">
        <f t="shared" si="256"/>
        <v>0</v>
      </c>
      <c r="P2960" s="223">
        <f t="shared" si="256"/>
        <v>0</v>
      </c>
      <c r="Q2960" s="223">
        <f t="shared" si="256"/>
        <v>0</v>
      </c>
      <c r="R2960" s="223">
        <f t="shared" si="256"/>
        <v>0</v>
      </c>
    </row>
    <row r="2961" spans="1:18" hidden="1" outlineLevel="1" x14ac:dyDescent="0.25">
      <c r="A2961" s="53" t="s">
        <v>651</v>
      </c>
      <c r="B2961" s="53"/>
      <c r="C2961" s="53"/>
      <c r="D2961" s="244"/>
      <c r="E2961" s="244"/>
      <c r="F2961" s="244"/>
      <c r="G2961" s="244"/>
      <c r="H2961" s="244"/>
      <c r="I2961" s="244"/>
      <c r="J2961" s="244"/>
      <c r="K2961" s="244"/>
      <c r="L2961" s="244"/>
      <c r="M2961" s="244"/>
      <c r="N2961" s="244"/>
      <c r="O2961" s="244"/>
      <c r="P2961" s="244"/>
      <c r="Q2961" s="244"/>
      <c r="R2961" s="244"/>
    </row>
    <row r="2962" spans="1:18" hidden="1" outlineLevel="1" x14ac:dyDescent="0.25">
      <c r="A2962" s="53" t="s">
        <v>656</v>
      </c>
      <c r="B2962" s="53"/>
      <c r="C2962" s="53"/>
      <c r="D2962" s="244"/>
      <c r="E2962" s="244"/>
      <c r="F2962" s="244"/>
      <c r="G2962" s="244"/>
      <c r="H2962" s="244"/>
      <c r="I2962" s="244"/>
      <c r="J2962" s="244"/>
      <c r="K2962" s="244"/>
      <c r="L2962" s="244"/>
      <c r="M2962" s="244"/>
      <c r="N2962" s="244"/>
      <c r="O2962" s="244"/>
      <c r="P2962" s="244"/>
      <c r="Q2962" s="244"/>
      <c r="R2962" s="244"/>
    </row>
    <row r="2963" spans="1:18" hidden="1" outlineLevel="1" x14ac:dyDescent="0.25">
      <c r="A2963" s="53" t="s">
        <v>650</v>
      </c>
      <c r="B2963" s="53"/>
      <c r="C2963" s="53"/>
      <c r="D2963" s="244"/>
      <c r="E2963" s="244"/>
      <c r="F2963" s="244"/>
      <c r="G2963" s="244"/>
      <c r="H2963" s="244"/>
      <c r="I2963" s="244"/>
      <c r="J2963" s="244"/>
      <c r="K2963" s="244"/>
      <c r="L2963" s="244"/>
      <c r="M2963" s="244"/>
      <c r="N2963" s="244"/>
      <c r="O2963" s="244"/>
      <c r="P2963" s="244"/>
      <c r="Q2963" s="244"/>
      <c r="R2963" s="244"/>
    </row>
    <row r="2964" spans="1:18" hidden="1" outlineLevel="1" x14ac:dyDescent="0.25">
      <c r="A2964" s="53" t="s">
        <v>657</v>
      </c>
      <c r="B2964" s="53"/>
      <c r="C2964" s="53"/>
      <c r="D2964" s="244"/>
      <c r="E2964" s="244"/>
      <c r="F2964" s="244"/>
      <c r="G2964" s="244"/>
      <c r="H2964" s="244"/>
      <c r="I2964" s="244"/>
      <c r="J2964" s="244"/>
      <c r="K2964" s="244"/>
      <c r="L2964" s="244"/>
      <c r="M2964" s="244"/>
      <c r="N2964" s="244"/>
      <c r="O2964" s="244"/>
      <c r="P2964" s="244"/>
      <c r="Q2964" s="244"/>
      <c r="R2964" s="244"/>
    </row>
    <row r="2965" spans="1:18" hidden="1" outlineLevel="1" x14ac:dyDescent="0.25">
      <c r="A2965" s="53" t="s">
        <v>652</v>
      </c>
      <c r="B2965" s="53"/>
      <c r="C2965" s="53"/>
      <c r="D2965" s="244"/>
      <c r="E2965" s="244"/>
      <c r="F2965" s="244"/>
      <c r="G2965" s="244"/>
      <c r="H2965" s="244"/>
      <c r="I2965" s="244"/>
      <c r="J2965" s="244"/>
      <c r="K2965" s="244"/>
      <c r="L2965" s="244"/>
      <c r="M2965" s="244"/>
      <c r="N2965" s="244"/>
      <c r="O2965" s="244"/>
      <c r="P2965" s="244"/>
      <c r="Q2965" s="244"/>
      <c r="R2965" s="244"/>
    </row>
    <row r="2966" spans="1:18" hidden="1" outlineLevel="1" x14ac:dyDescent="0.25">
      <c r="A2966" s="53" t="s">
        <v>658</v>
      </c>
      <c r="B2966" s="53"/>
      <c r="C2966" s="53"/>
      <c r="D2966" s="244"/>
      <c r="E2966" s="244"/>
      <c r="F2966" s="244"/>
      <c r="G2966" s="244"/>
      <c r="H2966" s="244"/>
      <c r="I2966" s="244"/>
      <c r="J2966" s="244"/>
      <c r="K2966" s="244"/>
      <c r="L2966" s="244"/>
      <c r="M2966" s="244"/>
      <c r="N2966" s="244"/>
      <c r="O2966" s="244"/>
      <c r="P2966" s="244"/>
      <c r="Q2966" s="244"/>
      <c r="R2966" s="244"/>
    </row>
    <row r="2967" spans="1:18" hidden="1" outlineLevel="1" x14ac:dyDescent="0.25">
      <c r="A2967" s="224" t="s">
        <v>40</v>
      </c>
      <c r="B2967" s="224"/>
      <c r="C2967" s="222"/>
      <c r="D2967" s="223">
        <f t="shared" ref="D2967:R2967" si="257">D2960+D2962+D2964+D2966</f>
        <v>0</v>
      </c>
      <c r="E2967" s="223">
        <f t="shared" si="257"/>
        <v>0</v>
      </c>
      <c r="F2967" s="223">
        <f t="shared" si="257"/>
        <v>0</v>
      </c>
      <c r="G2967" s="223">
        <f t="shared" si="257"/>
        <v>0</v>
      </c>
      <c r="H2967" s="223">
        <f t="shared" si="257"/>
        <v>0</v>
      </c>
      <c r="I2967" s="223">
        <f t="shared" si="257"/>
        <v>0</v>
      </c>
      <c r="J2967" s="223">
        <f t="shared" si="257"/>
        <v>0</v>
      </c>
      <c r="K2967" s="223">
        <f t="shared" si="257"/>
        <v>0</v>
      </c>
      <c r="L2967" s="223">
        <f t="shared" si="257"/>
        <v>0</v>
      </c>
      <c r="M2967" s="223">
        <f t="shared" si="257"/>
        <v>0</v>
      </c>
      <c r="N2967" s="223">
        <f t="shared" si="257"/>
        <v>0</v>
      </c>
      <c r="O2967" s="223">
        <f t="shared" si="257"/>
        <v>0</v>
      </c>
      <c r="P2967" s="223">
        <f t="shared" si="257"/>
        <v>0</v>
      </c>
      <c r="Q2967" s="223">
        <f t="shared" si="257"/>
        <v>0</v>
      </c>
      <c r="R2967" s="223">
        <f t="shared" si="257"/>
        <v>0</v>
      </c>
    </row>
    <row r="2968" spans="1:18" hidden="1" outlineLevel="1" x14ac:dyDescent="0.25"/>
    <row r="2969" spans="1:18" hidden="1" outlineLevel="1" x14ac:dyDescent="0.25">
      <c r="A2969" s="274" t="s">
        <v>0</v>
      </c>
      <c r="B2969" s="225" t="s">
        <v>16</v>
      </c>
      <c r="C2969" s="53"/>
      <c r="D2969" s="244">
        <v>10000</v>
      </c>
      <c r="E2969" s="244">
        <v>10000</v>
      </c>
      <c r="F2969" s="244"/>
      <c r="G2969" s="244"/>
      <c r="H2969" s="244"/>
      <c r="I2969" s="244"/>
      <c r="J2969" s="244"/>
      <c r="K2969" s="244"/>
      <c r="L2969" s="244"/>
      <c r="M2969" s="244"/>
      <c r="N2969" s="244"/>
      <c r="O2969" s="244"/>
      <c r="P2969" s="244"/>
      <c r="Q2969" s="244"/>
      <c r="R2969" s="244"/>
    </row>
    <row r="2970" spans="1:18" hidden="1" outlineLevel="1" x14ac:dyDescent="0.25">
      <c r="A2970" s="274"/>
      <c r="B2970" s="226" t="s">
        <v>42</v>
      </c>
      <c r="C2970" s="222"/>
      <c r="D2970" s="223">
        <f>IF($B2850&lt;&gt;"",D2969*(VLOOKUP($B2850,Production!$G4:$P53,10)*(1+VLOOKUP($B2850,Production!$G4:$Q53,11))^(D2853-$D2853))/1000,0)</f>
        <v>0</v>
      </c>
      <c r="E2970" s="223">
        <f>IF($B2850&lt;&gt;"",E2969*(VLOOKUP($B2850,Production!$G4:$P53,10)*(1+VLOOKUP($B2850,Production!$G4:$Q53,11))^(E2853-$D2853))/1000,0)</f>
        <v>0</v>
      </c>
      <c r="F2970" s="223">
        <f>IF($B2850&lt;&gt;"",F2969*(VLOOKUP($B2850,Production!$G4:$P53,10)*(1+VLOOKUP($B2850,Production!$G4:$Q53,11))^(F2853-$D2853))/1000,0)</f>
        <v>0</v>
      </c>
      <c r="G2970" s="223">
        <f>IF($B2850&lt;&gt;"",G2969*(VLOOKUP($B2850,Production!$G4:$P53,10)*(1+VLOOKUP($B2850,Production!$G4:$Q53,11))^(G2853-$D2853))/1000,0)</f>
        <v>0</v>
      </c>
      <c r="H2970" s="223">
        <f>IF($B2850&lt;&gt;"",H2969*(VLOOKUP($B2850,Production!$G4:$P53,10)*(1+VLOOKUP($B2850,Production!$G4:$Q53,11))^(H2853-$D2853))/1000,0)</f>
        <v>0</v>
      </c>
      <c r="I2970" s="223">
        <f>IF($B2850&lt;&gt;"",I2969*(VLOOKUP($B2850,Production!$G4:$P53,10)*(1+VLOOKUP($B2850,Production!$G4:$Q53,11))^(I2853-$D2853))/1000,0)</f>
        <v>0</v>
      </c>
      <c r="J2970" s="223">
        <f>IF($B2850&lt;&gt;"",J2969*(VLOOKUP($B2850,Production!$G4:$P53,10)*(1+VLOOKUP($B2850,Production!$G4:$Q53,11))^(J2853-$D2853))/1000,0)</f>
        <v>0</v>
      </c>
      <c r="K2970" s="223">
        <f>IF($B2850&lt;&gt;"",K2969*(VLOOKUP($B2850,Production!$G4:$P53,10)*(1+VLOOKUP($B2850,Production!$G4:$Q53,11))^(K2853-$D2853))/1000,0)</f>
        <v>0</v>
      </c>
      <c r="L2970" s="223">
        <f>IF($B2850&lt;&gt;"",L2969*(VLOOKUP($B2850,Production!$G4:$P53,10)*(1+VLOOKUP($B2850,Production!$G4:$Q53,11))^(L2853-$D2853))/1000,0)</f>
        <v>0</v>
      </c>
      <c r="M2970" s="223">
        <f>IF($B2850&lt;&gt;"",M2969*(VLOOKUP($B2850,Production!$G4:$P53,10)*(1+VLOOKUP($B2850,Production!$G4:$Q53,11))^(M2853-$D2853))/1000,0)</f>
        <v>0</v>
      </c>
      <c r="N2970" s="223">
        <f>IF($B2850&lt;&gt;"",N2969*(VLOOKUP($B2850,Production!$G4:$P53,10)*(1+VLOOKUP($B2850,Production!$G4:$Q53,11))^(N2853-$D2853))/1000,0)</f>
        <v>0</v>
      </c>
      <c r="O2970" s="223">
        <f>IF($B2850&lt;&gt;"",O2969*(VLOOKUP($B2850,Production!$G4:$P53,10)*(1+VLOOKUP($B2850,Production!$G4:$Q53,11))^(O2853-$D2853))/1000,0)</f>
        <v>0</v>
      </c>
      <c r="P2970" s="223">
        <f>IF($B2850&lt;&gt;"",P2969*(VLOOKUP($B2850,Production!$G4:$P53,10)*(1+VLOOKUP($B2850,Production!$G4:$Q53,11))^(P2853-$D2853))/1000,0)</f>
        <v>0</v>
      </c>
      <c r="Q2970" s="223">
        <f>IF($B2850&lt;&gt;"",Q2969*(VLOOKUP($B2850,Production!$G4:$P53,10)*(1+VLOOKUP($B2850,Production!$G4:$Q53,11))^(Q2853-$D2853))/1000,0)</f>
        <v>0</v>
      </c>
      <c r="R2970" s="223">
        <f>IF($B2850&lt;&gt;"",R2969*(VLOOKUP($B2850,Production!$G4:$P53,10)*(1+VLOOKUP($B2850,Production!$G4:$Q53,11))^(R2853-$D2853))/1000,0)</f>
        <v>0</v>
      </c>
    </row>
    <row r="2971" spans="1:18" hidden="1" outlineLevel="1" x14ac:dyDescent="0.25">
      <c r="A2971" s="274" t="s">
        <v>13</v>
      </c>
      <c r="B2971" s="225" t="s">
        <v>17</v>
      </c>
      <c r="C2971" s="53"/>
      <c r="D2971" s="244">
        <v>10000</v>
      </c>
      <c r="E2971" s="244">
        <v>10000</v>
      </c>
      <c r="F2971" s="244"/>
      <c r="G2971" s="244"/>
      <c r="H2971" s="244"/>
      <c r="I2971" s="244"/>
      <c r="J2971" s="244"/>
      <c r="K2971" s="244"/>
      <c r="L2971" s="244"/>
      <c r="M2971" s="244"/>
      <c r="N2971" s="244"/>
      <c r="O2971" s="244"/>
      <c r="P2971" s="244"/>
      <c r="Q2971" s="244"/>
      <c r="R2971" s="244"/>
    </row>
    <row r="2972" spans="1:18" hidden="1" outlineLevel="1" x14ac:dyDescent="0.25">
      <c r="A2972" s="274"/>
      <c r="B2972" s="226" t="s">
        <v>42</v>
      </c>
      <c r="C2972" s="222"/>
      <c r="D2972" s="223">
        <f>IF($B2850&lt;&gt;"",D2971*(VLOOKUP($B2850,Production!$G4:$R53,10)*(1+VLOOKUP($B2850,Production!$G4:$S53,11))^(D2853-$D2853))/1000,0)</f>
        <v>0</v>
      </c>
      <c r="E2972" s="223">
        <f>IF($B2850&lt;&gt;"",E2971*(VLOOKUP($B2850,Production!$G4:$R53,10)*(1+VLOOKUP($B2850,Production!$G4:$S53,11))^(E2853-$D2853))/1000,0)</f>
        <v>0</v>
      </c>
      <c r="F2972" s="223">
        <f>IF($B2850&lt;&gt;"",F2971*(VLOOKUP($B2850,Production!$G4:$R53,10)*(1+VLOOKUP($B2850,Production!$G4:$S53,11))^(F2853-$D2853))/1000,0)</f>
        <v>0</v>
      </c>
      <c r="G2972" s="223">
        <f>IF($B2850&lt;&gt;"",G2971*(VLOOKUP($B2850,Production!$G4:$R53,10)*(1+VLOOKUP($B2850,Production!$G4:$S53,11))^(G2853-$D2853))/1000,0)</f>
        <v>0</v>
      </c>
      <c r="H2972" s="223">
        <f>IF($B2850&lt;&gt;"",H2971*(VLOOKUP($B2850,Production!$G4:$R53,10)*(1+VLOOKUP($B2850,Production!$G4:$S53,11))^(H2853-$D2853))/1000,0)</f>
        <v>0</v>
      </c>
      <c r="I2972" s="223">
        <f>IF($B2850&lt;&gt;"",I2971*(VLOOKUP($B2850,Production!$G4:$R53,10)*(1+VLOOKUP($B2850,Production!$G4:$S53,11))^(I2853-$D2853))/1000,0)</f>
        <v>0</v>
      </c>
      <c r="J2972" s="223">
        <f>IF($B2850&lt;&gt;"",J2971*(VLOOKUP($B2850,Production!$G4:$R53,10)*(1+VLOOKUP($B2850,Production!$G4:$S53,11))^(J2853-$D2853))/1000,0)</f>
        <v>0</v>
      </c>
      <c r="K2972" s="223">
        <f>IF($B2850&lt;&gt;"",K2971*(VLOOKUP($B2850,Production!$G4:$R53,10)*(1+VLOOKUP($B2850,Production!$G4:$S53,11))^(K2853-$D2853))/1000,0)</f>
        <v>0</v>
      </c>
      <c r="L2972" s="223">
        <f>IF($B2850&lt;&gt;"",L2971*(VLOOKUP($B2850,Production!$G4:$R53,10)*(1+VLOOKUP($B2850,Production!$G4:$S53,11))^(L2853-$D2853))/1000,0)</f>
        <v>0</v>
      </c>
      <c r="M2972" s="223">
        <f>IF($B2850&lt;&gt;"",M2971*(VLOOKUP($B2850,Production!$G4:$R53,10)*(1+VLOOKUP($B2850,Production!$G4:$S53,11))^(M2853-$D2853))/1000,0)</f>
        <v>0</v>
      </c>
      <c r="N2972" s="223">
        <f>IF($B2850&lt;&gt;"",N2971*(VLOOKUP($B2850,Production!$G4:$R53,10)*(1+VLOOKUP($B2850,Production!$G4:$S53,11))^(N2853-$D2853))/1000,0)</f>
        <v>0</v>
      </c>
      <c r="O2972" s="223">
        <f>IF($B2850&lt;&gt;"",O2971*(VLOOKUP($B2850,Production!$G4:$R53,10)*(1+VLOOKUP($B2850,Production!$G4:$S53,11))^(O2853-$D2853))/1000,0)</f>
        <v>0</v>
      </c>
      <c r="P2972" s="223">
        <f>IF($B2850&lt;&gt;"",P2971*(VLOOKUP($B2850,Production!$G4:$R53,10)*(1+VLOOKUP($B2850,Production!$G4:$S53,11))^(P2853-$D2853))/1000,0)</f>
        <v>0</v>
      </c>
      <c r="Q2972" s="223">
        <f>IF($B2850&lt;&gt;"",Q2971*(VLOOKUP($B2850,Production!$G4:$R53,10)*(1+VLOOKUP($B2850,Production!$G4:$S53,11))^(Q2853-$D2853))/1000,0)</f>
        <v>0</v>
      </c>
      <c r="R2972" s="223">
        <f>IF($B2850&lt;&gt;"",R2971*(VLOOKUP($B2850,Production!$G4:$R53,10)*(1+VLOOKUP($B2850,Production!$G4:$S53,11))^(R2853-$D2853))/1000,0)</f>
        <v>0</v>
      </c>
    </row>
    <row r="2973" spans="1:18" hidden="1" outlineLevel="1" x14ac:dyDescent="0.25">
      <c r="A2973" s="225" t="s">
        <v>56</v>
      </c>
      <c r="B2973" s="225"/>
      <c r="C2973" s="53"/>
      <c r="D2973" s="244"/>
      <c r="E2973" s="244"/>
      <c r="F2973" s="244"/>
      <c r="G2973" s="244"/>
      <c r="H2973" s="244"/>
      <c r="I2973" s="244"/>
      <c r="J2973" s="244"/>
      <c r="K2973" s="244"/>
      <c r="L2973" s="244"/>
      <c r="M2973" s="244"/>
      <c r="N2973" s="244"/>
      <c r="O2973" s="244"/>
      <c r="P2973" s="244"/>
      <c r="Q2973" s="244"/>
      <c r="R2973" s="244"/>
    </row>
    <row r="2974" spans="1:18" hidden="1" outlineLevel="1" x14ac:dyDescent="0.25">
      <c r="A2974" s="225" t="s">
        <v>57</v>
      </c>
      <c r="B2974" s="225"/>
      <c r="C2974" s="53"/>
      <c r="D2974" s="244"/>
      <c r="E2974" s="244"/>
      <c r="F2974" s="244"/>
      <c r="G2974" s="244"/>
      <c r="H2974" s="244"/>
      <c r="I2974" s="244"/>
      <c r="J2974" s="244"/>
      <c r="K2974" s="244"/>
      <c r="L2974" s="244"/>
      <c r="M2974" s="244"/>
      <c r="N2974" s="244"/>
      <c r="O2974" s="244"/>
      <c r="P2974" s="244"/>
      <c r="Q2974" s="244"/>
      <c r="R2974" s="244"/>
    </row>
    <row r="2975" spans="1:18" hidden="1" outlineLevel="1" x14ac:dyDescent="0.25">
      <c r="A2975" s="224" t="s">
        <v>659</v>
      </c>
      <c r="B2975" s="222"/>
      <c r="C2975" s="222"/>
      <c r="D2975" s="223">
        <f t="shared" ref="D2975:R2975" si="258">D2970+D2972+D2973+D2974</f>
        <v>0</v>
      </c>
      <c r="E2975" s="223">
        <f t="shared" si="258"/>
        <v>0</v>
      </c>
      <c r="F2975" s="223">
        <f t="shared" si="258"/>
        <v>0</v>
      </c>
      <c r="G2975" s="223">
        <f t="shared" si="258"/>
        <v>0</v>
      </c>
      <c r="H2975" s="223">
        <f t="shared" si="258"/>
        <v>0</v>
      </c>
      <c r="I2975" s="223">
        <f t="shared" si="258"/>
        <v>0</v>
      </c>
      <c r="J2975" s="223">
        <f t="shared" si="258"/>
        <v>0</v>
      </c>
      <c r="K2975" s="223">
        <f t="shared" si="258"/>
        <v>0</v>
      </c>
      <c r="L2975" s="223">
        <f t="shared" si="258"/>
        <v>0</v>
      </c>
      <c r="M2975" s="223">
        <f t="shared" si="258"/>
        <v>0</v>
      </c>
      <c r="N2975" s="223">
        <f t="shared" si="258"/>
        <v>0</v>
      </c>
      <c r="O2975" s="223">
        <f t="shared" si="258"/>
        <v>0</v>
      </c>
      <c r="P2975" s="223">
        <f t="shared" si="258"/>
        <v>0</v>
      </c>
      <c r="Q2975" s="223">
        <f t="shared" si="258"/>
        <v>0</v>
      </c>
      <c r="R2975" s="223">
        <f t="shared" si="258"/>
        <v>0</v>
      </c>
    </row>
    <row r="2976" spans="1:18" hidden="1" outlineLevel="1" x14ac:dyDescent="0.25"/>
    <row r="2977" spans="1:18" hidden="1" outlineLevel="1" x14ac:dyDescent="0.25">
      <c r="A2977" s="222" t="s">
        <v>663</v>
      </c>
      <c r="B2977" s="222"/>
      <c r="C2977" s="222"/>
      <c r="D2977" s="223">
        <f t="shared" ref="D2977:R2977" si="259">D2967-D2975</f>
        <v>0</v>
      </c>
      <c r="E2977" s="223">
        <f t="shared" si="259"/>
        <v>0</v>
      </c>
      <c r="F2977" s="223">
        <f t="shared" si="259"/>
        <v>0</v>
      </c>
      <c r="G2977" s="223">
        <f t="shared" si="259"/>
        <v>0</v>
      </c>
      <c r="H2977" s="223">
        <f t="shared" si="259"/>
        <v>0</v>
      </c>
      <c r="I2977" s="223">
        <f t="shared" si="259"/>
        <v>0</v>
      </c>
      <c r="J2977" s="223">
        <f t="shared" si="259"/>
        <v>0</v>
      </c>
      <c r="K2977" s="223">
        <f t="shared" si="259"/>
        <v>0</v>
      </c>
      <c r="L2977" s="223">
        <f t="shared" si="259"/>
        <v>0</v>
      </c>
      <c r="M2977" s="223">
        <f t="shared" si="259"/>
        <v>0</v>
      </c>
      <c r="N2977" s="223">
        <f t="shared" si="259"/>
        <v>0</v>
      </c>
      <c r="O2977" s="223">
        <f t="shared" si="259"/>
        <v>0</v>
      </c>
      <c r="P2977" s="223">
        <f t="shared" si="259"/>
        <v>0</v>
      </c>
      <c r="Q2977" s="223">
        <f t="shared" si="259"/>
        <v>0</v>
      </c>
      <c r="R2977" s="223">
        <f t="shared" si="259"/>
        <v>0</v>
      </c>
    </row>
    <row r="2978" spans="1:18" hidden="1" outlineLevel="1" x14ac:dyDescent="0.25"/>
    <row r="2979" spans="1:18" hidden="1" outlineLevel="1" x14ac:dyDescent="0.25">
      <c r="A2979" s="53" t="s">
        <v>664</v>
      </c>
      <c r="B2979" s="53"/>
      <c r="C2979" s="53"/>
      <c r="D2979" s="244"/>
      <c r="E2979" s="244"/>
      <c r="F2979" s="244"/>
      <c r="G2979" s="244"/>
      <c r="H2979" s="244"/>
      <c r="I2979" s="244"/>
      <c r="J2979" s="244"/>
      <c r="K2979" s="244"/>
      <c r="L2979" s="244"/>
      <c r="M2979" s="244"/>
      <c r="N2979" s="244"/>
      <c r="O2979" s="244"/>
      <c r="P2979" s="244"/>
      <c r="Q2979" s="244"/>
      <c r="R2979" s="244"/>
    </row>
    <row r="2980" spans="1:18" hidden="1" outlineLevel="1" x14ac:dyDescent="0.25"/>
    <row r="2981" spans="1:18" hidden="1" outlineLevel="1" x14ac:dyDescent="0.25">
      <c r="A2981" s="222" t="s">
        <v>665</v>
      </c>
      <c r="B2981" s="222"/>
      <c r="C2981" s="222"/>
      <c r="D2981" s="223">
        <f t="shared" ref="D2981:R2981" si="260">D2977-D2979</f>
        <v>0</v>
      </c>
      <c r="E2981" s="223">
        <f t="shared" si="260"/>
        <v>0</v>
      </c>
      <c r="F2981" s="223">
        <f t="shared" si="260"/>
        <v>0</v>
      </c>
      <c r="G2981" s="223">
        <f t="shared" si="260"/>
        <v>0</v>
      </c>
      <c r="H2981" s="223">
        <f t="shared" si="260"/>
        <v>0</v>
      </c>
      <c r="I2981" s="223">
        <f t="shared" si="260"/>
        <v>0</v>
      </c>
      <c r="J2981" s="223">
        <f t="shared" si="260"/>
        <v>0</v>
      </c>
      <c r="K2981" s="223">
        <f t="shared" si="260"/>
        <v>0</v>
      </c>
      <c r="L2981" s="223">
        <f t="shared" si="260"/>
        <v>0</v>
      </c>
      <c r="M2981" s="223">
        <f t="shared" si="260"/>
        <v>0</v>
      </c>
      <c r="N2981" s="223">
        <f t="shared" si="260"/>
        <v>0</v>
      </c>
      <c r="O2981" s="223">
        <f t="shared" si="260"/>
        <v>0</v>
      </c>
      <c r="P2981" s="223">
        <f t="shared" si="260"/>
        <v>0</v>
      </c>
      <c r="Q2981" s="223">
        <f t="shared" si="260"/>
        <v>0</v>
      </c>
      <c r="R2981" s="223">
        <f t="shared" si="260"/>
        <v>0</v>
      </c>
    </row>
    <row r="2982" spans="1:18" hidden="1" outlineLevel="1" x14ac:dyDescent="0.25">
      <c r="A2982" s="222" t="s">
        <v>666</v>
      </c>
      <c r="B2982" s="222"/>
      <c r="C2982" s="222"/>
      <c r="D2982" s="223">
        <f t="shared" ref="D2982:R2982" si="261">$B2851*D2981</f>
        <v>0</v>
      </c>
      <c r="E2982" s="223">
        <f t="shared" si="261"/>
        <v>0</v>
      </c>
      <c r="F2982" s="223">
        <f t="shared" si="261"/>
        <v>0</v>
      </c>
      <c r="G2982" s="223">
        <f t="shared" si="261"/>
        <v>0</v>
      </c>
      <c r="H2982" s="223">
        <f t="shared" si="261"/>
        <v>0</v>
      </c>
      <c r="I2982" s="223">
        <f t="shared" si="261"/>
        <v>0</v>
      </c>
      <c r="J2982" s="223">
        <f t="shared" si="261"/>
        <v>0</v>
      </c>
      <c r="K2982" s="223">
        <f t="shared" si="261"/>
        <v>0</v>
      </c>
      <c r="L2982" s="223">
        <f t="shared" si="261"/>
        <v>0</v>
      </c>
      <c r="M2982" s="223">
        <f t="shared" si="261"/>
        <v>0</v>
      </c>
      <c r="N2982" s="223">
        <f t="shared" si="261"/>
        <v>0</v>
      </c>
      <c r="O2982" s="223">
        <f t="shared" si="261"/>
        <v>0</v>
      </c>
      <c r="P2982" s="223">
        <f t="shared" si="261"/>
        <v>0</v>
      </c>
      <c r="Q2982" s="223">
        <f t="shared" si="261"/>
        <v>0</v>
      </c>
      <c r="R2982" s="223">
        <f t="shared" si="261"/>
        <v>0</v>
      </c>
    </row>
    <row r="2983" spans="1:18" hidden="1" outlineLevel="1" x14ac:dyDescent="0.25"/>
    <row r="2984" spans="1:18" hidden="1" outlineLevel="1" x14ac:dyDescent="0.25">
      <c r="A2984" s="222" t="s">
        <v>667</v>
      </c>
      <c r="B2984" s="222"/>
      <c r="C2984" s="222"/>
      <c r="D2984" s="223">
        <f t="shared" ref="D2984:R2984" si="262">D2981-D2982</f>
        <v>0</v>
      </c>
      <c r="E2984" s="223">
        <f t="shared" si="262"/>
        <v>0</v>
      </c>
      <c r="F2984" s="223">
        <f t="shared" si="262"/>
        <v>0</v>
      </c>
      <c r="G2984" s="223">
        <f t="shared" si="262"/>
        <v>0</v>
      </c>
      <c r="H2984" s="223">
        <f t="shared" si="262"/>
        <v>0</v>
      </c>
      <c r="I2984" s="223">
        <f t="shared" si="262"/>
        <v>0</v>
      </c>
      <c r="J2984" s="223">
        <f t="shared" si="262"/>
        <v>0</v>
      </c>
      <c r="K2984" s="223">
        <f t="shared" si="262"/>
        <v>0</v>
      </c>
      <c r="L2984" s="223">
        <f t="shared" si="262"/>
        <v>0</v>
      </c>
      <c r="M2984" s="223">
        <f t="shared" si="262"/>
        <v>0</v>
      </c>
      <c r="N2984" s="223">
        <f t="shared" si="262"/>
        <v>0</v>
      </c>
      <c r="O2984" s="223">
        <f t="shared" si="262"/>
        <v>0</v>
      </c>
      <c r="P2984" s="223">
        <f t="shared" si="262"/>
        <v>0</v>
      </c>
      <c r="Q2984" s="223">
        <f t="shared" si="262"/>
        <v>0</v>
      </c>
      <c r="R2984" s="223">
        <f t="shared" si="262"/>
        <v>0</v>
      </c>
    </row>
    <row r="2985" spans="1:18" hidden="1" outlineLevel="1" x14ac:dyDescent="0.25"/>
    <row r="2986" spans="1:18" hidden="1" outlineLevel="1" x14ac:dyDescent="0.25">
      <c r="A2986" s="221" t="s">
        <v>668</v>
      </c>
      <c r="B2986" s="221"/>
      <c r="C2986" s="220"/>
      <c r="D2986" s="215" t="e">
        <f>IRR(D2984:R2984)</f>
        <v>#NUM!</v>
      </c>
    </row>
    <row r="2987" spans="1:18" collapsed="1" x14ac:dyDescent="0.25"/>
    <row r="2989" spans="1:18" s="169" customFormat="1" x14ac:dyDescent="0.25">
      <c r="A2989" s="169" t="s">
        <v>906</v>
      </c>
    </row>
    <row r="2990" spans="1:18" hidden="1" outlineLevel="1" x14ac:dyDescent="0.25"/>
    <row r="2991" spans="1:18" hidden="1" outlineLevel="1" x14ac:dyDescent="0.25">
      <c r="A2991" s="217" t="s">
        <v>644</v>
      </c>
      <c r="B2991" s="208"/>
    </row>
    <row r="2992" spans="1:18" ht="15.75" hidden="1" outlineLevel="1" thickBot="1" x14ac:dyDescent="0.3">
      <c r="A2992" s="219" t="s">
        <v>12</v>
      </c>
      <c r="B2992" s="243"/>
    </row>
    <row r="2993" spans="1:18" hidden="1" outlineLevel="1" x14ac:dyDescent="0.25"/>
    <row r="2994" spans="1:18" hidden="1" outlineLevel="1" x14ac:dyDescent="0.25">
      <c r="A2994" s="53" t="s">
        <v>14</v>
      </c>
      <c r="B2994" s="53"/>
      <c r="C2994" s="223">
        <v>0</v>
      </c>
      <c r="D2994" s="223">
        <v>1</v>
      </c>
      <c r="E2994" s="223">
        <v>2</v>
      </c>
      <c r="F2994" s="223">
        <v>3</v>
      </c>
      <c r="G2994" s="223">
        <v>4</v>
      </c>
      <c r="H2994" s="223">
        <v>5</v>
      </c>
      <c r="I2994" s="223">
        <v>6</v>
      </c>
      <c r="J2994" s="223">
        <v>7</v>
      </c>
      <c r="K2994" s="223">
        <v>8</v>
      </c>
      <c r="L2994" s="223">
        <v>9</v>
      </c>
      <c r="M2994" s="223">
        <v>10</v>
      </c>
      <c r="N2994" s="223">
        <v>11</v>
      </c>
      <c r="O2994" s="223">
        <v>12</v>
      </c>
      <c r="P2994" s="223">
        <v>13</v>
      </c>
      <c r="Q2994" s="223">
        <v>14</v>
      </c>
      <c r="R2994" s="223">
        <v>15</v>
      </c>
    </row>
    <row r="2995" spans="1:18" hidden="1" outlineLevel="1" x14ac:dyDescent="0.25"/>
    <row r="2996" spans="1:18" hidden="1" outlineLevel="1" x14ac:dyDescent="0.25">
      <c r="A2996" s="53" t="s">
        <v>59</v>
      </c>
      <c r="B2996" s="53"/>
      <c r="C2996" s="244"/>
      <c r="D2996" s="244"/>
      <c r="E2996" s="244"/>
      <c r="F2996" s="244"/>
      <c r="G2996" s="244"/>
      <c r="H2996" s="244"/>
      <c r="I2996" s="244"/>
      <c r="J2996" s="244"/>
      <c r="K2996" s="244"/>
      <c r="L2996" s="244"/>
      <c r="M2996" s="244"/>
      <c r="N2996" s="244"/>
      <c r="O2996" s="244"/>
      <c r="P2996" s="244"/>
      <c r="Q2996" s="244"/>
      <c r="R2996" s="244"/>
    </row>
    <row r="2997" spans="1:18" hidden="1" outlineLevel="1" x14ac:dyDescent="0.25">
      <c r="A2997" s="53" t="s">
        <v>824</v>
      </c>
      <c r="B2997" s="53"/>
      <c r="C2997" s="244"/>
      <c r="D2997" s="244"/>
      <c r="E2997" s="244"/>
      <c r="F2997" s="244"/>
      <c r="G2997" s="244"/>
      <c r="H2997" s="244"/>
      <c r="I2997" s="244"/>
      <c r="J2997" s="244"/>
      <c r="K2997" s="244"/>
      <c r="L2997" s="244"/>
      <c r="M2997" s="244"/>
      <c r="N2997" s="244"/>
      <c r="O2997" s="244"/>
      <c r="P2997" s="244"/>
      <c r="Q2997" s="244"/>
      <c r="R2997" s="244"/>
    </row>
    <row r="2998" spans="1:18" hidden="1" outlineLevel="1" x14ac:dyDescent="0.25">
      <c r="A2998" s="53" t="s">
        <v>825</v>
      </c>
      <c r="B2998" s="53"/>
      <c r="C2998" s="244"/>
      <c r="D2998" s="244"/>
      <c r="E2998" s="244"/>
      <c r="F2998" s="244"/>
      <c r="G2998" s="244"/>
      <c r="H2998" s="244"/>
      <c r="I2998" s="244"/>
      <c r="J2998" s="244"/>
      <c r="K2998" s="244"/>
      <c r="L2998" s="244"/>
      <c r="M2998" s="244"/>
      <c r="N2998" s="244"/>
      <c r="O2998" s="244"/>
      <c r="P2998" s="244"/>
      <c r="Q2998" s="244"/>
      <c r="R2998" s="244"/>
    </row>
    <row r="2999" spans="1:18" hidden="1" outlineLevel="1" x14ac:dyDescent="0.25"/>
    <row r="3000" spans="1:18" hidden="1" outlineLevel="2" x14ac:dyDescent="0.25">
      <c r="A3000" s="222" t="str">
        <f>'Usages mobilité'!A4</f>
        <v>Usage mobilité n°1</v>
      </c>
      <c r="B3000" s="222" t="s">
        <v>41</v>
      </c>
      <c r="C3000" s="222"/>
      <c r="D3000" s="223">
        <f>IF(B$2991&lt;&gt;"",IF(B$2991='Usages mobilité'!BF4,'Usages mobilité'!BD4,0),0)</f>
        <v>0</v>
      </c>
      <c r="E3000" s="223">
        <f t="shared" ref="E3000:R3009" si="263">$D3000</f>
        <v>0</v>
      </c>
      <c r="F3000" s="223">
        <f t="shared" si="263"/>
        <v>0</v>
      </c>
      <c r="G3000" s="223">
        <f t="shared" si="263"/>
        <v>0</v>
      </c>
      <c r="H3000" s="223">
        <f t="shared" si="263"/>
        <v>0</v>
      </c>
      <c r="I3000" s="223">
        <f t="shared" si="263"/>
        <v>0</v>
      </c>
      <c r="J3000" s="223">
        <f t="shared" si="263"/>
        <v>0</v>
      </c>
      <c r="K3000" s="223">
        <f t="shared" si="263"/>
        <v>0</v>
      </c>
      <c r="L3000" s="223">
        <f t="shared" si="263"/>
        <v>0</v>
      </c>
      <c r="M3000" s="223">
        <f t="shared" si="263"/>
        <v>0</v>
      </c>
      <c r="N3000" s="223">
        <f t="shared" si="263"/>
        <v>0</v>
      </c>
      <c r="O3000" s="223">
        <f t="shared" si="263"/>
        <v>0</v>
      </c>
      <c r="P3000" s="223">
        <f t="shared" si="263"/>
        <v>0</v>
      </c>
      <c r="Q3000" s="223">
        <f t="shared" si="263"/>
        <v>0</v>
      </c>
      <c r="R3000" s="223">
        <f t="shared" si="263"/>
        <v>0</v>
      </c>
    </row>
    <row r="3001" spans="1:18" hidden="1" outlineLevel="2" x14ac:dyDescent="0.25">
      <c r="A3001" s="222" t="str">
        <f>'Usages mobilité'!A5</f>
        <v>Usage mobilité n°2</v>
      </c>
      <c r="B3001" s="222" t="s">
        <v>41</v>
      </c>
      <c r="C3001" s="222"/>
      <c r="D3001" s="223">
        <f>IF(B$2991&lt;&gt;"",IF(B$2991='Usages mobilité'!BF5,'Usages mobilité'!BD5,0),0)</f>
        <v>0</v>
      </c>
      <c r="E3001" s="223">
        <f t="shared" si="263"/>
        <v>0</v>
      </c>
      <c r="F3001" s="223">
        <f t="shared" si="263"/>
        <v>0</v>
      </c>
      <c r="G3001" s="223">
        <f t="shared" si="263"/>
        <v>0</v>
      </c>
      <c r="H3001" s="223">
        <f t="shared" si="263"/>
        <v>0</v>
      </c>
      <c r="I3001" s="223">
        <f t="shared" si="263"/>
        <v>0</v>
      </c>
      <c r="J3001" s="223">
        <f t="shared" si="263"/>
        <v>0</v>
      </c>
      <c r="K3001" s="223">
        <f t="shared" si="263"/>
        <v>0</v>
      </c>
      <c r="L3001" s="223">
        <f t="shared" si="263"/>
        <v>0</v>
      </c>
      <c r="M3001" s="223">
        <f t="shared" si="263"/>
        <v>0</v>
      </c>
      <c r="N3001" s="223">
        <f t="shared" si="263"/>
        <v>0</v>
      </c>
      <c r="O3001" s="223">
        <f t="shared" si="263"/>
        <v>0</v>
      </c>
      <c r="P3001" s="223">
        <f t="shared" si="263"/>
        <v>0</v>
      </c>
      <c r="Q3001" s="223">
        <f t="shared" si="263"/>
        <v>0</v>
      </c>
      <c r="R3001" s="223">
        <f t="shared" si="263"/>
        <v>0</v>
      </c>
    </row>
    <row r="3002" spans="1:18" hidden="1" outlineLevel="2" x14ac:dyDescent="0.25">
      <c r="A3002" s="222" t="str">
        <f>'Usages mobilité'!A6</f>
        <v>Usage mobilité n°3</v>
      </c>
      <c r="B3002" s="222" t="s">
        <v>41</v>
      </c>
      <c r="C3002" s="222"/>
      <c r="D3002" s="223">
        <f>IF(B$2991&lt;&gt;"",IF(B$2991='Usages mobilité'!BF6,'Usages mobilité'!BD6,0),0)</f>
        <v>0</v>
      </c>
      <c r="E3002" s="223">
        <f t="shared" si="263"/>
        <v>0</v>
      </c>
      <c r="F3002" s="223">
        <f t="shared" si="263"/>
        <v>0</v>
      </c>
      <c r="G3002" s="223">
        <f t="shared" si="263"/>
        <v>0</v>
      </c>
      <c r="H3002" s="223">
        <f t="shared" si="263"/>
        <v>0</v>
      </c>
      <c r="I3002" s="223">
        <f t="shared" si="263"/>
        <v>0</v>
      </c>
      <c r="J3002" s="223">
        <f t="shared" si="263"/>
        <v>0</v>
      </c>
      <c r="K3002" s="223">
        <f t="shared" si="263"/>
        <v>0</v>
      </c>
      <c r="L3002" s="223">
        <f t="shared" si="263"/>
        <v>0</v>
      </c>
      <c r="M3002" s="223">
        <f t="shared" si="263"/>
        <v>0</v>
      </c>
      <c r="N3002" s="223">
        <f t="shared" si="263"/>
        <v>0</v>
      </c>
      <c r="O3002" s="223">
        <f t="shared" si="263"/>
        <v>0</v>
      </c>
      <c r="P3002" s="223">
        <f t="shared" si="263"/>
        <v>0</v>
      </c>
      <c r="Q3002" s="223">
        <f t="shared" si="263"/>
        <v>0</v>
      </c>
      <c r="R3002" s="223">
        <f t="shared" si="263"/>
        <v>0</v>
      </c>
    </row>
    <row r="3003" spans="1:18" hidden="1" outlineLevel="2" x14ac:dyDescent="0.25">
      <c r="A3003" s="222" t="str">
        <f>'Usages mobilité'!A7</f>
        <v>Usage mobilité n°4</v>
      </c>
      <c r="B3003" s="222" t="s">
        <v>41</v>
      </c>
      <c r="C3003" s="222"/>
      <c r="D3003" s="223">
        <f>IF(B$2991&lt;&gt;"",IF(B$2991='Usages mobilité'!BF7,'Usages mobilité'!BD7,0),0)</f>
        <v>0</v>
      </c>
      <c r="E3003" s="223">
        <f t="shared" si="263"/>
        <v>0</v>
      </c>
      <c r="F3003" s="223">
        <f t="shared" si="263"/>
        <v>0</v>
      </c>
      <c r="G3003" s="223">
        <f t="shared" si="263"/>
        <v>0</v>
      </c>
      <c r="H3003" s="223">
        <f t="shared" si="263"/>
        <v>0</v>
      </c>
      <c r="I3003" s="223">
        <f t="shared" si="263"/>
        <v>0</v>
      </c>
      <c r="J3003" s="223">
        <f t="shared" si="263"/>
        <v>0</v>
      </c>
      <c r="K3003" s="223">
        <f t="shared" si="263"/>
        <v>0</v>
      </c>
      <c r="L3003" s="223">
        <f t="shared" si="263"/>
        <v>0</v>
      </c>
      <c r="M3003" s="223">
        <f t="shared" si="263"/>
        <v>0</v>
      </c>
      <c r="N3003" s="223">
        <f t="shared" si="263"/>
        <v>0</v>
      </c>
      <c r="O3003" s="223">
        <f t="shared" si="263"/>
        <v>0</v>
      </c>
      <c r="P3003" s="223">
        <f t="shared" si="263"/>
        <v>0</v>
      </c>
      <c r="Q3003" s="223">
        <f t="shared" si="263"/>
        <v>0</v>
      </c>
      <c r="R3003" s="223">
        <f t="shared" si="263"/>
        <v>0</v>
      </c>
    </row>
    <row r="3004" spans="1:18" hidden="1" outlineLevel="2" x14ac:dyDescent="0.25">
      <c r="A3004" s="222" t="str">
        <f>'Usages mobilité'!A8</f>
        <v>Usage mobilité n°5</v>
      </c>
      <c r="B3004" s="222" t="s">
        <v>41</v>
      </c>
      <c r="C3004" s="222"/>
      <c r="D3004" s="223">
        <f>IF(B$2991&lt;&gt;"",IF(B$2991='Usages mobilité'!BF8,'Usages mobilité'!BD8,0),0)</f>
        <v>0</v>
      </c>
      <c r="E3004" s="223">
        <f t="shared" si="263"/>
        <v>0</v>
      </c>
      <c r="F3004" s="223">
        <f t="shared" si="263"/>
        <v>0</v>
      </c>
      <c r="G3004" s="223">
        <f t="shared" si="263"/>
        <v>0</v>
      </c>
      <c r="H3004" s="223">
        <f t="shared" si="263"/>
        <v>0</v>
      </c>
      <c r="I3004" s="223">
        <f t="shared" si="263"/>
        <v>0</v>
      </c>
      <c r="J3004" s="223">
        <f t="shared" si="263"/>
        <v>0</v>
      </c>
      <c r="K3004" s="223">
        <f t="shared" si="263"/>
        <v>0</v>
      </c>
      <c r="L3004" s="223">
        <f t="shared" si="263"/>
        <v>0</v>
      </c>
      <c r="M3004" s="223">
        <f t="shared" si="263"/>
        <v>0</v>
      </c>
      <c r="N3004" s="223">
        <f t="shared" si="263"/>
        <v>0</v>
      </c>
      <c r="O3004" s="223">
        <f t="shared" si="263"/>
        <v>0</v>
      </c>
      <c r="P3004" s="223">
        <f t="shared" si="263"/>
        <v>0</v>
      </c>
      <c r="Q3004" s="223">
        <f t="shared" si="263"/>
        <v>0</v>
      </c>
      <c r="R3004" s="223">
        <f t="shared" si="263"/>
        <v>0</v>
      </c>
    </row>
    <row r="3005" spans="1:18" hidden="1" outlineLevel="2" x14ac:dyDescent="0.25">
      <c r="A3005" s="222" t="str">
        <f>'Usages mobilité'!A9</f>
        <v>Usage mobilité n°6</v>
      </c>
      <c r="B3005" s="222" t="s">
        <v>41</v>
      </c>
      <c r="C3005" s="222"/>
      <c r="D3005" s="223">
        <f>IF(B$2991&lt;&gt;"",IF(B$2991='Usages mobilité'!BF9,'Usages mobilité'!BD9,0),0)</f>
        <v>0</v>
      </c>
      <c r="E3005" s="223">
        <f t="shared" si="263"/>
        <v>0</v>
      </c>
      <c r="F3005" s="223">
        <f t="shared" si="263"/>
        <v>0</v>
      </c>
      <c r="G3005" s="223">
        <f t="shared" si="263"/>
        <v>0</v>
      </c>
      <c r="H3005" s="223">
        <f t="shared" si="263"/>
        <v>0</v>
      </c>
      <c r="I3005" s="223">
        <f t="shared" si="263"/>
        <v>0</v>
      </c>
      <c r="J3005" s="223">
        <f t="shared" si="263"/>
        <v>0</v>
      </c>
      <c r="K3005" s="223">
        <f t="shared" si="263"/>
        <v>0</v>
      </c>
      <c r="L3005" s="223">
        <f t="shared" si="263"/>
        <v>0</v>
      </c>
      <c r="M3005" s="223">
        <f t="shared" si="263"/>
        <v>0</v>
      </c>
      <c r="N3005" s="223">
        <f t="shared" si="263"/>
        <v>0</v>
      </c>
      <c r="O3005" s="223">
        <f t="shared" si="263"/>
        <v>0</v>
      </c>
      <c r="P3005" s="223">
        <f t="shared" si="263"/>
        <v>0</v>
      </c>
      <c r="Q3005" s="223">
        <f t="shared" si="263"/>
        <v>0</v>
      </c>
      <c r="R3005" s="223">
        <f t="shared" si="263"/>
        <v>0</v>
      </c>
    </row>
    <row r="3006" spans="1:18" hidden="1" outlineLevel="2" x14ac:dyDescent="0.25">
      <c r="A3006" s="222" t="str">
        <f>'Usages mobilité'!A10</f>
        <v>Usage mobilité n°7</v>
      </c>
      <c r="B3006" s="222" t="s">
        <v>41</v>
      </c>
      <c r="C3006" s="222"/>
      <c r="D3006" s="223">
        <f>IF(B$2991&lt;&gt;"",IF(B$2991='Usages mobilité'!BF10,'Usages mobilité'!BD10,0),0)</f>
        <v>0</v>
      </c>
      <c r="E3006" s="223">
        <f t="shared" si="263"/>
        <v>0</v>
      </c>
      <c r="F3006" s="223">
        <f t="shared" si="263"/>
        <v>0</v>
      </c>
      <c r="G3006" s="223">
        <f t="shared" si="263"/>
        <v>0</v>
      </c>
      <c r="H3006" s="223">
        <f t="shared" si="263"/>
        <v>0</v>
      </c>
      <c r="I3006" s="223">
        <f t="shared" si="263"/>
        <v>0</v>
      </c>
      <c r="J3006" s="223">
        <f t="shared" si="263"/>
        <v>0</v>
      </c>
      <c r="K3006" s="223">
        <f t="shared" si="263"/>
        <v>0</v>
      </c>
      <c r="L3006" s="223">
        <f t="shared" si="263"/>
        <v>0</v>
      </c>
      <c r="M3006" s="223">
        <f t="shared" si="263"/>
        <v>0</v>
      </c>
      <c r="N3006" s="223">
        <f t="shared" si="263"/>
        <v>0</v>
      </c>
      <c r="O3006" s="223">
        <f t="shared" si="263"/>
        <v>0</v>
      </c>
      <c r="P3006" s="223">
        <f t="shared" si="263"/>
        <v>0</v>
      </c>
      <c r="Q3006" s="223">
        <f t="shared" si="263"/>
        <v>0</v>
      </c>
      <c r="R3006" s="223">
        <f t="shared" si="263"/>
        <v>0</v>
      </c>
    </row>
    <row r="3007" spans="1:18" hidden="1" outlineLevel="2" x14ac:dyDescent="0.25">
      <c r="A3007" s="222" t="str">
        <f>'Usages mobilité'!A11</f>
        <v>Usage mobilité n°8</v>
      </c>
      <c r="B3007" s="222" t="s">
        <v>41</v>
      </c>
      <c r="C3007" s="222"/>
      <c r="D3007" s="223">
        <f>IF(B$2991&lt;&gt;"",IF(B$2991='Usages mobilité'!BF11,'Usages mobilité'!BD11,0),0)</f>
        <v>0</v>
      </c>
      <c r="E3007" s="223">
        <f t="shared" si="263"/>
        <v>0</v>
      </c>
      <c r="F3007" s="223">
        <f t="shared" si="263"/>
        <v>0</v>
      </c>
      <c r="G3007" s="223">
        <f t="shared" si="263"/>
        <v>0</v>
      </c>
      <c r="H3007" s="223">
        <f t="shared" si="263"/>
        <v>0</v>
      </c>
      <c r="I3007" s="223">
        <f t="shared" si="263"/>
        <v>0</v>
      </c>
      <c r="J3007" s="223">
        <f t="shared" si="263"/>
        <v>0</v>
      </c>
      <c r="K3007" s="223">
        <f t="shared" si="263"/>
        <v>0</v>
      </c>
      <c r="L3007" s="223">
        <f t="shared" si="263"/>
        <v>0</v>
      </c>
      <c r="M3007" s="223">
        <f t="shared" si="263"/>
        <v>0</v>
      </c>
      <c r="N3007" s="223">
        <f t="shared" si="263"/>
        <v>0</v>
      </c>
      <c r="O3007" s="223">
        <f t="shared" si="263"/>
        <v>0</v>
      </c>
      <c r="P3007" s="223">
        <f t="shared" si="263"/>
        <v>0</v>
      </c>
      <c r="Q3007" s="223">
        <f t="shared" si="263"/>
        <v>0</v>
      </c>
      <c r="R3007" s="223">
        <f t="shared" si="263"/>
        <v>0</v>
      </c>
    </row>
    <row r="3008" spans="1:18" hidden="1" outlineLevel="2" x14ac:dyDescent="0.25">
      <c r="A3008" s="222" t="str">
        <f>'Usages mobilité'!A12</f>
        <v>Usage mobilité n°9</v>
      </c>
      <c r="B3008" s="222" t="s">
        <v>41</v>
      </c>
      <c r="C3008" s="222"/>
      <c r="D3008" s="223">
        <f>IF(B$2991&lt;&gt;"",IF(B$2991='Usages mobilité'!BF12,'Usages mobilité'!BD12,0),0)</f>
        <v>0</v>
      </c>
      <c r="E3008" s="223">
        <f t="shared" si="263"/>
        <v>0</v>
      </c>
      <c r="F3008" s="223">
        <f t="shared" si="263"/>
        <v>0</v>
      </c>
      <c r="G3008" s="223">
        <f t="shared" si="263"/>
        <v>0</v>
      </c>
      <c r="H3008" s="223">
        <f t="shared" si="263"/>
        <v>0</v>
      </c>
      <c r="I3008" s="223">
        <f t="shared" si="263"/>
        <v>0</v>
      </c>
      <c r="J3008" s="223">
        <f t="shared" si="263"/>
        <v>0</v>
      </c>
      <c r="K3008" s="223">
        <f t="shared" si="263"/>
        <v>0</v>
      </c>
      <c r="L3008" s="223">
        <f t="shared" si="263"/>
        <v>0</v>
      </c>
      <c r="M3008" s="223">
        <f t="shared" si="263"/>
        <v>0</v>
      </c>
      <c r="N3008" s="223">
        <f t="shared" si="263"/>
        <v>0</v>
      </c>
      <c r="O3008" s="223">
        <f t="shared" si="263"/>
        <v>0</v>
      </c>
      <c r="P3008" s="223">
        <f t="shared" si="263"/>
        <v>0</v>
      </c>
      <c r="Q3008" s="223">
        <f t="shared" si="263"/>
        <v>0</v>
      </c>
      <c r="R3008" s="223">
        <f t="shared" si="263"/>
        <v>0</v>
      </c>
    </row>
    <row r="3009" spans="1:18" hidden="1" outlineLevel="2" x14ac:dyDescent="0.25">
      <c r="A3009" s="222" t="str">
        <f>'Usages mobilité'!A13</f>
        <v>Usage mobilité n°10</v>
      </c>
      <c r="B3009" s="222" t="s">
        <v>41</v>
      </c>
      <c r="C3009" s="222"/>
      <c r="D3009" s="223">
        <f>IF(B$2991&lt;&gt;"",IF(B$2991='Usages mobilité'!BF13,'Usages mobilité'!BD13,0),0)</f>
        <v>0</v>
      </c>
      <c r="E3009" s="223">
        <f t="shared" si="263"/>
        <v>0</v>
      </c>
      <c r="F3009" s="223">
        <f t="shared" si="263"/>
        <v>0</v>
      </c>
      <c r="G3009" s="223">
        <f t="shared" si="263"/>
        <v>0</v>
      </c>
      <c r="H3009" s="223">
        <f t="shared" si="263"/>
        <v>0</v>
      </c>
      <c r="I3009" s="223">
        <f t="shared" si="263"/>
        <v>0</v>
      </c>
      <c r="J3009" s="223">
        <f t="shared" si="263"/>
        <v>0</v>
      </c>
      <c r="K3009" s="223">
        <f t="shared" si="263"/>
        <v>0</v>
      </c>
      <c r="L3009" s="223">
        <f t="shared" si="263"/>
        <v>0</v>
      </c>
      <c r="M3009" s="223">
        <f t="shared" si="263"/>
        <v>0</v>
      </c>
      <c r="N3009" s="223">
        <f t="shared" si="263"/>
        <v>0</v>
      </c>
      <c r="O3009" s="223">
        <f t="shared" si="263"/>
        <v>0</v>
      </c>
      <c r="P3009" s="223">
        <f t="shared" si="263"/>
        <v>0</v>
      </c>
      <c r="Q3009" s="223">
        <f t="shared" si="263"/>
        <v>0</v>
      </c>
      <c r="R3009" s="223">
        <f t="shared" si="263"/>
        <v>0</v>
      </c>
    </row>
    <row r="3010" spans="1:18" hidden="1" outlineLevel="2" x14ac:dyDescent="0.25">
      <c r="A3010" s="222" t="str">
        <f>'Usages mobilité'!A14</f>
        <v>Usage mobilité n°11</v>
      </c>
      <c r="B3010" s="222" t="s">
        <v>41</v>
      </c>
      <c r="C3010" s="222"/>
      <c r="D3010" s="223">
        <f>IF(B$2991&lt;&gt;"",IF(B$2991='Usages mobilité'!BF14,'Usages mobilité'!BD14,0),0)</f>
        <v>0</v>
      </c>
      <c r="E3010" s="223">
        <f t="shared" ref="E3010:R3019" si="264">$D3010</f>
        <v>0</v>
      </c>
      <c r="F3010" s="223">
        <f t="shared" si="264"/>
        <v>0</v>
      </c>
      <c r="G3010" s="223">
        <f t="shared" si="264"/>
        <v>0</v>
      </c>
      <c r="H3010" s="223">
        <f t="shared" si="264"/>
        <v>0</v>
      </c>
      <c r="I3010" s="223">
        <f t="shared" si="264"/>
        <v>0</v>
      </c>
      <c r="J3010" s="223">
        <f t="shared" si="264"/>
        <v>0</v>
      </c>
      <c r="K3010" s="223">
        <f t="shared" si="264"/>
        <v>0</v>
      </c>
      <c r="L3010" s="223">
        <f t="shared" si="264"/>
        <v>0</v>
      </c>
      <c r="M3010" s="223">
        <f t="shared" si="264"/>
        <v>0</v>
      </c>
      <c r="N3010" s="223">
        <f t="shared" si="264"/>
        <v>0</v>
      </c>
      <c r="O3010" s="223">
        <f t="shared" si="264"/>
        <v>0</v>
      </c>
      <c r="P3010" s="223">
        <f t="shared" si="264"/>
        <v>0</v>
      </c>
      <c r="Q3010" s="223">
        <f t="shared" si="264"/>
        <v>0</v>
      </c>
      <c r="R3010" s="223">
        <f t="shared" si="264"/>
        <v>0</v>
      </c>
    </row>
    <row r="3011" spans="1:18" hidden="1" outlineLevel="2" x14ac:dyDescent="0.25">
      <c r="A3011" s="222" t="str">
        <f>'Usages mobilité'!A15</f>
        <v>Usage mobilité n°12</v>
      </c>
      <c r="B3011" s="222" t="s">
        <v>41</v>
      </c>
      <c r="C3011" s="222"/>
      <c r="D3011" s="223">
        <f>IF(B$2991&lt;&gt;"",IF(B$2991='Usages mobilité'!BF15,'Usages mobilité'!BD15,0),0)</f>
        <v>0</v>
      </c>
      <c r="E3011" s="223">
        <f t="shared" si="264"/>
        <v>0</v>
      </c>
      <c r="F3011" s="223">
        <f t="shared" si="264"/>
        <v>0</v>
      </c>
      <c r="G3011" s="223">
        <f t="shared" si="264"/>
        <v>0</v>
      </c>
      <c r="H3011" s="223">
        <f t="shared" si="264"/>
        <v>0</v>
      </c>
      <c r="I3011" s="223">
        <f t="shared" si="264"/>
        <v>0</v>
      </c>
      <c r="J3011" s="223">
        <f t="shared" si="264"/>
        <v>0</v>
      </c>
      <c r="K3011" s="223">
        <f t="shared" si="264"/>
        <v>0</v>
      </c>
      <c r="L3011" s="223">
        <f t="shared" si="264"/>
        <v>0</v>
      </c>
      <c r="M3011" s="223">
        <f t="shared" si="264"/>
        <v>0</v>
      </c>
      <c r="N3011" s="223">
        <f t="shared" si="264"/>
        <v>0</v>
      </c>
      <c r="O3011" s="223">
        <f t="shared" si="264"/>
        <v>0</v>
      </c>
      <c r="P3011" s="223">
        <f t="shared" si="264"/>
        <v>0</v>
      </c>
      <c r="Q3011" s="223">
        <f t="shared" si="264"/>
        <v>0</v>
      </c>
      <c r="R3011" s="223">
        <f t="shared" si="264"/>
        <v>0</v>
      </c>
    </row>
    <row r="3012" spans="1:18" hidden="1" outlineLevel="2" x14ac:dyDescent="0.25">
      <c r="A3012" s="222" t="str">
        <f>'Usages mobilité'!A16</f>
        <v>Usage mobilité n°13</v>
      </c>
      <c r="B3012" s="222" t="s">
        <v>41</v>
      </c>
      <c r="C3012" s="222"/>
      <c r="D3012" s="223">
        <f>IF(B$2991&lt;&gt;"",IF(B$2991='Usages mobilité'!BF16,'Usages mobilité'!BD16,0),0)</f>
        <v>0</v>
      </c>
      <c r="E3012" s="223">
        <f t="shared" si="264"/>
        <v>0</v>
      </c>
      <c r="F3012" s="223">
        <f t="shared" si="264"/>
        <v>0</v>
      </c>
      <c r="G3012" s="223">
        <f t="shared" si="264"/>
        <v>0</v>
      </c>
      <c r="H3012" s="223">
        <f t="shared" si="264"/>
        <v>0</v>
      </c>
      <c r="I3012" s="223">
        <f t="shared" si="264"/>
        <v>0</v>
      </c>
      <c r="J3012" s="223">
        <f t="shared" si="264"/>
        <v>0</v>
      </c>
      <c r="K3012" s="223">
        <f t="shared" si="264"/>
        <v>0</v>
      </c>
      <c r="L3012" s="223">
        <f t="shared" si="264"/>
        <v>0</v>
      </c>
      <c r="M3012" s="223">
        <f t="shared" si="264"/>
        <v>0</v>
      </c>
      <c r="N3012" s="223">
        <f t="shared" si="264"/>
        <v>0</v>
      </c>
      <c r="O3012" s="223">
        <f t="shared" si="264"/>
        <v>0</v>
      </c>
      <c r="P3012" s="223">
        <f t="shared" si="264"/>
        <v>0</v>
      </c>
      <c r="Q3012" s="223">
        <f t="shared" si="264"/>
        <v>0</v>
      </c>
      <c r="R3012" s="223">
        <f t="shared" si="264"/>
        <v>0</v>
      </c>
    </row>
    <row r="3013" spans="1:18" hidden="1" outlineLevel="2" x14ac:dyDescent="0.25">
      <c r="A3013" s="222" t="str">
        <f>'Usages mobilité'!A17</f>
        <v>Usage mobilité n°14</v>
      </c>
      <c r="B3013" s="222" t="s">
        <v>41</v>
      </c>
      <c r="C3013" s="222"/>
      <c r="D3013" s="223">
        <f>IF(B$2991&lt;&gt;"",IF(B$2991='Usages mobilité'!BF17,'Usages mobilité'!BD17,0),0)</f>
        <v>0</v>
      </c>
      <c r="E3013" s="223">
        <f t="shared" si="264"/>
        <v>0</v>
      </c>
      <c r="F3013" s="223">
        <f t="shared" si="264"/>
        <v>0</v>
      </c>
      <c r="G3013" s="223">
        <f t="shared" si="264"/>
        <v>0</v>
      </c>
      <c r="H3013" s="223">
        <f t="shared" si="264"/>
        <v>0</v>
      </c>
      <c r="I3013" s="223">
        <f t="shared" si="264"/>
        <v>0</v>
      </c>
      <c r="J3013" s="223">
        <f t="shared" si="264"/>
        <v>0</v>
      </c>
      <c r="K3013" s="223">
        <f t="shared" si="264"/>
        <v>0</v>
      </c>
      <c r="L3013" s="223">
        <f t="shared" si="264"/>
        <v>0</v>
      </c>
      <c r="M3013" s="223">
        <f t="shared" si="264"/>
        <v>0</v>
      </c>
      <c r="N3013" s="223">
        <f t="shared" si="264"/>
        <v>0</v>
      </c>
      <c r="O3013" s="223">
        <f t="shared" si="264"/>
        <v>0</v>
      </c>
      <c r="P3013" s="223">
        <f t="shared" si="264"/>
        <v>0</v>
      </c>
      <c r="Q3013" s="223">
        <f t="shared" si="264"/>
        <v>0</v>
      </c>
      <c r="R3013" s="223">
        <f t="shared" si="264"/>
        <v>0</v>
      </c>
    </row>
    <row r="3014" spans="1:18" hidden="1" outlineLevel="2" x14ac:dyDescent="0.25">
      <c r="A3014" s="222" t="str">
        <f>'Usages mobilité'!A18</f>
        <v>Usage mobilité n°15</v>
      </c>
      <c r="B3014" s="222" t="s">
        <v>41</v>
      </c>
      <c r="C3014" s="222"/>
      <c r="D3014" s="223">
        <f>IF(B$2991&lt;&gt;"",IF(B$2991='Usages mobilité'!BF18,'Usages mobilité'!BD18,0),0)</f>
        <v>0</v>
      </c>
      <c r="E3014" s="223">
        <f t="shared" si="264"/>
        <v>0</v>
      </c>
      <c r="F3014" s="223">
        <f t="shared" si="264"/>
        <v>0</v>
      </c>
      <c r="G3014" s="223">
        <f t="shared" si="264"/>
        <v>0</v>
      </c>
      <c r="H3014" s="223">
        <f t="shared" si="264"/>
        <v>0</v>
      </c>
      <c r="I3014" s="223">
        <f t="shared" si="264"/>
        <v>0</v>
      </c>
      <c r="J3014" s="223">
        <f t="shared" si="264"/>
        <v>0</v>
      </c>
      <c r="K3014" s="223">
        <f t="shared" si="264"/>
        <v>0</v>
      </c>
      <c r="L3014" s="223">
        <f t="shared" si="264"/>
        <v>0</v>
      </c>
      <c r="M3014" s="223">
        <f t="shared" si="264"/>
        <v>0</v>
      </c>
      <c r="N3014" s="223">
        <f t="shared" si="264"/>
        <v>0</v>
      </c>
      <c r="O3014" s="223">
        <f t="shared" si="264"/>
        <v>0</v>
      </c>
      <c r="P3014" s="223">
        <f t="shared" si="264"/>
        <v>0</v>
      </c>
      <c r="Q3014" s="223">
        <f t="shared" si="264"/>
        <v>0</v>
      </c>
      <c r="R3014" s="223">
        <f t="shared" si="264"/>
        <v>0</v>
      </c>
    </row>
    <row r="3015" spans="1:18" hidden="1" outlineLevel="2" x14ac:dyDescent="0.25">
      <c r="A3015" s="222" t="str">
        <f>'Usages mobilité'!A19</f>
        <v>Usage mobilité n°16</v>
      </c>
      <c r="B3015" s="222" t="s">
        <v>41</v>
      </c>
      <c r="C3015" s="222"/>
      <c r="D3015" s="223">
        <f>IF(B$2991&lt;&gt;"",IF(B$2991='Usages mobilité'!BF19,'Usages mobilité'!BD19,0),0)</f>
        <v>0</v>
      </c>
      <c r="E3015" s="223">
        <f t="shared" si="264"/>
        <v>0</v>
      </c>
      <c r="F3015" s="223">
        <f t="shared" si="264"/>
        <v>0</v>
      </c>
      <c r="G3015" s="223">
        <f t="shared" si="264"/>
        <v>0</v>
      </c>
      <c r="H3015" s="223">
        <f t="shared" si="264"/>
        <v>0</v>
      </c>
      <c r="I3015" s="223">
        <f t="shared" si="264"/>
        <v>0</v>
      </c>
      <c r="J3015" s="223">
        <f t="shared" si="264"/>
        <v>0</v>
      </c>
      <c r="K3015" s="223">
        <f t="shared" si="264"/>
        <v>0</v>
      </c>
      <c r="L3015" s="223">
        <f t="shared" si="264"/>
        <v>0</v>
      </c>
      <c r="M3015" s="223">
        <f t="shared" si="264"/>
        <v>0</v>
      </c>
      <c r="N3015" s="223">
        <f t="shared" si="264"/>
        <v>0</v>
      </c>
      <c r="O3015" s="223">
        <f t="shared" si="264"/>
        <v>0</v>
      </c>
      <c r="P3015" s="223">
        <f t="shared" si="264"/>
        <v>0</v>
      </c>
      <c r="Q3015" s="223">
        <f t="shared" si="264"/>
        <v>0</v>
      </c>
      <c r="R3015" s="223">
        <f t="shared" si="264"/>
        <v>0</v>
      </c>
    </row>
    <row r="3016" spans="1:18" hidden="1" outlineLevel="2" x14ac:dyDescent="0.25">
      <c r="A3016" s="222" t="str">
        <f>'Usages mobilité'!A20</f>
        <v>Usage mobilité n°17</v>
      </c>
      <c r="B3016" s="222" t="s">
        <v>41</v>
      </c>
      <c r="C3016" s="222"/>
      <c r="D3016" s="223">
        <f>IF(B$2991&lt;&gt;"",IF(B$2991='Usages mobilité'!BF20,'Usages mobilité'!BD20,0),0)</f>
        <v>0</v>
      </c>
      <c r="E3016" s="223">
        <f t="shared" si="264"/>
        <v>0</v>
      </c>
      <c r="F3016" s="223">
        <f t="shared" si="264"/>
        <v>0</v>
      </c>
      <c r="G3016" s="223">
        <f t="shared" si="264"/>
        <v>0</v>
      </c>
      <c r="H3016" s="223">
        <f t="shared" si="264"/>
        <v>0</v>
      </c>
      <c r="I3016" s="223">
        <f t="shared" si="264"/>
        <v>0</v>
      </c>
      <c r="J3016" s="223">
        <f t="shared" si="264"/>
        <v>0</v>
      </c>
      <c r="K3016" s="223">
        <f t="shared" si="264"/>
        <v>0</v>
      </c>
      <c r="L3016" s="223">
        <f t="shared" si="264"/>
        <v>0</v>
      </c>
      <c r="M3016" s="223">
        <f t="shared" si="264"/>
        <v>0</v>
      </c>
      <c r="N3016" s="223">
        <f t="shared" si="264"/>
        <v>0</v>
      </c>
      <c r="O3016" s="223">
        <f t="shared" si="264"/>
        <v>0</v>
      </c>
      <c r="P3016" s="223">
        <f t="shared" si="264"/>
        <v>0</v>
      </c>
      <c r="Q3016" s="223">
        <f t="shared" si="264"/>
        <v>0</v>
      </c>
      <c r="R3016" s="223">
        <f t="shared" si="264"/>
        <v>0</v>
      </c>
    </row>
    <row r="3017" spans="1:18" hidden="1" outlineLevel="2" x14ac:dyDescent="0.25">
      <c r="A3017" s="222" t="str">
        <f>'Usages mobilité'!A21</f>
        <v>Usage mobilité n°18</v>
      </c>
      <c r="B3017" s="222" t="s">
        <v>41</v>
      </c>
      <c r="C3017" s="222"/>
      <c r="D3017" s="223">
        <f>IF(B$2991&lt;&gt;"",IF(B$2991='Usages mobilité'!BF21,'Usages mobilité'!BD21,0),0)</f>
        <v>0</v>
      </c>
      <c r="E3017" s="223">
        <f t="shared" si="264"/>
        <v>0</v>
      </c>
      <c r="F3017" s="223">
        <f t="shared" si="264"/>
        <v>0</v>
      </c>
      <c r="G3017" s="223">
        <f t="shared" si="264"/>
        <v>0</v>
      </c>
      <c r="H3017" s="223">
        <f t="shared" si="264"/>
        <v>0</v>
      </c>
      <c r="I3017" s="223">
        <f t="shared" si="264"/>
        <v>0</v>
      </c>
      <c r="J3017" s="223">
        <f t="shared" si="264"/>
        <v>0</v>
      </c>
      <c r="K3017" s="223">
        <f t="shared" si="264"/>
        <v>0</v>
      </c>
      <c r="L3017" s="223">
        <f t="shared" si="264"/>
        <v>0</v>
      </c>
      <c r="M3017" s="223">
        <f t="shared" si="264"/>
        <v>0</v>
      </c>
      <c r="N3017" s="223">
        <f t="shared" si="264"/>
        <v>0</v>
      </c>
      <c r="O3017" s="223">
        <f t="shared" si="264"/>
        <v>0</v>
      </c>
      <c r="P3017" s="223">
        <f t="shared" si="264"/>
        <v>0</v>
      </c>
      <c r="Q3017" s="223">
        <f t="shared" si="264"/>
        <v>0</v>
      </c>
      <c r="R3017" s="223">
        <f t="shared" si="264"/>
        <v>0</v>
      </c>
    </row>
    <row r="3018" spans="1:18" hidden="1" outlineLevel="2" x14ac:dyDescent="0.25">
      <c r="A3018" s="222" t="str">
        <f>'Usages mobilité'!A22</f>
        <v>Usage mobilité n°19</v>
      </c>
      <c r="B3018" s="222" t="s">
        <v>41</v>
      </c>
      <c r="C3018" s="222"/>
      <c r="D3018" s="223">
        <f>IF(B$2991&lt;&gt;"",IF(B$2991='Usages mobilité'!BF22,'Usages mobilité'!BD22,0),0)</f>
        <v>0</v>
      </c>
      <c r="E3018" s="223">
        <f t="shared" si="264"/>
        <v>0</v>
      </c>
      <c r="F3018" s="223">
        <f t="shared" si="264"/>
        <v>0</v>
      </c>
      <c r="G3018" s="223">
        <f t="shared" si="264"/>
        <v>0</v>
      </c>
      <c r="H3018" s="223">
        <f t="shared" si="264"/>
        <v>0</v>
      </c>
      <c r="I3018" s="223">
        <f t="shared" si="264"/>
        <v>0</v>
      </c>
      <c r="J3018" s="223">
        <f t="shared" si="264"/>
        <v>0</v>
      </c>
      <c r="K3018" s="223">
        <f t="shared" si="264"/>
        <v>0</v>
      </c>
      <c r="L3018" s="223">
        <f t="shared" si="264"/>
        <v>0</v>
      </c>
      <c r="M3018" s="223">
        <f t="shared" si="264"/>
        <v>0</v>
      </c>
      <c r="N3018" s="223">
        <f t="shared" si="264"/>
        <v>0</v>
      </c>
      <c r="O3018" s="223">
        <f t="shared" si="264"/>
        <v>0</v>
      </c>
      <c r="P3018" s="223">
        <f t="shared" si="264"/>
        <v>0</v>
      </c>
      <c r="Q3018" s="223">
        <f t="shared" si="264"/>
        <v>0</v>
      </c>
      <c r="R3018" s="223">
        <f t="shared" si="264"/>
        <v>0</v>
      </c>
    </row>
    <row r="3019" spans="1:18" hidden="1" outlineLevel="2" x14ac:dyDescent="0.25">
      <c r="A3019" s="222" t="str">
        <f>'Usages mobilité'!A23</f>
        <v>Usage mobilité n°20</v>
      </c>
      <c r="B3019" s="222" t="s">
        <v>41</v>
      </c>
      <c r="C3019" s="222"/>
      <c r="D3019" s="223">
        <f>IF(B$2991&lt;&gt;"",IF(B$2991='Usages mobilité'!BF23,'Usages mobilité'!BD23,0),0)</f>
        <v>0</v>
      </c>
      <c r="E3019" s="223">
        <f t="shared" si="264"/>
        <v>0</v>
      </c>
      <c r="F3019" s="223">
        <f t="shared" si="264"/>
        <v>0</v>
      </c>
      <c r="G3019" s="223">
        <f t="shared" si="264"/>
        <v>0</v>
      </c>
      <c r="H3019" s="223">
        <f t="shared" si="264"/>
        <v>0</v>
      </c>
      <c r="I3019" s="223">
        <f t="shared" si="264"/>
        <v>0</v>
      </c>
      <c r="J3019" s="223">
        <f t="shared" si="264"/>
        <v>0</v>
      </c>
      <c r="K3019" s="223">
        <f t="shared" si="264"/>
        <v>0</v>
      </c>
      <c r="L3019" s="223">
        <f t="shared" si="264"/>
        <v>0</v>
      </c>
      <c r="M3019" s="223">
        <f t="shared" si="264"/>
        <v>0</v>
      </c>
      <c r="N3019" s="223">
        <f t="shared" si="264"/>
        <v>0</v>
      </c>
      <c r="O3019" s="223">
        <f t="shared" si="264"/>
        <v>0</v>
      </c>
      <c r="P3019" s="223">
        <f t="shared" si="264"/>
        <v>0</v>
      </c>
      <c r="Q3019" s="223">
        <f t="shared" si="264"/>
        <v>0</v>
      </c>
      <c r="R3019" s="223">
        <f t="shared" si="264"/>
        <v>0</v>
      </c>
    </row>
    <row r="3020" spans="1:18" hidden="1" outlineLevel="2" x14ac:dyDescent="0.25">
      <c r="A3020" s="222" t="str">
        <f>'Usages mobilité'!A24</f>
        <v>Usage mobilité n°21</v>
      </c>
      <c r="B3020" s="222" t="s">
        <v>41</v>
      </c>
      <c r="C3020" s="222"/>
      <c r="D3020" s="223">
        <f>IF(B$2991&lt;&gt;"",IF(B$2991='Usages mobilité'!BF24,'Usages mobilité'!BD24,0),0)</f>
        <v>0</v>
      </c>
      <c r="E3020" s="223">
        <f t="shared" ref="E3020:R3029" si="265">$D3020</f>
        <v>0</v>
      </c>
      <c r="F3020" s="223">
        <f t="shared" si="265"/>
        <v>0</v>
      </c>
      <c r="G3020" s="223">
        <f t="shared" si="265"/>
        <v>0</v>
      </c>
      <c r="H3020" s="223">
        <f t="shared" si="265"/>
        <v>0</v>
      </c>
      <c r="I3020" s="223">
        <f t="shared" si="265"/>
        <v>0</v>
      </c>
      <c r="J3020" s="223">
        <f t="shared" si="265"/>
        <v>0</v>
      </c>
      <c r="K3020" s="223">
        <f t="shared" si="265"/>
        <v>0</v>
      </c>
      <c r="L3020" s="223">
        <f t="shared" si="265"/>
        <v>0</v>
      </c>
      <c r="M3020" s="223">
        <f t="shared" si="265"/>
        <v>0</v>
      </c>
      <c r="N3020" s="223">
        <f t="shared" si="265"/>
        <v>0</v>
      </c>
      <c r="O3020" s="223">
        <f t="shared" si="265"/>
        <v>0</v>
      </c>
      <c r="P3020" s="223">
        <f t="shared" si="265"/>
        <v>0</v>
      </c>
      <c r="Q3020" s="223">
        <f t="shared" si="265"/>
        <v>0</v>
      </c>
      <c r="R3020" s="223">
        <f t="shared" si="265"/>
        <v>0</v>
      </c>
    </row>
    <row r="3021" spans="1:18" hidden="1" outlineLevel="2" x14ac:dyDescent="0.25">
      <c r="A3021" s="222" t="str">
        <f>'Usages mobilité'!A25</f>
        <v>Usage mobilité n°22</v>
      </c>
      <c r="B3021" s="222" t="s">
        <v>41</v>
      </c>
      <c r="C3021" s="222"/>
      <c r="D3021" s="223">
        <f>IF(B$2991&lt;&gt;"",IF(B$2991='Usages mobilité'!BF25,'Usages mobilité'!BD25,0),0)</f>
        <v>0</v>
      </c>
      <c r="E3021" s="223">
        <f t="shared" si="265"/>
        <v>0</v>
      </c>
      <c r="F3021" s="223">
        <f t="shared" si="265"/>
        <v>0</v>
      </c>
      <c r="G3021" s="223">
        <f t="shared" si="265"/>
        <v>0</v>
      </c>
      <c r="H3021" s="223">
        <f t="shared" si="265"/>
        <v>0</v>
      </c>
      <c r="I3021" s="223">
        <f t="shared" si="265"/>
        <v>0</v>
      </c>
      <c r="J3021" s="223">
        <f t="shared" si="265"/>
        <v>0</v>
      </c>
      <c r="K3021" s="223">
        <f t="shared" si="265"/>
        <v>0</v>
      </c>
      <c r="L3021" s="223">
        <f t="shared" si="265"/>
        <v>0</v>
      </c>
      <c r="M3021" s="223">
        <f t="shared" si="265"/>
        <v>0</v>
      </c>
      <c r="N3021" s="223">
        <f t="shared" si="265"/>
        <v>0</v>
      </c>
      <c r="O3021" s="223">
        <f t="shared" si="265"/>
        <v>0</v>
      </c>
      <c r="P3021" s="223">
        <f t="shared" si="265"/>
        <v>0</v>
      </c>
      <c r="Q3021" s="223">
        <f t="shared" si="265"/>
        <v>0</v>
      </c>
      <c r="R3021" s="223">
        <f t="shared" si="265"/>
        <v>0</v>
      </c>
    </row>
    <row r="3022" spans="1:18" hidden="1" outlineLevel="2" x14ac:dyDescent="0.25">
      <c r="A3022" s="222" t="str">
        <f>'Usages mobilité'!A26</f>
        <v>Usage mobilité n°23</v>
      </c>
      <c r="B3022" s="222" t="s">
        <v>41</v>
      </c>
      <c r="C3022" s="222"/>
      <c r="D3022" s="223">
        <f>IF(B$2991&lt;&gt;"",IF(B$2991='Usages mobilité'!BF26,'Usages mobilité'!BD26,0),0)</f>
        <v>0</v>
      </c>
      <c r="E3022" s="223">
        <f t="shared" si="265"/>
        <v>0</v>
      </c>
      <c r="F3022" s="223">
        <f t="shared" si="265"/>
        <v>0</v>
      </c>
      <c r="G3022" s="223">
        <f t="shared" si="265"/>
        <v>0</v>
      </c>
      <c r="H3022" s="223">
        <f t="shared" si="265"/>
        <v>0</v>
      </c>
      <c r="I3022" s="223">
        <f t="shared" si="265"/>
        <v>0</v>
      </c>
      <c r="J3022" s="223">
        <f t="shared" si="265"/>
        <v>0</v>
      </c>
      <c r="K3022" s="223">
        <f t="shared" si="265"/>
        <v>0</v>
      </c>
      <c r="L3022" s="223">
        <f t="shared" si="265"/>
        <v>0</v>
      </c>
      <c r="M3022" s="223">
        <f t="shared" si="265"/>
        <v>0</v>
      </c>
      <c r="N3022" s="223">
        <f t="shared" si="265"/>
        <v>0</v>
      </c>
      <c r="O3022" s="223">
        <f t="shared" si="265"/>
        <v>0</v>
      </c>
      <c r="P3022" s="223">
        <f t="shared" si="265"/>
        <v>0</v>
      </c>
      <c r="Q3022" s="223">
        <f t="shared" si="265"/>
        <v>0</v>
      </c>
      <c r="R3022" s="223">
        <f t="shared" si="265"/>
        <v>0</v>
      </c>
    </row>
    <row r="3023" spans="1:18" hidden="1" outlineLevel="2" x14ac:dyDescent="0.25">
      <c r="A3023" s="222" t="str">
        <f>'Usages mobilité'!A27</f>
        <v>Usage mobilité n°24</v>
      </c>
      <c r="B3023" s="222" t="s">
        <v>41</v>
      </c>
      <c r="C3023" s="222"/>
      <c r="D3023" s="223">
        <f>IF(B$2991&lt;&gt;"",IF(B$2991='Usages mobilité'!BF27,'Usages mobilité'!BD27,0),0)</f>
        <v>0</v>
      </c>
      <c r="E3023" s="223">
        <f t="shared" si="265"/>
        <v>0</v>
      </c>
      <c r="F3023" s="223">
        <f t="shared" si="265"/>
        <v>0</v>
      </c>
      <c r="G3023" s="223">
        <f t="shared" si="265"/>
        <v>0</v>
      </c>
      <c r="H3023" s="223">
        <f t="shared" si="265"/>
        <v>0</v>
      </c>
      <c r="I3023" s="223">
        <f t="shared" si="265"/>
        <v>0</v>
      </c>
      <c r="J3023" s="223">
        <f t="shared" si="265"/>
        <v>0</v>
      </c>
      <c r="K3023" s="223">
        <f t="shared" si="265"/>
        <v>0</v>
      </c>
      <c r="L3023" s="223">
        <f t="shared" si="265"/>
        <v>0</v>
      </c>
      <c r="M3023" s="223">
        <f t="shared" si="265"/>
        <v>0</v>
      </c>
      <c r="N3023" s="223">
        <f t="shared" si="265"/>
        <v>0</v>
      </c>
      <c r="O3023" s="223">
        <f t="shared" si="265"/>
        <v>0</v>
      </c>
      <c r="P3023" s="223">
        <f t="shared" si="265"/>
        <v>0</v>
      </c>
      <c r="Q3023" s="223">
        <f t="shared" si="265"/>
        <v>0</v>
      </c>
      <c r="R3023" s="223">
        <f t="shared" si="265"/>
        <v>0</v>
      </c>
    </row>
    <row r="3024" spans="1:18" hidden="1" outlineLevel="2" x14ac:dyDescent="0.25">
      <c r="A3024" s="222" t="str">
        <f>'Usages mobilité'!A28</f>
        <v>Usage mobilité n°25</v>
      </c>
      <c r="B3024" s="222" t="s">
        <v>41</v>
      </c>
      <c r="C3024" s="222"/>
      <c r="D3024" s="223">
        <f>IF(B$2991&lt;&gt;"",IF(B$2991='Usages mobilité'!BF28,'Usages mobilité'!BD28,0),0)</f>
        <v>0</v>
      </c>
      <c r="E3024" s="223">
        <f t="shared" si="265"/>
        <v>0</v>
      </c>
      <c r="F3024" s="223">
        <f t="shared" si="265"/>
        <v>0</v>
      </c>
      <c r="G3024" s="223">
        <f t="shared" si="265"/>
        <v>0</v>
      </c>
      <c r="H3024" s="223">
        <f t="shared" si="265"/>
        <v>0</v>
      </c>
      <c r="I3024" s="223">
        <f t="shared" si="265"/>
        <v>0</v>
      </c>
      <c r="J3024" s="223">
        <f t="shared" si="265"/>
        <v>0</v>
      </c>
      <c r="K3024" s="223">
        <f t="shared" si="265"/>
        <v>0</v>
      </c>
      <c r="L3024" s="223">
        <f t="shared" si="265"/>
        <v>0</v>
      </c>
      <c r="M3024" s="223">
        <f t="shared" si="265"/>
        <v>0</v>
      </c>
      <c r="N3024" s="223">
        <f t="shared" si="265"/>
        <v>0</v>
      </c>
      <c r="O3024" s="223">
        <f t="shared" si="265"/>
        <v>0</v>
      </c>
      <c r="P3024" s="223">
        <f t="shared" si="265"/>
        <v>0</v>
      </c>
      <c r="Q3024" s="223">
        <f t="shared" si="265"/>
        <v>0</v>
      </c>
      <c r="R3024" s="223">
        <f t="shared" si="265"/>
        <v>0</v>
      </c>
    </row>
    <row r="3025" spans="1:18" hidden="1" outlineLevel="2" x14ac:dyDescent="0.25">
      <c r="A3025" s="222" t="str">
        <f>'Usages mobilité'!A29</f>
        <v>Usage mobilité n°26</v>
      </c>
      <c r="B3025" s="222" t="s">
        <v>41</v>
      </c>
      <c r="C3025" s="222"/>
      <c r="D3025" s="223">
        <f>IF(B$2991&lt;&gt;"",IF(B$2991='Usages mobilité'!BF29,'Usages mobilité'!BD29,0),0)</f>
        <v>0</v>
      </c>
      <c r="E3025" s="223">
        <f t="shared" si="265"/>
        <v>0</v>
      </c>
      <c r="F3025" s="223">
        <f t="shared" si="265"/>
        <v>0</v>
      </c>
      <c r="G3025" s="223">
        <f t="shared" si="265"/>
        <v>0</v>
      </c>
      <c r="H3025" s="223">
        <f t="shared" si="265"/>
        <v>0</v>
      </c>
      <c r="I3025" s="223">
        <f t="shared" si="265"/>
        <v>0</v>
      </c>
      <c r="J3025" s="223">
        <f t="shared" si="265"/>
        <v>0</v>
      </c>
      <c r="K3025" s="223">
        <f t="shared" si="265"/>
        <v>0</v>
      </c>
      <c r="L3025" s="223">
        <f t="shared" si="265"/>
        <v>0</v>
      </c>
      <c r="M3025" s="223">
        <f t="shared" si="265"/>
        <v>0</v>
      </c>
      <c r="N3025" s="223">
        <f t="shared" si="265"/>
        <v>0</v>
      </c>
      <c r="O3025" s="223">
        <f t="shared" si="265"/>
        <v>0</v>
      </c>
      <c r="P3025" s="223">
        <f t="shared" si="265"/>
        <v>0</v>
      </c>
      <c r="Q3025" s="223">
        <f t="shared" si="265"/>
        <v>0</v>
      </c>
      <c r="R3025" s="223">
        <f t="shared" si="265"/>
        <v>0</v>
      </c>
    </row>
    <row r="3026" spans="1:18" hidden="1" outlineLevel="2" x14ac:dyDescent="0.25">
      <c r="A3026" s="222" t="str">
        <f>'Usages mobilité'!A30</f>
        <v>Usage mobilité n°27</v>
      </c>
      <c r="B3026" s="222" t="s">
        <v>41</v>
      </c>
      <c r="C3026" s="222"/>
      <c r="D3026" s="223">
        <f>IF(B$2991&lt;&gt;"",IF(B$2991='Usages mobilité'!BF30,'Usages mobilité'!BD30,0),0)</f>
        <v>0</v>
      </c>
      <c r="E3026" s="223">
        <f t="shared" si="265"/>
        <v>0</v>
      </c>
      <c r="F3026" s="223">
        <f t="shared" si="265"/>
        <v>0</v>
      </c>
      <c r="G3026" s="223">
        <f t="shared" si="265"/>
        <v>0</v>
      </c>
      <c r="H3026" s="223">
        <f t="shared" si="265"/>
        <v>0</v>
      </c>
      <c r="I3026" s="223">
        <f t="shared" si="265"/>
        <v>0</v>
      </c>
      <c r="J3026" s="223">
        <f t="shared" si="265"/>
        <v>0</v>
      </c>
      <c r="K3026" s="223">
        <f t="shared" si="265"/>
        <v>0</v>
      </c>
      <c r="L3026" s="223">
        <f t="shared" si="265"/>
        <v>0</v>
      </c>
      <c r="M3026" s="223">
        <f t="shared" si="265"/>
        <v>0</v>
      </c>
      <c r="N3026" s="223">
        <f t="shared" si="265"/>
        <v>0</v>
      </c>
      <c r="O3026" s="223">
        <f t="shared" si="265"/>
        <v>0</v>
      </c>
      <c r="P3026" s="223">
        <f t="shared" si="265"/>
        <v>0</v>
      </c>
      <c r="Q3026" s="223">
        <f t="shared" si="265"/>
        <v>0</v>
      </c>
      <c r="R3026" s="223">
        <f t="shared" si="265"/>
        <v>0</v>
      </c>
    </row>
    <row r="3027" spans="1:18" hidden="1" outlineLevel="2" x14ac:dyDescent="0.25">
      <c r="A3027" s="222" t="str">
        <f>'Usages mobilité'!A31</f>
        <v>Usage mobilité n°28</v>
      </c>
      <c r="B3027" s="222" t="s">
        <v>41</v>
      </c>
      <c r="C3027" s="222"/>
      <c r="D3027" s="223">
        <f>IF(B$2991&lt;&gt;"",IF(B$2991='Usages mobilité'!BF31,'Usages mobilité'!BD31,0),0)</f>
        <v>0</v>
      </c>
      <c r="E3027" s="223">
        <f t="shared" si="265"/>
        <v>0</v>
      </c>
      <c r="F3027" s="223">
        <f t="shared" si="265"/>
        <v>0</v>
      </c>
      <c r="G3027" s="223">
        <f t="shared" si="265"/>
        <v>0</v>
      </c>
      <c r="H3027" s="223">
        <f t="shared" si="265"/>
        <v>0</v>
      </c>
      <c r="I3027" s="223">
        <f t="shared" si="265"/>
        <v>0</v>
      </c>
      <c r="J3027" s="223">
        <f t="shared" si="265"/>
        <v>0</v>
      </c>
      <c r="K3027" s="223">
        <f t="shared" si="265"/>
        <v>0</v>
      </c>
      <c r="L3027" s="223">
        <f t="shared" si="265"/>
        <v>0</v>
      </c>
      <c r="M3027" s="223">
        <f t="shared" si="265"/>
        <v>0</v>
      </c>
      <c r="N3027" s="223">
        <f t="shared" si="265"/>
        <v>0</v>
      </c>
      <c r="O3027" s="223">
        <f t="shared" si="265"/>
        <v>0</v>
      </c>
      <c r="P3027" s="223">
        <f t="shared" si="265"/>
        <v>0</v>
      </c>
      <c r="Q3027" s="223">
        <f t="shared" si="265"/>
        <v>0</v>
      </c>
      <c r="R3027" s="223">
        <f t="shared" si="265"/>
        <v>0</v>
      </c>
    </row>
    <row r="3028" spans="1:18" hidden="1" outlineLevel="2" x14ac:dyDescent="0.25">
      <c r="A3028" s="222" t="str">
        <f>'Usages mobilité'!A32</f>
        <v>Usage mobilité n°29</v>
      </c>
      <c r="B3028" s="222" t="s">
        <v>41</v>
      </c>
      <c r="C3028" s="222"/>
      <c r="D3028" s="223">
        <f>IF(B$2991&lt;&gt;"",IF(B$2991='Usages mobilité'!BF32,'Usages mobilité'!BD32,0),0)</f>
        <v>0</v>
      </c>
      <c r="E3028" s="223">
        <f t="shared" si="265"/>
        <v>0</v>
      </c>
      <c r="F3028" s="223">
        <f t="shared" si="265"/>
        <v>0</v>
      </c>
      <c r="G3028" s="223">
        <f t="shared" si="265"/>
        <v>0</v>
      </c>
      <c r="H3028" s="223">
        <f t="shared" si="265"/>
        <v>0</v>
      </c>
      <c r="I3028" s="223">
        <f t="shared" si="265"/>
        <v>0</v>
      </c>
      <c r="J3028" s="223">
        <f t="shared" si="265"/>
        <v>0</v>
      </c>
      <c r="K3028" s="223">
        <f t="shared" si="265"/>
        <v>0</v>
      </c>
      <c r="L3028" s="223">
        <f t="shared" si="265"/>
        <v>0</v>
      </c>
      <c r="M3028" s="223">
        <f t="shared" si="265"/>
        <v>0</v>
      </c>
      <c r="N3028" s="223">
        <f t="shared" si="265"/>
        <v>0</v>
      </c>
      <c r="O3028" s="223">
        <f t="shared" si="265"/>
        <v>0</v>
      </c>
      <c r="P3028" s="223">
        <f t="shared" si="265"/>
        <v>0</v>
      </c>
      <c r="Q3028" s="223">
        <f t="shared" si="265"/>
        <v>0</v>
      </c>
      <c r="R3028" s="223">
        <f t="shared" si="265"/>
        <v>0</v>
      </c>
    </row>
    <row r="3029" spans="1:18" hidden="1" outlineLevel="2" x14ac:dyDescent="0.25">
      <c r="A3029" s="222" t="str">
        <f>'Usages mobilité'!A33</f>
        <v>Usage mobilité n°30</v>
      </c>
      <c r="B3029" s="222" t="s">
        <v>41</v>
      </c>
      <c r="C3029" s="222"/>
      <c r="D3029" s="223">
        <f>IF(B$2991&lt;&gt;"",IF(B$2991='Usages mobilité'!BF33,'Usages mobilité'!BD33,0),0)</f>
        <v>0</v>
      </c>
      <c r="E3029" s="223">
        <f t="shared" si="265"/>
        <v>0</v>
      </c>
      <c r="F3029" s="223">
        <f t="shared" si="265"/>
        <v>0</v>
      </c>
      <c r="G3029" s="223">
        <f t="shared" si="265"/>
        <v>0</v>
      </c>
      <c r="H3029" s="223">
        <f t="shared" si="265"/>
        <v>0</v>
      </c>
      <c r="I3029" s="223">
        <f t="shared" si="265"/>
        <v>0</v>
      </c>
      <c r="J3029" s="223">
        <f t="shared" si="265"/>
        <v>0</v>
      </c>
      <c r="K3029" s="223">
        <f t="shared" si="265"/>
        <v>0</v>
      </c>
      <c r="L3029" s="223">
        <f t="shared" si="265"/>
        <v>0</v>
      </c>
      <c r="M3029" s="223">
        <f t="shared" si="265"/>
        <v>0</v>
      </c>
      <c r="N3029" s="223">
        <f t="shared" si="265"/>
        <v>0</v>
      </c>
      <c r="O3029" s="223">
        <f t="shared" si="265"/>
        <v>0</v>
      </c>
      <c r="P3029" s="223">
        <f t="shared" si="265"/>
        <v>0</v>
      </c>
      <c r="Q3029" s="223">
        <f t="shared" si="265"/>
        <v>0</v>
      </c>
      <c r="R3029" s="223">
        <f t="shared" si="265"/>
        <v>0</v>
      </c>
    </row>
    <row r="3030" spans="1:18" hidden="1" outlineLevel="2" x14ac:dyDescent="0.25">
      <c r="A3030" s="222" t="str">
        <f>'Usages mobilité'!A34</f>
        <v>Usage mobilité n°31</v>
      </c>
      <c r="B3030" s="222" t="s">
        <v>41</v>
      </c>
      <c r="C3030" s="222"/>
      <c r="D3030" s="223">
        <f>IF(B$2991&lt;&gt;"",IF(B$2991='Usages mobilité'!BF34,'Usages mobilité'!BD34,0),0)</f>
        <v>0</v>
      </c>
      <c r="E3030" s="223">
        <f t="shared" ref="E3030:R3039" si="266">$D3030</f>
        <v>0</v>
      </c>
      <c r="F3030" s="223">
        <f t="shared" si="266"/>
        <v>0</v>
      </c>
      <c r="G3030" s="223">
        <f t="shared" si="266"/>
        <v>0</v>
      </c>
      <c r="H3030" s="223">
        <f t="shared" si="266"/>
        <v>0</v>
      </c>
      <c r="I3030" s="223">
        <f t="shared" si="266"/>
        <v>0</v>
      </c>
      <c r="J3030" s="223">
        <f t="shared" si="266"/>
        <v>0</v>
      </c>
      <c r="K3030" s="223">
        <f t="shared" si="266"/>
        <v>0</v>
      </c>
      <c r="L3030" s="223">
        <f t="shared" si="266"/>
        <v>0</v>
      </c>
      <c r="M3030" s="223">
        <f t="shared" si="266"/>
        <v>0</v>
      </c>
      <c r="N3030" s="223">
        <f t="shared" si="266"/>
        <v>0</v>
      </c>
      <c r="O3030" s="223">
        <f t="shared" si="266"/>
        <v>0</v>
      </c>
      <c r="P3030" s="223">
        <f t="shared" si="266"/>
        <v>0</v>
      </c>
      <c r="Q3030" s="223">
        <f t="shared" si="266"/>
        <v>0</v>
      </c>
      <c r="R3030" s="223">
        <f t="shared" si="266"/>
        <v>0</v>
      </c>
    </row>
    <row r="3031" spans="1:18" hidden="1" outlineLevel="2" x14ac:dyDescent="0.25">
      <c r="A3031" s="222" t="str">
        <f>'Usages mobilité'!A35</f>
        <v>Usage mobilité n°32</v>
      </c>
      <c r="B3031" s="222" t="s">
        <v>41</v>
      </c>
      <c r="C3031" s="222"/>
      <c r="D3031" s="223">
        <f>IF(B$2991&lt;&gt;"",IF(B$2991='Usages mobilité'!BF35,'Usages mobilité'!BD35,0),0)</f>
        <v>0</v>
      </c>
      <c r="E3031" s="223">
        <f t="shared" si="266"/>
        <v>0</v>
      </c>
      <c r="F3031" s="223">
        <f t="shared" si="266"/>
        <v>0</v>
      </c>
      <c r="G3031" s="223">
        <f t="shared" si="266"/>
        <v>0</v>
      </c>
      <c r="H3031" s="223">
        <f t="shared" si="266"/>
        <v>0</v>
      </c>
      <c r="I3031" s="223">
        <f t="shared" si="266"/>
        <v>0</v>
      </c>
      <c r="J3031" s="223">
        <f t="shared" si="266"/>
        <v>0</v>
      </c>
      <c r="K3031" s="223">
        <f t="shared" si="266"/>
        <v>0</v>
      </c>
      <c r="L3031" s="223">
        <f t="shared" si="266"/>
        <v>0</v>
      </c>
      <c r="M3031" s="223">
        <f t="shared" si="266"/>
        <v>0</v>
      </c>
      <c r="N3031" s="223">
        <f t="shared" si="266"/>
        <v>0</v>
      </c>
      <c r="O3031" s="223">
        <f t="shared" si="266"/>
        <v>0</v>
      </c>
      <c r="P3031" s="223">
        <f t="shared" si="266"/>
        <v>0</v>
      </c>
      <c r="Q3031" s="223">
        <f t="shared" si="266"/>
        <v>0</v>
      </c>
      <c r="R3031" s="223">
        <f t="shared" si="266"/>
        <v>0</v>
      </c>
    </row>
    <row r="3032" spans="1:18" hidden="1" outlineLevel="2" x14ac:dyDescent="0.25">
      <c r="A3032" s="222" t="str">
        <f>'Usages mobilité'!A36</f>
        <v>Usage mobilité n°33</v>
      </c>
      <c r="B3032" s="222" t="s">
        <v>41</v>
      </c>
      <c r="C3032" s="222"/>
      <c r="D3032" s="223">
        <f>IF(B$2991&lt;&gt;"",IF(B$2991='Usages mobilité'!BF36,'Usages mobilité'!BD36,0),0)</f>
        <v>0</v>
      </c>
      <c r="E3032" s="223">
        <f t="shared" si="266"/>
        <v>0</v>
      </c>
      <c r="F3032" s="223">
        <f t="shared" si="266"/>
        <v>0</v>
      </c>
      <c r="G3032" s="223">
        <f t="shared" si="266"/>
        <v>0</v>
      </c>
      <c r="H3032" s="223">
        <f t="shared" si="266"/>
        <v>0</v>
      </c>
      <c r="I3032" s="223">
        <f t="shared" si="266"/>
        <v>0</v>
      </c>
      <c r="J3032" s="223">
        <f t="shared" si="266"/>
        <v>0</v>
      </c>
      <c r="K3032" s="223">
        <f t="shared" si="266"/>
        <v>0</v>
      </c>
      <c r="L3032" s="223">
        <f t="shared" si="266"/>
        <v>0</v>
      </c>
      <c r="M3032" s="223">
        <f t="shared" si="266"/>
        <v>0</v>
      </c>
      <c r="N3032" s="223">
        <f t="shared" si="266"/>
        <v>0</v>
      </c>
      <c r="O3032" s="223">
        <f t="shared" si="266"/>
        <v>0</v>
      </c>
      <c r="P3032" s="223">
        <f t="shared" si="266"/>
        <v>0</v>
      </c>
      <c r="Q3032" s="223">
        <f t="shared" si="266"/>
        <v>0</v>
      </c>
      <c r="R3032" s="223">
        <f t="shared" si="266"/>
        <v>0</v>
      </c>
    </row>
    <row r="3033" spans="1:18" hidden="1" outlineLevel="2" x14ac:dyDescent="0.25">
      <c r="A3033" s="222" t="str">
        <f>'Usages mobilité'!A37</f>
        <v>Usage mobilité n°34</v>
      </c>
      <c r="B3033" s="222" t="s">
        <v>41</v>
      </c>
      <c r="C3033" s="222"/>
      <c r="D3033" s="223">
        <f>IF(B$2991&lt;&gt;"",IF(B$2991='Usages mobilité'!BF37,'Usages mobilité'!BD37,0),0)</f>
        <v>0</v>
      </c>
      <c r="E3033" s="223">
        <f t="shared" si="266"/>
        <v>0</v>
      </c>
      <c r="F3033" s="223">
        <f t="shared" si="266"/>
        <v>0</v>
      </c>
      <c r="G3033" s="223">
        <f t="shared" si="266"/>
        <v>0</v>
      </c>
      <c r="H3033" s="223">
        <f t="shared" si="266"/>
        <v>0</v>
      </c>
      <c r="I3033" s="223">
        <f t="shared" si="266"/>
        <v>0</v>
      </c>
      <c r="J3033" s="223">
        <f t="shared" si="266"/>
        <v>0</v>
      </c>
      <c r="K3033" s="223">
        <f t="shared" si="266"/>
        <v>0</v>
      </c>
      <c r="L3033" s="223">
        <f t="shared" si="266"/>
        <v>0</v>
      </c>
      <c r="M3033" s="223">
        <f t="shared" si="266"/>
        <v>0</v>
      </c>
      <c r="N3033" s="223">
        <f t="shared" si="266"/>
        <v>0</v>
      </c>
      <c r="O3033" s="223">
        <f t="shared" si="266"/>
        <v>0</v>
      </c>
      <c r="P3033" s="223">
        <f t="shared" si="266"/>
        <v>0</v>
      </c>
      <c r="Q3033" s="223">
        <f t="shared" si="266"/>
        <v>0</v>
      </c>
      <c r="R3033" s="223">
        <f t="shared" si="266"/>
        <v>0</v>
      </c>
    </row>
    <row r="3034" spans="1:18" hidden="1" outlineLevel="2" x14ac:dyDescent="0.25">
      <c r="A3034" s="222" t="str">
        <f>'Usages mobilité'!A38</f>
        <v>Usage mobilité n°35</v>
      </c>
      <c r="B3034" s="222" t="s">
        <v>41</v>
      </c>
      <c r="C3034" s="222"/>
      <c r="D3034" s="223">
        <f>IF(B$2991&lt;&gt;"",IF(B$2991='Usages mobilité'!BF38,'Usages mobilité'!BD38,0),0)</f>
        <v>0</v>
      </c>
      <c r="E3034" s="223">
        <f t="shared" si="266"/>
        <v>0</v>
      </c>
      <c r="F3034" s="223">
        <f t="shared" si="266"/>
        <v>0</v>
      </c>
      <c r="G3034" s="223">
        <f t="shared" si="266"/>
        <v>0</v>
      </c>
      <c r="H3034" s="223">
        <f t="shared" si="266"/>
        <v>0</v>
      </c>
      <c r="I3034" s="223">
        <f t="shared" si="266"/>
        <v>0</v>
      </c>
      <c r="J3034" s="223">
        <f t="shared" si="266"/>
        <v>0</v>
      </c>
      <c r="K3034" s="223">
        <f t="shared" si="266"/>
        <v>0</v>
      </c>
      <c r="L3034" s="223">
        <f t="shared" si="266"/>
        <v>0</v>
      </c>
      <c r="M3034" s="223">
        <f t="shared" si="266"/>
        <v>0</v>
      </c>
      <c r="N3034" s="223">
        <f t="shared" si="266"/>
        <v>0</v>
      </c>
      <c r="O3034" s="223">
        <f t="shared" si="266"/>
        <v>0</v>
      </c>
      <c r="P3034" s="223">
        <f t="shared" si="266"/>
        <v>0</v>
      </c>
      <c r="Q3034" s="223">
        <f t="shared" si="266"/>
        <v>0</v>
      </c>
      <c r="R3034" s="223">
        <f t="shared" si="266"/>
        <v>0</v>
      </c>
    </row>
    <row r="3035" spans="1:18" hidden="1" outlineLevel="2" x14ac:dyDescent="0.25">
      <c r="A3035" s="222" t="str">
        <f>'Usages mobilité'!A39</f>
        <v>Usage mobilité n°36</v>
      </c>
      <c r="B3035" s="222" t="s">
        <v>41</v>
      </c>
      <c r="C3035" s="222"/>
      <c r="D3035" s="223">
        <f>IF(B$2991&lt;&gt;"",IF(B$2991='Usages mobilité'!BF39,'Usages mobilité'!BD39,0),0)</f>
        <v>0</v>
      </c>
      <c r="E3035" s="223">
        <f t="shared" si="266"/>
        <v>0</v>
      </c>
      <c r="F3035" s="223">
        <f t="shared" si="266"/>
        <v>0</v>
      </c>
      <c r="G3035" s="223">
        <f t="shared" si="266"/>
        <v>0</v>
      </c>
      <c r="H3035" s="223">
        <f t="shared" si="266"/>
        <v>0</v>
      </c>
      <c r="I3035" s="223">
        <f t="shared" si="266"/>
        <v>0</v>
      </c>
      <c r="J3035" s="223">
        <f t="shared" si="266"/>
        <v>0</v>
      </c>
      <c r="K3035" s="223">
        <f t="shared" si="266"/>
        <v>0</v>
      </c>
      <c r="L3035" s="223">
        <f t="shared" si="266"/>
        <v>0</v>
      </c>
      <c r="M3035" s="223">
        <f t="shared" si="266"/>
        <v>0</v>
      </c>
      <c r="N3035" s="223">
        <f t="shared" si="266"/>
        <v>0</v>
      </c>
      <c r="O3035" s="223">
        <f t="shared" si="266"/>
        <v>0</v>
      </c>
      <c r="P3035" s="223">
        <f t="shared" si="266"/>
        <v>0</v>
      </c>
      <c r="Q3035" s="223">
        <f t="shared" si="266"/>
        <v>0</v>
      </c>
      <c r="R3035" s="223">
        <f t="shared" si="266"/>
        <v>0</v>
      </c>
    </row>
    <row r="3036" spans="1:18" hidden="1" outlineLevel="2" x14ac:dyDescent="0.25">
      <c r="A3036" s="222" t="str">
        <f>'Usages mobilité'!A40</f>
        <v>Usage mobilité n°37</v>
      </c>
      <c r="B3036" s="222" t="s">
        <v>41</v>
      </c>
      <c r="C3036" s="222"/>
      <c r="D3036" s="223">
        <f>IF(B$2991&lt;&gt;"",IF(B$2991='Usages mobilité'!BF40,'Usages mobilité'!BD40,0),0)</f>
        <v>0</v>
      </c>
      <c r="E3036" s="223">
        <f t="shared" si="266"/>
        <v>0</v>
      </c>
      <c r="F3036" s="223">
        <f t="shared" si="266"/>
        <v>0</v>
      </c>
      <c r="G3036" s="223">
        <f t="shared" si="266"/>
        <v>0</v>
      </c>
      <c r="H3036" s="223">
        <f t="shared" si="266"/>
        <v>0</v>
      </c>
      <c r="I3036" s="223">
        <f t="shared" si="266"/>
        <v>0</v>
      </c>
      <c r="J3036" s="223">
        <f t="shared" si="266"/>
        <v>0</v>
      </c>
      <c r="K3036" s="223">
        <f t="shared" si="266"/>
        <v>0</v>
      </c>
      <c r="L3036" s="223">
        <f t="shared" si="266"/>
        <v>0</v>
      </c>
      <c r="M3036" s="223">
        <f t="shared" si="266"/>
        <v>0</v>
      </c>
      <c r="N3036" s="223">
        <f t="shared" si="266"/>
        <v>0</v>
      </c>
      <c r="O3036" s="223">
        <f t="shared" si="266"/>
        <v>0</v>
      </c>
      <c r="P3036" s="223">
        <f t="shared" si="266"/>
        <v>0</v>
      </c>
      <c r="Q3036" s="223">
        <f t="shared" si="266"/>
        <v>0</v>
      </c>
      <c r="R3036" s="223">
        <f t="shared" si="266"/>
        <v>0</v>
      </c>
    </row>
    <row r="3037" spans="1:18" hidden="1" outlineLevel="2" x14ac:dyDescent="0.25">
      <c r="A3037" s="222" t="str">
        <f>'Usages mobilité'!A41</f>
        <v>Usage mobilité n°38</v>
      </c>
      <c r="B3037" s="222" t="s">
        <v>41</v>
      </c>
      <c r="C3037" s="222"/>
      <c r="D3037" s="223">
        <f>IF(B$2991&lt;&gt;"",IF(B$2991='Usages mobilité'!BF41,'Usages mobilité'!BD41,0),0)</f>
        <v>0</v>
      </c>
      <c r="E3037" s="223">
        <f t="shared" si="266"/>
        <v>0</v>
      </c>
      <c r="F3037" s="223">
        <f t="shared" si="266"/>
        <v>0</v>
      </c>
      <c r="G3037" s="223">
        <f t="shared" si="266"/>
        <v>0</v>
      </c>
      <c r="H3037" s="223">
        <f t="shared" si="266"/>
        <v>0</v>
      </c>
      <c r="I3037" s="223">
        <f t="shared" si="266"/>
        <v>0</v>
      </c>
      <c r="J3037" s="223">
        <f t="shared" si="266"/>
        <v>0</v>
      </c>
      <c r="K3037" s="223">
        <f t="shared" si="266"/>
        <v>0</v>
      </c>
      <c r="L3037" s="223">
        <f t="shared" si="266"/>
        <v>0</v>
      </c>
      <c r="M3037" s="223">
        <f t="shared" si="266"/>
        <v>0</v>
      </c>
      <c r="N3037" s="223">
        <f t="shared" si="266"/>
        <v>0</v>
      </c>
      <c r="O3037" s="223">
        <f t="shared" si="266"/>
        <v>0</v>
      </c>
      <c r="P3037" s="223">
        <f t="shared" si="266"/>
        <v>0</v>
      </c>
      <c r="Q3037" s="223">
        <f t="shared" si="266"/>
        <v>0</v>
      </c>
      <c r="R3037" s="223">
        <f t="shared" si="266"/>
        <v>0</v>
      </c>
    </row>
    <row r="3038" spans="1:18" hidden="1" outlineLevel="2" x14ac:dyDescent="0.25">
      <c r="A3038" s="222" t="str">
        <f>'Usages mobilité'!A42</f>
        <v>Usage mobilité n°39</v>
      </c>
      <c r="B3038" s="222" t="s">
        <v>41</v>
      </c>
      <c r="C3038" s="222"/>
      <c r="D3038" s="223">
        <f>IF(B$2991&lt;&gt;"",IF(B$2991='Usages mobilité'!BF42,'Usages mobilité'!BD42,0),0)</f>
        <v>0</v>
      </c>
      <c r="E3038" s="223">
        <f t="shared" si="266"/>
        <v>0</v>
      </c>
      <c r="F3038" s="223">
        <f t="shared" si="266"/>
        <v>0</v>
      </c>
      <c r="G3038" s="223">
        <f t="shared" si="266"/>
        <v>0</v>
      </c>
      <c r="H3038" s="223">
        <f t="shared" si="266"/>
        <v>0</v>
      </c>
      <c r="I3038" s="223">
        <f t="shared" si="266"/>
        <v>0</v>
      </c>
      <c r="J3038" s="223">
        <f t="shared" si="266"/>
        <v>0</v>
      </c>
      <c r="K3038" s="223">
        <f t="shared" si="266"/>
        <v>0</v>
      </c>
      <c r="L3038" s="223">
        <f t="shared" si="266"/>
        <v>0</v>
      </c>
      <c r="M3038" s="223">
        <f t="shared" si="266"/>
        <v>0</v>
      </c>
      <c r="N3038" s="223">
        <f t="shared" si="266"/>
        <v>0</v>
      </c>
      <c r="O3038" s="223">
        <f t="shared" si="266"/>
        <v>0</v>
      </c>
      <c r="P3038" s="223">
        <f t="shared" si="266"/>
        <v>0</v>
      </c>
      <c r="Q3038" s="223">
        <f t="shared" si="266"/>
        <v>0</v>
      </c>
      <c r="R3038" s="223">
        <f t="shared" si="266"/>
        <v>0</v>
      </c>
    </row>
    <row r="3039" spans="1:18" hidden="1" outlineLevel="2" x14ac:dyDescent="0.25">
      <c r="A3039" s="222" t="str">
        <f>'Usages mobilité'!A43</f>
        <v>Usage mobilité n°40</v>
      </c>
      <c r="B3039" s="222" t="s">
        <v>41</v>
      </c>
      <c r="C3039" s="222"/>
      <c r="D3039" s="223">
        <f>IF(B$2991&lt;&gt;"",IF(B$2991='Usages mobilité'!BF43,'Usages mobilité'!BD43,0),0)</f>
        <v>0</v>
      </c>
      <c r="E3039" s="223">
        <f t="shared" si="266"/>
        <v>0</v>
      </c>
      <c r="F3039" s="223">
        <f t="shared" si="266"/>
        <v>0</v>
      </c>
      <c r="G3039" s="223">
        <f t="shared" si="266"/>
        <v>0</v>
      </c>
      <c r="H3039" s="223">
        <f t="shared" si="266"/>
        <v>0</v>
      </c>
      <c r="I3039" s="223">
        <f t="shared" si="266"/>
        <v>0</v>
      </c>
      <c r="J3039" s="223">
        <f t="shared" si="266"/>
        <v>0</v>
      </c>
      <c r="K3039" s="223">
        <f t="shared" si="266"/>
        <v>0</v>
      </c>
      <c r="L3039" s="223">
        <f t="shared" si="266"/>
        <v>0</v>
      </c>
      <c r="M3039" s="223">
        <f t="shared" si="266"/>
        <v>0</v>
      </c>
      <c r="N3039" s="223">
        <f t="shared" si="266"/>
        <v>0</v>
      </c>
      <c r="O3039" s="223">
        <f t="shared" si="266"/>
        <v>0</v>
      </c>
      <c r="P3039" s="223">
        <f t="shared" si="266"/>
        <v>0</v>
      </c>
      <c r="Q3039" s="223">
        <f t="shared" si="266"/>
        <v>0</v>
      </c>
      <c r="R3039" s="223">
        <f t="shared" si="266"/>
        <v>0</v>
      </c>
    </row>
    <row r="3040" spans="1:18" hidden="1" outlineLevel="2" x14ac:dyDescent="0.25">
      <c r="A3040" s="222" t="str">
        <f>'Usages mobilité'!A44</f>
        <v>Usage mobilité n°41</v>
      </c>
      <c r="B3040" s="222" t="s">
        <v>41</v>
      </c>
      <c r="C3040" s="222"/>
      <c r="D3040" s="223">
        <f>IF(B$2991&lt;&gt;"",IF(B$2991='Usages mobilité'!BF44,'Usages mobilité'!BD44,0),0)</f>
        <v>0</v>
      </c>
      <c r="E3040" s="223">
        <f t="shared" ref="E3040:R3049" si="267">$D3040</f>
        <v>0</v>
      </c>
      <c r="F3040" s="223">
        <f t="shared" si="267"/>
        <v>0</v>
      </c>
      <c r="G3040" s="223">
        <f t="shared" si="267"/>
        <v>0</v>
      </c>
      <c r="H3040" s="223">
        <f t="shared" si="267"/>
        <v>0</v>
      </c>
      <c r="I3040" s="223">
        <f t="shared" si="267"/>
        <v>0</v>
      </c>
      <c r="J3040" s="223">
        <f t="shared" si="267"/>
        <v>0</v>
      </c>
      <c r="K3040" s="223">
        <f t="shared" si="267"/>
        <v>0</v>
      </c>
      <c r="L3040" s="223">
        <f t="shared" si="267"/>
        <v>0</v>
      </c>
      <c r="M3040" s="223">
        <f t="shared" si="267"/>
        <v>0</v>
      </c>
      <c r="N3040" s="223">
        <f t="shared" si="267"/>
        <v>0</v>
      </c>
      <c r="O3040" s="223">
        <f t="shared" si="267"/>
        <v>0</v>
      </c>
      <c r="P3040" s="223">
        <f t="shared" si="267"/>
        <v>0</v>
      </c>
      <c r="Q3040" s="223">
        <f t="shared" si="267"/>
        <v>0</v>
      </c>
      <c r="R3040" s="223">
        <f t="shared" si="267"/>
        <v>0</v>
      </c>
    </row>
    <row r="3041" spans="1:18" hidden="1" outlineLevel="2" x14ac:dyDescent="0.25">
      <c r="A3041" s="222" t="str">
        <f>'Usages mobilité'!A45</f>
        <v>Usage mobilité n°42</v>
      </c>
      <c r="B3041" s="222" t="s">
        <v>41</v>
      </c>
      <c r="C3041" s="222"/>
      <c r="D3041" s="223">
        <f>IF(B$2991&lt;&gt;"",IF(B$2991='Usages mobilité'!BF45,'Usages mobilité'!BD45,0),0)</f>
        <v>0</v>
      </c>
      <c r="E3041" s="223">
        <f t="shared" si="267"/>
        <v>0</v>
      </c>
      <c r="F3041" s="223">
        <f t="shared" si="267"/>
        <v>0</v>
      </c>
      <c r="G3041" s="223">
        <f t="shared" si="267"/>
        <v>0</v>
      </c>
      <c r="H3041" s="223">
        <f t="shared" si="267"/>
        <v>0</v>
      </c>
      <c r="I3041" s="223">
        <f t="shared" si="267"/>
        <v>0</v>
      </c>
      <c r="J3041" s="223">
        <f t="shared" si="267"/>
        <v>0</v>
      </c>
      <c r="K3041" s="223">
        <f t="shared" si="267"/>
        <v>0</v>
      </c>
      <c r="L3041" s="223">
        <f t="shared" si="267"/>
        <v>0</v>
      </c>
      <c r="M3041" s="223">
        <f t="shared" si="267"/>
        <v>0</v>
      </c>
      <c r="N3041" s="223">
        <f t="shared" si="267"/>
        <v>0</v>
      </c>
      <c r="O3041" s="223">
        <f t="shared" si="267"/>
        <v>0</v>
      </c>
      <c r="P3041" s="223">
        <f t="shared" si="267"/>
        <v>0</v>
      </c>
      <c r="Q3041" s="223">
        <f t="shared" si="267"/>
        <v>0</v>
      </c>
      <c r="R3041" s="223">
        <f t="shared" si="267"/>
        <v>0</v>
      </c>
    </row>
    <row r="3042" spans="1:18" hidden="1" outlineLevel="2" x14ac:dyDescent="0.25">
      <c r="A3042" s="222" t="str">
        <f>'Usages mobilité'!A46</f>
        <v>Usage mobilité n°43</v>
      </c>
      <c r="B3042" s="222" t="s">
        <v>41</v>
      </c>
      <c r="C3042" s="222"/>
      <c r="D3042" s="223">
        <f>IF(B$2991&lt;&gt;"",IF(B$2991='Usages mobilité'!BF46,'Usages mobilité'!BD46,0),0)</f>
        <v>0</v>
      </c>
      <c r="E3042" s="223">
        <f t="shared" si="267"/>
        <v>0</v>
      </c>
      <c r="F3042" s="223">
        <f t="shared" si="267"/>
        <v>0</v>
      </c>
      <c r="G3042" s="223">
        <f t="shared" si="267"/>
        <v>0</v>
      </c>
      <c r="H3042" s="223">
        <f t="shared" si="267"/>
        <v>0</v>
      </c>
      <c r="I3042" s="223">
        <f t="shared" si="267"/>
        <v>0</v>
      </c>
      <c r="J3042" s="223">
        <f t="shared" si="267"/>
        <v>0</v>
      </c>
      <c r="K3042" s="223">
        <f t="shared" si="267"/>
        <v>0</v>
      </c>
      <c r="L3042" s="223">
        <f t="shared" si="267"/>
        <v>0</v>
      </c>
      <c r="M3042" s="223">
        <f t="shared" si="267"/>
        <v>0</v>
      </c>
      <c r="N3042" s="223">
        <f t="shared" si="267"/>
        <v>0</v>
      </c>
      <c r="O3042" s="223">
        <f t="shared" si="267"/>
        <v>0</v>
      </c>
      <c r="P3042" s="223">
        <f t="shared" si="267"/>
        <v>0</v>
      </c>
      <c r="Q3042" s="223">
        <f t="shared" si="267"/>
        <v>0</v>
      </c>
      <c r="R3042" s="223">
        <f t="shared" si="267"/>
        <v>0</v>
      </c>
    </row>
    <row r="3043" spans="1:18" hidden="1" outlineLevel="2" x14ac:dyDescent="0.25">
      <c r="A3043" s="222" t="str">
        <f>'Usages mobilité'!A47</f>
        <v>Usage mobilité n°44</v>
      </c>
      <c r="B3043" s="222" t="s">
        <v>41</v>
      </c>
      <c r="C3043" s="222"/>
      <c r="D3043" s="223">
        <f>IF(B$2991&lt;&gt;"",IF(B$2991='Usages mobilité'!BF47,'Usages mobilité'!BD47,0),0)</f>
        <v>0</v>
      </c>
      <c r="E3043" s="223">
        <f t="shared" si="267"/>
        <v>0</v>
      </c>
      <c r="F3043" s="223">
        <f t="shared" si="267"/>
        <v>0</v>
      </c>
      <c r="G3043" s="223">
        <f t="shared" si="267"/>
        <v>0</v>
      </c>
      <c r="H3043" s="223">
        <f t="shared" si="267"/>
        <v>0</v>
      </c>
      <c r="I3043" s="223">
        <f t="shared" si="267"/>
        <v>0</v>
      </c>
      <c r="J3043" s="223">
        <f t="shared" si="267"/>
        <v>0</v>
      </c>
      <c r="K3043" s="223">
        <f t="shared" si="267"/>
        <v>0</v>
      </c>
      <c r="L3043" s="223">
        <f t="shared" si="267"/>
        <v>0</v>
      </c>
      <c r="M3043" s="223">
        <f t="shared" si="267"/>
        <v>0</v>
      </c>
      <c r="N3043" s="223">
        <f t="shared" si="267"/>
        <v>0</v>
      </c>
      <c r="O3043" s="223">
        <f t="shared" si="267"/>
        <v>0</v>
      </c>
      <c r="P3043" s="223">
        <f t="shared" si="267"/>
        <v>0</v>
      </c>
      <c r="Q3043" s="223">
        <f t="shared" si="267"/>
        <v>0</v>
      </c>
      <c r="R3043" s="223">
        <f t="shared" si="267"/>
        <v>0</v>
      </c>
    </row>
    <row r="3044" spans="1:18" hidden="1" outlineLevel="2" x14ac:dyDescent="0.25">
      <c r="A3044" s="222" t="str">
        <f>'Usages mobilité'!A48</f>
        <v>Usage mobilité n°45</v>
      </c>
      <c r="B3044" s="222" t="s">
        <v>41</v>
      </c>
      <c r="C3044" s="222"/>
      <c r="D3044" s="223">
        <f>IF(B$2991&lt;&gt;"",IF(B$2991='Usages mobilité'!BF48,'Usages mobilité'!BD48,0),0)</f>
        <v>0</v>
      </c>
      <c r="E3044" s="223">
        <f t="shared" si="267"/>
        <v>0</v>
      </c>
      <c r="F3044" s="223">
        <f t="shared" si="267"/>
        <v>0</v>
      </c>
      <c r="G3044" s="223">
        <f t="shared" si="267"/>
        <v>0</v>
      </c>
      <c r="H3044" s="223">
        <f t="shared" si="267"/>
        <v>0</v>
      </c>
      <c r="I3044" s="223">
        <f t="shared" si="267"/>
        <v>0</v>
      </c>
      <c r="J3044" s="223">
        <f t="shared" si="267"/>
        <v>0</v>
      </c>
      <c r="K3044" s="223">
        <f t="shared" si="267"/>
        <v>0</v>
      </c>
      <c r="L3044" s="223">
        <f t="shared" si="267"/>
        <v>0</v>
      </c>
      <c r="M3044" s="223">
        <f t="shared" si="267"/>
        <v>0</v>
      </c>
      <c r="N3044" s="223">
        <f t="shared" si="267"/>
        <v>0</v>
      </c>
      <c r="O3044" s="223">
        <f t="shared" si="267"/>
        <v>0</v>
      </c>
      <c r="P3044" s="223">
        <f t="shared" si="267"/>
        <v>0</v>
      </c>
      <c r="Q3044" s="223">
        <f t="shared" si="267"/>
        <v>0</v>
      </c>
      <c r="R3044" s="223">
        <f t="shared" si="267"/>
        <v>0</v>
      </c>
    </row>
    <row r="3045" spans="1:18" hidden="1" outlineLevel="2" x14ac:dyDescent="0.25">
      <c r="A3045" s="222" t="str">
        <f>'Usages mobilité'!A49</f>
        <v>Usage mobilité n°46</v>
      </c>
      <c r="B3045" s="222" t="s">
        <v>41</v>
      </c>
      <c r="C3045" s="222"/>
      <c r="D3045" s="223">
        <f>IF(B$2991&lt;&gt;"",IF(B$2991='Usages mobilité'!BF49,'Usages mobilité'!BD49,0),0)</f>
        <v>0</v>
      </c>
      <c r="E3045" s="223">
        <f t="shared" si="267"/>
        <v>0</v>
      </c>
      <c r="F3045" s="223">
        <f t="shared" si="267"/>
        <v>0</v>
      </c>
      <c r="G3045" s="223">
        <f t="shared" si="267"/>
        <v>0</v>
      </c>
      <c r="H3045" s="223">
        <f t="shared" si="267"/>
        <v>0</v>
      </c>
      <c r="I3045" s="223">
        <f t="shared" si="267"/>
        <v>0</v>
      </c>
      <c r="J3045" s="223">
        <f t="shared" si="267"/>
        <v>0</v>
      </c>
      <c r="K3045" s="223">
        <f t="shared" si="267"/>
        <v>0</v>
      </c>
      <c r="L3045" s="223">
        <f t="shared" si="267"/>
        <v>0</v>
      </c>
      <c r="M3045" s="223">
        <f t="shared" si="267"/>
        <v>0</v>
      </c>
      <c r="N3045" s="223">
        <f t="shared" si="267"/>
        <v>0</v>
      </c>
      <c r="O3045" s="223">
        <f t="shared" si="267"/>
        <v>0</v>
      </c>
      <c r="P3045" s="223">
        <f t="shared" si="267"/>
        <v>0</v>
      </c>
      <c r="Q3045" s="223">
        <f t="shared" si="267"/>
        <v>0</v>
      </c>
      <c r="R3045" s="223">
        <f t="shared" si="267"/>
        <v>0</v>
      </c>
    </row>
    <row r="3046" spans="1:18" hidden="1" outlineLevel="2" x14ac:dyDescent="0.25">
      <c r="A3046" s="222" t="str">
        <f>'Usages mobilité'!A50</f>
        <v>Usage mobilité n°47</v>
      </c>
      <c r="B3046" s="222" t="s">
        <v>41</v>
      </c>
      <c r="C3046" s="222"/>
      <c r="D3046" s="223">
        <f>IF(B$2991&lt;&gt;"",IF(B$2991='Usages mobilité'!BF50,'Usages mobilité'!BD50,0),0)</f>
        <v>0</v>
      </c>
      <c r="E3046" s="223">
        <f t="shared" si="267"/>
        <v>0</v>
      </c>
      <c r="F3046" s="223">
        <f t="shared" si="267"/>
        <v>0</v>
      </c>
      <c r="G3046" s="223">
        <f t="shared" si="267"/>
        <v>0</v>
      </c>
      <c r="H3046" s="223">
        <f t="shared" si="267"/>
        <v>0</v>
      </c>
      <c r="I3046" s="223">
        <f t="shared" si="267"/>
        <v>0</v>
      </c>
      <c r="J3046" s="223">
        <f t="shared" si="267"/>
        <v>0</v>
      </c>
      <c r="K3046" s="223">
        <f t="shared" si="267"/>
        <v>0</v>
      </c>
      <c r="L3046" s="223">
        <f t="shared" si="267"/>
        <v>0</v>
      </c>
      <c r="M3046" s="223">
        <f t="shared" si="267"/>
        <v>0</v>
      </c>
      <c r="N3046" s="223">
        <f t="shared" si="267"/>
        <v>0</v>
      </c>
      <c r="O3046" s="223">
        <f t="shared" si="267"/>
        <v>0</v>
      </c>
      <c r="P3046" s="223">
        <f t="shared" si="267"/>
        <v>0</v>
      </c>
      <c r="Q3046" s="223">
        <f t="shared" si="267"/>
        <v>0</v>
      </c>
      <c r="R3046" s="223">
        <f t="shared" si="267"/>
        <v>0</v>
      </c>
    </row>
    <row r="3047" spans="1:18" hidden="1" outlineLevel="2" x14ac:dyDescent="0.25">
      <c r="A3047" s="222" t="str">
        <f>'Usages mobilité'!A51</f>
        <v>Usage mobilité n°48</v>
      </c>
      <c r="B3047" s="222" t="s">
        <v>41</v>
      </c>
      <c r="C3047" s="222"/>
      <c r="D3047" s="223">
        <f>IF(B$2991&lt;&gt;"",IF(B$2991='Usages mobilité'!BF51,'Usages mobilité'!BD51,0),0)</f>
        <v>0</v>
      </c>
      <c r="E3047" s="223">
        <f t="shared" si="267"/>
        <v>0</v>
      </c>
      <c r="F3047" s="223">
        <f t="shared" si="267"/>
        <v>0</v>
      </c>
      <c r="G3047" s="223">
        <f t="shared" si="267"/>
        <v>0</v>
      </c>
      <c r="H3047" s="223">
        <f t="shared" si="267"/>
        <v>0</v>
      </c>
      <c r="I3047" s="223">
        <f t="shared" si="267"/>
        <v>0</v>
      </c>
      <c r="J3047" s="223">
        <f t="shared" si="267"/>
        <v>0</v>
      </c>
      <c r="K3047" s="223">
        <f t="shared" si="267"/>
        <v>0</v>
      </c>
      <c r="L3047" s="223">
        <f t="shared" si="267"/>
        <v>0</v>
      </c>
      <c r="M3047" s="223">
        <f t="shared" si="267"/>
        <v>0</v>
      </c>
      <c r="N3047" s="223">
        <f t="shared" si="267"/>
        <v>0</v>
      </c>
      <c r="O3047" s="223">
        <f t="shared" si="267"/>
        <v>0</v>
      </c>
      <c r="P3047" s="223">
        <f t="shared" si="267"/>
        <v>0</v>
      </c>
      <c r="Q3047" s="223">
        <f t="shared" si="267"/>
        <v>0</v>
      </c>
      <c r="R3047" s="223">
        <f t="shared" si="267"/>
        <v>0</v>
      </c>
    </row>
    <row r="3048" spans="1:18" hidden="1" outlineLevel="2" x14ac:dyDescent="0.25">
      <c r="A3048" s="222" t="str">
        <f>'Usages mobilité'!A52</f>
        <v>Usage mobilité n°49</v>
      </c>
      <c r="B3048" s="222" t="s">
        <v>41</v>
      </c>
      <c r="C3048" s="222"/>
      <c r="D3048" s="223">
        <f>IF(B$2991&lt;&gt;"",IF(B$2991='Usages mobilité'!BF52,'Usages mobilité'!BD52,0),0)</f>
        <v>0</v>
      </c>
      <c r="E3048" s="223">
        <f t="shared" si="267"/>
        <v>0</v>
      </c>
      <c r="F3048" s="223">
        <f t="shared" si="267"/>
        <v>0</v>
      </c>
      <c r="G3048" s="223">
        <f t="shared" si="267"/>
        <v>0</v>
      </c>
      <c r="H3048" s="223">
        <f t="shared" si="267"/>
        <v>0</v>
      </c>
      <c r="I3048" s="223">
        <f t="shared" si="267"/>
        <v>0</v>
      </c>
      <c r="J3048" s="223">
        <f t="shared" si="267"/>
        <v>0</v>
      </c>
      <c r="K3048" s="223">
        <f t="shared" si="267"/>
        <v>0</v>
      </c>
      <c r="L3048" s="223">
        <f t="shared" si="267"/>
        <v>0</v>
      </c>
      <c r="M3048" s="223">
        <f t="shared" si="267"/>
        <v>0</v>
      </c>
      <c r="N3048" s="223">
        <f t="shared" si="267"/>
        <v>0</v>
      </c>
      <c r="O3048" s="223">
        <f t="shared" si="267"/>
        <v>0</v>
      </c>
      <c r="P3048" s="223">
        <f t="shared" si="267"/>
        <v>0</v>
      </c>
      <c r="Q3048" s="223">
        <f t="shared" si="267"/>
        <v>0</v>
      </c>
      <c r="R3048" s="223">
        <f t="shared" si="267"/>
        <v>0</v>
      </c>
    </row>
    <row r="3049" spans="1:18" hidden="1" outlineLevel="2" x14ac:dyDescent="0.25">
      <c r="A3049" s="222" t="str">
        <f>'Usages mobilité'!A53</f>
        <v>Usage mobilité n°50</v>
      </c>
      <c r="B3049" s="222" t="s">
        <v>41</v>
      </c>
      <c r="C3049" s="222"/>
      <c r="D3049" s="223">
        <f>IF(B$2991&lt;&gt;"",IF(B$2991='Usages mobilité'!BF53,'Usages mobilité'!BD53,0),0)</f>
        <v>0</v>
      </c>
      <c r="E3049" s="223">
        <f t="shared" si="267"/>
        <v>0</v>
      </c>
      <c r="F3049" s="223">
        <f t="shared" si="267"/>
        <v>0</v>
      </c>
      <c r="G3049" s="223">
        <f t="shared" si="267"/>
        <v>0</v>
      </c>
      <c r="H3049" s="223">
        <f t="shared" si="267"/>
        <v>0</v>
      </c>
      <c r="I3049" s="223">
        <f t="shared" si="267"/>
        <v>0</v>
      </c>
      <c r="J3049" s="223">
        <f t="shared" si="267"/>
        <v>0</v>
      </c>
      <c r="K3049" s="223">
        <f t="shared" si="267"/>
        <v>0</v>
      </c>
      <c r="L3049" s="223">
        <f t="shared" si="267"/>
        <v>0</v>
      </c>
      <c r="M3049" s="223">
        <f t="shared" si="267"/>
        <v>0</v>
      </c>
      <c r="N3049" s="223">
        <f t="shared" si="267"/>
        <v>0</v>
      </c>
      <c r="O3049" s="223">
        <f t="shared" si="267"/>
        <v>0</v>
      </c>
      <c r="P3049" s="223">
        <f t="shared" si="267"/>
        <v>0</v>
      </c>
      <c r="Q3049" s="223">
        <f t="shared" si="267"/>
        <v>0</v>
      </c>
      <c r="R3049" s="223">
        <f t="shared" si="267"/>
        <v>0</v>
      </c>
    </row>
    <row r="3050" spans="1:18" hidden="1" outlineLevel="1" collapsed="1" x14ac:dyDescent="0.25">
      <c r="A3050" s="222" t="s">
        <v>650</v>
      </c>
      <c r="B3050" s="222"/>
      <c r="C3050" s="222"/>
      <c r="D3050" s="223">
        <f t="shared" ref="D3050:R3050" si="268">SUM(D3000:D3049)</f>
        <v>0</v>
      </c>
      <c r="E3050" s="223">
        <f t="shared" si="268"/>
        <v>0</v>
      </c>
      <c r="F3050" s="223">
        <f t="shared" si="268"/>
        <v>0</v>
      </c>
      <c r="G3050" s="223">
        <f t="shared" si="268"/>
        <v>0</v>
      </c>
      <c r="H3050" s="223">
        <f t="shared" si="268"/>
        <v>0</v>
      </c>
      <c r="I3050" s="223">
        <f t="shared" si="268"/>
        <v>0</v>
      </c>
      <c r="J3050" s="223">
        <f t="shared" si="268"/>
        <v>0</v>
      </c>
      <c r="K3050" s="223">
        <f t="shared" si="268"/>
        <v>0</v>
      </c>
      <c r="L3050" s="223">
        <f t="shared" si="268"/>
        <v>0</v>
      </c>
      <c r="M3050" s="223">
        <f t="shared" si="268"/>
        <v>0</v>
      </c>
      <c r="N3050" s="223">
        <f t="shared" si="268"/>
        <v>0</v>
      </c>
      <c r="O3050" s="223">
        <f t="shared" si="268"/>
        <v>0</v>
      </c>
      <c r="P3050" s="223">
        <f t="shared" si="268"/>
        <v>0</v>
      </c>
      <c r="Q3050" s="223">
        <f t="shared" si="268"/>
        <v>0</v>
      </c>
      <c r="R3050" s="223">
        <f t="shared" si="268"/>
        <v>0</v>
      </c>
    </row>
    <row r="3051" spans="1:18" hidden="1" outlineLevel="2" x14ac:dyDescent="0.25">
      <c r="A3051" s="222" t="str">
        <f>'Usages mobilité'!A4</f>
        <v>Usage mobilité n°1</v>
      </c>
      <c r="B3051" s="222" t="s">
        <v>645</v>
      </c>
      <c r="C3051" s="222"/>
      <c r="D3051" s="223">
        <f>D3000*'Usages mobilité'!$BG4*(1+'Usages mobilité'!$BH4)^(D$2994-$D$2994)/1000</f>
        <v>0</v>
      </c>
      <c r="E3051" s="223">
        <f>E3000*'Usages mobilité'!$BG4*(1+'Usages mobilité'!$BH4)^(E$2994-$D$2994)/1000</f>
        <v>0</v>
      </c>
      <c r="F3051" s="223">
        <f>F3000*'Usages mobilité'!$BG4*(1+'Usages mobilité'!$BH4)^(F$2994-$D$2994)/1000</f>
        <v>0</v>
      </c>
      <c r="G3051" s="223">
        <f>G3000*'Usages mobilité'!$BG4*(1+'Usages mobilité'!$BH4)^(G$2994-$D$2994)/1000</f>
        <v>0</v>
      </c>
      <c r="H3051" s="223">
        <f>H3000*'Usages mobilité'!$BG4*(1+'Usages mobilité'!$BH4)^(H$2994-$D$2994)/1000</f>
        <v>0</v>
      </c>
      <c r="I3051" s="223">
        <f>I3000*'Usages mobilité'!$BG4*(1+'Usages mobilité'!$BH4)^(I$2994-$D$2994)/1000</f>
        <v>0</v>
      </c>
      <c r="J3051" s="223">
        <f>J3000*'Usages mobilité'!$BG4*(1+'Usages mobilité'!$BH4)^(J$2994-$D$2994)/1000</f>
        <v>0</v>
      </c>
      <c r="K3051" s="223">
        <f>K3000*'Usages mobilité'!$BG4*(1+'Usages mobilité'!$BH4)^(K$2994-$D$2994)/1000</f>
        <v>0</v>
      </c>
      <c r="L3051" s="223">
        <f>L3000*'Usages mobilité'!$BG4*(1+'Usages mobilité'!$BH4)^(L$2994-$D$2994)/1000</f>
        <v>0</v>
      </c>
      <c r="M3051" s="223">
        <f>M3000*'Usages mobilité'!$BG4*(1+'Usages mobilité'!$BH4)^(M$2994-$D$2994)/1000</f>
        <v>0</v>
      </c>
      <c r="N3051" s="223">
        <f>N3000*'Usages mobilité'!$BG4*(1+'Usages mobilité'!$BH4)^(N$2994-$D$2994)/1000</f>
        <v>0</v>
      </c>
      <c r="O3051" s="223">
        <f>O3000*'Usages mobilité'!$BG4*(1+'Usages mobilité'!$BH4)^(O$2994-$D$2994)/1000</f>
        <v>0</v>
      </c>
      <c r="P3051" s="223">
        <f>P3000*'Usages mobilité'!$BG4*(1+'Usages mobilité'!$BH4)^(P$2994-$D$2994)/1000</f>
        <v>0</v>
      </c>
      <c r="Q3051" s="223">
        <f>Q3000*'Usages mobilité'!$BG4*(1+'Usages mobilité'!$BH4)^(Q$2994-$D$2994)/1000</f>
        <v>0</v>
      </c>
      <c r="R3051" s="223">
        <f>R3000*'Usages mobilité'!$BG4*(1+'Usages mobilité'!$BH4)^(R$2994-$D$2994)/1000</f>
        <v>0</v>
      </c>
    </row>
    <row r="3052" spans="1:18" hidden="1" outlineLevel="2" x14ac:dyDescent="0.25">
      <c r="A3052" s="222" t="str">
        <f>'Usages mobilité'!A5</f>
        <v>Usage mobilité n°2</v>
      </c>
      <c r="B3052" s="222" t="s">
        <v>645</v>
      </c>
      <c r="C3052" s="222"/>
      <c r="D3052" s="223">
        <f>D3001*'Usages mobilité'!$BG5*(1+'Usages mobilité'!$BH5)^(D$2994-$D$2994)/1000</f>
        <v>0</v>
      </c>
      <c r="E3052" s="223">
        <f>E3001*'Usages mobilité'!$BG5*(1+'Usages mobilité'!$BH5)^(E$2994-$D$2994)/1000</f>
        <v>0</v>
      </c>
      <c r="F3052" s="223">
        <f>F3001*'Usages mobilité'!$BG5*(1+'Usages mobilité'!$BH5)^(F$2994-$D$2994)/1000</f>
        <v>0</v>
      </c>
      <c r="G3052" s="223">
        <f>G3001*'Usages mobilité'!$BG5*(1+'Usages mobilité'!$BH5)^(G$2994-$D$2994)/1000</f>
        <v>0</v>
      </c>
      <c r="H3052" s="223">
        <f>H3001*'Usages mobilité'!$BG5*(1+'Usages mobilité'!$BH5)^(H$2994-$D$2994)/1000</f>
        <v>0</v>
      </c>
      <c r="I3052" s="223">
        <f>I3001*'Usages mobilité'!$BG5*(1+'Usages mobilité'!$BH5)^(I$2994-$D$2994)/1000</f>
        <v>0</v>
      </c>
      <c r="J3052" s="223">
        <f>J3001*'Usages mobilité'!$BG5*(1+'Usages mobilité'!$BH5)^(J$2994-$D$2994)/1000</f>
        <v>0</v>
      </c>
      <c r="K3052" s="223">
        <f>K3001*'Usages mobilité'!$BG5*(1+'Usages mobilité'!$BH5)^(K$2994-$D$2994)/1000</f>
        <v>0</v>
      </c>
      <c r="L3052" s="223">
        <f>L3001*'Usages mobilité'!$BG5*(1+'Usages mobilité'!$BH5)^(L$2994-$D$2994)/1000</f>
        <v>0</v>
      </c>
      <c r="M3052" s="223">
        <f>M3001*'Usages mobilité'!$BG5*(1+'Usages mobilité'!$BH5)^(M$2994-$D$2994)/1000</f>
        <v>0</v>
      </c>
      <c r="N3052" s="223">
        <f>N3001*'Usages mobilité'!$BG5*(1+'Usages mobilité'!$BH5)^(N$2994-$D$2994)/1000</f>
        <v>0</v>
      </c>
      <c r="O3052" s="223">
        <f>O3001*'Usages mobilité'!$BG5*(1+'Usages mobilité'!$BH5)^(O$2994-$D$2994)/1000</f>
        <v>0</v>
      </c>
      <c r="P3052" s="223">
        <f>P3001*'Usages mobilité'!$BG5*(1+'Usages mobilité'!$BH5)^(P$2994-$D$2994)/1000</f>
        <v>0</v>
      </c>
      <c r="Q3052" s="223">
        <f>Q3001*'Usages mobilité'!$BG5*(1+'Usages mobilité'!$BH5)^(Q$2994-$D$2994)/1000</f>
        <v>0</v>
      </c>
      <c r="R3052" s="223">
        <f>R3001*'Usages mobilité'!$BG5*(1+'Usages mobilité'!$BH5)^(R$2994-$D$2994)/1000</f>
        <v>0</v>
      </c>
    </row>
    <row r="3053" spans="1:18" hidden="1" outlineLevel="2" x14ac:dyDescent="0.25">
      <c r="A3053" s="222" t="str">
        <f>'Usages mobilité'!A6</f>
        <v>Usage mobilité n°3</v>
      </c>
      <c r="B3053" s="222" t="s">
        <v>645</v>
      </c>
      <c r="C3053" s="222"/>
      <c r="D3053" s="223">
        <f>D3002*'Usages mobilité'!$BG6*(1+'Usages mobilité'!$BH6)^(D$2994-$D$2994)/1000</f>
        <v>0</v>
      </c>
      <c r="E3053" s="223">
        <f>E3002*'Usages mobilité'!$BG6*(1+'Usages mobilité'!$BH6)^(E$2994-$D$2994)/1000</f>
        <v>0</v>
      </c>
      <c r="F3053" s="223">
        <f>F3002*'Usages mobilité'!$BG6*(1+'Usages mobilité'!$BH6)^(F$2994-$D$2994)/1000</f>
        <v>0</v>
      </c>
      <c r="G3053" s="223">
        <f>G3002*'Usages mobilité'!$BG6*(1+'Usages mobilité'!$BH6)^(G$2994-$D$2994)/1000</f>
        <v>0</v>
      </c>
      <c r="H3053" s="223">
        <f>H3002*'Usages mobilité'!$BG6*(1+'Usages mobilité'!$BH6)^(H$2994-$D$2994)/1000</f>
        <v>0</v>
      </c>
      <c r="I3053" s="223">
        <f>I3002*'Usages mobilité'!$BG6*(1+'Usages mobilité'!$BH6)^(I$2994-$D$2994)/1000</f>
        <v>0</v>
      </c>
      <c r="J3053" s="223">
        <f>J3002*'Usages mobilité'!$BG6*(1+'Usages mobilité'!$BH6)^(J$2994-$D$2994)/1000</f>
        <v>0</v>
      </c>
      <c r="K3053" s="223">
        <f>K3002*'Usages mobilité'!$BG6*(1+'Usages mobilité'!$BH6)^(K$2994-$D$2994)/1000</f>
        <v>0</v>
      </c>
      <c r="L3053" s="223">
        <f>L3002*'Usages mobilité'!$BG6*(1+'Usages mobilité'!$BH6)^(L$2994-$D$2994)/1000</f>
        <v>0</v>
      </c>
      <c r="M3053" s="223">
        <f>M3002*'Usages mobilité'!$BG6*(1+'Usages mobilité'!$BH6)^(M$2994-$D$2994)/1000</f>
        <v>0</v>
      </c>
      <c r="N3053" s="223">
        <f>N3002*'Usages mobilité'!$BG6*(1+'Usages mobilité'!$BH6)^(N$2994-$D$2994)/1000</f>
        <v>0</v>
      </c>
      <c r="O3053" s="223">
        <f>O3002*'Usages mobilité'!$BG6*(1+'Usages mobilité'!$BH6)^(O$2994-$D$2994)/1000</f>
        <v>0</v>
      </c>
      <c r="P3053" s="223">
        <f>P3002*'Usages mobilité'!$BG6*(1+'Usages mobilité'!$BH6)^(P$2994-$D$2994)/1000</f>
        <v>0</v>
      </c>
      <c r="Q3053" s="223">
        <f>Q3002*'Usages mobilité'!$BG6*(1+'Usages mobilité'!$BH6)^(Q$2994-$D$2994)/1000</f>
        <v>0</v>
      </c>
      <c r="R3053" s="223">
        <f>R3002*'Usages mobilité'!$BG6*(1+'Usages mobilité'!$BH6)^(R$2994-$D$2994)/1000</f>
        <v>0</v>
      </c>
    </row>
    <row r="3054" spans="1:18" hidden="1" outlineLevel="2" x14ac:dyDescent="0.25">
      <c r="A3054" s="222" t="str">
        <f>'Usages mobilité'!A7</f>
        <v>Usage mobilité n°4</v>
      </c>
      <c r="B3054" s="222" t="s">
        <v>645</v>
      </c>
      <c r="C3054" s="222"/>
      <c r="D3054" s="223">
        <f>D3003*'Usages mobilité'!$BG7*(1+'Usages mobilité'!$BH7)^(D$2994-$D$2994)/1000</f>
        <v>0</v>
      </c>
      <c r="E3054" s="223">
        <f>E3003*'Usages mobilité'!$BG7*(1+'Usages mobilité'!$BH7)^(E$2994-$D$2994)/1000</f>
        <v>0</v>
      </c>
      <c r="F3054" s="223">
        <f>F3003*'Usages mobilité'!$BG7*(1+'Usages mobilité'!$BH7)^(F$2994-$D$2994)/1000</f>
        <v>0</v>
      </c>
      <c r="G3054" s="223">
        <f>G3003*'Usages mobilité'!$BG7*(1+'Usages mobilité'!$BH7)^(G$2994-$D$2994)/1000</f>
        <v>0</v>
      </c>
      <c r="H3054" s="223">
        <f>H3003*'Usages mobilité'!$BG7*(1+'Usages mobilité'!$BH7)^(H$2994-$D$2994)/1000</f>
        <v>0</v>
      </c>
      <c r="I3054" s="223">
        <f>I3003*'Usages mobilité'!$BG7*(1+'Usages mobilité'!$BH7)^(I$2994-$D$2994)/1000</f>
        <v>0</v>
      </c>
      <c r="J3054" s="223">
        <f>J3003*'Usages mobilité'!$BG7*(1+'Usages mobilité'!$BH7)^(J$2994-$D$2994)/1000</f>
        <v>0</v>
      </c>
      <c r="K3054" s="223">
        <f>K3003*'Usages mobilité'!$BG7*(1+'Usages mobilité'!$BH7)^(K$2994-$D$2994)/1000</f>
        <v>0</v>
      </c>
      <c r="L3054" s="223">
        <f>L3003*'Usages mobilité'!$BG7*(1+'Usages mobilité'!$BH7)^(L$2994-$D$2994)/1000</f>
        <v>0</v>
      </c>
      <c r="M3054" s="223">
        <f>M3003*'Usages mobilité'!$BG7*(1+'Usages mobilité'!$BH7)^(M$2994-$D$2994)/1000</f>
        <v>0</v>
      </c>
      <c r="N3054" s="223">
        <f>N3003*'Usages mobilité'!$BG7*(1+'Usages mobilité'!$BH7)^(N$2994-$D$2994)/1000</f>
        <v>0</v>
      </c>
      <c r="O3054" s="223">
        <f>O3003*'Usages mobilité'!$BG7*(1+'Usages mobilité'!$BH7)^(O$2994-$D$2994)/1000</f>
        <v>0</v>
      </c>
      <c r="P3054" s="223">
        <f>P3003*'Usages mobilité'!$BG7*(1+'Usages mobilité'!$BH7)^(P$2994-$D$2994)/1000</f>
        <v>0</v>
      </c>
      <c r="Q3054" s="223">
        <f>Q3003*'Usages mobilité'!$BG7*(1+'Usages mobilité'!$BH7)^(Q$2994-$D$2994)/1000</f>
        <v>0</v>
      </c>
      <c r="R3054" s="223">
        <f>R3003*'Usages mobilité'!$BG7*(1+'Usages mobilité'!$BH7)^(R$2994-$D$2994)/1000</f>
        <v>0</v>
      </c>
    </row>
    <row r="3055" spans="1:18" hidden="1" outlineLevel="2" x14ac:dyDescent="0.25">
      <c r="A3055" s="222" t="str">
        <f>'Usages mobilité'!A8</f>
        <v>Usage mobilité n°5</v>
      </c>
      <c r="B3055" s="222" t="s">
        <v>645</v>
      </c>
      <c r="C3055" s="222"/>
      <c r="D3055" s="223">
        <f>D3004*'Usages mobilité'!$BG8*(1+'Usages mobilité'!$BH8)^(D$2994-$D$2994)/1000</f>
        <v>0</v>
      </c>
      <c r="E3055" s="223">
        <f>E3004*'Usages mobilité'!$BG8*(1+'Usages mobilité'!$BH8)^(E$2994-$D$2994)/1000</f>
        <v>0</v>
      </c>
      <c r="F3055" s="223">
        <f>F3004*'Usages mobilité'!$BG8*(1+'Usages mobilité'!$BH8)^(F$2994-$D$2994)/1000</f>
        <v>0</v>
      </c>
      <c r="G3055" s="223">
        <f>G3004*'Usages mobilité'!$BG8*(1+'Usages mobilité'!$BH8)^(G$2994-$D$2994)/1000</f>
        <v>0</v>
      </c>
      <c r="H3055" s="223">
        <f>H3004*'Usages mobilité'!$BG8*(1+'Usages mobilité'!$BH8)^(H$2994-$D$2994)/1000</f>
        <v>0</v>
      </c>
      <c r="I3055" s="223">
        <f>I3004*'Usages mobilité'!$BG8*(1+'Usages mobilité'!$BH8)^(I$2994-$D$2994)/1000</f>
        <v>0</v>
      </c>
      <c r="J3055" s="223">
        <f>J3004*'Usages mobilité'!$BG8*(1+'Usages mobilité'!$BH8)^(J$2994-$D$2994)/1000</f>
        <v>0</v>
      </c>
      <c r="K3055" s="223">
        <f>K3004*'Usages mobilité'!$BG8*(1+'Usages mobilité'!$BH8)^(K$2994-$D$2994)/1000</f>
        <v>0</v>
      </c>
      <c r="L3055" s="223">
        <f>L3004*'Usages mobilité'!$BG8*(1+'Usages mobilité'!$BH8)^(L$2994-$D$2994)/1000</f>
        <v>0</v>
      </c>
      <c r="M3055" s="223">
        <f>M3004*'Usages mobilité'!$BG8*(1+'Usages mobilité'!$BH8)^(M$2994-$D$2994)/1000</f>
        <v>0</v>
      </c>
      <c r="N3055" s="223">
        <f>N3004*'Usages mobilité'!$BG8*(1+'Usages mobilité'!$BH8)^(N$2994-$D$2994)/1000</f>
        <v>0</v>
      </c>
      <c r="O3055" s="223">
        <f>O3004*'Usages mobilité'!$BG8*(1+'Usages mobilité'!$BH8)^(O$2994-$D$2994)/1000</f>
        <v>0</v>
      </c>
      <c r="P3055" s="223">
        <f>P3004*'Usages mobilité'!$BG8*(1+'Usages mobilité'!$BH8)^(P$2994-$D$2994)/1000</f>
        <v>0</v>
      </c>
      <c r="Q3055" s="223">
        <f>Q3004*'Usages mobilité'!$BG8*(1+'Usages mobilité'!$BH8)^(Q$2994-$D$2994)/1000</f>
        <v>0</v>
      </c>
      <c r="R3055" s="223">
        <f>R3004*'Usages mobilité'!$BG8*(1+'Usages mobilité'!$BH8)^(R$2994-$D$2994)/1000</f>
        <v>0</v>
      </c>
    </row>
    <row r="3056" spans="1:18" hidden="1" outlineLevel="2" x14ac:dyDescent="0.25">
      <c r="A3056" s="222" t="str">
        <f>'Usages mobilité'!A9</f>
        <v>Usage mobilité n°6</v>
      </c>
      <c r="B3056" s="222" t="s">
        <v>645</v>
      </c>
      <c r="C3056" s="222"/>
      <c r="D3056" s="223">
        <f>D3005*'Usages mobilité'!$BG9*(1+'Usages mobilité'!$BH9)^(D$2994-$D$2994)/1000</f>
        <v>0</v>
      </c>
      <c r="E3056" s="223">
        <f>E3005*'Usages mobilité'!$BG9*(1+'Usages mobilité'!$BH9)^(E$2994-$D$2994)/1000</f>
        <v>0</v>
      </c>
      <c r="F3056" s="223">
        <f>F3005*'Usages mobilité'!$BG9*(1+'Usages mobilité'!$BH9)^(F$2994-$D$2994)/1000</f>
        <v>0</v>
      </c>
      <c r="G3056" s="223">
        <f>G3005*'Usages mobilité'!$BG9*(1+'Usages mobilité'!$BH9)^(G$2994-$D$2994)/1000</f>
        <v>0</v>
      </c>
      <c r="H3056" s="223">
        <f>H3005*'Usages mobilité'!$BG9*(1+'Usages mobilité'!$BH9)^(H$2994-$D$2994)/1000</f>
        <v>0</v>
      </c>
      <c r="I3056" s="223">
        <f>I3005*'Usages mobilité'!$BG9*(1+'Usages mobilité'!$BH9)^(I$2994-$D$2994)/1000</f>
        <v>0</v>
      </c>
      <c r="J3056" s="223">
        <f>J3005*'Usages mobilité'!$BG9*(1+'Usages mobilité'!$BH9)^(J$2994-$D$2994)/1000</f>
        <v>0</v>
      </c>
      <c r="K3056" s="223">
        <f>K3005*'Usages mobilité'!$BG9*(1+'Usages mobilité'!$BH9)^(K$2994-$D$2994)/1000</f>
        <v>0</v>
      </c>
      <c r="L3056" s="223">
        <f>L3005*'Usages mobilité'!$BG9*(1+'Usages mobilité'!$BH9)^(L$2994-$D$2994)/1000</f>
        <v>0</v>
      </c>
      <c r="M3056" s="223">
        <f>M3005*'Usages mobilité'!$BG9*(1+'Usages mobilité'!$BH9)^(M$2994-$D$2994)/1000</f>
        <v>0</v>
      </c>
      <c r="N3056" s="223">
        <f>N3005*'Usages mobilité'!$BG9*(1+'Usages mobilité'!$BH9)^(N$2994-$D$2994)/1000</f>
        <v>0</v>
      </c>
      <c r="O3056" s="223">
        <f>O3005*'Usages mobilité'!$BG9*(1+'Usages mobilité'!$BH9)^(O$2994-$D$2994)/1000</f>
        <v>0</v>
      </c>
      <c r="P3056" s="223">
        <f>P3005*'Usages mobilité'!$BG9*(1+'Usages mobilité'!$BH9)^(P$2994-$D$2994)/1000</f>
        <v>0</v>
      </c>
      <c r="Q3056" s="223">
        <f>Q3005*'Usages mobilité'!$BG9*(1+'Usages mobilité'!$BH9)^(Q$2994-$D$2994)/1000</f>
        <v>0</v>
      </c>
      <c r="R3056" s="223">
        <f>R3005*'Usages mobilité'!$BG9*(1+'Usages mobilité'!$BH9)^(R$2994-$D$2994)/1000</f>
        <v>0</v>
      </c>
    </row>
    <row r="3057" spans="1:18" hidden="1" outlineLevel="2" x14ac:dyDescent="0.25">
      <c r="A3057" s="222" t="str">
        <f>'Usages mobilité'!A10</f>
        <v>Usage mobilité n°7</v>
      </c>
      <c r="B3057" s="222" t="s">
        <v>645</v>
      </c>
      <c r="C3057" s="222"/>
      <c r="D3057" s="223">
        <f>D3006*'Usages mobilité'!$BG10*(1+'Usages mobilité'!$BH10)^(D$2994-$D$2994)/1000</f>
        <v>0</v>
      </c>
      <c r="E3057" s="223">
        <f>E3006*'Usages mobilité'!$BG10*(1+'Usages mobilité'!$BH10)^(E$2994-$D$2994)/1000</f>
        <v>0</v>
      </c>
      <c r="F3057" s="223">
        <f>F3006*'Usages mobilité'!$BG10*(1+'Usages mobilité'!$BH10)^(F$2994-$D$2994)/1000</f>
        <v>0</v>
      </c>
      <c r="G3057" s="223">
        <f>G3006*'Usages mobilité'!$BG10*(1+'Usages mobilité'!$BH10)^(G$2994-$D$2994)/1000</f>
        <v>0</v>
      </c>
      <c r="H3057" s="223">
        <f>H3006*'Usages mobilité'!$BG10*(1+'Usages mobilité'!$BH10)^(H$2994-$D$2994)/1000</f>
        <v>0</v>
      </c>
      <c r="I3057" s="223">
        <f>I3006*'Usages mobilité'!$BG10*(1+'Usages mobilité'!$BH10)^(I$2994-$D$2994)/1000</f>
        <v>0</v>
      </c>
      <c r="J3057" s="223">
        <f>J3006*'Usages mobilité'!$BG10*(1+'Usages mobilité'!$BH10)^(J$2994-$D$2994)/1000</f>
        <v>0</v>
      </c>
      <c r="K3057" s="223">
        <f>K3006*'Usages mobilité'!$BG10*(1+'Usages mobilité'!$BH10)^(K$2994-$D$2994)/1000</f>
        <v>0</v>
      </c>
      <c r="L3057" s="223">
        <f>L3006*'Usages mobilité'!$BG10*(1+'Usages mobilité'!$BH10)^(L$2994-$D$2994)/1000</f>
        <v>0</v>
      </c>
      <c r="M3057" s="223">
        <f>M3006*'Usages mobilité'!$BG10*(1+'Usages mobilité'!$BH10)^(M$2994-$D$2994)/1000</f>
        <v>0</v>
      </c>
      <c r="N3057" s="223">
        <f>N3006*'Usages mobilité'!$BG10*(1+'Usages mobilité'!$BH10)^(N$2994-$D$2994)/1000</f>
        <v>0</v>
      </c>
      <c r="O3057" s="223">
        <f>O3006*'Usages mobilité'!$BG10*(1+'Usages mobilité'!$BH10)^(O$2994-$D$2994)/1000</f>
        <v>0</v>
      </c>
      <c r="P3057" s="223">
        <f>P3006*'Usages mobilité'!$BG10*(1+'Usages mobilité'!$BH10)^(P$2994-$D$2994)/1000</f>
        <v>0</v>
      </c>
      <c r="Q3057" s="223">
        <f>Q3006*'Usages mobilité'!$BG10*(1+'Usages mobilité'!$BH10)^(Q$2994-$D$2994)/1000</f>
        <v>0</v>
      </c>
      <c r="R3057" s="223">
        <f>R3006*'Usages mobilité'!$BG10*(1+'Usages mobilité'!$BH10)^(R$2994-$D$2994)/1000</f>
        <v>0</v>
      </c>
    </row>
    <row r="3058" spans="1:18" hidden="1" outlineLevel="2" x14ac:dyDescent="0.25">
      <c r="A3058" s="222" t="str">
        <f>'Usages mobilité'!A11</f>
        <v>Usage mobilité n°8</v>
      </c>
      <c r="B3058" s="222" t="s">
        <v>645</v>
      </c>
      <c r="C3058" s="222"/>
      <c r="D3058" s="223">
        <f>D3007*'Usages mobilité'!$BG11*(1+'Usages mobilité'!$BH11)^(D$2994-$D$2994)/1000</f>
        <v>0</v>
      </c>
      <c r="E3058" s="223">
        <f>E3007*'Usages mobilité'!$BG11*(1+'Usages mobilité'!$BH11)^(E$2994-$D$2994)/1000</f>
        <v>0</v>
      </c>
      <c r="F3058" s="223">
        <f>F3007*'Usages mobilité'!$BG11*(1+'Usages mobilité'!$BH11)^(F$2994-$D$2994)/1000</f>
        <v>0</v>
      </c>
      <c r="G3058" s="223">
        <f>G3007*'Usages mobilité'!$BG11*(1+'Usages mobilité'!$BH11)^(G$2994-$D$2994)/1000</f>
        <v>0</v>
      </c>
      <c r="H3058" s="223">
        <f>H3007*'Usages mobilité'!$BG11*(1+'Usages mobilité'!$BH11)^(H$2994-$D$2994)/1000</f>
        <v>0</v>
      </c>
      <c r="I3058" s="223">
        <f>I3007*'Usages mobilité'!$BG11*(1+'Usages mobilité'!$BH11)^(I$2994-$D$2994)/1000</f>
        <v>0</v>
      </c>
      <c r="J3058" s="223">
        <f>J3007*'Usages mobilité'!$BG11*(1+'Usages mobilité'!$BH11)^(J$2994-$D$2994)/1000</f>
        <v>0</v>
      </c>
      <c r="K3058" s="223">
        <f>K3007*'Usages mobilité'!$BG11*(1+'Usages mobilité'!$BH11)^(K$2994-$D$2994)/1000</f>
        <v>0</v>
      </c>
      <c r="L3058" s="223">
        <f>L3007*'Usages mobilité'!$BG11*(1+'Usages mobilité'!$BH11)^(L$2994-$D$2994)/1000</f>
        <v>0</v>
      </c>
      <c r="M3058" s="223">
        <f>M3007*'Usages mobilité'!$BG11*(1+'Usages mobilité'!$BH11)^(M$2994-$D$2994)/1000</f>
        <v>0</v>
      </c>
      <c r="N3058" s="223">
        <f>N3007*'Usages mobilité'!$BG11*(1+'Usages mobilité'!$BH11)^(N$2994-$D$2994)/1000</f>
        <v>0</v>
      </c>
      <c r="O3058" s="223">
        <f>O3007*'Usages mobilité'!$BG11*(1+'Usages mobilité'!$BH11)^(O$2994-$D$2994)/1000</f>
        <v>0</v>
      </c>
      <c r="P3058" s="223">
        <f>P3007*'Usages mobilité'!$BG11*(1+'Usages mobilité'!$BH11)^(P$2994-$D$2994)/1000</f>
        <v>0</v>
      </c>
      <c r="Q3058" s="223">
        <f>Q3007*'Usages mobilité'!$BG11*(1+'Usages mobilité'!$BH11)^(Q$2994-$D$2994)/1000</f>
        <v>0</v>
      </c>
      <c r="R3058" s="223">
        <f>R3007*'Usages mobilité'!$BG11*(1+'Usages mobilité'!$BH11)^(R$2994-$D$2994)/1000</f>
        <v>0</v>
      </c>
    </row>
    <row r="3059" spans="1:18" hidden="1" outlineLevel="2" x14ac:dyDescent="0.25">
      <c r="A3059" s="222" t="str">
        <f>'Usages mobilité'!A12</f>
        <v>Usage mobilité n°9</v>
      </c>
      <c r="B3059" s="222" t="s">
        <v>645</v>
      </c>
      <c r="C3059" s="222"/>
      <c r="D3059" s="223">
        <f>D3008*'Usages mobilité'!$BG12*(1+'Usages mobilité'!$BH12)^(D$2994-$D$2994)/1000</f>
        <v>0</v>
      </c>
      <c r="E3059" s="223">
        <f>E3008*'Usages mobilité'!$BG12*(1+'Usages mobilité'!$BH12)^(E$2994-$D$2994)/1000</f>
        <v>0</v>
      </c>
      <c r="F3059" s="223">
        <f>F3008*'Usages mobilité'!$BG12*(1+'Usages mobilité'!$BH12)^(F$2994-$D$2994)/1000</f>
        <v>0</v>
      </c>
      <c r="G3059" s="223">
        <f>G3008*'Usages mobilité'!$BG12*(1+'Usages mobilité'!$BH12)^(G$2994-$D$2994)/1000</f>
        <v>0</v>
      </c>
      <c r="H3059" s="223">
        <f>H3008*'Usages mobilité'!$BG12*(1+'Usages mobilité'!$BH12)^(H$2994-$D$2994)/1000</f>
        <v>0</v>
      </c>
      <c r="I3059" s="223">
        <f>I3008*'Usages mobilité'!$BG12*(1+'Usages mobilité'!$BH12)^(I$2994-$D$2994)/1000</f>
        <v>0</v>
      </c>
      <c r="J3059" s="223">
        <f>J3008*'Usages mobilité'!$BG12*(1+'Usages mobilité'!$BH12)^(J$2994-$D$2994)/1000</f>
        <v>0</v>
      </c>
      <c r="K3059" s="223">
        <f>K3008*'Usages mobilité'!$BG12*(1+'Usages mobilité'!$BH12)^(K$2994-$D$2994)/1000</f>
        <v>0</v>
      </c>
      <c r="L3059" s="223">
        <f>L3008*'Usages mobilité'!$BG12*(1+'Usages mobilité'!$BH12)^(L$2994-$D$2994)/1000</f>
        <v>0</v>
      </c>
      <c r="M3059" s="223">
        <f>M3008*'Usages mobilité'!$BG12*(1+'Usages mobilité'!$BH12)^(M$2994-$D$2994)/1000</f>
        <v>0</v>
      </c>
      <c r="N3059" s="223">
        <f>N3008*'Usages mobilité'!$BG12*(1+'Usages mobilité'!$BH12)^(N$2994-$D$2994)/1000</f>
        <v>0</v>
      </c>
      <c r="O3059" s="223">
        <f>O3008*'Usages mobilité'!$BG12*(1+'Usages mobilité'!$BH12)^(O$2994-$D$2994)/1000</f>
        <v>0</v>
      </c>
      <c r="P3059" s="223">
        <f>P3008*'Usages mobilité'!$BG12*(1+'Usages mobilité'!$BH12)^(P$2994-$D$2994)/1000</f>
        <v>0</v>
      </c>
      <c r="Q3059" s="223">
        <f>Q3008*'Usages mobilité'!$BG12*(1+'Usages mobilité'!$BH12)^(Q$2994-$D$2994)/1000</f>
        <v>0</v>
      </c>
      <c r="R3059" s="223">
        <f>R3008*'Usages mobilité'!$BG12*(1+'Usages mobilité'!$BH12)^(R$2994-$D$2994)/1000</f>
        <v>0</v>
      </c>
    </row>
    <row r="3060" spans="1:18" hidden="1" outlineLevel="2" x14ac:dyDescent="0.25">
      <c r="A3060" s="222" t="str">
        <f>'Usages mobilité'!A13</f>
        <v>Usage mobilité n°10</v>
      </c>
      <c r="B3060" s="222" t="s">
        <v>645</v>
      </c>
      <c r="C3060" s="222"/>
      <c r="D3060" s="223">
        <f>D3009*'Usages mobilité'!$BG13*(1+'Usages mobilité'!$BH13)^(D$2994-$D$2994)/1000</f>
        <v>0</v>
      </c>
      <c r="E3060" s="223">
        <f>E3009*'Usages mobilité'!$BG13*(1+'Usages mobilité'!$BH13)^(E$2994-$D$2994)/1000</f>
        <v>0</v>
      </c>
      <c r="F3060" s="223">
        <f>F3009*'Usages mobilité'!$BG13*(1+'Usages mobilité'!$BH13)^(F$2994-$D$2994)/1000</f>
        <v>0</v>
      </c>
      <c r="G3060" s="223">
        <f>G3009*'Usages mobilité'!$BG13*(1+'Usages mobilité'!$BH13)^(G$2994-$D$2994)/1000</f>
        <v>0</v>
      </c>
      <c r="H3060" s="223">
        <f>H3009*'Usages mobilité'!$BG13*(1+'Usages mobilité'!$BH13)^(H$2994-$D$2994)/1000</f>
        <v>0</v>
      </c>
      <c r="I3060" s="223">
        <f>I3009*'Usages mobilité'!$BG13*(1+'Usages mobilité'!$BH13)^(I$2994-$D$2994)/1000</f>
        <v>0</v>
      </c>
      <c r="J3060" s="223">
        <f>J3009*'Usages mobilité'!$BG13*(1+'Usages mobilité'!$BH13)^(J$2994-$D$2994)/1000</f>
        <v>0</v>
      </c>
      <c r="K3060" s="223">
        <f>K3009*'Usages mobilité'!$BG13*(1+'Usages mobilité'!$BH13)^(K$2994-$D$2994)/1000</f>
        <v>0</v>
      </c>
      <c r="L3060" s="223">
        <f>L3009*'Usages mobilité'!$BG13*(1+'Usages mobilité'!$BH13)^(L$2994-$D$2994)/1000</f>
        <v>0</v>
      </c>
      <c r="M3060" s="223">
        <f>M3009*'Usages mobilité'!$BG13*(1+'Usages mobilité'!$BH13)^(M$2994-$D$2994)/1000</f>
        <v>0</v>
      </c>
      <c r="N3060" s="223">
        <f>N3009*'Usages mobilité'!$BG13*(1+'Usages mobilité'!$BH13)^(N$2994-$D$2994)/1000</f>
        <v>0</v>
      </c>
      <c r="O3060" s="223">
        <f>O3009*'Usages mobilité'!$BG13*(1+'Usages mobilité'!$BH13)^(O$2994-$D$2994)/1000</f>
        <v>0</v>
      </c>
      <c r="P3060" s="223">
        <f>P3009*'Usages mobilité'!$BG13*(1+'Usages mobilité'!$BH13)^(P$2994-$D$2994)/1000</f>
        <v>0</v>
      </c>
      <c r="Q3060" s="223">
        <f>Q3009*'Usages mobilité'!$BG13*(1+'Usages mobilité'!$BH13)^(Q$2994-$D$2994)/1000</f>
        <v>0</v>
      </c>
      <c r="R3060" s="223">
        <f>R3009*'Usages mobilité'!$BG13*(1+'Usages mobilité'!$BH13)^(R$2994-$D$2994)/1000</f>
        <v>0</v>
      </c>
    </row>
    <row r="3061" spans="1:18" hidden="1" outlineLevel="2" x14ac:dyDescent="0.25">
      <c r="A3061" s="222" t="str">
        <f>'Usages mobilité'!A14</f>
        <v>Usage mobilité n°11</v>
      </c>
      <c r="B3061" s="222" t="s">
        <v>645</v>
      </c>
      <c r="C3061" s="222"/>
      <c r="D3061" s="223">
        <f>D3010*'Usages mobilité'!$BG14*(1+'Usages mobilité'!$BH14)^(D$2994-$D$2994)/1000</f>
        <v>0</v>
      </c>
      <c r="E3061" s="223">
        <f>E3010*'Usages mobilité'!$BG14*(1+'Usages mobilité'!$BH14)^(E$2994-$D$2994)/1000</f>
        <v>0</v>
      </c>
      <c r="F3061" s="223">
        <f>F3010*'Usages mobilité'!$BG14*(1+'Usages mobilité'!$BH14)^(F$2994-$D$2994)/1000</f>
        <v>0</v>
      </c>
      <c r="G3061" s="223">
        <f>G3010*'Usages mobilité'!$BG14*(1+'Usages mobilité'!$BH14)^(G$2994-$D$2994)/1000</f>
        <v>0</v>
      </c>
      <c r="H3061" s="223">
        <f>H3010*'Usages mobilité'!$BG14*(1+'Usages mobilité'!$BH14)^(H$2994-$D$2994)/1000</f>
        <v>0</v>
      </c>
      <c r="I3061" s="223">
        <f>I3010*'Usages mobilité'!$BG14*(1+'Usages mobilité'!$BH14)^(I$2994-$D$2994)/1000</f>
        <v>0</v>
      </c>
      <c r="J3061" s="223">
        <f>J3010*'Usages mobilité'!$BG14*(1+'Usages mobilité'!$BH14)^(J$2994-$D$2994)/1000</f>
        <v>0</v>
      </c>
      <c r="K3061" s="223">
        <f>K3010*'Usages mobilité'!$BG14*(1+'Usages mobilité'!$BH14)^(K$2994-$D$2994)/1000</f>
        <v>0</v>
      </c>
      <c r="L3061" s="223">
        <f>L3010*'Usages mobilité'!$BG14*(1+'Usages mobilité'!$BH14)^(L$2994-$D$2994)/1000</f>
        <v>0</v>
      </c>
      <c r="M3061" s="223">
        <f>M3010*'Usages mobilité'!$BG14*(1+'Usages mobilité'!$BH14)^(M$2994-$D$2994)/1000</f>
        <v>0</v>
      </c>
      <c r="N3061" s="223">
        <f>N3010*'Usages mobilité'!$BG14*(1+'Usages mobilité'!$BH14)^(N$2994-$D$2994)/1000</f>
        <v>0</v>
      </c>
      <c r="O3061" s="223">
        <f>O3010*'Usages mobilité'!$BG14*(1+'Usages mobilité'!$BH14)^(O$2994-$D$2994)/1000</f>
        <v>0</v>
      </c>
      <c r="P3061" s="223">
        <f>P3010*'Usages mobilité'!$BG14*(1+'Usages mobilité'!$BH14)^(P$2994-$D$2994)/1000</f>
        <v>0</v>
      </c>
      <c r="Q3061" s="223">
        <f>Q3010*'Usages mobilité'!$BG14*(1+'Usages mobilité'!$BH14)^(Q$2994-$D$2994)/1000</f>
        <v>0</v>
      </c>
      <c r="R3061" s="223">
        <f>R3010*'Usages mobilité'!$BG14*(1+'Usages mobilité'!$BH14)^(R$2994-$D$2994)/1000</f>
        <v>0</v>
      </c>
    </row>
    <row r="3062" spans="1:18" hidden="1" outlineLevel="2" x14ac:dyDescent="0.25">
      <c r="A3062" s="222" t="str">
        <f>'Usages mobilité'!A15</f>
        <v>Usage mobilité n°12</v>
      </c>
      <c r="B3062" s="222" t="s">
        <v>645</v>
      </c>
      <c r="C3062" s="222"/>
      <c r="D3062" s="223">
        <f>D3011*'Usages mobilité'!$BG15*(1+'Usages mobilité'!$BH15)^(D$2994-$D$2994)/1000</f>
        <v>0</v>
      </c>
      <c r="E3062" s="223">
        <f>E3011*'Usages mobilité'!$BG15*(1+'Usages mobilité'!$BH15)^(E$2994-$D$2994)/1000</f>
        <v>0</v>
      </c>
      <c r="F3062" s="223">
        <f>F3011*'Usages mobilité'!$BG15*(1+'Usages mobilité'!$BH15)^(F$2994-$D$2994)/1000</f>
        <v>0</v>
      </c>
      <c r="G3062" s="223">
        <f>G3011*'Usages mobilité'!$BG15*(1+'Usages mobilité'!$BH15)^(G$2994-$D$2994)/1000</f>
        <v>0</v>
      </c>
      <c r="H3062" s="223">
        <f>H3011*'Usages mobilité'!$BG15*(1+'Usages mobilité'!$BH15)^(H$2994-$D$2994)/1000</f>
        <v>0</v>
      </c>
      <c r="I3062" s="223">
        <f>I3011*'Usages mobilité'!$BG15*(1+'Usages mobilité'!$BH15)^(I$2994-$D$2994)/1000</f>
        <v>0</v>
      </c>
      <c r="J3062" s="223">
        <f>J3011*'Usages mobilité'!$BG15*(1+'Usages mobilité'!$BH15)^(J$2994-$D$2994)/1000</f>
        <v>0</v>
      </c>
      <c r="K3062" s="223">
        <f>K3011*'Usages mobilité'!$BG15*(1+'Usages mobilité'!$BH15)^(K$2994-$D$2994)/1000</f>
        <v>0</v>
      </c>
      <c r="L3062" s="223">
        <f>L3011*'Usages mobilité'!$BG15*(1+'Usages mobilité'!$BH15)^(L$2994-$D$2994)/1000</f>
        <v>0</v>
      </c>
      <c r="M3062" s="223">
        <f>M3011*'Usages mobilité'!$BG15*(1+'Usages mobilité'!$BH15)^(M$2994-$D$2994)/1000</f>
        <v>0</v>
      </c>
      <c r="N3062" s="223">
        <f>N3011*'Usages mobilité'!$BG15*(1+'Usages mobilité'!$BH15)^(N$2994-$D$2994)/1000</f>
        <v>0</v>
      </c>
      <c r="O3062" s="223">
        <f>O3011*'Usages mobilité'!$BG15*(1+'Usages mobilité'!$BH15)^(O$2994-$D$2994)/1000</f>
        <v>0</v>
      </c>
      <c r="P3062" s="223">
        <f>P3011*'Usages mobilité'!$BG15*(1+'Usages mobilité'!$BH15)^(P$2994-$D$2994)/1000</f>
        <v>0</v>
      </c>
      <c r="Q3062" s="223">
        <f>Q3011*'Usages mobilité'!$BG15*(1+'Usages mobilité'!$BH15)^(Q$2994-$D$2994)/1000</f>
        <v>0</v>
      </c>
      <c r="R3062" s="223">
        <f>R3011*'Usages mobilité'!$BG15*(1+'Usages mobilité'!$BH15)^(R$2994-$D$2994)/1000</f>
        <v>0</v>
      </c>
    </row>
    <row r="3063" spans="1:18" hidden="1" outlineLevel="2" x14ac:dyDescent="0.25">
      <c r="A3063" s="222" t="str">
        <f>'Usages mobilité'!A16</f>
        <v>Usage mobilité n°13</v>
      </c>
      <c r="B3063" s="222" t="s">
        <v>645</v>
      </c>
      <c r="C3063" s="222"/>
      <c r="D3063" s="223">
        <f>D3012*'Usages mobilité'!$BG16*(1+'Usages mobilité'!$BH16)^(D$2994-$D$2994)/1000</f>
        <v>0</v>
      </c>
      <c r="E3063" s="223">
        <f>E3012*'Usages mobilité'!$BG16*(1+'Usages mobilité'!$BH16)^(E$2994-$D$2994)/1000</f>
        <v>0</v>
      </c>
      <c r="F3063" s="223">
        <f>F3012*'Usages mobilité'!$BG16*(1+'Usages mobilité'!$BH16)^(F$2994-$D$2994)/1000</f>
        <v>0</v>
      </c>
      <c r="G3063" s="223">
        <f>G3012*'Usages mobilité'!$BG16*(1+'Usages mobilité'!$BH16)^(G$2994-$D$2994)/1000</f>
        <v>0</v>
      </c>
      <c r="H3063" s="223">
        <f>H3012*'Usages mobilité'!$BG16*(1+'Usages mobilité'!$BH16)^(H$2994-$D$2994)/1000</f>
        <v>0</v>
      </c>
      <c r="I3063" s="223">
        <f>I3012*'Usages mobilité'!$BG16*(1+'Usages mobilité'!$BH16)^(I$2994-$D$2994)/1000</f>
        <v>0</v>
      </c>
      <c r="J3063" s="223">
        <f>J3012*'Usages mobilité'!$BG16*(1+'Usages mobilité'!$BH16)^(J$2994-$D$2994)/1000</f>
        <v>0</v>
      </c>
      <c r="K3063" s="223">
        <f>K3012*'Usages mobilité'!$BG16*(1+'Usages mobilité'!$BH16)^(K$2994-$D$2994)/1000</f>
        <v>0</v>
      </c>
      <c r="L3063" s="223">
        <f>L3012*'Usages mobilité'!$BG16*(1+'Usages mobilité'!$BH16)^(L$2994-$D$2994)/1000</f>
        <v>0</v>
      </c>
      <c r="M3063" s="223">
        <f>M3012*'Usages mobilité'!$BG16*(1+'Usages mobilité'!$BH16)^(M$2994-$D$2994)/1000</f>
        <v>0</v>
      </c>
      <c r="N3063" s="223">
        <f>N3012*'Usages mobilité'!$BG16*(1+'Usages mobilité'!$BH16)^(N$2994-$D$2994)/1000</f>
        <v>0</v>
      </c>
      <c r="O3063" s="223">
        <f>O3012*'Usages mobilité'!$BG16*(1+'Usages mobilité'!$BH16)^(O$2994-$D$2994)/1000</f>
        <v>0</v>
      </c>
      <c r="P3063" s="223">
        <f>P3012*'Usages mobilité'!$BG16*(1+'Usages mobilité'!$BH16)^(P$2994-$D$2994)/1000</f>
        <v>0</v>
      </c>
      <c r="Q3063" s="223">
        <f>Q3012*'Usages mobilité'!$BG16*(1+'Usages mobilité'!$BH16)^(Q$2994-$D$2994)/1000</f>
        <v>0</v>
      </c>
      <c r="R3063" s="223">
        <f>R3012*'Usages mobilité'!$BG16*(1+'Usages mobilité'!$BH16)^(R$2994-$D$2994)/1000</f>
        <v>0</v>
      </c>
    </row>
    <row r="3064" spans="1:18" hidden="1" outlineLevel="2" x14ac:dyDescent="0.25">
      <c r="A3064" s="222" t="str">
        <f>'Usages mobilité'!A17</f>
        <v>Usage mobilité n°14</v>
      </c>
      <c r="B3064" s="222" t="s">
        <v>645</v>
      </c>
      <c r="C3064" s="222"/>
      <c r="D3064" s="223">
        <f>D3013*'Usages mobilité'!$BG17*(1+'Usages mobilité'!$BH17)^(D$2994-$D$2994)/1000</f>
        <v>0</v>
      </c>
      <c r="E3064" s="223">
        <f>E3013*'Usages mobilité'!$BG17*(1+'Usages mobilité'!$BH17)^(E$2994-$D$2994)/1000</f>
        <v>0</v>
      </c>
      <c r="F3064" s="223">
        <f>F3013*'Usages mobilité'!$BG17*(1+'Usages mobilité'!$BH17)^(F$2994-$D$2994)/1000</f>
        <v>0</v>
      </c>
      <c r="G3064" s="223">
        <f>G3013*'Usages mobilité'!$BG17*(1+'Usages mobilité'!$BH17)^(G$2994-$D$2994)/1000</f>
        <v>0</v>
      </c>
      <c r="H3064" s="223">
        <f>H3013*'Usages mobilité'!$BG17*(1+'Usages mobilité'!$BH17)^(H$2994-$D$2994)/1000</f>
        <v>0</v>
      </c>
      <c r="I3064" s="223">
        <f>I3013*'Usages mobilité'!$BG17*(1+'Usages mobilité'!$BH17)^(I$2994-$D$2994)/1000</f>
        <v>0</v>
      </c>
      <c r="J3064" s="223">
        <f>J3013*'Usages mobilité'!$BG17*(1+'Usages mobilité'!$BH17)^(J$2994-$D$2994)/1000</f>
        <v>0</v>
      </c>
      <c r="K3064" s="223">
        <f>K3013*'Usages mobilité'!$BG17*(1+'Usages mobilité'!$BH17)^(K$2994-$D$2994)/1000</f>
        <v>0</v>
      </c>
      <c r="L3064" s="223">
        <f>L3013*'Usages mobilité'!$BG17*(1+'Usages mobilité'!$BH17)^(L$2994-$D$2994)/1000</f>
        <v>0</v>
      </c>
      <c r="M3064" s="223">
        <f>M3013*'Usages mobilité'!$BG17*(1+'Usages mobilité'!$BH17)^(M$2994-$D$2994)/1000</f>
        <v>0</v>
      </c>
      <c r="N3064" s="223">
        <f>N3013*'Usages mobilité'!$BG17*(1+'Usages mobilité'!$BH17)^(N$2994-$D$2994)/1000</f>
        <v>0</v>
      </c>
      <c r="O3064" s="223">
        <f>O3013*'Usages mobilité'!$BG17*(1+'Usages mobilité'!$BH17)^(O$2994-$D$2994)/1000</f>
        <v>0</v>
      </c>
      <c r="P3064" s="223">
        <f>P3013*'Usages mobilité'!$BG17*(1+'Usages mobilité'!$BH17)^(P$2994-$D$2994)/1000</f>
        <v>0</v>
      </c>
      <c r="Q3064" s="223">
        <f>Q3013*'Usages mobilité'!$BG17*(1+'Usages mobilité'!$BH17)^(Q$2994-$D$2994)/1000</f>
        <v>0</v>
      </c>
      <c r="R3064" s="223">
        <f>R3013*'Usages mobilité'!$BG17*(1+'Usages mobilité'!$BH17)^(R$2994-$D$2994)/1000</f>
        <v>0</v>
      </c>
    </row>
    <row r="3065" spans="1:18" hidden="1" outlineLevel="2" x14ac:dyDescent="0.25">
      <c r="A3065" s="222" t="str">
        <f>'Usages mobilité'!A18</f>
        <v>Usage mobilité n°15</v>
      </c>
      <c r="B3065" s="222" t="s">
        <v>645</v>
      </c>
      <c r="C3065" s="222"/>
      <c r="D3065" s="223">
        <f>D3014*'Usages mobilité'!$BG18*(1+'Usages mobilité'!$BH18)^(D$2994-$D$2994)/1000</f>
        <v>0</v>
      </c>
      <c r="E3065" s="223">
        <f>E3014*'Usages mobilité'!$BG18*(1+'Usages mobilité'!$BH18)^(E$2994-$D$2994)/1000</f>
        <v>0</v>
      </c>
      <c r="F3065" s="223">
        <f>F3014*'Usages mobilité'!$BG18*(1+'Usages mobilité'!$BH18)^(F$2994-$D$2994)/1000</f>
        <v>0</v>
      </c>
      <c r="G3065" s="223">
        <f>G3014*'Usages mobilité'!$BG18*(1+'Usages mobilité'!$BH18)^(G$2994-$D$2994)/1000</f>
        <v>0</v>
      </c>
      <c r="H3065" s="223">
        <f>H3014*'Usages mobilité'!$BG18*(1+'Usages mobilité'!$BH18)^(H$2994-$D$2994)/1000</f>
        <v>0</v>
      </c>
      <c r="I3065" s="223">
        <f>I3014*'Usages mobilité'!$BG18*(1+'Usages mobilité'!$BH18)^(I$2994-$D$2994)/1000</f>
        <v>0</v>
      </c>
      <c r="J3065" s="223">
        <f>J3014*'Usages mobilité'!$BG18*(1+'Usages mobilité'!$BH18)^(J$2994-$D$2994)/1000</f>
        <v>0</v>
      </c>
      <c r="K3065" s="223">
        <f>K3014*'Usages mobilité'!$BG18*(1+'Usages mobilité'!$BH18)^(K$2994-$D$2994)/1000</f>
        <v>0</v>
      </c>
      <c r="L3065" s="223">
        <f>L3014*'Usages mobilité'!$BG18*(1+'Usages mobilité'!$BH18)^(L$2994-$D$2994)/1000</f>
        <v>0</v>
      </c>
      <c r="M3065" s="223">
        <f>M3014*'Usages mobilité'!$BG18*(1+'Usages mobilité'!$BH18)^(M$2994-$D$2994)/1000</f>
        <v>0</v>
      </c>
      <c r="N3065" s="223">
        <f>N3014*'Usages mobilité'!$BG18*(1+'Usages mobilité'!$BH18)^(N$2994-$D$2994)/1000</f>
        <v>0</v>
      </c>
      <c r="O3065" s="223">
        <f>O3014*'Usages mobilité'!$BG18*(1+'Usages mobilité'!$BH18)^(O$2994-$D$2994)/1000</f>
        <v>0</v>
      </c>
      <c r="P3065" s="223">
        <f>P3014*'Usages mobilité'!$BG18*(1+'Usages mobilité'!$BH18)^(P$2994-$D$2994)/1000</f>
        <v>0</v>
      </c>
      <c r="Q3065" s="223">
        <f>Q3014*'Usages mobilité'!$BG18*(1+'Usages mobilité'!$BH18)^(Q$2994-$D$2994)/1000</f>
        <v>0</v>
      </c>
      <c r="R3065" s="223">
        <f>R3014*'Usages mobilité'!$BG18*(1+'Usages mobilité'!$BH18)^(R$2994-$D$2994)/1000</f>
        <v>0</v>
      </c>
    </row>
    <row r="3066" spans="1:18" hidden="1" outlineLevel="2" x14ac:dyDescent="0.25">
      <c r="A3066" s="222" t="str">
        <f>'Usages mobilité'!A19</f>
        <v>Usage mobilité n°16</v>
      </c>
      <c r="B3066" s="222" t="s">
        <v>645</v>
      </c>
      <c r="C3066" s="222"/>
      <c r="D3066" s="223">
        <f>D3015*'Usages mobilité'!$BG19*(1+'Usages mobilité'!$BH19)^(D$2994-$D$2994)/1000</f>
        <v>0</v>
      </c>
      <c r="E3066" s="223">
        <f>E3015*'Usages mobilité'!$BG19*(1+'Usages mobilité'!$BH19)^(E$2994-$D$2994)/1000</f>
        <v>0</v>
      </c>
      <c r="F3066" s="223">
        <f>F3015*'Usages mobilité'!$BG19*(1+'Usages mobilité'!$BH19)^(F$2994-$D$2994)/1000</f>
        <v>0</v>
      </c>
      <c r="G3066" s="223">
        <f>G3015*'Usages mobilité'!$BG19*(1+'Usages mobilité'!$BH19)^(G$2994-$D$2994)/1000</f>
        <v>0</v>
      </c>
      <c r="H3066" s="223">
        <f>H3015*'Usages mobilité'!$BG19*(1+'Usages mobilité'!$BH19)^(H$2994-$D$2994)/1000</f>
        <v>0</v>
      </c>
      <c r="I3066" s="223">
        <f>I3015*'Usages mobilité'!$BG19*(1+'Usages mobilité'!$BH19)^(I$2994-$D$2994)/1000</f>
        <v>0</v>
      </c>
      <c r="J3066" s="223">
        <f>J3015*'Usages mobilité'!$BG19*(1+'Usages mobilité'!$BH19)^(J$2994-$D$2994)/1000</f>
        <v>0</v>
      </c>
      <c r="K3066" s="223">
        <f>K3015*'Usages mobilité'!$BG19*(1+'Usages mobilité'!$BH19)^(K$2994-$D$2994)/1000</f>
        <v>0</v>
      </c>
      <c r="L3066" s="223">
        <f>L3015*'Usages mobilité'!$BG19*(1+'Usages mobilité'!$BH19)^(L$2994-$D$2994)/1000</f>
        <v>0</v>
      </c>
      <c r="M3066" s="223">
        <f>M3015*'Usages mobilité'!$BG19*(1+'Usages mobilité'!$BH19)^(M$2994-$D$2994)/1000</f>
        <v>0</v>
      </c>
      <c r="N3066" s="223">
        <f>N3015*'Usages mobilité'!$BG19*(1+'Usages mobilité'!$BH19)^(N$2994-$D$2994)/1000</f>
        <v>0</v>
      </c>
      <c r="O3066" s="223">
        <f>O3015*'Usages mobilité'!$BG19*(1+'Usages mobilité'!$BH19)^(O$2994-$D$2994)/1000</f>
        <v>0</v>
      </c>
      <c r="P3066" s="223">
        <f>P3015*'Usages mobilité'!$BG19*(1+'Usages mobilité'!$BH19)^(P$2994-$D$2994)/1000</f>
        <v>0</v>
      </c>
      <c r="Q3066" s="223">
        <f>Q3015*'Usages mobilité'!$BG19*(1+'Usages mobilité'!$BH19)^(Q$2994-$D$2994)/1000</f>
        <v>0</v>
      </c>
      <c r="R3066" s="223">
        <f>R3015*'Usages mobilité'!$BG19*(1+'Usages mobilité'!$BH19)^(R$2994-$D$2994)/1000</f>
        <v>0</v>
      </c>
    </row>
    <row r="3067" spans="1:18" hidden="1" outlineLevel="2" x14ac:dyDescent="0.25">
      <c r="A3067" s="222" t="str">
        <f>'Usages mobilité'!A20</f>
        <v>Usage mobilité n°17</v>
      </c>
      <c r="B3067" s="222" t="s">
        <v>645</v>
      </c>
      <c r="C3067" s="222"/>
      <c r="D3067" s="223">
        <f>D3016*'Usages mobilité'!$BG20*(1+'Usages mobilité'!$BH20)^(D$2994-$D$2994)/1000</f>
        <v>0</v>
      </c>
      <c r="E3067" s="223">
        <f>E3016*'Usages mobilité'!$BG20*(1+'Usages mobilité'!$BH20)^(E$2994-$D$2994)/1000</f>
        <v>0</v>
      </c>
      <c r="F3067" s="223">
        <f>F3016*'Usages mobilité'!$BG20*(1+'Usages mobilité'!$BH20)^(F$2994-$D$2994)/1000</f>
        <v>0</v>
      </c>
      <c r="G3067" s="223">
        <f>G3016*'Usages mobilité'!$BG20*(1+'Usages mobilité'!$BH20)^(G$2994-$D$2994)/1000</f>
        <v>0</v>
      </c>
      <c r="H3067" s="223">
        <f>H3016*'Usages mobilité'!$BG20*(1+'Usages mobilité'!$BH20)^(H$2994-$D$2994)/1000</f>
        <v>0</v>
      </c>
      <c r="I3067" s="223">
        <f>I3016*'Usages mobilité'!$BG20*(1+'Usages mobilité'!$BH20)^(I$2994-$D$2994)/1000</f>
        <v>0</v>
      </c>
      <c r="J3067" s="223">
        <f>J3016*'Usages mobilité'!$BG20*(1+'Usages mobilité'!$BH20)^(J$2994-$D$2994)/1000</f>
        <v>0</v>
      </c>
      <c r="K3067" s="223">
        <f>K3016*'Usages mobilité'!$BG20*(1+'Usages mobilité'!$BH20)^(K$2994-$D$2994)/1000</f>
        <v>0</v>
      </c>
      <c r="L3067" s="223">
        <f>L3016*'Usages mobilité'!$BG20*(1+'Usages mobilité'!$BH20)^(L$2994-$D$2994)/1000</f>
        <v>0</v>
      </c>
      <c r="M3067" s="223">
        <f>M3016*'Usages mobilité'!$BG20*(1+'Usages mobilité'!$BH20)^(M$2994-$D$2994)/1000</f>
        <v>0</v>
      </c>
      <c r="N3067" s="223">
        <f>N3016*'Usages mobilité'!$BG20*(1+'Usages mobilité'!$BH20)^(N$2994-$D$2994)/1000</f>
        <v>0</v>
      </c>
      <c r="O3067" s="223">
        <f>O3016*'Usages mobilité'!$BG20*(1+'Usages mobilité'!$BH20)^(O$2994-$D$2994)/1000</f>
        <v>0</v>
      </c>
      <c r="P3067" s="223">
        <f>P3016*'Usages mobilité'!$BG20*(1+'Usages mobilité'!$BH20)^(P$2994-$D$2994)/1000</f>
        <v>0</v>
      </c>
      <c r="Q3067" s="223">
        <f>Q3016*'Usages mobilité'!$BG20*(1+'Usages mobilité'!$BH20)^(Q$2994-$D$2994)/1000</f>
        <v>0</v>
      </c>
      <c r="R3067" s="223">
        <f>R3016*'Usages mobilité'!$BG20*(1+'Usages mobilité'!$BH20)^(R$2994-$D$2994)/1000</f>
        <v>0</v>
      </c>
    </row>
    <row r="3068" spans="1:18" hidden="1" outlineLevel="2" x14ac:dyDescent="0.25">
      <c r="A3068" s="222" t="str">
        <f>'Usages mobilité'!A21</f>
        <v>Usage mobilité n°18</v>
      </c>
      <c r="B3068" s="222" t="s">
        <v>645</v>
      </c>
      <c r="C3068" s="222"/>
      <c r="D3068" s="223">
        <f>D3017*'Usages mobilité'!$BG21*(1+'Usages mobilité'!$BH21)^(D$2994-$D$2994)/1000</f>
        <v>0</v>
      </c>
      <c r="E3068" s="223">
        <f>E3017*'Usages mobilité'!$BG21*(1+'Usages mobilité'!$BH21)^(E$2994-$D$2994)/1000</f>
        <v>0</v>
      </c>
      <c r="F3068" s="223">
        <f>F3017*'Usages mobilité'!$BG21*(1+'Usages mobilité'!$BH21)^(F$2994-$D$2994)/1000</f>
        <v>0</v>
      </c>
      <c r="G3068" s="223">
        <f>G3017*'Usages mobilité'!$BG21*(1+'Usages mobilité'!$BH21)^(G$2994-$D$2994)/1000</f>
        <v>0</v>
      </c>
      <c r="H3068" s="223">
        <f>H3017*'Usages mobilité'!$BG21*(1+'Usages mobilité'!$BH21)^(H$2994-$D$2994)/1000</f>
        <v>0</v>
      </c>
      <c r="I3068" s="223">
        <f>I3017*'Usages mobilité'!$BG21*(1+'Usages mobilité'!$BH21)^(I$2994-$D$2994)/1000</f>
        <v>0</v>
      </c>
      <c r="J3068" s="223">
        <f>J3017*'Usages mobilité'!$BG21*(1+'Usages mobilité'!$BH21)^(J$2994-$D$2994)/1000</f>
        <v>0</v>
      </c>
      <c r="K3068" s="223">
        <f>K3017*'Usages mobilité'!$BG21*(1+'Usages mobilité'!$BH21)^(K$2994-$D$2994)/1000</f>
        <v>0</v>
      </c>
      <c r="L3068" s="223">
        <f>L3017*'Usages mobilité'!$BG21*(1+'Usages mobilité'!$BH21)^(L$2994-$D$2994)/1000</f>
        <v>0</v>
      </c>
      <c r="M3068" s="223">
        <f>M3017*'Usages mobilité'!$BG21*(1+'Usages mobilité'!$BH21)^(M$2994-$D$2994)/1000</f>
        <v>0</v>
      </c>
      <c r="N3068" s="223">
        <f>N3017*'Usages mobilité'!$BG21*(1+'Usages mobilité'!$BH21)^(N$2994-$D$2994)/1000</f>
        <v>0</v>
      </c>
      <c r="O3068" s="223">
        <f>O3017*'Usages mobilité'!$BG21*(1+'Usages mobilité'!$BH21)^(O$2994-$D$2994)/1000</f>
        <v>0</v>
      </c>
      <c r="P3068" s="223">
        <f>P3017*'Usages mobilité'!$BG21*(1+'Usages mobilité'!$BH21)^(P$2994-$D$2994)/1000</f>
        <v>0</v>
      </c>
      <c r="Q3068" s="223">
        <f>Q3017*'Usages mobilité'!$BG21*(1+'Usages mobilité'!$BH21)^(Q$2994-$D$2994)/1000</f>
        <v>0</v>
      </c>
      <c r="R3068" s="223">
        <f>R3017*'Usages mobilité'!$BG21*(1+'Usages mobilité'!$BH21)^(R$2994-$D$2994)/1000</f>
        <v>0</v>
      </c>
    </row>
    <row r="3069" spans="1:18" hidden="1" outlineLevel="2" x14ac:dyDescent="0.25">
      <c r="A3069" s="222" t="str">
        <f>'Usages mobilité'!A22</f>
        <v>Usage mobilité n°19</v>
      </c>
      <c r="B3069" s="222" t="s">
        <v>645</v>
      </c>
      <c r="C3069" s="222"/>
      <c r="D3069" s="223">
        <f>D3018*'Usages mobilité'!$BG22*(1+'Usages mobilité'!$BH22)^(D$2994-$D$2994)/1000</f>
        <v>0</v>
      </c>
      <c r="E3069" s="223">
        <f>E3018*'Usages mobilité'!$BG22*(1+'Usages mobilité'!$BH22)^(E$2994-$D$2994)/1000</f>
        <v>0</v>
      </c>
      <c r="F3069" s="223">
        <f>F3018*'Usages mobilité'!$BG22*(1+'Usages mobilité'!$BH22)^(F$2994-$D$2994)/1000</f>
        <v>0</v>
      </c>
      <c r="G3069" s="223">
        <f>G3018*'Usages mobilité'!$BG22*(1+'Usages mobilité'!$BH22)^(G$2994-$D$2994)/1000</f>
        <v>0</v>
      </c>
      <c r="H3069" s="223">
        <f>H3018*'Usages mobilité'!$BG22*(1+'Usages mobilité'!$BH22)^(H$2994-$D$2994)/1000</f>
        <v>0</v>
      </c>
      <c r="I3069" s="223">
        <f>I3018*'Usages mobilité'!$BG22*(1+'Usages mobilité'!$BH22)^(I$2994-$D$2994)/1000</f>
        <v>0</v>
      </c>
      <c r="J3069" s="223">
        <f>J3018*'Usages mobilité'!$BG22*(1+'Usages mobilité'!$BH22)^(J$2994-$D$2994)/1000</f>
        <v>0</v>
      </c>
      <c r="K3069" s="223">
        <f>K3018*'Usages mobilité'!$BG22*(1+'Usages mobilité'!$BH22)^(K$2994-$D$2994)/1000</f>
        <v>0</v>
      </c>
      <c r="L3069" s="223">
        <f>L3018*'Usages mobilité'!$BG22*(1+'Usages mobilité'!$BH22)^(L$2994-$D$2994)/1000</f>
        <v>0</v>
      </c>
      <c r="M3069" s="223">
        <f>M3018*'Usages mobilité'!$BG22*(1+'Usages mobilité'!$BH22)^(M$2994-$D$2994)/1000</f>
        <v>0</v>
      </c>
      <c r="N3069" s="223">
        <f>N3018*'Usages mobilité'!$BG22*(1+'Usages mobilité'!$BH22)^(N$2994-$D$2994)/1000</f>
        <v>0</v>
      </c>
      <c r="O3069" s="223">
        <f>O3018*'Usages mobilité'!$BG22*(1+'Usages mobilité'!$BH22)^(O$2994-$D$2994)/1000</f>
        <v>0</v>
      </c>
      <c r="P3069" s="223">
        <f>P3018*'Usages mobilité'!$BG22*(1+'Usages mobilité'!$BH22)^(P$2994-$D$2994)/1000</f>
        <v>0</v>
      </c>
      <c r="Q3069" s="223">
        <f>Q3018*'Usages mobilité'!$BG22*(1+'Usages mobilité'!$BH22)^(Q$2994-$D$2994)/1000</f>
        <v>0</v>
      </c>
      <c r="R3069" s="223">
        <f>R3018*'Usages mobilité'!$BG22*(1+'Usages mobilité'!$BH22)^(R$2994-$D$2994)/1000</f>
        <v>0</v>
      </c>
    </row>
    <row r="3070" spans="1:18" hidden="1" outlineLevel="2" x14ac:dyDescent="0.25">
      <c r="A3070" s="222" t="str">
        <f>'Usages mobilité'!A23</f>
        <v>Usage mobilité n°20</v>
      </c>
      <c r="B3070" s="222" t="s">
        <v>645</v>
      </c>
      <c r="C3070" s="222"/>
      <c r="D3070" s="223">
        <f>D3019*'Usages mobilité'!$BG23*(1+'Usages mobilité'!$BH23)^(D$2994-$D$2994)/1000</f>
        <v>0</v>
      </c>
      <c r="E3070" s="223">
        <f>E3019*'Usages mobilité'!$BG23*(1+'Usages mobilité'!$BH23)^(E$2994-$D$2994)/1000</f>
        <v>0</v>
      </c>
      <c r="F3070" s="223">
        <f>F3019*'Usages mobilité'!$BG23*(1+'Usages mobilité'!$BH23)^(F$2994-$D$2994)/1000</f>
        <v>0</v>
      </c>
      <c r="G3070" s="223">
        <f>G3019*'Usages mobilité'!$BG23*(1+'Usages mobilité'!$BH23)^(G$2994-$D$2994)/1000</f>
        <v>0</v>
      </c>
      <c r="H3070" s="223">
        <f>H3019*'Usages mobilité'!$BG23*(1+'Usages mobilité'!$BH23)^(H$2994-$D$2994)/1000</f>
        <v>0</v>
      </c>
      <c r="I3070" s="223">
        <f>I3019*'Usages mobilité'!$BG23*(1+'Usages mobilité'!$BH23)^(I$2994-$D$2994)/1000</f>
        <v>0</v>
      </c>
      <c r="J3070" s="223">
        <f>J3019*'Usages mobilité'!$BG23*(1+'Usages mobilité'!$BH23)^(J$2994-$D$2994)/1000</f>
        <v>0</v>
      </c>
      <c r="K3070" s="223">
        <f>K3019*'Usages mobilité'!$BG23*(1+'Usages mobilité'!$BH23)^(K$2994-$D$2994)/1000</f>
        <v>0</v>
      </c>
      <c r="L3070" s="223">
        <f>L3019*'Usages mobilité'!$BG23*(1+'Usages mobilité'!$BH23)^(L$2994-$D$2994)/1000</f>
        <v>0</v>
      </c>
      <c r="M3070" s="223">
        <f>M3019*'Usages mobilité'!$BG23*(1+'Usages mobilité'!$BH23)^(M$2994-$D$2994)/1000</f>
        <v>0</v>
      </c>
      <c r="N3070" s="223">
        <f>N3019*'Usages mobilité'!$BG23*(1+'Usages mobilité'!$BH23)^(N$2994-$D$2994)/1000</f>
        <v>0</v>
      </c>
      <c r="O3070" s="223">
        <f>O3019*'Usages mobilité'!$BG23*(1+'Usages mobilité'!$BH23)^(O$2994-$D$2994)/1000</f>
        <v>0</v>
      </c>
      <c r="P3070" s="223">
        <f>P3019*'Usages mobilité'!$BG23*(1+'Usages mobilité'!$BH23)^(P$2994-$D$2994)/1000</f>
        <v>0</v>
      </c>
      <c r="Q3070" s="223">
        <f>Q3019*'Usages mobilité'!$BG23*(1+'Usages mobilité'!$BH23)^(Q$2994-$D$2994)/1000</f>
        <v>0</v>
      </c>
      <c r="R3070" s="223">
        <f>R3019*'Usages mobilité'!$BG23*(1+'Usages mobilité'!$BH23)^(R$2994-$D$2994)/1000</f>
        <v>0</v>
      </c>
    </row>
    <row r="3071" spans="1:18" hidden="1" outlineLevel="2" x14ac:dyDescent="0.25">
      <c r="A3071" s="222" t="str">
        <f>'Usages mobilité'!A24</f>
        <v>Usage mobilité n°21</v>
      </c>
      <c r="B3071" s="222" t="s">
        <v>645</v>
      </c>
      <c r="C3071" s="222"/>
      <c r="D3071" s="223">
        <f>D3020*'Usages mobilité'!$BG24*(1+'Usages mobilité'!$BH24)^(D$2994-$D$2994)/1000</f>
        <v>0</v>
      </c>
      <c r="E3071" s="223">
        <f>E3020*'Usages mobilité'!$BG24*(1+'Usages mobilité'!$BH24)^(E$2994-$D$2994)/1000</f>
        <v>0</v>
      </c>
      <c r="F3071" s="223">
        <f>F3020*'Usages mobilité'!$BG24*(1+'Usages mobilité'!$BH24)^(F$2994-$D$2994)/1000</f>
        <v>0</v>
      </c>
      <c r="G3071" s="223">
        <f>G3020*'Usages mobilité'!$BG24*(1+'Usages mobilité'!$BH24)^(G$2994-$D$2994)/1000</f>
        <v>0</v>
      </c>
      <c r="H3071" s="223">
        <f>H3020*'Usages mobilité'!$BG24*(1+'Usages mobilité'!$BH24)^(H$2994-$D$2994)/1000</f>
        <v>0</v>
      </c>
      <c r="I3071" s="223">
        <f>I3020*'Usages mobilité'!$BG24*(1+'Usages mobilité'!$BH24)^(I$2994-$D$2994)/1000</f>
        <v>0</v>
      </c>
      <c r="J3071" s="223">
        <f>J3020*'Usages mobilité'!$BG24*(1+'Usages mobilité'!$BH24)^(J$2994-$D$2994)/1000</f>
        <v>0</v>
      </c>
      <c r="K3071" s="223">
        <f>K3020*'Usages mobilité'!$BG24*(1+'Usages mobilité'!$BH24)^(K$2994-$D$2994)/1000</f>
        <v>0</v>
      </c>
      <c r="L3071" s="223">
        <f>L3020*'Usages mobilité'!$BG24*(1+'Usages mobilité'!$BH24)^(L$2994-$D$2994)/1000</f>
        <v>0</v>
      </c>
      <c r="M3071" s="223">
        <f>M3020*'Usages mobilité'!$BG24*(1+'Usages mobilité'!$BH24)^(M$2994-$D$2994)/1000</f>
        <v>0</v>
      </c>
      <c r="N3071" s="223">
        <f>N3020*'Usages mobilité'!$BG24*(1+'Usages mobilité'!$BH24)^(N$2994-$D$2994)/1000</f>
        <v>0</v>
      </c>
      <c r="O3071" s="223">
        <f>O3020*'Usages mobilité'!$BG24*(1+'Usages mobilité'!$BH24)^(O$2994-$D$2994)/1000</f>
        <v>0</v>
      </c>
      <c r="P3071" s="223">
        <f>P3020*'Usages mobilité'!$BG24*(1+'Usages mobilité'!$BH24)^(P$2994-$D$2994)/1000</f>
        <v>0</v>
      </c>
      <c r="Q3071" s="223">
        <f>Q3020*'Usages mobilité'!$BG24*(1+'Usages mobilité'!$BH24)^(Q$2994-$D$2994)/1000</f>
        <v>0</v>
      </c>
      <c r="R3071" s="223">
        <f>R3020*'Usages mobilité'!$BG24*(1+'Usages mobilité'!$BH24)^(R$2994-$D$2994)/1000</f>
        <v>0</v>
      </c>
    </row>
    <row r="3072" spans="1:18" hidden="1" outlineLevel="2" x14ac:dyDescent="0.25">
      <c r="A3072" s="222" t="str">
        <f>'Usages mobilité'!A25</f>
        <v>Usage mobilité n°22</v>
      </c>
      <c r="B3072" s="222" t="s">
        <v>645</v>
      </c>
      <c r="C3072" s="222"/>
      <c r="D3072" s="223">
        <f>D3021*'Usages mobilité'!$BG25*(1+'Usages mobilité'!$BH25)^(D$2994-$D$2994)/1000</f>
        <v>0</v>
      </c>
      <c r="E3072" s="223">
        <f>E3021*'Usages mobilité'!$BG25*(1+'Usages mobilité'!$BH25)^(E$2994-$D$2994)/1000</f>
        <v>0</v>
      </c>
      <c r="F3072" s="223">
        <f>F3021*'Usages mobilité'!$BG25*(1+'Usages mobilité'!$BH25)^(F$2994-$D$2994)/1000</f>
        <v>0</v>
      </c>
      <c r="G3072" s="223">
        <f>G3021*'Usages mobilité'!$BG25*(1+'Usages mobilité'!$BH25)^(G$2994-$D$2994)/1000</f>
        <v>0</v>
      </c>
      <c r="H3072" s="223">
        <f>H3021*'Usages mobilité'!$BG25*(1+'Usages mobilité'!$BH25)^(H$2994-$D$2994)/1000</f>
        <v>0</v>
      </c>
      <c r="I3072" s="223">
        <f>I3021*'Usages mobilité'!$BG25*(1+'Usages mobilité'!$BH25)^(I$2994-$D$2994)/1000</f>
        <v>0</v>
      </c>
      <c r="J3072" s="223">
        <f>J3021*'Usages mobilité'!$BG25*(1+'Usages mobilité'!$BH25)^(J$2994-$D$2994)/1000</f>
        <v>0</v>
      </c>
      <c r="K3072" s="223">
        <f>K3021*'Usages mobilité'!$BG25*(1+'Usages mobilité'!$BH25)^(K$2994-$D$2994)/1000</f>
        <v>0</v>
      </c>
      <c r="L3072" s="223">
        <f>L3021*'Usages mobilité'!$BG25*(1+'Usages mobilité'!$BH25)^(L$2994-$D$2994)/1000</f>
        <v>0</v>
      </c>
      <c r="M3072" s="223">
        <f>M3021*'Usages mobilité'!$BG25*(1+'Usages mobilité'!$BH25)^(M$2994-$D$2994)/1000</f>
        <v>0</v>
      </c>
      <c r="N3072" s="223">
        <f>N3021*'Usages mobilité'!$BG25*(1+'Usages mobilité'!$BH25)^(N$2994-$D$2994)/1000</f>
        <v>0</v>
      </c>
      <c r="O3072" s="223">
        <f>O3021*'Usages mobilité'!$BG25*(1+'Usages mobilité'!$BH25)^(O$2994-$D$2994)/1000</f>
        <v>0</v>
      </c>
      <c r="P3072" s="223">
        <f>P3021*'Usages mobilité'!$BG25*(1+'Usages mobilité'!$BH25)^(P$2994-$D$2994)/1000</f>
        <v>0</v>
      </c>
      <c r="Q3072" s="223">
        <f>Q3021*'Usages mobilité'!$BG25*(1+'Usages mobilité'!$BH25)^(Q$2994-$D$2994)/1000</f>
        <v>0</v>
      </c>
      <c r="R3072" s="223">
        <f>R3021*'Usages mobilité'!$BG25*(1+'Usages mobilité'!$BH25)^(R$2994-$D$2994)/1000</f>
        <v>0</v>
      </c>
    </row>
    <row r="3073" spans="1:18" hidden="1" outlineLevel="2" x14ac:dyDescent="0.25">
      <c r="A3073" s="222" t="str">
        <f>'Usages mobilité'!A26</f>
        <v>Usage mobilité n°23</v>
      </c>
      <c r="B3073" s="222" t="s">
        <v>645</v>
      </c>
      <c r="C3073" s="222"/>
      <c r="D3073" s="223">
        <f>D3022*'Usages mobilité'!$BG26*(1+'Usages mobilité'!$BH26)^(D$2994-$D$2994)/1000</f>
        <v>0</v>
      </c>
      <c r="E3073" s="223">
        <f>E3022*'Usages mobilité'!$BG26*(1+'Usages mobilité'!$BH26)^(E$2994-$D$2994)/1000</f>
        <v>0</v>
      </c>
      <c r="F3073" s="223">
        <f>F3022*'Usages mobilité'!$BG26*(1+'Usages mobilité'!$BH26)^(F$2994-$D$2994)/1000</f>
        <v>0</v>
      </c>
      <c r="G3073" s="223">
        <f>G3022*'Usages mobilité'!$BG26*(1+'Usages mobilité'!$BH26)^(G$2994-$D$2994)/1000</f>
        <v>0</v>
      </c>
      <c r="H3073" s="223">
        <f>H3022*'Usages mobilité'!$BG26*(1+'Usages mobilité'!$BH26)^(H$2994-$D$2994)/1000</f>
        <v>0</v>
      </c>
      <c r="I3073" s="223">
        <f>I3022*'Usages mobilité'!$BG26*(1+'Usages mobilité'!$BH26)^(I$2994-$D$2994)/1000</f>
        <v>0</v>
      </c>
      <c r="J3073" s="223">
        <f>J3022*'Usages mobilité'!$BG26*(1+'Usages mobilité'!$BH26)^(J$2994-$D$2994)/1000</f>
        <v>0</v>
      </c>
      <c r="K3073" s="223">
        <f>K3022*'Usages mobilité'!$BG26*(1+'Usages mobilité'!$BH26)^(K$2994-$D$2994)/1000</f>
        <v>0</v>
      </c>
      <c r="L3073" s="223">
        <f>L3022*'Usages mobilité'!$BG26*(1+'Usages mobilité'!$BH26)^(L$2994-$D$2994)/1000</f>
        <v>0</v>
      </c>
      <c r="M3073" s="223">
        <f>M3022*'Usages mobilité'!$BG26*(1+'Usages mobilité'!$BH26)^(M$2994-$D$2994)/1000</f>
        <v>0</v>
      </c>
      <c r="N3073" s="223">
        <f>N3022*'Usages mobilité'!$BG26*(1+'Usages mobilité'!$BH26)^(N$2994-$D$2994)/1000</f>
        <v>0</v>
      </c>
      <c r="O3073" s="223">
        <f>O3022*'Usages mobilité'!$BG26*(1+'Usages mobilité'!$BH26)^(O$2994-$D$2994)/1000</f>
        <v>0</v>
      </c>
      <c r="P3073" s="223">
        <f>P3022*'Usages mobilité'!$BG26*(1+'Usages mobilité'!$BH26)^(P$2994-$D$2994)/1000</f>
        <v>0</v>
      </c>
      <c r="Q3073" s="223">
        <f>Q3022*'Usages mobilité'!$BG26*(1+'Usages mobilité'!$BH26)^(Q$2994-$D$2994)/1000</f>
        <v>0</v>
      </c>
      <c r="R3073" s="223">
        <f>R3022*'Usages mobilité'!$BG26*(1+'Usages mobilité'!$BH26)^(R$2994-$D$2994)/1000</f>
        <v>0</v>
      </c>
    </row>
    <row r="3074" spans="1:18" hidden="1" outlineLevel="2" x14ac:dyDescent="0.25">
      <c r="A3074" s="222" t="str">
        <f>'Usages mobilité'!A27</f>
        <v>Usage mobilité n°24</v>
      </c>
      <c r="B3074" s="222" t="s">
        <v>645</v>
      </c>
      <c r="C3074" s="222"/>
      <c r="D3074" s="223">
        <f>D3023*'Usages mobilité'!$BG27*(1+'Usages mobilité'!$BH27)^(D$2994-$D$2994)/1000</f>
        <v>0</v>
      </c>
      <c r="E3074" s="223">
        <f>E3023*'Usages mobilité'!$BG27*(1+'Usages mobilité'!$BH27)^(E$2994-$D$2994)/1000</f>
        <v>0</v>
      </c>
      <c r="F3074" s="223">
        <f>F3023*'Usages mobilité'!$BG27*(1+'Usages mobilité'!$BH27)^(F$2994-$D$2994)/1000</f>
        <v>0</v>
      </c>
      <c r="G3074" s="223">
        <f>G3023*'Usages mobilité'!$BG27*(1+'Usages mobilité'!$BH27)^(G$2994-$D$2994)/1000</f>
        <v>0</v>
      </c>
      <c r="H3074" s="223">
        <f>H3023*'Usages mobilité'!$BG27*(1+'Usages mobilité'!$BH27)^(H$2994-$D$2994)/1000</f>
        <v>0</v>
      </c>
      <c r="I3074" s="223">
        <f>I3023*'Usages mobilité'!$BG27*(1+'Usages mobilité'!$BH27)^(I$2994-$D$2994)/1000</f>
        <v>0</v>
      </c>
      <c r="J3074" s="223">
        <f>J3023*'Usages mobilité'!$BG27*(1+'Usages mobilité'!$BH27)^(J$2994-$D$2994)/1000</f>
        <v>0</v>
      </c>
      <c r="K3074" s="223">
        <f>K3023*'Usages mobilité'!$BG27*(1+'Usages mobilité'!$BH27)^(K$2994-$D$2994)/1000</f>
        <v>0</v>
      </c>
      <c r="L3074" s="223">
        <f>L3023*'Usages mobilité'!$BG27*(1+'Usages mobilité'!$BH27)^(L$2994-$D$2994)/1000</f>
        <v>0</v>
      </c>
      <c r="M3074" s="223">
        <f>M3023*'Usages mobilité'!$BG27*(1+'Usages mobilité'!$BH27)^(M$2994-$D$2994)/1000</f>
        <v>0</v>
      </c>
      <c r="N3074" s="223">
        <f>N3023*'Usages mobilité'!$BG27*(1+'Usages mobilité'!$BH27)^(N$2994-$D$2994)/1000</f>
        <v>0</v>
      </c>
      <c r="O3074" s="223">
        <f>O3023*'Usages mobilité'!$BG27*(1+'Usages mobilité'!$BH27)^(O$2994-$D$2994)/1000</f>
        <v>0</v>
      </c>
      <c r="P3074" s="223">
        <f>P3023*'Usages mobilité'!$BG27*(1+'Usages mobilité'!$BH27)^(P$2994-$D$2994)/1000</f>
        <v>0</v>
      </c>
      <c r="Q3074" s="223">
        <f>Q3023*'Usages mobilité'!$BG27*(1+'Usages mobilité'!$BH27)^(Q$2994-$D$2994)/1000</f>
        <v>0</v>
      </c>
      <c r="R3074" s="223">
        <f>R3023*'Usages mobilité'!$BG27*(1+'Usages mobilité'!$BH27)^(R$2994-$D$2994)/1000</f>
        <v>0</v>
      </c>
    </row>
    <row r="3075" spans="1:18" hidden="1" outlineLevel="2" x14ac:dyDescent="0.25">
      <c r="A3075" s="222" t="str">
        <f>'Usages mobilité'!A28</f>
        <v>Usage mobilité n°25</v>
      </c>
      <c r="B3075" s="222" t="s">
        <v>645</v>
      </c>
      <c r="C3075" s="222"/>
      <c r="D3075" s="223">
        <f>D3024*'Usages mobilité'!$BG28*(1+'Usages mobilité'!$BH28)^(D$2994-$D$2994)/1000</f>
        <v>0</v>
      </c>
      <c r="E3075" s="223">
        <f>E3024*'Usages mobilité'!$BG28*(1+'Usages mobilité'!$BH28)^(E$2994-$D$2994)/1000</f>
        <v>0</v>
      </c>
      <c r="F3075" s="223">
        <f>F3024*'Usages mobilité'!$BG28*(1+'Usages mobilité'!$BH28)^(F$2994-$D$2994)/1000</f>
        <v>0</v>
      </c>
      <c r="G3075" s="223">
        <f>G3024*'Usages mobilité'!$BG28*(1+'Usages mobilité'!$BH28)^(G$2994-$D$2994)/1000</f>
        <v>0</v>
      </c>
      <c r="H3075" s="223">
        <f>H3024*'Usages mobilité'!$BG28*(1+'Usages mobilité'!$BH28)^(H$2994-$D$2994)/1000</f>
        <v>0</v>
      </c>
      <c r="I3075" s="223">
        <f>I3024*'Usages mobilité'!$BG28*(1+'Usages mobilité'!$BH28)^(I$2994-$D$2994)/1000</f>
        <v>0</v>
      </c>
      <c r="J3075" s="223">
        <f>J3024*'Usages mobilité'!$BG28*(1+'Usages mobilité'!$BH28)^(J$2994-$D$2994)/1000</f>
        <v>0</v>
      </c>
      <c r="K3075" s="223">
        <f>K3024*'Usages mobilité'!$BG28*(1+'Usages mobilité'!$BH28)^(K$2994-$D$2994)/1000</f>
        <v>0</v>
      </c>
      <c r="L3075" s="223">
        <f>L3024*'Usages mobilité'!$BG28*(1+'Usages mobilité'!$BH28)^(L$2994-$D$2994)/1000</f>
        <v>0</v>
      </c>
      <c r="M3075" s="223">
        <f>M3024*'Usages mobilité'!$BG28*(1+'Usages mobilité'!$BH28)^(M$2994-$D$2994)/1000</f>
        <v>0</v>
      </c>
      <c r="N3075" s="223">
        <f>N3024*'Usages mobilité'!$BG28*(1+'Usages mobilité'!$BH28)^(N$2994-$D$2994)/1000</f>
        <v>0</v>
      </c>
      <c r="O3075" s="223">
        <f>O3024*'Usages mobilité'!$BG28*(1+'Usages mobilité'!$BH28)^(O$2994-$D$2994)/1000</f>
        <v>0</v>
      </c>
      <c r="P3075" s="223">
        <f>P3024*'Usages mobilité'!$BG28*(1+'Usages mobilité'!$BH28)^(P$2994-$D$2994)/1000</f>
        <v>0</v>
      </c>
      <c r="Q3075" s="223">
        <f>Q3024*'Usages mobilité'!$BG28*(1+'Usages mobilité'!$BH28)^(Q$2994-$D$2994)/1000</f>
        <v>0</v>
      </c>
      <c r="R3075" s="223">
        <f>R3024*'Usages mobilité'!$BG28*(1+'Usages mobilité'!$BH28)^(R$2994-$D$2994)/1000</f>
        <v>0</v>
      </c>
    </row>
    <row r="3076" spans="1:18" hidden="1" outlineLevel="2" x14ac:dyDescent="0.25">
      <c r="A3076" s="222" t="str">
        <f>'Usages mobilité'!A29</f>
        <v>Usage mobilité n°26</v>
      </c>
      <c r="B3076" s="222" t="s">
        <v>645</v>
      </c>
      <c r="C3076" s="222"/>
      <c r="D3076" s="223">
        <f>D3025*'Usages mobilité'!$BG29*(1+'Usages mobilité'!$BH29)^(D$2994-$D$2994)/1000</f>
        <v>0</v>
      </c>
      <c r="E3076" s="223">
        <f>E3025*'Usages mobilité'!$BG29*(1+'Usages mobilité'!$BH29)^(E$2994-$D$2994)/1000</f>
        <v>0</v>
      </c>
      <c r="F3076" s="223">
        <f>F3025*'Usages mobilité'!$BG29*(1+'Usages mobilité'!$BH29)^(F$2994-$D$2994)/1000</f>
        <v>0</v>
      </c>
      <c r="G3076" s="223">
        <f>G3025*'Usages mobilité'!$BG29*(1+'Usages mobilité'!$BH29)^(G$2994-$D$2994)/1000</f>
        <v>0</v>
      </c>
      <c r="H3076" s="223">
        <f>H3025*'Usages mobilité'!$BG29*(1+'Usages mobilité'!$BH29)^(H$2994-$D$2994)/1000</f>
        <v>0</v>
      </c>
      <c r="I3076" s="223">
        <f>I3025*'Usages mobilité'!$BG29*(1+'Usages mobilité'!$BH29)^(I$2994-$D$2994)/1000</f>
        <v>0</v>
      </c>
      <c r="J3076" s="223">
        <f>J3025*'Usages mobilité'!$BG29*(1+'Usages mobilité'!$BH29)^(J$2994-$D$2994)/1000</f>
        <v>0</v>
      </c>
      <c r="K3076" s="223">
        <f>K3025*'Usages mobilité'!$BG29*(1+'Usages mobilité'!$BH29)^(K$2994-$D$2994)/1000</f>
        <v>0</v>
      </c>
      <c r="L3076" s="223">
        <f>L3025*'Usages mobilité'!$BG29*(1+'Usages mobilité'!$BH29)^(L$2994-$D$2994)/1000</f>
        <v>0</v>
      </c>
      <c r="M3076" s="223">
        <f>M3025*'Usages mobilité'!$BG29*(1+'Usages mobilité'!$BH29)^(M$2994-$D$2994)/1000</f>
        <v>0</v>
      </c>
      <c r="N3076" s="223">
        <f>N3025*'Usages mobilité'!$BG29*(1+'Usages mobilité'!$BH29)^(N$2994-$D$2994)/1000</f>
        <v>0</v>
      </c>
      <c r="O3076" s="223">
        <f>O3025*'Usages mobilité'!$BG29*(1+'Usages mobilité'!$BH29)^(O$2994-$D$2994)/1000</f>
        <v>0</v>
      </c>
      <c r="P3076" s="223">
        <f>P3025*'Usages mobilité'!$BG29*(1+'Usages mobilité'!$BH29)^(P$2994-$D$2994)/1000</f>
        <v>0</v>
      </c>
      <c r="Q3076" s="223">
        <f>Q3025*'Usages mobilité'!$BG29*(1+'Usages mobilité'!$BH29)^(Q$2994-$D$2994)/1000</f>
        <v>0</v>
      </c>
      <c r="R3076" s="223">
        <f>R3025*'Usages mobilité'!$BG29*(1+'Usages mobilité'!$BH29)^(R$2994-$D$2994)/1000</f>
        <v>0</v>
      </c>
    </row>
    <row r="3077" spans="1:18" hidden="1" outlineLevel="2" x14ac:dyDescent="0.25">
      <c r="A3077" s="222" t="str">
        <f>'Usages mobilité'!A30</f>
        <v>Usage mobilité n°27</v>
      </c>
      <c r="B3077" s="222" t="s">
        <v>645</v>
      </c>
      <c r="C3077" s="222"/>
      <c r="D3077" s="223">
        <f>D3026*'Usages mobilité'!$BG30*(1+'Usages mobilité'!$BH30)^(D$2994-$D$2994)/1000</f>
        <v>0</v>
      </c>
      <c r="E3077" s="223">
        <f>E3026*'Usages mobilité'!$BG30*(1+'Usages mobilité'!$BH30)^(E$2994-$D$2994)/1000</f>
        <v>0</v>
      </c>
      <c r="F3077" s="223">
        <f>F3026*'Usages mobilité'!$BG30*(1+'Usages mobilité'!$BH30)^(F$2994-$D$2994)/1000</f>
        <v>0</v>
      </c>
      <c r="G3077" s="223">
        <f>G3026*'Usages mobilité'!$BG30*(1+'Usages mobilité'!$BH30)^(G$2994-$D$2994)/1000</f>
        <v>0</v>
      </c>
      <c r="H3077" s="223">
        <f>H3026*'Usages mobilité'!$BG30*(1+'Usages mobilité'!$BH30)^(H$2994-$D$2994)/1000</f>
        <v>0</v>
      </c>
      <c r="I3077" s="223">
        <f>I3026*'Usages mobilité'!$BG30*(1+'Usages mobilité'!$BH30)^(I$2994-$D$2994)/1000</f>
        <v>0</v>
      </c>
      <c r="J3077" s="223">
        <f>J3026*'Usages mobilité'!$BG30*(1+'Usages mobilité'!$BH30)^(J$2994-$D$2994)/1000</f>
        <v>0</v>
      </c>
      <c r="K3077" s="223">
        <f>K3026*'Usages mobilité'!$BG30*(1+'Usages mobilité'!$BH30)^(K$2994-$D$2994)/1000</f>
        <v>0</v>
      </c>
      <c r="L3077" s="223">
        <f>L3026*'Usages mobilité'!$BG30*(1+'Usages mobilité'!$BH30)^(L$2994-$D$2994)/1000</f>
        <v>0</v>
      </c>
      <c r="M3077" s="223">
        <f>M3026*'Usages mobilité'!$BG30*(1+'Usages mobilité'!$BH30)^(M$2994-$D$2994)/1000</f>
        <v>0</v>
      </c>
      <c r="N3077" s="223">
        <f>N3026*'Usages mobilité'!$BG30*(1+'Usages mobilité'!$BH30)^(N$2994-$D$2994)/1000</f>
        <v>0</v>
      </c>
      <c r="O3077" s="223">
        <f>O3026*'Usages mobilité'!$BG30*(1+'Usages mobilité'!$BH30)^(O$2994-$D$2994)/1000</f>
        <v>0</v>
      </c>
      <c r="P3077" s="223">
        <f>P3026*'Usages mobilité'!$BG30*(1+'Usages mobilité'!$BH30)^(P$2994-$D$2994)/1000</f>
        <v>0</v>
      </c>
      <c r="Q3077" s="223">
        <f>Q3026*'Usages mobilité'!$BG30*(1+'Usages mobilité'!$BH30)^(Q$2994-$D$2994)/1000</f>
        <v>0</v>
      </c>
      <c r="R3077" s="223">
        <f>R3026*'Usages mobilité'!$BG30*(1+'Usages mobilité'!$BH30)^(R$2994-$D$2994)/1000</f>
        <v>0</v>
      </c>
    </row>
    <row r="3078" spans="1:18" hidden="1" outlineLevel="2" x14ac:dyDescent="0.25">
      <c r="A3078" s="222" t="str">
        <f>'Usages mobilité'!A31</f>
        <v>Usage mobilité n°28</v>
      </c>
      <c r="B3078" s="222" t="s">
        <v>645</v>
      </c>
      <c r="C3078" s="222"/>
      <c r="D3078" s="223">
        <f>D3027*'Usages mobilité'!$BG31*(1+'Usages mobilité'!$BH31)^(D$2994-$D$2994)/1000</f>
        <v>0</v>
      </c>
      <c r="E3078" s="223">
        <f>E3027*'Usages mobilité'!$BG31*(1+'Usages mobilité'!$BH31)^(E$2994-$D$2994)/1000</f>
        <v>0</v>
      </c>
      <c r="F3078" s="223">
        <f>F3027*'Usages mobilité'!$BG31*(1+'Usages mobilité'!$BH31)^(F$2994-$D$2994)/1000</f>
        <v>0</v>
      </c>
      <c r="G3078" s="223">
        <f>G3027*'Usages mobilité'!$BG31*(1+'Usages mobilité'!$BH31)^(G$2994-$D$2994)/1000</f>
        <v>0</v>
      </c>
      <c r="H3078" s="223">
        <f>H3027*'Usages mobilité'!$BG31*(1+'Usages mobilité'!$BH31)^(H$2994-$D$2994)/1000</f>
        <v>0</v>
      </c>
      <c r="I3078" s="223">
        <f>I3027*'Usages mobilité'!$BG31*(1+'Usages mobilité'!$BH31)^(I$2994-$D$2994)/1000</f>
        <v>0</v>
      </c>
      <c r="J3078" s="223">
        <f>J3027*'Usages mobilité'!$BG31*(1+'Usages mobilité'!$BH31)^(J$2994-$D$2994)/1000</f>
        <v>0</v>
      </c>
      <c r="K3078" s="223">
        <f>K3027*'Usages mobilité'!$BG31*(1+'Usages mobilité'!$BH31)^(K$2994-$D$2994)/1000</f>
        <v>0</v>
      </c>
      <c r="L3078" s="223">
        <f>L3027*'Usages mobilité'!$BG31*(1+'Usages mobilité'!$BH31)^(L$2994-$D$2994)/1000</f>
        <v>0</v>
      </c>
      <c r="M3078" s="223">
        <f>M3027*'Usages mobilité'!$BG31*(1+'Usages mobilité'!$BH31)^(M$2994-$D$2994)/1000</f>
        <v>0</v>
      </c>
      <c r="N3078" s="223">
        <f>N3027*'Usages mobilité'!$BG31*(1+'Usages mobilité'!$BH31)^(N$2994-$D$2994)/1000</f>
        <v>0</v>
      </c>
      <c r="O3078" s="223">
        <f>O3027*'Usages mobilité'!$BG31*(1+'Usages mobilité'!$BH31)^(O$2994-$D$2994)/1000</f>
        <v>0</v>
      </c>
      <c r="P3078" s="223">
        <f>P3027*'Usages mobilité'!$BG31*(1+'Usages mobilité'!$BH31)^(P$2994-$D$2994)/1000</f>
        <v>0</v>
      </c>
      <c r="Q3078" s="223">
        <f>Q3027*'Usages mobilité'!$BG31*(1+'Usages mobilité'!$BH31)^(Q$2994-$D$2994)/1000</f>
        <v>0</v>
      </c>
      <c r="R3078" s="223">
        <f>R3027*'Usages mobilité'!$BG31*(1+'Usages mobilité'!$BH31)^(R$2994-$D$2994)/1000</f>
        <v>0</v>
      </c>
    </row>
    <row r="3079" spans="1:18" hidden="1" outlineLevel="2" x14ac:dyDescent="0.25">
      <c r="A3079" s="222" t="str">
        <f>'Usages mobilité'!A32</f>
        <v>Usage mobilité n°29</v>
      </c>
      <c r="B3079" s="222" t="s">
        <v>645</v>
      </c>
      <c r="C3079" s="222"/>
      <c r="D3079" s="223">
        <f>D3028*'Usages mobilité'!$BG32*(1+'Usages mobilité'!$BH32)^(D$2994-$D$2994)/1000</f>
        <v>0</v>
      </c>
      <c r="E3079" s="223">
        <f>E3028*'Usages mobilité'!$BG32*(1+'Usages mobilité'!$BH32)^(E$2994-$D$2994)/1000</f>
        <v>0</v>
      </c>
      <c r="F3079" s="223">
        <f>F3028*'Usages mobilité'!$BG32*(1+'Usages mobilité'!$BH32)^(F$2994-$D$2994)/1000</f>
        <v>0</v>
      </c>
      <c r="G3079" s="223">
        <f>G3028*'Usages mobilité'!$BG32*(1+'Usages mobilité'!$BH32)^(G$2994-$D$2994)/1000</f>
        <v>0</v>
      </c>
      <c r="H3079" s="223">
        <f>H3028*'Usages mobilité'!$BG32*(1+'Usages mobilité'!$BH32)^(H$2994-$D$2994)/1000</f>
        <v>0</v>
      </c>
      <c r="I3079" s="223">
        <f>I3028*'Usages mobilité'!$BG32*(1+'Usages mobilité'!$BH32)^(I$2994-$D$2994)/1000</f>
        <v>0</v>
      </c>
      <c r="J3079" s="223">
        <f>J3028*'Usages mobilité'!$BG32*(1+'Usages mobilité'!$BH32)^(J$2994-$D$2994)/1000</f>
        <v>0</v>
      </c>
      <c r="K3079" s="223">
        <f>K3028*'Usages mobilité'!$BG32*(1+'Usages mobilité'!$BH32)^(K$2994-$D$2994)/1000</f>
        <v>0</v>
      </c>
      <c r="L3079" s="223">
        <f>L3028*'Usages mobilité'!$BG32*(1+'Usages mobilité'!$BH32)^(L$2994-$D$2994)/1000</f>
        <v>0</v>
      </c>
      <c r="M3079" s="223">
        <f>M3028*'Usages mobilité'!$BG32*(1+'Usages mobilité'!$BH32)^(M$2994-$D$2994)/1000</f>
        <v>0</v>
      </c>
      <c r="N3079" s="223">
        <f>N3028*'Usages mobilité'!$BG32*(1+'Usages mobilité'!$BH32)^(N$2994-$D$2994)/1000</f>
        <v>0</v>
      </c>
      <c r="O3079" s="223">
        <f>O3028*'Usages mobilité'!$BG32*(1+'Usages mobilité'!$BH32)^(O$2994-$D$2994)/1000</f>
        <v>0</v>
      </c>
      <c r="P3079" s="223">
        <f>P3028*'Usages mobilité'!$BG32*(1+'Usages mobilité'!$BH32)^(P$2994-$D$2994)/1000</f>
        <v>0</v>
      </c>
      <c r="Q3079" s="223">
        <f>Q3028*'Usages mobilité'!$BG32*(1+'Usages mobilité'!$BH32)^(Q$2994-$D$2994)/1000</f>
        <v>0</v>
      </c>
      <c r="R3079" s="223">
        <f>R3028*'Usages mobilité'!$BG32*(1+'Usages mobilité'!$BH32)^(R$2994-$D$2994)/1000</f>
        <v>0</v>
      </c>
    </row>
    <row r="3080" spans="1:18" hidden="1" outlineLevel="2" x14ac:dyDescent="0.25">
      <c r="A3080" s="222" t="str">
        <f>'Usages mobilité'!A33</f>
        <v>Usage mobilité n°30</v>
      </c>
      <c r="B3080" s="222" t="s">
        <v>645</v>
      </c>
      <c r="C3080" s="222"/>
      <c r="D3080" s="223">
        <f>D3029*'Usages mobilité'!$BG33*(1+'Usages mobilité'!$BH33)^(D$2994-$D$2994)/1000</f>
        <v>0</v>
      </c>
      <c r="E3080" s="223">
        <f>E3029*'Usages mobilité'!$BG33*(1+'Usages mobilité'!$BH33)^(E$2994-$D$2994)/1000</f>
        <v>0</v>
      </c>
      <c r="F3080" s="223">
        <f>F3029*'Usages mobilité'!$BG33*(1+'Usages mobilité'!$BH33)^(F$2994-$D$2994)/1000</f>
        <v>0</v>
      </c>
      <c r="G3080" s="223">
        <f>G3029*'Usages mobilité'!$BG33*(1+'Usages mobilité'!$BH33)^(G$2994-$D$2994)/1000</f>
        <v>0</v>
      </c>
      <c r="H3080" s="223">
        <f>H3029*'Usages mobilité'!$BG33*(1+'Usages mobilité'!$BH33)^(H$2994-$D$2994)/1000</f>
        <v>0</v>
      </c>
      <c r="I3080" s="223">
        <f>I3029*'Usages mobilité'!$BG33*(1+'Usages mobilité'!$BH33)^(I$2994-$D$2994)/1000</f>
        <v>0</v>
      </c>
      <c r="J3080" s="223">
        <f>J3029*'Usages mobilité'!$BG33*(1+'Usages mobilité'!$BH33)^(J$2994-$D$2994)/1000</f>
        <v>0</v>
      </c>
      <c r="K3080" s="223">
        <f>K3029*'Usages mobilité'!$BG33*(1+'Usages mobilité'!$BH33)^(K$2994-$D$2994)/1000</f>
        <v>0</v>
      </c>
      <c r="L3080" s="223">
        <f>L3029*'Usages mobilité'!$BG33*(1+'Usages mobilité'!$BH33)^(L$2994-$D$2994)/1000</f>
        <v>0</v>
      </c>
      <c r="M3080" s="223">
        <f>M3029*'Usages mobilité'!$BG33*(1+'Usages mobilité'!$BH33)^(M$2994-$D$2994)/1000</f>
        <v>0</v>
      </c>
      <c r="N3080" s="223">
        <f>N3029*'Usages mobilité'!$BG33*(1+'Usages mobilité'!$BH33)^(N$2994-$D$2994)/1000</f>
        <v>0</v>
      </c>
      <c r="O3080" s="223">
        <f>O3029*'Usages mobilité'!$BG33*(1+'Usages mobilité'!$BH33)^(O$2994-$D$2994)/1000</f>
        <v>0</v>
      </c>
      <c r="P3080" s="223">
        <f>P3029*'Usages mobilité'!$BG33*(1+'Usages mobilité'!$BH33)^(P$2994-$D$2994)/1000</f>
        <v>0</v>
      </c>
      <c r="Q3080" s="223">
        <f>Q3029*'Usages mobilité'!$BG33*(1+'Usages mobilité'!$BH33)^(Q$2994-$D$2994)/1000</f>
        <v>0</v>
      </c>
      <c r="R3080" s="223">
        <f>R3029*'Usages mobilité'!$BG33*(1+'Usages mobilité'!$BH33)^(R$2994-$D$2994)/1000</f>
        <v>0</v>
      </c>
    </row>
    <row r="3081" spans="1:18" hidden="1" outlineLevel="2" x14ac:dyDescent="0.25">
      <c r="A3081" s="222" t="str">
        <f>'Usages mobilité'!A34</f>
        <v>Usage mobilité n°31</v>
      </c>
      <c r="B3081" s="222" t="s">
        <v>645</v>
      </c>
      <c r="C3081" s="222"/>
      <c r="D3081" s="223">
        <f>D3030*'Usages mobilité'!$BG34*(1+'Usages mobilité'!$BH34)^(D$2994-$D$2994)/1000</f>
        <v>0</v>
      </c>
      <c r="E3081" s="223">
        <f>E3030*'Usages mobilité'!$BG34*(1+'Usages mobilité'!$BH34)^(E$2994-$D$2994)/1000</f>
        <v>0</v>
      </c>
      <c r="F3081" s="223">
        <f>F3030*'Usages mobilité'!$BG34*(1+'Usages mobilité'!$BH34)^(F$2994-$D$2994)/1000</f>
        <v>0</v>
      </c>
      <c r="G3081" s="223">
        <f>G3030*'Usages mobilité'!$BG34*(1+'Usages mobilité'!$BH34)^(G$2994-$D$2994)/1000</f>
        <v>0</v>
      </c>
      <c r="H3081" s="223">
        <f>H3030*'Usages mobilité'!$BG34*(1+'Usages mobilité'!$BH34)^(H$2994-$D$2994)/1000</f>
        <v>0</v>
      </c>
      <c r="I3081" s="223">
        <f>I3030*'Usages mobilité'!$BG34*(1+'Usages mobilité'!$BH34)^(I$2994-$D$2994)/1000</f>
        <v>0</v>
      </c>
      <c r="J3081" s="223">
        <f>J3030*'Usages mobilité'!$BG34*(1+'Usages mobilité'!$BH34)^(J$2994-$D$2994)/1000</f>
        <v>0</v>
      </c>
      <c r="K3081" s="223">
        <f>K3030*'Usages mobilité'!$BG34*(1+'Usages mobilité'!$BH34)^(K$2994-$D$2994)/1000</f>
        <v>0</v>
      </c>
      <c r="L3081" s="223">
        <f>L3030*'Usages mobilité'!$BG34*(1+'Usages mobilité'!$BH34)^(L$2994-$D$2994)/1000</f>
        <v>0</v>
      </c>
      <c r="M3081" s="223">
        <f>M3030*'Usages mobilité'!$BG34*(1+'Usages mobilité'!$BH34)^(M$2994-$D$2994)/1000</f>
        <v>0</v>
      </c>
      <c r="N3081" s="223">
        <f>N3030*'Usages mobilité'!$BG34*(1+'Usages mobilité'!$BH34)^(N$2994-$D$2994)/1000</f>
        <v>0</v>
      </c>
      <c r="O3081" s="223">
        <f>O3030*'Usages mobilité'!$BG34*(1+'Usages mobilité'!$BH34)^(O$2994-$D$2994)/1000</f>
        <v>0</v>
      </c>
      <c r="P3081" s="223">
        <f>P3030*'Usages mobilité'!$BG34*(1+'Usages mobilité'!$BH34)^(P$2994-$D$2994)/1000</f>
        <v>0</v>
      </c>
      <c r="Q3081" s="223">
        <f>Q3030*'Usages mobilité'!$BG34*(1+'Usages mobilité'!$BH34)^(Q$2994-$D$2994)/1000</f>
        <v>0</v>
      </c>
      <c r="R3081" s="223">
        <f>R3030*'Usages mobilité'!$BG34*(1+'Usages mobilité'!$BH34)^(R$2994-$D$2994)/1000</f>
        <v>0</v>
      </c>
    </row>
    <row r="3082" spans="1:18" hidden="1" outlineLevel="2" x14ac:dyDescent="0.25">
      <c r="A3082" s="222" t="str">
        <f>'Usages mobilité'!A35</f>
        <v>Usage mobilité n°32</v>
      </c>
      <c r="B3082" s="222" t="s">
        <v>645</v>
      </c>
      <c r="C3082" s="222"/>
      <c r="D3082" s="223">
        <f>D3031*'Usages mobilité'!$BG35*(1+'Usages mobilité'!$BH35)^(D$2994-$D$2994)/1000</f>
        <v>0</v>
      </c>
      <c r="E3082" s="223">
        <f>E3031*'Usages mobilité'!$BG35*(1+'Usages mobilité'!$BH35)^(E$2994-$D$2994)/1000</f>
        <v>0</v>
      </c>
      <c r="F3082" s="223">
        <f>F3031*'Usages mobilité'!$BG35*(1+'Usages mobilité'!$BH35)^(F$2994-$D$2994)/1000</f>
        <v>0</v>
      </c>
      <c r="G3082" s="223">
        <f>G3031*'Usages mobilité'!$BG35*(1+'Usages mobilité'!$BH35)^(G$2994-$D$2994)/1000</f>
        <v>0</v>
      </c>
      <c r="H3082" s="223">
        <f>H3031*'Usages mobilité'!$BG35*(1+'Usages mobilité'!$BH35)^(H$2994-$D$2994)/1000</f>
        <v>0</v>
      </c>
      <c r="I3082" s="223">
        <f>I3031*'Usages mobilité'!$BG35*(1+'Usages mobilité'!$BH35)^(I$2994-$D$2994)/1000</f>
        <v>0</v>
      </c>
      <c r="J3082" s="223">
        <f>J3031*'Usages mobilité'!$BG35*(1+'Usages mobilité'!$BH35)^(J$2994-$D$2994)/1000</f>
        <v>0</v>
      </c>
      <c r="K3082" s="223">
        <f>K3031*'Usages mobilité'!$BG35*(1+'Usages mobilité'!$BH35)^(K$2994-$D$2994)/1000</f>
        <v>0</v>
      </c>
      <c r="L3082" s="223">
        <f>L3031*'Usages mobilité'!$BG35*(1+'Usages mobilité'!$BH35)^(L$2994-$D$2994)/1000</f>
        <v>0</v>
      </c>
      <c r="M3082" s="223">
        <f>M3031*'Usages mobilité'!$BG35*(1+'Usages mobilité'!$BH35)^(M$2994-$D$2994)/1000</f>
        <v>0</v>
      </c>
      <c r="N3082" s="223">
        <f>N3031*'Usages mobilité'!$BG35*(1+'Usages mobilité'!$BH35)^(N$2994-$D$2994)/1000</f>
        <v>0</v>
      </c>
      <c r="O3082" s="223">
        <f>O3031*'Usages mobilité'!$BG35*(1+'Usages mobilité'!$BH35)^(O$2994-$D$2994)/1000</f>
        <v>0</v>
      </c>
      <c r="P3082" s="223">
        <f>P3031*'Usages mobilité'!$BG35*(1+'Usages mobilité'!$BH35)^(P$2994-$D$2994)/1000</f>
        <v>0</v>
      </c>
      <c r="Q3082" s="223">
        <f>Q3031*'Usages mobilité'!$BG35*(1+'Usages mobilité'!$BH35)^(Q$2994-$D$2994)/1000</f>
        <v>0</v>
      </c>
      <c r="R3082" s="223">
        <f>R3031*'Usages mobilité'!$BG35*(1+'Usages mobilité'!$BH35)^(R$2994-$D$2994)/1000</f>
        <v>0</v>
      </c>
    </row>
    <row r="3083" spans="1:18" hidden="1" outlineLevel="2" x14ac:dyDescent="0.25">
      <c r="A3083" s="222" t="str">
        <f>'Usages mobilité'!A36</f>
        <v>Usage mobilité n°33</v>
      </c>
      <c r="B3083" s="222" t="s">
        <v>645</v>
      </c>
      <c r="C3083" s="222"/>
      <c r="D3083" s="223">
        <f>D3032*'Usages mobilité'!$BG36*(1+'Usages mobilité'!$BH36)^(D$2994-$D$2994)/1000</f>
        <v>0</v>
      </c>
      <c r="E3083" s="223">
        <f>E3032*'Usages mobilité'!$BG36*(1+'Usages mobilité'!$BH36)^(E$2994-$D$2994)/1000</f>
        <v>0</v>
      </c>
      <c r="F3083" s="223">
        <f>F3032*'Usages mobilité'!$BG36*(1+'Usages mobilité'!$BH36)^(F$2994-$D$2994)/1000</f>
        <v>0</v>
      </c>
      <c r="G3083" s="223">
        <f>G3032*'Usages mobilité'!$BG36*(1+'Usages mobilité'!$BH36)^(G$2994-$D$2994)/1000</f>
        <v>0</v>
      </c>
      <c r="H3083" s="223">
        <f>H3032*'Usages mobilité'!$BG36*(1+'Usages mobilité'!$BH36)^(H$2994-$D$2994)/1000</f>
        <v>0</v>
      </c>
      <c r="I3083" s="223">
        <f>I3032*'Usages mobilité'!$BG36*(1+'Usages mobilité'!$BH36)^(I$2994-$D$2994)/1000</f>
        <v>0</v>
      </c>
      <c r="J3083" s="223">
        <f>J3032*'Usages mobilité'!$BG36*(1+'Usages mobilité'!$BH36)^(J$2994-$D$2994)/1000</f>
        <v>0</v>
      </c>
      <c r="K3083" s="223">
        <f>K3032*'Usages mobilité'!$BG36*(1+'Usages mobilité'!$BH36)^(K$2994-$D$2994)/1000</f>
        <v>0</v>
      </c>
      <c r="L3083" s="223">
        <f>L3032*'Usages mobilité'!$BG36*(1+'Usages mobilité'!$BH36)^(L$2994-$D$2994)/1000</f>
        <v>0</v>
      </c>
      <c r="M3083" s="223">
        <f>M3032*'Usages mobilité'!$BG36*(1+'Usages mobilité'!$BH36)^(M$2994-$D$2994)/1000</f>
        <v>0</v>
      </c>
      <c r="N3083" s="223">
        <f>N3032*'Usages mobilité'!$BG36*(1+'Usages mobilité'!$BH36)^(N$2994-$D$2994)/1000</f>
        <v>0</v>
      </c>
      <c r="O3083" s="223">
        <f>O3032*'Usages mobilité'!$BG36*(1+'Usages mobilité'!$BH36)^(O$2994-$D$2994)/1000</f>
        <v>0</v>
      </c>
      <c r="P3083" s="223">
        <f>P3032*'Usages mobilité'!$BG36*(1+'Usages mobilité'!$BH36)^(P$2994-$D$2994)/1000</f>
        <v>0</v>
      </c>
      <c r="Q3083" s="223">
        <f>Q3032*'Usages mobilité'!$BG36*(1+'Usages mobilité'!$BH36)^(Q$2994-$D$2994)/1000</f>
        <v>0</v>
      </c>
      <c r="R3083" s="223">
        <f>R3032*'Usages mobilité'!$BG36*(1+'Usages mobilité'!$BH36)^(R$2994-$D$2994)/1000</f>
        <v>0</v>
      </c>
    </row>
    <row r="3084" spans="1:18" hidden="1" outlineLevel="2" x14ac:dyDescent="0.25">
      <c r="A3084" s="222" t="str">
        <f>'Usages mobilité'!A37</f>
        <v>Usage mobilité n°34</v>
      </c>
      <c r="B3084" s="222" t="s">
        <v>645</v>
      </c>
      <c r="C3084" s="222"/>
      <c r="D3084" s="223">
        <f>D3033*'Usages mobilité'!$BG37*(1+'Usages mobilité'!$BH37)^(D$2994-$D$2994)/1000</f>
        <v>0</v>
      </c>
      <c r="E3084" s="223">
        <f>E3033*'Usages mobilité'!$BG37*(1+'Usages mobilité'!$BH37)^(E$2994-$D$2994)/1000</f>
        <v>0</v>
      </c>
      <c r="F3084" s="223">
        <f>F3033*'Usages mobilité'!$BG37*(1+'Usages mobilité'!$BH37)^(F$2994-$D$2994)/1000</f>
        <v>0</v>
      </c>
      <c r="G3084" s="223">
        <f>G3033*'Usages mobilité'!$BG37*(1+'Usages mobilité'!$BH37)^(G$2994-$D$2994)/1000</f>
        <v>0</v>
      </c>
      <c r="H3084" s="223">
        <f>H3033*'Usages mobilité'!$BG37*(1+'Usages mobilité'!$BH37)^(H$2994-$D$2994)/1000</f>
        <v>0</v>
      </c>
      <c r="I3084" s="223">
        <f>I3033*'Usages mobilité'!$BG37*(1+'Usages mobilité'!$BH37)^(I$2994-$D$2994)/1000</f>
        <v>0</v>
      </c>
      <c r="J3084" s="223">
        <f>J3033*'Usages mobilité'!$BG37*(1+'Usages mobilité'!$BH37)^(J$2994-$D$2994)/1000</f>
        <v>0</v>
      </c>
      <c r="K3084" s="223">
        <f>K3033*'Usages mobilité'!$BG37*(1+'Usages mobilité'!$BH37)^(K$2994-$D$2994)/1000</f>
        <v>0</v>
      </c>
      <c r="L3084" s="223">
        <f>L3033*'Usages mobilité'!$BG37*(1+'Usages mobilité'!$BH37)^(L$2994-$D$2994)/1000</f>
        <v>0</v>
      </c>
      <c r="M3084" s="223">
        <f>M3033*'Usages mobilité'!$BG37*(1+'Usages mobilité'!$BH37)^(M$2994-$D$2994)/1000</f>
        <v>0</v>
      </c>
      <c r="N3084" s="223">
        <f>N3033*'Usages mobilité'!$BG37*(1+'Usages mobilité'!$BH37)^(N$2994-$D$2994)/1000</f>
        <v>0</v>
      </c>
      <c r="O3084" s="223">
        <f>O3033*'Usages mobilité'!$BG37*(1+'Usages mobilité'!$BH37)^(O$2994-$D$2994)/1000</f>
        <v>0</v>
      </c>
      <c r="P3084" s="223">
        <f>P3033*'Usages mobilité'!$BG37*(1+'Usages mobilité'!$BH37)^(P$2994-$D$2994)/1000</f>
        <v>0</v>
      </c>
      <c r="Q3084" s="223">
        <f>Q3033*'Usages mobilité'!$BG37*(1+'Usages mobilité'!$BH37)^(Q$2994-$D$2994)/1000</f>
        <v>0</v>
      </c>
      <c r="R3084" s="223">
        <f>R3033*'Usages mobilité'!$BG37*(1+'Usages mobilité'!$BH37)^(R$2994-$D$2994)/1000</f>
        <v>0</v>
      </c>
    </row>
    <row r="3085" spans="1:18" hidden="1" outlineLevel="2" x14ac:dyDescent="0.25">
      <c r="A3085" s="222" t="str">
        <f>'Usages mobilité'!A38</f>
        <v>Usage mobilité n°35</v>
      </c>
      <c r="B3085" s="222" t="s">
        <v>645</v>
      </c>
      <c r="C3085" s="222"/>
      <c r="D3085" s="223">
        <f>D3034*'Usages mobilité'!$BG38*(1+'Usages mobilité'!$BH38)^(D$2994-$D$2994)/1000</f>
        <v>0</v>
      </c>
      <c r="E3085" s="223">
        <f>E3034*'Usages mobilité'!$BG38*(1+'Usages mobilité'!$BH38)^(E$2994-$D$2994)/1000</f>
        <v>0</v>
      </c>
      <c r="F3085" s="223">
        <f>F3034*'Usages mobilité'!$BG38*(1+'Usages mobilité'!$BH38)^(F$2994-$D$2994)/1000</f>
        <v>0</v>
      </c>
      <c r="G3085" s="223">
        <f>G3034*'Usages mobilité'!$BG38*(1+'Usages mobilité'!$BH38)^(G$2994-$D$2994)/1000</f>
        <v>0</v>
      </c>
      <c r="H3085" s="223">
        <f>H3034*'Usages mobilité'!$BG38*(1+'Usages mobilité'!$BH38)^(H$2994-$D$2994)/1000</f>
        <v>0</v>
      </c>
      <c r="I3085" s="223">
        <f>I3034*'Usages mobilité'!$BG38*(1+'Usages mobilité'!$BH38)^(I$2994-$D$2994)/1000</f>
        <v>0</v>
      </c>
      <c r="J3085" s="223">
        <f>J3034*'Usages mobilité'!$BG38*(1+'Usages mobilité'!$BH38)^(J$2994-$D$2994)/1000</f>
        <v>0</v>
      </c>
      <c r="K3085" s="223">
        <f>K3034*'Usages mobilité'!$BG38*(1+'Usages mobilité'!$BH38)^(K$2994-$D$2994)/1000</f>
        <v>0</v>
      </c>
      <c r="L3085" s="223">
        <f>L3034*'Usages mobilité'!$BG38*(1+'Usages mobilité'!$BH38)^(L$2994-$D$2994)/1000</f>
        <v>0</v>
      </c>
      <c r="M3085" s="223">
        <f>M3034*'Usages mobilité'!$BG38*(1+'Usages mobilité'!$BH38)^(M$2994-$D$2994)/1000</f>
        <v>0</v>
      </c>
      <c r="N3085" s="223">
        <f>N3034*'Usages mobilité'!$BG38*(1+'Usages mobilité'!$BH38)^(N$2994-$D$2994)/1000</f>
        <v>0</v>
      </c>
      <c r="O3085" s="223">
        <f>O3034*'Usages mobilité'!$BG38*(1+'Usages mobilité'!$BH38)^(O$2994-$D$2994)/1000</f>
        <v>0</v>
      </c>
      <c r="P3085" s="223">
        <f>P3034*'Usages mobilité'!$BG38*(1+'Usages mobilité'!$BH38)^(P$2994-$D$2994)/1000</f>
        <v>0</v>
      </c>
      <c r="Q3085" s="223">
        <f>Q3034*'Usages mobilité'!$BG38*(1+'Usages mobilité'!$BH38)^(Q$2994-$D$2994)/1000</f>
        <v>0</v>
      </c>
      <c r="R3085" s="223">
        <f>R3034*'Usages mobilité'!$BG38*(1+'Usages mobilité'!$BH38)^(R$2994-$D$2994)/1000</f>
        <v>0</v>
      </c>
    </row>
    <row r="3086" spans="1:18" hidden="1" outlineLevel="2" x14ac:dyDescent="0.25">
      <c r="A3086" s="222" t="str">
        <f>'Usages mobilité'!A39</f>
        <v>Usage mobilité n°36</v>
      </c>
      <c r="B3086" s="222" t="s">
        <v>645</v>
      </c>
      <c r="C3086" s="222"/>
      <c r="D3086" s="223">
        <f>D3035*'Usages mobilité'!$BG39*(1+'Usages mobilité'!$BH39)^(D$2994-$D$2994)/1000</f>
        <v>0</v>
      </c>
      <c r="E3086" s="223">
        <f>E3035*'Usages mobilité'!$BG39*(1+'Usages mobilité'!$BH39)^(E$2994-$D$2994)/1000</f>
        <v>0</v>
      </c>
      <c r="F3086" s="223">
        <f>F3035*'Usages mobilité'!$BG39*(1+'Usages mobilité'!$BH39)^(F$2994-$D$2994)/1000</f>
        <v>0</v>
      </c>
      <c r="G3086" s="223">
        <f>G3035*'Usages mobilité'!$BG39*(1+'Usages mobilité'!$BH39)^(G$2994-$D$2994)/1000</f>
        <v>0</v>
      </c>
      <c r="H3086" s="223">
        <f>H3035*'Usages mobilité'!$BG39*(1+'Usages mobilité'!$BH39)^(H$2994-$D$2994)/1000</f>
        <v>0</v>
      </c>
      <c r="I3086" s="223">
        <f>I3035*'Usages mobilité'!$BG39*(1+'Usages mobilité'!$BH39)^(I$2994-$D$2994)/1000</f>
        <v>0</v>
      </c>
      <c r="J3086" s="223">
        <f>J3035*'Usages mobilité'!$BG39*(1+'Usages mobilité'!$BH39)^(J$2994-$D$2994)/1000</f>
        <v>0</v>
      </c>
      <c r="K3086" s="223">
        <f>K3035*'Usages mobilité'!$BG39*(1+'Usages mobilité'!$BH39)^(K$2994-$D$2994)/1000</f>
        <v>0</v>
      </c>
      <c r="L3086" s="223">
        <f>L3035*'Usages mobilité'!$BG39*(1+'Usages mobilité'!$BH39)^(L$2994-$D$2994)/1000</f>
        <v>0</v>
      </c>
      <c r="M3086" s="223">
        <f>M3035*'Usages mobilité'!$BG39*(1+'Usages mobilité'!$BH39)^(M$2994-$D$2994)/1000</f>
        <v>0</v>
      </c>
      <c r="N3086" s="223">
        <f>N3035*'Usages mobilité'!$BG39*(1+'Usages mobilité'!$BH39)^(N$2994-$D$2994)/1000</f>
        <v>0</v>
      </c>
      <c r="O3086" s="223">
        <f>O3035*'Usages mobilité'!$BG39*(1+'Usages mobilité'!$BH39)^(O$2994-$D$2994)/1000</f>
        <v>0</v>
      </c>
      <c r="P3086" s="223">
        <f>P3035*'Usages mobilité'!$BG39*(1+'Usages mobilité'!$BH39)^(P$2994-$D$2994)/1000</f>
        <v>0</v>
      </c>
      <c r="Q3086" s="223">
        <f>Q3035*'Usages mobilité'!$BG39*(1+'Usages mobilité'!$BH39)^(Q$2994-$D$2994)/1000</f>
        <v>0</v>
      </c>
      <c r="R3086" s="223">
        <f>R3035*'Usages mobilité'!$BG39*(1+'Usages mobilité'!$BH39)^(R$2994-$D$2994)/1000</f>
        <v>0</v>
      </c>
    </row>
    <row r="3087" spans="1:18" hidden="1" outlineLevel="2" x14ac:dyDescent="0.25">
      <c r="A3087" s="222" t="str">
        <f>'Usages mobilité'!A40</f>
        <v>Usage mobilité n°37</v>
      </c>
      <c r="B3087" s="222" t="s">
        <v>645</v>
      </c>
      <c r="C3087" s="222"/>
      <c r="D3087" s="223">
        <f>D3036*'Usages mobilité'!$BG40*(1+'Usages mobilité'!$BH40)^(D$2994-$D$2994)/1000</f>
        <v>0</v>
      </c>
      <c r="E3087" s="223">
        <f>E3036*'Usages mobilité'!$BG40*(1+'Usages mobilité'!$BH40)^(E$2994-$D$2994)/1000</f>
        <v>0</v>
      </c>
      <c r="F3087" s="223">
        <f>F3036*'Usages mobilité'!$BG40*(1+'Usages mobilité'!$BH40)^(F$2994-$D$2994)/1000</f>
        <v>0</v>
      </c>
      <c r="G3087" s="223">
        <f>G3036*'Usages mobilité'!$BG40*(1+'Usages mobilité'!$BH40)^(G$2994-$D$2994)/1000</f>
        <v>0</v>
      </c>
      <c r="H3087" s="223">
        <f>H3036*'Usages mobilité'!$BG40*(1+'Usages mobilité'!$BH40)^(H$2994-$D$2994)/1000</f>
        <v>0</v>
      </c>
      <c r="I3087" s="223">
        <f>I3036*'Usages mobilité'!$BG40*(1+'Usages mobilité'!$BH40)^(I$2994-$D$2994)/1000</f>
        <v>0</v>
      </c>
      <c r="J3087" s="223">
        <f>J3036*'Usages mobilité'!$BG40*(1+'Usages mobilité'!$BH40)^(J$2994-$D$2994)/1000</f>
        <v>0</v>
      </c>
      <c r="K3087" s="223">
        <f>K3036*'Usages mobilité'!$BG40*(1+'Usages mobilité'!$BH40)^(K$2994-$D$2994)/1000</f>
        <v>0</v>
      </c>
      <c r="L3087" s="223">
        <f>L3036*'Usages mobilité'!$BG40*(1+'Usages mobilité'!$BH40)^(L$2994-$D$2994)/1000</f>
        <v>0</v>
      </c>
      <c r="M3087" s="223">
        <f>M3036*'Usages mobilité'!$BG40*(1+'Usages mobilité'!$BH40)^(M$2994-$D$2994)/1000</f>
        <v>0</v>
      </c>
      <c r="N3087" s="223">
        <f>N3036*'Usages mobilité'!$BG40*(1+'Usages mobilité'!$BH40)^(N$2994-$D$2994)/1000</f>
        <v>0</v>
      </c>
      <c r="O3087" s="223">
        <f>O3036*'Usages mobilité'!$BG40*(1+'Usages mobilité'!$BH40)^(O$2994-$D$2994)/1000</f>
        <v>0</v>
      </c>
      <c r="P3087" s="223">
        <f>P3036*'Usages mobilité'!$BG40*(1+'Usages mobilité'!$BH40)^(P$2994-$D$2994)/1000</f>
        <v>0</v>
      </c>
      <c r="Q3087" s="223">
        <f>Q3036*'Usages mobilité'!$BG40*(1+'Usages mobilité'!$BH40)^(Q$2994-$D$2994)/1000</f>
        <v>0</v>
      </c>
      <c r="R3087" s="223">
        <f>R3036*'Usages mobilité'!$BG40*(1+'Usages mobilité'!$BH40)^(R$2994-$D$2994)/1000</f>
        <v>0</v>
      </c>
    </row>
    <row r="3088" spans="1:18" hidden="1" outlineLevel="2" x14ac:dyDescent="0.25">
      <c r="A3088" s="222" t="str">
        <f>'Usages mobilité'!A41</f>
        <v>Usage mobilité n°38</v>
      </c>
      <c r="B3088" s="222" t="s">
        <v>645</v>
      </c>
      <c r="C3088" s="222"/>
      <c r="D3088" s="223">
        <f>D3037*'Usages mobilité'!$BG41*(1+'Usages mobilité'!$BH41)^(D$2994-$D$2994)/1000</f>
        <v>0</v>
      </c>
      <c r="E3088" s="223">
        <f>E3037*'Usages mobilité'!$BG41*(1+'Usages mobilité'!$BH41)^(E$2994-$D$2994)/1000</f>
        <v>0</v>
      </c>
      <c r="F3088" s="223">
        <f>F3037*'Usages mobilité'!$BG41*(1+'Usages mobilité'!$BH41)^(F$2994-$D$2994)/1000</f>
        <v>0</v>
      </c>
      <c r="G3088" s="223">
        <f>G3037*'Usages mobilité'!$BG41*(1+'Usages mobilité'!$BH41)^(G$2994-$D$2994)/1000</f>
        <v>0</v>
      </c>
      <c r="H3088" s="223">
        <f>H3037*'Usages mobilité'!$BG41*(1+'Usages mobilité'!$BH41)^(H$2994-$D$2994)/1000</f>
        <v>0</v>
      </c>
      <c r="I3088" s="223">
        <f>I3037*'Usages mobilité'!$BG41*(1+'Usages mobilité'!$BH41)^(I$2994-$D$2994)/1000</f>
        <v>0</v>
      </c>
      <c r="J3088" s="223">
        <f>J3037*'Usages mobilité'!$BG41*(1+'Usages mobilité'!$BH41)^(J$2994-$D$2994)/1000</f>
        <v>0</v>
      </c>
      <c r="K3088" s="223">
        <f>K3037*'Usages mobilité'!$BG41*(1+'Usages mobilité'!$BH41)^(K$2994-$D$2994)/1000</f>
        <v>0</v>
      </c>
      <c r="L3088" s="223">
        <f>L3037*'Usages mobilité'!$BG41*(1+'Usages mobilité'!$BH41)^(L$2994-$D$2994)/1000</f>
        <v>0</v>
      </c>
      <c r="M3088" s="223">
        <f>M3037*'Usages mobilité'!$BG41*(1+'Usages mobilité'!$BH41)^(M$2994-$D$2994)/1000</f>
        <v>0</v>
      </c>
      <c r="N3088" s="223">
        <f>N3037*'Usages mobilité'!$BG41*(1+'Usages mobilité'!$BH41)^(N$2994-$D$2994)/1000</f>
        <v>0</v>
      </c>
      <c r="O3088" s="223">
        <f>O3037*'Usages mobilité'!$BG41*(1+'Usages mobilité'!$BH41)^(O$2994-$D$2994)/1000</f>
        <v>0</v>
      </c>
      <c r="P3088" s="223">
        <f>P3037*'Usages mobilité'!$BG41*(1+'Usages mobilité'!$BH41)^(P$2994-$D$2994)/1000</f>
        <v>0</v>
      </c>
      <c r="Q3088" s="223">
        <f>Q3037*'Usages mobilité'!$BG41*(1+'Usages mobilité'!$BH41)^(Q$2994-$D$2994)/1000</f>
        <v>0</v>
      </c>
      <c r="R3088" s="223">
        <f>R3037*'Usages mobilité'!$BG41*(1+'Usages mobilité'!$BH41)^(R$2994-$D$2994)/1000</f>
        <v>0</v>
      </c>
    </row>
    <row r="3089" spans="1:18" hidden="1" outlineLevel="2" x14ac:dyDescent="0.25">
      <c r="A3089" s="222" t="str">
        <f>'Usages mobilité'!A42</f>
        <v>Usage mobilité n°39</v>
      </c>
      <c r="B3089" s="222" t="s">
        <v>645</v>
      </c>
      <c r="C3089" s="222"/>
      <c r="D3089" s="223">
        <f>D3038*'Usages mobilité'!$BG42*(1+'Usages mobilité'!$BH42)^(D$2994-$D$2994)/1000</f>
        <v>0</v>
      </c>
      <c r="E3089" s="223">
        <f>E3038*'Usages mobilité'!$BG42*(1+'Usages mobilité'!$BH42)^(E$2994-$D$2994)/1000</f>
        <v>0</v>
      </c>
      <c r="F3089" s="223">
        <f>F3038*'Usages mobilité'!$BG42*(1+'Usages mobilité'!$BH42)^(F$2994-$D$2994)/1000</f>
        <v>0</v>
      </c>
      <c r="G3089" s="223">
        <f>G3038*'Usages mobilité'!$BG42*(1+'Usages mobilité'!$BH42)^(G$2994-$D$2994)/1000</f>
        <v>0</v>
      </c>
      <c r="H3089" s="223">
        <f>H3038*'Usages mobilité'!$BG42*(1+'Usages mobilité'!$BH42)^(H$2994-$D$2994)/1000</f>
        <v>0</v>
      </c>
      <c r="I3089" s="223">
        <f>I3038*'Usages mobilité'!$BG42*(1+'Usages mobilité'!$BH42)^(I$2994-$D$2994)/1000</f>
        <v>0</v>
      </c>
      <c r="J3089" s="223">
        <f>J3038*'Usages mobilité'!$BG42*(1+'Usages mobilité'!$BH42)^(J$2994-$D$2994)/1000</f>
        <v>0</v>
      </c>
      <c r="K3089" s="223">
        <f>K3038*'Usages mobilité'!$BG42*(1+'Usages mobilité'!$BH42)^(K$2994-$D$2994)/1000</f>
        <v>0</v>
      </c>
      <c r="L3089" s="223">
        <f>L3038*'Usages mobilité'!$BG42*(1+'Usages mobilité'!$BH42)^(L$2994-$D$2994)/1000</f>
        <v>0</v>
      </c>
      <c r="M3089" s="223">
        <f>M3038*'Usages mobilité'!$BG42*(1+'Usages mobilité'!$BH42)^(M$2994-$D$2994)/1000</f>
        <v>0</v>
      </c>
      <c r="N3089" s="223">
        <f>N3038*'Usages mobilité'!$BG42*(1+'Usages mobilité'!$BH42)^(N$2994-$D$2994)/1000</f>
        <v>0</v>
      </c>
      <c r="O3089" s="223">
        <f>O3038*'Usages mobilité'!$BG42*(1+'Usages mobilité'!$BH42)^(O$2994-$D$2994)/1000</f>
        <v>0</v>
      </c>
      <c r="P3089" s="223">
        <f>P3038*'Usages mobilité'!$BG42*(1+'Usages mobilité'!$BH42)^(P$2994-$D$2994)/1000</f>
        <v>0</v>
      </c>
      <c r="Q3089" s="223">
        <f>Q3038*'Usages mobilité'!$BG42*(1+'Usages mobilité'!$BH42)^(Q$2994-$D$2994)/1000</f>
        <v>0</v>
      </c>
      <c r="R3089" s="223">
        <f>R3038*'Usages mobilité'!$BG42*(1+'Usages mobilité'!$BH42)^(R$2994-$D$2994)/1000</f>
        <v>0</v>
      </c>
    </row>
    <row r="3090" spans="1:18" hidden="1" outlineLevel="2" x14ac:dyDescent="0.25">
      <c r="A3090" s="222" t="str">
        <f>'Usages mobilité'!A43</f>
        <v>Usage mobilité n°40</v>
      </c>
      <c r="B3090" s="222" t="s">
        <v>645</v>
      </c>
      <c r="C3090" s="222"/>
      <c r="D3090" s="223">
        <f>D3039*'Usages mobilité'!$BG43*(1+'Usages mobilité'!$BH43)^(D$2994-$D$2994)/1000</f>
        <v>0</v>
      </c>
      <c r="E3090" s="223">
        <f>E3039*'Usages mobilité'!$BG43*(1+'Usages mobilité'!$BH43)^(E$2994-$D$2994)/1000</f>
        <v>0</v>
      </c>
      <c r="F3090" s="223">
        <f>F3039*'Usages mobilité'!$BG43*(1+'Usages mobilité'!$BH43)^(F$2994-$D$2994)/1000</f>
        <v>0</v>
      </c>
      <c r="G3090" s="223">
        <f>G3039*'Usages mobilité'!$BG43*(1+'Usages mobilité'!$BH43)^(G$2994-$D$2994)/1000</f>
        <v>0</v>
      </c>
      <c r="H3090" s="223">
        <f>H3039*'Usages mobilité'!$BG43*(1+'Usages mobilité'!$BH43)^(H$2994-$D$2994)/1000</f>
        <v>0</v>
      </c>
      <c r="I3090" s="223">
        <f>I3039*'Usages mobilité'!$BG43*(1+'Usages mobilité'!$BH43)^(I$2994-$D$2994)/1000</f>
        <v>0</v>
      </c>
      <c r="J3090" s="223">
        <f>J3039*'Usages mobilité'!$BG43*(1+'Usages mobilité'!$BH43)^(J$2994-$D$2994)/1000</f>
        <v>0</v>
      </c>
      <c r="K3090" s="223">
        <f>K3039*'Usages mobilité'!$BG43*(1+'Usages mobilité'!$BH43)^(K$2994-$D$2994)/1000</f>
        <v>0</v>
      </c>
      <c r="L3090" s="223">
        <f>L3039*'Usages mobilité'!$BG43*(1+'Usages mobilité'!$BH43)^(L$2994-$D$2994)/1000</f>
        <v>0</v>
      </c>
      <c r="M3090" s="223">
        <f>M3039*'Usages mobilité'!$BG43*(1+'Usages mobilité'!$BH43)^(M$2994-$D$2994)/1000</f>
        <v>0</v>
      </c>
      <c r="N3090" s="223">
        <f>N3039*'Usages mobilité'!$BG43*(1+'Usages mobilité'!$BH43)^(N$2994-$D$2994)/1000</f>
        <v>0</v>
      </c>
      <c r="O3090" s="223">
        <f>O3039*'Usages mobilité'!$BG43*(1+'Usages mobilité'!$BH43)^(O$2994-$D$2994)/1000</f>
        <v>0</v>
      </c>
      <c r="P3090" s="223">
        <f>P3039*'Usages mobilité'!$BG43*(1+'Usages mobilité'!$BH43)^(P$2994-$D$2994)/1000</f>
        <v>0</v>
      </c>
      <c r="Q3090" s="223">
        <f>Q3039*'Usages mobilité'!$BG43*(1+'Usages mobilité'!$BH43)^(Q$2994-$D$2994)/1000</f>
        <v>0</v>
      </c>
      <c r="R3090" s="223">
        <f>R3039*'Usages mobilité'!$BG43*(1+'Usages mobilité'!$BH43)^(R$2994-$D$2994)/1000</f>
        <v>0</v>
      </c>
    </row>
    <row r="3091" spans="1:18" hidden="1" outlineLevel="2" x14ac:dyDescent="0.25">
      <c r="A3091" s="222" t="str">
        <f>'Usages mobilité'!A44</f>
        <v>Usage mobilité n°41</v>
      </c>
      <c r="B3091" s="222" t="s">
        <v>645</v>
      </c>
      <c r="C3091" s="222"/>
      <c r="D3091" s="223">
        <f>D3040*'Usages mobilité'!$BG44*(1+'Usages mobilité'!$BH44)^(D$2994-$D$2994)/1000</f>
        <v>0</v>
      </c>
      <c r="E3091" s="223">
        <f>E3040*'Usages mobilité'!$BG44*(1+'Usages mobilité'!$BH44)^(E$2994-$D$2994)/1000</f>
        <v>0</v>
      </c>
      <c r="F3091" s="223">
        <f>F3040*'Usages mobilité'!$BG44*(1+'Usages mobilité'!$BH44)^(F$2994-$D$2994)/1000</f>
        <v>0</v>
      </c>
      <c r="G3091" s="223">
        <f>G3040*'Usages mobilité'!$BG44*(1+'Usages mobilité'!$BH44)^(G$2994-$D$2994)/1000</f>
        <v>0</v>
      </c>
      <c r="H3091" s="223">
        <f>H3040*'Usages mobilité'!$BG44*(1+'Usages mobilité'!$BH44)^(H$2994-$D$2994)/1000</f>
        <v>0</v>
      </c>
      <c r="I3091" s="223">
        <f>I3040*'Usages mobilité'!$BG44*(1+'Usages mobilité'!$BH44)^(I$2994-$D$2994)/1000</f>
        <v>0</v>
      </c>
      <c r="J3091" s="223">
        <f>J3040*'Usages mobilité'!$BG44*(1+'Usages mobilité'!$BH44)^(J$2994-$D$2994)/1000</f>
        <v>0</v>
      </c>
      <c r="K3091" s="223">
        <f>K3040*'Usages mobilité'!$BG44*(1+'Usages mobilité'!$BH44)^(K$2994-$D$2994)/1000</f>
        <v>0</v>
      </c>
      <c r="L3091" s="223">
        <f>L3040*'Usages mobilité'!$BG44*(1+'Usages mobilité'!$BH44)^(L$2994-$D$2994)/1000</f>
        <v>0</v>
      </c>
      <c r="M3091" s="223">
        <f>M3040*'Usages mobilité'!$BG44*(1+'Usages mobilité'!$BH44)^(M$2994-$D$2994)/1000</f>
        <v>0</v>
      </c>
      <c r="N3091" s="223">
        <f>N3040*'Usages mobilité'!$BG44*(1+'Usages mobilité'!$BH44)^(N$2994-$D$2994)/1000</f>
        <v>0</v>
      </c>
      <c r="O3091" s="223">
        <f>O3040*'Usages mobilité'!$BG44*(1+'Usages mobilité'!$BH44)^(O$2994-$D$2994)/1000</f>
        <v>0</v>
      </c>
      <c r="P3091" s="223">
        <f>P3040*'Usages mobilité'!$BG44*(1+'Usages mobilité'!$BH44)^(P$2994-$D$2994)/1000</f>
        <v>0</v>
      </c>
      <c r="Q3091" s="223">
        <f>Q3040*'Usages mobilité'!$BG44*(1+'Usages mobilité'!$BH44)^(Q$2994-$D$2994)/1000</f>
        <v>0</v>
      </c>
      <c r="R3091" s="223">
        <f>R3040*'Usages mobilité'!$BG44*(1+'Usages mobilité'!$BH44)^(R$2994-$D$2994)/1000</f>
        <v>0</v>
      </c>
    </row>
    <row r="3092" spans="1:18" hidden="1" outlineLevel="2" x14ac:dyDescent="0.25">
      <c r="A3092" s="222" t="str">
        <f>'Usages mobilité'!A45</f>
        <v>Usage mobilité n°42</v>
      </c>
      <c r="B3092" s="222" t="s">
        <v>645</v>
      </c>
      <c r="C3092" s="222"/>
      <c r="D3092" s="223">
        <f>D3041*'Usages mobilité'!$BG45*(1+'Usages mobilité'!$BH45)^(D$2994-$D$2994)/1000</f>
        <v>0</v>
      </c>
      <c r="E3092" s="223">
        <f>E3041*'Usages mobilité'!$BG45*(1+'Usages mobilité'!$BH45)^(E$2994-$D$2994)/1000</f>
        <v>0</v>
      </c>
      <c r="F3092" s="223">
        <f>F3041*'Usages mobilité'!$BG45*(1+'Usages mobilité'!$BH45)^(F$2994-$D$2994)/1000</f>
        <v>0</v>
      </c>
      <c r="G3092" s="223">
        <f>G3041*'Usages mobilité'!$BG45*(1+'Usages mobilité'!$BH45)^(G$2994-$D$2994)/1000</f>
        <v>0</v>
      </c>
      <c r="H3092" s="223">
        <f>H3041*'Usages mobilité'!$BG45*(1+'Usages mobilité'!$BH45)^(H$2994-$D$2994)/1000</f>
        <v>0</v>
      </c>
      <c r="I3092" s="223">
        <f>I3041*'Usages mobilité'!$BG45*(1+'Usages mobilité'!$BH45)^(I$2994-$D$2994)/1000</f>
        <v>0</v>
      </c>
      <c r="J3092" s="223">
        <f>J3041*'Usages mobilité'!$BG45*(1+'Usages mobilité'!$BH45)^(J$2994-$D$2994)/1000</f>
        <v>0</v>
      </c>
      <c r="K3092" s="223">
        <f>K3041*'Usages mobilité'!$BG45*(1+'Usages mobilité'!$BH45)^(K$2994-$D$2994)/1000</f>
        <v>0</v>
      </c>
      <c r="L3092" s="223">
        <f>L3041*'Usages mobilité'!$BG45*(1+'Usages mobilité'!$BH45)^(L$2994-$D$2994)/1000</f>
        <v>0</v>
      </c>
      <c r="M3092" s="223">
        <f>M3041*'Usages mobilité'!$BG45*(1+'Usages mobilité'!$BH45)^(M$2994-$D$2994)/1000</f>
        <v>0</v>
      </c>
      <c r="N3092" s="223">
        <f>N3041*'Usages mobilité'!$BG45*(1+'Usages mobilité'!$BH45)^(N$2994-$D$2994)/1000</f>
        <v>0</v>
      </c>
      <c r="O3092" s="223">
        <f>O3041*'Usages mobilité'!$BG45*(1+'Usages mobilité'!$BH45)^(O$2994-$D$2994)/1000</f>
        <v>0</v>
      </c>
      <c r="P3092" s="223">
        <f>P3041*'Usages mobilité'!$BG45*(1+'Usages mobilité'!$BH45)^(P$2994-$D$2994)/1000</f>
        <v>0</v>
      </c>
      <c r="Q3092" s="223">
        <f>Q3041*'Usages mobilité'!$BG45*(1+'Usages mobilité'!$BH45)^(Q$2994-$D$2994)/1000</f>
        <v>0</v>
      </c>
      <c r="R3092" s="223">
        <f>R3041*'Usages mobilité'!$BG45*(1+'Usages mobilité'!$BH45)^(R$2994-$D$2994)/1000</f>
        <v>0</v>
      </c>
    </row>
    <row r="3093" spans="1:18" hidden="1" outlineLevel="2" x14ac:dyDescent="0.25">
      <c r="A3093" s="222" t="str">
        <f>'Usages mobilité'!A46</f>
        <v>Usage mobilité n°43</v>
      </c>
      <c r="B3093" s="222" t="s">
        <v>645</v>
      </c>
      <c r="C3093" s="222"/>
      <c r="D3093" s="223">
        <f>D3042*'Usages mobilité'!$BG46*(1+'Usages mobilité'!$BH46)^(D$2994-$D$2994)/1000</f>
        <v>0</v>
      </c>
      <c r="E3093" s="223">
        <f>E3042*'Usages mobilité'!$BG46*(1+'Usages mobilité'!$BH46)^(E$2994-$D$2994)/1000</f>
        <v>0</v>
      </c>
      <c r="F3093" s="223">
        <f>F3042*'Usages mobilité'!$BG46*(1+'Usages mobilité'!$BH46)^(F$2994-$D$2994)/1000</f>
        <v>0</v>
      </c>
      <c r="G3093" s="223">
        <f>G3042*'Usages mobilité'!$BG46*(1+'Usages mobilité'!$BH46)^(G$2994-$D$2994)/1000</f>
        <v>0</v>
      </c>
      <c r="H3093" s="223">
        <f>H3042*'Usages mobilité'!$BG46*(1+'Usages mobilité'!$BH46)^(H$2994-$D$2994)/1000</f>
        <v>0</v>
      </c>
      <c r="I3093" s="223">
        <f>I3042*'Usages mobilité'!$BG46*(1+'Usages mobilité'!$BH46)^(I$2994-$D$2994)/1000</f>
        <v>0</v>
      </c>
      <c r="J3093" s="223">
        <f>J3042*'Usages mobilité'!$BG46*(1+'Usages mobilité'!$BH46)^(J$2994-$D$2994)/1000</f>
        <v>0</v>
      </c>
      <c r="K3093" s="223">
        <f>K3042*'Usages mobilité'!$BG46*(1+'Usages mobilité'!$BH46)^(K$2994-$D$2994)/1000</f>
        <v>0</v>
      </c>
      <c r="L3093" s="223">
        <f>L3042*'Usages mobilité'!$BG46*(1+'Usages mobilité'!$BH46)^(L$2994-$D$2994)/1000</f>
        <v>0</v>
      </c>
      <c r="M3093" s="223">
        <f>M3042*'Usages mobilité'!$BG46*(1+'Usages mobilité'!$BH46)^(M$2994-$D$2994)/1000</f>
        <v>0</v>
      </c>
      <c r="N3093" s="223">
        <f>N3042*'Usages mobilité'!$BG46*(1+'Usages mobilité'!$BH46)^(N$2994-$D$2994)/1000</f>
        <v>0</v>
      </c>
      <c r="O3093" s="223">
        <f>O3042*'Usages mobilité'!$BG46*(1+'Usages mobilité'!$BH46)^(O$2994-$D$2994)/1000</f>
        <v>0</v>
      </c>
      <c r="P3093" s="223">
        <f>P3042*'Usages mobilité'!$BG46*(1+'Usages mobilité'!$BH46)^(P$2994-$D$2994)/1000</f>
        <v>0</v>
      </c>
      <c r="Q3093" s="223">
        <f>Q3042*'Usages mobilité'!$BG46*(1+'Usages mobilité'!$BH46)^(Q$2994-$D$2994)/1000</f>
        <v>0</v>
      </c>
      <c r="R3093" s="223">
        <f>R3042*'Usages mobilité'!$BG46*(1+'Usages mobilité'!$BH46)^(R$2994-$D$2994)/1000</f>
        <v>0</v>
      </c>
    </row>
    <row r="3094" spans="1:18" hidden="1" outlineLevel="2" x14ac:dyDescent="0.25">
      <c r="A3094" s="222" t="str">
        <f>'Usages mobilité'!A47</f>
        <v>Usage mobilité n°44</v>
      </c>
      <c r="B3094" s="222" t="s">
        <v>645</v>
      </c>
      <c r="C3094" s="222"/>
      <c r="D3094" s="223">
        <f>D3043*'Usages mobilité'!$BG47*(1+'Usages mobilité'!$BH47)^(D$2994-$D$2994)/1000</f>
        <v>0</v>
      </c>
      <c r="E3094" s="223">
        <f>E3043*'Usages mobilité'!$BG47*(1+'Usages mobilité'!$BH47)^(E$2994-$D$2994)/1000</f>
        <v>0</v>
      </c>
      <c r="F3094" s="223">
        <f>F3043*'Usages mobilité'!$BG47*(1+'Usages mobilité'!$BH47)^(F$2994-$D$2994)/1000</f>
        <v>0</v>
      </c>
      <c r="G3094" s="223">
        <f>G3043*'Usages mobilité'!$BG47*(1+'Usages mobilité'!$BH47)^(G$2994-$D$2994)/1000</f>
        <v>0</v>
      </c>
      <c r="H3094" s="223">
        <f>H3043*'Usages mobilité'!$BG47*(1+'Usages mobilité'!$BH47)^(H$2994-$D$2994)/1000</f>
        <v>0</v>
      </c>
      <c r="I3094" s="223">
        <f>I3043*'Usages mobilité'!$BG47*(1+'Usages mobilité'!$BH47)^(I$2994-$D$2994)/1000</f>
        <v>0</v>
      </c>
      <c r="J3094" s="223">
        <f>J3043*'Usages mobilité'!$BG47*(1+'Usages mobilité'!$BH47)^(J$2994-$D$2994)/1000</f>
        <v>0</v>
      </c>
      <c r="K3094" s="223">
        <f>K3043*'Usages mobilité'!$BG47*(1+'Usages mobilité'!$BH47)^(K$2994-$D$2994)/1000</f>
        <v>0</v>
      </c>
      <c r="L3094" s="223">
        <f>L3043*'Usages mobilité'!$BG47*(1+'Usages mobilité'!$BH47)^(L$2994-$D$2994)/1000</f>
        <v>0</v>
      </c>
      <c r="M3094" s="223">
        <f>M3043*'Usages mobilité'!$BG47*(1+'Usages mobilité'!$BH47)^(M$2994-$D$2994)/1000</f>
        <v>0</v>
      </c>
      <c r="N3094" s="223">
        <f>N3043*'Usages mobilité'!$BG47*(1+'Usages mobilité'!$BH47)^(N$2994-$D$2994)/1000</f>
        <v>0</v>
      </c>
      <c r="O3094" s="223">
        <f>O3043*'Usages mobilité'!$BG47*(1+'Usages mobilité'!$BH47)^(O$2994-$D$2994)/1000</f>
        <v>0</v>
      </c>
      <c r="P3094" s="223">
        <f>P3043*'Usages mobilité'!$BG47*(1+'Usages mobilité'!$BH47)^(P$2994-$D$2994)/1000</f>
        <v>0</v>
      </c>
      <c r="Q3094" s="223">
        <f>Q3043*'Usages mobilité'!$BG47*(1+'Usages mobilité'!$BH47)^(Q$2994-$D$2994)/1000</f>
        <v>0</v>
      </c>
      <c r="R3094" s="223">
        <f>R3043*'Usages mobilité'!$BG47*(1+'Usages mobilité'!$BH47)^(R$2994-$D$2994)/1000</f>
        <v>0</v>
      </c>
    </row>
    <row r="3095" spans="1:18" hidden="1" outlineLevel="2" x14ac:dyDescent="0.25">
      <c r="A3095" s="222" t="str">
        <f>'Usages mobilité'!A48</f>
        <v>Usage mobilité n°45</v>
      </c>
      <c r="B3095" s="222" t="s">
        <v>645</v>
      </c>
      <c r="C3095" s="222"/>
      <c r="D3095" s="223">
        <f>D3044*'Usages mobilité'!$BG48*(1+'Usages mobilité'!$BH48)^(D$2994-$D$2994)/1000</f>
        <v>0</v>
      </c>
      <c r="E3095" s="223">
        <f>E3044*'Usages mobilité'!$BG48*(1+'Usages mobilité'!$BH48)^(E$2994-$D$2994)/1000</f>
        <v>0</v>
      </c>
      <c r="F3095" s="223">
        <f>F3044*'Usages mobilité'!$BG48*(1+'Usages mobilité'!$BH48)^(F$2994-$D$2994)/1000</f>
        <v>0</v>
      </c>
      <c r="G3095" s="223">
        <f>G3044*'Usages mobilité'!$BG48*(1+'Usages mobilité'!$BH48)^(G$2994-$D$2994)/1000</f>
        <v>0</v>
      </c>
      <c r="H3095" s="223">
        <f>H3044*'Usages mobilité'!$BG48*(1+'Usages mobilité'!$BH48)^(H$2994-$D$2994)/1000</f>
        <v>0</v>
      </c>
      <c r="I3095" s="223">
        <f>I3044*'Usages mobilité'!$BG48*(1+'Usages mobilité'!$BH48)^(I$2994-$D$2994)/1000</f>
        <v>0</v>
      </c>
      <c r="J3095" s="223">
        <f>J3044*'Usages mobilité'!$BG48*(1+'Usages mobilité'!$BH48)^(J$2994-$D$2994)/1000</f>
        <v>0</v>
      </c>
      <c r="K3095" s="223">
        <f>K3044*'Usages mobilité'!$BG48*(1+'Usages mobilité'!$BH48)^(K$2994-$D$2994)/1000</f>
        <v>0</v>
      </c>
      <c r="L3095" s="223">
        <f>L3044*'Usages mobilité'!$BG48*(1+'Usages mobilité'!$BH48)^(L$2994-$D$2994)/1000</f>
        <v>0</v>
      </c>
      <c r="M3095" s="223">
        <f>M3044*'Usages mobilité'!$BG48*(1+'Usages mobilité'!$BH48)^(M$2994-$D$2994)/1000</f>
        <v>0</v>
      </c>
      <c r="N3095" s="223">
        <f>N3044*'Usages mobilité'!$BG48*(1+'Usages mobilité'!$BH48)^(N$2994-$D$2994)/1000</f>
        <v>0</v>
      </c>
      <c r="O3095" s="223">
        <f>O3044*'Usages mobilité'!$BG48*(1+'Usages mobilité'!$BH48)^(O$2994-$D$2994)/1000</f>
        <v>0</v>
      </c>
      <c r="P3095" s="223">
        <f>P3044*'Usages mobilité'!$BG48*(1+'Usages mobilité'!$BH48)^(P$2994-$D$2994)/1000</f>
        <v>0</v>
      </c>
      <c r="Q3095" s="223">
        <f>Q3044*'Usages mobilité'!$BG48*(1+'Usages mobilité'!$BH48)^(Q$2994-$D$2994)/1000</f>
        <v>0</v>
      </c>
      <c r="R3095" s="223">
        <f>R3044*'Usages mobilité'!$BG48*(1+'Usages mobilité'!$BH48)^(R$2994-$D$2994)/1000</f>
        <v>0</v>
      </c>
    </row>
    <row r="3096" spans="1:18" hidden="1" outlineLevel="2" x14ac:dyDescent="0.25">
      <c r="A3096" s="222" t="str">
        <f>'Usages mobilité'!A49</f>
        <v>Usage mobilité n°46</v>
      </c>
      <c r="B3096" s="222" t="s">
        <v>645</v>
      </c>
      <c r="C3096" s="222"/>
      <c r="D3096" s="223">
        <f>D3045*'Usages mobilité'!$BG49*(1+'Usages mobilité'!$BH49)^(D$2994-$D$2994)/1000</f>
        <v>0</v>
      </c>
      <c r="E3096" s="223">
        <f>E3045*'Usages mobilité'!$BG49*(1+'Usages mobilité'!$BH49)^(E$2994-$D$2994)/1000</f>
        <v>0</v>
      </c>
      <c r="F3096" s="223">
        <f>F3045*'Usages mobilité'!$BG49*(1+'Usages mobilité'!$BH49)^(F$2994-$D$2994)/1000</f>
        <v>0</v>
      </c>
      <c r="G3096" s="223">
        <f>G3045*'Usages mobilité'!$BG49*(1+'Usages mobilité'!$BH49)^(G$2994-$D$2994)/1000</f>
        <v>0</v>
      </c>
      <c r="H3096" s="223">
        <f>H3045*'Usages mobilité'!$BG49*(1+'Usages mobilité'!$BH49)^(H$2994-$D$2994)/1000</f>
        <v>0</v>
      </c>
      <c r="I3096" s="223">
        <f>I3045*'Usages mobilité'!$BG49*(1+'Usages mobilité'!$BH49)^(I$2994-$D$2994)/1000</f>
        <v>0</v>
      </c>
      <c r="J3096" s="223">
        <f>J3045*'Usages mobilité'!$BG49*(1+'Usages mobilité'!$BH49)^(J$2994-$D$2994)/1000</f>
        <v>0</v>
      </c>
      <c r="K3096" s="223">
        <f>K3045*'Usages mobilité'!$BG49*(1+'Usages mobilité'!$BH49)^(K$2994-$D$2994)/1000</f>
        <v>0</v>
      </c>
      <c r="L3096" s="223">
        <f>L3045*'Usages mobilité'!$BG49*(1+'Usages mobilité'!$BH49)^(L$2994-$D$2994)/1000</f>
        <v>0</v>
      </c>
      <c r="M3096" s="223">
        <f>M3045*'Usages mobilité'!$BG49*(1+'Usages mobilité'!$BH49)^(M$2994-$D$2994)/1000</f>
        <v>0</v>
      </c>
      <c r="N3096" s="223">
        <f>N3045*'Usages mobilité'!$BG49*(1+'Usages mobilité'!$BH49)^(N$2994-$D$2994)/1000</f>
        <v>0</v>
      </c>
      <c r="O3096" s="223">
        <f>O3045*'Usages mobilité'!$BG49*(1+'Usages mobilité'!$BH49)^(O$2994-$D$2994)/1000</f>
        <v>0</v>
      </c>
      <c r="P3096" s="223">
        <f>P3045*'Usages mobilité'!$BG49*(1+'Usages mobilité'!$BH49)^(P$2994-$D$2994)/1000</f>
        <v>0</v>
      </c>
      <c r="Q3096" s="223">
        <f>Q3045*'Usages mobilité'!$BG49*(1+'Usages mobilité'!$BH49)^(Q$2994-$D$2994)/1000</f>
        <v>0</v>
      </c>
      <c r="R3096" s="223">
        <f>R3045*'Usages mobilité'!$BG49*(1+'Usages mobilité'!$BH49)^(R$2994-$D$2994)/1000</f>
        <v>0</v>
      </c>
    </row>
    <row r="3097" spans="1:18" hidden="1" outlineLevel="2" x14ac:dyDescent="0.25">
      <c r="A3097" s="222" t="str">
        <f>'Usages mobilité'!A50</f>
        <v>Usage mobilité n°47</v>
      </c>
      <c r="B3097" s="222" t="s">
        <v>645</v>
      </c>
      <c r="C3097" s="222"/>
      <c r="D3097" s="223">
        <f>D3046*'Usages mobilité'!$BG50*(1+'Usages mobilité'!$BH50)^(D$2994-$D$2994)/1000</f>
        <v>0</v>
      </c>
      <c r="E3097" s="223">
        <f>E3046*'Usages mobilité'!$BG50*(1+'Usages mobilité'!$BH50)^(E$2994-$D$2994)/1000</f>
        <v>0</v>
      </c>
      <c r="F3097" s="223">
        <f>F3046*'Usages mobilité'!$BG50*(1+'Usages mobilité'!$BH50)^(F$2994-$D$2994)/1000</f>
        <v>0</v>
      </c>
      <c r="G3097" s="223">
        <f>G3046*'Usages mobilité'!$BG50*(1+'Usages mobilité'!$BH50)^(G$2994-$D$2994)/1000</f>
        <v>0</v>
      </c>
      <c r="H3097" s="223">
        <f>H3046*'Usages mobilité'!$BG50*(1+'Usages mobilité'!$BH50)^(H$2994-$D$2994)/1000</f>
        <v>0</v>
      </c>
      <c r="I3097" s="223">
        <f>I3046*'Usages mobilité'!$BG50*(1+'Usages mobilité'!$BH50)^(I$2994-$D$2994)/1000</f>
        <v>0</v>
      </c>
      <c r="J3097" s="223">
        <f>J3046*'Usages mobilité'!$BG50*(1+'Usages mobilité'!$BH50)^(J$2994-$D$2994)/1000</f>
        <v>0</v>
      </c>
      <c r="K3097" s="223">
        <f>K3046*'Usages mobilité'!$BG50*(1+'Usages mobilité'!$BH50)^(K$2994-$D$2994)/1000</f>
        <v>0</v>
      </c>
      <c r="L3097" s="223">
        <f>L3046*'Usages mobilité'!$BG50*(1+'Usages mobilité'!$BH50)^(L$2994-$D$2994)/1000</f>
        <v>0</v>
      </c>
      <c r="M3097" s="223">
        <f>M3046*'Usages mobilité'!$BG50*(1+'Usages mobilité'!$BH50)^(M$2994-$D$2994)/1000</f>
        <v>0</v>
      </c>
      <c r="N3097" s="223">
        <f>N3046*'Usages mobilité'!$BG50*(1+'Usages mobilité'!$BH50)^(N$2994-$D$2994)/1000</f>
        <v>0</v>
      </c>
      <c r="O3097" s="223">
        <f>O3046*'Usages mobilité'!$BG50*(1+'Usages mobilité'!$BH50)^(O$2994-$D$2994)/1000</f>
        <v>0</v>
      </c>
      <c r="P3097" s="223">
        <f>P3046*'Usages mobilité'!$BG50*(1+'Usages mobilité'!$BH50)^(P$2994-$D$2994)/1000</f>
        <v>0</v>
      </c>
      <c r="Q3097" s="223">
        <f>Q3046*'Usages mobilité'!$BG50*(1+'Usages mobilité'!$BH50)^(Q$2994-$D$2994)/1000</f>
        <v>0</v>
      </c>
      <c r="R3097" s="223">
        <f>R3046*'Usages mobilité'!$BG50*(1+'Usages mobilité'!$BH50)^(R$2994-$D$2994)/1000</f>
        <v>0</v>
      </c>
    </row>
    <row r="3098" spans="1:18" hidden="1" outlineLevel="2" x14ac:dyDescent="0.25">
      <c r="A3098" s="222" t="str">
        <f>'Usages mobilité'!A51</f>
        <v>Usage mobilité n°48</v>
      </c>
      <c r="B3098" s="222" t="s">
        <v>645</v>
      </c>
      <c r="C3098" s="222"/>
      <c r="D3098" s="223">
        <f>D3047*'Usages mobilité'!$BG51*(1+'Usages mobilité'!$BH51)^(D$2994-$D$2994)/1000</f>
        <v>0</v>
      </c>
      <c r="E3098" s="223">
        <f>E3047*'Usages mobilité'!$BG51*(1+'Usages mobilité'!$BH51)^(E$2994-$D$2994)/1000</f>
        <v>0</v>
      </c>
      <c r="F3098" s="223">
        <f>F3047*'Usages mobilité'!$BG51*(1+'Usages mobilité'!$BH51)^(F$2994-$D$2994)/1000</f>
        <v>0</v>
      </c>
      <c r="G3098" s="223">
        <f>G3047*'Usages mobilité'!$BG51*(1+'Usages mobilité'!$BH51)^(G$2994-$D$2994)/1000</f>
        <v>0</v>
      </c>
      <c r="H3098" s="223">
        <f>H3047*'Usages mobilité'!$BG51*(1+'Usages mobilité'!$BH51)^(H$2994-$D$2994)/1000</f>
        <v>0</v>
      </c>
      <c r="I3098" s="223">
        <f>I3047*'Usages mobilité'!$BG51*(1+'Usages mobilité'!$BH51)^(I$2994-$D$2994)/1000</f>
        <v>0</v>
      </c>
      <c r="J3098" s="223">
        <f>J3047*'Usages mobilité'!$BG51*(1+'Usages mobilité'!$BH51)^(J$2994-$D$2994)/1000</f>
        <v>0</v>
      </c>
      <c r="K3098" s="223">
        <f>K3047*'Usages mobilité'!$BG51*(1+'Usages mobilité'!$BH51)^(K$2994-$D$2994)/1000</f>
        <v>0</v>
      </c>
      <c r="L3098" s="223">
        <f>L3047*'Usages mobilité'!$BG51*(1+'Usages mobilité'!$BH51)^(L$2994-$D$2994)/1000</f>
        <v>0</v>
      </c>
      <c r="M3098" s="223">
        <f>M3047*'Usages mobilité'!$BG51*(1+'Usages mobilité'!$BH51)^(M$2994-$D$2994)/1000</f>
        <v>0</v>
      </c>
      <c r="N3098" s="223">
        <f>N3047*'Usages mobilité'!$BG51*(1+'Usages mobilité'!$BH51)^(N$2994-$D$2994)/1000</f>
        <v>0</v>
      </c>
      <c r="O3098" s="223">
        <f>O3047*'Usages mobilité'!$BG51*(1+'Usages mobilité'!$BH51)^(O$2994-$D$2994)/1000</f>
        <v>0</v>
      </c>
      <c r="P3098" s="223">
        <f>P3047*'Usages mobilité'!$BG51*(1+'Usages mobilité'!$BH51)^(P$2994-$D$2994)/1000</f>
        <v>0</v>
      </c>
      <c r="Q3098" s="223">
        <f>Q3047*'Usages mobilité'!$BG51*(1+'Usages mobilité'!$BH51)^(Q$2994-$D$2994)/1000</f>
        <v>0</v>
      </c>
      <c r="R3098" s="223">
        <f>R3047*'Usages mobilité'!$BG51*(1+'Usages mobilité'!$BH51)^(R$2994-$D$2994)/1000</f>
        <v>0</v>
      </c>
    </row>
    <row r="3099" spans="1:18" hidden="1" outlineLevel="2" x14ac:dyDescent="0.25">
      <c r="A3099" s="222" t="str">
        <f>'Usages mobilité'!A52</f>
        <v>Usage mobilité n°49</v>
      </c>
      <c r="B3099" s="222" t="s">
        <v>645</v>
      </c>
      <c r="C3099" s="222"/>
      <c r="D3099" s="223">
        <f>D3048*'Usages mobilité'!$BG52*(1+'Usages mobilité'!$BH52)^(D$2994-$D$2994)/1000</f>
        <v>0</v>
      </c>
      <c r="E3099" s="223">
        <f>E3048*'Usages mobilité'!$BG52*(1+'Usages mobilité'!$BH52)^(E$2994-$D$2994)/1000</f>
        <v>0</v>
      </c>
      <c r="F3099" s="223">
        <f>F3048*'Usages mobilité'!$BG52*(1+'Usages mobilité'!$BH52)^(F$2994-$D$2994)/1000</f>
        <v>0</v>
      </c>
      <c r="G3099" s="223">
        <f>G3048*'Usages mobilité'!$BG52*(1+'Usages mobilité'!$BH52)^(G$2994-$D$2994)/1000</f>
        <v>0</v>
      </c>
      <c r="H3099" s="223">
        <f>H3048*'Usages mobilité'!$BG52*(1+'Usages mobilité'!$BH52)^(H$2994-$D$2994)/1000</f>
        <v>0</v>
      </c>
      <c r="I3099" s="223">
        <f>I3048*'Usages mobilité'!$BG52*(1+'Usages mobilité'!$BH52)^(I$2994-$D$2994)/1000</f>
        <v>0</v>
      </c>
      <c r="J3099" s="223">
        <f>J3048*'Usages mobilité'!$BG52*(1+'Usages mobilité'!$BH52)^(J$2994-$D$2994)/1000</f>
        <v>0</v>
      </c>
      <c r="K3099" s="223">
        <f>K3048*'Usages mobilité'!$BG52*(1+'Usages mobilité'!$BH52)^(K$2994-$D$2994)/1000</f>
        <v>0</v>
      </c>
      <c r="L3099" s="223">
        <f>L3048*'Usages mobilité'!$BG52*(1+'Usages mobilité'!$BH52)^(L$2994-$D$2994)/1000</f>
        <v>0</v>
      </c>
      <c r="M3099" s="223">
        <f>M3048*'Usages mobilité'!$BG52*(1+'Usages mobilité'!$BH52)^(M$2994-$D$2994)/1000</f>
        <v>0</v>
      </c>
      <c r="N3099" s="223">
        <f>N3048*'Usages mobilité'!$BG52*(1+'Usages mobilité'!$BH52)^(N$2994-$D$2994)/1000</f>
        <v>0</v>
      </c>
      <c r="O3099" s="223">
        <f>O3048*'Usages mobilité'!$BG52*(1+'Usages mobilité'!$BH52)^(O$2994-$D$2994)/1000</f>
        <v>0</v>
      </c>
      <c r="P3099" s="223">
        <f>P3048*'Usages mobilité'!$BG52*(1+'Usages mobilité'!$BH52)^(P$2994-$D$2994)/1000</f>
        <v>0</v>
      </c>
      <c r="Q3099" s="223">
        <f>Q3048*'Usages mobilité'!$BG52*(1+'Usages mobilité'!$BH52)^(Q$2994-$D$2994)/1000</f>
        <v>0</v>
      </c>
      <c r="R3099" s="223">
        <f>R3048*'Usages mobilité'!$BG52*(1+'Usages mobilité'!$BH52)^(R$2994-$D$2994)/1000</f>
        <v>0</v>
      </c>
    </row>
    <row r="3100" spans="1:18" hidden="1" outlineLevel="2" x14ac:dyDescent="0.25">
      <c r="A3100" s="222" t="str">
        <f>'Usages mobilité'!A53</f>
        <v>Usage mobilité n°50</v>
      </c>
      <c r="B3100" s="222" t="s">
        <v>645</v>
      </c>
      <c r="C3100" s="222"/>
      <c r="D3100" s="223">
        <f>D3049*'Usages mobilité'!$BG53*(1+'Usages mobilité'!$BH53)^(D$2994-$D$2994)/1000</f>
        <v>0</v>
      </c>
      <c r="E3100" s="223">
        <f>E3049*'Usages mobilité'!$BG53*(1+'Usages mobilité'!$BH53)^(E$2994-$D$2994)/1000</f>
        <v>0</v>
      </c>
      <c r="F3100" s="223">
        <f>F3049*'Usages mobilité'!$BG53*(1+'Usages mobilité'!$BH53)^(F$2994-$D$2994)/1000</f>
        <v>0</v>
      </c>
      <c r="G3100" s="223">
        <f>G3049*'Usages mobilité'!$BG53*(1+'Usages mobilité'!$BH53)^(G$2994-$D$2994)/1000</f>
        <v>0</v>
      </c>
      <c r="H3100" s="223">
        <f>H3049*'Usages mobilité'!$BG53*(1+'Usages mobilité'!$BH53)^(H$2994-$D$2994)/1000</f>
        <v>0</v>
      </c>
      <c r="I3100" s="223">
        <f>I3049*'Usages mobilité'!$BG53*(1+'Usages mobilité'!$BH53)^(I$2994-$D$2994)/1000</f>
        <v>0</v>
      </c>
      <c r="J3100" s="223">
        <f>J3049*'Usages mobilité'!$BG53*(1+'Usages mobilité'!$BH53)^(J$2994-$D$2994)/1000</f>
        <v>0</v>
      </c>
      <c r="K3100" s="223">
        <f>K3049*'Usages mobilité'!$BG53*(1+'Usages mobilité'!$BH53)^(K$2994-$D$2994)/1000</f>
        <v>0</v>
      </c>
      <c r="L3100" s="223">
        <f>L3049*'Usages mobilité'!$BG53*(1+'Usages mobilité'!$BH53)^(L$2994-$D$2994)/1000</f>
        <v>0</v>
      </c>
      <c r="M3100" s="223">
        <f>M3049*'Usages mobilité'!$BG53*(1+'Usages mobilité'!$BH53)^(M$2994-$D$2994)/1000</f>
        <v>0</v>
      </c>
      <c r="N3100" s="223">
        <f>N3049*'Usages mobilité'!$BG53*(1+'Usages mobilité'!$BH53)^(N$2994-$D$2994)/1000</f>
        <v>0</v>
      </c>
      <c r="O3100" s="223">
        <f>O3049*'Usages mobilité'!$BG53*(1+'Usages mobilité'!$BH53)^(O$2994-$D$2994)/1000</f>
        <v>0</v>
      </c>
      <c r="P3100" s="223">
        <f>P3049*'Usages mobilité'!$BG53*(1+'Usages mobilité'!$BH53)^(P$2994-$D$2994)/1000</f>
        <v>0</v>
      </c>
      <c r="Q3100" s="223">
        <f>Q3049*'Usages mobilité'!$BG53*(1+'Usages mobilité'!$BH53)^(Q$2994-$D$2994)/1000</f>
        <v>0</v>
      </c>
      <c r="R3100" s="223">
        <f>R3049*'Usages mobilité'!$BG53*(1+'Usages mobilité'!$BH53)^(R$2994-$D$2994)/1000</f>
        <v>0</v>
      </c>
    </row>
    <row r="3101" spans="1:18" hidden="1" outlineLevel="1" collapsed="1" x14ac:dyDescent="0.25">
      <c r="A3101" s="222" t="s">
        <v>657</v>
      </c>
      <c r="B3101" s="222"/>
      <c r="C3101" s="222"/>
      <c r="D3101" s="223">
        <f t="shared" ref="D3101:R3101" si="269">SUM(D3051:D3100)</f>
        <v>0</v>
      </c>
      <c r="E3101" s="223">
        <f t="shared" si="269"/>
        <v>0</v>
      </c>
      <c r="F3101" s="223">
        <f t="shared" si="269"/>
        <v>0</v>
      </c>
      <c r="G3101" s="223">
        <f t="shared" si="269"/>
        <v>0</v>
      </c>
      <c r="H3101" s="223">
        <f t="shared" si="269"/>
        <v>0</v>
      </c>
      <c r="I3101" s="223">
        <f t="shared" si="269"/>
        <v>0</v>
      </c>
      <c r="J3101" s="223">
        <f t="shared" si="269"/>
        <v>0</v>
      </c>
      <c r="K3101" s="223">
        <f t="shared" si="269"/>
        <v>0</v>
      </c>
      <c r="L3101" s="223">
        <f t="shared" si="269"/>
        <v>0</v>
      </c>
      <c r="M3101" s="223">
        <f t="shared" si="269"/>
        <v>0</v>
      </c>
      <c r="N3101" s="223">
        <f t="shared" si="269"/>
        <v>0</v>
      </c>
      <c r="O3101" s="223">
        <f t="shared" si="269"/>
        <v>0</v>
      </c>
      <c r="P3101" s="223">
        <f t="shared" si="269"/>
        <v>0</v>
      </c>
      <c r="Q3101" s="223">
        <f t="shared" si="269"/>
        <v>0</v>
      </c>
      <c r="R3101" s="223">
        <f t="shared" si="269"/>
        <v>0</v>
      </c>
    </row>
    <row r="3102" spans="1:18" hidden="1" outlineLevel="1" x14ac:dyDescent="0.25">
      <c r="A3102" s="53" t="s">
        <v>652</v>
      </c>
      <c r="B3102" s="53"/>
      <c r="C3102" s="53"/>
      <c r="D3102" s="244"/>
      <c r="E3102" s="244"/>
      <c r="F3102" s="244"/>
      <c r="G3102" s="244"/>
      <c r="H3102" s="244"/>
      <c r="I3102" s="244"/>
      <c r="J3102" s="244"/>
      <c r="K3102" s="244"/>
      <c r="L3102" s="244"/>
      <c r="M3102" s="244"/>
      <c r="N3102" s="244"/>
      <c r="O3102" s="244"/>
      <c r="P3102" s="244"/>
      <c r="Q3102" s="244"/>
      <c r="R3102" s="244"/>
    </row>
    <row r="3103" spans="1:18" hidden="1" outlineLevel="1" x14ac:dyDescent="0.25">
      <c r="A3103" s="53" t="s">
        <v>658</v>
      </c>
      <c r="B3103" s="53"/>
      <c r="C3103" s="53"/>
      <c r="D3103" s="244"/>
      <c r="E3103" s="244"/>
      <c r="F3103" s="244"/>
      <c r="G3103" s="244"/>
      <c r="H3103" s="244"/>
      <c r="I3103" s="244"/>
      <c r="J3103" s="244"/>
      <c r="K3103" s="244"/>
      <c r="L3103" s="244"/>
      <c r="M3103" s="244"/>
      <c r="N3103" s="244"/>
      <c r="O3103" s="244"/>
      <c r="P3103" s="244"/>
      <c r="Q3103" s="244"/>
      <c r="R3103" s="244"/>
    </row>
    <row r="3104" spans="1:18" hidden="1" outlineLevel="1" x14ac:dyDescent="0.25">
      <c r="A3104" s="53" t="s">
        <v>40</v>
      </c>
      <c r="B3104" s="53"/>
      <c r="C3104" s="53"/>
      <c r="D3104" s="223">
        <f t="shared" ref="D3104:R3104" si="270">D3101+D3103</f>
        <v>0</v>
      </c>
      <c r="E3104" s="223">
        <f t="shared" si="270"/>
        <v>0</v>
      </c>
      <c r="F3104" s="223">
        <f t="shared" si="270"/>
        <v>0</v>
      </c>
      <c r="G3104" s="223">
        <f t="shared" si="270"/>
        <v>0</v>
      </c>
      <c r="H3104" s="223">
        <f t="shared" si="270"/>
        <v>0</v>
      </c>
      <c r="I3104" s="223">
        <f t="shared" si="270"/>
        <v>0</v>
      </c>
      <c r="J3104" s="223">
        <f t="shared" si="270"/>
        <v>0</v>
      </c>
      <c r="K3104" s="223">
        <f t="shared" si="270"/>
        <v>0</v>
      </c>
      <c r="L3104" s="223">
        <f t="shared" si="270"/>
        <v>0</v>
      </c>
      <c r="M3104" s="223">
        <f t="shared" si="270"/>
        <v>0</v>
      </c>
      <c r="N3104" s="223">
        <f t="shared" si="270"/>
        <v>0</v>
      </c>
      <c r="O3104" s="223">
        <f t="shared" si="270"/>
        <v>0</v>
      </c>
      <c r="P3104" s="223">
        <f t="shared" si="270"/>
        <v>0</v>
      </c>
      <c r="Q3104" s="223">
        <f t="shared" si="270"/>
        <v>0</v>
      </c>
      <c r="R3104" s="223">
        <f t="shared" si="270"/>
        <v>0</v>
      </c>
    </row>
    <row r="3105" spans="1:18" hidden="1" outlineLevel="1" x14ac:dyDescent="0.25"/>
    <row r="3106" spans="1:18" hidden="1" outlineLevel="1" x14ac:dyDescent="0.25">
      <c r="A3106" s="274" t="s">
        <v>0</v>
      </c>
      <c r="B3106" s="225" t="s">
        <v>16</v>
      </c>
      <c r="C3106" s="53"/>
      <c r="D3106" s="244">
        <v>10000</v>
      </c>
      <c r="E3106" s="244"/>
      <c r="F3106" s="244"/>
      <c r="G3106" s="244"/>
      <c r="H3106" s="244"/>
      <c r="I3106" s="244"/>
      <c r="J3106" s="244"/>
      <c r="K3106" s="244"/>
      <c r="L3106" s="244"/>
      <c r="M3106" s="244"/>
      <c r="N3106" s="244"/>
      <c r="O3106" s="244"/>
      <c r="P3106" s="244"/>
      <c r="Q3106" s="244"/>
      <c r="R3106" s="244"/>
    </row>
    <row r="3107" spans="1:18" hidden="1" outlineLevel="1" x14ac:dyDescent="0.25">
      <c r="A3107" s="274"/>
      <c r="B3107" s="226" t="s">
        <v>42</v>
      </c>
      <c r="C3107" s="222"/>
      <c r="D3107" s="223">
        <f>IF($B2991&lt;&gt;"",D3106*(VLOOKUP($B2991,Distribution!$H4:$Y53,18)*(1+VLOOKUP($B2991,Distribution!$H4:$Z53,19))^(D2994-$D2994))/1000,0)</f>
        <v>0</v>
      </c>
      <c r="E3107" s="223">
        <f>IF($B2991&lt;&gt;"",E3106*(VLOOKUP($B2991,Distribution!$H4:$Y53,18)*(1+VLOOKUP($B2991,Distribution!$H4:$Z53,19))^(E2994-$D2994))/1000,0)</f>
        <v>0</v>
      </c>
      <c r="F3107" s="223">
        <f>IF($B2991&lt;&gt;"",F3106*(VLOOKUP($B2991,Distribution!$H4:$Y53,18)*(1+VLOOKUP($B2991,Distribution!$H4:$Z53,19))^(F2994-$D2994))/1000,0)</f>
        <v>0</v>
      </c>
      <c r="G3107" s="223">
        <f>IF($B2991&lt;&gt;"",G3106*(VLOOKUP($B2991,Distribution!$H4:$Y53,18)*(1+VLOOKUP($B2991,Distribution!$H4:$Z53,19))^(G2994-$D2994))/1000,0)</f>
        <v>0</v>
      </c>
      <c r="H3107" s="223">
        <f>IF($B2991&lt;&gt;"",H3106*(VLOOKUP($B2991,Distribution!$H4:$Y53,18)*(1+VLOOKUP($B2991,Distribution!$H4:$Z53,19))^(H2994-$D2994))/1000,0)</f>
        <v>0</v>
      </c>
      <c r="I3107" s="223">
        <f>IF($B2991&lt;&gt;"",I3106*(VLOOKUP($B2991,Distribution!$H4:$Y53,18)*(1+VLOOKUP($B2991,Distribution!$H4:$Z53,19))^(I2994-$D2994))/1000,0)</f>
        <v>0</v>
      </c>
      <c r="J3107" s="223">
        <f>IF($B2991&lt;&gt;"",J3106*(VLOOKUP($B2991,Distribution!$H4:$Y53,18)*(1+VLOOKUP($B2991,Distribution!$H4:$Z53,19))^(J2994-$D2994))/1000,0)</f>
        <v>0</v>
      </c>
      <c r="K3107" s="223">
        <f>IF($B2991&lt;&gt;"",K3106*(VLOOKUP($B2991,Distribution!$H4:$Y53,18)*(1+VLOOKUP($B2991,Distribution!$H4:$Z53,19))^(K2994-$D2994))/1000,0)</f>
        <v>0</v>
      </c>
      <c r="L3107" s="223">
        <f>IF($B2991&lt;&gt;"",L3106*(VLOOKUP($B2991,Distribution!$H4:$Y53,18)*(1+VLOOKUP($B2991,Distribution!$H4:$Z53,19))^(L2994-$D2994))/1000,0)</f>
        <v>0</v>
      </c>
      <c r="M3107" s="223">
        <f>IF($B2991&lt;&gt;"",M3106*(VLOOKUP($B2991,Distribution!$H4:$Y53,18)*(1+VLOOKUP($B2991,Distribution!$H4:$Z53,19))^(M2994-$D2994))/1000,0)</f>
        <v>0</v>
      </c>
      <c r="N3107" s="223">
        <f>IF($B2991&lt;&gt;"",N3106*(VLOOKUP($B2991,Distribution!$H4:$Y53,18)*(1+VLOOKUP($B2991,Distribution!$H4:$Z53,19))^(N2994-$D2994))/1000,0)</f>
        <v>0</v>
      </c>
      <c r="O3107" s="223">
        <f>IF($B2991&lt;&gt;"",O3106*(VLOOKUP($B2991,Distribution!$H4:$Y53,18)*(1+VLOOKUP($B2991,Distribution!$H4:$Z53,19))^(O2994-$D2994))/1000,0)</f>
        <v>0</v>
      </c>
      <c r="P3107" s="223">
        <f>IF($B2991&lt;&gt;"",P3106*(VLOOKUP($B2991,Distribution!$H4:$Y53,18)*(1+VLOOKUP($B2991,Distribution!$H4:$Z53,19))^(P2994-$D2994))/1000,0)</f>
        <v>0</v>
      </c>
      <c r="Q3107" s="223">
        <f>IF($B2991&lt;&gt;"",Q3106*(VLOOKUP($B2991,Distribution!$H4:$Y53,18)*(1+VLOOKUP($B2991,Distribution!$H4:$Z53,19))^(Q2994-$D2994))/1000,0)</f>
        <v>0</v>
      </c>
      <c r="R3107" s="223">
        <f>IF($B2991&lt;&gt;"",R3106*(VLOOKUP($B2991,Distribution!$H4:$Y53,18)*(1+VLOOKUP($B2991,Distribution!$H4:$Z53,19))^(R2994-$D2994))/1000,0)</f>
        <v>0</v>
      </c>
    </row>
    <row r="3108" spans="1:18" hidden="1" outlineLevel="1" x14ac:dyDescent="0.25">
      <c r="A3108" s="274" t="s">
        <v>15</v>
      </c>
      <c r="B3108" s="225" t="s">
        <v>679</v>
      </c>
      <c r="C3108" s="53"/>
      <c r="D3108" s="244"/>
      <c r="E3108" s="244"/>
      <c r="F3108" s="244"/>
      <c r="G3108" s="244"/>
      <c r="H3108" s="244"/>
      <c r="I3108" s="244"/>
      <c r="J3108" s="244"/>
      <c r="K3108" s="244"/>
      <c r="L3108" s="244"/>
      <c r="M3108" s="244"/>
      <c r="N3108" s="244"/>
      <c r="O3108" s="244"/>
      <c r="P3108" s="244"/>
      <c r="Q3108" s="244"/>
      <c r="R3108" s="244"/>
    </row>
    <row r="3109" spans="1:18" hidden="1" outlineLevel="1" x14ac:dyDescent="0.25">
      <c r="A3109" s="274"/>
      <c r="B3109" s="225" t="s">
        <v>42</v>
      </c>
      <c r="C3109" s="53"/>
      <c r="D3109" s="244"/>
      <c r="E3109" s="244"/>
      <c r="F3109" s="244"/>
      <c r="G3109" s="244"/>
      <c r="H3109" s="244"/>
      <c r="I3109" s="244"/>
      <c r="J3109" s="244"/>
      <c r="K3109" s="244"/>
      <c r="L3109" s="244"/>
      <c r="M3109" s="244"/>
      <c r="N3109" s="244"/>
      <c r="O3109" s="244"/>
      <c r="P3109" s="244"/>
      <c r="Q3109" s="244"/>
      <c r="R3109" s="244"/>
    </row>
    <row r="3110" spans="1:18" hidden="1" outlineLevel="1" x14ac:dyDescent="0.25">
      <c r="A3110" s="225" t="s">
        <v>56</v>
      </c>
      <c r="B3110" s="225"/>
      <c r="C3110" s="53"/>
      <c r="D3110" s="244"/>
      <c r="E3110" s="244"/>
      <c r="F3110" s="244"/>
      <c r="G3110" s="244"/>
      <c r="H3110" s="244"/>
      <c r="I3110" s="244"/>
      <c r="J3110" s="244"/>
      <c r="K3110" s="244"/>
      <c r="L3110" s="244"/>
      <c r="M3110" s="244"/>
      <c r="N3110" s="244"/>
      <c r="O3110" s="244"/>
      <c r="P3110" s="244"/>
      <c r="Q3110" s="244"/>
      <c r="R3110" s="244"/>
    </row>
    <row r="3111" spans="1:18" hidden="1" outlineLevel="1" x14ac:dyDescent="0.25">
      <c r="A3111" s="225" t="s">
        <v>57</v>
      </c>
      <c r="B3111" s="225"/>
      <c r="C3111" s="53"/>
      <c r="D3111" s="244"/>
      <c r="E3111" s="244"/>
      <c r="F3111" s="244"/>
      <c r="G3111" s="244"/>
      <c r="H3111" s="244"/>
      <c r="I3111" s="244"/>
      <c r="J3111" s="244"/>
      <c r="K3111" s="244"/>
      <c r="L3111" s="244"/>
      <c r="M3111" s="244"/>
      <c r="N3111" s="244"/>
      <c r="O3111" s="244"/>
      <c r="P3111" s="244"/>
      <c r="Q3111" s="244"/>
      <c r="R3111" s="244"/>
    </row>
    <row r="3112" spans="1:18" hidden="1" outlineLevel="1" x14ac:dyDescent="0.25">
      <c r="A3112" s="224" t="s">
        <v>659</v>
      </c>
      <c r="B3112" s="224"/>
      <c r="C3112" s="222"/>
      <c r="D3112" s="223">
        <f t="shared" ref="D3112:R3112" si="271">D3107+D3109+D3110+D3111</f>
        <v>0</v>
      </c>
      <c r="E3112" s="223">
        <f t="shared" si="271"/>
        <v>0</v>
      </c>
      <c r="F3112" s="223">
        <f t="shared" si="271"/>
        <v>0</v>
      </c>
      <c r="G3112" s="223">
        <f t="shared" si="271"/>
        <v>0</v>
      </c>
      <c r="H3112" s="223">
        <f t="shared" si="271"/>
        <v>0</v>
      </c>
      <c r="I3112" s="223">
        <f t="shared" si="271"/>
        <v>0</v>
      </c>
      <c r="J3112" s="223">
        <f t="shared" si="271"/>
        <v>0</v>
      </c>
      <c r="K3112" s="223">
        <f t="shared" si="271"/>
        <v>0</v>
      </c>
      <c r="L3112" s="223">
        <f t="shared" si="271"/>
        <v>0</v>
      </c>
      <c r="M3112" s="223">
        <f t="shared" si="271"/>
        <v>0</v>
      </c>
      <c r="N3112" s="223">
        <f t="shared" si="271"/>
        <v>0</v>
      </c>
      <c r="O3112" s="223">
        <f t="shared" si="271"/>
        <v>0</v>
      </c>
      <c r="P3112" s="223">
        <f t="shared" si="271"/>
        <v>0</v>
      </c>
      <c r="Q3112" s="223">
        <f t="shared" si="271"/>
        <v>0</v>
      </c>
      <c r="R3112" s="223">
        <f t="shared" si="271"/>
        <v>0</v>
      </c>
    </row>
    <row r="3113" spans="1:18" hidden="1" outlineLevel="1" x14ac:dyDescent="0.25"/>
    <row r="3114" spans="1:18" hidden="1" outlineLevel="1" x14ac:dyDescent="0.25">
      <c r="A3114" s="222" t="s">
        <v>663</v>
      </c>
      <c r="B3114" s="222"/>
      <c r="C3114" s="222"/>
      <c r="D3114" s="223">
        <f t="shared" ref="D3114:R3114" si="272">D3104-D3112</f>
        <v>0</v>
      </c>
      <c r="E3114" s="223">
        <f t="shared" si="272"/>
        <v>0</v>
      </c>
      <c r="F3114" s="223">
        <f t="shared" si="272"/>
        <v>0</v>
      </c>
      <c r="G3114" s="223">
        <f t="shared" si="272"/>
        <v>0</v>
      </c>
      <c r="H3114" s="223">
        <f t="shared" si="272"/>
        <v>0</v>
      </c>
      <c r="I3114" s="223">
        <f t="shared" si="272"/>
        <v>0</v>
      </c>
      <c r="J3114" s="223">
        <f t="shared" si="272"/>
        <v>0</v>
      </c>
      <c r="K3114" s="223">
        <f t="shared" si="272"/>
        <v>0</v>
      </c>
      <c r="L3114" s="223">
        <f t="shared" si="272"/>
        <v>0</v>
      </c>
      <c r="M3114" s="223">
        <f t="shared" si="272"/>
        <v>0</v>
      </c>
      <c r="N3114" s="223">
        <f t="shared" si="272"/>
        <v>0</v>
      </c>
      <c r="O3114" s="223">
        <f t="shared" si="272"/>
        <v>0</v>
      </c>
      <c r="P3114" s="223">
        <f t="shared" si="272"/>
        <v>0</v>
      </c>
      <c r="Q3114" s="223">
        <f t="shared" si="272"/>
        <v>0</v>
      </c>
      <c r="R3114" s="223">
        <f t="shared" si="272"/>
        <v>0</v>
      </c>
    </row>
    <row r="3115" spans="1:18" hidden="1" outlineLevel="1" x14ac:dyDescent="0.25"/>
    <row r="3116" spans="1:18" hidden="1" outlineLevel="1" x14ac:dyDescent="0.25">
      <c r="A3116" s="53" t="s">
        <v>664</v>
      </c>
      <c r="B3116" s="53"/>
      <c r="C3116" s="53"/>
      <c r="D3116" s="244"/>
      <c r="E3116" s="244"/>
      <c r="F3116" s="244"/>
      <c r="G3116" s="244"/>
      <c r="H3116" s="244"/>
      <c r="I3116" s="244"/>
      <c r="J3116" s="244"/>
      <c r="K3116" s="244"/>
      <c r="L3116" s="244"/>
      <c r="M3116" s="244"/>
      <c r="N3116" s="244"/>
      <c r="O3116" s="244"/>
      <c r="P3116" s="244"/>
      <c r="Q3116" s="244"/>
      <c r="R3116" s="244"/>
    </row>
    <row r="3117" spans="1:18" hidden="1" outlineLevel="1" x14ac:dyDescent="0.25"/>
    <row r="3118" spans="1:18" hidden="1" outlineLevel="1" x14ac:dyDescent="0.25">
      <c r="A3118" s="222" t="s">
        <v>665</v>
      </c>
      <c r="B3118" s="222"/>
      <c r="C3118" s="222"/>
      <c r="D3118" s="223">
        <f t="shared" ref="D3118:R3118" si="273">D3114-D3116</f>
        <v>0</v>
      </c>
      <c r="E3118" s="223">
        <f t="shared" si="273"/>
        <v>0</v>
      </c>
      <c r="F3118" s="223">
        <f t="shared" si="273"/>
        <v>0</v>
      </c>
      <c r="G3118" s="223">
        <f t="shared" si="273"/>
        <v>0</v>
      </c>
      <c r="H3118" s="223">
        <f t="shared" si="273"/>
        <v>0</v>
      </c>
      <c r="I3118" s="223">
        <f t="shared" si="273"/>
        <v>0</v>
      </c>
      <c r="J3118" s="223">
        <f t="shared" si="273"/>
        <v>0</v>
      </c>
      <c r="K3118" s="223">
        <f t="shared" si="273"/>
        <v>0</v>
      </c>
      <c r="L3118" s="223">
        <f t="shared" si="273"/>
        <v>0</v>
      </c>
      <c r="M3118" s="223">
        <f t="shared" si="273"/>
        <v>0</v>
      </c>
      <c r="N3118" s="223">
        <f t="shared" si="273"/>
        <v>0</v>
      </c>
      <c r="O3118" s="223">
        <f t="shared" si="273"/>
        <v>0</v>
      </c>
      <c r="P3118" s="223">
        <f t="shared" si="273"/>
        <v>0</v>
      </c>
      <c r="Q3118" s="223">
        <f t="shared" si="273"/>
        <v>0</v>
      </c>
      <c r="R3118" s="223">
        <f t="shared" si="273"/>
        <v>0</v>
      </c>
    </row>
    <row r="3119" spans="1:18" hidden="1" outlineLevel="1" x14ac:dyDescent="0.25">
      <c r="A3119" s="222" t="s">
        <v>666</v>
      </c>
      <c r="B3119" s="222"/>
      <c r="C3119" s="222"/>
      <c r="D3119" s="223">
        <f t="shared" ref="D3119:R3119" si="274">$B2992*D3118</f>
        <v>0</v>
      </c>
      <c r="E3119" s="223">
        <f t="shared" si="274"/>
        <v>0</v>
      </c>
      <c r="F3119" s="223">
        <f t="shared" si="274"/>
        <v>0</v>
      </c>
      <c r="G3119" s="223">
        <f t="shared" si="274"/>
        <v>0</v>
      </c>
      <c r="H3119" s="223">
        <f t="shared" si="274"/>
        <v>0</v>
      </c>
      <c r="I3119" s="223">
        <f t="shared" si="274"/>
        <v>0</v>
      </c>
      <c r="J3119" s="223">
        <f t="shared" si="274"/>
        <v>0</v>
      </c>
      <c r="K3119" s="223">
        <f t="shared" si="274"/>
        <v>0</v>
      </c>
      <c r="L3119" s="223">
        <f t="shared" si="274"/>
        <v>0</v>
      </c>
      <c r="M3119" s="223">
        <f t="shared" si="274"/>
        <v>0</v>
      </c>
      <c r="N3119" s="223">
        <f t="shared" si="274"/>
        <v>0</v>
      </c>
      <c r="O3119" s="223">
        <f t="shared" si="274"/>
        <v>0</v>
      </c>
      <c r="P3119" s="223">
        <f t="shared" si="274"/>
        <v>0</v>
      </c>
      <c r="Q3119" s="223">
        <f t="shared" si="274"/>
        <v>0</v>
      </c>
      <c r="R3119" s="223">
        <f t="shared" si="274"/>
        <v>0</v>
      </c>
    </row>
    <row r="3120" spans="1:18" hidden="1" outlineLevel="1" x14ac:dyDescent="0.25"/>
    <row r="3121" spans="1:18" hidden="1" outlineLevel="1" x14ac:dyDescent="0.25">
      <c r="A3121" s="222" t="s">
        <v>667</v>
      </c>
      <c r="B3121" s="222"/>
      <c r="C3121" s="222"/>
      <c r="D3121" s="223">
        <f t="shared" ref="D3121:R3121" si="275">D3118-D3119</f>
        <v>0</v>
      </c>
      <c r="E3121" s="223">
        <f t="shared" si="275"/>
        <v>0</v>
      </c>
      <c r="F3121" s="223">
        <f t="shared" si="275"/>
        <v>0</v>
      </c>
      <c r="G3121" s="223">
        <f t="shared" si="275"/>
        <v>0</v>
      </c>
      <c r="H3121" s="223">
        <f t="shared" si="275"/>
        <v>0</v>
      </c>
      <c r="I3121" s="223">
        <f t="shared" si="275"/>
        <v>0</v>
      </c>
      <c r="J3121" s="223">
        <f t="shared" si="275"/>
        <v>0</v>
      </c>
      <c r="K3121" s="223">
        <f t="shared" si="275"/>
        <v>0</v>
      </c>
      <c r="L3121" s="223">
        <f t="shared" si="275"/>
        <v>0</v>
      </c>
      <c r="M3121" s="223">
        <f t="shared" si="275"/>
        <v>0</v>
      </c>
      <c r="N3121" s="223">
        <f t="shared" si="275"/>
        <v>0</v>
      </c>
      <c r="O3121" s="223">
        <f t="shared" si="275"/>
        <v>0</v>
      </c>
      <c r="P3121" s="223">
        <f t="shared" si="275"/>
        <v>0</v>
      </c>
      <c r="Q3121" s="223">
        <f t="shared" si="275"/>
        <v>0</v>
      </c>
      <c r="R3121" s="223">
        <f t="shared" si="275"/>
        <v>0</v>
      </c>
    </row>
    <row r="3122" spans="1:18" hidden="1" outlineLevel="1" x14ac:dyDescent="0.25"/>
    <row r="3123" spans="1:18" hidden="1" outlineLevel="1" x14ac:dyDescent="0.25">
      <c r="A3123" s="224" t="s">
        <v>668</v>
      </c>
      <c r="B3123" s="222"/>
      <c r="C3123" s="222"/>
      <c r="D3123" s="227" t="e">
        <f>IRR(D3121:R3121)</f>
        <v>#NUM!</v>
      </c>
    </row>
    <row r="3124" spans="1:18" collapsed="1" x14ac:dyDescent="0.25"/>
    <row r="3127" spans="1:18" s="169" customFormat="1" x14ac:dyDescent="0.25">
      <c r="A3127" s="169" t="s">
        <v>907</v>
      </c>
    </row>
    <row r="3128" spans="1:18" hidden="1" outlineLevel="1" x14ac:dyDescent="0.25"/>
    <row r="3129" spans="1:18" hidden="1" outlineLevel="1" x14ac:dyDescent="0.25">
      <c r="A3129" s="217" t="s">
        <v>643</v>
      </c>
      <c r="B3129" s="208"/>
    </row>
    <row r="3130" spans="1:18" hidden="1" outlineLevel="1" x14ac:dyDescent="0.25">
      <c r="A3130" s="218" t="s">
        <v>644</v>
      </c>
      <c r="B3130" s="209"/>
    </row>
    <row r="3131" spans="1:18" ht="15.75" hidden="1" outlineLevel="1" thickBot="1" x14ac:dyDescent="0.3">
      <c r="A3131" s="219" t="s">
        <v>12</v>
      </c>
      <c r="B3131" s="243"/>
    </row>
    <row r="3132" spans="1:18" hidden="1" outlineLevel="1" x14ac:dyDescent="0.25"/>
    <row r="3133" spans="1:18" hidden="1" outlineLevel="1" x14ac:dyDescent="0.25">
      <c r="A3133" s="53" t="s">
        <v>14</v>
      </c>
      <c r="B3133" s="53"/>
      <c r="C3133" s="223">
        <v>0</v>
      </c>
      <c r="D3133" s="223">
        <v>1</v>
      </c>
      <c r="E3133" s="223">
        <v>2</v>
      </c>
      <c r="F3133" s="223">
        <v>3</v>
      </c>
      <c r="G3133" s="223">
        <v>4</v>
      </c>
      <c r="H3133" s="223">
        <v>5</v>
      </c>
      <c r="I3133" s="223">
        <v>6</v>
      </c>
      <c r="J3133" s="223">
        <v>7</v>
      </c>
      <c r="K3133" s="223">
        <v>8</v>
      </c>
      <c r="L3133" s="223">
        <v>9</v>
      </c>
      <c r="M3133" s="223">
        <v>10</v>
      </c>
      <c r="N3133" s="223">
        <v>11</v>
      </c>
      <c r="O3133" s="223">
        <v>12</v>
      </c>
      <c r="P3133" s="223">
        <v>13</v>
      </c>
      <c r="Q3133" s="223">
        <v>14</v>
      </c>
      <c r="R3133" s="223">
        <v>15</v>
      </c>
    </row>
    <row r="3134" spans="1:18" hidden="1" outlineLevel="1" x14ac:dyDescent="0.25"/>
    <row r="3135" spans="1:18" hidden="1" outlineLevel="1" x14ac:dyDescent="0.25">
      <c r="A3135" s="53" t="s">
        <v>59</v>
      </c>
      <c r="B3135" s="53"/>
      <c r="C3135" s="244"/>
      <c r="D3135" s="244"/>
      <c r="E3135" s="244"/>
      <c r="F3135" s="244"/>
      <c r="G3135" s="244"/>
      <c r="H3135" s="244"/>
      <c r="I3135" s="244"/>
      <c r="J3135" s="244"/>
      <c r="K3135" s="244"/>
      <c r="L3135" s="244"/>
      <c r="M3135" s="244"/>
      <c r="N3135" s="244"/>
      <c r="O3135" s="244"/>
      <c r="P3135" s="244"/>
      <c r="Q3135" s="244"/>
      <c r="R3135" s="244"/>
    </row>
    <row r="3136" spans="1:18" hidden="1" outlineLevel="1" x14ac:dyDescent="0.25">
      <c r="A3136" s="53" t="s">
        <v>824</v>
      </c>
      <c r="B3136" s="53"/>
      <c r="C3136" s="244"/>
      <c r="D3136" s="244"/>
      <c r="E3136" s="244"/>
      <c r="F3136" s="244"/>
      <c r="G3136" s="244"/>
      <c r="H3136" s="244"/>
      <c r="I3136" s="244"/>
      <c r="J3136" s="244"/>
      <c r="K3136" s="244"/>
      <c r="L3136" s="244"/>
      <c r="M3136" s="244"/>
      <c r="N3136" s="244"/>
      <c r="O3136" s="244"/>
      <c r="P3136" s="244"/>
      <c r="Q3136" s="244"/>
      <c r="R3136" s="244"/>
    </row>
    <row r="3137" spans="1:18" hidden="1" outlineLevel="1" x14ac:dyDescent="0.25">
      <c r="A3137" s="53" t="s">
        <v>825</v>
      </c>
      <c r="B3137" s="53"/>
      <c r="C3137" s="244"/>
      <c r="D3137" s="244"/>
      <c r="E3137" s="244"/>
      <c r="F3137" s="244"/>
      <c r="G3137" s="244"/>
      <c r="H3137" s="244"/>
      <c r="I3137" s="244"/>
      <c r="J3137" s="244"/>
      <c r="K3137" s="244"/>
      <c r="L3137" s="244"/>
      <c r="M3137" s="244"/>
      <c r="N3137" s="244"/>
      <c r="O3137" s="244"/>
      <c r="P3137" s="244"/>
      <c r="Q3137" s="244"/>
      <c r="R3137" s="244"/>
    </row>
    <row r="3138" spans="1:18" hidden="1" outlineLevel="1" x14ac:dyDescent="0.25"/>
    <row r="3139" spans="1:18" hidden="1" outlineLevel="2" x14ac:dyDescent="0.25">
      <c r="A3139" s="222" t="str">
        <f>'Usages industrie'!A4</f>
        <v>Usage industriel n°1</v>
      </c>
      <c r="B3139" s="222" t="s">
        <v>41</v>
      </c>
      <c r="C3139" s="222"/>
      <c r="D3139" s="223">
        <f>IF(B$3129&lt;&gt;"",IF(B$3129='Usages industrie'!$K4,'Usages industrie'!J4,0),0)</f>
        <v>0</v>
      </c>
      <c r="E3139" s="223">
        <f t="shared" ref="E3139:R3148" si="276">$D3139</f>
        <v>0</v>
      </c>
      <c r="F3139" s="223">
        <f t="shared" si="276"/>
        <v>0</v>
      </c>
      <c r="G3139" s="223">
        <f t="shared" si="276"/>
        <v>0</v>
      </c>
      <c r="H3139" s="223">
        <f t="shared" si="276"/>
        <v>0</v>
      </c>
      <c r="I3139" s="223">
        <f t="shared" si="276"/>
        <v>0</v>
      </c>
      <c r="J3139" s="223">
        <f t="shared" si="276"/>
        <v>0</v>
      </c>
      <c r="K3139" s="223">
        <f t="shared" si="276"/>
        <v>0</v>
      </c>
      <c r="L3139" s="223">
        <f t="shared" si="276"/>
        <v>0</v>
      </c>
      <c r="M3139" s="223">
        <f t="shared" si="276"/>
        <v>0</v>
      </c>
      <c r="N3139" s="223">
        <f t="shared" si="276"/>
        <v>0</v>
      </c>
      <c r="O3139" s="223">
        <f t="shared" si="276"/>
        <v>0</v>
      </c>
      <c r="P3139" s="223">
        <f t="shared" si="276"/>
        <v>0</v>
      </c>
      <c r="Q3139" s="223">
        <f t="shared" si="276"/>
        <v>0</v>
      </c>
      <c r="R3139" s="223">
        <f t="shared" si="276"/>
        <v>0</v>
      </c>
    </row>
    <row r="3140" spans="1:18" hidden="1" outlineLevel="2" x14ac:dyDescent="0.25">
      <c r="A3140" s="222" t="str">
        <f>'Usages industrie'!A5</f>
        <v>Usage industriel n°2</v>
      </c>
      <c r="B3140" s="222" t="s">
        <v>41</v>
      </c>
      <c r="C3140" s="222"/>
      <c r="D3140" s="223">
        <f>IF(B$3129&lt;&gt;"",IF(B$3129='Usages industrie'!$K5,'Usages industrie'!J5,0),0)</f>
        <v>0</v>
      </c>
      <c r="E3140" s="223">
        <f t="shared" si="276"/>
        <v>0</v>
      </c>
      <c r="F3140" s="223">
        <f t="shared" si="276"/>
        <v>0</v>
      </c>
      <c r="G3140" s="223">
        <f t="shared" si="276"/>
        <v>0</v>
      </c>
      <c r="H3140" s="223">
        <f t="shared" si="276"/>
        <v>0</v>
      </c>
      <c r="I3140" s="223">
        <f t="shared" si="276"/>
        <v>0</v>
      </c>
      <c r="J3140" s="223">
        <f t="shared" si="276"/>
        <v>0</v>
      </c>
      <c r="K3140" s="223">
        <f t="shared" si="276"/>
        <v>0</v>
      </c>
      <c r="L3140" s="223">
        <f t="shared" si="276"/>
        <v>0</v>
      </c>
      <c r="M3140" s="223">
        <f t="shared" si="276"/>
        <v>0</v>
      </c>
      <c r="N3140" s="223">
        <f t="shared" si="276"/>
        <v>0</v>
      </c>
      <c r="O3140" s="223">
        <f t="shared" si="276"/>
        <v>0</v>
      </c>
      <c r="P3140" s="223">
        <f t="shared" si="276"/>
        <v>0</v>
      </c>
      <c r="Q3140" s="223">
        <f t="shared" si="276"/>
        <v>0</v>
      </c>
      <c r="R3140" s="223">
        <f t="shared" si="276"/>
        <v>0</v>
      </c>
    </row>
    <row r="3141" spans="1:18" hidden="1" outlineLevel="2" x14ac:dyDescent="0.25">
      <c r="A3141" s="222" t="str">
        <f>'Usages industrie'!A6</f>
        <v>Usage industriel n°3</v>
      </c>
      <c r="B3141" s="222" t="s">
        <v>41</v>
      </c>
      <c r="C3141" s="222"/>
      <c r="D3141" s="223">
        <f>IF(B$3129&lt;&gt;"",IF(B$3129='Usages industrie'!$K6,'Usages industrie'!J6,0),0)</f>
        <v>0</v>
      </c>
      <c r="E3141" s="223">
        <f t="shared" si="276"/>
        <v>0</v>
      </c>
      <c r="F3141" s="223">
        <f t="shared" si="276"/>
        <v>0</v>
      </c>
      <c r="G3141" s="223">
        <f t="shared" si="276"/>
        <v>0</v>
      </c>
      <c r="H3141" s="223">
        <f t="shared" si="276"/>
        <v>0</v>
      </c>
      <c r="I3141" s="223">
        <f t="shared" si="276"/>
        <v>0</v>
      </c>
      <c r="J3141" s="223">
        <f t="shared" si="276"/>
        <v>0</v>
      </c>
      <c r="K3141" s="223">
        <f t="shared" si="276"/>
        <v>0</v>
      </c>
      <c r="L3141" s="223">
        <f t="shared" si="276"/>
        <v>0</v>
      </c>
      <c r="M3141" s="223">
        <f t="shared" si="276"/>
        <v>0</v>
      </c>
      <c r="N3141" s="223">
        <f t="shared" si="276"/>
        <v>0</v>
      </c>
      <c r="O3141" s="223">
        <f t="shared" si="276"/>
        <v>0</v>
      </c>
      <c r="P3141" s="223">
        <f t="shared" si="276"/>
        <v>0</v>
      </c>
      <c r="Q3141" s="223">
        <f t="shared" si="276"/>
        <v>0</v>
      </c>
      <c r="R3141" s="223">
        <f t="shared" si="276"/>
        <v>0</v>
      </c>
    </row>
    <row r="3142" spans="1:18" hidden="1" outlineLevel="2" x14ac:dyDescent="0.25">
      <c r="A3142" s="222" t="str">
        <f>'Usages industrie'!A7</f>
        <v>Usage industriel n°4</v>
      </c>
      <c r="B3142" s="222" t="s">
        <v>41</v>
      </c>
      <c r="C3142" s="222"/>
      <c r="D3142" s="223">
        <f>IF(B$3129&lt;&gt;"",IF(B$3129='Usages industrie'!$K7,'Usages industrie'!J7,0),0)</f>
        <v>0</v>
      </c>
      <c r="E3142" s="223">
        <f t="shared" si="276"/>
        <v>0</v>
      </c>
      <c r="F3142" s="223">
        <f t="shared" si="276"/>
        <v>0</v>
      </c>
      <c r="G3142" s="223">
        <f t="shared" si="276"/>
        <v>0</v>
      </c>
      <c r="H3142" s="223">
        <f t="shared" si="276"/>
        <v>0</v>
      </c>
      <c r="I3142" s="223">
        <f t="shared" si="276"/>
        <v>0</v>
      </c>
      <c r="J3142" s="223">
        <f t="shared" si="276"/>
        <v>0</v>
      </c>
      <c r="K3142" s="223">
        <f t="shared" si="276"/>
        <v>0</v>
      </c>
      <c r="L3142" s="223">
        <f t="shared" si="276"/>
        <v>0</v>
      </c>
      <c r="M3142" s="223">
        <f t="shared" si="276"/>
        <v>0</v>
      </c>
      <c r="N3142" s="223">
        <f t="shared" si="276"/>
        <v>0</v>
      </c>
      <c r="O3142" s="223">
        <f t="shared" si="276"/>
        <v>0</v>
      </c>
      <c r="P3142" s="223">
        <f t="shared" si="276"/>
        <v>0</v>
      </c>
      <c r="Q3142" s="223">
        <f t="shared" si="276"/>
        <v>0</v>
      </c>
      <c r="R3142" s="223">
        <f t="shared" si="276"/>
        <v>0</v>
      </c>
    </row>
    <row r="3143" spans="1:18" hidden="1" outlineLevel="2" x14ac:dyDescent="0.25">
      <c r="A3143" s="222" t="str">
        <f>'Usages industrie'!A8</f>
        <v>Usage industriel n°5</v>
      </c>
      <c r="B3143" s="222" t="s">
        <v>41</v>
      </c>
      <c r="C3143" s="222"/>
      <c r="D3143" s="223">
        <f>IF(B$3129&lt;&gt;"",IF(B$3129='Usages industrie'!$K8,'Usages industrie'!J8,0),0)</f>
        <v>0</v>
      </c>
      <c r="E3143" s="223">
        <f t="shared" si="276"/>
        <v>0</v>
      </c>
      <c r="F3143" s="223">
        <f t="shared" si="276"/>
        <v>0</v>
      </c>
      <c r="G3143" s="223">
        <f t="shared" si="276"/>
        <v>0</v>
      </c>
      <c r="H3143" s="223">
        <f t="shared" si="276"/>
        <v>0</v>
      </c>
      <c r="I3143" s="223">
        <f t="shared" si="276"/>
        <v>0</v>
      </c>
      <c r="J3143" s="223">
        <f t="shared" si="276"/>
        <v>0</v>
      </c>
      <c r="K3143" s="223">
        <f t="shared" si="276"/>
        <v>0</v>
      </c>
      <c r="L3143" s="223">
        <f t="shared" si="276"/>
        <v>0</v>
      </c>
      <c r="M3143" s="223">
        <f t="shared" si="276"/>
        <v>0</v>
      </c>
      <c r="N3143" s="223">
        <f t="shared" si="276"/>
        <v>0</v>
      </c>
      <c r="O3143" s="223">
        <f t="shared" si="276"/>
        <v>0</v>
      </c>
      <c r="P3143" s="223">
        <f t="shared" si="276"/>
        <v>0</v>
      </c>
      <c r="Q3143" s="223">
        <f t="shared" si="276"/>
        <v>0</v>
      </c>
      <c r="R3143" s="223">
        <f t="shared" si="276"/>
        <v>0</v>
      </c>
    </row>
    <row r="3144" spans="1:18" hidden="1" outlineLevel="2" x14ac:dyDescent="0.25">
      <c r="A3144" s="222" t="str">
        <f>'Usages industrie'!A9</f>
        <v>Usage industriel n°6</v>
      </c>
      <c r="B3144" s="222" t="s">
        <v>41</v>
      </c>
      <c r="C3144" s="222"/>
      <c r="D3144" s="223">
        <f>IF(B$3129&lt;&gt;"",IF(B$3129='Usages industrie'!$K9,'Usages industrie'!J9,0),0)</f>
        <v>0</v>
      </c>
      <c r="E3144" s="223">
        <f t="shared" si="276"/>
        <v>0</v>
      </c>
      <c r="F3144" s="223">
        <f t="shared" si="276"/>
        <v>0</v>
      </c>
      <c r="G3144" s="223">
        <f t="shared" si="276"/>
        <v>0</v>
      </c>
      <c r="H3144" s="223">
        <f t="shared" si="276"/>
        <v>0</v>
      </c>
      <c r="I3144" s="223">
        <f t="shared" si="276"/>
        <v>0</v>
      </c>
      <c r="J3144" s="223">
        <f t="shared" si="276"/>
        <v>0</v>
      </c>
      <c r="K3144" s="223">
        <f t="shared" si="276"/>
        <v>0</v>
      </c>
      <c r="L3144" s="223">
        <f t="shared" si="276"/>
        <v>0</v>
      </c>
      <c r="M3144" s="223">
        <f t="shared" si="276"/>
        <v>0</v>
      </c>
      <c r="N3144" s="223">
        <f t="shared" si="276"/>
        <v>0</v>
      </c>
      <c r="O3144" s="223">
        <f t="shared" si="276"/>
        <v>0</v>
      </c>
      <c r="P3144" s="223">
        <f t="shared" si="276"/>
        <v>0</v>
      </c>
      <c r="Q3144" s="223">
        <f t="shared" si="276"/>
        <v>0</v>
      </c>
      <c r="R3144" s="223">
        <f t="shared" si="276"/>
        <v>0</v>
      </c>
    </row>
    <row r="3145" spans="1:18" hidden="1" outlineLevel="2" x14ac:dyDescent="0.25">
      <c r="A3145" s="222" t="str">
        <f>'Usages industrie'!A10</f>
        <v>Usage industriel n°7</v>
      </c>
      <c r="B3145" s="222" t="s">
        <v>41</v>
      </c>
      <c r="C3145" s="222"/>
      <c r="D3145" s="223">
        <f>IF(B$3129&lt;&gt;"",IF(B$3129='Usages industrie'!$K10,'Usages industrie'!J10,0),0)</f>
        <v>0</v>
      </c>
      <c r="E3145" s="223">
        <f t="shared" si="276"/>
        <v>0</v>
      </c>
      <c r="F3145" s="223">
        <f t="shared" si="276"/>
        <v>0</v>
      </c>
      <c r="G3145" s="223">
        <f t="shared" si="276"/>
        <v>0</v>
      </c>
      <c r="H3145" s="223">
        <f t="shared" si="276"/>
        <v>0</v>
      </c>
      <c r="I3145" s="223">
        <f t="shared" si="276"/>
        <v>0</v>
      </c>
      <c r="J3145" s="223">
        <f t="shared" si="276"/>
        <v>0</v>
      </c>
      <c r="K3145" s="223">
        <f t="shared" si="276"/>
        <v>0</v>
      </c>
      <c r="L3145" s="223">
        <f t="shared" si="276"/>
        <v>0</v>
      </c>
      <c r="M3145" s="223">
        <f t="shared" si="276"/>
        <v>0</v>
      </c>
      <c r="N3145" s="223">
        <f t="shared" si="276"/>
        <v>0</v>
      </c>
      <c r="O3145" s="223">
        <f t="shared" si="276"/>
        <v>0</v>
      </c>
      <c r="P3145" s="223">
        <f t="shared" si="276"/>
        <v>0</v>
      </c>
      <c r="Q3145" s="223">
        <f t="shared" si="276"/>
        <v>0</v>
      </c>
      <c r="R3145" s="223">
        <f t="shared" si="276"/>
        <v>0</v>
      </c>
    </row>
    <row r="3146" spans="1:18" hidden="1" outlineLevel="2" x14ac:dyDescent="0.25">
      <c r="A3146" s="222" t="str">
        <f>'Usages industrie'!A11</f>
        <v>Usage industriel n°8</v>
      </c>
      <c r="B3146" s="222" t="s">
        <v>41</v>
      </c>
      <c r="C3146" s="222"/>
      <c r="D3146" s="223">
        <f>IF(B$3129&lt;&gt;"",IF(B$3129='Usages industrie'!$K11,'Usages industrie'!J11,0),0)</f>
        <v>0</v>
      </c>
      <c r="E3146" s="223">
        <f t="shared" si="276"/>
        <v>0</v>
      </c>
      <c r="F3146" s="223">
        <f t="shared" si="276"/>
        <v>0</v>
      </c>
      <c r="G3146" s="223">
        <f t="shared" si="276"/>
        <v>0</v>
      </c>
      <c r="H3146" s="223">
        <f t="shared" si="276"/>
        <v>0</v>
      </c>
      <c r="I3146" s="223">
        <f t="shared" si="276"/>
        <v>0</v>
      </c>
      <c r="J3146" s="223">
        <f t="shared" si="276"/>
        <v>0</v>
      </c>
      <c r="K3146" s="223">
        <f t="shared" si="276"/>
        <v>0</v>
      </c>
      <c r="L3146" s="223">
        <f t="shared" si="276"/>
        <v>0</v>
      </c>
      <c r="M3146" s="223">
        <f t="shared" si="276"/>
        <v>0</v>
      </c>
      <c r="N3146" s="223">
        <f t="shared" si="276"/>
        <v>0</v>
      </c>
      <c r="O3146" s="223">
        <f t="shared" si="276"/>
        <v>0</v>
      </c>
      <c r="P3146" s="223">
        <f t="shared" si="276"/>
        <v>0</v>
      </c>
      <c r="Q3146" s="223">
        <f t="shared" si="276"/>
        <v>0</v>
      </c>
      <c r="R3146" s="223">
        <f t="shared" si="276"/>
        <v>0</v>
      </c>
    </row>
    <row r="3147" spans="1:18" hidden="1" outlineLevel="2" x14ac:dyDescent="0.25">
      <c r="A3147" s="222" t="str">
        <f>'Usages industrie'!A12</f>
        <v>Usage industriel n°9</v>
      </c>
      <c r="B3147" s="222" t="s">
        <v>41</v>
      </c>
      <c r="C3147" s="222"/>
      <c r="D3147" s="223">
        <f>IF(B$3129&lt;&gt;"",IF(B$3129='Usages industrie'!$K12,'Usages industrie'!J12,0),0)</f>
        <v>0</v>
      </c>
      <c r="E3147" s="223">
        <f t="shared" si="276"/>
        <v>0</v>
      </c>
      <c r="F3147" s="223">
        <f t="shared" si="276"/>
        <v>0</v>
      </c>
      <c r="G3147" s="223">
        <f t="shared" si="276"/>
        <v>0</v>
      </c>
      <c r="H3147" s="223">
        <f t="shared" si="276"/>
        <v>0</v>
      </c>
      <c r="I3147" s="223">
        <f t="shared" si="276"/>
        <v>0</v>
      </c>
      <c r="J3147" s="223">
        <f t="shared" si="276"/>
        <v>0</v>
      </c>
      <c r="K3147" s="223">
        <f t="shared" si="276"/>
        <v>0</v>
      </c>
      <c r="L3147" s="223">
        <f t="shared" si="276"/>
        <v>0</v>
      </c>
      <c r="M3147" s="223">
        <f t="shared" si="276"/>
        <v>0</v>
      </c>
      <c r="N3147" s="223">
        <f t="shared" si="276"/>
        <v>0</v>
      </c>
      <c r="O3147" s="223">
        <f t="shared" si="276"/>
        <v>0</v>
      </c>
      <c r="P3147" s="223">
        <f t="shared" si="276"/>
        <v>0</v>
      </c>
      <c r="Q3147" s="223">
        <f t="shared" si="276"/>
        <v>0</v>
      </c>
      <c r="R3147" s="223">
        <f t="shared" si="276"/>
        <v>0</v>
      </c>
    </row>
    <row r="3148" spans="1:18" hidden="1" outlineLevel="2" x14ac:dyDescent="0.25">
      <c r="A3148" s="222" t="str">
        <f>'Usages industrie'!A13</f>
        <v>Usage industriel n°10</v>
      </c>
      <c r="B3148" s="222" t="s">
        <v>41</v>
      </c>
      <c r="C3148" s="222"/>
      <c r="D3148" s="223">
        <f>IF(B$3129&lt;&gt;"",IF(B$3129='Usages industrie'!$K13,'Usages industrie'!J13,0),0)</f>
        <v>0</v>
      </c>
      <c r="E3148" s="223">
        <f t="shared" si="276"/>
        <v>0</v>
      </c>
      <c r="F3148" s="223">
        <f t="shared" si="276"/>
        <v>0</v>
      </c>
      <c r="G3148" s="223">
        <f t="shared" si="276"/>
        <v>0</v>
      </c>
      <c r="H3148" s="223">
        <f t="shared" si="276"/>
        <v>0</v>
      </c>
      <c r="I3148" s="223">
        <f t="shared" si="276"/>
        <v>0</v>
      </c>
      <c r="J3148" s="223">
        <f t="shared" si="276"/>
        <v>0</v>
      </c>
      <c r="K3148" s="223">
        <f t="shared" si="276"/>
        <v>0</v>
      </c>
      <c r="L3148" s="223">
        <f t="shared" si="276"/>
        <v>0</v>
      </c>
      <c r="M3148" s="223">
        <f t="shared" si="276"/>
        <v>0</v>
      </c>
      <c r="N3148" s="223">
        <f t="shared" si="276"/>
        <v>0</v>
      </c>
      <c r="O3148" s="223">
        <f t="shared" si="276"/>
        <v>0</v>
      </c>
      <c r="P3148" s="223">
        <f t="shared" si="276"/>
        <v>0</v>
      </c>
      <c r="Q3148" s="223">
        <f t="shared" si="276"/>
        <v>0</v>
      </c>
      <c r="R3148" s="223">
        <f t="shared" si="276"/>
        <v>0</v>
      </c>
    </row>
    <row r="3149" spans="1:18" hidden="1" outlineLevel="2" x14ac:dyDescent="0.25">
      <c r="A3149" s="222" t="str">
        <f>'Usages industrie'!A14</f>
        <v>Usage industriel n°11</v>
      </c>
      <c r="B3149" s="222" t="s">
        <v>41</v>
      </c>
      <c r="C3149" s="222"/>
      <c r="D3149" s="223">
        <f>IF(B$3129&lt;&gt;"",IF(B$3129='Usages industrie'!$K14,'Usages industrie'!J14,0),0)</f>
        <v>0</v>
      </c>
      <c r="E3149" s="223">
        <f t="shared" ref="E3149:R3158" si="277">$D3149</f>
        <v>0</v>
      </c>
      <c r="F3149" s="223">
        <f t="shared" si="277"/>
        <v>0</v>
      </c>
      <c r="G3149" s="223">
        <f t="shared" si="277"/>
        <v>0</v>
      </c>
      <c r="H3149" s="223">
        <f t="shared" si="277"/>
        <v>0</v>
      </c>
      <c r="I3149" s="223">
        <f t="shared" si="277"/>
        <v>0</v>
      </c>
      <c r="J3149" s="223">
        <f t="shared" si="277"/>
        <v>0</v>
      </c>
      <c r="K3149" s="223">
        <f t="shared" si="277"/>
        <v>0</v>
      </c>
      <c r="L3149" s="223">
        <f t="shared" si="277"/>
        <v>0</v>
      </c>
      <c r="M3149" s="223">
        <f t="shared" si="277"/>
        <v>0</v>
      </c>
      <c r="N3149" s="223">
        <f t="shared" si="277"/>
        <v>0</v>
      </c>
      <c r="O3149" s="223">
        <f t="shared" si="277"/>
        <v>0</v>
      </c>
      <c r="P3149" s="223">
        <f t="shared" si="277"/>
        <v>0</v>
      </c>
      <c r="Q3149" s="223">
        <f t="shared" si="277"/>
        <v>0</v>
      </c>
      <c r="R3149" s="223">
        <f t="shared" si="277"/>
        <v>0</v>
      </c>
    </row>
    <row r="3150" spans="1:18" hidden="1" outlineLevel="2" x14ac:dyDescent="0.25">
      <c r="A3150" s="222" t="str">
        <f>'Usages industrie'!A15</f>
        <v>Usage industriel n°12</v>
      </c>
      <c r="B3150" s="222" t="s">
        <v>41</v>
      </c>
      <c r="C3150" s="222"/>
      <c r="D3150" s="223">
        <f>IF(B$3129&lt;&gt;"",IF(B$3129='Usages industrie'!$K15,'Usages industrie'!J15,0),0)</f>
        <v>0</v>
      </c>
      <c r="E3150" s="223">
        <f t="shared" si="277"/>
        <v>0</v>
      </c>
      <c r="F3150" s="223">
        <f t="shared" si="277"/>
        <v>0</v>
      </c>
      <c r="G3150" s="223">
        <f t="shared" si="277"/>
        <v>0</v>
      </c>
      <c r="H3150" s="223">
        <f t="shared" si="277"/>
        <v>0</v>
      </c>
      <c r="I3150" s="223">
        <f t="shared" si="277"/>
        <v>0</v>
      </c>
      <c r="J3150" s="223">
        <f t="shared" si="277"/>
        <v>0</v>
      </c>
      <c r="K3150" s="223">
        <f t="shared" si="277"/>
        <v>0</v>
      </c>
      <c r="L3150" s="223">
        <f t="shared" si="277"/>
        <v>0</v>
      </c>
      <c r="M3150" s="223">
        <f t="shared" si="277"/>
        <v>0</v>
      </c>
      <c r="N3150" s="223">
        <f t="shared" si="277"/>
        <v>0</v>
      </c>
      <c r="O3150" s="223">
        <f t="shared" si="277"/>
        <v>0</v>
      </c>
      <c r="P3150" s="223">
        <f t="shared" si="277"/>
        <v>0</v>
      </c>
      <c r="Q3150" s="223">
        <f t="shared" si="277"/>
        <v>0</v>
      </c>
      <c r="R3150" s="223">
        <f t="shared" si="277"/>
        <v>0</v>
      </c>
    </row>
    <row r="3151" spans="1:18" hidden="1" outlineLevel="2" x14ac:dyDescent="0.25">
      <c r="A3151" s="222" t="str">
        <f>'Usages industrie'!A16</f>
        <v>Usage industriel n°13</v>
      </c>
      <c r="B3151" s="222" t="s">
        <v>41</v>
      </c>
      <c r="C3151" s="222"/>
      <c r="D3151" s="223">
        <f>IF(B$3129&lt;&gt;"",IF(B$3129='Usages industrie'!$K16,'Usages industrie'!J16,0),0)</f>
        <v>0</v>
      </c>
      <c r="E3151" s="223">
        <f t="shared" si="277"/>
        <v>0</v>
      </c>
      <c r="F3151" s="223">
        <f t="shared" si="277"/>
        <v>0</v>
      </c>
      <c r="G3151" s="223">
        <f t="shared" si="277"/>
        <v>0</v>
      </c>
      <c r="H3151" s="223">
        <f t="shared" si="277"/>
        <v>0</v>
      </c>
      <c r="I3151" s="223">
        <f t="shared" si="277"/>
        <v>0</v>
      </c>
      <c r="J3151" s="223">
        <f t="shared" si="277"/>
        <v>0</v>
      </c>
      <c r="K3151" s="223">
        <f t="shared" si="277"/>
        <v>0</v>
      </c>
      <c r="L3151" s="223">
        <f t="shared" si="277"/>
        <v>0</v>
      </c>
      <c r="M3151" s="223">
        <f t="shared" si="277"/>
        <v>0</v>
      </c>
      <c r="N3151" s="223">
        <f t="shared" si="277"/>
        <v>0</v>
      </c>
      <c r="O3151" s="223">
        <f t="shared" si="277"/>
        <v>0</v>
      </c>
      <c r="P3151" s="223">
        <f t="shared" si="277"/>
        <v>0</v>
      </c>
      <c r="Q3151" s="223">
        <f t="shared" si="277"/>
        <v>0</v>
      </c>
      <c r="R3151" s="223">
        <f t="shared" si="277"/>
        <v>0</v>
      </c>
    </row>
    <row r="3152" spans="1:18" hidden="1" outlineLevel="2" x14ac:dyDescent="0.25">
      <c r="A3152" s="222" t="str">
        <f>'Usages industrie'!A17</f>
        <v>Usage industriel n°14</v>
      </c>
      <c r="B3152" s="222" t="s">
        <v>41</v>
      </c>
      <c r="C3152" s="222"/>
      <c r="D3152" s="223">
        <f>IF(B$3129&lt;&gt;"",IF(B$3129='Usages industrie'!$K17,'Usages industrie'!J17,0),0)</f>
        <v>0</v>
      </c>
      <c r="E3152" s="223">
        <f t="shared" si="277"/>
        <v>0</v>
      </c>
      <c r="F3152" s="223">
        <f t="shared" si="277"/>
        <v>0</v>
      </c>
      <c r="G3152" s="223">
        <f t="shared" si="277"/>
        <v>0</v>
      </c>
      <c r="H3152" s="223">
        <f t="shared" si="277"/>
        <v>0</v>
      </c>
      <c r="I3152" s="223">
        <f t="shared" si="277"/>
        <v>0</v>
      </c>
      <c r="J3152" s="223">
        <f t="shared" si="277"/>
        <v>0</v>
      </c>
      <c r="K3152" s="223">
        <f t="shared" si="277"/>
        <v>0</v>
      </c>
      <c r="L3152" s="223">
        <f t="shared" si="277"/>
        <v>0</v>
      </c>
      <c r="M3152" s="223">
        <f t="shared" si="277"/>
        <v>0</v>
      </c>
      <c r="N3152" s="223">
        <f t="shared" si="277"/>
        <v>0</v>
      </c>
      <c r="O3152" s="223">
        <f t="shared" si="277"/>
        <v>0</v>
      </c>
      <c r="P3152" s="223">
        <f t="shared" si="277"/>
        <v>0</v>
      </c>
      <c r="Q3152" s="223">
        <f t="shared" si="277"/>
        <v>0</v>
      </c>
      <c r="R3152" s="223">
        <f t="shared" si="277"/>
        <v>0</v>
      </c>
    </row>
    <row r="3153" spans="1:18" hidden="1" outlineLevel="2" x14ac:dyDescent="0.25">
      <c r="A3153" s="222" t="str">
        <f>'Usages industrie'!A18</f>
        <v>Usage industriel n°15</v>
      </c>
      <c r="B3153" s="222" t="s">
        <v>41</v>
      </c>
      <c r="C3153" s="222"/>
      <c r="D3153" s="223">
        <f>IF(B$3129&lt;&gt;"",IF(B$3129='Usages industrie'!$K18,'Usages industrie'!J18,0),0)</f>
        <v>0</v>
      </c>
      <c r="E3153" s="223">
        <f t="shared" si="277"/>
        <v>0</v>
      </c>
      <c r="F3153" s="223">
        <f t="shared" si="277"/>
        <v>0</v>
      </c>
      <c r="G3153" s="223">
        <f t="shared" si="277"/>
        <v>0</v>
      </c>
      <c r="H3153" s="223">
        <f t="shared" si="277"/>
        <v>0</v>
      </c>
      <c r="I3153" s="223">
        <f t="shared" si="277"/>
        <v>0</v>
      </c>
      <c r="J3153" s="223">
        <f t="shared" si="277"/>
        <v>0</v>
      </c>
      <c r="K3153" s="223">
        <f t="shared" si="277"/>
        <v>0</v>
      </c>
      <c r="L3153" s="223">
        <f t="shared" si="277"/>
        <v>0</v>
      </c>
      <c r="M3153" s="223">
        <f t="shared" si="277"/>
        <v>0</v>
      </c>
      <c r="N3153" s="223">
        <f t="shared" si="277"/>
        <v>0</v>
      </c>
      <c r="O3153" s="223">
        <f t="shared" si="277"/>
        <v>0</v>
      </c>
      <c r="P3153" s="223">
        <f t="shared" si="277"/>
        <v>0</v>
      </c>
      <c r="Q3153" s="223">
        <f t="shared" si="277"/>
        <v>0</v>
      </c>
      <c r="R3153" s="223">
        <f t="shared" si="277"/>
        <v>0</v>
      </c>
    </row>
    <row r="3154" spans="1:18" hidden="1" outlineLevel="2" x14ac:dyDescent="0.25">
      <c r="A3154" s="222" t="str">
        <f>'Usages industrie'!A19</f>
        <v>Usage industriel n°16</v>
      </c>
      <c r="B3154" s="222" t="s">
        <v>41</v>
      </c>
      <c r="C3154" s="222"/>
      <c r="D3154" s="223">
        <f>IF(B$3129&lt;&gt;"",IF(B$3129='Usages industrie'!$K19,'Usages industrie'!J19,0),0)</f>
        <v>0</v>
      </c>
      <c r="E3154" s="223">
        <f t="shared" si="277"/>
        <v>0</v>
      </c>
      <c r="F3154" s="223">
        <f t="shared" si="277"/>
        <v>0</v>
      </c>
      <c r="G3154" s="223">
        <f t="shared" si="277"/>
        <v>0</v>
      </c>
      <c r="H3154" s="223">
        <f t="shared" si="277"/>
        <v>0</v>
      </c>
      <c r="I3154" s="223">
        <f t="shared" si="277"/>
        <v>0</v>
      </c>
      <c r="J3154" s="223">
        <f t="shared" si="277"/>
        <v>0</v>
      </c>
      <c r="K3154" s="223">
        <f t="shared" si="277"/>
        <v>0</v>
      </c>
      <c r="L3154" s="223">
        <f t="shared" si="277"/>
        <v>0</v>
      </c>
      <c r="M3154" s="223">
        <f t="shared" si="277"/>
        <v>0</v>
      </c>
      <c r="N3154" s="223">
        <f t="shared" si="277"/>
        <v>0</v>
      </c>
      <c r="O3154" s="223">
        <f t="shared" si="277"/>
        <v>0</v>
      </c>
      <c r="P3154" s="223">
        <f t="shared" si="277"/>
        <v>0</v>
      </c>
      <c r="Q3154" s="223">
        <f t="shared" si="277"/>
        <v>0</v>
      </c>
      <c r="R3154" s="223">
        <f t="shared" si="277"/>
        <v>0</v>
      </c>
    </row>
    <row r="3155" spans="1:18" hidden="1" outlineLevel="2" x14ac:dyDescent="0.25">
      <c r="A3155" s="222" t="str">
        <f>'Usages industrie'!A20</f>
        <v>Usage industriel n°17</v>
      </c>
      <c r="B3155" s="222" t="s">
        <v>41</v>
      </c>
      <c r="C3155" s="222"/>
      <c r="D3155" s="223">
        <f>IF(B$3129&lt;&gt;"",IF(B$3129='Usages industrie'!$K20,'Usages industrie'!J20,0),0)</f>
        <v>0</v>
      </c>
      <c r="E3155" s="223">
        <f t="shared" si="277"/>
        <v>0</v>
      </c>
      <c r="F3155" s="223">
        <f t="shared" si="277"/>
        <v>0</v>
      </c>
      <c r="G3155" s="223">
        <f t="shared" si="277"/>
        <v>0</v>
      </c>
      <c r="H3155" s="223">
        <f t="shared" si="277"/>
        <v>0</v>
      </c>
      <c r="I3155" s="223">
        <f t="shared" si="277"/>
        <v>0</v>
      </c>
      <c r="J3155" s="223">
        <f t="shared" si="277"/>
        <v>0</v>
      </c>
      <c r="K3155" s="223">
        <f t="shared" si="277"/>
        <v>0</v>
      </c>
      <c r="L3155" s="223">
        <f t="shared" si="277"/>
        <v>0</v>
      </c>
      <c r="M3155" s="223">
        <f t="shared" si="277"/>
        <v>0</v>
      </c>
      <c r="N3155" s="223">
        <f t="shared" si="277"/>
        <v>0</v>
      </c>
      <c r="O3155" s="223">
        <f t="shared" si="277"/>
        <v>0</v>
      </c>
      <c r="P3155" s="223">
        <f t="shared" si="277"/>
        <v>0</v>
      </c>
      <c r="Q3155" s="223">
        <f t="shared" si="277"/>
        <v>0</v>
      </c>
      <c r="R3155" s="223">
        <f t="shared" si="277"/>
        <v>0</v>
      </c>
    </row>
    <row r="3156" spans="1:18" hidden="1" outlineLevel="2" x14ac:dyDescent="0.25">
      <c r="A3156" s="222" t="str">
        <f>'Usages industrie'!A21</f>
        <v>Usage industriel n°18</v>
      </c>
      <c r="B3156" s="222" t="s">
        <v>41</v>
      </c>
      <c r="C3156" s="222"/>
      <c r="D3156" s="223">
        <f>IF(B$3129&lt;&gt;"",IF(B$3129='Usages industrie'!$K21,'Usages industrie'!J21,0),0)</f>
        <v>0</v>
      </c>
      <c r="E3156" s="223">
        <f t="shared" si="277"/>
        <v>0</v>
      </c>
      <c r="F3156" s="223">
        <f t="shared" si="277"/>
        <v>0</v>
      </c>
      <c r="G3156" s="223">
        <f t="shared" si="277"/>
        <v>0</v>
      </c>
      <c r="H3156" s="223">
        <f t="shared" si="277"/>
        <v>0</v>
      </c>
      <c r="I3156" s="223">
        <f t="shared" si="277"/>
        <v>0</v>
      </c>
      <c r="J3156" s="223">
        <f t="shared" si="277"/>
        <v>0</v>
      </c>
      <c r="K3156" s="223">
        <f t="shared" si="277"/>
        <v>0</v>
      </c>
      <c r="L3156" s="223">
        <f t="shared" si="277"/>
        <v>0</v>
      </c>
      <c r="M3156" s="223">
        <f t="shared" si="277"/>
        <v>0</v>
      </c>
      <c r="N3156" s="223">
        <f t="shared" si="277"/>
        <v>0</v>
      </c>
      <c r="O3156" s="223">
        <f t="shared" si="277"/>
        <v>0</v>
      </c>
      <c r="P3156" s="223">
        <f t="shared" si="277"/>
        <v>0</v>
      </c>
      <c r="Q3156" s="223">
        <f t="shared" si="277"/>
        <v>0</v>
      </c>
      <c r="R3156" s="223">
        <f t="shared" si="277"/>
        <v>0</v>
      </c>
    </row>
    <row r="3157" spans="1:18" hidden="1" outlineLevel="2" x14ac:dyDescent="0.25">
      <c r="A3157" s="222" t="str">
        <f>'Usages industrie'!A22</f>
        <v>Usage industriel n°19</v>
      </c>
      <c r="B3157" s="222" t="s">
        <v>41</v>
      </c>
      <c r="C3157" s="222"/>
      <c r="D3157" s="223">
        <f>IF(B$3129&lt;&gt;"",IF(B$3129='Usages industrie'!$K22,'Usages industrie'!J22,0),0)</f>
        <v>0</v>
      </c>
      <c r="E3157" s="223">
        <f t="shared" si="277"/>
        <v>0</v>
      </c>
      <c r="F3157" s="223">
        <f t="shared" si="277"/>
        <v>0</v>
      </c>
      <c r="G3157" s="223">
        <f t="shared" si="277"/>
        <v>0</v>
      </c>
      <c r="H3157" s="223">
        <f t="shared" si="277"/>
        <v>0</v>
      </c>
      <c r="I3157" s="223">
        <f t="shared" si="277"/>
        <v>0</v>
      </c>
      <c r="J3157" s="223">
        <f t="shared" si="277"/>
        <v>0</v>
      </c>
      <c r="K3157" s="223">
        <f t="shared" si="277"/>
        <v>0</v>
      </c>
      <c r="L3157" s="223">
        <f t="shared" si="277"/>
        <v>0</v>
      </c>
      <c r="M3157" s="223">
        <f t="shared" si="277"/>
        <v>0</v>
      </c>
      <c r="N3157" s="223">
        <f t="shared" si="277"/>
        <v>0</v>
      </c>
      <c r="O3157" s="223">
        <f t="shared" si="277"/>
        <v>0</v>
      </c>
      <c r="P3157" s="223">
        <f t="shared" si="277"/>
        <v>0</v>
      </c>
      <c r="Q3157" s="223">
        <f t="shared" si="277"/>
        <v>0</v>
      </c>
      <c r="R3157" s="223">
        <f t="shared" si="277"/>
        <v>0</v>
      </c>
    </row>
    <row r="3158" spans="1:18" hidden="1" outlineLevel="2" x14ac:dyDescent="0.25">
      <c r="A3158" s="222" t="str">
        <f>'Usages industrie'!A23</f>
        <v>Usage industriel n°20</v>
      </c>
      <c r="B3158" s="222" t="s">
        <v>41</v>
      </c>
      <c r="C3158" s="222"/>
      <c r="D3158" s="223">
        <f>IF(B$3129&lt;&gt;"",IF(B$3129='Usages industrie'!$K23,'Usages industrie'!J23,0),0)</f>
        <v>0</v>
      </c>
      <c r="E3158" s="223">
        <f t="shared" si="277"/>
        <v>0</v>
      </c>
      <c r="F3158" s="223">
        <f t="shared" si="277"/>
        <v>0</v>
      </c>
      <c r="G3158" s="223">
        <f t="shared" si="277"/>
        <v>0</v>
      </c>
      <c r="H3158" s="223">
        <f t="shared" si="277"/>
        <v>0</v>
      </c>
      <c r="I3158" s="223">
        <f t="shared" si="277"/>
        <v>0</v>
      </c>
      <c r="J3158" s="223">
        <f t="shared" si="277"/>
        <v>0</v>
      </c>
      <c r="K3158" s="223">
        <f t="shared" si="277"/>
        <v>0</v>
      </c>
      <c r="L3158" s="223">
        <f t="shared" si="277"/>
        <v>0</v>
      </c>
      <c r="M3158" s="223">
        <f t="shared" si="277"/>
        <v>0</v>
      </c>
      <c r="N3158" s="223">
        <f t="shared" si="277"/>
        <v>0</v>
      </c>
      <c r="O3158" s="223">
        <f t="shared" si="277"/>
        <v>0</v>
      </c>
      <c r="P3158" s="223">
        <f t="shared" si="277"/>
        <v>0</v>
      </c>
      <c r="Q3158" s="223">
        <f t="shared" si="277"/>
        <v>0</v>
      </c>
      <c r="R3158" s="223">
        <f t="shared" si="277"/>
        <v>0</v>
      </c>
    </row>
    <row r="3159" spans="1:18" hidden="1" outlineLevel="2" x14ac:dyDescent="0.25">
      <c r="A3159" s="222" t="str">
        <f>'Usages industrie'!A24</f>
        <v>Usage industriel n°21</v>
      </c>
      <c r="B3159" s="222" t="s">
        <v>41</v>
      </c>
      <c r="C3159" s="222"/>
      <c r="D3159" s="223">
        <f>IF(B$3129&lt;&gt;"",IF(B$3129='Usages industrie'!$K24,'Usages industrie'!J24,0),0)</f>
        <v>0</v>
      </c>
      <c r="E3159" s="223">
        <f t="shared" ref="E3159:R3168" si="278">$D3159</f>
        <v>0</v>
      </c>
      <c r="F3159" s="223">
        <f t="shared" si="278"/>
        <v>0</v>
      </c>
      <c r="G3159" s="223">
        <f t="shared" si="278"/>
        <v>0</v>
      </c>
      <c r="H3159" s="223">
        <f t="shared" si="278"/>
        <v>0</v>
      </c>
      <c r="I3159" s="223">
        <f t="shared" si="278"/>
        <v>0</v>
      </c>
      <c r="J3159" s="223">
        <f t="shared" si="278"/>
        <v>0</v>
      </c>
      <c r="K3159" s="223">
        <f t="shared" si="278"/>
        <v>0</v>
      </c>
      <c r="L3159" s="223">
        <f t="shared" si="278"/>
        <v>0</v>
      </c>
      <c r="M3159" s="223">
        <f t="shared" si="278"/>
        <v>0</v>
      </c>
      <c r="N3159" s="223">
        <f t="shared" si="278"/>
        <v>0</v>
      </c>
      <c r="O3159" s="223">
        <f t="shared" si="278"/>
        <v>0</v>
      </c>
      <c r="P3159" s="223">
        <f t="shared" si="278"/>
        <v>0</v>
      </c>
      <c r="Q3159" s="223">
        <f t="shared" si="278"/>
        <v>0</v>
      </c>
      <c r="R3159" s="223">
        <f t="shared" si="278"/>
        <v>0</v>
      </c>
    </row>
    <row r="3160" spans="1:18" hidden="1" outlineLevel="2" x14ac:dyDescent="0.25">
      <c r="A3160" s="222" t="str">
        <f>'Usages industrie'!A25</f>
        <v>Usage industriel n°22</v>
      </c>
      <c r="B3160" s="222" t="s">
        <v>41</v>
      </c>
      <c r="C3160" s="222"/>
      <c r="D3160" s="223">
        <f>IF(B$3129&lt;&gt;"",IF(B$3129='Usages industrie'!$K25,'Usages industrie'!J25,0),0)</f>
        <v>0</v>
      </c>
      <c r="E3160" s="223">
        <f t="shared" si="278"/>
        <v>0</v>
      </c>
      <c r="F3160" s="223">
        <f t="shared" si="278"/>
        <v>0</v>
      </c>
      <c r="G3160" s="223">
        <f t="shared" si="278"/>
        <v>0</v>
      </c>
      <c r="H3160" s="223">
        <f t="shared" si="278"/>
        <v>0</v>
      </c>
      <c r="I3160" s="223">
        <f t="shared" si="278"/>
        <v>0</v>
      </c>
      <c r="J3160" s="223">
        <f t="shared" si="278"/>
        <v>0</v>
      </c>
      <c r="K3160" s="223">
        <f t="shared" si="278"/>
        <v>0</v>
      </c>
      <c r="L3160" s="223">
        <f t="shared" si="278"/>
        <v>0</v>
      </c>
      <c r="M3160" s="223">
        <f t="shared" si="278"/>
        <v>0</v>
      </c>
      <c r="N3160" s="223">
        <f t="shared" si="278"/>
        <v>0</v>
      </c>
      <c r="O3160" s="223">
        <f t="shared" si="278"/>
        <v>0</v>
      </c>
      <c r="P3160" s="223">
        <f t="shared" si="278"/>
        <v>0</v>
      </c>
      <c r="Q3160" s="223">
        <f t="shared" si="278"/>
        <v>0</v>
      </c>
      <c r="R3160" s="223">
        <f t="shared" si="278"/>
        <v>0</v>
      </c>
    </row>
    <row r="3161" spans="1:18" hidden="1" outlineLevel="2" x14ac:dyDescent="0.25">
      <c r="A3161" s="222" t="str">
        <f>'Usages industrie'!A26</f>
        <v>Usage industriel n°23</v>
      </c>
      <c r="B3161" s="222" t="s">
        <v>41</v>
      </c>
      <c r="C3161" s="222"/>
      <c r="D3161" s="223">
        <f>IF(B$3129&lt;&gt;"",IF(B$3129='Usages industrie'!$K26,'Usages industrie'!J26,0),0)</f>
        <v>0</v>
      </c>
      <c r="E3161" s="223">
        <f t="shared" si="278"/>
        <v>0</v>
      </c>
      <c r="F3161" s="223">
        <f t="shared" si="278"/>
        <v>0</v>
      </c>
      <c r="G3161" s="223">
        <f t="shared" si="278"/>
        <v>0</v>
      </c>
      <c r="H3161" s="223">
        <f t="shared" si="278"/>
        <v>0</v>
      </c>
      <c r="I3161" s="223">
        <f t="shared" si="278"/>
        <v>0</v>
      </c>
      <c r="J3161" s="223">
        <f t="shared" si="278"/>
        <v>0</v>
      </c>
      <c r="K3161" s="223">
        <f t="shared" si="278"/>
        <v>0</v>
      </c>
      <c r="L3161" s="223">
        <f t="shared" si="278"/>
        <v>0</v>
      </c>
      <c r="M3161" s="223">
        <f t="shared" si="278"/>
        <v>0</v>
      </c>
      <c r="N3161" s="223">
        <f t="shared" si="278"/>
        <v>0</v>
      </c>
      <c r="O3161" s="223">
        <f t="shared" si="278"/>
        <v>0</v>
      </c>
      <c r="P3161" s="223">
        <f t="shared" si="278"/>
        <v>0</v>
      </c>
      <c r="Q3161" s="223">
        <f t="shared" si="278"/>
        <v>0</v>
      </c>
      <c r="R3161" s="223">
        <f t="shared" si="278"/>
        <v>0</v>
      </c>
    </row>
    <row r="3162" spans="1:18" hidden="1" outlineLevel="2" x14ac:dyDescent="0.25">
      <c r="A3162" s="222" t="str">
        <f>'Usages industrie'!A27</f>
        <v>Usage industriel n°24</v>
      </c>
      <c r="B3162" s="222" t="s">
        <v>41</v>
      </c>
      <c r="C3162" s="222"/>
      <c r="D3162" s="223">
        <f>IF(B$3129&lt;&gt;"",IF(B$3129='Usages industrie'!$K27,'Usages industrie'!J27,0),0)</f>
        <v>0</v>
      </c>
      <c r="E3162" s="223">
        <f t="shared" si="278"/>
        <v>0</v>
      </c>
      <c r="F3162" s="223">
        <f t="shared" si="278"/>
        <v>0</v>
      </c>
      <c r="G3162" s="223">
        <f t="shared" si="278"/>
        <v>0</v>
      </c>
      <c r="H3162" s="223">
        <f t="shared" si="278"/>
        <v>0</v>
      </c>
      <c r="I3162" s="223">
        <f t="shared" si="278"/>
        <v>0</v>
      </c>
      <c r="J3162" s="223">
        <f t="shared" si="278"/>
        <v>0</v>
      </c>
      <c r="K3162" s="223">
        <f t="shared" si="278"/>
        <v>0</v>
      </c>
      <c r="L3162" s="223">
        <f t="shared" si="278"/>
        <v>0</v>
      </c>
      <c r="M3162" s="223">
        <f t="shared" si="278"/>
        <v>0</v>
      </c>
      <c r="N3162" s="223">
        <f t="shared" si="278"/>
        <v>0</v>
      </c>
      <c r="O3162" s="223">
        <f t="shared" si="278"/>
        <v>0</v>
      </c>
      <c r="P3162" s="223">
        <f t="shared" si="278"/>
        <v>0</v>
      </c>
      <c r="Q3162" s="223">
        <f t="shared" si="278"/>
        <v>0</v>
      </c>
      <c r="R3162" s="223">
        <f t="shared" si="278"/>
        <v>0</v>
      </c>
    </row>
    <row r="3163" spans="1:18" hidden="1" outlineLevel="2" x14ac:dyDescent="0.25">
      <c r="A3163" s="222" t="str">
        <f>'Usages industrie'!A28</f>
        <v>Usage industriel n°25</v>
      </c>
      <c r="B3163" s="222" t="s">
        <v>41</v>
      </c>
      <c r="C3163" s="222"/>
      <c r="D3163" s="223">
        <f>IF(B$3129&lt;&gt;"",IF(B$3129='Usages industrie'!$K28,'Usages industrie'!J28,0),0)</f>
        <v>0</v>
      </c>
      <c r="E3163" s="223">
        <f t="shared" si="278"/>
        <v>0</v>
      </c>
      <c r="F3163" s="223">
        <f t="shared" si="278"/>
        <v>0</v>
      </c>
      <c r="G3163" s="223">
        <f t="shared" si="278"/>
        <v>0</v>
      </c>
      <c r="H3163" s="223">
        <f t="shared" si="278"/>
        <v>0</v>
      </c>
      <c r="I3163" s="223">
        <f t="shared" si="278"/>
        <v>0</v>
      </c>
      <c r="J3163" s="223">
        <f t="shared" si="278"/>
        <v>0</v>
      </c>
      <c r="K3163" s="223">
        <f t="shared" si="278"/>
        <v>0</v>
      </c>
      <c r="L3163" s="223">
        <f t="shared" si="278"/>
        <v>0</v>
      </c>
      <c r="M3163" s="223">
        <f t="shared" si="278"/>
        <v>0</v>
      </c>
      <c r="N3163" s="223">
        <f t="shared" si="278"/>
        <v>0</v>
      </c>
      <c r="O3163" s="223">
        <f t="shared" si="278"/>
        <v>0</v>
      </c>
      <c r="P3163" s="223">
        <f t="shared" si="278"/>
        <v>0</v>
      </c>
      <c r="Q3163" s="223">
        <f t="shared" si="278"/>
        <v>0</v>
      </c>
      <c r="R3163" s="223">
        <f t="shared" si="278"/>
        <v>0</v>
      </c>
    </row>
    <row r="3164" spans="1:18" hidden="1" outlineLevel="2" x14ac:dyDescent="0.25">
      <c r="A3164" s="222" t="str">
        <f>'Usages industrie'!A29</f>
        <v>Usage industriel n°26</v>
      </c>
      <c r="B3164" s="222" t="s">
        <v>41</v>
      </c>
      <c r="C3164" s="222"/>
      <c r="D3164" s="223">
        <f>IF(B$3129&lt;&gt;"",IF(B$3129='Usages industrie'!$K29,'Usages industrie'!J29,0),0)</f>
        <v>0</v>
      </c>
      <c r="E3164" s="223">
        <f t="shared" si="278"/>
        <v>0</v>
      </c>
      <c r="F3164" s="223">
        <f t="shared" si="278"/>
        <v>0</v>
      </c>
      <c r="G3164" s="223">
        <f t="shared" si="278"/>
        <v>0</v>
      </c>
      <c r="H3164" s="223">
        <f t="shared" si="278"/>
        <v>0</v>
      </c>
      <c r="I3164" s="223">
        <f t="shared" si="278"/>
        <v>0</v>
      </c>
      <c r="J3164" s="223">
        <f t="shared" si="278"/>
        <v>0</v>
      </c>
      <c r="K3164" s="223">
        <f t="shared" si="278"/>
        <v>0</v>
      </c>
      <c r="L3164" s="223">
        <f t="shared" si="278"/>
        <v>0</v>
      </c>
      <c r="M3164" s="223">
        <f t="shared" si="278"/>
        <v>0</v>
      </c>
      <c r="N3164" s="223">
        <f t="shared" si="278"/>
        <v>0</v>
      </c>
      <c r="O3164" s="223">
        <f t="shared" si="278"/>
        <v>0</v>
      </c>
      <c r="P3164" s="223">
        <f t="shared" si="278"/>
        <v>0</v>
      </c>
      <c r="Q3164" s="223">
        <f t="shared" si="278"/>
        <v>0</v>
      </c>
      <c r="R3164" s="223">
        <f t="shared" si="278"/>
        <v>0</v>
      </c>
    </row>
    <row r="3165" spans="1:18" hidden="1" outlineLevel="2" x14ac:dyDescent="0.25">
      <c r="A3165" s="222" t="str">
        <f>'Usages industrie'!A30</f>
        <v>Usage industriel n°27</v>
      </c>
      <c r="B3165" s="222" t="s">
        <v>41</v>
      </c>
      <c r="C3165" s="222"/>
      <c r="D3165" s="223">
        <f>IF(B$3129&lt;&gt;"",IF(B$3129='Usages industrie'!$K30,'Usages industrie'!J30,0),0)</f>
        <v>0</v>
      </c>
      <c r="E3165" s="223">
        <f t="shared" si="278"/>
        <v>0</v>
      </c>
      <c r="F3165" s="223">
        <f t="shared" si="278"/>
        <v>0</v>
      </c>
      <c r="G3165" s="223">
        <f t="shared" si="278"/>
        <v>0</v>
      </c>
      <c r="H3165" s="223">
        <f t="shared" si="278"/>
        <v>0</v>
      </c>
      <c r="I3165" s="223">
        <f t="shared" si="278"/>
        <v>0</v>
      </c>
      <c r="J3165" s="223">
        <f t="shared" si="278"/>
        <v>0</v>
      </c>
      <c r="K3165" s="223">
        <f t="shared" si="278"/>
        <v>0</v>
      </c>
      <c r="L3165" s="223">
        <f t="shared" si="278"/>
        <v>0</v>
      </c>
      <c r="M3165" s="223">
        <f t="shared" si="278"/>
        <v>0</v>
      </c>
      <c r="N3165" s="223">
        <f t="shared" si="278"/>
        <v>0</v>
      </c>
      <c r="O3165" s="223">
        <f t="shared" si="278"/>
        <v>0</v>
      </c>
      <c r="P3165" s="223">
        <f t="shared" si="278"/>
        <v>0</v>
      </c>
      <c r="Q3165" s="223">
        <f t="shared" si="278"/>
        <v>0</v>
      </c>
      <c r="R3165" s="223">
        <f t="shared" si="278"/>
        <v>0</v>
      </c>
    </row>
    <row r="3166" spans="1:18" hidden="1" outlineLevel="2" x14ac:dyDescent="0.25">
      <c r="A3166" s="222" t="str">
        <f>'Usages industrie'!A31</f>
        <v>Usage industriel n°28</v>
      </c>
      <c r="B3166" s="222" t="s">
        <v>41</v>
      </c>
      <c r="C3166" s="222"/>
      <c r="D3166" s="223">
        <f>IF(B$3129&lt;&gt;"",IF(B$3129='Usages industrie'!$K31,'Usages industrie'!J31,0),0)</f>
        <v>0</v>
      </c>
      <c r="E3166" s="223">
        <f t="shared" si="278"/>
        <v>0</v>
      </c>
      <c r="F3166" s="223">
        <f t="shared" si="278"/>
        <v>0</v>
      </c>
      <c r="G3166" s="223">
        <f t="shared" si="278"/>
        <v>0</v>
      </c>
      <c r="H3166" s="223">
        <f t="shared" si="278"/>
        <v>0</v>
      </c>
      <c r="I3166" s="223">
        <f t="shared" si="278"/>
        <v>0</v>
      </c>
      <c r="J3166" s="223">
        <f t="shared" si="278"/>
        <v>0</v>
      </c>
      <c r="K3166" s="223">
        <f t="shared" si="278"/>
        <v>0</v>
      </c>
      <c r="L3166" s="223">
        <f t="shared" si="278"/>
        <v>0</v>
      </c>
      <c r="M3166" s="223">
        <f t="shared" si="278"/>
        <v>0</v>
      </c>
      <c r="N3166" s="223">
        <f t="shared" si="278"/>
        <v>0</v>
      </c>
      <c r="O3166" s="223">
        <f t="shared" si="278"/>
        <v>0</v>
      </c>
      <c r="P3166" s="223">
        <f t="shared" si="278"/>
        <v>0</v>
      </c>
      <c r="Q3166" s="223">
        <f t="shared" si="278"/>
        <v>0</v>
      </c>
      <c r="R3166" s="223">
        <f t="shared" si="278"/>
        <v>0</v>
      </c>
    </row>
    <row r="3167" spans="1:18" hidden="1" outlineLevel="2" x14ac:dyDescent="0.25">
      <c r="A3167" s="222" t="str">
        <f>'Usages industrie'!A32</f>
        <v>Usage industriel n°29</v>
      </c>
      <c r="B3167" s="222" t="s">
        <v>41</v>
      </c>
      <c r="C3167" s="222"/>
      <c r="D3167" s="223">
        <f>IF(B$3129&lt;&gt;"",IF(B$3129='Usages industrie'!$K32,'Usages industrie'!J32,0),0)</f>
        <v>0</v>
      </c>
      <c r="E3167" s="223">
        <f t="shared" si="278"/>
        <v>0</v>
      </c>
      <c r="F3167" s="223">
        <f t="shared" si="278"/>
        <v>0</v>
      </c>
      <c r="G3167" s="223">
        <f t="shared" si="278"/>
        <v>0</v>
      </c>
      <c r="H3167" s="223">
        <f t="shared" si="278"/>
        <v>0</v>
      </c>
      <c r="I3167" s="223">
        <f t="shared" si="278"/>
        <v>0</v>
      </c>
      <c r="J3167" s="223">
        <f t="shared" si="278"/>
        <v>0</v>
      </c>
      <c r="K3167" s="223">
        <f t="shared" si="278"/>
        <v>0</v>
      </c>
      <c r="L3167" s="223">
        <f t="shared" si="278"/>
        <v>0</v>
      </c>
      <c r="M3167" s="223">
        <f t="shared" si="278"/>
        <v>0</v>
      </c>
      <c r="N3167" s="223">
        <f t="shared" si="278"/>
        <v>0</v>
      </c>
      <c r="O3167" s="223">
        <f t="shared" si="278"/>
        <v>0</v>
      </c>
      <c r="P3167" s="223">
        <f t="shared" si="278"/>
        <v>0</v>
      </c>
      <c r="Q3167" s="223">
        <f t="shared" si="278"/>
        <v>0</v>
      </c>
      <c r="R3167" s="223">
        <f t="shared" si="278"/>
        <v>0</v>
      </c>
    </row>
    <row r="3168" spans="1:18" hidden="1" outlineLevel="2" x14ac:dyDescent="0.25">
      <c r="A3168" s="222" t="str">
        <f>'Usages industrie'!A33</f>
        <v>Usage industriel n°30</v>
      </c>
      <c r="B3168" s="222" t="s">
        <v>41</v>
      </c>
      <c r="C3168" s="222"/>
      <c r="D3168" s="223">
        <f>IF(B$3129&lt;&gt;"",IF(B$3129='Usages industrie'!$K33,'Usages industrie'!J33,0),0)</f>
        <v>0</v>
      </c>
      <c r="E3168" s="223">
        <f t="shared" si="278"/>
        <v>0</v>
      </c>
      <c r="F3168" s="223">
        <f t="shared" si="278"/>
        <v>0</v>
      </c>
      <c r="G3168" s="223">
        <f t="shared" si="278"/>
        <v>0</v>
      </c>
      <c r="H3168" s="223">
        <f t="shared" si="278"/>
        <v>0</v>
      </c>
      <c r="I3168" s="223">
        <f t="shared" si="278"/>
        <v>0</v>
      </c>
      <c r="J3168" s="223">
        <f t="shared" si="278"/>
        <v>0</v>
      </c>
      <c r="K3168" s="223">
        <f t="shared" si="278"/>
        <v>0</v>
      </c>
      <c r="L3168" s="223">
        <f t="shared" si="278"/>
        <v>0</v>
      </c>
      <c r="M3168" s="223">
        <f t="shared" si="278"/>
        <v>0</v>
      </c>
      <c r="N3168" s="223">
        <f t="shared" si="278"/>
        <v>0</v>
      </c>
      <c r="O3168" s="223">
        <f t="shared" si="278"/>
        <v>0</v>
      </c>
      <c r="P3168" s="223">
        <f t="shared" si="278"/>
        <v>0</v>
      </c>
      <c r="Q3168" s="223">
        <f t="shared" si="278"/>
        <v>0</v>
      </c>
      <c r="R3168" s="223">
        <f t="shared" si="278"/>
        <v>0</v>
      </c>
    </row>
    <row r="3169" spans="1:18" hidden="1" outlineLevel="2" x14ac:dyDescent="0.25">
      <c r="A3169" s="222" t="str">
        <f>'Usages industrie'!A34</f>
        <v>Usage industriel n°31</v>
      </c>
      <c r="B3169" s="222" t="s">
        <v>41</v>
      </c>
      <c r="C3169" s="222"/>
      <c r="D3169" s="223">
        <f>IF(B$3129&lt;&gt;"",IF(B$3129='Usages industrie'!$K34,'Usages industrie'!J34,0),0)</f>
        <v>0</v>
      </c>
      <c r="E3169" s="223">
        <f t="shared" ref="E3169:R3178" si="279">$D3169</f>
        <v>0</v>
      </c>
      <c r="F3169" s="223">
        <f t="shared" si="279"/>
        <v>0</v>
      </c>
      <c r="G3169" s="223">
        <f t="shared" si="279"/>
        <v>0</v>
      </c>
      <c r="H3169" s="223">
        <f t="shared" si="279"/>
        <v>0</v>
      </c>
      <c r="I3169" s="223">
        <f t="shared" si="279"/>
        <v>0</v>
      </c>
      <c r="J3169" s="223">
        <f t="shared" si="279"/>
        <v>0</v>
      </c>
      <c r="K3169" s="223">
        <f t="shared" si="279"/>
        <v>0</v>
      </c>
      <c r="L3169" s="223">
        <f t="shared" si="279"/>
        <v>0</v>
      </c>
      <c r="M3169" s="223">
        <f t="shared" si="279"/>
        <v>0</v>
      </c>
      <c r="N3169" s="223">
        <f t="shared" si="279"/>
        <v>0</v>
      </c>
      <c r="O3169" s="223">
        <f t="shared" si="279"/>
        <v>0</v>
      </c>
      <c r="P3169" s="223">
        <f t="shared" si="279"/>
        <v>0</v>
      </c>
      <c r="Q3169" s="223">
        <f t="shared" si="279"/>
        <v>0</v>
      </c>
      <c r="R3169" s="223">
        <f t="shared" si="279"/>
        <v>0</v>
      </c>
    </row>
    <row r="3170" spans="1:18" hidden="1" outlineLevel="2" x14ac:dyDescent="0.25">
      <c r="A3170" s="222" t="str">
        <f>'Usages industrie'!A35</f>
        <v>Usage industriel n°32</v>
      </c>
      <c r="B3170" s="222" t="s">
        <v>41</v>
      </c>
      <c r="C3170" s="222"/>
      <c r="D3170" s="223">
        <f>IF(B$3129&lt;&gt;"",IF(B$3129='Usages industrie'!$K35,'Usages industrie'!J35,0),0)</f>
        <v>0</v>
      </c>
      <c r="E3170" s="223">
        <f t="shared" si="279"/>
        <v>0</v>
      </c>
      <c r="F3170" s="223">
        <f t="shared" si="279"/>
        <v>0</v>
      </c>
      <c r="G3170" s="223">
        <f t="shared" si="279"/>
        <v>0</v>
      </c>
      <c r="H3170" s="223">
        <f t="shared" si="279"/>
        <v>0</v>
      </c>
      <c r="I3170" s="223">
        <f t="shared" si="279"/>
        <v>0</v>
      </c>
      <c r="J3170" s="223">
        <f t="shared" si="279"/>
        <v>0</v>
      </c>
      <c r="K3170" s="223">
        <f t="shared" si="279"/>
        <v>0</v>
      </c>
      <c r="L3170" s="223">
        <f t="shared" si="279"/>
        <v>0</v>
      </c>
      <c r="M3170" s="223">
        <f t="shared" si="279"/>
        <v>0</v>
      </c>
      <c r="N3170" s="223">
        <f t="shared" si="279"/>
        <v>0</v>
      </c>
      <c r="O3170" s="223">
        <f t="shared" si="279"/>
        <v>0</v>
      </c>
      <c r="P3170" s="223">
        <f t="shared" si="279"/>
        <v>0</v>
      </c>
      <c r="Q3170" s="223">
        <f t="shared" si="279"/>
        <v>0</v>
      </c>
      <c r="R3170" s="223">
        <f t="shared" si="279"/>
        <v>0</v>
      </c>
    </row>
    <row r="3171" spans="1:18" hidden="1" outlineLevel="2" x14ac:dyDescent="0.25">
      <c r="A3171" s="222" t="str">
        <f>'Usages industrie'!A36</f>
        <v>Usage industriel n°33</v>
      </c>
      <c r="B3171" s="222" t="s">
        <v>41</v>
      </c>
      <c r="C3171" s="222"/>
      <c r="D3171" s="223">
        <f>IF(B$3129&lt;&gt;"",IF(B$3129='Usages industrie'!$K36,'Usages industrie'!J36,0),0)</f>
        <v>0</v>
      </c>
      <c r="E3171" s="223">
        <f t="shared" si="279"/>
        <v>0</v>
      </c>
      <c r="F3171" s="223">
        <f t="shared" si="279"/>
        <v>0</v>
      </c>
      <c r="G3171" s="223">
        <f t="shared" si="279"/>
        <v>0</v>
      </c>
      <c r="H3171" s="223">
        <f t="shared" si="279"/>
        <v>0</v>
      </c>
      <c r="I3171" s="223">
        <f t="shared" si="279"/>
        <v>0</v>
      </c>
      <c r="J3171" s="223">
        <f t="shared" si="279"/>
        <v>0</v>
      </c>
      <c r="K3171" s="223">
        <f t="shared" si="279"/>
        <v>0</v>
      </c>
      <c r="L3171" s="223">
        <f t="shared" si="279"/>
        <v>0</v>
      </c>
      <c r="M3171" s="223">
        <f t="shared" si="279"/>
        <v>0</v>
      </c>
      <c r="N3171" s="223">
        <f t="shared" si="279"/>
        <v>0</v>
      </c>
      <c r="O3171" s="223">
        <f t="shared" si="279"/>
        <v>0</v>
      </c>
      <c r="P3171" s="223">
        <f t="shared" si="279"/>
        <v>0</v>
      </c>
      <c r="Q3171" s="223">
        <f t="shared" si="279"/>
        <v>0</v>
      </c>
      <c r="R3171" s="223">
        <f t="shared" si="279"/>
        <v>0</v>
      </c>
    </row>
    <row r="3172" spans="1:18" hidden="1" outlineLevel="2" x14ac:dyDescent="0.25">
      <c r="A3172" s="222" t="str">
        <f>'Usages industrie'!A37</f>
        <v>Usage industriel n°34</v>
      </c>
      <c r="B3172" s="222" t="s">
        <v>41</v>
      </c>
      <c r="C3172" s="222"/>
      <c r="D3172" s="223">
        <f>IF(B$3129&lt;&gt;"",IF(B$3129='Usages industrie'!$K37,'Usages industrie'!J37,0),0)</f>
        <v>0</v>
      </c>
      <c r="E3172" s="223">
        <f t="shared" si="279"/>
        <v>0</v>
      </c>
      <c r="F3172" s="223">
        <f t="shared" si="279"/>
        <v>0</v>
      </c>
      <c r="G3172" s="223">
        <f t="shared" si="279"/>
        <v>0</v>
      </c>
      <c r="H3172" s="223">
        <f t="shared" si="279"/>
        <v>0</v>
      </c>
      <c r="I3172" s="223">
        <f t="shared" si="279"/>
        <v>0</v>
      </c>
      <c r="J3172" s="223">
        <f t="shared" si="279"/>
        <v>0</v>
      </c>
      <c r="K3172" s="223">
        <f t="shared" si="279"/>
        <v>0</v>
      </c>
      <c r="L3172" s="223">
        <f t="shared" si="279"/>
        <v>0</v>
      </c>
      <c r="M3172" s="223">
        <f t="shared" si="279"/>
        <v>0</v>
      </c>
      <c r="N3172" s="223">
        <f t="shared" si="279"/>
        <v>0</v>
      </c>
      <c r="O3172" s="223">
        <f t="shared" si="279"/>
        <v>0</v>
      </c>
      <c r="P3172" s="223">
        <f t="shared" si="279"/>
        <v>0</v>
      </c>
      <c r="Q3172" s="223">
        <f t="shared" si="279"/>
        <v>0</v>
      </c>
      <c r="R3172" s="223">
        <f t="shared" si="279"/>
        <v>0</v>
      </c>
    </row>
    <row r="3173" spans="1:18" hidden="1" outlineLevel="2" x14ac:dyDescent="0.25">
      <c r="A3173" s="222" t="str">
        <f>'Usages industrie'!A38</f>
        <v>Usage industriel n°35</v>
      </c>
      <c r="B3173" s="222" t="s">
        <v>41</v>
      </c>
      <c r="C3173" s="222"/>
      <c r="D3173" s="223">
        <f>IF(B$3129&lt;&gt;"",IF(B$3129='Usages industrie'!$K38,'Usages industrie'!J38,0),0)</f>
        <v>0</v>
      </c>
      <c r="E3173" s="223">
        <f t="shared" si="279"/>
        <v>0</v>
      </c>
      <c r="F3173" s="223">
        <f t="shared" si="279"/>
        <v>0</v>
      </c>
      <c r="G3173" s="223">
        <f t="shared" si="279"/>
        <v>0</v>
      </c>
      <c r="H3173" s="223">
        <f t="shared" si="279"/>
        <v>0</v>
      </c>
      <c r="I3173" s="223">
        <f t="shared" si="279"/>
        <v>0</v>
      </c>
      <c r="J3173" s="223">
        <f t="shared" si="279"/>
        <v>0</v>
      </c>
      <c r="K3173" s="223">
        <f t="shared" si="279"/>
        <v>0</v>
      </c>
      <c r="L3173" s="223">
        <f t="shared" si="279"/>
        <v>0</v>
      </c>
      <c r="M3173" s="223">
        <f t="shared" si="279"/>
        <v>0</v>
      </c>
      <c r="N3173" s="223">
        <f t="shared" si="279"/>
        <v>0</v>
      </c>
      <c r="O3173" s="223">
        <f t="shared" si="279"/>
        <v>0</v>
      </c>
      <c r="P3173" s="223">
        <f t="shared" si="279"/>
        <v>0</v>
      </c>
      <c r="Q3173" s="223">
        <f t="shared" si="279"/>
        <v>0</v>
      </c>
      <c r="R3173" s="223">
        <f t="shared" si="279"/>
        <v>0</v>
      </c>
    </row>
    <row r="3174" spans="1:18" hidden="1" outlineLevel="2" x14ac:dyDescent="0.25">
      <c r="A3174" s="222" t="str">
        <f>'Usages industrie'!A39</f>
        <v>Usage industriel n°36</v>
      </c>
      <c r="B3174" s="222" t="s">
        <v>41</v>
      </c>
      <c r="C3174" s="222"/>
      <c r="D3174" s="223">
        <f>IF(B$3129&lt;&gt;"",IF(B$3129='Usages industrie'!$K39,'Usages industrie'!J39,0),0)</f>
        <v>0</v>
      </c>
      <c r="E3174" s="223">
        <f t="shared" si="279"/>
        <v>0</v>
      </c>
      <c r="F3174" s="223">
        <f t="shared" si="279"/>
        <v>0</v>
      </c>
      <c r="G3174" s="223">
        <f t="shared" si="279"/>
        <v>0</v>
      </c>
      <c r="H3174" s="223">
        <f t="shared" si="279"/>
        <v>0</v>
      </c>
      <c r="I3174" s="223">
        <f t="shared" si="279"/>
        <v>0</v>
      </c>
      <c r="J3174" s="223">
        <f t="shared" si="279"/>
        <v>0</v>
      </c>
      <c r="K3174" s="223">
        <f t="shared" si="279"/>
        <v>0</v>
      </c>
      <c r="L3174" s="223">
        <f t="shared" si="279"/>
        <v>0</v>
      </c>
      <c r="M3174" s="223">
        <f t="shared" si="279"/>
        <v>0</v>
      </c>
      <c r="N3174" s="223">
        <f t="shared" si="279"/>
        <v>0</v>
      </c>
      <c r="O3174" s="223">
        <f t="shared" si="279"/>
        <v>0</v>
      </c>
      <c r="P3174" s="223">
        <f t="shared" si="279"/>
        <v>0</v>
      </c>
      <c r="Q3174" s="223">
        <f t="shared" si="279"/>
        <v>0</v>
      </c>
      <c r="R3174" s="223">
        <f t="shared" si="279"/>
        <v>0</v>
      </c>
    </row>
    <row r="3175" spans="1:18" hidden="1" outlineLevel="2" x14ac:dyDescent="0.25">
      <c r="A3175" s="222" t="str">
        <f>'Usages industrie'!A40</f>
        <v>Usage industriel n°37</v>
      </c>
      <c r="B3175" s="222" t="s">
        <v>41</v>
      </c>
      <c r="C3175" s="222"/>
      <c r="D3175" s="223">
        <f>IF(B$3129&lt;&gt;"",IF(B$3129='Usages industrie'!$K40,'Usages industrie'!J40,0),0)</f>
        <v>0</v>
      </c>
      <c r="E3175" s="223">
        <f t="shared" si="279"/>
        <v>0</v>
      </c>
      <c r="F3175" s="223">
        <f t="shared" si="279"/>
        <v>0</v>
      </c>
      <c r="G3175" s="223">
        <f t="shared" si="279"/>
        <v>0</v>
      </c>
      <c r="H3175" s="223">
        <f t="shared" si="279"/>
        <v>0</v>
      </c>
      <c r="I3175" s="223">
        <f t="shared" si="279"/>
        <v>0</v>
      </c>
      <c r="J3175" s="223">
        <f t="shared" si="279"/>
        <v>0</v>
      </c>
      <c r="K3175" s="223">
        <f t="shared" si="279"/>
        <v>0</v>
      </c>
      <c r="L3175" s="223">
        <f t="shared" si="279"/>
        <v>0</v>
      </c>
      <c r="M3175" s="223">
        <f t="shared" si="279"/>
        <v>0</v>
      </c>
      <c r="N3175" s="223">
        <f t="shared" si="279"/>
        <v>0</v>
      </c>
      <c r="O3175" s="223">
        <f t="shared" si="279"/>
        <v>0</v>
      </c>
      <c r="P3175" s="223">
        <f t="shared" si="279"/>
        <v>0</v>
      </c>
      <c r="Q3175" s="223">
        <f t="shared" si="279"/>
        <v>0</v>
      </c>
      <c r="R3175" s="223">
        <f t="shared" si="279"/>
        <v>0</v>
      </c>
    </row>
    <row r="3176" spans="1:18" hidden="1" outlineLevel="2" x14ac:dyDescent="0.25">
      <c r="A3176" s="222" t="str">
        <f>'Usages industrie'!A41</f>
        <v>Usage industriel n°38</v>
      </c>
      <c r="B3176" s="222" t="s">
        <v>41</v>
      </c>
      <c r="C3176" s="222"/>
      <c r="D3176" s="223">
        <f>IF(B$3129&lt;&gt;"",IF(B$3129='Usages industrie'!$K41,'Usages industrie'!J41,0),0)</f>
        <v>0</v>
      </c>
      <c r="E3176" s="223">
        <f t="shared" si="279"/>
        <v>0</v>
      </c>
      <c r="F3176" s="223">
        <f t="shared" si="279"/>
        <v>0</v>
      </c>
      <c r="G3176" s="223">
        <f t="shared" si="279"/>
        <v>0</v>
      </c>
      <c r="H3176" s="223">
        <f t="shared" si="279"/>
        <v>0</v>
      </c>
      <c r="I3176" s="223">
        <f t="shared" si="279"/>
        <v>0</v>
      </c>
      <c r="J3176" s="223">
        <f t="shared" si="279"/>
        <v>0</v>
      </c>
      <c r="K3176" s="223">
        <f t="shared" si="279"/>
        <v>0</v>
      </c>
      <c r="L3176" s="223">
        <f t="shared" si="279"/>
        <v>0</v>
      </c>
      <c r="M3176" s="223">
        <f t="shared" si="279"/>
        <v>0</v>
      </c>
      <c r="N3176" s="223">
        <f t="shared" si="279"/>
        <v>0</v>
      </c>
      <c r="O3176" s="223">
        <f t="shared" si="279"/>
        <v>0</v>
      </c>
      <c r="P3176" s="223">
        <f t="shared" si="279"/>
        <v>0</v>
      </c>
      <c r="Q3176" s="223">
        <f t="shared" si="279"/>
        <v>0</v>
      </c>
      <c r="R3176" s="223">
        <f t="shared" si="279"/>
        <v>0</v>
      </c>
    </row>
    <row r="3177" spans="1:18" hidden="1" outlineLevel="2" x14ac:dyDescent="0.25">
      <c r="A3177" s="222" t="str">
        <f>'Usages industrie'!A42</f>
        <v>Usage industriel n°39</v>
      </c>
      <c r="B3177" s="222" t="s">
        <v>41</v>
      </c>
      <c r="C3177" s="222"/>
      <c r="D3177" s="223">
        <f>IF(B$3129&lt;&gt;"",IF(B$3129='Usages industrie'!$K42,'Usages industrie'!J42,0),0)</f>
        <v>0</v>
      </c>
      <c r="E3177" s="223">
        <f t="shared" si="279"/>
        <v>0</v>
      </c>
      <c r="F3177" s="223">
        <f t="shared" si="279"/>
        <v>0</v>
      </c>
      <c r="G3177" s="223">
        <f t="shared" si="279"/>
        <v>0</v>
      </c>
      <c r="H3177" s="223">
        <f t="shared" si="279"/>
        <v>0</v>
      </c>
      <c r="I3177" s="223">
        <f t="shared" si="279"/>
        <v>0</v>
      </c>
      <c r="J3177" s="223">
        <f t="shared" si="279"/>
        <v>0</v>
      </c>
      <c r="K3177" s="223">
        <f t="shared" si="279"/>
        <v>0</v>
      </c>
      <c r="L3177" s="223">
        <f t="shared" si="279"/>
        <v>0</v>
      </c>
      <c r="M3177" s="223">
        <f t="shared" si="279"/>
        <v>0</v>
      </c>
      <c r="N3177" s="223">
        <f t="shared" si="279"/>
        <v>0</v>
      </c>
      <c r="O3177" s="223">
        <f t="shared" si="279"/>
        <v>0</v>
      </c>
      <c r="P3177" s="223">
        <f t="shared" si="279"/>
        <v>0</v>
      </c>
      <c r="Q3177" s="223">
        <f t="shared" si="279"/>
        <v>0</v>
      </c>
      <c r="R3177" s="223">
        <f t="shared" si="279"/>
        <v>0</v>
      </c>
    </row>
    <row r="3178" spans="1:18" hidden="1" outlineLevel="2" x14ac:dyDescent="0.25">
      <c r="A3178" s="222" t="str">
        <f>'Usages industrie'!A43</f>
        <v>Usage industriel n°40</v>
      </c>
      <c r="B3178" s="222" t="s">
        <v>41</v>
      </c>
      <c r="C3178" s="222"/>
      <c r="D3178" s="223">
        <f>IF(B$3129&lt;&gt;"",IF(B$3129='Usages industrie'!$K43,'Usages industrie'!J43,0),0)</f>
        <v>0</v>
      </c>
      <c r="E3178" s="223">
        <f t="shared" si="279"/>
        <v>0</v>
      </c>
      <c r="F3178" s="223">
        <f t="shared" si="279"/>
        <v>0</v>
      </c>
      <c r="G3178" s="223">
        <f t="shared" si="279"/>
        <v>0</v>
      </c>
      <c r="H3178" s="223">
        <f t="shared" si="279"/>
        <v>0</v>
      </c>
      <c r="I3178" s="223">
        <f t="shared" si="279"/>
        <v>0</v>
      </c>
      <c r="J3178" s="223">
        <f t="shared" si="279"/>
        <v>0</v>
      </c>
      <c r="K3178" s="223">
        <f t="shared" si="279"/>
        <v>0</v>
      </c>
      <c r="L3178" s="223">
        <f t="shared" si="279"/>
        <v>0</v>
      </c>
      <c r="M3178" s="223">
        <f t="shared" si="279"/>
        <v>0</v>
      </c>
      <c r="N3178" s="223">
        <f t="shared" si="279"/>
        <v>0</v>
      </c>
      <c r="O3178" s="223">
        <f t="shared" si="279"/>
        <v>0</v>
      </c>
      <c r="P3178" s="223">
        <f t="shared" si="279"/>
        <v>0</v>
      </c>
      <c r="Q3178" s="223">
        <f t="shared" si="279"/>
        <v>0</v>
      </c>
      <c r="R3178" s="223">
        <f t="shared" si="279"/>
        <v>0</v>
      </c>
    </row>
    <row r="3179" spans="1:18" hidden="1" outlineLevel="2" x14ac:dyDescent="0.25">
      <c r="A3179" s="222" t="str">
        <f>'Usages industrie'!A44</f>
        <v>Usage industriel n°41</v>
      </c>
      <c r="B3179" s="222" t="s">
        <v>41</v>
      </c>
      <c r="C3179" s="222"/>
      <c r="D3179" s="223">
        <f>IF(B$3129&lt;&gt;"",IF(B$3129='Usages industrie'!$K44,'Usages industrie'!J44,0),0)</f>
        <v>0</v>
      </c>
      <c r="E3179" s="223">
        <f t="shared" ref="E3179:R3188" si="280">$D3179</f>
        <v>0</v>
      </c>
      <c r="F3179" s="223">
        <f t="shared" si="280"/>
        <v>0</v>
      </c>
      <c r="G3179" s="223">
        <f t="shared" si="280"/>
        <v>0</v>
      </c>
      <c r="H3179" s="223">
        <f t="shared" si="280"/>
        <v>0</v>
      </c>
      <c r="I3179" s="223">
        <f t="shared" si="280"/>
        <v>0</v>
      </c>
      <c r="J3179" s="223">
        <f t="shared" si="280"/>
        <v>0</v>
      </c>
      <c r="K3179" s="223">
        <f t="shared" si="280"/>
        <v>0</v>
      </c>
      <c r="L3179" s="223">
        <f t="shared" si="280"/>
        <v>0</v>
      </c>
      <c r="M3179" s="223">
        <f t="shared" si="280"/>
        <v>0</v>
      </c>
      <c r="N3179" s="223">
        <f t="shared" si="280"/>
        <v>0</v>
      </c>
      <c r="O3179" s="223">
        <f t="shared" si="280"/>
        <v>0</v>
      </c>
      <c r="P3179" s="223">
        <f t="shared" si="280"/>
        <v>0</v>
      </c>
      <c r="Q3179" s="223">
        <f t="shared" si="280"/>
        <v>0</v>
      </c>
      <c r="R3179" s="223">
        <f t="shared" si="280"/>
        <v>0</v>
      </c>
    </row>
    <row r="3180" spans="1:18" hidden="1" outlineLevel="2" x14ac:dyDescent="0.25">
      <c r="A3180" s="222" t="str">
        <f>'Usages industrie'!A45</f>
        <v>Usage industriel n°42</v>
      </c>
      <c r="B3180" s="222" t="s">
        <v>41</v>
      </c>
      <c r="C3180" s="222"/>
      <c r="D3180" s="223">
        <f>IF(B$3129&lt;&gt;"",IF(B$3129='Usages industrie'!$K45,'Usages industrie'!J45,0),0)</f>
        <v>0</v>
      </c>
      <c r="E3180" s="223">
        <f t="shared" si="280"/>
        <v>0</v>
      </c>
      <c r="F3180" s="223">
        <f t="shared" si="280"/>
        <v>0</v>
      </c>
      <c r="G3180" s="223">
        <f t="shared" si="280"/>
        <v>0</v>
      </c>
      <c r="H3180" s="223">
        <f t="shared" si="280"/>
        <v>0</v>
      </c>
      <c r="I3180" s="223">
        <f t="shared" si="280"/>
        <v>0</v>
      </c>
      <c r="J3180" s="223">
        <f t="shared" si="280"/>
        <v>0</v>
      </c>
      <c r="K3180" s="223">
        <f t="shared" si="280"/>
        <v>0</v>
      </c>
      <c r="L3180" s="223">
        <f t="shared" si="280"/>
        <v>0</v>
      </c>
      <c r="M3180" s="223">
        <f t="shared" si="280"/>
        <v>0</v>
      </c>
      <c r="N3180" s="223">
        <f t="shared" si="280"/>
        <v>0</v>
      </c>
      <c r="O3180" s="223">
        <f t="shared" si="280"/>
        <v>0</v>
      </c>
      <c r="P3180" s="223">
        <f t="shared" si="280"/>
        <v>0</v>
      </c>
      <c r="Q3180" s="223">
        <f t="shared" si="280"/>
        <v>0</v>
      </c>
      <c r="R3180" s="223">
        <f t="shared" si="280"/>
        <v>0</v>
      </c>
    </row>
    <row r="3181" spans="1:18" hidden="1" outlineLevel="2" x14ac:dyDescent="0.25">
      <c r="A3181" s="222" t="str">
        <f>'Usages industrie'!A46</f>
        <v>Usage industriel n°43</v>
      </c>
      <c r="B3181" s="222" t="s">
        <v>41</v>
      </c>
      <c r="C3181" s="222"/>
      <c r="D3181" s="223">
        <f>IF(B$3129&lt;&gt;"",IF(B$3129='Usages industrie'!$K46,'Usages industrie'!J46,0),0)</f>
        <v>0</v>
      </c>
      <c r="E3181" s="223">
        <f t="shared" si="280"/>
        <v>0</v>
      </c>
      <c r="F3181" s="223">
        <f t="shared" si="280"/>
        <v>0</v>
      </c>
      <c r="G3181" s="223">
        <f t="shared" si="280"/>
        <v>0</v>
      </c>
      <c r="H3181" s="223">
        <f t="shared" si="280"/>
        <v>0</v>
      </c>
      <c r="I3181" s="223">
        <f t="shared" si="280"/>
        <v>0</v>
      </c>
      <c r="J3181" s="223">
        <f t="shared" si="280"/>
        <v>0</v>
      </c>
      <c r="K3181" s="223">
        <f t="shared" si="280"/>
        <v>0</v>
      </c>
      <c r="L3181" s="223">
        <f t="shared" si="280"/>
        <v>0</v>
      </c>
      <c r="M3181" s="223">
        <f t="shared" si="280"/>
        <v>0</v>
      </c>
      <c r="N3181" s="223">
        <f t="shared" si="280"/>
        <v>0</v>
      </c>
      <c r="O3181" s="223">
        <f t="shared" si="280"/>
        <v>0</v>
      </c>
      <c r="P3181" s="223">
        <f t="shared" si="280"/>
        <v>0</v>
      </c>
      <c r="Q3181" s="223">
        <f t="shared" si="280"/>
        <v>0</v>
      </c>
      <c r="R3181" s="223">
        <f t="shared" si="280"/>
        <v>0</v>
      </c>
    </row>
    <row r="3182" spans="1:18" hidden="1" outlineLevel="2" x14ac:dyDescent="0.25">
      <c r="A3182" s="222" t="str">
        <f>'Usages industrie'!A47</f>
        <v>Usage industriel n°44</v>
      </c>
      <c r="B3182" s="222" t="s">
        <v>41</v>
      </c>
      <c r="C3182" s="222"/>
      <c r="D3182" s="223">
        <f>IF(B$3129&lt;&gt;"",IF(B$3129='Usages industrie'!$K47,'Usages industrie'!J47,0),0)</f>
        <v>0</v>
      </c>
      <c r="E3182" s="223">
        <f t="shared" si="280"/>
        <v>0</v>
      </c>
      <c r="F3182" s="223">
        <f t="shared" si="280"/>
        <v>0</v>
      </c>
      <c r="G3182" s="223">
        <f t="shared" si="280"/>
        <v>0</v>
      </c>
      <c r="H3182" s="223">
        <f t="shared" si="280"/>
        <v>0</v>
      </c>
      <c r="I3182" s="223">
        <f t="shared" si="280"/>
        <v>0</v>
      </c>
      <c r="J3182" s="223">
        <f t="shared" si="280"/>
        <v>0</v>
      </c>
      <c r="K3182" s="223">
        <f t="shared" si="280"/>
        <v>0</v>
      </c>
      <c r="L3182" s="223">
        <f t="shared" si="280"/>
        <v>0</v>
      </c>
      <c r="M3182" s="223">
        <f t="shared" si="280"/>
        <v>0</v>
      </c>
      <c r="N3182" s="223">
        <f t="shared" si="280"/>
        <v>0</v>
      </c>
      <c r="O3182" s="223">
        <f t="shared" si="280"/>
        <v>0</v>
      </c>
      <c r="P3182" s="223">
        <f t="shared" si="280"/>
        <v>0</v>
      </c>
      <c r="Q3182" s="223">
        <f t="shared" si="280"/>
        <v>0</v>
      </c>
      <c r="R3182" s="223">
        <f t="shared" si="280"/>
        <v>0</v>
      </c>
    </row>
    <row r="3183" spans="1:18" hidden="1" outlineLevel="2" x14ac:dyDescent="0.25">
      <c r="A3183" s="222" t="str">
        <f>'Usages industrie'!A48</f>
        <v>Usage industriel n°45</v>
      </c>
      <c r="B3183" s="222" t="s">
        <v>41</v>
      </c>
      <c r="C3183" s="222"/>
      <c r="D3183" s="223">
        <f>IF(B$3129&lt;&gt;"",IF(B$3129='Usages industrie'!$K48,'Usages industrie'!J48,0),0)</f>
        <v>0</v>
      </c>
      <c r="E3183" s="223">
        <f t="shared" si="280"/>
        <v>0</v>
      </c>
      <c r="F3183" s="223">
        <f t="shared" si="280"/>
        <v>0</v>
      </c>
      <c r="G3183" s="223">
        <f t="shared" si="280"/>
        <v>0</v>
      </c>
      <c r="H3183" s="223">
        <f t="shared" si="280"/>
        <v>0</v>
      </c>
      <c r="I3183" s="223">
        <f t="shared" si="280"/>
        <v>0</v>
      </c>
      <c r="J3183" s="223">
        <f t="shared" si="280"/>
        <v>0</v>
      </c>
      <c r="K3183" s="223">
        <f t="shared" si="280"/>
        <v>0</v>
      </c>
      <c r="L3183" s="223">
        <f t="shared" si="280"/>
        <v>0</v>
      </c>
      <c r="M3183" s="223">
        <f t="shared" si="280"/>
        <v>0</v>
      </c>
      <c r="N3183" s="223">
        <f t="shared" si="280"/>
        <v>0</v>
      </c>
      <c r="O3183" s="223">
        <f t="shared" si="280"/>
        <v>0</v>
      </c>
      <c r="P3183" s="223">
        <f t="shared" si="280"/>
        <v>0</v>
      </c>
      <c r="Q3183" s="223">
        <f t="shared" si="280"/>
        <v>0</v>
      </c>
      <c r="R3183" s="223">
        <f t="shared" si="280"/>
        <v>0</v>
      </c>
    </row>
    <row r="3184" spans="1:18" hidden="1" outlineLevel="2" x14ac:dyDescent="0.25">
      <c r="A3184" s="222" t="str">
        <f>'Usages industrie'!A49</f>
        <v>Usage industriel n°46</v>
      </c>
      <c r="B3184" s="222" t="s">
        <v>41</v>
      </c>
      <c r="C3184" s="222"/>
      <c r="D3184" s="223">
        <f>IF(B$3129&lt;&gt;"",IF(B$3129='Usages industrie'!$K49,'Usages industrie'!J49,0),0)</f>
        <v>0</v>
      </c>
      <c r="E3184" s="223">
        <f t="shared" si="280"/>
        <v>0</v>
      </c>
      <c r="F3184" s="223">
        <f t="shared" si="280"/>
        <v>0</v>
      </c>
      <c r="G3184" s="223">
        <f t="shared" si="280"/>
        <v>0</v>
      </c>
      <c r="H3184" s="223">
        <f t="shared" si="280"/>
        <v>0</v>
      </c>
      <c r="I3184" s="223">
        <f t="shared" si="280"/>
        <v>0</v>
      </c>
      <c r="J3184" s="223">
        <f t="shared" si="280"/>
        <v>0</v>
      </c>
      <c r="K3184" s="223">
        <f t="shared" si="280"/>
        <v>0</v>
      </c>
      <c r="L3184" s="223">
        <f t="shared" si="280"/>
        <v>0</v>
      </c>
      <c r="M3184" s="223">
        <f t="shared" si="280"/>
        <v>0</v>
      </c>
      <c r="N3184" s="223">
        <f t="shared" si="280"/>
        <v>0</v>
      </c>
      <c r="O3184" s="223">
        <f t="shared" si="280"/>
        <v>0</v>
      </c>
      <c r="P3184" s="223">
        <f t="shared" si="280"/>
        <v>0</v>
      </c>
      <c r="Q3184" s="223">
        <f t="shared" si="280"/>
        <v>0</v>
      </c>
      <c r="R3184" s="223">
        <f t="shared" si="280"/>
        <v>0</v>
      </c>
    </row>
    <row r="3185" spans="1:18" hidden="1" outlineLevel="2" x14ac:dyDescent="0.25">
      <c r="A3185" s="222" t="str">
        <f>'Usages industrie'!A50</f>
        <v>Usage industriel n°47</v>
      </c>
      <c r="B3185" s="222" t="s">
        <v>41</v>
      </c>
      <c r="C3185" s="222"/>
      <c r="D3185" s="223">
        <f>IF(B$3129&lt;&gt;"",IF(B$3129='Usages industrie'!$K50,'Usages industrie'!J50,0),0)</f>
        <v>0</v>
      </c>
      <c r="E3185" s="223">
        <f t="shared" si="280"/>
        <v>0</v>
      </c>
      <c r="F3185" s="223">
        <f t="shared" si="280"/>
        <v>0</v>
      </c>
      <c r="G3185" s="223">
        <f t="shared" si="280"/>
        <v>0</v>
      </c>
      <c r="H3185" s="223">
        <f t="shared" si="280"/>
        <v>0</v>
      </c>
      <c r="I3185" s="223">
        <f t="shared" si="280"/>
        <v>0</v>
      </c>
      <c r="J3185" s="223">
        <f t="shared" si="280"/>
        <v>0</v>
      </c>
      <c r="K3185" s="223">
        <f t="shared" si="280"/>
        <v>0</v>
      </c>
      <c r="L3185" s="223">
        <f t="shared" si="280"/>
        <v>0</v>
      </c>
      <c r="M3185" s="223">
        <f t="shared" si="280"/>
        <v>0</v>
      </c>
      <c r="N3185" s="223">
        <f t="shared" si="280"/>
        <v>0</v>
      </c>
      <c r="O3185" s="223">
        <f t="shared" si="280"/>
        <v>0</v>
      </c>
      <c r="P3185" s="223">
        <f t="shared" si="280"/>
        <v>0</v>
      </c>
      <c r="Q3185" s="223">
        <f t="shared" si="280"/>
        <v>0</v>
      </c>
      <c r="R3185" s="223">
        <f t="shared" si="280"/>
        <v>0</v>
      </c>
    </row>
    <row r="3186" spans="1:18" hidden="1" outlineLevel="2" x14ac:dyDescent="0.25">
      <c r="A3186" s="222" t="str">
        <f>'Usages industrie'!A51</f>
        <v>Usage industriel n°48</v>
      </c>
      <c r="B3186" s="222" t="s">
        <v>41</v>
      </c>
      <c r="C3186" s="222"/>
      <c r="D3186" s="223">
        <f>IF(B$3129&lt;&gt;"",IF(B$3129='Usages industrie'!$K51,'Usages industrie'!J51,0),0)</f>
        <v>0</v>
      </c>
      <c r="E3186" s="223">
        <f t="shared" si="280"/>
        <v>0</v>
      </c>
      <c r="F3186" s="223">
        <f t="shared" si="280"/>
        <v>0</v>
      </c>
      <c r="G3186" s="223">
        <f t="shared" si="280"/>
        <v>0</v>
      </c>
      <c r="H3186" s="223">
        <f t="shared" si="280"/>
        <v>0</v>
      </c>
      <c r="I3186" s="223">
        <f t="shared" si="280"/>
        <v>0</v>
      </c>
      <c r="J3186" s="223">
        <f t="shared" si="280"/>
        <v>0</v>
      </c>
      <c r="K3186" s="223">
        <f t="shared" si="280"/>
        <v>0</v>
      </c>
      <c r="L3186" s="223">
        <f t="shared" si="280"/>
        <v>0</v>
      </c>
      <c r="M3186" s="223">
        <f t="shared" si="280"/>
        <v>0</v>
      </c>
      <c r="N3186" s="223">
        <f t="shared" si="280"/>
        <v>0</v>
      </c>
      <c r="O3186" s="223">
        <f t="shared" si="280"/>
        <v>0</v>
      </c>
      <c r="P3186" s="223">
        <f t="shared" si="280"/>
        <v>0</v>
      </c>
      <c r="Q3186" s="223">
        <f t="shared" si="280"/>
        <v>0</v>
      </c>
      <c r="R3186" s="223">
        <f t="shared" si="280"/>
        <v>0</v>
      </c>
    </row>
    <row r="3187" spans="1:18" hidden="1" outlineLevel="2" x14ac:dyDescent="0.25">
      <c r="A3187" s="222" t="str">
        <f>'Usages industrie'!A52</f>
        <v>Usage industriel n°49</v>
      </c>
      <c r="B3187" s="222" t="s">
        <v>41</v>
      </c>
      <c r="C3187" s="222"/>
      <c r="D3187" s="223">
        <f>IF(B$3129&lt;&gt;"",IF(B$3129='Usages industrie'!$K52,'Usages industrie'!J52,0),0)</f>
        <v>0</v>
      </c>
      <c r="E3187" s="223">
        <f t="shared" si="280"/>
        <v>0</v>
      </c>
      <c r="F3187" s="223">
        <f t="shared" si="280"/>
        <v>0</v>
      </c>
      <c r="G3187" s="223">
        <f t="shared" si="280"/>
        <v>0</v>
      </c>
      <c r="H3187" s="223">
        <f t="shared" si="280"/>
        <v>0</v>
      </c>
      <c r="I3187" s="223">
        <f t="shared" si="280"/>
        <v>0</v>
      </c>
      <c r="J3187" s="223">
        <f t="shared" si="280"/>
        <v>0</v>
      </c>
      <c r="K3187" s="223">
        <f t="shared" si="280"/>
        <v>0</v>
      </c>
      <c r="L3187" s="223">
        <f t="shared" si="280"/>
        <v>0</v>
      </c>
      <c r="M3187" s="223">
        <f t="shared" si="280"/>
        <v>0</v>
      </c>
      <c r="N3187" s="223">
        <f t="shared" si="280"/>
        <v>0</v>
      </c>
      <c r="O3187" s="223">
        <f t="shared" si="280"/>
        <v>0</v>
      </c>
      <c r="P3187" s="223">
        <f t="shared" si="280"/>
        <v>0</v>
      </c>
      <c r="Q3187" s="223">
        <f t="shared" si="280"/>
        <v>0</v>
      </c>
      <c r="R3187" s="223">
        <f t="shared" si="280"/>
        <v>0</v>
      </c>
    </row>
    <row r="3188" spans="1:18" hidden="1" outlineLevel="2" x14ac:dyDescent="0.25">
      <c r="A3188" s="222" t="str">
        <f>'Usages industrie'!A53</f>
        <v>Usage industriel n°50</v>
      </c>
      <c r="B3188" s="222" t="s">
        <v>41</v>
      </c>
      <c r="C3188" s="222"/>
      <c r="D3188" s="223">
        <f>IF(B$3129&lt;&gt;"",IF(B$3129='Usages industrie'!$K53,'Usages industrie'!J53,0),0)</f>
        <v>0</v>
      </c>
      <c r="E3188" s="223">
        <f t="shared" si="280"/>
        <v>0</v>
      </c>
      <c r="F3188" s="223">
        <f t="shared" si="280"/>
        <v>0</v>
      </c>
      <c r="G3188" s="223">
        <f t="shared" si="280"/>
        <v>0</v>
      </c>
      <c r="H3188" s="223">
        <f t="shared" si="280"/>
        <v>0</v>
      </c>
      <c r="I3188" s="223">
        <f t="shared" si="280"/>
        <v>0</v>
      </c>
      <c r="J3188" s="223">
        <f t="shared" si="280"/>
        <v>0</v>
      </c>
      <c r="K3188" s="223">
        <f t="shared" si="280"/>
        <v>0</v>
      </c>
      <c r="L3188" s="223">
        <f t="shared" si="280"/>
        <v>0</v>
      </c>
      <c r="M3188" s="223">
        <f t="shared" si="280"/>
        <v>0</v>
      </c>
      <c r="N3188" s="223">
        <f t="shared" si="280"/>
        <v>0</v>
      </c>
      <c r="O3188" s="223">
        <f t="shared" si="280"/>
        <v>0</v>
      </c>
      <c r="P3188" s="223">
        <f t="shared" si="280"/>
        <v>0</v>
      </c>
      <c r="Q3188" s="223">
        <f t="shared" si="280"/>
        <v>0</v>
      </c>
      <c r="R3188" s="223">
        <f t="shared" si="280"/>
        <v>0</v>
      </c>
    </row>
    <row r="3189" spans="1:18" hidden="1" outlineLevel="1" collapsed="1" x14ac:dyDescent="0.25">
      <c r="A3189" s="222" t="s">
        <v>649</v>
      </c>
      <c r="B3189" s="222"/>
      <c r="C3189" s="222"/>
      <c r="D3189" s="223">
        <f t="shared" ref="D3189:R3189" si="281">SUM(D3139:D3188)</f>
        <v>0</v>
      </c>
      <c r="E3189" s="223">
        <f t="shared" si="281"/>
        <v>0</v>
      </c>
      <c r="F3189" s="223">
        <f t="shared" si="281"/>
        <v>0</v>
      </c>
      <c r="G3189" s="223">
        <f t="shared" si="281"/>
        <v>0</v>
      </c>
      <c r="H3189" s="223">
        <f t="shared" si="281"/>
        <v>0</v>
      </c>
      <c r="I3189" s="223">
        <f t="shared" si="281"/>
        <v>0</v>
      </c>
      <c r="J3189" s="223">
        <f t="shared" si="281"/>
        <v>0</v>
      </c>
      <c r="K3189" s="223">
        <f t="shared" si="281"/>
        <v>0</v>
      </c>
      <c r="L3189" s="223">
        <f t="shared" si="281"/>
        <v>0</v>
      </c>
      <c r="M3189" s="223">
        <f t="shared" si="281"/>
        <v>0</v>
      </c>
      <c r="N3189" s="223">
        <f t="shared" si="281"/>
        <v>0</v>
      </c>
      <c r="O3189" s="223">
        <f t="shared" si="281"/>
        <v>0</v>
      </c>
      <c r="P3189" s="223">
        <f t="shared" si="281"/>
        <v>0</v>
      </c>
      <c r="Q3189" s="223">
        <f t="shared" si="281"/>
        <v>0</v>
      </c>
      <c r="R3189" s="223">
        <f t="shared" si="281"/>
        <v>0</v>
      </c>
    </row>
    <row r="3190" spans="1:18" hidden="1" outlineLevel="2" x14ac:dyDescent="0.25">
      <c r="A3190" s="222" t="str">
        <f>'Usages industrie'!A4</f>
        <v>Usage industriel n°1</v>
      </c>
      <c r="B3190" s="222" t="s">
        <v>645</v>
      </c>
      <c r="C3190" s="222"/>
      <c r="D3190" s="223">
        <f>D3139*'Usages industrie'!$P4*(1+'Usages industrie'!$Q4)^(D$3133-$D$3133)/1000</f>
        <v>0</v>
      </c>
      <c r="E3190" s="223">
        <f>E3139*'Usages industrie'!$P4*(1+'Usages industrie'!$Q4)^(E$3133-$D$3133)/1000</f>
        <v>0</v>
      </c>
      <c r="F3190" s="223">
        <f>F3139*'Usages industrie'!$P4*(1+'Usages industrie'!$Q4)^(F$3133-$D$3133)/1000</f>
        <v>0</v>
      </c>
      <c r="G3190" s="223">
        <f>G3139*'Usages industrie'!$P4*(1+'Usages industrie'!$Q4)^(G$3133-$D$3133)/1000</f>
        <v>0</v>
      </c>
      <c r="H3190" s="223">
        <f>H3139*'Usages industrie'!$P4*(1+'Usages industrie'!$Q4)^(H$3133-$D$3133)/1000</f>
        <v>0</v>
      </c>
      <c r="I3190" s="223">
        <f>I3139*'Usages industrie'!$P4*(1+'Usages industrie'!$Q4)^(I$3133-$D$3133)/1000</f>
        <v>0</v>
      </c>
      <c r="J3190" s="223">
        <f>J3139*'Usages industrie'!$P4*(1+'Usages industrie'!$Q4)^(J$3133-$D$3133)/1000</f>
        <v>0</v>
      </c>
      <c r="K3190" s="223">
        <f>K3139*'Usages industrie'!$P4*(1+'Usages industrie'!$Q4)^(K$3133-$D$3133)/1000</f>
        <v>0</v>
      </c>
      <c r="L3190" s="223">
        <f>L3139*'Usages industrie'!$P4*(1+'Usages industrie'!$Q4)^(L$3133-$D$3133)/1000</f>
        <v>0</v>
      </c>
      <c r="M3190" s="223">
        <f>M3139*'Usages industrie'!$P4*(1+'Usages industrie'!$Q4)^(M$3133-$D$3133)/1000</f>
        <v>0</v>
      </c>
      <c r="N3190" s="223">
        <f>N3139*'Usages industrie'!$P4*(1+'Usages industrie'!$Q4)^(N$3133-$D$3133)/1000</f>
        <v>0</v>
      </c>
      <c r="O3190" s="223">
        <f>O3139*'Usages industrie'!$P4*(1+'Usages industrie'!$Q4)^(O$3133-$D$3133)/1000</f>
        <v>0</v>
      </c>
      <c r="P3190" s="223">
        <f>P3139*'Usages industrie'!$P4*(1+'Usages industrie'!$Q4)^(P$3133-$D$3133)/1000</f>
        <v>0</v>
      </c>
      <c r="Q3190" s="223">
        <f>Q3139*'Usages industrie'!$P4*(1+'Usages industrie'!$Q4)^(Q$3133-$D$3133)/1000</f>
        <v>0</v>
      </c>
      <c r="R3190" s="223">
        <f>R3139*'Usages industrie'!$P4*(1+'Usages industrie'!$Q4)^(R$3133-$D$3133)/1000</f>
        <v>0</v>
      </c>
    </row>
    <row r="3191" spans="1:18" hidden="1" outlineLevel="2" x14ac:dyDescent="0.25">
      <c r="A3191" s="222" t="str">
        <f>'Usages industrie'!A5</f>
        <v>Usage industriel n°2</v>
      </c>
      <c r="B3191" s="222" t="s">
        <v>645</v>
      </c>
      <c r="C3191" s="222"/>
      <c r="D3191" s="223">
        <f>D3140*'Usages industrie'!$P5*(1+'Usages industrie'!$Q5)^(D$3133-$D$3133)/1000</f>
        <v>0</v>
      </c>
      <c r="E3191" s="223">
        <f>E3140*'Usages industrie'!$P5*(1+'Usages industrie'!$Q5)^(E$3133-$D$3133)/1000</f>
        <v>0</v>
      </c>
      <c r="F3191" s="223">
        <f>F3140*'Usages industrie'!$P5*(1+'Usages industrie'!$Q5)^(F$3133-$D$3133)/1000</f>
        <v>0</v>
      </c>
      <c r="G3191" s="223">
        <f>G3140*'Usages industrie'!$P5*(1+'Usages industrie'!$Q5)^(G$3133-$D$3133)/1000</f>
        <v>0</v>
      </c>
      <c r="H3191" s="223">
        <f>H3140*'Usages industrie'!$P5*(1+'Usages industrie'!$Q5)^(H$3133-$D$3133)/1000</f>
        <v>0</v>
      </c>
      <c r="I3191" s="223">
        <f>I3140*'Usages industrie'!$P5*(1+'Usages industrie'!$Q5)^(I$3133-$D$3133)/1000</f>
        <v>0</v>
      </c>
      <c r="J3191" s="223">
        <f>J3140*'Usages industrie'!$P5*(1+'Usages industrie'!$Q5)^(J$3133-$D$3133)/1000</f>
        <v>0</v>
      </c>
      <c r="K3191" s="223">
        <f>K3140*'Usages industrie'!$P5*(1+'Usages industrie'!$Q5)^(K$3133-$D$3133)/1000</f>
        <v>0</v>
      </c>
      <c r="L3191" s="223">
        <f>L3140*'Usages industrie'!$P5*(1+'Usages industrie'!$Q5)^(L$3133-$D$3133)/1000</f>
        <v>0</v>
      </c>
      <c r="M3191" s="223">
        <f>M3140*'Usages industrie'!$P5*(1+'Usages industrie'!$Q5)^(M$3133-$D$3133)/1000</f>
        <v>0</v>
      </c>
      <c r="N3191" s="223">
        <f>N3140*'Usages industrie'!$P5*(1+'Usages industrie'!$Q5)^(N$3133-$D$3133)/1000</f>
        <v>0</v>
      </c>
      <c r="O3191" s="223">
        <f>O3140*'Usages industrie'!$P5*(1+'Usages industrie'!$Q5)^(O$3133-$D$3133)/1000</f>
        <v>0</v>
      </c>
      <c r="P3191" s="223">
        <f>P3140*'Usages industrie'!$P5*(1+'Usages industrie'!$Q5)^(P$3133-$D$3133)/1000</f>
        <v>0</v>
      </c>
      <c r="Q3191" s="223">
        <f>Q3140*'Usages industrie'!$P5*(1+'Usages industrie'!$Q5)^(Q$3133-$D$3133)/1000</f>
        <v>0</v>
      </c>
      <c r="R3191" s="223">
        <f>R3140*'Usages industrie'!$P5*(1+'Usages industrie'!$Q5)^(R$3133-$D$3133)/1000</f>
        <v>0</v>
      </c>
    </row>
    <row r="3192" spans="1:18" hidden="1" outlineLevel="2" x14ac:dyDescent="0.25">
      <c r="A3192" s="222" t="str">
        <f>'Usages industrie'!A6</f>
        <v>Usage industriel n°3</v>
      </c>
      <c r="B3192" s="222" t="s">
        <v>645</v>
      </c>
      <c r="C3192" s="222"/>
      <c r="D3192" s="223">
        <f>D3141*'Usages industrie'!$P6*(1+'Usages industrie'!$Q6)^(D$3133-$D$3133)/1000</f>
        <v>0</v>
      </c>
      <c r="E3192" s="223">
        <f>E3141*'Usages industrie'!$P6*(1+'Usages industrie'!$Q6)^(E$3133-$D$3133)/1000</f>
        <v>0</v>
      </c>
      <c r="F3192" s="223">
        <f>F3141*'Usages industrie'!$P6*(1+'Usages industrie'!$Q6)^(F$3133-$D$3133)/1000</f>
        <v>0</v>
      </c>
      <c r="G3192" s="223">
        <f>G3141*'Usages industrie'!$P6*(1+'Usages industrie'!$Q6)^(G$3133-$D$3133)/1000</f>
        <v>0</v>
      </c>
      <c r="H3192" s="223">
        <f>H3141*'Usages industrie'!$P6*(1+'Usages industrie'!$Q6)^(H$3133-$D$3133)/1000</f>
        <v>0</v>
      </c>
      <c r="I3192" s="223">
        <f>I3141*'Usages industrie'!$P6*(1+'Usages industrie'!$Q6)^(I$3133-$D$3133)/1000</f>
        <v>0</v>
      </c>
      <c r="J3192" s="223">
        <f>J3141*'Usages industrie'!$P6*(1+'Usages industrie'!$Q6)^(J$3133-$D$3133)/1000</f>
        <v>0</v>
      </c>
      <c r="K3192" s="223">
        <f>K3141*'Usages industrie'!$P6*(1+'Usages industrie'!$Q6)^(K$3133-$D$3133)/1000</f>
        <v>0</v>
      </c>
      <c r="L3192" s="223">
        <f>L3141*'Usages industrie'!$P6*(1+'Usages industrie'!$Q6)^(L$3133-$D$3133)/1000</f>
        <v>0</v>
      </c>
      <c r="M3192" s="223">
        <f>M3141*'Usages industrie'!$P6*(1+'Usages industrie'!$Q6)^(M$3133-$D$3133)/1000</f>
        <v>0</v>
      </c>
      <c r="N3192" s="223">
        <f>N3141*'Usages industrie'!$P6*(1+'Usages industrie'!$Q6)^(N$3133-$D$3133)/1000</f>
        <v>0</v>
      </c>
      <c r="O3192" s="223">
        <f>O3141*'Usages industrie'!$P6*(1+'Usages industrie'!$Q6)^(O$3133-$D$3133)/1000</f>
        <v>0</v>
      </c>
      <c r="P3192" s="223">
        <f>P3141*'Usages industrie'!$P6*(1+'Usages industrie'!$Q6)^(P$3133-$D$3133)/1000</f>
        <v>0</v>
      </c>
      <c r="Q3192" s="223">
        <f>Q3141*'Usages industrie'!$P6*(1+'Usages industrie'!$Q6)^(Q$3133-$D$3133)/1000</f>
        <v>0</v>
      </c>
      <c r="R3192" s="223">
        <f>R3141*'Usages industrie'!$P6*(1+'Usages industrie'!$Q6)^(R$3133-$D$3133)/1000</f>
        <v>0</v>
      </c>
    </row>
    <row r="3193" spans="1:18" hidden="1" outlineLevel="2" x14ac:dyDescent="0.25">
      <c r="A3193" s="222" t="str">
        <f>'Usages industrie'!A7</f>
        <v>Usage industriel n°4</v>
      </c>
      <c r="B3193" s="222" t="s">
        <v>645</v>
      </c>
      <c r="C3193" s="222"/>
      <c r="D3193" s="223">
        <f>D3142*'Usages industrie'!$P7*(1+'Usages industrie'!$Q7)^(D$3133-$D$3133)/1000</f>
        <v>0</v>
      </c>
      <c r="E3193" s="223">
        <f>E3142*'Usages industrie'!$P7*(1+'Usages industrie'!$Q7)^(E$3133-$D$3133)/1000</f>
        <v>0</v>
      </c>
      <c r="F3193" s="223">
        <f>F3142*'Usages industrie'!$P7*(1+'Usages industrie'!$Q7)^(F$3133-$D$3133)/1000</f>
        <v>0</v>
      </c>
      <c r="G3193" s="223">
        <f>G3142*'Usages industrie'!$P7*(1+'Usages industrie'!$Q7)^(G$3133-$D$3133)/1000</f>
        <v>0</v>
      </c>
      <c r="H3193" s="223">
        <f>H3142*'Usages industrie'!$P7*(1+'Usages industrie'!$Q7)^(H$3133-$D$3133)/1000</f>
        <v>0</v>
      </c>
      <c r="I3193" s="223">
        <f>I3142*'Usages industrie'!$P7*(1+'Usages industrie'!$Q7)^(I$3133-$D$3133)/1000</f>
        <v>0</v>
      </c>
      <c r="J3193" s="223">
        <f>J3142*'Usages industrie'!$P7*(1+'Usages industrie'!$Q7)^(J$3133-$D$3133)/1000</f>
        <v>0</v>
      </c>
      <c r="K3193" s="223">
        <f>K3142*'Usages industrie'!$P7*(1+'Usages industrie'!$Q7)^(K$3133-$D$3133)/1000</f>
        <v>0</v>
      </c>
      <c r="L3193" s="223">
        <f>L3142*'Usages industrie'!$P7*(1+'Usages industrie'!$Q7)^(L$3133-$D$3133)/1000</f>
        <v>0</v>
      </c>
      <c r="M3193" s="223">
        <f>M3142*'Usages industrie'!$P7*(1+'Usages industrie'!$Q7)^(M$3133-$D$3133)/1000</f>
        <v>0</v>
      </c>
      <c r="N3193" s="223">
        <f>N3142*'Usages industrie'!$P7*(1+'Usages industrie'!$Q7)^(N$3133-$D$3133)/1000</f>
        <v>0</v>
      </c>
      <c r="O3193" s="223">
        <f>O3142*'Usages industrie'!$P7*(1+'Usages industrie'!$Q7)^(O$3133-$D$3133)/1000</f>
        <v>0</v>
      </c>
      <c r="P3193" s="223">
        <f>P3142*'Usages industrie'!$P7*(1+'Usages industrie'!$Q7)^(P$3133-$D$3133)/1000</f>
        <v>0</v>
      </c>
      <c r="Q3193" s="223">
        <f>Q3142*'Usages industrie'!$P7*(1+'Usages industrie'!$Q7)^(Q$3133-$D$3133)/1000</f>
        <v>0</v>
      </c>
      <c r="R3193" s="223">
        <f>R3142*'Usages industrie'!$P7*(1+'Usages industrie'!$Q7)^(R$3133-$D$3133)/1000</f>
        <v>0</v>
      </c>
    </row>
    <row r="3194" spans="1:18" hidden="1" outlineLevel="2" x14ac:dyDescent="0.25">
      <c r="A3194" s="222" t="str">
        <f>'Usages industrie'!A8</f>
        <v>Usage industriel n°5</v>
      </c>
      <c r="B3194" s="222" t="s">
        <v>645</v>
      </c>
      <c r="C3194" s="222"/>
      <c r="D3194" s="223">
        <f>D3143*'Usages industrie'!$P8*(1+'Usages industrie'!$Q8)^(D$3133-$D$3133)/1000</f>
        <v>0</v>
      </c>
      <c r="E3194" s="223">
        <f>E3143*'Usages industrie'!$P8*(1+'Usages industrie'!$Q8)^(E$3133-$D$3133)/1000</f>
        <v>0</v>
      </c>
      <c r="F3194" s="223">
        <f>F3143*'Usages industrie'!$P8*(1+'Usages industrie'!$Q8)^(F$3133-$D$3133)/1000</f>
        <v>0</v>
      </c>
      <c r="G3194" s="223">
        <f>G3143*'Usages industrie'!$P8*(1+'Usages industrie'!$Q8)^(G$3133-$D$3133)/1000</f>
        <v>0</v>
      </c>
      <c r="H3194" s="223">
        <f>H3143*'Usages industrie'!$P8*(1+'Usages industrie'!$Q8)^(H$3133-$D$3133)/1000</f>
        <v>0</v>
      </c>
      <c r="I3194" s="223">
        <f>I3143*'Usages industrie'!$P8*(1+'Usages industrie'!$Q8)^(I$3133-$D$3133)/1000</f>
        <v>0</v>
      </c>
      <c r="J3194" s="223">
        <f>J3143*'Usages industrie'!$P8*(1+'Usages industrie'!$Q8)^(J$3133-$D$3133)/1000</f>
        <v>0</v>
      </c>
      <c r="K3194" s="223">
        <f>K3143*'Usages industrie'!$P8*(1+'Usages industrie'!$Q8)^(K$3133-$D$3133)/1000</f>
        <v>0</v>
      </c>
      <c r="L3194" s="223">
        <f>L3143*'Usages industrie'!$P8*(1+'Usages industrie'!$Q8)^(L$3133-$D$3133)/1000</f>
        <v>0</v>
      </c>
      <c r="M3194" s="223">
        <f>M3143*'Usages industrie'!$P8*(1+'Usages industrie'!$Q8)^(M$3133-$D$3133)/1000</f>
        <v>0</v>
      </c>
      <c r="N3194" s="223">
        <f>N3143*'Usages industrie'!$P8*(1+'Usages industrie'!$Q8)^(N$3133-$D$3133)/1000</f>
        <v>0</v>
      </c>
      <c r="O3194" s="223">
        <f>O3143*'Usages industrie'!$P8*(1+'Usages industrie'!$Q8)^(O$3133-$D$3133)/1000</f>
        <v>0</v>
      </c>
      <c r="P3194" s="223">
        <f>P3143*'Usages industrie'!$P8*(1+'Usages industrie'!$Q8)^(P$3133-$D$3133)/1000</f>
        <v>0</v>
      </c>
      <c r="Q3194" s="223">
        <f>Q3143*'Usages industrie'!$P8*(1+'Usages industrie'!$Q8)^(Q$3133-$D$3133)/1000</f>
        <v>0</v>
      </c>
      <c r="R3194" s="223">
        <f>R3143*'Usages industrie'!$P8*(1+'Usages industrie'!$Q8)^(R$3133-$D$3133)/1000</f>
        <v>0</v>
      </c>
    </row>
    <row r="3195" spans="1:18" hidden="1" outlineLevel="2" x14ac:dyDescent="0.25">
      <c r="A3195" s="222" t="str">
        <f>'Usages industrie'!A9</f>
        <v>Usage industriel n°6</v>
      </c>
      <c r="B3195" s="222" t="s">
        <v>645</v>
      </c>
      <c r="C3195" s="222"/>
      <c r="D3195" s="223">
        <f>D3144*'Usages industrie'!$P9*(1+'Usages industrie'!$Q9)^(D$3133-$D$3133)/1000</f>
        <v>0</v>
      </c>
      <c r="E3195" s="223">
        <f>E3144*'Usages industrie'!$P9*(1+'Usages industrie'!$Q9)^(E$3133-$D$3133)/1000</f>
        <v>0</v>
      </c>
      <c r="F3195" s="223">
        <f>F3144*'Usages industrie'!$P9*(1+'Usages industrie'!$Q9)^(F$3133-$D$3133)/1000</f>
        <v>0</v>
      </c>
      <c r="G3195" s="223">
        <f>G3144*'Usages industrie'!$P9*(1+'Usages industrie'!$Q9)^(G$3133-$D$3133)/1000</f>
        <v>0</v>
      </c>
      <c r="H3195" s="223">
        <f>H3144*'Usages industrie'!$P9*(1+'Usages industrie'!$Q9)^(H$3133-$D$3133)/1000</f>
        <v>0</v>
      </c>
      <c r="I3195" s="223">
        <f>I3144*'Usages industrie'!$P9*(1+'Usages industrie'!$Q9)^(I$3133-$D$3133)/1000</f>
        <v>0</v>
      </c>
      <c r="J3195" s="223">
        <f>J3144*'Usages industrie'!$P9*(1+'Usages industrie'!$Q9)^(J$3133-$D$3133)/1000</f>
        <v>0</v>
      </c>
      <c r="K3195" s="223">
        <f>K3144*'Usages industrie'!$P9*(1+'Usages industrie'!$Q9)^(K$3133-$D$3133)/1000</f>
        <v>0</v>
      </c>
      <c r="L3195" s="223">
        <f>L3144*'Usages industrie'!$P9*(1+'Usages industrie'!$Q9)^(L$3133-$D$3133)/1000</f>
        <v>0</v>
      </c>
      <c r="M3195" s="223">
        <f>M3144*'Usages industrie'!$P9*(1+'Usages industrie'!$Q9)^(M$3133-$D$3133)/1000</f>
        <v>0</v>
      </c>
      <c r="N3195" s="223">
        <f>N3144*'Usages industrie'!$P9*(1+'Usages industrie'!$Q9)^(N$3133-$D$3133)/1000</f>
        <v>0</v>
      </c>
      <c r="O3195" s="223">
        <f>O3144*'Usages industrie'!$P9*(1+'Usages industrie'!$Q9)^(O$3133-$D$3133)/1000</f>
        <v>0</v>
      </c>
      <c r="P3195" s="223">
        <f>P3144*'Usages industrie'!$P9*(1+'Usages industrie'!$Q9)^(P$3133-$D$3133)/1000</f>
        <v>0</v>
      </c>
      <c r="Q3195" s="223">
        <f>Q3144*'Usages industrie'!$P9*(1+'Usages industrie'!$Q9)^(Q$3133-$D$3133)/1000</f>
        <v>0</v>
      </c>
      <c r="R3195" s="223">
        <f>R3144*'Usages industrie'!$P9*(1+'Usages industrie'!$Q9)^(R$3133-$D$3133)/1000</f>
        <v>0</v>
      </c>
    </row>
    <row r="3196" spans="1:18" hidden="1" outlineLevel="2" x14ac:dyDescent="0.25">
      <c r="A3196" s="222" t="str">
        <f>'Usages industrie'!A10</f>
        <v>Usage industriel n°7</v>
      </c>
      <c r="B3196" s="222" t="s">
        <v>645</v>
      </c>
      <c r="C3196" s="222"/>
      <c r="D3196" s="223">
        <f>D3145*'Usages industrie'!$P10*(1+'Usages industrie'!$Q10)^(D$3133-$D$3133)/1000</f>
        <v>0</v>
      </c>
      <c r="E3196" s="223">
        <f>E3145*'Usages industrie'!$P10*(1+'Usages industrie'!$Q10)^(E$3133-$D$3133)/1000</f>
        <v>0</v>
      </c>
      <c r="F3196" s="223">
        <f>F3145*'Usages industrie'!$P10*(1+'Usages industrie'!$Q10)^(F$3133-$D$3133)/1000</f>
        <v>0</v>
      </c>
      <c r="G3196" s="223">
        <f>G3145*'Usages industrie'!$P10*(1+'Usages industrie'!$Q10)^(G$3133-$D$3133)/1000</f>
        <v>0</v>
      </c>
      <c r="H3196" s="223">
        <f>H3145*'Usages industrie'!$P10*(1+'Usages industrie'!$Q10)^(H$3133-$D$3133)/1000</f>
        <v>0</v>
      </c>
      <c r="I3196" s="223">
        <f>I3145*'Usages industrie'!$P10*(1+'Usages industrie'!$Q10)^(I$3133-$D$3133)/1000</f>
        <v>0</v>
      </c>
      <c r="J3196" s="223">
        <f>J3145*'Usages industrie'!$P10*(1+'Usages industrie'!$Q10)^(J$3133-$D$3133)/1000</f>
        <v>0</v>
      </c>
      <c r="K3196" s="223">
        <f>K3145*'Usages industrie'!$P10*(1+'Usages industrie'!$Q10)^(K$3133-$D$3133)/1000</f>
        <v>0</v>
      </c>
      <c r="L3196" s="223">
        <f>L3145*'Usages industrie'!$P10*(1+'Usages industrie'!$Q10)^(L$3133-$D$3133)/1000</f>
        <v>0</v>
      </c>
      <c r="M3196" s="223">
        <f>M3145*'Usages industrie'!$P10*(1+'Usages industrie'!$Q10)^(M$3133-$D$3133)/1000</f>
        <v>0</v>
      </c>
      <c r="N3196" s="223">
        <f>N3145*'Usages industrie'!$P10*(1+'Usages industrie'!$Q10)^(N$3133-$D$3133)/1000</f>
        <v>0</v>
      </c>
      <c r="O3196" s="223">
        <f>O3145*'Usages industrie'!$P10*(1+'Usages industrie'!$Q10)^(O$3133-$D$3133)/1000</f>
        <v>0</v>
      </c>
      <c r="P3196" s="223">
        <f>P3145*'Usages industrie'!$P10*(1+'Usages industrie'!$Q10)^(P$3133-$D$3133)/1000</f>
        <v>0</v>
      </c>
      <c r="Q3196" s="223">
        <f>Q3145*'Usages industrie'!$P10*(1+'Usages industrie'!$Q10)^(Q$3133-$D$3133)/1000</f>
        <v>0</v>
      </c>
      <c r="R3196" s="223">
        <f>R3145*'Usages industrie'!$P10*(1+'Usages industrie'!$Q10)^(R$3133-$D$3133)/1000</f>
        <v>0</v>
      </c>
    </row>
    <row r="3197" spans="1:18" hidden="1" outlineLevel="2" x14ac:dyDescent="0.25">
      <c r="A3197" s="222" t="str">
        <f>'Usages industrie'!A11</f>
        <v>Usage industriel n°8</v>
      </c>
      <c r="B3197" s="222" t="s">
        <v>645</v>
      </c>
      <c r="C3197" s="222"/>
      <c r="D3197" s="223">
        <f>D3146*'Usages industrie'!$P11*(1+'Usages industrie'!$Q11)^(D$3133-$D$3133)/1000</f>
        <v>0</v>
      </c>
      <c r="E3197" s="223">
        <f>E3146*'Usages industrie'!$P11*(1+'Usages industrie'!$Q11)^(E$3133-$D$3133)/1000</f>
        <v>0</v>
      </c>
      <c r="F3197" s="223">
        <f>F3146*'Usages industrie'!$P11*(1+'Usages industrie'!$Q11)^(F$3133-$D$3133)/1000</f>
        <v>0</v>
      </c>
      <c r="G3197" s="223">
        <f>G3146*'Usages industrie'!$P11*(1+'Usages industrie'!$Q11)^(G$3133-$D$3133)/1000</f>
        <v>0</v>
      </c>
      <c r="H3197" s="223">
        <f>H3146*'Usages industrie'!$P11*(1+'Usages industrie'!$Q11)^(H$3133-$D$3133)/1000</f>
        <v>0</v>
      </c>
      <c r="I3197" s="223">
        <f>I3146*'Usages industrie'!$P11*(1+'Usages industrie'!$Q11)^(I$3133-$D$3133)/1000</f>
        <v>0</v>
      </c>
      <c r="J3197" s="223">
        <f>J3146*'Usages industrie'!$P11*(1+'Usages industrie'!$Q11)^(J$3133-$D$3133)/1000</f>
        <v>0</v>
      </c>
      <c r="K3197" s="223">
        <f>K3146*'Usages industrie'!$P11*(1+'Usages industrie'!$Q11)^(K$3133-$D$3133)/1000</f>
        <v>0</v>
      </c>
      <c r="L3197" s="223">
        <f>L3146*'Usages industrie'!$P11*(1+'Usages industrie'!$Q11)^(L$3133-$D$3133)/1000</f>
        <v>0</v>
      </c>
      <c r="M3197" s="223">
        <f>M3146*'Usages industrie'!$P11*(1+'Usages industrie'!$Q11)^(M$3133-$D$3133)/1000</f>
        <v>0</v>
      </c>
      <c r="N3197" s="223">
        <f>N3146*'Usages industrie'!$P11*(1+'Usages industrie'!$Q11)^(N$3133-$D$3133)/1000</f>
        <v>0</v>
      </c>
      <c r="O3197" s="223">
        <f>O3146*'Usages industrie'!$P11*(1+'Usages industrie'!$Q11)^(O$3133-$D$3133)/1000</f>
        <v>0</v>
      </c>
      <c r="P3197" s="223">
        <f>P3146*'Usages industrie'!$P11*(1+'Usages industrie'!$Q11)^(P$3133-$D$3133)/1000</f>
        <v>0</v>
      </c>
      <c r="Q3197" s="223">
        <f>Q3146*'Usages industrie'!$P11*(1+'Usages industrie'!$Q11)^(Q$3133-$D$3133)/1000</f>
        <v>0</v>
      </c>
      <c r="R3197" s="223">
        <f>R3146*'Usages industrie'!$P11*(1+'Usages industrie'!$Q11)^(R$3133-$D$3133)/1000</f>
        <v>0</v>
      </c>
    </row>
    <row r="3198" spans="1:18" hidden="1" outlineLevel="2" x14ac:dyDescent="0.25">
      <c r="A3198" s="222" t="str">
        <f>'Usages industrie'!A12</f>
        <v>Usage industriel n°9</v>
      </c>
      <c r="B3198" s="222" t="s">
        <v>645</v>
      </c>
      <c r="C3198" s="222"/>
      <c r="D3198" s="223">
        <f>D3147*'Usages industrie'!$P12*(1+'Usages industrie'!$Q12)^(D$3133-$D$3133)/1000</f>
        <v>0</v>
      </c>
      <c r="E3198" s="223">
        <f>E3147*'Usages industrie'!$P12*(1+'Usages industrie'!$Q12)^(E$3133-$D$3133)/1000</f>
        <v>0</v>
      </c>
      <c r="F3198" s="223">
        <f>F3147*'Usages industrie'!$P12*(1+'Usages industrie'!$Q12)^(F$3133-$D$3133)/1000</f>
        <v>0</v>
      </c>
      <c r="G3198" s="223">
        <f>G3147*'Usages industrie'!$P12*(1+'Usages industrie'!$Q12)^(G$3133-$D$3133)/1000</f>
        <v>0</v>
      </c>
      <c r="H3198" s="223">
        <f>H3147*'Usages industrie'!$P12*(1+'Usages industrie'!$Q12)^(H$3133-$D$3133)/1000</f>
        <v>0</v>
      </c>
      <c r="I3198" s="223">
        <f>I3147*'Usages industrie'!$P12*(1+'Usages industrie'!$Q12)^(I$3133-$D$3133)/1000</f>
        <v>0</v>
      </c>
      <c r="J3198" s="223">
        <f>J3147*'Usages industrie'!$P12*(1+'Usages industrie'!$Q12)^(J$3133-$D$3133)/1000</f>
        <v>0</v>
      </c>
      <c r="K3198" s="223">
        <f>K3147*'Usages industrie'!$P12*(1+'Usages industrie'!$Q12)^(K$3133-$D$3133)/1000</f>
        <v>0</v>
      </c>
      <c r="L3198" s="223">
        <f>L3147*'Usages industrie'!$P12*(1+'Usages industrie'!$Q12)^(L$3133-$D$3133)/1000</f>
        <v>0</v>
      </c>
      <c r="M3198" s="223">
        <f>M3147*'Usages industrie'!$P12*(1+'Usages industrie'!$Q12)^(M$3133-$D$3133)/1000</f>
        <v>0</v>
      </c>
      <c r="N3198" s="223">
        <f>N3147*'Usages industrie'!$P12*(1+'Usages industrie'!$Q12)^(N$3133-$D$3133)/1000</f>
        <v>0</v>
      </c>
      <c r="O3198" s="223">
        <f>O3147*'Usages industrie'!$P12*(1+'Usages industrie'!$Q12)^(O$3133-$D$3133)/1000</f>
        <v>0</v>
      </c>
      <c r="P3198" s="223">
        <f>P3147*'Usages industrie'!$P12*(1+'Usages industrie'!$Q12)^(P$3133-$D$3133)/1000</f>
        <v>0</v>
      </c>
      <c r="Q3198" s="223">
        <f>Q3147*'Usages industrie'!$P12*(1+'Usages industrie'!$Q12)^(Q$3133-$D$3133)/1000</f>
        <v>0</v>
      </c>
      <c r="R3198" s="223">
        <f>R3147*'Usages industrie'!$P12*(1+'Usages industrie'!$Q12)^(R$3133-$D$3133)/1000</f>
        <v>0</v>
      </c>
    </row>
    <row r="3199" spans="1:18" hidden="1" outlineLevel="2" x14ac:dyDescent="0.25">
      <c r="A3199" s="222" t="str">
        <f>'Usages industrie'!A13</f>
        <v>Usage industriel n°10</v>
      </c>
      <c r="B3199" s="222" t="s">
        <v>645</v>
      </c>
      <c r="C3199" s="222"/>
      <c r="D3199" s="223">
        <f>D3148*'Usages industrie'!$P13*(1+'Usages industrie'!$Q13)^(D$3133-$D$3133)/1000</f>
        <v>0</v>
      </c>
      <c r="E3199" s="223">
        <f>E3148*'Usages industrie'!$P13*(1+'Usages industrie'!$Q13)^(E$3133-$D$3133)/1000</f>
        <v>0</v>
      </c>
      <c r="F3199" s="223">
        <f>F3148*'Usages industrie'!$P13*(1+'Usages industrie'!$Q13)^(F$3133-$D$3133)/1000</f>
        <v>0</v>
      </c>
      <c r="G3199" s="223">
        <f>G3148*'Usages industrie'!$P13*(1+'Usages industrie'!$Q13)^(G$3133-$D$3133)/1000</f>
        <v>0</v>
      </c>
      <c r="H3199" s="223">
        <f>H3148*'Usages industrie'!$P13*(1+'Usages industrie'!$Q13)^(H$3133-$D$3133)/1000</f>
        <v>0</v>
      </c>
      <c r="I3199" s="223">
        <f>I3148*'Usages industrie'!$P13*(1+'Usages industrie'!$Q13)^(I$3133-$D$3133)/1000</f>
        <v>0</v>
      </c>
      <c r="J3199" s="223">
        <f>J3148*'Usages industrie'!$P13*(1+'Usages industrie'!$Q13)^(J$3133-$D$3133)/1000</f>
        <v>0</v>
      </c>
      <c r="K3199" s="223">
        <f>K3148*'Usages industrie'!$P13*(1+'Usages industrie'!$Q13)^(K$3133-$D$3133)/1000</f>
        <v>0</v>
      </c>
      <c r="L3199" s="223">
        <f>L3148*'Usages industrie'!$P13*(1+'Usages industrie'!$Q13)^(L$3133-$D$3133)/1000</f>
        <v>0</v>
      </c>
      <c r="M3199" s="223">
        <f>M3148*'Usages industrie'!$P13*(1+'Usages industrie'!$Q13)^(M$3133-$D$3133)/1000</f>
        <v>0</v>
      </c>
      <c r="N3199" s="223">
        <f>N3148*'Usages industrie'!$P13*(1+'Usages industrie'!$Q13)^(N$3133-$D$3133)/1000</f>
        <v>0</v>
      </c>
      <c r="O3199" s="223">
        <f>O3148*'Usages industrie'!$P13*(1+'Usages industrie'!$Q13)^(O$3133-$D$3133)/1000</f>
        <v>0</v>
      </c>
      <c r="P3199" s="223">
        <f>P3148*'Usages industrie'!$P13*(1+'Usages industrie'!$Q13)^(P$3133-$D$3133)/1000</f>
        <v>0</v>
      </c>
      <c r="Q3199" s="223">
        <f>Q3148*'Usages industrie'!$P13*(1+'Usages industrie'!$Q13)^(Q$3133-$D$3133)/1000</f>
        <v>0</v>
      </c>
      <c r="R3199" s="223">
        <f>R3148*'Usages industrie'!$P13*(1+'Usages industrie'!$Q13)^(R$3133-$D$3133)/1000</f>
        <v>0</v>
      </c>
    </row>
    <row r="3200" spans="1:18" hidden="1" outlineLevel="2" x14ac:dyDescent="0.25">
      <c r="A3200" s="222" t="str">
        <f>'Usages industrie'!A14</f>
        <v>Usage industriel n°11</v>
      </c>
      <c r="B3200" s="222" t="s">
        <v>645</v>
      </c>
      <c r="C3200" s="222"/>
      <c r="D3200" s="223">
        <f>D3149*'Usages industrie'!$P14*(1+'Usages industrie'!$Q14)^(D$3133-$D$3133)/1000</f>
        <v>0</v>
      </c>
      <c r="E3200" s="223">
        <f>E3149*'Usages industrie'!$P14*(1+'Usages industrie'!$Q14)^(E$3133-$D$3133)/1000</f>
        <v>0</v>
      </c>
      <c r="F3200" s="223">
        <f>F3149*'Usages industrie'!$P14*(1+'Usages industrie'!$Q14)^(F$3133-$D$3133)/1000</f>
        <v>0</v>
      </c>
      <c r="G3200" s="223">
        <f>G3149*'Usages industrie'!$P14*(1+'Usages industrie'!$Q14)^(G$3133-$D$3133)/1000</f>
        <v>0</v>
      </c>
      <c r="H3200" s="223">
        <f>H3149*'Usages industrie'!$P14*(1+'Usages industrie'!$Q14)^(H$3133-$D$3133)/1000</f>
        <v>0</v>
      </c>
      <c r="I3200" s="223">
        <f>I3149*'Usages industrie'!$P14*(1+'Usages industrie'!$Q14)^(I$3133-$D$3133)/1000</f>
        <v>0</v>
      </c>
      <c r="J3200" s="223">
        <f>J3149*'Usages industrie'!$P14*(1+'Usages industrie'!$Q14)^(J$3133-$D$3133)/1000</f>
        <v>0</v>
      </c>
      <c r="K3200" s="223">
        <f>K3149*'Usages industrie'!$P14*(1+'Usages industrie'!$Q14)^(K$3133-$D$3133)/1000</f>
        <v>0</v>
      </c>
      <c r="L3200" s="223">
        <f>L3149*'Usages industrie'!$P14*(1+'Usages industrie'!$Q14)^(L$3133-$D$3133)/1000</f>
        <v>0</v>
      </c>
      <c r="M3200" s="223">
        <f>M3149*'Usages industrie'!$P14*(1+'Usages industrie'!$Q14)^(M$3133-$D$3133)/1000</f>
        <v>0</v>
      </c>
      <c r="N3200" s="223">
        <f>N3149*'Usages industrie'!$P14*(1+'Usages industrie'!$Q14)^(N$3133-$D$3133)/1000</f>
        <v>0</v>
      </c>
      <c r="O3200" s="223">
        <f>O3149*'Usages industrie'!$P14*(1+'Usages industrie'!$Q14)^(O$3133-$D$3133)/1000</f>
        <v>0</v>
      </c>
      <c r="P3200" s="223">
        <f>P3149*'Usages industrie'!$P14*(1+'Usages industrie'!$Q14)^(P$3133-$D$3133)/1000</f>
        <v>0</v>
      </c>
      <c r="Q3200" s="223">
        <f>Q3149*'Usages industrie'!$P14*(1+'Usages industrie'!$Q14)^(Q$3133-$D$3133)/1000</f>
        <v>0</v>
      </c>
      <c r="R3200" s="223">
        <f>R3149*'Usages industrie'!$P14*(1+'Usages industrie'!$Q14)^(R$3133-$D$3133)/1000</f>
        <v>0</v>
      </c>
    </row>
    <row r="3201" spans="1:18" hidden="1" outlineLevel="2" x14ac:dyDescent="0.25">
      <c r="A3201" s="222" t="str">
        <f>'Usages industrie'!A15</f>
        <v>Usage industriel n°12</v>
      </c>
      <c r="B3201" s="222" t="s">
        <v>645</v>
      </c>
      <c r="C3201" s="222"/>
      <c r="D3201" s="223">
        <f>D3150*'Usages industrie'!$P15*(1+'Usages industrie'!$Q15)^(D$3133-$D$3133)/1000</f>
        <v>0</v>
      </c>
      <c r="E3201" s="223">
        <f>E3150*'Usages industrie'!$P15*(1+'Usages industrie'!$Q15)^(E$3133-$D$3133)/1000</f>
        <v>0</v>
      </c>
      <c r="F3201" s="223">
        <f>F3150*'Usages industrie'!$P15*(1+'Usages industrie'!$Q15)^(F$3133-$D$3133)/1000</f>
        <v>0</v>
      </c>
      <c r="G3201" s="223">
        <f>G3150*'Usages industrie'!$P15*(1+'Usages industrie'!$Q15)^(G$3133-$D$3133)/1000</f>
        <v>0</v>
      </c>
      <c r="H3201" s="223">
        <f>H3150*'Usages industrie'!$P15*(1+'Usages industrie'!$Q15)^(H$3133-$D$3133)/1000</f>
        <v>0</v>
      </c>
      <c r="I3201" s="223">
        <f>I3150*'Usages industrie'!$P15*(1+'Usages industrie'!$Q15)^(I$3133-$D$3133)/1000</f>
        <v>0</v>
      </c>
      <c r="J3201" s="223">
        <f>J3150*'Usages industrie'!$P15*(1+'Usages industrie'!$Q15)^(J$3133-$D$3133)/1000</f>
        <v>0</v>
      </c>
      <c r="K3201" s="223">
        <f>K3150*'Usages industrie'!$P15*(1+'Usages industrie'!$Q15)^(K$3133-$D$3133)/1000</f>
        <v>0</v>
      </c>
      <c r="L3201" s="223">
        <f>L3150*'Usages industrie'!$P15*(1+'Usages industrie'!$Q15)^(L$3133-$D$3133)/1000</f>
        <v>0</v>
      </c>
      <c r="M3201" s="223">
        <f>M3150*'Usages industrie'!$P15*(1+'Usages industrie'!$Q15)^(M$3133-$D$3133)/1000</f>
        <v>0</v>
      </c>
      <c r="N3201" s="223">
        <f>N3150*'Usages industrie'!$P15*(1+'Usages industrie'!$Q15)^(N$3133-$D$3133)/1000</f>
        <v>0</v>
      </c>
      <c r="O3201" s="223">
        <f>O3150*'Usages industrie'!$P15*(1+'Usages industrie'!$Q15)^(O$3133-$D$3133)/1000</f>
        <v>0</v>
      </c>
      <c r="P3201" s="223">
        <f>P3150*'Usages industrie'!$P15*(1+'Usages industrie'!$Q15)^(P$3133-$D$3133)/1000</f>
        <v>0</v>
      </c>
      <c r="Q3201" s="223">
        <f>Q3150*'Usages industrie'!$P15*(1+'Usages industrie'!$Q15)^(Q$3133-$D$3133)/1000</f>
        <v>0</v>
      </c>
      <c r="R3201" s="223">
        <f>R3150*'Usages industrie'!$P15*(1+'Usages industrie'!$Q15)^(R$3133-$D$3133)/1000</f>
        <v>0</v>
      </c>
    </row>
    <row r="3202" spans="1:18" hidden="1" outlineLevel="2" x14ac:dyDescent="0.25">
      <c r="A3202" s="222" t="str">
        <f>'Usages industrie'!A16</f>
        <v>Usage industriel n°13</v>
      </c>
      <c r="B3202" s="222" t="s">
        <v>645</v>
      </c>
      <c r="C3202" s="222"/>
      <c r="D3202" s="223">
        <f>D3151*'Usages industrie'!$P16*(1+'Usages industrie'!$Q16)^(D$3133-$D$3133)/1000</f>
        <v>0</v>
      </c>
      <c r="E3202" s="223">
        <f>E3151*'Usages industrie'!$P16*(1+'Usages industrie'!$Q16)^(E$3133-$D$3133)/1000</f>
        <v>0</v>
      </c>
      <c r="F3202" s="223">
        <f>F3151*'Usages industrie'!$P16*(1+'Usages industrie'!$Q16)^(F$3133-$D$3133)/1000</f>
        <v>0</v>
      </c>
      <c r="G3202" s="223">
        <f>G3151*'Usages industrie'!$P16*(1+'Usages industrie'!$Q16)^(G$3133-$D$3133)/1000</f>
        <v>0</v>
      </c>
      <c r="H3202" s="223">
        <f>H3151*'Usages industrie'!$P16*(1+'Usages industrie'!$Q16)^(H$3133-$D$3133)/1000</f>
        <v>0</v>
      </c>
      <c r="I3202" s="223">
        <f>I3151*'Usages industrie'!$P16*(1+'Usages industrie'!$Q16)^(I$3133-$D$3133)/1000</f>
        <v>0</v>
      </c>
      <c r="J3202" s="223">
        <f>J3151*'Usages industrie'!$P16*(1+'Usages industrie'!$Q16)^(J$3133-$D$3133)/1000</f>
        <v>0</v>
      </c>
      <c r="K3202" s="223">
        <f>K3151*'Usages industrie'!$P16*(1+'Usages industrie'!$Q16)^(K$3133-$D$3133)/1000</f>
        <v>0</v>
      </c>
      <c r="L3202" s="223">
        <f>L3151*'Usages industrie'!$P16*(1+'Usages industrie'!$Q16)^(L$3133-$D$3133)/1000</f>
        <v>0</v>
      </c>
      <c r="M3202" s="223">
        <f>M3151*'Usages industrie'!$P16*(1+'Usages industrie'!$Q16)^(M$3133-$D$3133)/1000</f>
        <v>0</v>
      </c>
      <c r="N3202" s="223">
        <f>N3151*'Usages industrie'!$P16*(1+'Usages industrie'!$Q16)^(N$3133-$D$3133)/1000</f>
        <v>0</v>
      </c>
      <c r="O3202" s="223">
        <f>O3151*'Usages industrie'!$P16*(1+'Usages industrie'!$Q16)^(O$3133-$D$3133)/1000</f>
        <v>0</v>
      </c>
      <c r="P3202" s="223">
        <f>P3151*'Usages industrie'!$P16*(1+'Usages industrie'!$Q16)^(P$3133-$D$3133)/1000</f>
        <v>0</v>
      </c>
      <c r="Q3202" s="223">
        <f>Q3151*'Usages industrie'!$P16*(1+'Usages industrie'!$Q16)^(Q$3133-$D$3133)/1000</f>
        <v>0</v>
      </c>
      <c r="R3202" s="223">
        <f>R3151*'Usages industrie'!$P16*(1+'Usages industrie'!$Q16)^(R$3133-$D$3133)/1000</f>
        <v>0</v>
      </c>
    </row>
    <row r="3203" spans="1:18" hidden="1" outlineLevel="2" x14ac:dyDescent="0.25">
      <c r="A3203" s="222" t="str">
        <f>'Usages industrie'!A17</f>
        <v>Usage industriel n°14</v>
      </c>
      <c r="B3203" s="222" t="s">
        <v>645</v>
      </c>
      <c r="C3203" s="222"/>
      <c r="D3203" s="223">
        <f>D3152*'Usages industrie'!$P17*(1+'Usages industrie'!$Q17)^(D$3133-$D$3133)/1000</f>
        <v>0</v>
      </c>
      <c r="E3203" s="223">
        <f>E3152*'Usages industrie'!$P17*(1+'Usages industrie'!$Q17)^(E$3133-$D$3133)/1000</f>
        <v>0</v>
      </c>
      <c r="F3203" s="223">
        <f>F3152*'Usages industrie'!$P17*(1+'Usages industrie'!$Q17)^(F$3133-$D$3133)/1000</f>
        <v>0</v>
      </c>
      <c r="G3203" s="223">
        <f>G3152*'Usages industrie'!$P17*(1+'Usages industrie'!$Q17)^(G$3133-$D$3133)/1000</f>
        <v>0</v>
      </c>
      <c r="H3203" s="223">
        <f>H3152*'Usages industrie'!$P17*(1+'Usages industrie'!$Q17)^(H$3133-$D$3133)/1000</f>
        <v>0</v>
      </c>
      <c r="I3203" s="223">
        <f>I3152*'Usages industrie'!$P17*(1+'Usages industrie'!$Q17)^(I$3133-$D$3133)/1000</f>
        <v>0</v>
      </c>
      <c r="J3203" s="223">
        <f>J3152*'Usages industrie'!$P17*(1+'Usages industrie'!$Q17)^(J$3133-$D$3133)/1000</f>
        <v>0</v>
      </c>
      <c r="K3203" s="223">
        <f>K3152*'Usages industrie'!$P17*(1+'Usages industrie'!$Q17)^(K$3133-$D$3133)/1000</f>
        <v>0</v>
      </c>
      <c r="L3203" s="223">
        <f>L3152*'Usages industrie'!$P17*(1+'Usages industrie'!$Q17)^(L$3133-$D$3133)/1000</f>
        <v>0</v>
      </c>
      <c r="M3203" s="223">
        <f>M3152*'Usages industrie'!$P17*(1+'Usages industrie'!$Q17)^(M$3133-$D$3133)/1000</f>
        <v>0</v>
      </c>
      <c r="N3203" s="223">
        <f>N3152*'Usages industrie'!$P17*(1+'Usages industrie'!$Q17)^(N$3133-$D$3133)/1000</f>
        <v>0</v>
      </c>
      <c r="O3203" s="223">
        <f>O3152*'Usages industrie'!$P17*(1+'Usages industrie'!$Q17)^(O$3133-$D$3133)/1000</f>
        <v>0</v>
      </c>
      <c r="P3203" s="223">
        <f>P3152*'Usages industrie'!$P17*(1+'Usages industrie'!$Q17)^(P$3133-$D$3133)/1000</f>
        <v>0</v>
      </c>
      <c r="Q3203" s="223">
        <f>Q3152*'Usages industrie'!$P17*(1+'Usages industrie'!$Q17)^(Q$3133-$D$3133)/1000</f>
        <v>0</v>
      </c>
      <c r="R3203" s="223">
        <f>R3152*'Usages industrie'!$P17*(1+'Usages industrie'!$Q17)^(R$3133-$D$3133)/1000</f>
        <v>0</v>
      </c>
    </row>
    <row r="3204" spans="1:18" hidden="1" outlineLevel="2" x14ac:dyDescent="0.25">
      <c r="A3204" s="222" t="str">
        <f>'Usages industrie'!A18</f>
        <v>Usage industriel n°15</v>
      </c>
      <c r="B3204" s="222" t="s">
        <v>645</v>
      </c>
      <c r="C3204" s="222"/>
      <c r="D3204" s="223">
        <f>D3153*'Usages industrie'!$P18*(1+'Usages industrie'!$Q18)^(D$3133-$D$3133)/1000</f>
        <v>0</v>
      </c>
      <c r="E3204" s="223">
        <f>E3153*'Usages industrie'!$P18*(1+'Usages industrie'!$Q18)^(E$3133-$D$3133)/1000</f>
        <v>0</v>
      </c>
      <c r="F3204" s="223">
        <f>F3153*'Usages industrie'!$P18*(1+'Usages industrie'!$Q18)^(F$3133-$D$3133)/1000</f>
        <v>0</v>
      </c>
      <c r="G3204" s="223">
        <f>G3153*'Usages industrie'!$P18*(1+'Usages industrie'!$Q18)^(G$3133-$D$3133)/1000</f>
        <v>0</v>
      </c>
      <c r="H3204" s="223">
        <f>H3153*'Usages industrie'!$P18*(1+'Usages industrie'!$Q18)^(H$3133-$D$3133)/1000</f>
        <v>0</v>
      </c>
      <c r="I3204" s="223">
        <f>I3153*'Usages industrie'!$P18*(1+'Usages industrie'!$Q18)^(I$3133-$D$3133)/1000</f>
        <v>0</v>
      </c>
      <c r="J3204" s="223">
        <f>J3153*'Usages industrie'!$P18*(1+'Usages industrie'!$Q18)^(J$3133-$D$3133)/1000</f>
        <v>0</v>
      </c>
      <c r="K3204" s="223">
        <f>K3153*'Usages industrie'!$P18*(1+'Usages industrie'!$Q18)^(K$3133-$D$3133)/1000</f>
        <v>0</v>
      </c>
      <c r="L3204" s="223">
        <f>L3153*'Usages industrie'!$P18*(1+'Usages industrie'!$Q18)^(L$3133-$D$3133)/1000</f>
        <v>0</v>
      </c>
      <c r="M3204" s="223">
        <f>M3153*'Usages industrie'!$P18*(1+'Usages industrie'!$Q18)^(M$3133-$D$3133)/1000</f>
        <v>0</v>
      </c>
      <c r="N3204" s="223">
        <f>N3153*'Usages industrie'!$P18*(1+'Usages industrie'!$Q18)^(N$3133-$D$3133)/1000</f>
        <v>0</v>
      </c>
      <c r="O3204" s="223">
        <f>O3153*'Usages industrie'!$P18*(1+'Usages industrie'!$Q18)^(O$3133-$D$3133)/1000</f>
        <v>0</v>
      </c>
      <c r="P3204" s="223">
        <f>P3153*'Usages industrie'!$P18*(1+'Usages industrie'!$Q18)^(P$3133-$D$3133)/1000</f>
        <v>0</v>
      </c>
      <c r="Q3204" s="223">
        <f>Q3153*'Usages industrie'!$P18*(1+'Usages industrie'!$Q18)^(Q$3133-$D$3133)/1000</f>
        <v>0</v>
      </c>
      <c r="R3204" s="223">
        <f>R3153*'Usages industrie'!$P18*(1+'Usages industrie'!$Q18)^(R$3133-$D$3133)/1000</f>
        <v>0</v>
      </c>
    </row>
    <row r="3205" spans="1:18" hidden="1" outlineLevel="2" x14ac:dyDescent="0.25">
      <c r="A3205" s="222" t="str">
        <f>'Usages industrie'!A19</f>
        <v>Usage industriel n°16</v>
      </c>
      <c r="B3205" s="222" t="s">
        <v>645</v>
      </c>
      <c r="C3205" s="222"/>
      <c r="D3205" s="223">
        <f>D3154*'Usages industrie'!$P19*(1+'Usages industrie'!$Q19)^(D$3133-$D$3133)/1000</f>
        <v>0</v>
      </c>
      <c r="E3205" s="223">
        <f>E3154*'Usages industrie'!$P19*(1+'Usages industrie'!$Q19)^(E$3133-$D$3133)/1000</f>
        <v>0</v>
      </c>
      <c r="F3205" s="223">
        <f>F3154*'Usages industrie'!$P19*(1+'Usages industrie'!$Q19)^(F$3133-$D$3133)/1000</f>
        <v>0</v>
      </c>
      <c r="G3205" s="223">
        <f>G3154*'Usages industrie'!$P19*(1+'Usages industrie'!$Q19)^(G$3133-$D$3133)/1000</f>
        <v>0</v>
      </c>
      <c r="H3205" s="223">
        <f>H3154*'Usages industrie'!$P19*(1+'Usages industrie'!$Q19)^(H$3133-$D$3133)/1000</f>
        <v>0</v>
      </c>
      <c r="I3205" s="223">
        <f>I3154*'Usages industrie'!$P19*(1+'Usages industrie'!$Q19)^(I$3133-$D$3133)/1000</f>
        <v>0</v>
      </c>
      <c r="J3205" s="223">
        <f>J3154*'Usages industrie'!$P19*(1+'Usages industrie'!$Q19)^(J$3133-$D$3133)/1000</f>
        <v>0</v>
      </c>
      <c r="K3205" s="223">
        <f>K3154*'Usages industrie'!$P19*(1+'Usages industrie'!$Q19)^(K$3133-$D$3133)/1000</f>
        <v>0</v>
      </c>
      <c r="L3205" s="223">
        <f>L3154*'Usages industrie'!$P19*(1+'Usages industrie'!$Q19)^(L$3133-$D$3133)/1000</f>
        <v>0</v>
      </c>
      <c r="M3205" s="223">
        <f>M3154*'Usages industrie'!$P19*(1+'Usages industrie'!$Q19)^(M$3133-$D$3133)/1000</f>
        <v>0</v>
      </c>
      <c r="N3205" s="223">
        <f>N3154*'Usages industrie'!$P19*(1+'Usages industrie'!$Q19)^(N$3133-$D$3133)/1000</f>
        <v>0</v>
      </c>
      <c r="O3205" s="223">
        <f>O3154*'Usages industrie'!$P19*(1+'Usages industrie'!$Q19)^(O$3133-$D$3133)/1000</f>
        <v>0</v>
      </c>
      <c r="P3205" s="223">
        <f>P3154*'Usages industrie'!$P19*(1+'Usages industrie'!$Q19)^(P$3133-$D$3133)/1000</f>
        <v>0</v>
      </c>
      <c r="Q3205" s="223">
        <f>Q3154*'Usages industrie'!$P19*(1+'Usages industrie'!$Q19)^(Q$3133-$D$3133)/1000</f>
        <v>0</v>
      </c>
      <c r="R3205" s="223">
        <f>R3154*'Usages industrie'!$P19*(1+'Usages industrie'!$Q19)^(R$3133-$D$3133)/1000</f>
        <v>0</v>
      </c>
    </row>
    <row r="3206" spans="1:18" hidden="1" outlineLevel="2" x14ac:dyDescent="0.25">
      <c r="A3206" s="222" t="str">
        <f>'Usages industrie'!A20</f>
        <v>Usage industriel n°17</v>
      </c>
      <c r="B3206" s="222" t="s">
        <v>645</v>
      </c>
      <c r="C3206" s="222"/>
      <c r="D3206" s="223">
        <f>D3155*'Usages industrie'!$P20*(1+'Usages industrie'!$Q20)^(D$3133-$D$3133)/1000</f>
        <v>0</v>
      </c>
      <c r="E3206" s="223">
        <f>E3155*'Usages industrie'!$P20*(1+'Usages industrie'!$Q20)^(E$3133-$D$3133)/1000</f>
        <v>0</v>
      </c>
      <c r="F3206" s="223">
        <f>F3155*'Usages industrie'!$P20*(1+'Usages industrie'!$Q20)^(F$3133-$D$3133)/1000</f>
        <v>0</v>
      </c>
      <c r="G3206" s="223">
        <f>G3155*'Usages industrie'!$P20*(1+'Usages industrie'!$Q20)^(G$3133-$D$3133)/1000</f>
        <v>0</v>
      </c>
      <c r="H3206" s="223">
        <f>H3155*'Usages industrie'!$P20*(1+'Usages industrie'!$Q20)^(H$3133-$D$3133)/1000</f>
        <v>0</v>
      </c>
      <c r="I3206" s="223">
        <f>I3155*'Usages industrie'!$P20*(1+'Usages industrie'!$Q20)^(I$3133-$D$3133)/1000</f>
        <v>0</v>
      </c>
      <c r="J3206" s="223">
        <f>J3155*'Usages industrie'!$P20*(1+'Usages industrie'!$Q20)^(J$3133-$D$3133)/1000</f>
        <v>0</v>
      </c>
      <c r="K3206" s="223">
        <f>K3155*'Usages industrie'!$P20*(1+'Usages industrie'!$Q20)^(K$3133-$D$3133)/1000</f>
        <v>0</v>
      </c>
      <c r="L3206" s="223">
        <f>L3155*'Usages industrie'!$P20*(1+'Usages industrie'!$Q20)^(L$3133-$D$3133)/1000</f>
        <v>0</v>
      </c>
      <c r="M3206" s="223">
        <f>M3155*'Usages industrie'!$P20*(1+'Usages industrie'!$Q20)^(M$3133-$D$3133)/1000</f>
        <v>0</v>
      </c>
      <c r="N3206" s="223">
        <f>N3155*'Usages industrie'!$P20*(1+'Usages industrie'!$Q20)^(N$3133-$D$3133)/1000</f>
        <v>0</v>
      </c>
      <c r="O3206" s="223">
        <f>O3155*'Usages industrie'!$P20*(1+'Usages industrie'!$Q20)^(O$3133-$D$3133)/1000</f>
        <v>0</v>
      </c>
      <c r="P3206" s="223">
        <f>P3155*'Usages industrie'!$P20*(1+'Usages industrie'!$Q20)^(P$3133-$D$3133)/1000</f>
        <v>0</v>
      </c>
      <c r="Q3206" s="223">
        <f>Q3155*'Usages industrie'!$P20*(1+'Usages industrie'!$Q20)^(Q$3133-$D$3133)/1000</f>
        <v>0</v>
      </c>
      <c r="R3206" s="223">
        <f>R3155*'Usages industrie'!$P20*(1+'Usages industrie'!$Q20)^(R$3133-$D$3133)/1000</f>
        <v>0</v>
      </c>
    </row>
    <row r="3207" spans="1:18" hidden="1" outlineLevel="2" x14ac:dyDescent="0.25">
      <c r="A3207" s="222" t="str">
        <f>'Usages industrie'!A21</f>
        <v>Usage industriel n°18</v>
      </c>
      <c r="B3207" s="222" t="s">
        <v>645</v>
      </c>
      <c r="C3207" s="222"/>
      <c r="D3207" s="223">
        <f>D3156*'Usages industrie'!$P21*(1+'Usages industrie'!$Q21)^(D$3133-$D$3133)/1000</f>
        <v>0</v>
      </c>
      <c r="E3207" s="223">
        <f>E3156*'Usages industrie'!$P21*(1+'Usages industrie'!$Q21)^(E$3133-$D$3133)/1000</f>
        <v>0</v>
      </c>
      <c r="F3207" s="223">
        <f>F3156*'Usages industrie'!$P21*(1+'Usages industrie'!$Q21)^(F$3133-$D$3133)/1000</f>
        <v>0</v>
      </c>
      <c r="G3207" s="223">
        <f>G3156*'Usages industrie'!$P21*(1+'Usages industrie'!$Q21)^(G$3133-$D$3133)/1000</f>
        <v>0</v>
      </c>
      <c r="H3207" s="223">
        <f>H3156*'Usages industrie'!$P21*(1+'Usages industrie'!$Q21)^(H$3133-$D$3133)/1000</f>
        <v>0</v>
      </c>
      <c r="I3207" s="223">
        <f>I3156*'Usages industrie'!$P21*(1+'Usages industrie'!$Q21)^(I$3133-$D$3133)/1000</f>
        <v>0</v>
      </c>
      <c r="J3207" s="223">
        <f>J3156*'Usages industrie'!$P21*(1+'Usages industrie'!$Q21)^(J$3133-$D$3133)/1000</f>
        <v>0</v>
      </c>
      <c r="K3207" s="223">
        <f>K3156*'Usages industrie'!$P21*(1+'Usages industrie'!$Q21)^(K$3133-$D$3133)/1000</f>
        <v>0</v>
      </c>
      <c r="L3207" s="223">
        <f>L3156*'Usages industrie'!$P21*(1+'Usages industrie'!$Q21)^(L$3133-$D$3133)/1000</f>
        <v>0</v>
      </c>
      <c r="M3207" s="223">
        <f>M3156*'Usages industrie'!$P21*(1+'Usages industrie'!$Q21)^(M$3133-$D$3133)/1000</f>
        <v>0</v>
      </c>
      <c r="N3207" s="223">
        <f>N3156*'Usages industrie'!$P21*(1+'Usages industrie'!$Q21)^(N$3133-$D$3133)/1000</f>
        <v>0</v>
      </c>
      <c r="O3207" s="223">
        <f>O3156*'Usages industrie'!$P21*(1+'Usages industrie'!$Q21)^(O$3133-$D$3133)/1000</f>
        <v>0</v>
      </c>
      <c r="P3207" s="223">
        <f>P3156*'Usages industrie'!$P21*(1+'Usages industrie'!$Q21)^(P$3133-$D$3133)/1000</f>
        <v>0</v>
      </c>
      <c r="Q3207" s="223">
        <f>Q3156*'Usages industrie'!$P21*(1+'Usages industrie'!$Q21)^(Q$3133-$D$3133)/1000</f>
        <v>0</v>
      </c>
      <c r="R3207" s="223">
        <f>R3156*'Usages industrie'!$P21*(1+'Usages industrie'!$Q21)^(R$3133-$D$3133)/1000</f>
        <v>0</v>
      </c>
    </row>
    <row r="3208" spans="1:18" hidden="1" outlineLevel="2" x14ac:dyDescent="0.25">
      <c r="A3208" s="222" t="str">
        <f>'Usages industrie'!A22</f>
        <v>Usage industriel n°19</v>
      </c>
      <c r="B3208" s="222" t="s">
        <v>645</v>
      </c>
      <c r="C3208" s="222"/>
      <c r="D3208" s="223">
        <f>D3157*'Usages industrie'!$P22*(1+'Usages industrie'!$Q22)^(D$3133-$D$3133)/1000</f>
        <v>0</v>
      </c>
      <c r="E3208" s="223">
        <f>E3157*'Usages industrie'!$P22*(1+'Usages industrie'!$Q22)^(E$3133-$D$3133)/1000</f>
        <v>0</v>
      </c>
      <c r="F3208" s="223">
        <f>F3157*'Usages industrie'!$P22*(1+'Usages industrie'!$Q22)^(F$3133-$D$3133)/1000</f>
        <v>0</v>
      </c>
      <c r="G3208" s="223">
        <f>G3157*'Usages industrie'!$P22*(1+'Usages industrie'!$Q22)^(G$3133-$D$3133)/1000</f>
        <v>0</v>
      </c>
      <c r="H3208" s="223">
        <f>H3157*'Usages industrie'!$P22*(1+'Usages industrie'!$Q22)^(H$3133-$D$3133)/1000</f>
        <v>0</v>
      </c>
      <c r="I3208" s="223">
        <f>I3157*'Usages industrie'!$P22*(1+'Usages industrie'!$Q22)^(I$3133-$D$3133)/1000</f>
        <v>0</v>
      </c>
      <c r="J3208" s="223">
        <f>J3157*'Usages industrie'!$P22*(1+'Usages industrie'!$Q22)^(J$3133-$D$3133)/1000</f>
        <v>0</v>
      </c>
      <c r="K3208" s="223">
        <f>K3157*'Usages industrie'!$P22*(1+'Usages industrie'!$Q22)^(K$3133-$D$3133)/1000</f>
        <v>0</v>
      </c>
      <c r="L3208" s="223">
        <f>L3157*'Usages industrie'!$P22*(1+'Usages industrie'!$Q22)^(L$3133-$D$3133)/1000</f>
        <v>0</v>
      </c>
      <c r="M3208" s="223">
        <f>M3157*'Usages industrie'!$P22*(1+'Usages industrie'!$Q22)^(M$3133-$D$3133)/1000</f>
        <v>0</v>
      </c>
      <c r="N3208" s="223">
        <f>N3157*'Usages industrie'!$P22*(1+'Usages industrie'!$Q22)^(N$3133-$D$3133)/1000</f>
        <v>0</v>
      </c>
      <c r="O3208" s="223">
        <f>O3157*'Usages industrie'!$P22*(1+'Usages industrie'!$Q22)^(O$3133-$D$3133)/1000</f>
        <v>0</v>
      </c>
      <c r="P3208" s="223">
        <f>P3157*'Usages industrie'!$P22*(1+'Usages industrie'!$Q22)^(P$3133-$D$3133)/1000</f>
        <v>0</v>
      </c>
      <c r="Q3208" s="223">
        <f>Q3157*'Usages industrie'!$P22*(1+'Usages industrie'!$Q22)^(Q$3133-$D$3133)/1000</f>
        <v>0</v>
      </c>
      <c r="R3208" s="223">
        <f>R3157*'Usages industrie'!$P22*(1+'Usages industrie'!$Q22)^(R$3133-$D$3133)/1000</f>
        <v>0</v>
      </c>
    </row>
    <row r="3209" spans="1:18" hidden="1" outlineLevel="2" x14ac:dyDescent="0.25">
      <c r="A3209" s="222" t="str">
        <f>'Usages industrie'!A23</f>
        <v>Usage industriel n°20</v>
      </c>
      <c r="B3209" s="222" t="s">
        <v>645</v>
      </c>
      <c r="C3209" s="222"/>
      <c r="D3209" s="223">
        <f>D3158*'Usages industrie'!$P23*(1+'Usages industrie'!$Q23)^(D$3133-$D$3133)/1000</f>
        <v>0</v>
      </c>
      <c r="E3209" s="223">
        <f>E3158*'Usages industrie'!$P23*(1+'Usages industrie'!$Q23)^(E$3133-$D$3133)/1000</f>
        <v>0</v>
      </c>
      <c r="F3209" s="223">
        <f>F3158*'Usages industrie'!$P23*(1+'Usages industrie'!$Q23)^(F$3133-$D$3133)/1000</f>
        <v>0</v>
      </c>
      <c r="G3209" s="223">
        <f>G3158*'Usages industrie'!$P23*(1+'Usages industrie'!$Q23)^(G$3133-$D$3133)/1000</f>
        <v>0</v>
      </c>
      <c r="H3209" s="223">
        <f>H3158*'Usages industrie'!$P23*(1+'Usages industrie'!$Q23)^(H$3133-$D$3133)/1000</f>
        <v>0</v>
      </c>
      <c r="I3209" s="223">
        <f>I3158*'Usages industrie'!$P23*(1+'Usages industrie'!$Q23)^(I$3133-$D$3133)/1000</f>
        <v>0</v>
      </c>
      <c r="J3209" s="223">
        <f>J3158*'Usages industrie'!$P23*(1+'Usages industrie'!$Q23)^(J$3133-$D$3133)/1000</f>
        <v>0</v>
      </c>
      <c r="K3209" s="223">
        <f>K3158*'Usages industrie'!$P23*(1+'Usages industrie'!$Q23)^(K$3133-$D$3133)/1000</f>
        <v>0</v>
      </c>
      <c r="L3209" s="223">
        <f>L3158*'Usages industrie'!$P23*(1+'Usages industrie'!$Q23)^(L$3133-$D$3133)/1000</f>
        <v>0</v>
      </c>
      <c r="M3209" s="223">
        <f>M3158*'Usages industrie'!$P23*(1+'Usages industrie'!$Q23)^(M$3133-$D$3133)/1000</f>
        <v>0</v>
      </c>
      <c r="N3209" s="223">
        <f>N3158*'Usages industrie'!$P23*(1+'Usages industrie'!$Q23)^(N$3133-$D$3133)/1000</f>
        <v>0</v>
      </c>
      <c r="O3209" s="223">
        <f>O3158*'Usages industrie'!$P23*(1+'Usages industrie'!$Q23)^(O$3133-$D$3133)/1000</f>
        <v>0</v>
      </c>
      <c r="P3209" s="223">
        <f>P3158*'Usages industrie'!$P23*(1+'Usages industrie'!$Q23)^(P$3133-$D$3133)/1000</f>
        <v>0</v>
      </c>
      <c r="Q3209" s="223">
        <f>Q3158*'Usages industrie'!$P23*(1+'Usages industrie'!$Q23)^(Q$3133-$D$3133)/1000</f>
        <v>0</v>
      </c>
      <c r="R3209" s="223">
        <f>R3158*'Usages industrie'!$P23*(1+'Usages industrie'!$Q23)^(R$3133-$D$3133)/1000</f>
        <v>0</v>
      </c>
    </row>
    <row r="3210" spans="1:18" hidden="1" outlineLevel="2" x14ac:dyDescent="0.25">
      <c r="A3210" s="222" t="str">
        <f>'Usages industrie'!A24</f>
        <v>Usage industriel n°21</v>
      </c>
      <c r="B3210" s="222" t="s">
        <v>645</v>
      </c>
      <c r="C3210" s="222"/>
      <c r="D3210" s="223">
        <f>D3159*'Usages industrie'!$P24*(1+'Usages industrie'!$Q24)^(D$3133-$D$3133)/1000</f>
        <v>0</v>
      </c>
      <c r="E3210" s="223">
        <f>E3159*'Usages industrie'!$P24*(1+'Usages industrie'!$Q24)^(E$3133-$D$3133)/1000</f>
        <v>0</v>
      </c>
      <c r="F3210" s="223">
        <f>F3159*'Usages industrie'!$P24*(1+'Usages industrie'!$Q24)^(F$3133-$D$3133)/1000</f>
        <v>0</v>
      </c>
      <c r="G3210" s="223">
        <f>G3159*'Usages industrie'!$P24*(1+'Usages industrie'!$Q24)^(G$3133-$D$3133)/1000</f>
        <v>0</v>
      </c>
      <c r="H3210" s="223">
        <f>H3159*'Usages industrie'!$P24*(1+'Usages industrie'!$Q24)^(H$3133-$D$3133)/1000</f>
        <v>0</v>
      </c>
      <c r="I3210" s="223">
        <f>I3159*'Usages industrie'!$P24*(1+'Usages industrie'!$Q24)^(I$3133-$D$3133)/1000</f>
        <v>0</v>
      </c>
      <c r="J3210" s="223">
        <f>J3159*'Usages industrie'!$P24*(1+'Usages industrie'!$Q24)^(J$3133-$D$3133)/1000</f>
        <v>0</v>
      </c>
      <c r="K3210" s="223">
        <f>K3159*'Usages industrie'!$P24*(1+'Usages industrie'!$Q24)^(K$3133-$D$3133)/1000</f>
        <v>0</v>
      </c>
      <c r="L3210" s="223">
        <f>L3159*'Usages industrie'!$P24*(1+'Usages industrie'!$Q24)^(L$3133-$D$3133)/1000</f>
        <v>0</v>
      </c>
      <c r="M3210" s="223">
        <f>M3159*'Usages industrie'!$P24*(1+'Usages industrie'!$Q24)^(M$3133-$D$3133)/1000</f>
        <v>0</v>
      </c>
      <c r="N3210" s="223">
        <f>N3159*'Usages industrie'!$P24*(1+'Usages industrie'!$Q24)^(N$3133-$D$3133)/1000</f>
        <v>0</v>
      </c>
      <c r="O3210" s="223">
        <f>O3159*'Usages industrie'!$P24*(1+'Usages industrie'!$Q24)^(O$3133-$D$3133)/1000</f>
        <v>0</v>
      </c>
      <c r="P3210" s="223">
        <f>P3159*'Usages industrie'!$P24*(1+'Usages industrie'!$Q24)^(P$3133-$D$3133)/1000</f>
        <v>0</v>
      </c>
      <c r="Q3210" s="223">
        <f>Q3159*'Usages industrie'!$P24*(1+'Usages industrie'!$Q24)^(Q$3133-$D$3133)/1000</f>
        <v>0</v>
      </c>
      <c r="R3210" s="223">
        <f>R3159*'Usages industrie'!$P24*(1+'Usages industrie'!$Q24)^(R$3133-$D$3133)/1000</f>
        <v>0</v>
      </c>
    </row>
    <row r="3211" spans="1:18" hidden="1" outlineLevel="2" x14ac:dyDescent="0.25">
      <c r="A3211" s="222" t="str">
        <f>'Usages industrie'!A25</f>
        <v>Usage industriel n°22</v>
      </c>
      <c r="B3211" s="222" t="s">
        <v>645</v>
      </c>
      <c r="C3211" s="222"/>
      <c r="D3211" s="223">
        <f>D3160*'Usages industrie'!$P25*(1+'Usages industrie'!$Q25)^(D$3133-$D$3133)/1000</f>
        <v>0</v>
      </c>
      <c r="E3211" s="223">
        <f>E3160*'Usages industrie'!$P25*(1+'Usages industrie'!$Q25)^(E$3133-$D$3133)/1000</f>
        <v>0</v>
      </c>
      <c r="F3211" s="223">
        <f>F3160*'Usages industrie'!$P25*(1+'Usages industrie'!$Q25)^(F$3133-$D$3133)/1000</f>
        <v>0</v>
      </c>
      <c r="G3211" s="223">
        <f>G3160*'Usages industrie'!$P25*(1+'Usages industrie'!$Q25)^(G$3133-$D$3133)/1000</f>
        <v>0</v>
      </c>
      <c r="H3211" s="223">
        <f>H3160*'Usages industrie'!$P25*(1+'Usages industrie'!$Q25)^(H$3133-$D$3133)/1000</f>
        <v>0</v>
      </c>
      <c r="I3211" s="223">
        <f>I3160*'Usages industrie'!$P25*(1+'Usages industrie'!$Q25)^(I$3133-$D$3133)/1000</f>
        <v>0</v>
      </c>
      <c r="J3211" s="223">
        <f>J3160*'Usages industrie'!$P25*(1+'Usages industrie'!$Q25)^(J$3133-$D$3133)/1000</f>
        <v>0</v>
      </c>
      <c r="K3211" s="223">
        <f>K3160*'Usages industrie'!$P25*(1+'Usages industrie'!$Q25)^(K$3133-$D$3133)/1000</f>
        <v>0</v>
      </c>
      <c r="L3211" s="223">
        <f>L3160*'Usages industrie'!$P25*(1+'Usages industrie'!$Q25)^(L$3133-$D$3133)/1000</f>
        <v>0</v>
      </c>
      <c r="M3211" s="223">
        <f>M3160*'Usages industrie'!$P25*(1+'Usages industrie'!$Q25)^(M$3133-$D$3133)/1000</f>
        <v>0</v>
      </c>
      <c r="N3211" s="223">
        <f>N3160*'Usages industrie'!$P25*(1+'Usages industrie'!$Q25)^(N$3133-$D$3133)/1000</f>
        <v>0</v>
      </c>
      <c r="O3211" s="223">
        <f>O3160*'Usages industrie'!$P25*(1+'Usages industrie'!$Q25)^(O$3133-$D$3133)/1000</f>
        <v>0</v>
      </c>
      <c r="P3211" s="223">
        <f>P3160*'Usages industrie'!$P25*(1+'Usages industrie'!$Q25)^(P$3133-$D$3133)/1000</f>
        <v>0</v>
      </c>
      <c r="Q3211" s="223">
        <f>Q3160*'Usages industrie'!$P25*(1+'Usages industrie'!$Q25)^(Q$3133-$D$3133)/1000</f>
        <v>0</v>
      </c>
      <c r="R3211" s="223">
        <f>R3160*'Usages industrie'!$P25*(1+'Usages industrie'!$Q25)^(R$3133-$D$3133)/1000</f>
        <v>0</v>
      </c>
    </row>
    <row r="3212" spans="1:18" hidden="1" outlineLevel="2" x14ac:dyDescent="0.25">
      <c r="A3212" s="222" t="str">
        <f>'Usages industrie'!A26</f>
        <v>Usage industriel n°23</v>
      </c>
      <c r="B3212" s="222" t="s">
        <v>645</v>
      </c>
      <c r="C3212" s="222"/>
      <c r="D3212" s="223">
        <f>D3161*'Usages industrie'!$P26*(1+'Usages industrie'!$Q26)^(D$3133-$D$3133)/1000</f>
        <v>0</v>
      </c>
      <c r="E3212" s="223">
        <f>E3161*'Usages industrie'!$P26*(1+'Usages industrie'!$Q26)^(E$3133-$D$3133)/1000</f>
        <v>0</v>
      </c>
      <c r="F3212" s="223">
        <f>F3161*'Usages industrie'!$P26*(1+'Usages industrie'!$Q26)^(F$3133-$D$3133)/1000</f>
        <v>0</v>
      </c>
      <c r="G3212" s="223">
        <f>G3161*'Usages industrie'!$P26*(1+'Usages industrie'!$Q26)^(G$3133-$D$3133)/1000</f>
        <v>0</v>
      </c>
      <c r="H3212" s="223">
        <f>H3161*'Usages industrie'!$P26*(1+'Usages industrie'!$Q26)^(H$3133-$D$3133)/1000</f>
        <v>0</v>
      </c>
      <c r="I3212" s="223">
        <f>I3161*'Usages industrie'!$P26*(1+'Usages industrie'!$Q26)^(I$3133-$D$3133)/1000</f>
        <v>0</v>
      </c>
      <c r="J3212" s="223">
        <f>J3161*'Usages industrie'!$P26*(1+'Usages industrie'!$Q26)^(J$3133-$D$3133)/1000</f>
        <v>0</v>
      </c>
      <c r="K3212" s="223">
        <f>K3161*'Usages industrie'!$P26*(1+'Usages industrie'!$Q26)^(K$3133-$D$3133)/1000</f>
        <v>0</v>
      </c>
      <c r="L3212" s="223">
        <f>L3161*'Usages industrie'!$P26*(1+'Usages industrie'!$Q26)^(L$3133-$D$3133)/1000</f>
        <v>0</v>
      </c>
      <c r="M3212" s="223">
        <f>M3161*'Usages industrie'!$P26*(1+'Usages industrie'!$Q26)^(M$3133-$D$3133)/1000</f>
        <v>0</v>
      </c>
      <c r="N3212" s="223">
        <f>N3161*'Usages industrie'!$P26*(1+'Usages industrie'!$Q26)^(N$3133-$D$3133)/1000</f>
        <v>0</v>
      </c>
      <c r="O3212" s="223">
        <f>O3161*'Usages industrie'!$P26*(1+'Usages industrie'!$Q26)^(O$3133-$D$3133)/1000</f>
        <v>0</v>
      </c>
      <c r="P3212" s="223">
        <f>P3161*'Usages industrie'!$P26*(1+'Usages industrie'!$Q26)^(P$3133-$D$3133)/1000</f>
        <v>0</v>
      </c>
      <c r="Q3212" s="223">
        <f>Q3161*'Usages industrie'!$P26*(1+'Usages industrie'!$Q26)^(Q$3133-$D$3133)/1000</f>
        <v>0</v>
      </c>
      <c r="R3212" s="223">
        <f>R3161*'Usages industrie'!$P26*(1+'Usages industrie'!$Q26)^(R$3133-$D$3133)/1000</f>
        <v>0</v>
      </c>
    </row>
    <row r="3213" spans="1:18" hidden="1" outlineLevel="2" x14ac:dyDescent="0.25">
      <c r="A3213" s="222" t="str">
        <f>'Usages industrie'!A27</f>
        <v>Usage industriel n°24</v>
      </c>
      <c r="B3213" s="222" t="s">
        <v>645</v>
      </c>
      <c r="C3213" s="222"/>
      <c r="D3213" s="223">
        <f>D3162*'Usages industrie'!$P27*(1+'Usages industrie'!$Q27)^(D$3133-$D$3133)/1000</f>
        <v>0</v>
      </c>
      <c r="E3213" s="223">
        <f>E3162*'Usages industrie'!$P27*(1+'Usages industrie'!$Q27)^(E$3133-$D$3133)/1000</f>
        <v>0</v>
      </c>
      <c r="F3213" s="223">
        <f>F3162*'Usages industrie'!$P27*(1+'Usages industrie'!$Q27)^(F$3133-$D$3133)/1000</f>
        <v>0</v>
      </c>
      <c r="G3213" s="223">
        <f>G3162*'Usages industrie'!$P27*(1+'Usages industrie'!$Q27)^(G$3133-$D$3133)/1000</f>
        <v>0</v>
      </c>
      <c r="H3213" s="223">
        <f>H3162*'Usages industrie'!$P27*(1+'Usages industrie'!$Q27)^(H$3133-$D$3133)/1000</f>
        <v>0</v>
      </c>
      <c r="I3213" s="223">
        <f>I3162*'Usages industrie'!$P27*(1+'Usages industrie'!$Q27)^(I$3133-$D$3133)/1000</f>
        <v>0</v>
      </c>
      <c r="J3213" s="223">
        <f>J3162*'Usages industrie'!$P27*(1+'Usages industrie'!$Q27)^(J$3133-$D$3133)/1000</f>
        <v>0</v>
      </c>
      <c r="K3213" s="223">
        <f>K3162*'Usages industrie'!$P27*(1+'Usages industrie'!$Q27)^(K$3133-$D$3133)/1000</f>
        <v>0</v>
      </c>
      <c r="L3213" s="223">
        <f>L3162*'Usages industrie'!$P27*(1+'Usages industrie'!$Q27)^(L$3133-$D$3133)/1000</f>
        <v>0</v>
      </c>
      <c r="M3213" s="223">
        <f>M3162*'Usages industrie'!$P27*(1+'Usages industrie'!$Q27)^(M$3133-$D$3133)/1000</f>
        <v>0</v>
      </c>
      <c r="N3213" s="223">
        <f>N3162*'Usages industrie'!$P27*(1+'Usages industrie'!$Q27)^(N$3133-$D$3133)/1000</f>
        <v>0</v>
      </c>
      <c r="O3213" s="223">
        <f>O3162*'Usages industrie'!$P27*(1+'Usages industrie'!$Q27)^(O$3133-$D$3133)/1000</f>
        <v>0</v>
      </c>
      <c r="P3213" s="223">
        <f>P3162*'Usages industrie'!$P27*(1+'Usages industrie'!$Q27)^(P$3133-$D$3133)/1000</f>
        <v>0</v>
      </c>
      <c r="Q3213" s="223">
        <f>Q3162*'Usages industrie'!$P27*(1+'Usages industrie'!$Q27)^(Q$3133-$D$3133)/1000</f>
        <v>0</v>
      </c>
      <c r="R3213" s="223">
        <f>R3162*'Usages industrie'!$P27*(1+'Usages industrie'!$Q27)^(R$3133-$D$3133)/1000</f>
        <v>0</v>
      </c>
    </row>
    <row r="3214" spans="1:18" hidden="1" outlineLevel="2" x14ac:dyDescent="0.25">
      <c r="A3214" s="222" t="str">
        <f>'Usages industrie'!A28</f>
        <v>Usage industriel n°25</v>
      </c>
      <c r="B3214" s="222" t="s">
        <v>645</v>
      </c>
      <c r="C3214" s="222"/>
      <c r="D3214" s="223">
        <f>D3163*'Usages industrie'!$P28*(1+'Usages industrie'!$Q28)^(D$3133-$D$3133)/1000</f>
        <v>0</v>
      </c>
      <c r="E3214" s="223">
        <f>E3163*'Usages industrie'!$P28*(1+'Usages industrie'!$Q28)^(E$3133-$D$3133)/1000</f>
        <v>0</v>
      </c>
      <c r="F3214" s="223">
        <f>F3163*'Usages industrie'!$P28*(1+'Usages industrie'!$Q28)^(F$3133-$D$3133)/1000</f>
        <v>0</v>
      </c>
      <c r="G3214" s="223">
        <f>G3163*'Usages industrie'!$P28*(1+'Usages industrie'!$Q28)^(G$3133-$D$3133)/1000</f>
        <v>0</v>
      </c>
      <c r="H3214" s="223">
        <f>H3163*'Usages industrie'!$P28*(1+'Usages industrie'!$Q28)^(H$3133-$D$3133)/1000</f>
        <v>0</v>
      </c>
      <c r="I3214" s="223">
        <f>I3163*'Usages industrie'!$P28*(1+'Usages industrie'!$Q28)^(I$3133-$D$3133)/1000</f>
        <v>0</v>
      </c>
      <c r="J3214" s="223">
        <f>J3163*'Usages industrie'!$P28*(1+'Usages industrie'!$Q28)^(J$3133-$D$3133)/1000</f>
        <v>0</v>
      </c>
      <c r="K3214" s="223">
        <f>K3163*'Usages industrie'!$P28*(1+'Usages industrie'!$Q28)^(K$3133-$D$3133)/1000</f>
        <v>0</v>
      </c>
      <c r="L3214" s="223">
        <f>L3163*'Usages industrie'!$P28*(1+'Usages industrie'!$Q28)^(L$3133-$D$3133)/1000</f>
        <v>0</v>
      </c>
      <c r="M3214" s="223">
        <f>M3163*'Usages industrie'!$P28*(1+'Usages industrie'!$Q28)^(M$3133-$D$3133)/1000</f>
        <v>0</v>
      </c>
      <c r="N3214" s="223">
        <f>N3163*'Usages industrie'!$P28*(1+'Usages industrie'!$Q28)^(N$3133-$D$3133)/1000</f>
        <v>0</v>
      </c>
      <c r="O3214" s="223">
        <f>O3163*'Usages industrie'!$P28*(1+'Usages industrie'!$Q28)^(O$3133-$D$3133)/1000</f>
        <v>0</v>
      </c>
      <c r="P3214" s="223">
        <f>P3163*'Usages industrie'!$P28*(1+'Usages industrie'!$Q28)^(P$3133-$D$3133)/1000</f>
        <v>0</v>
      </c>
      <c r="Q3214" s="223">
        <f>Q3163*'Usages industrie'!$P28*(1+'Usages industrie'!$Q28)^(Q$3133-$D$3133)/1000</f>
        <v>0</v>
      </c>
      <c r="R3214" s="223">
        <f>R3163*'Usages industrie'!$P28*(1+'Usages industrie'!$Q28)^(R$3133-$D$3133)/1000</f>
        <v>0</v>
      </c>
    </row>
    <row r="3215" spans="1:18" hidden="1" outlineLevel="2" x14ac:dyDescent="0.25">
      <c r="A3215" s="222" t="str">
        <f>'Usages industrie'!A29</f>
        <v>Usage industriel n°26</v>
      </c>
      <c r="B3215" s="222" t="s">
        <v>645</v>
      </c>
      <c r="C3215" s="222"/>
      <c r="D3215" s="223">
        <f>D3164*'Usages industrie'!$P29*(1+'Usages industrie'!$Q29)^(D$3133-$D$3133)/1000</f>
        <v>0</v>
      </c>
      <c r="E3215" s="223">
        <f>E3164*'Usages industrie'!$P29*(1+'Usages industrie'!$Q29)^(E$3133-$D$3133)/1000</f>
        <v>0</v>
      </c>
      <c r="F3215" s="223">
        <f>F3164*'Usages industrie'!$P29*(1+'Usages industrie'!$Q29)^(F$3133-$D$3133)/1000</f>
        <v>0</v>
      </c>
      <c r="G3215" s="223">
        <f>G3164*'Usages industrie'!$P29*(1+'Usages industrie'!$Q29)^(G$3133-$D$3133)/1000</f>
        <v>0</v>
      </c>
      <c r="H3215" s="223">
        <f>H3164*'Usages industrie'!$P29*(1+'Usages industrie'!$Q29)^(H$3133-$D$3133)/1000</f>
        <v>0</v>
      </c>
      <c r="I3215" s="223">
        <f>I3164*'Usages industrie'!$P29*(1+'Usages industrie'!$Q29)^(I$3133-$D$3133)/1000</f>
        <v>0</v>
      </c>
      <c r="J3215" s="223">
        <f>J3164*'Usages industrie'!$P29*(1+'Usages industrie'!$Q29)^(J$3133-$D$3133)/1000</f>
        <v>0</v>
      </c>
      <c r="K3215" s="223">
        <f>K3164*'Usages industrie'!$P29*(1+'Usages industrie'!$Q29)^(K$3133-$D$3133)/1000</f>
        <v>0</v>
      </c>
      <c r="L3215" s="223">
        <f>L3164*'Usages industrie'!$P29*(1+'Usages industrie'!$Q29)^(L$3133-$D$3133)/1000</f>
        <v>0</v>
      </c>
      <c r="M3215" s="223">
        <f>M3164*'Usages industrie'!$P29*(1+'Usages industrie'!$Q29)^(M$3133-$D$3133)/1000</f>
        <v>0</v>
      </c>
      <c r="N3215" s="223">
        <f>N3164*'Usages industrie'!$P29*(1+'Usages industrie'!$Q29)^(N$3133-$D$3133)/1000</f>
        <v>0</v>
      </c>
      <c r="O3215" s="223">
        <f>O3164*'Usages industrie'!$P29*(1+'Usages industrie'!$Q29)^(O$3133-$D$3133)/1000</f>
        <v>0</v>
      </c>
      <c r="P3215" s="223">
        <f>P3164*'Usages industrie'!$P29*(1+'Usages industrie'!$Q29)^(P$3133-$D$3133)/1000</f>
        <v>0</v>
      </c>
      <c r="Q3215" s="223">
        <f>Q3164*'Usages industrie'!$P29*(1+'Usages industrie'!$Q29)^(Q$3133-$D$3133)/1000</f>
        <v>0</v>
      </c>
      <c r="R3215" s="223">
        <f>R3164*'Usages industrie'!$P29*(1+'Usages industrie'!$Q29)^(R$3133-$D$3133)/1000</f>
        <v>0</v>
      </c>
    </row>
    <row r="3216" spans="1:18" hidden="1" outlineLevel="2" x14ac:dyDescent="0.25">
      <c r="A3216" s="222" t="str">
        <f>'Usages industrie'!A30</f>
        <v>Usage industriel n°27</v>
      </c>
      <c r="B3216" s="222" t="s">
        <v>645</v>
      </c>
      <c r="C3216" s="222"/>
      <c r="D3216" s="223">
        <f>D3165*'Usages industrie'!$P30*(1+'Usages industrie'!$Q30)^(D$3133-$D$3133)/1000</f>
        <v>0</v>
      </c>
      <c r="E3216" s="223">
        <f>E3165*'Usages industrie'!$P30*(1+'Usages industrie'!$Q30)^(E$3133-$D$3133)/1000</f>
        <v>0</v>
      </c>
      <c r="F3216" s="223">
        <f>F3165*'Usages industrie'!$P30*(1+'Usages industrie'!$Q30)^(F$3133-$D$3133)/1000</f>
        <v>0</v>
      </c>
      <c r="G3216" s="223">
        <f>G3165*'Usages industrie'!$P30*(1+'Usages industrie'!$Q30)^(G$3133-$D$3133)/1000</f>
        <v>0</v>
      </c>
      <c r="H3216" s="223">
        <f>H3165*'Usages industrie'!$P30*(1+'Usages industrie'!$Q30)^(H$3133-$D$3133)/1000</f>
        <v>0</v>
      </c>
      <c r="I3216" s="223">
        <f>I3165*'Usages industrie'!$P30*(1+'Usages industrie'!$Q30)^(I$3133-$D$3133)/1000</f>
        <v>0</v>
      </c>
      <c r="J3216" s="223">
        <f>J3165*'Usages industrie'!$P30*(1+'Usages industrie'!$Q30)^(J$3133-$D$3133)/1000</f>
        <v>0</v>
      </c>
      <c r="K3216" s="223">
        <f>K3165*'Usages industrie'!$P30*(1+'Usages industrie'!$Q30)^(K$3133-$D$3133)/1000</f>
        <v>0</v>
      </c>
      <c r="L3216" s="223">
        <f>L3165*'Usages industrie'!$P30*(1+'Usages industrie'!$Q30)^(L$3133-$D$3133)/1000</f>
        <v>0</v>
      </c>
      <c r="M3216" s="223">
        <f>M3165*'Usages industrie'!$P30*(1+'Usages industrie'!$Q30)^(M$3133-$D$3133)/1000</f>
        <v>0</v>
      </c>
      <c r="N3216" s="223">
        <f>N3165*'Usages industrie'!$P30*(1+'Usages industrie'!$Q30)^(N$3133-$D$3133)/1000</f>
        <v>0</v>
      </c>
      <c r="O3216" s="223">
        <f>O3165*'Usages industrie'!$P30*(1+'Usages industrie'!$Q30)^(O$3133-$D$3133)/1000</f>
        <v>0</v>
      </c>
      <c r="P3216" s="223">
        <f>P3165*'Usages industrie'!$P30*(1+'Usages industrie'!$Q30)^(P$3133-$D$3133)/1000</f>
        <v>0</v>
      </c>
      <c r="Q3216" s="223">
        <f>Q3165*'Usages industrie'!$P30*(1+'Usages industrie'!$Q30)^(Q$3133-$D$3133)/1000</f>
        <v>0</v>
      </c>
      <c r="R3216" s="223">
        <f>R3165*'Usages industrie'!$P30*(1+'Usages industrie'!$Q30)^(R$3133-$D$3133)/1000</f>
        <v>0</v>
      </c>
    </row>
    <row r="3217" spans="1:18" hidden="1" outlineLevel="2" x14ac:dyDescent="0.25">
      <c r="A3217" s="222" t="str">
        <f>'Usages industrie'!A31</f>
        <v>Usage industriel n°28</v>
      </c>
      <c r="B3217" s="222" t="s">
        <v>645</v>
      </c>
      <c r="C3217" s="222"/>
      <c r="D3217" s="223">
        <f>D3166*'Usages industrie'!$P31*(1+'Usages industrie'!$Q31)^(D$3133-$D$3133)/1000</f>
        <v>0</v>
      </c>
      <c r="E3217" s="223">
        <f>E3166*'Usages industrie'!$P31*(1+'Usages industrie'!$Q31)^(E$3133-$D$3133)/1000</f>
        <v>0</v>
      </c>
      <c r="F3217" s="223">
        <f>F3166*'Usages industrie'!$P31*(1+'Usages industrie'!$Q31)^(F$3133-$D$3133)/1000</f>
        <v>0</v>
      </c>
      <c r="G3217" s="223">
        <f>G3166*'Usages industrie'!$P31*(1+'Usages industrie'!$Q31)^(G$3133-$D$3133)/1000</f>
        <v>0</v>
      </c>
      <c r="H3217" s="223">
        <f>H3166*'Usages industrie'!$P31*(1+'Usages industrie'!$Q31)^(H$3133-$D$3133)/1000</f>
        <v>0</v>
      </c>
      <c r="I3217" s="223">
        <f>I3166*'Usages industrie'!$P31*(1+'Usages industrie'!$Q31)^(I$3133-$D$3133)/1000</f>
        <v>0</v>
      </c>
      <c r="J3217" s="223">
        <f>J3166*'Usages industrie'!$P31*(1+'Usages industrie'!$Q31)^(J$3133-$D$3133)/1000</f>
        <v>0</v>
      </c>
      <c r="K3217" s="223">
        <f>K3166*'Usages industrie'!$P31*(1+'Usages industrie'!$Q31)^(K$3133-$D$3133)/1000</f>
        <v>0</v>
      </c>
      <c r="L3217" s="223">
        <f>L3166*'Usages industrie'!$P31*(1+'Usages industrie'!$Q31)^(L$3133-$D$3133)/1000</f>
        <v>0</v>
      </c>
      <c r="M3217" s="223">
        <f>M3166*'Usages industrie'!$P31*(1+'Usages industrie'!$Q31)^(M$3133-$D$3133)/1000</f>
        <v>0</v>
      </c>
      <c r="N3217" s="223">
        <f>N3166*'Usages industrie'!$P31*(1+'Usages industrie'!$Q31)^(N$3133-$D$3133)/1000</f>
        <v>0</v>
      </c>
      <c r="O3217" s="223">
        <f>O3166*'Usages industrie'!$P31*(1+'Usages industrie'!$Q31)^(O$3133-$D$3133)/1000</f>
        <v>0</v>
      </c>
      <c r="P3217" s="223">
        <f>P3166*'Usages industrie'!$P31*(1+'Usages industrie'!$Q31)^(P$3133-$D$3133)/1000</f>
        <v>0</v>
      </c>
      <c r="Q3217" s="223">
        <f>Q3166*'Usages industrie'!$P31*(1+'Usages industrie'!$Q31)^(Q$3133-$D$3133)/1000</f>
        <v>0</v>
      </c>
      <c r="R3217" s="223">
        <f>R3166*'Usages industrie'!$P31*(1+'Usages industrie'!$Q31)^(R$3133-$D$3133)/1000</f>
        <v>0</v>
      </c>
    </row>
    <row r="3218" spans="1:18" hidden="1" outlineLevel="2" x14ac:dyDescent="0.25">
      <c r="A3218" s="222" t="str">
        <f>'Usages industrie'!A32</f>
        <v>Usage industriel n°29</v>
      </c>
      <c r="B3218" s="222" t="s">
        <v>645</v>
      </c>
      <c r="C3218" s="222"/>
      <c r="D3218" s="223">
        <f>D3167*'Usages industrie'!$P32*(1+'Usages industrie'!$Q32)^(D$3133-$D$3133)/1000</f>
        <v>0</v>
      </c>
      <c r="E3218" s="223">
        <f>E3167*'Usages industrie'!$P32*(1+'Usages industrie'!$Q32)^(E$3133-$D$3133)/1000</f>
        <v>0</v>
      </c>
      <c r="F3218" s="223">
        <f>F3167*'Usages industrie'!$P32*(1+'Usages industrie'!$Q32)^(F$3133-$D$3133)/1000</f>
        <v>0</v>
      </c>
      <c r="G3218" s="223">
        <f>G3167*'Usages industrie'!$P32*(1+'Usages industrie'!$Q32)^(G$3133-$D$3133)/1000</f>
        <v>0</v>
      </c>
      <c r="H3218" s="223">
        <f>H3167*'Usages industrie'!$P32*(1+'Usages industrie'!$Q32)^(H$3133-$D$3133)/1000</f>
        <v>0</v>
      </c>
      <c r="I3218" s="223">
        <f>I3167*'Usages industrie'!$P32*(1+'Usages industrie'!$Q32)^(I$3133-$D$3133)/1000</f>
        <v>0</v>
      </c>
      <c r="J3218" s="223">
        <f>J3167*'Usages industrie'!$P32*(1+'Usages industrie'!$Q32)^(J$3133-$D$3133)/1000</f>
        <v>0</v>
      </c>
      <c r="K3218" s="223">
        <f>K3167*'Usages industrie'!$P32*(1+'Usages industrie'!$Q32)^(K$3133-$D$3133)/1000</f>
        <v>0</v>
      </c>
      <c r="L3218" s="223">
        <f>L3167*'Usages industrie'!$P32*(1+'Usages industrie'!$Q32)^(L$3133-$D$3133)/1000</f>
        <v>0</v>
      </c>
      <c r="M3218" s="223">
        <f>M3167*'Usages industrie'!$P32*(1+'Usages industrie'!$Q32)^(M$3133-$D$3133)/1000</f>
        <v>0</v>
      </c>
      <c r="N3218" s="223">
        <f>N3167*'Usages industrie'!$P32*(1+'Usages industrie'!$Q32)^(N$3133-$D$3133)/1000</f>
        <v>0</v>
      </c>
      <c r="O3218" s="223">
        <f>O3167*'Usages industrie'!$P32*(1+'Usages industrie'!$Q32)^(O$3133-$D$3133)/1000</f>
        <v>0</v>
      </c>
      <c r="P3218" s="223">
        <f>P3167*'Usages industrie'!$P32*(1+'Usages industrie'!$Q32)^(P$3133-$D$3133)/1000</f>
        <v>0</v>
      </c>
      <c r="Q3218" s="223">
        <f>Q3167*'Usages industrie'!$P32*(1+'Usages industrie'!$Q32)^(Q$3133-$D$3133)/1000</f>
        <v>0</v>
      </c>
      <c r="R3218" s="223">
        <f>R3167*'Usages industrie'!$P32*(1+'Usages industrie'!$Q32)^(R$3133-$D$3133)/1000</f>
        <v>0</v>
      </c>
    </row>
    <row r="3219" spans="1:18" hidden="1" outlineLevel="2" x14ac:dyDescent="0.25">
      <c r="A3219" s="222" t="str">
        <f>'Usages industrie'!A33</f>
        <v>Usage industriel n°30</v>
      </c>
      <c r="B3219" s="222" t="s">
        <v>645</v>
      </c>
      <c r="C3219" s="222"/>
      <c r="D3219" s="223">
        <f>D3168*'Usages industrie'!$P33*(1+'Usages industrie'!$Q33)^(D$3133-$D$3133)/1000</f>
        <v>0</v>
      </c>
      <c r="E3219" s="223">
        <f>E3168*'Usages industrie'!$P33*(1+'Usages industrie'!$Q33)^(E$3133-$D$3133)/1000</f>
        <v>0</v>
      </c>
      <c r="F3219" s="223">
        <f>F3168*'Usages industrie'!$P33*(1+'Usages industrie'!$Q33)^(F$3133-$D$3133)/1000</f>
        <v>0</v>
      </c>
      <c r="G3219" s="223">
        <f>G3168*'Usages industrie'!$P33*(1+'Usages industrie'!$Q33)^(G$3133-$D$3133)/1000</f>
        <v>0</v>
      </c>
      <c r="H3219" s="223">
        <f>H3168*'Usages industrie'!$P33*(1+'Usages industrie'!$Q33)^(H$3133-$D$3133)/1000</f>
        <v>0</v>
      </c>
      <c r="I3219" s="223">
        <f>I3168*'Usages industrie'!$P33*(1+'Usages industrie'!$Q33)^(I$3133-$D$3133)/1000</f>
        <v>0</v>
      </c>
      <c r="J3219" s="223">
        <f>J3168*'Usages industrie'!$P33*(1+'Usages industrie'!$Q33)^(J$3133-$D$3133)/1000</f>
        <v>0</v>
      </c>
      <c r="K3219" s="223">
        <f>K3168*'Usages industrie'!$P33*(1+'Usages industrie'!$Q33)^(K$3133-$D$3133)/1000</f>
        <v>0</v>
      </c>
      <c r="L3219" s="223">
        <f>L3168*'Usages industrie'!$P33*(1+'Usages industrie'!$Q33)^(L$3133-$D$3133)/1000</f>
        <v>0</v>
      </c>
      <c r="M3219" s="223">
        <f>M3168*'Usages industrie'!$P33*(1+'Usages industrie'!$Q33)^(M$3133-$D$3133)/1000</f>
        <v>0</v>
      </c>
      <c r="N3219" s="223">
        <f>N3168*'Usages industrie'!$P33*(1+'Usages industrie'!$Q33)^(N$3133-$D$3133)/1000</f>
        <v>0</v>
      </c>
      <c r="O3219" s="223">
        <f>O3168*'Usages industrie'!$P33*(1+'Usages industrie'!$Q33)^(O$3133-$D$3133)/1000</f>
        <v>0</v>
      </c>
      <c r="P3219" s="223">
        <f>P3168*'Usages industrie'!$P33*(1+'Usages industrie'!$Q33)^(P$3133-$D$3133)/1000</f>
        <v>0</v>
      </c>
      <c r="Q3219" s="223">
        <f>Q3168*'Usages industrie'!$P33*(1+'Usages industrie'!$Q33)^(Q$3133-$D$3133)/1000</f>
        <v>0</v>
      </c>
      <c r="R3219" s="223">
        <f>R3168*'Usages industrie'!$P33*(1+'Usages industrie'!$Q33)^(R$3133-$D$3133)/1000</f>
        <v>0</v>
      </c>
    </row>
    <row r="3220" spans="1:18" hidden="1" outlineLevel="2" x14ac:dyDescent="0.25">
      <c r="A3220" s="222" t="str">
        <f>'Usages industrie'!A34</f>
        <v>Usage industriel n°31</v>
      </c>
      <c r="B3220" s="222" t="s">
        <v>645</v>
      </c>
      <c r="C3220" s="222"/>
      <c r="D3220" s="223">
        <f>D3169*'Usages industrie'!$P34*(1+'Usages industrie'!$Q34)^(D$3133-$D$3133)/1000</f>
        <v>0</v>
      </c>
      <c r="E3220" s="223">
        <f>E3169*'Usages industrie'!$P34*(1+'Usages industrie'!$Q34)^(E$3133-$D$3133)/1000</f>
        <v>0</v>
      </c>
      <c r="F3220" s="223">
        <f>F3169*'Usages industrie'!$P34*(1+'Usages industrie'!$Q34)^(F$3133-$D$3133)/1000</f>
        <v>0</v>
      </c>
      <c r="G3220" s="223">
        <f>G3169*'Usages industrie'!$P34*(1+'Usages industrie'!$Q34)^(G$3133-$D$3133)/1000</f>
        <v>0</v>
      </c>
      <c r="H3220" s="223">
        <f>H3169*'Usages industrie'!$P34*(1+'Usages industrie'!$Q34)^(H$3133-$D$3133)/1000</f>
        <v>0</v>
      </c>
      <c r="I3220" s="223">
        <f>I3169*'Usages industrie'!$P34*(1+'Usages industrie'!$Q34)^(I$3133-$D$3133)/1000</f>
        <v>0</v>
      </c>
      <c r="J3220" s="223">
        <f>J3169*'Usages industrie'!$P34*(1+'Usages industrie'!$Q34)^(J$3133-$D$3133)/1000</f>
        <v>0</v>
      </c>
      <c r="K3220" s="223">
        <f>K3169*'Usages industrie'!$P34*(1+'Usages industrie'!$Q34)^(K$3133-$D$3133)/1000</f>
        <v>0</v>
      </c>
      <c r="L3220" s="223">
        <f>L3169*'Usages industrie'!$P34*(1+'Usages industrie'!$Q34)^(L$3133-$D$3133)/1000</f>
        <v>0</v>
      </c>
      <c r="M3220" s="223">
        <f>M3169*'Usages industrie'!$P34*(1+'Usages industrie'!$Q34)^(M$3133-$D$3133)/1000</f>
        <v>0</v>
      </c>
      <c r="N3220" s="223">
        <f>N3169*'Usages industrie'!$P34*(1+'Usages industrie'!$Q34)^(N$3133-$D$3133)/1000</f>
        <v>0</v>
      </c>
      <c r="O3220" s="223">
        <f>O3169*'Usages industrie'!$P34*(1+'Usages industrie'!$Q34)^(O$3133-$D$3133)/1000</f>
        <v>0</v>
      </c>
      <c r="P3220" s="223">
        <f>P3169*'Usages industrie'!$P34*(1+'Usages industrie'!$Q34)^(P$3133-$D$3133)/1000</f>
        <v>0</v>
      </c>
      <c r="Q3220" s="223">
        <f>Q3169*'Usages industrie'!$P34*(1+'Usages industrie'!$Q34)^(Q$3133-$D$3133)/1000</f>
        <v>0</v>
      </c>
      <c r="R3220" s="223">
        <f>R3169*'Usages industrie'!$P34*(1+'Usages industrie'!$Q34)^(R$3133-$D$3133)/1000</f>
        <v>0</v>
      </c>
    </row>
    <row r="3221" spans="1:18" hidden="1" outlineLevel="2" x14ac:dyDescent="0.25">
      <c r="A3221" s="222" t="str">
        <f>'Usages industrie'!A35</f>
        <v>Usage industriel n°32</v>
      </c>
      <c r="B3221" s="222" t="s">
        <v>645</v>
      </c>
      <c r="C3221" s="222"/>
      <c r="D3221" s="223">
        <f>D3170*'Usages industrie'!$P35*(1+'Usages industrie'!$Q35)^(D$3133-$D$3133)/1000</f>
        <v>0</v>
      </c>
      <c r="E3221" s="223">
        <f>E3170*'Usages industrie'!$P35*(1+'Usages industrie'!$Q35)^(E$3133-$D$3133)/1000</f>
        <v>0</v>
      </c>
      <c r="F3221" s="223">
        <f>F3170*'Usages industrie'!$P35*(1+'Usages industrie'!$Q35)^(F$3133-$D$3133)/1000</f>
        <v>0</v>
      </c>
      <c r="G3221" s="223">
        <f>G3170*'Usages industrie'!$P35*(1+'Usages industrie'!$Q35)^(G$3133-$D$3133)/1000</f>
        <v>0</v>
      </c>
      <c r="H3221" s="223">
        <f>H3170*'Usages industrie'!$P35*(1+'Usages industrie'!$Q35)^(H$3133-$D$3133)/1000</f>
        <v>0</v>
      </c>
      <c r="I3221" s="223">
        <f>I3170*'Usages industrie'!$P35*(1+'Usages industrie'!$Q35)^(I$3133-$D$3133)/1000</f>
        <v>0</v>
      </c>
      <c r="J3221" s="223">
        <f>J3170*'Usages industrie'!$P35*(1+'Usages industrie'!$Q35)^(J$3133-$D$3133)/1000</f>
        <v>0</v>
      </c>
      <c r="K3221" s="223">
        <f>K3170*'Usages industrie'!$P35*(1+'Usages industrie'!$Q35)^(K$3133-$D$3133)/1000</f>
        <v>0</v>
      </c>
      <c r="L3221" s="223">
        <f>L3170*'Usages industrie'!$P35*(1+'Usages industrie'!$Q35)^(L$3133-$D$3133)/1000</f>
        <v>0</v>
      </c>
      <c r="M3221" s="223">
        <f>M3170*'Usages industrie'!$P35*(1+'Usages industrie'!$Q35)^(M$3133-$D$3133)/1000</f>
        <v>0</v>
      </c>
      <c r="N3221" s="223">
        <f>N3170*'Usages industrie'!$P35*(1+'Usages industrie'!$Q35)^(N$3133-$D$3133)/1000</f>
        <v>0</v>
      </c>
      <c r="O3221" s="223">
        <f>O3170*'Usages industrie'!$P35*(1+'Usages industrie'!$Q35)^(O$3133-$D$3133)/1000</f>
        <v>0</v>
      </c>
      <c r="P3221" s="223">
        <f>P3170*'Usages industrie'!$P35*(1+'Usages industrie'!$Q35)^(P$3133-$D$3133)/1000</f>
        <v>0</v>
      </c>
      <c r="Q3221" s="223">
        <f>Q3170*'Usages industrie'!$P35*(1+'Usages industrie'!$Q35)^(Q$3133-$D$3133)/1000</f>
        <v>0</v>
      </c>
      <c r="R3221" s="223">
        <f>R3170*'Usages industrie'!$P35*(1+'Usages industrie'!$Q35)^(R$3133-$D$3133)/1000</f>
        <v>0</v>
      </c>
    </row>
    <row r="3222" spans="1:18" hidden="1" outlineLevel="2" x14ac:dyDescent="0.25">
      <c r="A3222" s="222" t="str">
        <f>'Usages industrie'!A36</f>
        <v>Usage industriel n°33</v>
      </c>
      <c r="B3222" s="222" t="s">
        <v>645</v>
      </c>
      <c r="C3222" s="222"/>
      <c r="D3222" s="223">
        <f>D3171*'Usages industrie'!$P36*(1+'Usages industrie'!$Q36)^(D$3133-$D$3133)/1000</f>
        <v>0</v>
      </c>
      <c r="E3222" s="223">
        <f>E3171*'Usages industrie'!$P36*(1+'Usages industrie'!$Q36)^(E$3133-$D$3133)/1000</f>
        <v>0</v>
      </c>
      <c r="F3222" s="223">
        <f>F3171*'Usages industrie'!$P36*(1+'Usages industrie'!$Q36)^(F$3133-$D$3133)/1000</f>
        <v>0</v>
      </c>
      <c r="G3222" s="223">
        <f>G3171*'Usages industrie'!$P36*(1+'Usages industrie'!$Q36)^(G$3133-$D$3133)/1000</f>
        <v>0</v>
      </c>
      <c r="H3222" s="223">
        <f>H3171*'Usages industrie'!$P36*(1+'Usages industrie'!$Q36)^(H$3133-$D$3133)/1000</f>
        <v>0</v>
      </c>
      <c r="I3222" s="223">
        <f>I3171*'Usages industrie'!$P36*(1+'Usages industrie'!$Q36)^(I$3133-$D$3133)/1000</f>
        <v>0</v>
      </c>
      <c r="J3222" s="223">
        <f>J3171*'Usages industrie'!$P36*(1+'Usages industrie'!$Q36)^(J$3133-$D$3133)/1000</f>
        <v>0</v>
      </c>
      <c r="K3222" s="223">
        <f>K3171*'Usages industrie'!$P36*(1+'Usages industrie'!$Q36)^(K$3133-$D$3133)/1000</f>
        <v>0</v>
      </c>
      <c r="L3222" s="223">
        <f>L3171*'Usages industrie'!$P36*(1+'Usages industrie'!$Q36)^(L$3133-$D$3133)/1000</f>
        <v>0</v>
      </c>
      <c r="M3222" s="223">
        <f>M3171*'Usages industrie'!$P36*(1+'Usages industrie'!$Q36)^(M$3133-$D$3133)/1000</f>
        <v>0</v>
      </c>
      <c r="N3222" s="223">
        <f>N3171*'Usages industrie'!$P36*(1+'Usages industrie'!$Q36)^(N$3133-$D$3133)/1000</f>
        <v>0</v>
      </c>
      <c r="O3222" s="223">
        <f>O3171*'Usages industrie'!$P36*(1+'Usages industrie'!$Q36)^(O$3133-$D$3133)/1000</f>
        <v>0</v>
      </c>
      <c r="P3222" s="223">
        <f>P3171*'Usages industrie'!$P36*(1+'Usages industrie'!$Q36)^(P$3133-$D$3133)/1000</f>
        <v>0</v>
      </c>
      <c r="Q3222" s="223">
        <f>Q3171*'Usages industrie'!$P36*(1+'Usages industrie'!$Q36)^(Q$3133-$D$3133)/1000</f>
        <v>0</v>
      </c>
      <c r="R3222" s="223">
        <f>R3171*'Usages industrie'!$P36*(1+'Usages industrie'!$Q36)^(R$3133-$D$3133)/1000</f>
        <v>0</v>
      </c>
    </row>
    <row r="3223" spans="1:18" hidden="1" outlineLevel="2" x14ac:dyDescent="0.25">
      <c r="A3223" s="222" t="str">
        <f>'Usages industrie'!A37</f>
        <v>Usage industriel n°34</v>
      </c>
      <c r="B3223" s="222" t="s">
        <v>645</v>
      </c>
      <c r="C3223" s="222"/>
      <c r="D3223" s="223">
        <f>D3172*'Usages industrie'!$P37*(1+'Usages industrie'!$Q37)^(D$3133-$D$3133)/1000</f>
        <v>0</v>
      </c>
      <c r="E3223" s="223">
        <f>E3172*'Usages industrie'!$P37*(1+'Usages industrie'!$Q37)^(E$3133-$D$3133)/1000</f>
        <v>0</v>
      </c>
      <c r="F3223" s="223">
        <f>F3172*'Usages industrie'!$P37*(1+'Usages industrie'!$Q37)^(F$3133-$D$3133)/1000</f>
        <v>0</v>
      </c>
      <c r="G3223" s="223">
        <f>G3172*'Usages industrie'!$P37*(1+'Usages industrie'!$Q37)^(G$3133-$D$3133)/1000</f>
        <v>0</v>
      </c>
      <c r="H3223" s="223">
        <f>H3172*'Usages industrie'!$P37*(1+'Usages industrie'!$Q37)^(H$3133-$D$3133)/1000</f>
        <v>0</v>
      </c>
      <c r="I3223" s="223">
        <f>I3172*'Usages industrie'!$P37*(1+'Usages industrie'!$Q37)^(I$3133-$D$3133)/1000</f>
        <v>0</v>
      </c>
      <c r="J3223" s="223">
        <f>J3172*'Usages industrie'!$P37*(1+'Usages industrie'!$Q37)^(J$3133-$D$3133)/1000</f>
        <v>0</v>
      </c>
      <c r="K3223" s="223">
        <f>K3172*'Usages industrie'!$P37*(1+'Usages industrie'!$Q37)^(K$3133-$D$3133)/1000</f>
        <v>0</v>
      </c>
      <c r="L3223" s="223">
        <f>L3172*'Usages industrie'!$P37*(1+'Usages industrie'!$Q37)^(L$3133-$D$3133)/1000</f>
        <v>0</v>
      </c>
      <c r="M3223" s="223">
        <f>M3172*'Usages industrie'!$P37*(1+'Usages industrie'!$Q37)^(M$3133-$D$3133)/1000</f>
        <v>0</v>
      </c>
      <c r="N3223" s="223">
        <f>N3172*'Usages industrie'!$P37*(1+'Usages industrie'!$Q37)^(N$3133-$D$3133)/1000</f>
        <v>0</v>
      </c>
      <c r="O3223" s="223">
        <f>O3172*'Usages industrie'!$P37*(1+'Usages industrie'!$Q37)^(O$3133-$D$3133)/1000</f>
        <v>0</v>
      </c>
      <c r="P3223" s="223">
        <f>P3172*'Usages industrie'!$P37*(1+'Usages industrie'!$Q37)^(P$3133-$D$3133)/1000</f>
        <v>0</v>
      </c>
      <c r="Q3223" s="223">
        <f>Q3172*'Usages industrie'!$P37*(1+'Usages industrie'!$Q37)^(Q$3133-$D$3133)/1000</f>
        <v>0</v>
      </c>
      <c r="R3223" s="223">
        <f>R3172*'Usages industrie'!$P37*(1+'Usages industrie'!$Q37)^(R$3133-$D$3133)/1000</f>
        <v>0</v>
      </c>
    </row>
    <row r="3224" spans="1:18" hidden="1" outlineLevel="2" x14ac:dyDescent="0.25">
      <c r="A3224" s="222" t="str">
        <f>'Usages industrie'!A38</f>
        <v>Usage industriel n°35</v>
      </c>
      <c r="B3224" s="222" t="s">
        <v>645</v>
      </c>
      <c r="C3224" s="222"/>
      <c r="D3224" s="223">
        <f>D3173*'Usages industrie'!$P38*(1+'Usages industrie'!$Q38)^(D$3133-$D$3133)/1000</f>
        <v>0</v>
      </c>
      <c r="E3224" s="223">
        <f>E3173*'Usages industrie'!$P38*(1+'Usages industrie'!$Q38)^(E$3133-$D$3133)/1000</f>
        <v>0</v>
      </c>
      <c r="F3224" s="223">
        <f>F3173*'Usages industrie'!$P38*(1+'Usages industrie'!$Q38)^(F$3133-$D$3133)/1000</f>
        <v>0</v>
      </c>
      <c r="G3224" s="223">
        <f>G3173*'Usages industrie'!$P38*(1+'Usages industrie'!$Q38)^(G$3133-$D$3133)/1000</f>
        <v>0</v>
      </c>
      <c r="H3224" s="223">
        <f>H3173*'Usages industrie'!$P38*(1+'Usages industrie'!$Q38)^(H$3133-$D$3133)/1000</f>
        <v>0</v>
      </c>
      <c r="I3224" s="223">
        <f>I3173*'Usages industrie'!$P38*(1+'Usages industrie'!$Q38)^(I$3133-$D$3133)/1000</f>
        <v>0</v>
      </c>
      <c r="J3224" s="223">
        <f>J3173*'Usages industrie'!$P38*(1+'Usages industrie'!$Q38)^(J$3133-$D$3133)/1000</f>
        <v>0</v>
      </c>
      <c r="K3224" s="223">
        <f>K3173*'Usages industrie'!$P38*(1+'Usages industrie'!$Q38)^(K$3133-$D$3133)/1000</f>
        <v>0</v>
      </c>
      <c r="L3224" s="223">
        <f>L3173*'Usages industrie'!$P38*(1+'Usages industrie'!$Q38)^(L$3133-$D$3133)/1000</f>
        <v>0</v>
      </c>
      <c r="M3224" s="223">
        <f>M3173*'Usages industrie'!$P38*(1+'Usages industrie'!$Q38)^(M$3133-$D$3133)/1000</f>
        <v>0</v>
      </c>
      <c r="N3224" s="223">
        <f>N3173*'Usages industrie'!$P38*(1+'Usages industrie'!$Q38)^(N$3133-$D$3133)/1000</f>
        <v>0</v>
      </c>
      <c r="O3224" s="223">
        <f>O3173*'Usages industrie'!$P38*(1+'Usages industrie'!$Q38)^(O$3133-$D$3133)/1000</f>
        <v>0</v>
      </c>
      <c r="P3224" s="223">
        <f>P3173*'Usages industrie'!$P38*(1+'Usages industrie'!$Q38)^(P$3133-$D$3133)/1000</f>
        <v>0</v>
      </c>
      <c r="Q3224" s="223">
        <f>Q3173*'Usages industrie'!$P38*(1+'Usages industrie'!$Q38)^(Q$3133-$D$3133)/1000</f>
        <v>0</v>
      </c>
      <c r="R3224" s="223">
        <f>R3173*'Usages industrie'!$P38*(1+'Usages industrie'!$Q38)^(R$3133-$D$3133)/1000</f>
        <v>0</v>
      </c>
    </row>
    <row r="3225" spans="1:18" hidden="1" outlineLevel="2" x14ac:dyDescent="0.25">
      <c r="A3225" s="222" t="str">
        <f>'Usages industrie'!A39</f>
        <v>Usage industriel n°36</v>
      </c>
      <c r="B3225" s="222" t="s">
        <v>645</v>
      </c>
      <c r="C3225" s="222"/>
      <c r="D3225" s="223">
        <f>D3174*'Usages industrie'!$P39*(1+'Usages industrie'!$Q39)^(D$3133-$D$3133)/1000</f>
        <v>0</v>
      </c>
      <c r="E3225" s="223">
        <f>E3174*'Usages industrie'!$P39*(1+'Usages industrie'!$Q39)^(E$3133-$D$3133)/1000</f>
        <v>0</v>
      </c>
      <c r="F3225" s="223">
        <f>F3174*'Usages industrie'!$P39*(1+'Usages industrie'!$Q39)^(F$3133-$D$3133)/1000</f>
        <v>0</v>
      </c>
      <c r="G3225" s="223">
        <f>G3174*'Usages industrie'!$P39*(1+'Usages industrie'!$Q39)^(G$3133-$D$3133)/1000</f>
        <v>0</v>
      </c>
      <c r="H3225" s="223">
        <f>H3174*'Usages industrie'!$P39*(1+'Usages industrie'!$Q39)^(H$3133-$D$3133)/1000</f>
        <v>0</v>
      </c>
      <c r="I3225" s="223">
        <f>I3174*'Usages industrie'!$P39*(1+'Usages industrie'!$Q39)^(I$3133-$D$3133)/1000</f>
        <v>0</v>
      </c>
      <c r="J3225" s="223">
        <f>J3174*'Usages industrie'!$P39*(1+'Usages industrie'!$Q39)^(J$3133-$D$3133)/1000</f>
        <v>0</v>
      </c>
      <c r="K3225" s="223">
        <f>K3174*'Usages industrie'!$P39*(1+'Usages industrie'!$Q39)^(K$3133-$D$3133)/1000</f>
        <v>0</v>
      </c>
      <c r="L3225" s="223">
        <f>L3174*'Usages industrie'!$P39*(1+'Usages industrie'!$Q39)^(L$3133-$D$3133)/1000</f>
        <v>0</v>
      </c>
      <c r="M3225" s="223">
        <f>M3174*'Usages industrie'!$P39*(1+'Usages industrie'!$Q39)^(M$3133-$D$3133)/1000</f>
        <v>0</v>
      </c>
      <c r="N3225" s="223">
        <f>N3174*'Usages industrie'!$P39*(1+'Usages industrie'!$Q39)^(N$3133-$D$3133)/1000</f>
        <v>0</v>
      </c>
      <c r="O3225" s="223">
        <f>O3174*'Usages industrie'!$P39*(1+'Usages industrie'!$Q39)^(O$3133-$D$3133)/1000</f>
        <v>0</v>
      </c>
      <c r="P3225" s="223">
        <f>P3174*'Usages industrie'!$P39*(1+'Usages industrie'!$Q39)^(P$3133-$D$3133)/1000</f>
        <v>0</v>
      </c>
      <c r="Q3225" s="223">
        <f>Q3174*'Usages industrie'!$P39*(1+'Usages industrie'!$Q39)^(Q$3133-$D$3133)/1000</f>
        <v>0</v>
      </c>
      <c r="R3225" s="223">
        <f>R3174*'Usages industrie'!$P39*(1+'Usages industrie'!$Q39)^(R$3133-$D$3133)/1000</f>
        <v>0</v>
      </c>
    </row>
    <row r="3226" spans="1:18" hidden="1" outlineLevel="2" x14ac:dyDescent="0.25">
      <c r="A3226" s="222" t="str">
        <f>'Usages industrie'!A40</f>
        <v>Usage industriel n°37</v>
      </c>
      <c r="B3226" s="222" t="s">
        <v>645</v>
      </c>
      <c r="C3226" s="222"/>
      <c r="D3226" s="223">
        <f>D3175*'Usages industrie'!$P40*(1+'Usages industrie'!$Q40)^(D$3133-$D$3133)/1000</f>
        <v>0</v>
      </c>
      <c r="E3226" s="223">
        <f>E3175*'Usages industrie'!$P40*(1+'Usages industrie'!$Q40)^(E$3133-$D$3133)/1000</f>
        <v>0</v>
      </c>
      <c r="F3226" s="223">
        <f>F3175*'Usages industrie'!$P40*(1+'Usages industrie'!$Q40)^(F$3133-$D$3133)/1000</f>
        <v>0</v>
      </c>
      <c r="G3226" s="223">
        <f>G3175*'Usages industrie'!$P40*(1+'Usages industrie'!$Q40)^(G$3133-$D$3133)/1000</f>
        <v>0</v>
      </c>
      <c r="H3226" s="223">
        <f>H3175*'Usages industrie'!$P40*(1+'Usages industrie'!$Q40)^(H$3133-$D$3133)/1000</f>
        <v>0</v>
      </c>
      <c r="I3226" s="223">
        <f>I3175*'Usages industrie'!$P40*(1+'Usages industrie'!$Q40)^(I$3133-$D$3133)/1000</f>
        <v>0</v>
      </c>
      <c r="J3226" s="223">
        <f>J3175*'Usages industrie'!$P40*(1+'Usages industrie'!$Q40)^(J$3133-$D$3133)/1000</f>
        <v>0</v>
      </c>
      <c r="K3226" s="223">
        <f>K3175*'Usages industrie'!$P40*(1+'Usages industrie'!$Q40)^(K$3133-$D$3133)/1000</f>
        <v>0</v>
      </c>
      <c r="L3226" s="223">
        <f>L3175*'Usages industrie'!$P40*(1+'Usages industrie'!$Q40)^(L$3133-$D$3133)/1000</f>
        <v>0</v>
      </c>
      <c r="M3226" s="223">
        <f>M3175*'Usages industrie'!$P40*(1+'Usages industrie'!$Q40)^(M$3133-$D$3133)/1000</f>
        <v>0</v>
      </c>
      <c r="N3226" s="223">
        <f>N3175*'Usages industrie'!$P40*(1+'Usages industrie'!$Q40)^(N$3133-$D$3133)/1000</f>
        <v>0</v>
      </c>
      <c r="O3226" s="223">
        <f>O3175*'Usages industrie'!$P40*(1+'Usages industrie'!$Q40)^(O$3133-$D$3133)/1000</f>
        <v>0</v>
      </c>
      <c r="P3226" s="223">
        <f>P3175*'Usages industrie'!$P40*(1+'Usages industrie'!$Q40)^(P$3133-$D$3133)/1000</f>
        <v>0</v>
      </c>
      <c r="Q3226" s="223">
        <f>Q3175*'Usages industrie'!$P40*(1+'Usages industrie'!$Q40)^(Q$3133-$D$3133)/1000</f>
        <v>0</v>
      </c>
      <c r="R3226" s="223">
        <f>R3175*'Usages industrie'!$P40*(1+'Usages industrie'!$Q40)^(R$3133-$D$3133)/1000</f>
        <v>0</v>
      </c>
    </row>
    <row r="3227" spans="1:18" hidden="1" outlineLevel="2" x14ac:dyDescent="0.25">
      <c r="A3227" s="222" t="str">
        <f>'Usages industrie'!A41</f>
        <v>Usage industriel n°38</v>
      </c>
      <c r="B3227" s="222" t="s">
        <v>645</v>
      </c>
      <c r="C3227" s="222"/>
      <c r="D3227" s="223">
        <f>D3176*'Usages industrie'!$P41*(1+'Usages industrie'!$Q41)^(D$3133-$D$3133)/1000</f>
        <v>0</v>
      </c>
      <c r="E3227" s="223">
        <f>E3176*'Usages industrie'!$P41*(1+'Usages industrie'!$Q41)^(E$3133-$D$3133)/1000</f>
        <v>0</v>
      </c>
      <c r="F3227" s="223">
        <f>F3176*'Usages industrie'!$P41*(1+'Usages industrie'!$Q41)^(F$3133-$D$3133)/1000</f>
        <v>0</v>
      </c>
      <c r="G3227" s="223">
        <f>G3176*'Usages industrie'!$P41*(1+'Usages industrie'!$Q41)^(G$3133-$D$3133)/1000</f>
        <v>0</v>
      </c>
      <c r="H3227" s="223">
        <f>H3176*'Usages industrie'!$P41*(1+'Usages industrie'!$Q41)^(H$3133-$D$3133)/1000</f>
        <v>0</v>
      </c>
      <c r="I3227" s="223">
        <f>I3176*'Usages industrie'!$P41*(1+'Usages industrie'!$Q41)^(I$3133-$D$3133)/1000</f>
        <v>0</v>
      </c>
      <c r="J3227" s="223">
        <f>J3176*'Usages industrie'!$P41*(1+'Usages industrie'!$Q41)^(J$3133-$D$3133)/1000</f>
        <v>0</v>
      </c>
      <c r="K3227" s="223">
        <f>K3176*'Usages industrie'!$P41*(1+'Usages industrie'!$Q41)^(K$3133-$D$3133)/1000</f>
        <v>0</v>
      </c>
      <c r="L3227" s="223">
        <f>L3176*'Usages industrie'!$P41*(1+'Usages industrie'!$Q41)^(L$3133-$D$3133)/1000</f>
        <v>0</v>
      </c>
      <c r="M3227" s="223">
        <f>M3176*'Usages industrie'!$P41*(1+'Usages industrie'!$Q41)^(M$3133-$D$3133)/1000</f>
        <v>0</v>
      </c>
      <c r="N3227" s="223">
        <f>N3176*'Usages industrie'!$P41*(1+'Usages industrie'!$Q41)^(N$3133-$D$3133)/1000</f>
        <v>0</v>
      </c>
      <c r="O3227" s="223">
        <f>O3176*'Usages industrie'!$P41*(1+'Usages industrie'!$Q41)^(O$3133-$D$3133)/1000</f>
        <v>0</v>
      </c>
      <c r="P3227" s="223">
        <f>P3176*'Usages industrie'!$P41*(1+'Usages industrie'!$Q41)^(P$3133-$D$3133)/1000</f>
        <v>0</v>
      </c>
      <c r="Q3227" s="223">
        <f>Q3176*'Usages industrie'!$P41*(1+'Usages industrie'!$Q41)^(Q$3133-$D$3133)/1000</f>
        <v>0</v>
      </c>
      <c r="R3227" s="223">
        <f>R3176*'Usages industrie'!$P41*(1+'Usages industrie'!$Q41)^(R$3133-$D$3133)/1000</f>
        <v>0</v>
      </c>
    </row>
    <row r="3228" spans="1:18" hidden="1" outlineLevel="2" x14ac:dyDescent="0.25">
      <c r="A3228" s="222" t="str">
        <f>'Usages industrie'!A42</f>
        <v>Usage industriel n°39</v>
      </c>
      <c r="B3228" s="222" t="s">
        <v>645</v>
      </c>
      <c r="C3228" s="222"/>
      <c r="D3228" s="223">
        <f>D3177*'Usages industrie'!$P42*(1+'Usages industrie'!$Q42)^(D$3133-$D$3133)/1000</f>
        <v>0</v>
      </c>
      <c r="E3228" s="223">
        <f>E3177*'Usages industrie'!$P42*(1+'Usages industrie'!$Q42)^(E$3133-$D$3133)/1000</f>
        <v>0</v>
      </c>
      <c r="F3228" s="223">
        <f>F3177*'Usages industrie'!$P42*(1+'Usages industrie'!$Q42)^(F$3133-$D$3133)/1000</f>
        <v>0</v>
      </c>
      <c r="G3228" s="223">
        <f>G3177*'Usages industrie'!$P42*(1+'Usages industrie'!$Q42)^(G$3133-$D$3133)/1000</f>
        <v>0</v>
      </c>
      <c r="H3228" s="223">
        <f>H3177*'Usages industrie'!$P42*(1+'Usages industrie'!$Q42)^(H$3133-$D$3133)/1000</f>
        <v>0</v>
      </c>
      <c r="I3228" s="223">
        <f>I3177*'Usages industrie'!$P42*(1+'Usages industrie'!$Q42)^(I$3133-$D$3133)/1000</f>
        <v>0</v>
      </c>
      <c r="J3228" s="223">
        <f>J3177*'Usages industrie'!$P42*(1+'Usages industrie'!$Q42)^(J$3133-$D$3133)/1000</f>
        <v>0</v>
      </c>
      <c r="K3228" s="223">
        <f>K3177*'Usages industrie'!$P42*(1+'Usages industrie'!$Q42)^(K$3133-$D$3133)/1000</f>
        <v>0</v>
      </c>
      <c r="L3228" s="223">
        <f>L3177*'Usages industrie'!$P42*(1+'Usages industrie'!$Q42)^(L$3133-$D$3133)/1000</f>
        <v>0</v>
      </c>
      <c r="M3228" s="223">
        <f>M3177*'Usages industrie'!$P42*(1+'Usages industrie'!$Q42)^(M$3133-$D$3133)/1000</f>
        <v>0</v>
      </c>
      <c r="N3228" s="223">
        <f>N3177*'Usages industrie'!$P42*(1+'Usages industrie'!$Q42)^(N$3133-$D$3133)/1000</f>
        <v>0</v>
      </c>
      <c r="O3228" s="223">
        <f>O3177*'Usages industrie'!$P42*(1+'Usages industrie'!$Q42)^(O$3133-$D$3133)/1000</f>
        <v>0</v>
      </c>
      <c r="P3228" s="223">
        <f>P3177*'Usages industrie'!$P42*(1+'Usages industrie'!$Q42)^(P$3133-$D$3133)/1000</f>
        <v>0</v>
      </c>
      <c r="Q3228" s="223">
        <f>Q3177*'Usages industrie'!$P42*(1+'Usages industrie'!$Q42)^(Q$3133-$D$3133)/1000</f>
        <v>0</v>
      </c>
      <c r="R3228" s="223">
        <f>R3177*'Usages industrie'!$P42*(1+'Usages industrie'!$Q42)^(R$3133-$D$3133)/1000</f>
        <v>0</v>
      </c>
    </row>
    <row r="3229" spans="1:18" hidden="1" outlineLevel="2" x14ac:dyDescent="0.25">
      <c r="A3229" s="222" t="str">
        <f>'Usages industrie'!A43</f>
        <v>Usage industriel n°40</v>
      </c>
      <c r="B3229" s="222" t="s">
        <v>645</v>
      </c>
      <c r="C3229" s="222"/>
      <c r="D3229" s="223">
        <f>D3178*'Usages industrie'!$P43*(1+'Usages industrie'!$Q43)^(D$3133-$D$3133)/1000</f>
        <v>0</v>
      </c>
      <c r="E3229" s="223">
        <f>E3178*'Usages industrie'!$P43*(1+'Usages industrie'!$Q43)^(E$3133-$D$3133)/1000</f>
        <v>0</v>
      </c>
      <c r="F3229" s="223">
        <f>F3178*'Usages industrie'!$P43*(1+'Usages industrie'!$Q43)^(F$3133-$D$3133)/1000</f>
        <v>0</v>
      </c>
      <c r="G3229" s="223">
        <f>G3178*'Usages industrie'!$P43*(1+'Usages industrie'!$Q43)^(G$3133-$D$3133)/1000</f>
        <v>0</v>
      </c>
      <c r="H3229" s="223">
        <f>H3178*'Usages industrie'!$P43*(1+'Usages industrie'!$Q43)^(H$3133-$D$3133)/1000</f>
        <v>0</v>
      </c>
      <c r="I3229" s="223">
        <f>I3178*'Usages industrie'!$P43*(1+'Usages industrie'!$Q43)^(I$3133-$D$3133)/1000</f>
        <v>0</v>
      </c>
      <c r="J3229" s="223">
        <f>J3178*'Usages industrie'!$P43*(1+'Usages industrie'!$Q43)^(J$3133-$D$3133)/1000</f>
        <v>0</v>
      </c>
      <c r="K3229" s="223">
        <f>K3178*'Usages industrie'!$P43*(1+'Usages industrie'!$Q43)^(K$3133-$D$3133)/1000</f>
        <v>0</v>
      </c>
      <c r="L3229" s="223">
        <f>L3178*'Usages industrie'!$P43*(1+'Usages industrie'!$Q43)^(L$3133-$D$3133)/1000</f>
        <v>0</v>
      </c>
      <c r="M3229" s="223">
        <f>M3178*'Usages industrie'!$P43*(1+'Usages industrie'!$Q43)^(M$3133-$D$3133)/1000</f>
        <v>0</v>
      </c>
      <c r="N3229" s="223">
        <f>N3178*'Usages industrie'!$P43*(1+'Usages industrie'!$Q43)^(N$3133-$D$3133)/1000</f>
        <v>0</v>
      </c>
      <c r="O3229" s="223">
        <f>O3178*'Usages industrie'!$P43*(1+'Usages industrie'!$Q43)^(O$3133-$D$3133)/1000</f>
        <v>0</v>
      </c>
      <c r="P3229" s="223">
        <f>P3178*'Usages industrie'!$P43*(1+'Usages industrie'!$Q43)^(P$3133-$D$3133)/1000</f>
        <v>0</v>
      </c>
      <c r="Q3229" s="223">
        <f>Q3178*'Usages industrie'!$P43*(1+'Usages industrie'!$Q43)^(Q$3133-$D$3133)/1000</f>
        <v>0</v>
      </c>
      <c r="R3229" s="223">
        <f>R3178*'Usages industrie'!$P43*(1+'Usages industrie'!$Q43)^(R$3133-$D$3133)/1000</f>
        <v>0</v>
      </c>
    </row>
    <row r="3230" spans="1:18" hidden="1" outlineLevel="2" x14ac:dyDescent="0.25">
      <c r="A3230" s="222" t="str">
        <f>'Usages industrie'!A44</f>
        <v>Usage industriel n°41</v>
      </c>
      <c r="B3230" s="222" t="s">
        <v>645</v>
      </c>
      <c r="C3230" s="222"/>
      <c r="D3230" s="223">
        <f>D3179*'Usages industrie'!$P44*(1+'Usages industrie'!$Q44)^(D$3133-$D$3133)/1000</f>
        <v>0</v>
      </c>
      <c r="E3230" s="223">
        <f>E3179*'Usages industrie'!$P44*(1+'Usages industrie'!$Q44)^(E$3133-$D$3133)/1000</f>
        <v>0</v>
      </c>
      <c r="F3230" s="223">
        <f>F3179*'Usages industrie'!$P44*(1+'Usages industrie'!$Q44)^(F$3133-$D$3133)/1000</f>
        <v>0</v>
      </c>
      <c r="G3230" s="223">
        <f>G3179*'Usages industrie'!$P44*(1+'Usages industrie'!$Q44)^(G$3133-$D$3133)/1000</f>
        <v>0</v>
      </c>
      <c r="H3230" s="223">
        <f>H3179*'Usages industrie'!$P44*(1+'Usages industrie'!$Q44)^(H$3133-$D$3133)/1000</f>
        <v>0</v>
      </c>
      <c r="I3230" s="223">
        <f>I3179*'Usages industrie'!$P44*(1+'Usages industrie'!$Q44)^(I$3133-$D$3133)/1000</f>
        <v>0</v>
      </c>
      <c r="J3230" s="223">
        <f>J3179*'Usages industrie'!$P44*(1+'Usages industrie'!$Q44)^(J$3133-$D$3133)/1000</f>
        <v>0</v>
      </c>
      <c r="K3230" s="223">
        <f>K3179*'Usages industrie'!$P44*(1+'Usages industrie'!$Q44)^(K$3133-$D$3133)/1000</f>
        <v>0</v>
      </c>
      <c r="L3230" s="223">
        <f>L3179*'Usages industrie'!$P44*(1+'Usages industrie'!$Q44)^(L$3133-$D$3133)/1000</f>
        <v>0</v>
      </c>
      <c r="M3230" s="223">
        <f>M3179*'Usages industrie'!$P44*(1+'Usages industrie'!$Q44)^(M$3133-$D$3133)/1000</f>
        <v>0</v>
      </c>
      <c r="N3230" s="223">
        <f>N3179*'Usages industrie'!$P44*(1+'Usages industrie'!$Q44)^(N$3133-$D$3133)/1000</f>
        <v>0</v>
      </c>
      <c r="O3230" s="223">
        <f>O3179*'Usages industrie'!$P44*(1+'Usages industrie'!$Q44)^(O$3133-$D$3133)/1000</f>
        <v>0</v>
      </c>
      <c r="P3230" s="223">
        <f>P3179*'Usages industrie'!$P44*(1+'Usages industrie'!$Q44)^(P$3133-$D$3133)/1000</f>
        <v>0</v>
      </c>
      <c r="Q3230" s="223">
        <f>Q3179*'Usages industrie'!$P44*(1+'Usages industrie'!$Q44)^(Q$3133-$D$3133)/1000</f>
        <v>0</v>
      </c>
      <c r="R3230" s="223">
        <f>R3179*'Usages industrie'!$P44*(1+'Usages industrie'!$Q44)^(R$3133-$D$3133)/1000</f>
        <v>0</v>
      </c>
    </row>
    <row r="3231" spans="1:18" hidden="1" outlineLevel="2" x14ac:dyDescent="0.25">
      <c r="A3231" s="222" t="str">
        <f>'Usages industrie'!A45</f>
        <v>Usage industriel n°42</v>
      </c>
      <c r="B3231" s="222" t="s">
        <v>645</v>
      </c>
      <c r="C3231" s="222"/>
      <c r="D3231" s="223">
        <f>D3180*'Usages industrie'!$P45*(1+'Usages industrie'!$Q45)^(D$3133-$D$3133)/1000</f>
        <v>0</v>
      </c>
      <c r="E3231" s="223">
        <f>E3180*'Usages industrie'!$P45*(1+'Usages industrie'!$Q45)^(E$3133-$D$3133)/1000</f>
        <v>0</v>
      </c>
      <c r="F3231" s="223">
        <f>F3180*'Usages industrie'!$P45*(1+'Usages industrie'!$Q45)^(F$3133-$D$3133)/1000</f>
        <v>0</v>
      </c>
      <c r="G3231" s="223">
        <f>G3180*'Usages industrie'!$P45*(1+'Usages industrie'!$Q45)^(G$3133-$D$3133)/1000</f>
        <v>0</v>
      </c>
      <c r="H3231" s="223">
        <f>H3180*'Usages industrie'!$P45*(1+'Usages industrie'!$Q45)^(H$3133-$D$3133)/1000</f>
        <v>0</v>
      </c>
      <c r="I3231" s="223">
        <f>I3180*'Usages industrie'!$P45*(1+'Usages industrie'!$Q45)^(I$3133-$D$3133)/1000</f>
        <v>0</v>
      </c>
      <c r="J3231" s="223">
        <f>J3180*'Usages industrie'!$P45*(1+'Usages industrie'!$Q45)^(J$3133-$D$3133)/1000</f>
        <v>0</v>
      </c>
      <c r="K3231" s="223">
        <f>K3180*'Usages industrie'!$P45*(1+'Usages industrie'!$Q45)^(K$3133-$D$3133)/1000</f>
        <v>0</v>
      </c>
      <c r="L3231" s="223">
        <f>L3180*'Usages industrie'!$P45*(1+'Usages industrie'!$Q45)^(L$3133-$D$3133)/1000</f>
        <v>0</v>
      </c>
      <c r="M3231" s="223">
        <f>M3180*'Usages industrie'!$P45*(1+'Usages industrie'!$Q45)^(M$3133-$D$3133)/1000</f>
        <v>0</v>
      </c>
      <c r="N3231" s="223">
        <f>N3180*'Usages industrie'!$P45*(1+'Usages industrie'!$Q45)^(N$3133-$D$3133)/1000</f>
        <v>0</v>
      </c>
      <c r="O3231" s="223">
        <f>O3180*'Usages industrie'!$P45*(1+'Usages industrie'!$Q45)^(O$3133-$D$3133)/1000</f>
        <v>0</v>
      </c>
      <c r="P3231" s="223">
        <f>P3180*'Usages industrie'!$P45*(1+'Usages industrie'!$Q45)^(P$3133-$D$3133)/1000</f>
        <v>0</v>
      </c>
      <c r="Q3231" s="223">
        <f>Q3180*'Usages industrie'!$P45*(1+'Usages industrie'!$Q45)^(Q$3133-$D$3133)/1000</f>
        <v>0</v>
      </c>
      <c r="R3231" s="223">
        <f>R3180*'Usages industrie'!$P45*(1+'Usages industrie'!$Q45)^(R$3133-$D$3133)/1000</f>
        <v>0</v>
      </c>
    </row>
    <row r="3232" spans="1:18" hidden="1" outlineLevel="2" x14ac:dyDescent="0.25">
      <c r="A3232" s="222" t="str">
        <f>'Usages industrie'!A46</f>
        <v>Usage industriel n°43</v>
      </c>
      <c r="B3232" s="222" t="s">
        <v>645</v>
      </c>
      <c r="C3232" s="222"/>
      <c r="D3232" s="223">
        <f>D3181*'Usages industrie'!$P46*(1+'Usages industrie'!$Q46)^(D$3133-$D$3133)/1000</f>
        <v>0</v>
      </c>
      <c r="E3232" s="223">
        <f>E3181*'Usages industrie'!$P46*(1+'Usages industrie'!$Q46)^(E$3133-$D$3133)/1000</f>
        <v>0</v>
      </c>
      <c r="F3232" s="223">
        <f>F3181*'Usages industrie'!$P46*(1+'Usages industrie'!$Q46)^(F$3133-$D$3133)/1000</f>
        <v>0</v>
      </c>
      <c r="G3232" s="223">
        <f>G3181*'Usages industrie'!$P46*(1+'Usages industrie'!$Q46)^(G$3133-$D$3133)/1000</f>
        <v>0</v>
      </c>
      <c r="H3232" s="223">
        <f>H3181*'Usages industrie'!$P46*(1+'Usages industrie'!$Q46)^(H$3133-$D$3133)/1000</f>
        <v>0</v>
      </c>
      <c r="I3232" s="223">
        <f>I3181*'Usages industrie'!$P46*(1+'Usages industrie'!$Q46)^(I$3133-$D$3133)/1000</f>
        <v>0</v>
      </c>
      <c r="J3232" s="223">
        <f>J3181*'Usages industrie'!$P46*(1+'Usages industrie'!$Q46)^(J$3133-$D$3133)/1000</f>
        <v>0</v>
      </c>
      <c r="K3232" s="223">
        <f>K3181*'Usages industrie'!$P46*(1+'Usages industrie'!$Q46)^(K$3133-$D$3133)/1000</f>
        <v>0</v>
      </c>
      <c r="L3232" s="223">
        <f>L3181*'Usages industrie'!$P46*(1+'Usages industrie'!$Q46)^(L$3133-$D$3133)/1000</f>
        <v>0</v>
      </c>
      <c r="M3232" s="223">
        <f>M3181*'Usages industrie'!$P46*(1+'Usages industrie'!$Q46)^(M$3133-$D$3133)/1000</f>
        <v>0</v>
      </c>
      <c r="N3232" s="223">
        <f>N3181*'Usages industrie'!$P46*(1+'Usages industrie'!$Q46)^(N$3133-$D$3133)/1000</f>
        <v>0</v>
      </c>
      <c r="O3232" s="223">
        <f>O3181*'Usages industrie'!$P46*(1+'Usages industrie'!$Q46)^(O$3133-$D$3133)/1000</f>
        <v>0</v>
      </c>
      <c r="P3232" s="223">
        <f>P3181*'Usages industrie'!$P46*(1+'Usages industrie'!$Q46)^(P$3133-$D$3133)/1000</f>
        <v>0</v>
      </c>
      <c r="Q3232" s="223">
        <f>Q3181*'Usages industrie'!$P46*(1+'Usages industrie'!$Q46)^(Q$3133-$D$3133)/1000</f>
        <v>0</v>
      </c>
      <c r="R3232" s="223">
        <f>R3181*'Usages industrie'!$P46*(1+'Usages industrie'!$Q46)^(R$3133-$D$3133)/1000</f>
        <v>0</v>
      </c>
    </row>
    <row r="3233" spans="1:18" hidden="1" outlineLevel="2" x14ac:dyDescent="0.25">
      <c r="A3233" s="222" t="str">
        <f>'Usages industrie'!A47</f>
        <v>Usage industriel n°44</v>
      </c>
      <c r="B3233" s="222" t="s">
        <v>645</v>
      </c>
      <c r="C3233" s="222"/>
      <c r="D3233" s="223">
        <f>D3182*'Usages industrie'!$P47*(1+'Usages industrie'!$Q47)^(D$3133-$D$3133)/1000</f>
        <v>0</v>
      </c>
      <c r="E3233" s="223">
        <f>E3182*'Usages industrie'!$P47*(1+'Usages industrie'!$Q47)^(E$3133-$D$3133)/1000</f>
        <v>0</v>
      </c>
      <c r="F3233" s="223">
        <f>F3182*'Usages industrie'!$P47*(1+'Usages industrie'!$Q47)^(F$3133-$D$3133)/1000</f>
        <v>0</v>
      </c>
      <c r="G3233" s="223">
        <f>G3182*'Usages industrie'!$P47*(1+'Usages industrie'!$Q47)^(G$3133-$D$3133)/1000</f>
        <v>0</v>
      </c>
      <c r="H3233" s="223">
        <f>H3182*'Usages industrie'!$P47*(1+'Usages industrie'!$Q47)^(H$3133-$D$3133)/1000</f>
        <v>0</v>
      </c>
      <c r="I3233" s="223">
        <f>I3182*'Usages industrie'!$P47*(1+'Usages industrie'!$Q47)^(I$3133-$D$3133)/1000</f>
        <v>0</v>
      </c>
      <c r="J3233" s="223">
        <f>J3182*'Usages industrie'!$P47*(1+'Usages industrie'!$Q47)^(J$3133-$D$3133)/1000</f>
        <v>0</v>
      </c>
      <c r="K3233" s="223">
        <f>K3182*'Usages industrie'!$P47*(1+'Usages industrie'!$Q47)^(K$3133-$D$3133)/1000</f>
        <v>0</v>
      </c>
      <c r="L3233" s="223">
        <f>L3182*'Usages industrie'!$P47*(1+'Usages industrie'!$Q47)^(L$3133-$D$3133)/1000</f>
        <v>0</v>
      </c>
      <c r="M3233" s="223">
        <f>M3182*'Usages industrie'!$P47*(1+'Usages industrie'!$Q47)^(M$3133-$D$3133)/1000</f>
        <v>0</v>
      </c>
      <c r="N3233" s="223">
        <f>N3182*'Usages industrie'!$P47*(1+'Usages industrie'!$Q47)^(N$3133-$D$3133)/1000</f>
        <v>0</v>
      </c>
      <c r="O3233" s="223">
        <f>O3182*'Usages industrie'!$P47*(1+'Usages industrie'!$Q47)^(O$3133-$D$3133)/1000</f>
        <v>0</v>
      </c>
      <c r="P3233" s="223">
        <f>P3182*'Usages industrie'!$P47*(1+'Usages industrie'!$Q47)^(P$3133-$D$3133)/1000</f>
        <v>0</v>
      </c>
      <c r="Q3233" s="223">
        <f>Q3182*'Usages industrie'!$P47*(1+'Usages industrie'!$Q47)^(Q$3133-$D$3133)/1000</f>
        <v>0</v>
      </c>
      <c r="R3233" s="223">
        <f>R3182*'Usages industrie'!$P47*(1+'Usages industrie'!$Q47)^(R$3133-$D$3133)/1000</f>
        <v>0</v>
      </c>
    </row>
    <row r="3234" spans="1:18" hidden="1" outlineLevel="2" x14ac:dyDescent="0.25">
      <c r="A3234" s="222" t="str">
        <f>'Usages industrie'!A48</f>
        <v>Usage industriel n°45</v>
      </c>
      <c r="B3234" s="222" t="s">
        <v>645</v>
      </c>
      <c r="C3234" s="222"/>
      <c r="D3234" s="223">
        <f>D3183*'Usages industrie'!$P48*(1+'Usages industrie'!$Q48)^(D$3133-$D$3133)/1000</f>
        <v>0</v>
      </c>
      <c r="E3234" s="223">
        <f>E3183*'Usages industrie'!$P48*(1+'Usages industrie'!$Q48)^(E$3133-$D$3133)/1000</f>
        <v>0</v>
      </c>
      <c r="F3234" s="223">
        <f>F3183*'Usages industrie'!$P48*(1+'Usages industrie'!$Q48)^(F$3133-$D$3133)/1000</f>
        <v>0</v>
      </c>
      <c r="G3234" s="223">
        <f>G3183*'Usages industrie'!$P48*(1+'Usages industrie'!$Q48)^(G$3133-$D$3133)/1000</f>
        <v>0</v>
      </c>
      <c r="H3234" s="223">
        <f>H3183*'Usages industrie'!$P48*(1+'Usages industrie'!$Q48)^(H$3133-$D$3133)/1000</f>
        <v>0</v>
      </c>
      <c r="I3234" s="223">
        <f>I3183*'Usages industrie'!$P48*(1+'Usages industrie'!$Q48)^(I$3133-$D$3133)/1000</f>
        <v>0</v>
      </c>
      <c r="J3234" s="223">
        <f>J3183*'Usages industrie'!$P48*(1+'Usages industrie'!$Q48)^(J$3133-$D$3133)/1000</f>
        <v>0</v>
      </c>
      <c r="K3234" s="223">
        <f>K3183*'Usages industrie'!$P48*(1+'Usages industrie'!$Q48)^(K$3133-$D$3133)/1000</f>
        <v>0</v>
      </c>
      <c r="L3234" s="223">
        <f>L3183*'Usages industrie'!$P48*(1+'Usages industrie'!$Q48)^(L$3133-$D$3133)/1000</f>
        <v>0</v>
      </c>
      <c r="M3234" s="223">
        <f>M3183*'Usages industrie'!$P48*(1+'Usages industrie'!$Q48)^(M$3133-$D$3133)/1000</f>
        <v>0</v>
      </c>
      <c r="N3234" s="223">
        <f>N3183*'Usages industrie'!$P48*(1+'Usages industrie'!$Q48)^(N$3133-$D$3133)/1000</f>
        <v>0</v>
      </c>
      <c r="O3234" s="223">
        <f>O3183*'Usages industrie'!$P48*(1+'Usages industrie'!$Q48)^(O$3133-$D$3133)/1000</f>
        <v>0</v>
      </c>
      <c r="P3234" s="223">
        <f>P3183*'Usages industrie'!$P48*(1+'Usages industrie'!$Q48)^(P$3133-$D$3133)/1000</f>
        <v>0</v>
      </c>
      <c r="Q3234" s="223">
        <f>Q3183*'Usages industrie'!$P48*(1+'Usages industrie'!$Q48)^(Q$3133-$D$3133)/1000</f>
        <v>0</v>
      </c>
      <c r="R3234" s="223">
        <f>R3183*'Usages industrie'!$P48*(1+'Usages industrie'!$Q48)^(R$3133-$D$3133)/1000</f>
        <v>0</v>
      </c>
    </row>
    <row r="3235" spans="1:18" hidden="1" outlineLevel="2" x14ac:dyDescent="0.25">
      <c r="A3235" s="222" t="str">
        <f>'Usages industrie'!A49</f>
        <v>Usage industriel n°46</v>
      </c>
      <c r="B3235" s="222" t="s">
        <v>645</v>
      </c>
      <c r="C3235" s="222"/>
      <c r="D3235" s="223">
        <f>D3184*'Usages industrie'!$P49*(1+'Usages industrie'!$Q49)^(D$3133-$D$3133)/1000</f>
        <v>0</v>
      </c>
      <c r="E3235" s="223">
        <f>E3184*'Usages industrie'!$P49*(1+'Usages industrie'!$Q49)^(E$3133-$D$3133)/1000</f>
        <v>0</v>
      </c>
      <c r="F3235" s="223">
        <f>F3184*'Usages industrie'!$P49*(1+'Usages industrie'!$Q49)^(F$3133-$D$3133)/1000</f>
        <v>0</v>
      </c>
      <c r="G3235" s="223">
        <f>G3184*'Usages industrie'!$P49*(1+'Usages industrie'!$Q49)^(G$3133-$D$3133)/1000</f>
        <v>0</v>
      </c>
      <c r="H3235" s="223">
        <f>H3184*'Usages industrie'!$P49*(1+'Usages industrie'!$Q49)^(H$3133-$D$3133)/1000</f>
        <v>0</v>
      </c>
      <c r="I3235" s="223">
        <f>I3184*'Usages industrie'!$P49*(1+'Usages industrie'!$Q49)^(I$3133-$D$3133)/1000</f>
        <v>0</v>
      </c>
      <c r="J3235" s="223">
        <f>J3184*'Usages industrie'!$P49*(1+'Usages industrie'!$Q49)^(J$3133-$D$3133)/1000</f>
        <v>0</v>
      </c>
      <c r="K3235" s="223">
        <f>K3184*'Usages industrie'!$P49*(1+'Usages industrie'!$Q49)^(K$3133-$D$3133)/1000</f>
        <v>0</v>
      </c>
      <c r="L3235" s="223">
        <f>L3184*'Usages industrie'!$P49*(1+'Usages industrie'!$Q49)^(L$3133-$D$3133)/1000</f>
        <v>0</v>
      </c>
      <c r="M3235" s="223">
        <f>M3184*'Usages industrie'!$P49*(1+'Usages industrie'!$Q49)^(M$3133-$D$3133)/1000</f>
        <v>0</v>
      </c>
      <c r="N3235" s="223">
        <f>N3184*'Usages industrie'!$P49*(1+'Usages industrie'!$Q49)^(N$3133-$D$3133)/1000</f>
        <v>0</v>
      </c>
      <c r="O3235" s="223">
        <f>O3184*'Usages industrie'!$P49*(1+'Usages industrie'!$Q49)^(O$3133-$D$3133)/1000</f>
        <v>0</v>
      </c>
      <c r="P3235" s="223">
        <f>P3184*'Usages industrie'!$P49*(1+'Usages industrie'!$Q49)^(P$3133-$D$3133)/1000</f>
        <v>0</v>
      </c>
      <c r="Q3235" s="223">
        <f>Q3184*'Usages industrie'!$P49*(1+'Usages industrie'!$Q49)^(Q$3133-$D$3133)/1000</f>
        <v>0</v>
      </c>
      <c r="R3235" s="223">
        <f>R3184*'Usages industrie'!$P49*(1+'Usages industrie'!$Q49)^(R$3133-$D$3133)/1000</f>
        <v>0</v>
      </c>
    </row>
    <row r="3236" spans="1:18" hidden="1" outlineLevel="2" x14ac:dyDescent="0.25">
      <c r="A3236" s="222" t="str">
        <f>'Usages industrie'!A50</f>
        <v>Usage industriel n°47</v>
      </c>
      <c r="B3236" s="222" t="s">
        <v>645</v>
      </c>
      <c r="C3236" s="222"/>
      <c r="D3236" s="223">
        <f>D3185*'Usages industrie'!$P50*(1+'Usages industrie'!$Q50)^(D$3133-$D$3133)/1000</f>
        <v>0</v>
      </c>
      <c r="E3236" s="223">
        <f>E3185*'Usages industrie'!$P50*(1+'Usages industrie'!$Q50)^(E$3133-$D$3133)/1000</f>
        <v>0</v>
      </c>
      <c r="F3236" s="223">
        <f>F3185*'Usages industrie'!$P50*(1+'Usages industrie'!$Q50)^(F$3133-$D$3133)/1000</f>
        <v>0</v>
      </c>
      <c r="G3236" s="223">
        <f>G3185*'Usages industrie'!$P50*(1+'Usages industrie'!$Q50)^(G$3133-$D$3133)/1000</f>
        <v>0</v>
      </c>
      <c r="H3236" s="223">
        <f>H3185*'Usages industrie'!$P50*(1+'Usages industrie'!$Q50)^(H$3133-$D$3133)/1000</f>
        <v>0</v>
      </c>
      <c r="I3236" s="223">
        <f>I3185*'Usages industrie'!$P50*(1+'Usages industrie'!$Q50)^(I$3133-$D$3133)/1000</f>
        <v>0</v>
      </c>
      <c r="J3236" s="223">
        <f>J3185*'Usages industrie'!$P50*(1+'Usages industrie'!$Q50)^(J$3133-$D$3133)/1000</f>
        <v>0</v>
      </c>
      <c r="K3236" s="223">
        <f>K3185*'Usages industrie'!$P50*(1+'Usages industrie'!$Q50)^(K$3133-$D$3133)/1000</f>
        <v>0</v>
      </c>
      <c r="L3236" s="223">
        <f>L3185*'Usages industrie'!$P50*(1+'Usages industrie'!$Q50)^(L$3133-$D$3133)/1000</f>
        <v>0</v>
      </c>
      <c r="M3236" s="223">
        <f>M3185*'Usages industrie'!$P50*(1+'Usages industrie'!$Q50)^(M$3133-$D$3133)/1000</f>
        <v>0</v>
      </c>
      <c r="N3236" s="223">
        <f>N3185*'Usages industrie'!$P50*(1+'Usages industrie'!$Q50)^(N$3133-$D$3133)/1000</f>
        <v>0</v>
      </c>
      <c r="O3236" s="223">
        <f>O3185*'Usages industrie'!$P50*(1+'Usages industrie'!$Q50)^(O$3133-$D$3133)/1000</f>
        <v>0</v>
      </c>
      <c r="P3236" s="223">
        <f>P3185*'Usages industrie'!$P50*(1+'Usages industrie'!$Q50)^(P$3133-$D$3133)/1000</f>
        <v>0</v>
      </c>
      <c r="Q3236" s="223">
        <f>Q3185*'Usages industrie'!$P50*(1+'Usages industrie'!$Q50)^(Q$3133-$D$3133)/1000</f>
        <v>0</v>
      </c>
      <c r="R3236" s="223">
        <f>R3185*'Usages industrie'!$P50*(1+'Usages industrie'!$Q50)^(R$3133-$D$3133)/1000</f>
        <v>0</v>
      </c>
    </row>
    <row r="3237" spans="1:18" hidden="1" outlineLevel="2" x14ac:dyDescent="0.25">
      <c r="A3237" s="222" t="str">
        <f>'Usages industrie'!A51</f>
        <v>Usage industriel n°48</v>
      </c>
      <c r="B3237" s="222" t="s">
        <v>645</v>
      </c>
      <c r="C3237" s="222"/>
      <c r="D3237" s="223">
        <f>D3186*'Usages industrie'!$P51*(1+'Usages industrie'!$Q51)^(D$3133-$D$3133)/1000</f>
        <v>0</v>
      </c>
      <c r="E3237" s="223">
        <f>E3186*'Usages industrie'!$P51*(1+'Usages industrie'!$Q51)^(E$3133-$D$3133)/1000</f>
        <v>0</v>
      </c>
      <c r="F3237" s="223">
        <f>F3186*'Usages industrie'!$P51*(1+'Usages industrie'!$Q51)^(F$3133-$D$3133)/1000</f>
        <v>0</v>
      </c>
      <c r="G3237" s="223">
        <f>G3186*'Usages industrie'!$P51*(1+'Usages industrie'!$Q51)^(G$3133-$D$3133)/1000</f>
        <v>0</v>
      </c>
      <c r="H3237" s="223">
        <f>H3186*'Usages industrie'!$P51*(1+'Usages industrie'!$Q51)^(H$3133-$D$3133)/1000</f>
        <v>0</v>
      </c>
      <c r="I3237" s="223">
        <f>I3186*'Usages industrie'!$P51*(1+'Usages industrie'!$Q51)^(I$3133-$D$3133)/1000</f>
        <v>0</v>
      </c>
      <c r="J3237" s="223">
        <f>J3186*'Usages industrie'!$P51*(1+'Usages industrie'!$Q51)^(J$3133-$D$3133)/1000</f>
        <v>0</v>
      </c>
      <c r="K3237" s="223">
        <f>K3186*'Usages industrie'!$P51*(1+'Usages industrie'!$Q51)^(K$3133-$D$3133)/1000</f>
        <v>0</v>
      </c>
      <c r="L3237" s="223">
        <f>L3186*'Usages industrie'!$P51*(1+'Usages industrie'!$Q51)^(L$3133-$D$3133)/1000</f>
        <v>0</v>
      </c>
      <c r="M3237" s="223">
        <f>M3186*'Usages industrie'!$P51*(1+'Usages industrie'!$Q51)^(M$3133-$D$3133)/1000</f>
        <v>0</v>
      </c>
      <c r="N3237" s="223">
        <f>N3186*'Usages industrie'!$P51*(1+'Usages industrie'!$Q51)^(N$3133-$D$3133)/1000</f>
        <v>0</v>
      </c>
      <c r="O3237" s="223">
        <f>O3186*'Usages industrie'!$P51*(1+'Usages industrie'!$Q51)^(O$3133-$D$3133)/1000</f>
        <v>0</v>
      </c>
      <c r="P3237" s="223">
        <f>P3186*'Usages industrie'!$P51*(1+'Usages industrie'!$Q51)^(P$3133-$D$3133)/1000</f>
        <v>0</v>
      </c>
      <c r="Q3237" s="223">
        <f>Q3186*'Usages industrie'!$P51*(1+'Usages industrie'!$Q51)^(Q$3133-$D$3133)/1000</f>
        <v>0</v>
      </c>
      <c r="R3237" s="223">
        <f>R3186*'Usages industrie'!$P51*(1+'Usages industrie'!$Q51)^(R$3133-$D$3133)/1000</f>
        <v>0</v>
      </c>
    </row>
    <row r="3238" spans="1:18" hidden="1" outlineLevel="2" x14ac:dyDescent="0.25">
      <c r="A3238" s="222" t="str">
        <f>'Usages industrie'!A52</f>
        <v>Usage industriel n°49</v>
      </c>
      <c r="B3238" s="222" t="s">
        <v>645</v>
      </c>
      <c r="C3238" s="222"/>
      <c r="D3238" s="223">
        <f>D3187*'Usages industrie'!$P52*(1+'Usages industrie'!$Q52)^(D$3133-$D$3133)/1000</f>
        <v>0</v>
      </c>
      <c r="E3238" s="223">
        <f>E3187*'Usages industrie'!$P52*(1+'Usages industrie'!$Q52)^(E$3133-$D$3133)/1000</f>
        <v>0</v>
      </c>
      <c r="F3238" s="223">
        <f>F3187*'Usages industrie'!$P52*(1+'Usages industrie'!$Q52)^(F$3133-$D$3133)/1000</f>
        <v>0</v>
      </c>
      <c r="G3238" s="223">
        <f>G3187*'Usages industrie'!$P52*(1+'Usages industrie'!$Q52)^(G$3133-$D$3133)/1000</f>
        <v>0</v>
      </c>
      <c r="H3238" s="223">
        <f>H3187*'Usages industrie'!$P52*(1+'Usages industrie'!$Q52)^(H$3133-$D$3133)/1000</f>
        <v>0</v>
      </c>
      <c r="I3238" s="223">
        <f>I3187*'Usages industrie'!$P52*(1+'Usages industrie'!$Q52)^(I$3133-$D$3133)/1000</f>
        <v>0</v>
      </c>
      <c r="J3238" s="223">
        <f>J3187*'Usages industrie'!$P52*(1+'Usages industrie'!$Q52)^(J$3133-$D$3133)/1000</f>
        <v>0</v>
      </c>
      <c r="K3238" s="223">
        <f>K3187*'Usages industrie'!$P52*(1+'Usages industrie'!$Q52)^(K$3133-$D$3133)/1000</f>
        <v>0</v>
      </c>
      <c r="L3238" s="223">
        <f>L3187*'Usages industrie'!$P52*(1+'Usages industrie'!$Q52)^(L$3133-$D$3133)/1000</f>
        <v>0</v>
      </c>
      <c r="M3238" s="223">
        <f>M3187*'Usages industrie'!$P52*(1+'Usages industrie'!$Q52)^(M$3133-$D$3133)/1000</f>
        <v>0</v>
      </c>
      <c r="N3238" s="223">
        <f>N3187*'Usages industrie'!$P52*(1+'Usages industrie'!$Q52)^(N$3133-$D$3133)/1000</f>
        <v>0</v>
      </c>
      <c r="O3238" s="223">
        <f>O3187*'Usages industrie'!$P52*(1+'Usages industrie'!$Q52)^(O$3133-$D$3133)/1000</f>
        <v>0</v>
      </c>
      <c r="P3238" s="223">
        <f>P3187*'Usages industrie'!$P52*(1+'Usages industrie'!$Q52)^(P$3133-$D$3133)/1000</f>
        <v>0</v>
      </c>
      <c r="Q3238" s="223">
        <f>Q3187*'Usages industrie'!$P52*(1+'Usages industrie'!$Q52)^(Q$3133-$D$3133)/1000</f>
        <v>0</v>
      </c>
      <c r="R3238" s="223">
        <f>R3187*'Usages industrie'!$P52*(1+'Usages industrie'!$Q52)^(R$3133-$D$3133)/1000</f>
        <v>0</v>
      </c>
    </row>
    <row r="3239" spans="1:18" hidden="1" outlineLevel="2" x14ac:dyDescent="0.25">
      <c r="A3239" s="222" t="str">
        <f>'Usages industrie'!A53</f>
        <v>Usage industriel n°50</v>
      </c>
      <c r="B3239" s="222" t="s">
        <v>645</v>
      </c>
      <c r="C3239" s="222"/>
      <c r="D3239" s="223">
        <f>D3188*'Usages industrie'!$P53*(1+'Usages industrie'!$Q53)^(D$3133-$D$3133)/1000</f>
        <v>0</v>
      </c>
      <c r="E3239" s="223">
        <f>E3188*'Usages industrie'!$P53*(1+'Usages industrie'!$Q53)^(E$3133-$D$3133)/1000</f>
        <v>0</v>
      </c>
      <c r="F3239" s="223">
        <f>F3188*'Usages industrie'!$P53*(1+'Usages industrie'!$Q53)^(F$3133-$D$3133)/1000</f>
        <v>0</v>
      </c>
      <c r="G3239" s="223">
        <f>G3188*'Usages industrie'!$P53*(1+'Usages industrie'!$Q53)^(G$3133-$D$3133)/1000</f>
        <v>0</v>
      </c>
      <c r="H3239" s="223">
        <f>H3188*'Usages industrie'!$P53*(1+'Usages industrie'!$Q53)^(H$3133-$D$3133)/1000</f>
        <v>0</v>
      </c>
      <c r="I3239" s="223">
        <f>I3188*'Usages industrie'!$P53*(1+'Usages industrie'!$Q53)^(I$3133-$D$3133)/1000</f>
        <v>0</v>
      </c>
      <c r="J3239" s="223">
        <f>J3188*'Usages industrie'!$P53*(1+'Usages industrie'!$Q53)^(J$3133-$D$3133)/1000</f>
        <v>0</v>
      </c>
      <c r="K3239" s="223">
        <f>K3188*'Usages industrie'!$P53*(1+'Usages industrie'!$Q53)^(K$3133-$D$3133)/1000</f>
        <v>0</v>
      </c>
      <c r="L3239" s="223">
        <f>L3188*'Usages industrie'!$P53*(1+'Usages industrie'!$Q53)^(L$3133-$D$3133)/1000</f>
        <v>0</v>
      </c>
      <c r="M3239" s="223">
        <f>M3188*'Usages industrie'!$P53*(1+'Usages industrie'!$Q53)^(M$3133-$D$3133)/1000</f>
        <v>0</v>
      </c>
      <c r="N3239" s="223">
        <f>N3188*'Usages industrie'!$P53*(1+'Usages industrie'!$Q53)^(N$3133-$D$3133)/1000</f>
        <v>0</v>
      </c>
      <c r="O3239" s="223">
        <f>O3188*'Usages industrie'!$P53*(1+'Usages industrie'!$Q53)^(O$3133-$D$3133)/1000</f>
        <v>0</v>
      </c>
      <c r="P3239" s="223">
        <f>P3188*'Usages industrie'!$P53*(1+'Usages industrie'!$Q53)^(P$3133-$D$3133)/1000</f>
        <v>0</v>
      </c>
      <c r="Q3239" s="223">
        <f>Q3188*'Usages industrie'!$P53*(1+'Usages industrie'!$Q53)^(Q$3133-$D$3133)/1000</f>
        <v>0</v>
      </c>
      <c r="R3239" s="223">
        <f>R3188*'Usages industrie'!$P53*(1+'Usages industrie'!$Q53)^(R$3133-$D$3133)/1000</f>
        <v>0</v>
      </c>
    </row>
    <row r="3240" spans="1:18" hidden="1" outlineLevel="1" collapsed="1" x14ac:dyDescent="0.25">
      <c r="A3240" s="222" t="s">
        <v>655</v>
      </c>
      <c r="B3240" s="222"/>
      <c r="C3240" s="222"/>
      <c r="D3240" s="223">
        <f t="shared" ref="D3240:R3240" si="282">SUM(D3190:D3239)</f>
        <v>0</v>
      </c>
      <c r="E3240" s="223">
        <f t="shared" si="282"/>
        <v>0</v>
      </c>
      <c r="F3240" s="223">
        <f t="shared" si="282"/>
        <v>0</v>
      </c>
      <c r="G3240" s="223">
        <f t="shared" si="282"/>
        <v>0</v>
      </c>
      <c r="H3240" s="223">
        <f t="shared" si="282"/>
        <v>0</v>
      </c>
      <c r="I3240" s="223">
        <f t="shared" si="282"/>
        <v>0</v>
      </c>
      <c r="J3240" s="223">
        <f t="shared" si="282"/>
        <v>0</v>
      </c>
      <c r="K3240" s="223">
        <f t="shared" si="282"/>
        <v>0</v>
      </c>
      <c r="L3240" s="223">
        <f t="shared" si="282"/>
        <v>0</v>
      </c>
      <c r="M3240" s="223">
        <f t="shared" si="282"/>
        <v>0</v>
      </c>
      <c r="N3240" s="223">
        <f t="shared" si="282"/>
        <v>0</v>
      </c>
      <c r="O3240" s="223">
        <f t="shared" si="282"/>
        <v>0</v>
      </c>
      <c r="P3240" s="223">
        <f t="shared" si="282"/>
        <v>0</v>
      </c>
      <c r="Q3240" s="223">
        <f t="shared" si="282"/>
        <v>0</v>
      </c>
      <c r="R3240" s="223">
        <f t="shared" si="282"/>
        <v>0</v>
      </c>
    </row>
    <row r="3241" spans="1:18" hidden="1" outlineLevel="1" x14ac:dyDescent="0.25">
      <c r="A3241" s="53" t="s">
        <v>651</v>
      </c>
      <c r="B3241" s="53"/>
      <c r="C3241" s="245"/>
      <c r="D3241" s="244"/>
      <c r="E3241" s="244"/>
      <c r="F3241" s="244"/>
      <c r="G3241" s="244"/>
      <c r="H3241" s="244"/>
      <c r="I3241" s="244"/>
      <c r="J3241" s="244"/>
      <c r="K3241" s="244"/>
      <c r="L3241" s="244"/>
      <c r="M3241" s="244"/>
      <c r="N3241" s="244"/>
      <c r="O3241" s="244"/>
      <c r="P3241" s="244"/>
      <c r="Q3241" s="244"/>
      <c r="R3241" s="244"/>
    </row>
    <row r="3242" spans="1:18" hidden="1" outlineLevel="1" x14ac:dyDescent="0.25">
      <c r="A3242" s="53" t="s">
        <v>656</v>
      </c>
      <c r="B3242" s="53"/>
      <c r="C3242" s="245"/>
      <c r="D3242" s="244"/>
      <c r="E3242" s="244"/>
      <c r="F3242" s="244"/>
      <c r="G3242" s="244"/>
      <c r="H3242" s="244"/>
      <c r="I3242" s="244"/>
      <c r="J3242" s="244"/>
      <c r="K3242" s="244"/>
      <c r="L3242" s="244"/>
      <c r="M3242" s="244"/>
      <c r="N3242" s="244"/>
      <c r="O3242" s="244"/>
      <c r="P3242" s="244"/>
      <c r="Q3242" s="244"/>
      <c r="R3242" s="244"/>
    </row>
    <row r="3243" spans="1:18" hidden="1" outlineLevel="2" x14ac:dyDescent="0.25">
      <c r="A3243" s="222" t="str">
        <f>'Usages mobilité'!A4</f>
        <v>Usage mobilité n°1</v>
      </c>
      <c r="B3243" s="222" t="s">
        <v>41</v>
      </c>
      <c r="C3243" s="222"/>
      <c r="D3243" s="223">
        <f>IF(B$3130&lt;&gt;"",IF(B$3130='Usages mobilité'!BF4,'Usages mobilité'!BD4,0),0)</f>
        <v>0</v>
      </c>
      <c r="E3243" s="223">
        <f t="shared" ref="E3243:R3252" si="283">$D3243</f>
        <v>0</v>
      </c>
      <c r="F3243" s="223">
        <f t="shared" si="283"/>
        <v>0</v>
      </c>
      <c r="G3243" s="223">
        <f t="shared" si="283"/>
        <v>0</v>
      </c>
      <c r="H3243" s="223">
        <f t="shared" si="283"/>
        <v>0</v>
      </c>
      <c r="I3243" s="223">
        <f t="shared" si="283"/>
        <v>0</v>
      </c>
      <c r="J3243" s="223">
        <f t="shared" si="283"/>
        <v>0</v>
      </c>
      <c r="K3243" s="223">
        <f t="shared" si="283"/>
        <v>0</v>
      </c>
      <c r="L3243" s="223">
        <f t="shared" si="283"/>
        <v>0</v>
      </c>
      <c r="M3243" s="223">
        <f t="shared" si="283"/>
        <v>0</v>
      </c>
      <c r="N3243" s="223">
        <f t="shared" si="283"/>
        <v>0</v>
      </c>
      <c r="O3243" s="223">
        <f t="shared" si="283"/>
        <v>0</v>
      </c>
      <c r="P3243" s="223">
        <f t="shared" si="283"/>
        <v>0</v>
      </c>
      <c r="Q3243" s="223">
        <f t="shared" si="283"/>
        <v>0</v>
      </c>
      <c r="R3243" s="223">
        <f t="shared" si="283"/>
        <v>0</v>
      </c>
    </row>
    <row r="3244" spans="1:18" hidden="1" outlineLevel="2" x14ac:dyDescent="0.25">
      <c r="A3244" s="222" t="str">
        <f>'Usages mobilité'!A5</f>
        <v>Usage mobilité n°2</v>
      </c>
      <c r="B3244" s="222" t="s">
        <v>41</v>
      </c>
      <c r="C3244" s="222"/>
      <c r="D3244" s="223">
        <f>IF(B$3130&lt;&gt;"",IF(B$3130='Usages mobilité'!BF5,'Usages mobilité'!BD5,0),0)</f>
        <v>0</v>
      </c>
      <c r="E3244" s="223">
        <f t="shared" si="283"/>
        <v>0</v>
      </c>
      <c r="F3244" s="223">
        <f t="shared" si="283"/>
        <v>0</v>
      </c>
      <c r="G3244" s="223">
        <f t="shared" si="283"/>
        <v>0</v>
      </c>
      <c r="H3244" s="223">
        <f t="shared" si="283"/>
        <v>0</v>
      </c>
      <c r="I3244" s="223">
        <f t="shared" si="283"/>
        <v>0</v>
      </c>
      <c r="J3244" s="223">
        <f t="shared" si="283"/>
        <v>0</v>
      </c>
      <c r="K3244" s="223">
        <f t="shared" si="283"/>
        <v>0</v>
      </c>
      <c r="L3244" s="223">
        <f t="shared" si="283"/>
        <v>0</v>
      </c>
      <c r="M3244" s="223">
        <f t="shared" si="283"/>
        <v>0</v>
      </c>
      <c r="N3244" s="223">
        <f t="shared" si="283"/>
        <v>0</v>
      </c>
      <c r="O3244" s="223">
        <f t="shared" si="283"/>
        <v>0</v>
      </c>
      <c r="P3244" s="223">
        <f t="shared" si="283"/>
        <v>0</v>
      </c>
      <c r="Q3244" s="223">
        <f t="shared" si="283"/>
        <v>0</v>
      </c>
      <c r="R3244" s="223">
        <f t="shared" si="283"/>
        <v>0</v>
      </c>
    </row>
    <row r="3245" spans="1:18" hidden="1" outlineLevel="2" x14ac:dyDescent="0.25">
      <c r="A3245" s="222" t="str">
        <f>'Usages mobilité'!A6</f>
        <v>Usage mobilité n°3</v>
      </c>
      <c r="B3245" s="222" t="s">
        <v>41</v>
      </c>
      <c r="C3245" s="222"/>
      <c r="D3245" s="223">
        <f>IF(B$3130&lt;&gt;"",IF(B$3130='Usages mobilité'!BF6,'Usages mobilité'!BD6,0),0)</f>
        <v>0</v>
      </c>
      <c r="E3245" s="223">
        <f t="shared" si="283"/>
        <v>0</v>
      </c>
      <c r="F3245" s="223">
        <f t="shared" si="283"/>
        <v>0</v>
      </c>
      <c r="G3245" s="223">
        <f t="shared" si="283"/>
        <v>0</v>
      </c>
      <c r="H3245" s="223">
        <f t="shared" si="283"/>
        <v>0</v>
      </c>
      <c r="I3245" s="223">
        <f t="shared" si="283"/>
        <v>0</v>
      </c>
      <c r="J3245" s="223">
        <f t="shared" si="283"/>
        <v>0</v>
      </c>
      <c r="K3245" s="223">
        <f t="shared" si="283"/>
        <v>0</v>
      </c>
      <c r="L3245" s="223">
        <f t="shared" si="283"/>
        <v>0</v>
      </c>
      <c r="M3245" s="223">
        <f t="shared" si="283"/>
        <v>0</v>
      </c>
      <c r="N3245" s="223">
        <f t="shared" si="283"/>
        <v>0</v>
      </c>
      <c r="O3245" s="223">
        <f t="shared" si="283"/>
        <v>0</v>
      </c>
      <c r="P3245" s="223">
        <f t="shared" si="283"/>
        <v>0</v>
      </c>
      <c r="Q3245" s="223">
        <f t="shared" si="283"/>
        <v>0</v>
      </c>
      <c r="R3245" s="223">
        <f t="shared" si="283"/>
        <v>0</v>
      </c>
    </row>
    <row r="3246" spans="1:18" hidden="1" outlineLevel="2" x14ac:dyDescent="0.25">
      <c r="A3246" s="222" t="str">
        <f>'Usages mobilité'!A7</f>
        <v>Usage mobilité n°4</v>
      </c>
      <c r="B3246" s="222" t="s">
        <v>41</v>
      </c>
      <c r="C3246" s="222"/>
      <c r="D3246" s="223">
        <f>IF(B$3130&lt;&gt;"",IF(B$3130='Usages mobilité'!BF7,'Usages mobilité'!BD7,0),0)</f>
        <v>0</v>
      </c>
      <c r="E3246" s="223">
        <f t="shared" si="283"/>
        <v>0</v>
      </c>
      <c r="F3246" s="223">
        <f t="shared" si="283"/>
        <v>0</v>
      </c>
      <c r="G3246" s="223">
        <f t="shared" si="283"/>
        <v>0</v>
      </c>
      <c r="H3246" s="223">
        <f t="shared" si="283"/>
        <v>0</v>
      </c>
      <c r="I3246" s="223">
        <f t="shared" si="283"/>
        <v>0</v>
      </c>
      <c r="J3246" s="223">
        <f t="shared" si="283"/>
        <v>0</v>
      </c>
      <c r="K3246" s="223">
        <f t="shared" si="283"/>
        <v>0</v>
      </c>
      <c r="L3246" s="223">
        <f t="shared" si="283"/>
        <v>0</v>
      </c>
      <c r="M3246" s="223">
        <f t="shared" si="283"/>
        <v>0</v>
      </c>
      <c r="N3246" s="223">
        <f t="shared" si="283"/>
        <v>0</v>
      </c>
      <c r="O3246" s="223">
        <f t="shared" si="283"/>
        <v>0</v>
      </c>
      <c r="P3246" s="223">
        <f t="shared" si="283"/>
        <v>0</v>
      </c>
      <c r="Q3246" s="223">
        <f t="shared" si="283"/>
        <v>0</v>
      </c>
      <c r="R3246" s="223">
        <f t="shared" si="283"/>
        <v>0</v>
      </c>
    </row>
    <row r="3247" spans="1:18" hidden="1" outlineLevel="2" x14ac:dyDescent="0.25">
      <c r="A3247" s="222" t="str">
        <f>'Usages mobilité'!A8</f>
        <v>Usage mobilité n°5</v>
      </c>
      <c r="B3247" s="222" t="s">
        <v>41</v>
      </c>
      <c r="C3247" s="222"/>
      <c r="D3247" s="223">
        <f>IF(B$3130&lt;&gt;"",IF(B$3130='Usages mobilité'!BF8,'Usages mobilité'!BD8,0),0)</f>
        <v>0</v>
      </c>
      <c r="E3247" s="223">
        <f t="shared" si="283"/>
        <v>0</v>
      </c>
      <c r="F3247" s="223">
        <f t="shared" si="283"/>
        <v>0</v>
      </c>
      <c r="G3247" s="223">
        <f t="shared" si="283"/>
        <v>0</v>
      </c>
      <c r="H3247" s="223">
        <f t="shared" si="283"/>
        <v>0</v>
      </c>
      <c r="I3247" s="223">
        <f t="shared" si="283"/>
        <v>0</v>
      </c>
      <c r="J3247" s="223">
        <f t="shared" si="283"/>
        <v>0</v>
      </c>
      <c r="K3247" s="223">
        <f t="shared" si="283"/>
        <v>0</v>
      </c>
      <c r="L3247" s="223">
        <f t="shared" si="283"/>
        <v>0</v>
      </c>
      <c r="M3247" s="223">
        <f t="shared" si="283"/>
        <v>0</v>
      </c>
      <c r="N3247" s="223">
        <f t="shared" si="283"/>
        <v>0</v>
      </c>
      <c r="O3247" s="223">
        <f t="shared" si="283"/>
        <v>0</v>
      </c>
      <c r="P3247" s="223">
        <f t="shared" si="283"/>
        <v>0</v>
      </c>
      <c r="Q3247" s="223">
        <f t="shared" si="283"/>
        <v>0</v>
      </c>
      <c r="R3247" s="223">
        <f t="shared" si="283"/>
        <v>0</v>
      </c>
    </row>
    <row r="3248" spans="1:18" hidden="1" outlineLevel="2" x14ac:dyDescent="0.25">
      <c r="A3248" s="222" t="str">
        <f>'Usages mobilité'!A9</f>
        <v>Usage mobilité n°6</v>
      </c>
      <c r="B3248" s="222" t="s">
        <v>41</v>
      </c>
      <c r="C3248" s="222"/>
      <c r="D3248" s="223">
        <f>IF(B$3130&lt;&gt;"",IF(B$3130='Usages mobilité'!BF9,'Usages mobilité'!BD9,0),0)</f>
        <v>0</v>
      </c>
      <c r="E3248" s="223">
        <f t="shared" si="283"/>
        <v>0</v>
      </c>
      <c r="F3248" s="223">
        <f t="shared" si="283"/>
        <v>0</v>
      </c>
      <c r="G3248" s="223">
        <f t="shared" si="283"/>
        <v>0</v>
      </c>
      <c r="H3248" s="223">
        <f t="shared" si="283"/>
        <v>0</v>
      </c>
      <c r="I3248" s="223">
        <f t="shared" si="283"/>
        <v>0</v>
      </c>
      <c r="J3248" s="223">
        <f t="shared" si="283"/>
        <v>0</v>
      </c>
      <c r="K3248" s="223">
        <f t="shared" si="283"/>
        <v>0</v>
      </c>
      <c r="L3248" s="223">
        <f t="shared" si="283"/>
        <v>0</v>
      </c>
      <c r="M3248" s="223">
        <f t="shared" si="283"/>
        <v>0</v>
      </c>
      <c r="N3248" s="223">
        <f t="shared" si="283"/>
        <v>0</v>
      </c>
      <c r="O3248" s="223">
        <f t="shared" si="283"/>
        <v>0</v>
      </c>
      <c r="P3248" s="223">
        <f t="shared" si="283"/>
        <v>0</v>
      </c>
      <c r="Q3248" s="223">
        <f t="shared" si="283"/>
        <v>0</v>
      </c>
      <c r="R3248" s="223">
        <f t="shared" si="283"/>
        <v>0</v>
      </c>
    </row>
    <row r="3249" spans="1:18" hidden="1" outlineLevel="2" x14ac:dyDescent="0.25">
      <c r="A3249" s="222" t="str">
        <f>'Usages mobilité'!A10</f>
        <v>Usage mobilité n°7</v>
      </c>
      <c r="B3249" s="222" t="s">
        <v>41</v>
      </c>
      <c r="C3249" s="222"/>
      <c r="D3249" s="223">
        <f>IF(B$3130&lt;&gt;"",IF(B$3130='Usages mobilité'!BF10,'Usages mobilité'!BD10,0),0)</f>
        <v>0</v>
      </c>
      <c r="E3249" s="223">
        <f t="shared" si="283"/>
        <v>0</v>
      </c>
      <c r="F3249" s="223">
        <f t="shared" si="283"/>
        <v>0</v>
      </c>
      <c r="G3249" s="223">
        <f t="shared" si="283"/>
        <v>0</v>
      </c>
      <c r="H3249" s="223">
        <f t="shared" si="283"/>
        <v>0</v>
      </c>
      <c r="I3249" s="223">
        <f t="shared" si="283"/>
        <v>0</v>
      </c>
      <c r="J3249" s="223">
        <f t="shared" si="283"/>
        <v>0</v>
      </c>
      <c r="K3249" s="223">
        <f t="shared" si="283"/>
        <v>0</v>
      </c>
      <c r="L3249" s="223">
        <f t="shared" si="283"/>
        <v>0</v>
      </c>
      <c r="M3249" s="223">
        <f t="shared" si="283"/>
        <v>0</v>
      </c>
      <c r="N3249" s="223">
        <f t="shared" si="283"/>
        <v>0</v>
      </c>
      <c r="O3249" s="223">
        <f t="shared" si="283"/>
        <v>0</v>
      </c>
      <c r="P3249" s="223">
        <f t="shared" si="283"/>
        <v>0</v>
      </c>
      <c r="Q3249" s="223">
        <f t="shared" si="283"/>
        <v>0</v>
      </c>
      <c r="R3249" s="223">
        <f t="shared" si="283"/>
        <v>0</v>
      </c>
    </row>
    <row r="3250" spans="1:18" hidden="1" outlineLevel="2" x14ac:dyDescent="0.25">
      <c r="A3250" s="222" t="str">
        <f>'Usages mobilité'!A11</f>
        <v>Usage mobilité n°8</v>
      </c>
      <c r="B3250" s="222" t="s">
        <v>41</v>
      </c>
      <c r="C3250" s="222"/>
      <c r="D3250" s="223">
        <f>IF(B$3130&lt;&gt;"",IF(B$3130='Usages mobilité'!BF11,'Usages mobilité'!BD11,0),0)</f>
        <v>0</v>
      </c>
      <c r="E3250" s="223">
        <f t="shared" si="283"/>
        <v>0</v>
      </c>
      <c r="F3250" s="223">
        <f t="shared" si="283"/>
        <v>0</v>
      </c>
      <c r="G3250" s="223">
        <f t="shared" si="283"/>
        <v>0</v>
      </c>
      <c r="H3250" s="223">
        <f t="shared" si="283"/>
        <v>0</v>
      </c>
      <c r="I3250" s="223">
        <f t="shared" si="283"/>
        <v>0</v>
      </c>
      <c r="J3250" s="223">
        <f t="shared" si="283"/>
        <v>0</v>
      </c>
      <c r="K3250" s="223">
        <f t="shared" si="283"/>
        <v>0</v>
      </c>
      <c r="L3250" s="223">
        <f t="shared" si="283"/>
        <v>0</v>
      </c>
      <c r="M3250" s="223">
        <f t="shared" si="283"/>
        <v>0</v>
      </c>
      <c r="N3250" s="223">
        <f t="shared" si="283"/>
        <v>0</v>
      </c>
      <c r="O3250" s="223">
        <f t="shared" si="283"/>
        <v>0</v>
      </c>
      <c r="P3250" s="223">
        <f t="shared" si="283"/>
        <v>0</v>
      </c>
      <c r="Q3250" s="223">
        <f t="shared" si="283"/>
        <v>0</v>
      </c>
      <c r="R3250" s="223">
        <f t="shared" si="283"/>
        <v>0</v>
      </c>
    </row>
    <row r="3251" spans="1:18" hidden="1" outlineLevel="2" x14ac:dyDescent="0.25">
      <c r="A3251" s="222" t="str">
        <f>'Usages mobilité'!A12</f>
        <v>Usage mobilité n°9</v>
      </c>
      <c r="B3251" s="222" t="s">
        <v>41</v>
      </c>
      <c r="C3251" s="222"/>
      <c r="D3251" s="223">
        <f>IF(B$3130&lt;&gt;"",IF(B$3130='Usages mobilité'!BF12,'Usages mobilité'!BD12,0),0)</f>
        <v>0</v>
      </c>
      <c r="E3251" s="223">
        <f t="shared" si="283"/>
        <v>0</v>
      </c>
      <c r="F3251" s="223">
        <f t="shared" si="283"/>
        <v>0</v>
      </c>
      <c r="G3251" s="223">
        <f t="shared" si="283"/>
        <v>0</v>
      </c>
      <c r="H3251" s="223">
        <f t="shared" si="283"/>
        <v>0</v>
      </c>
      <c r="I3251" s="223">
        <f t="shared" si="283"/>
        <v>0</v>
      </c>
      <c r="J3251" s="223">
        <f t="shared" si="283"/>
        <v>0</v>
      </c>
      <c r="K3251" s="223">
        <f t="shared" si="283"/>
        <v>0</v>
      </c>
      <c r="L3251" s="223">
        <f t="shared" si="283"/>
        <v>0</v>
      </c>
      <c r="M3251" s="223">
        <f t="shared" si="283"/>
        <v>0</v>
      </c>
      <c r="N3251" s="223">
        <f t="shared" si="283"/>
        <v>0</v>
      </c>
      <c r="O3251" s="223">
        <f t="shared" si="283"/>
        <v>0</v>
      </c>
      <c r="P3251" s="223">
        <f t="shared" si="283"/>
        <v>0</v>
      </c>
      <c r="Q3251" s="223">
        <f t="shared" si="283"/>
        <v>0</v>
      </c>
      <c r="R3251" s="223">
        <f t="shared" si="283"/>
        <v>0</v>
      </c>
    </row>
    <row r="3252" spans="1:18" hidden="1" outlineLevel="2" x14ac:dyDescent="0.25">
      <c r="A3252" s="222" t="str">
        <f>'Usages mobilité'!A13</f>
        <v>Usage mobilité n°10</v>
      </c>
      <c r="B3252" s="222" t="s">
        <v>41</v>
      </c>
      <c r="C3252" s="222"/>
      <c r="D3252" s="223">
        <f>IF(B$3130&lt;&gt;"",IF(B$3130='Usages mobilité'!BF13,'Usages mobilité'!BD13,0),0)</f>
        <v>0</v>
      </c>
      <c r="E3252" s="223">
        <f t="shared" si="283"/>
        <v>0</v>
      </c>
      <c r="F3252" s="223">
        <f t="shared" si="283"/>
        <v>0</v>
      </c>
      <c r="G3252" s="223">
        <f t="shared" si="283"/>
        <v>0</v>
      </c>
      <c r="H3252" s="223">
        <f t="shared" si="283"/>
        <v>0</v>
      </c>
      <c r="I3252" s="223">
        <f t="shared" si="283"/>
        <v>0</v>
      </c>
      <c r="J3252" s="223">
        <f t="shared" si="283"/>
        <v>0</v>
      </c>
      <c r="K3252" s="223">
        <f t="shared" si="283"/>
        <v>0</v>
      </c>
      <c r="L3252" s="223">
        <f t="shared" si="283"/>
        <v>0</v>
      </c>
      <c r="M3252" s="223">
        <f t="shared" si="283"/>
        <v>0</v>
      </c>
      <c r="N3252" s="223">
        <f t="shared" si="283"/>
        <v>0</v>
      </c>
      <c r="O3252" s="223">
        <f t="shared" si="283"/>
        <v>0</v>
      </c>
      <c r="P3252" s="223">
        <f t="shared" si="283"/>
        <v>0</v>
      </c>
      <c r="Q3252" s="223">
        <f t="shared" si="283"/>
        <v>0</v>
      </c>
      <c r="R3252" s="223">
        <f t="shared" si="283"/>
        <v>0</v>
      </c>
    </row>
    <row r="3253" spans="1:18" hidden="1" outlineLevel="2" x14ac:dyDescent="0.25">
      <c r="A3253" s="222" t="str">
        <f>'Usages mobilité'!A14</f>
        <v>Usage mobilité n°11</v>
      </c>
      <c r="B3253" s="222" t="s">
        <v>41</v>
      </c>
      <c r="C3253" s="222"/>
      <c r="D3253" s="223">
        <f>IF(B$3130&lt;&gt;"",IF(B$3130='Usages mobilité'!BF14,'Usages mobilité'!BD14,0),0)</f>
        <v>0</v>
      </c>
      <c r="E3253" s="223">
        <f t="shared" ref="E3253:R3262" si="284">$D3253</f>
        <v>0</v>
      </c>
      <c r="F3253" s="223">
        <f t="shared" si="284"/>
        <v>0</v>
      </c>
      <c r="G3253" s="223">
        <f t="shared" si="284"/>
        <v>0</v>
      </c>
      <c r="H3253" s="223">
        <f t="shared" si="284"/>
        <v>0</v>
      </c>
      <c r="I3253" s="223">
        <f t="shared" si="284"/>
        <v>0</v>
      </c>
      <c r="J3253" s="223">
        <f t="shared" si="284"/>
        <v>0</v>
      </c>
      <c r="K3253" s="223">
        <f t="shared" si="284"/>
        <v>0</v>
      </c>
      <c r="L3253" s="223">
        <f t="shared" si="284"/>
        <v>0</v>
      </c>
      <c r="M3253" s="223">
        <f t="shared" si="284"/>
        <v>0</v>
      </c>
      <c r="N3253" s="223">
        <f t="shared" si="284"/>
        <v>0</v>
      </c>
      <c r="O3253" s="223">
        <f t="shared" si="284"/>
        <v>0</v>
      </c>
      <c r="P3253" s="223">
        <f t="shared" si="284"/>
        <v>0</v>
      </c>
      <c r="Q3253" s="223">
        <f t="shared" si="284"/>
        <v>0</v>
      </c>
      <c r="R3253" s="223">
        <f t="shared" si="284"/>
        <v>0</v>
      </c>
    </row>
    <row r="3254" spans="1:18" hidden="1" outlineLevel="2" x14ac:dyDescent="0.25">
      <c r="A3254" s="222" t="str">
        <f>'Usages mobilité'!A15</f>
        <v>Usage mobilité n°12</v>
      </c>
      <c r="B3254" s="222" t="s">
        <v>41</v>
      </c>
      <c r="C3254" s="222"/>
      <c r="D3254" s="223">
        <f>IF(B$3130&lt;&gt;"",IF(B$3130='Usages mobilité'!BF15,'Usages mobilité'!BD15,0),0)</f>
        <v>0</v>
      </c>
      <c r="E3254" s="223">
        <f t="shared" si="284"/>
        <v>0</v>
      </c>
      <c r="F3254" s="223">
        <f t="shared" si="284"/>
        <v>0</v>
      </c>
      <c r="G3254" s="223">
        <f t="shared" si="284"/>
        <v>0</v>
      </c>
      <c r="H3254" s="223">
        <f t="shared" si="284"/>
        <v>0</v>
      </c>
      <c r="I3254" s="223">
        <f t="shared" si="284"/>
        <v>0</v>
      </c>
      <c r="J3254" s="223">
        <f t="shared" si="284"/>
        <v>0</v>
      </c>
      <c r="K3254" s="223">
        <f t="shared" si="284"/>
        <v>0</v>
      </c>
      <c r="L3254" s="223">
        <f t="shared" si="284"/>
        <v>0</v>
      </c>
      <c r="M3254" s="223">
        <f t="shared" si="284"/>
        <v>0</v>
      </c>
      <c r="N3254" s="223">
        <f t="shared" si="284"/>
        <v>0</v>
      </c>
      <c r="O3254" s="223">
        <f t="shared" si="284"/>
        <v>0</v>
      </c>
      <c r="P3254" s="223">
        <f t="shared" si="284"/>
        <v>0</v>
      </c>
      <c r="Q3254" s="223">
        <f t="shared" si="284"/>
        <v>0</v>
      </c>
      <c r="R3254" s="223">
        <f t="shared" si="284"/>
        <v>0</v>
      </c>
    </row>
    <row r="3255" spans="1:18" hidden="1" outlineLevel="2" x14ac:dyDescent="0.25">
      <c r="A3255" s="222" t="str">
        <f>'Usages mobilité'!A16</f>
        <v>Usage mobilité n°13</v>
      </c>
      <c r="B3255" s="222" t="s">
        <v>41</v>
      </c>
      <c r="C3255" s="222"/>
      <c r="D3255" s="223">
        <f>IF(B$3130&lt;&gt;"",IF(B$3130='Usages mobilité'!BF16,'Usages mobilité'!BD16,0),0)</f>
        <v>0</v>
      </c>
      <c r="E3255" s="223">
        <f t="shared" si="284"/>
        <v>0</v>
      </c>
      <c r="F3255" s="223">
        <f t="shared" si="284"/>
        <v>0</v>
      </c>
      <c r="G3255" s="223">
        <f t="shared" si="284"/>
        <v>0</v>
      </c>
      <c r="H3255" s="223">
        <f t="shared" si="284"/>
        <v>0</v>
      </c>
      <c r="I3255" s="223">
        <f t="shared" si="284"/>
        <v>0</v>
      </c>
      <c r="J3255" s="223">
        <f t="shared" si="284"/>
        <v>0</v>
      </c>
      <c r="K3255" s="223">
        <f t="shared" si="284"/>
        <v>0</v>
      </c>
      <c r="L3255" s="223">
        <f t="shared" si="284"/>
        <v>0</v>
      </c>
      <c r="M3255" s="223">
        <f t="shared" si="284"/>
        <v>0</v>
      </c>
      <c r="N3255" s="223">
        <f t="shared" si="284"/>
        <v>0</v>
      </c>
      <c r="O3255" s="223">
        <f t="shared" si="284"/>
        <v>0</v>
      </c>
      <c r="P3255" s="223">
        <f t="shared" si="284"/>
        <v>0</v>
      </c>
      <c r="Q3255" s="223">
        <f t="shared" si="284"/>
        <v>0</v>
      </c>
      <c r="R3255" s="223">
        <f t="shared" si="284"/>
        <v>0</v>
      </c>
    </row>
    <row r="3256" spans="1:18" hidden="1" outlineLevel="2" x14ac:dyDescent="0.25">
      <c r="A3256" s="222" t="str">
        <f>'Usages mobilité'!A17</f>
        <v>Usage mobilité n°14</v>
      </c>
      <c r="B3256" s="222" t="s">
        <v>41</v>
      </c>
      <c r="C3256" s="222"/>
      <c r="D3256" s="223">
        <f>IF(B$3130&lt;&gt;"",IF(B$3130='Usages mobilité'!BF17,'Usages mobilité'!BD17,0),0)</f>
        <v>0</v>
      </c>
      <c r="E3256" s="223">
        <f t="shared" si="284"/>
        <v>0</v>
      </c>
      <c r="F3256" s="223">
        <f t="shared" si="284"/>
        <v>0</v>
      </c>
      <c r="G3256" s="223">
        <f t="shared" si="284"/>
        <v>0</v>
      </c>
      <c r="H3256" s="223">
        <f t="shared" si="284"/>
        <v>0</v>
      </c>
      <c r="I3256" s="223">
        <f t="shared" si="284"/>
        <v>0</v>
      </c>
      <c r="J3256" s="223">
        <f t="shared" si="284"/>
        <v>0</v>
      </c>
      <c r="K3256" s="223">
        <f t="shared" si="284"/>
        <v>0</v>
      </c>
      <c r="L3256" s="223">
        <f t="shared" si="284"/>
        <v>0</v>
      </c>
      <c r="M3256" s="223">
        <f t="shared" si="284"/>
        <v>0</v>
      </c>
      <c r="N3256" s="223">
        <f t="shared" si="284"/>
        <v>0</v>
      </c>
      <c r="O3256" s="223">
        <f t="shared" si="284"/>
        <v>0</v>
      </c>
      <c r="P3256" s="223">
        <f t="shared" si="284"/>
        <v>0</v>
      </c>
      <c r="Q3256" s="223">
        <f t="shared" si="284"/>
        <v>0</v>
      </c>
      <c r="R3256" s="223">
        <f t="shared" si="284"/>
        <v>0</v>
      </c>
    </row>
    <row r="3257" spans="1:18" hidden="1" outlineLevel="2" x14ac:dyDescent="0.25">
      <c r="A3257" s="222" t="str">
        <f>'Usages mobilité'!A18</f>
        <v>Usage mobilité n°15</v>
      </c>
      <c r="B3257" s="222" t="s">
        <v>41</v>
      </c>
      <c r="C3257" s="222"/>
      <c r="D3257" s="223">
        <f>IF(B$3130&lt;&gt;"",IF(B$3130='Usages mobilité'!BF18,'Usages mobilité'!BD18,0),0)</f>
        <v>0</v>
      </c>
      <c r="E3257" s="223">
        <f t="shared" si="284"/>
        <v>0</v>
      </c>
      <c r="F3257" s="223">
        <f t="shared" si="284"/>
        <v>0</v>
      </c>
      <c r="G3257" s="223">
        <f t="shared" si="284"/>
        <v>0</v>
      </c>
      <c r="H3257" s="223">
        <f t="shared" si="284"/>
        <v>0</v>
      </c>
      <c r="I3257" s="223">
        <f t="shared" si="284"/>
        <v>0</v>
      </c>
      <c r="J3257" s="223">
        <f t="shared" si="284"/>
        <v>0</v>
      </c>
      <c r="K3257" s="223">
        <f t="shared" si="284"/>
        <v>0</v>
      </c>
      <c r="L3257" s="223">
        <f t="shared" si="284"/>
        <v>0</v>
      </c>
      <c r="M3257" s="223">
        <f t="shared" si="284"/>
        <v>0</v>
      </c>
      <c r="N3257" s="223">
        <f t="shared" si="284"/>
        <v>0</v>
      </c>
      <c r="O3257" s="223">
        <f t="shared" si="284"/>
        <v>0</v>
      </c>
      <c r="P3257" s="223">
        <f t="shared" si="284"/>
        <v>0</v>
      </c>
      <c r="Q3257" s="223">
        <f t="shared" si="284"/>
        <v>0</v>
      </c>
      <c r="R3257" s="223">
        <f t="shared" si="284"/>
        <v>0</v>
      </c>
    </row>
    <row r="3258" spans="1:18" hidden="1" outlineLevel="2" x14ac:dyDescent="0.25">
      <c r="A3258" s="222" t="str">
        <f>'Usages mobilité'!A19</f>
        <v>Usage mobilité n°16</v>
      </c>
      <c r="B3258" s="222" t="s">
        <v>41</v>
      </c>
      <c r="C3258" s="222"/>
      <c r="D3258" s="223">
        <f>IF(B$3130&lt;&gt;"",IF(B$3130='Usages mobilité'!BF19,'Usages mobilité'!BD19,0),0)</f>
        <v>0</v>
      </c>
      <c r="E3258" s="223">
        <f t="shared" si="284"/>
        <v>0</v>
      </c>
      <c r="F3258" s="223">
        <f t="shared" si="284"/>
        <v>0</v>
      </c>
      <c r="G3258" s="223">
        <f t="shared" si="284"/>
        <v>0</v>
      </c>
      <c r="H3258" s="223">
        <f t="shared" si="284"/>
        <v>0</v>
      </c>
      <c r="I3258" s="223">
        <f t="shared" si="284"/>
        <v>0</v>
      </c>
      <c r="J3258" s="223">
        <f t="shared" si="284"/>
        <v>0</v>
      </c>
      <c r="K3258" s="223">
        <f t="shared" si="284"/>
        <v>0</v>
      </c>
      <c r="L3258" s="223">
        <f t="shared" si="284"/>
        <v>0</v>
      </c>
      <c r="M3258" s="223">
        <f t="shared" si="284"/>
        <v>0</v>
      </c>
      <c r="N3258" s="223">
        <f t="shared" si="284"/>
        <v>0</v>
      </c>
      <c r="O3258" s="223">
        <f t="shared" si="284"/>
        <v>0</v>
      </c>
      <c r="P3258" s="223">
        <f t="shared" si="284"/>
        <v>0</v>
      </c>
      <c r="Q3258" s="223">
        <f t="shared" si="284"/>
        <v>0</v>
      </c>
      <c r="R3258" s="223">
        <f t="shared" si="284"/>
        <v>0</v>
      </c>
    </row>
    <row r="3259" spans="1:18" hidden="1" outlineLevel="2" x14ac:dyDescent="0.25">
      <c r="A3259" s="222" t="str">
        <f>'Usages mobilité'!A20</f>
        <v>Usage mobilité n°17</v>
      </c>
      <c r="B3259" s="222" t="s">
        <v>41</v>
      </c>
      <c r="C3259" s="222"/>
      <c r="D3259" s="223">
        <f>IF(B$3130&lt;&gt;"",IF(B$3130='Usages mobilité'!BF20,'Usages mobilité'!BD20,0),0)</f>
        <v>0</v>
      </c>
      <c r="E3259" s="223">
        <f t="shared" si="284"/>
        <v>0</v>
      </c>
      <c r="F3259" s="223">
        <f t="shared" si="284"/>
        <v>0</v>
      </c>
      <c r="G3259" s="223">
        <f t="shared" si="284"/>
        <v>0</v>
      </c>
      <c r="H3259" s="223">
        <f t="shared" si="284"/>
        <v>0</v>
      </c>
      <c r="I3259" s="223">
        <f t="shared" si="284"/>
        <v>0</v>
      </c>
      <c r="J3259" s="223">
        <f t="shared" si="284"/>
        <v>0</v>
      </c>
      <c r="K3259" s="223">
        <f t="shared" si="284"/>
        <v>0</v>
      </c>
      <c r="L3259" s="223">
        <f t="shared" si="284"/>
        <v>0</v>
      </c>
      <c r="M3259" s="223">
        <f t="shared" si="284"/>
        <v>0</v>
      </c>
      <c r="N3259" s="223">
        <f t="shared" si="284"/>
        <v>0</v>
      </c>
      <c r="O3259" s="223">
        <f t="shared" si="284"/>
        <v>0</v>
      </c>
      <c r="P3259" s="223">
        <f t="shared" si="284"/>
        <v>0</v>
      </c>
      <c r="Q3259" s="223">
        <f t="shared" si="284"/>
        <v>0</v>
      </c>
      <c r="R3259" s="223">
        <f t="shared" si="284"/>
        <v>0</v>
      </c>
    </row>
    <row r="3260" spans="1:18" hidden="1" outlineLevel="2" x14ac:dyDescent="0.25">
      <c r="A3260" s="222" t="str">
        <f>'Usages mobilité'!A21</f>
        <v>Usage mobilité n°18</v>
      </c>
      <c r="B3260" s="222" t="s">
        <v>41</v>
      </c>
      <c r="C3260" s="222"/>
      <c r="D3260" s="223">
        <f>IF(B$3130&lt;&gt;"",IF(B$3130='Usages mobilité'!BF21,'Usages mobilité'!BD21,0),0)</f>
        <v>0</v>
      </c>
      <c r="E3260" s="223">
        <f t="shared" si="284"/>
        <v>0</v>
      </c>
      <c r="F3260" s="223">
        <f t="shared" si="284"/>
        <v>0</v>
      </c>
      <c r="G3260" s="223">
        <f t="shared" si="284"/>
        <v>0</v>
      </c>
      <c r="H3260" s="223">
        <f t="shared" si="284"/>
        <v>0</v>
      </c>
      <c r="I3260" s="223">
        <f t="shared" si="284"/>
        <v>0</v>
      </c>
      <c r="J3260" s="223">
        <f t="shared" si="284"/>
        <v>0</v>
      </c>
      <c r="K3260" s="223">
        <f t="shared" si="284"/>
        <v>0</v>
      </c>
      <c r="L3260" s="223">
        <f t="shared" si="284"/>
        <v>0</v>
      </c>
      <c r="M3260" s="223">
        <f t="shared" si="284"/>
        <v>0</v>
      </c>
      <c r="N3260" s="223">
        <f t="shared" si="284"/>
        <v>0</v>
      </c>
      <c r="O3260" s="223">
        <f t="shared" si="284"/>
        <v>0</v>
      </c>
      <c r="P3260" s="223">
        <f t="shared" si="284"/>
        <v>0</v>
      </c>
      <c r="Q3260" s="223">
        <f t="shared" si="284"/>
        <v>0</v>
      </c>
      <c r="R3260" s="223">
        <f t="shared" si="284"/>
        <v>0</v>
      </c>
    </row>
    <row r="3261" spans="1:18" hidden="1" outlineLevel="2" x14ac:dyDescent="0.25">
      <c r="A3261" s="222" t="str">
        <f>'Usages mobilité'!A22</f>
        <v>Usage mobilité n°19</v>
      </c>
      <c r="B3261" s="222" t="s">
        <v>41</v>
      </c>
      <c r="C3261" s="222"/>
      <c r="D3261" s="223">
        <f>IF(B$3130&lt;&gt;"",IF(B$3130='Usages mobilité'!BF22,'Usages mobilité'!BD22,0),0)</f>
        <v>0</v>
      </c>
      <c r="E3261" s="223">
        <f t="shared" si="284"/>
        <v>0</v>
      </c>
      <c r="F3261" s="223">
        <f t="shared" si="284"/>
        <v>0</v>
      </c>
      <c r="G3261" s="223">
        <f t="shared" si="284"/>
        <v>0</v>
      </c>
      <c r="H3261" s="223">
        <f t="shared" si="284"/>
        <v>0</v>
      </c>
      <c r="I3261" s="223">
        <f t="shared" si="284"/>
        <v>0</v>
      </c>
      <c r="J3261" s="223">
        <f t="shared" si="284"/>
        <v>0</v>
      </c>
      <c r="K3261" s="223">
        <f t="shared" si="284"/>
        <v>0</v>
      </c>
      <c r="L3261" s="223">
        <f t="shared" si="284"/>
        <v>0</v>
      </c>
      <c r="M3261" s="223">
        <f t="shared" si="284"/>
        <v>0</v>
      </c>
      <c r="N3261" s="223">
        <f t="shared" si="284"/>
        <v>0</v>
      </c>
      <c r="O3261" s="223">
        <f t="shared" si="284"/>
        <v>0</v>
      </c>
      <c r="P3261" s="223">
        <f t="shared" si="284"/>
        <v>0</v>
      </c>
      <c r="Q3261" s="223">
        <f t="shared" si="284"/>
        <v>0</v>
      </c>
      <c r="R3261" s="223">
        <f t="shared" si="284"/>
        <v>0</v>
      </c>
    </row>
    <row r="3262" spans="1:18" hidden="1" outlineLevel="2" x14ac:dyDescent="0.25">
      <c r="A3262" s="222" t="str">
        <f>'Usages mobilité'!A23</f>
        <v>Usage mobilité n°20</v>
      </c>
      <c r="B3262" s="222" t="s">
        <v>41</v>
      </c>
      <c r="C3262" s="222"/>
      <c r="D3262" s="223">
        <f>IF(B$3130&lt;&gt;"",IF(B$3130='Usages mobilité'!BF23,'Usages mobilité'!BD23,0),0)</f>
        <v>0</v>
      </c>
      <c r="E3262" s="223">
        <f t="shared" si="284"/>
        <v>0</v>
      </c>
      <c r="F3262" s="223">
        <f t="shared" si="284"/>
        <v>0</v>
      </c>
      <c r="G3262" s="223">
        <f t="shared" si="284"/>
        <v>0</v>
      </c>
      <c r="H3262" s="223">
        <f t="shared" si="284"/>
        <v>0</v>
      </c>
      <c r="I3262" s="223">
        <f t="shared" si="284"/>
        <v>0</v>
      </c>
      <c r="J3262" s="223">
        <f t="shared" si="284"/>
        <v>0</v>
      </c>
      <c r="K3262" s="223">
        <f t="shared" si="284"/>
        <v>0</v>
      </c>
      <c r="L3262" s="223">
        <f t="shared" si="284"/>
        <v>0</v>
      </c>
      <c r="M3262" s="223">
        <f t="shared" si="284"/>
        <v>0</v>
      </c>
      <c r="N3262" s="223">
        <f t="shared" si="284"/>
        <v>0</v>
      </c>
      <c r="O3262" s="223">
        <f t="shared" si="284"/>
        <v>0</v>
      </c>
      <c r="P3262" s="223">
        <f t="shared" si="284"/>
        <v>0</v>
      </c>
      <c r="Q3262" s="223">
        <f t="shared" si="284"/>
        <v>0</v>
      </c>
      <c r="R3262" s="223">
        <f t="shared" si="284"/>
        <v>0</v>
      </c>
    </row>
    <row r="3263" spans="1:18" hidden="1" outlineLevel="2" x14ac:dyDescent="0.25">
      <c r="A3263" s="222" t="str">
        <f>'Usages mobilité'!A24</f>
        <v>Usage mobilité n°21</v>
      </c>
      <c r="B3263" s="222" t="s">
        <v>41</v>
      </c>
      <c r="C3263" s="222"/>
      <c r="D3263" s="223">
        <f>IF(B$3130&lt;&gt;"",IF(B$3130='Usages mobilité'!BF24,'Usages mobilité'!BD24,0),0)</f>
        <v>0</v>
      </c>
      <c r="E3263" s="223">
        <f t="shared" ref="E3263:R3272" si="285">$D3263</f>
        <v>0</v>
      </c>
      <c r="F3263" s="223">
        <f t="shared" si="285"/>
        <v>0</v>
      </c>
      <c r="G3263" s="223">
        <f t="shared" si="285"/>
        <v>0</v>
      </c>
      <c r="H3263" s="223">
        <f t="shared" si="285"/>
        <v>0</v>
      </c>
      <c r="I3263" s="223">
        <f t="shared" si="285"/>
        <v>0</v>
      </c>
      <c r="J3263" s="223">
        <f t="shared" si="285"/>
        <v>0</v>
      </c>
      <c r="K3263" s="223">
        <f t="shared" si="285"/>
        <v>0</v>
      </c>
      <c r="L3263" s="223">
        <f t="shared" si="285"/>
        <v>0</v>
      </c>
      <c r="M3263" s="223">
        <f t="shared" si="285"/>
        <v>0</v>
      </c>
      <c r="N3263" s="223">
        <f t="shared" si="285"/>
        <v>0</v>
      </c>
      <c r="O3263" s="223">
        <f t="shared" si="285"/>
        <v>0</v>
      </c>
      <c r="P3263" s="223">
        <f t="shared" si="285"/>
        <v>0</v>
      </c>
      <c r="Q3263" s="223">
        <f t="shared" si="285"/>
        <v>0</v>
      </c>
      <c r="R3263" s="223">
        <f t="shared" si="285"/>
        <v>0</v>
      </c>
    </row>
    <row r="3264" spans="1:18" hidden="1" outlineLevel="2" x14ac:dyDescent="0.25">
      <c r="A3264" s="222" t="str">
        <f>'Usages mobilité'!A25</f>
        <v>Usage mobilité n°22</v>
      </c>
      <c r="B3264" s="222" t="s">
        <v>41</v>
      </c>
      <c r="C3264" s="222"/>
      <c r="D3264" s="223">
        <f>IF(B$3130&lt;&gt;"",IF(B$3130='Usages mobilité'!BF25,'Usages mobilité'!BD25,0),0)</f>
        <v>0</v>
      </c>
      <c r="E3264" s="223">
        <f t="shared" si="285"/>
        <v>0</v>
      </c>
      <c r="F3264" s="223">
        <f t="shared" si="285"/>
        <v>0</v>
      </c>
      <c r="G3264" s="223">
        <f t="shared" si="285"/>
        <v>0</v>
      </c>
      <c r="H3264" s="223">
        <f t="shared" si="285"/>
        <v>0</v>
      </c>
      <c r="I3264" s="223">
        <f t="shared" si="285"/>
        <v>0</v>
      </c>
      <c r="J3264" s="223">
        <f t="shared" si="285"/>
        <v>0</v>
      </c>
      <c r="K3264" s="223">
        <f t="shared" si="285"/>
        <v>0</v>
      </c>
      <c r="L3264" s="223">
        <f t="shared" si="285"/>
        <v>0</v>
      </c>
      <c r="M3264" s="223">
        <f t="shared" si="285"/>
        <v>0</v>
      </c>
      <c r="N3264" s="223">
        <f t="shared" si="285"/>
        <v>0</v>
      </c>
      <c r="O3264" s="223">
        <f t="shared" si="285"/>
        <v>0</v>
      </c>
      <c r="P3264" s="223">
        <f t="shared" si="285"/>
        <v>0</v>
      </c>
      <c r="Q3264" s="223">
        <f t="shared" si="285"/>
        <v>0</v>
      </c>
      <c r="R3264" s="223">
        <f t="shared" si="285"/>
        <v>0</v>
      </c>
    </row>
    <row r="3265" spans="1:18" hidden="1" outlineLevel="2" x14ac:dyDescent="0.25">
      <c r="A3265" s="222" t="str">
        <f>'Usages mobilité'!A26</f>
        <v>Usage mobilité n°23</v>
      </c>
      <c r="B3265" s="222" t="s">
        <v>41</v>
      </c>
      <c r="C3265" s="222"/>
      <c r="D3265" s="223">
        <f>IF(B$3130&lt;&gt;"",IF(B$3130='Usages mobilité'!BF26,'Usages mobilité'!BD26,0),0)</f>
        <v>0</v>
      </c>
      <c r="E3265" s="223">
        <f t="shared" si="285"/>
        <v>0</v>
      </c>
      <c r="F3265" s="223">
        <f t="shared" si="285"/>
        <v>0</v>
      </c>
      <c r="G3265" s="223">
        <f t="shared" si="285"/>
        <v>0</v>
      </c>
      <c r="H3265" s="223">
        <f t="shared" si="285"/>
        <v>0</v>
      </c>
      <c r="I3265" s="223">
        <f t="shared" si="285"/>
        <v>0</v>
      </c>
      <c r="J3265" s="223">
        <f t="shared" si="285"/>
        <v>0</v>
      </c>
      <c r="K3265" s="223">
        <f t="shared" si="285"/>
        <v>0</v>
      </c>
      <c r="L3265" s="223">
        <f t="shared" si="285"/>
        <v>0</v>
      </c>
      <c r="M3265" s="223">
        <f t="shared" si="285"/>
        <v>0</v>
      </c>
      <c r="N3265" s="223">
        <f t="shared" si="285"/>
        <v>0</v>
      </c>
      <c r="O3265" s="223">
        <f t="shared" si="285"/>
        <v>0</v>
      </c>
      <c r="P3265" s="223">
        <f t="shared" si="285"/>
        <v>0</v>
      </c>
      <c r="Q3265" s="223">
        <f t="shared" si="285"/>
        <v>0</v>
      </c>
      <c r="R3265" s="223">
        <f t="shared" si="285"/>
        <v>0</v>
      </c>
    </row>
    <row r="3266" spans="1:18" hidden="1" outlineLevel="2" x14ac:dyDescent="0.25">
      <c r="A3266" s="222" t="str">
        <f>'Usages mobilité'!A27</f>
        <v>Usage mobilité n°24</v>
      </c>
      <c r="B3266" s="222" t="s">
        <v>41</v>
      </c>
      <c r="C3266" s="222"/>
      <c r="D3266" s="223">
        <f>IF(B$3130&lt;&gt;"",IF(B$3130='Usages mobilité'!BF27,'Usages mobilité'!BD27,0),0)</f>
        <v>0</v>
      </c>
      <c r="E3266" s="223">
        <f t="shared" si="285"/>
        <v>0</v>
      </c>
      <c r="F3266" s="223">
        <f t="shared" si="285"/>
        <v>0</v>
      </c>
      <c r="G3266" s="223">
        <f t="shared" si="285"/>
        <v>0</v>
      </c>
      <c r="H3266" s="223">
        <f t="shared" si="285"/>
        <v>0</v>
      </c>
      <c r="I3266" s="223">
        <f t="shared" si="285"/>
        <v>0</v>
      </c>
      <c r="J3266" s="223">
        <f t="shared" si="285"/>
        <v>0</v>
      </c>
      <c r="K3266" s="223">
        <f t="shared" si="285"/>
        <v>0</v>
      </c>
      <c r="L3266" s="223">
        <f t="shared" si="285"/>
        <v>0</v>
      </c>
      <c r="M3266" s="223">
        <f t="shared" si="285"/>
        <v>0</v>
      </c>
      <c r="N3266" s="223">
        <f t="shared" si="285"/>
        <v>0</v>
      </c>
      <c r="O3266" s="223">
        <f t="shared" si="285"/>
        <v>0</v>
      </c>
      <c r="P3266" s="223">
        <f t="shared" si="285"/>
        <v>0</v>
      </c>
      <c r="Q3266" s="223">
        <f t="shared" si="285"/>
        <v>0</v>
      </c>
      <c r="R3266" s="223">
        <f t="shared" si="285"/>
        <v>0</v>
      </c>
    </row>
    <row r="3267" spans="1:18" hidden="1" outlineLevel="2" x14ac:dyDescent="0.25">
      <c r="A3267" s="222" t="str">
        <f>'Usages mobilité'!A28</f>
        <v>Usage mobilité n°25</v>
      </c>
      <c r="B3267" s="222" t="s">
        <v>41</v>
      </c>
      <c r="C3267" s="222"/>
      <c r="D3267" s="223">
        <f>IF(B$3130&lt;&gt;"",IF(B$3130='Usages mobilité'!BF28,'Usages mobilité'!BD28,0),0)</f>
        <v>0</v>
      </c>
      <c r="E3267" s="223">
        <f t="shared" si="285"/>
        <v>0</v>
      </c>
      <c r="F3267" s="223">
        <f t="shared" si="285"/>
        <v>0</v>
      </c>
      <c r="G3267" s="223">
        <f t="shared" si="285"/>
        <v>0</v>
      </c>
      <c r="H3267" s="223">
        <f t="shared" si="285"/>
        <v>0</v>
      </c>
      <c r="I3267" s="223">
        <f t="shared" si="285"/>
        <v>0</v>
      </c>
      <c r="J3267" s="223">
        <f t="shared" si="285"/>
        <v>0</v>
      </c>
      <c r="K3267" s="223">
        <f t="shared" si="285"/>
        <v>0</v>
      </c>
      <c r="L3267" s="223">
        <f t="shared" si="285"/>
        <v>0</v>
      </c>
      <c r="M3267" s="223">
        <f t="shared" si="285"/>
        <v>0</v>
      </c>
      <c r="N3267" s="223">
        <f t="shared" si="285"/>
        <v>0</v>
      </c>
      <c r="O3267" s="223">
        <f t="shared" si="285"/>
        <v>0</v>
      </c>
      <c r="P3267" s="223">
        <f t="shared" si="285"/>
        <v>0</v>
      </c>
      <c r="Q3267" s="223">
        <f t="shared" si="285"/>
        <v>0</v>
      </c>
      <c r="R3267" s="223">
        <f t="shared" si="285"/>
        <v>0</v>
      </c>
    </row>
    <row r="3268" spans="1:18" hidden="1" outlineLevel="2" x14ac:dyDescent="0.25">
      <c r="A3268" s="222" t="str">
        <f>'Usages mobilité'!A29</f>
        <v>Usage mobilité n°26</v>
      </c>
      <c r="B3268" s="222" t="s">
        <v>41</v>
      </c>
      <c r="C3268" s="222"/>
      <c r="D3268" s="223">
        <f>IF(B$3130&lt;&gt;"",IF(B$3130='Usages mobilité'!BF29,'Usages mobilité'!BD29,0),0)</f>
        <v>0</v>
      </c>
      <c r="E3268" s="223">
        <f t="shared" si="285"/>
        <v>0</v>
      </c>
      <c r="F3268" s="223">
        <f t="shared" si="285"/>
        <v>0</v>
      </c>
      <c r="G3268" s="223">
        <f t="shared" si="285"/>
        <v>0</v>
      </c>
      <c r="H3268" s="223">
        <f t="shared" si="285"/>
        <v>0</v>
      </c>
      <c r="I3268" s="223">
        <f t="shared" si="285"/>
        <v>0</v>
      </c>
      <c r="J3268" s="223">
        <f t="shared" si="285"/>
        <v>0</v>
      </c>
      <c r="K3268" s="223">
        <f t="shared" si="285"/>
        <v>0</v>
      </c>
      <c r="L3268" s="223">
        <f t="shared" si="285"/>
        <v>0</v>
      </c>
      <c r="M3268" s="223">
        <f t="shared" si="285"/>
        <v>0</v>
      </c>
      <c r="N3268" s="223">
        <f t="shared" si="285"/>
        <v>0</v>
      </c>
      <c r="O3268" s="223">
        <f t="shared" si="285"/>
        <v>0</v>
      </c>
      <c r="P3268" s="223">
        <f t="shared" si="285"/>
        <v>0</v>
      </c>
      <c r="Q3268" s="223">
        <f t="shared" si="285"/>
        <v>0</v>
      </c>
      <c r="R3268" s="223">
        <f t="shared" si="285"/>
        <v>0</v>
      </c>
    </row>
    <row r="3269" spans="1:18" hidden="1" outlineLevel="2" x14ac:dyDescent="0.25">
      <c r="A3269" s="222" t="str">
        <f>'Usages mobilité'!A30</f>
        <v>Usage mobilité n°27</v>
      </c>
      <c r="B3269" s="222" t="s">
        <v>41</v>
      </c>
      <c r="C3269" s="222"/>
      <c r="D3269" s="223">
        <f>IF(B$3130&lt;&gt;"",IF(B$3130='Usages mobilité'!BF30,'Usages mobilité'!BD30,0),0)</f>
        <v>0</v>
      </c>
      <c r="E3269" s="223">
        <f t="shared" si="285"/>
        <v>0</v>
      </c>
      <c r="F3269" s="223">
        <f t="shared" si="285"/>
        <v>0</v>
      </c>
      <c r="G3269" s="223">
        <f t="shared" si="285"/>
        <v>0</v>
      </c>
      <c r="H3269" s="223">
        <f t="shared" si="285"/>
        <v>0</v>
      </c>
      <c r="I3269" s="223">
        <f t="shared" si="285"/>
        <v>0</v>
      </c>
      <c r="J3269" s="223">
        <f t="shared" si="285"/>
        <v>0</v>
      </c>
      <c r="K3269" s="223">
        <f t="shared" si="285"/>
        <v>0</v>
      </c>
      <c r="L3269" s="223">
        <f t="shared" si="285"/>
        <v>0</v>
      </c>
      <c r="M3269" s="223">
        <f t="shared" si="285"/>
        <v>0</v>
      </c>
      <c r="N3269" s="223">
        <f t="shared" si="285"/>
        <v>0</v>
      </c>
      <c r="O3269" s="223">
        <f t="shared" si="285"/>
        <v>0</v>
      </c>
      <c r="P3269" s="223">
        <f t="shared" si="285"/>
        <v>0</v>
      </c>
      <c r="Q3269" s="223">
        <f t="shared" si="285"/>
        <v>0</v>
      </c>
      <c r="R3269" s="223">
        <f t="shared" si="285"/>
        <v>0</v>
      </c>
    </row>
    <row r="3270" spans="1:18" hidden="1" outlineLevel="2" x14ac:dyDescent="0.25">
      <c r="A3270" s="222" t="str">
        <f>'Usages mobilité'!A31</f>
        <v>Usage mobilité n°28</v>
      </c>
      <c r="B3270" s="222" t="s">
        <v>41</v>
      </c>
      <c r="C3270" s="222"/>
      <c r="D3270" s="223">
        <f>IF(B$3130&lt;&gt;"",IF(B$3130='Usages mobilité'!BF31,'Usages mobilité'!BD31,0),0)</f>
        <v>0</v>
      </c>
      <c r="E3270" s="223">
        <f t="shared" si="285"/>
        <v>0</v>
      </c>
      <c r="F3270" s="223">
        <f t="shared" si="285"/>
        <v>0</v>
      </c>
      <c r="G3270" s="223">
        <f t="shared" si="285"/>
        <v>0</v>
      </c>
      <c r="H3270" s="223">
        <f t="shared" si="285"/>
        <v>0</v>
      </c>
      <c r="I3270" s="223">
        <f t="shared" si="285"/>
        <v>0</v>
      </c>
      <c r="J3270" s="223">
        <f t="shared" si="285"/>
        <v>0</v>
      </c>
      <c r="K3270" s="223">
        <f t="shared" si="285"/>
        <v>0</v>
      </c>
      <c r="L3270" s="223">
        <f t="shared" si="285"/>
        <v>0</v>
      </c>
      <c r="M3270" s="223">
        <f t="shared" si="285"/>
        <v>0</v>
      </c>
      <c r="N3270" s="223">
        <f t="shared" si="285"/>
        <v>0</v>
      </c>
      <c r="O3270" s="223">
        <f t="shared" si="285"/>
        <v>0</v>
      </c>
      <c r="P3270" s="223">
        <f t="shared" si="285"/>
        <v>0</v>
      </c>
      <c r="Q3270" s="223">
        <f t="shared" si="285"/>
        <v>0</v>
      </c>
      <c r="R3270" s="223">
        <f t="shared" si="285"/>
        <v>0</v>
      </c>
    </row>
    <row r="3271" spans="1:18" hidden="1" outlineLevel="2" x14ac:dyDescent="0.25">
      <c r="A3271" s="222" t="str">
        <f>'Usages mobilité'!A32</f>
        <v>Usage mobilité n°29</v>
      </c>
      <c r="B3271" s="222" t="s">
        <v>41</v>
      </c>
      <c r="C3271" s="222"/>
      <c r="D3271" s="223">
        <f>IF(B$3130&lt;&gt;"",IF(B$3130='Usages mobilité'!BF32,'Usages mobilité'!BD32,0),0)</f>
        <v>0</v>
      </c>
      <c r="E3271" s="223">
        <f t="shared" si="285"/>
        <v>0</v>
      </c>
      <c r="F3271" s="223">
        <f t="shared" si="285"/>
        <v>0</v>
      </c>
      <c r="G3271" s="223">
        <f t="shared" si="285"/>
        <v>0</v>
      </c>
      <c r="H3271" s="223">
        <f t="shared" si="285"/>
        <v>0</v>
      </c>
      <c r="I3271" s="223">
        <f t="shared" si="285"/>
        <v>0</v>
      </c>
      <c r="J3271" s="223">
        <f t="shared" si="285"/>
        <v>0</v>
      </c>
      <c r="K3271" s="223">
        <f t="shared" si="285"/>
        <v>0</v>
      </c>
      <c r="L3271" s="223">
        <f t="shared" si="285"/>
        <v>0</v>
      </c>
      <c r="M3271" s="223">
        <f t="shared" si="285"/>
        <v>0</v>
      </c>
      <c r="N3271" s="223">
        <f t="shared" si="285"/>
        <v>0</v>
      </c>
      <c r="O3271" s="223">
        <f t="shared" si="285"/>
        <v>0</v>
      </c>
      <c r="P3271" s="223">
        <f t="shared" si="285"/>
        <v>0</v>
      </c>
      <c r="Q3271" s="223">
        <f t="shared" si="285"/>
        <v>0</v>
      </c>
      <c r="R3271" s="223">
        <f t="shared" si="285"/>
        <v>0</v>
      </c>
    </row>
    <row r="3272" spans="1:18" hidden="1" outlineLevel="2" x14ac:dyDescent="0.25">
      <c r="A3272" s="222" t="str">
        <f>'Usages mobilité'!A33</f>
        <v>Usage mobilité n°30</v>
      </c>
      <c r="B3272" s="222" t="s">
        <v>41</v>
      </c>
      <c r="C3272" s="222"/>
      <c r="D3272" s="223">
        <f>IF(B$3130&lt;&gt;"",IF(B$3130='Usages mobilité'!BF33,'Usages mobilité'!BD33,0),0)</f>
        <v>0</v>
      </c>
      <c r="E3272" s="223">
        <f t="shared" si="285"/>
        <v>0</v>
      </c>
      <c r="F3272" s="223">
        <f t="shared" si="285"/>
        <v>0</v>
      </c>
      <c r="G3272" s="223">
        <f t="shared" si="285"/>
        <v>0</v>
      </c>
      <c r="H3272" s="223">
        <f t="shared" si="285"/>
        <v>0</v>
      </c>
      <c r="I3272" s="223">
        <f t="shared" si="285"/>
        <v>0</v>
      </c>
      <c r="J3272" s="223">
        <f t="shared" si="285"/>
        <v>0</v>
      </c>
      <c r="K3272" s="223">
        <f t="shared" si="285"/>
        <v>0</v>
      </c>
      <c r="L3272" s="223">
        <f t="shared" si="285"/>
        <v>0</v>
      </c>
      <c r="M3272" s="223">
        <f t="shared" si="285"/>
        <v>0</v>
      </c>
      <c r="N3272" s="223">
        <f t="shared" si="285"/>
        <v>0</v>
      </c>
      <c r="O3272" s="223">
        <f t="shared" si="285"/>
        <v>0</v>
      </c>
      <c r="P3272" s="223">
        <f t="shared" si="285"/>
        <v>0</v>
      </c>
      <c r="Q3272" s="223">
        <f t="shared" si="285"/>
        <v>0</v>
      </c>
      <c r="R3272" s="223">
        <f t="shared" si="285"/>
        <v>0</v>
      </c>
    </row>
    <row r="3273" spans="1:18" hidden="1" outlineLevel="2" x14ac:dyDescent="0.25">
      <c r="A3273" s="222" t="str">
        <f>'Usages mobilité'!A34</f>
        <v>Usage mobilité n°31</v>
      </c>
      <c r="B3273" s="222" t="s">
        <v>41</v>
      </c>
      <c r="C3273" s="222"/>
      <c r="D3273" s="223">
        <f>IF(B$3130&lt;&gt;"",IF(B$3130='Usages mobilité'!BF34,'Usages mobilité'!BD34,0),0)</f>
        <v>0</v>
      </c>
      <c r="E3273" s="223">
        <f t="shared" ref="E3273:R3282" si="286">$D3273</f>
        <v>0</v>
      </c>
      <c r="F3273" s="223">
        <f t="shared" si="286"/>
        <v>0</v>
      </c>
      <c r="G3273" s="223">
        <f t="shared" si="286"/>
        <v>0</v>
      </c>
      <c r="H3273" s="223">
        <f t="shared" si="286"/>
        <v>0</v>
      </c>
      <c r="I3273" s="223">
        <f t="shared" si="286"/>
        <v>0</v>
      </c>
      <c r="J3273" s="223">
        <f t="shared" si="286"/>
        <v>0</v>
      </c>
      <c r="K3273" s="223">
        <f t="shared" si="286"/>
        <v>0</v>
      </c>
      <c r="L3273" s="223">
        <f t="shared" si="286"/>
        <v>0</v>
      </c>
      <c r="M3273" s="223">
        <f t="shared" si="286"/>
        <v>0</v>
      </c>
      <c r="N3273" s="223">
        <f t="shared" si="286"/>
        <v>0</v>
      </c>
      <c r="O3273" s="223">
        <f t="shared" si="286"/>
        <v>0</v>
      </c>
      <c r="P3273" s="223">
        <f t="shared" si="286"/>
        <v>0</v>
      </c>
      <c r="Q3273" s="223">
        <f t="shared" si="286"/>
        <v>0</v>
      </c>
      <c r="R3273" s="223">
        <f t="shared" si="286"/>
        <v>0</v>
      </c>
    </row>
    <row r="3274" spans="1:18" hidden="1" outlineLevel="2" x14ac:dyDescent="0.25">
      <c r="A3274" s="222" t="str">
        <f>'Usages mobilité'!A35</f>
        <v>Usage mobilité n°32</v>
      </c>
      <c r="B3274" s="222" t="s">
        <v>41</v>
      </c>
      <c r="C3274" s="222"/>
      <c r="D3274" s="223">
        <f>IF(B$3130&lt;&gt;"",IF(B$3130='Usages mobilité'!BF35,'Usages mobilité'!BD35,0),0)</f>
        <v>0</v>
      </c>
      <c r="E3274" s="223">
        <f t="shared" si="286"/>
        <v>0</v>
      </c>
      <c r="F3274" s="223">
        <f t="shared" si="286"/>
        <v>0</v>
      </c>
      <c r="G3274" s="223">
        <f t="shared" si="286"/>
        <v>0</v>
      </c>
      <c r="H3274" s="223">
        <f t="shared" si="286"/>
        <v>0</v>
      </c>
      <c r="I3274" s="223">
        <f t="shared" si="286"/>
        <v>0</v>
      </c>
      <c r="J3274" s="223">
        <f t="shared" si="286"/>
        <v>0</v>
      </c>
      <c r="K3274" s="223">
        <f t="shared" si="286"/>
        <v>0</v>
      </c>
      <c r="L3274" s="223">
        <f t="shared" si="286"/>
        <v>0</v>
      </c>
      <c r="M3274" s="223">
        <f t="shared" si="286"/>
        <v>0</v>
      </c>
      <c r="N3274" s="223">
        <f t="shared" si="286"/>
        <v>0</v>
      </c>
      <c r="O3274" s="223">
        <f t="shared" si="286"/>
        <v>0</v>
      </c>
      <c r="P3274" s="223">
        <f t="shared" si="286"/>
        <v>0</v>
      </c>
      <c r="Q3274" s="223">
        <f t="shared" si="286"/>
        <v>0</v>
      </c>
      <c r="R3274" s="223">
        <f t="shared" si="286"/>
        <v>0</v>
      </c>
    </row>
    <row r="3275" spans="1:18" hidden="1" outlineLevel="2" x14ac:dyDescent="0.25">
      <c r="A3275" s="222" t="str">
        <f>'Usages mobilité'!A36</f>
        <v>Usage mobilité n°33</v>
      </c>
      <c r="B3275" s="222" t="s">
        <v>41</v>
      </c>
      <c r="C3275" s="222"/>
      <c r="D3275" s="223">
        <f>IF(B$3130&lt;&gt;"",IF(B$3130='Usages mobilité'!BF36,'Usages mobilité'!BD36,0),0)</f>
        <v>0</v>
      </c>
      <c r="E3275" s="223">
        <f t="shared" si="286"/>
        <v>0</v>
      </c>
      <c r="F3275" s="223">
        <f t="shared" si="286"/>
        <v>0</v>
      </c>
      <c r="G3275" s="223">
        <f t="shared" si="286"/>
        <v>0</v>
      </c>
      <c r="H3275" s="223">
        <f t="shared" si="286"/>
        <v>0</v>
      </c>
      <c r="I3275" s="223">
        <f t="shared" si="286"/>
        <v>0</v>
      </c>
      <c r="J3275" s="223">
        <f t="shared" si="286"/>
        <v>0</v>
      </c>
      <c r="K3275" s="223">
        <f t="shared" si="286"/>
        <v>0</v>
      </c>
      <c r="L3275" s="223">
        <f t="shared" si="286"/>
        <v>0</v>
      </c>
      <c r="M3275" s="223">
        <f t="shared" si="286"/>
        <v>0</v>
      </c>
      <c r="N3275" s="223">
        <f t="shared" si="286"/>
        <v>0</v>
      </c>
      <c r="O3275" s="223">
        <f t="shared" si="286"/>
        <v>0</v>
      </c>
      <c r="P3275" s="223">
        <f t="shared" si="286"/>
        <v>0</v>
      </c>
      <c r="Q3275" s="223">
        <f t="shared" si="286"/>
        <v>0</v>
      </c>
      <c r="R3275" s="223">
        <f t="shared" si="286"/>
        <v>0</v>
      </c>
    </row>
    <row r="3276" spans="1:18" hidden="1" outlineLevel="2" x14ac:dyDescent="0.25">
      <c r="A3276" s="222" t="str">
        <f>'Usages mobilité'!A37</f>
        <v>Usage mobilité n°34</v>
      </c>
      <c r="B3276" s="222" t="s">
        <v>41</v>
      </c>
      <c r="C3276" s="222"/>
      <c r="D3276" s="223">
        <f>IF(B$3130&lt;&gt;"",IF(B$3130='Usages mobilité'!BF37,'Usages mobilité'!BD37,0),0)</f>
        <v>0</v>
      </c>
      <c r="E3276" s="223">
        <f t="shared" si="286"/>
        <v>0</v>
      </c>
      <c r="F3276" s="223">
        <f t="shared" si="286"/>
        <v>0</v>
      </c>
      <c r="G3276" s="223">
        <f t="shared" si="286"/>
        <v>0</v>
      </c>
      <c r="H3276" s="223">
        <f t="shared" si="286"/>
        <v>0</v>
      </c>
      <c r="I3276" s="223">
        <f t="shared" si="286"/>
        <v>0</v>
      </c>
      <c r="J3276" s="223">
        <f t="shared" si="286"/>
        <v>0</v>
      </c>
      <c r="K3276" s="223">
        <f t="shared" si="286"/>
        <v>0</v>
      </c>
      <c r="L3276" s="223">
        <f t="shared" si="286"/>
        <v>0</v>
      </c>
      <c r="M3276" s="223">
        <f t="shared" si="286"/>
        <v>0</v>
      </c>
      <c r="N3276" s="223">
        <f t="shared" si="286"/>
        <v>0</v>
      </c>
      <c r="O3276" s="223">
        <f t="shared" si="286"/>
        <v>0</v>
      </c>
      <c r="P3276" s="223">
        <f t="shared" si="286"/>
        <v>0</v>
      </c>
      <c r="Q3276" s="223">
        <f t="shared" si="286"/>
        <v>0</v>
      </c>
      <c r="R3276" s="223">
        <f t="shared" si="286"/>
        <v>0</v>
      </c>
    </row>
    <row r="3277" spans="1:18" hidden="1" outlineLevel="2" x14ac:dyDescent="0.25">
      <c r="A3277" s="222" t="str">
        <f>'Usages mobilité'!A38</f>
        <v>Usage mobilité n°35</v>
      </c>
      <c r="B3277" s="222" t="s">
        <v>41</v>
      </c>
      <c r="C3277" s="222"/>
      <c r="D3277" s="223">
        <f>IF(B$3130&lt;&gt;"",IF(B$3130='Usages mobilité'!BF38,'Usages mobilité'!BD38,0),0)</f>
        <v>0</v>
      </c>
      <c r="E3277" s="223">
        <f t="shared" si="286"/>
        <v>0</v>
      </c>
      <c r="F3277" s="223">
        <f t="shared" si="286"/>
        <v>0</v>
      </c>
      <c r="G3277" s="223">
        <f t="shared" si="286"/>
        <v>0</v>
      </c>
      <c r="H3277" s="223">
        <f t="shared" si="286"/>
        <v>0</v>
      </c>
      <c r="I3277" s="223">
        <f t="shared" si="286"/>
        <v>0</v>
      </c>
      <c r="J3277" s="223">
        <f t="shared" si="286"/>
        <v>0</v>
      </c>
      <c r="K3277" s="223">
        <f t="shared" si="286"/>
        <v>0</v>
      </c>
      <c r="L3277" s="223">
        <f t="shared" si="286"/>
        <v>0</v>
      </c>
      <c r="M3277" s="223">
        <f t="shared" si="286"/>
        <v>0</v>
      </c>
      <c r="N3277" s="223">
        <f t="shared" si="286"/>
        <v>0</v>
      </c>
      <c r="O3277" s="223">
        <f t="shared" si="286"/>
        <v>0</v>
      </c>
      <c r="P3277" s="223">
        <f t="shared" si="286"/>
        <v>0</v>
      </c>
      <c r="Q3277" s="223">
        <f t="shared" si="286"/>
        <v>0</v>
      </c>
      <c r="R3277" s="223">
        <f t="shared" si="286"/>
        <v>0</v>
      </c>
    </row>
    <row r="3278" spans="1:18" hidden="1" outlineLevel="2" x14ac:dyDescent="0.25">
      <c r="A3278" s="222" t="str">
        <f>'Usages mobilité'!A39</f>
        <v>Usage mobilité n°36</v>
      </c>
      <c r="B3278" s="222" t="s">
        <v>41</v>
      </c>
      <c r="C3278" s="222"/>
      <c r="D3278" s="223">
        <f>IF(B$3130&lt;&gt;"",IF(B$3130='Usages mobilité'!BF39,'Usages mobilité'!BD39,0),0)</f>
        <v>0</v>
      </c>
      <c r="E3278" s="223">
        <f t="shared" si="286"/>
        <v>0</v>
      </c>
      <c r="F3278" s="223">
        <f t="shared" si="286"/>
        <v>0</v>
      </c>
      <c r="G3278" s="223">
        <f t="shared" si="286"/>
        <v>0</v>
      </c>
      <c r="H3278" s="223">
        <f t="shared" si="286"/>
        <v>0</v>
      </c>
      <c r="I3278" s="223">
        <f t="shared" si="286"/>
        <v>0</v>
      </c>
      <c r="J3278" s="223">
        <f t="shared" si="286"/>
        <v>0</v>
      </c>
      <c r="K3278" s="223">
        <f t="shared" si="286"/>
        <v>0</v>
      </c>
      <c r="L3278" s="223">
        <f t="shared" si="286"/>
        <v>0</v>
      </c>
      <c r="M3278" s="223">
        <f t="shared" si="286"/>
        <v>0</v>
      </c>
      <c r="N3278" s="223">
        <f t="shared" si="286"/>
        <v>0</v>
      </c>
      <c r="O3278" s="223">
        <f t="shared" si="286"/>
        <v>0</v>
      </c>
      <c r="P3278" s="223">
        <f t="shared" si="286"/>
        <v>0</v>
      </c>
      <c r="Q3278" s="223">
        <f t="shared" si="286"/>
        <v>0</v>
      </c>
      <c r="R3278" s="223">
        <f t="shared" si="286"/>
        <v>0</v>
      </c>
    </row>
    <row r="3279" spans="1:18" hidden="1" outlineLevel="2" x14ac:dyDescent="0.25">
      <c r="A3279" s="222" t="str">
        <f>'Usages mobilité'!A40</f>
        <v>Usage mobilité n°37</v>
      </c>
      <c r="B3279" s="222" t="s">
        <v>41</v>
      </c>
      <c r="C3279" s="222"/>
      <c r="D3279" s="223">
        <f>IF(B$3130&lt;&gt;"",IF(B$3130='Usages mobilité'!BF40,'Usages mobilité'!BD40,0),0)</f>
        <v>0</v>
      </c>
      <c r="E3279" s="223">
        <f t="shared" si="286"/>
        <v>0</v>
      </c>
      <c r="F3279" s="223">
        <f t="shared" si="286"/>
        <v>0</v>
      </c>
      <c r="G3279" s="223">
        <f t="shared" si="286"/>
        <v>0</v>
      </c>
      <c r="H3279" s="223">
        <f t="shared" si="286"/>
        <v>0</v>
      </c>
      <c r="I3279" s="223">
        <f t="shared" si="286"/>
        <v>0</v>
      </c>
      <c r="J3279" s="223">
        <f t="shared" si="286"/>
        <v>0</v>
      </c>
      <c r="K3279" s="223">
        <f t="shared" si="286"/>
        <v>0</v>
      </c>
      <c r="L3279" s="223">
        <f t="shared" si="286"/>
        <v>0</v>
      </c>
      <c r="M3279" s="223">
        <f t="shared" si="286"/>
        <v>0</v>
      </c>
      <c r="N3279" s="223">
        <f t="shared" si="286"/>
        <v>0</v>
      </c>
      <c r="O3279" s="223">
        <f t="shared" si="286"/>
        <v>0</v>
      </c>
      <c r="P3279" s="223">
        <f t="shared" si="286"/>
        <v>0</v>
      </c>
      <c r="Q3279" s="223">
        <f t="shared" si="286"/>
        <v>0</v>
      </c>
      <c r="R3279" s="223">
        <f t="shared" si="286"/>
        <v>0</v>
      </c>
    </row>
    <row r="3280" spans="1:18" hidden="1" outlineLevel="2" x14ac:dyDescent="0.25">
      <c r="A3280" s="222" t="str">
        <f>'Usages mobilité'!A41</f>
        <v>Usage mobilité n°38</v>
      </c>
      <c r="B3280" s="222" t="s">
        <v>41</v>
      </c>
      <c r="C3280" s="222"/>
      <c r="D3280" s="223">
        <f>IF(B$3130&lt;&gt;"",IF(B$3130='Usages mobilité'!BF41,'Usages mobilité'!BD41,0),0)</f>
        <v>0</v>
      </c>
      <c r="E3280" s="223">
        <f t="shared" si="286"/>
        <v>0</v>
      </c>
      <c r="F3280" s="223">
        <f t="shared" si="286"/>
        <v>0</v>
      </c>
      <c r="G3280" s="223">
        <f t="shared" si="286"/>
        <v>0</v>
      </c>
      <c r="H3280" s="223">
        <f t="shared" si="286"/>
        <v>0</v>
      </c>
      <c r="I3280" s="223">
        <f t="shared" si="286"/>
        <v>0</v>
      </c>
      <c r="J3280" s="223">
        <f t="shared" si="286"/>
        <v>0</v>
      </c>
      <c r="K3280" s="223">
        <f t="shared" si="286"/>
        <v>0</v>
      </c>
      <c r="L3280" s="223">
        <f t="shared" si="286"/>
        <v>0</v>
      </c>
      <c r="M3280" s="223">
        <f t="shared" si="286"/>
        <v>0</v>
      </c>
      <c r="N3280" s="223">
        <f t="shared" si="286"/>
        <v>0</v>
      </c>
      <c r="O3280" s="223">
        <f t="shared" si="286"/>
        <v>0</v>
      </c>
      <c r="P3280" s="223">
        <f t="shared" si="286"/>
        <v>0</v>
      </c>
      <c r="Q3280" s="223">
        <f t="shared" si="286"/>
        <v>0</v>
      </c>
      <c r="R3280" s="223">
        <f t="shared" si="286"/>
        <v>0</v>
      </c>
    </row>
    <row r="3281" spans="1:18" hidden="1" outlineLevel="2" x14ac:dyDescent="0.25">
      <c r="A3281" s="222" t="str">
        <f>'Usages mobilité'!A42</f>
        <v>Usage mobilité n°39</v>
      </c>
      <c r="B3281" s="222" t="s">
        <v>41</v>
      </c>
      <c r="C3281" s="222"/>
      <c r="D3281" s="223">
        <f>IF(B$3130&lt;&gt;"",IF(B$3130='Usages mobilité'!BF42,'Usages mobilité'!BD42,0),0)</f>
        <v>0</v>
      </c>
      <c r="E3281" s="223">
        <f t="shared" si="286"/>
        <v>0</v>
      </c>
      <c r="F3281" s="223">
        <f t="shared" si="286"/>
        <v>0</v>
      </c>
      <c r="G3281" s="223">
        <f t="shared" si="286"/>
        <v>0</v>
      </c>
      <c r="H3281" s="223">
        <f t="shared" si="286"/>
        <v>0</v>
      </c>
      <c r="I3281" s="223">
        <f t="shared" si="286"/>
        <v>0</v>
      </c>
      <c r="J3281" s="223">
        <f t="shared" si="286"/>
        <v>0</v>
      </c>
      <c r="K3281" s="223">
        <f t="shared" si="286"/>
        <v>0</v>
      </c>
      <c r="L3281" s="223">
        <f t="shared" si="286"/>
        <v>0</v>
      </c>
      <c r="M3281" s="223">
        <f t="shared" si="286"/>
        <v>0</v>
      </c>
      <c r="N3281" s="223">
        <f t="shared" si="286"/>
        <v>0</v>
      </c>
      <c r="O3281" s="223">
        <f t="shared" si="286"/>
        <v>0</v>
      </c>
      <c r="P3281" s="223">
        <f t="shared" si="286"/>
        <v>0</v>
      </c>
      <c r="Q3281" s="223">
        <f t="shared" si="286"/>
        <v>0</v>
      </c>
      <c r="R3281" s="223">
        <f t="shared" si="286"/>
        <v>0</v>
      </c>
    </row>
    <row r="3282" spans="1:18" hidden="1" outlineLevel="2" x14ac:dyDescent="0.25">
      <c r="A3282" s="222" t="str">
        <f>'Usages mobilité'!A43</f>
        <v>Usage mobilité n°40</v>
      </c>
      <c r="B3282" s="222" t="s">
        <v>41</v>
      </c>
      <c r="C3282" s="222"/>
      <c r="D3282" s="223">
        <f>IF(B$3130&lt;&gt;"",IF(B$3130='Usages mobilité'!BF43,'Usages mobilité'!BD43,0),0)</f>
        <v>0</v>
      </c>
      <c r="E3282" s="223">
        <f t="shared" si="286"/>
        <v>0</v>
      </c>
      <c r="F3282" s="223">
        <f t="shared" si="286"/>
        <v>0</v>
      </c>
      <c r="G3282" s="223">
        <f t="shared" si="286"/>
        <v>0</v>
      </c>
      <c r="H3282" s="223">
        <f t="shared" si="286"/>
        <v>0</v>
      </c>
      <c r="I3282" s="223">
        <f t="shared" si="286"/>
        <v>0</v>
      </c>
      <c r="J3282" s="223">
        <f t="shared" si="286"/>
        <v>0</v>
      </c>
      <c r="K3282" s="223">
        <f t="shared" si="286"/>
        <v>0</v>
      </c>
      <c r="L3282" s="223">
        <f t="shared" si="286"/>
        <v>0</v>
      </c>
      <c r="M3282" s="223">
        <f t="shared" si="286"/>
        <v>0</v>
      </c>
      <c r="N3282" s="223">
        <f t="shared" si="286"/>
        <v>0</v>
      </c>
      <c r="O3282" s="223">
        <f t="shared" si="286"/>
        <v>0</v>
      </c>
      <c r="P3282" s="223">
        <f t="shared" si="286"/>
        <v>0</v>
      </c>
      <c r="Q3282" s="223">
        <f t="shared" si="286"/>
        <v>0</v>
      </c>
      <c r="R3282" s="223">
        <f t="shared" si="286"/>
        <v>0</v>
      </c>
    </row>
    <row r="3283" spans="1:18" hidden="1" outlineLevel="2" x14ac:dyDescent="0.25">
      <c r="A3283" s="222" t="str">
        <f>'Usages mobilité'!A44</f>
        <v>Usage mobilité n°41</v>
      </c>
      <c r="B3283" s="222" t="s">
        <v>41</v>
      </c>
      <c r="C3283" s="222"/>
      <c r="D3283" s="223">
        <f>IF(B$3130&lt;&gt;"",IF(B$3130='Usages mobilité'!BF44,'Usages mobilité'!BD44,0),0)</f>
        <v>0</v>
      </c>
      <c r="E3283" s="223">
        <f t="shared" ref="E3283:R3292" si="287">$D3283</f>
        <v>0</v>
      </c>
      <c r="F3283" s="223">
        <f t="shared" si="287"/>
        <v>0</v>
      </c>
      <c r="G3283" s="223">
        <f t="shared" si="287"/>
        <v>0</v>
      </c>
      <c r="H3283" s="223">
        <f t="shared" si="287"/>
        <v>0</v>
      </c>
      <c r="I3283" s="223">
        <f t="shared" si="287"/>
        <v>0</v>
      </c>
      <c r="J3283" s="223">
        <f t="shared" si="287"/>
        <v>0</v>
      </c>
      <c r="K3283" s="223">
        <f t="shared" si="287"/>
        <v>0</v>
      </c>
      <c r="L3283" s="223">
        <f t="shared" si="287"/>
        <v>0</v>
      </c>
      <c r="M3283" s="223">
        <f t="shared" si="287"/>
        <v>0</v>
      </c>
      <c r="N3283" s="223">
        <f t="shared" si="287"/>
        <v>0</v>
      </c>
      <c r="O3283" s="223">
        <f t="shared" si="287"/>
        <v>0</v>
      </c>
      <c r="P3283" s="223">
        <f t="shared" si="287"/>
        <v>0</v>
      </c>
      <c r="Q3283" s="223">
        <f t="shared" si="287"/>
        <v>0</v>
      </c>
      <c r="R3283" s="223">
        <f t="shared" si="287"/>
        <v>0</v>
      </c>
    </row>
    <row r="3284" spans="1:18" hidden="1" outlineLevel="2" x14ac:dyDescent="0.25">
      <c r="A3284" s="222" t="str">
        <f>'Usages mobilité'!A45</f>
        <v>Usage mobilité n°42</v>
      </c>
      <c r="B3284" s="222" t="s">
        <v>41</v>
      </c>
      <c r="C3284" s="222"/>
      <c r="D3284" s="223">
        <f>IF(B$3130&lt;&gt;"",IF(B$3130='Usages mobilité'!BF45,'Usages mobilité'!BD45,0),0)</f>
        <v>0</v>
      </c>
      <c r="E3284" s="223">
        <f t="shared" si="287"/>
        <v>0</v>
      </c>
      <c r="F3284" s="223">
        <f t="shared" si="287"/>
        <v>0</v>
      </c>
      <c r="G3284" s="223">
        <f t="shared" si="287"/>
        <v>0</v>
      </c>
      <c r="H3284" s="223">
        <f t="shared" si="287"/>
        <v>0</v>
      </c>
      <c r="I3284" s="223">
        <f t="shared" si="287"/>
        <v>0</v>
      </c>
      <c r="J3284" s="223">
        <f t="shared" si="287"/>
        <v>0</v>
      </c>
      <c r="K3284" s="223">
        <f t="shared" si="287"/>
        <v>0</v>
      </c>
      <c r="L3284" s="223">
        <f t="shared" si="287"/>
        <v>0</v>
      </c>
      <c r="M3284" s="223">
        <f t="shared" si="287"/>
        <v>0</v>
      </c>
      <c r="N3284" s="223">
        <f t="shared" si="287"/>
        <v>0</v>
      </c>
      <c r="O3284" s="223">
        <f t="shared" si="287"/>
        <v>0</v>
      </c>
      <c r="P3284" s="223">
        <f t="shared" si="287"/>
        <v>0</v>
      </c>
      <c r="Q3284" s="223">
        <f t="shared" si="287"/>
        <v>0</v>
      </c>
      <c r="R3284" s="223">
        <f t="shared" si="287"/>
        <v>0</v>
      </c>
    </row>
    <row r="3285" spans="1:18" hidden="1" outlineLevel="2" x14ac:dyDescent="0.25">
      <c r="A3285" s="222" t="str">
        <f>'Usages mobilité'!A46</f>
        <v>Usage mobilité n°43</v>
      </c>
      <c r="B3285" s="222" t="s">
        <v>41</v>
      </c>
      <c r="C3285" s="222"/>
      <c r="D3285" s="223">
        <f>IF(B$3130&lt;&gt;"",IF(B$3130='Usages mobilité'!BF46,'Usages mobilité'!BD46,0),0)</f>
        <v>0</v>
      </c>
      <c r="E3285" s="223">
        <f t="shared" si="287"/>
        <v>0</v>
      </c>
      <c r="F3285" s="223">
        <f t="shared" si="287"/>
        <v>0</v>
      </c>
      <c r="G3285" s="223">
        <f t="shared" si="287"/>
        <v>0</v>
      </c>
      <c r="H3285" s="223">
        <f t="shared" si="287"/>
        <v>0</v>
      </c>
      <c r="I3285" s="223">
        <f t="shared" si="287"/>
        <v>0</v>
      </c>
      <c r="J3285" s="223">
        <f t="shared" si="287"/>
        <v>0</v>
      </c>
      <c r="K3285" s="223">
        <f t="shared" si="287"/>
        <v>0</v>
      </c>
      <c r="L3285" s="223">
        <f t="shared" si="287"/>
        <v>0</v>
      </c>
      <c r="M3285" s="223">
        <f t="shared" si="287"/>
        <v>0</v>
      </c>
      <c r="N3285" s="223">
        <f t="shared" si="287"/>
        <v>0</v>
      </c>
      <c r="O3285" s="223">
        <f t="shared" si="287"/>
        <v>0</v>
      </c>
      <c r="P3285" s="223">
        <f t="shared" si="287"/>
        <v>0</v>
      </c>
      <c r="Q3285" s="223">
        <f t="shared" si="287"/>
        <v>0</v>
      </c>
      <c r="R3285" s="223">
        <f t="shared" si="287"/>
        <v>0</v>
      </c>
    </row>
    <row r="3286" spans="1:18" hidden="1" outlineLevel="2" x14ac:dyDescent="0.25">
      <c r="A3286" s="222" t="str">
        <f>'Usages mobilité'!A47</f>
        <v>Usage mobilité n°44</v>
      </c>
      <c r="B3286" s="222" t="s">
        <v>41</v>
      </c>
      <c r="C3286" s="222"/>
      <c r="D3286" s="223">
        <f>IF(B$3130&lt;&gt;"",IF(B$3130='Usages mobilité'!BF47,'Usages mobilité'!BD47,0),0)</f>
        <v>0</v>
      </c>
      <c r="E3286" s="223">
        <f t="shared" si="287"/>
        <v>0</v>
      </c>
      <c r="F3286" s="223">
        <f t="shared" si="287"/>
        <v>0</v>
      </c>
      <c r="G3286" s="223">
        <f t="shared" si="287"/>
        <v>0</v>
      </c>
      <c r="H3286" s="223">
        <f t="shared" si="287"/>
        <v>0</v>
      </c>
      <c r="I3286" s="223">
        <f t="shared" si="287"/>
        <v>0</v>
      </c>
      <c r="J3286" s="223">
        <f t="shared" si="287"/>
        <v>0</v>
      </c>
      <c r="K3286" s="223">
        <f t="shared" si="287"/>
        <v>0</v>
      </c>
      <c r="L3286" s="223">
        <f t="shared" si="287"/>
        <v>0</v>
      </c>
      <c r="M3286" s="223">
        <f t="shared" si="287"/>
        <v>0</v>
      </c>
      <c r="N3286" s="223">
        <f t="shared" si="287"/>
        <v>0</v>
      </c>
      <c r="O3286" s="223">
        <f t="shared" si="287"/>
        <v>0</v>
      </c>
      <c r="P3286" s="223">
        <f t="shared" si="287"/>
        <v>0</v>
      </c>
      <c r="Q3286" s="223">
        <f t="shared" si="287"/>
        <v>0</v>
      </c>
      <c r="R3286" s="223">
        <f t="shared" si="287"/>
        <v>0</v>
      </c>
    </row>
    <row r="3287" spans="1:18" hidden="1" outlineLevel="2" x14ac:dyDescent="0.25">
      <c r="A3287" s="222" t="str">
        <f>'Usages mobilité'!A48</f>
        <v>Usage mobilité n°45</v>
      </c>
      <c r="B3287" s="222" t="s">
        <v>41</v>
      </c>
      <c r="C3287" s="222"/>
      <c r="D3287" s="223">
        <f>IF(B$3130&lt;&gt;"",IF(B$3130='Usages mobilité'!BF48,'Usages mobilité'!BD48,0),0)</f>
        <v>0</v>
      </c>
      <c r="E3287" s="223">
        <f t="shared" si="287"/>
        <v>0</v>
      </c>
      <c r="F3287" s="223">
        <f t="shared" si="287"/>
        <v>0</v>
      </c>
      <c r="G3287" s="223">
        <f t="shared" si="287"/>
        <v>0</v>
      </c>
      <c r="H3287" s="223">
        <f t="shared" si="287"/>
        <v>0</v>
      </c>
      <c r="I3287" s="223">
        <f t="shared" si="287"/>
        <v>0</v>
      </c>
      <c r="J3287" s="223">
        <f t="shared" si="287"/>
        <v>0</v>
      </c>
      <c r="K3287" s="223">
        <f t="shared" si="287"/>
        <v>0</v>
      </c>
      <c r="L3287" s="223">
        <f t="shared" si="287"/>
        <v>0</v>
      </c>
      <c r="M3287" s="223">
        <f t="shared" si="287"/>
        <v>0</v>
      </c>
      <c r="N3287" s="223">
        <f t="shared" si="287"/>
        <v>0</v>
      </c>
      <c r="O3287" s="223">
        <f t="shared" si="287"/>
        <v>0</v>
      </c>
      <c r="P3287" s="223">
        <f t="shared" si="287"/>
        <v>0</v>
      </c>
      <c r="Q3287" s="223">
        <f t="shared" si="287"/>
        <v>0</v>
      </c>
      <c r="R3287" s="223">
        <f t="shared" si="287"/>
        <v>0</v>
      </c>
    </row>
    <row r="3288" spans="1:18" hidden="1" outlineLevel="2" x14ac:dyDescent="0.25">
      <c r="A3288" s="222" t="str">
        <f>'Usages mobilité'!A49</f>
        <v>Usage mobilité n°46</v>
      </c>
      <c r="B3288" s="222" t="s">
        <v>41</v>
      </c>
      <c r="C3288" s="222"/>
      <c r="D3288" s="223">
        <f>IF(B$3130&lt;&gt;"",IF(B$3130='Usages mobilité'!BF49,'Usages mobilité'!BD49,0),0)</f>
        <v>0</v>
      </c>
      <c r="E3288" s="223">
        <f t="shared" si="287"/>
        <v>0</v>
      </c>
      <c r="F3288" s="223">
        <f t="shared" si="287"/>
        <v>0</v>
      </c>
      <c r="G3288" s="223">
        <f t="shared" si="287"/>
        <v>0</v>
      </c>
      <c r="H3288" s="223">
        <f t="shared" si="287"/>
        <v>0</v>
      </c>
      <c r="I3288" s="223">
        <f t="shared" si="287"/>
        <v>0</v>
      </c>
      <c r="J3288" s="223">
        <f t="shared" si="287"/>
        <v>0</v>
      </c>
      <c r="K3288" s="223">
        <f t="shared" si="287"/>
        <v>0</v>
      </c>
      <c r="L3288" s="223">
        <f t="shared" si="287"/>
        <v>0</v>
      </c>
      <c r="M3288" s="223">
        <f t="shared" si="287"/>
        <v>0</v>
      </c>
      <c r="N3288" s="223">
        <f t="shared" si="287"/>
        <v>0</v>
      </c>
      <c r="O3288" s="223">
        <f t="shared" si="287"/>
        <v>0</v>
      </c>
      <c r="P3288" s="223">
        <f t="shared" si="287"/>
        <v>0</v>
      </c>
      <c r="Q3288" s="223">
        <f t="shared" si="287"/>
        <v>0</v>
      </c>
      <c r="R3288" s="223">
        <f t="shared" si="287"/>
        <v>0</v>
      </c>
    </row>
    <row r="3289" spans="1:18" hidden="1" outlineLevel="2" x14ac:dyDescent="0.25">
      <c r="A3289" s="222" t="str">
        <f>'Usages mobilité'!A50</f>
        <v>Usage mobilité n°47</v>
      </c>
      <c r="B3289" s="222" t="s">
        <v>41</v>
      </c>
      <c r="C3289" s="222"/>
      <c r="D3289" s="223">
        <f>IF(B$3130&lt;&gt;"",IF(B$3130='Usages mobilité'!BF50,'Usages mobilité'!BD50,0),0)</f>
        <v>0</v>
      </c>
      <c r="E3289" s="223">
        <f t="shared" si="287"/>
        <v>0</v>
      </c>
      <c r="F3289" s="223">
        <f t="shared" si="287"/>
        <v>0</v>
      </c>
      <c r="G3289" s="223">
        <f t="shared" si="287"/>
        <v>0</v>
      </c>
      <c r="H3289" s="223">
        <f t="shared" si="287"/>
        <v>0</v>
      </c>
      <c r="I3289" s="223">
        <f t="shared" si="287"/>
        <v>0</v>
      </c>
      <c r="J3289" s="223">
        <f t="shared" si="287"/>
        <v>0</v>
      </c>
      <c r="K3289" s="223">
        <f t="shared" si="287"/>
        <v>0</v>
      </c>
      <c r="L3289" s="223">
        <f t="shared" si="287"/>
        <v>0</v>
      </c>
      <c r="M3289" s="223">
        <f t="shared" si="287"/>
        <v>0</v>
      </c>
      <c r="N3289" s="223">
        <f t="shared" si="287"/>
        <v>0</v>
      </c>
      <c r="O3289" s="223">
        <f t="shared" si="287"/>
        <v>0</v>
      </c>
      <c r="P3289" s="223">
        <f t="shared" si="287"/>
        <v>0</v>
      </c>
      <c r="Q3289" s="223">
        <f t="shared" si="287"/>
        <v>0</v>
      </c>
      <c r="R3289" s="223">
        <f t="shared" si="287"/>
        <v>0</v>
      </c>
    </row>
    <row r="3290" spans="1:18" hidden="1" outlineLevel="2" x14ac:dyDescent="0.25">
      <c r="A3290" s="222" t="str">
        <f>'Usages mobilité'!A51</f>
        <v>Usage mobilité n°48</v>
      </c>
      <c r="B3290" s="222" t="s">
        <v>41</v>
      </c>
      <c r="C3290" s="222"/>
      <c r="D3290" s="223">
        <f>IF(B$3130&lt;&gt;"",IF(B$3130='Usages mobilité'!BF51,'Usages mobilité'!BD51,0),0)</f>
        <v>0</v>
      </c>
      <c r="E3290" s="223">
        <f t="shared" si="287"/>
        <v>0</v>
      </c>
      <c r="F3290" s="223">
        <f t="shared" si="287"/>
        <v>0</v>
      </c>
      <c r="G3290" s="223">
        <f t="shared" si="287"/>
        <v>0</v>
      </c>
      <c r="H3290" s="223">
        <f t="shared" si="287"/>
        <v>0</v>
      </c>
      <c r="I3290" s="223">
        <f t="shared" si="287"/>
        <v>0</v>
      </c>
      <c r="J3290" s="223">
        <f t="shared" si="287"/>
        <v>0</v>
      </c>
      <c r="K3290" s="223">
        <f t="shared" si="287"/>
        <v>0</v>
      </c>
      <c r="L3290" s="223">
        <f t="shared" si="287"/>
        <v>0</v>
      </c>
      <c r="M3290" s="223">
        <f t="shared" si="287"/>
        <v>0</v>
      </c>
      <c r="N3290" s="223">
        <f t="shared" si="287"/>
        <v>0</v>
      </c>
      <c r="O3290" s="223">
        <f t="shared" si="287"/>
        <v>0</v>
      </c>
      <c r="P3290" s="223">
        <f t="shared" si="287"/>
        <v>0</v>
      </c>
      <c r="Q3290" s="223">
        <f t="shared" si="287"/>
        <v>0</v>
      </c>
      <c r="R3290" s="223">
        <f t="shared" si="287"/>
        <v>0</v>
      </c>
    </row>
    <row r="3291" spans="1:18" hidden="1" outlineLevel="2" x14ac:dyDescent="0.25">
      <c r="A3291" s="222" t="str">
        <f>'Usages mobilité'!A52</f>
        <v>Usage mobilité n°49</v>
      </c>
      <c r="B3291" s="222" t="s">
        <v>41</v>
      </c>
      <c r="C3291" s="222"/>
      <c r="D3291" s="223">
        <f>IF(B$3130&lt;&gt;"",IF(B$3130='Usages mobilité'!BF52,'Usages mobilité'!BD52,0),0)</f>
        <v>0</v>
      </c>
      <c r="E3291" s="223">
        <f t="shared" si="287"/>
        <v>0</v>
      </c>
      <c r="F3291" s="223">
        <f t="shared" si="287"/>
        <v>0</v>
      </c>
      <c r="G3291" s="223">
        <f t="shared" si="287"/>
        <v>0</v>
      </c>
      <c r="H3291" s="223">
        <f t="shared" si="287"/>
        <v>0</v>
      </c>
      <c r="I3291" s="223">
        <f t="shared" si="287"/>
        <v>0</v>
      </c>
      <c r="J3291" s="223">
        <f t="shared" si="287"/>
        <v>0</v>
      </c>
      <c r="K3291" s="223">
        <f t="shared" si="287"/>
        <v>0</v>
      </c>
      <c r="L3291" s="223">
        <f t="shared" si="287"/>
        <v>0</v>
      </c>
      <c r="M3291" s="223">
        <f t="shared" si="287"/>
        <v>0</v>
      </c>
      <c r="N3291" s="223">
        <f t="shared" si="287"/>
        <v>0</v>
      </c>
      <c r="O3291" s="223">
        <f t="shared" si="287"/>
        <v>0</v>
      </c>
      <c r="P3291" s="223">
        <f t="shared" si="287"/>
        <v>0</v>
      </c>
      <c r="Q3291" s="223">
        <f t="shared" si="287"/>
        <v>0</v>
      </c>
      <c r="R3291" s="223">
        <f t="shared" si="287"/>
        <v>0</v>
      </c>
    </row>
    <row r="3292" spans="1:18" hidden="1" outlineLevel="2" x14ac:dyDescent="0.25">
      <c r="A3292" s="222" t="str">
        <f>'Usages mobilité'!A53</f>
        <v>Usage mobilité n°50</v>
      </c>
      <c r="B3292" s="222" t="s">
        <v>41</v>
      </c>
      <c r="C3292" s="222"/>
      <c r="D3292" s="223">
        <f>IF(B$3130&lt;&gt;"",IF(B$3130='Usages mobilité'!BF53,'Usages mobilité'!BD53,0),0)</f>
        <v>0</v>
      </c>
      <c r="E3292" s="223">
        <f t="shared" si="287"/>
        <v>0</v>
      </c>
      <c r="F3292" s="223">
        <f t="shared" si="287"/>
        <v>0</v>
      </c>
      <c r="G3292" s="223">
        <f t="shared" si="287"/>
        <v>0</v>
      </c>
      <c r="H3292" s="223">
        <f t="shared" si="287"/>
        <v>0</v>
      </c>
      <c r="I3292" s="223">
        <f t="shared" si="287"/>
        <v>0</v>
      </c>
      <c r="J3292" s="223">
        <f t="shared" si="287"/>
        <v>0</v>
      </c>
      <c r="K3292" s="223">
        <f t="shared" si="287"/>
        <v>0</v>
      </c>
      <c r="L3292" s="223">
        <f t="shared" si="287"/>
        <v>0</v>
      </c>
      <c r="M3292" s="223">
        <f t="shared" si="287"/>
        <v>0</v>
      </c>
      <c r="N3292" s="223">
        <f t="shared" si="287"/>
        <v>0</v>
      </c>
      <c r="O3292" s="223">
        <f t="shared" si="287"/>
        <v>0</v>
      </c>
      <c r="P3292" s="223">
        <f t="shared" si="287"/>
        <v>0</v>
      </c>
      <c r="Q3292" s="223">
        <f t="shared" si="287"/>
        <v>0</v>
      </c>
      <c r="R3292" s="223">
        <f t="shared" si="287"/>
        <v>0</v>
      </c>
    </row>
    <row r="3293" spans="1:18" hidden="1" outlineLevel="1" collapsed="1" x14ac:dyDescent="0.25">
      <c r="A3293" s="222" t="s">
        <v>650</v>
      </c>
      <c r="B3293" s="222"/>
      <c r="C3293" s="222"/>
      <c r="D3293" s="223">
        <f t="shared" ref="D3293:R3293" si="288">SUM(D3243:D3292)</f>
        <v>0</v>
      </c>
      <c r="E3293" s="223">
        <f t="shared" si="288"/>
        <v>0</v>
      </c>
      <c r="F3293" s="223">
        <f t="shared" si="288"/>
        <v>0</v>
      </c>
      <c r="G3293" s="223">
        <f t="shared" si="288"/>
        <v>0</v>
      </c>
      <c r="H3293" s="223">
        <f t="shared" si="288"/>
        <v>0</v>
      </c>
      <c r="I3293" s="223">
        <f t="shared" si="288"/>
        <v>0</v>
      </c>
      <c r="J3293" s="223">
        <f t="shared" si="288"/>
        <v>0</v>
      </c>
      <c r="K3293" s="223">
        <f t="shared" si="288"/>
        <v>0</v>
      </c>
      <c r="L3293" s="223">
        <f t="shared" si="288"/>
        <v>0</v>
      </c>
      <c r="M3293" s="223">
        <f t="shared" si="288"/>
        <v>0</v>
      </c>
      <c r="N3293" s="223">
        <f t="shared" si="288"/>
        <v>0</v>
      </c>
      <c r="O3293" s="223">
        <f t="shared" si="288"/>
        <v>0</v>
      </c>
      <c r="P3293" s="223">
        <f t="shared" si="288"/>
        <v>0</v>
      </c>
      <c r="Q3293" s="223">
        <f t="shared" si="288"/>
        <v>0</v>
      </c>
      <c r="R3293" s="223">
        <f t="shared" si="288"/>
        <v>0</v>
      </c>
    </row>
    <row r="3294" spans="1:18" hidden="1" outlineLevel="2" x14ac:dyDescent="0.25">
      <c r="A3294" s="222" t="str">
        <f>'Usages mobilité'!A4</f>
        <v>Usage mobilité n°1</v>
      </c>
      <c r="B3294" s="222" t="s">
        <v>645</v>
      </c>
      <c r="C3294" s="222"/>
      <c r="D3294" s="223">
        <f>D3243*'Usages mobilité'!$BG4*(1+'Usages mobilité'!$BH4)^(D$3133-$D$3133)/1000</f>
        <v>0</v>
      </c>
      <c r="E3294" s="223">
        <f>E3243*'Usages mobilité'!$BG4*(1+'Usages mobilité'!$BH4)^(E$3133-$D$3133)/1000</f>
        <v>0</v>
      </c>
      <c r="F3294" s="223">
        <f>F3243*'Usages mobilité'!$BG4*(1+'Usages mobilité'!$BH4)^(F$3133-$D$3133)/1000</f>
        <v>0</v>
      </c>
      <c r="G3294" s="223">
        <f>G3243*'Usages mobilité'!$BG4*(1+'Usages mobilité'!$BH4)^(G$3133-$D$3133)/1000</f>
        <v>0</v>
      </c>
      <c r="H3294" s="223">
        <f>H3243*'Usages mobilité'!$BG4*(1+'Usages mobilité'!$BH4)^(H$3133-$D$3133)/1000</f>
        <v>0</v>
      </c>
      <c r="I3294" s="223">
        <f>I3243*'Usages mobilité'!$BG4*(1+'Usages mobilité'!$BH4)^(I$3133-$D$3133)/1000</f>
        <v>0</v>
      </c>
      <c r="J3294" s="223">
        <f>J3243*'Usages mobilité'!$BG4*(1+'Usages mobilité'!$BH4)^(J$3133-$D$3133)/1000</f>
        <v>0</v>
      </c>
      <c r="K3294" s="223">
        <f>K3243*'Usages mobilité'!$BG4*(1+'Usages mobilité'!$BH4)^(K$3133-$D$3133)/1000</f>
        <v>0</v>
      </c>
      <c r="L3294" s="223">
        <f>L3243*'Usages mobilité'!$BG4*(1+'Usages mobilité'!$BH4)^(L$3133-$D$3133)/1000</f>
        <v>0</v>
      </c>
      <c r="M3294" s="223">
        <f>M3243*'Usages mobilité'!$BG4*(1+'Usages mobilité'!$BH4)^(M$3133-$D$3133)/1000</f>
        <v>0</v>
      </c>
      <c r="N3294" s="223">
        <f>N3243*'Usages mobilité'!$BG4*(1+'Usages mobilité'!$BH4)^(N$3133-$D$3133)/1000</f>
        <v>0</v>
      </c>
      <c r="O3294" s="223">
        <f>O3243*'Usages mobilité'!$BG4*(1+'Usages mobilité'!$BH4)^(O$3133-$D$3133)/1000</f>
        <v>0</v>
      </c>
      <c r="P3294" s="223">
        <f>P3243*'Usages mobilité'!$BG4*(1+'Usages mobilité'!$BH4)^(P$3133-$D$3133)/1000</f>
        <v>0</v>
      </c>
      <c r="Q3294" s="223">
        <f>Q3243*'Usages mobilité'!$BG4*(1+'Usages mobilité'!$BH4)^(Q$3133-$D$3133)/1000</f>
        <v>0</v>
      </c>
      <c r="R3294" s="223">
        <f>R3243*'Usages mobilité'!$BG4*(1+'Usages mobilité'!$BH4)^(R$3133-$D$3133)/1000</f>
        <v>0</v>
      </c>
    </row>
    <row r="3295" spans="1:18" hidden="1" outlineLevel="2" x14ac:dyDescent="0.25">
      <c r="A3295" s="222" t="str">
        <f>'Usages mobilité'!A5</f>
        <v>Usage mobilité n°2</v>
      </c>
      <c r="B3295" s="222" t="s">
        <v>645</v>
      </c>
      <c r="C3295" s="222"/>
      <c r="D3295" s="223">
        <f>D3244*'Usages mobilité'!$BG5*(1+'Usages mobilité'!$BH5)^(D$3133-$D$3133)/1000</f>
        <v>0</v>
      </c>
      <c r="E3295" s="223">
        <f>E3244*'Usages mobilité'!$BG5*(1+'Usages mobilité'!$BH5)^(E$3133-$D$3133)/1000</f>
        <v>0</v>
      </c>
      <c r="F3295" s="223">
        <f>F3244*'Usages mobilité'!$BG5*(1+'Usages mobilité'!$BH5)^(F$3133-$D$3133)/1000</f>
        <v>0</v>
      </c>
      <c r="G3295" s="223">
        <f>G3244*'Usages mobilité'!$BG5*(1+'Usages mobilité'!$BH5)^(G$3133-$D$3133)/1000</f>
        <v>0</v>
      </c>
      <c r="H3295" s="223">
        <f>H3244*'Usages mobilité'!$BG5*(1+'Usages mobilité'!$BH5)^(H$3133-$D$3133)/1000</f>
        <v>0</v>
      </c>
      <c r="I3295" s="223">
        <f>I3244*'Usages mobilité'!$BG5*(1+'Usages mobilité'!$BH5)^(I$3133-$D$3133)/1000</f>
        <v>0</v>
      </c>
      <c r="J3295" s="223">
        <f>J3244*'Usages mobilité'!$BG5*(1+'Usages mobilité'!$BH5)^(J$3133-$D$3133)/1000</f>
        <v>0</v>
      </c>
      <c r="K3295" s="223">
        <f>K3244*'Usages mobilité'!$BG5*(1+'Usages mobilité'!$BH5)^(K$3133-$D$3133)/1000</f>
        <v>0</v>
      </c>
      <c r="L3295" s="223">
        <f>L3244*'Usages mobilité'!$BG5*(1+'Usages mobilité'!$BH5)^(L$3133-$D$3133)/1000</f>
        <v>0</v>
      </c>
      <c r="M3295" s="223">
        <f>M3244*'Usages mobilité'!$BG5*(1+'Usages mobilité'!$BH5)^(M$3133-$D$3133)/1000</f>
        <v>0</v>
      </c>
      <c r="N3295" s="223">
        <f>N3244*'Usages mobilité'!$BG5*(1+'Usages mobilité'!$BH5)^(N$3133-$D$3133)/1000</f>
        <v>0</v>
      </c>
      <c r="O3295" s="223">
        <f>O3244*'Usages mobilité'!$BG5*(1+'Usages mobilité'!$BH5)^(O$3133-$D$3133)/1000</f>
        <v>0</v>
      </c>
      <c r="P3295" s="223">
        <f>P3244*'Usages mobilité'!$BG5*(1+'Usages mobilité'!$BH5)^(P$3133-$D$3133)/1000</f>
        <v>0</v>
      </c>
      <c r="Q3295" s="223">
        <f>Q3244*'Usages mobilité'!$BG5*(1+'Usages mobilité'!$BH5)^(Q$3133-$D$3133)/1000</f>
        <v>0</v>
      </c>
      <c r="R3295" s="223">
        <f>R3244*'Usages mobilité'!$BG5*(1+'Usages mobilité'!$BH5)^(R$3133-$D$3133)/1000</f>
        <v>0</v>
      </c>
    </row>
    <row r="3296" spans="1:18" hidden="1" outlineLevel="2" x14ac:dyDescent="0.25">
      <c r="A3296" s="222" t="str">
        <f>'Usages mobilité'!A6</f>
        <v>Usage mobilité n°3</v>
      </c>
      <c r="B3296" s="222" t="s">
        <v>645</v>
      </c>
      <c r="C3296" s="222"/>
      <c r="D3296" s="223">
        <f>D3245*'Usages mobilité'!$BG6*(1+'Usages mobilité'!$BH6)^(D$3133-$D$3133)/1000</f>
        <v>0</v>
      </c>
      <c r="E3296" s="223">
        <f>E3245*'Usages mobilité'!$BG6*(1+'Usages mobilité'!$BH6)^(E$3133-$D$3133)/1000</f>
        <v>0</v>
      </c>
      <c r="F3296" s="223">
        <f>F3245*'Usages mobilité'!$BG6*(1+'Usages mobilité'!$BH6)^(F$3133-$D$3133)/1000</f>
        <v>0</v>
      </c>
      <c r="G3296" s="223">
        <f>G3245*'Usages mobilité'!$BG6*(1+'Usages mobilité'!$BH6)^(G$3133-$D$3133)/1000</f>
        <v>0</v>
      </c>
      <c r="H3296" s="223">
        <f>H3245*'Usages mobilité'!$BG6*(1+'Usages mobilité'!$BH6)^(H$3133-$D$3133)/1000</f>
        <v>0</v>
      </c>
      <c r="I3296" s="223">
        <f>I3245*'Usages mobilité'!$BG6*(1+'Usages mobilité'!$BH6)^(I$3133-$D$3133)/1000</f>
        <v>0</v>
      </c>
      <c r="J3296" s="223">
        <f>J3245*'Usages mobilité'!$BG6*(1+'Usages mobilité'!$BH6)^(J$3133-$D$3133)/1000</f>
        <v>0</v>
      </c>
      <c r="K3296" s="223">
        <f>K3245*'Usages mobilité'!$BG6*(1+'Usages mobilité'!$BH6)^(K$3133-$D$3133)/1000</f>
        <v>0</v>
      </c>
      <c r="L3296" s="223">
        <f>L3245*'Usages mobilité'!$BG6*(1+'Usages mobilité'!$BH6)^(L$3133-$D$3133)/1000</f>
        <v>0</v>
      </c>
      <c r="M3296" s="223">
        <f>M3245*'Usages mobilité'!$BG6*(1+'Usages mobilité'!$BH6)^(M$3133-$D$3133)/1000</f>
        <v>0</v>
      </c>
      <c r="N3296" s="223">
        <f>N3245*'Usages mobilité'!$BG6*(1+'Usages mobilité'!$BH6)^(N$3133-$D$3133)/1000</f>
        <v>0</v>
      </c>
      <c r="O3296" s="223">
        <f>O3245*'Usages mobilité'!$BG6*(1+'Usages mobilité'!$BH6)^(O$3133-$D$3133)/1000</f>
        <v>0</v>
      </c>
      <c r="P3296" s="223">
        <f>P3245*'Usages mobilité'!$BG6*(1+'Usages mobilité'!$BH6)^(P$3133-$D$3133)/1000</f>
        <v>0</v>
      </c>
      <c r="Q3296" s="223">
        <f>Q3245*'Usages mobilité'!$BG6*(1+'Usages mobilité'!$BH6)^(Q$3133-$D$3133)/1000</f>
        <v>0</v>
      </c>
      <c r="R3296" s="223">
        <f>R3245*'Usages mobilité'!$BG6*(1+'Usages mobilité'!$BH6)^(R$3133-$D$3133)/1000</f>
        <v>0</v>
      </c>
    </row>
    <row r="3297" spans="1:18" hidden="1" outlineLevel="2" x14ac:dyDescent="0.25">
      <c r="A3297" s="222" t="str">
        <f>'Usages mobilité'!A7</f>
        <v>Usage mobilité n°4</v>
      </c>
      <c r="B3297" s="222" t="s">
        <v>645</v>
      </c>
      <c r="C3297" s="222"/>
      <c r="D3297" s="223">
        <f>D3246*'Usages mobilité'!$BG7*(1+'Usages mobilité'!$BH7)^(D$3133-$D$3133)/1000</f>
        <v>0</v>
      </c>
      <c r="E3297" s="223">
        <f>E3246*'Usages mobilité'!$BG7*(1+'Usages mobilité'!$BH7)^(E$3133-$D$3133)/1000</f>
        <v>0</v>
      </c>
      <c r="F3297" s="223">
        <f>F3246*'Usages mobilité'!$BG7*(1+'Usages mobilité'!$BH7)^(F$3133-$D$3133)/1000</f>
        <v>0</v>
      </c>
      <c r="G3297" s="223">
        <f>G3246*'Usages mobilité'!$BG7*(1+'Usages mobilité'!$BH7)^(G$3133-$D$3133)/1000</f>
        <v>0</v>
      </c>
      <c r="H3297" s="223">
        <f>H3246*'Usages mobilité'!$BG7*(1+'Usages mobilité'!$BH7)^(H$3133-$D$3133)/1000</f>
        <v>0</v>
      </c>
      <c r="I3297" s="223">
        <f>I3246*'Usages mobilité'!$BG7*(1+'Usages mobilité'!$BH7)^(I$3133-$D$3133)/1000</f>
        <v>0</v>
      </c>
      <c r="J3297" s="223">
        <f>J3246*'Usages mobilité'!$BG7*(1+'Usages mobilité'!$BH7)^(J$3133-$D$3133)/1000</f>
        <v>0</v>
      </c>
      <c r="K3297" s="223">
        <f>K3246*'Usages mobilité'!$BG7*(1+'Usages mobilité'!$BH7)^(K$3133-$D$3133)/1000</f>
        <v>0</v>
      </c>
      <c r="L3297" s="223">
        <f>L3246*'Usages mobilité'!$BG7*(1+'Usages mobilité'!$BH7)^(L$3133-$D$3133)/1000</f>
        <v>0</v>
      </c>
      <c r="M3297" s="223">
        <f>M3246*'Usages mobilité'!$BG7*(1+'Usages mobilité'!$BH7)^(M$3133-$D$3133)/1000</f>
        <v>0</v>
      </c>
      <c r="N3297" s="223">
        <f>N3246*'Usages mobilité'!$BG7*(1+'Usages mobilité'!$BH7)^(N$3133-$D$3133)/1000</f>
        <v>0</v>
      </c>
      <c r="O3297" s="223">
        <f>O3246*'Usages mobilité'!$BG7*(1+'Usages mobilité'!$BH7)^(O$3133-$D$3133)/1000</f>
        <v>0</v>
      </c>
      <c r="P3297" s="223">
        <f>P3246*'Usages mobilité'!$BG7*(1+'Usages mobilité'!$BH7)^(P$3133-$D$3133)/1000</f>
        <v>0</v>
      </c>
      <c r="Q3297" s="223">
        <f>Q3246*'Usages mobilité'!$BG7*(1+'Usages mobilité'!$BH7)^(Q$3133-$D$3133)/1000</f>
        <v>0</v>
      </c>
      <c r="R3297" s="223">
        <f>R3246*'Usages mobilité'!$BG7*(1+'Usages mobilité'!$BH7)^(R$3133-$D$3133)/1000</f>
        <v>0</v>
      </c>
    </row>
    <row r="3298" spans="1:18" hidden="1" outlineLevel="2" x14ac:dyDescent="0.25">
      <c r="A3298" s="222" t="str">
        <f>'Usages mobilité'!A8</f>
        <v>Usage mobilité n°5</v>
      </c>
      <c r="B3298" s="222" t="s">
        <v>645</v>
      </c>
      <c r="C3298" s="222"/>
      <c r="D3298" s="223">
        <f>D3247*'Usages mobilité'!$BG8*(1+'Usages mobilité'!$BH8)^(D$3133-$D$3133)/1000</f>
        <v>0</v>
      </c>
      <c r="E3298" s="223">
        <f>E3247*'Usages mobilité'!$BG8*(1+'Usages mobilité'!$BH8)^(E$3133-$D$3133)/1000</f>
        <v>0</v>
      </c>
      <c r="F3298" s="223">
        <f>F3247*'Usages mobilité'!$BG8*(1+'Usages mobilité'!$BH8)^(F$3133-$D$3133)/1000</f>
        <v>0</v>
      </c>
      <c r="G3298" s="223">
        <f>G3247*'Usages mobilité'!$BG8*(1+'Usages mobilité'!$BH8)^(G$3133-$D$3133)/1000</f>
        <v>0</v>
      </c>
      <c r="H3298" s="223">
        <f>H3247*'Usages mobilité'!$BG8*(1+'Usages mobilité'!$BH8)^(H$3133-$D$3133)/1000</f>
        <v>0</v>
      </c>
      <c r="I3298" s="223">
        <f>I3247*'Usages mobilité'!$BG8*(1+'Usages mobilité'!$BH8)^(I$3133-$D$3133)/1000</f>
        <v>0</v>
      </c>
      <c r="J3298" s="223">
        <f>J3247*'Usages mobilité'!$BG8*(1+'Usages mobilité'!$BH8)^(J$3133-$D$3133)/1000</f>
        <v>0</v>
      </c>
      <c r="K3298" s="223">
        <f>K3247*'Usages mobilité'!$BG8*(1+'Usages mobilité'!$BH8)^(K$3133-$D$3133)/1000</f>
        <v>0</v>
      </c>
      <c r="L3298" s="223">
        <f>L3247*'Usages mobilité'!$BG8*(1+'Usages mobilité'!$BH8)^(L$3133-$D$3133)/1000</f>
        <v>0</v>
      </c>
      <c r="M3298" s="223">
        <f>M3247*'Usages mobilité'!$BG8*(1+'Usages mobilité'!$BH8)^(M$3133-$D$3133)/1000</f>
        <v>0</v>
      </c>
      <c r="N3298" s="223">
        <f>N3247*'Usages mobilité'!$BG8*(1+'Usages mobilité'!$BH8)^(N$3133-$D$3133)/1000</f>
        <v>0</v>
      </c>
      <c r="O3298" s="223">
        <f>O3247*'Usages mobilité'!$BG8*(1+'Usages mobilité'!$BH8)^(O$3133-$D$3133)/1000</f>
        <v>0</v>
      </c>
      <c r="P3298" s="223">
        <f>P3247*'Usages mobilité'!$BG8*(1+'Usages mobilité'!$BH8)^(P$3133-$D$3133)/1000</f>
        <v>0</v>
      </c>
      <c r="Q3298" s="223">
        <f>Q3247*'Usages mobilité'!$BG8*(1+'Usages mobilité'!$BH8)^(Q$3133-$D$3133)/1000</f>
        <v>0</v>
      </c>
      <c r="R3298" s="223">
        <f>R3247*'Usages mobilité'!$BG8*(1+'Usages mobilité'!$BH8)^(R$3133-$D$3133)/1000</f>
        <v>0</v>
      </c>
    </row>
    <row r="3299" spans="1:18" hidden="1" outlineLevel="2" x14ac:dyDescent="0.25">
      <c r="A3299" s="222" t="str">
        <f>'Usages mobilité'!A9</f>
        <v>Usage mobilité n°6</v>
      </c>
      <c r="B3299" s="222" t="s">
        <v>645</v>
      </c>
      <c r="C3299" s="222"/>
      <c r="D3299" s="223">
        <f>D3248*'Usages mobilité'!$BG9*(1+'Usages mobilité'!$BH9)^(D$3133-$D$3133)/1000</f>
        <v>0</v>
      </c>
      <c r="E3299" s="223">
        <f>E3248*'Usages mobilité'!$BG9*(1+'Usages mobilité'!$BH9)^(E$3133-$D$3133)/1000</f>
        <v>0</v>
      </c>
      <c r="F3299" s="223">
        <f>F3248*'Usages mobilité'!$BG9*(1+'Usages mobilité'!$BH9)^(F$3133-$D$3133)/1000</f>
        <v>0</v>
      </c>
      <c r="G3299" s="223">
        <f>G3248*'Usages mobilité'!$BG9*(1+'Usages mobilité'!$BH9)^(G$3133-$D$3133)/1000</f>
        <v>0</v>
      </c>
      <c r="H3299" s="223">
        <f>H3248*'Usages mobilité'!$BG9*(1+'Usages mobilité'!$BH9)^(H$3133-$D$3133)/1000</f>
        <v>0</v>
      </c>
      <c r="I3299" s="223">
        <f>I3248*'Usages mobilité'!$BG9*(1+'Usages mobilité'!$BH9)^(I$3133-$D$3133)/1000</f>
        <v>0</v>
      </c>
      <c r="J3299" s="223">
        <f>J3248*'Usages mobilité'!$BG9*(1+'Usages mobilité'!$BH9)^(J$3133-$D$3133)/1000</f>
        <v>0</v>
      </c>
      <c r="K3299" s="223">
        <f>K3248*'Usages mobilité'!$BG9*(1+'Usages mobilité'!$BH9)^(K$3133-$D$3133)/1000</f>
        <v>0</v>
      </c>
      <c r="L3299" s="223">
        <f>L3248*'Usages mobilité'!$BG9*(1+'Usages mobilité'!$BH9)^(L$3133-$D$3133)/1000</f>
        <v>0</v>
      </c>
      <c r="M3299" s="223">
        <f>M3248*'Usages mobilité'!$BG9*(1+'Usages mobilité'!$BH9)^(M$3133-$D$3133)/1000</f>
        <v>0</v>
      </c>
      <c r="N3299" s="223">
        <f>N3248*'Usages mobilité'!$BG9*(1+'Usages mobilité'!$BH9)^(N$3133-$D$3133)/1000</f>
        <v>0</v>
      </c>
      <c r="O3299" s="223">
        <f>O3248*'Usages mobilité'!$BG9*(1+'Usages mobilité'!$BH9)^(O$3133-$D$3133)/1000</f>
        <v>0</v>
      </c>
      <c r="P3299" s="223">
        <f>P3248*'Usages mobilité'!$BG9*(1+'Usages mobilité'!$BH9)^(P$3133-$D$3133)/1000</f>
        <v>0</v>
      </c>
      <c r="Q3299" s="223">
        <f>Q3248*'Usages mobilité'!$BG9*(1+'Usages mobilité'!$BH9)^(Q$3133-$D$3133)/1000</f>
        <v>0</v>
      </c>
      <c r="R3299" s="223">
        <f>R3248*'Usages mobilité'!$BG9*(1+'Usages mobilité'!$BH9)^(R$3133-$D$3133)/1000</f>
        <v>0</v>
      </c>
    </row>
    <row r="3300" spans="1:18" hidden="1" outlineLevel="2" x14ac:dyDescent="0.25">
      <c r="A3300" s="222" t="str">
        <f>'Usages mobilité'!A10</f>
        <v>Usage mobilité n°7</v>
      </c>
      <c r="B3300" s="222" t="s">
        <v>645</v>
      </c>
      <c r="C3300" s="222"/>
      <c r="D3300" s="223">
        <f>D3249*'Usages mobilité'!$BG10*(1+'Usages mobilité'!$BH10)^(D$3133-$D$3133)/1000</f>
        <v>0</v>
      </c>
      <c r="E3300" s="223">
        <f>E3249*'Usages mobilité'!$BG10*(1+'Usages mobilité'!$BH10)^(E$3133-$D$3133)/1000</f>
        <v>0</v>
      </c>
      <c r="F3300" s="223">
        <f>F3249*'Usages mobilité'!$BG10*(1+'Usages mobilité'!$BH10)^(F$3133-$D$3133)/1000</f>
        <v>0</v>
      </c>
      <c r="G3300" s="223">
        <f>G3249*'Usages mobilité'!$BG10*(1+'Usages mobilité'!$BH10)^(G$3133-$D$3133)/1000</f>
        <v>0</v>
      </c>
      <c r="H3300" s="223">
        <f>H3249*'Usages mobilité'!$BG10*(1+'Usages mobilité'!$BH10)^(H$3133-$D$3133)/1000</f>
        <v>0</v>
      </c>
      <c r="I3300" s="223">
        <f>I3249*'Usages mobilité'!$BG10*(1+'Usages mobilité'!$BH10)^(I$3133-$D$3133)/1000</f>
        <v>0</v>
      </c>
      <c r="J3300" s="223">
        <f>J3249*'Usages mobilité'!$BG10*(1+'Usages mobilité'!$BH10)^(J$3133-$D$3133)/1000</f>
        <v>0</v>
      </c>
      <c r="K3300" s="223">
        <f>K3249*'Usages mobilité'!$BG10*(1+'Usages mobilité'!$BH10)^(K$3133-$D$3133)/1000</f>
        <v>0</v>
      </c>
      <c r="L3300" s="223">
        <f>L3249*'Usages mobilité'!$BG10*(1+'Usages mobilité'!$BH10)^(L$3133-$D$3133)/1000</f>
        <v>0</v>
      </c>
      <c r="M3300" s="223">
        <f>M3249*'Usages mobilité'!$BG10*(1+'Usages mobilité'!$BH10)^(M$3133-$D$3133)/1000</f>
        <v>0</v>
      </c>
      <c r="N3300" s="223">
        <f>N3249*'Usages mobilité'!$BG10*(1+'Usages mobilité'!$BH10)^(N$3133-$D$3133)/1000</f>
        <v>0</v>
      </c>
      <c r="O3300" s="223">
        <f>O3249*'Usages mobilité'!$BG10*(1+'Usages mobilité'!$BH10)^(O$3133-$D$3133)/1000</f>
        <v>0</v>
      </c>
      <c r="P3300" s="223">
        <f>P3249*'Usages mobilité'!$BG10*(1+'Usages mobilité'!$BH10)^(P$3133-$D$3133)/1000</f>
        <v>0</v>
      </c>
      <c r="Q3300" s="223">
        <f>Q3249*'Usages mobilité'!$BG10*(1+'Usages mobilité'!$BH10)^(Q$3133-$D$3133)/1000</f>
        <v>0</v>
      </c>
      <c r="R3300" s="223">
        <f>R3249*'Usages mobilité'!$BG10*(1+'Usages mobilité'!$BH10)^(R$3133-$D$3133)/1000</f>
        <v>0</v>
      </c>
    </row>
    <row r="3301" spans="1:18" hidden="1" outlineLevel="2" x14ac:dyDescent="0.25">
      <c r="A3301" s="222" t="str">
        <f>'Usages mobilité'!A11</f>
        <v>Usage mobilité n°8</v>
      </c>
      <c r="B3301" s="222" t="s">
        <v>645</v>
      </c>
      <c r="C3301" s="222"/>
      <c r="D3301" s="223">
        <f>D3250*'Usages mobilité'!$BG11*(1+'Usages mobilité'!$BH11)^(D$3133-$D$3133)/1000</f>
        <v>0</v>
      </c>
      <c r="E3301" s="223">
        <f>E3250*'Usages mobilité'!$BG11*(1+'Usages mobilité'!$BH11)^(E$3133-$D$3133)/1000</f>
        <v>0</v>
      </c>
      <c r="F3301" s="223">
        <f>F3250*'Usages mobilité'!$BG11*(1+'Usages mobilité'!$BH11)^(F$3133-$D$3133)/1000</f>
        <v>0</v>
      </c>
      <c r="G3301" s="223">
        <f>G3250*'Usages mobilité'!$BG11*(1+'Usages mobilité'!$BH11)^(G$3133-$D$3133)/1000</f>
        <v>0</v>
      </c>
      <c r="H3301" s="223">
        <f>H3250*'Usages mobilité'!$BG11*(1+'Usages mobilité'!$BH11)^(H$3133-$D$3133)/1000</f>
        <v>0</v>
      </c>
      <c r="I3301" s="223">
        <f>I3250*'Usages mobilité'!$BG11*(1+'Usages mobilité'!$BH11)^(I$3133-$D$3133)/1000</f>
        <v>0</v>
      </c>
      <c r="J3301" s="223">
        <f>J3250*'Usages mobilité'!$BG11*(1+'Usages mobilité'!$BH11)^(J$3133-$D$3133)/1000</f>
        <v>0</v>
      </c>
      <c r="K3301" s="223">
        <f>K3250*'Usages mobilité'!$BG11*(1+'Usages mobilité'!$BH11)^(K$3133-$D$3133)/1000</f>
        <v>0</v>
      </c>
      <c r="L3301" s="223">
        <f>L3250*'Usages mobilité'!$BG11*(1+'Usages mobilité'!$BH11)^(L$3133-$D$3133)/1000</f>
        <v>0</v>
      </c>
      <c r="M3301" s="223">
        <f>M3250*'Usages mobilité'!$BG11*(1+'Usages mobilité'!$BH11)^(M$3133-$D$3133)/1000</f>
        <v>0</v>
      </c>
      <c r="N3301" s="223">
        <f>N3250*'Usages mobilité'!$BG11*(1+'Usages mobilité'!$BH11)^(N$3133-$D$3133)/1000</f>
        <v>0</v>
      </c>
      <c r="O3301" s="223">
        <f>O3250*'Usages mobilité'!$BG11*(1+'Usages mobilité'!$BH11)^(O$3133-$D$3133)/1000</f>
        <v>0</v>
      </c>
      <c r="P3301" s="223">
        <f>P3250*'Usages mobilité'!$BG11*(1+'Usages mobilité'!$BH11)^(P$3133-$D$3133)/1000</f>
        <v>0</v>
      </c>
      <c r="Q3301" s="223">
        <f>Q3250*'Usages mobilité'!$BG11*(1+'Usages mobilité'!$BH11)^(Q$3133-$D$3133)/1000</f>
        <v>0</v>
      </c>
      <c r="R3301" s="223">
        <f>R3250*'Usages mobilité'!$BG11*(1+'Usages mobilité'!$BH11)^(R$3133-$D$3133)/1000</f>
        <v>0</v>
      </c>
    </row>
    <row r="3302" spans="1:18" hidden="1" outlineLevel="2" x14ac:dyDescent="0.25">
      <c r="A3302" s="222" t="str">
        <f>'Usages mobilité'!A12</f>
        <v>Usage mobilité n°9</v>
      </c>
      <c r="B3302" s="222" t="s">
        <v>645</v>
      </c>
      <c r="C3302" s="222"/>
      <c r="D3302" s="223">
        <f>D3251*'Usages mobilité'!$BG12*(1+'Usages mobilité'!$BH12)^(D$3133-$D$3133)/1000</f>
        <v>0</v>
      </c>
      <c r="E3302" s="223">
        <f>E3251*'Usages mobilité'!$BG12*(1+'Usages mobilité'!$BH12)^(E$3133-$D$3133)/1000</f>
        <v>0</v>
      </c>
      <c r="F3302" s="223">
        <f>F3251*'Usages mobilité'!$BG12*(1+'Usages mobilité'!$BH12)^(F$3133-$D$3133)/1000</f>
        <v>0</v>
      </c>
      <c r="G3302" s="223">
        <f>G3251*'Usages mobilité'!$BG12*(1+'Usages mobilité'!$BH12)^(G$3133-$D$3133)/1000</f>
        <v>0</v>
      </c>
      <c r="H3302" s="223">
        <f>H3251*'Usages mobilité'!$BG12*(1+'Usages mobilité'!$BH12)^(H$3133-$D$3133)/1000</f>
        <v>0</v>
      </c>
      <c r="I3302" s="223">
        <f>I3251*'Usages mobilité'!$BG12*(1+'Usages mobilité'!$BH12)^(I$3133-$D$3133)/1000</f>
        <v>0</v>
      </c>
      <c r="J3302" s="223">
        <f>J3251*'Usages mobilité'!$BG12*(1+'Usages mobilité'!$BH12)^(J$3133-$D$3133)/1000</f>
        <v>0</v>
      </c>
      <c r="K3302" s="223">
        <f>K3251*'Usages mobilité'!$BG12*(1+'Usages mobilité'!$BH12)^(K$3133-$D$3133)/1000</f>
        <v>0</v>
      </c>
      <c r="L3302" s="223">
        <f>L3251*'Usages mobilité'!$BG12*(1+'Usages mobilité'!$BH12)^(L$3133-$D$3133)/1000</f>
        <v>0</v>
      </c>
      <c r="M3302" s="223">
        <f>M3251*'Usages mobilité'!$BG12*(1+'Usages mobilité'!$BH12)^(M$3133-$D$3133)/1000</f>
        <v>0</v>
      </c>
      <c r="N3302" s="223">
        <f>N3251*'Usages mobilité'!$BG12*(1+'Usages mobilité'!$BH12)^(N$3133-$D$3133)/1000</f>
        <v>0</v>
      </c>
      <c r="O3302" s="223">
        <f>O3251*'Usages mobilité'!$BG12*(1+'Usages mobilité'!$BH12)^(O$3133-$D$3133)/1000</f>
        <v>0</v>
      </c>
      <c r="P3302" s="223">
        <f>P3251*'Usages mobilité'!$BG12*(1+'Usages mobilité'!$BH12)^(P$3133-$D$3133)/1000</f>
        <v>0</v>
      </c>
      <c r="Q3302" s="223">
        <f>Q3251*'Usages mobilité'!$BG12*(1+'Usages mobilité'!$BH12)^(Q$3133-$D$3133)/1000</f>
        <v>0</v>
      </c>
      <c r="R3302" s="223">
        <f>R3251*'Usages mobilité'!$BG12*(1+'Usages mobilité'!$BH12)^(R$3133-$D$3133)/1000</f>
        <v>0</v>
      </c>
    </row>
    <row r="3303" spans="1:18" hidden="1" outlineLevel="2" x14ac:dyDescent="0.25">
      <c r="A3303" s="222" t="str">
        <f>'Usages mobilité'!A13</f>
        <v>Usage mobilité n°10</v>
      </c>
      <c r="B3303" s="222" t="s">
        <v>645</v>
      </c>
      <c r="C3303" s="222"/>
      <c r="D3303" s="223">
        <f>D3252*'Usages mobilité'!$BG13*(1+'Usages mobilité'!$BH13)^(D$3133-$D$3133)/1000</f>
        <v>0</v>
      </c>
      <c r="E3303" s="223">
        <f>E3252*'Usages mobilité'!$BG13*(1+'Usages mobilité'!$BH13)^(E$3133-$D$3133)/1000</f>
        <v>0</v>
      </c>
      <c r="F3303" s="223">
        <f>F3252*'Usages mobilité'!$BG13*(1+'Usages mobilité'!$BH13)^(F$3133-$D$3133)/1000</f>
        <v>0</v>
      </c>
      <c r="G3303" s="223">
        <f>G3252*'Usages mobilité'!$BG13*(1+'Usages mobilité'!$BH13)^(G$3133-$D$3133)/1000</f>
        <v>0</v>
      </c>
      <c r="H3303" s="223">
        <f>H3252*'Usages mobilité'!$BG13*(1+'Usages mobilité'!$BH13)^(H$3133-$D$3133)/1000</f>
        <v>0</v>
      </c>
      <c r="I3303" s="223">
        <f>I3252*'Usages mobilité'!$BG13*(1+'Usages mobilité'!$BH13)^(I$3133-$D$3133)/1000</f>
        <v>0</v>
      </c>
      <c r="J3303" s="223">
        <f>J3252*'Usages mobilité'!$BG13*(1+'Usages mobilité'!$BH13)^(J$3133-$D$3133)/1000</f>
        <v>0</v>
      </c>
      <c r="K3303" s="223">
        <f>K3252*'Usages mobilité'!$BG13*(1+'Usages mobilité'!$BH13)^(K$3133-$D$3133)/1000</f>
        <v>0</v>
      </c>
      <c r="L3303" s="223">
        <f>L3252*'Usages mobilité'!$BG13*(1+'Usages mobilité'!$BH13)^(L$3133-$D$3133)/1000</f>
        <v>0</v>
      </c>
      <c r="M3303" s="223">
        <f>M3252*'Usages mobilité'!$BG13*(1+'Usages mobilité'!$BH13)^(M$3133-$D$3133)/1000</f>
        <v>0</v>
      </c>
      <c r="N3303" s="223">
        <f>N3252*'Usages mobilité'!$BG13*(1+'Usages mobilité'!$BH13)^(N$3133-$D$3133)/1000</f>
        <v>0</v>
      </c>
      <c r="O3303" s="223">
        <f>O3252*'Usages mobilité'!$BG13*(1+'Usages mobilité'!$BH13)^(O$3133-$D$3133)/1000</f>
        <v>0</v>
      </c>
      <c r="P3303" s="223">
        <f>P3252*'Usages mobilité'!$BG13*(1+'Usages mobilité'!$BH13)^(P$3133-$D$3133)/1000</f>
        <v>0</v>
      </c>
      <c r="Q3303" s="223">
        <f>Q3252*'Usages mobilité'!$BG13*(1+'Usages mobilité'!$BH13)^(Q$3133-$D$3133)/1000</f>
        <v>0</v>
      </c>
      <c r="R3303" s="223">
        <f>R3252*'Usages mobilité'!$BG13*(1+'Usages mobilité'!$BH13)^(R$3133-$D$3133)/1000</f>
        <v>0</v>
      </c>
    </row>
    <row r="3304" spans="1:18" hidden="1" outlineLevel="2" x14ac:dyDescent="0.25">
      <c r="A3304" s="222" t="str">
        <f>'Usages mobilité'!A14</f>
        <v>Usage mobilité n°11</v>
      </c>
      <c r="B3304" s="222" t="s">
        <v>645</v>
      </c>
      <c r="C3304" s="222"/>
      <c r="D3304" s="223">
        <f>D3253*'Usages mobilité'!$BG14*(1+'Usages mobilité'!$BH14)^(D$3133-$D$3133)/1000</f>
        <v>0</v>
      </c>
      <c r="E3304" s="223">
        <f>E3253*'Usages mobilité'!$BG14*(1+'Usages mobilité'!$BH14)^(E$3133-$D$3133)/1000</f>
        <v>0</v>
      </c>
      <c r="F3304" s="223">
        <f>F3253*'Usages mobilité'!$BG14*(1+'Usages mobilité'!$BH14)^(F$3133-$D$3133)/1000</f>
        <v>0</v>
      </c>
      <c r="G3304" s="223">
        <f>G3253*'Usages mobilité'!$BG14*(1+'Usages mobilité'!$BH14)^(G$3133-$D$3133)/1000</f>
        <v>0</v>
      </c>
      <c r="H3304" s="223">
        <f>H3253*'Usages mobilité'!$BG14*(1+'Usages mobilité'!$BH14)^(H$3133-$D$3133)/1000</f>
        <v>0</v>
      </c>
      <c r="I3304" s="223">
        <f>I3253*'Usages mobilité'!$BG14*(1+'Usages mobilité'!$BH14)^(I$3133-$D$3133)/1000</f>
        <v>0</v>
      </c>
      <c r="J3304" s="223">
        <f>J3253*'Usages mobilité'!$BG14*(1+'Usages mobilité'!$BH14)^(J$3133-$D$3133)/1000</f>
        <v>0</v>
      </c>
      <c r="K3304" s="223">
        <f>K3253*'Usages mobilité'!$BG14*(1+'Usages mobilité'!$BH14)^(K$3133-$D$3133)/1000</f>
        <v>0</v>
      </c>
      <c r="L3304" s="223">
        <f>L3253*'Usages mobilité'!$BG14*(1+'Usages mobilité'!$BH14)^(L$3133-$D$3133)/1000</f>
        <v>0</v>
      </c>
      <c r="M3304" s="223">
        <f>M3253*'Usages mobilité'!$BG14*(1+'Usages mobilité'!$BH14)^(M$3133-$D$3133)/1000</f>
        <v>0</v>
      </c>
      <c r="N3304" s="223">
        <f>N3253*'Usages mobilité'!$BG14*(1+'Usages mobilité'!$BH14)^(N$3133-$D$3133)/1000</f>
        <v>0</v>
      </c>
      <c r="O3304" s="223">
        <f>O3253*'Usages mobilité'!$BG14*(1+'Usages mobilité'!$BH14)^(O$3133-$D$3133)/1000</f>
        <v>0</v>
      </c>
      <c r="P3304" s="223">
        <f>P3253*'Usages mobilité'!$BG14*(1+'Usages mobilité'!$BH14)^(P$3133-$D$3133)/1000</f>
        <v>0</v>
      </c>
      <c r="Q3304" s="223">
        <f>Q3253*'Usages mobilité'!$BG14*(1+'Usages mobilité'!$BH14)^(Q$3133-$D$3133)/1000</f>
        <v>0</v>
      </c>
      <c r="R3304" s="223">
        <f>R3253*'Usages mobilité'!$BG14*(1+'Usages mobilité'!$BH14)^(R$3133-$D$3133)/1000</f>
        <v>0</v>
      </c>
    </row>
    <row r="3305" spans="1:18" hidden="1" outlineLevel="2" x14ac:dyDescent="0.25">
      <c r="A3305" s="222" t="str">
        <f>'Usages mobilité'!A15</f>
        <v>Usage mobilité n°12</v>
      </c>
      <c r="B3305" s="222" t="s">
        <v>645</v>
      </c>
      <c r="C3305" s="222"/>
      <c r="D3305" s="223">
        <f>D3254*'Usages mobilité'!$BG15*(1+'Usages mobilité'!$BH15)^(D$3133-$D$3133)/1000</f>
        <v>0</v>
      </c>
      <c r="E3305" s="223">
        <f>E3254*'Usages mobilité'!$BG15*(1+'Usages mobilité'!$BH15)^(E$3133-$D$3133)/1000</f>
        <v>0</v>
      </c>
      <c r="F3305" s="223">
        <f>F3254*'Usages mobilité'!$BG15*(1+'Usages mobilité'!$BH15)^(F$3133-$D$3133)/1000</f>
        <v>0</v>
      </c>
      <c r="G3305" s="223">
        <f>G3254*'Usages mobilité'!$BG15*(1+'Usages mobilité'!$BH15)^(G$3133-$D$3133)/1000</f>
        <v>0</v>
      </c>
      <c r="H3305" s="223">
        <f>H3254*'Usages mobilité'!$BG15*(1+'Usages mobilité'!$BH15)^(H$3133-$D$3133)/1000</f>
        <v>0</v>
      </c>
      <c r="I3305" s="223">
        <f>I3254*'Usages mobilité'!$BG15*(1+'Usages mobilité'!$BH15)^(I$3133-$D$3133)/1000</f>
        <v>0</v>
      </c>
      <c r="J3305" s="223">
        <f>J3254*'Usages mobilité'!$BG15*(1+'Usages mobilité'!$BH15)^(J$3133-$D$3133)/1000</f>
        <v>0</v>
      </c>
      <c r="K3305" s="223">
        <f>K3254*'Usages mobilité'!$BG15*(1+'Usages mobilité'!$BH15)^(K$3133-$D$3133)/1000</f>
        <v>0</v>
      </c>
      <c r="L3305" s="223">
        <f>L3254*'Usages mobilité'!$BG15*(1+'Usages mobilité'!$BH15)^(L$3133-$D$3133)/1000</f>
        <v>0</v>
      </c>
      <c r="M3305" s="223">
        <f>M3254*'Usages mobilité'!$BG15*(1+'Usages mobilité'!$BH15)^(M$3133-$D$3133)/1000</f>
        <v>0</v>
      </c>
      <c r="N3305" s="223">
        <f>N3254*'Usages mobilité'!$BG15*(1+'Usages mobilité'!$BH15)^(N$3133-$D$3133)/1000</f>
        <v>0</v>
      </c>
      <c r="O3305" s="223">
        <f>O3254*'Usages mobilité'!$BG15*(1+'Usages mobilité'!$BH15)^(O$3133-$D$3133)/1000</f>
        <v>0</v>
      </c>
      <c r="P3305" s="223">
        <f>P3254*'Usages mobilité'!$BG15*(1+'Usages mobilité'!$BH15)^(P$3133-$D$3133)/1000</f>
        <v>0</v>
      </c>
      <c r="Q3305" s="223">
        <f>Q3254*'Usages mobilité'!$BG15*(1+'Usages mobilité'!$BH15)^(Q$3133-$D$3133)/1000</f>
        <v>0</v>
      </c>
      <c r="R3305" s="223">
        <f>R3254*'Usages mobilité'!$BG15*(1+'Usages mobilité'!$BH15)^(R$3133-$D$3133)/1000</f>
        <v>0</v>
      </c>
    </row>
    <row r="3306" spans="1:18" hidden="1" outlineLevel="2" x14ac:dyDescent="0.25">
      <c r="A3306" s="222" t="str">
        <f>'Usages mobilité'!A16</f>
        <v>Usage mobilité n°13</v>
      </c>
      <c r="B3306" s="222" t="s">
        <v>645</v>
      </c>
      <c r="C3306" s="222"/>
      <c r="D3306" s="223">
        <f>D3255*'Usages mobilité'!$BG16*(1+'Usages mobilité'!$BH16)^(D$3133-$D$3133)/1000</f>
        <v>0</v>
      </c>
      <c r="E3306" s="223">
        <f>E3255*'Usages mobilité'!$BG16*(1+'Usages mobilité'!$BH16)^(E$3133-$D$3133)/1000</f>
        <v>0</v>
      </c>
      <c r="F3306" s="223">
        <f>F3255*'Usages mobilité'!$BG16*(1+'Usages mobilité'!$BH16)^(F$3133-$D$3133)/1000</f>
        <v>0</v>
      </c>
      <c r="G3306" s="223">
        <f>G3255*'Usages mobilité'!$BG16*(1+'Usages mobilité'!$BH16)^(G$3133-$D$3133)/1000</f>
        <v>0</v>
      </c>
      <c r="H3306" s="223">
        <f>H3255*'Usages mobilité'!$BG16*(1+'Usages mobilité'!$BH16)^(H$3133-$D$3133)/1000</f>
        <v>0</v>
      </c>
      <c r="I3306" s="223">
        <f>I3255*'Usages mobilité'!$BG16*(1+'Usages mobilité'!$BH16)^(I$3133-$D$3133)/1000</f>
        <v>0</v>
      </c>
      <c r="J3306" s="223">
        <f>J3255*'Usages mobilité'!$BG16*(1+'Usages mobilité'!$BH16)^(J$3133-$D$3133)/1000</f>
        <v>0</v>
      </c>
      <c r="K3306" s="223">
        <f>K3255*'Usages mobilité'!$BG16*(1+'Usages mobilité'!$BH16)^(K$3133-$D$3133)/1000</f>
        <v>0</v>
      </c>
      <c r="L3306" s="223">
        <f>L3255*'Usages mobilité'!$BG16*(1+'Usages mobilité'!$BH16)^(L$3133-$D$3133)/1000</f>
        <v>0</v>
      </c>
      <c r="M3306" s="223">
        <f>M3255*'Usages mobilité'!$BG16*(1+'Usages mobilité'!$BH16)^(M$3133-$D$3133)/1000</f>
        <v>0</v>
      </c>
      <c r="N3306" s="223">
        <f>N3255*'Usages mobilité'!$BG16*(1+'Usages mobilité'!$BH16)^(N$3133-$D$3133)/1000</f>
        <v>0</v>
      </c>
      <c r="O3306" s="223">
        <f>O3255*'Usages mobilité'!$BG16*(1+'Usages mobilité'!$BH16)^(O$3133-$D$3133)/1000</f>
        <v>0</v>
      </c>
      <c r="P3306" s="223">
        <f>P3255*'Usages mobilité'!$BG16*(1+'Usages mobilité'!$BH16)^(P$3133-$D$3133)/1000</f>
        <v>0</v>
      </c>
      <c r="Q3306" s="223">
        <f>Q3255*'Usages mobilité'!$BG16*(1+'Usages mobilité'!$BH16)^(Q$3133-$D$3133)/1000</f>
        <v>0</v>
      </c>
      <c r="R3306" s="223">
        <f>R3255*'Usages mobilité'!$BG16*(1+'Usages mobilité'!$BH16)^(R$3133-$D$3133)/1000</f>
        <v>0</v>
      </c>
    </row>
    <row r="3307" spans="1:18" hidden="1" outlineLevel="2" x14ac:dyDescent="0.25">
      <c r="A3307" s="222" t="str">
        <f>'Usages mobilité'!A17</f>
        <v>Usage mobilité n°14</v>
      </c>
      <c r="B3307" s="222" t="s">
        <v>645</v>
      </c>
      <c r="C3307" s="222"/>
      <c r="D3307" s="223">
        <f>D3256*'Usages mobilité'!$BG17*(1+'Usages mobilité'!$BH17)^(D$3133-$D$3133)/1000</f>
        <v>0</v>
      </c>
      <c r="E3307" s="223">
        <f>E3256*'Usages mobilité'!$BG17*(1+'Usages mobilité'!$BH17)^(E$3133-$D$3133)/1000</f>
        <v>0</v>
      </c>
      <c r="F3307" s="223">
        <f>F3256*'Usages mobilité'!$BG17*(1+'Usages mobilité'!$BH17)^(F$3133-$D$3133)/1000</f>
        <v>0</v>
      </c>
      <c r="G3307" s="223">
        <f>G3256*'Usages mobilité'!$BG17*(1+'Usages mobilité'!$BH17)^(G$3133-$D$3133)/1000</f>
        <v>0</v>
      </c>
      <c r="H3307" s="223">
        <f>H3256*'Usages mobilité'!$BG17*(1+'Usages mobilité'!$BH17)^(H$3133-$D$3133)/1000</f>
        <v>0</v>
      </c>
      <c r="I3307" s="223">
        <f>I3256*'Usages mobilité'!$BG17*(1+'Usages mobilité'!$BH17)^(I$3133-$D$3133)/1000</f>
        <v>0</v>
      </c>
      <c r="J3307" s="223">
        <f>J3256*'Usages mobilité'!$BG17*(1+'Usages mobilité'!$BH17)^(J$3133-$D$3133)/1000</f>
        <v>0</v>
      </c>
      <c r="K3307" s="223">
        <f>K3256*'Usages mobilité'!$BG17*(1+'Usages mobilité'!$BH17)^(K$3133-$D$3133)/1000</f>
        <v>0</v>
      </c>
      <c r="L3307" s="223">
        <f>L3256*'Usages mobilité'!$BG17*(1+'Usages mobilité'!$BH17)^(L$3133-$D$3133)/1000</f>
        <v>0</v>
      </c>
      <c r="M3307" s="223">
        <f>M3256*'Usages mobilité'!$BG17*(1+'Usages mobilité'!$BH17)^(M$3133-$D$3133)/1000</f>
        <v>0</v>
      </c>
      <c r="N3307" s="223">
        <f>N3256*'Usages mobilité'!$BG17*(1+'Usages mobilité'!$BH17)^(N$3133-$D$3133)/1000</f>
        <v>0</v>
      </c>
      <c r="O3307" s="223">
        <f>O3256*'Usages mobilité'!$BG17*(1+'Usages mobilité'!$BH17)^(O$3133-$D$3133)/1000</f>
        <v>0</v>
      </c>
      <c r="P3307" s="223">
        <f>P3256*'Usages mobilité'!$BG17*(1+'Usages mobilité'!$BH17)^(P$3133-$D$3133)/1000</f>
        <v>0</v>
      </c>
      <c r="Q3307" s="223">
        <f>Q3256*'Usages mobilité'!$BG17*(1+'Usages mobilité'!$BH17)^(Q$3133-$D$3133)/1000</f>
        <v>0</v>
      </c>
      <c r="R3307" s="223">
        <f>R3256*'Usages mobilité'!$BG17*(1+'Usages mobilité'!$BH17)^(R$3133-$D$3133)/1000</f>
        <v>0</v>
      </c>
    </row>
    <row r="3308" spans="1:18" hidden="1" outlineLevel="2" x14ac:dyDescent="0.25">
      <c r="A3308" s="222" t="str">
        <f>'Usages mobilité'!A18</f>
        <v>Usage mobilité n°15</v>
      </c>
      <c r="B3308" s="222" t="s">
        <v>645</v>
      </c>
      <c r="C3308" s="222"/>
      <c r="D3308" s="223">
        <f>D3257*'Usages mobilité'!$BG18*(1+'Usages mobilité'!$BH18)^(D$3133-$D$3133)/1000</f>
        <v>0</v>
      </c>
      <c r="E3308" s="223">
        <f>E3257*'Usages mobilité'!$BG18*(1+'Usages mobilité'!$BH18)^(E$3133-$D$3133)/1000</f>
        <v>0</v>
      </c>
      <c r="F3308" s="223">
        <f>F3257*'Usages mobilité'!$BG18*(1+'Usages mobilité'!$BH18)^(F$3133-$D$3133)/1000</f>
        <v>0</v>
      </c>
      <c r="G3308" s="223">
        <f>G3257*'Usages mobilité'!$BG18*(1+'Usages mobilité'!$BH18)^(G$3133-$D$3133)/1000</f>
        <v>0</v>
      </c>
      <c r="H3308" s="223">
        <f>H3257*'Usages mobilité'!$BG18*(1+'Usages mobilité'!$BH18)^(H$3133-$D$3133)/1000</f>
        <v>0</v>
      </c>
      <c r="I3308" s="223">
        <f>I3257*'Usages mobilité'!$BG18*(1+'Usages mobilité'!$BH18)^(I$3133-$D$3133)/1000</f>
        <v>0</v>
      </c>
      <c r="J3308" s="223">
        <f>J3257*'Usages mobilité'!$BG18*(1+'Usages mobilité'!$BH18)^(J$3133-$D$3133)/1000</f>
        <v>0</v>
      </c>
      <c r="K3308" s="223">
        <f>K3257*'Usages mobilité'!$BG18*(1+'Usages mobilité'!$BH18)^(K$3133-$D$3133)/1000</f>
        <v>0</v>
      </c>
      <c r="L3308" s="223">
        <f>L3257*'Usages mobilité'!$BG18*(1+'Usages mobilité'!$BH18)^(L$3133-$D$3133)/1000</f>
        <v>0</v>
      </c>
      <c r="M3308" s="223">
        <f>M3257*'Usages mobilité'!$BG18*(1+'Usages mobilité'!$BH18)^(M$3133-$D$3133)/1000</f>
        <v>0</v>
      </c>
      <c r="N3308" s="223">
        <f>N3257*'Usages mobilité'!$BG18*(1+'Usages mobilité'!$BH18)^(N$3133-$D$3133)/1000</f>
        <v>0</v>
      </c>
      <c r="O3308" s="223">
        <f>O3257*'Usages mobilité'!$BG18*(1+'Usages mobilité'!$BH18)^(O$3133-$D$3133)/1000</f>
        <v>0</v>
      </c>
      <c r="P3308" s="223">
        <f>P3257*'Usages mobilité'!$BG18*(1+'Usages mobilité'!$BH18)^(P$3133-$D$3133)/1000</f>
        <v>0</v>
      </c>
      <c r="Q3308" s="223">
        <f>Q3257*'Usages mobilité'!$BG18*(1+'Usages mobilité'!$BH18)^(Q$3133-$D$3133)/1000</f>
        <v>0</v>
      </c>
      <c r="R3308" s="223">
        <f>R3257*'Usages mobilité'!$BG18*(1+'Usages mobilité'!$BH18)^(R$3133-$D$3133)/1000</f>
        <v>0</v>
      </c>
    </row>
    <row r="3309" spans="1:18" hidden="1" outlineLevel="2" x14ac:dyDescent="0.25">
      <c r="A3309" s="222" t="str">
        <f>'Usages mobilité'!A19</f>
        <v>Usage mobilité n°16</v>
      </c>
      <c r="B3309" s="222" t="s">
        <v>645</v>
      </c>
      <c r="C3309" s="222"/>
      <c r="D3309" s="223">
        <f>D3258*'Usages mobilité'!$BG19*(1+'Usages mobilité'!$BH19)^(D$3133-$D$3133)/1000</f>
        <v>0</v>
      </c>
      <c r="E3309" s="223">
        <f>E3258*'Usages mobilité'!$BG19*(1+'Usages mobilité'!$BH19)^(E$3133-$D$3133)/1000</f>
        <v>0</v>
      </c>
      <c r="F3309" s="223">
        <f>F3258*'Usages mobilité'!$BG19*(1+'Usages mobilité'!$BH19)^(F$3133-$D$3133)/1000</f>
        <v>0</v>
      </c>
      <c r="G3309" s="223">
        <f>G3258*'Usages mobilité'!$BG19*(1+'Usages mobilité'!$BH19)^(G$3133-$D$3133)/1000</f>
        <v>0</v>
      </c>
      <c r="H3309" s="223">
        <f>H3258*'Usages mobilité'!$BG19*(1+'Usages mobilité'!$BH19)^(H$3133-$D$3133)/1000</f>
        <v>0</v>
      </c>
      <c r="I3309" s="223">
        <f>I3258*'Usages mobilité'!$BG19*(1+'Usages mobilité'!$BH19)^(I$3133-$D$3133)/1000</f>
        <v>0</v>
      </c>
      <c r="J3309" s="223">
        <f>J3258*'Usages mobilité'!$BG19*(1+'Usages mobilité'!$BH19)^(J$3133-$D$3133)/1000</f>
        <v>0</v>
      </c>
      <c r="K3309" s="223">
        <f>K3258*'Usages mobilité'!$BG19*(1+'Usages mobilité'!$BH19)^(K$3133-$D$3133)/1000</f>
        <v>0</v>
      </c>
      <c r="L3309" s="223">
        <f>L3258*'Usages mobilité'!$BG19*(1+'Usages mobilité'!$BH19)^(L$3133-$D$3133)/1000</f>
        <v>0</v>
      </c>
      <c r="M3309" s="223">
        <f>M3258*'Usages mobilité'!$BG19*(1+'Usages mobilité'!$BH19)^(M$3133-$D$3133)/1000</f>
        <v>0</v>
      </c>
      <c r="N3309" s="223">
        <f>N3258*'Usages mobilité'!$BG19*(1+'Usages mobilité'!$BH19)^(N$3133-$D$3133)/1000</f>
        <v>0</v>
      </c>
      <c r="O3309" s="223">
        <f>O3258*'Usages mobilité'!$BG19*(1+'Usages mobilité'!$BH19)^(O$3133-$D$3133)/1000</f>
        <v>0</v>
      </c>
      <c r="P3309" s="223">
        <f>P3258*'Usages mobilité'!$BG19*(1+'Usages mobilité'!$BH19)^(P$3133-$D$3133)/1000</f>
        <v>0</v>
      </c>
      <c r="Q3309" s="223">
        <f>Q3258*'Usages mobilité'!$BG19*(1+'Usages mobilité'!$BH19)^(Q$3133-$D$3133)/1000</f>
        <v>0</v>
      </c>
      <c r="R3309" s="223">
        <f>R3258*'Usages mobilité'!$BG19*(1+'Usages mobilité'!$BH19)^(R$3133-$D$3133)/1000</f>
        <v>0</v>
      </c>
    </row>
    <row r="3310" spans="1:18" hidden="1" outlineLevel="2" x14ac:dyDescent="0.25">
      <c r="A3310" s="222" t="str">
        <f>'Usages mobilité'!A20</f>
        <v>Usage mobilité n°17</v>
      </c>
      <c r="B3310" s="222" t="s">
        <v>645</v>
      </c>
      <c r="C3310" s="222"/>
      <c r="D3310" s="223">
        <f>D3259*'Usages mobilité'!$BG20*(1+'Usages mobilité'!$BH20)^(D$3133-$D$3133)/1000</f>
        <v>0</v>
      </c>
      <c r="E3310" s="223">
        <f>E3259*'Usages mobilité'!$BG20*(1+'Usages mobilité'!$BH20)^(E$3133-$D$3133)/1000</f>
        <v>0</v>
      </c>
      <c r="F3310" s="223">
        <f>F3259*'Usages mobilité'!$BG20*(1+'Usages mobilité'!$BH20)^(F$3133-$D$3133)/1000</f>
        <v>0</v>
      </c>
      <c r="G3310" s="223">
        <f>G3259*'Usages mobilité'!$BG20*(1+'Usages mobilité'!$BH20)^(G$3133-$D$3133)/1000</f>
        <v>0</v>
      </c>
      <c r="H3310" s="223">
        <f>H3259*'Usages mobilité'!$BG20*(1+'Usages mobilité'!$BH20)^(H$3133-$D$3133)/1000</f>
        <v>0</v>
      </c>
      <c r="I3310" s="223">
        <f>I3259*'Usages mobilité'!$BG20*(1+'Usages mobilité'!$BH20)^(I$3133-$D$3133)/1000</f>
        <v>0</v>
      </c>
      <c r="J3310" s="223">
        <f>J3259*'Usages mobilité'!$BG20*(1+'Usages mobilité'!$BH20)^(J$3133-$D$3133)/1000</f>
        <v>0</v>
      </c>
      <c r="K3310" s="223">
        <f>K3259*'Usages mobilité'!$BG20*(1+'Usages mobilité'!$BH20)^(K$3133-$D$3133)/1000</f>
        <v>0</v>
      </c>
      <c r="L3310" s="223">
        <f>L3259*'Usages mobilité'!$BG20*(1+'Usages mobilité'!$BH20)^(L$3133-$D$3133)/1000</f>
        <v>0</v>
      </c>
      <c r="M3310" s="223">
        <f>M3259*'Usages mobilité'!$BG20*(1+'Usages mobilité'!$BH20)^(M$3133-$D$3133)/1000</f>
        <v>0</v>
      </c>
      <c r="N3310" s="223">
        <f>N3259*'Usages mobilité'!$BG20*(1+'Usages mobilité'!$BH20)^(N$3133-$D$3133)/1000</f>
        <v>0</v>
      </c>
      <c r="O3310" s="223">
        <f>O3259*'Usages mobilité'!$BG20*(1+'Usages mobilité'!$BH20)^(O$3133-$D$3133)/1000</f>
        <v>0</v>
      </c>
      <c r="P3310" s="223">
        <f>P3259*'Usages mobilité'!$BG20*(1+'Usages mobilité'!$BH20)^(P$3133-$D$3133)/1000</f>
        <v>0</v>
      </c>
      <c r="Q3310" s="223">
        <f>Q3259*'Usages mobilité'!$BG20*(1+'Usages mobilité'!$BH20)^(Q$3133-$D$3133)/1000</f>
        <v>0</v>
      </c>
      <c r="R3310" s="223">
        <f>R3259*'Usages mobilité'!$BG20*(1+'Usages mobilité'!$BH20)^(R$3133-$D$3133)/1000</f>
        <v>0</v>
      </c>
    </row>
    <row r="3311" spans="1:18" hidden="1" outlineLevel="2" x14ac:dyDescent="0.25">
      <c r="A3311" s="222" t="str">
        <f>'Usages mobilité'!A21</f>
        <v>Usage mobilité n°18</v>
      </c>
      <c r="B3311" s="222" t="s">
        <v>645</v>
      </c>
      <c r="C3311" s="222"/>
      <c r="D3311" s="223">
        <f>D3260*'Usages mobilité'!$BG21*(1+'Usages mobilité'!$BH21)^(D$3133-$D$3133)/1000</f>
        <v>0</v>
      </c>
      <c r="E3311" s="223">
        <f>E3260*'Usages mobilité'!$BG21*(1+'Usages mobilité'!$BH21)^(E$3133-$D$3133)/1000</f>
        <v>0</v>
      </c>
      <c r="F3311" s="223">
        <f>F3260*'Usages mobilité'!$BG21*(1+'Usages mobilité'!$BH21)^(F$3133-$D$3133)/1000</f>
        <v>0</v>
      </c>
      <c r="G3311" s="223">
        <f>G3260*'Usages mobilité'!$BG21*(1+'Usages mobilité'!$BH21)^(G$3133-$D$3133)/1000</f>
        <v>0</v>
      </c>
      <c r="H3311" s="223">
        <f>H3260*'Usages mobilité'!$BG21*(1+'Usages mobilité'!$BH21)^(H$3133-$D$3133)/1000</f>
        <v>0</v>
      </c>
      <c r="I3311" s="223">
        <f>I3260*'Usages mobilité'!$BG21*(1+'Usages mobilité'!$BH21)^(I$3133-$D$3133)/1000</f>
        <v>0</v>
      </c>
      <c r="J3311" s="223">
        <f>J3260*'Usages mobilité'!$BG21*(1+'Usages mobilité'!$BH21)^(J$3133-$D$3133)/1000</f>
        <v>0</v>
      </c>
      <c r="K3311" s="223">
        <f>K3260*'Usages mobilité'!$BG21*(1+'Usages mobilité'!$BH21)^(K$3133-$D$3133)/1000</f>
        <v>0</v>
      </c>
      <c r="L3311" s="223">
        <f>L3260*'Usages mobilité'!$BG21*(1+'Usages mobilité'!$BH21)^(L$3133-$D$3133)/1000</f>
        <v>0</v>
      </c>
      <c r="M3311" s="223">
        <f>M3260*'Usages mobilité'!$BG21*(1+'Usages mobilité'!$BH21)^(M$3133-$D$3133)/1000</f>
        <v>0</v>
      </c>
      <c r="N3311" s="223">
        <f>N3260*'Usages mobilité'!$BG21*(1+'Usages mobilité'!$BH21)^(N$3133-$D$3133)/1000</f>
        <v>0</v>
      </c>
      <c r="O3311" s="223">
        <f>O3260*'Usages mobilité'!$BG21*(1+'Usages mobilité'!$BH21)^(O$3133-$D$3133)/1000</f>
        <v>0</v>
      </c>
      <c r="P3311" s="223">
        <f>P3260*'Usages mobilité'!$BG21*(1+'Usages mobilité'!$BH21)^(P$3133-$D$3133)/1000</f>
        <v>0</v>
      </c>
      <c r="Q3311" s="223">
        <f>Q3260*'Usages mobilité'!$BG21*(1+'Usages mobilité'!$BH21)^(Q$3133-$D$3133)/1000</f>
        <v>0</v>
      </c>
      <c r="R3311" s="223">
        <f>R3260*'Usages mobilité'!$BG21*(1+'Usages mobilité'!$BH21)^(R$3133-$D$3133)/1000</f>
        <v>0</v>
      </c>
    </row>
    <row r="3312" spans="1:18" hidden="1" outlineLevel="2" x14ac:dyDescent="0.25">
      <c r="A3312" s="222" t="str">
        <f>'Usages mobilité'!A22</f>
        <v>Usage mobilité n°19</v>
      </c>
      <c r="B3312" s="222" t="s">
        <v>645</v>
      </c>
      <c r="C3312" s="222"/>
      <c r="D3312" s="223">
        <f>D3261*'Usages mobilité'!$BG22*(1+'Usages mobilité'!$BH22)^(D$3133-$D$3133)/1000</f>
        <v>0</v>
      </c>
      <c r="E3312" s="223">
        <f>E3261*'Usages mobilité'!$BG22*(1+'Usages mobilité'!$BH22)^(E$3133-$D$3133)/1000</f>
        <v>0</v>
      </c>
      <c r="F3312" s="223">
        <f>F3261*'Usages mobilité'!$BG22*(1+'Usages mobilité'!$BH22)^(F$3133-$D$3133)/1000</f>
        <v>0</v>
      </c>
      <c r="G3312" s="223">
        <f>G3261*'Usages mobilité'!$BG22*(1+'Usages mobilité'!$BH22)^(G$3133-$D$3133)/1000</f>
        <v>0</v>
      </c>
      <c r="H3312" s="223">
        <f>H3261*'Usages mobilité'!$BG22*(1+'Usages mobilité'!$BH22)^(H$3133-$D$3133)/1000</f>
        <v>0</v>
      </c>
      <c r="I3312" s="223">
        <f>I3261*'Usages mobilité'!$BG22*(1+'Usages mobilité'!$BH22)^(I$3133-$D$3133)/1000</f>
        <v>0</v>
      </c>
      <c r="J3312" s="223">
        <f>J3261*'Usages mobilité'!$BG22*(1+'Usages mobilité'!$BH22)^(J$3133-$D$3133)/1000</f>
        <v>0</v>
      </c>
      <c r="K3312" s="223">
        <f>K3261*'Usages mobilité'!$BG22*(1+'Usages mobilité'!$BH22)^(K$3133-$D$3133)/1000</f>
        <v>0</v>
      </c>
      <c r="L3312" s="223">
        <f>L3261*'Usages mobilité'!$BG22*(1+'Usages mobilité'!$BH22)^(L$3133-$D$3133)/1000</f>
        <v>0</v>
      </c>
      <c r="M3312" s="223">
        <f>M3261*'Usages mobilité'!$BG22*(1+'Usages mobilité'!$BH22)^(M$3133-$D$3133)/1000</f>
        <v>0</v>
      </c>
      <c r="N3312" s="223">
        <f>N3261*'Usages mobilité'!$BG22*(1+'Usages mobilité'!$BH22)^(N$3133-$D$3133)/1000</f>
        <v>0</v>
      </c>
      <c r="O3312" s="223">
        <f>O3261*'Usages mobilité'!$BG22*(1+'Usages mobilité'!$BH22)^(O$3133-$D$3133)/1000</f>
        <v>0</v>
      </c>
      <c r="P3312" s="223">
        <f>P3261*'Usages mobilité'!$BG22*(1+'Usages mobilité'!$BH22)^(P$3133-$D$3133)/1000</f>
        <v>0</v>
      </c>
      <c r="Q3312" s="223">
        <f>Q3261*'Usages mobilité'!$BG22*(1+'Usages mobilité'!$BH22)^(Q$3133-$D$3133)/1000</f>
        <v>0</v>
      </c>
      <c r="R3312" s="223">
        <f>R3261*'Usages mobilité'!$BG22*(1+'Usages mobilité'!$BH22)^(R$3133-$D$3133)/1000</f>
        <v>0</v>
      </c>
    </row>
    <row r="3313" spans="1:18" hidden="1" outlineLevel="2" x14ac:dyDescent="0.25">
      <c r="A3313" s="222" t="str">
        <f>'Usages mobilité'!A23</f>
        <v>Usage mobilité n°20</v>
      </c>
      <c r="B3313" s="222" t="s">
        <v>645</v>
      </c>
      <c r="C3313" s="222"/>
      <c r="D3313" s="223">
        <f>D3262*'Usages mobilité'!$BG23*(1+'Usages mobilité'!$BH23)^(D$3133-$D$3133)/1000</f>
        <v>0</v>
      </c>
      <c r="E3313" s="223">
        <f>E3262*'Usages mobilité'!$BG23*(1+'Usages mobilité'!$BH23)^(E$3133-$D$3133)/1000</f>
        <v>0</v>
      </c>
      <c r="F3313" s="223">
        <f>F3262*'Usages mobilité'!$BG23*(1+'Usages mobilité'!$BH23)^(F$3133-$D$3133)/1000</f>
        <v>0</v>
      </c>
      <c r="G3313" s="223">
        <f>G3262*'Usages mobilité'!$BG23*(1+'Usages mobilité'!$BH23)^(G$3133-$D$3133)/1000</f>
        <v>0</v>
      </c>
      <c r="H3313" s="223">
        <f>H3262*'Usages mobilité'!$BG23*(1+'Usages mobilité'!$BH23)^(H$3133-$D$3133)/1000</f>
        <v>0</v>
      </c>
      <c r="I3313" s="223">
        <f>I3262*'Usages mobilité'!$BG23*(1+'Usages mobilité'!$BH23)^(I$3133-$D$3133)/1000</f>
        <v>0</v>
      </c>
      <c r="J3313" s="223">
        <f>J3262*'Usages mobilité'!$BG23*(1+'Usages mobilité'!$BH23)^(J$3133-$D$3133)/1000</f>
        <v>0</v>
      </c>
      <c r="K3313" s="223">
        <f>K3262*'Usages mobilité'!$BG23*(1+'Usages mobilité'!$BH23)^(K$3133-$D$3133)/1000</f>
        <v>0</v>
      </c>
      <c r="L3313" s="223">
        <f>L3262*'Usages mobilité'!$BG23*(1+'Usages mobilité'!$BH23)^(L$3133-$D$3133)/1000</f>
        <v>0</v>
      </c>
      <c r="M3313" s="223">
        <f>M3262*'Usages mobilité'!$BG23*(1+'Usages mobilité'!$BH23)^(M$3133-$D$3133)/1000</f>
        <v>0</v>
      </c>
      <c r="N3313" s="223">
        <f>N3262*'Usages mobilité'!$BG23*(1+'Usages mobilité'!$BH23)^(N$3133-$D$3133)/1000</f>
        <v>0</v>
      </c>
      <c r="O3313" s="223">
        <f>O3262*'Usages mobilité'!$BG23*(1+'Usages mobilité'!$BH23)^(O$3133-$D$3133)/1000</f>
        <v>0</v>
      </c>
      <c r="P3313" s="223">
        <f>P3262*'Usages mobilité'!$BG23*(1+'Usages mobilité'!$BH23)^(P$3133-$D$3133)/1000</f>
        <v>0</v>
      </c>
      <c r="Q3313" s="223">
        <f>Q3262*'Usages mobilité'!$BG23*(1+'Usages mobilité'!$BH23)^(Q$3133-$D$3133)/1000</f>
        <v>0</v>
      </c>
      <c r="R3313" s="223">
        <f>R3262*'Usages mobilité'!$BG23*(1+'Usages mobilité'!$BH23)^(R$3133-$D$3133)/1000</f>
        <v>0</v>
      </c>
    </row>
    <row r="3314" spans="1:18" hidden="1" outlineLevel="2" x14ac:dyDescent="0.25">
      <c r="A3314" s="222" t="str">
        <f>'Usages mobilité'!A24</f>
        <v>Usage mobilité n°21</v>
      </c>
      <c r="B3314" s="222" t="s">
        <v>645</v>
      </c>
      <c r="C3314" s="222"/>
      <c r="D3314" s="223">
        <f>D3263*'Usages mobilité'!$BG24*(1+'Usages mobilité'!$BH24)^(D$3133-$D$3133)/1000</f>
        <v>0</v>
      </c>
      <c r="E3314" s="223">
        <f>E3263*'Usages mobilité'!$BG24*(1+'Usages mobilité'!$BH24)^(E$3133-$D$3133)/1000</f>
        <v>0</v>
      </c>
      <c r="F3314" s="223">
        <f>F3263*'Usages mobilité'!$BG24*(1+'Usages mobilité'!$BH24)^(F$3133-$D$3133)/1000</f>
        <v>0</v>
      </c>
      <c r="G3314" s="223">
        <f>G3263*'Usages mobilité'!$BG24*(1+'Usages mobilité'!$BH24)^(G$3133-$D$3133)/1000</f>
        <v>0</v>
      </c>
      <c r="H3314" s="223">
        <f>H3263*'Usages mobilité'!$BG24*(1+'Usages mobilité'!$BH24)^(H$3133-$D$3133)/1000</f>
        <v>0</v>
      </c>
      <c r="I3314" s="223">
        <f>I3263*'Usages mobilité'!$BG24*(1+'Usages mobilité'!$BH24)^(I$3133-$D$3133)/1000</f>
        <v>0</v>
      </c>
      <c r="J3314" s="223">
        <f>J3263*'Usages mobilité'!$BG24*(1+'Usages mobilité'!$BH24)^(J$3133-$D$3133)/1000</f>
        <v>0</v>
      </c>
      <c r="K3314" s="223">
        <f>K3263*'Usages mobilité'!$BG24*(1+'Usages mobilité'!$BH24)^(K$3133-$D$3133)/1000</f>
        <v>0</v>
      </c>
      <c r="L3314" s="223">
        <f>L3263*'Usages mobilité'!$BG24*(1+'Usages mobilité'!$BH24)^(L$3133-$D$3133)/1000</f>
        <v>0</v>
      </c>
      <c r="M3314" s="223">
        <f>M3263*'Usages mobilité'!$BG24*(1+'Usages mobilité'!$BH24)^(M$3133-$D$3133)/1000</f>
        <v>0</v>
      </c>
      <c r="N3314" s="223">
        <f>N3263*'Usages mobilité'!$BG24*(1+'Usages mobilité'!$BH24)^(N$3133-$D$3133)/1000</f>
        <v>0</v>
      </c>
      <c r="O3314" s="223">
        <f>O3263*'Usages mobilité'!$BG24*(1+'Usages mobilité'!$BH24)^(O$3133-$D$3133)/1000</f>
        <v>0</v>
      </c>
      <c r="P3314" s="223">
        <f>P3263*'Usages mobilité'!$BG24*(1+'Usages mobilité'!$BH24)^(P$3133-$D$3133)/1000</f>
        <v>0</v>
      </c>
      <c r="Q3314" s="223">
        <f>Q3263*'Usages mobilité'!$BG24*(1+'Usages mobilité'!$BH24)^(Q$3133-$D$3133)/1000</f>
        <v>0</v>
      </c>
      <c r="R3314" s="223">
        <f>R3263*'Usages mobilité'!$BG24*(1+'Usages mobilité'!$BH24)^(R$3133-$D$3133)/1000</f>
        <v>0</v>
      </c>
    </row>
    <row r="3315" spans="1:18" hidden="1" outlineLevel="2" x14ac:dyDescent="0.25">
      <c r="A3315" s="222" t="str">
        <f>'Usages mobilité'!A25</f>
        <v>Usage mobilité n°22</v>
      </c>
      <c r="B3315" s="222" t="s">
        <v>645</v>
      </c>
      <c r="C3315" s="222"/>
      <c r="D3315" s="223">
        <f>D3264*'Usages mobilité'!$BG25*(1+'Usages mobilité'!$BH25)^(D$3133-$D$3133)/1000</f>
        <v>0</v>
      </c>
      <c r="E3315" s="223">
        <f>E3264*'Usages mobilité'!$BG25*(1+'Usages mobilité'!$BH25)^(E$3133-$D$3133)/1000</f>
        <v>0</v>
      </c>
      <c r="F3315" s="223">
        <f>F3264*'Usages mobilité'!$BG25*(1+'Usages mobilité'!$BH25)^(F$3133-$D$3133)/1000</f>
        <v>0</v>
      </c>
      <c r="G3315" s="223">
        <f>G3264*'Usages mobilité'!$BG25*(1+'Usages mobilité'!$BH25)^(G$3133-$D$3133)/1000</f>
        <v>0</v>
      </c>
      <c r="H3315" s="223">
        <f>H3264*'Usages mobilité'!$BG25*(1+'Usages mobilité'!$BH25)^(H$3133-$D$3133)/1000</f>
        <v>0</v>
      </c>
      <c r="I3315" s="223">
        <f>I3264*'Usages mobilité'!$BG25*(1+'Usages mobilité'!$BH25)^(I$3133-$D$3133)/1000</f>
        <v>0</v>
      </c>
      <c r="J3315" s="223">
        <f>J3264*'Usages mobilité'!$BG25*(1+'Usages mobilité'!$BH25)^(J$3133-$D$3133)/1000</f>
        <v>0</v>
      </c>
      <c r="K3315" s="223">
        <f>K3264*'Usages mobilité'!$BG25*(1+'Usages mobilité'!$BH25)^(K$3133-$D$3133)/1000</f>
        <v>0</v>
      </c>
      <c r="L3315" s="223">
        <f>L3264*'Usages mobilité'!$BG25*(1+'Usages mobilité'!$BH25)^(L$3133-$D$3133)/1000</f>
        <v>0</v>
      </c>
      <c r="M3315" s="223">
        <f>M3264*'Usages mobilité'!$BG25*(1+'Usages mobilité'!$BH25)^(M$3133-$D$3133)/1000</f>
        <v>0</v>
      </c>
      <c r="N3315" s="223">
        <f>N3264*'Usages mobilité'!$BG25*(1+'Usages mobilité'!$BH25)^(N$3133-$D$3133)/1000</f>
        <v>0</v>
      </c>
      <c r="O3315" s="223">
        <f>O3264*'Usages mobilité'!$BG25*(1+'Usages mobilité'!$BH25)^(O$3133-$D$3133)/1000</f>
        <v>0</v>
      </c>
      <c r="P3315" s="223">
        <f>P3264*'Usages mobilité'!$BG25*(1+'Usages mobilité'!$BH25)^(P$3133-$D$3133)/1000</f>
        <v>0</v>
      </c>
      <c r="Q3315" s="223">
        <f>Q3264*'Usages mobilité'!$BG25*(1+'Usages mobilité'!$BH25)^(Q$3133-$D$3133)/1000</f>
        <v>0</v>
      </c>
      <c r="R3315" s="223">
        <f>R3264*'Usages mobilité'!$BG25*(1+'Usages mobilité'!$BH25)^(R$3133-$D$3133)/1000</f>
        <v>0</v>
      </c>
    </row>
    <row r="3316" spans="1:18" hidden="1" outlineLevel="2" x14ac:dyDescent="0.25">
      <c r="A3316" s="222" t="str">
        <f>'Usages mobilité'!A26</f>
        <v>Usage mobilité n°23</v>
      </c>
      <c r="B3316" s="222" t="s">
        <v>645</v>
      </c>
      <c r="C3316" s="222"/>
      <c r="D3316" s="223">
        <f>D3265*'Usages mobilité'!$BG26*(1+'Usages mobilité'!$BH26)^(D$3133-$D$3133)/1000</f>
        <v>0</v>
      </c>
      <c r="E3316" s="223">
        <f>E3265*'Usages mobilité'!$BG26*(1+'Usages mobilité'!$BH26)^(E$3133-$D$3133)/1000</f>
        <v>0</v>
      </c>
      <c r="F3316" s="223">
        <f>F3265*'Usages mobilité'!$BG26*(1+'Usages mobilité'!$BH26)^(F$3133-$D$3133)/1000</f>
        <v>0</v>
      </c>
      <c r="G3316" s="223">
        <f>G3265*'Usages mobilité'!$BG26*(1+'Usages mobilité'!$BH26)^(G$3133-$D$3133)/1000</f>
        <v>0</v>
      </c>
      <c r="H3316" s="223">
        <f>H3265*'Usages mobilité'!$BG26*(1+'Usages mobilité'!$BH26)^(H$3133-$D$3133)/1000</f>
        <v>0</v>
      </c>
      <c r="I3316" s="223">
        <f>I3265*'Usages mobilité'!$BG26*(1+'Usages mobilité'!$BH26)^(I$3133-$D$3133)/1000</f>
        <v>0</v>
      </c>
      <c r="J3316" s="223">
        <f>J3265*'Usages mobilité'!$BG26*(1+'Usages mobilité'!$BH26)^(J$3133-$D$3133)/1000</f>
        <v>0</v>
      </c>
      <c r="K3316" s="223">
        <f>K3265*'Usages mobilité'!$BG26*(1+'Usages mobilité'!$BH26)^(K$3133-$D$3133)/1000</f>
        <v>0</v>
      </c>
      <c r="L3316" s="223">
        <f>L3265*'Usages mobilité'!$BG26*(1+'Usages mobilité'!$BH26)^(L$3133-$D$3133)/1000</f>
        <v>0</v>
      </c>
      <c r="M3316" s="223">
        <f>M3265*'Usages mobilité'!$BG26*(1+'Usages mobilité'!$BH26)^(M$3133-$D$3133)/1000</f>
        <v>0</v>
      </c>
      <c r="N3316" s="223">
        <f>N3265*'Usages mobilité'!$BG26*(1+'Usages mobilité'!$BH26)^(N$3133-$D$3133)/1000</f>
        <v>0</v>
      </c>
      <c r="O3316" s="223">
        <f>O3265*'Usages mobilité'!$BG26*(1+'Usages mobilité'!$BH26)^(O$3133-$D$3133)/1000</f>
        <v>0</v>
      </c>
      <c r="P3316" s="223">
        <f>P3265*'Usages mobilité'!$BG26*(1+'Usages mobilité'!$BH26)^(P$3133-$D$3133)/1000</f>
        <v>0</v>
      </c>
      <c r="Q3316" s="223">
        <f>Q3265*'Usages mobilité'!$BG26*(1+'Usages mobilité'!$BH26)^(Q$3133-$D$3133)/1000</f>
        <v>0</v>
      </c>
      <c r="R3316" s="223">
        <f>R3265*'Usages mobilité'!$BG26*(1+'Usages mobilité'!$BH26)^(R$3133-$D$3133)/1000</f>
        <v>0</v>
      </c>
    </row>
    <row r="3317" spans="1:18" hidden="1" outlineLevel="2" x14ac:dyDescent="0.25">
      <c r="A3317" s="222" t="str">
        <f>'Usages mobilité'!A27</f>
        <v>Usage mobilité n°24</v>
      </c>
      <c r="B3317" s="222" t="s">
        <v>645</v>
      </c>
      <c r="C3317" s="222"/>
      <c r="D3317" s="223">
        <f>D3266*'Usages mobilité'!$BG27*(1+'Usages mobilité'!$BH27)^(D$3133-$D$3133)/1000</f>
        <v>0</v>
      </c>
      <c r="E3317" s="223">
        <f>E3266*'Usages mobilité'!$BG27*(1+'Usages mobilité'!$BH27)^(E$3133-$D$3133)/1000</f>
        <v>0</v>
      </c>
      <c r="F3317" s="223">
        <f>F3266*'Usages mobilité'!$BG27*(1+'Usages mobilité'!$BH27)^(F$3133-$D$3133)/1000</f>
        <v>0</v>
      </c>
      <c r="G3317" s="223">
        <f>G3266*'Usages mobilité'!$BG27*(1+'Usages mobilité'!$BH27)^(G$3133-$D$3133)/1000</f>
        <v>0</v>
      </c>
      <c r="H3317" s="223">
        <f>H3266*'Usages mobilité'!$BG27*(1+'Usages mobilité'!$BH27)^(H$3133-$D$3133)/1000</f>
        <v>0</v>
      </c>
      <c r="I3317" s="223">
        <f>I3266*'Usages mobilité'!$BG27*(1+'Usages mobilité'!$BH27)^(I$3133-$D$3133)/1000</f>
        <v>0</v>
      </c>
      <c r="J3317" s="223">
        <f>J3266*'Usages mobilité'!$BG27*(1+'Usages mobilité'!$BH27)^(J$3133-$D$3133)/1000</f>
        <v>0</v>
      </c>
      <c r="K3317" s="223">
        <f>K3266*'Usages mobilité'!$BG27*(1+'Usages mobilité'!$BH27)^(K$3133-$D$3133)/1000</f>
        <v>0</v>
      </c>
      <c r="L3317" s="223">
        <f>L3266*'Usages mobilité'!$BG27*(1+'Usages mobilité'!$BH27)^(L$3133-$D$3133)/1000</f>
        <v>0</v>
      </c>
      <c r="M3317" s="223">
        <f>M3266*'Usages mobilité'!$BG27*(1+'Usages mobilité'!$BH27)^(M$3133-$D$3133)/1000</f>
        <v>0</v>
      </c>
      <c r="N3317" s="223">
        <f>N3266*'Usages mobilité'!$BG27*(1+'Usages mobilité'!$BH27)^(N$3133-$D$3133)/1000</f>
        <v>0</v>
      </c>
      <c r="O3317" s="223">
        <f>O3266*'Usages mobilité'!$BG27*(1+'Usages mobilité'!$BH27)^(O$3133-$D$3133)/1000</f>
        <v>0</v>
      </c>
      <c r="P3317" s="223">
        <f>P3266*'Usages mobilité'!$BG27*(1+'Usages mobilité'!$BH27)^(P$3133-$D$3133)/1000</f>
        <v>0</v>
      </c>
      <c r="Q3317" s="223">
        <f>Q3266*'Usages mobilité'!$BG27*(1+'Usages mobilité'!$BH27)^(Q$3133-$D$3133)/1000</f>
        <v>0</v>
      </c>
      <c r="R3317" s="223">
        <f>R3266*'Usages mobilité'!$BG27*(1+'Usages mobilité'!$BH27)^(R$3133-$D$3133)/1000</f>
        <v>0</v>
      </c>
    </row>
    <row r="3318" spans="1:18" hidden="1" outlineLevel="2" x14ac:dyDescent="0.25">
      <c r="A3318" s="222" t="str">
        <f>'Usages mobilité'!A28</f>
        <v>Usage mobilité n°25</v>
      </c>
      <c r="B3318" s="222" t="s">
        <v>645</v>
      </c>
      <c r="C3318" s="222"/>
      <c r="D3318" s="223">
        <f>D3267*'Usages mobilité'!$BG28*(1+'Usages mobilité'!$BH28)^(D$3133-$D$3133)/1000</f>
        <v>0</v>
      </c>
      <c r="E3318" s="223">
        <f>E3267*'Usages mobilité'!$BG28*(1+'Usages mobilité'!$BH28)^(E$3133-$D$3133)/1000</f>
        <v>0</v>
      </c>
      <c r="F3318" s="223">
        <f>F3267*'Usages mobilité'!$BG28*(1+'Usages mobilité'!$BH28)^(F$3133-$D$3133)/1000</f>
        <v>0</v>
      </c>
      <c r="G3318" s="223">
        <f>G3267*'Usages mobilité'!$BG28*(1+'Usages mobilité'!$BH28)^(G$3133-$D$3133)/1000</f>
        <v>0</v>
      </c>
      <c r="H3318" s="223">
        <f>H3267*'Usages mobilité'!$BG28*(1+'Usages mobilité'!$BH28)^(H$3133-$D$3133)/1000</f>
        <v>0</v>
      </c>
      <c r="I3318" s="223">
        <f>I3267*'Usages mobilité'!$BG28*(1+'Usages mobilité'!$BH28)^(I$3133-$D$3133)/1000</f>
        <v>0</v>
      </c>
      <c r="J3318" s="223">
        <f>J3267*'Usages mobilité'!$BG28*(1+'Usages mobilité'!$BH28)^(J$3133-$D$3133)/1000</f>
        <v>0</v>
      </c>
      <c r="K3318" s="223">
        <f>K3267*'Usages mobilité'!$BG28*(1+'Usages mobilité'!$BH28)^(K$3133-$D$3133)/1000</f>
        <v>0</v>
      </c>
      <c r="L3318" s="223">
        <f>L3267*'Usages mobilité'!$BG28*(1+'Usages mobilité'!$BH28)^(L$3133-$D$3133)/1000</f>
        <v>0</v>
      </c>
      <c r="M3318" s="223">
        <f>M3267*'Usages mobilité'!$BG28*(1+'Usages mobilité'!$BH28)^(M$3133-$D$3133)/1000</f>
        <v>0</v>
      </c>
      <c r="N3318" s="223">
        <f>N3267*'Usages mobilité'!$BG28*(1+'Usages mobilité'!$BH28)^(N$3133-$D$3133)/1000</f>
        <v>0</v>
      </c>
      <c r="O3318" s="223">
        <f>O3267*'Usages mobilité'!$BG28*(1+'Usages mobilité'!$BH28)^(O$3133-$D$3133)/1000</f>
        <v>0</v>
      </c>
      <c r="P3318" s="223">
        <f>P3267*'Usages mobilité'!$BG28*(1+'Usages mobilité'!$BH28)^(P$3133-$D$3133)/1000</f>
        <v>0</v>
      </c>
      <c r="Q3318" s="223">
        <f>Q3267*'Usages mobilité'!$BG28*(1+'Usages mobilité'!$BH28)^(Q$3133-$D$3133)/1000</f>
        <v>0</v>
      </c>
      <c r="R3318" s="223">
        <f>R3267*'Usages mobilité'!$BG28*(1+'Usages mobilité'!$BH28)^(R$3133-$D$3133)/1000</f>
        <v>0</v>
      </c>
    </row>
    <row r="3319" spans="1:18" hidden="1" outlineLevel="2" x14ac:dyDescent="0.25">
      <c r="A3319" s="222" t="str">
        <f>'Usages mobilité'!A29</f>
        <v>Usage mobilité n°26</v>
      </c>
      <c r="B3319" s="222" t="s">
        <v>645</v>
      </c>
      <c r="C3319" s="222"/>
      <c r="D3319" s="223">
        <f>D3268*'Usages mobilité'!$BG29*(1+'Usages mobilité'!$BH29)^(D$3133-$D$3133)/1000</f>
        <v>0</v>
      </c>
      <c r="E3319" s="223">
        <f>E3268*'Usages mobilité'!$BG29*(1+'Usages mobilité'!$BH29)^(E$3133-$D$3133)/1000</f>
        <v>0</v>
      </c>
      <c r="F3319" s="223">
        <f>F3268*'Usages mobilité'!$BG29*(1+'Usages mobilité'!$BH29)^(F$3133-$D$3133)/1000</f>
        <v>0</v>
      </c>
      <c r="G3319" s="223">
        <f>G3268*'Usages mobilité'!$BG29*(1+'Usages mobilité'!$BH29)^(G$3133-$D$3133)/1000</f>
        <v>0</v>
      </c>
      <c r="H3319" s="223">
        <f>H3268*'Usages mobilité'!$BG29*(1+'Usages mobilité'!$BH29)^(H$3133-$D$3133)/1000</f>
        <v>0</v>
      </c>
      <c r="I3319" s="223">
        <f>I3268*'Usages mobilité'!$BG29*(1+'Usages mobilité'!$BH29)^(I$3133-$D$3133)/1000</f>
        <v>0</v>
      </c>
      <c r="J3319" s="223">
        <f>J3268*'Usages mobilité'!$BG29*(1+'Usages mobilité'!$BH29)^(J$3133-$D$3133)/1000</f>
        <v>0</v>
      </c>
      <c r="K3319" s="223">
        <f>K3268*'Usages mobilité'!$BG29*(1+'Usages mobilité'!$BH29)^(K$3133-$D$3133)/1000</f>
        <v>0</v>
      </c>
      <c r="L3319" s="223">
        <f>L3268*'Usages mobilité'!$BG29*(1+'Usages mobilité'!$BH29)^(L$3133-$D$3133)/1000</f>
        <v>0</v>
      </c>
      <c r="M3319" s="223">
        <f>M3268*'Usages mobilité'!$BG29*(1+'Usages mobilité'!$BH29)^(M$3133-$D$3133)/1000</f>
        <v>0</v>
      </c>
      <c r="N3319" s="223">
        <f>N3268*'Usages mobilité'!$BG29*(1+'Usages mobilité'!$BH29)^(N$3133-$D$3133)/1000</f>
        <v>0</v>
      </c>
      <c r="O3319" s="223">
        <f>O3268*'Usages mobilité'!$BG29*(1+'Usages mobilité'!$BH29)^(O$3133-$D$3133)/1000</f>
        <v>0</v>
      </c>
      <c r="P3319" s="223">
        <f>P3268*'Usages mobilité'!$BG29*(1+'Usages mobilité'!$BH29)^(P$3133-$D$3133)/1000</f>
        <v>0</v>
      </c>
      <c r="Q3319" s="223">
        <f>Q3268*'Usages mobilité'!$BG29*(1+'Usages mobilité'!$BH29)^(Q$3133-$D$3133)/1000</f>
        <v>0</v>
      </c>
      <c r="R3319" s="223">
        <f>R3268*'Usages mobilité'!$BG29*(1+'Usages mobilité'!$BH29)^(R$3133-$D$3133)/1000</f>
        <v>0</v>
      </c>
    </row>
    <row r="3320" spans="1:18" hidden="1" outlineLevel="2" x14ac:dyDescent="0.25">
      <c r="A3320" s="222" t="str">
        <f>'Usages mobilité'!A30</f>
        <v>Usage mobilité n°27</v>
      </c>
      <c r="B3320" s="222" t="s">
        <v>645</v>
      </c>
      <c r="C3320" s="222"/>
      <c r="D3320" s="223">
        <f>D3269*'Usages mobilité'!$BG30*(1+'Usages mobilité'!$BH30)^(D$3133-$D$3133)/1000</f>
        <v>0</v>
      </c>
      <c r="E3320" s="223">
        <f>E3269*'Usages mobilité'!$BG30*(1+'Usages mobilité'!$BH30)^(E$3133-$D$3133)/1000</f>
        <v>0</v>
      </c>
      <c r="F3320" s="223">
        <f>F3269*'Usages mobilité'!$BG30*(1+'Usages mobilité'!$BH30)^(F$3133-$D$3133)/1000</f>
        <v>0</v>
      </c>
      <c r="G3320" s="223">
        <f>G3269*'Usages mobilité'!$BG30*(1+'Usages mobilité'!$BH30)^(G$3133-$D$3133)/1000</f>
        <v>0</v>
      </c>
      <c r="H3320" s="223">
        <f>H3269*'Usages mobilité'!$BG30*(1+'Usages mobilité'!$BH30)^(H$3133-$D$3133)/1000</f>
        <v>0</v>
      </c>
      <c r="I3320" s="223">
        <f>I3269*'Usages mobilité'!$BG30*(1+'Usages mobilité'!$BH30)^(I$3133-$D$3133)/1000</f>
        <v>0</v>
      </c>
      <c r="J3320" s="223">
        <f>J3269*'Usages mobilité'!$BG30*(1+'Usages mobilité'!$BH30)^(J$3133-$D$3133)/1000</f>
        <v>0</v>
      </c>
      <c r="K3320" s="223">
        <f>K3269*'Usages mobilité'!$BG30*(1+'Usages mobilité'!$BH30)^(K$3133-$D$3133)/1000</f>
        <v>0</v>
      </c>
      <c r="L3320" s="223">
        <f>L3269*'Usages mobilité'!$BG30*(1+'Usages mobilité'!$BH30)^(L$3133-$D$3133)/1000</f>
        <v>0</v>
      </c>
      <c r="M3320" s="223">
        <f>M3269*'Usages mobilité'!$BG30*(1+'Usages mobilité'!$BH30)^(M$3133-$D$3133)/1000</f>
        <v>0</v>
      </c>
      <c r="N3320" s="223">
        <f>N3269*'Usages mobilité'!$BG30*(1+'Usages mobilité'!$BH30)^(N$3133-$D$3133)/1000</f>
        <v>0</v>
      </c>
      <c r="O3320" s="223">
        <f>O3269*'Usages mobilité'!$BG30*(1+'Usages mobilité'!$BH30)^(O$3133-$D$3133)/1000</f>
        <v>0</v>
      </c>
      <c r="P3320" s="223">
        <f>P3269*'Usages mobilité'!$BG30*(1+'Usages mobilité'!$BH30)^(P$3133-$D$3133)/1000</f>
        <v>0</v>
      </c>
      <c r="Q3320" s="223">
        <f>Q3269*'Usages mobilité'!$BG30*(1+'Usages mobilité'!$BH30)^(Q$3133-$D$3133)/1000</f>
        <v>0</v>
      </c>
      <c r="R3320" s="223">
        <f>R3269*'Usages mobilité'!$BG30*(1+'Usages mobilité'!$BH30)^(R$3133-$D$3133)/1000</f>
        <v>0</v>
      </c>
    </row>
    <row r="3321" spans="1:18" hidden="1" outlineLevel="2" x14ac:dyDescent="0.25">
      <c r="A3321" s="222" t="str">
        <f>'Usages mobilité'!A31</f>
        <v>Usage mobilité n°28</v>
      </c>
      <c r="B3321" s="222" t="s">
        <v>645</v>
      </c>
      <c r="C3321" s="222"/>
      <c r="D3321" s="223">
        <f>D3270*'Usages mobilité'!$BG31*(1+'Usages mobilité'!$BH31)^(D$3133-$D$3133)/1000</f>
        <v>0</v>
      </c>
      <c r="E3321" s="223">
        <f>E3270*'Usages mobilité'!$BG31*(1+'Usages mobilité'!$BH31)^(E$3133-$D$3133)/1000</f>
        <v>0</v>
      </c>
      <c r="F3321" s="223">
        <f>F3270*'Usages mobilité'!$BG31*(1+'Usages mobilité'!$BH31)^(F$3133-$D$3133)/1000</f>
        <v>0</v>
      </c>
      <c r="G3321" s="223">
        <f>G3270*'Usages mobilité'!$BG31*(1+'Usages mobilité'!$BH31)^(G$3133-$D$3133)/1000</f>
        <v>0</v>
      </c>
      <c r="H3321" s="223">
        <f>H3270*'Usages mobilité'!$BG31*(1+'Usages mobilité'!$BH31)^(H$3133-$D$3133)/1000</f>
        <v>0</v>
      </c>
      <c r="I3321" s="223">
        <f>I3270*'Usages mobilité'!$BG31*(1+'Usages mobilité'!$BH31)^(I$3133-$D$3133)/1000</f>
        <v>0</v>
      </c>
      <c r="J3321" s="223">
        <f>J3270*'Usages mobilité'!$BG31*(1+'Usages mobilité'!$BH31)^(J$3133-$D$3133)/1000</f>
        <v>0</v>
      </c>
      <c r="K3321" s="223">
        <f>K3270*'Usages mobilité'!$BG31*(1+'Usages mobilité'!$BH31)^(K$3133-$D$3133)/1000</f>
        <v>0</v>
      </c>
      <c r="L3321" s="223">
        <f>L3270*'Usages mobilité'!$BG31*(1+'Usages mobilité'!$BH31)^(L$3133-$D$3133)/1000</f>
        <v>0</v>
      </c>
      <c r="M3321" s="223">
        <f>M3270*'Usages mobilité'!$BG31*(1+'Usages mobilité'!$BH31)^(M$3133-$D$3133)/1000</f>
        <v>0</v>
      </c>
      <c r="N3321" s="223">
        <f>N3270*'Usages mobilité'!$BG31*(1+'Usages mobilité'!$BH31)^(N$3133-$D$3133)/1000</f>
        <v>0</v>
      </c>
      <c r="O3321" s="223">
        <f>O3270*'Usages mobilité'!$BG31*(1+'Usages mobilité'!$BH31)^(O$3133-$D$3133)/1000</f>
        <v>0</v>
      </c>
      <c r="P3321" s="223">
        <f>P3270*'Usages mobilité'!$BG31*(1+'Usages mobilité'!$BH31)^(P$3133-$D$3133)/1000</f>
        <v>0</v>
      </c>
      <c r="Q3321" s="223">
        <f>Q3270*'Usages mobilité'!$BG31*(1+'Usages mobilité'!$BH31)^(Q$3133-$D$3133)/1000</f>
        <v>0</v>
      </c>
      <c r="R3321" s="223">
        <f>R3270*'Usages mobilité'!$BG31*(1+'Usages mobilité'!$BH31)^(R$3133-$D$3133)/1000</f>
        <v>0</v>
      </c>
    </row>
    <row r="3322" spans="1:18" hidden="1" outlineLevel="2" x14ac:dyDescent="0.25">
      <c r="A3322" s="222" t="str">
        <f>'Usages mobilité'!A32</f>
        <v>Usage mobilité n°29</v>
      </c>
      <c r="B3322" s="222" t="s">
        <v>645</v>
      </c>
      <c r="C3322" s="222"/>
      <c r="D3322" s="223">
        <f>D3271*'Usages mobilité'!$BG32*(1+'Usages mobilité'!$BH32)^(D$3133-$D$3133)/1000</f>
        <v>0</v>
      </c>
      <c r="E3322" s="223">
        <f>E3271*'Usages mobilité'!$BG32*(1+'Usages mobilité'!$BH32)^(E$3133-$D$3133)/1000</f>
        <v>0</v>
      </c>
      <c r="F3322" s="223">
        <f>F3271*'Usages mobilité'!$BG32*(1+'Usages mobilité'!$BH32)^(F$3133-$D$3133)/1000</f>
        <v>0</v>
      </c>
      <c r="G3322" s="223">
        <f>G3271*'Usages mobilité'!$BG32*(1+'Usages mobilité'!$BH32)^(G$3133-$D$3133)/1000</f>
        <v>0</v>
      </c>
      <c r="H3322" s="223">
        <f>H3271*'Usages mobilité'!$BG32*(1+'Usages mobilité'!$BH32)^(H$3133-$D$3133)/1000</f>
        <v>0</v>
      </c>
      <c r="I3322" s="223">
        <f>I3271*'Usages mobilité'!$BG32*(1+'Usages mobilité'!$BH32)^(I$3133-$D$3133)/1000</f>
        <v>0</v>
      </c>
      <c r="J3322" s="223">
        <f>J3271*'Usages mobilité'!$BG32*(1+'Usages mobilité'!$BH32)^(J$3133-$D$3133)/1000</f>
        <v>0</v>
      </c>
      <c r="K3322" s="223">
        <f>K3271*'Usages mobilité'!$BG32*(1+'Usages mobilité'!$BH32)^(K$3133-$D$3133)/1000</f>
        <v>0</v>
      </c>
      <c r="L3322" s="223">
        <f>L3271*'Usages mobilité'!$BG32*(1+'Usages mobilité'!$BH32)^(L$3133-$D$3133)/1000</f>
        <v>0</v>
      </c>
      <c r="M3322" s="223">
        <f>M3271*'Usages mobilité'!$BG32*(1+'Usages mobilité'!$BH32)^(M$3133-$D$3133)/1000</f>
        <v>0</v>
      </c>
      <c r="N3322" s="223">
        <f>N3271*'Usages mobilité'!$BG32*(1+'Usages mobilité'!$BH32)^(N$3133-$D$3133)/1000</f>
        <v>0</v>
      </c>
      <c r="O3322" s="223">
        <f>O3271*'Usages mobilité'!$BG32*(1+'Usages mobilité'!$BH32)^(O$3133-$D$3133)/1000</f>
        <v>0</v>
      </c>
      <c r="P3322" s="223">
        <f>P3271*'Usages mobilité'!$BG32*(1+'Usages mobilité'!$BH32)^(P$3133-$D$3133)/1000</f>
        <v>0</v>
      </c>
      <c r="Q3322" s="223">
        <f>Q3271*'Usages mobilité'!$BG32*(1+'Usages mobilité'!$BH32)^(Q$3133-$D$3133)/1000</f>
        <v>0</v>
      </c>
      <c r="R3322" s="223">
        <f>R3271*'Usages mobilité'!$BG32*(1+'Usages mobilité'!$BH32)^(R$3133-$D$3133)/1000</f>
        <v>0</v>
      </c>
    </row>
    <row r="3323" spans="1:18" hidden="1" outlineLevel="2" x14ac:dyDescent="0.25">
      <c r="A3323" s="222" t="str">
        <f>'Usages mobilité'!A33</f>
        <v>Usage mobilité n°30</v>
      </c>
      <c r="B3323" s="222" t="s">
        <v>645</v>
      </c>
      <c r="C3323" s="222"/>
      <c r="D3323" s="223">
        <f>D3272*'Usages mobilité'!$BG33*(1+'Usages mobilité'!$BH33)^(D$3133-$D$3133)/1000</f>
        <v>0</v>
      </c>
      <c r="E3323" s="223">
        <f>E3272*'Usages mobilité'!$BG33*(1+'Usages mobilité'!$BH33)^(E$3133-$D$3133)/1000</f>
        <v>0</v>
      </c>
      <c r="F3323" s="223">
        <f>F3272*'Usages mobilité'!$BG33*(1+'Usages mobilité'!$BH33)^(F$3133-$D$3133)/1000</f>
        <v>0</v>
      </c>
      <c r="G3323" s="223">
        <f>G3272*'Usages mobilité'!$BG33*(1+'Usages mobilité'!$BH33)^(G$3133-$D$3133)/1000</f>
        <v>0</v>
      </c>
      <c r="H3323" s="223">
        <f>H3272*'Usages mobilité'!$BG33*(1+'Usages mobilité'!$BH33)^(H$3133-$D$3133)/1000</f>
        <v>0</v>
      </c>
      <c r="I3323" s="223">
        <f>I3272*'Usages mobilité'!$BG33*(1+'Usages mobilité'!$BH33)^(I$3133-$D$3133)/1000</f>
        <v>0</v>
      </c>
      <c r="J3323" s="223">
        <f>J3272*'Usages mobilité'!$BG33*(1+'Usages mobilité'!$BH33)^(J$3133-$D$3133)/1000</f>
        <v>0</v>
      </c>
      <c r="K3323" s="223">
        <f>K3272*'Usages mobilité'!$BG33*(1+'Usages mobilité'!$BH33)^(K$3133-$D$3133)/1000</f>
        <v>0</v>
      </c>
      <c r="L3323" s="223">
        <f>L3272*'Usages mobilité'!$BG33*(1+'Usages mobilité'!$BH33)^(L$3133-$D$3133)/1000</f>
        <v>0</v>
      </c>
      <c r="M3323" s="223">
        <f>M3272*'Usages mobilité'!$BG33*(1+'Usages mobilité'!$BH33)^(M$3133-$D$3133)/1000</f>
        <v>0</v>
      </c>
      <c r="N3323" s="223">
        <f>N3272*'Usages mobilité'!$BG33*(1+'Usages mobilité'!$BH33)^(N$3133-$D$3133)/1000</f>
        <v>0</v>
      </c>
      <c r="O3323" s="223">
        <f>O3272*'Usages mobilité'!$BG33*(1+'Usages mobilité'!$BH33)^(O$3133-$D$3133)/1000</f>
        <v>0</v>
      </c>
      <c r="P3323" s="223">
        <f>P3272*'Usages mobilité'!$BG33*(1+'Usages mobilité'!$BH33)^(P$3133-$D$3133)/1000</f>
        <v>0</v>
      </c>
      <c r="Q3323" s="223">
        <f>Q3272*'Usages mobilité'!$BG33*(1+'Usages mobilité'!$BH33)^(Q$3133-$D$3133)/1000</f>
        <v>0</v>
      </c>
      <c r="R3323" s="223">
        <f>R3272*'Usages mobilité'!$BG33*(1+'Usages mobilité'!$BH33)^(R$3133-$D$3133)/1000</f>
        <v>0</v>
      </c>
    </row>
    <row r="3324" spans="1:18" hidden="1" outlineLevel="2" x14ac:dyDescent="0.25">
      <c r="A3324" s="222" t="str">
        <f>'Usages mobilité'!A34</f>
        <v>Usage mobilité n°31</v>
      </c>
      <c r="B3324" s="222" t="s">
        <v>645</v>
      </c>
      <c r="C3324" s="222"/>
      <c r="D3324" s="223">
        <f>D3273*'Usages mobilité'!$BG34*(1+'Usages mobilité'!$BH34)^(D$3133-$D$3133)/1000</f>
        <v>0</v>
      </c>
      <c r="E3324" s="223">
        <f>E3273*'Usages mobilité'!$BG34*(1+'Usages mobilité'!$BH34)^(E$3133-$D$3133)/1000</f>
        <v>0</v>
      </c>
      <c r="F3324" s="223">
        <f>F3273*'Usages mobilité'!$BG34*(1+'Usages mobilité'!$BH34)^(F$3133-$D$3133)/1000</f>
        <v>0</v>
      </c>
      <c r="G3324" s="223">
        <f>G3273*'Usages mobilité'!$BG34*(1+'Usages mobilité'!$BH34)^(G$3133-$D$3133)/1000</f>
        <v>0</v>
      </c>
      <c r="H3324" s="223">
        <f>H3273*'Usages mobilité'!$BG34*(1+'Usages mobilité'!$BH34)^(H$3133-$D$3133)/1000</f>
        <v>0</v>
      </c>
      <c r="I3324" s="223">
        <f>I3273*'Usages mobilité'!$BG34*(1+'Usages mobilité'!$BH34)^(I$3133-$D$3133)/1000</f>
        <v>0</v>
      </c>
      <c r="J3324" s="223">
        <f>J3273*'Usages mobilité'!$BG34*(1+'Usages mobilité'!$BH34)^(J$3133-$D$3133)/1000</f>
        <v>0</v>
      </c>
      <c r="K3324" s="223">
        <f>K3273*'Usages mobilité'!$BG34*(1+'Usages mobilité'!$BH34)^(K$3133-$D$3133)/1000</f>
        <v>0</v>
      </c>
      <c r="L3324" s="223">
        <f>L3273*'Usages mobilité'!$BG34*(1+'Usages mobilité'!$BH34)^(L$3133-$D$3133)/1000</f>
        <v>0</v>
      </c>
      <c r="M3324" s="223">
        <f>M3273*'Usages mobilité'!$BG34*(1+'Usages mobilité'!$BH34)^(M$3133-$D$3133)/1000</f>
        <v>0</v>
      </c>
      <c r="N3324" s="223">
        <f>N3273*'Usages mobilité'!$BG34*(1+'Usages mobilité'!$BH34)^(N$3133-$D$3133)/1000</f>
        <v>0</v>
      </c>
      <c r="O3324" s="223">
        <f>O3273*'Usages mobilité'!$BG34*(1+'Usages mobilité'!$BH34)^(O$3133-$D$3133)/1000</f>
        <v>0</v>
      </c>
      <c r="P3324" s="223">
        <f>P3273*'Usages mobilité'!$BG34*(1+'Usages mobilité'!$BH34)^(P$3133-$D$3133)/1000</f>
        <v>0</v>
      </c>
      <c r="Q3324" s="223">
        <f>Q3273*'Usages mobilité'!$BG34*(1+'Usages mobilité'!$BH34)^(Q$3133-$D$3133)/1000</f>
        <v>0</v>
      </c>
      <c r="R3324" s="223">
        <f>R3273*'Usages mobilité'!$BG34*(1+'Usages mobilité'!$BH34)^(R$3133-$D$3133)/1000</f>
        <v>0</v>
      </c>
    </row>
    <row r="3325" spans="1:18" hidden="1" outlineLevel="2" x14ac:dyDescent="0.25">
      <c r="A3325" s="222" t="str">
        <f>'Usages mobilité'!A35</f>
        <v>Usage mobilité n°32</v>
      </c>
      <c r="B3325" s="222" t="s">
        <v>645</v>
      </c>
      <c r="C3325" s="222"/>
      <c r="D3325" s="223">
        <f>D3274*'Usages mobilité'!$BG35*(1+'Usages mobilité'!$BH35)^(D$3133-$D$3133)/1000</f>
        <v>0</v>
      </c>
      <c r="E3325" s="223">
        <f>E3274*'Usages mobilité'!$BG35*(1+'Usages mobilité'!$BH35)^(E$3133-$D$3133)/1000</f>
        <v>0</v>
      </c>
      <c r="F3325" s="223">
        <f>F3274*'Usages mobilité'!$BG35*(1+'Usages mobilité'!$BH35)^(F$3133-$D$3133)/1000</f>
        <v>0</v>
      </c>
      <c r="G3325" s="223">
        <f>G3274*'Usages mobilité'!$BG35*(1+'Usages mobilité'!$BH35)^(G$3133-$D$3133)/1000</f>
        <v>0</v>
      </c>
      <c r="H3325" s="223">
        <f>H3274*'Usages mobilité'!$BG35*(1+'Usages mobilité'!$BH35)^(H$3133-$D$3133)/1000</f>
        <v>0</v>
      </c>
      <c r="I3325" s="223">
        <f>I3274*'Usages mobilité'!$BG35*(1+'Usages mobilité'!$BH35)^(I$3133-$D$3133)/1000</f>
        <v>0</v>
      </c>
      <c r="J3325" s="223">
        <f>J3274*'Usages mobilité'!$BG35*(1+'Usages mobilité'!$BH35)^(J$3133-$D$3133)/1000</f>
        <v>0</v>
      </c>
      <c r="K3325" s="223">
        <f>K3274*'Usages mobilité'!$BG35*(1+'Usages mobilité'!$BH35)^(K$3133-$D$3133)/1000</f>
        <v>0</v>
      </c>
      <c r="L3325" s="223">
        <f>L3274*'Usages mobilité'!$BG35*(1+'Usages mobilité'!$BH35)^(L$3133-$D$3133)/1000</f>
        <v>0</v>
      </c>
      <c r="M3325" s="223">
        <f>M3274*'Usages mobilité'!$BG35*(1+'Usages mobilité'!$BH35)^(M$3133-$D$3133)/1000</f>
        <v>0</v>
      </c>
      <c r="N3325" s="223">
        <f>N3274*'Usages mobilité'!$BG35*(1+'Usages mobilité'!$BH35)^(N$3133-$D$3133)/1000</f>
        <v>0</v>
      </c>
      <c r="O3325" s="223">
        <f>O3274*'Usages mobilité'!$BG35*(1+'Usages mobilité'!$BH35)^(O$3133-$D$3133)/1000</f>
        <v>0</v>
      </c>
      <c r="P3325" s="223">
        <f>P3274*'Usages mobilité'!$BG35*(1+'Usages mobilité'!$BH35)^(P$3133-$D$3133)/1000</f>
        <v>0</v>
      </c>
      <c r="Q3325" s="223">
        <f>Q3274*'Usages mobilité'!$BG35*(1+'Usages mobilité'!$BH35)^(Q$3133-$D$3133)/1000</f>
        <v>0</v>
      </c>
      <c r="R3325" s="223">
        <f>R3274*'Usages mobilité'!$BG35*(1+'Usages mobilité'!$BH35)^(R$3133-$D$3133)/1000</f>
        <v>0</v>
      </c>
    </row>
    <row r="3326" spans="1:18" hidden="1" outlineLevel="2" x14ac:dyDescent="0.25">
      <c r="A3326" s="222" t="str">
        <f>'Usages mobilité'!A36</f>
        <v>Usage mobilité n°33</v>
      </c>
      <c r="B3326" s="222" t="s">
        <v>645</v>
      </c>
      <c r="C3326" s="222"/>
      <c r="D3326" s="223">
        <f>D3275*'Usages mobilité'!$BG36*(1+'Usages mobilité'!$BH36)^(D$3133-$D$3133)/1000</f>
        <v>0</v>
      </c>
      <c r="E3326" s="223">
        <f>E3275*'Usages mobilité'!$BG36*(1+'Usages mobilité'!$BH36)^(E$3133-$D$3133)/1000</f>
        <v>0</v>
      </c>
      <c r="F3326" s="223">
        <f>F3275*'Usages mobilité'!$BG36*(1+'Usages mobilité'!$BH36)^(F$3133-$D$3133)/1000</f>
        <v>0</v>
      </c>
      <c r="G3326" s="223">
        <f>G3275*'Usages mobilité'!$BG36*(1+'Usages mobilité'!$BH36)^(G$3133-$D$3133)/1000</f>
        <v>0</v>
      </c>
      <c r="H3326" s="223">
        <f>H3275*'Usages mobilité'!$BG36*(1+'Usages mobilité'!$BH36)^(H$3133-$D$3133)/1000</f>
        <v>0</v>
      </c>
      <c r="I3326" s="223">
        <f>I3275*'Usages mobilité'!$BG36*(1+'Usages mobilité'!$BH36)^(I$3133-$D$3133)/1000</f>
        <v>0</v>
      </c>
      <c r="J3326" s="223">
        <f>J3275*'Usages mobilité'!$BG36*(1+'Usages mobilité'!$BH36)^(J$3133-$D$3133)/1000</f>
        <v>0</v>
      </c>
      <c r="K3326" s="223">
        <f>K3275*'Usages mobilité'!$BG36*(1+'Usages mobilité'!$BH36)^(K$3133-$D$3133)/1000</f>
        <v>0</v>
      </c>
      <c r="L3326" s="223">
        <f>L3275*'Usages mobilité'!$BG36*(1+'Usages mobilité'!$BH36)^(L$3133-$D$3133)/1000</f>
        <v>0</v>
      </c>
      <c r="M3326" s="223">
        <f>M3275*'Usages mobilité'!$BG36*(1+'Usages mobilité'!$BH36)^(M$3133-$D$3133)/1000</f>
        <v>0</v>
      </c>
      <c r="N3326" s="223">
        <f>N3275*'Usages mobilité'!$BG36*(1+'Usages mobilité'!$BH36)^(N$3133-$D$3133)/1000</f>
        <v>0</v>
      </c>
      <c r="O3326" s="223">
        <f>O3275*'Usages mobilité'!$BG36*(1+'Usages mobilité'!$BH36)^(O$3133-$D$3133)/1000</f>
        <v>0</v>
      </c>
      <c r="P3326" s="223">
        <f>P3275*'Usages mobilité'!$BG36*(1+'Usages mobilité'!$BH36)^(P$3133-$D$3133)/1000</f>
        <v>0</v>
      </c>
      <c r="Q3326" s="223">
        <f>Q3275*'Usages mobilité'!$BG36*(1+'Usages mobilité'!$BH36)^(Q$3133-$D$3133)/1000</f>
        <v>0</v>
      </c>
      <c r="R3326" s="223">
        <f>R3275*'Usages mobilité'!$BG36*(1+'Usages mobilité'!$BH36)^(R$3133-$D$3133)/1000</f>
        <v>0</v>
      </c>
    </row>
    <row r="3327" spans="1:18" hidden="1" outlineLevel="2" x14ac:dyDescent="0.25">
      <c r="A3327" s="222" t="str">
        <f>'Usages mobilité'!A37</f>
        <v>Usage mobilité n°34</v>
      </c>
      <c r="B3327" s="222" t="s">
        <v>645</v>
      </c>
      <c r="C3327" s="222"/>
      <c r="D3327" s="223">
        <f>D3276*'Usages mobilité'!$BG37*(1+'Usages mobilité'!$BH37)^(D$3133-$D$3133)/1000</f>
        <v>0</v>
      </c>
      <c r="E3327" s="223">
        <f>E3276*'Usages mobilité'!$BG37*(1+'Usages mobilité'!$BH37)^(E$3133-$D$3133)/1000</f>
        <v>0</v>
      </c>
      <c r="F3327" s="223">
        <f>F3276*'Usages mobilité'!$BG37*(1+'Usages mobilité'!$BH37)^(F$3133-$D$3133)/1000</f>
        <v>0</v>
      </c>
      <c r="G3327" s="223">
        <f>G3276*'Usages mobilité'!$BG37*(1+'Usages mobilité'!$BH37)^(G$3133-$D$3133)/1000</f>
        <v>0</v>
      </c>
      <c r="H3327" s="223">
        <f>H3276*'Usages mobilité'!$BG37*(1+'Usages mobilité'!$BH37)^(H$3133-$D$3133)/1000</f>
        <v>0</v>
      </c>
      <c r="I3327" s="223">
        <f>I3276*'Usages mobilité'!$BG37*(1+'Usages mobilité'!$BH37)^(I$3133-$D$3133)/1000</f>
        <v>0</v>
      </c>
      <c r="J3327" s="223">
        <f>J3276*'Usages mobilité'!$BG37*(1+'Usages mobilité'!$BH37)^(J$3133-$D$3133)/1000</f>
        <v>0</v>
      </c>
      <c r="K3327" s="223">
        <f>K3276*'Usages mobilité'!$BG37*(1+'Usages mobilité'!$BH37)^(K$3133-$D$3133)/1000</f>
        <v>0</v>
      </c>
      <c r="L3327" s="223">
        <f>L3276*'Usages mobilité'!$BG37*(1+'Usages mobilité'!$BH37)^(L$3133-$D$3133)/1000</f>
        <v>0</v>
      </c>
      <c r="M3327" s="223">
        <f>M3276*'Usages mobilité'!$BG37*(1+'Usages mobilité'!$BH37)^(M$3133-$D$3133)/1000</f>
        <v>0</v>
      </c>
      <c r="N3327" s="223">
        <f>N3276*'Usages mobilité'!$BG37*(1+'Usages mobilité'!$BH37)^(N$3133-$D$3133)/1000</f>
        <v>0</v>
      </c>
      <c r="O3327" s="223">
        <f>O3276*'Usages mobilité'!$BG37*(1+'Usages mobilité'!$BH37)^(O$3133-$D$3133)/1000</f>
        <v>0</v>
      </c>
      <c r="P3327" s="223">
        <f>P3276*'Usages mobilité'!$BG37*(1+'Usages mobilité'!$BH37)^(P$3133-$D$3133)/1000</f>
        <v>0</v>
      </c>
      <c r="Q3327" s="223">
        <f>Q3276*'Usages mobilité'!$BG37*(1+'Usages mobilité'!$BH37)^(Q$3133-$D$3133)/1000</f>
        <v>0</v>
      </c>
      <c r="R3327" s="223">
        <f>R3276*'Usages mobilité'!$BG37*(1+'Usages mobilité'!$BH37)^(R$3133-$D$3133)/1000</f>
        <v>0</v>
      </c>
    </row>
    <row r="3328" spans="1:18" hidden="1" outlineLevel="2" x14ac:dyDescent="0.25">
      <c r="A3328" s="222" t="str">
        <f>'Usages mobilité'!A38</f>
        <v>Usage mobilité n°35</v>
      </c>
      <c r="B3328" s="222" t="s">
        <v>645</v>
      </c>
      <c r="C3328" s="222"/>
      <c r="D3328" s="223">
        <f>D3277*'Usages mobilité'!$BG38*(1+'Usages mobilité'!$BH38)^(D$3133-$D$3133)/1000</f>
        <v>0</v>
      </c>
      <c r="E3328" s="223">
        <f>E3277*'Usages mobilité'!$BG38*(1+'Usages mobilité'!$BH38)^(E$3133-$D$3133)/1000</f>
        <v>0</v>
      </c>
      <c r="F3328" s="223">
        <f>F3277*'Usages mobilité'!$BG38*(1+'Usages mobilité'!$BH38)^(F$3133-$D$3133)/1000</f>
        <v>0</v>
      </c>
      <c r="G3328" s="223">
        <f>G3277*'Usages mobilité'!$BG38*(1+'Usages mobilité'!$BH38)^(G$3133-$D$3133)/1000</f>
        <v>0</v>
      </c>
      <c r="H3328" s="223">
        <f>H3277*'Usages mobilité'!$BG38*(1+'Usages mobilité'!$BH38)^(H$3133-$D$3133)/1000</f>
        <v>0</v>
      </c>
      <c r="I3328" s="223">
        <f>I3277*'Usages mobilité'!$BG38*(1+'Usages mobilité'!$BH38)^(I$3133-$D$3133)/1000</f>
        <v>0</v>
      </c>
      <c r="J3328" s="223">
        <f>J3277*'Usages mobilité'!$BG38*(1+'Usages mobilité'!$BH38)^(J$3133-$D$3133)/1000</f>
        <v>0</v>
      </c>
      <c r="K3328" s="223">
        <f>K3277*'Usages mobilité'!$BG38*(1+'Usages mobilité'!$BH38)^(K$3133-$D$3133)/1000</f>
        <v>0</v>
      </c>
      <c r="L3328" s="223">
        <f>L3277*'Usages mobilité'!$BG38*(1+'Usages mobilité'!$BH38)^(L$3133-$D$3133)/1000</f>
        <v>0</v>
      </c>
      <c r="M3328" s="223">
        <f>M3277*'Usages mobilité'!$BG38*(1+'Usages mobilité'!$BH38)^(M$3133-$D$3133)/1000</f>
        <v>0</v>
      </c>
      <c r="N3328" s="223">
        <f>N3277*'Usages mobilité'!$BG38*(1+'Usages mobilité'!$BH38)^(N$3133-$D$3133)/1000</f>
        <v>0</v>
      </c>
      <c r="O3328" s="223">
        <f>O3277*'Usages mobilité'!$BG38*(1+'Usages mobilité'!$BH38)^(O$3133-$D$3133)/1000</f>
        <v>0</v>
      </c>
      <c r="P3328" s="223">
        <f>P3277*'Usages mobilité'!$BG38*(1+'Usages mobilité'!$BH38)^(P$3133-$D$3133)/1000</f>
        <v>0</v>
      </c>
      <c r="Q3328" s="223">
        <f>Q3277*'Usages mobilité'!$BG38*(1+'Usages mobilité'!$BH38)^(Q$3133-$D$3133)/1000</f>
        <v>0</v>
      </c>
      <c r="R3328" s="223">
        <f>R3277*'Usages mobilité'!$BG38*(1+'Usages mobilité'!$BH38)^(R$3133-$D$3133)/1000</f>
        <v>0</v>
      </c>
    </row>
    <row r="3329" spans="1:18" hidden="1" outlineLevel="2" x14ac:dyDescent="0.25">
      <c r="A3329" s="222" t="str">
        <f>'Usages mobilité'!A39</f>
        <v>Usage mobilité n°36</v>
      </c>
      <c r="B3329" s="222" t="s">
        <v>645</v>
      </c>
      <c r="C3329" s="222"/>
      <c r="D3329" s="223">
        <f>D3278*'Usages mobilité'!$BG39*(1+'Usages mobilité'!$BH39)^(D$3133-$D$3133)/1000</f>
        <v>0</v>
      </c>
      <c r="E3329" s="223">
        <f>E3278*'Usages mobilité'!$BG39*(1+'Usages mobilité'!$BH39)^(E$3133-$D$3133)/1000</f>
        <v>0</v>
      </c>
      <c r="F3329" s="223">
        <f>F3278*'Usages mobilité'!$BG39*(1+'Usages mobilité'!$BH39)^(F$3133-$D$3133)/1000</f>
        <v>0</v>
      </c>
      <c r="G3329" s="223">
        <f>G3278*'Usages mobilité'!$BG39*(1+'Usages mobilité'!$BH39)^(G$3133-$D$3133)/1000</f>
        <v>0</v>
      </c>
      <c r="H3329" s="223">
        <f>H3278*'Usages mobilité'!$BG39*(1+'Usages mobilité'!$BH39)^(H$3133-$D$3133)/1000</f>
        <v>0</v>
      </c>
      <c r="I3329" s="223">
        <f>I3278*'Usages mobilité'!$BG39*(1+'Usages mobilité'!$BH39)^(I$3133-$D$3133)/1000</f>
        <v>0</v>
      </c>
      <c r="J3329" s="223">
        <f>J3278*'Usages mobilité'!$BG39*(1+'Usages mobilité'!$BH39)^(J$3133-$D$3133)/1000</f>
        <v>0</v>
      </c>
      <c r="K3329" s="223">
        <f>K3278*'Usages mobilité'!$BG39*(1+'Usages mobilité'!$BH39)^(K$3133-$D$3133)/1000</f>
        <v>0</v>
      </c>
      <c r="L3329" s="223">
        <f>L3278*'Usages mobilité'!$BG39*(1+'Usages mobilité'!$BH39)^(L$3133-$D$3133)/1000</f>
        <v>0</v>
      </c>
      <c r="M3329" s="223">
        <f>M3278*'Usages mobilité'!$BG39*(1+'Usages mobilité'!$BH39)^(M$3133-$D$3133)/1000</f>
        <v>0</v>
      </c>
      <c r="N3329" s="223">
        <f>N3278*'Usages mobilité'!$BG39*(1+'Usages mobilité'!$BH39)^(N$3133-$D$3133)/1000</f>
        <v>0</v>
      </c>
      <c r="O3329" s="223">
        <f>O3278*'Usages mobilité'!$BG39*(1+'Usages mobilité'!$BH39)^(O$3133-$D$3133)/1000</f>
        <v>0</v>
      </c>
      <c r="P3329" s="223">
        <f>P3278*'Usages mobilité'!$BG39*(1+'Usages mobilité'!$BH39)^(P$3133-$D$3133)/1000</f>
        <v>0</v>
      </c>
      <c r="Q3329" s="223">
        <f>Q3278*'Usages mobilité'!$BG39*(1+'Usages mobilité'!$BH39)^(Q$3133-$D$3133)/1000</f>
        <v>0</v>
      </c>
      <c r="R3329" s="223">
        <f>R3278*'Usages mobilité'!$BG39*(1+'Usages mobilité'!$BH39)^(R$3133-$D$3133)/1000</f>
        <v>0</v>
      </c>
    </row>
    <row r="3330" spans="1:18" hidden="1" outlineLevel="2" x14ac:dyDescent="0.25">
      <c r="A3330" s="222" t="str">
        <f>'Usages mobilité'!A40</f>
        <v>Usage mobilité n°37</v>
      </c>
      <c r="B3330" s="222" t="s">
        <v>645</v>
      </c>
      <c r="C3330" s="222"/>
      <c r="D3330" s="223">
        <f>D3279*'Usages mobilité'!$BG40*(1+'Usages mobilité'!$BH40)^(D$3133-$D$3133)/1000</f>
        <v>0</v>
      </c>
      <c r="E3330" s="223">
        <f>E3279*'Usages mobilité'!$BG40*(1+'Usages mobilité'!$BH40)^(E$3133-$D$3133)/1000</f>
        <v>0</v>
      </c>
      <c r="F3330" s="223">
        <f>F3279*'Usages mobilité'!$BG40*(1+'Usages mobilité'!$BH40)^(F$3133-$D$3133)/1000</f>
        <v>0</v>
      </c>
      <c r="G3330" s="223">
        <f>G3279*'Usages mobilité'!$BG40*(1+'Usages mobilité'!$BH40)^(G$3133-$D$3133)/1000</f>
        <v>0</v>
      </c>
      <c r="H3330" s="223">
        <f>H3279*'Usages mobilité'!$BG40*(1+'Usages mobilité'!$BH40)^(H$3133-$D$3133)/1000</f>
        <v>0</v>
      </c>
      <c r="I3330" s="223">
        <f>I3279*'Usages mobilité'!$BG40*(1+'Usages mobilité'!$BH40)^(I$3133-$D$3133)/1000</f>
        <v>0</v>
      </c>
      <c r="J3330" s="223">
        <f>J3279*'Usages mobilité'!$BG40*(1+'Usages mobilité'!$BH40)^(J$3133-$D$3133)/1000</f>
        <v>0</v>
      </c>
      <c r="K3330" s="223">
        <f>K3279*'Usages mobilité'!$BG40*(1+'Usages mobilité'!$BH40)^(K$3133-$D$3133)/1000</f>
        <v>0</v>
      </c>
      <c r="L3330" s="223">
        <f>L3279*'Usages mobilité'!$BG40*(1+'Usages mobilité'!$BH40)^(L$3133-$D$3133)/1000</f>
        <v>0</v>
      </c>
      <c r="M3330" s="223">
        <f>M3279*'Usages mobilité'!$BG40*(1+'Usages mobilité'!$BH40)^(M$3133-$D$3133)/1000</f>
        <v>0</v>
      </c>
      <c r="N3330" s="223">
        <f>N3279*'Usages mobilité'!$BG40*(1+'Usages mobilité'!$BH40)^(N$3133-$D$3133)/1000</f>
        <v>0</v>
      </c>
      <c r="O3330" s="223">
        <f>O3279*'Usages mobilité'!$BG40*(1+'Usages mobilité'!$BH40)^(O$3133-$D$3133)/1000</f>
        <v>0</v>
      </c>
      <c r="P3330" s="223">
        <f>P3279*'Usages mobilité'!$BG40*(1+'Usages mobilité'!$BH40)^(P$3133-$D$3133)/1000</f>
        <v>0</v>
      </c>
      <c r="Q3330" s="223">
        <f>Q3279*'Usages mobilité'!$BG40*(1+'Usages mobilité'!$BH40)^(Q$3133-$D$3133)/1000</f>
        <v>0</v>
      </c>
      <c r="R3330" s="223">
        <f>R3279*'Usages mobilité'!$BG40*(1+'Usages mobilité'!$BH40)^(R$3133-$D$3133)/1000</f>
        <v>0</v>
      </c>
    </row>
    <row r="3331" spans="1:18" hidden="1" outlineLevel="2" x14ac:dyDescent="0.25">
      <c r="A3331" s="222" t="str">
        <f>'Usages mobilité'!A41</f>
        <v>Usage mobilité n°38</v>
      </c>
      <c r="B3331" s="222" t="s">
        <v>645</v>
      </c>
      <c r="C3331" s="222"/>
      <c r="D3331" s="223">
        <f>D3280*'Usages mobilité'!$BG41*(1+'Usages mobilité'!$BH41)^(D$3133-$D$3133)/1000</f>
        <v>0</v>
      </c>
      <c r="E3331" s="223">
        <f>E3280*'Usages mobilité'!$BG41*(1+'Usages mobilité'!$BH41)^(E$3133-$D$3133)/1000</f>
        <v>0</v>
      </c>
      <c r="F3331" s="223">
        <f>F3280*'Usages mobilité'!$BG41*(1+'Usages mobilité'!$BH41)^(F$3133-$D$3133)/1000</f>
        <v>0</v>
      </c>
      <c r="G3331" s="223">
        <f>G3280*'Usages mobilité'!$BG41*(1+'Usages mobilité'!$BH41)^(G$3133-$D$3133)/1000</f>
        <v>0</v>
      </c>
      <c r="H3331" s="223">
        <f>H3280*'Usages mobilité'!$BG41*(1+'Usages mobilité'!$BH41)^(H$3133-$D$3133)/1000</f>
        <v>0</v>
      </c>
      <c r="I3331" s="223">
        <f>I3280*'Usages mobilité'!$BG41*(1+'Usages mobilité'!$BH41)^(I$3133-$D$3133)/1000</f>
        <v>0</v>
      </c>
      <c r="J3331" s="223">
        <f>J3280*'Usages mobilité'!$BG41*(1+'Usages mobilité'!$BH41)^(J$3133-$D$3133)/1000</f>
        <v>0</v>
      </c>
      <c r="K3331" s="223">
        <f>K3280*'Usages mobilité'!$BG41*(1+'Usages mobilité'!$BH41)^(K$3133-$D$3133)/1000</f>
        <v>0</v>
      </c>
      <c r="L3331" s="223">
        <f>L3280*'Usages mobilité'!$BG41*(1+'Usages mobilité'!$BH41)^(L$3133-$D$3133)/1000</f>
        <v>0</v>
      </c>
      <c r="M3331" s="223">
        <f>M3280*'Usages mobilité'!$BG41*(1+'Usages mobilité'!$BH41)^(M$3133-$D$3133)/1000</f>
        <v>0</v>
      </c>
      <c r="N3331" s="223">
        <f>N3280*'Usages mobilité'!$BG41*(1+'Usages mobilité'!$BH41)^(N$3133-$D$3133)/1000</f>
        <v>0</v>
      </c>
      <c r="O3331" s="223">
        <f>O3280*'Usages mobilité'!$BG41*(1+'Usages mobilité'!$BH41)^(O$3133-$D$3133)/1000</f>
        <v>0</v>
      </c>
      <c r="P3331" s="223">
        <f>P3280*'Usages mobilité'!$BG41*(1+'Usages mobilité'!$BH41)^(P$3133-$D$3133)/1000</f>
        <v>0</v>
      </c>
      <c r="Q3331" s="223">
        <f>Q3280*'Usages mobilité'!$BG41*(1+'Usages mobilité'!$BH41)^(Q$3133-$D$3133)/1000</f>
        <v>0</v>
      </c>
      <c r="R3331" s="223">
        <f>R3280*'Usages mobilité'!$BG41*(1+'Usages mobilité'!$BH41)^(R$3133-$D$3133)/1000</f>
        <v>0</v>
      </c>
    </row>
    <row r="3332" spans="1:18" hidden="1" outlineLevel="2" x14ac:dyDescent="0.25">
      <c r="A3332" s="222" t="str">
        <f>'Usages mobilité'!A42</f>
        <v>Usage mobilité n°39</v>
      </c>
      <c r="B3332" s="222" t="s">
        <v>645</v>
      </c>
      <c r="C3332" s="222"/>
      <c r="D3332" s="223">
        <f>D3281*'Usages mobilité'!$BG42*(1+'Usages mobilité'!$BH42)^(D$3133-$D$3133)/1000</f>
        <v>0</v>
      </c>
      <c r="E3332" s="223">
        <f>E3281*'Usages mobilité'!$BG42*(1+'Usages mobilité'!$BH42)^(E$3133-$D$3133)/1000</f>
        <v>0</v>
      </c>
      <c r="F3332" s="223">
        <f>F3281*'Usages mobilité'!$BG42*(1+'Usages mobilité'!$BH42)^(F$3133-$D$3133)/1000</f>
        <v>0</v>
      </c>
      <c r="G3332" s="223">
        <f>G3281*'Usages mobilité'!$BG42*(1+'Usages mobilité'!$BH42)^(G$3133-$D$3133)/1000</f>
        <v>0</v>
      </c>
      <c r="H3332" s="223">
        <f>H3281*'Usages mobilité'!$BG42*(1+'Usages mobilité'!$BH42)^(H$3133-$D$3133)/1000</f>
        <v>0</v>
      </c>
      <c r="I3332" s="223">
        <f>I3281*'Usages mobilité'!$BG42*(1+'Usages mobilité'!$BH42)^(I$3133-$D$3133)/1000</f>
        <v>0</v>
      </c>
      <c r="J3332" s="223">
        <f>J3281*'Usages mobilité'!$BG42*(1+'Usages mobilité'!$BH42)^(J$3133-$D$3133)/1000</f>
        <v>0</v>
      </c>
      <c r="K3332" s="223">
        <f>K3281*'Usages mobilité'!$BG42*(1+'Usages mobilité'!$BH42)^(K$3133-$D$3133)/1000</f>
        <v>0</v>
      </c>
      <c r="L3332" s="223">
        <f>L3281*'Usages mobilité'!$BG42*(1+'Usages mobilité'!$BH42)^(L$3133-$D$3133)/1000</f>
        <v>0</v>
      </c>
      <c r="M3332" s="223">
        <f>M3281*'Usages mobilité'!$BG42*(1+'Usages mobilité'!$BH42)^(M$3133-$D$3133)/1000</f>
        <v>0</v>
      </c>
      <c r="N3332" s="223">
        <f>N3281*'Usages mobilité'!$BG42*(1+'Usages mobilité'!$BH42)^(N$3133-$D$3133)/1000</f>
        <v>0</v>
      </c>
      <c r="O3332" s="223">
        <f>O3281*'Usages mobilité'!$BG42*(1+'Usages mobilité'!$BH42)^(O$3133-$D$3133)/1000</f>
        <v>0</v>
      </c>
      <c r="P3332" s="223">
        <f>P3281*'Usages mobilité'!$BG42*(1+'Usages mobilité'!$BH42)^(P$3133-$D$3133)/1000</f>
        <v>0</v>
      </c>
      <c r="Q3332" s="223">
        <f>Q3281*'Usages mobilité'!$BG42*(1+'Usages mobilité'!$BH42)^(Q$3133-$D$3133)/1000</f>
        <v>0</v>
      </c>
      <c r="R3332" s="223">
        <f>R3281*'Usages mobilité'!$BG42*(1+'Usages mobilité'!$BH42)^(R$3133-$D$3133)/1000</f>
        <v>0</v>
      </c>
    </row>
    <row r="3333" spans="1:18" hidden="1" outlineLevel="2" x14ac:dyDescent="0.25">
      <c r="A3333" s="222" t="str">
        <f>'Usages mobilité'!A43</f>
        <v>Usage mobilité n°40</v>
      </c>
      <c r="B3333" s="222" t="s">
        <v>645</v>
      </c>
      <c r="C3333" s="222"/>
      <c r="D3333" s="223">
        <f>D3282*'Usages mobilité'!$BG43*(1+'Usages mobilité'!$BH43)^(D$3133-$D$3133)/1000</f>
        <v>0</v>
      </c>
      <c r="E3333" s="223">
        <f>E3282*'Usages mobilité'!$BG43*(1+'Usages mobilité'!$BH43)^(E$3133-$D$3133)/1000</f>
        <v>0</v>
      </c>
      <c r="F3333" s="223">
        <f>F3282*'Usages mobilité'!$BG43*(1+'Usages mobilité'!$BH43)^(F$3133-$D$3133)/1000</f>
        <v>0</v>
      </c>
      <c r="G3333" s="223">
        <f>G3282*'Usages mobilité'!$BG43*(1+'Usages mobilité'!$BH43)^(G$3133-$D$3133)/1000</f>
        <v>0</v>
      </c>
      <c r="H3333" s="223">
        <f>H3282*'Usages mobilité'!$BG43*(1+'Usages mobilité'!$BH43)^(H$3133-$D$3133)/1000</f>
        <v>0</v>
      </c>
      <c r="I3333" s="223">
        <f>I3282*'Usages mobilité'!$BG43*(1+'Usages mobilité'!$BH43)^(I$3133-$D$3133)/1000</f>
        <v>0</v>
      </c>
      <c r="J3333" s="223">
        <f>J3282*'Usages mobilité'!$BG43*(1+'Usages mobilité'!$BH43)^(J$3133-$D$3133)/1000</f>
        <v>0</v>
      </c>
      <c r="K3333" s="223">
        <f>K3282*'Usages mobilité'!$BG43*(1+'Usages mobilité'!$BH43)^(K$3133-$D$3133)/1000</f>
        <v>0</v>
      </c>
      <c r="L3333" s="223">
        <f>L3282*'Usages mobilité'!$BG43*(1+'Usages mobilité'!$BH43)^(L$3133-$D$3133)/1000</f>
        <v>0</v>
      </c>
      <c r="M3333" s="223">
        <f>M3282*'Usages mobilité'!$BG43*(1+'Usages mobilité'!$BH43)^(M$3133-$D$3133)/1000</f>
        <v>0</v>
      </c>
      <c r="N3333" s="223">
        <f>N3282*'Usages mobilité'!$BG43*(1+'Usages mobilité'!$BH43)^(N$3133-$D$3133)/1000</f>
        <v>0</v>
      </c>
      <c r="O3333" s="223">
        <f>O3282*'Usages mobilité'!$BG43*(1+'Usages mobilité'!$BH43)^(O$3133-$D$3133)/1000</f>
        <v>0</v>
      </c>
      <c r="P3333" s="223">
        <f>P3282*'Usages mobilité'!$BG43*(1+'Usages mobilité'!$BH43)^(P$3133-$D$3133)/1000</f>
        <v>0</v>
      </c>
      <c r="Q3333" s="223">
        <f>Q3282*'Usages mobilité'!$BG43*(1+'Usages mobilité'!$BH43)^(Q$3133-$D$3133)/1000</f>
        <v>0</v>
      </c>
      <c r="R3333" s="223">
        <f>R3282*'Usages mobilité'!$BG43*(1+'Usages mobilité'!$BH43)^(R$3133-$D$3133)/1000</f>
        <v>0</v>
      </c>
    </row>
    <row r="3334" spans="1:18" hidden="1" outlineLevel="2" x14ac:dyDescent="0.25">
      <c r="A3334" s="222" t="str">
        <f>'Usages mobilité'!A44</f>
        <v>Usage mobilité n°41</v>
      </c>
      <c r="B3334" s="222" t="s">
        <v>645</v>
      </c>
      <c r="C3334" s="222"/>
      <c r="D3334" s="223">
        <f>D3283*'Usages mobilité'!$BG44*(1+'Usages mobilité'!$BH44)^(D$3133-$D$3133)/1000</f>
        <v>0</v>
      </c>
      <c r="E3334" s="223">
        <f>E3283*'Usages mobilité'!$BG44*(1+'Usages mobilité'!$BH44)^(E$3133-$D$3133)/1000</f>
        <v>0</v>
      </c>
      <c r="F3334" s="223">
        <f>F3283*'Usages mobilité'!$BG44*(1+'Usages mobilité'!$BH44)^(F$3133-$D$3133)/1000</f>
        <v>0</v>
      </c>
      <c r="G3334" s="223">
        <f>G3283*'Usages mobilité'!$BG44*(1+'Usages mobilité'!$BH44)^(G$3133-$D$3133)/1000</f>
        <v>0</v>
      </c>
      <c r="H3334" s="223">
        <f>H3283*'Usages mobilité'!$BG44*(1+'Usages mobilité'!$BH44)^(H$3133-$D$3133)/1000</f>
        <v>0</v>
      </c>
      <c r="I3334" s="223">
        <f>I3283*'Usages mobilité'!$BG44*(1+'Usages mobilité'!$BH44)^(I$3133-$D$3133)/1000</f>
        <v>0</v>
      </c>
      <c r="J3334" s="223">
        <f>J3283*'Usages mobilité'!$BG44*(1+'Usages mobilité'!$BH44)^(J$3133-$D$3133)/1000</f>
        <v>0</v>
      </c>
      <c r="K3334" s="223">
        <f>K3283*'Usages mobilité'!$BG44*(1+'Usages mobilité'!$BH44)^(K$3133-$D$3133)/1000</f>
        <v>0</v>
      </c>
      <c r="L3334" s="223">
        <f>L3283*'Usages mobilité'!$BG44*(1+'Usages mobilité'!$BH44)^(L$3133-$D$3133)/1000</f>
        <v>0</v>
      </c>
      <c r="M3334" s="223">
        <f>M3283*'Usages mobilité'!$BG44*(1+'Usages mobilité'!$BH44)^(M$3133-$D$3133)/1000</f>
        <v>0</v>
      </c>
      <c r="N3334" s="223">
        <f>N3283*'Usages mobilité'!$BG44*(1+'Usages mobilité'!$BH44)^(N$3133-$D$3133)/1000</f>
        <v>0</v>
      </c>
      <c r="O3334" s="223">
        <f>O3283*'Usages mobilité'!$BG44*(1+'Usages mobilité'!$BH44)^(O$3133-$D$3133)/1000</f>
        <v>0</v>
      </c>
      <c r="P3334" s="223">
        <f>P3283*'Usages mobilité'!$BG44*(1+'Usages mobilité'!$BH44)^(P$3133-$D$3133)/1000</f>
        <v>0</v>
      </c>
      <c r="Q3334" s="223">
        <f>Q3283*'Usages mobilité'!$BG44*(1+'Usages mobilité'!$BH44)^(Q$3133-$D$3133)/1000</f>
        <v>0</v>
      </c>
      <c r="R3334" s="223">
        <f>R3283*'Usages mobilité'!$BG44*(1+'Usages mobilité'!$BH44)^(R$3133-$D$3133)/1000</f>
        <v>0</v>
      </c>
    </row>
    <row r="3335" spans="1:18" hidden="1" outlineLevel="2" x14ac:dyDescent="0.25">
      <c r="A3335" s="222" t="str">
        <f>'Usages mobilité'!A45</f>
        <v>Usage mobilité n°42</v>
      </c>
      <c r="B3335" s="222" t="s">
        <v>645</v>
      </c>
      <c r="C3335" s="222"/>
      <c r="D3335" s="223">
        <f>D3284*'Usages mobilité'!$BG45*(1+'Usages mobilité'!$BH45)^(D$3133-$D$3133)/1000</f>
        <v>0</v>
      </c>
      <c r="E3335" s="223">
        <f>E3284*'Usages mobilité'!$BG45*(1+'Usages mobilité'!$BH45)^(E$3133-$D$3133)/1000</f>
        <v>0</v>
      </c>
      <c r="F3335" s="223">
        <f>F3284*'Usages mobilité'!$BG45*(1+'Usages mobilité'!$BH45)^(F$3133-$D$3133)/1000</f>
        <v>0</v>
      </c>
      <c r="G3335" s="223">
        <f>G3284*'Usages mobilité'!$BG45*(1+'Usages mobilité'!$BH45)^(G$3133-$D$3133)/1000</f>
        <v>0</v>
      </c>
      <c r="H3335" s="223">
        <f>H3284*'Usages mobilité'!$BG45*(1+'Usages mobilité'!$BH45)^(H$3133-$D$3133)/1000</f>
        <v>0</v>
      </c>
      <c r="I3335" s="223">
        <f>I3284*'Usages mobilité'!$BG45*(1+'Usages mobilité'!$BH45)^(I$3133-$D$3133)/1000</f>
        <v>0</v>
      </c>
      <c r="J3335" s="223">
        <f>J3284*'Usages mobilité'!$BG45*(1+'Usages mobilité'!$BH45)^(J$3133-$D$3133)/1000</f>
        <v>0</v>
      </c>
      <c r="K3335" s="223">
        <f>K3284*'Usages mobilité'!$BG45*(1+'Usages mobilité'!$BH45)^(K$3133-$D$3133)/1000</f>
        <v>0</v>
      </c>
      <c r="L3335" s="223">
        <f>L3284*'Usages mobilité'!$BG45*(1+'Usages mobilité'!$BH45)^(L$3133-$D$3133)/1000</f>
        <v>0</v>
      </c>
      <c r="M3335" s="223">
        <f>M3284*'Usages mobilité'!$BG45*(1+'Usages mobilité'!$BH45)^(M$3133-$D$3133)/1000</f>
        <v>0</v>
      </c>
      <c r="N3335" s="223">
        <f>N3284*'Usages mobilité'!$BG45*(1+'Usages mobilité'!$BH45)^(N$3133-$D$3133)/1000</f>
        <v>0</v>
      </c>
      <c r="O3335" s="223">
        <f>O3284*'Usages mobilité'!$BG45*(1+'Usages mobilité'!$BH45)^(O$3133-$D$3133)/1000</f>
        <v>0</v>
      </c>
      <c r="P3335" s="223">
        <f>P3284*'Usages mobilité'!$BG45*(1+'Usages mobilité'!$BH45)^(P$3133-$D$3133)/1000</f>
        <v>0</v>
      </c>
      <c r="Q3335" s="223">
        <f>Q3284*'Usages mobilité'!$BG45*(1+'Usages mobilité'!$BH45)^(Q$3133-$D$3133)/1000</f>
        <v>0</v>
      </c>
      <c r="R3335" s="223">
        <f>R3284*'Usages mobilité'!$BG45*(1+'Usages mobilité'!$BH45)^(R$3133-$D$3133)/1000</f>
        <v>0</v>
      </c>
    </row>
    <row r="3336" spans="1:18" hidden="1" outlineLevel="2" x14ac:dyDescent="0.25">
      <c r="A3336" s="222" t="str">
        <f>'Usages mobilité'!A46</f>
        <v>Usage mobilité n°43</v>
      </c>
      <c r="B3336" s="222" t="s">
        <v>645</v>
      </c>
      <c r="C3336" s="222"/>
      <c r="D3336" s="223">
        <f>D3285*'Usages mobilité'!$BG46*(1+'Usages mobilité'!$BH46)^(D$3133-$D$3133)/1000</f>
        <v>0</v>
      </c>
      <c r="E3336" s="223">
        <f>E3285*'Usages mobilité'!$BG46*(1+'Usages mobilité'!$BH46)^(E$3133-$D$3133)/1000</f>
        <v>0</v>
      </c>
      <c r="F3336" s="223">
        <f>F3285*'Usages mobilité'!$BG46*(1+'Usages mobilité'!$BH46)^(F$3133-$D$3133)/1000</f>
        <v>0</v>
      </c>
      <c r="G3336" s="223">
        <f>G3285*'Usages mobilité'!$BG46*(1+'Usages mobilité'!$BH46)^(G$3133-$D$3133)/1000</f>
        <v>0</v>
      </c>
      <c r="H3336" s="223">
        <f>H3285*'Usages mobilité'!$BG46*(1+'Usages mobilité'!$BH46)^(H$3133-$D$3133)/1000</f>
        <v>0</v>
      </c>
      <c r="I3336" s="223">
        <f>I3285*'Usages mobilité'!$BG46*(1+'Usages mobilité'!$BH46)^(I$3133-$D$3133)/1000</f>
        <v>0</v>
      </c>
      <c r="J3336" s="223">
        <f>J3285*'Usages mobilité'!$BG46*(1+'Usages mobilité'!$BH46)^(J$3133-$D$3133)/1000</f>
        <v>0</v>
      </c>
      <c r="K3336" s="223">
        <f>K3285*'Usages mobilité'!$BG46*(1+'Usages mobilité'!$BH46)^(K$3133-$D$3133)/1000</f>
        <v>0</v>
      </c>
      <c r="L3336" s="223">
        <f>L3285*'Usages mobilité'!$BG46*(1+'Usages mobilité'!$BH46)^(L$3133-$D$3133)/1000</f>
        <v>0</v>
      </c>
      <c r="M3336" s="223">
        <f>M3285*'Usages mobilité'!$BG46*(1+'Usages mobilité'!$BH46)^(M$3133-$D$3133)/1000</f>
        <v>0</v>
      </c>
      <c r="N3336" s="223">
        <f>N3285*'Usages mobilité'!$BG46*(1+'Usages mobilité'!$BH46)^(N$3133-$D$3133)/1000</f>
        <v>0</v>
      </c>
      <c r="O3336" s="223">
        <f>O3285*'Usages mobilité'!$BG46*(1+'Usages mobilité'!$BH46)^(O$3133-$D$3133)/1000</f>
        <v>0</v>
      </c>
      <c r="P3336" s="223">
        <f>P3285*'Usages mobilité'!$BG46*(1+'Usages mobilité'!$BH46)^(P$3133-$D$3133)/1000</f>
        <v>0</v>
      </c>
      <c r="Q3336" s="223">
        <f>Q3285*'Usages mobilité'!$BG46*(1+'Usages mobilité'!$BH46)^(Q$3133-$D$3133)/1000</f>
        <v>0</v>
      </c>
      <c r="R3336" s="223">
        <f>R3285*'Usages mobilité'!$BG46*(1+'Usages mobilité'!$BH46)^(R$3133-$D$3133)/1000</f>
        <v>0</v>
      </c>
    </row>
    <row r="3337" spans="1:18" hidden="1" outlineLevel="2" x14ac:dyDescent="0.25">
      <c r="A3337" s="222" t="str">
        <f>'Usages mobilité'!A47</f>
        <v>Usage mobilité n°44</v>
      </c>
      <c r="B3337" s="222" t="s">
        <v>645</v>
      </c>
      <c r="C3337" s="222"/>
      <c r="D3337" s="223">
        <f>D3286*'Usages mobilité'!$BG47*(1+'Usages mobilité'!$BH47)^(D$3133-$D$3133)/1000</f>
        <v>0</v>
      </c>
      <c r="E3337" s="223">
        <f>E3286*'Usages mobilité'!$BG47*(1+'Usages mobilité'!$BH47)^(E$3133-$D$3133)/1000</f>
        <v>0</v>
      </c>
      <c r="F3337" s="223">
        <f>F3286*'Usages mobilité'!$BG47*(1+'Usages mobilité'!$BH47)^(F$3133-$D$3133)/1000</f>
        <v>0</v>
      </c>
      <c r="G3337" s="223">
        <f>G3286*'Usages mobilité'!$BG47*(1+'Usages mobilité'!$BH47)^(G$3133-$D$3133)/1000</f>
        <v>0</v>
      </c>
      <c r="H3337" s="223">
        <f>H3286*'Usages mobilité'!$BG47*(1+'Usages mobilité'!$BH47)^(H$3133-$D$3133)/1000</f>
        <v>0</v>
      </c>
      <c r="I3337" s="223">
        <f>I3286*'Usages mobilité'!$BG47*(1+'Usages mobilité'!$BH47)^(I$3133-$D$3133)/1000</f>
        <v>0</v>
      </c>
      <c r="J3337" s="223">
        <f>J3286*'Usages mobilité'!$BG47*(1+'Usages mobilité'!$BH47)^(J$3133-$D$3133)/1000</f>
        <v>0</v>
      </c>
      <c r="K3337" s="223">
        <f>K3286*'Usages mobilité'!$BG47*(1+'Usages mobilité'!$BH47)^(K$3133-$D$3133)/1000</f>
        <v>0</v>
      </c>
      <c r="L3337" s="223">
        <f>L3286*'Usages mobilité'!$BG47*(1+'Usages mobilité'!$BH47)^(L$3133-$D$3133)/1000</f>
        <v>0</v>
      </c>
      <c r="M3337" s="223">
        <f>M3286*'Usages mobilité'!$BG47*(1+'Usages mobilité'!$BH47)^(M$3133-$D$3133)/1000</f>
        <v>0</v>
      </c>
      <c r="N3337" s="223">
        <f>N3286*'Usages mobilité'!$BG47*(1+'Usages mobilité'!$BH47)^(N$3133-$D$3133)/1000</f>
        <v>0</v>
      </c>
      <c r="O3337" s="223">
        <f>O3286*'Usages mobilité'!$BG47*(1+'Usages mobilité'!$BH47)^(O$3133-$D$3133)/1000</f>
        <v>0</v>
      </c>
      <c r="P3337" s="223">
        <f>P3286*'Usages mobilité'!$BG47*(1+'Usages mobilité'!$BH47)^(P$3133-$D$3133)/1000</f>
        <v>0</v>
      </c>
      <c r="Q3337" s="223">
        <f>Q3286*'Usages mobilité'!$BG47*(1+'Usages mobilité'!$BH47)^(Q$3133-$D$3133)/1000</f>
        <v>0</v>
      </c>
      <c r="R3337" s="223">
        <f>R3286*'Usages mobilité'!$BG47*(1+'Usages mobilité'!$BH47)^(R$3133-$D$3133)/1000</f>
        <v>0</v>
      </c>
    </row>
    <row r="3338" spans="1:18" hidden="1" outlineLevel="2" x14ac:dyDescent="0.25">
      <c r="A3338" s="222" t="str">
        <f>'Usages mobilité'!A48</f>
        <v>Usage mobilité n°45</v>
      </c>
      <c r="B3338" s="222" t="s">
        <v>645</v>
      </c>
      <c r="C3338" s="222"/>
      <c r="D3338" s="223">
        <f>D3287*'Usages mobilité'!$BG48*(1+'Usages mobilité'!$BH48)^(D$3133-$D$3133)/1000</f>
        <v>0</v>
      </c>
      <c r="E3338" s="223">
        <f>E3287*'Usages mobilité'!$BG48*(1+'Usages mobilité'!$BH48)^(E$3133-$D$3133)/1000</f>
        <v>0</v>
      </c>
      <c r="F3338" s="223">
        <f>F3287*'Usages mobilité'!$BG48*(1+'Usages mobilité'!$BH48)^(F$3133-$D$3133)/1000</f>
        <v>0</v>
      </c>
      <c r="G3338" s="223">
        <f>G3287*'Usages mobilité'!$BG48*(1+'Usages mobilité'!$BH48)^(G$3133-$D$3133)/1000</f>
        <v>0</v>
      </c>
      <c r="H3338" s="223">
        <f>H3287*'Usages mobilité'!$BG48*(1+'Usages mobilité'!$BH48)^(H$3133-$D$3133)/1000</f>
        <v>0</v>
      </c>
      <c r="I3338" s="223">
        <f>I3287*'Usages mobilité'!$BG48*(1+'Usages mobilité'!$BH48)^(I$3133-$D$3133)/1000</f>
        <v>0</v>
      </c>
      <c r="J3338" s="223">
        <f>J3287*'Usages mobilité'!$BG48*(1+'Usages mobilité'!$BH48)^(J$3133-$D$3133)/1000</f>
        <v>0</v>
      </c>
      <c r="K3338" s="223">
        <f>K3287*'Usages mobilité'!$BG48*(1+'Usages mobilité'!$BH48)^(K$3133-$D$3133)/1000</f>
        <v>0</v>
      </c>
      <c r="L3338" s="223">
        <f>L3287*'Usages mobilité'!$BG48*(1+'Usages mobilité'!$BH48)^(L$3133-$D$3133)/1000</f>
        <v>0</v>
      </c>
      <c r="M3338" s="223">
        <f>M3287*'Usages mobilité'!$BG48*(1+'Usages mobilité'!$BH48)^(M$3133-$D$3133)/1000</f>
        <v>0</v>
      </c>
      <c r="N3338" s="223">
        <f>N3287*'Usages mobilité'!$BG48*(1+'Usages mobilité'!$BH48)^(N$3133-$D$3133)/1000</f>
        <v>0</v>
      </c>
      <c r="O3338" s="223">
        <f>O3287*'Usages mobilité'!$BG48*(1+'Usages mobilité'!$BH48)^(O$3133-$D$3133)/1000</f>
        <v>0</v>
      </c>
      <c r="P3338" s="223">
        <f>P3287*'Usages mobilité'!$BG48*(1+'Usages mobilité'!$BH48)^(P$3133-$D$3133)/1000</f>
        <v>0</v>
      </c>
      <c r="Q3338" s="223">
        <f>Q3287*'Usages mobilité'!$BG48*(1+'Usages mobilité'!$BH48)^(Q$3133-$D$3133)/1000</f>
        <v>0</v>
      </c>
      <c r="R3338" s="223">
        <f>R3287*'Usages mobilité'!$BG48*(1+'Usages mobilité'!$BH48)^(R$3133-$D$3133)/1000</f>
        <v>0</v>
      </c>
    </row>
    <row r="3339" spans="1:18" hidden="1" outlineLevel="2" x14ac:dyDescent="0.25">
      <c r="A3339" s="222" t="str">
        <f>'Usages mobilité'!A49</f>
        <v>Usage mobilité n°46</v>
      </c>
      <c r="B3339" s="222" t="s">
        <v>645</v>
      </c>
      <c r="C3339" s="222"/>
      <c r="D3339" s="223">
        <f>D3288*'Usages mobilité'!$BG49*(1+'Usages mobilité'!$BH49)^(D$3133-$D$3133)/1000</f>
        <v>0</v>
      </c>
      <c r="E3339" s="223">
        <f>E3288*'Usages mobilité'!$BG49*(1+'Usages mobilité'!$BH49)^(E$3133-$D$3133)/1000</f>
        <v>0</v>
      </c>
      <c r="F3339" s="223">
        <f>F3288*'Usages mobilité'!$BG49*(1+'Usages mobilité'!$BH49)^(F$3133-$D$3133)/1000</f>
        <v>0</v>
      </c>
      <c r="G3339" s="223">
        <f>G3288*'Usages mobilité'!$BG49*(1+'Usages mobilité'!$BH49)^(G$3133-$D$3133)/1000</f>
        <v>0</v>
      </c>
      <c r="H3339" s="223">
        <f>H3288*'Usages mobilité'!$BG49*(1+'Usages mobilité'!$BH49)^(H$3133-$D$3133)/1000</f>
        <v>0</v>
      </c>
      <c r="I3339" s="223">
        <f>I3288*'Usages mobilité'!$BG49*(1+'Usages mobilité'!$BH49)^(I$3133-$D$3133)/1000</f>
        <v>0</v>
      </c>
      <c r="J3339" s="223">
        <f>J3288*'Usages mobilité'!$BG49*(1+'Usages mobilité'!$BH49)^(J$3133-$D$3133)/1000</f>
        <v>0</v>
      </c>
      <c r="K3339" s="223">
        <f>K3288*'Usages mobilité'!$BG49*(1+'Usages mobilité'!$BH49)^(K$3133-$D$3133)/1000</f>
        <v>0</v>
      </c>
      <c r="L3339" s="223">
        <f>L3288*'Usages mobilité'!$BG49*(1+'Usages mobilité'!$BH49)^(L$3133-$D$3133)/1000</f>
        <v>0</v>
      </c>
      <c r="M3339" s="223">
        <f>M3288*'Usages mobilité'!$BG49*(1+'Usages mobilité'!$BH49)^(M$3133-$D$3133)/1000</f>
        <v>0</v>
      </c>
      <c r="N3339" s="223">
        <f>N3288*'Usages mobilité'!$BG49*(1+'Usages mobilité'!$BH49)^(N$3133-$D$3133)/1000</f>
        <v>0</v>
      </c>
      <c r="O3339" s="223">
        <f>O3288*'Usages mobilité'!$BG49*(1+'Usages mobilité'!$BH49)^(O$3133-$D$3133)/1000</f>
        <v>0</v>
      </c>
      <c r="P3339" s="223">
        <f>P3288*'Usages mobilité'!$BG49*(1+'Usages mobilité'!$BH49)^(P$3133-$D$3133)/1000</f>
        <v>0</v>
      </c>
      <c r="Q3339" s="223">
        <f>Q3288*'Usages mobilité'!$BG49*(1+'Usages mobilité'!$BH49)^(Q$3133-$D$3133)/1000</f>
        <v>0</v>
      </c>
      <c r="R3339" s="223">
        <f>R3288*'Usages mobilité'!$BG49*(1+'Usages mobilité'!$BH49)^(R$3133-$D$3133)/1000</f>
        <v>0</v>
      </c>
    </row>
    <row r="3340" spans="1:18" hidden="1" outlineLevel="2" x14ac:dyDescent="0.25">
      <c r="A3340" s="222" t="str">
        <f>'Usages mobilité'!A50</f>
        <v>Usage mobilité n°47</v>
      </c>
      <c r="B3340" s="222" t="s">
        <v>645</v>
      </c>
      <c r="C3340" s="222"/>
      <c r="D3340" s="223">
        <f>D3289*'Usages mobilité'!$BG50*(1+'Usages mobilité'!$BH50)^(D$3133-$D$3133)/1000</f>
        <v>0</v>
      </c>
      <c r="E3340" s="223">
        <f>E3289*'Usages mobilité'!$BG50*(1+'Usages mobilité'!$BH50)^(E$3133-$D$3133)/1000</f>
        <v>0</v>
      </c>
      <c r="F3340" s="223">
        <f>F3289*'Usages mobilité'!$BG50*(1+'Usages mobilité'!$BH50)^(F$3133-$D$3133)/1000</f>
        <v>0</v>
      </c>
      <c r="G3340" s="223">
        <f>G3289*'Usages mobilité'!$BG50*(1+'Usages mobilité'!$BH50)^(G$3133-$D$3133)/1000</f>
        <v>0</v>
      </c>
      <c r="H3340" s="223">
        <f>H3289*'Usages mobilité'!$BG50*(1+'Usages mobilité'!$BH50)^(H$3133-$D$3133)/1000</f>
        <v>0</v>
      </c>
      <c r="I3340" s="223">
        <f>I3289*'Usages mobilité'!$BG50*(1+'Usages mobilité'!$BH50)^(I$3133-$D$3133)/1000</f>
        <v>0</v>
      </c>
      <c r="J3340" s="223">
        <f>J3289*'Usages mobilité'!$BG50*(1+'Usages mobilité'!$BH50)^(J$3133-$D$3133)/1000</f>
        <v>0</v>
      </c>
      <c r="K3340" s="223">
        <f>K3289*'Usages mobilité'!$BG50*(1+'Usages mobilité'!$BH50)^(K$3133-$D$3133)/1000</f>
        <v>0</v>
      </c>
      <c r="L3340" s="223">
        <f>L3289*'Usages mobilité'!$BG50*(1+'Usages mobilité'!$BH50)^(L$3133-$D$3133)/1000</f>
        <v>0</v>
      </c>
      <c r="M3340" s="223">
        <f>M3289*'Usages mobilité'!$BG50*(1+'Usages mobilité'!$BH50)^(M$3133-$D$3133)/1000</f>
        <v>0</v>
      </c>
      <c r="N3340" s="223">
        <f>N3289*'Usages mobilité'!$BG50*(1+'Usages mobilité'!$BH50)^(N$3133-$D$3133)/1000</f>
        <v>0</v>
      </c>
      <c r="O3340" s="223">
        <f>O3289*'Usages mobilité'!$BG50*(1+'Usages mobilité'!$BH50)^(O$3133-$D$3133)/1000</f>
        <v>0</v>
      </c>
      <c r="P3340" s="223">
        <f>P3289*'Usages mobilité'!$BG50*(1+'Usages mobilité'!$BH50)^(P$3133-$D$3133)/1000</f>
        <v>0</v>
      </c>
      <c r="Q3340" s="223">
        <f>Q3289*'Usages mobilité'!$BG50*(1+'Usages mobilité'!$BH50)^(Q$3133-$D$3133)/1000</f>
        <v>0</v>
      </c>
      <c r="R3340" s="223">
        <f>R3289*'Usages mobilité'!$BG50*(1+'Usages mobilité'!$BH50)^(R$3133-$D$3133)/1000</f>
        <v>0</v>
      </c>
    </row>
    <row r="3341" spans="1:18" hidden="1" outlineLevel="2" x14ac:dyDescent="0.25">
      <c r="A3341" s="222" t="str">
        <f>'Usages mobilité'!A51</f>
        <v>Usage mobilité n°48</v>
      </c>
      <c r="B3341" s="222" t="s">
        <v>645</v>
      </c>
      <c r="C3341" s="222"/>
      <c r="D3341" s="223">
        <f>D3290*'Usages mobilité'!$BG51*(1+'Usages mobilité'!$BH51)^(D$3133-$D$3133)/1000</f>
        <v>0</v>
      </c>
      <c r="E3341" s="223">
        <f>E3290*'Usages mobilité'!$BG51*(1+'Usages mobilité'!$BH51)^(E$3133-$D$3133)/1000</f>
        <v>0</v>
      </c>
      <c r="F3341" s="223">
        <f>F3290*'Usages mobilité'!$BG51*(1+'Usages mobilité'!$BH51)^(F$3133-$D$3133)/1000</f>
        <v>0</v>
      </c>
      <c r="G3341" s="223">
        <f>G3290*'Usages mobilité'!$BG51*(1+'Usages mobilité'!$BH51)^(G$3133-$D$3133)/1000</f>
        <v>0</v>
      </c>
      <c r="H3341" s="223">
        <f>H3290*'Usages mobilité'!$BG51*(1+'Usages mobilité'!$BH51)^(H$3133-$D$3133)/1000</f>
        <v>0</v>
      </c>
      <c r="I3341" s="223">
        <f>I3290*'Usages mobilité'!$BG51*(1+'Usages mobilité'!$BH51)^(I$3133-$D$3133)/1000</f>
        <v>0</v>
      </c>
      <c r="J3341" s="223">
        <f>J3290*'Usages mobilité'!$BG51*(1+'Usages mobilité'!$BH51)^(J$3133-$D$3133)/1000</f>
        <v>0</v>
      </c>
      <c r="K3341" s="223">
        <f>K3290*'Usages mobilité'!$BG51*(1+'Usages mobilité'!$BH51)^(K$3133-$D$3133)/1000</f>
        <v>0</v>
      </c>
      <c r="L3341" s="223">
        <f>L3290*'Usages mobilité'!$BG51*(1+'Usages mobilité'!$BH51)^(L$3133-$D$3133)/1000</f>
        <v>0</v>
      </c>
      <c r="M3341" s="223">
        <f>M3290*'Usages mobilité'!$BG51*(1+'Usages mobilité'!$BH51)^(M$3133-$D$3133)/1000</f>
        <v>0</v>
      </c>
      <c r="N3341" s="223">
        <f>N3290*'Usages mobilité'!$BG51*(1+'Usages mobilité'!$BH51)^(N$3133-$D$3133)/1000</f>
        <v>0</v>
      </c>
      <c r="O3341" s="223">
        <f>O3290*'Usages mobilité'!$BG51*(1+'Usages mobilité'!$BH51)^(O$3133-$D$3133)/1000</f>
        <v>0</v>
      </c>
      <c r="P3341" s="223">
        <f>P3290*'Usages mobilité'!$BG51*(1+'Usages mobilité'!$BH51)^(P$3133-$D$3133)/1000</f>
        <v>0</v>
      </c>
      <c r="Q3341" s="223">
        <f>Q3290*'Usages mobilité'!$BG51*(1+'Usages mobilité'!$BH51)^(Q$3133-$D$3133)/1000</f>
        <v>0</v>
      </c>
      <c r="R3341" s="223">
        <f>R3290*'Usages mobilité'!$BG51*(1+'Usages mobilité'!$BH51)^(R$3133-$D$3133)/1000</f>
        <v>0</v>
      </c>
    </row>
    <row r="3342" spans="1:18" hidden="1" outlineLevel="2" x14ac:dyDescent="0.25">
      <c r="A3342" s="222" t="str">
        <f>'Usages mobilité'!A52</f>
        <v>Usage mobilité n°49</v>
      </c>
      <c r="B3342" s="222" t="s">
        <v>645</v>
      </c>
      <c r="C3342" s="222"/>
      <c r="D3342" s="223">
        <f>D3291*'Usages mobilité'!$BG52*(1+'Usages mobilité'!$BH52)^(D$3133-$D$3133)/1000</f>
        <v>0</v>
      </c>
      <c r="E3342" s="223">
        <f>E3291*'Usages mobilité'!$BG52*(1+'Usages mobilité'!$BH52)^(E$3133-$D$3133)/1000</f>
        <v>0</v>
      </c>
      <c r="F3342" s="223">
        <f>F3291*'Usages mobilité'!$BG52*(1+'Usages mobilité'!$BH52)^(F$3133-$D$3133)/1000</f>
        <v>0</v>
      </c>
      <c r="G3342" s="223">
        <f>G3291*'Usages mobilité'!$BG52*(1+'Usages mobilité'!$BH52)^(G$3133-$D$3133)/1000</f>
        <v>0</v>
      </c>
      <c r="H3342" s="223">
        <f>H3291*'Usages mobilité'!$BG52*(1+'Usages mobilité'!$BH52)^(H$3133-$D$3133)/1000</f>
        <v>0</v>
      </c>
      <c r="I3342" s="223">
        <f>I3291*'Usages mobilité'!$BG52*(1+'Usages mobilité'!$BH52)^(I$3133-$D$3133)/1000</f>
        <v>0</v>
      </c>
      <c r="J3342" s="223">
        <f>J3291*'Usages mobilité'!$BG52*(1+'Usages mobilité'!$BH52)^(J$3133-$D$3133)/1000</f>
        <v>0</v>
      </c>
      <c r="K3342" s="223">
        <f>K3291*'Usages mobilité'!$BG52*(1+'Usages mobilité'!$BH52)^(K$3133-$D$3133)/1000</f>
        <v>0</v>
      </c>
      <c r="L3342" s="223">
        <f>L3291*'Usages mobilité'!$BG52*(1+'Usages mobilité'!$BH52)^(L$3133-$D$3133)/1000</f>
        <v>0</v>
      </c>
      <c r="M3342" s="223">
        <f>M3291*'Usages mobilité'!$BG52*(1+'Usages mobilité'!$BH52)^(M$3133-$D$3133)/1000</f>
        <v>0</v>
      </c>
      <c r="N3342" s="223">
        <f>N3291*'Usages mobilité'!$BG52*(1+'Usages mobilité'!$BH52)^(N$3133-$D$3133)/1000</f>
        <v>0</v>
      </c>
      <c r="O3342" s="223">
        <f>O3291*'Usages mobilité'!$BG52*(1+'Usages mobilité'!$BH52)^(O$3133-$D$3133)/1000</f>
        <v>0</v>
      </c>
      <c r="P3342" s="223">
        <f>P3291*'Usages mobilité'!$BG52*(1+'Usages mobilité'!$BH52)^(P$3133-$D$3133)/1000</f>
        <v>0</v>
      </c>
      <c r="Q3342" s="223">
        <f>Q3291*'Usages mobilité'!$BG52*(1+'Usages mobilité'!$BH52)^(Q$3133-$D$3133)/1000</f>
        <v>0</v>
      </c>
      <c r="R3342" s="223">
        <f>R3291*'Usages mobilité'!$BG52*(1+'Usages mobilité'!$BH52)^(R$3133-$D$3133)/1000</f>
        <v>0</v>
      </c>
    </row>
    <row r="3343" spans="1:18" hidden="1" outlineLevel="2" x14ac:dyDescent="0.25">
      <c r="A3343" s="222" t="str">
        <f>'Usages mobilité'!A53</f>
        <v>Usage mobilité n°50</v>
      </c>
      <c r="B3343" s="222" t="s">
        <v>645</v>
      </c>
      <c r="C3343" s="222"/>
      <c r="D3343" s="223">
        <f>D3292*'Usages mobilité'!$BG53*(1+'Usages mobilité'!$BH53)^(D$3133-$D$3133)/1000</f>
        <v>0</v>
      </c>
      <c r="E3343" s="223">
        <f>E3292*'Usages mobilité'!$BG53*(1+'Usages mobilité'!$BH53)^(E$3133-$D$3133)/1000</f>
        <v>0</v>
      </c>
      <c r="F3343" s="223">
        <f>F3292*'Usages mobilité'!$BG53*(1+'Usages mobilité'!$BH53)^(F$3133-$D$3133)/1000</f>
        <v>0</v>
      </c>
      <c r="G3343" s="223">
        <f>G3292*'Usages mobilité'!$BG53*(1+'Usages mobilité'!$BH53)^(G$3133-$D$3133)/1000</f>
        <v>0</v>
      </c>
      <c r="H3343" s="223">
        <f>H3292*'Usages mobilité'!$BG53*(1+'Usages mobilité'!$BH53)^(H$3133-$D$3133)/1000</f>
        <v>0</v>
      </c>
      <c r="I3343" s="223">
        <f>I3292*'Usages mobilité'!$BG53*(1+'Usages mobilité'!$BH53)^(I$3133-$D$3133)/1000</f>
        <v>0</v>
      </c>
      <c r="J3343" s="223">
        <f>J3292*'Usages mobilité'!$BG53*(1+'Usages mobilité'!$BH53)^(J$3133-$D$3133)/1000</f>
        <v>0</v>
      </c>
      <c r="K3343" s="223">
        <f>K3292*'Usages mobilité'!$BG53*(1+'Usages mobilité'!$BH53)^(K$3133-$D$3133)/1000</f>
        <v>0</v>
      </c>
      <c r="L3343" s="223">
        <f>L3292*'Usages mobilité'!$BG53*(1+'Usages mobilité'!$BH53)^(L$3133-$D$3133)/1000</f>
        <v>0</v>
      </c>
      <c r="M3343" s="223">
        <f>M3292*'Usages mobilité'!$BG53*(1+'Usages mobilité'!$BH53)^(M$3133-$D$3133)/1000</f>
        <v>0</v>
      </c>
      <c r="N3343" s="223">
        <f>N3292*'Usages mobilité'!$BG53*(1+'Usages mobilité'!$BH53)^(N$3133-$D$3133)/1000</f>
        <v>0</v>
      </c>
      <c r="O3343" s="223">
        <f>O3292*'Usages mobilité'!$BG53*(1+'Usages mobilité'!$BH53)^(O$3133-$D$3133)/1000</f>
        <v>0</v>
      </c>
      <c r="P3343" s="223">
        <f>P3292*'Usages mobilité'!$BG53*(1+'Usages mobilité'!$BH53)^(P$3133-$D$3133)/1000</f>
        <v>0</v>
      </c>
      <c r="Q3343" s="223">
        <f>Q3292*'Usages mobilité'!$BG53*(1+'Usages mobilité'!$BH53)^(Q$3133-$D$3133)/1000</f>
        <v>0</v>
      </c>
      <c r="R3343" s="223">
        <f>R3292*'Usages mobilité'!$BG53*(1+'Usages mobilité'!$BH53)^(R$3133-$D$3133)/1000</f>
        <v>0</v>
      </c>
    </row>
    <row r="3344" spans="1:18" hidden="1" outlineLevel="1" collapsed="1" x14ac:dyDescent="0.25">
      <c r="A3344" s="222" t="s">
        <v>657</v>
      </c>
      <c r="B3344" s="222"/>
      <c r="C3344" s="222"/>
      <c r="D3344" s="223">
        <f t="shared" ref="D3344:R3344" si="289">SUM(D3294:D3343)</f>
        <v>0</v>
      </c>
      <c r="E3344" s="223">
        <f t="shared" si="289"/>
        <v>0</v>
      </c>
      <c r="F3344" s="223">
        <f t="shared" si="289"/>
        <v>0</v>
      </c>
      <c r="G3344" s="223">
        <f t="shared" si="289"/>
        <v>0</v>
      </c>
      <c r="H3344" s="223">
        <f t="shared" si="289"/>
        <v>0</v>
      </c>
      <c r="I3344" s="223">
        <f t="shared" si="289"/>
        <v>0</v>
      </c>
      <c r="J3344" s="223">
        <f t="shared" si="289"/>
        <v>0</v>
      </c>
      <c r="K3344" s="223">
        <f t="shared" si="289"/>
        <v>0</v>
      </c>
      <c r="L3344" s="223">
        <f t="shared" si="289"/>
        <v>0</v>
      </c>
      <c r="M3344" s="223">
        <f t="shared" si="289"/>
        <v>0</v>
      </c>
      <c r="N3344" s="223">
        <f t="shared" si="289"/>
        <v>0</v>
      </c>
      <c r="O3344" s="223">
        <f t="shared" si="289"/>
        <v>0</v>
      </c>
      <c r="P3344" s="223">
        <f t="shared" si="289"/>
        <v>0</v>
      </c>
      <c r="Q3344" s="223">
        <f t="shared" si="289"/>
        <v>0</v>
      </c>
      <c r="R3344" s="223">
        <f t="shared" si="289"/>
        <v>0</v>
      </c>
    </row>
    <row r="3345" spans="1:18" hidden="1" outlineLevel="1" x14ac:dyDescent="0.25">
      <c r="A3345" s="53" t="s">
        <v>652</v>
      </c>
      <c r="B3345" s="53"/>
      <c r="C3345" s="53"/>
      <c r="D3345" s="244"/>
      <c r="E3345" s="244"/>
      <c r="F3345" s="244"/>
      <c r="G3345" s="244"/>
      <c r="H3345" s="244"/>
      <c r="I3345" s="244"/>
      <c r="J3345" s="244"/>
      <c r="K3345" s="244"/>
      <c r="L3345" s="244"/>
      <c r="M3345" s="244"/>
      <c r="N3345" s="244"/>
      <c r="O3345" s="244"/>
      <c r="P3345" s="244"/>
      <c r="Q3345" s="244"/>
      <c r="R3345" s="244"/>
    </row>
    <row r="3346" spans="1:18" hidden="1" outlineLevel="1" x14ac:dyDescent="0.25">
      <c r="A3346" s="53" t="s">
        <v>658</v>
      </c>
      <c r="B3346" s="53"/>
      <c r="C3346" s="53"/>
      <c r="D3346" s="244"/>
      <c r="E3346" s="244"/>
      <c r="F3346" s="244"/>
      <c r="G3346" s="244"/>
      <c r="H3346" s="244"/>
      <c r="I3346" s="244"/>
      <c r="J3346" s="244"/>
      <c r="K3346" s="244"/>
      <c r="L3346" s="244"/>
      <c r="M3346" s="244"/>
      <c r="N3346" s="244"/>
      <c r="O3346" s="244"/>
      <c r="P3346" s="244"/>
      <c r="Q3346" s="244"/>
      <c r="R3346" s="244"/>
    </row>
    <row r="3347" spans="1:18" hidden="1" outlineLevel="1" x14ac:dyDescent="0.25">
      <c r="A3347" s="224" t="s">
        <v>40</v>
      </c>
      <c r="B3347" s="222"/>
      <c r="C3347" s="222"/>
      <c r="D3347" s="223">
        <f t="shared" ref="D3347:R3347" si="290">D3240+D3242+D3344+D3346</f>
        <v>0</v>
      </c>
      <c r="E3347" s="223">
        <f t="shared" si="290"/>
        <v>0</v>
      </c>
      <c r="F3347" s="223">
        <f t="shared" si="290"/>
        <v>0</v>
      </c>
      <c r="G3347" s="223">
        <f t="shared" si="290"/>
        <v>0</v>
      </c>
      <c r="H3347" s="223">
        <f t="shared" si="290"/>
        <v>0</v>
      </c>
      <c r="I3347" s="223">
        <f t="shared" si="290"/>
        <v>0</v>
      </c>
      <c r="J3347" s="223">
        <f t="shared" si="290"/>
        <v>0</v>
      </c>
      <c r="K3347" s="223">
        <f t="shared" si="290"/>
        <v>0</v>
      </c>
      <c r="L3347" s="223">
        <f t="shared" si="290"/>
        <v>0</v>
      </c>
      <c r="M3347" s="223">
        <f t="shared" si="290"/>
        <v>0</v>
      </c>
      <c r="N3347" s="223">
        <f t="shared" si="290"/>
        <v>0</v>
      </c>
      <c r="O3347" s="223">
        <f t="shared" si="290"/>
        <v>0</v>
      </c>
      <c r="P3347" s="223">
        <f t="shared" si="290"/>
        <v>0</v>
      </c>
      <c r="Q3347" s="223">
        <f t="shared" si="290"/>
        <v>0</v>
      </c>
      <c r="R3347" s="223">
        <f t="shared" si="290"/>
        <v>0</v>
      </c>
    </row>
    <row r="3348" spans="1:18" s="33" customFormat="1" hidden="1" outlineLevel="1" x14ac:dyDescent="0.25"/>
    <row r="3349" spans="1:18" hidden="1" outlineLevel="1" x14ac:dyDescent="0.25">
      <c r="A3349" s="274" t="s">
        <v>0</v>
      </c>
      <c r="B3349" s="225" t="s">
        <v>16</v>
      </c>
      <c r="C3349" s="53"/>
      <c r="D3349" s="244">
        <v>10000</v>
      </c>
      <c r="E3349" s="244">
        <v>10000</v>
      </c>
      <c r="F3349" s="244">
        <v>10000</v>
      </c>
      <c r="G3349" s="244"/>
      <c r="H3349" s="244"/>
      <c r="I3349" s="244"/>
      <c r="J3349" s="244"/>
      <c r="K3349" s="244"/>
      <c r="L3349" s="244"/>
      <c r="M3349" s="244"/>
      <c r="N3349" s="244"/>
      <c r="O3349" s="244"/>
      <c r="P3349" s="244"/>
      <c r="Q3349" s="244"/>
      <c r="R3349" s="244"/>
    </row>
    <row r="3350" spans="1:18" hidden="1" outlineLevel="1" x14ac:dyDescent="0.25">
      <c r="A3350" s="274"/>
      <c r="B3350" s="226" t="s">
        <v>42</v>
      </c>
      <c r="C3350" s="222"/>
      <c r="D3350" s="223">
        <f>IF(AND($B3129&lt;&gt;"",$B3130&lt;&gt;""),D3349*(VLOOKUP($B3129,Production!$G4:$P53,10)*(1+VLOOKUP($B3129,Production!$G4:$Q53,11))^(D3133-$D3133))/1000,0)</f>
        <v>0</v>
      </c>
      <c r="E3350" s="223">
        <f>IF(AND($B3129&lt;&gt;"",$B3130&lt;&gt;""),E3349*(VLOOKUP($B3129,Production!$G4:$P53,10)*(1+VLOOKUP($B3129,Production!$G4:$Q53,11))^(E3133-$D3133))/1000,0)</f>
        <v>0</v>
      </c>
      <c r="F3350" s="223">
        <f>IF(AND($B3129&lt;&gt;"",$B3130&lt;&gt;""),F3349*(VLOOKUP($B3129,Production!$G4:$P53,10)*(1+VLOOKUP($B3129,Production!$G4:$Q53,11))^(F3133-$D3133))/1000,0)</f>
        <v>0</v>
      </c>
      <c r="G3350" s="223">
        <f>IF(AND($B3129&lt;&gt;"",$B3130&lt;&gt;""),G3349*(VLOOKUP($B3129,Production!$G4:$P53,10)*(1+VLOOKUP($B3129,Production!$G4:$Q53,11))^(G3133-$D3133))/1000,0)</f>
        <v>0</v>
      </c>
      <c r="H3350" s="223">
        <f>IF(AND($B3129&lt;&gt;"",$B3130&lt;&gt;""),H3349*(VLOOKUP($B3129,Production!$G4:$P53,10)*(1+VLOOKUP($B3129,Production!$G4:$Q53,11))^(H3133-$D3133))/1000,0)</f>
        <v>0</v>
      </c>
      <c r="I3350" s="223">
        <f>IF(AND($B3129&lt;&gt;"",$B3130&lt;&gt;""),I3349*(VLOOKUP($B3129,Production!$G4:$P53,10)*(1+VLOOKUP($B3129,Production!$G4:$Q53,11))^(I3133-$D3133))/1000,0)</f>
        <v>0</v>
      </c>
      <c r="J3350" s="223">
        <f>IF(AND($B3129&lt;&gt;"",$B3130&lt;&gt;""),J3349*(VLOOKUP($B3129,Production!$G4:$P53,10)*(1+VLOOKUP($B3129,Production!$G4:$Q53,11))^(J3133-$D3133))/1000,0)</f>
        <v>0</v>
      </c>
      <c r="K3350" s="223">
        <f>IF(AND($B3129&lt;&gt;"",$B3130&lt;&gt;""),K3349*(VLOOKUP($B3129,Production!$G4:$P53,10)*(1+VLOOKUP($B3129,Production!$G4:$Q53,11))^(K3133-$D3133))/1000,0)</f>
        <v>0</v>
      </c>
      <c r="L3350" s="223">
        <f>IF(AND($B3129&lt;&gt;"",$B3130&lt;&gt;""),L3349*(VLOOKUP($B3129,Production!$G4:$P53,10)*(1+VLOOKUP($B3129,Production!$G4:$Q53,11))^(L3133-$D3133))/1000,0)</f>
        <v>0</v>
      </c>
      <c r="M3350" s="223">
        <f>IF(AND($B3129&lt;&gt;"",$B3130&lt;&gt;""),M3349*(VLOOKUP($B3129,Production!$G4:$P53,10)*(1+VLOOKUP($B3129,Production!$G4:$Q53,11))^(M3133-$D3133))/1000,0)</f>
        <v>0</v>
      </c>
      <c r="N3350" s="223">
        <f>IF(AND($B3129&lt;&gt;"",$B3130&lt;&gt;""),N3349*(VLOOKUP($B3129,Production!$G4:$P53,10)*(1+VLOOKUP($B3129,Production!$G4:$Q53,11))^(N3133-$D3133))/1000,0)</f>
        <v>0</v>
      </c>
      <c r="O3350" s="223">
        <f>IF(AND($B3129&lt;&gt;"",$B3130&lt;&gt;""),O3349*(VLOOKUP($B3129,Production!$G4:$P53,10)*(1+VLOOKUP($B3129,Production!$G4:$Q53,11))^(O3133-$D3133))/1000,0)</f>
        <v>0</v>
      </c>
      <c r="P3350" s="223">
        <f>IF(AND($B3129&lt;&gt;"",$B3130&lt;&gt;""),P3349*(VLOOKUP($B3129,Production!$G4:$P53,10)*(1+VLOOKUP($B3129,Production!$G4:$Q53,11))^(P3133-$D3133))/1000,0)</f>
        <v>0</v>
      </c>
      <c r="Q3350" s="223">
        <f>IF(AND($B3129&lt;&gt;"",$B3130&lt;&gt;""),Q3349*(VLOOKUP($B3129,Production!$G4:$P53,10)*(1+VLOOKUP($B3129,Production!$G4:$Q53,11))^(Q3133-$D3133))/1000,0)</f>
        <v>0</v>
      </c>
      <c r="R3350" s="223">
        <f>IF(AND($B3129&lt;&gt;"",$B3130&lt;&gt;""),R3349*(VLOOKUP($B3129,Production!$G4:$P53,10)*(1+VLOOKUP($B3129,Production!$G4:$Q53,11))^(R3133-$D3133))/1000,0)</f>
        <v>0</v>
      </c>
    </row>
    <row r="3351" spans="1:18" hidden="1" outlineLevel="1" x14ac:dyDescent="0.25">
      <c r="A3351" s="274" t="s">
        <v>13</v>
      </c>
      <c r="B3351" s="225" t="s">
        <v>17</v>
      </c>
      <c r="C3351" s="53"/>
      <c r="D3351" s="244"/>
      <c r="E3351" s="244"/>
      <c r="F3351" s="244"/>
      <c r="G3351" s="244"/>
      <c r="H3351" s="244"/>
      <c r="I3351" s="244"/>
      <c r="J3351" s="244"/>
      <c r="K3351" s="244"/>
      <c r="L3351" s="244"/>
      <c r="M3351" s="244"/>
      <c r="N3351" s="244"/>
      <c r="O3351" s="244"/>
      <c r="P3351" s="244"/>
      <c r="Q3351" s="244"/>
      <c r="R3351" s="244"/>
    </row>
    <row r="3352" spans="1:18" hidden="1" outlineLevel="1" x14ac:dyDescent="0.25">
      <c r="A3352" s="274"/>
      <c r="B3352" s="226" t="s">
        <v>42</v>
      </c>
      <c r="C3352" s="222"/>
      <c r="D3352" s="223">
        <f>IF($B3129&lt;&gt;"",D3351*(VLOOKUP($B3129,Production!$G4:$R53,12)*(1+VLOOKUP($B3129,Production!$G4:$S53,13))^(D3133-$D3133))/1000,0)</f>
        <v>0</v>
      </c>
      <c r="E3352" s="223">
        <f>IF($B3129&lt;&gt;"",E3351*(VLOOKUP($B3129,Production!$G4:$R53,12)*(1+VLOOKUP($B3129,Production!$G4:$S53,13))^(E3133-$D3133))/1000,0)</f>
        <v>0</v>
      </c>
      <c r="F3352" s="223">
        <f>IF($B3129&lt;&gt;"",F3351*(VLOOKUP($B3129,Production!$G4:$R53,12)*(1+VLOOKUP($B3129,Production!$G4:$S53,13))^(F3133-$D3133))/1000,0)</f>
        <v>0</v>
      </c>
      <c r="G3352" s="223">
        <f>IF($B3129&lt;&gt;"",G3351*(VLOOKUP($B3129,Production!$G4:$R53,12)*(1+VLOOKUP($B3129,Production!$G4:$S53,13))^(G3133-$D3133))/1000,0)</f>
        <v>0</v>
      </c>
      <c r="H3352" s="223">
        <f>IF($B3129&lt;&gt;"",H3351*(VLOOKUP($B3129,Production!$G4:$R53,12)*(1+VLOOKUP($B3129,Production!$G4:$S53,13))^(H3133-$D3133))/1000,0)</f>
        <v>0</v>
      </c>
      <c r="I3352" s="223">
        <f>IF($B3129&lt;&gt;"",I3351*(VLOOKUP($B3129,Production!$G4:$R53,12)*(1+VLOOKUP($B3129,Production!$G4:$S53,13))^(I3133-$D3133))/1000,0)</f>
        <v>0</v>
      </c>
      <c r="J3352" s="223">
        <f>IF($B3129&lt;&gt;"",J3351*(VLOOKUP($B3129,Production!$G4:$R53,12)*(1+VLOOKUP($B3129,Production!$G4:$S53,13))^(J3133-$D3133))/1000,0)</f>
        <v>0</v>
      </c>
      <c r="K3352" s="223">
        <f>IF($B3129&lt;&gt;"",K3351*(VLOOKUP($B3129,Production!$G4:$R53,12)*(1+VLOOKUP($B3129,Production!$G4:$S53,13))^(K3133-$D3133))/1000,0)</f>
        <v>0</v>
      </c>
      <c r="L3352" s="223">
        <f>IF($B3129&lt;&gt;"",L3351*(VLOOKUP($B3129,Production!$G4:$R53,12)*(1+VLOOKUP($B3129,Production!$G4:$S53,13))^(L3133-$D3133))/1000,0)</f>
        <v>0</v>
      </c>
      <c r="M3352" s="223">
        <f>IF($B3129&lt;&gt;"",M3351*(VLOOKUP($B3129,Production!$G4:$R53,12)*(1+VLOOKUP($B3129,Production!$G4:$S53,13))^(M3133-$D3133))/1000,0)</f>
        <v>0</v>
      </c>
      <c r="N3352" s="223">
        <f>IF($B3129&lt;&gt;"",N3351*(VLOOKUP($B3129,Production!$G4:$R53,12)*(1+VLOOKUP($B3129,Production!$G4:$S53,13))^(N3133-$D3133))/1000,0)</f>
        <v>0</v>
      </c>
      <c r="O3352" s="223">
        <f>IF($B3129&lt;&gt;"",O3351*(VLOOKUP($B3129,Production!$G4:$R53,12)*(1+VLOOKUP($B3129,Production!$G4:$S53,13))^(O3133-$D3133))/1000,0)</f>
        <v>0</v>
      </c>
      <c r="P3352" s="223">
        <f>IF($B3129&lt;&gt;"",P3351*(VLOOKUP($B3129,Production!$G4:$R53,12)*(1+VLOOKUP($B3129,Production!$G4:$S53,13))^(P3133-$D3133))/1000,0)</f>
        <v>0</v>
      </c>
      <c r="Q3352" s="223">
        <f>IF($B3129&lt;&gt;"",Q3351*(VLOOKUP($B3129,Production!$G4:$R53,12)*(1+VLOOKUP($B3129,Production!$G4:$S53,13))^(Q3133-$D3133))/1000,0)</f>
        <v>0</v>
      </c>
      <c r="R3352" s="223">
        <f>IF($B3129&lt;&gt;"",R3351*(VLOOKUP($B3129,Production!$G4:$R53,12)*(1+VLOOKUP($B3129,Production!$G4:$S53,13))^(R3133-$D3133))/1000,0)</f>
        <v>0</v>
      </c>
    </row>
    <row r="3353" spans="1:18" hidden="1" outlineLevel="1" x14ac:dyDescent="0.25">
      <c r="A3353" s="225" t="s">
        <v>56</v>
      </c>
      <c r="B3353" s="225"/>
      <c r="C3353" s="53"/>
      <c r="D3353" s="244"/>
      <c r="E3353" s="244"/>
      <c r="F3353" s="244"/>
      <c r="G3353" s="244"/>
      <c r="H3353" s="244"/>
      <c r="I3353" s="244"/>
      <c r="J3353" s="244"/>
      <c r="K3353" s="244"/>
      <c r="L3353" s="244"/>
      <c r="M3353" s="244"/>
      <c r="N3353" s="244"/>
      <c r="O3353" s="244"/>
      <c r="P3353" s="244"/>
      <c r="Q3353" s="244"/>
      <c r="R3353" s="244"/>
    </row>
    <row r="3354" spans="1:18" hidden="1" outlineLevel="1" x14ac:dyDescent="0.25">
      <c r="A3354" s="225" t="s">
        <v>57</v>
      </c>
      <c r="B3354" s="225"/>
      <c r="C3354" s="53"/>
      <c r="D3354" s="244"/>
      <c r="E3354" s="244"/>
      <c r="F3354" s="244"/>
      <c r="G3354" s="244"/>
      <c r="H3354" s="244"/>
      <c r="I3354" s="244"/>
      <c r="J3354" s="244"/>
      <c r="K3354" s="244"/>
      <c r="L3354" s="244"/>
      <c r="M3354" s="244"/>
      <c r="N3354" s="244"/>
      <c r="O3354" s="244"/>
      <c r="P3354" s="244"/>
      <c r="Q3354" s="244"/>
      <c r="R3354" s="244"/>
    </row>
    <row r="3355" spans="1:18" hidden="1" outlineLevel="1" x14ac:dyDescent="0.25">
      <c r="A3355" s="224" t="s">
        <v>659</v>
      </c>
      <c r="B3355" s="222"/>
      <c r="C3355" s="222"/>
      <c r="D3355" s="223">
        <f t="shared" ref="D3355:R3355" si="291">D3350+D3352+D3353+D3354</f>
        <v>0</v>
      </c>
      <c r="E3355" s="223">
        <f t="shared" si="291"/>
        <v>0</v>
      </c>
      <c r="F3355" s="223">
        <f t="shared" si="291"/>
        <v>0</v>
      </c>
      <c r="G3355" s="223">
        <f t="shared" si="291"/>
        <v>0</v>
      </c>
      <c r="H3355" s="223">
        <f t="shared" si="291"/>
        <v>0</v>
      </c>
      <c r="I3355" s="223">
        <f t="shared" si="291"/>
        <v>0</v>
      </c>
      <c r="J3355" s="223">
        <f t="shared" si="291"/>
        <v>0</v>
      </c>
      <c r="K3355" s="223">
        <f t="shared" si="291"/>
        <v>0</v>
      </c>
      <c r="L3355" s="223">
        <f t="shared" si="291"/>
        <v>0</v>
      </c>
      <c r="M3355" s="223">
        <f t="shared" si="291"/>
        <v>0</v>
      </c>
      <c r="N3355" s="223">
        <f t="shared" si="291"/>
        <v>0</v>
      </c>
      <c r="O3355" s="223">
        <f t="shared" si="291"/>
        <v>0</v>
      </c>
      <c r="P3355" s="223">
        <f t="shared" si="291"/>
        <v>0</v>
      </c>
      <c r="Q3355" s="223">
        <f t="shared" si="291"/>
        <v>0</v>
      </c>
      <c r="R3355" s="223">
        <f t="shared" si="291"/>
        <v>0</v>
      </c>
    </row>
    <row r="3356" spans="1:18" s="33" customFormat="1" hidden="1" outlineLevel="1" x14ac:dyDescent="0.25"/>
    <row r="3357" spans="1:18" hidden="1" outlineLevel="1" x14ac:dyDescent="0.25">
      <c r="A3357" s="222" t="s">
        <v>663</v>
      </c>
      <c r="B3357" s="222"/>
      <c r="C3357" s="222"/>
      <c r="D3357" s="223">
        <f t="shared" ref="D3357:R3357" si="292">D3347-D3355</f>
        <v>0</v>
      </c>
      <c r="E3357" s="223">
        <f t="shared" si="292"/>
        <v>0</v>
      </c>
      <c r="F3357" s="223">
        <f t="shared" si="292"/>
        <v>0</v>
      </c>
      <c r="G3357" s="223">
        <f t="shared" si="292"/>
        <v>0</v>
      </c>
      <c r="H3357" s="223">
        <f t="shared" si="292"/>
        <v>0</v>
      </c>
      <c r="I3357" s="223">
        <f t="shared" si="292"/>
        <v>0</v>
      </c>
      <c r="J3357" s="223">
        <f t="shared" si="292"/>
        <v>0</v>
      </c>
      <c r="K3357" s="223">
        <f t="shared" si="292"/>
        <v>0</v>
      </c>
      <c r="L3357" s="223">
        <f t="shared" si="292"/>
        <v>0</v>
      </c>
      <c r="M3357" s="223">
        <f t="shared" si="292"/>
        <v>0</v>
      </c>
      <c r="N3357" s="223">
        <f t="shared" si="292"/>
        <v>0</v>
      </c>
      <c r="O3357" s="223">
        <f t="shared" si="292"/>
        <v>0</v>
      </c>
      <c r="P3357" s="223">
        <f t="shared" si="292"/>
        <v>0</v>
      </c>
      <c r="Q3357" s="223">
        <f t="shared" si="292"/>
        <v>0</v>
      </c>
      <c r="R3357" s="223">
        <f t="shared" si="292"/>
        <v>0</v>
      </c>
    </row>
    <row r="3358" spans="1:18" hidden="1" outlineLevel="1" x14ac:dyDescent="0.25"/>
    <row r="3359" spans="1:18" hidden="1" outlineLevel="1" x14ac:dyDescent="0.25">
      <c r="A3359" s="53" t="s">
        <v>664</v>
      </c>
      <c r="B3359" s="53"/>
      <c r="C3359" s="53"/>
      <c r="D3359" s="244"/>
      <c r="E3359" s="244"/>
      <c r="F3359" s="244"/>
      <c r="G3359" s="244"/>
      <c r="H3359" s="244"/>
      <c r="I3359" s="244"/>
      <c r="J3359" s="244"/>
      <c r="K3359" s="244"/>
      <c r="L3359" s="244"/>
      <c r="M3359" s="244"/>
      <c r="N3359" s="244"/>
      <c r="O3359" s="244"/>
      <c r="P3359" s="244"/>
      <c r="Q3359" s="244"/>
      <c r="R3359" s="244"/>
    </row>
    <row r="3360" spans="1:18" hidden="1" outlineLevel="1" x14ac:dyDescent="0.25"/>
    <row r="3361" spans="1:18" hidden="1" outlineLevel="1" x14ac:dyDescent="0.25">
      <c r="A3361" s="222" t="s">
        <v>665</v>
      </c>
      <c r="B3361" s="222"/>
      <c r="C3361" s="222"/>
      <c r="D3361" s="223">
        <f t="shared" ref="D3361:R3361" si="293">D3357-D3359</f>
        <v>0</v>
      </c>
      <c r="E3361" s="223">
        <f t="shared" si="293"/>
        <v>0</v>
      </c>
      <c r="F3361" s="223">
        <f t="shared" si="293"/>
        <v>0</v>
      </c>
      <c r="G3361" s="223">
        <f t="shared" si="293"/>
        <v>0</v>
      </c>
      <c r="H3361" s="223">
        <f t="shared" si="293"/>
        <v>0</v>
      </c>
      <c r="I3361" s="223">
        <f t="shared" si="293"/>
        <v>0</v>
      </c>
      <c r="J3361" s="223">
        <f t="shared" si="293"/>
        <v>0</v>
      </c>
      <c r="K3361" s="223">
        <f t="shared" si="293"/>
        <v>0</v>
      </c>
      <c r="L3361" s="223">
        <f t="shared" si="293"/>
        <v>0</v>
      </c>
      <c r="M3361" s="223">
        <f t="shared" si="293"/>
        <v>0</v>
      </c>
      <c r="N3361" s="223">
        <f t="shared" si="293"/>
        <v>0</v>
      </c>
      <c r="O3361" s="223">
        <f t="shared" si="293"/>
        <v>0</v>
      </c>
      <c r="P3361" s="223">
        <f t="shared" si="293"/>
        <v>0</v>
      </c>
      <c r="Q3361" s="223">
        <f t="shared" si="293"/>
        <v>0</v>
      </c>
      <c r="R3361" s="223">
        <f t="shared" si="293"/>
        <v>0</v>
      </c>
    </row>
    <row r="3362" spans="1:18" hidden="1" outlineLevel="1" x14ac:dyDescent="0.25">
      <c r="A3362" s="222" t="s">
        <v>666</v>
      </c>
      <c r="B3362" s="222"/>
      <c r="C3362" s="222"/>
      <c r="D3362" s="223">
        <f t="shared" ref="D3362:R3362" si="294">$B3131*D3361</f>
        <v>0</v>
      </c>
      <c r="E3362" s="223">
        <f t="shared" si="294"/>
        <v>0</v>
      </c>
      <c r="F3362" s="223">
        <f t="shared" si="294"/>
        <v>0</v>
      </c>
      <c r="G3362" s="223">
        <f t="shared" si="294"/>
        <v>0</v>
      </c>
      <c r="H3362" s="223">
        <f t="shared" si="294"/>
        <v>0</v>
      </c>
      <c r="I3362" s="223">
        <f t="shared" si="294"/>
        <v>0</v>
      </c>
      <c r="J3362" s="223">
        <f t="shared" si="294"/>
        <v>0</v>
      </c>
      <c r="K3362" s="223">
        <f t="shared" si="294"/>
        <v>0</v>
      </c>
      <c r="L3362" s="223">
        <f t="shared" si="294"/>
        <v>0</v>
      </c>
      <c r="M3362" s="223">
        <f t="shared" si="294"/>
        <v>0</v>
      </c>
      <c r="N3362" s="223">
        <f t="shared" si="294"/>
        <v>0</v>
      </c>
      <c r="O3362" s="223">
        <f t="shared" si="294"/>
        <v>0</v>
      </c>
      <c r="P3362" s="223">
        <f t="shared" si="294"/>
        <v>0</v>
      </c>
      <c r="Q3362" s="223">
        <f t="shared" si="294"/>
        <v>0</v>
      </c>
      <c r="R3362" s="223">
        <f t="shared" si="294"/>
        <v>0</v>
      </c>
    </row>
    <row r="3363" spans="1:18" hidden="1" outlineLevel="1" x14ac:dyDescent="0.25"/>
    <row r="3364" spans="1:18" hidden="1" outlineLevel="1" x14ac:dyDescent="0.25">
      <c r="A3364" s="224" t="s">
        <v>667</v>
      </c>
      <c r="B3364" s="222"/>
      <c r="C3364" s="222"/>
      <c r="D3364" s="223">
        <f t="shared" ref="D3364:R3364" si="295">D3361-D3362</f>
        <v>0</v>
      </c>
      <c r="E3364" s="223">
        <f t="shared" si="295"/>
        <v>0</v>
      </c>
      <c r="F3364" s="223">
        <f t="shared" si="295"/>
        <v>0</v>
      </c>
      <c r="G3364" s="223">
        <f t="shared" si="295"/>
        <v>0</v>
      </c>
      <c r="H3364" s="223">
        <f t="shared" si="295"/>
        <v>0</v>
      </c>
      <c r="I3364" s="223">
        <f t="shared" si="295"/>
        <v>0</v>
      </c>
      <c r="J3364" s="223">
        <f t="shared" si="295"/>
        <v>0</v>
      </c>
      <c r="K3364" s="223">
        <f t="shared" si="295"/>
        <v>0</v>
      </c>
      <c r="L3364" s="223">
        <f t="shared" si="295"/>
        <v>0</v>
      </c>
      <c r="M3364" s="223">
        <f t="shared" si="295"/>
        <v>0</v>
      </c>
      <c r="N3364" s="223">
        <f t="shared" si="295"/>
        <v>0</v>
      </c>
      <c r="O3364" s="223">
        <f t="shared" si="295"/>
        <v>0</v>
      </c>
      <c r="P3364" s="223">
        <f t="shared" si="295"/>
        <v>0</v>
      </c>
      <c r="Q3364" s="223">
        <f t="shared" si="295"/>
        <v>0</v>
      </c>
      <c r="R3364" s="223">
        <f t="shared" si="295"/>
        <v>0</v>
      </c>
    </row>
    <row r="3365" spans="1:18" hidden="1" outlineLevel="1" x14ac:dyDescent="0.25"/>
    <row r="3366" spans="1:18" hidden="1" outlineLevel="1" x14ac:dyDescent="0.25">
      <c r="A3366" s="224" t="s">
        <v>668</v>
      </c>
      <c r="B3366" s="222"/>
      <c r="C3366" s="222"/>
      <c r="D3366" s="227" t="e">
        <f>IRR(D3364:R3364)</f>
        <v>#NUM!</v>
      </c>
    </row>
    <row r="3367" spans="1:18" collapsed="1" x14ac:dyDescent="0.25"/>
    <row r="3369" spans="1:18" s="169" customFormat="1" x14ac:dyDescent="0.25">
      <c r="A3369" s="169" t="s">
        <v>908</v>
      </c>
    </row>
    <row r="3370" spans="1:18" hidden="1" outlineLevel="1" x14ac:dyDescent="0.25"/>
    <row r="3371" spans="1:18" hidden="1" outlineLevel="1" x14ac:dyDescent="0.25">
      <c r="A3371" s="217" t="s">
        <v>643</v>
      </c>
      <c r="B3371" s="208"/>
    </row>
    <row r="3372" spans="1:18" ht="15.75" hidden="1" outlineLevel="1" thickBot="1" x14ac:dyDescent="0.3">
      <c r="A3372" s="219" t="s">
        <v>12</v>
      </c>
      <c r="B3372" s="243"/>
    </row>
    <row r="3373" spans="1:18" hidden="1" outlineLevel="1" x14ac:dyDescent="0.25"/>
    <row r="3374" spans="1:18" hidden="1" outlineLevel="1" x14ac:dyDescent="0.25">
      <c r="A3374" s="53" t="s">
        <v>14</v>
      </c>
      <c r="B3374" s="53"/>
      <c r="C3374" s="223">
        <v>0</v>
      </c>
      <c r="D3374" s="223">
        <v>1</v>
      </c>
      <c r="E3374" s="223">
        <v>2</v>
      </c>
      <c r="F3374" s="223">
        <v>3</v>
      </c>
      <c r="G3374" s="223">
        <v>4</v>
      </c>
      <c r="H3374" s="223">
        <v>5</v>
      </c>
      <c r="I3374" s="223">
        <v>6</v>
      </c>
      <c r="J3374" s="223">
        <v>7</v>
      </c>
      <c r="K3374" s="223">
        <v>8</v>
      </c>
      <c r="L3374" s="223">
        <v>9</v>
      </c>
      <c r="M3374" s="223">
        <v>10</v>
      </c>
      <c r="N3374" s="223">
        <v>11</v>
      </c>
      <c r="O3374" s="223">
        <v>12</v>
      </c>
      <c r="P3374" s="223">
        <v>13</v>
      </c>
      <c r="Q3374" s="223">
        <v>14</v>
      </c>
      <c r="R3374" s="223">
        <v>15</v>
      </c>
    </row>
    <row r="3375" spans="1:18" hidden="1" outlineLevel="1" x14ac:dyDescent="0.25"/>
    <row r="3376" spans="1:18" hidden="1" outlineLevel="1" x14ac:dyDescent="0.25">
      <c r="A3376" s="53" t="s">
        <v>59</v>
      </c>
      <c r="B3376" s="53"/>
      <c r="C3376" s="244"/>
      <c r="D3376" s="244"/>
      <c r="E3376" s="244"/>
      <c r="F3376" s="244"/>
      <c r="G3376" s="244"/>
      <c r="H3376" s="244"/>
      <c r="I3376" s="244"/>
      <c r="J3376" s="244"/>
      <c r="K3376" s="244"/>
      <c r="L3376" s="244"/>
      <c r="M3376" s="244"/>
      <c r="N3376" s="244"/>
      <c r="O3376" s="244"/>
      <c r="P3376" s="244"/>
      <c r="Q3376" s="244"/>
      <c r="R3376" s="244"/>
    </row>
    <row r="3377" spans="1:18" hidden="1" outlineLevel="1" x14ac:dyDescent="0.25">
      <c r="A3377" s="53" t="s">
        <v>824</v>
      </c>
      <c r="B3377" s="53"/>
      <c r="C3377" s="244"/>
      <c r="D3377" s="244"/>
      <c r="E3377" s="244"/>
      <c r="F3377" s="244"/>
      <c r="G3377" s="244"/>
      <c r="H3377" s="244"/>
      <c r="I3377" s="244"/>
      <c r="J3377" s="244"/>
      <c r="K3377" s="244"/>
      <c r="L3377" s="244"/>
      <c r="M3377" s="244"/>
      <c r="N3377" s="244"/>
      <c r="O3377" s="244"/>
      <c r="P3377" s="244"/>
      <c r="Q3377" s="244"/>
      <c r="R3377" s="244"/>
    </row>
    <row r="3378" spans="1:18" hidden="1" outlineLevel="1" x14ac:dyDescent="0.25">
      <c r="A3378" s="53" t="s">
        <v>825</v>
      </c>
      <c r="B3378" s="53"/>
      <c r="C3378" s="244"/>
      <c r="D3378" s="244"/>
      <c r="E3378" s="244"/>
      <c r="F3378" s="244"/>
      <c r="G3378" s="244"/>
      <c r="H3378" s="244"/>
      <c r="I3378" s="244"/>
      <c r="J3378" s="244"/>
      <c r="K3378" s="244"/>
      <c r="L3378" s="244"/>
      <c r="M3378" s="244"/>
      <c r="N3378" s="244"/>
      <c r="O3378" s="244"/>
      <c r="P3378" s="244"/>
      <c r="Q3378" s="244"/>
      <c r="R3378" s="244"/>
    </row>
    <row r="3379" spans="1:18" hidden="1" outlineLevel="1" x14ac:dyDescent="0.25"/>
    <row r="3380" spans="1:18" hidden="1" outlineLevel="2" x14ac:dyDescent="0.25">
      <c r="A3380" s="222" t="str">
        <f>'Usages industrie'!A4</f>
        <v>Usage industriel n°1</v>
      </c>
      <c r="B3380" s="222" t="s">
        <v>41</v>
      </c>
      <c r="C3380" s="222"/>
      <c r="D3380" s="223">
        <f>IF(B$3371&lt;&gt;"",IF(B$3371='Usages industrie'!$K4,'Usages industrie'!J4,0),0)</f>
        <v>0</v>
      </c>
      <c r="E3380" s="223">
        <f t="shared" ref="E3380:R3389" si="296">$D3380</f>
        <v>0</v>
      </c>
      <c r="F3380" s="223">
        <f t="shared" si="296"/>
        <v>0</v>
      </c>
      <c r="G3380" s="223">
        <f t="shared" si="296"/>
        <v>0</v>
      </c>
      <c r="H3380" s="223">
        <f t="shared" si="296"/>
        <v>0</v>
      </c>
      <c r="I3380" s="223">
        <f t="shared" si="296"/>
        <v>0</v>
      </c>
      <c r="J3380" s="223">
        <f t="shared" si="296"/>
        <v>0</v>
      </c>
      <c r="K3380" s="223">
        <f t="shared" si="296"/>
        <v>0</v>
      </c>
      <c r="L3380" s="223">
        <f t="shared" si="296"/>
        <v>0</v>
      </c>
      <c r="M3380" s="223">
        <f t="shared" si="296"/>
        <v>0</v>
      </c>
      <c r="N3380" s="223">
        <f t="shared" si="296"/>
        <v>0</v>
      </c>
      <c r="O3380" s="223">
        <f t="shared" si="296"/>
        <v>0</v>
      </c>
      <c r="P3380" s="223">
        <f t="shared" si="296"/>
        <v>0</v>
      </c>
      <c r="Q3380" s="223">
        <f t="shared" si="296"/>
        <v>0</v>
      </c>
      <c r="R3380" s="223">
        <f t="shared" si="296"/>
        <v>0</v>
      </c>
    </row>
    <row r="3381" spans="1:18" hidden="1" outlineLevel="2" x14ac:dyDescent="0.25">
      <c r="A3381" s="222" t="str">
        <f>'Usages industrie'!A5</f>
        <v>Usage industriel n°2</v>
      </c>
      <c r="B3381" s="222" t="s">
        <v>41</v>
      </c>
      <c r="C3381" s="222"/>
      <c r="D3381" s="223">
        <f>IF(B$3371&lt;&gt;"",IF(B$3371='Usages industrie'!$K5,'Usages industrie'!J5,0),0)</f>
        <v>0</v>
      </c>
      <c r="E3381" s="223">
        <f t="shared" si="296"/>
        <v>0</v>
      </c>
      <c r="F3381" s="223">
        <f t="shared" si="296"/>
        <v>0</v>
      </c>
      <c r="G3381" s="223">
        <f t="shared" si="296"/>
        <v>0</v>
      </c>
      <c r="H3381" s="223">
        <f t="shared" si="296"/>
        <v>0</v>
      </c>
      <c r="I3381" s="223">
        <f t="shared" si="296"/>
        <v>0</v>
      </c>
      <c r="J3381" s="223">
        <f t="shared" si="296"/>
        <v>0</v>
      </c>
      <c r="K3381" s="223">
        <f t="shared" si="296"/>
        <v>0</v>
      </c>
      <c r="L3381" s="223">
        <f t="shared" si="296"/>
        <v>0</v>
      </c>
      <c r="M3381" s="223">
        <f t="shared" si="296"/>
        <v>0</v>
      </c>
      <c r="N3381" s="223">
        <f t="shared" si="296"/>
        <v>0</v>
      </c>
      <c r="O3381" s="223">
        <f t="shared" si="296"/>
        <v>0</v>
      </c>
      <c r="P3381" s="223">
        <f t="shared" si="296"/>
        <v>0</v>
      </c>
      <c r="Q3381" s="223">
        <f t="shared" si="296"/>
        <v>0</v>
      </c>
      <c r="R3381" s="223">
        <f t="shared" si="296"/>
        <v>0</v>
      </c>
    </row>
    <row r="3382" spans="1:18" hidden="1" outlineLevel="2" x14ac:dyDescent="0.25">
      <c r="A3382" s="222" t="str">
        <f>'Usages industrie'!A6</f>
        <v>Usage industriel n°3</v>
      </c>
      <c r="B3382" s="222" t="s">
        <v>41</v>
      </c>
      <c r="C3382" s="222"/>
      <c r="D3382" s="223">
        <f>IF(B$3371&lt;&gt;"",IF(B$3371='Usages industrie'!$K6,'Usages industrie'!J6,0),0)</f>
        <v>0</v>
      </c>
      <c r="E3382" s="223">
        <f t="shared" si="296"/>
        <v>0</v>
      </c>
      <c r="F3382" s="223">
        <f t="shared" si="296"/>
        <v>0</v>
      </c>
      <c r="G3382" s="223">
        <f t="shared" si="296"/>
        <v>0</v>
      </c>
      <c r="H3382" s="223">
        <f t="shared" si="296"/>
        <v>0</v>
      </c>
      <c r="I3382" s="223">
        <f t="shared" si="296"/>
        <v>0</v>
      </c>
      <c r="J3382" s="223">
        <f t="shared" si="296"/>
        <v>0</v>
      </c>
      <c r="K3382" s="223">
        <f t="shared" si="296"/>
        <v>0</v>
      </c>
      <c r="L3382" s="223">
        <f t="shared" si="296"/>
        <v>0</v>
      </c>
      <c r="M3382" s="223">
        <f t="shared" si="296"/>
        <v>0</v>
      </c>
      <c r="N3382" s="223">
        <f t="shared" si="296"/>
        <v>0</v>
      </c>
      <c r="O3382" s="223">
        <f t="shared" si="296"/>
        <v>0</v>
      </c>
      <c r="P3382" s="223">
        <f t="shared" si="296"/>
        <v>0</v>
      </c>
      <c r="Q3382" s="223">
        <f t="shared" si="296"/>
        <v>0</v>
      </c>
      <c r="R3382" s="223">
        <f t="shared" si="296"/>
        <v>0</v>
      </c>
    </row>
    <row r="3383" spans="1:18" hidden="1" outlineLevel="2" x14ac:dyDescent="0.25">
      <c r="A3383" s="222" t="str">
        <f>'Usages industrie'!A7</f>
        <v>Usage industriel n°4</v>
      </c>
      <c r="B3383" s="222" t="s">
        <v>41</v>
      </c>
      <c r="C3383" s="222"/>
      <c r="D3383" s="223">
        <f>IF(B$3371&lt;&gt;"",IF(B$3371='Usages industrie'!$K7,'Usages industrie'!J7,0),0)</f>
        <v>0</v>
      </c>
      <c r="E3383" s="223">
        <f t="shared" si="296"/>
        <v>0</v>
      </c>
      <c r="F3383" s="223">
        <f t="shared" si="296"/>
        <v>0</v>
      </c>
      <c r="G3383" s="223">
        <f t="shared" si="296"/>
        <v>0</v>
      </c>
      <c r="H3383" s="223">
        <f t="shared" si="296"/>
        <v>0</v>
      </c>
      <c r="I3383" s="223">
        <f t="shared" si="296"/>
        <v>0</v>
      </c>
      <c r="J3383" s="223">
        <f t="shared" si="296"/>
        <v>0</v>
      </c>
      <c r="K3383" s="223">
        <f t="shared" si="296"/>
        <v>0</v>
      </c>
      <c r="L3383" s="223">
        <f t="shared" si="296"/>
        <v>0</v>
      </c>
      <c r="M3383" s="223">
        <f t="shared" si="296"/>
        <v>0</v>
      </c>
      <c r="N3383" s="223">
        <f t="shared" si="296"/>
        <v>0</v>
      </c>
      <c r="O3383" s="223">
        <f t="shared" si="296"/>
        <v>0</v>
      </c>
      <c r="P3383" s="223">
        <f t="shared" si="296"/>
        <v>0</v>
      </c>
      <c r="Q3383" s="223">
        <f t="shared" si="296"/>
        <v>0</v>
      </c>
      <c r="R3383" s="223">
        <f t="shared" si="296"/>
        <v>0</v>
      </c>
    </row>
    <row r="3384" spans="1:18" hidden="1" outlineLevel="2" x14ac:dyDescent="0.25">
      <c r="A3384" s="222" t="str">
        <f>'Usages industrie'!A8</f>
        <v>Usage industriel n°5</v>
      </c>
      <c r="B3384" s="222" t="s">
        <v>41</v>
      </c>
      <c r="C3384" s="222"/>
      <c r="D3384" s="223">
        <f>IF(B$3371&lt;&gt;"",IF(B$3371='Usages industrie'!$K8,'Usages industrie'!J8,0),0)</f>
        <v>0</v>
      </c>
      <c r="E3384" s="223">
        <f t="shared" si="296"/>
        <v>0</v>
      </c>
      <c r="F3384" s="223">
        <f t="shared" si="296"/>
        <v>0</v>
      </c>
      <c r="G3384" s="223">
        <f t="shared" si="296"/>
        <v>0</v>
      </c>
      <c r="H3384" s="223">
        <f t="shared" si="296"/>
        <v>0</v>
      </c>
      <c r="I3384" s="223">
        <f t="shared" si="296"/>
        <v>0</v>
      </c>
      <c r="J3384" s="223">
        <f t="shared" si="296"/>
        <v>0</v>
      </c>
      <c r="K3384" s="223">
        <f t="shared" si="296"/>
        <v>0</v>
      </c>
      <c r="L3384" s="223">
        <f t="shared" si="296"/>
        <v>0</v>
      </c>
      <c r="M3384" s="223">
        <f t="shared" si="296"/>
        <v>0</v>
      </c>
      <c r="N3384" s="223">
        <f t="shared" si="296"/>
        <v>0</v>
      </c>
      <c r="O3384" s="223">
        <f t="shared" si="296"/>
        <v>0</v>
      </c>
      <c r="P3384" s="223">
        <f t="shared" si="296"/>
        <v>0</v>
      </c>
      <c r="Q3384" s="223">
        <f t="shared" si="296"/>
        <v>0</v>
      </c>
      <c r="R3384" s="223">
        <f t="shared" si="296"/>
        <v>0</v>
      </c>
    </row>
    <row r="3385" spans="1:18" hidden="1" outlineLevel="2" x14ac:dyDescent="0.25">
      <c r="A3385" s="222" t="str">
        <f>'Usages industrie'!A9</f>
        <v>Usage industriel n°6</v>
      </c>
      <c r="B3385" s="222" t="s">
        <v>41</v>
      </c>
      <c r="C3385" s="222"/>
      <c r="D3385" s="223">
        <f>IF(B$3371&lt;&gt;"",IF(B$3371='Usages industrie'!$K9,'Usages industrie'!J9,0),0)</f>
        <v>0</v>
      </c>
      <c r="E3385" s="223">
        <f t="shared" si="296"/>
        <v>0</v>
      </c>
      <c r="F3385" s="223">
        <f t="shared" si="296"/>
        <v>0</v>
      </c>
      <c r="G3385" s="223">
        <f t="shared" si="296"/>
        <v>0</v>
      </c>
      <c r="H3385" s="223">
        <f t="shared" si="296"/>
        <v>0</v>
      </c>
      <c r="I3385" s="223">
        <f t="shared" si="296"/>
        <v>0</v>
      </c>
      <c r="J3385" s="223">
        <f t="shared" si="296"/>
        <v>0</v>
      </c>
      <c r="K3385" s="223">
        <f t="shared" si="296"/>
        <v>0</v>
      </c>
      <c r="L3385" s="223">
        <f t="shared" si="296"/>
        <v>0</v>
      </c>
      <c r="M3385" s="223">
        <f t="shared" si="296"/>
        <v>0</v>
      </c>
      <c r="N3385" s="223">
        <f t="shared" si="296"/>
        <v>0</v>
      </c>
      <c r="O3385" s="223">
        <f t="shared" si="296"/>
        <v>0</v>
      </c>
      <c r="P3385" s="223">
        <f t="shared" si="296"/>
        <v>0</v>
      </c>
      <c r="Q3385" s="223">
        <f t="shared" si="296"/>
        <v>0</v>
      </c>
      <c r="R3385" s="223">
        <f t="shared" si="296"/>
        <v>0</v>
      </c>
    </row>
    <row r="3386" spans="1:18" hidden="1" outlineLevel="2" x14ac:dyDescent="0.25">
      <c r="A3386" s="222" t="str">
        <f>'Usages industrie'!A10</f>
        <v>Usage industriel n°7</v>
      </c>
      <c r="B3386" s="222" t="s">
        <v>41</v>
      </c>
      <c r="C3386" s="222"/>
      <c r="D3386" s="223">
        <f>IF(B$3371&lt;&gt;"",IF(B$3371='Usages industrie'!$K10,'Usages industrie'!J10,0),0)</f>
        <v>0</v>
      </c>
      <c r="E3386" s="223">
        <f t="shared" si="296"/>
        <v>0</v>
      </c>
      <c r="F3386" s="223">
        <f t="shared" si="296"/>
        <v>0</v>
      </c>
      <c r="G3386" s="223">
        <f t="shared" si="296"/>
        <v>0</v>
      </c>
      <c r="H3386" s="223">
        <f t="shared" si="296"/>
        <v>0</v>
      </c>
      <c r="I3386" s="223">
        <f t="shared" si="296"/>
        <v>0</v>
      </c>
      <c r="J3386" s="223">
        <f t="shared" si="296"/>
        <v>0</v>
      </c>
      <c r="K3386" s="223">
        <f t="shared" si="296"/>
        <v>0</v>
      </c>
      <c r="L3386" s="223">
        <f t="shared" si="296"/>
        <v>0</v>
      </c>
      <c r="M3386" s="223">
        <f t="shared" si="296"/>
        <v>0</v>
      </c>
      <c r="N3386" s="223">
        <f t="shared" si="296"/>
        <v>0</v>
      </c>
      <c r="O3386" s="223">
        <f t="shared" si="296"/>
        <v>0</v>
      </c>
      <c r="P3386" s="223">
        <f t="shared" si="296"/>
        <v>0</v>
      </c>
      <c r="Q3386" s="223">
        <f t="shared" si="296"/>
        <v>0</v>
      </c>
      <c r="R3386" s="223">
        <f t="shared" si="296"/>
        <v>0</v>
      </c>
    </row>
    <row r="3387" spans="1:18" hidden="1" outlineLevel="2" x14ac:dyDescent="0.25">
      <c r="A3387" s="222" t="str">
        <f>'Usages industrie'!A11</f>
        <v>Usage industriel n°8</v>
      </c>
      <c r="B3387" s="222" t="s">
        <v>41</v>
      </c>
      <c r="C3387" s="222"/>
      <c r="D3387" s="223">
        <f>IF(B$3371&lt;&gt;"",IF(B$3371='Usages industrie'!$K11,'Usages industrie'!J11,0),0)</f>
        <v>0</v>
      </c>
      <c r="E3387" s="223">
        <f t="shared" si="296"/>
        <v>0</v>
      </c>
      <c r="F3387" s="223">
        <f t="shared" si="296"/>
        <v>0</v>
      </c>
      <c r="G3387" s="223">
        <f t="shared" si="296"/>
        <v>0</v>
      </c>
      <c r="H3387" s="223">
        <f t="shared" si="296"/>
        <v>0</v>
      </c>
      <c r="I3387" s="223">
        <f t="shared" si="296"/>
        <v>0</v>
      </c>
      <c r="J3387" s="223">
        <f t="shared" si="296"/>
        <v>0</v>
      </c>
      <c r="K3387" s="223">
        <f t="shared" si="296"/>
        <v>0</v>
      </c>
      <c r="L3387" s="223">
        <f t="shared" si="296"/>
        <v>0</v>
      </c>
      <c r="M3387" s="223">
        <f t="shared" si="296"/>
        <v>0</v>
      </c>
      <c r="N3387" s="223">
        <f t="shared" si="296"/>
        <v>0</v>
      </c>
      <c r="O3387" s="223">
        <f t="shared" si="296"/>
        <v>0</v>
      </c>
      <c r="P3387" s="223">
        <f t="shared" si="296"/>
        <v>0</v>
      </c>
      <c r="Q3387" s="223">
        <f t="shared" si="296"/>
        <v>0</v>
      </c>
      <c r="R3387" s="223">
        <f t="shared" si="296"/>
        <v>0</v>
      </c>
    </row>
    <row r="3388" spans="1:18" hidden="1" outlineLevel="2" x14ac:dyDescent="0.25">
      <c r="A3388" s="222" t="str">
        <f>'Usages industrie'!A12</f>
        <v>Usage industriel n°9</v>
      </c>
      <c r="B3388" s="222" t="s">
        <v>41</v>
      </c>
      <c r="C3388" s="222"/>
      <c r="D3388" s="223">
        <f>IF(B$3371&lt;&gt;"",IF(B$3371='Usages industrie'!$K12,'Usages industrie'!J12,0),0)</f>
        <v>0</v>
      </c>
      <c r="E3388" s="223">
        <f t="shared" si="296"/>
        <v>0</v>
      </c>
      <c r="F3388" s="223">
        <f t="shared" si="296"/>
        <v>0</v>
      </c>
      <c r="G3388" s="223">
        <f t="shared" si="296"/>
        <v>0</v>
      </c>
      <c r="H3388" s="223">
        <f t="shared" si="296"/>
        <v>0</v>
      </c>
      <c r="I3388" s="223">
        <f t="shared" si="296"/>
        <v>0</v>
      </c>
      <c r="J3388" s="223">
        <f t="shared" si="296"/>
        <v>0</v>
      </c>
      <c r="K3388" s="223">
        <f t="shared" si="296"/>
        <v>0</v>
      </c>
      <c r="L3388" s="223">
        <f t="shared" si="296"/>
        <v>0</v>
      </c>
      <c r="M3388" s="223">
        <f t="shared" si="296"/>
        <v>0</v>
      </c>
      <c r="N3388" s="223">
        <f t="shared" si="296"/>
        <v>0</v>
      </c>
      <c r="O3388" s="223">
        <f t="shared" si="296"/>
        <v>0</v>
      </c>
      <c r="P3388" s="223">
        <f t="shared" si="296"/>
        <v>0</v>
      </c>
      <c r="Q3388" s="223">
        <f t="shared" si="296"/>
        <v>0</v>
      </c>
      <c r="R3388" s="223">
        <f t="shared" si="296"/>
        <v>0</v>
      </c>
    </row>
    <row r="3389" spans="1:18" hidden="1" outlineLevel="2" x14ac:dyDescent="0.25">
      <c r="A3389" s="222" t="str">
        <f>'Usages industrie'!A13</f>
        <v>Usage industriel n°10</v>
      </c>
      <c r="B3389" s="222" t="s">
        <v>41</v>
      </c>
      <c r="C3389" s="222"/>
      <c r="D3389" s="223">
        <f>IF(B$3371&lt;&gt;"",IF(B$3371='Usages industrie'!$K13,'Usages industrie'!J13,0),0)</f>
        <v>0</v>
      </c>
      <c r="E3389" s="223">
        <f t="shared" si="296"/>
        <v>0</v>
      </c>
      <c r="F3389" s="223">
        <f t="shared" si="296"/>
        <v>0</v>
      </c>
      <c r="G3389" s="223">
        <f t="shared" si="296"/>
        <v>0</v>
      </c>
      <c r="H3389" s="223">
        <f t="shared" si="296"/>
        <v>0</v>
      </c>
      <c r="I3389" s="223">
        <f t="shared" si="296"/>
        <v>0</v>
      </c>
      <c r="J3389" s="223">
        <f t="shared" si="296"/>
        <v>0</v>
      </c>
      <c r="K3389" s="223">
        <f t="shared" si="296"/>
        <v>0</v>
      </c>
      <c r="L3389" s="223">
        <f t="shared" si="296"/>
        <v>0</v>
      </c>
      <c r="M3389" s="223">
        <f t="shared" si="296"/>
        <v>0</v>
      </c>
      <c r="N3389" s="223">
        <f t="shared" si="296"/>
        <v>0</v>
      </c>
      <c r="O3389" s="223">
        <f t="shared" si="296"/>
        <v>0</v>
      </c>
      <c r="P3389" s="223">
        <f t="shared" si="296"/>
        <v>0</v>
      </c>
      <c r="Q3389" s="223">
        <f t="shared" si="296"/>
        <v>0</v>
      </c>
      <c r="R3389" s="223">
        <f t="shared" si="296"/>
        <v>0</v>
      </c>
    </row>
    <row r="3390" spans="1:18" hidden="1" outlineLevel="2" x14ac:dyDescent="0.25">
      <c r="A3390" s="222" t="str">
        <f>'Usages industrie'!A14</f>
        <v>Usage industriel n°11</v>
      </c>
      <c r="B3390" s="222" t="s">
        <v>41</v>
      </c>
      <c r="C3390" s="222"/>
      <c r="D3390" s="223">
        <f>IF(B$3371&lt;&gt;"",IF(B$3371='Usages industrie'!$K14,'Usages industrie'!J14,0),0)</f>
        <v>0</v>
      </c>
      <c r="E3390" s="223">
        <f t="shared" ref="E3390:R3399" si="297">$D3390</f>
        <v>0</v>
      </c>
      <c r="F3390" s="223">
        <f t="shared" si="297"/>
        <v>0</v>
      </c>
      <c r="G3390" s="223">
        <f t="shared" si="297"/>
        <v>0</v>
      </c>
      <c r="H3390" s="223">
        <f t="shared" si="297"/>
        <v>0</v>
      </c>
      <c r="I3390" s="223">
        <f t="shared" si="297"/>
        <v>0</v>
      </c>
      <c r="J3390" s="223">
        <f t="shared" si="297"/>
        <v>0</v>
      </c>
      <c r="K3390" s="223">
        <f t="shared" si="297"/>
        <v>0</v>
      </c>
      <c r="L3390" s="223">
        <f t="shared" si="297"/>
        <v>0</v>
      </c>
      <c r="M3390" s="223">
        <f t="shared" si="297"/>
        <v>0</v>
      </c>
      <c r="N3390" s="223">
        <f t="shared" si="297"/>
        <v>0</v>
      </c>
      <c r="O3390" s="223">
        <f t="shared" si="297"/>
        <v>0</v>
      </c>
      <c r="P3390" s="223">
        <f t="shared" si="297"/>
        <v>0</v>
      </c>
      <c r="Q3390" s="223">
        <f t="shared" si="297"/>
        <v>0</v>
      </c>
      <c r="R3390" s="223">
        <f t="shared" si="297"/>
        <v>0</v>
      </c>
    </row>
    <row r="3391" spans="1:18" hidden="1" outlineLevel="2" x14ac:dyDescent="0.25">
      <c r="A3391" s="222" t="str">
        <f>'Usages industrie'!A15</f>
        <v>Usage industriel n°12</v>
      </c>
      <c r="B3391" s="222" t="s">
        <v>41</v>
      </c>
      <c r="C3391" s="222"/>
      <c r="D3391" s="223">
        <f>IF(B$3371&lt;&gt;"",IF(B$3371='Usages industrie'!$K15,'Usages industrie'!J15,0),0)</f>
        <v>0</v>
      </c>
      <c r="E3391" s="223">
        <f t="shared" si="297"/>
        <v>0</v>
      </c>
      <c r="F3391" s="223">
        <f t="shared" si="297"/>
        <v>0</v>
      </c>
      <c r="G3391" s="223">
        <f t="shared" si="297"/>
        <v>0</v>
      </c>
      <c r="H3391" s="223">
        <f t="shared" si="297"/>
        <v>0</v>
      </c>
      <c r="I3391" s="223">
        <f t="shared" si="297"/>
        <v>0</v>
      </c>
      <c r="J3391" s="223">
        <f t="shared" si="297"/>
        <v>0</v>
      </c>
      <c r="K3391" s="223">
        <f t="shared" si="297"/>
        <v>0</v>
      </c>
      <c r="L3391" s="223">
        <f t="shared" si="297"/>
        <v>0</v>
      </c>
      <c r="M3391" s="223">
        <f t="shared" si="297"/>
        <v>0</v>
      </c>
      <c r="N3391" s="223">
        <f t="shared" si="297"/>
        <v>0</v>
      </c>
      <c r="O3391" s="223">
        <f t="shared" si="297"/>
        <v>0</v>
      </c>
      <c r="P3391" s="223">
        <f t="shared" si="297"/>
        <v>0</v>
      </c>
      <c r="Q3391" s="223">
        <f t="shared" si="297"/>
        <v>0</v>
      </c>
      <c r="R3391" s="223">
        <f t="shared" si="297"/>
        <v>0</v>
      </c>
    </row>
    <row r="3392" spans="1:18" hidden="1" outlineLevel="2" x14ac:dyDescent="0.25">
      <c r="A3392" s="222" t="str">
        <f>'Usages industrie'!A16</f>
        <v>Usage industriel n°13</v>
      </c>
      <c r="B3392" s="222" t="s">
        <v>41</v>
      </c>
      <c r="C3392" s="222"/>
      <c r="D3392" s="223">
        <f>IF(B$3371&lt;&gt;"",IF(B$3371='Usages industrie'!$K16,'Usages industrie'!J16,0),0)</f>
        <v>0</v>
      </c>
      <c r="E3392" s="223">
        <f t="shared" si="297"/>
        <v>0</v>
      </c>
      <c r="F3392" s="223">
        <f t="shared" si="297"/>
        <v>0</v>
      </c>
      <c r="G3392" s="223">
        <f t="shared" si="297"/>
        <v>0</v>
      </c>
      <c r="H3392" s="223">
        <f t="shared" si="297"/>
        <v>0</v>
      </c>
      <c r="I3392" s="223">
        <f t="shared" si="297"/>
        <v>0</v>
      </c>
      <c r="J3392" s="223">
        <f t="shared" si="297"/>
        <v>0</v>
      </c>
      <c r="K3392" s="223">
        <f t="shared" si="297"/>
        <v>0</v>
      </c>
      <c r="L3392" s="223">
        <f t="shared" si="297"/>
        <v>0</v>
      </c>
      <c r="M3392" s="223">
        <f t="shared" si="297"/>
        <v>0</v>
      </c>
      <c r="N3392" s="223">
        <f t="shared" si="297"/>
        <v>0</v>
      </c>
      <c r="O3392" s="223">
        <f t="shared" si="297"/>
        <v>0</v>
      </c>
      <c r="P3392" s="223">
        <f t="shared" si="297"/>
        <v>0</v>
      </c>
      <c r="Q3392" s="223">
        <f t="shared" si="297"/>
        <v>0</v>
      </c>
      <c r="R3392" s="223">
        <f t="shared" si="297"/>
        <v>0</v>
      </c>
    </row>
    <row r="3393" spans="1:18" hidden="1" outlineLevel="2" x14ac:dyDescent="0.25">
      <c r="A3393" s="222" t="str">
        <f>'Usages industrie'!A17</f>
        <v>Usage industriel n°14</v>
      </c>
      <c r="B3393" s="222" t="s">
        <v>41</v>
      </c>
      <c r="C3393" s="222"/>
      <c r="D3393" s="223">
        <f>IF(B$3371&lt;&gt;"",IF(B$3371='Usages industrie'!$K17,'Usages industrie'!J17,0),0)</f>
        <v>0</v>
      </c>
      <c r="E3393" s="223">
        <f t="shared" si="297"/>
        <v>0</v>
      </c>
      <c r="F3393" s="223">
        <f t="shared" si="297"/>
        <v>0</v>
      </c>
      <c r="G3393" s="223">
        <f t="shared" si="297"/>
        <v>0</v>
      </c>
      <c r="H3393" s="223">
        <f t="shared" si="297"/>
        <v>0</v>
      </c>
      <c r="I3393" s="223">
        <f t="shared" si="297"/>
        <v>0</v>
      </c>
      <c r="J3393" s="223">
        <f t="shared" si="297"/>
        <v>0</v>
      </c>
      <c r="K3393" s="223">
        <f t="shared" si="297"/>
        <v>0</v>
      </c>
      <c r="L3393" s="223">
        <f t="shared" si="297"/>
        <v>0</v>
      </c>
      <c r="M3393" s="223">
        <f t="shared" si="297"/>
        <v>0</v>
      </c>
      <c r="N3393" s="223">
        <f t="shared" si="297"/>
        <v>0</v>
      </c>
      <c r="O3393" s="223">
        <f t="shared" si="297"/>
        <v>0</v>
      </c>
      <c r="P3393" s="223">
        <f t="shared" si="297"/>
        <v>0</v>
      </c>
      <c r="Q3393" s="223">
        <f t="shared" si="297"/>
        <v>0</v>
      </c>
      <c r="R3393" s="223">
        <f t="shared" si="297"/>
        <v>0</v>
      </c>
    </row>
    <row r="3394" spans="1:18" hidden="1" outlineLevel="2" x14ac:dyDescent="0.25">
      <c r="A3394" s="222" t="str">
        <f>'Usages industrie'!A18</f>
        <v>Usage industriel n°15</v>
      </c>
      <c r="B3394" s="222" t="s">
        <v>41</v>
      </c>
      <c r="C3394" s="222"/>
      <c r="D3394" s="223">
        <f>IF(B$3371&lt;&gt;"",IF(B$3371='Usages industrie'!$K18,'Usages industrie'!J18,0),0)</f>
        <v>0</v>
      </c>
      <c r="E3394" s="223">
        <f t="shared" si="297"/>
        <v>0</v>
      </c>
      <c r="F3394" s="223">
        <f t="shared" si="297"/>
        <v>0</v>
      </c>
      <c r="G3394" s="223">
        <f t="shared" si="297"/>
        <v>0</v>
      </c>
      <c r="H3394" s="223">
        <f t="shared" si="297"/>
        <v>0</v>
      </c>
      <c r="I3394" s="223">
        <f t="shared" si="297"/>
        <v>0</v>
      </c>
      <c r="J3394" s="223">
        <f t="shared" si="297"/>
        <v>0</v>
      </c>
      <c r="K3394" s="223">
        <f t="shared" si="297"/>
        <v>0</v>
      </c>
      <c r="L3394" s="223">
        <f t="shared" si="297"/>
        <v>0</v>
      </c>
      <c r="M3394" s="223">
        <f t="shared" si="297"/>
        <v>0</v>
      </c>
      <c r="N3394" s="223">
        <f t="shared" si="297"/>
        <v>0</v>
      </c>
      <c r="O3394" s="223">
        <f t="shared" si="297"/>
        <v>0</v>
      </c>
      <c r="P3394" s="223">
        <f t="shared" si="297"/>
        <v>0</v>
      </c>
      <c r="Q3394" s="223">
        <f t="shared" si="297"/>
        <v>0</v>
      </c>
      <c r="R3394" s="223">
        <f t="shared" si="297"/>
        <v>0</v>
      </c>
    </row>
    <row r="3395" spans="1:18" hidden="1" outlineLevel="2" x14ac:dyDescent="0.25">
      <c r="A3395" s="222" t="str">
        <f>'Usages industrie'!A19</f>
        <v>Usage industriel n°16</v>
      </c>
      <c r="B3395" s="222" t="s">
        <v>41</v>
      </c>
      <c r="C3395" s="222"/>
      <c r="D3395" s="223">
        <f>IF(B$3371&lt;&gt;"",IF(B$3371='Usages industrie'!$K19,'Usages industrie'!J19,0),0)</f>
        <v>0</v>
      </c>
      <c r="E3395" s="223">
        <f t="shared" si="297"/>
        <v>0</v>
      </c>
      <c r="F3395" s="223">
        <f t="shared" si="297"/>
        <v>0</v>
      </c>
      <c r="G3395" s="223">
        <f t="shared" si="297"/>
        <v>0</v>
      </c>
      <c r="H3395" s="223">
        <f t="shared" si="297"/>
        <v>0</v>
      </c>
      <c r="I3395" s="223">
        <f t="shared" si="297"/>
        <v>0</v>
      </c>
      <c r="J3395" s="223">
        <f t="shared" si="297"/>
        <v>0</v>
      </c>
      <c r="K3395" s="223">
        <f t="shared" si="297"/>
        <v>0</v>
      </c>
      <c r="L3395" s="223">
        <f t="shared" si="297"/>
        <v>0</v>
      </c>
      <c r="M3395" s="223">
        <f t="shared" si="297"/>
        <v>0</v>
      </c>
      <c r="N3395" s="223">
        <f t="shared" si="297"/>
        <v>0</v>
      </c>
      <c r="O3395" s="223">
        <f t="shared" si="297"/>
        <v>0</v>
      </c>
      <c r="P3395" s="223">
        <f t="shared" si="297"/>
        <v>0</v>
      </c>
      <c r="Q3395" s="223">
        <f t="shared" si="297"/>
        <v>0</v>
      </c>
      <c r="R3395" s="223">
        <f t="shared" si="297"/>
        <v>0</v>
      </c>
    </row>
    <row r="3396" spans="1:18" hidden="1" outlineLevel="2" x14ac:dyDescent="0.25">
      <c r="A3396" s="222" t="str">
        <f>'Usages industrie'!A20</f>
        <v>Usage industriel n°17</v>
      </c>
      <c r="B3396" s="222" t="s">
        <v>41</v>
      </c>
      <c r="C3396" s="222"/>
      <c r="D3396" s="223">
        <f>IF(B$3371&lt;&gt;"",IF(B$3371='Usages industrie'!$K20,'Usages industrie'!J20,0),0)</f>
        <v>0</v>
      </c>
      <c r="E3396" s="223">
        <f t="shared" si="297"/>
        <v>0</v>
      </c>
      <c r="F3396" s="223">
        <f t="shared" si="297"/>
        <v>0</v>
      </c>
      <c r="G3396" s="223">
        <f t="shared" si="297"/>
        <v>0</v>
      </c>
      <c r="H3396" s="223">
        <f t="shared" si="297"/>
        <v>0</v>
      </c>
      <c r="I3396" s="223">
        <f t="shared" si="297"/>
        <v>0</v>
      </c>
      <c r="J3396" s="223">
        <f t="shared" si="297"/>
        <v>0</v>
      </c>
      <c r="K3396" s="223">
        <f t="shared" si="297"/>
        <v>0</v>
      </c>
      <c r="L3396" s="223">
        <f t="shared" si="297"/>
        <v>0</v>
      </c>
      <c r="M3396" s="223">
        <f t="shared" si="297"/>
        <v>0</v>
      </c>
      <c r="N3396" s="223">
        <f t="shared" si="297"/>
        <v>0</v>
      </c>
      <c r="O3396" s="223">
        <f t="shared" si="297"/>
        <v>0</v>
      </c>
      <c r="P3396" s="223">
        <f t="shared" si="297"/>
        <v>0</v>
      </c>
      <c r="Q3396" s="223">
        <f t="shared" si="297"/>
        <v>0</v>
      </c>
      <c r="R3396" s="223">
        <f t="shared" si="297"/>
        <v>0</v>
      </c>
    </row>
    <row r="3397" spans="1:18" hidden="1" outlineLevel="2" x14ac:dyDescent="0.25">
      <c r="A3397" s="222" t="str">
        <f>'Usages industrie'!A21</f>
        <v>Usage industriel n°18</v>
      </c>
      <c r="B3397" s="222" t="s">
        <v>41</v>
      </c>
      <c r="C3397" s="222"/>
      <c r="D3397" s="223">
        <f>IF(B$3371&lt;&gt;"",IF(B$3371='Usages industrie'!$K21,'Usages industrie'!J21,0),0)</f>
        <v>0</v>
      </c>
      <c r="E3397" s="223">
        <f t="shared" si="297"/>
        <v>0</v>
      </c>
      <c r="F3397" s="223">
        <f t="shared" si="297"/>
        <v>0</v>
      </c>
      <c r="G3397" s="223">
        <f t="shared" si="297"/>
        <v>0</v>
      </c>
      <c r="H3397" s="223">
        <f t="shared" si="297"/>
        <v>0</v>
      </c>
      <c r="I3397" s="223">
        <f t="shared" si="297"/>
        <v>0</v>
      </c>
      <c r="J3397" s="223">
        <f t="shared" si="297"/>
        <v>0</v>
      </c>
      <c r="K3397" s="223">
        <f t="shared" si="297"/>
        <v>0</v>
      </c>
      <c r="L3397" s="223">
        <f t="shared" si="297"/>
        <v>0</v>
      </c>
      <c r="M3397" s="223">
        <f t="shared" si="297"/>
        <v>0</v>
      </c>
      <c r="N3397" s="223">
        <f t="shared" si="297"/>
        <v>0</v>
      </c>
      <c r="O3397" s="223">
        <f t="shared" si="297"/>
        <v>0</v>
      </c>
      <c r="P3397" s="223">
        <f t="shared" si="297"/>
        <v>0</v>
      </c>
      <c r="Q3397" s="223">
        <f t="shared" si="297"/>
        <v>0</v>
      </c>
      <c r="R3397" s="223">
        <f t="shared" si="297"/>
        <v>0</v>
      </c>
    </row>
    <row r="3398" spans="1:18" hidden="1" outlineLevel="2" x14ac:dyDescent="0.25">
      <c r="A3398" s="222" t="str">
        <f>'Usages industrie'!A22</f>
        <v>Usage industriel n°19</v>
      </c>
      <c r="B3398" s="222" t="s">
        <v>41</v>
      </c>
      <c r="C3398" s="222"/>
      <c r="D3398" s="223">
        <f>IF(B$3371&lt;&gt;"",IF(B$3371='Usages industrie'!$K22,'Usages industrie'!J22,0),0)</f>
        <v>0</v>
      </c>
      <c r="E3398" s="223">
        <f t="shared" si="297"/>
        <v>0</v>
      </c>
      <c r="F3398" s="223">
        <f t="shared" si="297"/>
        <v>0</v>
      </c>
      <c r="G3398" s="223">
        <f t="shared" si="297"/>
        <v>0</v>
      </c>
      <c r="H3398" s="223">
        <f t="shared" si="297"/>
        <v>0</v>
      </c>
      <c r="I3398" s="223">
        <f t="shared" si="297"/>
        <v>0</v>
      </c>
      <c r="J3398" s="223">
        <f t="shared" si="297"/>
        <v>0</v>
      </c>
      <c r="K3398" s="223">
        <f t="shared" si="297"/>
        <v>0</v>
      </c>
      <c r="L3398" s="223">
        <f t="shared" si="297"/>
        <v>0</v>
      </c>
      <c r="M3398" s="223">
        <f t="shared" si="297"/>
        <v>0</v>
      </c>
      <c r="N3398" s="223">
        <f t="shared" si="297"/>
        <v>0</v>
      </c>
      <c r="O3398" s="223">
        <f t="shared" si="297"/>
        <v>0</v>
      </c>
      <c r="P3398" s="223">
        <f t="shared" si="297"/>
        <v>0</v>
      </c>
      <c r="Q3398" s="223">
        <f t="shared" si="297"/>
        <v>0</v>
      </c>
      <c r="R3398" s="223">
        <f t="shared" si="297"/>
        <v>0</v>
      </c>
    </row>
    <row r="3399" spans="1:18" hidden="1" outlineLevel="2" x14ac:dyDescent="0.25">
      <c r="A3399" s="222" t="str">
        <f>'Usages industrie'!A23</f>
        <v>Usage industriel n°20</v>
      </c>
      <c r="B3399" s="222" t="s">
        <v>41</v>
      </c>
      <c r="C3399" s="222"/>
      <c r="D3399" s="223">
        <f>IF(B$3371&lt;&gt;"",IF(B$3371='Usages industrie'!$K23,'Usages industrie'!J23,0),0)</f>
        <v>0</v>
      </c>
      <c r="E3399" s="223">
        <f t="shared" si="297"/>
        <v>0</v>
      </c>
      <c r="F3399" s="223">
        <f t="shared" si="297"/>
        <v>0</v>
      </c>
      <c r="G3399" s="223">
        <f t="shared" si="297"/>
        <v>0</v>
      </c>
      <c r="H3399" s="223">
        <f t="shared" si="297"/>
        <v>0</v>
      </c>
      <c r="I3399" s="223">
        <f t="shared" si="297"/>
        <v>0</v>
      </c>
      <c r="J3399" s="223">
        <f t="shared" si="297"/>
        <v>0</v>
      </c>
      <c r="K3399" s="223">
        <f t="shared" si="297"/>
        <v>0</v>
      </c>
      <c r="L3399" s="223">
        <f t="shared" si="297"/>
        <v>0</v>
      </c>
      <c r="M3399" s="223">
        <f t="shared" si="297"/>
        <v>0</v>
      </c>
      <c r="N3399" s="223">
        <f t="shared" si="297"/>
        <v>0</v>
      </c>
      <c r="O3399" s="223">
        <f t="shared" si="297"/>
        <v>0</v>
      </c>
      <c r="P3399" s="223">
        <f t="shared" si="297"/>
        <v>0</v>
      </c>
      <c r="Q3399" s="223">
        <f t="shared" si="297"/>
        <v>0</v>
      </c>
      <c r="R3399" s="223">
        <f t="shared" si="297"/>
        <v>0</v>
      </c>
    </row>
    <row r="3400" spans="1:18" hidden="1" outlineLevel="2" x14ac:dyDescent="0.25">
      <c r="A3400" s="222" t="str">
        <f>'Usages industrie'!A24</f>
        <v>Usage industriel n°21</v>
      </c>
      <c r="B3400" s="222" t="s">
        <v>41</v>
      </c>
      <c r="C3400" s="222"/>
      <c r="D3400" s="223">
        <f>IF(B$3371&lt;&gt;"",IF(B$3371='Usages industrie'!$K24,'Usages industrie'!J24,0),0)</f>
        <v>0</v>
      </c>
      <c r="E3400" s="223">
        <f t="shared" ref="E3400:R3409" si="298">$D3400</f>
        <v>0</v>
      </c>
      <c r="F3400" s="223">
        <f t="shared" si="298"/>
        <v>0</v>
      </c>
      <c r="G3400" s="223">
        <f t="shared" si="298"/>
        <v>0</v>
      </c>
      <c r="H3400" s="223">
        <f t="shared" si="298"/>
        <v>0</v>
      </c>
      <c r="I3400" s="223">
        <f t="shared" si="298"/>
        <v>0</v>
      </c>
      <c r="J3400" s="223">
        <f t="shared" si="298"/>
        <v>0</v>
      </c>
      <c r="K3400" s="223">
        <f t="shared" si="298"/>
        <v>0</v>
      </c>
      <c r="L3400" s="223">
        <f t="shared" si="298"/>
        <v>0</v>
      </c>
      <c r="M3400" s="223">
        <f t="shared" si="298"/>
        <v>0</v>
      </c>
      <c r="N3400" s="223">
        <f t="shared" si="298"/>
        <v>0</v>
      </c>
      <c r="O3400" s="223">
        <f t="shared" si="298"/>
        <v>0</v>
      </c>
      <c r="P3400" s="223">
        <f t="shared" si="298"/>
        <v>0</v>
      </c>
      <c r="Q3400" s="223">
        <f t="shared" si="298"/>
        <v>0</v>
      </c>
      <c r="R3400" s="223">
        <f t="shared" si="298"/>
        <v>0</v>
      </c>
    </row>
    <row r="3401" spans="1:18" hidden="1" outlineLevel="2" x14ac:dyDescent="0.25">
      <c r="A3401" s="222" t="str">
        <f>'Usages industrie'!A25</f>
        <v>Usage industriel n°22</v>
      </c>
      <c r="B3401" s="222" t="s">
        <v>41</v>
      </c>
      <c r="C3401" s="222"/>
      <c r="D3401" s="223">
        <f>IF(B$3371&lt;&gt;"",IF(B$3371='Usages industrie'!$K25,'Usages industrie'!J25,0),0)</f>
        <v>0</v>
      </c>
      <c r="E3401" s="223">
        <f t="shared" si="298"/>
        <v>0</v>
      </c>
      <c r="F3401" s="223">
        <f t="shared" si="298"/>
        <v>0</v>
      </c>
      <c r="G3401" s="223">
        <f t="shared" si="298"/>
        <v>0</v>
      </c>
      <c r="H3401" s="223">
        <f t="shared" si="298"/>
        <v>0</v>
      </c>
      <c r="I3401" s="223">
        <f t="shared" si="298"/>
        <v>0</v>
      </c>
      <c r="J3401" s="223">
        <f t="shared" si="298"/>
        <v>0</v>
      </c>
      <c r="K3401" s="223">
        <f t="shared" si="298"/>
        <v>0</v>
      </c>
      <c r="L3401" s="223">
        <f t="shared" si="298"/>
        <v>0</v>
      </c>
      <c r="M3401" s="223">
        <f t="shared" si="298"/>
        <v>0</v>
      </c>
      <c r="N3401" s="223">
        <f t="shared" si="298"/>
        <v>0</v>
      </c>
      <c r="O3401" s="223">
        <f t="shared" si="298"/>
        <v>0</v>
      </c>
      <c r="P3401" s="223">
        <f t="shared" si="298"/>
        <v>0</v>
      </c>
      <c r="Q3401" s="223">
        <f t="shared" si="298"/>
        <v>0</v>
      </c>
      <c r="R3401" s="223">
        <f t="shared" si="298"/>
        <v>0</v>
      </c>
    </row>
    <row r="3402" spans="1:18" hidden="1" outlineLevel="2" x14ac:dyDescent="0.25">
      <c r="A3402" s="222" t="str">
        <f>'Usages industrie'!A26</f>
        <v>Usage industriel n°23</v>
      </c>
      <c r="B3402" s="222" t="s">
        <v>41</v>
      </c>
      <c r="C3402" s="222"/>
      <c r="D3402" s="223">
        <f>IF(B$3371&lt;&gt;"",IF(B$3371='Usages industrie'!$K26,'Usages industrie'!J26,0),0)</f>
        <v>0</v>
      </c>
      <c r="E3402" s="223">
        <f t="shared" si="298"/>
        <v>0</v>
      </c>
      <c r="F3402" s="223">
        <f t="shared" si="298"/>
        <v>0</v>
      </c>
      <c r="G3402" s="223">
        <f t="shared" si="298"/>
        <v>0</v>
      </c>
      <c r="H3402" s="223">
        <f t="shared" si="298"/>
        <v>0</v>
      </c>
      <c r="I3402" s="223">
        <f t="shared" si="298"/>
        <v>0</v>
      </c>
      <c r="J3402" s="223">
        <f t="shared" si="298"/>
        <v>0</v>
      </c>
      <c r="K3402" s="223">
        <f t="shared" si="298"/>
        <v>0</v>
      </c>
      <c r="L3402" s="223">
        <f t="shared" si="298"/>
        <v>0</v>
      </c>
      <c r="M3402" s="223">
        <f t="shared" si="298"/>
        <v>0</v>
      </c>
      <c r="N3402" s="223">
        <f t="shared" si="298"/>
        <v>0</v>
      </c>
      <c r="O3402" s="223">
        <f t="shared" si="298"/>
        <v>0</v>
      </c>
      <c r="P3402" s="223">
        <f t="shared" si="298"/>
        <v>0</v>
      </c>
      <c r="Q3402" s="223">
        <f t="shared" si="298"/>
        <v>0</v>
      </c>
      <c r="R3402" s="223">
        <f t="shared" si="298"/>
        <v>0</v>
      </c>
    </row>
    <row r="3403" spans="1:18" hidden="1" outlineLevel="2" x14ac:dyDescent="0.25">
      <c r="A3403" s="222" t="str">
        <f>'Usages industrie'!A27</f>
        <v>Usage industriel n°24</v>
      </c>
      <c r="B3403" s="222" t="s">
        <v>41</v>
      </c>
      <c r="C3403" s="222"/>
      <c r="D3403" s="223">
        <f>IF(B$3371&lt;&gt;"",IF(B$3371='Usages industrie'!$K27,'Usages industrie'!J27,0),0)</f>
        <v>0</v>
      </c>
      <c r="E3403" s="223">
        <f t="shared" si="298"/>
        <v>0</v>
      </c>
      <c r="F3403" s="223">
        <f t="shared" si="298"/>
        <v>0</v>
      </c>
      <c r="G3403" s="223">
        <f t="shared" si="298"/>
        <v>0</v>
      </c>
      <c r="H3403" s="223">
        <f t="shared" si="298"/>
        <v>0</v>
      </c>
      <c r="I3403" s="223">
        <f t="shared" si="298"/>
        <v>0</v>
      </c>
      <c r="J3403" s="223">
        <f t="shared" si="298"/>
        <v>0</v>
      </c>
      <c r="K3403" s="223">
        <f t="shared" si="298"/>
        <v>0</v>
      </c>
      <c r="L3403" s="223">
        <f t="shared" si="298"/>
        <v>0</v>
      </c>
      <c r="M3403" s="223">
        <f t="shared" si="298"/>
        <v>0</v>
      </c>
      <c r="N3403" s="223">
        <f t="shared" si="298"/>
        <v>0</v>
      </c>
      <c r="O3403" s="223">
        <f t="shared" si="298"/>
        <v>0</v>
      </c>
      <c r="P3403" s="223">
        <f t="shared" si="298"/>
        <v>0</v>
      </c>
      <c r="Q3403" s="223">
        <f t="shared" si="298"/>
        <v>0</v>
      </c>
      <c r="R3403" s="223">
        <f t="shared" si="298"/>
        <v>0</v>
      </c>
    </row>
    <row r="3404" spans="1:18" hidden="1" outlineLevel="2" x14ac:dyDescent="0.25">
      <c r="A3404" s="222" t="str">
        <f>'Usages industrie'!A28</f>
        <v>Usage industriel n°25</v>
      </c>
      <c r="B3404" s="222" t="s">
        <v>41</v>
      </c>
      <c r="C3404" s="222"/>
      <c r="D3404" s="223">
        <f>IF(B$3371&lt;&gt;"",IF(B$3371='Usages industrie'!$K28,'Usages industrie'!J28,0),0)</f>
        <v>0</v>
      </c>
      <c r="E3404" s="223">
        <f t="shared" si="298"/>
        <v>0</v>
      </c>
      <c r="F3404" s="223">
        <f t="shared" si="298"/>
        <v>0</v>
      </c>
      <c r="G3404" s="223">
        <f t="shared" si="298"/>
        <v>0</v>
      </c>
      <c r="H3404" s="223">
        <f t="shared" si="298"/>
        <v>0</v>
      </c>
      <c r="I3404" s="223">
        <f t="shared" si="298"/>
        <v>0</v>
      </c>
      <c r="J3404" s="223">
        <f t="shared" si="298"/>
        <v>0</v>
      </c>
      <c r="K3404" s="223">
        <f t="shared" si="298"/>
        <v>0</v>
      </c>
      <c r="L3404" s="223">
        <f t="shared" si="298"/>
        <v>0</v>
      </c>
      <c r="M3404" s="223">
        <f t="shared" si="298"/>
        <v>0</v>
      </c>
      <c r="N3404" s="223">
        <f t="shared" si="298"/>
        <v>0</v>
      </c>
      <c r="O3404" s="223">
        <f t="shared" si="298"/>
        <v>0</v>
      </c>
      <c r="P3404" s="223">
        <f t="shared" si="298"/>
        <v>0</v>
      </c>
      <c r="Q3404" s="223">
        <f t="shared" si="298"/>
        <v>0</v>
      </c>
      <c r="R3404" s="223">
        <f t="shared" si="298"/>
        <v>0</v>
      </c>
    </row>
    <row r="3405" spans="1:18" hidden="1" outlineLevel="2" x14ac:dyDescent="0.25">
      <c r="A3405" s="222" t="str">
        <f>'Usages industrie'!A29</f>
        <v>Usage industriel n°26</v>
      </c>
      <c r="B3405" s="222" t="s">
        <v>41</v>
      </c>
      <c r="C3405" s="222"/>
      <c r="D3405" s="223">
        <f>IF(B$3371&lt;&gt;"",IF(B$3371='Usages industrie'!$K29,'Usages industrie'!J29,0),0)</f>
        <v>0</v>
      </c>
      <c r="E3405" s="223">
        <f t="shared" si="298"/>
        <v>0</v>
      </c>
      <c r="F3405" s="223">
        <f t="shared" si="298"/>
        <v>0</v>
      </c>
      <c r="G3405" s="223">
        <f t="shared" si="298"/>
        <v>0</v>
      </c>
      <c r="H3405" s="223">
        <f t="shared" si="298"/>
        <v>0</v>
      </c>
      <c r="I3405" s="223">
        <f t="shared" si="298"/>
        <v>0</v>
      </c>
      <c r="J3405" s="223">
        <f t="shared" si="298"/>
        <v>0</v>
      </c>
      <c r="K3405" s="223">
        <f t="shared" si="298"/>
        <v>0</v>
      </c>
      <c r="L3405" s="223">
        <f t="shared" si="298"/>
        <v>0</v>
      </c>
      <c r="M3405" s="223">
        <f t="shared" si="298"/>
        <v>0</v>
      </c>
      <c r="N3405" s="223">
        <f t="shared" si="298"/>
        <v>0</v>
      </c>
      <c r="O3405" s="223">
        <f t="shared" si="298"/>
        <v>0</v>
      </c>
      <c r="P3405" s="223">
        <f t="shared" si="298"/>
        <v>0</v>
      </c>
      <c r="Q3405" s="223">
        <f t="shared" si="298"/>
        <v>0</v>
      </c>
      <c r="R3405" s="223">
        <f t="shared" si="298"/>
        <v>0</v>
      </c>
    </row>
    <row r="3406" spans="1:18" hidden="1" outlineLevel="2" x14ac:dyDescent="0.25">
      <c r="A3406" s="222" t="str">
        <f>'Usages industrie'!A30</f>
        <v>Usage industriel n°27</v>
      </c>
      <c r="B3406" s="222" t="s">
        <v>41</v>
      </c>
      <c r="C3406" s="222"/>
      <c r="D3406" s="223">
        <f>IF(B$3371&lt;&gt;"",IF(B$3371='Usages industrie'!$K30,'Usages industrie'!J30,0),0)</f>
        <v>0</v>
      </c>
      <c r="E3406" s="223">
        <f t="shared" si="298"/>
        <v>0</v>
      </c>
      <c r="F3406" s="223">
        <f t="shared" si="298"/>
        <v>0</v>
      </c>
      <c r="G3406" s="223">
        <f t="shared" si="298"/>
        <v>0</v>
      </c>
      <c r="H3406" s="223">
        <f t="shared" si="298"/>
        <v>0</v>
      </c>
      <c r="I3406" s="223">
        <f t="shared" si="298"/>
        <v>0</v>
      </c>
      <c r="J3406" s="223">
        <f t="shared" si="298"/>
        <v>0</v>
      </c>
      <c r="K3406" s="223">
        <f t="shared" si="298"/>
        <v>0</v>
      </c>
      <c r="L3406" s="223">
        <f t="shared" si="298"/>
        <v>0</v>
      </c>
      <c r="M3406" s="223">
        <f t="shared" si="298"/>
        <v>0</v>
      </c>
      <c r="N3406" s="223">
        <f t="shared" si="298"/>
        <v>0</v>
      </c>
      <c r="O3406" s="223">
        <f t="shared" si="298"/>
        <v>0</v>
      </c>
      <c r="P3406" s="223">
        <f t="shared" si="298"/>
        <v>0</v>
      </c>
      <c r="Q3406" s="223">
        <f t="shared" si="298"/>
        <v>0</v>
      </c>
      <c r="R3406" s="223">
        <f t="shared" si="298"/>
        <v>0</v>
      </c>
    </row>
    <row r="3407" spans="1:18" hidden="1" outlineLevel="2" x14ac:dyDescent="0.25">
      <c r="A3407" s="222" t="str">
        <f>'Usages industrie'!A31</f>
        <v>Usage industriel n°28</v>
      </c>
      <c r="B3407" s="222" t="s">
        <v>41</v>
      </c>
      <c r="C3407" s="222"/>
      <c r="D3407" s="223">
        <f>IF(B$3371&lt;&gt;"",IF(B$3371='Usages industrie'!$K31,'Usages industrie'!J31,0),0)</f>
        <v>0</v>
      </c>
      <c r="E3407" s="223">
        <f t="shared" si="298"/>
        <v>0</v>
      </c>
      <c r="F3407" s="223">
        <f t="shared" si="298"/>
        <v>0</v>
      </c>
      <c r="G3407" s="223">
        <f t="shared" si="298"/>
        <v>0</v>
      </c>
      <c r="H3407" s="223">
        <f t="shared" si="298"/>
        <v>0</v>
      </c>
      <c r="I3407" s="223">
        <f t="shared" si="298"/>
        <v>0</v>
      </c>
      <c r="J3407" s="223">
        <f t="shared" si="298"/>
        <v>0</v>
      </c>
      <c r="K3407" s="223">
        <f t="shared" si="298"/>
        <v>0</v>
      </c>
      <c r="L3407" s="223">
        <f t="shared" si="298"/>
        <v>0</v>
      </c>
      <c r="M3407" s="223">
        <f t="shared" si="298"/>
        <v>0</v>
      </c>
      <c r="N3407" s="223">
        <f t="shared" si="298"/>
        <v>0</v>
      </c>
      <c r="O3407" s="223">
        <f t="shared" si="298"/>
        <v>0</v>
      </c>
      <c r="P3407" s="223">
        <f t="shared" si="298"/>
        <v>0</v>
      </c>
      <c r="Q3407" s="223">
        <f t="shared" si="298"/>
        <v>0</v>
      </c>
      <c r="R3407" s="223">
        <f t="shared" si="298"/>
        <v>0</v>
      </c>
    </row>
    <row r="3408" spans="1:18" hidden="1" outlineLevel="2" x14ac:dyDescent="0.25">
      <c r="A3408" s="222" t="str">
        <f>'Usages industrie'!A32</f>
        <v>Usage industriel n°29</v>
      </c>
      <c r="B3408" s="222" t="s">
        <v>41</v>
      </c>
      <c r="C3408" s="222"/>
      <c r="D3408" s="223">
        <f>IF(B$3371&lt;&gt;"",IF(B$3371='Usages industrie'!$K32,'Usages industrie'!J32,0),0)</f>
        <v>0</v>
      </c>
      <c r="E3408" s="223">
        <f t="shared" si="298"/>
        <v>0</v>
      </c>
      <c r="F3408" s="223">
        <f t="shared" si="298"/>
        <v>0</v>
      </c>
      <c r="G3408" s="223">
        <f t="shared" si="298"/>
        <v>0</v>
      </c>
      <c r="H3408" s="223">
        <f t="shared" si="298"/>
        <v>0</v>
      </c>
      <c r="I3408" s="223">
        <f t="shared" si="298"/>
        <v>0</v>
      </c>
      <c r="J3408" s="223">
        <f t="shared" si="298"/>
        <v>0</v>
      </c>
      <c r="K3408" s="223">
        <f t="shared" si="298"/>
        <v>0</v>
      </c>
      <c r="L3408" s="223">
        <f t="shared" si="298"/>
        <v>0</v>
      </c>
      <c r="M3408" s="223">
        <f t="shared" si="298"/>
        <v>0</v>
      </c>
      <c r="N3408" s="223">
        <f t="shared" si="298"/>
        <v>0</v>
      </c>
      <c r="O3408" s="223">
        <f t="shared" si="298"/>
        <v>0</v>
      </c>
      <c r="P3408" s="223">
        <f t="shared" si="298"/>
        <v>0</v>
      </c>
      <c r="Q3408" s="223">
        <f t="shared" si="298"/>
        <v>0</v>
      </c>
      <c r="R3408" s="223">
        <f t="shared" si="298"/>
        <v>0</v>
      </c>
    </row>
    <row r="3409" spans="1:18" hidden="1" outlineLevel="2" x14ac:dyDescent="0.25">
      <c r="A3409" s="222" t="str">
        <f>'Usages industrie'!A33</f>
        <v>Usage industriel n°30</v>
      </c>
      <c r="B3409" s="222" t="s">
        <v>41</v>
      </c>
      <c r="C3409" s="222"/>
      <c r="D3409" s="223">
        <f>IF(B$3371&lt;&gt;"",IF(B$3371='Usages industrie'!$K33,'Usages industrie'!J33,0),0)</f>
        <v>0</v>
      </c>
      <c r="E3409" s="223">
        <f t="shared" si="298"/>
        <v>0</v>
      </c>
      <c r="F3409" s="223">
        <f t="shared" si="298"/>
        <v>0</v>
      </c>
      <c r="G3409" s="223">
        <f t="shared" si="298"/>
        <v>0</v>
      </c>
      <c r="H3409" s="223">
        <f t="shared" si="298"/>
        <v>0</v>
      </c>
      <c r="I3409" s="223">
        <f t="shared" si="298"/>
        <v>0</v>
      </c>
      <c r="J3409" s="223">
        <f t="shared" si="298"/>
        <v>0</v>
      </c>
      <c r="K3409" s="223">
        <f t="shared" si="298"/>
        <v>0</v>
      </c>
      <c r="L3409" s="223">
        <f t="shared" si="298"/>
        <v>0</v>
      </c>
      <c r="M3409" s="223">
        <f t="shared" si="298"/>
        <v>0</v>
      </c>
      <c r="N3409" s="223">
        <f t="shared" si="298"/>
        <v>0</v>
      </c>
      <c r="O3409" s="223">
        <f t="shared" si="298"/>
        <v>0</v>
      </c>
      <c r="P3409" s="223">
        <f t="shared" si="298"/>
        <v>0</v>
      </c>
      <c r="Q3409" s="223">
        <f t="shared" si="298"/>
        <v>0</v>
      </c>
      <c r="R3409" s="223">
        <f t="shared" si="298"/>
        <v>0</v>
      </c>
    </row>
    <row r="3410" spans="1:18" hidden="1" outlineLevel="2" x14ac:dyDescent="0.25">
      <c r="A3410" s="222" t="str">
        <f>'Usages industrie'!A34</f>
        <v>Usage industriel n°31</v>
      </c>
      <c r="B3410" s="222" t="s">
        <v>41</v>
      </c>
      <c r="C3410" s="222"/>
      <c r="D3410" s="223">
        <f>IF(B$3371&lt;&gt;"",IF(B$3371='Usages industrie'!$K34,'Usages industrie'!J34,0),0)</f>
        <v>0</v>
      </c>
      <c r="E3410" s="223">
        <f t="shared" ref="E3410:R3419" si="299">$D3410</f>
        <v>0</v>
      </c>
      <c r="F3410" s="223">
        <f t="shared" si="299"/>
        <v>0</v>
      </c>
      <c r="G3410" s="223">
        <f t="shared" si="299"/>
        <v>0</v>
      </c>
      <c r="H3410" s="223">
        <f t="shared" si="299"/>
        <v>0</v>
      </c>
      <c r="I3410" s="223">
        <f t="shared" si="299"/>
        <v>0</v>
      </c>
      <c r="J3410" s="223">
        <f t="shared" si="299"/>
        <v>0</v>
      </c>
      <c r="K3410" s="223">
        <f t="shared" si="299"/>
        <v>0</v>
      </c>
      <c r="L3410" s="223">
        <f t="shared" si="299"/>
        <v>0</v>
      </c>
      <c r="M3410" s="223">
        <f t="shared" si="299"/>
        <v>0</v>
      </c>
      <c r="N3410" s="223">
        <f t="shared" si="299"/>
        <v>0</v>
      </c>
      <c r="O3410" s="223">
        <f t="shared" si="299"/>
        <v>0</v>
      </c>
      <c r="P3410" s="223">
        <f t="shared" si="299"/>
        <v>0</v>
      </c>
      <c r="Q3410" s="223">
        <f t="shared" si="299"/>
        <v>0</v>
      </c>
      <c r="R3410" s="223">
        <f t="shared" si="299"/>
        <v>0</v>
      </c>
    </row>
    <row r="3411" spans="1:18" hidden="1" outlineLevel="2" x14ac:dyDescent="0.25">
      <c r="A3411" s="222" t="str">
        <f>'Usages industrie'!A35</f>
        <v>Usage industriel n°32</v>
      </c>
      <c r="B3411" s="222" t="s">
        <v>41</v>
      </c>
      <c r="C3411" s="222"/>
      <c r="D3411" s="223">
        <f>IF(B$3371&lt;&gt;"",IF(B$3371='Usages industrie'!$K35,'Usages industrie'!J35,0),0)</f>
        <v>0</v>
      </c>
      <c r="E3411" s="223">
        <f t="shared" si="299"/>
        <v>0</v>
      </c>
      <c r="F3411" s="223">
        <f t="shared" si="299"/>
        <v>0</v>
      </c>
      <c r="G3411" s="223">
        <f t="shared" si="299"/>
        <v>0</v>
      </c>
      <c r="H3411" s="223">
        <f t="shared" si="299"/>
        <v>0</v>
      </c>
      <c r="I3411" s="223">
        <f t="shared" si="299"/>
        <v>0</v>
      </c>
      <c r="J3411" s="223">
        <f t="shared" si="299"/>
        <v>0</v>
      </c>
      <c r="K3411" s="223">
        <f t="shared" si="299"/>
        <v>0</v>
      </c>
      <c r="L3411" s="223">
        <f t="shared" si="299"/>
        <v>0</v>
      </c>
      <c r="M3411" s="223">
        <f t="shared" si="299"/>
        <v>0</v>
      </c>
      <c r="N3411" s="223">
        <f t="shared" si="299"/>
        <v>0</v>
      </c>
      <c r="O3411" s="223">
        <f t="shared" si="299"/>
        <v>0</v>
      </c>
      <c r="P3411" s="223">
        <f t="shared" si="299"/>
        <v>0</v>
      </c>
      <c r="Q3411" s="223">
        <f t="shared" si="299"/>
        <v>0</v>
      </c>
      <c r="R3411" s="223">
        <f t="shared" si="299"/>
        <v>0</v>
      </c>
    </row>
    <row r="3412" spans="1:18" hidden="1" outlineLevel="2" x14ac:dyDescent="0.25">
      <c r="A3412" s="222" t="str">
        <f>'Usages industrie'!A36</f>
        <v>Usage industriel n°33</v>
      </c>
      <c r="B3412" s="222" t="s">
        <v>41</v>
      </c>
      <c r="C3412" s="222"/>
      <c r="D3412" s="223">
        <f>IF(B$3371&lt;&gt;"",IF(B$3371='Usages industrie'!$K36,'Usages industrie'!J36,0),0)</f>
        <v>0</v>
      </c>
      <c r="E3412" s="223">
        <f t="shared" si="299"/>
        <v>0</v>
      </c>
      <c r="F3412" s="223">
        <f t="shared" si="299"/>
        <v>0</v>
      </c>
      <c r="G3412" s="223">
        <f t="shared" si="299"/>
        <v>0</v>
      </c>
      <c r="H3412" s="223">
        <f t="shared" si="299"/>
        <v>0</v>
      </c>
      <c r="I3412" s="223">
        <f t="shared" si="299"/>
        <v>0</v>
      </c>
      <c r="J3412" s="223">
        <f t="shared" si="299"/>
        <v>0</v>
      </c>
      <c r="K3412" s="223">
        <f t="shared" si="299"/>
        <v>0</v>
      </c>
      <c r="L3412" s="223">
        <f t="shared" si="299"/>
        <v>0</v>
      </c>
      <c r="M3412" s="223">
        <f t="shared" si="299"/>
        <v>0</v>
      </c>
      <c r="N3412" s="223">
        <f t="shared" si="299"/>
        <v>0</v>
      </c>
      <c r="O3412" s="223">
        <f t="shared" si="299"/>
        <v>0</v>
      </c>
      <c r="P3412" s="223">
        <f t="shared" si="299"/>
        <v>0</v>
      </c>
      <c r="Q3412" s="223">
        <f t="shared" si="299"/>
        <v>0</v>
      </c>
      <c r="R3412" s="223">
        <f t="shared" si="299"/>
        <v>0</v>
      </c>
    </row>
    <row r="3413" spans="1:18" hidden="1" outlineLevel="2" x14ac:dyDescent="0.25">
      <c r="A3413" s="222" t="str">
        <f>'Usages industrie'!A37</f>
        <v>Usage industriel n°34</v>
      </c>
      <c r="B3413" s="222" t="s">
        <v>41</v>
      </c>
      <c r="C3413" s="222"/>
      <c r="D3413" s="223">
        <f>IF(B$3371&lt;&gt;"",IF(B$3371='Usages industrie'!$K37,'Usages industrie'!J37,0),0)</f>
        <v>0</v>
      </c>
      <c r="E3413" s="223">
        <f t="shared" si="299"/>
        <v>0</v>
      </c>
      <c r="F3413" s="223">
        <f t="shared" si="299"/>
        <v>0</v>
      </c>
      <c r="G3413" s="223">
        <f t="shared" si="299"/>
        <v>0</v>
      </c>
      <c r="H3413" s="223">
        <f t="shared" si="299"/>
        <v>0</v>
      </c>
      <c r="I3413" s="223">
        <f t="shared" si="299"/>
        <v>0</v>
      </c>
      <c r="J3413" s="223">
        <f t="shared" si="299"/>
        <v>0</v>
      </c>
      <c r="K3413" s="223">
        <f t="shared" si="299"/>
        <v>0</v>
      </c>
      <c r="L3413" s="223">
        <f t="shared" si="299"/>
        <v>0</v>
      </c>
      <c r="M3413" s="223">
        <f t="shared" si="299"/>
        <v>0</v>
      </c>
      <c r="N3413" s="223">
        <f t="shared" si="299"/>
        <v>0</v>
      </c>
      <c r="O3413" s="223">
        <f t="shared" si="299"/>
        <v>0</v>
      </c>
      <c r="P3413" s="223">
        <f t="shared" si="299"/>
        <v>0</v>
      </c>
      <c r="Q3413" s="223">
        <f t="shared" si="299"/>
        <v>0</v>
      </c>
      <c r="R3413" s="223">
        <f t="shared" si="299"/>
        <v>0</v>
      </c>
    </row>
    <row r="3414" spans="1:18" hidden="1" outlineLevel="2" x14ac:dyDescent="0.25">
      <c r="A3414" s="222" t="str">
        <f>'Usages industrie'!A38</f>
        <v>Usage industriel n°35</v>
      </c>
      <c r="B3414" s="222" t="s">
        <v>41</v>
      </c>
      <c r="C3414" s="222"/>
      <c r="D3414" s="223">
        <f>IF(B$3371&lt;&gt;"",IF(B$3371='Usages industrie'!$K38,'Usages industrie'!J38,0),0)</f>
        <v>0</v>
      </c>
      <c r="E3414" s="223">
        <f t="shared" si="299"/>
        <v>0</v>
      </c>
      <c r="F3414" s="223">
        <f t="shared" si="299"/>
        <v>0</v>
      </c>
      <c r="G3414" s="223">
        <f t="shared" si="299"/>
        <v>0</v>
      </c>
      <c r="H3414" s="223">
        <f t="shared" si="299"/>
        <v>0</v>
      </c>
      <c r="I3414" s="223">
        <f t="shared" si="299"/>
        <v>0</v>
      </c>
      <c r="J3414" s="223">
        <f t="shared" si="299"/>
        <v>0</v>
      </c>
      <c r="K3414" s="223">
        <f t="shared" si="299"/>
        <v>0</v>
      </c>
      <c r="L3414" s="223">
        <f t="shared" si="299"/>
        <v>0</v>
      </c>
      <c r="M3414" s="223">
        <f t="shared" si="299"/>
        <v>0</v>
      </c>
      <c r="N3414" s="223">
        <f t="shared" si="299"/>
        <v>0</v>
      </c>
      <c r="O3414" s="223">
        <f t="shared" si="299"/>
        <v>0</v>
      </c>
      <c r="P3414" s="223">
        <f t="shared" si="299"/>
        <v>0</v>
      </c>
      <c r="Q3414" s="223">
        <f t="shared" si="299"/>
        <v>0</v>
      </c>
      <c r="R3414" s="223">
        <f t="shared" si="299"/>
        <v>0</v>
      </c>
    </row>
    <row r="3415" spans="1:18" hidden="1" outlineLevel="2" x14ac:dyDescent="0.25">
      <c r="A3415" s="222" t="str">
        <f>'Usages industrie'!A39</f>
        <v>Usage industriel n°36</v>
      </c>
      <c r="B3415" s="222" t="s">
        <v>41</v>
      </c>
      <c r="C3415" s="222"/>
      <c r="D3415" s="223">
        <f>IF(B$3371&lt;&gt;"",IF(B$3371='Usages industrie'!$K39,'Usages industrie'!J39,0),0)</f>
        <v>0</v>
      </c>
      <c r="E3415" s="223">
        <f t="shared" si="299"/>
        <v>0</v>
      </c>
      <c r="F3415" s="223">
        <f t="shared" si="299"/>
        <v>0</v>
      </c>
      <c r="G3415" s="223">
        <f t="shared" si="299"/>
        <v>0</v>
      </c>
      <c r="H3415" s="223">
        <f t="shared" si="299"/>
        <v>0</v>
      </c>
      <c r="I3415" s="223">
        <f t="shared" si="299"/>
        <v>0</v>
      </c>
      <c r="J3415" s="223">
        <f t="shared" si="299"/>
        <v>0</v>
      </c>
      <c r="K3415" s="223">
        <f t="shared" si="299"/>
        <v>0</v>
      </c>
      <c r="L3415" s="223">
        <f t="shared" si="299"/>
        <v>0</v>
      </c>
      <c r="M3415" s="223">
        <f t="shared" si="299"/>
        <v>0</v>
      </c>
      <c r="N3415" s="223">
        <f t="shared" si="299"/>
        <v>0</v>
      </c>
      <c r="O3415" s="223">
        <f t="shared" si="299"/>
        <v>0</v>
      </c>
      <c r="P3415" s="223">
        <f t="shared" si="299"/>
        <v>0</v>
      </c>
      <c r="Q3415" s="223">
        <f t="shared" si="299"/>
        <v>0</v>
      </c>
      <c r="R3415" s="223">
        <f t="shared" si="299"/>
        <v>0</v>
      </c>
    </row>
    <row r="3416" spans="1:18" hidden="1" outlineLevel="2" x14ac:dyDescent="0.25">
      <c r="A3416" s="222" t="str">
        <f>'Usages industrie'!A40</f>
        <v>Usage industriel n°37</v>
      </c>
      <c r="B3416" s="222" t="s">
        <v>41</v>
      </c>
      <c r="C3416" s="222"/>
      <c r="D3416" s="223">
        <f>IF(B$3371&lt;&gt;"",IF(B$3371='Usages industrie'!$K40,'Usages industrie'!J40,0),0)</f>
        <v>0</v>
      </c>
      <c r="E3416" s="223">
        <f t="shared" si="299"/>
        <v>0</v>
      </c>
      <c r="F3416" s="223">
        <f t="shared" si="299"/>
        <v>0</v>
      </c>
      <c r="G3416" s="223">
        <f t="shared" si="299"/>
        <v>0</v>
      </c>
      <c r="H3416" s="223">
        <f t="shared" si="299"/>
        <v>0</v>
      </c>
      <c r="I3416" s="223">
        <f t="shared" si="299"/>
        <v>0</v>
      </c>
      <c r="J3416" s="223">
        <f t="shared" si="299"/>
        <v>0</v>
      </c>
      <c r="K3416" s="223">
        <f t="shared" si="299"/>
        <v>0</v>
      </c>
      <c r="L3416" s="223">
        <f t="shared" si="299"/>
        <v>0</v>
      </c>
      <c r="M3416" s="223">
        <f t="shared" si="299"/>
        <v>0</v>
      </c>
      <c r="N3416" s="223">
        <f t="shared" si="299"/>
        <v>0</v>
      </c>
      <c r="O3416" s="223">
        <f t="shared" si="299"/>
        <v>0</v>
      </c>
      <c r="P3416" s="223">
        <f t="shared" si="299"/>
        <v>0</v>
      </c>
      <c r="Q3416" s="223">
        <f t="shared" si="299"/>
        <v>0</v>
      </c>
      <c r="R3416" s="223">
        <f t="shared" si="299"/>
        <v>0</v>
      </c>
    </row>
    <row r="3417" spans="1:18" hidden="1" outlineLevel="2" x14ac:dyDescent="0.25">
      <c r="A3417" s="222" t="str">
        <f>'Usages industrie'!A41</f>
        <v>Usage industriel n°38</v>
      </c>
      <c r="B3417" s="222" t="s">
        <v>41</v>
      </c>
      <c r="C3417" s="222"/>
      <c r="D3417" s="223">
        <f>IF(B$3371&lt;&gt;"",IF(B$3371='Usages industrie'!$K41,'Usages industrie'!J41,0),0)</f>
        <v>0</v>
      </c>
      <c r="E3417" s="223">
        <f t="shared" si="299"/>
        <v>0</v>
      </c>
      <c r="F3417" s="223">
        <f t="shared" si="299"/>
        <v>0</v>
      </c>
      <c r="G3417" s="223">
        <f t="shared" si="299"/>
        <v>0</v>
      </c>
      <c r="H3417" s="223">
        <f t="shared" si="299"/>
        <v>0</v>
      </c>
      <c r="I3417" s="223">
        <f t="shared" si="299"/>
        <v>0</v>
      </c>
      <c r="J3417" s="223">
        <f t="shared" si="299"/>
        <v>0</v>
      </c>
      <c r="K3417" s="223">
        <f t="shared" si="299"/>
        <v>0</v>
      </c>
      <c r="L3417" s="223">
        <f t="shared" si="299"/>
        <v>0</v>
      </c>
      <c r="M3417" s="223">
        <f t="shared" si="299"/>
        <v>0</v>
      </c>
      <c r="N3417" s="223">
        <f t="shared" si="299"/>
        <v>0</v>
      </c>
      <c r="O3417" s="223">
        <f t="shared" si="299"/>
        <v>0</v>
      </c>
      <c r="P3417" s="223">
        <f t="shared" si="299"/>
        <v>0</v>
      </c>
      <c r="Q3417" s="223">
        <f t="shared" si="299"/>
        <v>0</v>
      </c>
      <c r="R3417" s="223">
        <f t="shared" si="299"/>
        <v>0</v>
      </c>
    </row>
    <row r="3418" spans="1:18" hidden="1" outlineLevel="2" x14ac:dyDescent="0.25">
      <c r="A3418" s="222" t="str">
        <f>'Usages industrie'!A42</f>
        <v>Usage industriel n°39</v>
      </c>
      <c r="B3418" s="222" t="s">
        <v>41</v>
      </c>
      <c r="C3418" s="222"/>
      <c r="D3418" s="223">
        <f>IF(B$3371&lt;&gt;"",IF(B$3371='Usages industrie'!$K42,'Usages industrie'!J42,0),0)</f>
        <v>0</v>
      </c>
      <c r="E3418" s="223">
        <f t="shared" si="299"/>
        <v>0</v>
      </c>
      <c r="F3418" s="223">
        <f t="shared" si="299"/>
        <v>0</v>
      </c>
      <c r="G3418" s="223">
        <f t="shared" si="299"/>
        <v>0</v>
      </c>
      <c r="H3418" s="223">
        <f t="shared" si="299"/>
        <v>0</v>
      </c>
      <c r="I3418" s="223">
        <f t="shared" si="299"/>
        <v>0</v>
      </c>
      <c r="J3418" s="223">
        <f t="shared" si="299"/>
        <v>0</v>
      </c>
      <c r="K3418" s="223">
        <f t="shared" si="299"/>
        <v>0</v>
      </c>
      <c r="L3418" s="223">
        <f t="shared" si="299"/>
        <v>0</v>
      </c>
      <c r="M3418" s="223">
        <f t="shared" si="299"/>
        <v>0</v>
      </c>
      <c r="N3418" s="223">
        <f t="shared" si="299"/>
        <v>0</v>
      </c>
      <c r="O3418" s="223">
        <f t="shared" si="299"/>
        <v>0</v>
      </c>
      <c r="P3418" s="223">
        <f t="shared" si="299"/>
        <v>0</v>
      </c>
      <c r="Q3418" s="223">
        <f t="shared" si="299"/>
        <v>0</v>
      </c>
      <c r="R3418" s="223">
        <f t="shared" si="299"/>
        <v>0</v>
      </c>
    </row>
    <row r="3419" spans="1:18" hidden="1" outlineLevel="2" x14ac:dyDescent="0.25">
      <c r="A3419" s="222" t="str">
        <f>'Usages industrie'!A43</f>
        <v>Usage industriel n°40</v>
      </c>
      <c r="B3419" s="222" t="s">
        <v>41</v>
      </c>
      <c r="C3419" s="222"/>
      <c r="D3419" s="223">
        <f>IF(B$3371&lt;&gt;"",IF(B$3371='Usages industrie'!$K43,'Usages industrie'!J43,0),0)</f>
        <v>0</v>
      </c>
      <c r="E3419" s="223">
        <f t="shared" si="299"/>
        <v>0</v>
      </c>
      <c r="F3419" s="223">
        <f t="shared" si="299"/>
        <v>0</v>
      </c>
      <c r="G3419" s="223">
        <f t="shared" si="299"/>
        <v>0</v>
      </c>
      <c r="H3419" s="223">
        <f t="shared" si="299"/>
        <v>0</v>
      </c>
      <c r="I3419" s="223">
        <f t="shared" si="299"/>
        <v>0</v>
      </c>
      <c r="J3419" s="223">
        <f t="shared" si="299"/>
        <v>0</v>
      </c>
      <c r="K3419" s="223">
        <f t="shared" si="299"/>
        <v>0</v>
      </c>
      <c r="L3419" s="223">
        <f t="shared" si="299"/>
        <v>0</v>
      </c>
      <c r="M3419" s="223">
        <f t="shared" si="299"/>
        <v>0</v>
      </c>
      <c r="N3419" s="223">
        <f t="shared" si="299"/>
        <v>0</v>
      </c>
      <c r="O3419" s="223">
        <f t="shared" si="299"/>
        <v>0</v>
      </c>
      <c r="P3419" s="223">
        <f t="shared" si="299"/>
        <v>0</v>
      </c>
      <c r="Q3419" s="223">
        <f t="shared" si="299"/>
        <v>0</v>
      </c>
      <c r="R3419" s="223">
        <f t="shared" si="299"/>
        <v>0</v>
      </c>
    </row>
    <row r="3420" spans="1:18" hidden="1" outlineLevel="2" x14ac:dyDescent="0.25">
      <c r="A3420" s="222" t="str">
        <f>'Usages industrie'!A44</f>
        <v>Usage industriel n°41</v>
      </c>
      <c r="B3420" s="222" t="s">
        <v>41</v>
      </c>
      <c r="C3420" s="222"/>
      <c r="D3420" s="223">
        <f>IF(B$3371&lt;&gt;"",IF(B$3371='Usages industrie'!$K44,'Usages industrie'!J44,0),0)</f>
        <v>0</v>
      </c>
      <c r="E3420" s="223">
        <f t="shared" ref="E3420:R3429" si="300">$D3420</f>
        <v>0</v>
      </c>
      <c r="F3420" s="223">
        <f t="shared" si="300"/>
        <v>0</v>
      </c>
      <c r="G3420" s="223">
        <f t="shared" si="300"/>
        <v>0</v>
      </c>
      <c r="H3420" s="223">
        <f t="shared" si="300"/>
        <v>0</v>
      </c>
      <c r="I3420" s="223">
        <f t="shared" si="300"/>
        <v>0</v>
      </c>
      <c r="J3420" s="223">
        <f t="shared" si="300"/>
        <v>0</v>
      </c>
      <c r="K3420" s="223">
        <f t="shared" si="300"/>
        <v>0</v>
      </c>
      <c r="L3420" s="223">
        <f t="shared" si="300"/>
        <v>0</v>
      </c>
      <c r="M3420" s="223">
        <f t="shared" si="300"/>
        <v>0</v>
      </c>
      <c r="N3420" s="223">
        <f t="shared" si="300"/>
        <v>0</v>
      </c>
      <c r="O3420" s="223">
        <f t="shared" si="300"/>
        <v>0</v>
      </c>
      <c r="P3420" s="223">
        <f t="shared" si="300"/>
        <v>0</v>
      </c>
      <c r="Q3420" s="223">
        <f t="shared" si="300"/>
        <v>0</v>
      </c>
      <c r="R3420" s="223">
        <f t="shared" si="300"/>
        <v>0</v>
      </c>
    </row>
    <row r="3421" spans="1:18" hidden="1" outlineLevel="2" x14ac:dyDescent="0.25">
      <c r="A3421" s="222" t="str">
        <f>'Usages industrie'!A45</f>
        <v>Usage industriel n°42</v>
      </c>
      <c r="B3421" s="222" t="s">
        <v>41</v>
      </c>
      <c r="C3421" s="222"/>
      <c r="D3421" s="223">
        <f>IF(B$3371&lt;&gt;"",IF(B$3371='Usages industrie'!$K45,'Usages industrie'!J45,0),0)</f>
        <v>0</v>
      </c>
      <c r="E3421" s="223">
        <f t="shared" si="300"/>
        <v>0</v>
      </c>
      <c r="F3421" s="223">
        <f t="shared" si="300"/>
        <v>0</v>
      </c>
      <c r="G3421" s="223">
        <f t="shared" si="300"/>
        <v>0</v>
      </c>
      <c r="H3421" s="223">
        <f t="shared" si="300"/>
        <v>0</v>
      </c>
      <c r="I3421" s="223">
        <f t="shared" si="300"/>
        <v>0</v>
      </c>
      <c r="J3421" s="223">
        <f t="shared" si="300"/>
        <v>0</v>
      </c>
      <c r="K3421" s="223">
        <f t="shared" si="300"/>
        <v>0</v>
      </c>
      <c r="L3421" s="223">
        <f t="shared" si="300"/>
        <v>0</v>
      </c>
      <c r="M3421" s="223">
        <f t="shared" si="300"/>
        <v>0</v>
      </c>
      <c r="N3421" s="223">
        <f t="shared" si="300"/>
        <v>0</v>
      </c>
      <c r="O3421" s="223">
        <f t="shared" si="300"/>
        <v>0</v>
      </c>
      <c r="P3421" s="223">
        <f t="shared" si="300"/>
        <v>0</v>
      </c>
      <c r="Q3421" s="223">
        <f t="shared" si="300"/>
        <v>0</v>
      </c>
      <c r="R3421" s="223">
        <f t="shared" si="300"/>
        <v>0</v>
      </c>
    </row>
    <row r="3422" spans="1:18" hidden="1" outlineLevel="2" x14ac:dyDescent="0.25">
      <c r="A3422" s="222" t="str">
        <f>'Usages industrie'!A46</f>
        <v>Usage industriel n°43</v>
      </c>
      <c r="B3422" s="222" t="s">
        <v>41</v>
      </c>
      <c r="C3422" s="222"/>
      <c r="D3422" s="223">
        <f>IF(B$3371&lt;&gt;"",IF(B$3371='Usages industrie'!$K46,'Usages industrie'!J46,0),0)</f>
        <v>0</v>
      </c>
      <c r="E3422" s="223">
        <f t="shared" si="300"/>
        <v>0</v>
      </c>
      <c r="F3422" s="223">
        <f t="shared" si="300"/>
        <v>0</v>
      </c>
      <c r="G3422" s="223">
        <f t="shared" si="300"/>
        <v>0</v>
      </c>
      <c r="H3422" s="223">
        <f t="shared" si="300"/>
        <v>0</v>
      </c>
      <c r="I3422" s="223">
        <f t="shared" si="300"/>
        <v>0</v>
      </c>
      <c r="J3422" s="223">
        <f t="shared" si="300"/>
        <v>0</v>
      </c>
      <c r="K3422" s="223">
        <f t="shared" si="300"/>
        <v>0</v>
      </c>
      <c r="L3422" s="223">
        <f t="shared" si="300"/>
        <v>0</v>
      </c>
      <c r="M3422" s="223">
        <f t="shared" si="300"/>
        <v>0</v>
      </c>
      <c r="N3422" s="223">
        <f t="shared" si="300"/>
        <v>0</v>
      </c>
      <c r="O3422" s="223">
        <f t="shared" si="300"/>
        <v>0</v>
      </c>
      <c r="P3422" s="223">
        <f t="shared" si="300"/>
        <v>0</v>
      </c>
      <c r="Q3422" s="223">
        <f t="shared" si="300"/>
        <v>0</v>
      </c>
      <c r="R3422" s="223">
        <f t="shared" si="300"/>
        <v>0</v>
      </c>
    </row>
    <row r="3423" spans="1:18" hidden="1" outlineLevel="2" x14ac:dyDescent="0.25">
      <c r="A3423" s="222" t="str">
        <f>'Usages industrie'!A47</f>
        <v>Usage industriel n°44</v>
      </c>
      <c r="B3423" s="222" t="s">
        <v>41</v>
      </c>
      <c r="C3423" s="222"/>
      <c r="D3423" s="223">
        <f>IF(B$3371&lt;&gt;"",IF(B$3371='Usages industrie'!$K47,'Usages industrie'!J47,0),0)</f>
        <v>0</v>
      </c>
      <c r="E3423" s="223">
        <f t="shared" si="300"/>
        <v>0</v>
      </c>
      <c r="F3423" s="223">
        <f t="shared" si="300"/>
        <v>0</v>
      </c>
      <c r="G3423" s="223">
        <f t="shared" si="300"/>
        <v>0</v>
      </c>
      <c r="H3423" s="223">
        <f t="shared" si="300"/>
        <v>0</v>
      </c>
      <c r="I3423" s="223">
        <f t="shared" si="300"/>
        <v>0</v>
      </c>
      <c r="J3423" s="223">
        <f t="shared" si="300"/>
        <v>0</v>
      </c>
      <c r="K3423" s="223">
        <f t="shared" si="300"/>
        <v>0</v>
      </c>
      <c r="L3423" s="223">
        <f t="shared" si="300"/>
        <v>0</v>
      </c>
      <c r="M3423" s="223">
        <f t="shared" si="300"/>
        <v>0</v>
      </c>
      <c r="N3423" s="223">
        <f t="shared" si="300"/>
        <v>0</v>
      </c>
      <c r="O3423" s="223">
        <f t="shared" si="300"/>
        <v>0</v>
      </c>
      <c r="P3423" s="223">
        <f t="shared" si="300"/>
        <v>0</v>
      </c>
      <c r="Q3423" s="223">
        <f t="shared" si="300"/>
        <v>0</v>
      </c>
      <c r="R3423" s="223">
        <f t="shared" si="300"/>
        <v>0</v>
      </c>
    </row>
    <row r="3424" spans="1:18" hidden="1" outlineLevel="2" x14ac:dyDescent="0.25">
      <c r="A3424" s="222" t="str">
        <f>'Usages industrie'!A48</f>
        <v>Usage industriel n°45</v>
      </c>
      <c r="B3424" s="222" t="s">
        <v>41</v>
      </c>
      <c r="C3424" s="222"/>
      <c r="D3424" s="223">
        <f>IF(B$3371&lt;&gt;"",IF(B$3371='Usages industrie'!$K48,'Usages industrie'!J48,0),0)</f>
        <v>0</v>
      </c>
      <c r="E3424" s="223">
        <f t="shared" si="300"/>
        <v>0</v>
      </c>
      <c r="F3424" s="223">
        <f t="shared" si="300"/>
        <v>0</v>
      </c>
      <c r="G3424" s="223">
        <f t="shared" si="300"/>
        <v>0</v>
      </c>
      <c r="H3424" s="223">
        <f t="shared" si="300"/>
        <v>0</v>
      </c>
      <c r="I3424" s="223">
        <f t="shared" si="300"/>
        <v>0</v>
      </c>
      <c r="J3424" s="223">
        <f t="shared" si="300"/>
        <v>0</v>
      </c>
      <c r="K3424" s="223">
        <f t="shared" si="300"/>
        <v>0</v>
      </c>
      <c r="L3424" s="223">
        <f t="shared" si="300"/>
        <v>0</v>
      </c>
      <c r="M3424" s="223">
        <f t="shared" si="300"/>
        <v>0</v>
      </c>
      <c r="N3424" s="223">
        <f t="shared" si="300"/>
        <v>0</v>
      </c>
      <c r="O3424" s="223">
        <f t="shared" si="300"/>
        <v>0</v>
      </c>
      <c r="P3424" s="223">
        <f t="shared" si="300"/>
        <v>0</v>
      </c>
      <c r="Q3424" s="223">
        <f t="shared" si="300"/>
        <v>0</v>
      </c>
      <c r="R3424" s="223">
        <f t="shared" si="300"/>
        <v>0</v>
      </c>
    </row>
    <row r="3425" spans="1:18" hidden="1" outlineLevel="2" x14ac:dyDescent="0.25">
      <c r="A3425" s="222" t="str">
        <f>'Usages industrie'!A49</f>
        <v>Usage industriel n°46</v>
      </c>
      <c r="B3425" s="222" t="s">
        <v>41</v>
      </c>
      <c r="C3425" s="222"/>
      <c r="D3425" s="223">
        <f>IF(B$3371&lt;&gt;"",IF(B$3371='Usages industrie'!$K49,'Usages industrie'!J49,0),0)</f>
        <v>0</v>
      </c>
      <c r="E3425" s="223">
        <f t="shared" si="300"/>
        <v>0</v>
      </c>
      <c r="F3425" s="223">
        <f t="shared" si="300"/>
        <v>0</v>
      </c>
      <c r="G3425" s="223">
        <f t="shared" si="300"/>
        <v>0</v>
      </c>
      <c r="H3425" s="223">
        <f t="shared" si="300"/>
        <v>0</v>
      </c>
      <c r="I3425" s="223">
        <f t="shared" si="300"/>
        <v>0</v>
      </c>
      <c r="J3425" s="223">
        <f t="shared" si="300"/>
        <v>0</v>
      </c>
      <c r="K3425" s="223">
        <f t="shared" si="300"/>
        <v>0</v>
      </c>
      <c r="L3425" s="223">
        <f t="shared" si="300"/>
        <v>0</v>
      </c>
      <c r="M3425" s="223">
        <f t="shared" si="300"/>
        <v>0</v>
      </c>
      <c r="N3425" s="223">
        <f t="shared" si="300"/>
        <v>0</v>
      </c>
      <c r="O3425" s="223">
        <f t="shared" si="300"/>
        <v>0</v>
      </c>
      <c r="P3425" s="223">
        <f t="shared" si="300"/>
        <v>0</v>
      </c>
      <c r="Q3425" s="223">
        <f t="shared" si="300"/>
        <v>0</v>
      </c>
      <c r="R3425" s="223">
        <f t="shared" si="300"/>
        <v>0</v>
      </c>
    </row>
    <row r="3426" spans="1:18" hidden="1" outlineLevel="2" x14ac:dyDescent="0.25">
      <c r="A3426" s="222" t="str">
        <f>'Usages industrie'!A50</f>
        <v>Usage industriel n°47</v>
      </c>
      <c r="B3426" s="222" t="s">
        <v>41</v>
      </c>
      <c r="C3426" s="222"/>
      <c r="D3426" s="223">
        <f>IF(B$3371&lt;&gt;"",IF(B$3371='Usages industrie'!$K50,'Usages industrie'!J50,0),0)</f>
        <v>0</v>
      </c>
      <c r="E3426" s="223">
        <f t="shared" si="300"/>
        <v>0</v>
      </c>
      <c r="F3426" s="223">
        <f t="shared" si="300"/>
        <v>0</v>
      </c>
      <c r="G3426" s="223">
        <f t="shared" si="300"/>
        <v>0</v>
      </c>
      <c r="H3426" s="223">
        <f t="shared" si="300"/>
        <v>0</v>
      </c>
      <c r="I3426" s="223">
        <f t="shared" si="300"/>
        <v>0</v>
      </c>
      <c r="J3426" s="223">
        <f t="shared" si="300"/>
        <v>0</v>
      </c>
      <c r="K3426" s="223">
        <f t="shared" si="300"/>
        <v>0</v>
      </c>
      <c r="L3426" s="223">
        <f t="shared" si="300"/>
        <v>0</v>
      </c>
      <c r="M3426" s="223">
        <f t="shared" si="300"/>
        <v>0</v>
      </c>
      <c r="N3426" s="223">
        <f t="shared" si="300"/>
        <v>0</v>
      </c>
      <c r="O3426" s="223">
        <f t="shared" si="300"/>
        <v>0</v>
      </c>
      <c r="P3426" s="223">
        <f t="shared" si="300"/>
        <v>0</v>
      </c>
      <c r="Q3426" s="223">
        <f t="shared" si="300"/>
        <v>0</v>
      </c>
      <c r="R3426" s="223">
        <f t="shared" si="300"/>
        <v>0</v>
      </c>
    </row>
    <row r="3427" spans="1:18" hidden="1" outlineLevel="2" x14ac:dyDescent="0.25">
      <c r="A3427" s="222" t="str">
        <f>'Usages industrie'!A51</f>
        <v>Usage industriel n°48</v>
      </c>
      <c r="B3427" s="222" t="s">
        <v>41</v>
      </c>
      <c r="C3427" s="222"/>
      <c r="D3427" s="223">
        <f>IF(B$3371&lt;&gt;"",IF(B$3371='Usages industrie'!$K51,'Usages industrie'!J51,0),0)</f>
        <v>0</v>
      </c>
      <c r="E3427" s="223">
        <f t="shared" si="300"/>
        <v>0</v>
      </c>
      <c r="F3427" s="223">
        <f t="shared" si="300"/>
        <v>0</v>
      </c>
      <c r="G3427" s="223">
        <f t="shared" si="300"/>
        <v>0</v>
      </c>
      <c r="H3427" s="223">
        <f t="shared" si="300"/>
        <v>0</v>
      </c>
      <c r="I3427" s="223">
        <f t="shared" si="300"/>
        <v>0</v>
      </c>
      <c r="J3427" s="223">
        <f t="shared" si="300"/>
        <v>0</v>
      </c>
      <c r="K3427" s="223">
        <f t="shared" si="300"/>
        <v>0</v>
      </c>
      <c r="L3427" s="223">
        <f t="shared" si="300"/>
        <v>0</v>
      </c>
      <c r="M3427" s="223">
        <f t="shared" si="300"/>
        <v>0</v>
      </c>
      <c r="N3427" s="223">
        <f t="shared" si="300"/>
        <v>0</v>
      </c>
      <c r="O3427" s="223">
        <f t="shared" si="300"/>
        <v>0</v>
      </c>
      <c r="P3427" s="223">
        <f t="shared" si="300"/>
        <v>0</v>
      </c>
      <c r="Q3427" s="223">
        <f t="shared" si="300"/>
        <v>0</v>
      </c>
      <c r="R3427" s="223">
        <f t="shared" si="300"/>
        <v>0</v>
      </c>
    </row>
    <row r="3428" spans="1:18" hidden="1" outlineLevel="2" x14ac:dyDescent="0.25">
      <c r="A3428" s="222" t="str">
        <f>'Usages industrie'!A52</f>
        <v>Usage industriel n°49</v>
      </c>
      <c r="B3428" s="222" t="s">
        <v>41</v>
      </c>
      <c r="C3428" s="222"/>
      <c r="D3428" s="223">
        <f>IF(B$3371&lt;&gt;"",IF(B$3371='Usages industrie'!$K52,'Usages industrie'!J52,0),0)</f>
        <v>0</v>
      </c>
      <c r="E3428" s="223">
        <f t="shared" si="300"/>
        <v>0</v>
      </c>
      <c r="F3428" s="223">
        <f t="shared" si="300"/>
        <v>0</v>
      </c>
      <c r="G3428" s="223">
        <f t="shared" si="300"/>
        <v>0</v>
      </c>
      <c r="H3428" s="223">
        <f t="shared" si="300"/>
        <v>0</v>
      </c>
      <c r="I3428" s="223">
        <f t="shared" si="300"/>
        <v>0</v>
      </c>
      <c r="J3428" s="223">
        <f t="shared" si="300"/>
        <v>0</v>
      </c>
      <c r="K3428" s="223">
        <f t="shared" si="300"/>
        <v>0</v>
      </c>
      <c r="L3428" s="223">
        <f t="shared" si="300"/>
        <v>0</v>
      </c>
      <c r="M3428" s="223">
        <f t="shared" si="300"/>
        <v>0</v>
      </c>
      <c r="N3428" s="223">
        <f t="shared" si="300"/>
        <v>0</v>
      </c>
      <c r="O3428" s="223">
        <f t="shared" si="300"/>
        <v>0</v>
      </c>
      <c r="P3428" s="223">
        <f t="shared" si="300"/>
        <v>0</v>
      </c>
      <c r="Q3428" s="223">
        <f t="shared" si="300"/>
        <v>0</v>
      </c>
      <c r="R3428" s="223">
        <f t="shared" si="300"/>
        <v>0</v>
      </c>
    </row>
    <row r="3429" spans="1:18" hidden="1" outlineLevel="2" x14ac:dyDescent="0.25">
      <c r="A3429" s="222" t="str">
        <f>'Usages industrie'!A53</f>
        <v>Usage industriel n°50</v>
      </c>
      <c r="B3429" s="222" t="s">
        <v>41</v>
      </c>
      <c r="C3429" s="222"/>
      <c r="D3429" s="223">
        <f>IF(B$3371&lt;&gt;"",IF(B$3371='Usages industrie'!$K53,'Usages industrie'!J53,0),0)</f>
        <v>0</v>
      </c>
      <c r="E3429" s="223">
        <f t="shared" si="300"/>
        <v>0</v>
      </c>
      <c r="F3429" s="223">
        <f t="shared" si="300"/>
        <v>0</v>
      </c>
      <c r="G3429" s="223">
        <f t="shared" si="300"/>
        <v>0</v>
      </c>
      <c r="H3429" s="223">
        <f t="shared" si="300"/>
        <v>0</v>
      </c>
      <c r="I3429" s="223">
        <f t="shared" si="300"/>
        <v>0</v>
      </c>
      <c r="J3429" s="223">
        <f t="shared" si="300"/>
        <v>0</v>
      </c>
      <c r="K3429" s="223">
        <f t="shared" si="300"/>
        <v>0</v>
      </c>
      <c r="L3429" s="223">
        <f t="shared" si="300"/>
        <v>0</v>
      </c>
      <c r="M3429" s="223">
        <f t="shared" si="300"/>
        <v>0</v>
      </c>
      <c r="N3429" s="223">
        <f t="shared" si="300"/>
        <v>0</v>
      </c>
      <c r="O3429" s="223">
        <f t="shared" si="300"/>
        <v>0</v>
      </c>
      <c r="P3429" s="223">
        <f t="shared" si="300"/>
        <v>0</v>
      </c>
      <c r="Q3429" s="223">
        <f t="shared" si="300"/>
        <v>0</v>
      </c>
      <c r="R3429" s="223">
        <f t="shared" si="300"/>
        <v>0</v>
      </c>
    </row>
    <row r="3430" spans="1:18" hidden="1" outlineLevel="1" collapsed="1" x14ac:dyDescent="0.25">
      <c r="A3430" s="222" t="s">
        <v>649</v>
      </c>
      <c r="B3430" s="222"/>
      <c r="C3430" s="222"/>
      <c r="D3430" s="223">
        <f t="shared" ref="D3430:R3430" si="301">SUM(D3380:D3429)</f>
        <v>0</v>
      </c>
      <c r="E3430" s="223">
        <f t="shared" si="301"/>
        <v>0</v>
      </c>
      <c r="F3430" s="223">
        <f t="shared" si="301"/>
        <v>0</v>
      </c>
      <c r="G3430" s="223">
        <f t="shared" si="301"/>
        <v>0</v>
      </c>
      <c r="H3430" s="223">
        <f t="shared" si="301"/>
        <v>0</v>
      </c>
      <c r="I3430" s="223">
        <f t="shared" si="301"/>
        <v>0</v>
      </c>
      <c r="J3430" s="223">
        <f t="shared" si="301"/>
        <v>0</v>
      </c>
      <c r="K3430" s="223">
        <f t="shared" si="301"/>
        <v>0</v>
      </c>
      <c r="L3430" s="223">
        <f t="shared" si="301"/>
        <v>0</v>
      </c>
      <c r="M3430" s="223">
        <f t="shared" si="301"/>
        <v>0</v>
      </c>
      <c r="N3430" s="223">
        <f t="shared" si="301"/>
        <v>0</v>
      </c>
      <c r="O3430" s="223">
        <f t="shared" si="301"/>
        <v>0</v>
      </c>
      <c r="P3430" s="223">
        <f t="shared" si="301"/>
        <v>0</v>
      </c>
      <c r="Q3430" s="223">
        <f t="shared" si="301"/>
        <v>0</v>
      </c>
      <c r="R3430" s="223">
        <f t="shared" si="301"/>
        <v>0</v>
      </c>
    </row>
    <row r="3431" spans="1:18" hidden="1" outlineLevel="2" x14ac:dyDescent="0.25">
      <c r="A3431" s="222" t="str">
        <f>'Usages industrie'!A4</f>
        <v>Usage industriel n°1</v>
      </c>
      <c r="B3431" s="222" t="s">
        <v>645</v>
      </c>
      <c r="C3431" s="222"/>
      <c r="D3431" s="223">
        <f>D3380*'Usages industrie'!$P4*(1+'Usages industrie'!$Q4)^(D$3374-$D$3374)/1000</f>
        <v>0</v>
      </c>
      <c r="E3431" s="223">
        <f>E3380*'Usages industrie'!$P4*(1+'Usages industrie'!$Q4)^(E$3374-$D$3374)/1000</f>
        <v>0</v>
      </c>
      <c r="F3431" s="223">
        <f>F3380*'Usages industrie'!$P4*(1+'Usages industrie'!$Q4)^(F$3374-$D$3374)/1000</f>
        <v>0</v>
      </c>
      <c r="G3431" s="223">
        <f>G3380*'Usages industrie'!$P4*(1+'Usages industrie'!$Q4)^(G$3374-$D$3374)/1000</f>
        <v>0</v>
      </c>
      <c r="H3431" s="223">
        <f>H3380*'Usages industrie'!$P4*(1+'Usages industrie'!$Q4)^(H$3374-$D$3374)/1000</f>
        <v>0</v>
      </c>
      <c r="I3431" s="223">
        <f>I3380*'Usages industrie'!$P4*(1+'Usages industrie'!$Q4)^(I$3374-$D$3374)/1000</f>
        <v>0</v>
      </c>
      <c r="J3431" s="223">
        <f>J3380*'Usages industrie'!$P4*(1+'Usages industrie'!$Q4)^(J$3374-$D$3374)/1000</f>
        <v>0</v>
      </c>
      <c r="K3431" s="223">
        <f>K3380*'Usages industrie'!$P4*(1+'Usages industrie'!$Q4)^(K$3374-$D$3374)/1000</f>
        <v>0</v>
      </c>
      <c r="L3431" s="223">
        <f>L3380*'Usages industrie'!$P4*(1+'Usages industrie'!$Q4)^(L$3374-$D$3374)/1000</f>
        <v>0</v>
      </c>
      <c r="M3431" s="223">
        <f>M3380*'Usages industrie'!$P4*(1+'Usages industrie'!$Q4)^(M$3374-$D$3374)/1000</f>
        <v>0</v>
      </c>
      <c r="N3431" s="223">
        <f>N3380*'Usages industrie'!$P4*(1+'Usages industrie'!$Q4)^(N$3374-$D$3374)/1000</f>
        <v>0</v>
      </c>
      <c r="O3431" s="223">
        <f>O3380*'Usages industrie'!$P4*(1+'Usages industrie'!$Q4)^(O$3374-$D$3374)/1000</f>
        <v>0</v>
      </c>
      <c r="P3431" s="223">
        <f>P3380*'Usages industrie'!$P4*(1+'Usages industrie'!$Q4)^(P$3374-$D$3374)/1000</f>
        <v>0</v>
      </c>
      <c r="Q3431" s="223">
        <f>Q3380*'Usages industrie'!$P4*(1+'Usages industrie'!$Q4)^(Q$3374-$D$3374)/1000</f>
        <v>0</v>
      </c>
      <c r="R3431" s="223">
        <f>R3380*'Usages industrie'!$P4*(1+'Usages industrie'!$Q4)^(R$3374-$D$3374)/1000</f>
        <v>0</v>
      </c>
    </row>
    <row r="3432" spans="1:18" hidden="1" outlineLevel="2" x14ac:dyDescent="0.25">
      <c r="A3432" s="222" t="str">
        <f>'Usages industrie'!A5</f>
        <v>Usage industriel n°2</v>
      </c>
      <c r="B3432" s="222" t="s">
        <v>645</v>
      </c>
      <c r="C3432" s="222"/>
      <c r="D3432" s="223">
        <f>D3381*'Usages industrie'!$P5*(1+'Usages industrie'!$Q5)^(D$3374-$D$3374)/1000</f>
        <v>0</v>
      </c>
      <c r="E3432" s="223">
        <f>E3381*'Usages industrie'!$P5*(1+'Usages industrie'!$Q5)^(E$3374-$D$3374)/1000</f>
        <v>0</v>
      </c>
      <c r="F3432" s="223">
        <f>F3381*'Usages industrie'!$P5*(1+'Usages industrie'!$Q5)^(F$3374-$D$3374)/1000</f>
        <v>0</v>
      </c>
      <c r="G3432" s="223">
        <f>G3381*'Usages industrie'!$P5*(1+'Usages industrie'!$Q5)^(G$3374-$D$3374)/1000</f>
        <v>0</v>
      </c>
      <c r="H3432" s="223">
        <f>H3381*'Usages industrie'!$P5*(1+'Usages industrie'!$Q5)^(H$3374-$D$3374)/1000</f>
        <v>0</v>
      </c>
      <c r="I3432" s="223">
        <f>I3381*'Usages industrie'!$P5*(1+'Usages industrie'!$Q5)^(I$3374-$D$3374)/1000</f>
        <v>0</v>
      </c>
      <c r="J3432" s="223">
        <f>J3381*'Usages industrie'!$P5*(1+'Usages industrie'!$Q5)^(J$3374-$D$3374)/1000</f>
        <v>0</v>
      </c>
      <c r="K3432" s="223">
        <f>K3381*'Usages industrie'!$P5*(1+'Usages industrie'!$Q5)^(K$3374-$D$3374)/1000</f>
        <v>0</v>
      </c>
      <c r="L3432" s="223">
        <f>L3381*'Usages industrie'!$P5*(1+'Usages industrie'!$Q5)^(L$3374-$D$3374)/1000</f>
        <v>0</v>
      </c>
      <c r="M3432" s="223">
        <f>M3381*'Usages industrie'!$P5*(1+'Usages industrie'!$Q5)^(M$3374-$D$3374)/1000</f>
        <v>0</v>
      </c>
      <c r="N3432" s="223">
        <f>N3381*'Usages industrie'!$P5*(1+'Usages industrie'!$Q5)^(N$3374-$D$3374)/1000</f>
        <v>0</v>
      </c>
      <c r="O3432" s="223">
        <f>O3381*'Usages industrie'!$P5*(1+'Usages industrie'!$Q5)^(O$3374-$D$3374)/1000</f>
        <v>0</v>
      </c>
      <c r="P3432" s="223">
        <f>P3381*'Usages industrie'!$P5*(1+'Usages industrie'!$Q5)^(P$3374-$D$3374)/1000</f>
        <v>0</v>
      </c>
      <c r="Q3432" s="223">
        <f>Q3381*'Usages industrie'!$P5*(1+'Usages industrie'!$Q5)^(Q$3374-$D$3374)/1000</f>
        <v>0</v>
      </c>
      <c r="R3432" s="223">
        <f>R3381*'Usages industrie'!$P5*(1+'Usages industrie'!$Q5)^(R$3374-$D$3374)/1000</f>
        <v>0</v>
      </c>
    </row>
    <row r="3433" spans="1:18" hidden="1" outlineLevel="2" x14ac:dyDescent="0.25">
      <c r="A3433" s="222" t="str">
        <f>'Usages industrie'!A6</f>
        <v>Usage industriel n°3</v>
      </c>
      <c r="B3433" s="222" t="s">
        <v>645</v>
      </c>
      <c r="C3433" s="222"/>
      <c r="D3433" s="223">
        <f>D3382*'Usages industrie'!$P6*(1+'Usages industrie'!$Q6)^(D$3374-$D$3374)/1000</f>
        <v>0</v>
      </c>
      <c r="E3433" s="223">
        <f>E3382*'Usages industrie'!$P6*(1+'Usages industrie'!$Q6)^(E$3374-$D$3374)/1000</f>
        <v>0</v>
      </c>
      <c r="F3433" s="223">
        <f>F3382*'Usages industrie'!$P6*(1+'Usages industrie'!$Q6)^(F$3374-$D$3374)/1000</f>
        <v>0</v>
      </c>
      <c r="G3433" s="223">
        <f>G3382*'Usages industrie'!$P6*(1+'Usages industrie'!$Q6)^(G$3374-$D$3374)/1000</f>
        <v>0</v>
      </c>
      <c r="H3433" s="223">
        <f>H3382*'Usages industrie'!$P6*(1+'Usages industrie'!$Q6)^(H$3374-$D$3374)/1000</f>
        <v>0</v>
      </c>
      <c r="I3433" s="223">
        <f>I3382*'Usages industrie'!$P6*(1+'Usages industrie'!$Q6)^(I$3374-$D$3374)/1000</f>
        <v>0</v>
      </c>
      <c r="J3433" s="223">
        <f>J3382*'Usages industrie'!$P6*(1+'Usages industrie'!$Q6)^(J$3374-$D$3374)/1000</f>
        <v>0</v>
      </c>
      <c r="K3433" s="223">
        <f>K3382*'Usages industrie'!$P6*(1+'Usages industrie'!$Q6)^(K$3374-$D$3374)/1000</f>
        <v>0</v>
      </c>
      <c r="L3433" s="223">
        <f>L3382*'Usages industrie'!$P6*(1+'Usages industrie'!$Q6)^(L$3374-$D$3374)/1000</f>
        <v>0</v>
      </c>
      <c r="M3433" s="223">
        <f>M3382*'Usages industrie'!$P6*(1+'Usages industrie'!$Q6)^(M$3374-$D$3374)/1000</f>
        <v>0</v>
      </c>
      <c r="N3433" s="223">
        <f>N3382*'Usages industrie'!$P6*(1+'Usages industrie'!$Q6)^(N$3374-$D$3374)/1000</f>
        <v>0</v>
      </c>
      <c r="O3433" s="223">
        <f>O3382*'Usages industrie'!$P6*(1+'Usages industrie'!$Q6)^(O$3374-$D$3374)/1000</f>
        <v>0</v>
      </c>
      <c r="P3433" s="223">
        <f>P3382*'Usages industrie'!$P6*(1+'Usages industrie'!$Q6)^(P$3374-$D$3374)/1000</f>
        <v>0</v>
      </c>
      <c r="Q3433" s="223">
        <f>Q3382*'Usages industrie'!$P6*(1+'Usages industrie'!$Q6)^(Q$3374-$D$3374)/1000</f>
        <v>0</v>
      </c>
      <c r="R3433" s="223">
        <f>R3382*'Usages industrie'!$P6*(1+'Usages industrie'!$Q6)^(R$3374-$D$3374)/1000</f>
        <v>0</v>
      </c>
    </row>
    <row r="3434" spans="1:18" hidden="1" outlineLevel="2" x14ac:dyDescent="0.25">
      <c r="A3434" s="222" t="str">
        <f>'Usages industrie'!A7</f>
        <v>Usage industriel n°4</v>
      </c>
      <c r="B3434" s="222" t="s">
        <v>645</v>
      </c>
      <c r="C3434" s="222"/>
      <c r="D3434" s="223">
        <f>D3383*'Usages industrie'!$P7*(1+'Usages industrie'!$Q7)^(D$3374-$D$3374)/1000</f>
        <v>0</v>
      </c>
      <c r="E3434" s="223">
        <f>E3383*'Usages industrie'!$P7*(1+'Usages industrie'!$Q7)^(E$3374-$D$3374)/1000</f>
        <v>0</v>
      </c>
      <c r="F3434" s="223">
        <f>F3383*'Usages industrie'!$P7*(1+'Usages industrie'!$Q7)^(F$3374-$D$3374)/1000</f>
        <v>0</v>
      </c>
      <c r="G3434" s="223">
        <f>G3383*'Usages industrie'!$P7*(1+'Usages industrie'!$Q7)^(G$3374-$D$3374)/1000</f>
        <v>0</v>
      </c>
      <c r="H3434" s="223">
        <f>H3383*'Usages industrie'!$P7*(1+'Usages industrie'!$Q7)^(H$3374-$D$3374)/1000</f>
        <v>0</v>
      </c>
      <c r="I3434" s="223">
        <f>I3383*'Usages industrie'!$P7*(1+'Usages industrie'!$Q7)^(I$3374-$D$3374)/1000</f>
        <v>0</v>
      </c>
      <c r="J3434" s="223">
        <f>J3383*'Usages industrie'!$P7*(1+'Usages industrie'!$Q7)^(J$3374-$D$3374)/1000</f>
        <v>0</v>
      </c>
      <c r="K3434" s="223">
        <f>K3383*'Usages industrie'!$P7*(1+'Usages industrie'!$Q7)^(K$3374-$D$3374)/1000</f>
        <v>0</v>
      </c>
      <c r="L3434" s="223">
        <f>L3383*'Usages industrie'!$P7*(1+'Usages industrie'!$Q7)^(L$3374-$D$3374)/1000</f>
        <v>0</v>
      </c>
      <c r="M3434" s="223">
        <f>M3383*'Usages industrie'!$P7*(1+'Usages industrie'!$Q7)^(M$3374-$D$3374)/1000</f>
        <v>0</v>
      </c>
      <c r="N3434" s="223">
        <f>N3383*'Usages industrie'!$P7*(1+'Usages industrie'!$Q7)^(N$3374-$D$3374)/1000</f>
        <v>0</v>
      </c>
      <c r="O3434" s="223">
        <f>O3383*'Usages industrie'!$P7*(1+'Usages industrie'!$Q7)^(O$3374-$D$3374)/1000</f>
        <v>0</v>
      </c>
      <c r="P3434" s="223">
        <f>P3383*'Usages industrie'!$P7*(1+'Usages industrie'!$Q7)^(P$3374-$D$3374)/1000</f>
        <v>0</v>
      </c>
      <c r="Q3434" s="223">
        <f>Q3383*'Usages industrie'!$P7*(1+'Usages industrie'!$Q7)^(Q$3374-$D$3374)/1000</f>
        <v>0</v>
      </c>
      <c r="R3434" s="223">
        <f>R3383*'Usages industrie'!$P7*(1+'Usages industrie'!$Q7)^(R$3374-$D$3374)/1000</f>
        <v>0</v>
      </c>
    </row>
    <row r="3435" spans="1:18" hidden="1" outlineLevel="2" x14ac:dyDescent="0.25">
      <c r="A3435" s="222" t="str">
        <f>'Usages industrie'!A8</f>
        <v>Usage industriel n°5</v>
      </c>
      <c r="B3435" s="222" t="s">
        <v>645</v>
      </c>
      <c r="C3435" s="222"/>
      <c r="D3435" s="223">
        <f>D3384*'Usages industrie'!$P8*(1+'Usages industrie'!$Q8)^(D$3374-$D$3374)/1000</f>
        <v>0</v>
      </c>
      <c r="E3435" s="223">
        <f>E3384*'Usages industrie'!$P8*(1+'Usages industrie'!$Q8)^(E$3374-$D$3374)/1000</f>
        <v>0</v>
      </c>
      <c r="F3435" s="223">
        <f>F3384*'Usages industrie'!$P8*(1+'Usages industrie'!$Q8)^(F$3374-$D$3374)/1000</f>
        <v>0</v>
      </c>
      <c r="G3435" s="223">
        <f>G3384*'Usages industrie'!$P8*(1+'Usages industrie'!$Q8)^(G$3374-$D$3374)/1000</f>
        <v>0</v>
      </c>
      <c r="H3435" s="223">
        <f>H3384*'Usages industrie'!$P8*(1+'Usages industrie'!$Q8)^(H$3374-$D$3374)/1000</f>
        <v>0</v>
      </c>
      <c r="I3435" s="223">
        <f>I3384*'Usages industrie'!$P8*(1+'Usages industrie'!$Q8)^(I$3374-$D$3374)/1000</f>
        <v>0</v>
      </c>
      <c r="J3435" s="223">
        <f>J3384*'Usages industrie'!$P8*(1+'Usages industrie'!$Q8)^(J$3374-$D$3374)/1000</f>
        <v>0</v>
      </c>
      <c r="K3435" s="223">
        <f>K3384*'Usages industrie'!$P8*(1+'Usages industrie'!$Q8)^(K$3374-$D$3374)/1000</f>
        <v>0</v>
      </c>
      <c r="L3435" s="223">
        <f>L3384*'Usages industrie'!$P8*(1+'Usages industrie'!$Q8)^(L$3374-$D$3374)/1000</f>
        <v>0</v>
      </c>
      <c r="M3435" s="223">
        <f>M3384*'Usages industrie'!$P8*(1+'Usages industrie'!$Q8)^(M$3374-$D$3374)/1000</f>
        <v>0</v>
      </c>
      <c r="N3435" s="223">
        <f>N3384*'Usages industrie'!$P8*(1+'Usages industrie'!$Q8)^(N$3374-$D$3374)/1000</f>
        <v>0</v>
      </c>
      <c r="O3435" s="223">
        <f>O3384*'Usages industrie'!$P8*(1+'Usages industrie'!$Q8)^(O$3374-$D$3374)/1000</f>
        <v>0</v>
      </c>
      <c r="P3435" s="223">
        <f>P3384*'Usages industrie'!$P8*(1+'Usages industrie'!$Q8)^(P$3374-$D$3374)/1000</f>
        <v>0</v>
      </c>
      <c r="Q3435" s="223">
        <f>Q3384*'Usages industrie'!$P8*(1+'Usages industrie'!$Q8)^(Q$3374-$D$3374)/1000</f>
        <v>0</v>
      </c>
      <c r="R3435" s="223">
        <f>R3384*'Usages industrie'!$P8*(1+'Usages industrie'!$Q8)^(R$3374-$D$3374)/1000</f>
        <v>0</v>
      </c>
    </row>
    <row r="3436" spans="1:18" hidden="1" outlineLevel="2" x14ac:dyDescent="0.25">
      <c r="A3436" s="222" t="str">
        <f>'Usages industrie'!A9</f>
        <v>Usage industriel n°6</v>
      </c>
      <c r="B3436" s="222" t="s">
        <v>645</v>
      </c>
      <c r="C3436" s="222"/>
      <c r="D3436" s="223">
        <f>D3385*'Usages industrie'!$P9*(1+'Usages industrie'!$Q9)^(D$3374-$D$3374)/1000</f>
        <v>0</v>
      </c>
      <c r="E3436" s="223">
        <f>E3385*'Usages industrie'!$P9*(1+'Usages industrie'!$Q9)^(E$3374-$D$3374)/1000</f>
        <v>0</v>
      </c>
      <c r="F3436" s="223">
        <f>F3385*'Usages industrie'!$P9*(1+'Usages industrie'!$Q9)^(F$3374-$D$3374)/1000</f>
        <v>0</v>
      </c>
      <c r="G3436" s="223">
        <f>G3385*'Usages industrie'!$P9*(1+'Usages industrie'!$Q9)^(G$3374-$D$3374)/1000</f>
        <v>0</v>
      </c>
      <c r="H3436" s="223">
        <f>H3385*'Usages industrie'!$P9*(1+'Usages industrie'!$Q9)^(H$3374-$D$3374)/1000</f>
        <v>0</v>
      </c>
      <c r="I3436" s="223">
        <f>I3385*'Usages industrie'!$P9*(1+'Usages industrie'!$Q9)^(I$3374-$D$3374)/1000</f>
        <v>0</v>
      </c>
      <c r="J3436" s="223">
        <f>J3385*'Usages industrie'!$P9*(1+'Usages industrie'!$Q9)^(J$3374-$D$3374)/1000</f>
        <v>0</v>
      </c>
      <c r="K3436" s="223">
        <f>K3385*'Usages industrie'!$P9*(1+'Usages industrie'!$Q9)^(K$3374-$D$3374)/1000</f>
        <v>0</v>
      </c>
      <c r="L3436" s="223">
        <f>L3385*'Usages industrie'!$P9*(1+'Usages industrie'!$Q9)^(L$3374-$D$3374)/1000</f>
        <v>0</v>
      </c>
      <c r="M3436" s="223">
        <f>M3385*'Usages industrie'!$P9*(1+'Usages industrie'!$Q9)^(M$3374-$D$3374)/1000</f>
        <v>0</v>
      </c>
      <c r="N3436" s="223">
        <f>N3385*'Usages industrie'!$P9*(1+'Usages industrie'!$Q9)^(N$3374-$D$3374)/1000</f>
        <v>0</v>
      </c>
      <c r="O3436" s="223">
        <f>O3385*'Usages industrie'!$P9*(1+'Usages industrie'!$Q9)^(O$3374-$D$3374)/1000</f>
        <v>0</v>
      </c>
      <c r="P3436" s="223">
        <f>P3385*'Usages industrie'!$P9*(1+'Usages industrie'!$Q9)^(P$3374-$D$3374)/1000</f>
        <v>0</v>
      </c>
      <c r="Q3436" s="223">
        <f>Q3385*'Usages industrie'!$P9*(1+'Usages industrie'!$Q9)^(Q$3374-$D$3374)/1000</f>
        <v>0</v>
      </c>
      <c r="R3436" s="223">
        <f>R3385*'Usages industrie'!$P9*(1+'Usages industrie'!$Q9)^(R$3374-$D$3374)/1000</f>
        <v>0</v>
      </c>
    </row>
    <row r="3437" spans="1:18" hidden="1" outlineLevel="2" x14ac:dyDescent="0.25">
      <c r="A3437" s="222" t="str">
        <f>'Usages industrie'!A10</f>
        <v>Usage industriel n°7</v>
      </c>
      <c r="B3437" s="222" t="s">
        <v>645</v>
      </c>
      <c r="C3437" s="222"/>
      <c r="D3437" s="223">
        <f>D3386*'Usages industrie'!$P10*(1+'Usages industrie'!$Q10)^(D$3374-$D$3374)/1000</f>
        <v>0</v>
      </c>
      <c r="E3437" s="223">
        <f>E3386*'Usages industrie'!$P10*(1+'Usages industrie'!$Q10)^(E$3374-$D$3374)/1000</f>
        <v>0</v>
      </c>
      <c r="F3437" s="223">
        <f>F3386*'Usages industrie'!$P10*(1+'Usages industrie'!$Q10)^(F$3374-$D$3374)/1000</f>
        <v>0</v>
      </c>
      <c r="G3437" s="223">
        <f>G3386*'Usages industrie'!$P10*(1+'Usages industrie'!$Q10)^(G$3374-$D$3374)/1000</f>
        <v>0</v>
      </c>
      <c r="H3437" s="223">
        <f>H3386*'Usages industrie'!$P10*(1+'Usages industrie'!$Q10)^(H$3374-$D$3374)/1000</f>
        <v>0</v>
      </c>
      <c r="I3437" s="223">
        <f>I3386*'Usages industrie'!$P10*(1+'Usages industrie'!$Q10)^(I$3374-$D$3374)/1000</f>
        <v>0</v>
      </c>
      <c r="J3437" s="223">
        <f>J3386*'Usages industrie'!$P10*(1+'Usages industrie'!$Q10)^(J$3374-$D$3374)/1000</f>
        <v>0</v>
      </c>
      <c r="K3437" s="223">
        <f>K3386*'Usages industrie'!$P10*(1+'Usages industrie'!$Q10)^(K$3374-$D$3374)/1000</f>
        <v>0</v>
      </c>
      <c r="L3437" s="223">
        <f>L3386*'Usages industrie'!$P10*(1+'Usages industrie'!$Q10)^(L$3374-$D$3374)/1000</f>
        <v>0</v>
      </c>
      <c r="M3437" s="223">
        <f>M3386*'Usages industrie'!$P10*(1+'Usages industrie'!$Q10)^(M$3374-$D$3374)/1000</f>
        <v>0</v>
      </c>
      <c r="N3437" s="223">
        <f>N3386*'Usages industrie'!$P10*(1+'Usages industrie'!$Q10)^(N$3374-$D$3374)/1000</f>
        <v>0</v>
      </c>
      <c r="O3437" s="223">
        <f>O3386*'Usages industrie'!$P10*(1+'Usages industrie'!$Q10)^(O$3374-$D$3374)/1000</f>
        <v>0</v>
      </c>
      <c r="P3437" s="223">
        <f>P3386*'Usages industrie'!$P10*(1+'Usages industrie'!$Q10)^(P$3374-$D$3374)/1000</f>
        <v>0</v>
      </c>
      <c r="Q3437" s="223">
        <f>Q3386*'Usages industrie'!$P10*(1+'Usages industrie'!$Q10)^(Q$3374-$D$3374)/1000</f>
        <v>0</v>
      </c>
      <c r="R3437" s="223">
        <f>R3386*'Usages industrie'!$P10*(1+'Usages industrie'!$Q10)^(R$3374-$D$3374)/1000</f>
        <v>0</v>
      </c>
    </row>
    <row r="3438" spans="1:18" hidden="1" outlineLevel="2" x14ac:dyDescent="0.25">
      <c r="A3438" s="222" t="str">
        <f>'Usages industrie'!A11</f>
        <v>Usage industriel n°8</v>
      </c>
      <c r="B3438" s="222" t="s">
        <v>645</v>
      </c>
      <c r="C3438" s="222"/>
      <c r="D3438" s="223">
        <f>D3387*'Usages industrie'!$P11*(1+'Usages industrie'!$Q11)^(D$3374-$D$3374)/1000</f>
        <v>0</v>
      </c>
      <c r="E3438" s="223">
        <f>E3387*'Usages industrie'!$P11*(1+'Usages industrie'!$Q11)^(E$3374-$D$3374)/1000</f>
        <v>0</v>
      </c>
      <c r="F3438" s="223">
        <f>F3387*'Usages industrie'!$P11*(1+'Usages industrie'!$Q11)^(F$3374-$D$3374)/1000</f>
        <v>0</v>
      </c>
      <c r="G3438" s="223">
        <f>G3387*'Usages industrie'!$P11*(1+'Usages industrie'!$Q11)^(G$3374-$D$3374)/1000</f>
        <v>0</v>
      </c>
      <c r="H3438" s="223">
        <f>H3387*'Usages industrie'!$P11*(1+'Usages industrie'!$Q11)^(H$3374-$D$3374)/1000</f>
        <v>0</v>
      </c>
      <c r="I3438" s="223">
        <f>I3387*'Usages industrie'!$P11*(1+'Usages industrie'!$Q11)^(I$3374-$D$3374)/1000</f>
        <v>0</v>
      </c>
      <c r="J3438" s="223">
        <f>J3387*'Usages industrie'!$P11*(1+'Usages industrie'!$Q11)^(J$3374-$D$3374)/1000</f>
        <v>0</v>
      </c>
      <c r="K3438" s="223">
        <f>K3387*'Usages industrie'!$P11*(1+'Usages industrie'!$Q11)^(K$3374-$D$3374)/1000</f>
        <v>0</v>
      </c>
      <c r="L3438" s="223">
        <f>L3387*'Usages industrie'!$P11*(1+'Usages industrie'!$Q11)^(L$3374-$D$3374)/1000</f>
        <v>0</v>
      </c>
      <c r="M3438" s="223">
        <f>M3387*'Usages industrie'!$P11*(1+'Usages industrie'!$Q11)^(M$3374-$D$3374)/1000</f>
        <v>0</v>
      </c>
      <c r="N3438" s="223">
        <f>N3387*'Usages industrie'!$P11*(1+'Usages industrie'!$Q11)^(N$3374-$D$3374)/1000</f>
        <v>0</v>
      </c>
      <c r="O3438" s="223">
        <f>O3387*'Usages industrie'!$P11*(1+'Usages industrie'!$Q11)^(O$3374-$D$3374)/1000</f>
        <v>0</v>
      </c>
      <c r="P3438" s="223">
        <f>P3387*'Usages industrie'!$P11*(1+'Usages industrie'!$Q11)^(P$3374-$D$3374)/1000</f>
        <v>0</v>
      </c>
      <c r="Q3438" s="223">
        <f>Q3387*'Usages industrie'!$P11*(1+'Usages industrie'!$Q11)^(Q$3374-$D$3374)/1000</f>
        <v>0</v>
      </c>
      <c r="R3438" s="223">
        <f>R3387*'Usages industrie'!$P11*(1+'Usages industrie'!$Q11)^(R$3374-$D$3374)/1000</f>
        <v>0</v>
      </c>
    </row>
    <row r="3439" spans="1:18" hidden="1" outlineLevel="2" x14ac:dyDescent="0.25">
      <c r="A3439" s="222" t="str">
        <f>'Usages industrie'!A12</f>
        <v>Usage industriel n°9</v>
      </c>
      <c r="B3439" s="222" t="s">
        <v>645</v>
      </c>
      <c r="C3439" s="222"/>
      <c r="D3439" s="223">
        <f>D3388*'Usages industrie'!$P12*(1+'Usages industrie'!$Q12)^(D$3374-$D$3374)/1000</f>
        <v>0</v>
      </c>
      <c r="E3439" s="223">
        <f>E3388*'Usages industrie'!$P12*(1+'Usages industrie'!$Q12)^(E$3374-$D$3374)/1000</f>
        <v>0</v>
      </c>
      <c r="F3439" s="223">
        <f>F3388*'Usages industrie'!$P12*(1+'Usages industrie'!$Q12)^(F$3374-$D$3374)/1000</f>
        <v>0</v>
      </c>
      <c r="G3439" s="223">
        <f>G3388*'Usages industrie'!$P12*(1+'Usages industrie'!$Q12)^(G$3374-$D$3374)/1000</f>
        <v>0</v>
      </c>
      <c r="H3439" s="223">
        <f>H3388*'Usages industrie'!$P12*(1+'Usages industrie'!$Q12)^(H$3374-$D$3374)/1000</f>
        <v>0</v>
      </c>
      <c r="I3439" s="223">
        <f>I3388*'Usages industrie'!$P12*(1+'Usages industrie'!$Q12)^(I$3374-$D$3374)/1000</f>
        <v>0</v>
      </c>
      <c r="J3439" s="223">
        <f>J3388*'Usages industrie'!$P12*(1+'Usages industrie'!$Q12)^(J$3374-$D$3374)/1000</f>
        <v>0</v>
      </c>
      <c r="K3439" s="223">
        <f>K3388*'Usages industrie'!$P12*(1+'Usages industrie'!$Q12)^(K$3374-$D$3374)/1000</f>
        <v>0</v>
      </c>
      <c r="L3439" s="223">
        <f>L3388*'Usages industrie'!$P12*(1+'Usages industrie'!$Q12)^(L$3374-$D$3374)/1000</f>
        <v>0</v>
      </c>
      <c r="M3439" s="223">
        <f>M3388*'Usages industrie'!$P12*(1+'Usages industrie'!$Q12)^(M$3374-$D$3374)/1000</f>
        <v>0</v>
      </c>
      <c r="N3439" s="223">
        <f>N3388*'Usages industrie'!$P12*(1+'Usages industrie'!$Q12)^(N$3374-$D$3374)/1000</f>
        <v>0</v>
      </c>
      <c r="O3439" s="223">
        <f>O3388*'Usages industrie'!$P12*(1+'Usages industrie'!$Q12)^(O$3374-$D$3374)/1000</f>
        <v>0</v>
      </c>
      <c r="P3439" s="223">
        <f>P3388*'Usages industrie'!$P12*(1+'Usages industrie'!$Q12)^(P$3374-$D$3374)/1000</f>
        <v>0</v>
      </c>
      <c r="Q3439" s="223">
        <f>Q3388*'Usages industrie'!$P12*(1+'Usages industrie'!$Q12)^(Q$3374-$D$3374)/1000</f>
        <v>0</v>
      </c>
      <c r="R3439" s="223">
        <f>R3388*'Usages industrie'!$P12*(1+'Usages industrie'!$Q12)^(R$3374-$D$3374)/1000</f>
        <v>0</v>
      </c>
    </row>
    <row r="3440" spans="1:18" hidden="1" outlineLevel="2" x14ac:dyDescent="0.25">
      <c r="A3440" s="222" t="str">
        <f>'Usages industrie'!A13</f>
        <v>Usage industriel n°10</v>
      </c>
      <c r="B3440" s="222" t="s">
        <v>645</v>
      </c>
      <c r="C3440" s="222"/>
      <c r="D3440" s="223">
        <f>D3389*'Usages industrie'!$P13*(1+'Usages industrie'!$Q13)^(D$3374-$D$3374)/1000</f>
        <v>0</v>
      </c>
      <c r="E3440" s="223">
        <f>E3389*'Usages industrie'!$P13*(1+'Usages industrie'!$Q13)^(E$3374-$D$3374)/1000</f>
        <v>0</v>
      </c>
      <c r="F3440" s="223">
        <f>F3389*'Usages industrie'!$P13*(1+'Usages industrie'!$Q13)^(F$3374-$D$3374)/1000</f>
        <v>0</v>
      </c>
      <c r="G3440" s="223">
        <f>G3389*'Usages industrie'!$P13*(1+'Usages industrie'!$Q13)^(G$3374-$D$3374)/1000</f>
        <v>0</v>
      </c>
      <c r="H3440" s="223">
        <f>H3389*'Usages industrie'!$P13*(1+'Usages industrie'!$Q13)^(H$3374-$D$3374)/1000</f>
        <v>0</v>
      </c>
      <c r="I3440" s="223">
        <f>I3389*'Usages industrie'!$P13*(1+'Usages industrie'!$Q13)^(I$3374-$D$3374)/1000</f>
        <v>0</v>
      </c>
      <c r="J3440" s="223">
        <f>J3389*'Usages industrie'!$P13*(1+'Usages industrie'!$Q13)^(J$3374-$D$3374)/1000</f>
        <v>0</v>
      </c>
      <c r="K3440" s="223">
        <f>K3389*'Usages industrie'!$P13*(1+'Usages industrie'!$Q13)^(K$3374-$D$3374)/1000</f>
        <v>0</v>
      </c>
      <c r="L3440" s="223">
        <f>L3389*'Usages industrie'!$P13*(1+'Usages industrie'!$Q13)^(L$3374-$D$3374)/1000</f>
        <v>0</v>
      </c>
      <c r="M3440" s="223">
        <f>M3389*'Usages industrie'!$P13*(1+'Usages industrie'!$Q13)^(M$3374-$D$3374)/1000</f>
        <v>0</v>
      </c>
      <c r="N3440" s="223">
        <f>N3389*'Usages industrie'!$P13*(1+'Usages industrie'!$Q13)^(N$3374-$D$3374)/1000</f>
        <v>0</v>
      </c>
      <c r="O3440" s="223">
        <f>O3389*'Usages industrie'!$P13*(1+'Usages industrie'!$Q13)^(O$3374-$D$3374)/1000</f>
        <v>0</v>
      </c>
      <c r="P3440" s="223">
        <f>P3389*'Usages industrie'!$P13*(1+'Usages industrie'!$Q13)^(P$3374-$D$3374)/1000</f>
        <v>0</v>
      </c>
      <c r="Q3440" s="223">
        <f>Q3389*'Usages industrie'!$P13*(1+'Usages industrie'!$Q13)^(Q$3374-$D$3374)/1000</f>
        <v>0</v>
      </c>
      <c r="R3440" s="223">
        <f>R3389*'Usages industrie'!$P13*(1+'Usages industrie'!$Q13)^(R$3374-$D$3374)/1000</f>
        <v>0</v>
      </c>
    </row>
    <row r="3441" spans="1:18" hidden="1" outlineLevel="2" x14ac:dyDescent="0.25">
      <c r="A3441" s="222" t="str">
        <f>'Usages industrie'!A14</f>
        <v>Usage industriel n°11</v>
      </c>
      <c r="B3441" s="222" t="s">
        <v>645</v>
      </c>
      <c r="C3441" s="222"/>
      <c r="D3441" s="223">
        <f>D3390*'Usages industrie'!$P14*(1+'Usages industrie'!$Q14)^(D$3374-$D$3374)/1000</f>
        <v>0</v>
      </c>
      <c r="E3441" s="223">
        <f>E3390*'Usages industrie'!$P14*(1+'Usages industrie'!$Q14)^(E$3374-$D$3374)/1000</f>
        <v>0</v>
      </c>
      <c r="F3441" s="223">
        <f>F3390*'Usages industrie'!$P14*(1+'Usages industrie'!$Q14)^(F$3374-$D$3374)/1000</f>
        <v>0</v>
      </c>
      <c r="G3441" s="223">
        <f>G3390*'Usages industrie'!$P14*(1+'Usages industrie'!$Q14)^(G$3374-$D$3374)/1000</f>
        <v>0</v>
      </c>
      <c r="H3441" s="223">
        <f>H3390*'Usages industrie'!$P14*(1+'Usages industrie'!$Q14)^(H$3374-$D$3374)/1000</f>
        <v>0</v>
      </c>
      <c r="I3441" s="223">
        <f>I3390*'Usages industrie'!$P14*(1+'Usages industrie'!$Q14)^(I$3374-$D$3374)/1000</f>
        <v>0</v>
      </c>
      <c r="J3441" s="223">
        <f>J3390*'Usages industrie'!$P14*(1+'Usages industrie'!$Q14)^(J$3374-$D$3374)/1000</f>
        <v>0</v>
      </c>
      <c r="K3441" s="223">
        <f>K3390*'Usages industrie'!$P14*(1+'Usages industrie'!$Q14)^(K$3374-$D$3374)/1000</f>
        <v>0</v>
      </c>
      <c r="L3441" s="223">
        <f>L3390*'Usages industrie'!$P14*(1+'Usages industrie'!$Q14)^(L$3374-$D$3374)/1000</f>
        <v>0</v>
      </c>
      <c r="M3441" s="223">
        <f>M3390*'Usages industrie'!$P14*(1+'Usages industrie'!$Q14)^(M$3374-$D$3374)/1000</f>
        <v>0</v>
      </c>
      <c r="N3441" s="223">
        <f>N3390*'Usages industrie'!$P14*(1+'Usages industrie'!$Q14)^(N$3374-$D$3374)/1000</f>
        <v>0</v>
      </c>
      <c r="O3441" s="223">
        <f>O3390*'Usages industrie'!$P14*(1+'Usages industrie'!$Q14)^(O$3374-$D$3374)/1000</f>
        <v>0</v>
      </c>
      <c r="P3441" s="223">
        <f>P3390*'Usages industrie'!$P14*(1+'Usages industrie'!$Q14)^(P$3374-$D$3374)/1000</f>
        <v>0</v>
      </c>
      <c r="Q3441" s="223">
        <f>Q3390*'Usages industrie'!$P14*(1+'Usages industrie'!$Q14)^(Q$3374-$D$3374)/1000</f>
        <v>0</v>
      </c>
      <c r="R3441" s="223">
        <f>R3390*'Usages industrie'!$P14*(1+'Usages industrie'!$Q14)^(R$3374-$D$3374)/1000</f>
        <v>0</v>
      </c>
    </row>
    <row r="3442" spans="1:18" hidden="1" outlineLevel="2" x14ac:dyDescent="0.25">
      <c r="A3442" s="222" t="str">
        <f>'Usages industrie'!A15</f>
        <v>Usage industriel n°12</v>
      </c>
      <c r="B3442" s="222" t="s">
        <v>645</v>
      </c>
      <c r="C3442" s="222"/>
      <c r="D3442" s="223">
        <f>D3391*'Usages industrie'!$P15*(1+'Usages industrie'!$Q15)^(D$3374-$D$3374)/1000</f>
        <v>0</v>
      </c>
      <c r="E3442" s="223">
        <f>E3391*'Usages industrie'!$P15*(1+'Usages industrie'!$Q15)^(E$3374-$D$3374)/1000</f>
        <v>0</v>
      </c>
      <c r="F3442" s="223">
        <f>F3391*'Usages industrie'!$P15*(1+'Usages industrie'!$Q15)^(F$3374-$D$3374)/1000</f>
        <v>0</v>
      </c>
      <c r="G3442" s="223">
        <f>G3391*'Usages industrie'!$P15*(1+'Usages industrie'!$Q15)^(G$3374-$D$3374)/1000</f>
        <v>0</v>
      </c>
      <c r="H3442" s="223">
        <f>H3391*'Usages industrie'!$P15*(1+'Usages industrie'!$Q15)^(H$3374-$D$3374)/1000</f>
        <v>0</v>
      </c>
      <c r="I3442" s="223">
        <f>I3391*'Usages industrie'!$P15*(1+'Usages industrie'!$Q15)^(I$3374-$D$3374)/1000</f>
        <v>0</v>
      </c>
      <c r="J3442" s="223">
        <f>J3391*'Usages industrie'!$P15*(1+'Usages industrie'!$Q15)^(J$3374-$D$3374)/1000</f>
        <v>0</v>
      </c>
      <c r="K3442" s="223">
        <f>K3391*'Usages industrie'!$P15*(1+'Usages industrie'!$Q15)^(K$3374-$D$3374)/1000</f>
        <v>0</v>
      </c>
      <c r="L3442" s="223">
        <f>L3391*'Usages industrie'!$P15*(1+'Usages industrie'!$Q15)^(L$3374-$D$3374)/1000</f>
        <v>0</v>
      </c>
      <c r="M3442" s="223">
        <f>M3391*'Usages industrie'!$P15*(1+'Usages industrie'!$Q15)^(M$3374-$D$3374)/1000</f>
        <v>0</v>
      </c>
      <c r="N3442" s="223">
        <f>N3391*'Usages industrie'!$P15*(1+'Usages industrie'!$Q15)^(N$3374-$D$3374)/1000</f>
        <v>0</v>
      </c>
      <c r="O3442" s="223">
        <f>O3391*'Usages industrie'!$P15*(1+'Usages industrie'!$Q15)^(O$3374-$D$3374)/1000</f>
        <v>0</v>
      </c>
      <c r="P3442" s="223">
        <f>P3391*'Usages industrie'!$P15*(1+'Usages industrie'!$Q15)^(P$3374-$D$3374)/1000</f>
        <v>0</v>
      </c>
      <c r="Q3442" s="223">
        <f>Q3391*'Usages industrie'!$P15*(1+'Usages industrie'!$Q15)^(Q$3374-$D$3374)/1000</f>
        <v>0</v>
      </c>
      <c r="R3442" s="223">
        <f>R3391*'Usages industrie'!$P15*(1+'Usages industrie'!$Q15)^(R$3374-$D$3374)/1000</f>
        <v>0</v>
      </c>
    </row>
    <row r="3443" spans="1:18" hidden="1" outlineLevel="2" x14ac:dyDescent="0.25">
      <c r="A3443" s="222" t="str">
        <f>'Usages industrie'!A16</f>
        <v>Usage industriel n°13</v>
      </c>
      <c r="B3443" s="222" t="s">
        <v>645</v>
      </c>
      <c r="C3443" s="222"/>
      <c r="D3443" s="223">
        <f>D3392*'Usages industrie'!$P16*(1+'Usages industrie'!$Q16)^(D$3374-$D$3374)/1000</f>
        <v>0</v>
      </c>
      <c r="E3443" s="223">
        <f>E3392*'Usages industrie'!$P16*(1+'Usages industrie'!$Q16)^(E$3374-$D$3374)/1000</f>
        <v>0</v>
      </c>
      <c r="F3443" s="223">
        <f>F3392*'Usages industrie'!$P16*(1+'Usages industrie'!$Q16)^(F$3374-$D$3374)/1000</f>
        <v>0</v>
      </c>
      <c r="G3443" s="223">
        <f>G3392*'Usages industrie'!$P16*(1+'Usages industrie'!$Q16)^(G$3374-$D$3374)/1000</f>
        <v>0</v>
      </c>
      <c r="H3443" s="223">
        <f>H3392*'Usages industrie'!$P16*(1+'Usages industrie'!$Q16)^(H$3374-$D$3374)/1000</f>
        <v>0</v>
      </c>
      <c r="I3443" s="223">
        <f>I3392*'Usages industrie'!$P16*(1+'Usages industrie'!$Q16)^(I$3374-$D$3374)/1000</f>
        <v>0</v>
      </c>
      <c r="J3443" s="223">
        <f>J3392*'Usages industrie'!$P16*(1+'Usages industrie'!$Q16)^(J$3374-$D$3374)/1000</f>
        <v>0</v>
      </c>
      <c r="K3443" s="223">
        <f>K3392*'Usages industrie'!$P16*(1+'Usages industrie'!$Q16)^(K$3374-$D$3374)/1000</f>
        <v>0</v>
      </c>
      <c r="L3443" s="223">
        <f>L3392*'Usages industrie'!$P16*(1+'Usages industrie'!$Q16)^(L$3374-$D$3374)/1000</f>
        <v>0</v>
      </c>
      <c r="M3443" s="223">
        <f>M3392*'Usages industrie'!$P16*(1+'Usages industrie'!$Q16)^(M$3374-$D$3374)/1000</f>
        <v>0</v>
      </c>
      <c r="N3443" s="223">
        <f>N3392*'Usages industrie'!$P16*(1+'Usages industrie'!$Q16)^(N$3374-$D$3374)/1000</f>
        <v>0</v>
      </c>
      <c r="O3443" s="223">
        <f>O3392*'Usages industrie'!$P16*(1+'Usages industrie'!$Q16)^(O$3374-$D$3374)/1000</f>
        <v>0</v>
      </c>
      <c r="P3443" s="223">
        <f>P3392*'Usages industrie'!$P16*(1+'Usages industrie'!$Q16)^(P$3374-$D$3374)/1000</f>
        <v>0</v>
      </c>
      <c r="Q3443" s="223">
        <f>Q3392*'Usages industrie'!$P16*(1+'Usages industrie'!$Q16)^(Q$3374-$D$3374)/1000</f>
        <v>0</v>
      </c>
      <c r="R3443" s="223">
        <f>R3392*'Usages industrie'!$P16*(1+'Usages industrie'!$Q16)^(R$3374-$D$3374)/1000</f>
        <v>0</v>
      </c>
    </row>
    <row r="3444" spans="1:18" hidden="1" outlineLevel="2" x14ac:dyDescent="0.25">
      <c r="A3444" s="222" t="str">
        <f>'Usages industrie'!A17</f>
        <v>Usage industriel n°14</v>
      </c>
      <c r="B3444" s="222" t="s">
        <v>645</v>
      </c>
      <c r="C3444" s="222"/>
      <c r="D3444" s="223">
        <f>D3393*'Usages industrie'!$P17*(1+'Usages industrie'!$Q17)^(D$3374-$D$3374)/1000</f>
        <v>0</v>
      </c>
      <c r="E3444" s="223">
        <f>E3393*'Usages industrie'!$P17*(1+'Usages industrie'!$Q17)^(E$3374-$D$3374)/1000</f>
        <v>0</v>
      </c>
      <c r="F3444" s="223">
        <f>F3393*'Usages industrie'!$P17*(1+'Usages industrie'!$Q17)^(F$3374-$D$3374)/1000</f>
        <v>0</v>
      </c>
      <c r="G3444" s="223">
        <f>G3393*'Usages industrie'!$P17*(1+'Usages industrie'!$Q17)^(G$3374-$D$3374)/1000</f>
        <v>0</v>
      </c>
      <c r="H3444" s="223">
        <f>H3393*'Usages industrie'!$P17*(1+'Usages industrie'!$Q17)^(H$3374-$D$3374)/1000</f>
        <v>0</v>
      </c>
      <c r="I3444" s="223">
        <f>I3393*'Usages industrie'!$P17*(1+'Usages industrie'!$Q17)^(I$3374-$D$3374)/1000</f>
        <v>0</v>
      </c>
      <c r="J3444" s="223">
        <f>J3393*'Usages industrie'!$P17*(1+'Usages industrie'!$Q17)^(J$3374-$D$3374)/1000</f>
        <v>0</v>
      </c>
      <c r="K3444" s="223">
        <f>K3393*'Usages industrie'!$P17*(1+'Usages industrie'!$Q17)^(K$3374-$D$3374)/1000</f>
        <v>0</v>
      </c>
      <c r="L3444" s="223">
        <f>L3393*'Usages industrie'!$P17*(1+'Usages industrie'!$Q17)^(L$3374-$D$3374)/1000</f>
        <v>0</v>
      </c>
      <c r="M3444" s="223">
        <f>M3393*'Usages industrie'!$P17*(1+'Usages industrie'!$Q17)^(M$3374-$D$3374)/1000</f>
        <v>0</v>
      </c>
      <c r="N3444" s="223">
        <f>N3393*'Usages industrie'!$P17*(1+'Usages industrie'!$Q17)^(N$3374-$D$3374)/1000</f>
        <v>0</v>
      </c>
      <c r="O3444" s="223">
        <f>O3393*'Usages industrie'!$P17*(1+'Usages industrie'!$Q17)^(O$3374-$D$3374)/1000</f>
        <v>0</v>
      </c>
      <c r="P3444" s="223">
        <f>P3393*'Usages industrie'!$P17*(1+'Usages industrie'!$Q17)^(P$3374-$D$3374)/1000</f>
        <v>0</v>
      </c>
      <c r="Q3444" s="223">
        <f>Q3393*'Usages industrie'!$P17*(1+'Usages industrie'!$Q17)^(Q$3374-$D$3374)/1000</f>
        <v>0</v>
      </c>
      <c r="R3444" s="223">
        <f>R3393*'Usages industrie'!$P17*(1+'Usages industrie'!$Q17)^(R$3374-$D$3374)/1000</f>
        <v>0</v>
      </c>
    </row>
    <row r="3445" spans="1:18" hidden="1" outlineLevel="2" x14ac:dyDescent="0.25">
      <c r="A3445" s="222" t="str">
        <f>'Usages industrie'!A18</f>
        <v>Usage industriel n°15</v>
      </c>
      <c r="B3445" s="222" t="s">
        <v>645</v>
      </c>
      <c r="C3445" s="222"/>
      <c r="D3445" s="223">
        <f>D3394*'Usages industrie'!$P18*(1+'Usages industrie'!$Q18)^(D$3374-$D$3374)/1000</f>
        <v>0</v>
      </c>
      <c r="E3445" s="223">
        <f>E3394*'Usages industrie'!$P18*(1+'Usages industrie'!$Q18)^(E$3374-$D$3374)/1000</f>
        <v>0</v>
      </c>
      <c r="F3445" s="223">
        <f>F3394*'Usages industrie'!$P18*(1+'Usages industrie'!$Q18)^(F$3374-$D$3374)/1000</f>
        <v>0</v>
      </c>
      <c r="G3445" s="223">
        <f>G3394*'Usages industrie'!$P18*(1+'Usages industrie'!$Q18)^(G$3374-$D$3374)/1000</f>
        <v>0</v>
      </c>
      <c r="H3445" s="223">
        <f>H3394*'Usages industrie'!$P18*(1+'Usages industrie'!$Q18)^(H$3374-$D$3374)/1000</f>
        <v>0</v>
      </c>
      <c r="I3445" s="223">
        <f>I3394*'Usages industrie'!$P18*(1+'Usages industrie'!$Q18)^(I$3374-$D$3374)/1000</f>
        <v>0</v>
      </c>
      <c r="J3445" s="223">
        <f>J3394*'Usages industrie'!$P18*(1+'Usages industrie'!$Q18)^(J$3374-$D$3374)/1000</f>
        <v>0</v>
      </c>
      <c r="K3445" s="223">
        <f>K3394*'Usages industrie'!$P18*(1+'Usages industrie'!$Q18)^(K$3374-$D$3374)/1000</f>
        <v>0</v>
      </c>
      <c r="L3445" s="223">
        <f>L3394*'Usages industrie'!$P18*(1+'Usages industrie'!$Q18)^(L$3374-$D$3374)/1000</f>
        <v>0</v>
      </c>
      <c r="M3445" s="223">
        <f>M3394*'Usages industrie'!$P18*(1+'Usages industrie'!$Q18)^(M$3374-$D$3374)/1000</f>
        <v>0</v>
      </c>
      <c r="N3445" s="223">
        <f>N3394*'Usages industrie'!$P18*(1+'Usages industrie'!$Q18)^(N$3374-$D$3374)/1000</f>
        <v>0</v>
      </c>
      <c r="O3445" s="223">
        <f>O3394*'Usages industrie'!$P18*(1+'Usages industrie'!$Q18)^(O$3374-$D$3374)/1000</f>
        <v>0</v>
      </c>
      <c r="P3445" s="223">
        <f>P3394*'Usages industrie'!$P18*(1+'Usages industrie'!$Q18)^(P$3374-$D$3374)/1000</f>
        <v>0</v>
      </c>
      <c r="Q3445" s="223">
        <f>Q3394*'Usages industrie'!$P18*(1+'Usages industrie'!$Q18)^(Q$3374-$D$3374)/1000</f>
        <v>0</v>
      </c>
      <c r="R3445" s="223">
        <f>R3394*'Usages industrie'!$P18*(1+'Usages industrie'!$Q18)^(R$3374-$D$3374)/1000</f>
        <v>0</v>
      </c>
    </row>
    <row r="3446" spans="1:18" hidden="1" outlineLevel="2" x14ac:dyDescent="0.25">
      <c r="A3446" s="222" t="str">
        <f>'Usages industrie'!A19</f>
        <v>Usage industriel n°16</v>
      </c>
      <c r="B3446" s="222" t="s">
        <v>645</v>
      </c>
      <c r="C3446" s="222"/>
      <c r="D3446" s="223">
        <f>D3395*'Usages industrie'!$P19*(1+'Usages industrie'!$Q19)^(D$3374-$D$3374)/1000</f>
        <v>0</v>
      </c>
      <c r="E3446" s="223">
        <f>E3395*'Usages industrie'!$P19*(1+'Usages industrie'!$Q19)^(E$3374-$D$3374)/1000</f>
        <v>0</v>
      </c>
      <c r="F3446" s="223">
        <f>F3395*'Usages industrie'!$P19*(1+'Usages industrie'!$Q19)^(F$3374-$D$3374)/1000</f>
        <v>0</v>
      </c>
      <c r="G3446" s="223">
        <f>G3395*'Usages industrie'!$P19*(1+'Usages industrie'!$Q19)^(G$3374-$D$3374)/1000</f>
        <v>0</v>
      </c>
      <c r="H3446" s="223">
        <f>H3395*'Usages industrie'!$P19*(1+'Usages industrie'!$Q19)^(H$3374-$D$3374)/1000</f>
        <v>0</v>
      </c>
      <c r="I3446" s="223">
        <f>I3395*'Usages industrie'!$P19*(1+'Usages industrie'!$Q19)^(I$3374-$D$3374)/1000</f>
        <v>0</v>
      </c>
      <c r="J3446" s="223">
        <f>J3395*'Usages industrie'!$P19*(1+'Usages industrie'!$Q19)^(J$3374-$D$3374)/1000</f>
        <v>0</v>
      </c>
      <c r="K3446" s="223">
        <f>K3395*'Usages industrie'!$P19*(1+'Usages industrie'!$Q19)^(K$3374-$D$3374)/1000</f>
        <v>0</v>
      </c>
      <c r="L3446" s="223">
        <f>L3395*'Usages industrie'!$P19*(1+'Usages industrie'!$Q19)^(L$3374-$D$3374)/1000</f>
        <v>0</v>
      </c>
      <c r="M3446" s="223">
        <f>M3395*'Usages industrie'!$P19*(1+'Usages industrie'!$Q19)^(M$3374-$D$3374)/1000</f>
        <v>0</v>
      </c>
      <c r="N3446" s="223">
        <f>N3395*'Usages industrie'!$P19*(1+'Usages industrie'!$Q19)^(N$3374-$D$3374)/1000</f>
        <v>0</v>
      </c>
      <c r="O3446" s="223">
        <f>O3395*'Usages industrie'!$P19*(1+'Usages industrie'!$Q19)^(O$3374-$D$3374)/1000</f>
        <v>0</v>
      </c>
      <c r="P3446" s="223">
        <f>P3395*'Usages industrie'!$P19*(1+'Usages industrie'!$Q19)^(P$3374-$D$3374)/1000</f>
        <v>0</v>
      </c>
      <c r="Q3446" s="223">
        <f>Q3395*'Usages industrie'!$P19*(1+'Usages industrie'!$Q19)^(Q$3374-$D$3374)/1000</f>
        <v>0</v>
      </c>
      <c r="R3446" s="223">
        <f>R3395*'Usages industrie'!$P19*(1+'Usages industrie'!$Q19)^(R$3374-$D$3374)/1000</f>
        <v>0</v>
      </c>
    </row>
    <row r="3447" spans="1:18" hidden="1" outlineLevel="2" x14ac:dyDescent="0.25">
      <c r="A3447" s="222" t="str">
        <f>'Usages industrie'!A20</f>
        <v>Usage industriel n°17</v>
      </c>
      <c r="B3447" s="222" t="s">
        <v>645</v>
      </c>
      <c r="C3447" s="222"/>
      <c r="D3447" s="223">
        <f>D3396*'Usages industrie'!$P20*(1+'Usages industrie'!$Q20)^(D$3374-$D$3374)/1000</f>
        <v>0</v>
      </c>
      <c r="E3447" s="223">
        <f>E3396*'Usages industrie'!$P20*(1+'Usages industrie'!$Q20)^(E$3374-$D$3374)/1000</f>
        <v>0</v>
      </c>
      <c r="F3447" s="223">
        <f>F3396*'Usages industrie'!$P20*(1+'Usages industrie'!$Q20)^(F$3374-$D$3374)/1000</f>
        <v>0</v>
      </c>
      <c r="G3447" s="223">
        <f>G3396*'Usages industrie'!$P20*(1+'Usages industrie'!$Q20)^(G$3374-$D$3374)/1000</f>
        <v>0</v>
      </c>
      <c r="H3447" s="223">
        <f>H3396*'Usages industrie'!$P20*(1+'Usages industrie'!$Q20)^(H$3374-$D$3374)/1000</f>
        <v>0</v>
      </c>
      <c r="I3447" s="223">
        <f>I3396*'Usages industrie'!$P20*(1+'Usages industrie'!$Q20)^(I$3374-$D$3374)/1000</f>
        <v>0</v>
      </c>
      <c r="J3447" s="223">
        <f>J3396*'Usages industrie'!$P20*(1+'Usages industrie'!$Q20)^(J$3374-$D$3374)/1000</f>
        <v>0</v>
      </c>
      <c r="K3447" s="223">
        <f>K3396*'Usages industrie'!$P20*(1+'Usages industrie'!$Q20)^(K$3374-$D$3374)/1000</f>
        <v>0</v>
      </c>
      <c r="L3447" s="223">
        <f>L3396*'Usages industrie'!$P20*(1+'Usages industrie'!$Q20)^(L$3374-$D$3374)/1000</f>
        <v>0</v>
      </c>
      <c r="M3447" s="223">
        <f>M3396*'Usages industrie'!$P20*(1+'Usages industrie'!$Q20)^(M$3374-$D$3374)/1000</f>
        <v>0</v>
      </c>
      <c r="N3447" s="223">
        <f>N3396*'Usages industrie'!$P20*(1+'Usages industrie'!$Q20)^(N$3374-$D$3374)/1000</f>
        <v>0</v>
      </c>
      <c r="O3447" s="223">
        <f>O3396*'Usages industrie'!$P20*(1+'Usages industrie'!$Q20)^(O$3374-$D$3374)/1000</f>
        <v>0</v>
      </c>
      <c r="P3447" s="223">
        <f>P3396*'Usages industrie'!$P20*(1+'Usages industrie'!$Q20)^(P$3374-$D$3374)/1000</f>
        <v>0</v>
      </c>
      <c r="Q3447" s="223">
        <f>Q3396*'Usages industrie'!$P20*(1+'Usages industrie'!$Q20)^(Q$3374-$D$3374)/1000</f>
        <v>0</v>
      </c>
      <c r="R3447" s="223">
        <f>R3396*'Usages industrie'!$P20*(1+'Usages industrie'!$Q20)^(R$3374-$D$3374)/1000</f>
        <v>0</v>
      </c>
    </row>
    <row r="3448" spans="1:18" hidden="1" outlineLevel="2" x14ac:dyDescent="0.25">
      <c r="A3448" s="222" t="str">
        <f>'Usages industrie'!A21</f>
        <v>Usage industriel n°18</v>
      </c>
      <c r="B3448" s="222" t="s">
        <v>645</v>
      </c>
      <c r="C3448" s="222"/>
      <c r="D3448" s="223">
        <f>D3397*'Usages industrie'!$P21*(1+'Usages industrie'!$Q21)^(D$3374-$D$3374)/1000</f>
        <v>0</v>
      </c>
      <c r="E3448" s="223">
        <f>E3397*'Usages industrie'!$P21*(1+'Usages industrie'!$Q21)^(E$3374-$D$3374)/1000</f>
        <v>0</v>
      </c>
      <c r="F3448" s="223">
        <f>F3397*'Usages industrie'!$P21*(1+'Usages industrie'!$Q21)^(F$3374-$D$3374)/1000</f>
        <v>0</v>
      </c>
      <c r="G3448" s="223">
        <f>G3397*'Usages industrie'!$P21*(1+'Usages industrie'!$Q21)^(G$3374-$D$3374)/1000</f>
        <v>0</v>
      </c>
      <c r="H3448" s="223">
        <f>H3397*'Usages industrie'!$P21*(1+'Usages industrie'!$Q21)^(H$3374-$D$3374)/1000</f>
        <v>0</v>
      </c>
      <c r="I3448" s="223">
        <f>I3397*'Usages industrie'!$P21*(1+'Usages industrie'!$Q21)^(I$3374-$D$3374)/1000</f>
        <v>0</v>
      </c>
      <c r="J3448" s="223">
        <f>J3397*'Usages industrie'!$P21*(1+'Usages industrie'!$Q21)^(J$3374-$D$3374)/1000</f>
        <v>0</v>
      </c>
      <c r="K3448" s="223">
        <f>K3397*'Usages industrie'!$P21*(1+'Usages industrie'!$Q21)^(K$3374-$D$3374)/1000</f>
        <v>0</v>
      </c>
      <c r="L3448" s="223">
        <f>L3397*'Usages industrie'!$P21*(1+'Usages industrie'!$Q21)^(L$3374-$D$3374)/1000</f>
        <v>0</v>
      </c>
      <c r="M3448" s="223">
        <f>M3397*'Usages industrie'!$P21*(1+'Usages industrie'!$Q21)^(M$3374-$D$3374)/1000</f>
        <v>0</v>
      </c>
      <c r="N3448" s="223">
        <f>N3397*'Usages industrie'!$P21*(1+'Usages industrie'!$Q21)^(N$3374-$D$3374)/1000</f>
        <v>0</v>
      </c>
      <c r="O3448" s="223">
        <f>O3397*'Usages industrie'!$P21*(1+'Usages industrie'!$Q21)^(O$3374-$D$3374)/1000</f>
        <v>0</v>
      </c>
      <c r="P3448" s="223">
        <f>P3397*'Usages industrie'!$P21*(1+'Usages industrie'!$Q21)^(P$3374-$D$3374)/1000</f>
        <v>0</v>
      </c>
      <c r="Q3448" s="223">
        <f>Q3397*'Usages industrie'!$P21*(1+'Usages industrie'!$Q21)^(Q$3374-$D$3374)/1000</f>
        <v>0</v>
      </c>
      <c r="R3448" s="223">
        <f>R3397*'Usages industrie'!$P21*(1+'Usages industrie'!$Q21)^(R$3374-$D$3374)/1000</f>
        <v>0</v>
      </c>
    </row>
    <row r="3449" spans="1:18" hidden="1" outlineLevel="2" x14ac:dyDescent="0.25">
      <c r="A3449" s="222" t="str">
        <f>'Usages industrie'!A22</f>
        <v>Usage industriel n°19</v>
      </c>
      <c r="B3449" s="222" t="s">
        <v>645</v>
      </c>
      <c r="C3449" s="222"/>
      <c r="D3449" s="223">
        <f>D3398*'Usages industrie'!$P22*(1+'Usages industrie'!$Q22)^(D$3374-$D$3374)/1000</f>
        <v>0</v>
      </c>
      <c r="E3449" s="223">
        <f>E3398*'Usages industrie'!$P22*(1+'Usages industrie'!$Q22)^(E$3374-$D$3374)/1000</f>
        <v>0</v>
      </c>
      <c r="F3449" s="223">
        <f>F3398*'Usages industrie'!$P22*(1+'Usages industrie'!$Q22)^(F$3374-$D$3374)/1000</f>
        <v>0</v>
      </c>
      <c r="G3449" s="223">
        <f>G3398*'Usages industrie'!$P22*(1+'Usages industrie'!$Q22)^(G$3374-$D$3374)/1000</f>
        <v>0</v>
      </c>
      <c r="H3449" s="223">
        <f>H3398*'Usages industrie'!$P22*(1+'Usages industrie'!$Q22)^(H$3374-$D$3374)/1000</f>
        <v>0</v>
      </c>
      <c r="I3449" s="223">
        <f>I3398*'Usages industrie'!$P22*(1+'Usages industrie'!$Q22)^(I$3374-$D$3374)/1000</f>
        <v>0</v>
      </c>
      <c r="J3449" s="223">
        <f>J3398*'Usages industrie'!$P22*(1+'Usages industrie'!$Q22)^(J$3374-$D$3374)/1000</f>
        <v>0</v>
      </c>
      <c r="K3449" s="223">
        <f>K3398*'Usages industrie'!$P22*(1+'Usages industrie'!$Q22)^(K$3374-$D$3374)/1000</f>
        <v>0</v>
      </c>
      <c r="L3449" s="223">
        <f>L3398*'Usages industrie'!$P22*(1+'Usages industrie'!$Q22)^(L$3374-$D$3374)/1000</f>
        <v>0</v>
      </c>
      <c r="M3449" s="223">
        <f>M3398*'Usages industrie'!$P22*(1+'Usages industrie'!$Q22)^(M$3374-$D$3374)/1000</f>
        <v>0</v>
      </c>
      <c r="N3449" s="223">
        <f>N3398*'Usages industrie'!$P22*(1+'Usages industrie'!$Q22)^(N$3374-$D$3374)/1000</f>
        <v>0</v>
      </c>
      <c r="O3449" s="223">
        <f>O3398*'Usages industrie'!$P22*(1+'Usages industrie'!$Q22)^(O$3374-$D$3374)/1000</f>
        <v>0</v>
      </c>
      <c r="P3449" s="223">
        <f>P3398*'Usages industrie'!$P22*(1+'Usages industrie'!$Q22)^(P$3374-$D$3374)/1000</f>
        <v>0</v>
      </c>
      <c r="Q3449" s="223">
        <f>Q3398*'Usages industrie'!$P22*(1+'Usages industrie'!$Q22)^(Q$3374-$D$3374)/1000</f>
        <v>0</v>
      </c>
      <c r="R3449" s="223">
        <f>R3398*'Usages industrie'!$P22*(1+'Usages industrie'!$Q22)^(R$3374-$D$3374)/1000</f>
        <v>0</v>
      </c>
    </row>
    <row r="3450" spans="1:18" hidden="1" outlineLevel="2" x14ac:dyDescent="0.25">
      <c r="A3450" s="222" t="str">
        <f>'Usages industrie'!A23</f>
        <v>Usage industriel n°20</v>
      </c>
      <c r="B3450" s="222" t="s">
        <v>645</v>
      </c>
      <c r="C3450" s="222"/>
      <c r="D3450" s="223">
        <f>D3399*'Usages industrie'!$P23*(1+'Usages industrie'!$Q23)^(D$3374-$D$3374)/1000</f>
        <v>0</v>
      </c>
      <c r="E3450" s="223">
        <f>E3399*'Usages industrie'!$P23*(1+'Usages industrie'!$Q23)^(E$3374-$D$3374)/1000</f>
        <v>0</v>
      </c>
      <c r="F3450" s="223">
        <f>F3399*'Usages industrie'!$P23*(1+'Usages industrie'!$Q23)^(F$3374-$D$3374)/1000</f>
        <v>0</v>
      </c>
      <c r="G3450" s="223">
        <f>G3399*'Usages industrie'!$P23*(1+'Usages industrie'!$Q23)^(G$3374-$D$3374)/1000</f>
        <v>0</v>
      </c>
      <c r="H3450" s="223">
        <f>H3399*'Usages industrie'!$P23*(1+'Usages industrie'!$Q23)^(H$3374-$D$3374)/1000</f>
        <v>0</v>
      </c>
      <c r="I3450" s="223">
        <f>I3399*'Usages industrie'!$P23*(1+'Usages industrie'!$Q23)^(I$3374-$D$3374)/1000</f>
        <v>0</v>
      </c>
      <c r="J3450" s="223">
        <f>J3399*'Usages industrie'!$P23*(1+'Usages industrie'!$Q23)^(J$3374-$D$3374)/1000</f>
        <v>0</v>
      </c>
      <c r="K3450" s="223">
        <f>K3399*'Usages industrie'!$P23*(1+'Usages industrie'!$Q23)^(K$3374-$D$3374)/1000</f>
        <v>0</v>
      </c>
      <c r="L3450" s="223">
        <f>L3399*'Usages industrie'!$P23*(1+'Usages industrie'!$Q23)^(L$3374-$D$3374)/1000</f>
        <v>0</v>
      </c>
      <c r="M3450" s="223">
        <f>M3399*'Usages industrie'!$P23*(1+'Usages industrie'!$Q23)^(M$3374-$D$3374)/1000</f>
        <v>0</v>
      </c>
      <c r="N3450" s="223">
        <f>N3399*'Usages industrie'!$P23*(1+'Usages industrie'!$Q23)^(N$3374-$D$3374)/1000</f>
        <v>0</v>
      </c>
      <c r="O3450" s="223">
        <f>O3399*'Usages industrie'!$P23*(1+'Usages industrie'!$Q23)^(O$3374-$D$3374)/1000</f>
        <v>0</v>
      </c>
      <c r="P3450" s="223">
        <f>P3399*'Usages industrie'!$P23*(1+'Usages industrie'!$Q23)^(P$3374-$D$3374)/1000</f>
        <v>0</v>
      </c>
      <c r="Q3450" s="223">
        <f>Q3399*'Usages industrie'!$P23*(1+'Usages industrie'!$Q23)^(Q$3374-$D$3374)/1000</f>
        <v>0</v>
      </c>
      <c r="R3450" s="223">
        <f>R3399*'Usages industrie'!$P23*(1+'Usages industrie'!$Q23)^(R$3374-$D$3374)/1000</f>
        <v>0</v>
      </c>
    </row>
    <row r="3451" spans="1:18" hidden="1" outlineLevel="2" x14ac:dyDescent="0.25">
      <c r="A3451" s="222" t="str">
        <f>'Usages industrie'!A24</f>
        <v>Usage industriel n°21</v>
      </c>
      <c r="B3451" s="222" t="s">
        <v>645</v>
      </c>
      <c r="C3451" s="222"/>
      <c r="D3451" s="223">
        <f>D3400*'Usages industrie'!$P24*(1+'Usages industrie'!$Q24)^(D$3374-$D$3374)/1000</f>
        <v>0</v>
      </c>
      <c r="E3451" s="223">
        <f>E3400*'Usages industrie'!$P24*(1+'Usages industrie'!$Q24)^(E$3374-$D$3374)/1000</f>
        <v>0</v>
      </c>
      <c r="F3451" s="223">
        <f>F3400*'Usages industrie'!$P24*(1+'Usages industrie'!$Q24)^(F$3374-$D$3374)/1000</f>
        <v>0</v>
      </c>
      <c r="G3451" s="223">
        <f>G3400*'Usages industrie'!$P24*(1+'Usages industrie'!$Q24)^(G$3374-$D$3374)/1000</f>
        <v>0</v>
      </c>
      <c r="H3451" s="223">
        <f>H3400*'Usages industrie'!$P24*(1+'Usages industrie'!$Q24)^(H$3374-$D$3374)/1000</f>
        <v>0</v>
      </c>
      <c r="I3451" s="223">
        <f>I3400*'Usages industrie'!$P24*(1+'Usages industrie'!$Q24)^(I$3374-$D$3374)/1000</f>
        <v>0</v>
      </c>
      <c r="J3451" s="223">
        <f>J3400*'Usages industrie'!$P24*(1+'Usages industrie'!$Q24)^(J$3374-$D$3374)/1000</f>
        <v>0</v>
      </c>
      <c r="K3451" s="223">
        <f>K3400*'Usages industrie'!$P24*(1+'Usages industrie'!$Q24)^(K$3374-$D$3374)/1000</f>
        <v>0</v>
      </c>
      <c r="L3451" s="223">
        <f>L3400*'Usages industrie'!$P24*(1+'Usages industrie'!$Q24)^(L$3374-$D$3374)/1000</f>
        <v>0</v>
      </c>
      <c r="M3451" s="223">
        <f>M3400*'Usages industrie'!$P24*(1+'Usages industrie'!$Q24)^(M$3374-$D$3374)/1000</f>
        <v>0</v>
      </c>
      <c r="N3451" s="223">
        <f>N3400*'Usages industrie'!$P24*(1+'Usages industrie'!$Q24)^(N$3374-$D$3374)/1000</f>
        <v>0</v>
      </c>
      <c r="O3451" s="223">
        <f>O3400*'Usages industrie'!$P24*(1+'Usages industrie'!$Q24)^(O$3374-$D$3374)/1000</f>
        <v>0</v>
      </c>
      <c r="P3451" s="223">
        <f>P3400*'Usages industrie'!$P24*(1+'Usages industrie'!$Q24)^(P$3374-$D$3374)/1000</f>
        <v>0</v>
      </c>
      <c r="Q3451" s="223">
        <f>Q3400*'Usages industrie'!$P24*(1+'Usages industrie'!$Q24)^(Q$3374-$D$3374)/1000</f>
        <v>0</v>
      </c>
      <c r="R3451" s="223">
        <f>R3400*'Usages industrie'!$P24*(1+'Usages industrie'!$Q24)^(R$3374-$D$3374)/1000</f>
        <v>0</v>
      </c>
    </row>
    <row r="3452" spans="1:18" hidden="1" outlineLevel="2" x14ac:dyDescent="0.25">
      <c r="A3452" s="222" t="str">
        <f>'Usages industrie'!A25</f>
        <v>Usage industriel n°22</v>
      </c>
      <c r="B3452" s="222" t="s">
        <v>645</v>
      </c>
      <c r="C3452" s="222"/>
      <c r="D3452" s="223">
        <f>D3401*'Usages industrie'!$P25*(1+'Usages industrie'!$Q25)^(D$3374-$D$3374)/1000</f>
        <v>0</v>
      </c>
      <c r="E3452" s="223">
        <f>E3401*'Usages industrie'!$P25*(1+'Usages industrie'!$Q25)^(E$3374-$D$3374)/1000</f>
        <v>0</v>
      </c>
      <c r="F3452" s="223">
        <f>F3401*'Usages industrie'!$P25*(1+'Usages industrie'!$Q25)^(F$3374-$D$3374)/1000</f>
        <v>0</v>
      </c>
      <c r="G3452" s="223">
        <f>G3401*'Usages industrie'!$P25*(1+'Usages industrie'!$Q25)^(G$3374-$D$3374)/1000</f>
        <v>0</v>
      </c>
      <c r="H3452" s="223">
        <f>H3401*'Usages industrie'!$P25*(1+'Usages industrie'!$Q25)^(H$3374-$D$3374)/1000</f>
        <v>0</v>
      </c>
      <c r="I3452" s="223">
        <f>I3401*'Usages industrie'!$P25*(1+'Usages industrie'!$Q25)^(I$3374-$D$3374)/1000</f>
        <v>0</v>
      </c>
      <c r="J3452" s="223">
        <f>J3401*'Usages industrie'!$P25*(1+'Usages industrie'!$Q25)^(J$3374-$D$3374)/1000</f>
        <v>0</v>
      </c>
      <c r="K3452" s="223">
        <f>K3401*'Usages industrie'!$P25*(1+'Usages industrie'!$Q25)^(K$3374-$D$3374)/1000</f>
        <v>0</v>
      </c>
      <c r="L3452" s="223">
        <f>L3401*'Usages industrie'!$P25*(1+'Usages industrie'!$Q25)^(L$3374-$D$3374)/1000</f>
        <v>0</v>
      </c>
      <c r="M3452" s="223">
        <f>M3401*'Usages industrie'!$P25*(1+'Usages industrie'!$Q25)^(M$3374-$D$3374)/1000</f>
        <v>0</v>
      </c>
      <c r="N3452" s="223">
        <f>N3401*'Usages industrie'!$P25*(1+'Usages industrie'!$Q25)^(N$3374-$D$3374)/1000</f>
        <v>0</v>
      </c>
      <c r="O3452" s="223">
        <f>O3401*'Usages industrie'!$P25*(1+'Usages industrie'!$Q25)^(O$3374-$D$3374)/1000</f>
        <v>0</v>
      </c>
      <c r="P3452" s="223">
        <f>P3401*'Usages industrie'!$P25*(1+'Usages industrie'!$Q25)^(P$3374-$D$3374)/1000</f>
        <v>0</v>
      </c>
      <c r="Q3452" s="223">
        <f>Q3401*'Usages industrie'!$P25*(1+'Usages industrie'!$Q25)^(Q$3374-$D$3374)/1000</f>
        <v>0</v>
      </c>
      <c r="R3452" s="223">
        <f>R3401*'Usages industrie'!$P25*(1+'Usages industrie'!$Q25)^(R$3374-$D$3374)/1000</f>
        <v>0</v>
      </c>
    </row>
    <row r="3453" spans="1:18" hidden="1" outlineLevel="2" x14ac:dyDescent="0.25">
      <c r="A3453" s="222" t="str">
        <f>'Usages industrie'!A26</f>
        <v>Usage industriel n°23</v>
      </c>
      <c r="B3453" s="222" t="s">
        <v>645</v>
      </c>
      <c r="C3453" s="222"/>
      <c r="D3453" s="223">
        <f>D3402*'Usages industrie'!$P26*(1+'Usages industrie'!$Q26)^(D$3374-$D$3374)/1000</f>
        <v>0</v>
      </c>
      <c r="E3453" s="223">
        <f>E3402*'Usages industrie'!$P26*(1+'Usages industrie'!$Q26)^(E$3374-$D$3374)/1000</f>
        <v>0</v>
      </c>
      <c r="F3453" s="223">
        <f>F3402*'Usages industrie'!$P26*(1+'Usages industrie'!$Q26)^(F$3374-$D$3374)/1000</f>
        <v>0</v>
      </c>
      <c r="G3453" s="223">
        <f>G3402*'Usages industrie'!$P26*(1+'Usages industrie'!$Q26)^(G$3374-$D$3374)/1000</f>
        <v>0</v>
      </c>
      <c r="H3453" s="223">
        <f>H3402*'Usages industrie'!$P26*(1+'Usages industrie'!$Q26)^(H$3374-$D$3374)/1000</f>
        <v>0</v>
      </c>
      <c r="I3453" s="223">
        <f>I3402*'Usages industrie'!$P26*(1+'Usages industrie'!$Q26)^(I$3374-$D$3374)/1000</f>
        <v>0</v>
      </c>
      <c r="J3453" s="223">
        <f>J3402*'Usages industrie'!$P26*(1+'Usages industrie'!$Q26)^(J$3374-$D$3374)/1000</f>
        <v>0</v>
      </c>
      <c r="K3453" s="223">
        <f>K3402*'Usages industrie'!$P26*(1+'Usages industrie'!$Q26)^(K$3374-$D$3374)/1000</f>
        <v>0</v>
      </c>
      <c r="L3453" s="223">
        <f>L3402*'Usages industrie'!$P26*(1+'Usages industrie'!$Q26)^(L$3374-$D$3374)/1000</f>
        <v>0</v>
      </c>
      <c r="M3453" s="223">
        <f>M3402*'Usages industrie'!$P26*(1+'Usages industrie'!$Q26)^(M$3374-$D$3374)/1000</f>
        <v>0</v>
      </c>
      <c r="N3453" s="223">
        <f>N3402*'Usages industrie'!$P26*(1+'Usages industrie'!$Q26)^(N$3374-$D$3374)/1000</f>
        <v>0</v>
      </c>
      <c r="O3453" s="223">
        <f>O3402*'Usages industrie'!$P26*(1+'Usages industrie'!$Q26)^(O$3374-$D$3374)/1000</f>
        <v>0</v>
      </c>
      <c r="P3453" s="223">
        <f>P3402*'Usages industrie'!$P26*(1+'Usages industrie'!$Q26)^(P$3374-$D$3374)/1000</f>
        <v>0</v>
      </c>
      <c r="Q3453" s="223">
        <f>Q3402*'Usages industrie'!$P26*(1+'Usages industrie'!$Q26)^(Q$3374-$D$3374)/1000</f>
        <v>0</v>
      </c>
      <c r="R3453" s="223">
        <f>R3402*'Usages industrie'!$P26*(1+'Usages industrie'!$Q26)^(R$3374-$D$3374)/1000</f>
        <v>0</v>
      </c>
    </row>
    <row r="3454" spans="1:18" hidden="1" outlineLevel="2" x14ac:dyDescent="0.25">
      <c r="A3454" s="222" t="str">
        <f>'Usages industrie'!A27</f>
        <v>Usage industriel n°24</v>
      </c>
      <c r="B3454" s="222" t="s">
        <v>645</v>
      </c>
      <c r="C3454" s="222"/>
      <c r="D3454" s="223">
        <f>D3403*'Usages industrie'!$P27*(1+'Usages industrie'!$Q27)^(D$3374-$D$3374)/1000</f>
        <v>0</v>
      </c>
      <c r="E3454" s="223">
        <f>E3403*'Usages industrie'!$P27*(1+'Usages industrie'!$Q27)^(E$3374-$D$3374)/1000</f>
        <v>0</v>
      </c>
      <c r="F3454" s="223">
        <f>F3403*'Usages industrie'!$P27*(1+'Usages industrie'!$Q27)^(F$3374-$D$3374)/1000</f>
        <v>0</v>
      </c>
      <c r="G3454" s="223">
        <f>G3403*'Usages industrie'!$P27*(1+'Usages industrie'!$Q27)^(G$3374-$D$3374)/1000</f>
        <v>0</v>
      </c>
      <c r="H3454" s="223">
        <f>H3403*'Usages industrie'!$P27*(1+'Usages industrie'!$Q27)^(H$3374-$D$3374)/1000</f>
        <v>0</v>
      </c>
      <c r="I3454" s="223">
        <f>I3403*'Usages industrie'!$P27*(1+'Usages industrie'!$Q27)^(I$3374-$D$3374)/1000</f>
        <v>0</v>
      </c>
      <c r="J3454" s="223">
        <f>J3403*'Usages industrie'!$P27*(1+'Usages industrie'!$Q27)^(J$3374-$D$3374)/1000</f>
        <v>0</v>
      </c>
      <c r="K3454" s="223">
        <f>K3403*'Usages industrie'!$P27*(1+'Usages industrie'!$Q27)^(K$3374-$D$3374)/1000</f>
        <v>0</v>
      </c>
      <c r="L3454" s="223">
        <f>L3403*'Usages industrie'!$P27*(1+'Usages industrie'!$Q27)^(L$3374-$D$3374)/1000</f>
        <v>0</v>
      </c>
      <c r="M3454" s="223">
        <f>M3403*'Usages industrie'!$P27*(1+'Usages industrie'!$Q27)^(M$3374-$D$3374)/1000</f>
        <v>0</v>
      </c>
      <c r="N3454" s="223">
        <f>N3403*'Usages industrie'!$P27*(1+'Usages industrie'!$Q27)^(N$3374-$D$3374)/1000</f>
        <v>0</v>
      </c>
      <c r="O3454" s="223">
        <f>O3403*'Usages industrie'!$P27*(1+'Usages industrie'!$Q27)^(O$3374-$D$3374)/1000</f>
        <v>0</v>
      </c>
      <c r="P3454" s="223">
        <f>P3403*'Usages industrie'!$P27*(1+'Usages industrie'!$Q27)^(P$3374-$D$3374)/1000</f>
        <v>0</v>
      </c>
      <c r="Q3454" s="223">
        <f>Q3403*'Usages industrie'!$P27*(1+'Usages industrie'!$Q27)^(Q$3374-$D$3374)/1000</f>
        <v>0</v>
      </c>
      <c r="R3454" s="223">
        <f>R3403*'Usages industrie'!$P27*(1+'Usages industrie'!$Q27)^(R$3374-$D$3374)/1000</f>
        <v>0</v>
      </c>
    </row>
    <row r="3455" spans="1:18" hidden="1" outlineLevel="2" x14ac:dyDescent="0.25">
      <c r="A3455" s="222" t="str">
        <f>'Usages industrie'!A28</f>
        <v>Usage industriel n°25</v>
      </c>
      <c r="B3455" s="222" t="s">
        <v>645</v>
      </c>
      <c r="C3455" s="222"/>
      <c r="D3455" s="223">
        <f>D3404*'Usages industrie'!$P28*(1+'Usages industrie'!$Q28)^(D$3374-$D$3374)/1000</f>
        <v>0</v>
      </c>
      <c r="E3455" s="223">
        <f>E3404*'Usages industrie'!$P28*(1+'Usages industrie'!$Q28)^(E$3374-$D$3374)/1000</f>
        <v>0</v>
      </c>
      <c r="F3455" s="223">
        <f>F3404*'Usages industrie'!$P28*(1+'Usages industrie'!$Q28)^(F$3374-$D$3374)/1000</f>
        <v>0</v>
      </c>
      <c r="G3455" s="223">
        <f>G3404*'Usages industrie'!$P28*(1+'Usages industrie'!$Q28)^(G$3374-$D$3374)/1000</f>
        <v>0</v>
      </c>
      <c r="H3455" s="223">
        <f>H3404*'Usages industrie'!$P28*(1+'Usages industrie'!$Q28)^(H$3374-$D$3374)/1000</f>
        <v>0</v>
      </c>
      <c r="I3455" s="223">
        <f>I3404*'Usages industrie'!$P28*(1+'Usages industrie'!$Q28)^(I$3374-$D$3374)/1000</f>
        <v>0</v>
      </c>
      <c r="J3455" s="223">
        <f>J3404*'Usages industrie'!$P28*(1+'Usages industrie'!$Q28)^(J$3374-$D$3374)/1000</f>
        <v>0</v>
      </c>
      <c r="K3455" s="223">
        <f>K3404*'Usages industrie'!$P28*(1+'Usages industrie'!$Q28)^(K$3374-$D$3374)/1000</f>
        <v>0</v>
      </c>
      <c r="L3455" s="223">
        <f>L3404*'Usages industrie'!$P28*(1+'Usages industrie'!$Q28)^(L$3374-$D$3374)/1000</f>
        <v>0</v>
      </c>
      <c r="M3455" s="223">
        <f>M3404*'Usages industrie'!$P28*(1+'Usages industrie'!$Q28)^(M$3374-$D$3374)/1000</f>
        <v>0</v>
      </c>
      <c r="N3455" s="223">
        <f>N3404*'Usages industrie'!$P28*(1+'Usages industrie'!$Q28)^(N$3374-$D$3374)/1000</f>
        <v>0</v>
      </c>
      <c r="O3455" s="223">
        <f>O3404*'Usages industrie'!$P28*(1+'Usages industrie'!$Q28)^(O$3374-$D$3374)/1000</f>
        <v>0</v>
      </c>
      <c r="P3455" s="223">
        <f>P3404*'Usages industrie'!$P28*(1+'Usages industrie'!$Q28)^(P$3374-$D$3374)/1000</f>
        <v>0</v>
      </c>
      <c r="Q3455" s="223">
        <f>Q3404*'Usages industrie'!$P28*(1+'Usages industrie'!$Q28)^(Q$3374-$D$3374)/1000</f>
        <v>0</v>
      </c>
      <c r="R3455" s="223">
        <f>R3404*'Usages industrie'!$P28*(1+'Usages industrie'!$Q28)^(R$3374-$D$3374)/1000</f>
        <v>0</v>
      </c>
    </row>
    <row r="3456" spans="1:18" hidden="1" outlineLevel="2" x14ac:dyDescent="0.25">
      <c r="A3456" s="222" t="str">
        <f>'Usages industrie'!A29</f>
        <v>Usage industriel n°26</v>
      </c>
      <c r="B3456" s="222" t="s">
        <v>645</v>
      </c>
      <c r="C3456" s="222"/>
      <c r="D3456" s="223">
        <f>D3405*'Usages industrie'!$P29*(1+'Usages industrie'!$Q29)^(D$3374-$D$3374)/1000</f>
        <v>0</v>
      </c>
      <c r="E3456" s="223">
        <f>E3405*'Usages industrie'!$P29*(1+'Usages industrie'!$Q29)^(E$3374-$D$3374)/1000</f>
        <v>0</v>
      </c>
      <c r="F3456" s="223">
        <f>F3405*'Usages industrie'!$P29*(1+'Usages industrie'!$Q29)^(F$3374-$D$3374)/1000</f>
        <v>0</v>
      </c>
      <c r="G3456" s="223">
        <f>G3405*'Usages industrie'!$P29*(1+'Usages industrie'!$Q29)^(G$3374-$D$3374)/1000</f>
        <v>0</v>
      </c>
      <c r="H3456" s="223">
        <f>H3405*'Usages industrie'!$P29*(1+'Usages industrie'!$Q29)^(H$3374-$D$3374)/1000</f>
        <v>0</v>
      </c>
      <c r="I3456" s="223">
        <f>I3405*'Usages industrie'!$P29*(1+'Usages industrie'!$Q29)^(I$3374-$D$3374)/1000</f>
        <v>0</v>
      </c>
      <c r="J3456" s="223">
        <f>J3405*'Usages industrie'!$P29*(1+'Usages industrie'!$Q29)^(J$3374-$D$3374)/1000</f>
        <v>0</v>
      </c>
      <c r="K3456" s="223">
        <f>K3405*'Usages industrie'!$P29*(1+'Usages industrie'!$Q29)^(K$3374-$D$3374)/1000</f>
        <v>0</v>
      </c>
      <c r="L3456" s="223">
        <f>L3405*'Usages industrie'!$P29*(1+'Usages industrie'!$Q29)^(L$3374-$D$3374)/1000</f>
        <v>0</v>
      </c>
      <c r="M3456" s="223">
        <f>M3405*'Usages industrie'!$P29*(1+'Usages industrie'!$Q29)^(M$3374-$D$3374)/1000</f>
        <v>0</v>
      </c>
      <c r="N3456" s="223">
        <f>N3405*'Usages industrie'!$P29*(1+'Usages industrie'!$Q29)^(N$3374-$D$3374)/1000</f>
        <v>0</v>
      </c>
      <c r="O3456" s="223">
        <f>O3405*'Usages industrie'!$P29*(1+'Usages industrie'!$Q29)^(O$3374-$D$3374)/1000</f>
        <v>0</v>
      </c>
      <c r="P3456" s="223">
        <f>P3405*'Usages industrie'!$P29*(1+'Usages industrie'!$Q29)^(P$3374-$D$3374)/1000</f>
        <v>0</v>
      </c>
      <c r="Q3456" s="223">
        <f>Q3405*'Usages industrie'!$P29*(1+'Usages industrie'!$Q29)^(Q$3374-$D$3374)/1000</f>
        <v>0</v>
      </c>
      <c r="R3456" s="223">
        <f>R3405*'Usages industrie'!$P29*(1+'Usages industrie'!$Q29)^(R$3374-$D$3374)/1000</f>
        <v>0</v>
      </c>
    </row>
    <row r="3457" spans="1:18" hidden="1" outlineLevel="2" x14ac:dyDescent="0.25">
      <c r="A3457" s="222" t="str">
        <f>'Usages industrie'!A30</f>
        <v>Usage industriel n°27</v>
      </c>
      <c r="B3457" s="222" t="s">
        <v>645</v>
      </c>
      <c r="C3457" s="222"/>
      <c r="D3457" s="223">
        <f>D3406*'Usages industrie'!$P30*(1+'Usages industrie'!$Q30)^(D$3374-$D$3374)/1000</f>
        <v>0</v>
      </c>
      <c r="E3457" s="223">
        <f>E3406*'Usages industrie'!$P30*(1+'Usages industrie'!$Q30)^(E$3374-$D$3374)/1000</f>
        <v>0</v>
      </c>
      <c r="F3457" s="223">
        <f>F3406*'Usages industrie'!$P30*(1+'Usages industrie'!$Q30)^(F$3374-$D$3374)/1000</f>
        <v>0</v>
      </c>
      <c r="G3457" s="223">
        <f>G3406*'Usages industrie'!$P30*(1+'Usages industrie'!$Q30)^(G$3374-$D$3374)/1000</f>
        <v>0</v>
      </c>
      <c r="H3457" s="223">
        <f>H3406*'Usages industrie'!$P30*(1+'Usages industrie'!$Q30)^(H$3374-$D$3374)/1000</f>
        <v>0</v>
      </c>
      <c r="I3457" s="223">
        <f>I3406*'Usages industrie'!$P30*(1+'Usages industrie'!$Q30)^(I$3374-$D$3374)/1000</f>
        <v>0</v>
      </c>
      <c r="J3457" s="223">
        <f>J3406*'Usages industrie'!$P30*(1+'Usages industrie'!$Q30)^(J$3374-$D$3374)/1000</f>
        <v>0</v>
      </c>
      <c r="K3457" s="223">
        <f>K3406*'Usages industrie'!$P30*(1+'Usages industrie'!$Q30)^(K$3374-$D$3374)/1000</f>
        <v>0</v>
      </c>
      <c r="L3457" s="223">
        <f>L3406*'Usages industrie'!$P30*(1+'Usages industrie'!$Q30)^(L$3374-$D$3374)/1000</f>
        <v>0</v>
      </c>
      <c r="M3457" s="223">
        <f>M3406*'Usages industrie'!$P30*(1+'Usages industrie'!$Q30)^(M$3374-$D$3374)/1000</f>
        <v>0</v>
      </c>
      <c r="N3457" s="223">
        <f>N3406*'Usages industrie'!$P30*(1+'Usages industrie'!$Q30)^(N$3374-$D$3374)/1000</f>
        <v>0</v>
      </c>
      <c r="O3457" s="223">
        <f>O3406*'Usages industrie'!$P30*(1+'Usages industrie'!$Q30)^(O$3374-$D$3374)/1000</f>
        <v>0</v>
      </c>
      <c r="P3457" s="223">
        <f>P3406*'Usages industrie'!$P30*(1+'Usages industrie'!$Q30)^(P$3374-$D$3374)/1000</f>
        <v>0</v>
      </c>
      <c r="Q3457" s="223">
        <f>Q3406*'Usages industrie'!$P30*(1+'Usages industrie'!$Q30)^(Q$3374-$D$3374)/1000</f>
        <v>0</v>
      </c>
      <c r="R3457" s="223">
        <f>R3406*'Usages industrie'!$P30*(1+'Usages industrie'!$Q30)^(R$3374-$D$3374)/1000</f>
        <v>0</v>
      </c>
    </row>
    <row r="3458" spans="1:18" hidden="1" outlineLevel="2" x14ac:dyDescent="0.25">
      <c r="A3458" s="222" t="str">
        <f>'Usages industrie'!A31</f>
        <v>Usage industriel n°28</v>
      </c>
      <c r="B3458" s="222" t="s">
        <v>645</v>
      </c>
      <c r="C3458" s="222"/>
      <c r="D3458" s="223">
        <f>D3407*'Usages industrie'!$P31*(1+'Usages industrie'!$Q31)^(D$3374-$D$3374)/1000</f>
        <v>0</v>
      </c>
      <c r="E3458" s="223">
        <f>E3407*'Usages industrie'!$P31*(1+'Usages industrie'!$Q31)^(E$3374-$D$3374)/1000</f>
        <v>0</v>
      </c>
      <c r="F3458" s="223">
        <f>F3407*'Usages industrie'!$P31*(1+'Usages industrie'!$Q31)^(F$3374-$D$3374)/1000</f>
        <v>0</v>
      </c>
      <c r="G3458" s="223">
        <f>G3407*'Usages industrie'!$P31*(1+'Usages industrie'!$Q31)^(G$3374-$D$3374)/1000</f>
        <v>0</v>
      </c>
      <c r="H3458" s="223">
        <f>H3407*'Usages industrie'!$P31*(1+'Usages industrie'!$Q31)^(H$3374-$D$3374)/1000</f>
        <v>0</v>
      </c>
      <c r="I3458" s="223">
        <f>I3407*'Usages industrie'!$P31*(1+'Usages industrie'!$Q31)^(I$3374-$D$3374)/1000</f>
        <v>0</v>
      </c>
      <c r="J3458" s="223">
        <f>J3407*'Usages industrie'!$P31*(1+'Usages industrie'!$Q31)^(J$3374-$D$3374)/1000</f>
        <v>0</v>
      </c>
      <c r="K3458" s="223">
        <f>K3407*'Usages industrie'!$P31*(1+'Usages industrie'!$Q31)^(K$3374-$D$3374)/1000</f>
        <v>0</v>
      </c>
      <c r="L3458" s="223">
        <f>L3407*'Usages industrie'!$P31*(1+'Usages industrie'!$Q31)^(L$3374-$D$3374)/1000</f>
        <v>0</v>
      </c>
      <c r="M3458" s="223">
        <f>M3407*'Usages industrie'!$P31*(1+'Usages industrie'!$Q31)^(M$3374-$D$3374)/1000</f>
        <v>0</v>
      </c>
      <c r="N3458" s="223">
        <f>N3407*'Usages industrie'!$P31*(1+'Usages industrie'!$Q31)^(N$3374-$D$3374)/1000</f>
        <v>0</v>
      </c>
      <c r="O3458" s="223">
        <f>O3407*'Usages industrie'!$P31*(1+'Usages industrie'!$Q31)^(O$3374-$D$3374)/1000</f>
        <v>0</v>
      </c>
      <c r="P3458" s="223">
        <f>P3407*'Usages industrie'!$P31*(1+'Usages industrie'!$Q31)^(P$3374-$D$3374)/1000</f>
        <v>0</v>
      </c>
      <c r="Q3458" s="223">
        <f>Q3407*'Usages industrie'!$P31*(1+'Usages industrie'!$Q31)^(Q$3374-$D$3374)/1000</f>
        <v>0</v>
      </c>
      <c r="R3458" s="223">
        <f>R3407*'Usages industrie'!$P31*(1+'Usages industrie'!$Q31)^(R$3374-$D$3374)/1000</f>
        <v>0</v>
      </c>
    </row>
    <row r="3459" spans="1:18" hidden="1" outlineLevel="2" x14ac:dyDescent="0.25">
      <c r="A3459" s="222" t="str">
        <f>'Usages industrie'!A32</f>
        <v>Usage industriel n°29</v>
      </c>
      <c r="B3459" s="222" t="s">
        <v>645</v>
      </c>
      <c r="C3459" s="222"/>
      <c r="D3459" s="223">
        <f>D3408*'Usages industrie'!$P32*(1+'Usages industrie'!$Q32)^(D$3374-$D$3374)/1000</f>
        <v>0</v>
      </c>
      <c r="E3459" s="223">
        <f>E3408*'Usages industrie'!$P32*(1+'Usages industrie'!$Q32)^(E$3374-$D$3374)/1000</f>
        <v>0</v>
      </c>
      <c r="F3459" s="223">
        <f>F3408*'Usages industrie'!$P32*(1+'Usages industrie'!$Q32)^(F$3374-$D$3374)/1000</f>
        <v>0</v>
      </c>
      <c r="G3459" s="223">
        <f>G3408*'Usages industrie'!$P32*(1+'Usages industrie'!$Q32)^(G$3374-$D$3374)/1000</f>
        <v>0</v>
      </c>
      <c r="H3459" s="223">
        <f>H3408*'Usages industrie'!$P32*(1+'Usages industrie'!$Q32)^(H$3374-$D$3374)/1000</f>
        <v>0</v>
      </c>
      <c r="I3459" s="223">
        <f>I3408*'Usages industrie'!$P32*(1+'Usages industrie'!$Q32)^(I$3374-$D$3374)/1000</f>
        <v>0</v>
      </c>
      <c r="J3459" s="223">
        <f>J3408*'Usages industrie'!$P32*(1+'Usages industrie'!$Q32)^(J$3374-$D$3374)/1000</f>
        <v>0</v>
      </c>
      <c r="K3459" s="223">
        <f>K3408*'Usages industrie'!$P32*(1+'Usages industrie'!$Q32)^(K$3374-$D$3374)/1000</f>
        <v>0</v>
      </c>
      <c r="L3459" s="223">
        <f>L3408*'Usages industrie'!$P32*(1+'Usages industrie'!$Q32)^(L$3374-$D$3374)/1000</f>
        <v>0</v>
      </c>
      <c r="M3459" s="223">
        <f>M3408*'Usages industrie'!$P32*(1+'Usages industrie'!$Q32)^(M$3374-$D$3374)/1000</f>
        <v>0</v>
      </c>
      <c r="N3459" s="223">
        <f>N3408*'Usages industrie'!$P32*(1+'Usages industrie'!$Q32)^(N$3374-$D$3374)/1000</f>
        <v>0</v>
      </c>
      <c r="O3459" s="223">
        <f>O3408*'Usages industrie'!$P32*(1+'Usages industrie'!$Q32)^(O$3374-$D$3374)/1000</f>
        <v>0</v>
      </c>
      <c r="P3459" s="223">
        <f>P3408*'Usages industrie'!$P32*(1+'Usages industrie'!$Q32)^(P$3374-$D$3374)/1000</f>
        <v>0</v>
      </c>
      <c r="Q3459" s="223">
        <f>Q3408*'Usages industrie'!$P32*(1+'Usages industrie'!$Q32)^(Q$3374-$D$3374)/1000</f>
        <v>0</v>
      </c>
      <c r="R3459" s="223">
        <f>R3408*'Usages industrie'!$P32*(1+'Usages industrie'!$Q32)^(R$3374-$D$3374)/1000</f>
        <v>0</v>
      </c>
    </row>
    <row r="3460" spans="1:18" hidden="1" outlineLevel="2" x14ac:dyDescent="0.25">
      <c r="A3460" s="222" t="str">
        <f>'Usages industrie'!A33</f>
        <v>Usage industriel n°30</v>
      </c>
      <c r="B3460" s="222" t="s">
        <v>645</v>
      </c>
      <c r="C3460" s="222"/>
      <c r="D3460" s="223">
        <f>D3409*'Usages industrie'!$P33*(1+'Usages industrie'!$Q33)^(D$3374-$D$3374)/1000</f>
        <v>0</v>
      </c>
      <c r="E3460" s="223">
        <f>E3409*'Usages industrie'!$P33*(1+'Usages industrie'!$Q33)^(E$3374-$D$3374)/1000</f>
        <v>0</v>
      </c>
      <c r="F3460" s="223">
        <f>F3409*'Usages industrie'!$P33*(1+'Usages industrie'!$Q33)^(F$3374-$D$3374)/1000</f>
        <v>0</v>
      </c>
      <c r="G3460" s="223">
        <f>G3409*'Usages industrie'!$P33*(1+'Usages industrie'!$Q33)^(G$3374-$D$3374)/1000</f>
        <v>0</v>
      </c>
      <c r="H3460" s="223">
        <f>H3409*'Usages industrie'!$P33*(1+'Usages industrie'!$Q33)^(H$3374-$D$3374)/1000</f>
        <v>0</v>
      </c>
      <c r="I3460" s="223">
        <f>I3409*'Usages industrie'!$P33*(1+'Usages industrie'!$Q33)^(I$3374-$D$3374)/1000</f>
        <v>0</v>
      </c>
      <c r="J3460" s="223">
        <f>J3409*'Usages industrie'!$P33*(1+'Usages industrie'!$Q33)^(J$3374-$D$3374)/1000</f>
        <v>0</v>
      </c>
      <c r="K3460" s="223">
        <f>K3409*'Usages industrie'!$P33*(1+'Usages industrie'!$Q33)^(K$3374-$D$3374)/1000</f>
        <v>0</v>
      </c>
      <c r="L3460" s="223">
        <f>L3409*'Usages industrie'!$P33*(1+'Usages industrie'!$Q33)^(L$3374-$D$3374)/1000</f>
        <v>0</v>
      </c>
      <c r="M3460" s="223">
        <f>M3409*'Usages industrie'!$P33*(1+'Usages industrie'!$Q33)^(M$3374-$D$3374)/1000</f>
        <v>0</v>
      </c>
      <c r="N3460" s="223">
        <f>N3409*'Usages industrie'!$P33*(1+'Usages industrie'!$Q33)^(N$3374-$D$3374)/1000</f>
        <v>0</v>
      </c>
      <c r="O3460" s="223">
        <f>O3409*'Usages industrie'!$P33*(1+'Usages industrie'!$Q33)^(O$3374-$D$3374)/1000</f>
        <v>0</v>
      </c>
      <c r="P3460" s="223">
        <f>P3409*'Usages industrie'!$P33*(1+'Usages industrie'!$Q33)^(P$3374-$D$3374)/1000</f>
        <v>0</v>
      </c>
      <c r="Q3460" s="223">
        <f>Q3409*'Usages industrie'!$P33*(1+'Usages industrie'!$Q33)^(Q$3374-$D$3374)/1000</f>
        <v>0</v>
      </c>
      <c r="R3460" s="223">
        <f>R3409*'Usages industrie'!$P33*(1+'Usages industrie'!$Q33)^(R$3374-$D$3374)/1000</f>
        <v>0</v>
      </c>
    </row>
    <row r="3461" spans="1:18" hidden="1" outlineLevel="2" x14ac:dyDescent="0.25">
      <c r="A3461" s="222" t="str">
        <f>'Usages industrie'!A34</f>
        <v>Usage industriel n°31</v>
      </c>
      <c r="B3461" s="222" t="s">
        <v>645</v>
      </c>
      <c r="C3461" s="222"/>
      <c r="D3461" s="223">
        <f>D3410*'Usages industrie'!$P34*(1+'Usages industrie'!$Q34)^(D$3374-$D$3374)/1000</f>
        <v>0</v>
      </c>
      <c r="E3461" s="223">
        <f>E3410*'Usages industrie'!$P34*(1+'Usages industrie'!$Q34)^(E$3374-$D$3374)/1000</f>
        <v>0</v>
      </c>
      <c r="F3461" s="223">
        <f>F3410*'Usages industrie'!$P34*(1+'Usages industrie'!$Q34)^(F$3374-$D$3374)/1000</f>
        <v>0</v>
      </c>
      <c r="G3461" s="223">
        <f>G3410*'Usages industrie'!$P34*(1+'Usages industrie'!$Q34)^(G$3374-$D$3374)/1000</f>
        <v>0</v>
      </c>
      <c r="H3461" s="223">
        <f>H3410*'Usages industrie'!$P34*(1+'Usages industrie'!$Q34)^(H$3374-$D$3374)/1000</f>
        <v>0</v>
      </c>
      <c r="I3461" s="223">
        <f>I3410*'Usages industrie'!$P34*(1+'Usages industrie'!$Q34)^(I$3374-$D$3374)/1000</f>
        <v>0</v>
      </c>
      <c r="J3461" s="223">
        <f>J3410*'Usages industrie'!$P34*(1+'Usages industrie'!$Q34)^(J$3374-$D$3374)/1000</f>
        <v>0</v>
      </c>
      <c r="K3461" s="223">
        <f>K3410*'Usages industrie'!$P34*(1+'Usages industrie'!$Q34)^(K$3374-$D$3374)/1000</f>
        <v>0</v>
      </c>
      <c r="L3461" s="223">
        <f>L3410*'Usages industrie'!$P34*(1+'Usages industrie'!$Q34)^(L$3374-$D$3374)/1000</f>
        <v>0</v>
      </c>
      <c r="M3461" s="223">
        <f>M3410*'Usages industrie'!$P34*(1+'Usages industrie'!$Q34)^(M$3374-$D$3374)/1000</f>
        <v>0</v>
      </c>
      <c r="N3461" s="223">
        <f>N3410*'Usages industrie'!$P34*(1+'Usages industrie'!$Q34)^(N$3374-$D$3374)/1000</f>
        <v>0</v>
      </c>
      <c r="O3461" s="223">
        <f>O3410*'Usages industrie'!$P34*(1+'Usages industrie'!$Q34)^(O$3374-$D$3374)/1000</f>
        <v>0</v>
      </c>
      <c r="P3461" s="223">
        <f>P3410*'Usages industrie'!$P34*(1+'Usages industrie'!$Q34)^(P$3374-$D$3374)/1000</f>
        <v>0</v>
      </c>
      <c r="Q3461" s="223">
        <f>Q3410*'Usages industrie'!$P34*(1+'Usages industrie'!$Q34)^(Q$3374-$D$3374)/1000</f>
        <v>0</v>
      </c>
      <c r="R3461" s="223">
        <f>R3410*'Usages industrie'!$P34*(1+'Usages industrie'!$Q34)^(R$3374-$D$3374)/1000</f>
        <v>0</v>
      </c>
    </row>
    <row r="3462" spans="1:18" hidden="1" outlineLevel="2" x14ac:dyDescent="0.25">
      <c r="A3462" s="222" t="str">
        <f>'Usages industrie'!A35</f>
        <v>Usage industriel n°32</v>
      </c>
      <c r="B3462" s="222" t="s">
        <v>645</v>
      </c>
      <c r="C3462" s="222"/>
      <c r="D3462" s="223">
        <f>D3411*'Usages industrie'!$P35*(1+'Usages industrie'!$Q35)^(D$3374-$D$3374)/1000</f>
        <v>0</v>
      </c>
      <c r="E3462" s="223">
        <f>E3411*'Usages industrie'!$P35*(1+'Usages industrie'!$Q35)^(E$3374-$D$3374)/1000</f>
        <v>0</v>
      </c>
      <c r="F3462" s="223">
        <f>F3411*'Usages industrie'!$P35*(1+'Usages industrie'!$Q35)^(F$3374-$D$3374)/1000</f>
        <v>0</v>
      </c>
      <c r="G3462" s="223">
        <f>G3411*'Usages industrie'!$P35*(1+'Usages industrie'!$Q35)^(G$3374-$D$3374)/1000</f>
        <v>0</v>
      </c>
      <c r="H3462" s="223">
        <f>H3411*'Usages industrie'!$P35*(1+'Usages industrie'!$Q35)^(H$3374-$D$3374)/1000</f>
        <v>0</v>
      </c>
      <c r="I3462" s="223">
        <f>I3411*'Usages industrie'!$P35*(1+'Usages industrie'!$Q35)^(I$3374-$D$3374)/1000</f>
        <v>0</v>
      </c>
      <c r="J3462" s="223">
        <f>J3411*'Usages industrie'!$P35*(1+'Usages industrie'!$Q35)^(J$3374-$D$3374)/1000</f>
        <v>0</v>
      </c>
      <c r="K3462" s="223">
        <f>K3411*'Usages industrie'!$P35*(1+'Usages industrie'!$Q35)^(K$3374-$D$3374)/1000</f>
        <v>0</v>
      </c>
      <c r="L3462" s="223">
        <f>L3411*'Usages industrie'!$P35*(1+'Usages industrie'!$Q35)^(L$3374-$D$3374)/1000</f>
        <v>0</v>
      </c>
      <c r="M3462" s="223">
        <f>M3411*'Usages industrie'!$P35*(1+'Usages industrie'!$Q35)^(M$3374-$D$3374)/1000</f>
        <v>0</v>
      </c>
      <c r="N3462" s="223">
        <f>N3411*'Usages industrie'!$P35*(1+'Usages industrie'!$Q35)^(N$3374-$D$3374)/1000</f>
        <v>0</v>
      </c>
      <c r="O3462" s="223">
        <f>O3411*'Usages industrie'!$P35*(1+'Usages industrie'!$Q35)^(O$3374-$D$3374)/1000</f>
        <v>0</v>
      </c>
      <c r="P3462" s="223">
        <f>P3411*'Usages industrie'!$P35*(1+'Usages industrie'!$Q35)^(P$3374-$D$3374)/1000</f>
        <v>0</v>
      </c>
      <c r="Q3462" s="223">
        <f>Q3411*'Usages industrie'!$P35*(1+'Usages industrie'!$Q35)^(Q$3374-$D$3374)/1000</f>
        <v>0</v>
      </c>
      <c r="R3462" s="223">
        <f>R3411*'Usages industrie'!$P35*(1+'Usages industrie'!$Q35)^(R$3374-$D$3374)/1000</f>
        <v>0</v>
      </c>
    </row>
    <row r="3463" spans="1:18" hidden="1" outlineLevel="2" x14ac:dyDescent="0.25">
      <c r="A3463" s="222" t="str">
        <f>'Usages industrie'!A36</f>
        <v>Usage industriel n°33</v>
      </c>
      <c r="B3463" s="222" t="s">
        <v>645</v>
      </c>
      <c r="C3463" s="222"/>
      <c r="D3463" s="223">
        <f>D3412*'Usages industrie'!$P36*(1+'Usages industrie'!$Q36)^(D$3374-$D$3374)/1000</f>
        <v>0</v>
      </c>
      <c r="E3463" s="223">
        <f>E3412*'Usages industrie'!$P36*(1+'Usages industrie'!$Q36)^(E$3374-$D$3374)/1000</f>
        <v>0</v>
      </c>
      <c r="F3463" s="223">
        <f>F3412*'Usages industrie'!$P36*(1+'Usages industrie'!$Q36)^(F$3374-$D$3374)/1000</f>
        <v>0</v>
      </c>
      <c r="G3463" s="223">
        <f>G3412*'Usages industrie'!$P36*(1+'Usages industrie'!$Q36)^(G$3374-$D$3374)/1000</f>
        <v>0</v>
      </c>
      <c r="H3463" s="223">
        <f>H3412*'Usages industrie'!$P36*(1+'Usages industrie'!$Q36)^(H$3374-$D$3374)/1000</f>
        <v>0</v>
      </c>
      <c r="I3463" s="223">
        <f>I3412*'Usages industrie'!$P36*(1+'Usages industrie'!$Q36)^(I$3374-$D$3374)/1000</f>
        <v>0</v>
      </c>
      <c r="J3463" s="223">
        <f>J3412*'Usages industrie'!$P36*(1+'Usages industrie'!$Q36)^(J$3374-$D$3374)/1000</f>
        <v>0</v>
      </c>
      <c r="K3463" s="223">
        <f>K3412*'Usages industrie'!$P36*(1+'Usages industrie'!$Q36)^(K$3374-$D$3374)/1000</f>
        <v>0</v>
      </c>
      <c r="L3463" s="223">
        <f>L3412*'Usages industrie'!$P36*(1+'Usages industrie'!$Q36)^(L$3374-$D$3374)/1000</f>
        <v>0</v>
      </c>
      <c r="M3463" s="223">
        <f>M3412*'Usages industrie'!$P36*(1+'Usages industrie'!$Q36)^(M$3374-$D$3374)/1000</f>
        <v>0</v>
      </c>
      <c r="N3463" s="223">
        <f>N3412*'Usages industrie'!$P36*(1+'Usages industrie'!$Q36)^(N$3374-$D$3374)/1000</f>
        <v>0</v>
      </c>
      <c r="O3463" s="223">
        <f>O3412*'Usages industrie'!$P36*(1+'Usages industrie'!$Q36)^(O$3374-$D$3374)/1000</f>
        <v>0</v>
      </c>
      <c r="P3463" s="223">
        <f>P3412*'Usages industrie'!$P36*(1+'Usages industrie'!$Q36)^(P$3374-$D$3374)/1000</f>
        <v>0</v>
      </c>
      <c r="Q3463" s="223">
        <f>Q3412*'Usages industrie'!$P36*(1+'Usages industrie'!$Q36)^(Q$3374-$D$3374)/1000</f>
        <v>0</v>
      </c>
      <c r="R3463" s="223">
        <f>R3412*'Usages industrie'!$P36*(1+'Usages industrie'!$Q36)^(R$3374-$D$3374)/1000</f>
        <v>0</v>
      </c>
    </row>
    <row r="3464" spans="1:18" hidden="1" outlineLevel="2" x14ac:dyDescent="0.25">
      <c r="A3464" s="222" t="str">
        <f>'Usages industrie'!A37</f>
        <v>Usage industriel n°34</v>
      </c>
      <c r="B3464" s="222" t="s">
        <v>645</v>
      </c>
      <c r="C3464" s="222"/>
      <c r="D3464" s="223">
        <f>D3413*'Usages industrie'!$P37*(1+'Usages industrie'!$Q37)^(D$3374-$D$3374)/1000</f>
        <v>0</v>
      </c>
      <c r="E3464" s="223">
        <f>E3413*'Usages industrie'!$P37*(1+'Usages industrie'!$Q37)^(E$3374-$D$3374)/1000</f>
        <v>0</v>
      </c>
      <c r="F3464" s="223">
        <f>F3413*'Usages industrie'!$P37*(1+'Usages industrie'!$Q37)^(F$3374-$D$3374)/1000</f>
        <v>0</v>
      </c>
      <c r="G3464" s="223">
        <f>G3413*'Usages industrie'!$P37*(1+'Usages industrie'!$Q37)^(G$3374-$D$3374)/1000</f>
        <v>0</v>
      </c>
      <c r="H3464" s="223">
        <f>H3413*'Usages industrie'!$P37*(1+'Usages industrie'!$Q37)^(H$3374-$D$3374)/1000</f>
        <v>0</v>
      </c>
      <c r="I3464" s="223">
        <f>I3413*'Usages industrie'!$P37*(1+'Usages industrie'!$Q37)^(I$3374-$D$3374)/1000</f>
        <v>0</v>
      </c>
      <c r="J3464" s="223">
        <f>J3413*'Usages industrie'!$P37*(1+'Usages industrie'!$Q37)^(J$3374-$D$3374)/1000</f>
        <v>0</v>
      </c>
      <c r="K3464" s="223">
        <f>K3413*'Usages industrie'!$P37*(1+'Usages industrie'!$Q37)^(K$3374-$D$3374)/1000</f>
        <v>0</v>
      </c>
      <c r="L3464" s="223">
        <f>L3413*'Usages industrie'!$P37*(1+'Usages industrie'!$Q37)^(L$3374-$D$3374)/1000</f>
        <v>0</v>
      </c>
      <c r="M3464" s="223">
        <f>M3413*'Usages industrie'!$P37*(1+'Usages industrie'!$Q37)^(M$3374-$D$3374)/1000</f>
        <v>0</v>
      </c>
      <c r="N3464" s="223">
        <f>N3413*'Usages industrie'!$P37*(1+'Usages industrie'!$Q37)^(N$3374-$D$3374)/1000</f>
        <v>0</v>
      </c>
      <c r="O3464" s="223">
        <f>O3413*'Usages industrie'!$P37*(1+'Usages industrie'!$Q37)^(O$3374-$D$3374)/1000</f>
        <v>0</v>
      </c>
      <c r="P3464" s="223">
        <f>P3413*'Usages industrie'!$P37*(1+'Usages industrie'!$Q37)^(P$3374-$D$3374)/1000</f>
        <v>0</v>
      </c>
      <c r="Q3464" s="223">
        <f>Q3413*'Usages industrie'!$P37*(1+'Usages industrie'!$Q37)^(Q$3374-$D$3374)/1000</f>
        <v>0</v>
      </c>
      <c r="R3464" s="223">
        <f>R3413*'Usages industrie'!$P37*(1+'Usages industrie'!$Q37)^(R$3374-$D$3374)/1000</f>
        <v>0</v>
      </c>
    </row>
    <row r="3465" spans="1:18" hidden="1" outlineLevel="2" x14ac:dyDescent="0.25">
      <c r="A3465" s="222" t="str">
        <f>'Usages industrie'!A38</f>
        <v>Usage industriel n°35</v>
      </c>
      <c r="B3465" s="222" t="s">
        <v>645</v>
      </c>
      <c r="C3465" s="222"/>
      <c r="D3465" s="223">
        <f>D3414*'Usages industrie'!$P38*(1+'Usages industrie'!$Q38)^(D$3374-$D$3374)/1000</f>
        <v>0</v>
      </c>
      <c r="E3465" s="223">
        <f>E3414*'Usages industrie'!$P38*(1+'Usages industrie'!$Q38)^(E$3374-$D$3374)/1000</f>
        <v>0</v>
      </c>
      <c r="F3465" s="223">
        <f>F3414*'Usages industrie'!$P38*(1+'Usages industrie'!$Q38)^(F$3374-$D$3374)/1000</f>
        <v>0</v>
      </c>
      <c r="G3465" s="223">
        <f>G3414*'Usages industrie'!$P38*(1+'Usages industrie'!$Q38)^(G$3374-$D$3374)/1000</f>
        <v>0</v>
      </c>
      <c r="H3465" s="223">
        <f>H3414*'Usages industrie'!$P38*(1+'Usages industrie'!$Q38)^(H$3374-$D$3374)/1000</f>
        <v>0</v>
      </c>
      <c r="I3465" s="223">
        <f>I3414*'Usages industrie'!$P38*(1+'Usages industrie'!$Q38)^(I$3374-$D$3374)/1000</f>
        <v>0</v>
      </c>
      <c r="J3465" s="223">
        <f>J3414*'Usages industrie'!$P38*(1+'Usages industrie'!$Q38)^(J$3374-$D$3374)/1000</f>
        <v>0</v>
      </c>
      <c r="K3465" s="223">
        <f>K3414*'Usages industrie'!$P38*(1+'Usages industrie'!$Q38)^(K$3374-$D$3374)/1000</f>
        <v>0</v>
      </c>
      <c r="L3465" s="223">
        <f>L3414*'Usages industrie'!$P38*(1+'Usages industrie'!$Q38)^(L$3374-$D$3374)/1000</f>
        <v>0</v>
      </c>
      <c r="M3465" s="223">
        <f>M3414*'Usages industrie'!$P38*(1+'Usages industrie'!$Q38)^(M$3374-$D$3374)/1000</f>
        <v>0</v>
      </c>
      <c r="N3465" s="223">
        <f>N3414*'Usages industrie'!$P38*(1+'Usages industrie'!$Q38)^(N$3374-$D$3374)/1000</f>
        <v>0</v>
      </c>
      <c r="O3465" s="223">
        <f>O3414*'Usages industrie'!$P38*(1+'Usages industrie'!$Q38)^(O$3374-$D$3374)/1000</f>
        <v>0</v>
      </c>
      <c r="P3465" s="223">
        <f>P3414*'Usages industrie'!$P38*(1+'Usages industrie'!$Q38)^(P$3374-$D$3374)/1000</f>
        <v>0</v>
      </c>
      <c r="Q3465" s="223">
        <f>Q3414*'Usages industrie'!$P38*(1+'Usages industrie'!$Q38)^(Q$3374-$D$3374)/1000</f>
        <v>0</v>
      </c>
      <c r="R3465" s="223">
        <f>R3414*'Usages industrie'!$P38*(1+'Usages industrie'!$Q38)^(R$3374-$D$3374)/1000</f>
        <v>0</v>
      </c>
    </row>
    <row r="3466" spans="1:18" hidden="1" outlineLevel="2" x14ac:dyDescent="0.25">
      <c r="A3466" s="222" t="str">
        <f>'Usages industrie'!A39</f>
        <v>Usage industriel n°36</v>
      </c>
      <c r="B3466" s="222" t="s">
        <v>645</v>
      </c>
      <c r="C3466" s="222"/>
      <c r="D3466" s="223">
        <f>D3415*'Usages industrie'!$P39*(1+'Usages industrie'!$Q39)^(D$3374-$D$3374)/1000</f>
        <v>0</v>
      </c>
      <c r="E3466" s="223">
        <f>E3415*'Usages industrie'!$P39*(1+'Usages industrie'!$Q39)^(E$3374-$D$3374)/1000</f>
        <v>0</v>
      </c>
      <c r="F3466" s="223">
        <f>F3415*'Usages industrie'!$P39*(1+'Usages industrie'!$Q39)^(F$3374-$D$3374)/1000</f>
        <v>0</v>
      </c>
      <c r="G3466" s="223">
        <f>G3415*'Usages industrie'!$P39*(1+'Usages industrie'!$Q39)^(G$3374-$D$3374)/1000</f>
        <v>0</v>
      </c>
      <c r="H3466" s="223">
        <f>H3415*'Usages industrie'!$P39*(1+'Usages industrie'!$Q39)^(H$3374-$D$3374)/1000</f>
        <v>0</v>
      </c>
      <c r="I3466" s="223">
        <f>I3415*'Usages industrie'!$P39*(1+'Usages industrie'!$Q39)^(I$3374-$D$3374)/1000</f>
        <v>0</v>
      </c>
      <c r="J3466" s="223">
        <f>J3415*'Usages industrie'!$P39*(1+'Usages industrie'!$Q39)^(J$3374-$D$3374)/1000</f>
        <v>0</v>
      </c>
      <c r="K3466" s="223">
        <f>K3415*'Usages industrie'!$P39*(1+'Usages industrie'!$Q39)^(K$3374-$D$3374)/1000</f>
        <v>0</v>
      </c>
      <c r="L3466" s="223">
        <f>L3415*'Usages industrie'!$P39*(1+'Usages industrie'!$Q39)^(L$3374-$D$3374)/1000</f>
        <v>0</v>
      </c>
      <c r="M3466" s="223">
        <f>M3415*'Usages industrie'!$P39*(1+'Usages industrie'!$Q39)^(M$3374-$D$3374)/1000</f>
        <v>0</v>
      </c>
      <c r="N3466" s="223">
        <f>N3415*'Usages industrie'!$P39*(1+'Usages industrie'!$Q39)^(N$3374-$D$3374)/1000</f>
        <v>0</v>
      </c>
      <c r="O3466" s="223">
        <f>O3415*'Usages industrie'!$P39*(1+'Usages industrie'!$Q39)^(O$3374-$D$3374)/1000</f>
        <v>0</v>
      </c>
      <c r="P3466" s="223">
        <f>P3415*'Usages industrie'!$P39*(1+'Usages industrie'!$Q39)^(P$3374-$D$3374)/1000</f>
        <v>0</v>
      </c>
      <c r="Q3466" s="223">
        <f>Q3415*'Usages industrie'!$P39*(1+'Usages industrie'!$Q39)^(Q$3374-$D$3374)/1000</f>
        <v>0</v>
      </c>
      <c r="R3466" s="223">
        <f>R3415*'Usages industrie'!$P39*(1+'Usages industrie'!$Q39)^(R$3374-$D$3374)/1000</f>
        <v>0</v>
      </c>
    </row>
    <row r="3467" spans="1:18" hidden="1" outlineLevel="2" x14ac:dyDescent="0.25">
      <c r="A3467" s="222" t="str">
        <f>'Usages industrie'!A40</f>
        <v>Usage industriel n°37</v>
      </c>
      <c r="B3467" s="222" t="s">
        <v>645</v>
      </c>
      <c r="C3467" s="222"/>
      <c r="D3467" s="223">
        <f>D3416*'Usages industrie'!$P40*(1+'Usages industrie'!$Q40)^(D$3374-$D$3374)/1000</f>
        <v>0</v>
      </c>
      <c r="E3467" s="223">
        <f>E3416*'Usages industrie'!$P40*(1+'Usages industrie'!$Q40)^(E$3374-$D$3374)/1000</f>
        <v>0</v>
      </c>
      <c r="F3467" s="223">
        <f>F3416*'Usages industrie'!$P40*(1+'Usages industrie'!$Q40)^(F$3374-$D$3374)/1000</f>
        <v>0</v>
      </c>
      <c r="G3467" s="223">
        <f>G3416*'Usages industrie'!$P40*(1+'Usages industrie'!$Q40)^(G$3374-$D$3374)/1000</f>
        <v>0</v>
      </c>
      <c r="H3467" s="223">
        <f>H3416*'Usages industrie'!$P40*(1+'Usages industrie'!$Q40)^(H$3374-$D$3374)/1000</f>
        <v>0</v>
      </c>
      <c r="I3467" s="223">
        <f>I3416*'Usages industrie'!$P40*(1+'Usages industrie'!$Q40)^(I$3374-$D$3374)/1000</f>
        <v>0</v>
      </c>
      <c r="J3467" s="223">
        <f>J3416*'Usages industrie'!$P40*(1+'Usages industrie'!$Q40)^(J$3374-$D$3374)/1000</f>
        <v>0</v>
      </c>
      <c r="K3467" s="223">
        <f>K3416*'Usages industrie'!$P40*(1+'Usages industrie'!$Q40)^(K$3374-$D$3374)/1000</f>
        <v>0</v>
      </c>
      <c r="L3467" s="223">
        <f>L3416*'Usages industrie'!$P40*(1+'Usages industrie'!$Q40)^(L$3374-$D$3374)/1000</f>
        <v>0</v>
      </c>
      <c r="M3467" s="223">
        <f>M3416*'Usages industrie'!$P40*(1+'Usages industrie'!$Q40)^(M$3374-$D$3374)/1000</f>
        <v>0</v>
      </c>
      <c r="N3467" s="223">
        <f>N3416*'Usages industrie'!$P40*(1+'Usages industrie'!$Q40)^(N$3374-$D$3374)/1000</f>
        <v>0</v>
      </c>
      <c r="O3467" s="223">
        <f>O3416*'Usages industrie'!$P40*(1+'Usages industrie'!$Q40)^(O$3374-$D$3374)/1000</f>
        <v>0</v>
      </c>
      <c r="P3467" s="223">
        <f>P3416*'Usages industrie'!$P40*(1+'Usages industrie'!$Q40)^(P$3374-$D$3374)/1000</f>
        <v>0</v>
      </c>
      <c r="Q3467" s="223">
        <f>Q3416*'Usages industrie'!$P40*(1+'Usages industrie'!$Q40)^(Q$3374-$D$3374)/1000</f>
        <v>0</v>
      </c>
      <c r="R3467" s="223">
        <f>R3416*'Usages industrie'!$P40*(1+'Usages industrie'!$Q40)^(R$3374-$D$3374)/1000</f>
        <v>0</v>
      </c>
    </row>
    <row r="3468" spans="1:18" hidden="1" outlineLevel="2" x14ac:dyDescent="0.25">
      <c r="A3468" s="222" t="str">
        <f>'Usages industrie'!A41</f>
        <v>Usage industriel n°38</v>
      </c>
      <c r="B3468" s="222" t="s">
        <v>645</v>
      </c>
      <c r="C3468" s="222"/>
      <c r="D3468" s="223">
        <f>D3417*'Usages industrie'!$P41*(1+'Usages industrie'!$Q41)^(D$3374-$D$3374)/1000</f>
        <v>0</v>
      </c>
      <c r="E3468" s="223">
        <f>E3417*'Usages industrie'!$P41*(1+'Usages industrie'!$Q41)^(E$3374-$D$3374)/1000</f>
        <v>0</v>
      </c>
      <c r="F3468" s="223">
        <f>F3417*'Usages industrie'!$P41*(1+'Usages industrie'!$Q41)^(F$3374-$D$3374)/1000</f>
        <v>0</v>
      </c>
      <c r="G3468" s="223">
        <f>G3417*'Usages industrie'!$P41*(1+'Usages industrie'!$Q41)^(G$3374-$D$3374)/1000</f>
        <v>0</v>
      </c>
      <c r="H3468" s="223">
        <f>H3417*'Usages industrie'!$P41*(1+'Usages industrie'!$Q41)^(H$3374-$D$3374)/1000</f>
        <v>0</v>
      </c>
      <c r="I3468" s="223">
        <f>I3417*'Usages industrie'!$P41*(1+'Usages industrie'!$Q41)^(I$3374-$D$3374)/1000</f>
        <v>0</v>
      </c>
      <c r="J3468" s="223">
        <f>J3417*'Usages industrie'!$P41*(1+'Usages industrie'!$Q41)^(J$3374-$D$3374)/1000</f>
        <v>0</v>
      </c>
      <c r="K3468" s="223">
        <f>K3417*'Usages industrie'!$P41*(1+'Usages industrie'!$Q41)^(K$3374-$D$3374)/1000</f>
        <v>0</v>
      </c>
      <c r="L3468" s="223">
        <f>L3417*'Usages industrie'!$P41*(1+'Usages industrie'!$Q41)^(L$3374-$D$3374)/1000</f>
        <v>0</v>
      </c>
      <c r="M3468" s="223">
        <f>M3417*'Usages industrie'!$P41*(1+'Usages industrie'!$Q41)^(M$3374-$D$3374)/1000</f>
        <v>0</v>
      </c>
      <c r="N3468" s="223">
        <f>N3417*'Usages industrie'!$P41*(1+'Usages industrie'!$Q41)^(N$3374-$D$3374)/1000</f>
        <v>0</v>
      </c>
      <c r="O3468" s="223">
        <f>O3417*'Usages industrie'!$P41*(1+'Usages industrie'!$Q41)^(O$3374-$D$3374)/1000</f>
        <v>0</v>
      </c>
      <c r="P3468" s="223">
        <f>P3417*'Usages industrie'!$P41*(1+'Usages industrie'!$Q41)^(P$3374-$D$3374)/1000</f>
        <v>0</v>
      </c>
      <c r="Q3468" s="223">
        <f>Q3417*'Usages industrie'!$P41*(1+'Usages industrie'!$Q41)^(Q$3374-$D$3374)/1000</f>
        <v>0</v>
      </c>
      <c r="R3468" s="223">
        <f>R3417*'Usages industrie'!$P41*(1+'Usages industrie'!$Q41)^(R$3374-$D$3374)/1000</f>
        <v>0</v>
      </c>
    </row>
    <row r="3469" spans="1:18" hidden="1" outlineLevel="2" x14ac:dyDescent="0.25">
      <c r="A3469" s="222" t="str">
        <f>'Usages industrie'!A42</f>
        <v>Usage industriel n°39</v>
      </c>
      <c r="B3469" s="222" t="s">
        <v>645</v>
      </c>
      <c r="C3469" s="222"/>
      <c r="D3469" s="223">
        <f>D3418*'Usages industrie'!$P42*(1+'Usages industrie'!$Q42)^(D$3374-$D$3374)/1000</f>
        <v>0</v>
      </c>
      <c r="E3469" s="223">
        <f>E3418*'Usages industrie'!$P42*(1+'Usages industrie'!$Q42)^(E$3374-$D$3374)/1000</f>
        <v>0</v>
      </c>
      <c r="F3469" s="223">
        <f>F3418*'Usages industrie'!$P42*(1+'Usages industrie'!$Q42)^(F$3374-$D$3374)/1000</f>
        <v>0</v>
      </c>
      <c r="G3469" s="223">
        <f>G3418*'Usages industrie'!$P42*(1+'Usages industrie'!$Q42)^(G$3374-$D$3374)/1000</f>
        <v>0</v>
      </c>
      <c r="H3469" s="223">
        <f>H3418*'Usages industrie'!$P42*(1+'Usages industrie'!$Q42)^(H$3374-$D$3374)/1000</f>
        <v>0</v>
      </c>
      <c r="I3469" s="223">
        <f>I3418*'Usages industrie'!$P42*(1+'Usages industrie'!$Q42)^(I$3374-$D$3374)/1000</f>
        <v>0</v>
      </c>
      <c r="J3469" s="223">
        <f>J3418*'Usages industrie'!$P42*(1+'Usages industrie'!$Q42)^(J$3374-$D$3374)/1000</f>
        <v>0</v>
      </c>
      <c r="K3469" s="223">
        <f>K3418*'Usages industrie'!$P42*(1+'Usages industrie'!$Q42)^(K$3374-$D$3374)/1000</f>
        <v>0</v>
      </c>
      <c r="L3469" s="223">
        <f>L3418*'Usages industrie'!$P42*(1+'Usages industrie'!$Q42)^(L$3374-$D$3374)/1000</f>
        <v>0</v>
      </c>
      <c r="M3469" s="223">
        <f>M3418*'Usages industrie'!$P42*(1+'Usages industrie'!$Q42)^(M$3374-$D$3374)/1000</f>
        <v>0</v>
      </c>
      <c r="N3469" s="223">
        <f>N3418*'Usages industrie'!$P42*(1+'Usages industrie'!$Q42)^(N$3374-$D$3374)/1000</f>
        <v>0</v>
      </c>
      <c r="O3469" s="223">
        <f>O3418*'Usages industrie'!$P42*(1+'Usages industrie'!$Q42)^(O$3374-$D$3374)/1000</f>
        <v>0</v>
      </c>
      <c r="P3469" s="223">
        <f>P3418*'Usages industrie'!$P42*(1+'Usages industrie'!$Q42)^(P$3374-$D$3374)/1000</f>
        <v>0</v>
      </c>
      <c r="Q3469" s="223">
        <f>Q3418*'Usages industrie'!$P42*(1+'Usages industrie'!$Q42)^(Q$3374-$D$3374)/1000</f>
        <v>0</v>
      </c>
      <c r="R3469" s="223">
        <f>R3418*'Usages industrie'!$P42*(1+'Usages industrie'!$Q42)^(R$3374-$D$3374)/1000</f>
        <v>0</v>
      </c>
    </row>
    <row r="3470" spans="1:18" hidden="1" outlineLevel="2" x14ac:dyDescent="0.25">
      <c r="A3470" s="222" t="str">
        <f>'Usages industrie'!A43</f>
        <v>Usage industriel n°40</v>
      </c>
      <c r="B3470" s="222" t="s">
        <v>645</v>
      </c>
      <c r="C3470" s="222"/>
      <c r="D3470" s="223">
        <f>D3419*'Usages industrie'!$P43*(1+'Usages industrie'!$Q43)^(D$3374-$D$3374)/1000</f>
        <v>0</v>
      </c>
      <c r="E3470" s="223">
        <f>E3419*'Usages industrie'!$P43*(1+'Usages industrie'!$Q43)^(E$3374-$D$3374)/1000</f>
        <v>0</v>
      </c>
      <c r="F3470" s="223">
        <f>F3419*'Usages industrie'!$P43*(1+'Usages industrie'!$Q43)^(F$3374-$D$3374)/1000</f>
        <v>0</v>
      </c>
      <c r="G3470" s="223">
        <f>G3419*'Usages industrie'!$P43*(1+'Usages industrie'!$Q43)^(G$3374-$D$3374)/1000</f>
        <v>0</v>
      </c>
      <c r="H3470" s="223">
        <f>H3419*'Usages industrie'!$P43*(1+'Usages industrie'!$Q43)^(H$3374-$D$3374)/1000</f>
        <v>0</v>
      </c>
      <c r="I3470" s="223">
        <f>I3419*'Usages industrie'!$P43*(1+'Usages industrie'!$Q43)^(I$3374-$D$3374)/1000</f>
        <v>0</v>
      </c>
      <c r="J3470" s="223">
        <f>J3419*'Usages industrie'!$P43*(1+'Usages industrie'!$Q43)^(J$3374-$D$3374)/1000</f>
        <v>0</v>
      </c>
      <c r="K3470" s="223">
        <f>K3419*'Usages industrie'!$P43*(1+'Usages industrie'!$Q43)^(K$3374-$D$3374)/1000</f>
        <v>0</v>
      </c>
      <c r="L3470" s="223">
        <f>L3419*'Usages industrie'!$P43*(1+'Usages industrie'!$Q43)^(L$3374-$D$3374)/1000</f>
        <v>0</v>
      </c>
      <c r="M3470" s="223">
        <f>M3419*'Usages industrie'!$P43*(1+'Usages industrie'!$Q43)^(M$3374-$D$3374)/1000</f>
        <v>0</v>
      </c>
      <c r="N3470" s="223">
        <f>N3419*'Usages industrie'!$P43*(1+'Usages industrie'!$Q43)^(N$3374-$D$3374)/1000</f>
        <v>0</v>
      </c>
      <c r="O3470" s="223">
        <f>O3419*'Usages industrie'!$P43*(1+'Usages industrie'!$Q43)^(O$3374-$D$3374)/1000</f>
        <v>0</v>
      </c>
      <c r="P3470" s="223">
        <f>P3419*'Usages industrie'!$P43*(1+'Usages industrie'!$Q43)^(P$3374-$D$3374)/1000</f>
        <v>0</v>
      </c>
      <c r="Q3470" s="223">
        <f>Q3419*'Usages industrie'!$P43*(1+'Usages industrie'!$Q43)^(Q$3374-$D$3374)/1000</f>
        <v>0</v>
      </c>
      <c r="R3470" s="223">
        <f>R3419*'Usages industrie'!$P43*(1+'Usages industrie'!$Q43)^(R$3374-$D$3374)/1000</f>
        <v>0</v>
      </c>
    </row>
    <row r="3471" spans="1:18" hidden="1" outlineLevel="2" x14ac:dyDescent="0.25">
      <c r="A3471" s="222" t="str">
        <f>'Usages industrie'!A44</f>
        <v>Usage industriel n°41</v>
      </c>
      <c r="B3471" s="222" t="s">
        <v>645</v>
      </c>
      <c r="C3471" s="222"/>
      <c r="D3471" s="223">
        <f>D3420*'Usages industrie'!$P44*(1+'Usages industrie'!$Q44)^(D$3374-$D$3374)/1000</f>
        <v>0</v>
      </c>
      <c r="E3471" s="223">
        <f>E3420*'Usages industrie'!$P44*(1+'Usages industrie'!$Q44)^(E$3374-$D$3374)/1000</f>
        <v>0</v>
      </c>
      <c r="F3471" s="223">
        <f>F3420*'Usages industrie'!$P44*(1+'Usages industrie'!$Q44)^(F$3374-$D$3374)/1000</f>
        <v>0</v>
      </c>
      <c r="G3471" s="223">
        <f>G3420*'Usages industrie'!$P44*(1+'Usages industrie'!$Q44)^(G$3374-$D$3374)/1000</f>
        <v>0</v>
      </c>
      <c r="H3471" s="223">
        <f>H3420*'Usages industrie'!$P44*(1+'Usages industrie'!$Q44)^(H$3374-$D$3374)/1000</f>
        <v>0</v>
      </c>
      <c r="I3471" s="223">
        <f>I3420*'Usages industrie'!$P44*(1+'Usages industrie'!$Q44)^(I$3374-$D$3374)/1000</f>
        <v>0</v>
      </c>
      <c r="J3471" s="223">
        <f>J3420*'Usages industrie'!$P44*(1+'Usages industrie'!$Q44)^(J$3374-$D$3374)/1000</f>
        <v>0</v>
      </c>
      <c r="K3471" s="223">
        <f>K3420*'Usages industrie'!$P44*(1+'Usages industrie'!$Q44)^(K$3374-$D$3374)/1000</f>
        <v>0</v>
      </c>
      <c r="L3471" s="223">
        <f>L3420*'Usages industrie'!$P44*(1+'Usages industrie'!$Q44)^(L$3374-$D$3374)/1000</f>
        <v>0</v>
      </c>
      <c r="M3471" s="223">
        <f>M3420*'Usages industrie'!$P44*(1+'Usages industrie'!$Q44)^(M$3374-$D$3374)/1000</f>
        <v>0</v>
      </c>
      <c r="N3471" s="223">
        <f>N3420*'Usages industrie'!$P44*(1+'Usages industrie'!$Q44)^(N$3374-$D$3374)/1000</f>
        <v>0</v>
      </c>
      <c r="O3471" s="223">
        <f>O3420*'Usages industrie'!$P44*(1+'Usages industrie'!$Q44)^(O$3374-$D$3374)/1000</f>
        <v>0</v>
      </c>
      <c r="P3471" s="223">
        <f>P3420*'Usages industrie'!$P44*(1+'Usages industrie'!$Q44)^(P$3374-$D$3374)/1000</f>
        <v>0</v>
      </c>
      <c r="Q3471" s="223">
        <f>Q3420*'Usages industrie'!$P44*(1+'Usages industrie'!$Q44)^(Q$3374-$D$3374)/1000</f>
        <v>0</v>
      </c>
      <c r="R3471" s="223">
        <f>R3420*'Usages industrie'!$P44*(1+'Usages industrie'!$Q44)^(R$3374-$D$3374)/1000</f>
        <v>0</v>
      </c>
    </row>
    <row r="3472" spans="1:18" hidden="1" outlineLevel="2" x14ac:dyDescent="0.25">
      <c r="A3472" s="222" t="str">
        <f>'Usages industrie'!A45</f>
        <v>Usage industriel n°42</v>
      </c>
      <c r="B3472" s="222" t="s">
        <v>645</v>
      </c>
      <c r="C3472" s="222"/>
      <c r="D3472" s="223">
        <f>D3421*'Usages industrie'!$P45*(1+'Usages industrie'!$Q45)^(D$3374-$D$3374)/1000</f>
        <v>0</v>
      </c>
      <c r="E3472" s="223">
        <f>E3421*'Usages industrie'!$P45*(1+'Usages industrie'!$Q45)^(E$3374-$D$3374)/1000</f>
        <v>0</v>
      </c>
      <c r="F3472" s="223">
        <f>F3421*'Usages industrie'!$P45*(1+'Usages industrie'!$Q45)^(F$3374-$D$3374)/1000</f>
        <v>0</v>
      </c>
      <c r="G3472" s="223">
        <f>G3421*'Usages industrie'!$P45*(1+'Usages industrie'!$Q45)^(G$3374-$D$3374)/1000</f>
        <v>0</v>
      </c>
      <c r="H3472" s="223">
        <f>H3421*'Usages industrie'!$P45*(1+'Usages industrie'!$Q45)^(H$3374-$D$3374)/1000</f>
        <v>0</v>
      </c>
      <c r="I3472" s="223">
        <f>I3421*'Usages industrie'!$P45*(1+'Usages industrie'!$Q45)^(I$3374-$D$3374)/1000</f>
        <v>0</v>
      </c>
      <c r="J3472" s="223">
        <f>J3421*'Usages industrie'!$P45*(1+'Usages industrie'!$Q45)^(J$3374-$D$3374)/1000</f>
        <v>0</v>
      </c>
      <c r="K3472" s="223">
        <f>K3421*'Usages industrie'!$P45*(1+'Usages industrie'!$Q45)^(K$3374-$D$3374)/1000</f>
        <v>0</v>
      </c>
      <c r="L3472" s="223">
        <f>L3421*'Usages industrie'!$P45*(1+'Usages industrie'!$Q45)^(L$3374-$D$3374)/1000</f>
        <v>0</v>
      </c>
      <c r="M3472" s="223">
        <f>M3421*'Usages industrie'!$P45*(1+'Usages industrie'!$Q45)^(M$3374-$D$3374)/1000</f>
        <v>0</v>
      </c>
      <c r="N3472" s="223">
        <f>N3421*'Usages industrie'!$P45*(1+'Usages industrie'!$Q45)^(N$3374-$D$3374)/1000</f>
        <v>0</v>
      </c>
      <c r="O3472" s="223">
        <f>O3421*'Usages industrie'!$P45*(1+'Usages industrie'!$Q45)^(O$3374-$D$3374)/1000</f>
        <v>0</v>
      </c>
      <c r="P3472" s="223">
        <f>P3421*'Usages industrie'!$P45*(1+'Usages industrie'!$Q45)^(P$3374-$D$3374)/1000</f>
        <v>0</v>
      </c>
      <c r="Q3472" s="223">
        <f>Q3421*'Usages industrie'!$P45*(1+'Usages industrie'!$Q45)^(Q$3374-$D$3374)/1000</f>
        <v>0</v>
      </c>
      <c r="R3472" s="223">
        <f>R3421*'Usages industrie'!$P45*(1+'Usages industrie'!$Q45)^(R$3374-$D$3374)/1000</f>
        <v>0</v>
      </c>
    </row>
    <row r="3473" spans="1:18" hidden="1" outlineLevel="2" x14ac:dyDescent="0.25">
      <c r="A3473" s="222" t="str">
        <f>'Usages industrie'!A46</f>
        <v>Usage industriel n°43</v>
      </c>
      <c r="B3473" s="222" t="s">
        <v>645</v>
      </c>
      <c r="C3473" s="222"/>
      <c r="D3473" s="223">
        <f>D3422*'Usages industrie'!$P46*(1+'Usages industrie'!$Q46)^(D$3374-$D$3374)/1000</f>
        <v>0</v>
      </c>
      <c r="E3473" s="223">
        <f>E3422*'Usages industrie'!$P46*(1+'Usages industrie'!$Q46)^(E$3374-$D$3374)/1000</f>
        <v>0</v>
      </c>
      <c r="F3473" s="223">
        <f>F3422*'Usages industrie'!$P46*(1+'Usages industrie'!$Q46)^(F$3374-$D$3374)/1000</f>
        <v>0</v>
      </c>
      <c r="G3473" s="223">
        <f>G3422*'Usages industrie'!$P46*(1+'Usages industrie'!$Q46)^(G$3374-$D$3374)/1000</f>
        <v>0</v>
      </c>
      <c r="H3473" s="223">
        <f>H3422*'Usages industrie'!$P46*(1+'Usages industrie'!$Q46)^(H$3374-$D$3374)/1000</f>
        <v>0</v>
      </c>
      <c r="I3473" s="223">
        <f>I3422*'Usages industrie'!$P46*(1+'Usages industrie'!$Q46)^(I$3374-$D$3374)/1000</f>
        <v>0</v>
      </c>
      <c r="J3473" s="223">
        <f>J3422*'Usages industrie'!$P46*(1+'Usages industrie'!$Q46)^(J$3374-$D$3374)/1000</f>
        <v>0</v>
      </c>
      <c r="K3473" s="223">
        <f>K3422*'Usages industrie'!$P46*(1+'Usages industrie'!$Q46)^(K$3374-$D$3374)/1000</f>
        <v>0</v>
      </c>
      <c r="L3473" s="223">
        <f>L3422*'Usages industrie'!$P46*(1+'Usages industrie'!$Q46)^(L$3374-$D$3374)/1000</f>
        <v>0</v>
      </c>
      <c r="M3473" s="223">
        <f>M3422*'Usages industrie'!$P46*(1+'Usages industrie'!$Q46)^(M$3374-$D$3374)/1000</f>
        <v>0</v>
      </c>
      <c r="N3473" s="223">
        <f>N3422*'Usages industrie'!$P46*(1+'Usages industrie'!$Q46)^(N$3374-$D$3374)/1000</f>
        <v>0</v>
      </c>
      <c r="O3473" s="223">
        <f>O3422*'Usages industrie'!$P46*(1+'Usages industrie'!$Q46)^(O$3374-$D$3374)/1000</f>
        <v>0</v>
      </c>
      <c r="P3473" s="223">
        <f>P3422*'Usages industrie'!$P46*(1+'Usages industrie'!$Q46)^(P$3374-$D$3374)/1000</f>
        <v>0</v>
      </c>
      <c r="Q3473" s="223">
        <f>Q3422*'Usages industrie'!$P46*(1+'Usages industrie'!$Q46)^(Q$3374-$D$3374)/1000</f>
        <v>0</v>
      </c>
      <c r="R3473" s="223">
        <f>R3422*'Usages industrie'!$P46*(1+'Usages industrie'!$Q46)^(R$3374-$D$3374)/1000</f>
        <v>0</v>
      </c>
    </row>
    <row r="3474" spans="1:18" hidden="1" outlineLevel="2" x14ac:dyDescent="0.25">
      <c r="A3474" s="222" t="str">
        <f>'Usages industrie'!A47</f>
        <v>Usage industriel n°44</v>
      </c>
      <c r="B3474" s="222" t="s">
        <v>645</v>
      </c>
      <c r="C3474" s="222"/>
      <c r="D3474" s="223">
        <f>D3423*'Usages industrie'!$P47*(1+'Usages industrie'!$Q47)^(D$3374-$D$3374)/1000</f>
        <v>0</v>
      </c>
      <c r="E3474" s="223">
        <f>E3423*'Usages industrie'!$P47*(1+'Usages industrie'!$Q47)^(E$3374-$D$3374)/1000</f>
        <v>0</v>
      </c>
      <c r="F3474" s="223">
        <f>F3423*'Usages industrie'!$P47*(1+'Usages industrie'!$Q47)^(F$3374-$D$3374)/1000</f>
        <v>0</v>
      </c>
      <c r="G3474" s="223">
        <f>G3423*'Usages industrie'!$P47*(1+'Usages industrie'!$Q47)^(G$3374-$D$3374)/1000</f>
        <v>0</v>
      </c>
      <c r="H3474" s="223">
        <f>H3423*'Usages industrie'!$P47*(1+'Usages industrie'!$Q47)^(H$3374-$D$3374)/1000</f>
        <v>0</v>
      </c>
      <c r="I3474" s="223">
        <f>I3423*'Usages industrie'!$P47*(1+'Usages industrie'!$Q47)^(I$3374-$D$3374)/1000</f>
        <v>0</v>
      </c>
      <c r="J3474" s="223">
        <f>J3423*'Usages industrie'!$P47*(1+'Usages industrie'!$Q47)^(J$3374-$D$3374)/1000</f>
        <v>0</v>
      </c>
      <c r="K3474" s="223">
        <f>K3423*'Usages industrie'!$P47*(1+'Usages industrie'!$Q47)^(K$3374-$D$3374)/1000</f>
        <v>0</v>
      </c>
      <c r="L3474" s="223">
        <f>L3423*'Usages industrie'!$P47*(1+'Usages industrie'!$Q47)^(L$3374-$D$3374)/1000</f>
        <v>0</v>
      </c>
      <c r="M3474" s="223">
        <f>M3423*'Usages industrie'!$P47*(1+'Usages industrie'!$Q47)^(M$3374-$D$3374)/1000</f>
        <v>0</v>
      </c>
      <c r="N3474" s="223">
        <f>N3423*'Usages industrie'!$P47*(1+'Usages industrie'!$Q47)^(N$3374-$D$3374)/1000</f>
        <v>0</v>
      </c>
      <c r="O3474" s="223">
        <f>O3423*'Usages industrie'!$P47*(1+'Usages industrie'!$Q47)^(O$3374-$D$3374)/1000</f>
        <v>0</v>
      </c>
      <c r="P3474" s="223">
        <f>P3423*'Usages industrie'!$P47*(1+'Usages industrie'!$Q47)^(P$3374-$D$3374)/1000</f>
        <v>0</v>
      </c>
      <c r="Q3474" s="223">
        <f>Q3423*'Usages industrie'!$P47*(1+'Usages industrie'!$Q47)^(Q$3374-$D$3374)/1000</f>
        <v>0</v>
      </c>
      <c r="R3474" s="223">
        <f>R3423*'Usages industrie'!$P47*(1+'Usages industrie'!$Q47)^(R$3374-$D$3374)/1000</f>
        <v>0</v>
      </c>
    </row>
    <row r="3475" spans="1:18" hidden="1" outlineLevel="2" x14ac:dyDescent="0.25">
      <c r="A3475" s="222" t="str">
        <f>'Usages industrie'!A48</f>
        <v>Usage industriel n°45</v>
      </c>
      <c r="B3475" s="222" t="s">
        <v>645</v>
      </c>
      <c r="C3475" s="222"/>
      <c r="D3475" s="223">
        <f>D3424*'Usages industrie'!$P48*(1+'Usages industrie'!$Q48)^(D$3374-$D$3374)/1000</f>
        <v>0</v>
      </c>
      <c r="E3475" s="223">
        <f>E3424*'Usages industrie'!$P48*(1+'Usages industrie'!$Q48)^(E$3374-$D$3374)/1000</f>
        <v>0</v>
      </c>
      <c r="F3475" s="223">
        <f>F3424*'Usages industrie'!$P48*(1+'Usages industrie'!$Q48)^(F$3374-$D$3374)/1000</f>
        <v>0</v>
      </c>
      <c r="G3475" s="223">
        <f>G3424*'Usages industrie'!$P48*(1+'Usages industrie'!$Q48)^(G$3374-$D$3374)/1000</f>
        <v>0</v>
      </c>
      <c r="H3475" s="223">
        <f>H3424*'Usages industrie'!$P48*(1+'Usages industrie'!$Q48)^(H$3374-$D$3374)/1000</f>
        <v>0</v>
      </c>
      <c r="I3475" s="223">
        <f>I3424*'Usages industrie'!$P48*(1+'Usages industrie'!$Q48)^(I$3374-$D$3374)/1000</f>
        <v>0</v>
      </c>
      <c r="J3475" s="223">
        <f>J3424*'Usages industrie'!$P48*(1+'Usages industrie'!$Q48)^(J$3374-$D$3374)/1000</f>
        <v>0</v>
      </c>
      <c r="K3475" s="223">
        <f>K3424*'Usages industrie'!$P48*(1+'Usages industrie'!$Q48)^(K$3374-$D$3374)/1000</f>
        <v>0</v>
      </c>
      <c r="L3475" s="223">
        <f>L3424*'Usages industrie'!$P48*(1+'Usages industrie'!$Q48)^(L$3374-$D$3374)/1000</f>
        <v>0</v>
      </c>
      <c r="M3475" s="223">
        <f>M3424*'Usages industrie'!$P48*(1+'Usages industrie'!$Q48)^(M$3374-$D$3374)/1000</f>
        <v>0</v>
      </c>
      <c r="N3475" s="223">
        <f>N3424*'Usages industrie'!$P48*(1+'Usages industrie'!$Q48)^(N$3374-$D$3374)/1000</f>
        <v>0</v>
      </c>
      <c r="O3475" s="223">
        <f>O3424*'Usages industrie'!$P48*(1+'Usages industrie'!$Q48)^(O$3374-$D$3374)/1000</f>
        <v>0</v>
      </c>
      <c r="P3475" s="223">
        <f>P3424*'Usages industrie'!$P48*(1+'Usages industrie'!$Q48)^(P$3374-$D$3374)/1000</f>
        <v>0</v>
      </c>
      <c r="Q3475" s="223">
        <f>Q3424*'Usages industrie'!$P48*(1+'Usages industrie'!$Q48)^(Q$3374-$D$3374)/1000</f>
        <v>0</v>
      </c>
      <c r="R3475" s="223">
        <f>R3424*'Usages industrie'!$P48*(1+'Usages industrie'!$Q48)^(R$3374-$D$3374)/1000</f>
        <v>0</v>
      </c>
    </row>
    <row r="3476" spans="1:18" hidden="1" outlineLevel="2" x14ac:dyDescent="0.25">
      <c r="A3476" s="222" t="str">
        <f>'Usages industrie'!A49</f>
        <v>Usage industriel n°46</v>
      </c>
      <c r="B3476" s="222" t="s">
        <v>645</v>
      </c>
      <c r="C3476" s="222"/>
      <c r="D3476" s="223">
        <f>D3425*'Usages industrie'!$P49*(1+'Usages industrie'!$Q49)^(D$3374-$D$3374)/1000</f>
        <v>0</v>
      </c>
      <c r="E3476" s="223">
        <f>E3425*'Usages industrie'!$P49*(1+'Usages industrie'!$Q49)^(E$3374-$D$3374)/1000</f>
        <v>0</v>
      </c>
      <c r="F3476" s="223">
        <f>F3425*'Usages industrie'!$P49*(1+'Usages industrie'!$Q49)^(F$3374-$D$3374)/1000</f>
        <v>0</v>
      </c>
      <c r="G3476" s="223">
        <f>G3425*'Usages industrie'!$P49*(1+'Usages industrie'!$Q49)^(G$3374-$D$3374)/1000</f>
        <v>0</v>
      </c>
      <c r="H3476" s="223">
        <f>H3425*'Usages industrie'!$P49*(1+'Usages industrie'!$Q49)^(H$3374-$D$3374)/1000</f>
        <v>0</v>
      </c>
      <c r="I3476" s="223">
        <f>I3425*'Usages industrie'!$P49*(1+'Usages industrie'!$Q49)^(I$3374-$D$3374)/1000</f>
        <v>0</v>
      </c>
      <c r="J3476" s="223">
        <f>J3425*'Usages industrie'!$P49*(1+'Usages industrie'!$Q49)^(J$3374-$D$3374)/1000</f>
        <v>0</v>
      </c>
      <c r="K3476" s="223">
        <f>K3425*'Usages industrie'!$P49*(1+'Usages industrie'!$Q49)^(K$3374-$D$3374)/1000</f>
        <v>0</v>
      </c>
      <c r="L3476" s="223">
        <f>L3425*'Usages industrie'!$P49*(1+'Usages industrie'!$Q49)^(L$3374-$D$3374)/1000</f>
        <v>0</v>
      </c>
      <c r="M3476" s="223">
        <f>M3425*'Usages industrie'!$P49*(1+'Usages industrie'!$Q49)^(M$3374-$D$3374)/1000</f>
        <v>0</v>
      </c>
      <c r="N3476" s="223">
        <f>N3425*'Usages industrie'!$P49*(1+'Usages industrie'!$Q49)^(N$3374-$D$3374)/1000</f>
        <v>0</v>
      </c>
      <c r="O3476" s="223">
        <f>O3425*'Usages industrie'!$P49*(1+'Usages industrie'!$Q49)^(O$3374-$D$3374)/1000</f>
        <v>0</v>
      </c>
      <c r="P3476" s="223">
        <f>P3425*'Usages industrie'!$P49*(1+'Usages industrie'!$Q49)^(P$3374-$D$3374)/1000</f>
        <v>0</v>
      </c>
      <c r="Q3476" s="223">
        <f>Q3425*'Usages industrie'!$P49*(1+'Usages industrie'!$Q49)^(Q$3374-$D$3374)/1000</f>
        <v>0</v>
      </c>
      <c r="R3476" s="223">
        <f>R3425*'Usages industrie'!$P49*(1+'Usages industrie'!$Q49)^(R$3374-$D$3374)/1000</f>
        <v>0</v>
      </c>
    </row>
    <row r="3477" spans="1:18" hidden="1" outlineLevel="2" x14ac:dyDescent="0.25">
      <c r="A3477" s="222" t="str">
        <f>'Usages industrie'!A50</f>
        <v>Usage industriel n°47</v>
      </c>
      <c r="B3477" s="222" t="s">
        <v>645</v>
      </c>
      <c r="C3477" s="222"/>
      <c r="D3477" s="223">
        <f>D3426*'Usages industrie'!$P50*(1+'Usages industrie'!$Q50)^(D$3374-$D$3374)/1000</f>
        <v>0</v>
      </c>
      <c r="E3477" s="223">
        <f>E3426*'Usages industrie'!$P50*(1+'Usages industrie'!$Q50)^(E$3374-$D$3374)/1000</f>
        <v>0</v>
      </c>
      <c r="F3477" s="223">
        <f>F3426*'Usages industrie'!$P50*(1+'Usages industrie'!$Q50)^(F$3374-$D$3374)/1000</f>
        <v>0</v>
      </c>
      <c r="G3477" s="223">
        <f>G3426*'Usages industrie'!$P50*(1+'Usages industrie'!$Q50)^(G$3374-$D$3374)/1000</f>
        <v>0</v>
      </c>
      <c r="H3477" s="223">
        <f>H3426*'Usages industrie'!$P50*(1+'Usages industrie'!$Q50)^(H$3374-$D$3374)/1000</f>
        <v>0</v>
      </c>
      <c r="I3477" s="223">
        <f>I3426*'Usages industrie'!$P50*(1+'Usages industrie'!$Q50)^(I$3374-$D$3374)/1000</f>
        <v>0</v>
      </c>
      <c r="J3477" s="223">
        <f>J3426*'Usages industrie'!$P50*(1+'Usages industrie'!$Q50)^(J$3374-$D$3374)/1000</f>
        <v>0</v>
      </c>
      <c r="K3477" s="223">
        <f>K3426*'Usages industrie'!$P50*(1+'Usages industrie'!$Q50)^(K$3374-$D$3374)/1000</f>
        <v>0</v>
      </c>
      <c r="L3477" s="223">
        <f>L3426*'Usages industrie'!$P50*(1+'Usages industrie'!$Q50)^(L$3374-$D$3374)/1000</f>
        <v>0</v>
      </c>
      <c r="M3477" s="223">
        <f>M3426*'Usages industrie'!$P50*(1+'Usages industrie'!$Q50)^(M$3374-$D$3374)/1000</f>
        <v>0</v>
      </c>
      <c r="N3477" s="223">
        <f>N3426*'Usages industrie'!$P50*(1+'Usages industrie'!$Q50)^(N$3374-$D$3374)/1000</f>
        <v>0</v>
      </c>
      <c r="O3477" s="223">
        <f>O3426*'Usages industrie'!$P50*(1+'Usages industrie'!$Q50)^(O$3374-$D$3374)/1000</f>
        <v>0</v>
      </c>
      <c r="P3477" s="223">
        <f>P3426*'Usages industrie'!$P50*(1+'Usages industrie'!$Q50)^(P$3374-$D$3374)/1000</f>
        <v>0</v>
      </c>
      <c r="Q3477" s="223">
        <f>Q3426*'Usages industrie'!$P50*(1+'Usages industrie'!$Q50)^(Q$3374-$D$3374)/1000</f>
        <v>0</v>
      </c>
      <c r="R3477" s="223">
        <f>R3426*'Usages industrie'!$P50*(1+'Usages industrie'!$Q50)^(R$3374-$D$3374)/1000</f>
        <v>0</v>
      </c>
    </row>
    <row r="3478" spans="1:18" hidden="1" outlineLevel="2" x14ac:dyDescent="0.25">
      <c r="A3478" s="222" t="str">
        <f>'Usages industrie'!A51</f>
        <v>Usage industriel n°48</v>
      </c>
      <c r="B3478" s="222" t="s">
        <v>645</v>
      </c>
      <c r="C3478" s="222"/>
      <c r="D3478" s="223">
        <f>D3427*'Usages industrie'!$P51*(1+'Usages industrie'!$Q51)^(D$3374-$D$3374)/1000</f>
        <v>0</v>
      </c>
      <c r="E3478" s="223">
        <f>E3427*'Usages industrie'!$P51*(1+'Usages industrie'!$Q51)^(E$3374-$D$3374)/1000</f>
        <v>0</v>
      </c>
      <c r="F3478" s="223">
        <f>F3427*'Usages industrie'!$P51*(1+'Usages industrie'!$Q51)^(F$3374-$D$3374)/1000</f>
        <v>0</v>
      </c>
      <c r="G3478" s="223">
        <f>G3427*'Usages industrie'!$P51*(1+'Usages industrie'!$Q51)^(G$3374-$D$3374)/1000</f>
        <v>0</v>
      </c>
      <c r="H3478" s="223">
        <f>H3427*'Usages industrie'!$P51*(1+'Usages industrie'!$Q51)^(H$3374-$D$3374)/1000</f>
        <v>0</v>
      </c>
      <c r="I3478" s="223">
        <f>I3427*'Usages industrie'!$P51*(1+'Usages industrie'!$Q51)^(I$3374-$D$3374)/1000</f>
        <v>0</v>
      </c>
      <c r="J3478" s="223">
        <f>J3427*'Usages industrie'!$P51*(1+'Usages industrie'!$Q51)^(J$3374-$D$3374)/1000</f>
        <v>0</v>
      </c>
      <c r="K3478" s="223">
        <f>K3427*'Usages industrie'!$P51*(1+'Usages industrie'!$Q51)^(K$3374-$D$3374)/1000</f>
        <v>0</v>
      </c>
      <c r="L3478" s="223">
        <f>L3427*'Usages industrie'!$P51*(1+'Usages industrie'!$Q51)^(L$3374-$D$3374)/1000</f>
        <v>0</v>
      </c>
      <c r="M3478" s="223">
        <f>M3427*'Usages industrie'!$P51*(1+'Usages industrie'!$Q51)^(M$3374-$D$3374)/1000</f>
        <v>0</v>
      </c>
      <c r="N3478" s="223">
        <f>N3427*'Usages industrie'!$P51*(1+'Usages industrie'!$Q51)^(N$3374-$D$3374)/1000</f>
        <v>0</v>
      </c>
      <c r="O3478" s="223">
        <f>O3427*'Usages industrie'!$P51*(1+'Usages industrie'!$Q51)^(O$3374-$D$3374)/1000</f>
        <v>0</v>
      </c>
      <c r="P3478" s="223">
        <f>P3427*'Usages industrie'!$P51*(1+'Usages industrie'!$Q51)^(P$3374-$D$3374)/1000</f>
        <v>0</v>
      </c>
      <c r="Q3478" s="223">
        <f>Q3427*'Usages industrie'!$P51*(1+'Usages industrie'!$Q51)^(Q$3374-$D$3374)/1000</f>
        <v>0</v>
      </c>
      <c r="R3478" s="223">
        <f>R3427*'Usages industrie'!$P51*(1+'Usages industrie'!$Q51)^(R$3374-$D$3374)/1000</f>
        <v>0</v>
      </c>
    </row>
    <row r="3479" spans="1:18" hidden="1" outlineLevel="2" x14ac:dyDescent="0.25">
      <c r="A3479" s="222" t="str">
        <f>'Usages industrie'!A52</f>
        <v>Usage industriel n°49</v>
      </c>
      <c r="B3479" s="222" t="s">
        <v>645</v>
      </c>
      <c r="C3479" s="222"/>
      <c r="D3479" s="223">
        <f>D3428*'Usages industrie'!$P52*(1+'Usages industrie'!$Q52)^(D$3374-$D$3374)/1000</f>
        <v>0</v>
      </c>
      <c r="E3479" s="223">
        <f>E3428*'Usages industrie'!$P52*(1+'Usages industrie'!$Q52)^(E$3374-$D$3374)/1000</f>
        <v>0</v>
      </c>
      <c r="F3479" s="223">
        <f>F3428*'Usages industrie'!$P52*(1+'Usages industrie'!$Q52)^(F$3374-$D$3374)/1000</f>
        <v>0</v>
      </c>
      <c r="G3479" s="223">
        <f>G3428*'Usages industrie'!$P52*(1+'Usages industrie'!$Q52)^(G$3374-$D$3374)/1000</f>
        <v>0</v>
      </c>
      <c r="H3479" s="223">
        <f>H3428*'Usages industrie'!$P52*(1+'Usages industrie'!$Q52)^(H$3374-$D$3374)/1000</f>
        <v>0</v>
      </c>
      <c r="I3479" s="223">
        <f>I3428*'Usages industrie'!$P52*(1+'Usages industrie'!$Q52)^(I$3374-$D$3374)/1000</f>
        <v>0</v>
      </c>
      <c r="J3479" s="223">
        <f>J3428*'Usages industrie'!$P52*(1+'Usages industrie'!$Q52)^(J$3374-$D$3374)/1000</f>
        <v>0</v>
      </c>
      <c r="K3479" s="223">
        <f>K3428*'Usages industrie'!$P52*(1+'Usages industrie'!$Q52)^(K$3374-$D$3374)/1000</f>
        <v>0</v>
      </c>
      <c r="L3479" s="223">
        <f>L3428*'Usages industrie'!$P52*(1+'Usages industrie'!$Q52)^(L$3374-$D$3374)/1000</f>
        <v>0</v>
      </c>
      <c r="M3479" s="223">
        <f>M3428*'Usages industrie'!$P52*(1+'Usages industrie'!$Q52)^(M$3374-$D$3374)/1000</f>
        <v>0</v>
      </c>
      <c r="N3479" s="223">
        <f>N3428*'Usages industrie'!$P52*(1+'Usages industrie'!$Q52)^(N$3374-$D$3374)/1000</f>
        <v>0</v>
      </c>
      <c r="O3479" s="223">
        <f>O3428*'Usages industrie'!$P52*(1+'Usages industrie'!$Q52)^(O$3374-$D$3374)/1000</f>
        <v>0</v>
      </c>
      <c r="P3479" s="223">
        <f>P3428*'Usages industrie'!$P52*(1+'Usages industrie'!$Q52)^(P$3374-$D$3374)/1000</f>
        <v>0</v>
      </c>
      <c r="Q3479" s="223">
        <f>Q3428*'Usages industrie'!$P52*(1+'Usages industrie'!$Q52)^(Q$3374-$D$3374)/1000</f>
        <v>0</v>
      </c>
      <c r="R3479" s="223">
        <f>R3428*'Usages industrie'!$P52*(1+'Usages industrie'!$Q52)^(R$3374-$D$3374)/1000</f>
        <v>0</v>
      </c>
    </row>
    <row r="3480" spans="1:18" hidden="1" outlineLevel="2" x14ac:dyDescent="0.25">
      <c r="A3480" s="222" t="str">
        <f>'Usages industrie'!A53</f>
        <v>Usage industriel n°50</v>
      </c>
      <c r="B3480" s="222" t="s">
        <v>645</v>
      </c>
      <c r="C3480" s="222"/>
      <c r="D3480" s="223">
        <f>D3429*'Usages industrie'!$P53*(1+'Usages industrie'!$Q53)^(D$3374-$D$3374)/1000</f>
        <v>0</v>
      </c>
      <c r="E3480" s="223">
        <f>E3429*'Usages industrie'!$P53*(1+'Usages industrie'!$Q53)^(E$3374-$D$3374)/1000</f>
        <v>0</v>
      </c>
      <c r="F3480" s="223">
        <f>F3429*'Usages industrie'!$P53*(1+'Usages industrie'!$Q53)^(F$3374-$D$3374)/1000</f>
        <v>0</v>
      </c>
      <c r="G3480" s="223">
        <f>G3429*'Usages industrie'!$P53*(1+'Usages industrie'!$Q53)^(G$3374-$D$3374)/1000</f>
        <v>0</v>
      </c>
      <c r="H3480" s="223">
        <f>H3429*'Usages industrie'!$P53*(1+'Usages industrie'!$Q53)^(H$3374-$D$3374)/1000</f>
        <v>0</v>
      </c>
      <c r="I3480" s="223">
        <f>I3429*'Usages industrie'!$P53*(1+'Usages industrie'!$Q53)^(I$3374-$D$3374)/1000</f>
        <v>0</v>
      </c>
      <c r="J3480" s="223">
        <f>J3429*'Usages industrie'!$P53*(1+'Usages industrie'!$Q53)^(J$3374-$D$3374)/1000</f>
        <v>0</v>
      </c>
      <c r="K3480" s="223">
        <f>K3429*'Usages industrie'!$P53*(1+'Usages industrie'!$Q53)^(K$3374-$D$3374)/1000</f>
        <v>0</v>
      </c>
      <c r="L3480" s="223">
        <f>L3429*'Usages industrie'!$P53*(1+'Usages industrie'!$Q53)^(L$3374-$D$3374)/1000</f>
        <v>0</v>
      </c>
      <c r="M3480" s="223">
        <f>M3429*'Usages industrie'!$P53*(1+'Usages industrie'!$Q53)^(M$3374-$D$3374)/1000</f>
        <v>0</v>
      </c>
      <c r="N3480" s="223">
        <f>N3429*'Usages industrie'!$P53*(1+'Usages industrie'!$Q53)^(N$3374-$D$3374)/1000</f>
        <v>0</v>
      </c>
      <c r="O3480" s="223">
        <f>O3429*'Usages industrie'!$P53*(1+'Usages industrie'!$Q53)^(O$3374-$D$3374)/1000</f>
        <v>0</v>
      </c>
      <c r="P3480" s="223">
        <f>P3429*'Usages industrie'!$P53*(1+'Usages industrie'!$Q53)^(P$3374-$D$3374)/1000</f>
        <v>0</v>
      </c>
      <c r="Q3480" s="223">
        <f>Q3429*'Usages industrie'!$P53*(1+'Usages industrie'!$Q53)^(Q$3374-$D$3374)/1000</f>
        <v>0</v>
      </c>
      <c r="R3480" s="223">
        <f>R3429*'Usages industrie'!$P53*(1+'Usages industrie'!$Q53)^(R$3374-$D$3374)/1000</f>
        <v>0</v>
      </c>
    </row>
    <row r="3481" spans="1:18" hidden="1" outlineLevel="1" collapsed="1" x14ac:dyDescent="0.25">
      <c r="A3481" s="222" t="s">
        <v>655</v>
      </c>
      <c r="B3481" s="222"/>
      <c r="C3481" s="222"/>
      <c r="D3481" s="223">
        <f t="shared" ref="D3481:R3481" si="302">SUM(D3431:D3480)</f>
        <v>0</v>
      </c>
      <c r="E3481" s="223">
        <f t="shared" si="302"/>
        <v>0</v>
      </c>
      <c r="F3481" s="223">
        <f t="shared" si="302"/>
        <v>0</v>
      </c>
      <c r="G3481" s="223">
        <f t="shared" si="302"/>
        <v>0</v>
      </c>
      <c r="H3481" s="223">
        <f t="shared" si="302"/>
        <v>0</v>
      </c>
      <c r="I3481" s="223">
        <f t="shared" si="302"/>
        <v>0</v>
      </c>
      <c r="J3481" s="223">
        <f t="shared" si="302"/>
        <v>0</v>
      </c>
      <c r="K3481" s="223">
        <f t="shared" si="302"/>
        <v>0</v>
      </c>
      <c r="L3481" s="223">
        <f t="shared" si="302"/>
        <v>0</v>
      </c>
      <c r="M3481" s="223">
        <f t="shared" si="302"/>
        <v>0</v>
      </c>
      <c r="N3481" s="223">
        <f t="shared" si="302"/>
        <v>0</v>
      </c>
      <c r="O3481" s="223">
        <f t="shared" si="302"/>
        <v>0</v>
      </c>
      <c r="P3481" s="223">
        <f t="shared" si="302"/>
        <v>0</v>
      </c>
      <c r="Q3481" s="223">
        <f t="shared" si="302"/>
        <v>0</v>
      </c>
      <c r="R3481" s="223">
        <f t="shared" si="302"/>
        <v>0</v>
      </c>
    </row>
    <row r="3482" spans="1:18" hidden="1" outlineLevel="1" x14ac:dyDescent="0.25">
      <c r="A3482" s="53" t="s">
        <v>651</v>
      </c>
      <c r="B3482" s="53"/>
      <c r="C3482" s="53"/>
      <c r="D3482" s="244"/>
      <c r="E3482" s="244"/>
      <c r="F3482" s="244"/>
      <c r="G3482" s="244"/>
      <c r="H3482" s="244"/>
      <c r="I3482" s="244"/>
      <c r="J3482" s="244"/>
      <c r="K3482" s="244"/>
      <c r="L3482" s="244"/>
      <c r="M3482" s="244"/>
      <c r="N3482" s="244"/>
      <c r="O3482" s="244"/>
      <c r="P3482" s="244"/>
      <c r="Q3482" s="244"/>
      <c r="R3482" s="244"/>
    </row>
    <row r="3483" spans="1:18" hidden="1" outlineLevel="1" x14ac:dyDescent="0.25">
      <c r="A3483" s="53" t="s">
        <v>656</v>
      </c>
      <c r="B3483" s="53"/>
      <c r="C3483" s="53"/>
      <c r="D3483" s="244"/>
      <c r="E3483" s="244"/>
      <c r="F3483" s="244"/>
      <c r="G3483" s="244"/>
      <c r="H3483" s="244"/>
      <c r="I3483" s="244"/>
      <c r="J3483" s="244"/>
      <c r="K3483" s="244"/>
      <c r="L3483" s="244"/>
      <c r="M3483" s="244"/>
      <c r="N3483" s="244"/>
      <c r="O3483" s="244"/>
      <c r="P3483" s="244"/>
      <c r="Q3483" s="244"/>
      <c r="R3483" s="244"/>
    </row>
    <row r="3484" spans="1:18" hidden="1" outlineLevel="1" x14ac:dyDescent="0.25">
      <c r="A3484" s="53" t="s">
        <v>650</v>
      </c>
      <c r="B3484" s="53"/>
      <c r="C3484" s="53"/>
      <c r="D3484" s="244"/>
      <c r="E3484" s="244"/>
      <c r="F3484" s="244"/>
      <c r="G3484" s="244"/>
      <c r="H3484" s="244"/>
      <c r="I3484" s="244"/>
      <c r="J3484" s="244"/>
      <c r="K3484" s="244"/>
      <c r="L3484" s="244"/>
      <c r="M3484" s="244"/>
      <c r="N3484" s="244"/>
      <c r="O3484" s="244"/>
      <c r="P3484" s="244"/>
      <c r="Q3484" s="244"/>
      <c r="R3484" s="244"/>
    </row>
    <row r="3485" spans="1:18" hidden="1" outlineLevel="1" x14ac:dyDescent="0.25">
      <c r="A3485" s="53" t="s">
        <v>657</v>
      </c>
      <c r="B3485" s="53"/>
      <c r="C3485" s="53"/>
      <c r="D3485" s="244"/>
      <c r="E3485" s="244"/>
      <c r="F3485" s="244"/>
      <c r="G3485" s="244"/>
      <c r="H3485" s="244"/>
      <c r="I3485" s="244"/>
      <c r="J3485" s="244"/>
      <c r="K3485" s="244"/>
      <c r="L3485" s="244"/>
      <c r="M3485" s="244"/>
      <c r="N3485" s="244"/>
      <c r="O3485" s="244"/>
      <c r="P3485" s="244"/>
      <c r="Q3485" s="244"/>
      <c r="R3485" s="244"/>
    </row>
    <row r="3486" spans="1:18" hidden="1" outlineLevel="1" x14ac:dyDescent="0.25">
      <c r="A3486" s="53" t="s">
        <v>652</v>
      </c>
      <c r="B3486" s="53"/>
      <c r="C3486" s="53"/>
      <c r="D3486" s="244"/>
      <c r="E3486" s="244"/>
      <c r="F3486" s="244"/>
      <c r="G3486" s="244"/>
      <c r="H3486" s="244"/>
      <c r="I3486" s="244"/>
      <c r="J3486" s="244"/>
      <c r="K3486" s="244"/>
      <c r="L3486" s="244"/>
      <c r="M3486" s="244"/>
      <c r="N3486" s="244"/>
      <c r="O3486" s="244"/>
      <c r="P3486" s="244"/>
      <c r="Q3486" s="244"/>
      <c r="R3486" s="244"/>
    </row>
    <row r="3487" spans="1:18" hidden="1" outlineLevel="1" x14ac:dyDescent="0.25">
      <c r="A3487" s="53" t="s">
        <v>658</v>
      </c>
      <c r="B3487" s="53"/>
      <c r="C3487" s="53"/>
      <c r="D3487" s="244"/>
      <c r="E3487" s="244"/>
      <c r="F3487" s="244"/>
      <c r="G3487" s="244"/>
      <c r="H3487" s="244"/>
      <c r="I3487" s="244"/>
      <c r="J3487" s="244"/>
      <c r="K3487" s="244"/>
      <c r="L3487" s="244"/>
      <c r="M3487" s="244"/>
      <c r="N3487" s="244"/>
      <c r="O3487" s="244"/>
      <c r="P3487" s="244"/>
      <c r="Q3487" s="244"/>
      <c r="R3487" s="244"/>
    </row>
    <row r="3488" spans="1:18" hidden="1" outlineLevel="1" x14ac:dyDescent="0.25">
      <c r="A3488" s="224" t="s">
        <v>40</v>
      </c>
      <c r="B3488" s="224"/>
      <c r="C3488" s="222"/>
      <c r="D3488" s="223">
        <f t="shared" ref="D3488:R3488" si="303">D3481+D3483+D3485+D3487</f>
        <v>0</v>
      </c>
      <c r="E3488" s="223">
        <f t="shared" si="303"/>
        <v>0</v>
      </c>
      <c r="F3488" s="223">
        <f t="shared" si="303"/>
        <v>0</v>
      </c>
      <c r="G3488" s="223">
        <f t="shared" si="303"/>
        <v>0</v>
      </c>
      <c r="H3488" s="223">
        <f t="shared" si="303"/>
        <v>0</v>
      </c>
      <c r="I3488" s="223">
        <f t="shared" si="303"/>
        <v>0</v>
      </c>
      <c r="J3488" s="223">
        <f t="shared" si="303"/>
        <v>0</v>
      </c>
      <c r="K3488" s="223">
        <f t="shared" si="303"/>
        <v>0</v>
      </c>
      <c r="L3488" s="223">
        <f t="shared" si="303"/>
        <v>0</v>
      </c>
      <c r="M3488" s="223">
        <f t="shared" si="303"/>
        <v>0</v>
      </c>
      <c r="N3488" s="223">
        <f t="shared" si="303"/>
        <v>0</v>
      </c>
      <c r="O3488" s="223">
        <f t="shared" si="303"/>
        <v>0</v>
      </c>
      <c r="P3488" s="223">
        <f t="shared" si="303"/>
        <v>0</v>
      </c>
      <c r="Q3488" s="223">
        <f t="shared" si="303"/>
        <v>0</v>
      </c>
      <c r="R3488" s="223">
        <f t="shared" si="303"/>
        <v>0</v>
      </c>
    </row>
    <row r="3489" spans="1:18" hidden="1" outlineLevel="1" x14ac:dyDescent="0.25"/>
    <row r="3490" spans="1:18" hidden="1" outlineLevel="1" x14ac:dyDescent="0.25">
      <c r="A3490" s="274" t="s">
        <v>0</v>
      </c>
      <c r="B3490" s="225" t="s">
        <v>16</v>
      </c>
      <c r="C3490" s="53"/>
      <c r="D3490" s="244">
        <v>10000</v>
      </c>
      <c r="E3490" s="244">
        <v>10000</v>
      </c>
      <c r="F3490" s="244"/>
      <c r="G3490" s="244"/>
      <c r="H3490" s="244"/>
      <c r="I3490" s="244"/>
      <c r="J3490" s="244"/>
      <c r="K3490" s="244"/>
      <c r="L3490" s="244"/>
      <c r="M3490" s="244"/>
      <c r="N3490" s="244"/>
      <c r="O3490" s="244"/>
      <c r="P3490" s="244"/>
      <c r="Q3490" s="244"/>
      <c r="R3490" s="244"/>
    </row>
    <row r="3491" spans="1:18" hidden="1" outlineLevel="1" x14ac:dyDescent="0.25">
      <c r="A3491" s="274"/>
      <c r="B3491" s="226" t="s">
        <v>42</v>
      </c>
      <c r="C3491" s="222"/>
      <c r="D3491" s="223">
        <f>IF($B3371&lt;&gt;"",D3490*(VLOOKUP($B3371,Production!$G4:$P53,10)*(1+VLOOKUP($B3371,Production!$G4:$Q53,11))^(D3374-$D3374))/1000,0)</f>
        <v>0</v>
      </c>
      <c r="E3491" s="223">
        <f>IF($B3371&lt;&gt;"",E3490*(VLOOKUP($B3371,Production!$G4:$P53,10)*(1+VLOOKUP($B3371,Production!$G4:$Q53,11))^(E3374-$D3374))/1000,0)</f>
        <v>0</v>
      </c>
      <c r="F3491" s="223">
        <f>IF($B3371&lt;&gt;"",F3490*(VLOOKUP($B3371,Production!$G4:$P53,10)*(1+VLOOKUP($B3371,Production!$G4:$Q53,11))^(F3374-$D3374))/1000,0)</f>
        <v>0</v>
      </c>
      <c r="G3491" s="223">
        <f>IF($B3371&lt;&gt;"",G3490*(VLOOKUP($B3371,Production!$G4:$P53,10)*(1+VLOOKUP($B3371,Production!$G4:$Q53,11))^(G3374-$D3374))/1000,0)</f>
        <v>0</v>
      </c>
      <c r="H3491" s="223">
        <f>IF($B3371&lt;&gt;"",H3490*(VLOOKUP($B3371,Production!$G4:$P53,10)*(1+VLOOKUP($B3371,Production!$G4:$Q53,11))^(H3374-$D3374))/1000,0)</f>
        <v>0</v>
      </c>
      <c r="I3491" s="223">
        <f>IF($B3371&lt;&gt;"",I3490*(VLOOKUP($B3371,Production!$G4:$P53,10)*(1+VLOOKUP($B3371,Production!$G4:$Q53,11))^(I3374-$D3374))/1000,0)</f>
        <v>0</v>
      </c>
      <c r="J3491" s="223">
        <f>IF($B3371&lt;&gt;"",J3490*(VLOOKUP($B3371,Production!$G4:$P53,10)*(1+VLOOKUP($B3371,Production!$G4:$Q53,11))^(J3374-$D3374))/1000,0)</f>
        <v>0</v>
      </c>
      <c r="K3491" s="223">
        <f>IF($B3371&lt;&gt;"",K3490*(VLOOKUP($B3371,Production!$G4:$P53,10)*(1+VLOOKUP($B3371,Production!$G4:$Q53,11))^(K3374-$D3374))/1000,0)</f>
        <v>0</v>
      </c>
      <c r="L3491" s="223">
        <f>IF($B3371&lt;&gt;"",L3490*(VLOOKUP($B3371,Production!$G4:$P53,10)*(1+VLOOKUP($B3371,Production!$G4:$Q53,11))^(L3374-$D3374))/1000,0)</f>
        <v>0</v>
      </c>
      <c r="M3491" s="223">
        <f>IF($B3371&lt;&gt;"",M3490*(VLOOKUP($B3371,Production!$G4:$P53,10)*(1+VLOOKUP($B3371,Production!$G4:$Q53,11))^(M3374-$D3374))/1000,0)</f>
        <v>0</v>
      </c>
      <c r="N3491" s="223">
        <f>IF($B3371&lt;&gt;"",N3490*(VLOOKUP($B3371,Production!$G4:$P53,10)*(1+VLOOKUP($B3371,Production!$G4:$Q53,11))^(N3374-$D3374))/1000,0)</f>
        <v>0</v>
      </c>
      <c r="O3491" s="223">
        <f>IF($B3371&lt;&gt;"",O3490*(VLOOKUP($B3371,Production!$G4:$P53,10)*(1+VLOOKUP($B3371,Production!$G4:$Q53,11))^(O3374-$D3374))/1000,0)</f>
        <v>0</v>
      </c>
      <c r="P3491" s="223">
        <f>IF($B3371&lt;&gt;"",P3490*(VLOOKUP($B3371,Production!$G4:$P53,10)*(1+VLOOKUP($B3371,Production!$G4:$Q53,11))^(P3374-$D3374))/1000,0)</f>
        <v>0</v>
      </c>
      <c r="Q3491" s="223">
        <f>IF($B3371&lt;&gt;"",Q3490*(VLOOKUP($B3371,Production!$G4:$P53,10)*(1+VLOOKUP($B3371,Production!$G4:$Q53,11))^(Q3374-$D3374))/1000,0)</f>
        <v>0</v>
      </c>
      <c r="R3491" s="223">
        <f>IF($B3371&lt;&gt;"",R3490*(VLOOKUP($B3371,Production!$G4:$P53,10)*(1+VLOOKUP($B3371,Production!$G4:$Q53,11))^(R3374-$D3374))/1000,0)</f>
        <v>0</v>
      </c>
    </row>
    <row r="3492" spans="1:18" hidden="1" outlineLevel="1" x14ac:dyDescent="0.25">
      <c r="A3492" s="274" t="s">
        <v>13</v>
      </c>
      <c r="B3492" s="225" t="s">
        <v>17</v>
      </c>
      <c r="C3492" s="53"/>
      <c r="D3492" s="244">
        <v>10000</v>
      </c>
      <c r="E3492" s="244">
        <v>10000</v>
      </c>
      <c r="F3492" s="244"/>
      <c r="G3492" s="244"/>
      <c r="H3492" s="244"/>
      <c r="I3492" s="244"/>
      <c r="J3492" s="244"/>
      <c r="K3492" s="244"/>
      <c r="L3492" s="244"/>
      <c r="M3492" s="244"/>
      <c r="N3492" s="244"/>
      <c r="O3492" s="244"/>
      <c r="P3492" s="244"/>
      <c r="Q3492" s="244"/>
      <c r="R3492" s="244"/>
    </row>
    <row r="3493" spans="1:18" hidden="1" outlineLevel="1" x14ac:dyDescent="0.25">
      <c r="A3493" s="274"/>
      <c r="B3493" s="226" t="s">
        <v>42</v>
      </c>
      <c r="C3493" s="222"/>
      <c r="D3493" s="223">
        <f>IF($B3371&lt;&gt;"",D3492*(VLOOKUP($B3371,Production!$G4:$R53,10)*(1+VLOOKUP($B3371,Production!$G4:$S53,11))^(D3374-$D3374))/1000,0)</f>
        <v>0</v>
      </c>
      <c r="E3493" s="223">
        <f>IF($B3371&lt;&gt;"",E3492*(VLOOKUP($B3371,Production!$G4:$R53,10)*(1+VLOOKUP($B3371,Production!$G4:$S53,11))^(E3374-$D3374))/1000,0)</f>
        <v>0</v>
      </c>
      <c r="F3493" s="223">
        <f>IF($B3371&lt;&gt;"",F3492*(VLOOKUP($B3371,Production!$G4:$R53,10)*(1+VLOOKUP($B3371,Production!$G4:$S53,11))^(F3374-$D3374))/1000,0)</f>
        <v>0</v>
      </c>
      <c r="G3493" s="223">
        <f>IF($B3371&lt;&gt;"",G3492*(VLOOKUP($B3371,Production!$G4:$R53,10)*(1+VLOOKUP($B3371,Production!$G4:$S53,11))^(G3374-$D3374))/1000,0)</f>
        <v>0</v>
      </c>
      <c r="H3493" s="223">
        <f>IF($B3371&lt;&gt;"",H3492*(VLOOKUP($B3371,Production!$G4:$R53,10)*(1+VLOOKUP($B3371,Production!$G4:$S53,11))^(H3374-$D3374))/1000,0)</f>
        <v>0</v>
      </c>
      <c r="I3493" s="223">
        <f>IF($B3371&lt;&gt;"",I3492*(VLOOKUP($B3371,Production!$G4:$R53,10)*(1+VLOOKUP($B3371,Production!$G4:$S53,11))^(I3374-$D3374))/1000,0)</f>
        <v>0</v>
      </c>
      <c r="J3493" s="223">
        <f>IF($B3371&lt;&gt;"",J3492*(VLOOKUP($B3371,Production!$G4:$R53,10)*(1+VLOOKUP($B3371,Production!$G4:$S53,11))^(J3374-$D3374))/1000,0)</f>
        <v>0</v>
      </c>
      <c r="K3493" s="223">
        <f>IF($B3371&lt;&gt;"",K3492*(VLOOKUP($B3371,Production!$G4:$R53,10)*(1+VLOOKUP($B3371,Production!$G4:$S53,11))^(K3374-$D3374))/1000,0)</f>
        <v>0</v>
      </c>
      <c r="L3493" s="223">
        <f>IF($B3371&lt;&gt;"",L3492*(VLOOKUP($B3371,Production!$G4:$R53,10)*(1+VLOOKUP($B3371,Production!$G4:$S53,11))^(L3374-$D3374))/1000,0)</f>
        <v>0</v>
      </c>
      <c r="M3493" s="223">
        <f>IF($B3371&lt;&gt;"",M3492*(VLOOKUP($B3371,Production!$G4:$R53,10)*(1+VLOOKUP($B3371,Production!$G4:$S53,11))^(M3374-$D3374))/1000,0)</f>
        <v>0</v>
      </c>
      <c r="N3493" s="223">
        <f>IF($B3371&lt;&gt;"",N3492*(VLOOKUP($B3371,Production!$G4:$R53,10)*(1+VLOOKUP($B3371,Production!$G4:$S53,11))^(N3374-$D3374))/1000,0)</f>
        <v>0</v>
      </c>
      <c r="O3493" s="223">
        <f>IF($B3371&lt;&gt;"",O3492*(VLOOKUP($B3371,Production!$G4:$R53,10)*(1+VLOOKUP($B3371,Production!$G4:$S53,11))^(O3374-$D3374))/1000,0)</f>
        <v>0</v>
      </c>
      <c r="P3493" s="223">
        <f>IF($B3371&lt;&gt;"",P3492*(VLOOKUP($B3371,Production!$G4:$R53,10)*(1+VLOOKUP($B3371,Production!$G4:$S53,11))^(P3374-$D3374))/1000,0)</f>
        <v>0</v>
      </c>
      <c r="Q3493" s="223">
        <f>IF($B3371&lt;&gt;"",Q3492*(VLOOKUP($B3371,Production!$G4:$R53,10)*(1+VLOOKUP($B3371,Production!$G4:$S53,11))^(Q3374-$D3374))/1000,0)</f>
        <v>0</v>
      </c>
      <c r="R3493" s="223">
        <f>IF($B3371&lt;&gt;"",R3492*(VLOOKUP($B3371,Production!$G4:$R53,10)*(1+VLOOKUP($B3371,Production!$G4:$S53,11))^(R3374-$D3374))/1000,0)</f>
        <v>0</v>
      </c>
    </row>
    <row r="3494" spans="1:18" hidden="1" outlineLevel="1" x14ac:dyDescent="0.25">
      <c r="A3494" s="225" t="s">
        <v>56</v>
      </c>
      <c r="B3494" s="225"/>
      <c r="C3494" s="53"/>
      <c r="D3494" s="244"/>
      <c r="E3494" s="244"/>
      <c r="F3494" s="244"/>
      <c r="G3494" s="244"/>
      <c r="H3494" s="244"/>
      <c r="I3494" s="244"/>
      <c r="J3494" s="244"/>
      <c r="K3494" s="244"/>
      <c r="L3494" s="244"/>
      <c r="M3494" s="244"/>
      <c r="N3494" s="244"/>
      <c r="O3494" s="244"/>
      <c r="P3494" s="244"/>
      <c r="Q3494" s="244"/>
      <c r="R3494" s="244"/>
    </row>
    <row r="3495" spans="1:18" hidden="1" outlineLevel="1" x14ac:dyDescent="0.25">
      <c r="A3495" s="225" t="s">
        <v>57</v>
      </c>
      <c r="B3495" s="225"/>
      <c r="C3495" s="53"/>
      <c r="D3495" s="244"/>
      <c r="E3495" s="244"/>
      <c r="F3495" s="244"/>
      <c r="G3495" s="244"/>
      <c r="H3495" s="244"/>
      <c r="I3495" s="244"/>
      <c r="J3495" s="244"/>
      <c r="K3495" s="244"/>
      <c r="L3495" s="244"/>
      <c r="M3495" s="244"/>
      <c r="N3495" s="244"/>
      <c r="O3495" s="244"/>
      <c r="P3495" s="244"/>
      <c r="Q3495" s="244"/>
      <c r="R3495" s="244"/>
    </row>
    <row r="3496" spans="1:18" hidden="1" outlineLevel="1" x14ac:dyDescent="0.25">
      <c r="A3496" s="224" t="s">
        <v>659</v>
      </c>
      <c r="B3496" s="222"/>
      <c r="C3496" s="222"/>
      <c r="D3496" s="223">
        <f t="shared" ref="D3496:R3496" si="304">D3491+D3493+D3494+D3495</f>
        <v>0</v>
      </c>
      <c r="E3496" s="223">
        <f t="shared" si="304"/>
        <v>0</v>
      </c>
      <c r="F3496" s="223">
        <f t="shared" si="304"/>
        <v>0</v>
      </c>
      <c r="G3496" s="223">
        <f t="shared" si="304"/>
        <v>0</v>
      </c>
      <c r="H3496" s="223">
        <f t="shared" si="304"/>
        <v>0</v>
      </c>
      <c r="I3496" s="223">
        <f t="shared" si="304"/>
        <v>0</v>
      </c>
      <c r="J3496" s="223">
        <f t="shared" si="304"/>
        <v>0</v>
      </c>
      <c r="K3496" s="223">
        <f t="shared" si="304"/>
        <v>0</v>
      </c>
      <c r="L3496" s="223">
        <f t="shared" si="304"/>
        <v>0</v>
      </c>
      <c r="M3496" s="223">
        <f t="shared" si="304"/>
        <v>0</v>
      </c>
      <c r="N3496" s="223">
        <f t="shared" si="304"/>
        <v>0</v>
      </c>
      <c r="O3496" s="223">
        <f t="shared" si="304"/>
        <v>0</v>
      </c>
      <c r="P3496" s="223">
        <f t="shared" si="304"/>
        <v>0</v>
      </c>
      <c r="Q3496" s="223">
        <f t="shared" si="304"/>
        <v>0</v>
      </c>
      <c r="R3496" s="223">
        <f t="shared" si="304"/>
        <v>0</v>
      </c>
    </row>
    <row r="3497" spans="1:18" hidden="1" outlineLevel="1" x14ac:dyDescent="0.25"/>
    <row r="3498" spans="1:18" hidden="1" outlineLevel="1" x14ac:dyDescent="0.25">
      <c r="A3498" s="222" t="s">
        <v>663</v>
      </c>
      <c r="B3498" s="222"/>
      <c r="C3498" s="222"/>
      <c r="D3498" s="223">
        <f t="shared" ref="D3498:R3498" si="305">D3488-D3496</f>
        <v>0</v>
      </c>
      <c r="E3498" s="223">
        <f t="shared" si="305"/>
        <v>0</v>
      </c>
      <c r="F3498" s="223">
        <f t="shared" si="305"/>
        <v>0</v>
      </c>
      <c r="G3498" s="223">
        <f t="shared" si="305"/>
        <v>0</v>
      </c>
      <c r="H3498" s="223">
        <f t="shared" si="305"/>
        <v>0</v>
      </c>
      <c r="I3498" s="223">
        <f t="shared" si="305"/>
        <v>0</v>
      </c>
      <c r="J3498" s="223">
        <f t="shared" si="305"/>
        <v>0</v>
      </c>
      <c r="K3498" s="223">
        <f t="shared" si="305"/>
        <v>0</v>
      </c>
      <c r="L3498" s="223">
        <f t="shared" si="305"/>
        <v>0</v>
      </c>
      <c r="M3498" s="223">
        <f t="shared" si="305"/>
        <v>0</v>
      </c>
      <c r="N3498" s="223">
        <f t="shared" si="305"/>
        <v>0</v>
      </c>
      <c r="O3498" s="223">
        <f t="shared" si="305"/>
        <v>0</v>
      </c>
      <c r="P3498" s="223">
        <f t="shared" si="305"/>
        <v>0</v>
      </c>
      <c r="Q3498" s="223">
        <f t="shared" si="305"/>
        <v>0</v>
      </c>
      <c r="R3498" s="223">
        <f t="shared" si="305"/>
        <v>0</v>
      </c>
    </row>
    <row r="3499" spans="1:18" hidden="1" outlineLevel="1" x14ac:dyDescent="0.25"/>
    <row r="3500" spans="1:18" hidden="1" outlineLevel="1" x14ac:dyDescent="0.25">
      <c r="A3500" s="53" t="s">
        <v>664</v>
      </c>
      <c r="B3500" s="53"/>
      <c r="C3500" s="53"/>
      <c r="D3500" s="244"/>
      <c r="E3500" s="244"/>
      <c r="F3500" s="244"/>
      <c r="G3500" s="244"/>
      <c r="H3500" s="244"/>
      <c r="I3500" s="244"/>
      <c r="J3500" s="244"/>
      <c r="K3500" s="244"/>
      <c r="L3500" s="244"/>
      <c r="M3500" s="244"/>
      <c r="N3500" s="244"/>
      <c r="O3500" s="244"/>
      <c r="P3500" s="244"/>
      <c r="Q3500" s="244"/>
      <c r="R3500" s="244"/>
    </row>
    <row r="3501" spans="1:18" hidden="1" outlineLevel="1" x14ac:dyDescent="0.25"/>
    <row r="3502" spans="1:18" hidden="1" outlineLevel="1" x14ac:dyDescent="0.25">
      <c r="A3502" s="222" t="s">
        <v>665</v>
      </c>
      <c r="B3502" s="222"/>
      <c r="C3502" s="222"/>
      <c r="D3502" s="223">
        <f t="shared" ref="D3502:R3502" si="306">D3498-D3500</f>
        <v>0</v>
      </c>
      <c r="E3502" s="223">
        <f t="shared" si="306"/>
        <v>0</v>
      </c>
      <c r="F3502" s="223">
        <f t="shared" si="306"/>
        <v>0</v>
      </c>
      <c r="G3502" s="223">
        <f t="shared" si="306"/>
        <v>0</v>
      </c>
      <c r="H3502" s="223">
        <f t="shared" si="306"/>
        <v>0</v>
      </c>
      <c r="I3502" s="223">
        <f t="shared" si="306"/>
        <v>0</v>
      </c>
      <c r="J3502" s="223">
        <f t="shared" si="306"/>
        <v>0</v>
      </c>
      <c r="K3502" s="223">
        <f t="shared" si="306"/>
        <v>0</v>
      </c>
      <c r="L3502" s="223">
        <f t="shared" si="306"/>
        <v>0</v>
      </c>
      <c r="M3502" s="223">
        <f t="shared" si="306"/>
        <v>0</v>
      </c>
      <c r="N3502" s="223">
        <f t="shared" si="306"/>
        <v>0</v>
      </c>
      <c r="O3502" s="223">
        <f t="shared" si="306"/>
        <v>0</v>
      </c>
      <c r="P3502" s="223">
        <f t="shared" si="306"/>
        <v>0</v>
      </c>
      <c r="Q3502" s="223">
        <f t="shared" si="306"/>
        <v>0</v>
      </c>
      <c r="R3502" s="223">
        <f t="shared" si="306"/>
        <v>0</v>
      </c>
    </row>
    <row r="3503" spans="1:18" hidden="1" outlineLevel="1" x14ac:dyDescent="0.25">
      <c r="A3503" s="222" t="s">
        <v>666</v>
      </c>
      <c r="B3503" s="222"/>
      <c r="C3503" s="222"/>
      <c r="D3503" s="223">
        <f t="shared" ref="D3503:R3503" si="307">$B3372*D3502</f>
        <v>0</v>
      </c>
      <c r="E3503" s="223">
        <f t="shared" si="307"/>
        <v>0</v>
      </c>
      <c r="F3503" s="223">
        <f t="shared" si="307"/>
        <v>0</v>
      </c>
      <c r="G3503" s="223">
        <f t="shared" si="307"/>
        <v>0</v>
      </c>
      <c r="H3503" s="223">
        <f t="shared" si="307"/>
        <v>0</v>
      </c>
      <c r="I3503" s="223">
        <f t="shared" si="307"/>
        <v>0</v>
      </c>
      <c r="J3503" s="223">
        <f t="shared" si="307"/>
        <v>0</v>
      </c>
      <c r="K3503" s="223">
        <f t="shared" si="307"/>
        <v>0</v>
      </c>
      <c r="L3503" s="223">
        <f t="shared" si="307"/>
        <v>0</v>
      </c>
      <c r="M3503" s="223">
        <f t="shared" si="307"/>
        <v>0</v>
      </c>
      <c r="N3503" s="223">
        <f t="shared" si="307"/>
        <v>0</v>
      </c>
      <c r="O3503" s="223">
        <f t="shared" si="307"/>
        <v>0</v>
      </c>
      <c r="P3503" s="223">
        <f t="shared" si="307"/>
        <v>0</v>
      </c>
      <c r="Q3503" s="223">
        <f t="shared" si="307"/>
        <v>0</v>
      </c>
      <c r="R3503" s="223">
        <f t="shared" si="307"/>
        <v>0</v>
      </c>
    </row>
    <row r="3504" spans="1:18" hidden="1" outlineLevel="1" x14ac:dyDescent="0.25"/>
    <row r="3505" spans="1:18" hidden="1" outlineLevel="1" x14ac:dyDescent="0.25">
      <c r="A3505" s="222" t="s">
        <v>667</v>
      </c>
      <c r="B3505" s="222"/>
      <c r="C3505" s="222"/>
      <c r="D3505" s="223">
        <f t="shared" ref="D3505:R3505" si="308">D3502-D3503</f>
        <v>0</v>
      </c>
      <c r="E3505" s="223">
        <f t="shared" si="308"/>
        <v>0</v>
      </c>
      <c r="F3505" s="223">
        <f t="shared" si="308"/>
        <v>0</v>
      </c>
      <c r="G3505" s="223">
        <f t="shared" si="308"/>
        <v>0</v>
      </c>
      <c r="H3505" s="223">
        <f t="shared" si="308"/>
        <v>0</v>
      </c>
      <c r="I3505" s="223">
        <f t="shared" si="308"/>
        <v>0</v>
      </c>
      <c r="J3505" s="223">
        <f t="shared" si="308"/>
        <v>0</v>
      </c>
      <c r="K3505" s="223">
        <f t="shared" si="308"/>
        <v>0</v>
      </c>
      <c r="L3505" s="223">
        <f t="shared" si="308"/>
        <v>0</v>
      </c>
      <c r="M3505" s="223">
        <f t="shared" si="308"/>
        <v>0</v>
      </c>
      <c r="N3505" s="223">
        <f t="shared" si="308"/>
        <v>0</v>
      </c>
      <c r="O3505" s="223">
        <f t="shared" si="308"/>
        <v>0</v>
      </c>
      <c r="P3505" s="223">
        <f t="shared" si="308"/>
        <v>0</v>
      </c>
      <c r="Q3505" s="223">
        <f t="shared" si="308"/>
        <v>0</v>
      </c>
      <c r="R3505" s="223">
        <f t="shared" si="308"/>
        <v>0</v>
      </c>
    </row>
    <row r="3506" spans="1:18" hidden="1" outlineLevel="1" x14ac:dyDescent="0.25"/>
    <row r="3507" spans="1:18" hidden="1" outlineLevel="1" x14ac:dyDescent="0.25">
      <c r="A3507" s="221" t="s">
        <v>668</v>
      </c>
      <c r="B3507" s="221"/>
      <c r="C3507" s="220"/>
      <c r="D3507" s="215" t="e">
        <f>IRR(D3505:R3505)</f>
        <v>#NUM!</v>
      </c>
    </row>
    <row r="3508" spans="1:18" collapsed="1" x14ac:dyDescent="0.25"/>
    <row r="3510" spans="1:18" s="169" customFormat="1" x14ac:dyDescent="0.25">
      <c r="A3510" s="169" t="s">
        <v>909</v>
      </c>
    </row>
    <row r="3511" spans="1:18" hidden="1" outlineLevel="1" x14ac:dyDescent="0.25"/>
    <row r="3512" spans="1:18" hidden="1" outlineLevel="1" x14ac:dyDescent="0.25">
      <c r="A3512" s="217" t="s">
        <v>644</v>
      </c>
      <c r="B3512" s="208"/>
    </row>
    <row r="3513" spans="1:18" ht="15.75" hidden="1" outlineLevel="1" thickBot="1" x14ac:dyDescent="0.3">
      <c r="A3513" s="219" t="s">
        <v>12</v>
      </c>
      <c r="B3513" s="243"/>
    </row>
    <row r="3514" spans="1:18" hidden="1" outlineLevel="1" x14ac:dyDescent="0.25"/>
    <row r="3515" spans="1:18" hidden="1" outlineLevel="1" x14ac:dyDescent="0.25">
      <c r="A3515" s="53" t="s">
        <v>14</v>
      </c>
      <c r="B3515" s="53"/>
      <c r="C3515" s="223">
        <v>0</v>
      </c>
      <c r="D3515" s="223">
        <v>1</v>
      </c>
      <c r="E3515" s="223">
        <v>2</v>
      </c>
      <c r="F3515" s="223">
        <v>3</v>
      </c>
      <c r="G3515" s="223">
        <v>4</v>
      </c>
      <c r="H3515" s="223">
        <v>5</v>
      </c>
      <c r="I3515" s="223">
        <v>6</v>
      </c>
      <c r="J3515" s="223">
        <v>7</v>
      </c>
      <c r="K3515" s="223">
        <v>8</v>
      </c>
      <c r="L3515" s="223">
        <v>9</v>
      </c>
      <c r="M3515" s="223">
        <v>10</v>
      </c>
      <c r="N3515" s="223">
        <v>11</v>
      </c>
      <c r="O3515" s="223">
        <v>12</v>
      </c>
      <c r="P3515" s="223">
        <v>13</v>
      </c>
      <c r="Q3515" s="223">
        <v>14</v>
      </c>
      <c r="R3515" s="223">
        <v>15</v>
      </c>
    </row>
    <row r="3516" spans="1:18" hidden="1" outlineLevel="1" x14ac:dyDescent="0.25"/>
    <row r="3517" spans="1:18" hidden="1" outlineLevel="1" x14ac:dyDescent="0.25">
      <c r="A3517" s="53" t="s">
        <v>59</v>
      </c>
      <c r="B3517" s="53"/>
      <c r="C3517" s="244"/>
      <c r="D3517" s="244"/>
      <c r="E3517" s="244"/>
      <c r="F3517" s="244"/>
      <c r="G3517" s="244"/>
      <c r="H3517" s="244"/>
      <c r="I3517" s="244"/>
      <c r="J3517" s="244"/>
      <c r="K3517" s="244"/>
      <c r="L3517" s="244"/>
      <c r="M3517" s="244"/>
      <c r="N3517" s="244"/>
      <c r="O3517" s="244"/>
      <c r="P3517" s="244"/>
      <c r="Q3517" s="244"/>
      <c r="R3517" s="244"/>
    </row>
    <row r="3518" spans="1:18" hidden="1" outlineLevel="1" x14ac:dyDescent="0.25">
      <c r="A3518" s="53" t="s">
        <v>824</v>
      </c>
      <c r="B3518" s="53"/>
      <c r="C3518" s="244"/>
      <c r="D3518" s="244"/>
      <c r="E3518" s="244"/>
      <c r="F3518" s="244"/>
      <c r="G3518" s="244"/>
      <c r="H3518" s="244"/>
      <c r="I3518" s="244"/>
      <c r="J3518" s="244"/>
      <c r="K3518" s="244"/>
      <c r="L3518" s="244"/>
      <c r="M3518" s="244"/>
      <c r="N3518" s="244"/>
      <c r="O3518" s="244"/>
      <c r="P3518" s="244"/>
      <c r="Q3518" s="244"/>
      <c r="R3518" s="244"/>
    </row>
    <row r="3519" spans="1:18" hidden="1" outlineLevel="1" x14ac:dyDescent="0.25">
      <c r="A3519" s="53" t="s">
        <v>825</v>
      </c>
      <c r="B3519" s="53"/>
      <c r="C3519" s="244"/>
      <c r="D3519" s="244"/>
      <c r="E3519" s="244"/>
      <c r="F3519" s="244"/>
      <c r="G3519" s="244"/>
      <c r="H3519" s="244"/>
      <c r="I3519" s="244"/>
      <c r="J3519" s="244"/>
      <c r="K3519" s="244"/>
      <c r="L3519" s="244"/>
      <c r="M3519" s="244"/>
      <c r="N3519" s="244"/>
      <c r="O3519" s="244"/>
      <c r="P3519" s="244"/>
      <c r="Q3519" s="244"/>
      <c r="R3519" s="244"/>
    </row>
    <row r="3520" spans="1:18" hidden="1" outlineLevel="1" x14ac:dyDescent="0.25"/>
    <row r="3521" spans="1:18" hidden="1" outlineLevel="2" x14ac:dyDescent="0.25">
      <c r="A3521" s="222" t="str">
        <f>'Usages mobilité'!A4</f>
        <v>Usage mobilité n°1</v>
      </c>
      <c r="B3521" s="222" t="s">
        <v>41</v>
      </c>
      <c r="C3521" s="222"/>
      <c r="D3521" s="223">
        <f>IF(B$3512&lt;&gt;"",IF(B$3512='Usages mobilité'!BF4,'Usages mobilité'!BD4,0),0)</f>
        <v>0</v>
      </c>
      <c r="E3521" s="223">
        <f t="shared" ref="E3521:R3530" si="309">$D3521</f>
        <v>0</v>
      </c>
      <c r="F3521" s="223">
        <f t="shared" si="309"/>
        <v>0</v>
      </c>
      <c r="G3521" s="223">
        <f t="shared" si="309"/>
        <v>0</v>
      </c>
      <c r="H3521" s="223">
        <f t="shared" si="309"/>
        <v>0</v>
      </c>
      <c r="I3521" s="223">
        <f t="shared" si="309"/>
        <v>0</v>
      </c>
      <c r="J3521" s="223">
        <f t="shared" si="309"/>
        <v>0</v>
      </c>
      <c r="K3521" s="223">
        <f t="shared" si="309"/>
        <v>0</v>
      </c>
      <c r="L3521" s="223">
        <f t="shared" si="309"/>
        <v>0</v>
      </c>
      <c r="M3521" s="223">
        <f t="shared" si="309"/>
        <v>0</v>
      </c>
      <c r="N3521" s="223">
        <f t="shared" si="309"/>
        <v>0</v>
      </c>
      <c r="O3521" s="223">
        <f t="shared" si="309"/>
        <v>0</v>
      </c>
      <c r="P3521" s="223">
        <f t="shared" si="309"/>
        <v>0</v>
      </c>
      <c r="Q3521" s="223">
        <f t="shared" si="309"/>
        <v>0</v>
      </c>
      <c r="R3521" s="223">
        <f t="shared" si="309"/>
        <v>0</v>
      </c>
    </row>
    <row r="3522" spans="1:18" hidden="1" outlineLevel="2" x14ac:dyDescent="0.25">
      <c r="A3522" s="222" t="str">
        <f>'Usages mobilité'!A5</f>
        <v>Usage mobilité n°2</v>
      </c>
      <c r="B3522" s="222" t="s">
        <v>41</v>
      </c>
      <c r="C3522" s="222"/>
      <c r="D3522" s="223">
        <f>IF(B$3512&lt;&gt;"",IF(B$3512='Usages mobilité'!BF5,'Usages mobilité'!BD5,0),0)</f>
        <v>0</v>
      </c>
      <c r="E3522" s="223">
        <f t="shared" si="309"/>
        <v>0</v>
      </c>
      <c r="F3522" s="223">
        <f t="shared" si="309"/>
        <v>0</v>
      </c>
      <c r="G3522" s="223">
        <f t="shared" si="309"/>
        <v>0</v>
      </c>
      <c r="H3522" s="223">
        <f t="shared" si="309"/>
        <v>0</v>
      </c>
      <c r="I3522" s="223">
        <f t="shared" si="309"/>
        <v>0</v>
      </c>
      <c r="J3522" s="223">
        <f t="shared" si="309"/>
        <v>0</v>
      </c>
      <c r="K3522" s="223">
        <f t="shared" si="309"/>
        <v>0</v>
      </c>
      <c r="L3522" s="223">
        <f t="shared" si="309"/>
        <v>0</v>
      </c>
      <c r="M3522" s="223">
        <f t="shared" si="309"/>
        <v>0</v>
      </c>
      <c r="N3522" s="223">
        <f t="shared" si="309"/>
        <v>0</v>
      </c>
      <c r="O3522" s="223">
        <f t="shared" si="309"/>
        <v>0</v>
      </c>
      <c r="P3522" s="223">
        <f t="shared" si="309"/>
        <v>0</v>
      </c>
      <c r="Q3522" s="223">
        <f t="shared" si="309"/>
        <v>0</v>
      </c>
      <c r="R3522" s="223">
        <f t="shared" si="309"/>
        <v>0</v>
      </c>
    </row>
    <row r="3523" spans="1:18" hidden="1" outlineLevel="2" x14ac:dyDescent="0.25">
      <c r="A3523" s="222" t="str">
        <f>'Usages mobilité'!A6</f>
        <v>Usage mobilité n°3</v>
      </c>
      <c r="B3523" s="222" t="s">
        <v>41</v>
      </c>
      <c r="C3523" s="222"/>
      <c r="D3523" s="223">
        <f>IF(B$3512&lt;&gt;"",IF(B$3512='Usages mobilité'!BF6,'Usages mobilité'!BD6,0),0)</f>
        <v>0</v>
      </c>
      <c r="E3523" s="223">
        <f t="shared" si="309"/>
        <v>0</v>
      </c>
      <c r="F3523" s="223">
        <f t="shared" si="309"/>
        <v>0</v>
      </c>
      <c r="G3523" s="223">
        <f t="shared" si="309"/>
        <v>0</v>
      </c>
      <c r="H3523" s="223">
        <f t="shared" si="309"/>
        <v>0</v>
      </c>
      <c r="I3523" s="223">
        <f t="shared" si="309"/>
        <v>0</v>
      </c>
      <c r="J3523" s="223">
        <f t="shared" si="309"/>
        <v>0</v>
      </c>
      <c r="K3523" s="223">
        <f t="shared" si="309"/>
        <v>0</v>
      </c>
      <c r="L3523" s="223">
        <f t="shared" si="309"/>
        <v>0</v>
      </c>
      <c r="M3523" s="223">
        <f t="shared" si="309"/>
        <v>0</v>
      </c>
      <c r="N3523" s="223">
        <f t="shared" si="309"/>
        <v>0</v>
      </c>
      <c r="O3523" s="223">
        <f t="shared" si="309"/>
        <v>0</v>
      </c>
      <c r="P3523" s="223">
        <f t="shared" si="309"/>
        <v>0</v>
      </c>
      <c r="Q3523" s="223">
        <f t="shared" si="309"/>
        <v>0</v>
      </c>
      <c r="R3523" s="223">
        <f t="shared" si="309"/>
        <v>0</v>
      </c>
    </row>
    <row r="3524" spans="1:18" hidden="1" outlineLevel="2" x14ac:dyDescent="0.25">
      <c r="A3524" s="222" t="str">
        <f>'Usages mobilité'!A7</f>
        <v>Usage mobilité n°4</v>
      </c>
      <c r="B3524" s="222" t="s">
        <v>41</v>
      </c>
      <c r="C3524" s="222"/>
      <c r="D3524" s="223">
        <f>IF(B$3512&lt;&gt;"",IF(B$3512='Usages mobilité'!BF7,'Usages mobilité'!BD7,0),0)</f>
        <v>0</v>
      </c>
      <c r="E3524" s="223">
        <f t="shared" si="309"/>
        <v>0</v>
      </c>
      <c r="F3524" s="223">
        <f t="shared" si="309"/>
        <v>0</v>
      </c>
      <c r="G3524" s="223">
        <f t="shared" si="309"/>
        <v>0</v>
      </c>
      <c r="H3524" s="223">
        <f t="shared" si="309"/>
        <v>0</v>
      </c>
      <c r="I3524" s="223">
        <f t="shared" si="309"/>
        <v>0</v>
      </c>
      <c r="J3524" s="223">
        <f t="shared" si="309"/>
        <v>0</v>
      </c>
      <c r="K3524" s="223">
        <f t="shared" si="309"/>
        <v>0</v>
      </c>
      <c r="L3524" s="223">
        <f t="shared" si="309"/>
        <v>0</v>
      </c>
      <c r="M3524" s="223">
        <f t="shared" si="309"/>
        <v>0</v>
      </c>
      <c r="N3524" s="223">
        <f t="shared" si="309"/>
        <v>0</v>
      </c>
      <c r="O3524" s="223">
        <f t="shared" si="309"/>
        <v>0</v>
      </c>
      <c r="P3524" s="223">
        <f t="shared" si="309"/>
        <v>0</v>
      </c>
      <c r="Q3524" s="223">
        <f t="shared" si="309"/>
        <v>0</v>
      </c>
      <c r="R3524" s="223">
        <f t="shared" si="309"/>
        <v>0</v>
      </c>
    </row>
    <row r="3525" spans="1:18" hidden="1" outlineLevel="2" x14ac:dyDescent="0.25">
      <c r="A3525" s="222" t="str">
        <f>'Usages mobilité'!A8</f>
        <v>Usage mobilité n°5</v>
      </c>
      <c r="B3525" s="222" t="s">
        <v>41</v>
      </c>
      <c r="C3525" s="222"/>
      <c r="D3525" s="223">
        <f>IF(B$3512&lt;&gt;"",IF(B$3512='Usages mobilité'!BF8,'Usages mobilité'!BD8,0),0)</f>
        <v>0</v>
      </c>
      <c r="E3525" s="223">
        <f t="shared" si="309"/>
        <v>0</v>
      </c>
      <c r="F3525" s="223">
        <f t="shared" si="309"/>
        <v>0</v>
      </c>
      <c r="G3525" s="223">
        <f t="shared" si="309"/>
        <v>0</v>
      </c>
      <c r="H3525" s="223">
        <f t="shared" si="309"/>
        <v>0</v>
      </c>
      <c r="I3525" s="223">
        <f t="shared" si="309"/>
        <v>0</v>
      </c>
      <c r="J3525" s="223">
        <f t="shared" si="309"/>
        <v>0</v>
      </c>
      <c r="K3525" s="223">
        <f t="shared" si="309"/>
        <v>0</v>
      </c>
      <c r="L3525" s="223">
        <f t="shared" si="309"/>
        <v>0</v>
      </c>
      <c r="M3525" s="223">
        <f t="shared" si="309"/>
        <v>0</v>
      </c>
      <c r="N3525" s="223">
        <f t="shared" si="309"/>
        <v>0</v>
      </c>
      <c r="O3525" s="223">
        <f t="shared" si="309"/>
        <v>0</v>
      </c>
      <c r="P3525" s="223">
        <f t="shared" si="309"/>
        <v>0</v>
      </c>
      <c r="Q3525" s="223">
        <f t="shared" si="309"/>
        <v>0</v>
      </c>
      <c r="R3525" s="223">
        <f t="shared" si="309"/>
        <v>0</v>
      </c>
    </row>
    <row r="3526" spans="1:18" hidden="1" outlineLevel="2" x14ac:dyDescent="0.25">
      <c r="A3526" s="222" t="str">
        <f>'Usages mobilité'!A9</f>
        <v>Usage mobilité n°6</v>
      </c>
      <c r="B3526" s="222" t="s">
        <v>41</v>
      </c>
      <c r="C3526" s="222"/>
      <c r="D3526" s="223">
        <f>IF(B$3512&lt;&gt;"",IF(B$3512='Usages mobilité'!BF9,'Usages mobilité'!BD9,0),0)</f>
        <v>0</v>
      </c>
      <c r="E3526" s="223">
        <f t="shared" si="309"/>
        <v>0</v>
      </c>
      <c r="F3526" s="223">
        <f t="shared" si="309"/>
        <v>0</v>
      </c>
      <c r="G3526" s="223">
        <f t="shared" si="309"/>
        <v>0</v>
      </c>
      <c r="H3526" s="223">
        <f t="shared" si="309"/>
        <v>0</v>
      </c>
      <c r="I3526" s="223">
        <f t="shared" si="309"/>
        <v>0</v>
      </c>
      <c r="J3526" s="223">
        <f t="shared" si="309"/>
        <v>0</v>
      </c>
      <c r="K3526" s="223">
        <f t="shared" si="309"/>
        <v>0</v>
      </c>
      <c r="L3526" s="223">
        <f t="shared" si="309"/>
        <v>0</v>
      </c>
      <c r="M3526" s="223">
        <f t="shared" si="309"/>
        <v>0</v>
      </c>
      <c r="N3526" s="223">
        <f t="shared" si="309"/>
        <v>0</v>
      </c>
      <c r="O3526" s="223">
        <f t="shared" si="309"/>
        <v>0</v>
      </c>
      <c r="P3526" s="223">
        <f t="shared" si="309"/>
        <v>0</v>
      </c>
      <c r="Q3526" s="223">
        <f t="shared" si="309"/>
        <v>0</v>
      </c>
      <c r="R3526" s="223">
        <f t="shared" si="309"/>
        <v>0</v>
      </c>
    </row>
    <row r="3527" spans="1:18" hidden="1" outlineLevel="2" x14ac:dyDescent="0.25">
      <c r="A3527" s="222" t="str">
        <f>'Usages mobilité'!A10</f>
        <v>Usage mobilité n°7</v>
      </c>
      <c r="B3527" s="222" t="s">
        <v>41</v>
      </c>
      <c r="C3527" s="222"/>
      <c r="D3527" s="223">
        <f>IF(B$3512&lt;&gt;"",IF(B$3512='Usages mobilité'!BF10,'Usages mobilité'!BD10,0),0)</f>
        <v>0</v>
      </c>
      <c r="E3527" s="223">
        <f t="shared" si="309"/>
        <v>0</v>
      </c>
      <c r="F3527" s="223">
        <f t="shared" si="309"/>
        <v>0</v>
      </c>
      <c r="G3527" s="223">
        <f t="shared" si="309"/>
        <v>0</v>
      </c>
      <c r="H3527" s="223">
        <f t="shared" si="309"/>
        <v>0</v>
      </c>
      <c r="I3527" s="223">
        <f t="shared" si="309"/>
        <v>0</v>
      </c>
      <c r="J3527" s="223">
        <f t="shared" si="309"/>
        <v>0</v>
      </c>
      <c r="K3527" s="223">
        <f t="shared" si="309"/>
        <v>0</v>
      </c>
      <c r="L3527" s="223">
        <f t="shared" si="309"/>
        <v>0</v>
      </c>
      <c r="M3527" s="223">
        <f t="shared" si="309"/>
        <v>0</v>
      </c>
      <c r="N3527" s="223">
        <f t="shared" si="309"/>
        <v>0</v>
      </c>
      <c r="O3527" s="223">
        <f t="shared" si="309"/>
        <v>0</v>
      </c>
      <c r="P3527" s="223">
        <f t="shared" si="309"/>
        <v>0</v>
      </c>
      <c r="Q3527" s="223">
        <f t="shared" si="309"/>
        <v>0</v>
      </c>
      <c r="R3527" s="223">
        <f t="shared" si="309"/>
        <v>0</v>
      </c>
    </row>
    <row r="3528" spans="1:18" hidden="1" outlineLevel="2" x14ac:dyDescent="0.25">
      <c r="A3528" s="222" t="str">
        <f>'Usages mobilité'!A11</f>
        <v>Usage mobilité n°8</v>
      </c>
      <c r="B3528" s="222" t="s">
        <v>41</v>
      </c>
      <c r="C3528" s="222"/>
      <c r="D3528" s="223">
        <f>IF(B$3512&lt;&gt;"",IF(B$3512='Usages mobilité'!BF11,'Usages mobilité'!BD11,0),0)</f>
        <v>0</v>
      </c>
      <c r="E3528" s="223">
        <f t="shared" si="309"/>
        <v>0</v>
      </c>
      <c r="F3528" s="223">
        <f t="shared" si="309"/>
        <v>0</v>
      </c>
      <c r="G3528" s="223">
        <f t="shared" si="309"/>
        <v>0</v>
      </c>
      <c r="H3528" s="223">
        <f t="shared" si="309"/>
        <v>0</v>
      </c>
      <c r="I3528" s="223">
        <f t="shared" si="309"/>
        <v>0</v>
      </c>
      <c r="J3528" s="223">
        <f t="shared" si="309"/>
        <v>0</v>
      </c>
      <c r="K3528" s="223">
        <f t="shared" si="309"/>
        <v>0</v>
      </c>
      <c r="L3528" s="223">
        <f t="shared" si="309"/>
        <v>0</v>
      </c>
      <c r="M3528" s="223">
        <f t="shared" si="309"/>
        <v>0</v>
      </c>
      <c r="N3528" s="223">
        <f t="shared" si="309"/>
        <v>0</v>
      </c>
      <c r="O3528" s="223">
        <f t="shared" si="309"/>
        <v>0</v>
      </c>
      <c r="P3528" s="223">
        <f t="shared" si="309"/>
        <v>0</v>
      </c>
      <c r="Q3528" s="223">
        <f t="shared" si="309"/>
        <v>0</v>
      </c>
      <c r="R3528" s="223">
        <f t="shared" si="309"/>
        <v>0</v>
      </c>
    </row>
    <row r="3529" spans="1:18" hidden="1" outlineLevel="2" x14ac:dyDescent="0.25">
      <c r="A3529" s="222" t="str">
        <f>'Usages mobilité'!A12</f>
        <v>Usage mobilité n°9</v>
      </c>
      <c r="B3529" s="222" t="s">
        <v>41</v>
      </c>
      <c r="C3529" s="222"/>
      <c r="D3529" s="223">
        <f>IF(B$3512&lt;&gt;"",IF(B$3512='Usages mobilité'!BF12,'Usages mobilité'!BD12,0),0)</f>
        <v>0</v>
      </c>
      <c r="E3529" s="223">
        <f t="shared" si="309"/>
        <v>0</v>
      </c>
      <c r="F3529" s="223">
        <f t="shared" si="309"/>
        <v>0</v>
      </c>
      <c r="G3529" s="223">
        <f t="shared" si="309"/>
        <v>0</v>
      </c>
      <c r="H3529" s="223">
        <f t="shared" si="309"/>
        <v>0</v>
      </c>
      <c r="I3529" s="223">
        <f t="shared" si="309"/>
        <v>0</v>
      </c>
      <c r="J3529" s="223">
        <f t="shared" si="309"/>
        <v>0</v>
      </c>
      <c r="K3529" s="223">
        <f t="shared" si="309"/>
        <v>0</v>
      </c>
      <c r="L3529" s="223">
        <f t="shared" si="309"/>
        <v>0</v>
      </c>
      <c r="M3529" s="223">
        <f t="shared" si="309"/>
        <v>0</v>
      </c>
      <c r="N3529" s="223">
        <f t="shared" si="309"/>
        <v>0</v>
      </c>
      <c r="O3529" s="223">
        <f t="shared" si="309"/>
        <v>0</v>
      </c>
      <c r="P3529" s="223">
        <f t="shared" si="309"/>
        <v>0</v>
      </c>
      <c r="Q3529" s="223">
        <f t="shared" si="309"/>
        <v>0</v>
      </c>
      <c r="R3529" s="223">
        <f t="shared" si="309"/>
        <v>0</v>
      </c>
    </row>
    <row r="3530" spans="1:18" hidden="1" outlineLevel="2" x14ac:dyDescent="0.25">
      <c r="A3530" s="222" t="str">
        <f>'Usages mobilité'!A13</f>
        <v>Usage mobilité n°10</v>
      </c>
      <c r="B3530" s="222" t="s">
        <v>41</v>
      </c>
      <c r="C3530" s="222"/>
      <c r="D3530" s="223">
        <f>IF(B$3512&lt;&gt;"",IF(B$3512='Usages mobilité'!BF13,'Usages mobilité'!BD13,0),0)</f>
        <v>0</v>
      </c>
      <c r="E3530" s="223">
        <f t="shared" si="309"/>
        <v>0</v>
      </c>
      <c r="F3530" s="223">
        <f t="shared" si="309"/>
        <v>0</v>
      </c>
      <c r="G3530" s="223">
        <f t="shared" si="309"/>
        <v>0</v>
      </c>
      <c r="H3530" s="223">
        <f t="shared" si="309"/>
        <v>0</v>
      </c>
      <c r="I3530" s="223">
        <f t="shared" si="309"/>
        <v>0</v>
      </c>
      <c r="J3530" s="223">
        <f t="shared" si="309"/>
        <v>0</v>
      </c>
      <c r="K3530" s="223">
        <f t="shared" si="309"/>
        <v>0</v>
      </c>
      <c r="L3530" s="223">
        <f t="shared" si="309"/>
        <v>0</v>
      </c>
      <c r="M3530" s="223">
        <f t="shared" si="309"/>
        <v>0</v>
      </c>
      <c r="N3530" s="223">
        <f t="shared" si="309"/>
        <v>0</v>
      </c>
      <c r="O3530" s="223">
        <f t="shared" si="309"/>
        <v>0</v>
      </c>
      <c r="P3530" s="223">
        <f t="shared" si="309"/>
        <v>0</v>
      </c>
      <c r="Q3530" s="223">
        <f t="shared" si="309"/>
        <v>0</v>
      </c>
      <c r="R3530" s="223">
        <f t="shared" si="309"/>
        <v>0</v>
      </c>
    </row>
    <row r="3531" spans="1:18" hidden="1" outlineLevel="2" x14ac:dyDescent="0.25">
      <c r="A3531" s="222" t="str">
        <f>'Usages mobilité'!A14</f>
        <v>Usage mobilité n°11</v>
      </c>
      <c r="B3531" s="222" t="s">
        <v>41</v>
      </c>
      <c r="C3531" s="222"/>
      <c r="D3531" s="223">
        <f>IF(B$3512&lt;&gt;"",IF(B$3512='Usages mobilité'!BF14,'Usages mobilité'!BD14,0),0)</f>
        <v>0</v>
      </c>
      <c r="E3531" s="223">
        <f t="shared" ref="E3531:R3540" si="310">$D3531</f>
        <v>0</v>
      </c>
      <c r="F3531" s="223">
        <f t="shared" si="310"/>
        <v>0</v>
      </c>
      <c r="G3531" s="223">
        <f t="shared" si="310"/>
        <v>0</v>
      </c>
      <c r="H3531" s="223">
        <f t="shared" si="310"/>
        <v>0</v>
      </c>
      <c r="I3531" s="223">
        <f t="shared" si="310"/>
        <v>0</v>
      </c>
      <c r="J3531" s="223">
        <f t="shared" si="310"/>
        <v>0</v>
      </c>
      <c r="K3531" s="223">
        <f t="shared" si="310"/>
        <v>0</v>
      </c>
      <c r="L3531" s="223">
        <f t="shared" si="310"/>
        <v>0</v>
      </c>
      <c r="M3531" s="223">
        <f t="shared" si="310"/>
        <v>0</v>
      </c>
      <c r="N3531" s="223">
        <f t="shared" si="310"/>
        <v>0</v>
      </c>
      <c r="O3531" s="223">
        <f t="shared" si="310"/>
        <v>0</v>
      </c>
      <c r="P3531" s="223">
        <f t="shared" si="310"/>
        <v>0</v>
      </c>
      <c r="Q3531" s="223">
        <f t="shared" si="310"/>
        <v>0</v>
      </c>
      <c r="R3531" s="223">
        <f t="shared" si="310"/>
        <v>0</v>
      </c>
    </row>
    <row r="3532" spans="1:18" hidden="1" outlineLevel="2" x14ac:dyDescent="0.25">
      <c r="A3532" s="222" t="str">
        <f>'Usages mobilité'!A15</f>
        <v>Usage mobilité n°12</v>
      </c>
      <c r="B3532" s="222" t="s">
        <v>41</v>
      </c>
      <c r="C3532" s="222"/>
      <c r="D3532" s="223">
        <f>IF(B$3512&lt;&gt;"",IF(B$3512='Usages mobilité'!BF15,'Usages mobilité'!BD15,0),0)</f>
        <v>0</v>
      </c>
      <c r="E3532" s="223">
        <f t="shared" si="310"/>
        <v>0</v>
      </c>
      <c r="F3532" s="223">
        <f t="shared" si="310"/>
        <v>0</v>
      </c>
      <c r="G3532" s="223">
        <f t="shared" si="310"/>
        <v>0</v>
      </c>
      <c r="H3532" s="223">
        <f t="shared" si="310"/>
        <v>0</v>
      </c>
      <c r="I3532" s="223">
        <f t="shared" si="310"/>
        <v>0</v>
      </c>
      <c r="J3532" s="223">
        <f t="shared" si="310"/>
        <v>0</v>
      </c>
      <c r="K3532" s="223">
        <f t="shared" si="310"/>
        <v>0</v>
      </c>
      <c r="L3532" s="223">
        <f t="shared" si="310"/>
        <v>0</v>
      </c>
      <c r="M3532" s="223">
        <f t="shared" si="310"/>
        <v>0</v>
      </c>
      <c r="N3532" s="223">
        <f t="shared" si="310"/>
        <v>0</v>
      </c>
      <c r="O3532" s="223">
        <f t="shared" si="310"/>
        <v>0</v>
      </c>
      <c r="P3532" s="223">
        <f t="shared" si="310"/>
        <v>0</v>
      </c>
      <c r="Q3532" s="223">
        <f t="shared" si="310"/>
        <v>0</v>
      </c>
      <c r="R3532" s="223">
        <f t="shared" si="310"/>
        <v>0</v>
      </c>
    </row>
    <row r="3533" spans="1:18" hidden="1" outlineLevel="2" x14ac:dyDescent="0.25">
      <c r="A3533" s="222" t="str">
        <f>'Usages mobilité'!A16</f>
        <v>Usage mobilité n°13</v>
      </c>
      <c r="B3533" s="222" t="s">
        <v>41</v>
      </c>
      <c r="C3533" s="222"/>
      <c r="D3533" s="223">
        <f>IF(B$3512&lt;&gt;"",IF(B$3512='Usages mobilité'!BF16,'Usages mobilité'!BD16,0),0)</f>
        <v>0</v>
      </c>
      <c r="E3533" s="223">
        <f t="shared" si="310"/>
        <v>0</v>
      </c>
      <c r="F3533" s="223">
        <f t="shared" si="310"/>
        <v>0</v>
      </c>
      <c r="G3533" s="223">
        <f t="shared" si="310"/>
        <v>0</v>
      </c>
      <c r="H3533" s="223">
        <f t="shared" si="310"/>
        <v>0</v>
      </c>
      <c r="I3533" s="223">
        <f t="shared" si="310"/>
        <v>0</v>
      </c>
      <c r="J3533" s="223">
        <f t="shared" si="310"/>
        <v>0</v>
      </c>
      <c r="K3533" s="223">
        <f t="shared" si="310"/>
        <v>0</v>
      </c>
      <c r="L3533" s="223">
        <f t="shared" si="310"/>
        <v>0</v>
      </c>
      <c r="M3533" s="223">
        <f t="shared" si="310"/>
        <v>0</v>
      </c>
      <c r="N3533" s="223">
        <f t="shared" si="310"/>
        <v>0</v>
      </c>
      <c r="O3533" s="223">
        <f t="shared" si="310"/>
        <v>0</v>
      </c>
      <c r="P3533" s="223">
        <f t="shared" si="310"/>
        <v>0</v>
      </c>
      <c r="Q3533" s="223">
        <f t="shared" si="310"/>
        <v>0</v>
      </c>
      <c r="R3533" s="223">
        <f t="shared" si="310"/>
        <v>0</v>
      </c>
    </row>
    <row r="3534" spans="1:18" hidden="1" outlineLevel="2" x14ac:dyDescent="0.25">
      <c r="A3534" s="222" t="str">
        <f>'Usages mobilité'!A17</f>
        <v>Usage mobilité n°14</v>
      </c>
      <c r="B3534" s="222" t="s">
        <v>41</v>
      </c>
      <c r="C3534" s="222"/>
      <c r="D3534" s="223">
        <f>IF(B$3512&lt;&gt;"",IF(B$3512='Usages mobilité'!BF17,'Usages mobilité'!BD17,0),0)</f>
        <v>0</v>
      </c>
      <c r="E3534" s="223">
        <f t="shared" si="310"/>
        <v>0</v>
      </c>
      <c r="F3534" s="223">
        <f t="shared" si="310"/>
        <v>0</v>
      </c>
      <c r="G3534" s="223">
        <f t="shared" si="310"/>
        <v>0</v>
      </c>
      <c r="H3534" s="223">
        <f t="shared" si="310"/>
        <v>0</v>
      </c>
      <c r="I3534" s="223">
        <f t="shared" si="310"/>
        <v>0</v>
      </c>
      <c r="J3534" s="223">
        <f t="shared" si="310"/>
        <v>0</v>
      </c>
      <c r="K3534" s="223">
        <f t="shared" si="310"/>
        <v>0</v>
      </c>
      <c r="L3534" s="223">
        <f t="shared" si="310"/>
        <v>0</v>
      </c>
      <c r="M3534" s="223">
        <f t="shared" si="310"/>
        <v>0</v>
      </c>
      <c r="N3534" s="223">
        <f t="shared" si="310"/>
        <v>0</v>
      </c>
      <c r="O3534" s="223">
        <f t="shared" si="310"/>
        <v>0</v>
      </c>
      <c r="P3534" s="223">
        <f t="shared" si="310"/>
        <v>0</v>
      </c>
      <c r="Q3534" s="223">
        <f t="shared" si="310"/>
        <v>0</v>
      </c>
      <c r="R3534" s="223">
        <f t="shared" si="310"/>
        <v>0</v>
      </c>
    </row>
    <row r="3535" spans="1:18" hidden="1" outlineLevel="2" x14ac:dyDescent="0.25">
      <c r="A3535" s="222" t="str">
        <f>'Usages mobilité'!A18</f>
        <v>Usage mobilité n°15</v>
      </c>
      <c r="B3535" s="222" t="s">
        <v>41</v>
      </c>
      <c r="C3535" s="222"/>
      <c r="D3535" s="223">
        <f>IF(B$3512&lt;&gt;"",IF(B$3512='Usages mobilité'!BF18,'Usages mobilité'!BD18,0),0)</f>
        <v>0</v>
      </c>
      <c r="E3535" s="223">
        <f t="shared" si="310"/>
        <v>0</v>
      </c>
      <c r="F3535" s="223">
        <f t="shared" si="310"/>
        <v>0</v>
      </c>
      <c r="G3535" s="223">
        <f t="shared" si="310"/>
        <v>0</v>
      </c>
      <c r="H3535" s="223">
        <f t="shared" si="310"/>
        <v>0</v>
      </c>
      <c r="I3535" s="223">
        <f t="shared" si="310"/>
        <v>0</v>
      </c>
      <c r="J3535" s="223">
        <f t="shared" si="310"/>
        <v>0</v>
      </c>
      <c r="K3535" s="223">
        <f t="shared" si="310"/>
        <v>0</v>
      </c>
      <c r="L3535" s="223">
        <f t="shared" si="310"/>
        <v>0</v>
      </c>
      <c r="M3535" s="223">
        <f t="shared" si="310"/>
        <v>0</v>
      </c>
      <c r="N3535" s="223">
        <f t="shared" si="310"/>
        <v>0</v>
      </c>
      <c r="O3535" s="223">
        <f t="shared" si="310"/>
        <v>0</v>
      </c>
      <c r="P3535" s="223">
        <f t="shared" si="310"/>
        <v>0</v>
      </c>
      <c r="Q3535" s="223">
        <f t="shared" si="310"/>
        <v>0</v>
      </c>
      <c r="R3535" s="223">
        <f t="shared" si="310"/>
        <v>0</v>
      </c>
    </row>
    <row r="3536" spans="1:18" hidden="1" outlineLevel="2" x14ac:dyDescent="0.25">
      <c r="A3536" s="222" t="str">
        <f>'Usages mobilité'!A19</f>
        <v>Usage mobilité n°16</v>
      </c>
      <c r="B3536" s="222" t="s">
        <v>41</v>
      </c>
      <c r="C3536" s="222"/>
      <c r="D3536" s="223">
        <f>IF(B$3512&lt;&gt;"",IF(B$3512='Usages mobilité'!BF19,'Usages mobilité'!BD19,0),0)</f>
        <v>0</v>
      </c>
      <c r="E3536" s="223">
        <f t="shared" si="310"/>
        <v>0</v>
      </c>
      <c r="F3536" s="223">
        <f t="shared" si="310"/>
        <v>0</v>
      </c>
      <c r="G3536" s="223">
        <f t="shared" si="310"/>
        <v>0</v>
      </c>
      <c r="H3536" s="223">
        <f t="shared" si="310"/>
        <v>0</v>
      </c>
      <c r="I3536" s="223">
        <f t="shared" si="310"/>
        <v>0</v>
      </c>
      <c r="J3536" s="223">
        <f t="shared" si="310"/>
        <v>0</v>
      </c>
      <c r="K3536" s="223">
        <f t="shared" si="310"/>
        <v>0</v>
      </c>
      <c r="L3536" s="223">
        <f t="shared" si="310"/>
        <v>0</v>
      </c>
      <c r="M3536" s="223">
        <f t="shared" si="310"/>
        <v>0</v>
      </c>
      <c r="N3536" s="223">
        <f t="shared" si="310"/>
        <v>0</v>
      </c>
      <c r="O3536" s="223">
        <f t="shared" si="310"/>
        <v>0</v>
      </c>
      <c r="P3536" s="223">
        <f t="shared" si="310"/>
        <v>0</v>
      </c>
      <c r="Q3536" s="223">
        <f t="shared" si="310"/>
        <v>0</v>
      </c>
      <c r="R3536" s="223">
        <f t="shared" si="310"/>
        <v>0</v>
      </c>
    </row>
    <row r="3537" spans="1:18" hidden="1" outlineLevel="2" x14ac:dyDescent="0.25">
      <c r="A3537" s="222" t="str">
        <f>'Usages mobilité'!A20</f>
        <v>Usage mobilité n°17</v>
      </c>
      <c r="B3537" s="222" t="s">
        <v>41</v>
      </c>
      <c r="C3537" s="222"/>
      <c r="D3537" s="223">
        <f>IF(B$3512&lt;&gt;"",IF(B$3512='Usages mobilité'!BF20,'Usages mobilité'!BD20,0),0)</f>
        <v>0</v>
      </c>
      <c r="E3537" s="223">
        <f t="shared" si="310"/>
        <v>0</v>
      </c>
      <c r="F3537" s="223">
        <f t="shared" si="310"/>
        <v>0</v>
      </c>
      <c r="G3537" s="223">
        <f t="shared" si="310"/>
        <v>0</v>
      </c>
      <c r="H3537" s="223">
        <f t="shared" si="310"/>
        <v>0</v>
      </c>
      <c r="I3537" s="223">
        <f t="shared" si="310"/>
        <v>0</v>
      </c>
      <c r="J3537" s="223">
        <f t="shared" si="310"/>
        <v>0</v>
      </c>
      <c r="K3537" s="223">
        <f t="shared" si="310"/>
        <v>0</v>
      </c>
      <c r="L3537" s="223">
        <f t="shared" si="310"/>
        <v>0</v>
      </c>
      <c r="M3537" s="223">
        <f t="shared" si="310"/>
        <v>0</v>
      </c>
      <c r="N3537" s="223">
        <f t="shared" si="310"/>
        <v>0</v>
      </c>
      <c r="O3537" s="223">
        <f t="shared" si="310"/>
        <v>0</v>
      </c>
      <c r="P3537" s="223">
        <f t="shared" si="310"/>
        <v>0</v>
      </c>
      <c r="Q3537" s="223">
        <f t="shared" si="310"/>
        <v>0</v>
      </c>
      <c r="R3537" s="223">
        <f t="shared" si="310"/>
        <v>0</v>
      </c>
    </row>
    <row r="3538" spans="1:18" hidden="1" outlineLevel="2" x14ac:dyDescent="0.25">
      <c r="A3538" s="222" t="str">
        <f>'Usages mobilité'!A21</f>
        <v>Usage mobilité n°18</v>
      </c>
      <c r="B3538" s="222" t="s">
        <v>41</v>
      </c>
      <c r="C3538" s="222"/>
      <c r="D3538" s="223">
        <f>IF(B$3512&lt;&gt;"",IF(B$3512='Usages mobilité'!BF21,'Usages mobilité'!BD21,0),0)</f>
        <v>0</v>
      </c>
      <c r="E3538" s="223">
        <f t="shared" si="310"/>
        <v>0</v>
      </c>
      <c r="F3538" s="223">
        <f t="shared" si="310"/>
        <v>0</v>
      </c>
      <c r="G3538" s="223">
        <f t="shared" si="310"/>
        <v>0</v>
      </c>
      <c r="H3538" s="223">
        <f t="shared" si="310"/>
        <v>0</v>
      </c>
      <c r="I3538" s="223">
        <f t="shared" si="310"/>
        <v>0</v>
      </c>
      <c r="J3538" s="223">
        <f t="shared" si="310"/>
        <v>0</v>
      </c>
      <c r="K3538" s="223">
        <f t="shared" si="310"/>
        <v>0</v>
      </c>
      <c r="L3538" s="223">
        <f t="shared" si="310"/>
        <v>0</v>
      </c>
      <c r="M3538" s="223">
        <f t="shared" si="310"/>
        <v>0</v>
      </c>
      <c r="N3538" s="223">
        <f t="shared" si="310"/>
        <v>0</v>
      </c>
      <c r="O3538" s="223">
        <f t="shared" si="310"/>
        <v>0</v>
      </c>
      <c r="P3538" s="223">
        <f t="shared" si="310"/>
        <v>0</v>
      </c>
      <c r="Q3538" s="223">
        <f t="shared" si="310"/>
        <v>0</v>
      </c>
      <c r="R3538" s="223">
        <f t="shared" si="310"/>
        <v>0</v>
      </c>
    </row>
    <row r="3539" spans="1:18" hidden="1" outlineLevel="2" x14ac:dyDescent="0.25">
      <c r="A3539" s="222" t="str">
        <f>'Usages mobilité'!A22</f>
        <v>Usage mobilité n°19</v>
      </c>
      <c r="B3539" s="222" t="s">
        <v>41</v>
      </c>
      <c r="C3539" s="222"/>
      <c r="D3539" s="223">
        <f>IF(B$3512&lt;&gt;"",IF(B$3512='Usages mobilité'!BF22,'Usages mobilité'!BD22,0),0)</f>
        <v>0</v>
      </c>
      <c r="E3539" s="223">
        <f t="shared" si="310"/>
        <v>0</v>
      </c>
      <c r="F3539" s="223">
        <f t="shared" si="310"/>
        <v>0</v>
      </c>
      <c r="G3539" s="223">
        <f t="shared" si="310"/>
        <v>0</v>
      </c>
      <c r="H3539" s="223">
        <f t="shared" si="310"/>
        <v>0</v>
      </c>
      <c r="I3539" s="223">
        <f t="shared" si="310"/>
        <v>0</v>
      </c>
      <c r="J3539" s="223">
        <f t="shared" si="310"/>
        <v>0</v>
      </c>
      <c r="K3539" s="223">
        <f t="shared" si="310"/>
        <v>0</v>
      </c>
      <c r="L3539" s="223">
        <f t="shared" si="310"/>
        <v>0</v>
      </c>
      <c r="M3539" s="223">
        <f t="shared" si="310"/>
        <v>0</v>
      </c>
      <c r="N3539" s="223">
        <f t="shared" si="310"/>
        <v>0</v>
      </c>
      <c r="O3539" s="223">
        <f t="shared" si="310"/>
        <v>0</v>
      </c>
      <c r="P3539" s="223">
        <f t="shared" si="310"/>
        <v>0</v>
      </c>
      <c r="Q3539" s="223">
        <f t="shared" si="310"/>
        <v>0</v>
      </c>
      <c r="R3539" s="223">
        <f t="shared" si="310"/>
        <v>0</v>
      </c>
    </row>
    <row r="3540" spans="1:18" hidden="1" outlineLevel="2" x14ac:dyDescent="0.25">
      <c r="A3540" s="222" t="str">
        <f>'Usages mobilité'!A23</f>
        <v>Usage mobilité n°20</v>
      </c>
      <c r="B3540" s="222" t="s">
        <v>41</v>
      </c>
      <c r="C3540" s="222"/>
      <c r="D3540" s="223">
        <f>IF(B$3512&lt;&gt;"",IF(B$3512='Usages mobilité'!BF23,'Usages mobilité'!BD23,0),0)</f>
        <v>0</v>
      </c>
      <c r="E3540" s="223">
        <f t="shared" si="310"/>
        <v>0</v>
      </c>
      <c r="F3540" s="223">
        <f t="shared" si="310"/>
        <v>0</v>
      </c>
      <c r="G3540" s="223">
        <f t="shared" si="310"/>
        <v>0</v>
      </c>
      <c r="H3540" s="223">
        <f t="shared" si="310"/>
        <v>0</v>
      </c>
      <c r="I3540" s="223">
        <f t="shared" si="310"/>
        <v>0</v>
      </c>
      <c r="J3540" s="223">
        <f t="shared" si="310"/>
        <v>0</v>
      </c>
      <c r="K3540" s="223">
        <f t="shared" si="310"/>
        <v>0</v>
      </c>
      <c r="L3540" s="223">
        <f t="shared" si="310"/>
        <v>0</v>
      </c>
      <c r="M3540" s="223">
        <f t="shared" si="310"/>
        <v>0</v>
      </c>
      <c r="N3540" s="223">
        <f t="shared" si="310"/>
        <v>0</v>
      </c>
      <c r="O3540" s="223">
        <f t="shared" si="310"/>
        <v>0</v>
      </c>
      <c r="P3540" s="223">
        <f t="shared" si="310"/>
        <v>0</v>
      </c>
      <c r="Q3540" s="223">
        <f t="shared" si="310"/>
        <v>0</v>
      </c>
      <c r="R3540" s="223">
        <f t="shared" si="310"/>
        <v>0</v>
      </c>
    </row>
    <row r="3541" spans="1:18" hidden="1" outlineLevel="2" x14ac:dyDescent="0.25">
      <c r="A3541" s="222" t="str">
        <f>'Usages mobilité'!A24</f>
        <v>Usage mobilité n°21</v>
      </c>
      <c r="B3541" s="222" t="s">
        <v>41</v>
      </c>
      <c r="C3541" s="222"/>
      <c r="D3541" s="223">
        <f>IF(B$3512&lt;&gt;"",IF(B$3512='Usages mobilité'!BF24,'Usages mobilité'!BD24,0),0)</f>
        <v>0</v>
      </c>
      <c r="E3541" s="223">
        <f t="shared" ref="E3541:R3550" si="311">$D3541</f>
        <v>0</v>
      </c>
      <c r="F3541" s="223">
        <f t="shared" si="311"/>
        <v>0</v>
      </c>
      <c r="G3541" s="223">
        <f t="shared" si="311"/>
        <v>0</v>
      </c>
      <c r="H3541" s="223">
        <f t="shared" si="311"/>
        <v>0</v>
      </c>
      <c r="I3541" s="223">
        <f t="shared" si="311"/>
        <v>0</v>
      </c>
      <c r="J3541" s="223">
        <f t="shared" si="311"/>
        <v>0</v>
      </c>
      <c r="K3541" s="223">
        <f t="shared" si="311"/>
        <v>0</v>
      </c>
      <c r="L3541" s="223">
        <f t="shared" si="311"/>
        <v>0</v>
      </c>
      <c r="M3541" s="223">
        <f t="shared" si="311"/>
        <v>0</v>
      </c>
      <c r="N3541" s="223">
        <f t="shared" si="311"/>
        <v>0</v>
      </c>
      <c r="O3541" s="223">
        <f t="shared" si="311"/>
        <v>0</v>
      </c>
      <c r="P3541" s="223">
        <f t="shared" si="311"/>
        <v>0</v>
      </c>
      <c r="Q3541" s="223">
        <f t="shared" si="311"/>
        <v>0</v>
      </c>
      <c r="R3541" s="223">
        <f t="shared" si="311"/>
        <v>0</v>
      </c>
    </row>
    <row r="3542" spans="1:18" hidden="1" outlineLevel="2" x14ac:dyDescent="0.25">
      <c r="A3542" s="222" t="str">
        <f>'Usages mobilité'!A25</f>
        <v>Usage mobilité n°22</v>
      </c>
      <c r="B3542" s="222" t="s">
        <v>41</v>
      </c>
      <c r="C3542" s="222"/>
      <c r="D3542" s="223">
        <f>IF(B$3512&lt;&gt;"",IF(B$3512='Usages mobilité'!BF25,'Usages mobilité'!BD25,0),0)</f>
        <v>0</v>
      </c>
      <c r="E3542" s="223">
        <f t="shared" si="311"/>
        <v>0</v>
      </c>
      <c r="F3542" s="223">
        <f t="shared" si="311"/>
        <v>0</v>
      </c>
      <c r="G3542" s="223">
        <f t="shared" si="311"/>
        <v>0</v>
      </c>
      <c r="H3542" s="223">
        <f t="shared" si="311"/>
        <v>0</v>
      </c>
      <c r="I3542" s="223">
        <f t="shared" si="311"/>
        <v>0</v>
      </c>
      <c r="J3542" s="223">
        <f t="shared" si="311"/>
        <v>0</v>
      </c>
      <c r="K3542" s="223">
        <f t="shared" si="311"/>
        <v>0</v>
      </c>
      <c r="L3542" s="223">
        <f t="shared" si="311"/>
        <v>0</v>
      </c>
      <c r="M3542" s="223">
        <f t="shared" si="311"/>
        <v>0</v>
      </c>
      <c r="N3542" s="223">
        <f t="shared" si="311"/>
        <v>0</v>
      </c>
      <c r="O3542" s="223">
        <f t="shared" si="311"/>
        <v>0</v>
      </c>
      <c r="P3542" s="223">
        <f t="shared" si="311"/>
        <v>0</v>
      </c>
      <c r="Q3542" s="223">
        <f t="shared" si="311"/>
        <v>0</v>
      </c>
      <c r="R3542" s="223">
        <f t="shared" si="311"/>
        <v>0</v>
      </c>
    </row>
    <row r="3543" spans="1:18" hidden="1" outlineLevel="2" x14ac:dyDescent="0.25">
      <c r="A3543" s="222" t="str">
        <f>'Usages mobilité'!A26</f>
        <v>Usage mobilité n°23</v>
      </c>
      <c r="B3543" s="222" t="s">
        <v>41</v>
      </c>
      <c r="C3543" s="222"/>
      <c r="D3543" s="223">
        <f>IF(B$3512&lt;&gt;"",IF(B$3512='Usages mobilité'!BF26,'Usages mobilité'!BD26,0),0)</f>
        <v>0</v>
      </c>
      <c r="E3543" s="223">
        <f t="shared" si="311"/>
        <v>0</v>
      </c>
      <c r="F3543" s="223">
        <f t="shared" si="311"/>
        <v>0</v>
      </c>
      <c r="G3543" s="223">
        <f t="shared" si="311"/>
        <v>0</v>
      </c>
      <c r="H3543" s="223">
        <f t="shared" si="311"/>
        <v>0</v>
      </c>
      <c r="I3543" s="223">
        <f t="shared" si="311"/>
        <v>0</v>
      </c>
      <c r="J3543" s="223">
        <f t="shared" si="311"/>
        <v>0</v>
      </c>
      <c r="K3543" s="223">
        <f t="shared" si="311"/>
        <v>0</v>
      </c>
      <c r="L3543" s="223">
        <f t="shared" si="311"/>
        <v>0</v>
      </c>
      <c r="M3543" s="223">
        <f t="shared" si="311"/>
        <v>0</v>
      </c>
      <c r="N3543" s="223">
        <f t="shared" si="311"/>
        <v>0</v>
      </c>
      <c r="O3543" s="223">
        <f t="shared" si="311"/>
        <v>0</v>
      </c>
      <c r="P3543" s="223">
        <f t="shared" si="311"/>
        <v>0</v>
      </c>
      <c r="Q3543" s="223">
        <f t="shared" si="311"/>
        <v>0</v>
      </c>
      <c r="R3543" s="223">
        <f t="shared" si="311"/>
        <v>0</v>
      </c>
    </row>
    <row r="3544" spans="1:18" hidden="1" outlineLevel="2" x14ac:dyDescent="0.25">
      <c r="A3544" s="222" t="str">
        <f>'Usages mobilité'!A27</f>
        <v>Usage mobilité n°24</v>
      </c>
      <c r="B3544" s="222" t="s">
        <v>41</v>
      </c>
      <c r="C3544" s="222"/>
      <c r="D3544" s="223">
        <f>IF(B$3512&lt;&gt;"",IF(B$3512='Usages mobilité'!BF27,'Usages mobilité'!BD27,0),0)</f>
        <v>0</v>
      </c>
      <c r="E3544" s="223">
        <f t="shared" si="311"/>
        <v>0</v>
      </c>
      <c r="F3544" s="223">
        <f t="shared" si="311"/>
        <v>0</v>
      </c>
      <c r="G3544" s="223">
        <f t="shared" si="311"/>
        <v>0</v>
      </c>
      <c r="H3544" s="223">
        <f t="shared" si="311"/>
        <v>0</v>
      </c>
      <c r="I3544" s="223">
        <f t="shared" si="311"/>
        <v>0</v>
      </c>
      <c r="J3544" s="223">
        <f t="shared" si="311"/>
        <v>0</v>
      </c>
      <c r="K3544" s="223">
        <f t="shared" si="311"/>
        <v>0</v>
      </c>
      <c r="L3544" s="223">
        <f t="shared" si="311"/>
        <v>0</v>
      </c>
      <c r="M3544" s="223">
        <f t="shared" si="311"/>
        <v>0</v>
      </c>
      <c r="N3544" s="223">
        <f t="shared" si="311"/>
        <v>0</v>
      </c>
      <c r="O3544" s="223">
        <f t="shared" si="311"/>
        <v>0</v>
      </c>
      <c r="P3544" s="223">
        <f t="shared" si="311"/>
        <v>0</v>
      </c>
      <c r="Q3544" s="223">
        <f t="shared" si="311"/>
        <v>0</v>
      </c>
      <c r="R3544" s="223">
        <f t="shared" si="311"/>
        <v>0</v>
      </c>
    </row>
    <row r="3545" spans="1:18" hidden="1" outlineLevel="2" x14ac:dyDescent="0.25">
      <c r="A3545" s="222" t="str">
        <f>'Usages mobilité'!A28</f>
        <v>Usage mobilité n°25</v>
      </c>
      <c r="B3545" s="222" t="s">
        <v>41</v>
      </c>
      <c r="C3545" s="222"/>
      <c r="D3545" s="223">
        <f>IF(B$3512&lt;&gt;"",IF(B$3512='Usages mobilité'!BF28,'Usages mobilité'!BD28,0),0)</f>
        <v>0</v>
      </c>
      <c r="E3545" s="223">
        <f t="shared" si="311"/>
        <v>0</v>
      </c>
      <c r="F3545" s="223">
        <f t="shared" si="311"/>
        <v>0</v>
      </c>
      <c r="G3545" s="223">
        <f t="shared" si="311"/>
        <v>0</v>
      </c>
      <c r="H3545" s="223">
        <f t="shared" si="311"/>
        <v>0</v>
      </c>
      <c r="I3545" s="223">
        <f t="shared" si="311"/>
        <v>0</v>
      </c>
      <c r="J3545" s="223">
        <f t="shared" si="311"/>
        <v>0</v>
      </c>
      <c r="K3545" s="223">
        <f t="shared" si="311"/>
        <v>0</v>
      </c>
      <c r="L3545" s="223">
        <f t="shared" si="311"/>
        <v>0</v>
      </c>
      <c r="M3545" s="223">
        <f t="shared" si="311"/>
        <v>0</v>
      </c>
      <c r="N3545" s="223">
        <f t="shared" si="311"/>
        <v>0</v>
      </c>
      <c r="O3545" s="223">
        <f t="shared" si="311"/>
        <v>0</v>
      </c>
      <c r="P3545" s="223">
        <f t="shared" si="311"/>
        <v>0</v>
      </c>
      <c r="Q3545" s="223">
        <f t="shared" si="311"/>
        <v>0</v>
      </c>
      <c r="R3545" s="223">
        <f t="shared" si="311"/>
        <v>0</v>
      </c>
    </row>
    <row r="3546" spans="1:18" hidden="1" outlineLevel="2" x14ac:dyDescent="0.25">
      <c r="A3546" s="222" t="str">
        <f>'Usages mobilité'!A29</f>
        <v>Usage mobilité n°26</v>
      </c>
      <c r="B3546" s="222" t="s">
        <v>41</v>
      </c>
      <c r="C3546" s="222"/>
      <c r="D3546" s="223">
        <f>IF(B$3512&lt;&gt;"",IF(B$3512='Usages mobilité'!BF29,'Usages mobilité'!BD29,0),0)</f>
        <v>0</v>
      </c>
      <c r="E3546" s="223">
        <f t="shared" si="311"/>
        <v>0</v>
      </c>
      <c r="F3546" s="223">
        <f t="shared" si="311"/>
        <v>0</v>
      </c>
      <c r="G3546" s="223">
        <f t="shared" si="311"/>
        <v>0</v>
      </c>
      <c r="H3546" s="223">
        <f t="shared" si="311"/>
        <v>0</v>
      </c>
      <c r="I3546" s="223">
        <f t="shared" si="311"/>
        <v>0</v>
      </c>
      <c r="J3546" s="223">
        <f t="shared" si="311"/>
        <v>0</v>
      </c>
      <c r="K3546" s="223">
        <f t="shared" si="311"/>
        <v>0</v>
      </c>
      <c r="L3546" s="223">
        <f t="shared" si="311"/>
        <v>0</v>
      </c>
      <c r="M3546" s="223">
        <f t="shared" si="311"/>
        <v>0</v>
      </c>
      <c r="N3546" s="223">
        <f t="shared" si="311"/>
        <v>0</v>
      </c>
      <c r="O3546" s="223">
        <f t="shared" si="311"/>
        <v>0</v>
      </c>
      <c r="P3546" s="223">
        <f t="shared" si="311"/>
        <v>0</v>
      </c>
      <c r="Q3546" s="223">
        <f t="shared" si="311"/>
        <v>0</v>
      </c>
      <c r="R3546" s="223">
        <f t="shared" si="311"/>
        <v>0</v>
      </c>
    </row>
    <row r="3547" spans="1:18" hidden="1" outlineLevel="2" x14ac:dyDescent="0.25">
      <c r="A3547" s="222" t="str">
        <f>'Usages mobilité'!A30</f>
        <v>Usage mobilité n°27</v>
      </c>
      <c r="B3547" s="222" t="s">
        <v>41</v>
      </c>
      <c r="C3547" s="222"/>
      <c r="D3547" s="223">
        <f>IF(B$3512&lt;&gt;"",IF(B$3512='Usages mobilité'!BF30,'Usages mobilité'!BD30,0),0)</f>
        <v>0</v>
      </c>
      <c r="E3547" s="223">
        <f t="shared" si="311"/>
        <v>0</v>
      </c>
      <c r="F3547" s="223">
        <f t="shared" si="311"/>
        <v>0</v>
      </c>
      <c r="G3547" s="223">
        <f t="shared" si="311"/>
        <v>0</v>
      </c>
      <c r="H3547" s="223">
        <f t="shared" si="311"/>
        <v>0</v>
      </c>
      <c r="I3547" s="223">
        <f t="shared" si="311"/>
        <v>0</v>
      </c>
      <c r="J3547" s="223">
        <f t="shared" si="311"/>
        <v>0</v>
      </c>
      <c r="K3547" s="223">
        <f t="shared" si="311"/>
        <v>0</v>
      </c>
      <c r="L3547" s="223">
        <f t="shared" si="311"/>
        <v>0</v>
      </c>
      <c r="M3547" s="223">
        <f t="shared" si="311"/>
        <v>0</v>
      </c>
      <c r="N3547" s="223">
        <f t="shared" si="311"/>
        <v>0</v>
      </c>
      <c r="O3547" s="223">
        <f t="shared" si="311"/>
        <v>0</v>
      </c>
      <c r="P3547" s="223">
        <f t="shared" si="311"/>
        <v>0</v>
      </c>
      <c r="Q3547" s="223">
        <f t="shared" si="311"/>
        <v>0</v>
      </c>
      <c r="R3547" s="223">
        <f t="shared" si="311"/>
        <v>0</v>
      </c>
    </row>
    <row r="3548" spans="1:18" hidden="1" outlineLevel="2" x14ac:dyDescent="0.25">
      <c r="A3548" s="222" t="str">
        <f>'Usages mobilité'!A31</f>
        <v>Usage mobilité n°28</v>
      </c>
      <c r="B3548" s="222" t="s">
        <v>41</v>
      </c>
      <c r="C3548" s="222"/>
      <c r="D3548" s="223">
        <f>IF(B$3512&lt;&gt;"",IF(B$3512='Usages mobilité'!BF31,'Usages mobilité'!BD31,0),0)</f>
        <v>0</v>
      </c>
      <c r="E3548" s="223">
        <f t="shared" si="311"/>
        <v>0</v>
      </c>
      <c r="F3548" s="223">
        <f t="shared" si="311"/>
        <v>0</v>
      </c>
      <c r="G3548" s="223">
        <f t="shared" si="311"/>
        <v>0</v>
      </c>
      <c r="H3548" s="223">
        <f t="shared" si="311"/>
        <v>0</v>
      </c>
      <c r="I3548" s="223">
        <f t="shared" si="311"/>
        <v>0</v>
      </c>
      <c r="J3548" s="223">
        <f t="shared" si="311"/>
        <v>0</v>
      </c>
      <c r="K3548" s="223">
        <f t="shared" si="311"/>
        <v>0</v>
      </c>
      <c r="L3548" s="223">
        <f t="shared" si="311"/>
        <v>0</v>
      </c>
      <c r="M3548" s="223">
        <f t="shared" si="311"/>
        <v>0</v>
      </c>
      <c r="N3548" s="223">
        <f t="shared" si="311"/>
        <v>0</v>
      </c>
      <c r="O3548" s="223">
        <f t="shared" si="311"/>
        <v>0</v>
      </c>
      <c r="P3548" s="223">
        <f t="shared" si="311"/>
        <v>0</v>
      </c>
      <c r="Q3548" s="223">
        <f t="shared" si="311"/>
        <v>0</v>
      </c>
      <c r="R3548" s="223">
        <f t="shared" si="311"/>
        <v>0</v>
      </c>
    </row>
    <row r="3549" spans="1:18" hidden="1" outlineLevel="2" x14ac:dyDescent="0.25">
      <c r="A3549" s="222" t="str">
        <f>'Usages mobilité'!A32</f>
        <v>Usage mobilité n°29</v>
      </c>
      <c r="B3549" s="222" t="s">
        <v>41</v>
      </c>
      <c r="C3549" s="222"/>
      <c r="D3549" s="223">
        <f>IF(B$3512&lt;&gt;"",IF(B$3512='Usages mobilité'!BF32,'Usages mobilité'!BD32,0),0)</f>
        <v>0</v>
      </c>
      <c r="E3549" s="223">
        <f t="shared" si="311"/>
        <v>0</v>
      </c>
      <c r="F3549" s="223">
        <f t="shared" si="311"/>
        <v>0</v>
      </c>
      <c r="G3549" s="223">
        <f t="shared" si="311"/>
        <v>0</v>
      </c>
      <c r="H3549" s="223">
        <f t="shared" si="311"/>
        <v>0</v>
      </c>
      <c r="I3549" s="223">
        <f t="shared" si="311"/>
        <v>0</v>
      </c>
      <c r="J3549" s="223">
        <f t="shared" si="311"/>
        <v>0</v>
      </c>
      <c r="K3549" s="223">
        <f t="shared" si="311"/>
        <v>0</v>
      </c>
      <c r="L3549" s="223">
        <f t="shared" si="311"/>
        <v>0</v>
      </c>
      <c r="M3549" s="223">
        <f t="shared" si="311"/>
        <v>0</v>
      </c>
      <c r="N3549" s="223">
        <f t="shared" si="311"/>
        <v>0</v>
      </c>
      <c r="O3549" s="223">
        <f t="shared" si="311"/>
        <v>0</v>
      </c>
      <c r="P3549" s="223">
        <f t="shared" si="311"/>
        <v>0</v>
      </c>
      <c r="Q3549" s="223">
        <f t="shared" si="311"/>
        <v>0</v>
      </c>
      <c r="R3549" s="223">
        <f t="shared" si="311"/>
        <v>0</v>
      </c>
    </row>
    <row r="3550" spans="1:18" hidden="1" outlineLevel="2" x14ac:dyDescent="0.25">
      <c r="A3550" s="222" t="str">
        <f>'Usages mobilité'!A33</f>
        <v>Usage mobilité n°30</v>
      </c>
      <c r="B3550" s="222" t="s">
        <v>41</v>
      </c>
      <c r="C3550" s="222"/>
      <c r="D3550" s="223">
        <f>IF(B$3512&lt;&gt;"",IF(B$3512='Usages mobilité'!BF33,'Usages mobilité'!BD33,0),0)</f>
        <v>0</v>
      </c>
      <c r="E3550" s="223">
        <f t="shared" si="311"/>
        <v>0</v>
      </c>
      <c r="F3550" s="223">
        <f t="shared" si="311"/>
        <v>0</v>
      </c>
      <c r="G3550" s="223">
        <f t="shared" si="311"/>
        <v>0</v>
      </c>
      <c r="H3550" s="223">
        <f t="shared" si="311"/>
        <v>0</v>
      </c>
      <c r="I3550" s="223">
        <f t="shared" si="311"/>
        <v>0</v>
      </c>
      <c r="J3550" s="223">
        <f t="shared" si="311"/>
        <v>0</v>
      </c>
      <c r="K3550" s="223">
        <f t="shared" si="311"/>
        <v>0</v>
      </c>
      <c r="L3550" s="223">
        <f t="shared" si="311"/>
        <v>0</v>
      </c>
      <c r="M3550" s="223">
        <f t="shared" si="311"/>
        <v>0</v>
      </c>
      <c r="N3550" s="223">
        <f t="shared" si="311"/>
        <v>0</v>
      </c>
      <c r="O3550" s="223">
        <f t="shared" si="311"/>
        <v>0</v>
      </c>
      <c r="P3550" s="223">
        <f t="shared" si="311"/>
        <v>0</v>
      </c>
      <c r="Q3550" s="223">
        <f t="shared" si="311"/>
        <v>0</v>
      </c>
      <c r="R3550" s="223">
        <f t="shared" si="311"/>
        <v>0</v>
      </c>
    </row>
    <row r="3551" spans="1:18" hidden="1" outlineLevel="2" x14ac:dyDescent="0.25">
      <c r="A3551" s="222" t="str">
        <f>'Usages mobilité'!A34</f>
        <v>Usage mobilité n°31</v>
      </c>
      <c r="B3551" s="222" t="s">
        <v>41</v>
      </c>
      <c r="C3551" s="222"/>
      <c r="D3551" s="223">
        <f>IF(B$3512&lt;&gt;"",IF(B$3512='Usages mobilité'!BF34,'Usages mobilité'!BD34,0),0)</f>
        <v>0</v>
      </c>
      <c r="E3551" s="223">
        <f t="shared" ref="E3551:R3560" si="312">$D3551</f>
        <v>0</v>
      </c>
      <c r="F3551" s="223">
        <f t="shared" si="312"/>
        <v>0</v>
      </c>
      <c r="G3551" s="223">
        <f t="shared" si="312"/>
        <v>0</v>
      </c>
      <c r="H3551" s="223">
        <f t="shared" si="312"/>
        <v>0</v>
      </c>
      <c r="I3551" s="223">
        <f t="shared" si="312"/>
        <v>0</v>
      </c>
      <c r="J3551" s="223">
        <f t="shared" si="312"/>
        <v>0</v>
      </c>
      <c r="K3551" s="223">
        <f t="shared" si="312"/>
        <v>0</v>
      </c>
      <c r="L3551" s="223">
        <f t="shared" si="312"/>
        <v>0</v>
      </c>
      <c r="M3551" s="223">
        <f t="shared" si="312"/>
        <v>0</v>
      </c>
      <c r="N3551" s="223">
        <f t="shared" si="312"/>
        <v>0</v>
      </c>
      <c r="O3551" s="223">
        <f t="shared" si="312"/>
        <v>0</v>
      </c>
      <c r="P3551" s="223">
        <f t="shared" si="312"/>
        <v>0</v>
      </c>
      <c r="Q3551" s="223">
        <f t="shared" si="312"/>
        <v>0</v>
      </c>
      <c r="R3551" s="223">
        <f t="shared" si="312"/>
        <v>0</v>
      </c>
    </row>
    <row r="3552" spans="1:18" hidden="1" outlineLevel="2" x14ac:dyDescent="0.25">
      <c r="A3552" s="222" t="str">
        <f>'Usages mobilité'!A35</f>
        <v>Usage mobilité n°32</v>
      </c>
      <c r="B3552" s="222" t="s">
        <v>41</v>
      </c>
      <c r="C3552" s="222"/>
      <c r="D3552" s="223">
        <f>IF(B$3512&lt;&gt;"",IF(B$3512='Usages mobilité'!BF35,'Usages mobilité'!BD35,0),0)</f>
        <v>0</v>
      </c>
      <c r="E3552" s="223">
        <f t="shared" si="312"/>
        <v>0</v>
      </c>
      <c r="F3552" s="223">
        <f t="shared" si="312"/>
        <v>0</v>
      </c>
      <c r="G3552" s="223">
        <f t="shared" si="312"/>
        <v>0</v>
      </c>
      <c r="H3552" s="223">
        <f t="shared" si="312"/>
        <v>0</v>
      </c>
      <c r="I3552" s="223">
        <f t="shared" si="312"/>
        <v>0</v>
      </c>
      <c r="J3552" s="223">
        <f t="shared" si="312"/>
        <v>0</v>
      </c>
      <c r="K3552" s="223">
        <f t="shared" si="312"/>
        <v>0</v>
      </c>
      <c r="L3552" s="223">
        <f t="shared" si="312"/>
        <v>0</v>
      </c>
      <c r="M3552" s="223">
        <f t="shared" si="312"/>
        <v>0</v>
      </c>
      <c r="N3552" s="223">
        <f t="shared" si="312"/>
        <v>0</v>
      </c>
      <c r="O3552" s="223">
        <f t="shared" si="312"/>
        <v>0</v>
      </c>
      <c r="P3552" s="223">
        <f t="shared" si="312"/>
        <v>0</v>
      </c>
      <c r="Q3552" s="223">
        <f t="shared" si="312"/>
        <v>0</v>
      </c>
      <c r="R3552" s="223">
        <f t="shared" si="312"/>
        <v>0</v>
      </c>
    </row>
    <row r="3553" spans="1:18" hidden="1" outlineLevel="2" x14ac:dyDescent="0.25">
      <c r="A3553" s="222" t="str">
        <f>'Usages mobilité'!A36</f>
        <v>Usage mobilité n°33</v>
      </c>
      <c r="B3553" s="222" t="s">
        <v>41</v>
      </c>
      <c r="C3553" s="222"/>
      <c r="D3553" s="223">
        <f>IF(B$3512&lt;&gt;"",IF(B$3512='Usages mobilité'!BF36,'Usages mobilité'!BD36,0),0)</f>
        <v>0</v>
      </c>
      <c r="E3553" s="223">
        <f t="shared" si="312"/>
        <v>0</v>
      </c>
      <c r="F3553" s="223">
        <f t="shared" si="312"/>
        <v>0</v>
      </c>
      <c r="G3553" s="223">
        <f t="shared" si="312"/>
        <v>0</v>
      </c>
      <c r="H3553" s="223">
        <f t="shared" si="312"/>
        <v>0</v>
      </c>
      <c r="I3553" s="223">
        <f t="shared" si="312"/>
        <v>0</v>
      </c>
      <c r="J3553" s="223">
        <f t="shared" si="312"/>
        <v>0</v>
      </c>
      <c r="K3553" s="223">
        <f t="shared" si="312"/>
        <v>0</v>
      </c>
      <c r="L3553" s="223">
        <f t="shared" si="312"/>
        <v>0</v>
      </c>
      <c r="M3553" s="223">
        <f t="shared" si="312"/>
        <v>0</v>
      </c>
      <c r="N3553" s="223">
        <f t="shared" si="312"/>
        <v>0</v>
      </c>
      <c r="O3553" s="223">
        <f t="shared" si="312"/>
        <v>0</v>
      </c>
      <c r="P3553" s="223">
        <f t="shared" si="312"/>
        <v>0</v>
      </c>
      <c r="Q3553" s="223">
        <f t="shared" si="312"/>
        <v>0</v>
      </c>
      <c r="R3553" s="223">
        <f t="shared" si="312"/>
        <v>0</v>
      </c>
    </row>
    <row r="3554" spans="1:18" hidden="1" outlineLevel="2" x14ac:dyDescent="0.25">
      <c r="A3554" s="222" t="str">
        <f>'Usages mobilité'!A37</f>
        <v>Usage mobilité n°34</v>
      </c>
      <c r="B3554" s="222" t="s">
        <v>41</v>
      </c>
      <c r="C3554" s="222"/>
      <c r="D3554" s="223">
        <f>IF(B$3512&lt;&gt;"",IF(B$3512='Usages mobilité'!BF37,'Usages mobilité'!BD37,0),0)</f>
        <v>0</v>
      </c>
      <c r="E3554" s="223">
        <f t="shared" si="312"/>
        <v>0</v>
      </c>
      <c r="F3554" s="223">
        <f t="shared" si="312"/>
        <v>0</v>
      </c>
      <c r="G3554" s="223">
        <f t="shared" si="312"/>
        <v>0</v>
      </c>
      <c r="H3554" s="223">
        <f t="shared" si="312"/>
        <v>0</v>
      </c>
      <c r="I3554" s="223">
        <f t="shared" si="312"/>
        <v>0</v>
      </c>
      <c r="J3554" s="223">
        <f t="shared" si="312"/>
        <v>0</v>
      </c>
      <c r="K3554" s="223">
        <f t="shared" si="312"/>
        <v>0</v>
      </c>
      <c r="L3554" s="223">
        <f t="shared" si="312"/>
        <v>0</v>
      </c>
      <c r="M3554" s="223">
        <f t="shared" si="312"/>
        <v>0</v>
      </c>
      <c r="N3554" s="223">
        <f t="shared" si="312"/>
        <v>0</v>
      </c>
      <c r="O3554" s="223">
        <f t="shared" si="312"/>
        <v>0</v>
      </c>
      <c r="P3554" s="223">
        <f t="shared" si="312"/>
        <v>0</v>
      </c>
      <c r="Q3554" s="223">
        <f t="shared" si="312"/>
        <v>0</v>
      </c>
      <c r="R3554" s="223">
        <f t="shared" si="312"/>
        <v>0</v>
      </c>
    </row>
    <row r="3555" spans="1:18" hidden="1" outlineLevel="2" x14ac:dyDescent="0.25">
      <c r="A3555" s="222" t="str">
        <f>'Usages mobilité'!A38</f>
        <v>Usage mobilité n°35</v>
      </c>
      <c r="B3555" s="222" t="s">
        <v>41</v>
      </c>
      <c r="C3555" s="222"/>
      <c r="D3555" s="223">
        <f>IF(B$3512&lt;&gt;"",IF(B$3512='Usages mobilité'!BF38,'Usages mobilité'!BD38,0),0)</f>
        <v>0</v>
      </c>
      <c r="E3555" s="223">
        <f t="shared" si="312"/>
        <v>0</v>
      </c>
      <c r="F3555" s="223">
        <f t="shared" si="312"/>
        <v>0</v>
      </c>
      <c r="G3555" s="223">
        <f t="shared" si="312"/>
        <v>0</v>
      </c>
      <c r="H3555" s="223">
        <f t="shared" si="312"/>
        <v>0</v>
      </c>
      <c r="I3555" s="223">
        <f t="shared" si="312"/>
        <v>0</v>
      </c>
      <c r="J3555" s="223">
        <f t="shared" si="312"/>
        <v>0</v>
      </c>
      <c r="K3555" s="223">
        <f t="shared" si="312"/>
        <v>0</v>
      </c>
      <c r="L3555" s="223">
        <f t="shared" si="312"/>
        <v>0</v>
      </c>
      <c r="M3555" s="223">
        <f t="shared" si="312"/>
        <v>0</v>
      </c>
      <c r="N3555" s="223">
        <f t="shared" si="312"/>
        <v>0</v>
      </c>
      <c r="O3555" s="223">
        <f t="shared" si="312"/>
        <v>0</v>
      </c>
      <c r="P3555" s="223">
        <f t="shared" si="312"/>
        <v>0</v>
      </c>
      <c r="Q3555" s="223">
        <f t="shared" si="312"/>
        <v>0</v>
      </c>
      <c r="R3555" s="223">
        <f t="shared" si="312"/>
        <v>0</v>
      </c>
    </row>
    <row r="3556" spans="1:18" hidden="1" outlineLevel="2" x14ac:dyDescent="0.25">
      <c r="A3556" s="222" t="str">
        <f>'Usages mobilité'!A39</f>
        <v>Usage mobilité n°36</v>
      </c>
      <c r="B3556" s="222" t="s">
        <v>41</v>
      </c>
      <c r="C3556" s="222"/>
      <c r="D3556" s="223">
        <f>IF(B$3512&lt;&gt;"",IF(B$3512='Usages mobilité'!BF39,'Usages mobilité'!BD39,0),0)</f>
        <v>0</v>
      </c>
      <c r="E3556" s="223">
        <f t="shared" si="312"/>
        <v>0</v>
      </c>
      <c r="F3556" s="223">
        <f t="shared" si="312"/>
        <v>0</v>
      </c>
      <c r="G3556" s="223">
        <f t="shared" si="312"/>
        <v>0</v>
      </c>
      <c r="H3556" s="223">
        <f t="shared" si="312"/>
        <v>0</v>
      </c>
      <c r="I3556" s="223">
        <f t="shared" si="312"/>
        <v>0</v>
      </c>
      <c r="J3556" s="223">
        <f t="shared" si="312"/>
        <v>0</v>
      </c>
      <c r="K3556" s="223">
        <f t="shared" si="312"/>
        <v>0</v>
      </c>
      <c r="L3556" s="223">
        <f t="shared" si="312"/>
        <v>0</v>
      </c>
      <c r="M3556" s="223">
        <f t="shared" si="312"/>
        <v>0</v>
      </c>
      <c r="N3556" s="223">
        <f t="shared" si="312"/>
        <v>0</v>
      </c>
      <c r="O3556" s="223">
        <f t="shared" si="312"/>
        <v>0</v>
      </c>
      <c r="P3556" s="223">
        <f t="shared" si="312"/>
        <v>0</v>
      </c>
      <c r="Q3556" s="223">
        <f t="shared" si="312"/>
        <v>0</v>
      </c>
      <c r="R3556" s="223">
        <f t="shared" si="312"/>
        <v>0</v>
      </c>
    </row>
    <row r="3557" spans="1:18" hidden="1" outlineLevel="2" x14ac:dyDescent="0.25">
      <c r="A3557" s="222" t="str">
        <f>'Usages mobilité'!A40</f>
        <v>Usage mobilité n°37</v>
      </c>
      <c r="B3557" s="222" t="s">
        <v>41</v>
      </c>
      <c r="C3557" s="222"/>
      <c r="D3557" s="223">
        <f>IF(B$3512&lt;&gt;"",IF(B$3512='Usages mobilité'!BF40,'Usages mobilité'!BD40,0),0)</f>
        <v>0</v>
      </c>
      <c r="E3557" s="223">
        <f t="shared" si="312"/>
        <v>0</v>
      </c>
      <c r="F3557" s="223">
        <f t="shared" si="312"/>
        <v>0</v>
      </c>
      <c r="G3557" s="223">
        <f t="shared" si="312"/>
        <v>0</v>
      </c>
      <c r="H3557" s="223">
        <f t="shared" si="312"/>
        <v>0</v>
      </c>
      <c r="I3557" s="223">
        <f t="shared" si="312"/>
        <v>0</v>
      </c>
      <c r="J3557" s="223">
        <f t="shared" si="312"/>
        <v>0</v>
      </c>
      <c r="K3557" s="223">
        <f t="shared" si="312"/>
        <v>0</v>
      </c>
      <c r="L3557" s="223">
        <f t="shared" si="312"/>
        <v>0</v>
      </c>
      <c r="M3557" s="223">
        <f t="shared" si="312"/>
        <v>0</v>
      </c>
      <c r="N3557" s="223">
        <f t="shared" si="312"/>
        <v>0</v>
      </c>
      <c r="O3557" s="223">
        <f t="shared" si="312"/>
        <v>0</v>
      </c>
      <c r="P3557" s="223">
        <f t="shared" si="312"/>
        <v>0</v>
      </c>
      <c r="Q3557" s="223">
        <f t="shared" si="312"/>
        <v>0</v>
      </c>
      <c r="R3557" s="223">
        <f t="shared" si="312"/>
        <v>0</v>
      </c>
    </row>
    <row r="3558" spans="1:18" hidden="1" outlineLevel="2" x14ac:dyDescent="0.25">
      <c r="A3558" s="222" t="str">
        <f>'Usages mobilité'!A41</f>
        <v>Usage mobilité n°38</v>
      </c>
      <c r="B3558" s="222" t="s">
        <v>41</v>
      </c>
      <c r="C3558" s="222"/>
      <c r="D3558" s="223">
        <f>IF(B$3512&lt;&gt;"",IF(B$3512='Usages mobilité'!BF41,'Usages mobilité'!BD41,0),0)</f>
        <v>0</v>
      </c>
      <c r="E3558" s="223">
        <f t="shared" si="312"/>
        <v>0</v>
      </c>
      <c r="F3558" s="223">
        <f t="shared" si="312"/>
        <v>0</v>
      </c>
      <c r="G3558" s="223">
        <f t="shared" si="312"/>
        <v>0</v>
      </c>
      <c r="H3558" s="223">
        <f t="shared" si="312"/>
        <v>0</v>
      </c>
      <c r="I3558" s="223">
        <f t="shared" si="312"/>
        <v>0</v>
      </c>
      <c r="J3558" s="223">
        <f t="shared" si="312"/>
        <v>0</v>
      </c>
      <c r="K3558" s="223">
        <f t="shared" si="312"/>
        <v>0</v>
      </c>
      <c r="L3558" s="223">
        <f t="shared" si="312"/>
        <v>0</v>
      </c>
      <c r="M3558" s="223">
        <f t="shared" si="312"/>
        <v>0</v>
      </c>
      <c r="N3558" s="223">
        <f t="shared" si="312"/>
        <v>0</v>
      </c>
      <c r="O3558" s="223">
        <f t="shared" si="312"/>
        <v>0</v>
      </c>
      <c r="P3558" s="223">
        <f t="shared" si="312"/>
        <v>0</v>
      </c>
      <c r="Q3558" s="223">
        <f t="shared" si="312"/>
        <v>0</v>
      </c>
      <c r="R3558" s="223">
        <f t="shared" si="312"/>
        <v>0</v>
      </c>
    </row>
    <row r="3559" spans="1:18" hidden="1" outlineLevel="2" x14ac:dyDescent="0.25">
      <c r="A3559" s="222" t="str">
        <f>'Usages mobilité'!A42</f>
        <v>Usage mobilité n°39</v>
      </c>
      <c r="B3559" s="222" t="s">
        <v>41</v>
      </c>
      <c r="C3559" s="222"/>
      <c r="D3559" s="223">
        <f>IF(B$3512&lt;&gt;"",IF(B$3512='Usages mobilité'!BF42,'Usages mobilité'!BD42,0),0)</f>
        <v>0</v>
      </c>
      <c r="E3559" s="223">
        <f t="shared" si="312"/>
        <v>0</v>
      </c>
      <c r="F3559" s="223">
        <f t="shared" si="312"/>
        <v>0</v>
      </c>
      <c r="G3559" s="223">
        <f t="shared" si="312"/>
        <v>0</v>
      </c>
      <c r="H3559" s="223">
        <f t="shared" si="312"/>
        <v>0</v>
      </c>
      <c r="I3559" s="223">
        <f t="shared" si="312"/>
        <v>0</v>
      </c>
      <c r="J3559" s="223">
        <f t="shared" si="312"/>
        <v>0</v>
      </c>
      <c r="K3559" s="223">
        <f t="shared" si="312"/>
        <v>0</v>
      </c>
      <c r="L3559" s="223">
        <f t="shared" si="312"/>
        <v>0</v>
      </c>
      <c r="M3559" s="223">
        <f t="shared" si="312"/>
        <v>0</v>
      </c>
      <c r="N3559" s="223">
        <f t="shared" si="312"/>
        <v>0</v>
      </c>
      <c r="O3559" s="223">
        <f t="shared" si="312"/>
        <v>0</v>
      </c>
      <c r="P3559" s="223">
        <f t="shared" si="312"/>
        <v>0</v>
      </c>
      <c r="Q3559" s="223">
        <f t="shared" si="312"/>
        <v>0</v>
      </c>
      <c r="R3559" s="223">
        <f t="shared" si="312"/>
        <v>0</v>
      </c>
    </row>
    <row r="3560" spans="1:18" hidden="1" outlineLevel="2" x14ac:dyDescent="0.25">
      <c r="A3560" s="222" t="str">
        <f>'Usages mobilité'!A43</f>
        <v>Usage mobilité n°40</v>
      </c>
      <c r="B3560" s="222" t="s">
        <v>41</v>
      </c>
      <c r="C3560" s="222"/>
      <c r="D3560" s="223">
        <f>IF(B$3512&lt;&gt;"",IF(B$3512='Usages mobilité'!BF43,'Usages mobilité'!BD43,0),0)</f>
        <v>0</v>
      </c>
      <c r="E3560" s="223">
        <f t="shared" si="312"/>
        <v>0</v>
      </c>
      <c r="F3560" s="223">
        <f t="shared" si="312"/>
        <v>0</v>
      </c>
      <c r="G3560" s="223">
        <f t="shared" si="312"/>
        <v>0</v>
      </c>
      <c r="H3560" s="223">
        <f t="shared" si="312"/>
        <v>0</v>
      </c>
      <c r="I3560" s="223">
        <f t="shared" si="312"/>
        <v>0</v>
      </c>
      <c r="J3560" s="223">
        <f t="shared" si="312"/>
        <v>0</v>
      </c>
      <c r="K3560" s="223">
        <f t="shared" si="312"/>
        <v>0</v>
      </c>
      <c r="L3560" s="223">
        <f t="shared" si="312"/>
        <v>0</v>
      </c>
      <c r="M3560" s="223">
        <f t="shared" si="312"/>
        <v>0</v>
      </c>
      <c r="N3560" s="223">
        <f t="shared" si="312"/>
        <v>0</v>
      </c>
      <c r="O3560" s="223">
        <f t="shared" si="312"/>
        <v>0</v>
      </c>
      <c r="P3560" s="223">
        <f t="shared" si="312"/>
        <v>0</v>
      </c>
      <c r="Q3560" s="223">
        <f t="shared" si="312"/>
        <v>0</v>
      </c>
      <c r="R3560" s="223">
        <f t="shared" si="312"/>
        <v>0</v>
      </c>
    </row>
    <row r="3561" spans="1:18" hidden="1" outlineLevel="2" x14ac:dyDescent="0.25">
      <c r="A3561" s="222" t="str">
        <f>'Usages mobilité'!A44</f>
        <v>Usage mobilité n°41</v>
      </c>
      <c r="B3561" s="222" t="s">
        <v>41</v>
      </c>
      <c r="C3561" s="222"/>
      <c r="D3561" s="223">
        <f>IF(B$3512&lt;&gt;"",IF(B$3512='Usages mobilité'!BF44,'Usages mobilité'!BD44,0),0)</f>
        <v>0</v>
      </c>
      <c r="E3561" s="223">
        <f t="shared" ref="E3561:R3570" si="313">$D3561</f>
        <v>0</v>
      </c>
      <c r="F3561" s="223">
        <f t="shared" si="313"/>
        <v>0</v>
      </c>
      <c r="G3561" s="223">
        <f t="shared" si="313"/>
        <v>0</v>
      </c>
      <c r="H3561" s="223">
        <f t="shared" si="313"/>
        <v>0</v>
      </c>
      <c r="I3561" s="223">
        <f t="shared" si="313"/>
        <v>0</v>
      </c>
      <c r="J3561" s="223">
        <f t="shared" si="313"/>
        <v>0</v>
      </c>
      <c r="K3561" s="223">
        <f t="shared" si="313"/>
        <v>0</v>
      </c>
      <c r="L3561" s="223">
        <f t="shared" si="313"/>
        <v>0</v>
      </c>
      <c r="M3561" s="223">
        <f t="shared" si="313"/>
        <v>0</v>
      </c>
      <c r="N3561" s="223">
        <f t="shared" si="313"/>
        <v>0</v>
      </c>
      <c r="O3561" s="223">
        <f t="shared" si="313"/>
        <v>0</v>
      </c>
      <c r="P3561" s="223">
        <f t="shared" si="313"/>
        <v>0</v>
      </c>
      <c r="Q3561" s="223">
        <f t="shared" si="313"/>
        <v>0</v>
      </c>
      <c r="R3561" s="223">
        <f t="shared" si="313"/>
        <v>0</v>
      </c>
    </row>
    <row r="3562" spans="1:18" hidden="1" outlineLevel="2" x14ac:dyDescent="0.25">
      <c r="A3562" s="222" t="str">
        <f>'Usages mobilité'!A45</f>
        <v>Usage mobilité n°42</v>
      </c>
      <c r="B3562" s="222" t="s">
        <v>41</v>
      </c>
      <c r="C3562" s="222"/>
      <c r="D3562" s="223">
        <f>IF(B$3512&lt;&gt;"",IF(B$3512='Usages mobilité'!BF45,'Usages mobilité'!BD45,0),0)</f>
        <v>0</v>
      </c>
      <c r="E3562" s="223">
        <f t="shared" si="313"/>
        <v>0</v>
      </c>
      <c r="F3562" s="223">
        <f t="shared" si="313"/>
        <v>0</v>
      </c>
      <c r="G3562" s="223">
        <f t="shared" si="313"/>
        <v>0</v>
      </c>
      <c r="H3562" s="223">
        <f t="shared" si="313"/>
        <v>0</v>
      </c>
      <c r="I3562" s="223">
        <f t="shared" si="313"/>
        <v>0</v>
      </c>
      <c r="J3562" s="223">
        <f t="shared" si="313"/>
        <v>0</v>
      </c>
      <c r="K3562" s="223">
        <f t="shared" si="313"/>
        <v>0</v>
      </c>
      <c r="L3562" s="223">
        <f t="shared" si="313"/>
        <v>0</v>
      </c>
      <c r="M3562" s="223">
        <f t="shared" si="313"/>
        <v>0</v>
      </c>
      <c r="N3562" s="223">
        <f t="shared" si="313"/>
        <v>0</v>
      </c>
      <c r="O3562" s="223">
        <f t="shared" si="313"/>
        <v>0</v>
      </c>
      <c r="P3562" s="223">
        <f t="shared" si="313"/>
        <v>0</v>
      </c>
      <c r="Q3562" s="223">
        <f t="shared" si="313"/>
        <v>0</v>
      </c>
      <c r="R3562" s="223">
        <f t="shared" si="313"/>
        <v>0</v>
      </c>
    </row>
    <row r="3563" spans="1:18" hidden="1" outlineLevel="2" x14ac:dyDescent="0.25">
      <c r="A3563" s="222" t="str">
        <f>'Usages mobilité'!A46</f>
        <v>Usage mobilité n°43</v>
      </c>
      <c r="B3563" s="222" t="s">
        <v>41</v>
      </c>
      <c r="C3563" s="222"/>
      <c r="D3563" s="223">
        <f>IF(B$3512&lt;&gt;"",IF(B$3512='Usages mobilité'!BF46,'Usages mobilité'!BD46,0),0)</f>
        <v>0</v>
      </c>
      <c r="E3563" s="223">
        <f t="shared" si="313"/>
        <v>0</v>
      </c>
      <c r="F3563" s="223">
        <f t="shared" si="313"/>
        <v>0</v>
      </c>
      <c r="G3563" s="223">
        <f t="shared" si="313"/>
        <v>0</v>
      </c>
      <c r="H3563" s="223">
        <f t="shared" si="313"/>
        <v>0</v>
      </c>
      <c r="I3563" s="223">
        <f t="shared" si="313"/>
        <v>0</v>
      </c>
      <c r="J3563" s="223">
        <f t="shared" si="313"/>
        <v>0</v>
      </c>
      <c r="K3563" s="223">
        <f t="shared" si="313"/>
        <v>0</v>
      </c>
      <c r="L3563" s="223">
        <f t="shared" si="313"/>
        <v>0</v>
      </c>
      <c r="M3563" s="223">
        <f t="shared" si="313"/>
        <v>0</v>
      </c>
      <c r="N3563" s="223">
        <f t="shared" si="313"/>
        <v>0</v>
      </c>
      <c r="O3563" s="223">
        <f t="shared" si="313"/>
        <v>0</v>
      </c>
      <c r="P3563" s="223">
        <f t="shared" si="313"/>
        <v>0</v>
      </c>
      <c r="Q3563" s="223">
        <f t="shared" si="313"/>
        <v>0</v>
      </c>
      <c r="R3563" s="223">
        <f t="shared" si="313"/>
        <v>0</v>
      </c>
    </row>
    <row r="3564" spans="1:18" hidden="1" outlineLevel="2" x14ac:dyDescent="0.25">
      <c r="A3564" s="222" t="str">
        <f>'Usages mobilité'!A47</f>
        <v>Usage mobilité n°44</v>
      </c>
      <c r="B3564" s="222" t="s">
        <v>41</v>
      </c>
      <c r="C3564" s="222"/>
      <c r="D3564" s="223">
        <f>IF(B$3512&lt;&gt;"",IF(B$3512='Usages mobilité'!BF47,'Usages mobilité'!BD47,0),0)</f>
        <v>0</v>
      </c>
      <c r="E3564" s="223">
        <f t="shared" si="313"/>
        <v>0</v>
      </c>
      <c r="F3564" s="223">
        <f t="shared" si="313"/>
        <v>0</v>
      </c>
      <c r="G3564" s="223">
        <f t="shared" si="313"/>
        <v>0</v>
      </c>
      <c r="H3564" s="223">
        <f t="shared" si="313"/>
        <v>0</v>
      </c>
      <c r="I3564" s="223">
        <f t="shared" si="313"/>
        <v>0</v>
      </c>
      <c r="J3564" s="223">
        <f t="shared" si="313"/>
        <v>0</v>
      </c>
      <c r="K3564" s="223">
        <f t="shared" si="313"/>
        <v>0</v>
      </c>
      <c r="L3564" s="223">
        <f t="shared" si="313"/>
        <v>0</v>
      </c>
      <c r="M3564" s="223">
        <f t="shared" si="313"/>
        <v>0</v>
      </c>
      <c r="N3564" s="223">
        <f t="shared" si="313"/>
        <v>0</v>
      </c>
      <c r="O3564" s="223">
        <f t="shared" si="313"/>
        <v>0</v>
      </c>
      <c r="P3564" s="223">
        <f t="shared" si="313"/>
        <v>0</v>
      </c>
      <c r="Q3564" s="223">
        <f t="shared" si="313"/>
        <v>0</v>
      </c>
      <c r="R3564" s="223">
        <f t="shared" si="313"/>
        <v>0</v>
      </c>
    </row>
    <row r="3565" spans="1:18" hidden="1" outlineLevel="2" x14ac:dyDescent="0.25">
      <c r="A3565" s="222" t="str">
        <f>'Usages mobilité'!A48</f>
        <v>Usage mobilité n°45</v>
      </c>
      <c r="B3565" s="222" t="s">
        <v>41</v>
      </c>
      <c r="C3565" s="222"/>
      <c r="D3565" s="223">
        <f>IF(B$3512&lt;&gt;"",IF(B$3512='Usages mobilité'!BF48,'Usages mobilité'!BD48,0),0)</f>
        <v>0</v>
      </c>
      <c r="E3565" s="223">
        <f t="shared" si="313"/>
        <v>0</v>
      </c>
      <c r="F3565" s="223">
        <f t="shared" si="313"/>
        <v>0</v>
      </c>
      <c r="G3565" s="223">
        <f t="shared" si="313"/>
        <v>0</v>
      </c>
      <c r="H3565" s="223">
        <f t="shared" si="313"/>
        <v>0</v>
      </c>
      <c r="I3565" s="223">
        <f t="shared" si="313"/>
        <v>0</v>
      </c>
      <c r="J3565" s="223">
        <f t="shared" si="313"/>
        <v>0</v>
      </c>
      <c r="K3565" s="223">
        <f t="shared" si="313"/>
        <v>0</v>
      </c>
      <c r="L3565" s="223">
        <f t="shared" si="313"/>
        <v>0</v>
      </c>
      <c r="M3565" s="223">
        <f t="shared" si="313"/>
        <v>0</v>
      </c>
      <c r="N3565" s="223">
        <f t="shared" si="313"/>
        <v>0</v>
      </c>
      <c r="O3565" s="223">
        <f t="shared" si="313"/>
        <v>0</v>
      </c>
      <c r="P3565" s="223">
        <f t="shared" si="313"/>
        <v>0</v>
      </c>
      <c r="Q3565" s="223">
        <f t="shared" si="313"/>
        <v>0</v>
      </c>
      <c r="R3565" s="223">
        <f t="shared" si="313"/>
        <v>0</v>
      </c>
    </row>
    <row r="3566" spans="1:18" hidden="1" outlineLevel="2" x14ac:dyDescent="0.25">
      <c r="A3566" s="222" t="str">
        <f>'Usages mobilité'!A49</f>
        <v>Usage mobilité n°46</v>
      </c>
      <c r="B3566" s="222" t="s">
        <v>41</v>
      </c>
      <c r="C3566" s="222"/>
      <c r="D3566" s="223">
        <f>IF(B$3512&lt;&gt;"",IF(B$3512='Usages mobilité'!BF49,'Usages mobilité'!BD49,0),0)</f>
        <v>0</v>
      </c>
      <c r="E3566" s="223">
        <f t="shared" si="313"/>
        <v>0</v>
      </c>
      <c r="F3566" s="223">
        <f t="shared" si="313"/>
        <v>0</v>
      </c>
      <c r="G3566" s="223">
        <f t="shared" si="313"/>
        <v>0</v>
      </c>
      <c r="H3566" s="223">
        <f t="shared" si="313"/>
        <v>0</v>
      </c>
      <c r="I3566" s="223">
        <f t="shared" si="313"/>
        <v>0</v>
      </c>
      <c r="J3566" s="223">
        <f t="shared" si="313"/>
        <v>0</v>
      </c>
      <c r="K3566" s="223">
        <f t="shared" si="313"/>
        <v>0</v>
      </c>
      <c r="L3566" s="223">
        <f t="shared" si="313"/>
        <v>0</v>
      </c>
      <c r="M3566" s="223">
        <f t="shared" si="313"/>
        <v>0</v>
      </c>
      <c r="N3566" s="223">
        <f t="shared" si="313"/>
        <v>0</v>
      </c>
      <c r="O3566" s="223">
        <f t="shared" si="313"/>
        <v>0</v>
      </c>
      <c r="P3566" s="223">
        <f t="shared" si="313"/>
        <v>0</v>
      </c>
      <c r="Q3566" s="223">
        <f t="shared" si="313"/>
        <v>0</v>
      </c>
      <c r="R3566" s="223">
        <f t="shared" si="313"/>
        <v>0</v>
      </c>
    </row>
    <row r="3567" spans="1:18" hidden="1" outlineLevel="2" x14ac:dyDescent="0.25">
      <c r="A3567" s="222" t="str">
        <f>'Usages mobilité'!A50</f>
        <v>Usage mobilité n°47</v>
      </c>
      <c r="B3567" s="222" t="s">
        <v>41</v>
      </c>
      <c r="C3567" s="222"/>
      <c r="D3567" s="223">
        <f>IF(B$3512&lt;&gt;"",IF(B$3512='Usages mobilité'!BF50,'Usages mobilité'!BD50,0),0)</f>
        <v>0</v>
      </c>
      <c r="E3567" s="223">
        <f t="shared" si="313"/>
        <v>0</v>
      </c>
      <c r="F3567" s="223">
        <f t="shared" si="313"/>
        <v>0</v>
      </c>
      <c r="G3567" s="223">
        <f t="shared" si="313"/>
        <v>0</v>
      </c>
      <c r="H3567" s="223">
        <f t="shared" si="313"/>
        <v>0</v>
      </c>
      <c r="I3567" s="223">
        <f t="shared" si="313"/>
        <v>0</v>
      </c>
      <c r="J3567" s="223">
        <f t="shared" si="313"/>
        <v>0</v>
      </c>
      <c r="K3567" s="223">
        <f t="shared" si="313"/>
        <v>0</v>
      </c>
      <c r="L3567" s="223">
        <f t="shared" si="313"/>
        <v>0</v>
      </c>
      <c r="M3567" s="223">
        <f t="shared" si="313"/>
        <v>0</v>
      </c>
      <c r="N3567" s="223">
        <f t="shared" si="313"/>
        <v>0</v>
      </c>
      <c r="O3567" s="223">
        <f t="shared" si="313"/>
        <v>0</v>
      </c>
      <c r="P3567" s="223">
        <f t="shared" si="313"/>
        <v>0</v>
      </c>
      <c r="Q3567" s="223">
        <f t="shared" si="313"/>
        <v>0</v>
      </c>
      <c r="R3567" s="223">
        <f t="shared" si="313"/>
        <v>0</v>
      </c>
    </row>
    <row r="3568" spans="1:18" hidden="1" outlineLevel="2" x14ac:dyDescent="0.25">
      <c r="A3568" s="222" t="str">
        <f>'Usages mobilité'!A51</f>
        <v>Usage mobilité n°48</v>
      </c>
      <c r="B3568" s="222" t="s">
        <v>41</v>
      </c>
      <c r="C3568" s="222"/>
      <c r="D3568" s="223">
        <f>IF(B$3512&lt;&gt;"",IF(B$3512='Usages mobilité'!BF51,'Usages mobilité'!BD51,0),0)</f>
        <v>0</v>
      </c>
      <c r="E3568" s="223">
        <f t="shared" si="313"/>
        <v>0</v>
      </c>
      <c r="F3568" s="223">
        <f t="shared" si="313"/>
        <v>0</v>
      </c>
      <c r="G3568" s="223">
        <f t="shared" si="313"/>
        <v>0</v>
      </c>
      <c r="H3568" s="223">
        <f t="shared" si="313"/>
        <v>0</v>
      </c>
      <c r="I3568" s="223">
        <f t="shared" si="313"/>
        <v>0</v>
      </c>
      <c r="J3568" s="223">
        <f t="shared" si="313"/>
        <v>0</v>
      </c>
      <c r="K3568" s="223">
        <f t="shared" si="313"/>
        <v>0</v>
      </c>
      <c r="L3568" s="223">
        <f t="shared" si="313"/>
        <v>0</v>
      </c>
      <c r="M3568" s="223">
        <f t="shared" si="313"/>
        <v>0</v>
      </c>
      <c r="N3568" s="223">
        <f t="shared" si="313"/>
        <v>0</v>
      </c>
      <c r="O3568" s="223">
        <f t="shared" si="313"/>
        <v>0</v>
      </c>
      <c r="P3568" s="223">
        <f t="shared" si="313"/>
        <v>0</v>
      </c>
      <c r="Q3568" s="223">
        <f t="shared" si="313"/>
        <v>0</v>
      </c>
      <c r="R3568" s="223">
        <f t="shared" si="313"/>
        <v>0</v>
      </c>
    </row>
    <row r="3569" spans="1:18" hidden="1" outlineLevel="2" x14ac:dyDescent="0.25">
      <c r="A3569" s="222" t="str">
        <f>'Usages mobilité'!A52</f>
        <v>Usage mobilité n°49</v>
      </c>
      <c r="B3569" s="222" t="s">
        <v>41</v>
      </c>
      <c r="C3569" s="222"/>
      <c r="D3569" s="223">
        <f>IF(B$3512&lt;&gt;"",IF(B$3512='Usages mobilité'!BF52,'Usages mobilité'!BD52,0),0)</f>
        <v>0</v>
      </c>
      <c r="E3569" s="223">
        <f t="shared" si="313"/>
        <v>0</v>
      </c>
      <c r="F3569" s="223">
        <f t="shared" si="313"/>
        <v>0</v>
      </c>
      <c r="G3569" s="223">
        <f t="shared" si="313"/>
        <v>0</v>
      </c>
      <c r="H3569" s="223">
        <f t="shared" si="313"/>
        <v>0</v>
      </c>
      <c r="I3569" s="223">
        <f t="shared" si="313"/>
        <v>0</v>
      </c>
      <c r="J3569" s="223">
        <f t="shared" si="313"/>
        <v>0</v>
      </c>
      <c r="K3569" s="223">
        <f t="shared" si="313"/>
        <v>0</v>
      </c>
      <c r="L3569" s="223">
        <f t="shared" si="313"/>
        <v>0</v>
      </c>
      <c r="M3569" s="223">
        <f t="shared" si="313"/>
        <v>0</v>
      </c>
      <c r="N3569" s="223">
        <f t="shared" si="313"/>
        <v>0</v>
      </c>
      <c r="O3569" s="223">
        <f t="shared" si="313"/>
        <v>0</v>
      </c>
      <c r="P3569" s="223">
        <f t="shared" si="313"/>
        <v>0</v>
      </c>
      <c r="Q3569" s="223">
        <f t="shared" si="313"/>
        <v>0</v>
      </c>
      <c r="R3569" s="223">
        <f t="shared" si="313"/>
        <v>0</v>
      </c>
    </row>
    <row r="3570" spans="1:18" hidden="1" outlineLevel="2" x14ac:dyDescent="0.25">
      <c r="A3570" s="222" t="str">
        <f>'Usages mobilité'!A53</f>
        <v>Usage mobilité n°50</v>
      </c>
      <c r="B3570" s="222" t="s">
        <v>41</v>
      </c>
      <c r="C3570" s="222"/>
      <c r="D3570" s="223">
        <f>IF(B$3512&lt;&gt;"",IF(B$3512='Usages mobilité'!BF53,'Usages mobilité'!BD53,0),0)</f>
        <v>0</v>
      </c>
      <c r="E3570" s="223">
        <f t="shared" si="313"/>
        <v>0</v>
      </c>
      <c r="F3570" s="223">
        <f t="shared" si="313"/>
        <v>0</v>
      </c>
      <c r="G3570" s="223">
        <f t="shared" si="313"/>
        <v>0</v>
      </c>
      <c r="H3570" s="223">
        <f t="shared" si="313"/>
        <v>0</v>
      </c>
      <c r="I3570" s="223">
        <f t="shared" si="313"/>
        <v>0</v>
      </c>
      <c r="J3570" s="223">
        <f t="shared" si="313"/>
        <v>0</v>
      </c>
      <c r="K3570" s="223">
        <f t="shared" si="313"/>
        <v>0</v>
      </c>
      <c r="L3570" s="223">
        <f t="shared" si="313"/>
        <v>0</v>
      </c>
      <c r="M3570" s="223">
        <f t="shared" si="313"/>
        <v>0</v>
      </c>
      <c r="N3570" s="223">
        <f t="shared" si="313"/>
        <v>0</v>
      </c>
      <c r="O3570" s="223">
        <f t="shared" si="313"/>
        <v>0</v>
      </c>
      <c r="P3570" s="223">
        <f t="shared" si="313"/>
        <v>0</v>
      </c>
      <c r="Q3570" s="223">
        <f t="shared" si="313"/>
        <v>0</v>
      </c>
      <c r="R3570" s="223">
        <f t="shared" si="313"/>
        <v>0</v>
      </c>
    </row>
    <row r="3571" spans="1:18" hidden="1" outlineLevel="1" collapsed="1" x14ac:dyDescent="0.25">
      <c r="A3571" s="222" t="s">
        <v>650</v>
      </c>
      <c r="B3571" s="222"/>
      <c r="C3571" s="222"/>
      <c r="D3571" s="223">
        <f t="shared" ref="D3571:R3571" si="314">SUM(D3521:D3570)</f>
        <v>0</v>
      </c>
      <c r="E3571" s="223">
        <f t="shared" si="314"/>
        <v>0</v>
      </c>
      <c r="F3571" s="223">
        <f t="shared" si="314"/>
        <v>0</v>
      </c>
      <c r="G3571" s="223">
        <f t="shared" si="314"/>
        <v>0</v>
      </c>
      <c r="H3571" s="223">
        <f t="shared" si="314"/>
        <v>0</v>
      </c>
      <c r="I3571" s="223">
        <f t="shared" si="314"/>
        <v>0</v>
      </c>
      <c r="J3571" s="223">
        <f t="shared" si="314"/>
        <v>0</v>
      </c>
      <c r="K3571" s="223">
        <f t="shared" si="314"/>
        <v>0</v>
      </c>
      <c r="L3571" s="223">
        <f t="shared" si="314"/>
        <v>0</v>
      </c>
      <c r="M3571" s="223">
        <f t="shared" si="314"/>
        <v>0</v>
      </c>
      <c r="N3571" s="223">
        <f t="shared" si="314"/>
        <v>0</v>
      </c>
      <c r="O3571" s="223">
        <f t="shared" si="314"/>
        <v>0</v>
      </c>
      <c r="P3571" s="223">
        <f t="shared" si="314"/>
        <v>0</v>
      </c>
      <c r="Q3571" s="223">
        <f t="shared" si="314"/>
        <v>0</v>
      </c>
      <c r="R3571" s="223">
        <f t="shared" si="314"/>
        <v>0</v>
      </c>
    </row>
    <row r="3572" spans="1:18" hidden="1" outlineLevel="2" x14ac:dyDescent="0.25">
      <c r="A3572" s="222" t="str">
        <f>'Usages mobilité'!A4</f>
        <v>Usage mobilité n°1</v>
      </c>
      <c r="B3572" s="222" t="s">
        <v>645</v>
      </c>
      <c r="C3572" s="222"/>
      <c r="D3572" s="223">
        <f>D3521*'Usages mobilité'!$BG4*(1+'Usages mobilité'!$BH4)^(D$3515-$D$3515)/1000</f>
        <v>0</v>
      </c>
      <c r="E3572" s="223">
        <f>E3521*'Usages mobilité'!$BG4*(1+'Usages mobilité'!$BH4)^(E$3515-$D$3515)/1000</f>
        <v>0</v>
      </c>
      <c r="F3572" s="223">
        <f>F3521*'Usages mobilité'!$BG4*(1+'Usages mobilité'!$BH4)^(F$3515-$D$3515)/1000</f>
        <v>0</v>
      </c>
      <c r="G3572" s="223">
        <f>G3521*'Usages mobilité'!$BG4*(1+'Usages mobilité'!$BH4)^(G$3515-$D$3515)/1000</f>
        <v>0</v>
      </c>
      <c r="H3572" s="223">
        <f>H3521*'Usages mobilité'!$BG4*(1+'Usages mobilité'!$BH4)^(H$3515-$D$3515)/1000</f>
        <v>0</v>
      </c>
      <c r="I3572" s="223">
        <f>I3521*'Usages mobilité'!$BG4*(1+'Usages mobilité'!$BH4)^(I$3515-$D$3515)/1000</f>
        <v>0</v>
      </c>
      <c r="J3572" s="223">
        <f>J3521*'Usages mobilité'!$BG4*(1+'Usages mobilité'!$BH4)^(J$3515-$D$3515)/1000</f>
        <v>0</v>
      </c>
      <c r="K3572" s="223">
        <f>K3521*'Usages mobilité'!$BG4*(1+'Usages mobilité'!$BH4)^(K$3515-$D$3515)/1000</f>
        <v>0</v>
      </c>
      <c r="L3572" s="223">
        <f>L3521*'Usages mobilité'!$BG4*(1+'Usages mobilité'!$BH4)^(L$3515-$D$3515)/1000</f>
        <v>0</v>
      </c>
      <c r="M3572" s="223">
        <f>M3521*'Usages mobilité'!$BG4*(1+'Usages mobilité'!$BH4)^(M$3515-$D$3515)/1000</f>
        <v>0</v>
      </c>
      <c r="N3572" s="223">
        <f>N3521*'Usages mobilité'!$BG4*(1+'Usages mobilité'!$BH4)^(N$3515-$D$3515)/1000</f>
        <v>0</v>
      </c>
      <c r="O3572" s="223">
        <f>O3521*'Usages mobilité'!$BG4*(1+'Usages mobilité'!$BH4)^(O$3515-$D$3515)/1000</f>
        <v>0</v>
      </c>
      <c r="P3572" s="223">
        <f>P3521*'Usages mobilité'!$BG4*(1+'Usages mobilité'!$BH4)^(P$3515-$D$3515)/1000</f>
        <v>0</v>
      </c>
      <c r="Q3572" s="223">
        <f>Q3521*'Usages mobilité'!$BG4*(1+'Usages mobilité'!$BH4)^(Q$3515-$D$3515)/1000</f>
        <v>0</v>
      </c>
      <c r="R3572" s="223">
        <f>R3521*'Usages mobilité'!$BG4*(1+'Usages mobilité'!$BH4)^(R$3515-$D$3515)/1000</f>
        <v>0</v>
      </c>
    </row>
    <row r="3573" spans="1:18" hidden="1" outlineLevel="2" x14ac:dyDescent="0.25">
      <c r="A3573" s="222" t="str">
        <f>'Usages mobilité'!A5</f>
        <v>Usage mobilité n°2</v>
      </c>
      <c r="B3573" s="222" t="s">
        <v>645</v>
      </c>
      <c r="C3573" s="222"/>
      <c r="D3573" s="223">
        <f>D3522*'Usages mobilité'!$BG5*(1+'Usages mobilité'!$BH5)^(D$3515-$D$3515)/1000</f>
        <v>0</v>
      </c>
      <c r="E3573" s="223">
        <f>E3522*'Usages mobilité'!$BG5*(1+'Usages mobilité'!$BH5)^(E$3515-$D$3515)/1000</f>
        <v>0</v>
      </c>
      <c r="F3573" s="223">
        <f>F3522*'Usages mobilité'!$BG5*(1+'Usages mobilité'!$BH5)^(F$3515-$D$3515)/1000</f>
        <v>0</v>
      </c>
      <c r="G3573" s="223">
        <f>G3522*'Usages mobilité'!$BG5*(1+'Usages mobilité'!$BH5)^(G$3515-$D$3515)/1000</f>
        <v>0</v>
      </c>
      <c r="H3573" s="223">
        <f>H3522*'Usages mobilité'!$BG5*(1+'Usages mobilité'!$BH5)^(H$3515-$D$3515)/1000</f>
        <v>0</v>
      </c>
      <c r="I3573" s="223">
        <f>I3522*'Usages mobilité'!$BG5*(1+'Usages mobilité'!$BH5)^(I$3515-$D$3515)/1000</f>
        <v>0</v>
      </c>
      <c r="J3573" s="223">
        <f>J3522*'Usages mobilité'!$BG5*(1+'Usages mobilité'!$BH5)^(J$3515-$D$3515)/1000</f>
        <v>0</v>
      </c>
      <c r="K3573" s="223">
        <f>K3522*'Usages mobilité'!$BG5*(1+'Usages mobilité'!$BH5)^(K$3515-$D$3515)/1000</f>
        <v>0</v>
      </c>
      <c r="L3573" s="223">
        <f>L3522*'Usages mobilité'!$BG5*(1+'Usages mobilité'!$BH5)^(L$3515-$D$3515)/1000</f>
        <v>0</v>
      </c>
      <c r="M3573" s="223">
        <f>M3522*'Usages mobilité'!$BG5*(1+'Usages mobilité'!$BH5)^(M$3515-$D$3515)/1000</f>
        <v>0</v>
      </c>
      <c r="N3573" s="223">
        <f>N3522*'Usages mobilité'!$BG5*(1+'Usages mobilité'!$BH5)^(N$3515-$D$3515)/1000</f>
        <v>0</v>
      </c>
      <c r="O3573" s="223">
        <f>O3522*'Usages mobilité'!$BG5*(1+'Usages mobilité'!$BH5)^(O$3515-$D$3515)/1000</f>
        <v>0</v>
      </c>
      <c r="P3573" s="223">
        <f>P3522*'Usages mobilité'!$BG5*(1+'Usages mobilité'!$BH5)^(P$3515-$D$3515)/1000</f>
        <v>0</v>
      </c>
      <c r="Q3573" s="223">
        <f>Q3522*'Usages mobilité'!$BG5*(1+'Usages mobilité'!$BH5)^(Q$3515-$D$3515)/1000</f>
        <v>0</v>
      </c>
      <c r="R3573" s="223">
        <f>R3522*'Usages mobilité'!$BG5*(1+'Usages mobilité'!$BH5)^(R$3515-$D$3515)/1000</f>
        <v>0</v>
      </c>
    </row>
    <row r="3574" spans="1:18" hidden="1" outlineLevel="2" x14ac:dyDescent="0.25">
      <c r="A3574" s="222" t="str">
        <f>'Usages mobilité'!A6</f>
        <v>Usage mobilité n°3</v>
      </c>
      <c r="B3574" s="222" t="s">
        <v>645</v>
      </c>
      <c r="C3574" s="222"/>
      <c r="D3574" s="223">
        <f>D3523*'Usages mobilité'!$BG6*(1+'Usages mobilité'!$BH6)^(D$3515-$D$3515)/1000</f>
        <v>0</v>
      </c>
      <c r="E3574" s="223">
        <f>E3523*'Usages mobilité'!$BG6*(1+'Usages mobilité'!$BH6)^(E$3515-$D$3515)/1000</f>
        <v>0</v>
      </c>
      <c r="F3574" s="223">
        <f>F3523*'Usages mobilité'!$BG6*(1+'Usages mobilité'!$BH6)^(F$3515-$D$3515)/1000</f>
        <v>0</v>
      </c>
      <c r="G3574" s="223">
        <f>G3523*'Usages mobilité'!$BG6*(1+'Usages mobilité'!$BH6)^(G$3515-$D$3515)/1000</f>
        <v>0</v>
      </c>
      <c r="H3574" s="223">
        <f>H3523*'Usages mobilité'!$BG6*(1+'Usages mobilité'!$BH6)^(H$3515-$D$3515)/1000</f>
        <v>0</v>
      </c>
      <c r="I3574" s="223">
        <f>I3523*'Usages mobilité'!$BG6*(1+'Usages mobilité'!$BH6)^(I$3515-$D$3515)/1000</f>
        <v>0</v>
      </c>
      <c r="J3574" s="223">
        <f>J3523*'Usages mobilité'!$BG6*(1+'Usages mobilité'!$BH6)^(J$3515-$D$3515)/1000</f>
        <v>0</v>
      </c>
      <c r="K3574" s="223">
        <f>K3523*'Usages mobilité'!$BG6*(1+'Usages mobilité'!$BH6)^(K$3515-$D$3515)/1000</f>
        <v>0</v>
      </c>
      <c r="L3574" s="223">
        <f>L3523*'Usages mobilité'!$BG6*(1+'Usages mobilité'!$BH6)^(L$3515-$D$3515)/1000</f>
        <v>0</v>
      </c>
      <c r="M3574" s="223">
        <f>M3523*'Usages mobilité'!$BG6*(1+'Usages mobilité'!$BH6)^(M$3515-$D$3515)/1000</f>
        <v>0</v>
      </c>
      <c r="N3574" s="223">
        <f>N3523*'Usages mobilité'!$BG6*(1+'Usages mobilité'!$BH6)^(N$3515-$D$3515)/1000</f>
        <v>0</v>
      </c>
      <c r="O3574" s="223">
        <f>O3523*'Usages mobilité'!$BG6*(1+'Usages mobilité'!$BH6)^(O$3515-$D$3515)/1000</f>
        <v>0</v>
      </c>
      <c r="P3574" s="223">
        <f>P3523*'Usages mobilité'!$BG6*(1+'Usages mobilité'!$BH6)^(P$3515-$D$3515)/1000</f>
        <v>0</v>
      </c>
      <c r="Q3574" s="223">
        <f>Q3523*'Usages mobilité'!$BG6*(1+'Usages mobilité'!$BH6)^(Q$3515-$D$3515)/1000</f>
        <v>0</v>
      </c>
      <c r="R3574" s="223">
        <f>R3523*'Usages mobilité'!$BG6*(1+'Usages mobilité'!$BH6)^(R$3515-$D$3515)/1000</f>
        <v>0</v>
      </c>
    </row>
    <row r="3575" spans="1:18" hidden="1" outlineLevel="2" x14ac:dyDescent="0.25">
      <c r="A3575" s="222" t="str">
        <f>'Usages mobilité'!A7</f>
        <v>Usage mobilité n°4</v>
      </c>
      <c r="B3575" s="222" t="s">
        <v>645</v>
      </c>
      <c r="C3575" s="222"/>
      <c r="D3575" s="223">
        <f>D3524*'Usages mobilité'!$BG7*(1+'Usages mobilité'!$BH7)^(D$3515-$D$3515)/1000</f>
        <v>0</v>
      </c>
      <c r="E3575" s="223">
        <f>E3524*'Usages mobilité'!$BG7*(1+'Usages mobilité'!$BH7)^(E$3515-$D$3515)/1000</f>
        <v>0</v>
      </c>
      <c r="F3575" s="223">
        <f>F3524*'Usages mobilité'!$BG7*(1+'Usages mobilité'!$BH7)^(F$3515-$D$3515)/1000</f>
        <v>0</v>
      </c>
      <c r="G3575" s="223">
        <f>G3524*'Usages mobilité'!$BG7*(1+'Usages mobilité'!$BH7)^(G$3515-$D$3515)/1000</f>
        <v>0</v>
      </c>
      <c r="H3575" s="223">
        <f>H3524*'Usages mobilité'!$BG7*(1+'Usages mobilité'!$BH7)^(H$3515-$D$3515)/1000</f>
        <v>0</v>
      </c>
      <c r="I3575" s="223">
        <f>I3524*'Usages mobilité'!$BG7*(1+'Usages mobilité'!$BH7)^(I$3515-$D$3515)/1000</f>
        <v>0</v>
      </c>
      <c r="J3575" s="223">
        <f>J3524*'Usages mobilité'!$BG7*(1+'Usages mobilité'!$BH7)^(J$3515-$D$3515)/1000</f>
        <v>0</v>
      </c>
      <c r="K3575" s="223">
        <f>K3524*'Usages mobilité'!$BG7*(1+'Usages mobilité'!$BH7)^(K$3515-$D$3515)/1000</f>
        <v>0</v>
      </c>
      <c r="L3575" s="223">
        <f>L3524*'Usages mobilité'!$BG7*(1+'Usages mobilité'!$BH7)^(L$3515-$D$3515)/1000</f>
        <v>0</v>
      </c>
      <c r="M3575" s="223">
        <f>M3524*'Usages mobilité'!$BG7*(1+'Usages mobilité'!$BH7)^(M$3515-$D$3515)/1000</f>
        <v>0</v>
      </c>
      <c r="N3575" s="223">
        <f>N3524*'Usages mobilité'!$BG7*(1+'Usages mobilité'!$BH7)^(N$3515-$D$3515)/1000</f>
        <v>0</v>
      </c>
      <c r="O3575" s="223">
        <f>O3524*'Usages mobilité'!$BG7*(1+'Usages mobilité'!$BH7)^(O$3515-$D$3515)/1000</f>
        <v>0</v>
      </c>
      <c r="P3575" s="223">
        <f>P3524*'Usages mobilité'!$BG7*(1+'Usages mobilité'!$BH7)^(P$3515-$D$3515)/1000</f>
        <v>0</v>
      </c>
      <c r="Q3575" s="223">
        <f>Q3524*'Usages mobilité'!$BG7*(1+'Usages mobilité'!$BH7)^(Q$3515-$D$3515)/1000</f>
        <v>0</v>
      </c>
      <c r="R3575" s="223">
        <f>R3524*'Usages mobilité'!$BG7*(1+'Usages mobilité'!$BH7)^(R$3515-$D$3515)/1000</f>
        <v>0</v>
      </c>
    </row>
    <row r="3576" spans="1:18" hidden="1" outlineLevel="2" x14ac:dyDescent="0.25">
      <c r="A3576" s="222" t="str">
        <f>'Usages mobilité'!A8</f>
        <v>Usage mobilité n°5</v>
      </c>
      <c r="B3576" s="222" t="s">
        <v>645</v>
      </c>
      <c r="C3576" s="222"/>
      <c r="D3576" s="223">
        <f>D3525*'Usages mobilité'!$BG8*(1+'Usages mobilité'!$BH8)^(D$3515-$D$3515)/1000</f>
        <v>0</v>
      </c>
      <c r="E3576" s="223">
        <f>E3525*'Usages mobilité'!$BG8*(1+'Usages mobilité'!$BH8)^(E$3515-$D$3515)/1000</f>
        <v>0</v>
      </c>
      <c r="F3576" s="223">
        <f>F3525*'Usages mobilité'!$BG8*(1+'Usages mobilité'!$BH8)^(F$3515-$D$3515)/1000</f>
        <v>0</v>
      </c>
      <c r="G3576" s="223">
        <f>G3525*'Usages mobilité'!$BG8*(1+'Usages mobilité'!$BH8)^(G$3515-$D$3515)/1000</f>
        <v>0</v>
      </c>
      <c r="H3576" s="223">
        <f>H3525*'Usages mobilité'!$BG8*(1+'Usages mobilité'!$BH8)^(H$3515-$D$3515)/1000</f>
        <v>0</v>
      </c>
      <c r="I3576" s="223">
        <f>I3525*'Usages mobilité'!$BG8*(1+'Usages mobilité'!$BH8)^(I$3515-$D$3515)/1000</f>
        <v>0</v>
      </c>
      <c r="J3576" s="223">
        <f>J3525*'Usages mobilité'!$BG8*(1+'Usages mobilité'!$BH8)^(J$3515-$D$3515)/1000</f>
        <v>0</v>
      </c>
      <c r="K3576" s="223">
        <f>K3525*'Usages mobilité'!$BG8*(1+'Usages mobilité'!$BH8)^(K$3515-$D$3515)/1000</f>
        <v>0</v>
      </c>
      <c r="L3576" s="223">
        <f>L3525*'Usages mobilité'!$BG8*(1+'Usages mobilité'!$BH8)^(L$3515-$D$3515)/1000</f>
        <v>0</v>
      </c>
      <c r="M3576" s="223">
        <f>M3525*'Usages mobilité'!$BG8*(1+'Usages mobilité'!$BH8)^(M$3515-$D$3515)/1000</f>
        <v>0</v>
      </c>
      <c r="N3576" s="223">
        <f>N3525*'Usages mobilité'!$BG8*(1+'Usages mobilité'!$BH8)^(N$3515-$D$3515)/1000</f>
        <v>0</v>
      </c>
      <c r="O3576" s="223">
        <f>O3525*'Usages mobilité'!$BG8*(1+'Usages mobilité'!$BH8)^(O$3515-$D$3515)/1000</f>
        <v>0</v>
      </c>
      <c r="P3576" s="223">
        <f>P3525*'Usages mobilité'!$BG8*(1+'Usages mobilité'!$BH8)^(P$3515-$D$3515)/1000</f>
        <v>0</v>
      </c>
      <c r="Q3576" s="223">
        <f>Q3525*'Usages mobilité'!$BG8*(1+'Usages mobilité'!$BH8)^(Q$3515-$D$3515)/1000</f>
        <v>0</v>
      </c>
      <c r="R3576" s="223">
        <f>R3525*'Usages mobilité'!$BG8*(1+'Usages mobilité'!$BH8)^(R$3515-$D$3515)/1000</f>
        <v>0</v>
      </c>
    </row>
    <row r="3577" spans="1:18" hidden="1" outlineLevel="2" x14ac:dyDescent="0.25">
      <c r="A3577" s="222" t="str">
        <f>'Usages mobilité'!A9</f>
        <v>Usage mobilité n°6</v>
      </c>
      <c r="B3577" s="222" t="s">
        <v>645</v>
      </c>
      <c r="C3577" s="222"/>
      <c r="D3577" s="223">
        <f>D3526*'Usages mobilité'!$BG9*(1+'Usages mobilité'!$BH9)^(D$3515-$D$3515)/1000</f>
        <v>0</v>
      </c>
      <c r="E3577" s="223">
        <f>E3526*'Usages mobilité'!$BG9*(1+'Usages mobilité'!$BH9)^(E$3515-$D$3515)/1000</f>
        <v>0</v>
      </c>
      <c r="F3577" s="223">
        <f>F3526*'Usages mobilité'!$BG9*(1+'Usages mobilité'!$BH9)^(F$3515-$D$3515)/1000</f>
        <v>0</v>
      </c>
      <c r="G3577" s="223">
        <f>G3526*'Usages mobilité'!$BG9*(1+'Usages mobilité'!$BH9)^(G$3515-$D$3515)/1000</f>
        <v>0</v>
      </c>
      <c r="H3577" s="223">
        <f>H3526*'Usages mobilité'!$BG9*(1+'Usages mobilité'!$BH9)^(H$3515-$D$3515)/1000</f>
        <v>0</v>
      </c>
      <c r="I3577" s="223">
        <f>I3526*'Usages mobilité'!$BG9*(1+'Usages mobilité'!$BH9)^(I$3515-$D$3515)/1000</f>
        <v>0</v>
      </c>
      <c r="J3577" s="223">
        <f>J3526*'Usages mobilité'!$BG9*(1+'Usages mobilité'!$BH9)^(J$3515-$D$3515)/1000</f>
        <v>0</v>
      </c>
      <c r="K3577" s="223">
        <f>K3526*'Usages mobilité'!$BG9*(1+'Usages mobilité'!$BH9)^(K$3515-$D$3515)/1000</f>
        <v>0</v>
      </c>
      <c r="L3577" s="223">
        <f>L3526*'Usages mobilité'!$BG9*(1+'Usages mobilité'!$BH9)^(L$3515-$D$3515)/1000</f>
        <v>0</v>
      </c>
      <c r="M3577" s="223">
        <f>M3526*'Usages mobilité'!$BG9*(1+'Usages mobilité'!$BH9)^(M$3515-$D$3515)/1000</f>
        <v>0</v>
      </c>
      <c r="N3577" s="223">
        <f>N3526*'Usages mobilité'!$BG9*(1+'Usages mobilité'!$BH9)^(N$3515-$D$3515)/1000</f>
        <v>0</v>
      </c>
      <c r="O3577" s="223">
        <f>O3526*'Usages mobilité'!$BG9*(1+'Usages mobilité'!$BH9)^(O$3515-$D$3515)/1000</f>
        <v>0</v>
      </c>
      <c r="P3577" s="223">
        <f>P3526*'Usages mobilité'!$BG9*(1+'Usages mobilité'!$BH9)^(P$3515-$D$3515)/1000</f>
        <v>0</v>
      </c>
      <c r="Q3577" s="223">
        <f>Q3526*'Usages mobilité'!$BG9*(1+'Usages mobilité'!$BH9)^(Q$3515-$D$3515)/1000</f>
        <v>0</v>
      </c>
      <c r="R3577" s="223">
        <f>R3526*'Usages mobilité'!$BG9*(1+'Usages mobilité'!$BH9)^(R$3515-$D$3515)/1000</f>
        <v>0</v>
      </c>
    </row>
    <row r="3578" spans="1:18" hidden="1" outlineLevel="2" x14ac:dyDescent="0.25">
      <c r="A3578" s="222" t="str">
        <f>'Usages mobilité'!A10</f>
        <v>Usage mobilité n°7</v>
      </c>
      <c r="B3578" s="222" t="s">
        <v>645</v>
      </c>
      <c r="C3578" s="222"/>
      <c r="D3578" s="223">
        <f>D3527*'Usages mobilité'!$BG10*(1+'Usages mobilité'!$BH10)^(D$3515-$D$3515)/1000</f>
        <v>0</v>
      </c>
      <c r="E3578" s="223">
        <f>E3527*'Usages mobilité'!$BG10*(1+'Usages mobilité'!$BH10)^(E$3515-$D$3515)/1000</f>
        <v>0</v>
      </c>
      <c r="F3578" s="223">
        <f>F3527*'Usages mobilité'!$BG10*(1+'Usages mobilité'!$BH10)^(F$3515-$D$3515)/1000</f>
        <v>0</v>
      </c>
      <c r="G3578" s="223">
        <f>G3527*'Usages mobilité'!$BG10*(1+'Usages mobilité'!$BH10)^(G$3515-$D$3515)/1000</f>
        <v>0</v>
      </c>
      <c r="H3578" s="223">
        <f>H3527*'Usages mobilité'!$BG10*(1+'Usages mobilité'!$BH10)^(H$3515-$D$3515)/1000</f>
        <v>0</v>
      </c>
      <c r="I3578" s="223">
        <f>I3527*'Usages mobilité'!$BG10*(1+'Usages mobilité'!$BH10)^(I$3515-$D$3515)/1000</f>
        <v>0</v>
      </c>
      <c r="J3578" s="223">
        <f>J3527*'Usages mobilité'!$BG10*(1+'Usages mobilité'!$BH10)^(J$3515-$D$3515)/1000</f>
        <v>0</v>
      </c>
      <c r="K3578" s="223">
        <f>K3527*'Usages mobilité'!$BG10*(1+'Usages mobilité'!$BH10)^(K$3515-$D$3515)/1000</f>
        <v>0</v>
      </c>
      <c r="L3578" s="223">
        <f>L3527*'Usages mobilité'!$BG10*(1+'Usages mobilité'!$BH10)^(L$3515-$D$3515)/1000</f>
        <v>0</v>
      </c>
      <c r="M3578" s="223">
        <f>M3527*'Usages mobilité'!$BG10*(1+'Usages mobilité'!$BH10)^(M$3515-$D$3515)/1000</f>
        <v>0</v>
      </c>
      <c r="N3578" s="223">
        <f>N3527*'Usages mobilité'!$BG10*(1+'Usages mobilité'!$BH10)^(N$3515-$D$3515)/1000</f>
        <v>0</v>
      </c>
      <c r="O3578" s="223">
        <f>O3527*'Usages mobilité'!$BG10*(1+'Usages mobilité'!$BH10)^(O$3515-$D$3515)/1000</f>
        <v>0</v>
      </c>
      <c r="P3578" s="223">
        <f>P3527*'Usages mobilité'!$BG10*(1+'Usages mobilité'!$BH10)^(P$3515-$D$3515)/1000</f>
        <v>0</v>
      </c>
      <c r="Q3578" s="223">
        <f>Q3527*'Usages mobilité'!$BG10*(1+'Usages mobilité'!$BH10)^(Q$3515-$D$3515)/1000</f>
        <v>0</v>
      </c>
      <c r="R3578" s="223">
        <f>R3527*'Usages mobilité'!$BG10*(1+'Usages mobilité'!$BH10)^(R$3515-$D$3515)/1000</f>
        <v>0</v>
      </c>
    </row>
    <row r="3579" spans="1:18" hidden="1" outlineLevel="2" x14ac:dyDescent="0.25">
      <c r="A3579" s="222" t="str">
        <f>'Usages mobilité'!A11</f>
        <v>Usage mobilité n°8</v>
      </c>
      <c r="B3579" s="222" t="s">
        <v>645</v>
      </c>
      <c r="C3579" s="222"/>
      <c r="D3579" s="223">
        <f>D3528*'Usages mobilité'!$BG11*(1+'Usages mobilité'!$BH11)^(D$3515-$D$3515)/1000</f>
        <v>0</v>
      </c>
      <c r="E3579" s="223">
        <f>E3528*'Usages mobilité'!$BG11*(1+'Usages mobilité'!$BH11)^(E$3515-$D$3515)/1000</f>
        <v>0</v>
      </c>
      <c r="F3579" s="223">
        <f>F3528*'Usages mobilité'!$BG11*(1+'Usages mobilité'!$BH11)^(F$3515-$D$3515)/1000</f>
        <v>0</v>
      </c>
      <c r="G3579" s="223">
        <f>G3528*'Usages mobilité'!$BG11*(1+'Usages mobilité'!$BH11)^(G$3515-$D$3515)/1000</f>
        <v>0</v>
      </c>
      <c r="H3579" s="223">
        <f>H3528*'Usages mobilité'!$BG11*(1+'Usages mobilité'!$BH11)^(H$3515-$D$3515)/1000</f>
        <v>0</v>
      </c>
      <c r="I3579" s="223">
        <f>I3528*'Usages mobilité'!$BG11*(1+'Usages mobilité'!$BH11)^(I$3515-$D$3515)/1000</f>
        <v>0</v>
      </c>
      <c r="J3579" s="223">
        <f>J3528*'Usages mobilité'!$BG11*(1+'Usages mobilité'!$BH11)^(J$3515-$D$3515)/1000</f>
        <v>0</v>
      </c>
      <c r="K3579" s="223">
        <f>K3528*'Usages mobilité'!$BG11*(1+'Usages mobilité'!$BH11)^(K$3515-$D$3515)/1000</f>
        <v>0</v>
      </c>
      <c r="L3579" s="223">
        <f>L3528*'Usages mobilité'!$BG11*(1+'Usages mobilité'!$BH11)^(L$3515-$D$3515)/1000</f>
        <v>0</v>
      </c>
      <c r="M3579" s="223">
        <f>M3528*'Usages mobilité'!$BG11*(1+'Usages mobilité'!$BH11)^(M$3515-$D$3515)/1000</f>
        <v>0</v>
      </c>
      <c r="N3579" s="223">
        <f>N3528*'Usages mobilité'!$BG11*(1+'Usages mobilité'!$BH11)^(N$3515-$D$3515)/1000</f>
        <v>0</v>
      </c>
      <c r="O3579" s="223">
        <f>O3528*'Usages mobilité'!$BG11*(1+'Usages mobilité'!$BH11)^(O$3515-$D$3515)/1000</f>
        <v>0</v>
      </c>
      <c r="P3579" s="223">
        <f>P3528*'Usages mobilité'!$BG11*(1+'Usages mobilité'!$BH11)^(P$3515-$D$3515)/1000</f>
        <v>0</v>
      </c>
      <c r="Q3579" s="223">
        <f>Q3528*'Usages mobilité'!$BG11*(1+'Usages mobilité'!$BH11)^(Q$3515-$D$3515)/1000</f>
        <v>0</v>
      </c>
      <c r="R3579" s="223">
        <f>R3528*'Usages mobilité'!$BG11*(1+'Usages mobilité'!$BH11)^(R$3515-$D$3515)/1000</f>
        <v>0</v>
      </c>
    </row>
    <row r="3580" spans="1:18" hidden="1" outlineLevel="2" x14ac:dyDescent="0.25">
      <c r="A3580" s="222" t="str">
        <f>'Usages mobilité'!A12</f>
        <v>Usage mobilité n°9</v>
      </c>
      <c r="B3580" s="222" t="s">
        <v>645</v>
      </c>
      <c r="C3580" s="222"/>
      <c r="D3580" s="223">
        <f>D3529*'Usages mobilité'!$BG12*(1+'Usages mobilité'!$BH12)^(D$3515-$D$3515)/1000</f>
        <v>0</v>
      </c>
      <c r="E3580" s="223">
        <f>E3529*'Usages mobilité'!$BG12*(1+'Usages mobilité'!$BH12)^(E$3515-$D$3515)/1000</f>
        <v>0</v>
      </c>
      <c r="F3580" s="223">
        <f>F3529*'Usages mobilité'!$BG12*(1+'Usages mobilité'!$BH12)^(F$3515-$D$3515)/1000</f>
        <v>0</v>
      </c>
      <c r="G3580" s="223">
        <f>G3529*'Usages mobilité'!$BG12*(1+'Usages mobilité'!$BH12)^(G$3515-$D$3515)/1000</f>
        <v>0</v>
      </c>
      <c r="H3580" s="223">
        <f>H3529*'Usages mobilité'!$BG12*(1+'Usages mobilité'!$BH12)^(H$3515-$D$3515)/1000</f>
        <v>0</v>
      </c>
      <c r="I3580" s="223">
        <f>I3529*'Usages mobilité'!$BG12*(1+'Usages mobilité'!$BH12)^(I$3515-$D$3515)/1000</f>
        <v>0</v>
      </c>
      <c r="J3580" s="223">
        <f>J3529*'Usages mobilité'!$BG12*(1+'Usages mobilité'!$BH12)^(J$3515-$D$3515)/1000</f>
        <v>0</v>
      </c>
      <c r="K3580" s="223">
        <f>K3529*'Usages mobilité'!$BG12*(1+'Usages mobilité'!$BH12)^(K$3515-$D$3515)/1000</f>
        <v>0</v>
      </c>
      <c r="L3580" s="223">
        <f>L3529*'Usages mobilité'!$BG12*(1+'Usages mobilité'!$BH12)^(L$3515-$D$3515)/1000</f>
        <v>0</v>
      </c>
      <c r="M3580" s="223">
        <f>M3529*'Usages mobilité'!$BG12*(1+'Usages mobilité'!$BH12)^(M$3515-$D$3515)/1000</f>
        <v>0</v>
      </c>
      <c r="N3580" s="223">
        <f>N3529*'Usages mobilité'!$BG12*(1+'Usages mobilité'!$BH12)^(N$3515-$D$3515)/1000</f>
        <v>0</v>
      </c>
      <c r="O3580" s="223">
        <f>O3529*'Usages mobilité'!$BG12*(1+'Usages mobilité'!$BH12)^(O$3515-$D$3515)/1000</f>
        <v>0</v>
      </c>
      <c r="P3580" s="223">
        <f>P3529*'Usages mobilité'!$BG12*(1+'Usages mobilité'!$BH12)^(P$3515-$D$3515)/1000</f>
        <v>0</v>
      </c>
      <c r="Q3580" s="223">
        <f>Q3529*'Usages mobilité'!$BG12*(1+'Usages mobilité'!$BH12)^(Q$3515-$D$3515)/1000</f>
        <v>0</v>
      </c>
      <c r="R3580" s="223">
        <f>R3529*'Usages mobilité'!$BG12*(1+'Usages mobilité'!$BH12)^(R$3515-$D$3515)/1000</f>
        <v>0</v>
      </c>
    </row>
    <row r="3581" spans="1:18" hidden="1" outlineLevel="2" x14ac:dyDescent="0.25">
      <c r="A3581" s="222" t="str">
        <f>'Usages mobilité'!A13</f>
        <v>Usage mobilité n°10</v>
      </c>
      <c r="B3581" s="222" t="s">
        <v>645</v>
      </c>
      <c r="C3581" s="222"/>
      <c r="D3581" s="223">
        <f>D3530*'Usages mobilité'!$BG13*(1+'Usages mobilité'!$BH13)^(D$3515-$D$3515)/1000</f>
        <v>0</v>
      </c>
      <c r="E3581" s="223">
        <f>E3530*'Usages mobilité'!$BG13*(1+'Usages mobilité'!$BH13)^(E$3515-$D$3515)/1000</f>
        <v>0</v>
      </c>
      <c r="F3581" s="223">
        <f>F3530*'Usages mobilité'!$BG13*(1+'Usages mobilité'!$BH13)^(F$3515-$D$3515)/1000</f>
        <v>0</v>
      </c>
      <c r="G3581" s="223">
        <f>G3530*'Usages mobilité'!$BG13*(1+'Usages mobilité'!$BH13)^(G$3515-$D$3515)/1000</f>
        <v>0</v>
      </c>
      <c r="H3581" s="223">
        <f>H3530*'Usages mobilité'!$BG13*(1+'Usages mobilité'!$BH13)^(H$3515-$D$3515)/1000</f>
        <v>0</v>
      </c>
      <c r="I3581" s="223">
        <f>I3530*'Usages mobilité'!$BG13*(1+'Usages mobilité'!$BH13)^(I$3515-$D$3515)/1000</f>
        <v>0</v>
      </c>
      <c r="J3581" s="223">
        <f>J3530*'Usages mobilité'!$BG13*(1+'Usages mobilité'!$BH13)^(J$3515-$D$3515)/1000</f>
        <v>0</v>
      </c>
      <c r="K3581" s="223">
        <f>K3530*'Usages mobilité'!$BG13*(1+'Usages mobilité'!$BH13)^(K$3515-$D$3515)/1000</f>
        <v>0</v>
      </c>
      <c r="L3581" s="223">
        <f>L3530*'Usages mobilité'!$BG13*(1+'Usages mobilité'!$BH13)^(L$3515-$D$3515)/1000</f>
        <v>0</v>
      </c>
      <c r="M3581" s="223">
        <f>M3530*'Usages mobilité'!$BG13*(1+'Usages mobilité'!$BH13)^(M$3515-$D$3515)/1000</f>
        <v>0</v>
      </c>
      <c r="N3581" s="223">
        <f>N3530*'Usages mobilité'!$BG13*(1+'Usages mobilité'!$BH13)^(N$3515-$D$3515)/1000</f>
        <v>0</v>
      </c>
      <c r="O3581" s="223">
        <f>O3530*'Usages mobilité'!$BG13*(1+'Usages mobilité'!$BH13)^(O$3515-$D$3515)/1000</f>
        <v>0</v>
      </c>
      <c r="P3581" s="223">
        <f>P3530*'Usages mobilité'!$BG13*(1+'Usages mobilité'!$BH13)^(P$3515-$D$3515)/1000</f>
        <v>0</v>
      </c>
      <c r="Q3581" s="223">
        <f>Q3530*'Usages mobilité'!$BG13*(1+'Usages mobilité'!$BH13)^(Q$3515-$D$3515)/1000</f>
        <v>0</v>
      </c>
      <c r="R3581" s="223">
        <f>R3530*'Usages mobilité'!$BG13*(1+'Usages mobilité'!$BH13)^(R$3515-$D$3515)/1000</f>
        <v>0</v>
      </c>
    </row>
    <row r="3582" spans="1:18" hidden="1" outlineLevel="2" x14ac:dyDescent="0.25">
      <c r="A3582" s="222" t="str">
        <f>'Usages mobilité'!A14</f>
        <v>Usage mobilité n°11</v>
      </c>
      <c r="B3582" s="222" t="s">
        <v>645</v>
      </c>
      <c r="C3582" s="222"/>
      <c r="D3582" s="223">
        <f>D3531*'Usages mobilité'!$BG14*(1+'Usages mobilité'!$BH14)^(D$3515-$D$3515)/1000</f>
        <v>0</v>
      </c>
      <c r="E3582" s="223">
        <f>E3531*'Usages mobilité'!$BG14*(1+'Usages mobilité'!$BH14)^(E$3515-$D$3515)/1000</f>
        <v>0</v>
      </c>
      <c r="F3582" s="223">
        <f>F3531*'Usages mobilité'!$BG14*(1+'Usages mobilité'!$BH14)^(F$3515-$D$3515)/1000</f>
        <v>0</v>
      </c>
      <c r="G3582" s="223">
        <f>G3531*'Usages mobilité'!$BG14*(1+'Usages mobilité'!$BH14)^(G$3515-$D$3515)/1000</f>
        <v>0</v>
      </c>
      <c r="H3582" s="223">
        <f>H3531*'Usages mobilité'!$BG14*(1+'Usages mobilité'!$BH14)^(H$3515-$D$3515)/1000</f>
        <v>0</v>
      </c>
      <c r="I3582" s="223">
        <f>I3531*'Usages mobilité'!$BG14*(1+'Usages mobilité'!$BH14)^(I$3515-$D$3515)/1000</f>
        <v>0</v>
      </c>
      <c r="J3582" s="223">
        <f>J3531*'Usages mobilité'!$BG14*(1+'Usages mobilité'!$BH14)^(J$3515-$D$3515)/1000</f>
        <v>0</v>
      </c>
      <c r="K3582" s="223">
        <f>K3531*'Usages mobilité'!$BG14*(1+'Usages mobilité'!$BH14)^(K$3515-$D$3515)/1000</f>
        <v>0</v>
      </c>
      <c r="L3582" s="223">
        <f>L3531*'Usages mobilité'!$BG14*(1+'Usages mobilité'!$BH14)^(L$3515-$D$3515)/1000</f>
        <v>0</v>
      </c>
      <c r="M3582" s="223">
        <f>M3531*'Usages mobilité'!$BG14*(1+'Usages mobilité'!$BH14)^(M$3515-$D$3515)/1000</f>
        <v>0</v>
      </c>
      <c r="N3582" s="223">
        <f>N3531*'Usages mobilité'!$BG14*(1+'Usages mobilité'!$BH14)^(N$3515-$D$3515)/1000</f>
        <v>0</v>
      </c>
      <c r="O3582" s="223">
        <f>O3531*'Usages mobilité'!$BG14*(1+'Usages mobilité'!$BH14)^(O$3515-$D$3515)/1000</f>
        <v>0</v>
      </c>
      <c r="P3582" s="223">
        <f>P3531*'Usages mobilité'!$BG14*(1+'Usages mobilité'!$BH14)^(P$3515-$D$3515)/1000</f>
        <v>0</v>
      </c>
      <c r="Q3582" s="223">
        <f>Q3531*'Usages mobilité'!$BG14*(1+'Usages mobilité'!$BH14)^(Q$3515-$D$3515)/1000</f>
        <v>0</v>
      </c>
      <c r="R3582" s="223">
        <f>R3531*'Usages mobilité'!$BG14*(1+'Usages mobilité'!$BH14)^(R$3515-$D$3515)/1000</f>
        <v>0</v>
      </c>
    </row>
    <row r="3583" spans="1:18" hidden="1" outlineLevel="2" x14ac:dyDescent="0.25">
      <c r="A3583" s="222" t="str">
        <f>'Usages mobilité'!A15</f>
        <v>Usage mobilité n°12</v>
      </c>
      <c r="B3583" s="222" t="s">
        <v>645</v>
      </c>
      <c r="C3583" s="222"/>
      <c r="D3583" s="223">
        <f>D3532*'Usages mobilité'!$BG15*(1+'Usages mobilité'!$BH15)^(D$3515-$D$3515)/1000</f>
        <v>0</v>
      </c>
      <c r="E3583" s="223">
        <f>E3532*'Usages mobilité'!$BG15*(1+'Usages mobilité'!$BH15)^(E$3515-$D$3515)/1000</f>
        <v>0</v>
      </c>
      <c r="F3583" s="223">
        <f>F3532*'Usages mobilité'!$BG15*(1+'Usages mobilité'!$BH15)^(F$3515-$D$3515)/1000</f>
        <v>0</v>
      </c>
      <c r="G3583" s="223">
        <f>G3532*'Usages mobilité'!$BG15*(1+'Usages mobilité'!$BH15)^(G$3515-$D$3515)/1000</f>
        <v>0</v>
      </c>
      <c r="H3583" s="223">
        <f>H3532*'Usages mobilité'!$BG15*(1+'Usages mobilité'!$BH15)^(H$3515-$D$3515)/1000</f>
        <v>0</v>
      </c>
      <c r="I3583" s="223">
        <f>I3532*'Usages mobilité'!$BG15*(1+'Usages mobilité'!$BH15)^(I$3515-$D$3515)/1000</f>
        <v>0</v>
      </c>
      <c r="J3583" s="223">
        <f>J3532*'Usages mobilité'!$BG15*(1+'Usages mobilité'!$BH15)^(J$3515-$D$3515)/1000</f>
        <v>0</v>
      </c>
      <c r="K3583" s="223">
        <f>K3532*'Usages mobilité'!$BG15*(1+'Usages mobilité'!$BH15)^(K$3515-$D$3515)/1000</f>
        <v>0</v>
      </c>
      <c r="L3583" s="223">
        <f>L3532*'Usages mobilité'!$BG15*(1+'Usages mobilité'!$BH15)^(L$3515-$D$3515)/1000</f>
        <v>0</v>
      </c>
      <c r="M3583" s="223">
        <f>M3532*'Usages mobilité'!$BG15*(1+'Usages mobilité'!$BH15)^(M$3515-$D$3515)/1000</f>
        <v>0</v>
      </c>
      <c r="N3583" s="223">
        <f>N3532*'Usages mobilité'!$BG15*(1+'Usages mobilité'!$BH15)^(N$3515-$D$3515)/1000</f>
        <v>0</v>
      </c>
      <c r="O3583" s="223">
        <f>O3532*'Usages mobilité'!$BG15*(1+'Usages mobilité'!$BH15)^(O$3515-$D$3515)/1000</f>
        <v>0</v>
      </c>
      <c r="P3583" s="223">
        <f>P3532*'Usages mobilité'!$BG15*(1+'Usages mobilité'!$BH15)^(P$3515-$D$3515)/1000</f>
        <v>0</v>
      </c>
      <c r="Q3583" s="223">
        <f>Q3532*'Usages mobilité'!$BG15*(1+'Usages mobilité'!$BH15)^(Q$3515-$D$3515)/1000</f>
        <v>0</v>
      </c>
      <c r="R3583" s="223">
        <f>R3532*'Usages mobilité'!$BG15*(1+'Usages mobilité'!$BH15)^(R$3515-$D$3515)/1000</f>
        <v>0</v>
      </c>
    </row>
    <row r="3584" spans="1:18" hidden="1" outlineLevel="2" x14ac:dyDescent="0.25">
      <c r="A3584" s="222" t="str">
        <f>'Usages mobilité'!A16</f>
        <v>Usage mobilité n°13</v>
      </c>
      <c r="B3584" s="222" t="s">
        <v>645</v>
      </c>
      <c r="C3584" s="222"/>
      <c r="D3584" s="223">
        <f>D3533*'Usages mobilité'!$BG16*(1+'Usages mobilité'!$BH16)^(D$3515-$D$3515)/1000</f>
        <v>0</v>
      </c>
      <c r="E3584" s="223">
        <f>E3533*'Usages mobilité'!$BG16*(1+'Usages mobilité'!$BH16)^(E$3515-$D$3515)/1000</f>
        <v>0</v>
      </c>
      <c r="F3584" s="223">
        <f>F3533*'Usages mobilité'!$BG16*(1+'Usages mobilité'!$BH16)^(F$3515-$D$3515)/1000</f>
        <v>0</v>
      </c>
      <c r="G3584" s="223">
        <f>G3533*'Usages mobilité'!$BG16*(1+'Usages mobilité'!$BH16)^(G$3515-$D$3515)/1000</f>
        <v>0</v>
      </c>
      <c r="H3584" s="223">
        <f>H3533*'Usages mobilité'!$BG16*(1+'Usages mobilité'!$BH16)^(H$3515-$D$3515)/1000</f>
        <v>0</v>
      </c>
      <c r="I3584" s="223">
        <f>I3533*'Usages mobilité'!$BG16*(1+'Usages mobilité'!$BH16)^(I$3515-$D$3515)/1000</f>
        <v>0</v>
      </c>
      <c r="J3584" s="223">
        <f>J3533*'Usages mobilité'!$BG16*(1+'Usages mobilité'!$BH16)^(J$3515-$D$3515)/1000</f>
        <v>0</v>
      </c>
      <c r="K3584" s="223">
        <f>K3533*'Usages mobilité'!$BG16*(1+'Usages mobilité'!$BH16)^(K$3515-$D$3515)/1000</f>
        <v>0</v>
      </c>
      <c r="L3584" s="223">
        <f>L3533*'Usages mobilité'!$BG16*(1+'Usages mobilité'!$BH16)^(L$3515-$D$3515)/1000</f>
        <v>0</v>
      </c>
      <c r="M3584" s="223">
        <f>M3533*'Usages mobilité'!$BG16*(1+'Usages mobilité'!$BH16)^(M$3515-$D$3515)/1000</f>
        <v>0</v>
      </c>
      <c r="N3584" s="223">
        <f>N3533*'Usages mobilité'!$BG16*(1+'Usages mobilité'!$BH16)^(N$3515-$D$3515)/1000</f>
        <v>0</v>
      </c>
      <c r="O3584" s="223">
        <f>O3533*'Usages mobilité'!$BG16*(1+'Usages mobilité'!$BH16)^(O$3515-$D$3515)/1000</f>
        <v>0</v>
      </c>
      <c r="P3584" s="223">
        <f>P3533*'Usages mobilité'!$BG16*(1+'Usages mobilité'!$BH16)^(P$3515-$D$3515)/1000</f>
        <v>0</v>
      </c>
      <c r="Q3584" s="223">
        <f>Q3533*'Usages mobilité'!$BG16*(1+'Usages mobilité'!$BH16)^(Q$3515-$D$3515)/1000</f>
        <v>0</v>
      </c>
      <c r="R3584" s="223">
        <f>R3533*'Usages mobilité'!$BG16*(1+'Usages mobilité'!$BH16)^(R$3515-$D$3515)/1000</f>
        <v>0</v>
      </c>
    </row>
    <row r="3585" spans="1:18" hidden="1" outlineLevel="2" x14ac:dyDescent="0.25">
      <c r="A3585" s="222" t="str">
        <f>'Usages mobilité'!A17</f>
        <v>Usage mobilité n°14</v>
      </c>
      <c r="B3585" s="222" t="s">
        <v>645</v>
      </c>
      <c r="C3585" s="222"/>
      <c r="D3585" s="223">
        <f>D3534*'Usages mobilité'!$BG17*(1+'Usages mobilité'!$BH17)^(D$3515-$D$3515)/1000</f>
        <v>0</v>
      </c>
      <c r="E3585" s="223">
        <f>E3534*'Usages mobilité'!$BG17*(1+'Usages mobilité'!$BH17)^(E$3515-$D$3515)/1000</f>
        <v>0</v>
      </c>
      <c r="F3585" s="223">
        <f>F3534*'Usages mobilité'!$BG17*(1+'Usages mobilité'!$BH17)^(F$3515-$D$3515)/1000</f>
        <v>0</v>
      </c>
      <c r="G3585" s="223">
        <f>G3534*'Usages mobilité'!$BG17*(1+'Usages mobilité'!$BH17)^(G$3515-$D$3515)/1000</f>
        <v>0</v>
      </c>
      <c r="H3585" s="223">
        <f>H3534*'Usages mobilité'!$BG17*(1+'Usages mobilité'!$BH17)^(H$3515-$D$3515)/1000</f>
        <v>0</v>
      </c>
      <c r="I3585" s="223">
        <f>I3534*'Usages mobilité'!$BG17*(1+'Usages mobilité'!$BH17)^(I$3515-$D$3515)/1000</f>
        <v>0</v>
      </c>
      <c r="J3585" s="223">
        <f>J3534*'Usages mobilité'!$BG17*(1+'Usages mobilité'!$BH17)^(J$3515-$D$3515)/1000</f>
        <v>0</v>
      </c>
      <c r="K3585" s="223">
        <f>K3534*'Usages mobilité'!$BG17*(1+'Usages mobilité'!$BH17)^(K$3515-$D$3515)/1000</f>
        <v>0</v>
      </c>
      <c r="L3585" s="223">
        <f>L3534*'Usages mobilité'!$BG17*(1+'Usages mobilité'!$BH17)^(L$3515-$D$3515)/1000</f>
        <v>0</v>
      </c>
      <c r="M3585" s="223">
        <f>M3534*'Usages mobilité'!$BG17*(1+'Usages mobilité'!$BH17)^(M$3515-$D$3515)/1000</f>
        <v>0</v>
      </c>
      <c r="N3585" s="223">
        <f>N3534*'Usages mobilité'!$BG17*(1+'Usages mobilité'!$BH17)^(N$3515-$D$3515)/1000</f>
        <v>0</v>
      </c>
      <c r="O3585" s="223">
        <f>O3534*'Usages mobilité'!$BG17*(1+'Usages mobilité'!$BH17)^(O$3515-$D$3515)/1000</f>
        <v>0</v>
      </c>
      <c r="P3585" s="223">
        <f>P3534*'Usages mobilité'!$BG17*(1+'Usages mobilité'!$BH17)^(P$3515-$D$3515)/1000</f>
        <v>0</v>
      </c>
      <c r="Q3585" s="223">
        <f>Q3534*'Usages mobilité'!$BG17*(1+'Usages mobilité'!$BH17)^(Q$3515-$D$3515)/1000</f>
        <v>0</v>
      </c>
      <c r="R3585" s="223">
        <f>R3534*'Usages mobilité'!$BG17*(1+'Usages mobilité'!$BH17)^(R$3515-$D$3515)/1000</f>
        <v>0</v>
      </c>
    </row>
    <row r="3586" spans="1:18" hidden="1" outlineLevel="2" x14ac:dyDescent="0.25">
      <c r="A3586" s="222" t="str">
        <f>'Usages mobilité'!A18</f>
        <v>Usage mobilité n°15</v>
      </c>
      <c r="B3586" s="222" t="s">
        <v>645</v>
      </c>
      <c r="C3586" s="222"/>
      <c r="D3586" s="223">
        <f>D3535*'Usages mobilité'!$BG18*(1+'Usages mobilité'!$BH18)^(D$3515-$D$3515)/1000</f>
        <v>0</v>
      </c>
      <c r="E3586" s="223">
        <f>E3535*'Usages mobilité'!$BG18*(1+'Usages mobilité'!$BH18)^(E$3515-$D$3515)/1000</f>
        <v>0</v>
      </c>
      <c r="F3586" s="223">
        <f>F3535*'Usages mobilité'!$BG18*(1+'Usages mobilité'!$BH18)^(F$3515-$D$3515)/1000</f>
        <v>0</v>
      </c>
      <c r="G3586" s="223">
        <f>G3535*'Usages mobilité'!$BG18*(1+'Usages mobilité'!$BH18)^(G$3515-$D$3515)/1000</f>
        <v>0</v>
      </c>
      <c r="H3586" s="223">
        <f>H3535*'Usages mobilité'!$BG18*(1+'Usages mobilité'!$BH18)^(H$3515-$D$3515)/1000</f>
        <v>0</v>
      </c>
      <c r="I3586" s="223">
        <f>I3535*'Usages mobilité'!$BG18*(1+'Usages mobilité'!$BH18)^(I$3515-$D$3515)/1000</f>
        <v>0</v>
      </c>
      <c r="J3586" s="223">
        <f>J3535*'Usages mobilité'!$BG18*(1+'Usages mobilité'!$BH18)^(J$3515-$D$3515)/1000</f>
        <v>0</v>
      </c>
      <c r="K3586" s="223">
        <f>K3535*'Usages mobilité'!$BG18*(1+'Usages mobilité'!$BH18)^(K$3515-$D$3515)/1000</f>
        <v>0</v>
      </c>
      <c r="L3586" s="223">
        <f>L3535*'Usages mobilité'!$BG18*(1+'Usages mobilité'!$BH18)^(L$3515-$D$3515)/1000</f>
        <v>0</v>
      </c>
      <c r="M3586" s="223">
        <f>M3535*'Usages mobilité'!$BG18*(1+'Usages mobilité'!$BH18)^(M$3515-$D$3515)/1000</f>
        <v>0</v>
      </c>
      <c r="N3586" s="223">
        <f>N3535*'Usages mobilité'!$BG18*(1+'Usages mobilité'!$BH18)^(N$3515-$D$3515)/1000</f>
        <v>0</v>
      </c>
      <c r="O3586" s="223">
        <f>O3535*'Usages mobilité'!$BG18*(1+'Usages mobilité'!$BH18)^(O$3515-$D$3515)/1000</f>
        <v>0</v>
      </c>
      <c r="P3586" s="223">
        <f>P3535*'Usages mobilité'!$BG18*(1+'Usages mobilité'!$BH18)^(P$3515-$D$3515)/1000</f>
        <v>0</v>
      </c>
      <c r="Q3586" s="223">
        <f>Q3535*'Usages mobilité'!$BG18*(1+'Usages mobilité'!$BH18)^(Q$3515-$D$3515)/1000</f>
        <v>0</v>
      </c>
      <c r="R3586" s="223">
        <f>R3535*'Usages mobilité'!$BG18*(1+'Usages mobilité'!$BH18)^(R$3515-$D$3515)/1000</f>
        <v>0</v>
      </c>
    </row>
    <row r="3587" spans="1:18" hidden="1" outlineLevel="2" x14ac:dyDescent="0.25">
      <c r="A3587" s="222" t="str">
        <f>'Usages mobilité'!A19</f>
        <v>Usage mobilité n°16</v>
      </c>
      <c r="B3587" s="222" t="s">
        <v>645</v>
      </c>
      <c r="C3587" s="222"/>
      <c r="D3587" s="223">
        <f>D3536*'Usages mobilité'!$BG19*(1+'Usages mobilité'!$BH19)^(D$3515-$D$3515)/1000</f>
        <v>0</v>
      </c>
      <c r="E3587" s="223">
        <f>E3536*'Usages mobilité'!$BG19*(1+'Usages mobilité'!$BH19)^(E$3515-$D$3515)/1000</f>
        <v>0</v>
      </c>
      <c r="F3587" s="223">
        <f>F3536*'Usages mobilité'!$BG19*(1+'Usages mobilité'!$BH19)^(F$3515-$D$3515)/1000</f>
        <v>0</v>
      </c>
      <c r="G3587" s="223">
        <f>G3536*'Usages mobilité'!$BG19*(1+'Usages mobilité'!$BH19)^(G$3515-$D$3515)/1000</f>
        <v>0</v>
      </c>
      <c r="H3587" s="223">
        <f>H3536*'Usages mobilité'!$BG19*(1+'Usages mobilité'!$BH19)^(H$3515-$D$3515)/1000</f>
        <v>0</v>
      </c>
      <c r="I3587" s="223">
        <f>I3536*'Usages mobilité'!$BG19*(1+'Usages mobilité'!$BH19)^(I$3515-$D$3515)/1000</f>
        <v>0</v>
      </c>
      <c r="J3587" s="223">
        <f>J3536*'Usages mobilité'!$BG19*(1+'Usages mobilité'!$BH19)^(J$3515-$D$3515)/1000</f>
        <v>0</v>
      </c>
      <c r="K3587" s="223">
        <f>K3536*'Usages mobilité'!$BG19*(1+'Usages mobilité'!$BH19)^(K$3515-$D$3515)/1000</f>
        <v>0</v>
      </c>
      <c r="L3587" s="223">
        <f>L3536*'Usages mobilité'!$BG19*(1+'Usages mobilité'!$BH19)^(L$3515-$D$3515)/1000</f>
        <v>0</v>
      </c>
      <c r="M3587" s="223">
        <f>M3536*'Usages mobilité'!$BG19*(1+'Usages mobilité'!$BH19)^(M$3515-$D$3515)/1000</f>
        <v>0</v>
      </c>
      <c r="N3587" s="223">
        <f>N3536*'Usages mobilité'!$BG19*(1+'Usages mobilité'!$BH19)^(N$3515-$D$3515)/1000</f>
        <v>0</v>
      </c>
      <c r="O3587" s="223">
        <f>O3536*'Usages mobilité'!$BG19*(1+'Usages mobilité'!$BH19)^(O$3515-$D$3515)/1000</f>
        <v>0</v>
      </c>
      <c r="P3587" s="223">
        <f>P3536*'Usages mobilité'!$BG19*(1+'Usages mobilité'!$BH19)^(P$3515-$D$3515)/1000</f>
        <v>0</v>
      </c>
      <c r="Q3587" s="223">
        <f>Q3536*'Usages mobilité'!$BG19*(1+'Usages mobilité'!$BH19)^(Q$3515-$D$3515)/1000</f>
        <v>0</v>
      </c>
      <c r="R3587" s="223">
        <f>R3536*'Usages mobilité'!$BG19*(1+'Usages mobilité'!$BH19)^(R$3515-$D$3515)/1000</f>
        <v>0</v>
      </c>
    </row>
    <row r="3588" spans="1:18" hidden="1" outlineLevel="2" x14ac:dyDescent="0.25">
      <c r="A3588" s="222" t="str">
        <f>'Usages mobilité'!A20</f>
        <v>Usage mobilité n°17</v>
      </c>
      <c r="B3588" s="222" t="s">
        <v>645</v>
      </c>
      <c r="C3588" s="222"/>
      <c r="D3588" s="223">
        <f>D3537*'Usages mobilité'!$BG20*(1+'Usages mobilité'!$BH20)^(D$3515-$D$3515)/1000</f>
        <v>0</v>
      </c>
      <c r="E3588" s="223">
        <f>E3537*'Usages mobilité'!$BG20*(1+'Usages mobilité'!$BH20)^(E$3515-$D$3515)/1000</f>
        <v>0</v>
      </c>
      <c r="F3588" s="223">
        <f>F3537*'Usages mobilité'!$BG20*(1+'Usages mobilité'!$BH20)^(F$3515-$D$3515)/1000</f>
        <v>0</v>
      </c>
      <c r="G3588" s="223">
        <f>G3537*'Usages mobilité'!$BG20*(1+'Usages mobilité'!$BH20)^(G$3515-$D$3515)/1000</f>
        <v>0</v>
      </c>
      <c r="H3588" s="223">
        <f>H3537*'Usages mobilité'!$BG20*(1+'Usages mobilité'!$BH20)^(H$3515-$D$3515)/1000</f>
        <v>0</v>
      </c>
      <c r="I3588" s="223">
        <f>I3537*'Usages mobilité'!$BG20*(1+'Usages mobilité'!$BH20)^(I$3515-$D$3515)/1000</f>
        <v>0</v>
      </c>
      <c r="J3588" s="223">
        <f>J3537*'Usages mobilité'!$BG20*(1+'Usages mobilité'!$BH20)^(J$3515-$D$3515)/1000</f>
        <v>0</v>
      </c>
      <c r="K3588" s="223">
        <f>K3537*'Usages mobilité'!$BG20*(1+'Usages mobilité'!$BH20)^(K$3515-$D$3515)/1000</f>
        <v>0</v>
      </c>
      <c r="L3588" s="223">
        <f>L3537*'Usages mobilité'!$BG20*(1+'Usages mobilité'!$BH20)^(L$3515-$D$3515)/1000</f>
        <v>0</v>
      </c>
      <c r="M3588" s="223">
        <f>M3537*'Usages mobilité'!$BG20*(1+'Usages mobilité'!$BH20)^(M$3515-$D$3515)/1000</f>
        <v>0</v>
      </c>
      <c r="N3588" s="223">
        <f>N3537*'Usages mobilité'!$BG20*(1+'Usages mobilité'!$BH20)^(N$3515-$D$3515)/1000</f>
        <v>0</v>
      </c>
      <c r="O3588" s="223">
        <f>O3537*'Usages mobilité'!$BG20*(1+'Usages mobilité'!$BH20)^(O$3515-$D$3515)/1000</f>
        <v>0</v>
      </c>
      <c r="P3588" s="223">
        <f>P3537*'Usages mobilité'!$BG20*(1+'Usages mobilité'!$BH20)^(P$3515-$D$3515)/1000</f>
        <v>0</v>
      </c>
      <c r="Q3588" s="223">
        <f>Q3537*'Usages mobilité'!$BG20*(1+'Usages mobilité'!$BH20)^(Q$3515-$D$3515)/1000</f>
        <v>0</v>
      </c>
      <c r="R3588" s="223">
        <f>R3537*'Usages mobilité'!$BG20*(1+'Usages mobilité'!$BH20)^(R$3515-$D$3515)/1000</f>
        <v>0</v>
      </c>
    </row>
    <row r="3589" spans="1:18" hidden="1" outlineLevel="2" x14ac:dyDescent="0.25">
      <c r="A3589" s="222" t="str">
        <f>'Usages mobilité'!A21</f>
        <v>Usage mobilité n°18</v>
      </c>
      <c r="B3589" s="222" t="s">
        <v>645</v>
      </c>
      <c r="C3589" s="222"/>
      <c r="D3589" s="223">
        <f>D3538*'Usages mobilité'!$BG21*(1+'Usages mobilité'!$BH21)^(D$3515-$D$3515)/1000</f>
        <v>0</v>
      </c>
      <c r="E3589" s="223">
        <f>E3538*'Usages mobilité'!$BG21*(1+'Usages mobilité'!$BH21)^(E$3515-$D$3515)/1000</f>
        <v>0</v>
      </c>
      <c r="F3589" s="223">
        <f>F3538*'Usages mobilité'!$BG21*(1+'Usages mobilité'!$BH21)^(F$3515-$D$3515)/1000</f>
        <v>0</v>
      </c>
      <c r="G3589" s="223">
        <f>G3538*'Usages mobilité'!$BG21*(1+'Usages mobilité'!$BH21)^(G$3515-$D$3515)/1000</f>
        <v>0</v>
      </c>
      <c r="H3589" s="223">
        <f>H3538*'Usages mobilité'!$BG21*(1+'Usages mobilité'!$BH21)^(H$3515-$D$3515)/1000</f>
        <v>0</v>
      </c>
      <c r="I3589" s="223">
        <f>I3538*'Usages mobilité'!$BG21*(1+'Usages mobilité'!$BH21)^(I$3515-$D$3515)/1000</f>
        <v>0</v>
      </c>
      <c r="J3589" s="223">
        <f>J3538*'Usages mobilité'!$BG21*(1+'Usages mobilité'!$BH21)^(J$3515-$D$3515)/1000</f>
        <v>0</v>
      </c>
      <c r="K3589" s="223">
        <f>K3538*'Usages mobilité'!$BG21*(1+'Usages mobilité'!$BH21)^(K$3515-$D$3515)/1000</f>
        <v>0</v>
      </c>
      <c r="L3589" s="223">
        <f>L3538*'Usages mobilité'!$BG21*(1+'Usages mobilité'!$BH21)^(L$3515-$D$3515)/1000</f>
        <v>0</v>
      </c>
      <c r="M3589" s="223">
        <f>M3538*'Usages mobilité'!$BG21*(1+'Usages mobilité'!$BH21)^(M$3515-$D$3515)/1000</f>
        <v>0</v>
      </c>
      <c r="N3589" s="223">
        <f>N3538*'Usages mobilité'!$BG21*(1+'Usages mobilité'!$BH21)^(N$3515-$D$3515)/1000</f>
        <v>0</v>
      </c>
      <c r="O3589" s="223">
        <f>O3538*'Usages mobilité'!$BG21*(1+'Usages mobilité'!$BH21)^(O$3515-$D$3515)/1000</f>
        <v>0</v>
      </c>
      <c r="P3589" s="223">
        <f>P3538*'Usages mobilité'!$BG21*(1+'Usages mobilité'!$BH21)^(P$3515-$D$3515)/1000</f>
        <v>0</v>
      </c>
      <c r="Q3589" s="223">
        <f>Q3538*'Usages mobilité'!$BG21*(1+'Usages mobilité'!$BH21)^(Q$3515-$D$3515)/1000</f>
        <v>0</v>
      </c>
      <c r="R3589" s="223">
        <f>R3538*'Usages mobilité'!$BG21*(1+'Usages mobilité'!$BH21)^(R$3515-$D$3515)/1000</f>
        <v>0</v>
      </c>
    </row>
    <row r="3590" spans="1:18" hidden="1" outlineLevel="2" x14ac:dyDescent="0.25">
      <c r="A3590" s="222" t="str">
        <f>'Usages mobilité'!A22</f>
        <v>Usage mobilité n°19</v>
      </c>
      <c r="B3590" s="222" t="s">
        <v>645</v>
      </c>
      <c r="C3590" s="222"/>
      <c r="D3590" s="223">
        <f>D3539*'Usages mobilité'!$BG22*(1+'Usages mobilité'!$BH22)^(D$3515-$D$3515)/1000</f>
        <v>0</v>
      </c>
      <c r="E3590" s="223">
        <f>E3539*'Usages mobilité'!$BG22*(1+'Usages mobilité'!$BH22)^(E$3515-$D$3515)/1000</f>
        <v>0</v>
      </c>
      <c r="F3590" s="223">
        <f>F3539*'Usages mobilité'!$BG22*(1+'Usages mobilité'!$BH22)^(F$3515-$D$3515)/1000</f>
        <v>0</v>
      </c>
      <c r="G3590" s="223">
        <f>G3539*'Usages mobilité'!$BG22*(1+'Usages mobilité'!$BH22)^(G$3515-$D$3515)/1000</f>
        <v>0</v>
      </c>
      <c r="H3590" s="223">
        <f>H3539*'Usages mobilité'!$BG22*(1+'Usages mobilité'!$BH22)^(H$3515-$D$3515)/1000</f>
        <v>0</v>
      </c>
      <c r="I3590" s="223">
        <f>I3539*'Usages mobilité'!$BG22*(1+'Usages mobilité'!$BH22)^(I$3515-$D$3515)/1000</f>
        <v>0</v>
      </c>
      <c r="J3590" s="223">
        <f>J3539*'Usages mobilité'!$BG22*(1+'Usages mobilité'!$BH22)^(J$3515-$D$3515)/1000</f>
        <v>0</v>
      </c>
      <c r="K3590" s="223">
        <f>K3539*'Usages mobilité'!$BG22*(1+'Usages mobilité'!$BH22)^(K$3515-$D$3515)/1000</f>
        <v>0</v>
      </c>
      <c r="L3590" s="223">
        <f>L3539*'Usages mobilité'!$BG22*(1+'Usages mobilité'!$BH22)^(L$3515-$D$3515)/1000</f>
        <v>0</v>
      </c>
      <c r="M3590" s="223">
        <f>M3539*'Usages mobilité'!$BG22*(1+'Usages mobilité'!$BH22)^(M$3515-$D$3515)/1000</f>
        <v>0</v>
      </c>
      <c r="N3590" s="223">
        <f>N3539*'Usages mobilité'!$BG22*(1+'Usages mobilité'!$BH22)^(N$3515-$D$3515)/1000</f>
        <v>0</v>
      </c>
      <c r="O3590" s="223">
        <f>O3539*'Usages mobilité'!$BG22*(1+'Usages mobilité'!$BH22)^(O$3515-$D$3515)/1000</f>
        <v>0</v>
      </c>
      <c r="P3590" s="223">
        <f>P3539*'Usages mobilité'!$BG22*(1+'Usages mobilité'!$BH22)^(P$3515-$D$3515)/1000</f>
        <v>0</v>
      </c>
      <c r="Q3590" s="223">
        <f>Q3539*'Usages mobilité'!$BG22*(1+'Usages mobilité'!$BH22)^(Q$3515-$D$3515)/1000</f>
        <v>0</v>
      </c>
      <c r="R3590" s="223">
        <f>R3539*'Usages mobilité'!$BG22*(1+'Usages mobilité'!$BH22)^(R$3515-$D$3515)/1000</f>
        <v>0</v>
      </c>
    </row>
    <row r="3591" spans="1:18" hidden="1" outlineLevel="2" x14ac:dyDescent="0.25">
      <c r="A3591" s="222" t="str">
        <f>'Usages mobilité'!A23</f>
        <v>Usage mobilité n°20</v>
      </c>
      <c r="B3591" s="222" t="s">
        <v>645</v>
      </c>
      <c r="C3591" s="222"/>
      <c r="D3591" s="223">
        <f>D3540*'Usages mobilité'!$BG23*(1+'Usages mobilité'!$BH23)^(D$3515-$D$3515)/1000</f>
        <v>0</v>
      </c>
      <c r="E3591" s="223">
        <f>E3540*'Usages mobilité'!$BG23*(1+'Usages mobilité'!$BH23)^(E$3515-$D$3515)/1000</f>
        <v>0</v>
      </c>
      <c r="F3591" s="223">
        <f>F3540*'Usages mobilité'!$BG23*(1+'Usages mobilité'!$BH23)^(F$3515-$D$3515)/1000</f>
        <v>0</v>
      </c>
      <c r="G3591" s="223">
        <f>G3540*'Usages mobilité'!$BG23*(1+'Usages mobilité'!$BH23)^(G$3515-$D$3515)/1000</f>
        <v>0</v>
      </c>
      <c r="H3591" s="223">
        <f>H3540*'Usages mobilité'!$BG23*(1+'Usages mobilité'!$BH23)^(H$3515-$D$3515)/1000</f>
        <v>0</v>
      </c>
      <c r="I3591" s="223">
        <f>I3540*'Usages mobilité'!$BG23*(1+'Usages mobilité'!$BH23)^(I$3515-$D$3515)/1000</f>
        <v>0</v>
      </c>
      <c r="J3591" s="223">
        <f>J3540*'Usages mobilité'!$BG23*(1+'Usages mobilité'!$BH23)^(J$3515-$D$3515)/1000</f>
        <v>0</v>
      </c>
      <c r="K3591" s="223">
        <f>K3540*'Usages mobilité'!$BG23*(1+'Usages mobilité'!$BH23)^(K$3515-$D$3515)/1000</f>
        <v>0</v>
      </c>
      <c r="L3591" s="223">
        <f>L3540*'Usages mobilité'!$BG23*(1+'Usages mobilité'!$BH23)^(L$3515-$D$3515)/1000</f>
        <v>0</v>
      </c>
      <c r="M3591" s="223">
        <f>M3540*'Usages mobilité'!$BG23*(1+'Usages mobilité'!$BH23)^(M$3515-$D$3515)/1000</f>
        <v>0</v>
      </c>
      <c r="N3591" s="223">
        <f>N3540*'Usages mobilité'!$BG23*(1+'Usages mobilité'!$BH23)^(N$3515-$D$3515)/1000</f>
        <v>0</v>
      </c>
      <c r="O3591" s="223">
        <f>O3540*'Usages mobilité'!$BG23*(1+'Usages mobilité'!$BH23)^(O$3515-$D$3515)/1000</f>
        <v>0</v>
      </c>
      <c r="P3591" s="223">
        <f>P3540*'Usages mobilité'!$BG23*(1+'Usages mobilité'!$BH23)^(P$3515-$D$3515)/1000</f>
        <v>0</v>
      </c>
      <c r="Q3591" s="223">
        <f>Q3540*'Usages mobilité'!$BG23*(1+'Usages mobilité'!$BH23)^(Q$3515-$D$3515)/1000</f>
        <v>0</v>
      </c>
      <c r="R3591" s="223">
        <f>R3540*'Usages mobilité'!$BG23*(1+'Usages mobilité'!$BH23)^(R$3515-$D$3515)/1000</f>
        <v>0</v>
      </c>
    </row>
    <row r="3592" spans="1:18" hidden="1" outlineLevel="2" x14ac:dyDescent="0.25">
      <c r="A3592" s="222" t="str">
        <f>'Usages mobilité'!A24</f>
        <v>Usage mobilité n°21</v>
      </c>
      <c r="B3592" s="222" t="s">
        <v>645</v>
      </c>
      <c r="C3592" s="222"/>
      <c r="D3592" s="223">
        <f>D3541*'Usages mobilité'!$BG24*(1+'Usages mobilité'!$BH24)^(D$3515-$D$3515)/1000</f>
        <v>0</v>
      </c>
      <c r="E3592" s="223">
        <f>E3541*'Usages mobilité'!$BG24*(1+'Usages mobilité'!$BH24)^(E$3515-$D$3515)/1000</f>
        <v>0</v>
      </c>
      <c r="F3592" s="223">
        <f>F3541*'Usages mobilité'!$BG24*(1+'Usages mobilité'!$BH24)^(F$3515-$D$3515)/1000</f>
        <v>0</v>
      </c>
      <c r="G3592" s="223">
        <f>G3541*'Usages mobilité'!$BG24*(1+'Usages mobilité'!$BH24)^(G$3515-$D$3515)/1000</f>
        <v>0</v>
      </c>
      <c r="H3592" s="223">
        <f>H3541*'Usages mobilité'!$BG24*(1+'Usages mobilité'!$BH24)^(H$3515-$D$3515)/1000</f>
        <v>0</v>
      </c>
      <c r="I3592" s="223">
        <f>I3541*'Usages mobilité'!$BG24*(1+'Usages mobilité'!$BH24)^(I$3515-$D$3515)/1000</f>
        <v>0</v>
      </c>
      <c r="J3592" s="223">
        <f>J3541*'Usages mobilité'!$BG24*(1+'Usages mobilité'!$BH24)^(J$3515-$D$3515)/1000</f>
        <v>0</v>
      </c>
      <c r="K3592" s="223">
        <f>K3541*'Usages mobilité'!$BG24*(1+'Usages mobilité'!$BH24)^(K$3515-$D$3515)/1000</f>
        <v>0</v>
      </c>
      <c r="L3592" s="223">
        <f>L3541*'Usages mobilité'!$BG24*(1+'Usages mobilité'!$BH24)^(L$3515-$D$3515)/1000</f>
        <v>0</v>
      </c>
      <c r="M3592" s="223">
        <f>M3541*'Usages mobilité'!$BG24*(1+'Usages mobilité'!$BH24)^(M$3515-$D$3515)/1000</f>
        <v>0</v>
      </c>
      <c r="N3592" s="223">
        <f>N3541*'Usages mobilité'!$BG24*(1+'Usages mobilité'!$BH24)^(N$3515-$D$3515)/1000</f>
        <v>0</v>
      </c>
      <c r="O3592" s="223">
        <f>O3541*'Usages mobilité'!$BG24*(1+'Usages mobilité'!$BH24)^(O$3515-$D$3515)/1000</f>
        <v>0</v>
      </c>
      <c r="P3592" s="223">
        <f>P3541*'Usages mobilité'!$BG24*(1+'Usages mobilité'!$BH24)^(P$3515-$D$3515)/1000</f>
        <v>0</v>
      </c>
      <c r="Q3592" s="223">
        <f>Q3541*'Usages mobilité'!$BG24*(1+'Usages mobilité'!$BH24)^(Q$3515-$D$3515)/1000</f>
        <v>0</v>
      </c>
      <c r="R3592" s="223">
        <f>R3541*'Usages mobilité'!$BG24*(1+'Usages mobilité'!$BH24)^(R$3515-$D$3515)/1000</f>
        <v>0</v>
      </c>
    </row>
    <row r="3593" spans="1:18" hidden="1" outlineLevel="2" x14ac:dyDescent="0.25">
      <c r="A3593" s="222" t="str">
        <f>'Usages mobilité'!A25</f>
        <v>Usage mobilité n°22</v>
      </c>
      <c r="B3593" s="222" t="s">
        <v>645</v>
      </c>
      <c r="C3593" s="222"/>
      <c r="D3593" s="223">
        <f>D3542*'Usages mobilité'!$BG25*(1+'Usages mobilité'!$BH25)^(D$3515-$D$3515)/1000</f>
        <v>0</v>
      </c>
      <c r="E3593" s="223">
        <f>E3542*'Usages mobilité'!$BG25*(1+'Usages mobilité'!$BH25)^(E$3515-$D$3515)/1000</f>
        <v>0</v>
      </c>
      <c r="F3593" s="223">
        <f>F3542*'Usages mobilité'!$BG25*(1+'Usages mobilité'!$BH25)^(F$3515-$D$3515)/1000</f>
        <v>0</v>
      </c>
      <c r="G3593" s="223">
        <f>G3542*'Usages mobilité'!$BG25*(1+'Usages mobilité'!$BH25)^(G$3515-$D$3515)/1000</f>
        <v>0</v>
      </c>
      <c r="H3593" s="223">
        <f>H3542*'Usages mobilité'!$BG25*(1+'Usages mobilité'!$BH25)^(H$3515-$D$3515)/1000</f>
        <v>0</v>
      </c>
      <c r="I3593" s="223">
        <f>I3542*'Usages mobilité'!$BG25*(1+'Usages mobilité'!$BH25)^(I$3515-$D$3515)/1000</f>
        <v>0</v>
      </c>
      <c r="J3593" s="223">
        <f>J3542*'Usages mobilité'!$BG25*(1+'Usages mobilité'!$BH25)^(J$3515-$D$3515)/1000</f>
        <v>0</v>
      </c>
      <c r="K3593" s="223">
        <f>K3542*'Usages mobilité'!$BG25*(1+'Usages mobilité'!$BH25)^(K$3515-$D$3515)/1000</f>
        <v>0</v>
      </c>
      <c r="L3593" s="223">
        <f>L3542*'Usages mobilité'!$BG25*(1+'Usages mobilité'!$BH25)^(L$3515-$D$3515)/1000</f>
        <v>0</v>
      </c>
      <c r="M3593" s="223">
        <f>M3542*'Usages mobilité'!$BG25*(1+'Usages mobilité'!$BH25)^(M$3515-$D$3515)/1000</f>
        <v>0</v>
      </c>
      <c r="N3593" s="223">
        <f>N3542*'Usages mobilité'!$BG25*(1+'Usages mobilité'!$BH25)^(N$3515-$D$3515)/1000</f>
        <v>0</v>
      </c>
      <c r="O3593" s="223">
        <f>O3542*'Usages mobilité'!$BG25*(1+'Usages mobilité'!$BH25)^(O$3515-$D$3515)/1000</f>
        <v>0</v>
      </c>
      <c r="P3593" s="223">
        <f>P3542*'Usages mobilité'!$BG25*(1+'Usages mobilité'!$BH25)^(P$3515-$D$3515)/1000</f>
        <v>0</v>
      </c>
      <c r="Q3593" s="223">
        <f>Q3542*'Usages mobilité'!$BG25*(1+'Usages mobilité'!$BH25)^(Q$3515-$D$3515)/1000</f>
        <v>0</v>
      </c>
      <c r="R3593" s="223">
        <f>R3542*'Usages mobilité'!$BG25*(1+'Usages mobilité'!$BH25)^(R$3515-$D$3515)/1000</f>
        <v>0</v>
      </c>
    </row>
    <row r="3594" spans="1:18" hidden="1" outlineLevel="2" x14ac:dyDescent="0.25">
      <c r="A3594" s="222" t="str">
        <f>'Usages mobilité'!A26</f>
        <v>Usage mobilité n°23</v>
      </c>
      <c r="B3594" s="222" t="s">
        <v>645</v>
      </c>
      <c r="C3594" s="222"/>
      <c r="D3594" s="223">
        <f>D3543*'Usages mobilité'!$BG26*(1+'Usages mobilité'!$BH26)^(D$3515-$D$3515)/1000</f>
        <v>0</v>
      </c>
      <c r="E3594" s="223">
        <f>E3543*'Usages mobilité'!$BG26*(1+'Usages mobilité'!$BH26)^(E$3515-$D$3515)/1000</f>
        <v>0</v>
      </c>
      <c r="F3594" s="223">
        <f>F3543*'Usages mobilité'!$BG26*(1+'Usages mobilité'!$BH26)^(F$3515-$D$3515)/1000</f>
        <v>0</v>
      </c>
      <c r="G3594" s="223">
        <f>G3543*'Usages mobilité'!$BG26*(1+'Usages mobilité'!$BH26)^(G$3515-$D$3515)/1000</f>
        <v>0</v>
      </c>
      <c r="H3594" s="223">
        <f>H3543*'Usages mobilité'!$BG26*(1+'Usages mobilité'!$BH26)^(H$3515-$D$3515)/1000</f>
        <v>0</v>
      </c>
      <c r="I3594" s="223">
        <f>I3543*'Usages mobilité'!$BG26*(1+'Usages mobilité'!$BH26)^(I$3515-$D$3515)/1000</f>
        <v>0</v>
      </c>
      <c r="J3594" s="223">
        <f>J3543*'Usages mobilité'!$BG26*(1+'Usages mobilité'!$BH26)^(J$3515-$D$3515)/1000</f>
        <v>0</v>
      </c>
      <c r="K3594" s="223">
        <f>K3543*'Usages mobilité'!$BG26*(1+'Usages mobilité'!$BH26)^(K$3515-$D$3515)/1000</f>
        <v>0</v>
      </c>
      <c r="L3594" s="223">
        <f>L3543*'Usages mobilité'!$BG26*(1+'Usages mobilité'!$BH26)^(L$3515-$D$3515)/1000</f>
        <v>0</v>
      </c>
      <c r="M3594" s="223">
        <f>M3543*'Usages mobilité'!$BG26*(1+'Usages mobilité'!$BH26)^(M$3515-$D$3515)/1000</f>
        <v>0</v>
      </c>
      <c r="N3594" s="223">
        <f>N3543*'Usages mobilité'!$BG26*(1+'Usages mobilité'!$BH26)^(N$3515-$D$3515)/1000</f>
        <v>0</v>
      </c>
      <c r="O3594" s="223">
        <f>O3543*'Usages mobilité'!$BG26*(1+'Usages mobilité'!$BH26)^(O$3515-$D$3515)/1000</f>
        <v>0</v>
      </c>
      <c r="P3594" s="223">
        <f>P3543*'Usages mobilité'!$BG26*(1+'Usages mobilité'!$BH26)^(P$3515-$D$3515)/1000</f>
        <v>0</v>
      </c>
      <c r="Q3594" s="223">
        <f>Q3543*'Usages mobilité'!$BG26*(1+'Usages mobilité'!$BH26)^(Q$3515-$D$3515)/1000</f>
        <v>0</v>
      </c>
      <c r="R3594" s="223">
        <f>R3543*'Usages mobilité'!$BG26*(1+'Usages mobilité'!$BH26)^(R$3515-$D$3515)/1000</f>
        <v>0</v>
      </c>
    </row>
    <row r="3595" spans="1:18" hidden="1" outlineLevel="2" x14ac:dyDescent="0.25">
      <c r="A3595" s="222" t="str">
        <f>'Usages mobilité'!A27</f>
        <v>Usage mobilité n°24</v>
      </c>
      <c r="B3595" s="222" t="s">
        <v>645</v>
      </c>
      <c r="C3595" s="222"/>
      <c r="D3595" s="223">
        <f>D3544*'Usages mobilité'!$BG27*(1+'Usages mobilité'!$BH27)^(D$3515-$D$3515)/1000</f>
        <v>0</v>
      </c>
      <c r="E3595" s="223">
        <f>E3544*'Usages mobilité'!$BG27*(1+'Usages mobilité'!$BH27)^(E$3515-$D$3515)/1000</f>
        <v>0</v>
      </c>
      <c r="F3595" s="223">
        <f>F3544*'Usages mobilité'!$BG27*(1+'Usages mobilité'!$BH27)^(F$3515-$D$3515)/1000</f>
        <v>0</v>
      </c>
      <c r="G3595" s="223">
        <f>G3544*'Usages mobilité'!$BG27*(1+'Usages mobilité'!$BH27)^(G$3515-$D$3515)/1000</f>
        <v>0</v>
      </c>
      <c r="H3595" s="223">
        <f>H3544*'Usages mobilité'!$BG27*(1+'Usages mobilité'!$BH27)^(H$3515-$D$3515)/1000</f>
        <v>0</v>
      </c>
      <c r="I3595" s="223">
        <f>I3544*'Usages mobilité'!$BG27*(1+'Usages mobilité'!$BH27)^(I$3515-$D$3515)/1000</f>
        <v>0</v>
      </c>
      <c r="J3595" s="223">
        <f>J3544*'Usages mobilité'!$BG27*(1+'Usages mobilité'!$BH27)^(J$3515-$D$3515)/1000</f>
        <v>0</v>
      </c>
      <c r="K3595" s="223">
        <f>K3544*'Usages mobilité'!$BG27*(1+'Usages mobilité'!$BH27)^(K$3515-$D$3515)/1000</f>
        <v>0</v>
      </c>
      <c r="L3595" s="223">
        <f>L3544*'Usages mobilité'!$BG27*(1+'Usages mobilité'!$BH27)^(L$3515-$D$3515)/1000</f>
        <v>0</v>
      </c>
      <c r="M3595" s="223">
        <f>M3544*'Usages mobilité'!$BG27*(1+'Usages mobilité'!$BH27)^(M$3515-$D$3515)/1000</f>
        <v>0</v>
      </c>
      <c r="N3595" s="223">
        <f>N3544*'Usages mobilité'!$BG27*(1+'Usages mobilité'!$BH27)^(N$3515-$D$3515)/1000</f>
        <v>0</v>
      </c>
      <c r="O3595" s="223">
        <f>O3544*'Usages mobilité'!$BG27*(1+'Usages mobilité'!$BH27)^(O$3515-$D$3515)/1000</f>
        <v>0</v>
      </c>
      <c r="P3595" s="223">
        <f>P3544*'Usages mobilité'!$BG27*(1+'Usages mobilité'!$BH27)^(P$3515-$D$3515)/1000</f>
        <v>0</v>
      </c>
      <c r="Q3595" s="223">
        <f>Q3544*'Usages mobilité'!$BG27*(1+'Usages mobilité'!$BH27)^(Q$3515-$D$3515)/1000</f>
        <v>0</v>
      </c>
      <c r="R3595" s="223">
        <f>R3544*'Usages mobilité'!$BG27*(1+'Usages mobilité'!$BH27)^(R$3515-$D$3515)/1000</f>
        <v>0</v>
      </c>
    </row>
    <row r="3596" spans="1:18" hidden="1" outlineLevel="2" x14ac:dyDescent="0.25">
      <c r="A3596" s="222" t="str">
        <f>'Usages mobilité'!A28</f>
        <v>Usage mobilité n°25</v>
      </c>
      <c r="B3596" s="222" t="s">
        <v>645</v>
      </c>
      <c r="C3596" s="222"/>
      <c r="D3596" s="223">
        <f>D3545*'Usages mobilité'!$BG28*(1+'Usages mobilité'!$BH28)^(D$3515-$D$3515)/1000</f>
        <v>0</v>
      </c>
      <c r="E3596" s="223">
        <f>E3545*'Usages mobilité'!$BG28*(1+'Usages mobilité'!$BH28)^(E$3515-$D$3515)/1000</f>
        <v>0</v>
      </c>
      <c r="F3596" s="223">
        <f>F3545*'Usages mobilité'!$BG28*(1+'Usages mobilité'!$BH28)^(F$3515-$D$3515)/1000</f>
        <v>0</v>
      </c>
      <c r="G3596" s="223">
        <f>G3545*'Usages mobilité'!$BG28*(1+'Usages mobilité'!$BH28)^(G$3515-$D$3515)/1000</f>
        <v>0</v>
      </c>
      <c r="H3596" s="223">
        <f>H3545*'Usages mobilité'!$BG28*(1+'Usages mobilité'!$BH28)^(H$3515-$D$3515)/1000</f>
        <v>0</v>
      </c>
      <c r="I3596" s="223">
        <f>I3545*'Usages mobilité'!$BG28*(1+'Usages mobilité'!$BH28)^(I$3515-$D$3515)/1000</f>
        <v>0</v>
      </c>
      <c r="J3596" s="223">
        <f>J3545*'Usages mobilité'!$BG28*(1+'Usages mobilité'!$BH28)^(J$3515-$D$3515)/1000</f>
        <v>0</v>
      </c>
      <c r="K3596" s="223">
        <f>K3545*'Usages mobilité'!$BG28*(1+'Usages mobilité'!$BH28)^(K$3515-$D$3515)/1000</f>
        <v>0</v>
      </c>
      <c r="L3596" s="223">
        <f>L3545*'Usages mobilité'!$BG28*(1+'Usages mobilité'!$BH28)^(L$3515-$D$3515)/1000</f>
        <v>0</v>
      </c>
      <c r="M3596" s="223">
        <f>M3545*'Usages mobilité'!$BG28*(1+'Usages mobilité'!$BH28)^(M$3515-$D$3515)/1000</f>
        <v>0</v>
      </c>
      <c r="N3596" s="223">
        <f>N3545*'Usages mobilité'!$BG28*(1+'Usages mobilité'!$BH28)^(N$3515-$D$3515)/1000</f>
        <v>0</v>
      </c>
      <c r="O3596" s="223">
        <f>O3545*'Usages mobilité'!$BG28*(1+'Usages mobilité'!$BH28)^(O$3515-$D$3515)/1000</f>
        <v>0</v>
      </c>
      <c r="P3596" s="223">
        <f>P3545*'Usages mobilité'!$BG28*(1+'Usages mobilité'!$BH28)^(P$3515-$D$3515)/1000</f>
        <v>0</v>
      </c>
      <c r="Q3596" s="223">
        <f>Q3545*'Usages mobilité'!$BG28*(1+'Usages mobilité'!$BH28)^(Q$3515-$D$3515)/1000</f>
        <v>0</v>
      </c>
      <c r="R3596" s="223">
        <f>R3545*'Usages mobilité'!$BG28*(1+'Usages mobilité'!$BH28)^(R$3515-$D$3515)/1000</f>
        <v>0</v>
      </c>
    </row>
    <row r="3597" spans="1:18" hidden="1" outlineLevel="2" x14ac:dyDescent="0.25">
      <c r="A3597" s="222" t="str">
        <f>'Usages mobilité'!A29</f>
        <v>Usage mobilité n°26</v>
      </c>
      <c r="B3597" s="222" t="s">
        <v>645</v>
      </c>
      <c r="C3597" s="222"/>
      <c r="D3597" s="223">
        <f>D3546*'Usages mobilité'!$BG29*(1+'Usages mobilité'!$BH29)^(D$3515-$D$3515)/1000</f>
        <v>0</v>
      </c>
      <c r="E3597" s="223">
        <f>E3546*'Usages mobilité'!$BG29*(1+'Usages mobilité'!$BH29)^(E$3515-$D$3515)/1000</f>
        <v>0</v>
      </c>
      <c r="F3597" s="223">
        <f>F3546*'Usages mobilité'!$BG29*(1+'Usages mobilité'!$BH29)^(F$3515-$D$3515)/1000</f>
        <v>0</v>
      </c>
      <c r="G3597" s="223">
        <f>G3546*'Usages mobilité'!$BG29*(1+'Usages mobilité'!$BH29)^(G$3515-$D$3515)/1000</f>
        <v>0</v>
      </c>
      <c r="H3597" s="223">
        <f>H3546*'Usages mobilité'!$BG29*(1+'Usages mobilité'!$BH29)^(H$3515-$D$3515)/1000</f>
        <v>0</v>
      </c>
      <c r="I3597" s="223">
        <f>I3546*'Usages mobilité'!$BG29*(1+'Usages mobilité'!$BH29)^(I$3515-$D$3515)/1000</f>
        <v>0</v>
      </c>
      <c r="J3597" s="223">
        <f>J3546*'Usages mobilité'!$BG29*(1+'Usages mobilité'!$BH29)^(J$3515-$D$3515)/1000</f>
        <v>0</v>
      </c>
      <c r="K3597" s="223">
        <f>K3546*'Usages mobilité'!$BG29*(1+'Usages mobilité'!$BH29)^(K$3515-$D$3515)/1000</f>
        <v>0</v>
      </c>
      <c r="L3597" s="223">
        <f>L3546*'Usages mobilité'!$BG29*(1+'Usages mobilité'!$BH29)^(L$3515-$D$3515)/1000</f>
        <v>0</v>
      </c>
      <c r="M3597" s="223">
        <f>M3546*'Usages mobilité'!$BG29*(1+'Usages mobilité'!$BH29)^(M$3515-$D$3515)/1000</f>
        <v>0</v>
      </c>
      <c r="N3597" s="223">
        <f>N3546*'Usages mobilité'!$BG29*(1+'Usages mobilité'!$BH29)^(N$3515-$D$3515)/1000</f>
        <v>0</v>
      </c>
      <c r="O3597" s="223">
        <f>O3546*'Usages mobilité'!$BG29*(1+'Usages mobilité'!$BH29)^(O$3515-$D$3515)/1000</f>
        <v>0</v>
      </c>
      <c r="P3597" s="223">
        <f>P3546*'Usages mobilité'!$BG29*(1+'Usages mobilité'!$BH29)^(P$3515-$D$3515)/1000</f>
        <v>0</v>
      </c>
      <c r="Q3597" s="223">
        <f>Q3546*'Usages mobilité'!$BG29*(1+'Usages mobilité'!$BH29)^(Q$3515-$D$3515)/1000</f>
        <v>0</v>
      </c>
      <c r="R3597" s="223">
        <f>R3546*'Usages mobilité'!$BG29*(1+'Usages mobilité'!$BH29)^(R$3515-$D$3515)/1000</f>
        <v>0</v>
      </c>
    </row>
    <row r="3598" spans="1:18" hidden="1" outlineLevel="2" x14ac:dyDescent="0.25">
      <c r="A3598" s="222" t="str">
        <f>'Usages mobilité'!A30</f>
        <v>Usage mobilité n°27</v>
      </c>
      <c r="B3598" s="222" t="s">
        <v>645</v>
      </c>
      <c r="C3598" s="222"/>
      <c r="D3598" s="223">
        <f>D3547*'Usages mobilité'!$BG30*(1+'Usages mobilité'!$BH30)^(D$3515-$D$3515)/1000</f>
        <v>0</v>
      </c>
      <c r="E3598" s="223">
        <f>E3547*'Usages mobilité'!$BG30*(1+'Usages mobilité'!$BH30)^(E$3515-$D$3515)/1000</f>
        <v>0</v>
      </c>
      <c r="F3598" s="223">
        <f>F3547*'Usages mobilité'!$BG30*(1+'Usages mobilité'!$BH30)^(F$3515-$D$3515)/1000</f>
        <v>0</v>
      </c>
      <c r="G3598" s="223">
        <f>G3547*'Usages mobilité'!$BG30*(1+'Usages mobilité'!$BH30)^(G$3515-$D$3515)/1000</f>
        <v>0</v>
      </c>
      <c r="H3598" s="223">
        <f>H3547*'Usages mobilité'!$BG30*(1+'Usages mobilité'!$BH30)^(H$3515-$D$3515)/1000</f>
        <v>0</v>
      </c>
      <c r="I3598" s="223">
        <f>I3547*'Usages mobilité'!$BG30*(1+'Usages mobilité'!$BH30)^(I$3515-$D$3515)/1000</f>
        <v>0</v>
      </c>
      <c r="J3598" s="223">
        <f>J3547*'Usages mobilité'!$BG30*(1+'Usages mobilité'!$BH30)^(J$3515-$D$3515)/1000</f>
        <v>0</v>
      </c>
      <c r="K3598" s="223">
        <f>K3547*'Usages mobilité'!$BG30*(1+'Usages mobilité'!$BH30)^(K$3515-$D$3515)/1000</f>
        <v>0</v>
      </c>
      <c r="L3598" s="223">
        <f>L3547*'Usages mobilité'!$BG30*(1+'Usages mobilité'!$BH30)^(L$3515-$D$3515)/1000</f>
        <v>0</v>
      </c>
      <c r="M3598" s="223">
        <f>M3547*'Usages mobilité'!$BG30*(1+'Usages mobilité'!$BH30)^(M$3515-$D$3515)/1000</f>
        <v>0</v>
      </c>
      <c r="N3598" s="223">
        <f>N3547*'Usages mobilité'!$BG30*(1+'Usages mobilité'!$BH30)^(N$3515-$D$3515)/1000</f>
        <v>0</v>
      </c>
      <c r="O3598" s="223">
        <f>O3547*'Usages mobilité'!$BG30*(1+'Usages mobilité'!$BH30)^(O$3515-$D$3515)/1000</f>
        <v>0</v>
      </c>
      <c r="P3598" s="223">
        <f>P3547*'Usages mobilité'!$BG30*(1+'Usages mobilité'!$BH30)^(P$3515-$D$3515)/1000</f>
        <v>0</v>
      </c>
      <c r="Q3598" s="223">
        <f>Q3547*'Usages mobilité'!$BG30*(1+'Usages mobilité'!$BH30)^(Q$3515-$D$3515)/1000</f>
        <v>0</v>
      </c>
      <c r="R3598" s="223">
        <f>R3547*'Usages mobilité'!$BG30*(1+'Usages mobilité'!$BH30)^(R$3515-$D$3515)/1000</f>
        <v>0</v>
      </c>
    </row>
    <row r="3599" spans="1:18" hidden="1" outlineLevel="2" x14ac:dyDescent="0.25">
      <c r="A3599" s="222" t="str">
        <f>'Usages mobilité'!A31</f>
        <v>Usage mobilité n°28</v>
      </c>
      <c r="B3599" s="222" t="s">
        <v>645</v>
      </c>
      <c r="C3599" s="222"/>
      <c r="D3599" s="223">
        <f>D3548*'Usages mobilité'!$BG31*(1+'Usages mobilité'!$BH31)^(D$3515-$D$3515)/1000</f>
        <v>0</v>
      </c>
      <c r="E3599" s="223">
        <f>E3548*'Usages mobilité'!$BG31*(1+'Usages mobilité'!$BH31)^(E$3515-$D$3515)/1000</f>
        <v>0</v>
      </c>
      <c r="F3599" s="223">
        <f>F3548*'Usages mobilité'!$BG31*(1+'Usages mobilité'!$BH31)^(F$3515-$D$3515)/1000</f>
        <v>0</v>
      </c>
      <c r="G3599" s="223">
        <f>G3548*'Usages mobilité'!$BG31*(1+'Usages mobilité'!$BH31)^(G$3515-$D$3515)/1000</f>
        <v>0</v>
      </c>
      <c r="H3599" s="223">
        <f>H3548*'Usages mobilité'!$BG31*(1+'Usages mobilité'!$BH31)^(H$3515-$D$3515)/1000</f>
        <v>0</v>
      </c>
      <c r="I3599" s="223">
        <f>I3548*'Usages mobilité'!$BG31*(1+'Usages mobilité'!$BH31)^(I$3515-$D$3515)/1000</f>
        <v>0</v>
      </c>
      <c r="J3599" s="223">
        <f>J3548*'Usages mobilité'!$BG31*(1+'Usages mobilité'!$BH31)^(J$3515-$D$3515)/1000</f>
        <v>0</v>
      </c>
      <c r="K3599" s="223">
        <f>K3548*'Usages mobilité'!$BG31*(1+'Usages mobilité'!$BH31)^(K$3515-$D$3515)/1000</f>
        <v>0</v>
      </c>
      <c r="L3599" s="223">
        <f>L3548*'Usages mobilité'!$BG31*(1+'Usages mobilité'!$BH31)^(L$3515-$D$3515)/1000</f>
        <v>0</v>
      </c>
      <c r="M3599" s="223">
        <f>M3548*'Usages mobilité'!$BG31*(1+'Usages mobilité'!$BH31)^(M$3515-$D$3515)/1000</f>
        <v>0</v>
      </c>
      <c r="N3599" s="223">
        <f>N3548*'Usages mobilité'!$BG31*(1+'Usages mobilité'!$BH31)^(N$3515-$D$3515)/1000</f>
        <v>0</v>
      </c>
      <c r="O3599" s="223">
        <f>O3548*'Usages mobilité'!$BG31*(1+'Usages mobilité'!$BH31)^(O$3515-$D$3515)/1000</f>
        <v>0</v>
      </c>
      <c r="P3599" s="223">
        <f>P3548*'Usages mobilité'!$BG31*(1+'Usages mobilité'!$BH31)^(P$3515-$D$3515)/1000</f>
        <v>0</v>
      </c>
      <c r="Q3599" s="223">
        <f>Q3548*'Usages mobilité'!$BG31*(1+'Usages mobilité'!$BH31)^(Q$3515-$D$3515)/1000</f>
        <v>0</v>
      </c>
      <c r="R3599" s="223">
        <f>R3548*'Usages mobilité'!$BG31*(1+'Usages mobilité'!$BH31)^(R$3515-$D$3515)/1000</f>
        <v>0</v>
      </c>
    </row>
    <row r="3600" spans="1:18" hidden="1" outlineLevel="2" x14ac:dyDescent="0.25">
      <c r="A3600" s="222" t="str">
        <f>'Usages mobilité'!A32</f>
        <v>Usage mobilité n°29</v>
      </c>
      <c r="B3600" s="222" t="s">
        <v>645</v>
      </c>
      <c r="C3600" s="222"/>
      <c r="D3600" s="223">
        <f>D3549*'Usages mobilité'!$BG32*(1+'Usages mobilité'!$BH32)^(D$3515-$D$3515)/1000</f>
        <v>0</v>
      </c>
      <c r="E3600" s="223">
        <f>E3549*'Usages mobilité'!$BG32*(1+'Usages mobilité'!$BH32)^(E$3515-$D$3515)/1000</f>
        <v>0</v>
      </c>
      <c r="F3600" s="223">
        <f>F3549*'Usages mobilité'!$BG32*(1+'Usages mobilité'!$BH32)^(F$3515-$D$3515)/1000</f>
        <v>0</v>
      </c>
      <c r="G3600" s="223">
        <f>G3549*'Usages mobilité'!$BG32*(1+'Usages mobilité'!$BH32)^(G$3515-$D$3515)/1000</f>
        <v>0</v>
      </c>
      <c r="H3600" s="223">
        <f>H3549*'Usages mobilité'!$BG32*(1+'Usages mobilité'!$BH32)^(H$3515-$D$3515)/1000</f>
        <v>0</v>
      </c>
      <c r="I3600" s="223">
        <f>I3549*'Usages mobilité'!$BG32*(1+'Usages mobilité'!$BH32)^(I$3515-$D$3515)/1000</f>
        <v>0</v>
      </c>
      <c r="J3600" s="223">
        <f>J3549*'Usages mobilité'!$BG32*(1+'Usages mobilité'!$BH32)^(J$3515-$D$3515)/1000</f>
        <v>0</v>
      </c>
      <c r="K3600" s="223">
        <f>K3549*'Usages mobilité'!$BG32*(1+'Usages mobilité'!$BH32)^(K$3515-$D$3515)/1000</f>
        <v>0</v>
      </c>
      <c r="L3600" s="223">
        <f>L3549*'Usages mobilité'!$BG32*(1+'Usages mobilité'!$BH32)^(L$3515-$D$3515)/1000</f>
        <v>0</v>
      </c>
      <c r="M3600" s="223">
        <f>M3549*'Usages mobilité'!$BG32*(1+'Usages mobilité'!$BH32)^(M$3515-$D$3515)/1000</f>
        <v>0</v>
      </c>
      <c r="N3600" s="223">
        <f>N3549*'Usages mobilité'!$BG32*(1+'Usages mobilité'!$BH32)^(N$3515-$D$3515)/1000</f>
        <v>0</v>
      </c>
      <c r="O3600" s="223">
        <f>O3549*'Usages mobilité'!$BG32*(1+'Usages mobilité'!$BH32)^(O$3515-$D$3515)/1000</f>
        <v>0</v>
      </c>
      <c r="P3600" s="223">
        <f>P3549*'Usages mobilité'!$BG32*(1+'Usages mobilité'!$BH32)^(P$3515-$D$3515)/1000</f>
        <v>0</v>
      </c>
      <c r="Q3600" s="223">
        <f>Q3549*'Usages mobilité'!$BG32*(1+'Usages mobilité'!$BH32)^(Q$3515-$D$3515)/1000</f>
        <v>0</v>
      </c>
      <c r="R3600" s="223">
        <f>R3549*'Usages mobilité'!$BG32*(1+'Usages mobilité'!$BH32)^(R$3515-$D$3515)/1000</f>
        <v>0</v>
      </c>
    </row>
    <row r="3601" spans="1:18" hidden="1" outlineLevel="2" x14ac:dyDescent="0.25">
      <c r="A3601" s="222" t="str">
        <f>'Usages mobilité'!A33</f>
        <v>Usage mobilité n°30</v>
      </c>
      <c r="B3601" s="222" t="s">
        <v>645</v>
      </c>
      <c r="C3601" s="222"/>
      <c r="D3601" s="223">
        <f>D3550*'Usages mobilité'!$BG33*(1+'Usages mobilité'!$BH33)^(D$3515-$D$3515)/1000</f>
        <v>0</v>
      </c>
      <c r="E3601" s="223">
        <f>E3550*'Usages mobilité'!$BG33*(1+'Usages mobilité'!$BH33)^(E$3515-$D$3515)/1000</f>
        <v>0</v>
      </c>
      <c r="F3601" s="223">
        <f>F3550*'Usages mobilité'!$BG33*(1+'Usages mobilité'!$BH33)^(F$3515-$D$3515)/1000</f>
        <v>0</v>
      </c>
      <c r="G3601" s="223">
        <f>G3550*'Usages mobilité'!$BG33*(1+'Usages mobilité'!$BH33)^(G$3515-$D$3515)/1000</f>
        <v>0</v>
      </c>
      <c r="H3601" s="223">
        <f>H3550*'Usages mobilité'!$BG33*(1+'Usages mobilité'!$BH33)^(H$3515-$D$3515)/1000</f>
        <v>0</v>
      </c>
      <c r="I3601" s="223">
        <f>I3550*'Usages mobilité'!$BG33*(1+'Usages mobilité'!$BH33)^(I$3515-$D$3515)/1000</f>
        <v>0</v>
      </c>
      <c r="J3601" s="223">
        <f>J3550*'Usages mobilité'!$BG33*(1+'Usages mobilité'!$BH33)^(J$3515-$D$3515)/1000</f>
        <v>0</v>
      </c>
      <c r="K3601" s="223">
        <f>K3550*'Usages mobilité'!$BG33*(1+'Usages mobilité'!$BH33)^(K$3515-$D$3515)/1000</f>
        <v>0</v>
      </c>
      <c r="L3601" s="223">
        <f>L3550*'Usages mobilité'!$BG33*(1+'Usages mobilité'!$BH33)^(L$3515-$D$3515)/1000</f>
        <v>0</v>
      </c>
      <c r="M3601" s="223">
        <f>M3550*'Usages mobilité'!$BG33*(1+'Usages mobilité'!$BH33)^(M$3515-$D$3515)/1000</f>
        <v>0</v>
      </c>
      <c r="N3601" s="223">
        <f>N3550*'Usages mobilité'!$BG33*(1+'Usages mobilité'!$BH33)^(N$3515-$D$3515)/1000</f>
        <v>0</v>
      </c>
      <c r="O3601" s="223">
        <f>O3550*'Usages mobilité'!$BG33*(1+'Usages mobilité'!$BH33)^(O$3515-$D$3515)/1000</f>
        <v>0</v>
      </c>
      <c r="P3601" s="223">
        <f>P3550*'Usages mobilité'!$BG33*(1+'Usages mobilité'!$BH33)^(P$3515-$D$3515)/1000</f>
        <v>0</v>
      </c>
      <c r="Q3601" s="223">
        <f>Q3550*'Usages mobilité'!$BG33*(1+'Usages mobilité'!$BH33)^(Q$3515-$D$3515)/1000</f>
        <v>0</v>
      </c>
      <c r="R3601" s="223">
        <f>R3550*'Usages mobilité'!$BG33*(1+'Usages mobilité'!$BH33)^(R$3515-$D$3515)/1000</f>
        <v>0</v>
      </c>
    </row>
    <row r="3602" spans="1:18" hidden="1" outlineLevel="2" x14ac:dyDescent="0.25">
      <c r="A3602" s="222" t="str">
        <f>'Usages mobilité'!A34</f>
        <v>Usage mobilité n°31</v>
      </c>
      <c r="B3602" s="222" t="s">
        <v>645</v>
      </c>
      <c r="C3602" s="222"/>
      <c r="D3602" s="223">
        <f>D3551*'Usages mobilité'!$BG34*(1+'Usages mobilité'!$BH34)^(D$3515-$D$3515)/1000</f>
        <v>0</v>
      </c>
      <c r="E3602" s="223">
        <f>E3551*'Usages mobilité'!$BG34*(1+'Usages mobilité'!$BH34)^(E$3515-$D$3515)/1000</f>
        <v>0</v>
      </c>
      <c r="F3602" s="223">
        <f>F3551*'Usages mobilité'!$BG34*(1+'Usages mobilité'!$BH34)^(F$3515-$D$3515)/1000</f>
        <v>0</v>
      </c>
      <c r="G3602" s="223">
        <f>G3551*'Usages mobilité'!$BG34*(1+'Usages mobilité'!$BH34)^(G$3515-$D$3515)/1000</f>
        <v>0</v>
      </c>
      <c r="H3602" s="223">
        <f>H3551*'Usages mobilité'!$BG34*(1+'Usages mobilité'!$BH34)^(H$3515-$D$3515)/1000</f>
        <v>0</v>
      </c>
      <c r="I3602" s="223">
        <f>I3551*'Usages mobilité'!$BG34*(1+'Usages mobilité'!$BH34)^(I$3515-$D$3515)/1000</f>
        <v>0</v>
      </c>
      <c r="J3602" s="223">
        <f>J3551*'Usages mobilité'!$BG34*(1+'Usages mobilité'!$BH34)^(J$3515-$D$3515)/1000</f>
        <v>0</v>
      </c>
      <c r="K3602" s="223">
        <f>K3551*'Usages mobilité'!$BG34*(1+'Usages mobilité'!$BH34)^(K$3515-$D$3515)/1000</f>
        <v>0</v>
      </c>
      <c r="L3602" s="223">
        <f>L3551*'Usages mobilité'!$BG34*(1+'Usages mobilité'!$BH34)^(L$3515-$D$3515)/1000</f>
        <v>0</v>
      </c>
      <c r="M3602" s="223">
        <f>M3551*'Usages mobilité'!$BG34*(1+'Usages mobilité'!$BH34)^(M$3515-$D$3515)/1000</f>
        <v>0</v>
      </c>
      <c r="N3602" s="223">
        <f>N3551*'Usages mobilité'!$BG34*(1+'Usages mobilité'!$BH34)^(N$3515-$D$3515)/1000</f>
        <v>0</v>
      </c>
      <c r="O3602" s="223">
        <f>O3551*'Usages mobilité'!$BG34*(1+'Usages mobilité'!$BH34)^(O$3515-$D$3515)/1000</f>
        <v>0</v>
      </c>
      <c r="P3602" s="223">
        <f>P3551*'Usages mobilité'!$BG34*(1+'Usages mobilité'!$BH34)^(P$3515-$D$3515)/1000</f>
        <v>0</v>
      </c>
      <c r="Q3602" s="223">
        <f>Q3551*'Usages mobilité'!$BG34*(1+'Usages mobilité'!$BH34)^(Q$3515-$D$3515)/1000</f>
        <v>0</v>
      </c>
      <c r="R3602" s="223">
        <f>R3551*'Usages mobilité'!$BG34*(1+'Usages mobilité'!$BH34)^(R$3515-$D$3515)/1000</f>
        <v>0</v>
      </c>
    </row>
    <row r="3603" spans="1:18" hidden="1" outlineLevel="2" x14ac:dyDescent="0.25">
      <c r="A3603" s="222" t="str">
        <f>'Usages mobilité'!A35</f>
        <v>Usage mobilité n°32</v>
      </c>
      <c r="B3603" s="222" t="s">
        <v>645</v>
      </c>
      <c r="C3603" s="222"/>
      <c r="D3603" s="223">
        <f>D3552*'Usages mobilité'!$BG35*(1+'Usages mobilité'!$BH35)^(D$3515-$D$3515)/1000</f>
        <v>0</v>
      </c>
      <c r="E3603" s="223">
        <f>E3552*'Usages mobilité'!$BG35*(1+'Usages mobilité'!$BH35)^(E$3515-$D$3515)/1000</f>
        <v>0</v>
      </c>
      <c r="F3603" s="223">
        <f>F3552*'Usages mobilité'!$BG35*(1+'Usages mobilité'!$BH35)^(F$3515-$D$3515)/1000</f>
        <v>0</v>
      </c>
      <c r="G3603" s="223">
        <f>G3552*'Usages mobilité'!$BG35*(1+'Usages mobilité'!$BH35)^(G$3515-$D$3515)/1000</f>
        <v>0</v>
      </c>
      <c r="H3603" s="223">
        <f>H3552*'Usages mobilité'!$BG35*(1+'Usages mobilité'!$BH35)^(H$3515-$D$3515)/1000</f>
        <v>0</v>
      </c>
      <c r="I3603" s="223">
        <f>I3552*'Usages mobilité'!$BG35*(1+'Usages mobilité'!$BH35)^(I$3515-$D$3515)/1000</f>
        <v>0</v>
      </c>
      <c r="J3603" s="223">
        <f>J3552*'Usages mobilité'!$BG35*(1+'Usages mobilité'!$BH35)^(J$3515-$D$3515)/1000</f>
        <v>0</v>
      </c>
      <c r="K3603" s="223">
        <f>K3552*'Usages mobilité'!$BG35*(1+'Usages mobilité'!$BH35)^(K$3515-$D$3515)/1000</f>
        <v>0</v>
      </c>
      <c r="L3603" s="223">
        <f>L3552*'Usages mobilité'!$BG35*(1+'Usages mobilité'!$BH35)^(L$3515-$D$3515)/1000</f>
        <v>0</v>
      </c>
      <c r="M3603" s="223">
        <f>M3552*'Usages mobilité'!$BG35*(1+'Usages mobilité'!$BH35)^(M$3515-$D$3515)/1000</f>
        <v>0</v>
      </c>
      <c r="N3603" s="223">
        <f>N3552*'Usages mobilité'!$BG35*(1+'Usages mobilité'!$BH35)^(N$3515-$D$3515)/1000</f>
        <v>0</v>
      </c>
      <c r="O3603" s="223">
        <f>O3552*'Usages mobilité'!$BG35*(1+'Usages mobilité'!$BH35)^(O$3515-$D$3515)/1000</f>
        <v>0</v>
      </c>
      <c r="P3603" s="223">
        <f>P3552*'Usages mobilité'!$BG35*(1+'Usages mobilité'!$BH35)^(P$3515-$D$3515)/1000</f>
        <v>0</v>
      </c>
      <c r="Q3603" s="223">
        <f>Q3552*'Usages mobilité'!$BG35*(1+'Usages mobilité'!$BH35)^(Q$3515-$D$3515)/1000</f>
        <v>0</v>
      </c>
      <c r="R3603" s="223">
        <f>R3552*'Usages mobilité'!$BG35*(1+'Usages mobilité'!$BH35)^(R$3515-$D$3515)/1000</f>
        <v>0</v>
      </c>
    </row>
    <row r="3604" spans="1:18" hidden="1" outlineLevel="2" x14ac:dyDescent="0.25">
      <c r="A3604" s="222" t="str">
        <f>'Usages mobilité'!A36</f>
        <v>Usage mobilité n°33</v>
      </c>
      <c r="B3604" s="222" t="s">
        <v>645</v>
      </c>
      <c r="C3604" s="222"/>
      <c r="D3604" s="223">
        <f>D3553*'Usages mobilité'!$BG36*(1+'Usages mobilité'!$BH36)^(D$3515-$D$3515)/1000</f>
        <v>0</v>
      </c>
      <c r="E3604" s="223">
        <f>E3553*'Usages mobilité'!$BG36*(1+'Usages mobilité'!$BH36)^(E$3515-$D$3515)/1000</f>
        <v>0</v>
      </c>
      <c r="F3604" s="223">
        <f>F3553*'Usages mobilité'!$BG36*(1+'Usages mobilité'!$BH36)^(F$3515-$D$3515)/1000</f>
        <v>0</v>
      </c>
      <c r="G3604" s="223">
        <f>G3553*'Usages mobilité'!$BG36*(1+'Usages mobilité'!$BH36)^(G$3515-$D$3515)/1000</f>
        <v>0</v>
      </c>
      <c r="H3604" s="223">
        <f>H3553*'Usages mobilité'!$BG36*(1+'Usages mobilité'!$BH36)^(H$3515-$D$3515)/1000</f>
        <v>0</v>
      </c>
      <c r="I3604" s="223">
        <f>I3553*'Usages mobilité'!$BG36*(1+'Usages mobilité'!$BH36)^(I$3515-$D$3515)/1000</f>
        <v>0</v>
      </c>
      <c r="J3604" s="223">
        <f>J3553*'Usages mobilité'!$BG36*(1+'Usages mobilité'!$BH36)^(J$3515-$D$3515)/1000</f>
        <v>0</v>
      </c>
      <c r="K3604" s="223">
        <f>K3553*'Usages mobilité'!$BG36*(1+'Usages mobilité'!$BH36)^(K$3515-$D$3515)/1000</f>
        <v>0</v>
      </c>
      <c r="L3604" s="223">
        <f>L3553*'Usages mobilité'!$BG36*(1+'Usages mobilité'!$BH36)^(L$3515-$D$3515)/1000</f>
        <v>0</v>
      </c>
      <c r="M3604" s="223">
        <f>M3553*'Usages mobilité'!$BG36*(1+'Usages mobilité'!$BH36)^(M$3515-$D$3515)/1000</f>
        <v>0</v>
      </c>
      <c r="N3604" s="223">
        <f>N3553*'Usages mobilité'!$BG36*(1+'Usages mobilité'!$BH36)^(N$3515-$D$3515)/1000</f>
        <v>0</v>
      </c>
      <c r="O3604" s="223">
        <f>O3553*'Usages mobilité'!$BG36*(1+'Usages mobilité'!$BH36)^(O$3515-$D$3515)/1000</f>
        <v>0</v>
      </c>
      <c r="P3604" s="223">
        <f>P3553*'Usages mobilité'!$BG36*(1+'Usages mobilité'!$BH36)^(P$3515-$D$3515)/1000</f>
        <v>0</v>
      </c>
      <c r="Q3604" s="223">
        <f>Q3553*'Usages mobilité'!$BG36*(1+'Usages mobilité'!$BH36)^(Q$3515-$D$3515)/1000</f>
        <v>0</v>
      </c>
      <c r="R3604" s="223">
        <f>R3553*'Usages mobilité'!$BG36*(1+'Usages mobilité'!$BH36)^(R$3515-$D$3515)/1000</f>
        <v>0</v>
      </c>
    </row>
    <row r="3605" spans="1:18" hidden="1" outlineLevel="2" x14ac:dyDescent="0.25">
      <c r="A3605" s="222" t="str">
        <f>'Usages mobilité'!A37</f>
        <v>Usage mobilité n°34</v>
      </c>
      <c r="B3605" s="222" t="s">
        <v>645</v>
      </c>
      <c r="C3605" s="222"/>
      <c r="D3605" s="223">
        <f>D3554*'Usages mobilité'!$BG37*(1+'Usages mobilité'!$BH37)^(D$3515-$D$3515)/1000</f>
        <v>0</v>
      </c>
      <c r="E3605" s="223">
        <f>E3554*'Usages mobilité'!$BG37*(1+'Usages mobilité'!$BH37)^(E$3515-$D$3515)/1000</f>
        <v>0</v>
      </c>
      <c r="F3605" s="223">
        <f>F3554*'Usages mobilité'!$BG37*(1+'Usages mobilité'!$BH37)^(F$3515-$D$3515)/1000</f>
        <v>0</v>
      </c>
      <c r="G3605" s="223">
        <f>G3554*'Usages mobilité'!$BG37*(1+'Usages mobilité'!$BH37)^(G$3515-$D$3515)/1000</f>
        <v>0</v>
      </c>
      <c r="H3605" s="223">
        <f>H3554*'Usages mobilité'!$BG37*(1+'Usages mobilité'!$BH37)^(H$3515-$D$3515)/1000</f>
        <v>0</v>
      </c>
      <c r="I3605" s="223">
        <f>I3554*'Usages mobilité'!$BG37*(1+'Usages mobilité'!$BH37)^(I$3515-$D$3515)/1000</f>
        <v>0</v>
      </c>
      <c r="J3605" s="223">
        <f>J3554*'Usages mobilité'!$BG37*(1+'Usages mobilité'!$BH37)^(J$3515-$D$3515)/1000</f>
        <v>0</v>
      </c>
      <c r="K3605" s="223">
        <f>K3554*'Usages mobilité'!$BG37*(1+'Usages mobilité'!$BH37)^(K$3515-$D$3515)/1000</f>
        <v>0</v>
      </c>
      <c r="L3605" s="223">
        <f>L3554*'Usages mobilité'!$BG37*(1+'Usages mobilité'!$BH37)^(L$3515-$D$3515)/1000</f>
        <v>0</v>
      </c>
      <c r="M3605" s="223">
        <f>M3554*'Usages mobilité'!$BG37*(1+'Usages mobilité'!$BH37)^(M$3515-$D$3515)/1000</f>
        <v>0</v>
      </c>
      <c r="N3605" s="223">
        <f>N3554*'Usages mobilité'!$BG37*(1+'Usages mobilité'!$BH37)^(N$3515-$D$3515)/1000</f>
        <v>0</v>
      </c>
      <c r="O3605" s="223">
        <f>O3554*'Usages mobilité'!$BG37*(1+'Usages mobilité'!$BH37)^(O$3515-$D$3515)/1000</f>
        <v>0</v>
      </c>
      <c r="P3605" s="223">
        <f>P3554*'Usages mobilité'!$BG37*(1+'Usages mobilité'!$BH37)^(P$3515-$D$3515)/1000</f>
        <v>0</v>
      </c>
      <c r="Q3605" s="223">
        <f>Q3554*'Usages mobilité'!$BG37*(1+'Usages mobilité'!$BH37)^(Q$3515-$D$3515)/1000</f>
        <v>0</v>
      </c>
      <c r="R3605" s="223">
        <f>R3554*'Usages mobilité'!$BG37*(1+'Usages mobilité'!$BH37)^(R$3515-$D$3515)/1000</f>
        <v>0</v>
      </c>
    </row>
    <row r="3606" spans="1:18" hidden="1" outlineLevel="2" x14ac:dyDescent="0.25">
      <c r="A3606" s="222" t="str">
        <f>'Usages mobilité'!A38</f>
        <v>Usage mobilité n°35</v>
      </c>
      <c r="B3606" s="222" t="s">
        <v>645</v>
      </c>
      <c r="C3606" s="222"/>
      <c r="D3606" s="223">
        <f>D3555*'Usages mobilité'!$BG38*(1+'Usages mobilité'!$BH38)^(D$3515-$D$3515)/1000</f>
        <v>0</v>
      </c>
      <c r="E3606" s="223">
        <f>E3555*'Usages mobilité'!$BG38*(1+'Usages mobilité'!$BH38)^(E$3515-$D$3515)/1000</f>
        <v>0</v>
      </c>
      <c r="F3606" s="223">
        <f>F3555*'Usages mobilité'!$BG38*(1+'Usages mobilité'!$BH38)^(F$3515-$D$3515)/1000</f>
        <v>0</v>
      </c>
      <c r="G3606" s="223">
        <f>G3555*'Usages mobilité'!$BG38*(1+'Usages mobilité'!$BH38)^(G$3515-$D$3515)/1000</f>
        <v>0</v>
      </c>
      <c r="H3606" s="223">
        <f>H3555*'Usages mobilité'!$BG38*(1+'Usages mobilité'!$BH38)^(H$3515-$D$3515)/1000</f>
        <v>0</v>
      </c>
      <c r="I3606" s="223">
        <f>I3555*'Usages mobilité'!$BG38*(1+'Usages mobilité'!$BH38)^(I$3515-$D$3515)/1000</f>
        <v>0</v>
      </c>
      <c r="J3606" s="223">
        <f>J3555*'Usages mobilité'!$BG38*(1+'Usages mobilité'!$BH38)^(J$3515-$D$3515)/1000</f>
        <v>0</v>
      </c>
      <c r="K3606" s="223">
        <f>K3555*'Usages mobilité'!$BG38*(1+'Usages mobilité'!$BH38)^(K$3515-$D$3515)/1000</f>
        <v>0</v>
      </c>
      <c r="L3606" s="223">
        <f>L3555*'Usages mobilité'!$BG38*(1+'Usages mobilité'!$BH38)^(L$3515-$D$3515)/1000</f>
        <v>0</v>
      </c>
      <c r="M3606" s="223">
        <f>M3555*'Usages mobilité'!$BG38*(1+'Usages mobilité'!$BH38)^(M$3515-$D$3515)/1000</f>
        <v>0</v>
      </c>
      <c r="N3606" s="223">
        <f>N3555*'Usages mobilité'!$BG38*(1+'Usages mobilité'!$BH38)^(N$3515-$D$3515)/1000</f>
        <v>0</v>
      </c>
      <c r="O3606" s="223">
        <f>O3555*'Usages mobilité'!$BG38*(1+'Usages mobilité'!$BH38)^(O$3515-$D$3515)/1000</f>
        <v>0</v>
      </c>
      <c r="P3606" s="223">
        <f>P3555*'Usages mobilité'!$BG38*(1+'Usages mobilité'!$BH38)^(P$3515-$D$3515)/1000</f>
        <v>0</v>
      </c>
      <c r="Q3606" s="223">
        <f>Q3555*'Usages mobilité'!$BG38*(1+'Usages mobilité'!$BH38)^(Q$3515-$D$3515)/1000</f>
        <v>0</v>
      </c>
      <c r="R3606" s="223">
        <f>R3555*'Usages mobilité'!$BG38*(1+'Usages mobilité'!$BH38)^(R$3515-$D$3515)/1000</f>
        <v>0</v>
      </c>
    </row>
    <row r="3607" spans="1:18" hidden="1" outlineLevel="2" x14ac:dyDescent="0.25">
      <c r="A3607" s="222" t="str">
        <f>'Usages mobilité'!A39</f>
        <v>Usage mobilité n°36</v>
      </c>
      <c r="B3607" s="222" t="s">
        <v>645</v>
      </c>
      <c r="C3607" s="222"/>
      <c r="D3607" s="223">
        <f>D3556*'Usages mobilité'!$BG39*(1+'Usages mobilité'!$BH39)^(D$3515-$D$3515)/1000</f>
        <v>0</v>
      </c>
      <c r="E3607" s="223">
        <f>E3556*'Usages mobilité'!$BG39*(1+'Usages mobilité'!$BH39)^(E$3515-$D$3515)/1000</f>
        <v>0</v>
      </c>
      <c r="F3607" s="223">
        <f>F3556*'Usages mobilité'!$BG39*(1+'Usages mobilité'!$BH39)^(F$3515-$D$3515)/1000</f>
        <v>0</v>
      </c>
      <c r="G3607" s="223">
        <f>G3556*'Usages mobilité'!$BG39*(1+'Usages mobilité'!$BH39)^(G$3515-$D$3515)/1000</f>
        <v>0</v>
      </c>
      <c r="H3607" s="223">
        <f>H3556*'Usages mobilité'!$BG39*(1+'Usages mobilité'!$BH39)^(H$3515-$D$3515)/1000</f>
        <v>0</v>
      </c>
      <c r="I3607" s="223">
        <f>I3556*'Usages mobilité'!$BG39*(1+'Usages mobilité'!$BH39)^(I$3515-$D$3515)/1000</f>
        <v>0</v>
      </c>
      <c r="J3607" s="223">
        <f>J3556*'Usages mobilité'!$BG39*(1+'Usages mobilité'!$BH39)^(J$3515-$D$3515)/1000</f>
        <v>0</v>
      </c>
      <c r="K3607" s="223">
        <f>K3556*'Usages mobilité'!$BG39*(1+'Usages mobilité'!$BH39)^(K$3515-$D$3515)/1000</f>
        <v>0</v>
      </c>
      <c r="L3607" s="223">
        <f>L3556*'Usages mobilité'!$BG39*(1+'Usages mobilité'!$BH39)^(L$3515-$D$3515)/1000</f>
        <v>0</v>
      </c>
      <c r="M3607" s="223">
        <f>M3556*'Usages mobilité'!$BG39*(1+'Usages mobilité'!$BH39)^(M$3515-$D$3515)/1000</f>
        <v>0</v>
      </c>
      <c r="N3607" s="223">
        <f>N3556*'Usages mobilité'!$BG39*(1+'Usages mobilité'!$BH39)^(N$3515-$D$3515)/1000</f>
        <v>0</v>
      </c>
      <c r="O3607" s="223">
        <f>O3556*'Usages mobilité'!$BG39*(1+'Usages mobilité'!$BH39)^(O$3515-$D$3515)/1000</f>
        <v>0</v>
      </c>
      <c r="P3607" s="223">
        <f>P3556*'Usages mobilité'!$BG39*(1+'Usages mobilité'!$BH39)^(P$3515-$D$3515)/1000</f>
        <v>0</v>
      </c>
      <c r="Q3607" s="223">
        <f>Q3556*'Usages mobilité'!$BG39*(1+'Usages mobilité'!$BH39)^(Q$3515-$D$3515)/1000</f>
        <v>0</v>
      </c>
      <c r="R3607" s="223">
        <f>R3556*'Usages mobilité'!$BG39*(1+'Usages mobilité'!$BH39)^(R$3515-$D$3515)/1000</f>
        <v>0</v>
      </c>
    </row>
    <row r="3608" spans="1:18" hidden="1" outlineLevel="2" x14ac:dyDescent="0.25">
      <c r="A3608" s="222" t="str">
        <f>'Usages mobilité'!A40</f>
        <v>Usage mobilité n°37</v>
      </c>
      <c r="B3608" s="222" t="s">
        <v>645</v>
      </c>
      <c r="C3608" s="222"/>
      <c r="D3608" s="223">
        <f>D3557*'Usages mobilité'!$BG40*(1+'Usages mobilité'!$BH40)^(D$3515-$D$3515)/1000</f>
        <v>0</v>
      </c>
      <c r="E3608" s="223">
        <f>E3557*'Usages mobilité'!$BG40*(1+'Usages mobilité'!$BH40)^(E$3515-$D$3515)/1000</f>
        <v>0</v>
      </c>
      <c r="F3608" s="223">
        <f>F3557*'Usages mobilité'!$BG40*(1+'Usages mobilité'!$BH40)^(F$3515-$D$3515)/1000</f>
        <v>0</v>
      </c>
      <c r="G3608" s="223">
        <f>G3557*'Usages mobilité'!$BG40*(1+'Usages mobilité'!$BH40)^(G$3515-$D$3515)/1000</f>
        <v>0</v>
      </c>
      <c r="H3608" s="223">
        <f>H3557*'Usages mobilité'!$BG40*(1+'Usages mobilité'!$BH40)^(H$3515-$D$3515)/1000</f>
        <v>0</v>
      </c>
      <c r="I3608" s="223">
        <f>I3557*'Usages mobilité'!$BG40*(1+'Usages mobilité'!$BH40)^(I$3515-$D$3515)/1000</f>
        <v>0</v>
      </c>
      <c r="J3608" s="223">
        <f>J3557*'Usages mobilité'!$BG40*(1+'Usages mobilité'!$BH40)^(J$3515-$D$3515)/1000</f>
        <v>0</v>
      </c>
      <c r="K3608" s="223">
        <f>K3557*'Usages mobilité'!$BG40*(1+'Usages mobilité'!$BH40)^(K$3515-$D$3515)/1000</f>
        <v>0</v>
      </c>
      <c r="L3608" s="223">
        <f>L3557*'Usages mobilité'!$BG40*(1+'Usages mobilité'!$BH40)^(L$3515-$D$3515)/1000</f>
        <v>0</v>
      </c>
      <c r="M3608" s="223">
        <f>M3557*'Usages mobilité'!$BG40*(1+'Usages mobilité'!$BH40)^(M$3515-$D$3515)/1000</f>
        <v>0</v>
      </c>
      <c r="N3608" s="223">
        <f>N3557*'Usages mobilité'!$BG40*(1+'Usages mobilité'!$BH40)^(N$3515-$D$3515)/1000</f>
        <v>0</v>
      </c>
      <c r="O3608" s="223">
        <f>O3557*'Usages mobilité'!$BG40*(1+'Usages mobilité'!$BH40)^(O$3515-$D$3515)/1000</f>
        <v>0</v>
      </c>
      <c r="P3608" s="223">
        <f>P3557*'Usages mobilité'!$BG40*(1+'Usages mobilité'!$BH40)^(P$3515-$D$3515)/1000</f>
        <v>0</v>
      </c>
      <c r="Q3608" s="223">
        <f>Q3557*'Usages mobilité'!$BG40*(1+'Usages mobilité'!$BH40)^(Q$3515-$D$3515)/1000</f>
        <v>0</v>
      </c>
      <c r="R3608" s="223">
        <f>R3557*'Usages mobilité'!$BG40*(1+'Usages mobilité'!$BH40)^(R$3515-$D$3515)/1000</f>
        <v>0</v>
      </c>
    </row>
    <row r="3609" spans="1:18" hidden="1" outlineLevel="2" x14ac:dyDescent="0.25">
      <c r="A3609" s="222" t="str">
        <f>'Usages mobilité'!A41</f>
        <v>Usage mobilité n°38</v>
      </c>
      <c r="B3609" s="222" t="s">
        <v>645</v>
      </c>
      <c r="C3609" s="222"/>
      <c r="D3609" s="223">
        <f>D3558*'Usages mobilité'!$BG41*(1+'Usages mobilité'!$BH41)^(D$3515-$D$3515)/1000</f>
        <v>0</v>
      </c>
      <c r="E3609" s="223">
        <f>E3558*'Usages mobilité'!$BG41*(1+'Usages mobilité'!$BH41)^(E$3515-$D$3515)/1000</f>
        <v>0</v>
      </c>
      <c r="F3609" s="223">
        <f>F3558*'Usages mobilité'!$BG41*(1+'Usages mobilité'!$BH41)^(F$3515-$D$3515)/1000</f>
        <v>0</v>
      </c>
      <c r="G3609" s="223">
        <f>G3558*'Usages mobilité'!$BG41*(1+'Usages mobilité'!$BH41)^(G$3515-$D$3515)/1000</f>
        <v>0</v>
      </c>
      <c r="H3609" s="223">
        <f>H3558*'Usages mobilité'!$BG41*(1+'Usages mobilité'!$BH41)^(H$3515-$D$3515)/1000</f>
        <v>0</v>
      </c>
      <c r="I3609" s="223">
        <f>I3558*'Usages mobilité'!$BG41*(1+'Usages mobilité'!$BH41)^(I$3515-$D$3515)/1000</f>
        <v>0</v>
      </c>
      <c r="J3609" s="223">
        <f>J3558*'Usages mobilité'!$BG41*(1+'Usages mobilité'!$BH41)^(J$3515-$D$3515)/1000</f>
        <v>0</v>
      </c>
      <c r="K3609" s="223">
        <f>K3558*'Usages mobilité'!$BG41*(1+'Usages mobilité'!$BH41)^(K$3515-$D$3515)/1000</f>
        <v>0</v>
      </c>
      <c r="L3609" s="223">
        <f>L3558*'Usages mobilité'!$BG41*(1+'Usages mobilité'!$BH41)^(L$3515-$D$3515)/1000</f>
        <v>0</v>
      </c>
      <c r="M3609" s="223">
        <f>M3558*'Usages mobilité'!$BG41*(1+'Usages mobilité'!$BH41)^(M$3515-$D$3515)/1000</f>
        <v>0</v>
      </c>
      <c r="N3609" s="223">
        <f>N3558*'Usages mobilité'!$BG41*(1+'Usages mobilité'!$BH41)^(N$3515-$D$3515)/1000</f>
        <v>0</v>
      </c>
      <c r="O3609" s="223">
        <f>O3558*'Usages mobilité'!$BG41*(1+'Usages mobilité'!$BH41)^(O$3515-$D$3515)/1000</f>
        <v>0</v>
      </c>
      <c r="P3609" s="223">
        <f>P3558*'Usages mobilité'!$BG41*(1+'Usages mobilité'!$BH41)^(P$3515-$D$3515)/1000</f>
        <v>0</v>
      </c>
      <c r="Q3609" s="223">
        <f>Q3558*'Usages mobilité'!$BG41*(1+'Usages mobilité'!$BH41)^(Q$3515-$D$3515)/1000</f>
        <v>0</v>
      </c>
      <c r="R3609" s="223">
        <f>R3558*'Usages mobilité'!$BG41*(1+'Usages mobilité'!$BH41)^(R$3515-$D$3515)/1000</f>
        <v>0</v>
      </c>
    </row>
    <row r="3610" spans="1:18" hidden="1" outlineLevel="2" x14ac:dyDescent="0.25">
      <c r="A3610" s="222" t="str">
        <f>'Usages mobilité'!A42</f>
        <v>Usage mobilité n°39</v>
      </c>
      <c r="B3610" s="222" t="s">
        <v>645</v>
      </c>
      <c r="C3610" s="222"/>
      <c r="D3610" s="223">
        <f>D3559*'Usages mobilité'!$BG42*(1+'Usages mobilité'!$BH42)^(D$3515-$D$3515)/1000</f>
        <v>0</v>
      </c>
      <c r="E3610" s="223">
        <f>E3559*'Usages mobilité'!$BG42*(1+'Usages mobilité'!$BH42)^(E$3515-$D$3515)/1000</f>
        <v>0</v>
      </c>
      <c r="F3610" s="223">
        <f>F3559*'Usages mobilité'!$BG42*(1+'Usages mobilité'!$BH42)^(F$3515-$D$3515)/1000</f>
        <v>0</v>
      </c>
      <c r="G3610" s="223">
        <f>G3559*'Usages mobilité'!$BG42*(1+'Usages mobilité'!$BH42)^(G$3515-$D$3515)/1000</f>
        <v>0</v>
      </c>
      <c r="H3610" s="223">
        <f>H3559*'Usages mobilité'!$BG42*(1+'Usages mobilité'!$BH42)^(H$3515-$D$3515)/1000</f>
        <v>0</v>
      </c>
      <c r="I3610" s="223">
        <f>I3559*'Usages mobilité'!$BG42*(1+'Usages mobilité'!$BH42)^(I$3515-$D$3515)/1000</f>
        <v>0</v>
      </c>
      <c r="J3610" s="223">
        <f>J3559*'Usages mobilité'!$BG42*(1+'Usages mobilité'!$BH42)^(J$3515-$D$3515)/1000</f>
        <v>0</v>
      </c>
      <c r="K3610" s="223">
        <f>K3559*'Usages mobilité'!$BG42*(1+'Usages mobilité'!$BH42)^(K$3515-$D$3515)/1000</f>
        <v>0</v>
      </c>
      <c r="L3610" s="223">
        <f>L3559*'Usages mobilité'!$BG42*(1+'Usages mobilité'!$BH42)^(L$3515-$D$3515)/1000</f>
        <v>0</v>
      </c>
      <c r="M3610" s="223">
        <f>M3559*'Usages mobilité'!$BG42*(1+'Usages mobilité'!$BH42)^(M$3515-$D$3515)/1000</f>
        <v>0</v>
      </c>
      <c r="N3610" s="223">
        <f>N3559*'Usages mobilité'!$BG42*(1+'Usages mobilité'!$BH42)^(N$3515-$D$3515)/1000</f>
        <v>0</v>
      </c>
      <c r="O3610" s="223">
        <f>O3559*'Usages mobilité'!$BG42*(1+'Usages mobilité'!$BH42)^(O$3515-$D$3515)/1000</f>
        <v>0</v>
      </c>
      <c r="P3610" s="223">
        <f>P3559*'Usages mobilité'!$BG42*(1+'Usages mobilité'!$BH42)^(P$3515-$D$3515)/1000</f>
        <v>0</v>
      </c>
      <c r="Q3610" s="223">
        <f>Q3559*'Usages mobilité'!$BG42*(1+'Usages mobilité'!$BH42)^(Q$3515-$D$3515)/1000</f>
        <v>0</v>
      </c>
      <c r="R3610" s="223">
        <f>R3559*'Usages mobilité'!$BG42*(1+'Usages mobilité'!$BH42)^(R$3515-$D$3515)/1000</f>
        <v>0</v>
      </c>
    </row>
    <row r="3611" spans="1:18" hidden="1" outlineLevel="2" x14ac:dyDescent="0.25">
      <c r="A3611" s="222" t="str">
        <f>'Usages mobilité'!A43</f>
        <v>Usage mobilité n°40</v>
      </c>
      <c r="B3611" s="222" t="s">
        <v>645</v>
      </c>
      <c r="C3611" s="222"/>
      <c r="D3611" s="223">
        <f>D3560*'Usages mobilité'!$BG43*(1+'Usages mobilité'!$BH43)^(D$3515-$D$3515)/1000</f>
        <v>0</v>
      </c>
      <c r="E3611" s="223">
        <f>E3560*'Usages mobilité'!$BG43*(1+'Usages mobilité'!$BH43)^(E$3515-$D$3515)/1000</f>
        <v>0</v>
      </c>
      <c r="F3611" s="223">
        <f>F3560*'Usages mobilité'!$BG43*(1+'Usages mobilité'!$BH43)^(F$3515-$D$3515)/1000</f>
        <v>0</v>
      </c>
      <c r="G3611" s="223">
        <f>G3560*'Usages mobilité'!$BG43*(1+'Usages mobilité'!$BH43)^(G$3515-$D$3515)/1000</f>
        <v>0</v>
      </c>
      <c r="H3611" s="223">
        <f>H3560*'Usages mobilité'!$BG43*(1+'Usages mobilité'!$BH43)^(H$3515-$D$3515)/1000</f>
        <v>0</v>
      </c>
      <c r="I3611" s="223">
        <f>I3560*'Usages mobilité'!$BG43*(1+'Usages mobilité'!$BH43)^(I$3515-$D$3515)/1000</f>
        <v>0</v>
      </c>
      <c r="J3611" s="223">
        <f>J3560*'Usages mobilité'!$BG43*(1+'Usages mobilité'!$BH43)^(J$3515-$D$3515)/1000</f>
        <v>0</v>
      </c>
      <c r="K3611" s="223">
        <f>K3560*'Usages mobilité'!$BG43*(1+'Usages mobilité'!$BH43)^(K$3515-$D$3515)/1000</f>
        <v>0</v>
      </c>
      <c r="L3611" s="223">
        <f>L3560*'Usages mobilité'!$BG43*(1+'Usages mobilité'!$BH43)^(L$3515-$D$3515)/1000</f>
        <v>0</v>
      </c>
      <c r="M3611" s="223">
        <f>M3560*'Usages mobilité'!$BG43*(1+'Usages mobilité'!$BH43)^(M$3515-$D$3515)/1000</f>
        <v>0</v>
      </c>
      <c r="N3611" s="223">
        <f>N3560*'Usages mobilité'!$BG43*(1+'Usages mobilité'!$BH43)^(N$3515-$D$3515)/1000</f>
        <v>0</v>
      </c>
      <c r="O3611" s="223">
        <f>O3560*'Usages mobilité'!$BG43*(1+'Usages mobilité'!$BH43)^(O$3515-$D$3515)/1000</f>
        <v>0</v>
      </c>
      <c r="P3611" s="223">
        <f>P3560*'Usages mobilité'!$BG43*(1+'Usages mobilité'!$BH43)^(P$3515-$D$3515)/1000</f>
        <v>0</v>
      </c>
      <c r="Q3611" s="223">
        <f>Q3560*'Usages mobilité'!$BG43*(1+'Usages mobilité'!$BH43)^(Q$3515-$D$3515)/1000</f>
        <v>0</v>
      </c>
      <c r="R3611" s="223">
        <f>R3560*'Usages mobilité'!$BG43*(1+'Usages mobilité'!$BH43)^(R$3515-$D$3515)/1000</f>
        <v>0</v>
      </c>
    </row>
    <row r="3612" spans="1:18" hidden="1" outlineLevel="2" x14ac:dyDescent="0.25">
      <c r="A3612" s="222" t="str">
        <f>'Usages mobilité'!A44</f>
        <v>Usage mobilité n°41</v>
      </c>
      <c r="B3612" s="222" t="s">
        <v>645</v>
      </c>
      <c r="C3612" s="222"/>
      <c r="D3612" s="223">
        <f>D3561*'Usages mobilité'!$BG44*(1+'Usages mobilité'!$BH44)^(D$3515-$D$3515)/1000</f>
        <v>0</v>
      </c>
      <c r="E3612" s="223">
        <f>E3561*'Usages mobilité'!$BG44*(1+'Usages mobilité'!$BH44)^(E$3515-$D$3515)/1000</f>
        <v>0</v>
      </c>
      <c r="F3612" s="223">
        <f>F3561*'Usages mobilité'!$BG44*(1+'Usages mobilité'!$BH44)^(F$3515-$D$3515)/1000</f>
        <v>0</v>
      </c>
      <c r="G3612" s="223">
        <f>G3561*'Usages mobilité'!$BG44*(1+'Usages mobilité'!$BH44)^(G$3515-$D$3515)/1000</f>
        <v>0</v>
      </c>
      <c r="H3612" s="223">
        <f>H3561*'Usages mobilité'!$BG44*(1+'Usages mobilité'!$BH44)^(H$3515-$D$3515)/1000</f>
        <v>0</v>
      </c>
      <c r="I3612" s="223">
        <f>I3561*'Usages mobilité'!$BG44*(1+'Usages mobilité'!$BH44)^(I$3515-$D$3515)/1000</f>
        <v>0</v>
      </c>
      <c r="J3612" s="223">
        <f>J3561*'Usages mobilité'!$BG44*(1+'Usages mobilité'!$BH44)^(J$3515-$D$3515)/1000</f>
        <v>0</v>
      </c>
      <c r="K3612" s="223">
        <f>K3561*'Usages mobilité'!$BG44*(1+'Usages mobilité'!$BH44)^(K$3515-$D$3515)/1000</f>
        <v>0</v>
      </c>
      <c r="L3612" s="223">
        <f>L3561*'Usages mobilité'!$BG44*(1+'Usages mobilité'!$BH44)^(L$3515-$D$3515)/1000</f>
        <v>0</v>
      </c>
      <c r="M3612" s="223">
        <f>M3561*'Usages mobilité'!$BG44*(1+'Usages mobilité'!$BH44)^(M$3515-$D$3515)/1000</f>
        <v>0</v>
      </c>
      <c r="N3612" s="223">
        <f>N3561*'Usages mobilité'!$BG44*(1+'Usages mobilité'!$BH44)^(N$3515-$D$3515)/1000</f>
        <v>0</v>
      </c>
      <c r="O3612" s="223">
        <f>O3561*'Usages mobilité'!$BG44*(1+'Usages mobilité'!$BH44)^(O$3515-$D$3515)/1000</f>
        <v>0</v>
      </c>
      <c r="P3612" s="223">
        <f>P3561*'Usages mobilité'!$BG44*(1+'Usages mobilité'!$BH44)^(P$3515-$D$3515)/1000</f>
        <v>0</v>
      </c>
      <c r="Q3612" s="223">
        <f>Q3561*'Usages mobilité'!$BG44*(1+'Usages mobilité'!$BH44)^(Q$3515-$D$3515)/1000</f>
        <v>0</v>
      </c>
      <c r="R3612" s="223">
        <f>R3561*'Usages mobilité'!$BG44*(1+'Usages mobilité'!$BH44)^(R$3515-$D$3515)/1000</f>
        <v>0</v>
      </c>
    </row>
    <row r="3613" spans="1:18" hidden="1" outlineLevel="2" x14ac:dyDescent="0.25">
      <c r="A3613" s="222" t="str">
        <f>'Usages mobilité'!A45</f>
        <v>Usage mobilité n°42</v>
      </c>
      <c r="B3613" s="222" t="s">
        <v>645</v>
      </c>
      <c r="C3613" s="222"/>
      <c r="D3613" s="223">
        <f>D3562*'Usages mobilité'!$BG45*(1+'Usages mobilité'!$BH45)^(D$3515-$D$3515)/1000</f>
        <v>0</v>
      </c>
      <c r="E3613" s="223">
        <f>E3562*'Usages mobilité'!$BG45*(1+'Usages mobilité'!$BH45)^(E$3515-$D$3515)/1000</f>
        <v>0</v>
      </c>
      <c r="F3613" s="223">
        <f>F3562*'Usages mobilité'!$BG45*(1+'Usages mobilité'!$BH45)^(F$3515-$D$3515)/1000</f>
        <v>0</v>
      </c>
      <c r="G3613" s="223">
        <f>G3562*'Usages mobilité'!$BG45*(1+'Usages mobilité'!$BH45)^(G$3515-$D$3515)/1000</f>
        <v>0</v>
      </c>
      <c r="H3613" s="223">
        <f>H3562*'Usages mobilité'!$BG45*(1+'Usages mobilité'!$BH45)^(H$3515-$D$3515)/1000</f>
        <v>0</v>
      </c>
      <c r="I3613" s="223">
        <f>I3562*'Usages mobilité'!$BG45*(1+'Usages mobilité'!$BH45)^(I$3515-$D$3515)/1000</f>
        <v>0</v>
      </c>
      <c r="J3613" s="223">
        <f>J3562*'Usages mobilité'!$BG45*(1+'Usages mobilité'!$BH45)^(J$3515-$D$3515)/1000</f>
        <v>0</v>
      </c>
      <c r="K3613" s="223">
        <f>K3562*'Usages mobilité'!$BG45*(1+'Usages mobilité'!$BH45)^(K$3515-$D$3515)/1000</f>
        <v>0</v>
      </c>
      <c r="L3613" s="223">
        <f>L3562*'Usages mobilité'!$BG45*(1+'Usages mobilité'!$BH45)^(L$3515-$D$3515)/1000</f>
        <v>0</v>
      </c>
      <c r="M3613" s="223">
        <f>M3562*'Usages mobilité'!$BG45*(1+'Usages mobilité'!$BH45)^(M$3515-$D$3515)/1000</f>
        <v>0</v>
      </c>
      <c r="N3613" s="223">
        <f>N3562*'Usages mobilité'!$BG45*(1+'Usages mobilité'!$BH45)^(N$3515-$D$3515)/1000</f>
        <v>0</v>
      </c>
      <c r="O3613" s="223">
        <f>O3562*'Usages mobilité'!$BG45*(1+'Usages mobilité'!$BH45)^(O$3515-$D$3515)/1000</f>
        <v>0</v>
      </c>
      <c r="P3613" s="223">
        <f>P3562*'Usages mobilité'!$BG45*(1+'Usages mobilité'!$BH45)^(P$3515-$D$3515)/1000</f>
        <v>0</v>
      </c>
      <c r="Q3613" s="223">
        <f>Q3562*'Usages mobilité'!$BG45*(1+'Usages mobilité'!$BH45)^(Q$3515-$D$3515)/1000</f>
        <v>0</v>
      </c>
      <c r="R3613" s="223">
        <f>R3562*'Usages mobilité'!$BG45*(1+'Usages mobilité'!$BH45)^(R$3515-$D$3515)/1000</f>
        <v>0</v>
      </c>
    </row>
    <row r="3614" spans="1:18" hidden="1" outlineLevel="2" x14ac:dyDescent="0.25">
      <c r="A3614" s="222" t="str">
        <f>'Usages mobilité'!A46</f>
        <v>Usage mobilité n°43</v>
      </c>
      <c r="B3614" s="222" t="s">
        <v>645</v>
      </c>
      <c r="C3614" s="222"/>
      <c r="D3614" s="223">
        <f>D3563*'Usages mobilité'!$BG46*(1+'Usages mobilité'!$BH46)^(D$3515-$D$3515)/1000</f>
        <v>0</v>
      </c>
      <c r="E3614" s="223">
        <f>E3563*'Usages mobilité'!$BG46*(1+'Usages mobilité'!$BH46)^(E$3515-$D$3515)/1000</f>
        <v>0</v>
      </c>
      <c r="F3614" s="223">
        <f>F3563*'Usages mobilité'!$BG46*(1+'Usages mobilité'!$BH46)^(F$3515-$D$3515)/1000</f>
        <v>0</v>
      </c>
      <c r="G3614" s="223">
        <f>G3563*'Usages mobilité'!$BG46*(1+'Usages mobilité'!$BH46)^(G$3515-$D$3515)/1000</f>
        <v>0</v>
      </c>
      <c r="H3614" s="223">
        <f>H3563*'Usages mobilité'!$BG46*(1+'Usages mobilité'!$BH46)^(H$3515-$D$3515)/1000</f>
        <v>0</v>
      </c>
      <c r="I3614" s="223">
        <f>I3563*'Usages mobilité'!$BG46*(1+'Usages mobilité'!$BH46)^(I$3515-$D$3515)/1000</f>
        <v>0</v>
      </c>
      <c r="J3614" s="223">
        <f>J3563*'Usages mobilité'!$BG46*(1+'Usages mobilité'!$BH46)^(J$3515-$D$3515)/1000</f>
        <v>0</v>
      </c>
      <c r="K3614" s="223">
        <f>K3563*'Usages mobilité'!$BG46*(1+'Usages mobilité'!$BH46)^(K$3515-$D$3515)/1000</f>
        <v>0</v>
      </c>
      <c r="L3614" s="223">
        <f>L3563*'Usages mobilité'!$BG46*(1+'Usages mobilité'!$BH46)^(L$3515-$D$3515)/1000</f>
        <v>0</v>
      </c>
      <c r="M3614" s="223">
        <f>M3563*'Usages mobilité'!$BG46*(1+'Usages mobilité'!$BH46)^(M$3515-$D$3515)/1000</f>
        <v>0</v>
      </c>
      <c r="N3614" s="223">
        <f>N3563*'Usages mobilité'!$BG46*(1+'Usages mobilité'!$BH46)^(N$3515-$D$3515)/1000</f>
        <v>0</v>
      </c>
      <c r="O3614" s="223">
        <f>O3563*'Usages mobilité'!$BG46*(1+'Usages mobilité'!$BH46)^(O$3515-$D$3515)/1000</f>
        <v>0</v>
      </c>
      <c r="P3614" s="223">
        <f>P3563*'Usages mobilité'!$BG46*(1+'Usages mobilité'!$BH46)^(P$3515-$D$3515)/1000</f>
        <v>0</v>
      </c>
      <c r="Q3614" s="223">
        <f>Q3563*'Usages mobilité'!$BG46*(1+'Usages mobilité'!$BH46)^(Q$3515-$D$3515)/1000</f>
        <v>0</v>
      </c>
      <c r="R3614" s="223">
        <f>R3563*'Usages mobilité'!$BG46*(1+'Usages mobilité'!$BH46)^(R$3515-$D$3515)/1000</f>
        <v>0</v>
      </c>
    </row>
    <row r="3615" spans="1:18" hidden="1" outlineLevel="2" x14ac:dyDescent="0.25">
      <c r="A3615" s="222" t="str">
        <f>'Usages mobilité'!A47</f>
        <v>Usage mobilité n°44</v>
      </c>
      <c r="B3615" s="222" t="s">
        <v>645</v>
      </c>
      <c r="C3615" s="222"/>
      <c r="D3615" s="223">
        <f>D3564*'Usages mobilité'!$BG47*(1+'Usages mobilité'!$BH47)^(D$3515-$D$3515)/1000</f>
        <v>0</v>
      </c>
      <c r="E3615" s="223">
        <f>E3564*'Usages mobilité'!$BG47*(1+'Usages mobilité'!$BH47)^(E$3515-$D$3515)/1000</f>
        <v>0</v>
      </c>
      <c r="F3615" s="223">
        <f>F3564*'Usages mobilité'!$BG47*(1+'Usages mobilité'!$BH47)^(F$3515-$D$3515)/1000</f>
        <v>0</v>
      </c>
      <c r="G3615" s="223">
        <f>G3564*'Usages mobilité'!$BG47*(1+'Usages mobilité'!$BH47)^(G$3515-$D$3515)/1000</f>
        <v>0</v>
      </c>
      <c r="H3615" s="223">
        <f>H3564*'Usages mobilité'!$BG47*(1+'Usages mobilité'!$BH47)^(H$3515-$D$3515)/1000</f>
        <v>0</v>
      </c>
      <c r="I3615" s="223">
        <f>I3564*'Usages mobilité'!$BG47*(1+'Usages mobilité'!$BH47)^(I$3515-$D$3515)/1000</f>
        <v>0</v>
      </c>
      <c r="J3615" s="223">
        <f>J3564*'Usages mobilité'!$BG47*(1+'Usages mobilité'!$BH47)^(J$3515-$D$3515)/1000</f>
        <v>0</v>
      </c>
      <c r="K3615" s="223">
        <f>K3564*'Usages mobilité'!$BG47*(1+'Usages mobilité'!$BH47)^(K$3515-$D$3515)/1000</f>
        <v>0</v>
      </c>
      <c r="L3615" s="223">
        <f>L3564*'Usages mobilité'!$BG47*(1+'Usages mobilité'!$BH47)^(L$3515-$D$3515)/1000</f>
        <v>0</v>
      </c>
      <c r="M3615" s="223">
        <f>M3564*'Usages mobilité'!$BG47*(1+'Usages mobilité'!$BH47)^(M$3515-$D$3515)/1000</f>
        <v>0</v>
      </c>
      <c r="N3615" s="223">
        <f>N3564*'Usages mobilité'!$BG47*(1+'Usages mobilité'!$BH47)^(N$3515-$D$3515)/1000</f>
        <v>0</v>
      </c>
      <c r="O3615" s="223">
        <f>O3564*'Usages mobilité'!$BG47*(1+'Usages mobilité'!$BH47)^(O$3515-$D$3515)/1000</f>
        <v>0</v>
      </c>
      <c r="P3615" s="223">
        <f>P3564*'Usages mobilité'!$BG47*(1+'Usages mobilité'!$BH47)^(P$3515-$D$3515)/1000</f>
        <v>0</v>
      </c>
      <c r="Q3615" s="223">
        <f>Q3564*'Usages mobilité'!$BG47*(1+'Usages mobilité'!$BH47)^(Q$3515-$D$3515)/1000</f>
        <v>0</v>
      </c>
      <c r="R3615" s="223">
        <f>R3564*'Usages mobilité'!$BG47*(1+'Usages mobilité'!$BH47)^(R$3515-$D$3515)/1000</f>
        <v>0</v>
      </c>
    </row>
    <row r="3616" spans="1:18" hidden="1" outlineLevel="2" x14ac:dyDescent="0.25">
      <c r="A3616" s="222" t="str">
        <f>'Usages mobilité'!A48</f>
        <v>Usage mobilité n°45</v>
      </c>
      <c r="B3616" s="222" t="s">
        <v>645</v>
      </c>
      <c r="C3616" s="222"/>
      <c r="D3616" s="223">
        <f>D3565*'Usages mobilité'!$BG48*(1+'Usages mobilité'!$BH48)^(D$3515-$D$3515)/1000</f>
        <v>0</v>
      </c>
      <c r="E3616" s="223">
        <f>E3565*'Usages mobilité'!$BG48*(1+'Usages mobilité'!$BH48)^(E$3515-$D$3515)/1000</f>
        <v>0</v>
      </c>
      <c r="F3616" s="223">
        <f>F3565*'Usages mobilité'!$BG48*(1+'Usages mobilité'!$BH48)^(F$3515-$D$3515)/1000</f>
        <v>0</v>
      </c>
      <c r="G3616" s="223">
        <f>G3565*'Usages mobilité'!$BG48*(1+'Usages mobilité'!$BH48)^(G$3515-$D$3515)/1000</f>
        <v>0</v>
      </c>
      <c r="H3616" s="223">
        <f>H3565*'Usages mobilité'!$BG48*(1+'Usages mobilité'!$BH48)^(H$3515-$D$3515)/1000</f>
        <v>0</v>
      </c>
      <c r="I3616" s="223">
        <f>I3565*'Usages mobilité'!$BG48*(1+'Usages mobilité'!$BH48)^(I$3515-$D$3515)/1000</f>
        <v>0</v>
      </c>
      <c r="J3616" s="223">
        <f>J3565*'Usages mobilité'!$BG48*(1+'Usages mobilité'!$BH48)^(J$3515-$D$3515)/1000</f>
        <v>0</v>
      </c>
      <c r="K3616" s="223">
        <f>K3565*'Usages mobilité'!$BG48*(1+'Usages mobilité'!$BH48)^(K$3515-$D$3515)/1000</f>
        <v>0</v>
      </c>
      <c r="L3616" s="223">
        <f>L3565*'Usages mobilité'!$BG48*(1+'Usages mobilité'!$BH48)^(L$3515-$D$3515)/1000</f>
        <v>0</v>
      </c>
      <c r="M3616" s="223">
        <f>M3565*'Usages mobilité'!$BG48*(1+'Usages mobilité'!$BH48)^(M$3515-$D$3515)/1000</f>
        <v>0</v>
      </c>
      <c r="N3616" s="223">
        <f>N3565*'Usages mobilité'!$BG48*(1+'Usages mobilité'!$BH48)^(N$3515-$D$3515)/1000</f>
        <v>0</v>
      </c>
      <c r="O3616" s="223">
        <f>O3565*'Usages mobilité'!$BG48*(1+'Usages mobilité'!$BH48)^(O$3515-$D$3515)/1000</f>
        <v>0</v>
      </c>
      <c r="P3616" s="223">
        <f>P3565*'Usages mobilité'!$BG48*(1+'Usages mobilité'!$BH48)^(P$3515-$D$3515)/1000</f>
        <v>0</v>
      </c>
      <c r="Q3616" s="223">
        <f>Q3565*'Usages mobilité'!$BG48*(1+'Usages mobilité'!$BH48)^(Q$3515-$D$3515)/1000</f>
        <v>0</v>
      </c>
      <c r="R3616" s="223">
        <f>R3565*'Usages mobilité'!$BG48*(1+'Usages mobilité'!$BH48)^(R$3515-$D$3515)/1000</f>
        <v>0</v>
      </c>
    </row>
    <row r="3617" spans="1:18" hidden="1" outlineLevel="2" x14ac:dyDescent="0.25">
      <c r="A3617" s="222" t="str">
        <f>'Usages mobilité'!A49</f>
        <v>Usage mobilité n°46</v>
      </c>
      <c r="B3617" s="222" t="s">
        <v>645</v>
      </c>
      <c r="C3617" s="222"/>
      <c r="D3617" s="223">
        <f>D3566*'Usages mobilité'!$BG49*(1+'Usages mobilité'!$BH49)^(D$3515-$D$3515)/1000</f>
        <v>0</v>
      </c>
      <c r="E3617" s="223">
        <f>E3566*'Usages mobilité'!$BG49*(1+'Usages mobilité'!$BH49)^(E$3515-$D$3515)/1000</f>
        <v>0</v>
      </c>
      <c r="F3617" s="223">
        <f>F3566*'Usages mobilité'!$BG49*(1+'Usages mobilité'!$BH49)^(F$3515-$D$3515)/1000</f>
        <v>0</v>
      </c>
      <c r="G3617" s="223">
        <f>G3566*'Usages mobilité'!$BG49*(1+'Usages mobilité'!$BH49)^(G$3515-$D$3515)/1000</f>
        <v>0</v>
      </c>
      <c r="H3617" s="223">
        <f>H3566*'Usages mobilité'!$BG49*(1+'Usages mobilité'!$BH49)^(H$3515-$D$3515)/1000</f>
        <v>0</v>
      </c>
      <c r="I3617" s="223">
        <f>I3566*'Usages mobilité'!$BG49*(1+'Usages mobilité'!$BH49)^(I$3515-$D$3515)/1000</f>
        <v>0</v>
      </c>
      <c r="J3617" s="223">
        <f>J3566*'Usages mobilité'!$BG49*(1+'Usages mobilité'!$BH49)^(J$3515-$D$3515)/1000</f>
        <v>0</v>
      </c>
      <c r="K3617" s="223">
        <f>K3566*'Usages mobilité'!$BG49*(1+'Usages mobilité'!$BH49)^(K$3515-$D$3515)/1000</f>
        <v>0</v>
      </c>
      <c r="L3617" s="223">
        <f>L3566*'Usages mobilité'!$BG49*(1+'Usages mobilité'!$BH49)^(L$3515-$D$3515)/1000</f>
        <v>0</v>
      </c>
      <c r="M3617" s="223">
        <f>M3566*'Usages mobilité'!$BG49*(1+'Usages mobilité'!$BH49)^(M$3515-$D$3515)/1000</f>
        <v>0</v>
      </c>
      <c r="N3617" s="223">
        <f>N3566*'Usages mobilité'!$BG49*(1+'Usages mobilité'!$BH49)^(N$3515-$D$3515)/1000</f>
        <v>0</v>
      </c>
      <c r="O3617" s="223">
        <f>O3566*'Usages mobilité'!$BG49*(1+'Usages mobilité'!$BH49)^(O$3515-$D$3515)/1000</f>
        <v>0</v>
      </c>
      <c r="P3617" s="223">
        <f>P3566*'Usages mobilité'!$BG49*(1+'Usages mobilité'!$BH49)^(P$3515-$D$3515)/1000</f>
        <v>0</v>
      </c>
      <c r="Q3617" s="223">
        <f>Q3566*'Usages mobilité'!$BG49*(1+'Usages mobilité'!$BH49)^(Q$3515-$D$3515)/1000</f>
        <v>0</v>
      </c>
      <c r="R3617" s="223">
        <f>R3566*'Usages mobilité'!$BG49*(1+'Usages mobilité'!$BH49)^(R$3515-$D$3515)/1000</f>
        <v>0</v>
      </c>
    </row>
    <row r="3618" spans="1:18" hidden="1" outlineLevel="2" x14ac:dyDescent="0.25">
      <c r="A3618" s="222" t="str">
        <f>'Usages mobilité'!A50</f>
        <v>Usage mobilité n°47</v>
      </c>
      <c r="B3618" s="222" t="s">
        <v>645</v>
      </c>
      <c r="C3618" s="222"/>
      <c r="D3618" s="223">
        <f>D3567*'Usages mobilité'!$BG50*(1+'Usages mobilité'!$BH50)^(D$3515-$D$3515)/1000</f>
        <v>0</v>
      </c>
      <c r="E3618" s="223">
        <f>E3567*'Usages mobilité'!$BG50*(1+'Usages mobilité'!$BH50)^(E$3515-$D$3515)/1000</f>
        <v>0</v>
      </c>
      <c r="F3618" s="223">
        <f>F3567*'Usages mobilité'!$BG50*(1+'Usages mobilité'!$BH50)^(F$3515-$D$3515)/1000</f>
        <v>0</v>
      </c>
      <c r="G3618" s="223">
        <f>G3567*'Usages mobilité'!$BG50*(1+'Usages mobilité'!$BH50)^(G$3515-$D$3515)/1000</f>
        <v>0</v>
      </c>
      <c r="H3618" s="223">
        <f>H3567*'Usages mobilité'!$BG50*(1+'Usages mobilité'!$BH50)^(H$3515-$D$3515)/1000</f>
        <v>0</v>
      </c>
      <c r="I3618" s="223">
        <f>I3567*'Usages mobilité'!$BG50*(1+'Usages mobilité'!$BH50)^(I$3515-$D$3515)/1000</f>
        <v>0</v>
      </c>
      <c r="J3618" s="223">
        <f>J3567*'Usages mobilité'!$BG50*(1+'Usages mobilité'!$BH50)^(J$3515-$D$3515)/1000</f>
        <v>0</v>
      </c>
      <c r="K3618" s="223">
        <f>K3567*'Usages mobilité'!$BG50*(1+'Usages mobilité'!$BH50)^(K$3515-$D$3515)/1000</f>
        <v>0</v>
      </c>
      <c r="L3618" s="223">
        <f>L3567*'Usages mobilité'!$BG50*(1+'Usages mobilité'!$BH50)^(L$3515-$D$3515)/1000</f>
        <v>0</v>
      </c>
      <c r="M3618" s="223">
        <f>M3567*'Usages mobilité'!$BG50*(1+'Usages mobilité'!$BH50)^(M$3515-$D$3515)/1000</f>
        <v>0</v>
      </c>
      <c r="N3618" s="223">
        <f>N3567*'Usages mobilité'!$BG50*(1+'Usages mobilité'!$BH50)^(N$3515-$D$3515)/1000</f>
        <v>0</v>
      </c>
      <c r="O3618" s="223">
        <f>O3567*'Usages mobilité'!$BG50*(1+'Usages mobilité'!$BH50)^(O$3515-$D$3515)/1000</f>
        <v>0</v>
      </c>
      <c r="P3618" s="223">
        <f>P3567*'Usages mobilité'!$BG50*(1+'Usages mobilité'!$BH50)^(P$3515-$D$3515)/1000</f>
        <v>0</v>
      </c>
      <c r="Q3618" s="223">
        <f>Q3567*'Usages mobilité'!$BG50*(1+'Usages mobilité'!$BH50)^(Q$3515-$D$3515)/1000</f>
        <v>0</v>
      </c>
      <c r="R3618" s="223">
        <f>R3567*'Usages mobilité'!$BG50*(1+'Usages mobilité'!$BH50)^(R$3515-$D$3515)/1000</f>
        <v>0</v>
      </c>
    </row>
    <row r="3619" spans="1:18" hidden="1" outlineLevel="2" x14ac:dyDescent="0.25">
      <c r="A3619" s="222" t="str">
        <f>'Usages mobilité'!A51</f>
        <v>Usage mobilité n°48</v>
      </c>
      <c r="B3619" s="222" t="s">
        <v>645</v>
      </c>
      <c r="C3619" s="222"/>
      <c r="D3619" s="223">
        <f>D3568*'Usages mobilité'!$BG51*(1+'Usages mobilité'!$BH51)^(D$3515-$D$3515)/1000</f>
        <v>0</v>
      </c>
      <c r="E3619" s="223">
        <f>E3568*'Usages mobilité'!$BG51*(1+'Usages mobilité'!$BH51)^(E$3515-$D$3515)/1000</f>
        <v>0</v>
      </c>
      <c r="F3619" s="223">
        <f>F3568*'Usages mobilité'!$BG51*(1+'Usages mobilité'!$BH51)^(F$3515-$D$3515)/1000</f>
        <v>0</v>
      </c>
      <c r="G3619" s="223">
        <f>G3568*'Usages mobilité'!$BG51*(1+'Usages mobilité'!$BH51)^(G$3515-$D$3515)/1000</f>
        <v>0</v>
      </c>
      <c r="H3619" s="223">
        <f>H3568*'Usages mobilité'!$BG51*(1+'Usages mobilité'!$BH51)^(H$3515-$D$3515)/1000</f>
        <v>0</v>
      </c>
      <c r="I3619" s="223">
        <f>I3568*'Usages mobilité'!$BG51*(1+'Usages mobilité'!$BH51)^(I$3515-$D$3515)/1000</f>
        <v>0</v>
      </c>
      <c r="J3619" s="223">
        <f>J3568*'Usages mobilité'!$BG51*(1+'Usages mobilité'!$BH51)^(J$3515-$D$3515)/1000</f>
        <v>0</v>
      </c>
      <c r="K3619" s="223">
        <f>K3568*'Usages mobilité'!$BG51*(1+'Usages mobilité'!$BH51)^(K$3515-$D$3515)/1000</f>
        <v>0</v>
      </c>
      <c r="L3619" s="223">
        <f>L3568*'Usages mobilité'!$BG51*(1+'Usages mobilité'!$BH51)^(L$3515-$D$3515)/1000</f>
        <v>0</v>
      </c>
      <c r="M3619" s="223">
        <f>M3568*'Usages mobilité'!$BG51*(1+'Usages mobilité'!$BH51)^(M$3515-$D$3515)/1000</f>
        <v>0</v>
      </c>
      <c r="N3619" s="223">
        <f>N3568*'Usages mobilité'!$BG51*(1+'Usages mobilité'!$BH51)^(N$3515-$D$3515)/1000</f>
        <v>0</v>
      </c>
      <c r="O3619" s="223">
        <f>O3568*'Usages mobilité'!$BG51*(1+'Usages mobilité'!$BH51)^(O$3515-$D$3515)/1000</f>
        <v>0</v>
      </c>
      <c r="P3619" s="223">
        <f>P3568*'Usages mobilité'!$BG51*(1+'Usages mobilité'!$BH51)^(P$3515-$D$3515)/1000</f>
        <v>0</v>
      </c>
      <c r="Q3619" s="223">
        <f>Q3568*'Usages mobilité'!$BG51*(1+'Usages mobilité'!$BH51)^(Q$3515-$D$3515)/1000</f>
        <v>0</v>
      </c>
      <c r="R3619" s="223">
        <f>R3568*'Usages mobilité'!$BG51*(1+'Usages mobilité'!$BH51)^(R$3515-$D$3515)/1000</f>
        <v>0</v>
      </c>
    </row>
    <row r="3620" spans="1:18" hidden="1" outlineLevel="2" x14ac:dyDescent="0.25">
      <c r="A3620" s="222" t="str">
        <f>'Usages mobilité'!A52</f>
        <v>Usage mobilité n°49</v>
      </c>
      <c r="B3620" s="222" t="s">
        <v>645</v>
      </c>
      <c r="C3620" s="222"/>
      <c r="D3620" s="223">
        <f>D3569*'Usages mobilité'!$BG52*(1+'Usages mobilité'!$BH52)^(D$3515-$D$3515)/1000</f>
        <v>0</v>
      </c>
      <c r="E3620" s="223">
        <f>E3569*'Usages mobilité'!$BG52*(1+'Usages mobilité'!$BH52)^(E$3515-$D$3515)/1000</f>
        <v>0</v>
      </c>
      <c r="F3620" s="223">
        <f>F3569*'Usages mobilité'!$BG52*(1+'Usages mobilité'!$BH52)^(F$3515-$D$3515)/1000</f>
        <v>0</v>
      </c>
      <c r="G3620" s="223">
        <f>G3569*'Usages mobilité'!$BG52*(1+'Usages mobilité'!$BH52)^(G$3515-$D$3515)/1000</f>
        <v>0</v>
      </c>
      <c r="H3620" s="223">
        <f>H3569*'Usages mobilité'!$BG52*(1+'Usages mobilité'!$BH52)^(H$3515-$D$3515)/1000</f>
        <v>0</v>
      </c>
      <c r="I3620" s="223">
        <f>I3569*'Usages mobilité'!$BG52*(1+'Usages mobilité'!$BH52)^(I$3515-$D$3515)/1000</f>
        <v>0</v>
      </c>
      <c r="J3620" s="223">
        <f>J3569*'Usages mobilité'!$BG52*(1+'Usages mobilité'!$BH52)^(J$3515-$D$3515)/1000</f>
        <v>0</v>
      </c>
      <c r="K3620" s="223">
        <f>K3569*'Usages mobilité'!$BG52*(1+'Usages mobilité'!$BH52)^(K$3515-$D$3515)/1000</f>
        <v>0</v>
      </c>
      <c r="L3620" s="223">
        <f>L3569*'Usages mobilité'!$BG52*(1+'Usages mobilité'!$BH52)^(L$3515-$D$3515)/1000</f>
        <v>0</v>
      </c>
      <c r="M3620" s="223">
        <f>M3569*'Usages mobilité'!$BG52*(1+'Usages mobilité'!$BH52)^(M$3515-$D$3515)/1000</f>
        <v>0</v>
      </c>
      <c r="N3620" s="223">
        <f>N3569*'Usages mobilité'!$BG52*(1+'Usages mobilité'!$BH52)^(N$3515-$D$3515)/1000</f>
        <v>0</v>
      </c>
      <c r="O3620" s="223">
        <f>O3569*'Usages mobilité'!$BG52*(1+'Usages mobilité'!$BH52)^(O$3515-$D$3515)/1000</f>
        <v>0</v>
      </c>
      <c r="P3620" s="223">
        <f>P3569*'Usages mobilité'!$BG52*(1+'Usages mobilité'!$BH52)^(P$3515-$D$3515)/1000</f>
        <v>0</v>
      </c>
      <c r="Q3620" s="223">
        <f>Q3569*'Usages mobilité'!$BG52*(1+'Usages mobilité'!$BH52)^(Q$3515-$D$3515)/1000</f>
        <v>0</v>
      </c>
      <c r="R3620" s="223">
        <f>R3569*'Usages mobilité'!$BG52*(1+'Usages mobilité'!$BH52)^(R$3515-$D$3515)/1000</f>
        <v>0</v>
      </c>
    </row>
    <row r="3621" spans="1:18" hidden="1" outlineLevel="2" x14ac:dyDescent="0.25">
      <c r="A3621" s="222" t="str">
        <f>'Usages mobilité'!A53</f>
        <v>Usage mobilité n°50</v>
      </c>
      <c r="B3621" s="222" t="s">
        <v>645</v>
      </c>
      <c r="C3621" s="222"/>
      <c r="D3621" s="223">
        <f>D3570*'Usages mobilité'!$BG53*(1+'Usages mobilité'!$BH53)^(D$3515-$D$3515)/1000</f>
        <v>0</v>
      </c>
      <c r="E3621" s="223">
        <f>E3570*'Usages mobilité'!$BG53*(1+'Usages mobilité'!$BH53)^(E$3515-$D$3515)/1000</f>
        <v>0</v>
      </c>
      <c r="F3621" s="223">
        <f>F3570*'Usages mobilité'!$BG53*(1+'Usages mobilité'!$BH53)^(F$3515-$D$3515)/1000</f>
        <v>0</v>
      </c>
      <c r="G3621" s="223">
        <f>G3570*'Usages mobilité'!$BG53*(1+'Usages mobilité'!$BH53)^(G$3515-$D$3515)/1000</f>
        <v>0</v>
      </c>
      <c r="H3621" s="223">
        <f>H3570*'Usages mobilité'!$BG53*(1+'Usages mobilité'!$BH53)^(H$3515-$D$3515)/1000</f>
        <v>0</v>
      </c>
      <c r="I3621" s="223">
        <f>I3570*'Usages mobilité'!$BG53*(1+'Usages mobilité'!$BH53)^(I$3515-$D$3515)/1000</f>
        <v>0</v>
      </c>
      <c r="J3621" s="223">
        <f>J3570*'Usages mobilité'!$BG53*(1+'Usages mobilité'!$BH53)^(J$3515-$D$3515)/1000</f>
        <v>0</v>
      </c>
      <c r="K3621" s="223">
        <f>K3570*'Usages mobilité'!$BG53*(1+'Usages mobilité'!$BH53)^(K$3515-$D$3515)/1000</f>
        <v>0</v>
      </c>
      <c r="L3621" s="223">
        <f>L3570*'Usages mobilité'!$BG53*(1+'Usages mobilité'!$BH53)^(L$3515-$D$3515)/1000</f>
        <v>0</v>
      </c>
      <c r="M3621" s="223">
        <f>M3570*'Usages mobilité'!$BG53*(1+'Usages mobilité'!$BH53)^(M$3515-$D$3515)/1000</f>
        <v>0</v>
      </c>
      <c r="N3621" s="223">
        <f>N3570*'Usages mobilité'!$BG53*(1+'Usages mobilité'!$BH53)^(N$3515-$D$3515)/1000</f>
        <v>0</v>
      </c>
      <c r="O3621" s="223">
        <f>O3570*'Usages mobilité'!$BG53*(1+'Usages mobilité'!$BH53)^(O$3515-$D$3515)/1000</f>
        <v>0</v>
      </c>
      <c r="P3621" s="223">
        <f>P3570*'Usages mobilité'!$BG53*(1+'Usages mobilité'!$BH53)^(P$3515-$D$3515)/1000</f>
        <v>0</v>
      </c>
      <c r="Q3621" s="223">
        <f>Q3570*'Usages mobilité'!$BG53*(1+'Usages mobilité'!$BH53)^(Q$3515-$D$3515)/1000</f>
        <v>0</v>
      </c>
      <c r="R3621" s="223">
        <f>R3570*'Usages mobilité'!$BG53*(1+'Usages mobilité'!$BH53)^(R$3515-$D$3515)/1000</f>
        <v>0</v>
      </c>
    </row>
    <row r="3622" spans="1:18" hidden="1" outlineLevel="1" collapsed="1" x14ac:dyDescent="0.25">
      <c r="A3622" s="222" t="s">
        <v>657</v>
      </c>
      <c r="B3622" s="222"/>
      <c r="C3622" s="222"/>
      <c r="D3622" s="223">
        <f t="shared" ref="D3622:R3622" si="315">SUM(D3572:D3621)</f>
        <v>0</v>
      </c>
      <c r="E3622" s="223">
        <f t="shared" si="315"/>
        <v>0</v>
      </c>
      <c r="F3622" s="223">
        <f t="shared" si="315"/>
        <v>0</v>
      </c>
      <c r="G3622" s="223">
        <f t="shared" si="315"/>
        <v>0</v>
      </c>
      <c r="H3622" s="223">
        <f t="shared" si="315"/>
        <v>0</v>
      </c>
      <c r="I3622" s="223">
        <f t="shared" si="315"/>
        <v>0</v>
      </c>
      <c r="J3622" s="223">
        <f t="shared" si="315"/>
        <v>0</v>
      </c>
      <c r="K3622" s="223">
        <f t="shared" si="315"/>
        <v>0</v>
      </c>
      <c r="L3622" s="223">
        <f t="shared" si="315"/>
        <v>0</v>
      </c>
      <c r="M3622" s="223">
        <f t="shared" si="315"/>
        <v>0</v>
      </c>
      <c r="N3622" s="223">
        <f t="shared" si="315"/>
        <v>0</v>
      </c>
      <c r="O3622" s="223">
        <f t="shared" si="315"/>
        <v>0</v>
      </c>
      <c r="P3622" s="223">
        <f t="shared" si="315"/>
        <v>0</v>
      </c>
      <c r="Q3622" s="223">
        <f t="shared" si="315"/>
        <v>0</v>
      </c>
      <c r="R3622" s="223">
        <f t="shared" si="315"/>
        <v>0</v>
      </c>
    </row>
    <row r="3623" spans="1:18" hidden="1" outlineLevel="1" x14ac:dyDescent="0.25">
      <c r="A3623" s="53" t="s">
        <v>652</v>
      </c>
      <c r="B3623" s="53"/>
      <c r="C3623" s="53"/>
      <c r="D3623" s="244"/>
      <c r="E3623" s="244"/>
      <c r="F3623" s="244"/>
      <c r="G3623" s="244"/>
      <c r="H3623" s="244"/>
      <c r="I3623" s="244"/>
      <c r="J3623" s="244"/>
      <c r="K3623" s="244"/>
      <c r="L3623" s="244"/>
      <c r="M3623" s="244"/>
      <c r="N3623" s="244"/>
      <c r="O3623" s="244"/>
      <c r="P3623" s="244"/>
      <c r="Q3623" s="244"/>
      <c r="R3623" s="244"/>
    </row>
    <row r="3624" spans="1:18" hidden="1" outlineLevel="1" x14ac:dyDescent="0.25">
      <c r="A3624" s="53" t="s">
        <v>658</v>
      </c>
      <c r="B3624" s="53"/>
      <c r="C3624" s="53"/>
      <c r="D3624" s="244"/>
      <c r="E3624" s="244"/>
      <c r="F3624" s="244"/>
      <c r="G3624" s="244"/>
      <c r="H3624" s="244"/>
      <c r="I3624" s="244"/>
      <c r="J3624" s="244"/>
      <c r="K3624" s="244"/>
      <c r="L3624" s="244"/>
      <c r="M3624" s="244"/>
      <c r="N3624" s="244"/>
      <c r="O3624" s="244"/>
      <c r="P3624" s="244"/>
      <c r="Q3624" s="244"/>
      <c r="R3624" s="244"/>
    </row>
    <row r="3625" spans="1:18" hidden="1" outlineLevel="1" x14ac:dyDescent="0.25">
      <c r="A3625" s="53" t="s">
        <v>40</v>
      </c>
      <c r="B3625" s="53"/>
      <c r="C3625" s="53"/>
      <c r="D3625" s="223">
        <f t="shared" ref="D3625:R3625" si="316">D3622+D3624</f>
        <v>0</v>
      </c>
      <c r="E3625" s="223">
        <f t="shared" si="316"/>
        <v>0</v>
      </c>
      <c r="F3625" s="223">
        <f t="shared" si="316"/>
        <v>0</v>
      </c>
      <c r="G3625" s="223">
        <f t="shared" si="316"/>
        <v>0</v>
      </c>
      <c r="H3625" s="223">
        <f t="shared" si="316"/>
        <v>0</v>
      </c>
      <c r="I3625" s="223">
        <f t="shared" si="316"/>
        <v>0</v>
      </c>
      <c r="J3625" s="223">
        <f t="shared" si="316"/>
        <v>0</v>
      </c>
      <c r="K3625" s="223">
        <f t="shared" si="316"/>
        <v>0</v>
      </c>
      <c r="L3625" s="223">
        <f t="shared" si="316"/>
        <v>0</v>
      </c>
      <c r="M3625" s="223">
        <f t="shared" si="316"/>
        <v>0</v>
      </c>
      <c r="N3625" s="223">
        <f t="shared" si="316"/>
        <v>0</v>
      </c>
      <c r="O3625" s="223">
        <f t="shared" si="316"/>
        <v>0</v>
      </c>
      <c r="P3625" s="223">
        <f t="shared" si="316"/>
        <v>0</v>
      </c>
      <c r="Q3625" s="223">
        <f t="shared" si="316"/>
        <v>0</v>
      </c>
      <c r="R3625" s="223">
        <f t="shared" si="316"/>
        <v>0</v>
      </c>
    </row>
    <row r="3626" spans="1:18" hidden="1" outlineLevel="1" x14ac:dyDescent="0.25"/>
    <row r="3627" spans="1:18" hidden="1" outlineLevel="1" x14ac:dyDescent="0.25">
      <c r="A3627" s="274" t="s">
        <v>0</v>
      </c>
      <c r="B3627" s="225" t="s">
        <v>16</v>
      </c>
      <c r="C3627" s="53"/>
      <c r="D3627" s="244">
        <v>10000</v>
      </c>
      <c r="E3627" s="244"/>
      <c r="F3627" s="244"/>
      <c r="G3627" s="244"/>
      <c r="H3627" s="244"/>
      <c r="I3627" s="244"/>
      <c r="J3627" s="244"/>
      <c r="K3627" s="244"/>
      <c r="L3627" s="244"/>
      <c r="M3627" s="244"/>
      <c r="N3627" s="244"/>
      <c r="O3627" s="244"/>
      <c r="P3627" s="244"/>
      <c r="Q3627" s="244"/>
      <c r="R3627" s="244"/>
    </row>
    <row r="3628" spans="1:18" hidden="1" outlineLevel="1" x14ac:dyDescent="0.25">
      <c r="A3628" s="274"/>
      <c r="B3628" s="226" t="s">
        <v>42</v>
      </c>
      <c r="C3628" s="222"/>
      <c r="D3628" s="223">
        <f>IF($B3512&lt;&gt;"",D3627*(VLOOKUP($B3512,Distribution!$H4:$Y53,18)*(1+VLOOKUP($B3512,Distribution!$H4:$Z53,19))^(D3515-$D3515))/1000,0)</f>
        <v>0</v>
      </c>
      <c r="E3628" s="223">
        <f>IF($B3512&lt;&gt;"",E3627*(VLOOKUP($B3512,Distribution!$H4:$Y53,18)*(1+VLOOKUP($B3512,Distribution!$H4:$Z53,19))^(E3515-$D3515))/1000,0)</f>
        <v>0</v>
      </c>
      <c r="F3628" s="223">
        <f>IF($B3512&lt;&gt;"",F3627*(VLOOKUP($B3512,Distribution!$H4:$Y53,18)*(1+VLOOKUP($B3512,Distribution!$H4:$Z53,19))^(F3515-$D3515))/1000,0)</f>
        <v>0</v>
      </c>
      <c r="G3628" s="223">
        <f>IF($B3512&lt;&gt;"",G3627*(VLOOKUP($B3512,Distribution!$H4:$Y53,18)*(1+VLOOKUP($B3512,Distribution!$H4:$Z53,19))^(G3515-$D3515))/1000,0)</f>
        <v>0</v>
      </c>
      <c r="H3628" s="223">
        <f>IF($B3512&lt;&gt;"",H3627*(VLOOKUP($B3512,Distribution!$H4:$Y53,18)*(1+VLOOKUP($B3512,Distribution!$H4:$Z53,19))^(H3515-$D3515))/1000,0)</f>
        <v>0</v>
      </c>
      <c r="I3628" s="223">
        <f>IF($B3512&lt;&gt;"",I3627*(VLOOKUP($B3512,Distribution!$H4:$Y53,18)*(1+VLOOKUP($B3512,Distribution!$H4:$Z53,19))^(I3515-$D3515))/1000,0)</f>
        <v>0</v>
      </c>
      <c r="J3628" s="223">
        <f>IF($B3512&lt;&gt;"",J3627*(VLOOKUP($B3512,Distribution!$H4:$Y53,18)*(1+VLOOKUP($B3512,Distribution!$H4:$Z53,19))^(J3515-$D3515))/1000,0)</f>
        <v>0</v>
      </c>
      <c r="K3628" s="223">
        <f>IF($B3512&lt;&gt;"",K3627*(VLOOKUP($B3512,Distribution!$H4:$Y53,18)*(1+VLOOKUP($B3512,Distribution!$H4:$Z53,19))^(K3515-$D3515))/1000,0)</f>
        <v>0</v>
      </c>
      <c r="L3628" s="223">
        <f>IF($B3512&lt;&gt;"",L3627*(VLOOKUP($B3512,Distribution!$H4:$Y53,18)*(1+VLOOKUP($B3512,Distribution!$H4:$Z53,19))^(L3515-$D3515))/1000,0)</f>
        <v>0</v>
      </c>
      <c r="M3628" s="223">
        <f>IF($B3512&lt;&gt;"",M3627*(VLOOKUP($B3512,Distribution!$H4:$Y53,18)*(1+VLOOKUP($B3512,Distribution!$H4:$Z53,19))^(M3515-$D3515))/1000,0)</f>
        <v>0</v>
      </c>
      <c r="N3628" s="223">
        <f>IF($B3512&lt;&gt;"",N3627*(VLOOKUP($B3512,Distribution!$H4:$Y53,18)*(1+VLOOKUP($B3512,Distribution!$H4:$Z53,19))^(N3515-$D3515))/1000,0)</f>
        <v>0</v>
      </c>
      <c r="O3628" s="223">
        <f>IF($B3512&lt;&gt;"",O3627*(VLOOKUP($B3512,Distribution!$H4:$Y53,18)*(1+VLOOKUP($B3512,Distribution!$H4:$Z53,19))^(O3515-$D3515))/1000,0)</f>
        <v>0</v>
      </c>
      <c r="P3628" s="223">
        <f>IF($B3512&lt;&gt;"",P3627*(VLOOKUP($B3512,Distribution!$H4:$Y53,18)*(1+VLOOKUP($B3512,Distribution!$H4:$Z53,19))^(P3515-$D3515))/1000,0)</f>
        <v>0</v>
      </c>
      <c r="Q3628" s="223">
        <f>IF($B3512&lt;&gt;"",Q3627*(VLOOKUP($B3512,Distribution!$H4:$Y53,18)*(1+VLOOKUP($B3512,Distribution!$H4:$Z53,19))^(Q3515-$D3515))/1000,0)</f>
        <v>0</v>
      </c>
      <c r="R3628" s="223">
        <f>IF($B3512&lt;&gt;"",R3627*(VLOOKUP($B3512,Distribution!$H4:$Y53,18)*(1+VLOOKUP($B3512,Distribution!$H4:$Z53,19))^(R3515-$D3515))/1000,0)</f>
        <v>0</v>
      </c>
    </row>
    <row r="3629" spans="1:18" hidden="1" outlineLevel="1" x14ac:dyDescent="0.25">
      <c r="A3629" s="274" t="s">
        <v>15</v>
      </c>
      <c r="B3629" s="225" t="s">
        <v>679</v>
      </c>
      <c r="C3629" s="53"/>
      <c r="D3629" s="244"/>
      <c r="E3629" s="244"/>
      <c r="F3629" s="244"/>
      <c r="G3629" s="244"/>
      <c r="H3629" s="244"/>
      <c r="I3629" s="244"/>
      <c r="J3629" s="244"/>
      <c r="K3629" s="244"/>
      <c r="L3629" s="244"/>
      <c r="M3629" s="244"/>
      <c r="N3629" s="244"/>
      <c r="O3629" s="244"/>
      <c r="P3629" s="244"/>
      <c r="Q3629" s="244"/>
      <c r="R3629" s="244"/>
    </row>
    <row r="3630" spans="1:18" hidden="1" outlineLevel="1" x14ac:dyDescent="0.25">
      <c r="A3630" s="274"/>
      <c r="B3630" s="225" t="s">
        <v>42</v>
      </c>
      <c r="C3630" s="53"/>
      <c r="D3630" s="244"/>
      <c r="E3630" s="244"/>
      <c r="F3630" s="244"/>
      <c r="G3630" s="244"/>
      <c r="H3630" s="244"/>
      <c r="I3630" s="244"/>
      <c r="J3630" s="244"/>
      <c r="K3630" s="244"/>
      <c r="L3630" s="244"/>
      <c r="M3630" s="244"/>
      <c r="N3630" s="244"/>
      <c r="O3630" s="244"/>
      <c r="P3630" s="244"/>
      <c r="Q3630" s="244"/>
      <c r="R3630" s="244"/>
    </row>
    <row r="3631" spans="1:18" hidden="1" outlineLevel="1" x14ac:dyDescent="0.25">
      <c r="A3631" s="225" t="s">
        <v>56</v>
      </c>
      <c r="B3631" s="225"/>
      <c r="C3631" s="53"/>
      <c r="D3631" s="244"/>
      <c r="E3631" s="244"/>
      <c r="F3631" s="244"/>
      <c r="G3631" s="244"/>
      <c r="H3631" s="244"/>
      <c r="I3631" s="244"/>
      <c r="J3631" s="244"/>
      <c r="K3631" s="244"/>
      <c r="L3631" s="244"/>
      <c r="M3631" s="244"/>
      <c r="N3631" s="244"/>
      <c r="O3631" s="244"/>
      <c r="P3631" s="244"/>
      <c r="Q3631" s="244"/>
      <c r="R3631" s="244"/>
    </row>
    <row r="3632" spans="1:18" hidden="1" outlineLevel="1" x14ac:dyDescent="0.25">
      <c r="A3632" s="225" t="s">
        <v>57</v>
      </c>
      <c r="B3632" s="225"/>
      <c r="C3632" s="53"/>
      <c r="D3632" s="244"/>
      <c r="E3632" s="244"/>
      <c r="F3632" s="244"/>
      <c r="G3632" s="244"/>
      <c r="H3632" s="244"/>
      <c r="I3632" s="244"/>
      <c r="J3632" s="244"/>
      <c r="K3632" s="244"/>
      <c r="L3632" s="244"/>
      <c r="M3632" s="244"/>
      <c r="N3632" s="244"/>
      <c r="O3632" s="244"/>
      <c r="P3632" s="244"/>
      <c r="Q3632" s="244"/>
      <c r="R3632" s="244"/>
    </row>
    <row r="3633" spans="1:18" hidden="1" outlineLevel="1" x14ac:dyDescent="0.25">
      <c r="A3633" s="224" t="s">
        <v>659</v>
      </c>
      <c r="B3633" s="224"/>
      <c r="C3633" s="222"/>
      <c r="D3633" s="223">
        <f t="shared" ref="D3633:R3633" si="317">D3628+D3630+D3631+D3632</f>
        <v>0</v>
      </c>
      <c r="E3633" s="223">
        <f t="shared" si="317"/>
        <v>0</v>
      </c>
      <c r="F3633" s="223">
        <f t="shared" si="317"/>
        <v>0</v>
      </c>
      <c r="G3633" s="223">
        <f t="shared" si="317"/>
        <v>0</v>
      </c>
      <c r="H3633" s="223">
        <f t="shared" si="317"/>
        <v>0</v>
      </c>
      <c r="I3633" s="223">
        <f t="shared" si="317"/>
        <v>0</v>
      </c>
      <c r="J3633" s="223">
        <f t="shared" si="317"/>
        <v>0</v>
      </c>
      <c r="K3633" s="223">
        <f t="shared" si="317"/>
        <v>0</v>
      </c>
      <c r="L3633" s="223">
        <f t="shared" si="317"/>
        <v>0</v>
      </c>
      <c r="M3633" s="223">
        <f t="shared" si="317"/>
        <v>0</v>
      </c>
      <c r="N3633" s="223">
        <f t="shared" si="317"/>
        <v>0</v>
      </c>
      <c r="O3633" s="223">
        <f t="shared" si="317"/>
        <v>0</v>
      </c>
      <c r="P3633" s="223">
        <f t="shared" si="317"/>
        <v>0</v>
      </c>
      <c r="Q3633" s="223">
        <f t="shared" si="317"/>
        <v>0</v>
      </c>
      <c r="R3633" s="223">
        <f t="shared" si="317"/>
        <v>0</v>
      </c>
    </row>
    <row r="3634" spans="1:18" hidden="1" outlineLevel="1" x14ac:dyDescent="0.25"/>
    <row r="3635" spans="1:18" hidden="1" outlineLevel="1" x14ac:dyDescent="0.25">
      <c r="A3635" s="222" t="s">
        <v>663</v>
      </c>
      <c r="B3635" s="222"/>
      <c r="C3635" s="222"/>
      <c r="D3635" s="223">
        <f t="shared" ref="D3635:R3635" si="318">D3625-D3633</f>
        <v>0</v>
      </c>
      <c r="E3635" s="223">
        <f t="shared" si="318"/>
        <v>0</v>
      </c>
      <c r="F3635" s="223">
        <f t="shared" si="318"/>
        <v>0</v>
      </c>
      <c r="G3635" s="223">
        <f t="shared" si="318"/>
        <v>0</v>
      </c>
      <c r="H3635" s="223">
        <f t="shared" si="318"/>
        <v>0</v>
      </c>
      <c r="I3635" s="223">
        <f t="shared" si="318"/>
        <v>0</v>
      </c>
      <c r="J3635" s="223">
        <f t="shared" si="318"/>
        <v>0</v>
      </c>
      <c r="K3635" s="223">
        <f t="shared" si="318"/>
        <v>0</v>
      </c>
      <c r="L3635" s="223">
        <f t="shared" si="318"/>
        <v>0</v>
      </c>
      <c r="M3635" s="223">
        <f t="shared" si="318"/>
        <v>0</v>
      </c>
      <c r="N3635" s="223">
        <f t="shared" si="318"/>
        <v>0</v>
      </c>
      <c r="O3635" s="223">
        <f t="shared" si="318"/>
        <v>0</v>
      </c>
      <c r="P3635" s="223">
        <f t="shared" si="318"/>
        <v>0</v>
      </c>
      <c r="Q3635" s="223">
        <f t="shared" si="318"/>
        <v>0</v>
      </c>
      <c r="R3635" s="223">
        <f t="shared" si="318"/>
        <v>0</v>
      </c>
    </row>
    <row r="3636" spans="1:18" hidden="1" outlineLevel="1" x14ac:dyDescent="0.25"/>
    <row r="3637" spans="1:18" hidden="1" outlineLevel="1" x14ac:dyDescent="0.25">
      <c r="A3637" s="53" t="s">
        <v>664</v>
      </c>
      <c r="B3637" s="53"/>
      <c r="C3637" s="53"/>
      <c r="D3637" s="244"/>
      <c r="E3637" s="244"/>
      <c r="F3637" s="244"/>
      <c r="G3637" s="244"/>
      <c r="H3637" s="244"/>
      <c r="I3637" s="244"/>
      <c r="J3637" s="244"/>
      <c r="K3637" s="244"/>
      <c r="L3637" s="244"/>
      <c r="M3637" s="244"/>
      <c r="N3637" s="244"/>
      <c r="O3637" s="244"/>
      <c r="P3637" s="244"/>
      <c r="Q3637" s="244"/>
      <c r="R3637" s="244"/>
    </row>
    <row r="3638" spans="1:18" hidden="1" outlineLevel="1" x14ac:dyDescent="0.25"/>
    <row r="3639" spans="1:18" hidden="1" outlineLevel="1" x14ac:dyDescent="0.25">
      <c r="A3639" s="222" t="s">
        <v>665</v>
      </c>
      <c r="B3639" s="222"/>
      <c r="C3639" s="222"/>
      <c r="D3639" s="223">
        <f t="shared" ref="D3639:R3639" si="319">D3635-D3637</f>
        <v>0</v>
      </c>
      <c r="E3639" s="223">
        <f t="shared" si="319"/>
        <v>0</v>
      </c>
      <c r="F3639" s="223">
        <f t="shared" si="319"/>
        <v>0</v>
      </c>
      <c r="G3639" s="223">
        <f t="shared" si="319"/>
        <v>0</v>
      </c>
      <c r="H3639" s="223">
        <f t="shared" si="319"/>
        <v>0</v>
      </c>
      <c r="I3639" s="223">
        <f t="shared" si="319"/>
        <v>0</v>
      </c>
      <c r="J3639" s="223">
        <f t="shared" si="319"/>
        <v>0</v>
      </c>
      <c r="K3639" s="223">
        <f t="shared" si="319"/>
        <v>0</v>
      </c>
      <c r="L3639" s="223">
        <f t="shared" si="319"/>
        <v>0</v>
      </c>
      <c r="M3639" s="223">
        <f t="shared" si="319"/>
        <v>0</v>
      </c>
      <c r="N3639" s="223">
        <f t="shared" si="319"/>
        <v>0</v>
      </c>
      <c r="O3639" s="223">
        <f t="shared" si="319"/>
        <v>0</v>
      </c>
      <c r="P3639" s="223">
        <f t="shared" si="319"/>
        <v>0</v>
      </c>
      <c r="Q3639" s="223">
        <f t="shared" si="319"/>
        <v>0</v>
      </c>
      <c r="R3639" s="223">
        <f t="shared" si="319"/>
        <v>0</v>
      </c>
    </row>
    <row r="3640" spans="1:18" hidden="1" outlineLevel="1" x14ac:dyDescent="0.25">
      <c r="A3640" s="222" t="s">
        <v>666</v>
      </c>
      <c r="B3640" s="222"/>
      <c r="C3640" s="222"/>
      <c r="D3640" s="223">
        <f t="shared" ref="D3640:R3640" si="320">$B3513*D3639</f>
        <v>0</v>
      </c>
      <c r="E3640" s="223">
        <f t="shared" si="320"/>
        <v>0</v>
      </c>
      <c r="F3640" s="223">
        <f t="shared" si="320"/>
        <v>0</v>
      </c>
      <c r="G3640" s="223">
        <f t="shared" si="320"/>
        <v>0</v>
      </c>
      <c r="H3640" s="223">
        <f t="shared" si="320"/>
        <v>0</v>
      </c>
      <c r="I3640" s="223">
        <f t="shared" si="320"/>
        <v>0</v>
      </c>
      <c r="J3640" s="223">
        <f t="shared" si="320"/>
        <v>0</v>
      </c>
      <c r="K3640" s="223">
        <f t="shared" si="320"/>
        <v>0</v>
      </c>
      <c r="L3640" s="223">
        <f t="shared" si="320"/>
        <v>0</v>
      </c>
      <c r="M3640" s="223">
        <f t="shared" si="320"/>
        <v>0</v>
      </c>
      <c r="N3640" s="223">
        <f t="shared" si="320"/>
        <v>0</v>
      </c>
      <c r="O3640" s="223">
        <f t="shared" si="320"/>
        <v>0</v>
      </c>
      <c r="P3640" s="223">
        <f t="shared" si="320"/>
        <v>0</v>
      </c>
      <c r="Q3640" s="223">
        <f t="shared" si="320"/>
        <v>0</v>
      </c>
      <c r="R3640" s="223">
        <f t="shared" si="320"/>
        <v>0</v>
      </c>
    </row>
    <row r="3641" spans="1:18" hidden="1" outlineLevel="1" x14ac:dyDescent="0.25"/>
    <row r="3642" spans="1:18" hidden="1" outlineLevel="1" x14ac:dyDescent="0.25">
      <c r="A3642" s="222" t="s">
        <v>667</v>
      </c>
      <c r="B3642" s="222"/>
      <c r="C3642" s="222"/>
      <c r="D3642" s="223">
        <f t="shared" ref="D3642:R3642" si="321">D3639-D3640</f>
        <v>0</v>
      </c>
      <c r="E3642" s="223">
        <f t="shared" si="321"/>
        <v>0</v>
      </c>
      <c r="F3642" s="223">
        <f t="shared" si="321"/>
        <v>0</v>
      </c>
      <c r="G3642" s="223">
        <f t="shared" si="321"/>
        <v>0</v>
      </c>
      <c r="H3642" s="223">
        <f t="shared" si="321"/>
        <v>0</v>
      </c>
      <c r="I3642" s="223">
        <f t="shared" si="321"/>
        <v>0</v>
      </c>
      <c r="J3642" s="223">
        <f t="shared" si="321"/>
        <v>0</v>
      </c>
      <c r="K3642" s="223">
        <f t="shared" si="321"/>
        <v>0</v>
      </c>
      <c r="L3642" s="223">
        <f t="shared" si="321"/>
        <v>0</v>
      </c>
      <c r="M3642" s="223">
        <f t="shared" si="321"/>
        <v>0</v>
      </c>
      <c r="N3642" s="223">
        <f t="shared" si="321"/>
        <v>0</v>
      </c>
      <c r="O3642" s="223">
        <f t="shared" si="321"/>
        <v>0</v>
      </c>
      <c r="P3642" s="223">
        <f t="shared" si="321"/>
        <v>0</v>
      </c>
      <c r="Q3642" s="223">
        <f t="shared" si="321"/>
        <v>0</v>
      </c>
      <c r="R3642" s="223">
        <f t="shared" si="321"/>
        <v>0</v>
      </c>
    </row>
    <row r="3643" spans="1:18" hidden="1" outlineLevel="1" x14ac:dyDescent="0.25"/>
    <row r="3644" spans="1:18" hidden="1" outlineLevel="1" x14ac:dyDescent="0.25">
      <c r="A3644" s="224" t="s">
        <v>668</v>
      </c>
      <c r="B3644" s="222"/>
      <c r="C3644" s="222"/>
      <c r="D3644" s="227" t="e">
        <f>IRR(D3642:R3642)</f>
        <v>#NUM!</v>
      </c>
    </row>
    <row r="3645" spans="1:18" collapsed="1" x14ac:dyDescent="0.25"/>
    <row r="3648" spans="1:18" s="169" customFormat="1" x14ac:dyDescent="0.25">
      <c r="A3648" s="169" t="s">
        <v>910</v>
      </c>
    </row>
    <row r="3649" spans="1:18" hidden="1" outlineLevel="1" x14ac:dyDescent="0.25"/>
    <row r="3650" spans="1:18" hidden="1" outlineLevel="1" x14ac:dyDescent="0.25">
      <c r="A3650" s="217" t="s">
        <v>643</v>
      </c>
      <c r="B3650" s="208"/>
    </row>
    <row r="3651" spans="1:18" hidden="1" outlineLevel="1" x14ac:dyDescent="0.25">
      <c r="A3651" s="218" t="s">
        <v>644</v>
      </c>
      <c r="B3651" s="209"/>
    </row>
    <row r="3652" spans="1:18" ht="15.75" hidden="1" outlineLevel="1" thickBot="1" x14ac:dyDescent="0.3">
      <c r="A3652" s="219" t="s">
        <v>12</v>
      </c>
      <c r="B3652" s="243"/>
    </row>
    <row r="3653" spans="1:18" hidden="1" outlineLevel="1" x14ac:dyDescent="0.25"/>
    <row r="3654" spans="1:18" hidden="1" outlineLevel="1" x14ac:dyDescent="0.25">
      <c r="A3654" s="53" t="s">
        <v>14</v>
      </c>
      <c r="B3654" s="53"/>
      <c r="C3654" s="223">
        <v>0</v>
      </c>
      <c r="D3654" s="223">
        <v>1</v>
      </c>
      <c r="E3654" s="223">
        <v>2</v>
      </c>
      <c r="F3654" s="223">
        <v>3</v>
      </c>
      <c r="G3654" s="223">
        <v>4</v>
      </c>
      <c r="H3654" s="223">
        <v>5</v>
      </c>
      <c r="I3654" s="223">
        <v>6</v>
      </c>
      <c r="J3654" s="223">
        <v>7</v>
      </c>
      <c r="K3654" s="223">
        <v>8</v>
      </c>
      <c r="L3654" s="223">
        <v>9</v>
      </c>
      <c r="M3654" s="223">
        <v>10</v>
      </c>
      <c r="N3654" s="223">
        <v>11</v>
      </c>
      <c r="O3654" s="223">
        <v>12</v>
      </c>
      <c r="P3654" s="223">
        <v>13</v>
      </c>
      <c r="Q3654" s="223">
        <v>14</v>
      </c>
      <c r="R3654" s="223">
        <v>15</v>
      </c>
    </row>
    <row r="3655" spans="1:18" hidden="1" outlineLevel="1" x14ac:dyDescent="0.25"/>
    <row r="3656" spans="1:18" hidden="1" outlineLevel="1" x14ac:dyDescent="0.25">
      <c r="A3656" s="53" t="s">
        <v>59</v>
      </c>
      <c r="B3656" s="53"/>
      <c r="C3656" s="244"/>
      <c r="D3656" s="244"/>
      <c r="E3656" s="244"/>
      <c r="F3656" s="244"/>
      <c r="G3656" s="244"/>
      <c r="H3656" s="244"/>
      <c r="I3656" s="244"/>
      <c r="J3656" s="244"/>
      <c r="K3656" s="244"/>
      <c r="L3656" s="244"/>
      <c r="M3656" s="244"/>
      <c r="N3656" s="244"/>
      <c r="O3656" s="244"/>
      <c r="P3656" s="244"/>
      <c r="Q3656" s="244"/>
      <c r="R3656" s="244"/>
    </row>
    <row r="3657" spans="1:18" hidden="1" outlineLevel="1" x14ac:dyDescent="0.25">
      <c r="A3657" s="53" t="s">
        <v>824</v>
      </c>
      <c r="B3657" s="53"/>
      <c r="C3657" s="244"/>
      <c r="D3657" s="244"/>
      <c r="E3657" s="244"/>
      <c r="F3657" s="244"/>
      <c r="G3657" s="244"/>
      <c r="H3657" s="244"/>
      <c r="I3657" s="244"/>
      <c r="J3657" s="244"/>
      <c r="K3657" s="244"/>
      <c r="L3657" s="244"/>
      <c r="M3657" s="244"/>
      <c r="N3657" s="244"/>
      <c r="O3657" s="244"/>
      <c r="P3657" s="244"/>
      <c r="Q3657" s="244"/>
      <c r="R3657" s="244"/>
    </row>
    <row r="3658" spans="1:18" hidden="1" outlineLevel="1" x14ac:dyDescent="0.25">
      <c r="A3658" s="53" t="s">
        <v>825</v>
      </c>
      <c r="B3658" s="53"/>
      <c r="C3658" s="244"/>
      <c r="D3658" s="244"/>
      <c r="E3658" s="244"/>
      <c r="F3658" s="244"/>
      <c r="G3658" s="244"/>
      <c r="H3658" s="244"/>
      <c r="I3658" s="244"/>
      <c r="J3658" s="244"/>
      <c r="K3658" s="244"/>
      <c r="L3658" s="244"/>
      <c r="M3658" s="244"/>
      <c r="N3658" s="244"/>
      <c r="O3658" s="244"/>
      <c r="P3658" s="244"/>
      <c r="Q3658" s="244"/>
      <c r="R3658" s="244"/>
    </row>
    <row r="3659" spans="1:18" hidden="1" outlineLevel="1" x14ac:dyDescent="0.25"/>
    <row r="3660" spans="1:18" hidden="1" outlineLevel="2" x14ac:dyDescent="0.25">
      <c r="A3660" s="222" t="str">
        <f>'Usages industrie'!A4</f>
        <v>Usage industriel n°1</v>
      </c>
      <c r="B3660" s="222" t="s">
        <v>41</v>
      </c>
      <c r="C3660" s="222"/>
      <c r="D3660" s="223">
        <f>IF(B$3650&lt;&gt;"",IF(B$3650='Usages industrie'!$K4,'Usages industrie'!J4,0),0)</f>
        <v>0</v>
      </c>
      <c r="E3660" s="223">
        <f t="shared" ref="E3660:R3669" si="322">$D3660</f>
        <v>0</v>
      </c>
      <c r="F3660" s="223">
        <f t="shared" si="322"/>
        <v>0</v>
      </c>
      <c r="G3660" s="223">
        <f t="shared" si="322"/>
        <v>0</v>
      </c>
      <c r="H3660" s="223">
        <f t="shared" si="322"/>
        <v>0</v>
      </c>
      <c r="I3660" s="223">
        <f t="shared" si="322"/>
        <v>0</v>
      </c>
      <c r="J3660" s="223">
        <f t="shared" si="322"/>
        <v>0</v>
      </c>
      <c r="K3660" s="223">
        <f t="shared" si="322"/>
        <v>0</v>
      </c>
      <c r="L3660" s="223">
        <f t="shared" si="322"/>
        <v>0</v>
      </c>
      <c r="M3660" s="223">
        <f t="shared" si="322"/>
        <v>0</v>
      </c>
      <c r="N3660" s="223">
        <f t="shared" si="322"/>
        <v>0</v>
      </c>
      <c r="O3660" s="223">
        <f t="shared" si="322"/>
        <v>0</v>
      </c>
      <c r="P3660" s="223">
        <f t="shared" si="322"/>
        <v>0</v>
      </c>
      <c r="Q3660" s="223">
        <f t="shared" si="322"/>
        <v>0</v>
      </c>
      <c r="R3660" s="223">
        <f t="shared" si="322"/>
        <v>0</v>
      </c>
    </row>
    <row r="3661" spans="1:18" hidden="1" outlineLevel="2" x14ac:dyDescent="0.25">
      <c r="A3661" s="222" t="str">
        <f>'Usages industrie'!A5</f>
        <v>Usage industriel n°2</v>
      </c>
      <c r="B3661" s="222" t="s">
        <v>41</v>
      </c>
      <c r="C3661" s="222"/>
      <c r="D3661" s="223">
        <f>IF(B$3650&lt;&gt;"",IF(B$3650='Usages industrie'!$K5,'Usages industrie'!J5,0),0)</f>
        <v>0</v>
      </c>
      <c r="E3661" s="223">
        <f t="shared" si="322"/>
        <v>0</v>
      </c>
      <c r="F3661" s="223">
        <f t="shared" si="322"/>
        <v>0</v>
      </c>
      <c r="G3661" s="223">
        <f t="shared" si="322"/>
        <v>0</v>
      </c>
      <c r="H3661" s="223">
        <f t="shared" si="322"/>
        <v>0</v>
      </c>
      <c r="I3661" s="223">
        <f t="shared" si="322"/>
        <v>0</v>
      </c>
      <c r="J3661" s="223">
        <f t="shared" si="322"/>
        <v>0</v>
      </c>
      <c r="K3661" s="223">
        <f t="shared" si="322"/>
        <v>0</v>
      </c>
      <c r="L3661" s="223">
        <f t="shared" si="322"/>
        <v>0</v>
      </c>
      <c r="M3661" s="223">
        <f t="shared" si="322"/>
        <v>0</v>
      </c>
      <c r="N3661" s="223">
        <f t="shared" si="322"/>
        <v>0</v>
      </c>
      <c r="O3661" s="223">
        <f t="shared" si="322"/>
        <v>0</v>
      </c>
      <c r="P3661" s="223">
        <f t="shared" si="322"/>
        <v>0</v>
      </c>
      <c r="Q3661" s="223">
        <f t="shared" si="322"/>
        <v>0</v>
      </c>
      <c r="R3661" s="223">
        <f t="shared" si="322"/>
        <v>0</v>
      </c>
    </row>
    <row r="3662" spans="1:18" hidden="1" outlineLevel="2" x14ac:dyDescent="0.25">
      <c r="A3662" s="222" t="str">
        <f>'Usages industrie'!A6</f>
        <v>Usage industriel n°3</v>
      </c>
      <c r="B3662" s="222" t="s">
        <v>41</v>
      </c>
      <c r="C3662" s="222"/>
      <c r="D3662" s="223">
        <f>IF(B$3650&lt;&gt;"",IF(B$3650='Usages industrie'!$K6,'Usages industrie'!J6,0),0)</f>
        <v>0</v>
      </c>
      <c r="E3662" s="223">
        <f t="shared" si="322"/>
        <v>0</v>
      </c>
      <c r="F3662" s="223">
        <f t="shared" si="322"/>
        <v>0</v>
      </c>
      <c r="G3662" s="223">
        <f t="shared" si="322"/>
        <v>0</v>
      </c>
      <c r="H3662" s="223">
        <f t="shared" si="322"/>
        <v>0</v>
      </c>
      <c r="I3662" s="223">
        <f t="shared" si="322"/>
        <v>0</v>
      </c>
      <c r="J3662" s="223">
        <f t="shared" si="322"/>
        <v>0</v>
      </c>
      <c r="K3662" s="223">
        <f t="shared" si="322"/>
        <v>0</v>
      </c>
      <c r="L3662" s="223">
        <f t="shared" si="322"/>
        <v>0</v>
      </c>
      <c r="M3662" s="223">
        <f t="shared" si="322"/>
        <v>0</v>
      </c>
      <c r="N3662" s="223">
        <f t="shared" si="322"/>
        <v>0</v>
      </c>
      <c r="O3662" s="223">
        <f t="shared" si="322"/>
        <v>0</v>
      </c>
      <c r="P3662" s="223">
        <f t="shared" si="322"/>
        <v>0</v>
      </c>
      <c r="Q3662" s="223">
        <f t="shared" si="322"/>
        <v>0</v>
      </c>
      <c r="R3662" s="223">
        <f t="shared" si="322"/>
        <v>0</v>
      </c>
    </row>
    <row r="3663" spans="1:18" hidden="1" outlineLevel="2" x14ac:dyDescent="0.25">
      <c r="A3663" s="222" t="str">
        <f>'Usages industrie'!A7</f>
        <v>Usage industriel n°4</v>
      </c>
      <c r="B3663" s="222" t="s">
        <v>41</v>
      </c>
      <c r="C3663" s="222"/>
      <c r="D3663" s="223">
        <f>IF(B$3650&lt;&gt;"",IF(B$3650='Usages industrie'!$K7,'Usages industrie'!J7,0),0)</f>
        <v>0</v>
      </c>
      <c r="E3663" s="223">
        <f t="shared" si="322"/>
        <v>0</v>
      </c>
      <c r="F3663" s="223">
        <f t="shared" si="322"/>
        <v>0</v>
      </c>
      <c r="G3663" s="223">
        <f t="shared" si="322"/>
        <v>0</v>
      </c>
      <c r="H3663" s="223">
        <f t="shared" si="322"/>
        <v>0</v>
      </c>
      <c r="I3663" s="223">
        <f t="shared" si="322"/>
        <v>0</v>
      </c>
      <c r="J3663" s="223">
        <f t="shared" si="322"/>
        <v>0</v>
      </c>
      <c r="K3663" s="223">
        <f t="shared" si="322"/>
        <v>0</v>
      </c>
      <c r="L3663" s="223">
        <f t="shared" si="322"/>
        <v>0</v>
      </c>
      <c r="M3663" s="223">
        <f t="shared" si="322"/>
        <v>0</v>
      </c>
      <c r="N3663" s="223">
        <f t="shared" si="322"/>
        <v>0</v>
      </c>
      <c r="O3663" s="223">
        <f t="shared" si="322"/>
        <v>0</v>
      </c>
      <c r="P3663" s="223">
        <f t="shared" si="322"/>
        <v>0</v>
      </c>
      <c r="Q3663" s="223">
        <f t="shared" si="322"/>
        <v>0</v>
      </c>
      <c r="R3663" s="223">
        <f t="shared" si="322"/>
        <v>0</v>
      </c>
    </row>
    <row r="3664" spans="1:18" hidden="1" outlineLevel="2" x14ac:dyDescent="0.25">
      <c r="A3664" s="222" t="str">
        <f>'Usages industrie'!A8</f>
        <v>Usage industriel n°5</v>
      </c>
      <c r="B3664" s="222" t="s">
        <v>41</v>
      </c>
      <c r="C3664" s="222"/>
      <c r="D3664" s="223">
        <f>IF(B$3650&lt;&gt;"",IF(B$3650='Usages industrie'!$K8,'Usages industrie'!J8,0),0)</f>
        <v>0</v>
      </c>
      <c r="E3664" s="223">
        <f t="shared" si="322"/>
        <v>0</v>
      </c>
      <c r="F3664" s="223">
        <f t="shared" si="322"/>
        <v>0</v>
      </c>
      <c r="G3664" s="223">
        <f t="shared" si="322"/>
        <v>0</v>
      </c>
      <c r="H3664" s="223">
        <f t="shared" si="322"/>
        <v>0</v>
      </c>
      <c r="I3664" s="223">
        <f t="shared" si="322"/>
        <v>0</v>
      </c>
      <c r="J3664" s="223">
        <f t="shared" si="322"/>
        <v>0</v>
      </c>
      <c r="K3664" s="223">
        <f t="shared" si="322"/>
        <v>0</v>
      </c>
      <c r="L3664" s="223">
        <f t="shared" si="322"/>
        <v>0</v>
      </c>
      <c r="M3664" s="223">
        <f t="shared" si="322"/>
        <v>0</v>
      </c>
      <c r="N3664" s="223">
        <f t="shared" si="322"/>
        <v>0</v>
      </c>
      <c r="O3664" s="223">
        <f t="shared" si="322"/>
        <v>0</v>
      </c>
      <c r="P3664" s="223">
        <f t="shared" si="322"/>
        <v>0</v>
      </c>
      <c r="Q3664" s="223">
        <f t="shared" si="322"/>
        <v>0</v>
      </c>
      <c r="R3664" s="223">
        <f t="shared" si="322"/>
        <v>0</v>
      </c>
    </row>
    <row r="3665" spans="1:18" hidden="1" outlineLevel="2" x14ac:dyDescent="0.25">
      <c r="A3665" s="222" t="str">
        <f>'Usages industrie'!A9</f>
        <v>Usage industriel n°6</v>
      </c>
      <c r="B3665" s="222" t="s">
        <v>41</v>
      </c>
      <c r="C3665" s="222"/>
      <c r="D3665" s="223">
        <f>IF(B$3650&lt;&gt;"",IF(B$3650='Usages industrie'!$K9,'Usages industrie'!J9,0),0)</f>
        <v>0</v>
      </c>
      <c r="E3665" s="223">
        <f t="shared" si="322"/>
        <v>0</v>
      </c>
      <c r="F3665" s="223">
        <f t="shared" si="322"/>
        <v>0</v>
      </c>
      <c r="G3665" s="223">
        <f t="shared" si="322"/>
        <v>0</v>
      </c>
      <c r="H3665" s="223">
        <f t="shared" si="322"/>
        <v>0</v>
      </c>
      <c r="I3665" s="223">
        <f t="shared" si="322"/>
        <v>0</v>
      </c>
      <c r="J3665" s="223">
        <f t="shared" si="322"/>
        <v>0</v>
      </c>
      <c r="K3665" s="223">
        <f t="shared" si="322"/>
        <v>0</v>
      </c>
      <c r="L3665" s="223">
        <f t="shared" si="322"/>
        <v>0</v>
      </c>
      <c r="M3665" s="223">
        <f t="shared" si="322"/>
        <v>0</v>
      </c>
      <c r="N3665" s="223">
        <f t="shared" si="322"/>
        <v>0</v>
      </c>
      <c r="O3665" s="223">
        <f t="shared" si="322"/>
        <v>0</v>
      </c>
      <c r="P3665" s="223">
        <f t="shared" si="322"/>
        <v>0</v>
      </c>
      <c r="Q3665" s="223">
        <f t="shared" si="322"/>
        <v>0</v>
      </c>
      <c r="R3665" s="223">
        <f t="shared" si="322"/>
        <v>0</v>
      </c>
    </row>
    <row r="3666" spans="1:18" hidden="1" outlineLevel="2" x14ac:dyDescent="0.25">
      <c r="A3666" s="222" t="str">
        <f>'Usages industrie'!A10</f>
        <v>Usage industriel n°7</v>
      </c>
      <c r="B3666" s="222" t="s">
        <v>41</v>
      </c>
      <c r="C3666" s="222"/>
      <c r="D3666" s="223">
        <f>IF(B$3650&lt;&gt;"",IF(B$3650='Usages industrie'!$K10,'Usages industrie'!J10,0),0)</f>
        <v>0</v>
      </c>
      <c r="E3666" s="223">
        <f t="shared" si="322"/>
        <v>0</v>
      </c>
      <c r="F3666" s="223">
        <f t="shared" si="322"/>
        <v>0</v>
      </c>
      <c r="G3666" s="223">
        <f t="shared" si="322"/>
        <v>0</v>
      </c>
      <c r="H3666" s="223">
        <f t="shared" si="322"/>
        <v>0</v>
      </c>
      <c r="I3666" s="223">
        <f t="shared" si="322"/>
        <v>0</v>
      </c>
      <c r="J3666" s="223">
        <f t="shared" si="322"/>
        <v>0</v>
      </c>
      <c r="K3666" s="223">
        <f t="shared" si="322"/>
        <v>0</v>
      </c>
      <c r="L3666" s="223">
        <f t="shared" si="322"/>
        <v>0</v>
      </c>
      <c r="M3666" s="223">
        <f t="shared" si="322"/>
        <v>0</v>
      </c>
      <c r="N3666" s="223">
        <f t="shared" si="322"/>
        <v>0</v>
      </c>
      <c r="O3666" s="223">
        <f t="shared" si="322"/>
        <v>0</v>
      </c>
      <c r="P3666" s="223">
        <f t="shared" si="322"/>
        <v>0</v>
      </c>
      <c r="Q3666" s="223">
        <f t="shared" si="322"/>
        <v>0</v>
      </c>
      <c r="R3666" s="223">
        <f t="shared" si="322"/>
        <v>0</v>
      </c>
    </row>
    <row r="3667" spans="1:18" hidden="1" outlineLevel="2" x14ac:dyDescent="0.25">
      <c r="A3667" s="222" t="str">
        <f>'Usages industrie'!A11</f>
        <v>Usage industriel n°8</v>
      </c>
      <c r="B3667" s="222" t="s">
        <v>41</v>
      </c>
      <c r="C3667" s="222"/>
      <c r="D3667" s="223">
        <f>IF(B$3650&lt;&gt;"",IF(B$3650='Usages industrie'!$K11,'Usages industrie'!J11,0),0)</f>
        <v>0</v>
      </c>
      <c r="E3667" s="223">
        <f t="shared" si="322"/>
        <v>0</v>
      </c>
      <c r="F3667" s="223">
        <f t="shared" si="322"/>
        <v>0</v>
      </c>
      <c r="G3667" s="223">
        <f t="shared" si="322"/>
        <v>0</v>
      </c>
      <c r="H3667" s="223">
        <f t="shared" si="322"/>
        <v>0</v>
      </c>
      <c r="I3667" s="223">
        <f t="shared" si="322"/>
        <v>0</v>
      </c>
      <c r="J3667" s="223">
        <f t="shared" si="322"/>
        <v>0</v>
      </c>
      <c r="K3667" s="223">
        <f t="shared" si="322"/>
        <v>0</v>
      </c>
      <c r="L3667" s="223">
        <f t="shared" si="322"/>
        <v>0</v>
      </c>
      <c r="M3667" s="223">
        <f t="shared" si="322"/>
        <v>0</v>
      </c>
      <c r="N3667" s="223">
        <f t="shared" si="322"/>
        <v>0</v>
      </c>
      <c r="O3667" s="223">
        <f t="shared" si="322"/>
        <v>0</v>
      </c>
      <c r="P3667" s="223">
        <f t="shared" si="322"/>
        <v>0</v>
      </c>
      <c r="Q3667" s="223">
        <f t="shared" si="322"/>
        <v>0</v>
      </c>
      <c r="R3667" s="223">
        <f t="shared" si="322"/>
        <v>0</v>
      </c>
    </row>
    <row r="3668" spans="1:18" hidden="1" outlineLevel="2" x14ac:dyDescent="0.25">
      <c r="A3668" s="222" t="str">
        <f>'Usages industrie'!A12</f>
        <v>Usage industriel n°9</v>
      </c>
      <c r="B3668" s="222" t="s">
        <v>41</v>
      </c>
      <c r="C3668" s="222"/>
      <c r="D3668" s="223">
        <f>IF(B$3650&lt;&gt;"",IF(B$3650='Usages industrie'!$K12,'Usages industrie'!J12,0),0)</f>
        <v>0</v>
      </c>
      <c r="E3668" s="223">
        <f t="shared" si="322"/>
        <v>0</v>
      </c>
      <c r="F3668" s="223">
        <f t="shared" si="322"/>
        <v>0</v>
      </c>
      <c r="G3668" s="223">
        <f t="shared" si="322"/>
        <v>0</v>
      </c>
      <c r="H3668" s="223">
        <f t="shared" si="322"/>
        <v>0</v>
      </c>
      <c r="I3668" s="223">
        <f t="shared" si="322"/>
        <v>0</v>
      </c>
      <c r="J3668" s="223">
        <f t="shared" si="322"/>
        <v>0</v>
      </c>
      <c r="K3668" s="223">
        <f t="shared" si="322"/>
        <v>0</v>
      </c>
      <c r="L3668" s="223">
        <f t="shared" si="322"/>
        <v>0</v>
      </c>
      <c r="M3668" s="223">
        <f t="shared" si="322"/>
        <v>0</v>
      </c>
      <c r="N3668" s="223">
        <f t="shared" si="322"/>
        <v>0</v>
      </c>
      <c r="O3668" s="223">
        <f t="shared" si="322"/>
        <v>0</v>
      </c>
      <c r="P3668" s="223">
        <f t="shared" si="322"/>
        <v>0</v>
      </c>
      <c r="Q3668" s="223">
        <f t="shared" si="322"/>
        <v>0</v>
      </c>
      <c r="R3668" s="223">
        <f t="shared" si="322"/>
        <v>0</v>
      </c>
    </row>
    <row r="3669" spans="1:18" hidden="1" outlineLevel="2" x14ac:dyDescent="0.25">
      <c r="A3669" s="222" t="str">
        <f>'Usages industrie'!A13</f>
        <v>Usage industriel n°10</v>
      </c>
      <c r="B3669" s="222" t="s">
        <v>41</v>
      </c>
      <c r="C3669" s="222"/>
      <c r="D3669" s="223">
        <f>IF(B$3650&lt;&gt;"",IF(B$3650='Usages industrie'!$K13,'Usages industrie'!J13,0),0)</f>
        <v>0</v>
      </c>
      <c r="E3669" s="223">
        <f t="shared" si="322"/>
        <v>0</v>
      </c>
      <c r="F3669" s="223">
        <f t="shared" si="322"/>
        <v>0</v>
      </c>
      <c r="G3669" s="223">
        <f t="shared" si="322"/>
        <v>0</v>
      </c>
      <c r="H3669" s="223">
        <f t="shared" si="322"/>
        <v>0</v>
      </c>
      <c r="I3669" s="223">
        <f t="shared" si="322"/>
        <v>0</v>
      </c>
      <c r="J3669" s="223">
        <f t="shared" si="322"/>
        <v>0</v>
      </c>
      <c r="K3669" s="223">
        <f t="shared" si="322"/>
        <v>0</v>
      </c>
      <c r="L3669" s="223">
        <f t="shared" si="322"/>
        <v>0</v>
      </c>
      <c r="M3669" s="223">
        <f t="shared" si="322"/>
        <v>0</v>
      </c>
      <c r="N3669" s="223">
        <f t="shared" si="322"/>
        <v>0</v>
      </c>
      <c r="O3669" s="223">
        <f t="shared" si="322"/>
        <v>0</v>
      </c>
      <c r="P3669" s="223">
        <f t="shared" si="322"/>
        <v>0</v>
      </c>
      <c r="Q3669" s="223">
        <f t="shared" si="322"/>
        <v>0</v>
      </c>
      <c r="R3669" s="223">
        <f t="shared" si="322"/>
        <v>0</v>
      </c>
    </row>
    <row r="3670" spans="1:18" hidden="1" outlineLevel="2" x14ac:dyDescent="0.25">
      <c r="A3670" s="222" t="str">
        <f>'Usages industrie'!A14</f>
        <v>Usage industriel n°11</v>
      </c>
      <c r="B3670" s="222" t="s">
        <v>41</v>
      </c>
      <c r="C3670" s="222"/>
      <c r="D3670" s="223">
        <f>IF(B$3650&lt;&gt;"",IF(B$3650='Usages industrie'!$K14,'Usages industrie'!J14,0),0)</f>
        <v>0</v>
      </c>
      <c r="E3670" s="223">
        <f t="shared" ref="E3670:R3679" si="323">$D3670</f>
        <v>0</v>
      </c>
      <c r="F3670" s="223">
        <f t="shared" si="323"/>
        <v>0</v>
      </c>
      <c r="G3670" s="223">
        <f t="shared" si="323"/>
        <v>0</v>
      </c>
      <c r="H3670" s="223">
        <f t="shared" si="323"/>
        <v>0</v>
      </c>
      <c r="I3670" s="223">
        <f t="shared" si="323"/>
        <v>0</v>
      </c>
      <c r="J3670" s="223">
        <f t="shared" si="323"/>
        <v>0</v>
      </c>
      <c r="K3670" s="223">
        <f t="shared" si="323"/>
        <v>0</v>
      </c>
      <c r="L3670" s="223">
        <f t="shared" si="323"/>
        <v>0</v>
      </c>
      <c r="M3670" s="223">
        <f t="shared" si="323"/>
        <v>0</v>
      </c>
      <c r="N3670" s="223">
        <f t="shared" si="323"/>
        <v>0</v>
      </c>
      <c r="O3670" s="223">
        <f t="shared" si="323"/>
        <v>0</v>
      </c>
      <c r="P3670" s="223">
        <f t="shared" si="323"/>
        <v>0</v>
      </c>
      <c r="Q3670" s="223">
        <f t="shared" si="323"/>
        <v>0</v>
      </c>
      <c r="R3670" s="223">
        <f t="shared" si="323"/>
        <v>0</v>
      </c>
    </row>
    <row r="3671" spans="1:18" hidden="1" outlineLevel="2" x14ac:dyDescent="0.25">
      <c r="A3671" s="222" t="str">
        <f>'Usages industrie'!A15</f>
        <v>Usage industriel n°12</v>
      </c>
      <c r="B3671" s="222" t="s">
        <v>41</v>
      </c>
      <c r="C3671" s="222"/>
      <c r="D3671" s="223">
        <f>IF(B$3650&lt;&gt;"",IF(B$3650='Usages industrie'!$K15,'Usages industrie'!J15,0),0)</f>
        <v>0</v>
      </c>
      <c r="E3671" s="223">
        <f t="shared" si="323"/>
        <v>0</v>
      </c>
      <c r="F3671" s="223">
        <f t="shared" si="323"/>
        <v>0</v>
      </c>
      <c r="G3671" s="223">
        <f t="shared" si="323"/>
        <v>0</v>
      </c>
      <c r="H3671" s="223">
        <f t="shared" si="323"/>
        <v>0</v>
      </c>
      <c r="I3671" s="223">
        <f t="shared" si="323"/>
        <v>0</v>
      </c>
      <c r="J3671" s="223">
        <f t="shared" si="323"/>
        <v>0</v>
      </c>
      <c r="K3671" s="223">
        <f t="shared" si="323"/>
        <v>0</v>
      </c>
      <c r="L3671" s="223">
        <f t="shared" si="323"/>
        <v>0</v>
      </c>
      <c r="M3671" s="223">
        <f t="shared" si="323"/>
        <v>0</v>
      </c>
      <c r="N3671" s="223">
        <f t="shared" si="323"/>
        <v>0</v>
      </c>
      <c r="O3671" s="223">
        <f t="shared" si="323"/>
        <v>0</v>
      </c>
      <c r="P3671" s="223">
        <f t="shared" si="323"/>
        <v>0</v>
      </c>
      <c r="Q3671" s="223">
        <f t="shared" si="323"/>
        <v>0</v>
      </c>
      <c r="R3671" s="223">
        <f t="shared" si="323"/>
        <v>0</v>
      </c>
    </row>
    <row r="3672" spans="1:18" hidden="1" outlineLevel="2" x14ac:dyDescent="0.25">
      <c r="A3672" s="222" t="str">
        <f>'Usages industrie'!A16</f>
        <v>Usage industriel n°13</v>
      </c>
      <c r="B3672" s="222" t="s">
        <v>41</v>
      </c>
      <c r="C3672" s="222"/>
      <c r="D3672" s="223">
        <f>IF(B$3650&lt;&gt;"",IF(B$3650='Usages industrie'!$K16,'Usages industrie'!J16,0),0)</f>
        <v>0</v>
      </c>
      <c r="E3672" s="223">
        <f t="shared" si="323"/>
        <v>0</v>
      </c>
      <c r="F3672" s="223">
        <f t="shared" si="323"/>
        <v>0</v>
      </c>
      <c r="G3672" s="223">
        <f t="shared" si="323"/>
        <v>0</v>
      </c>
      <c r="H3672" s="223">
        <f t="shared" si="323"/>
        <v>0</v>
      </c>
      <c r="I3672" s="223">
        <f t="shared" si="323"/>
        <v>0</v>
      </c>
      <c r="J3672" s="223">
        <f t="shared" si="323"/>
        <v>0</v>
      </c>
      <c r="K3672" s="223">
        <f t="shared" si="323"/>
        <v>0</v>
      </c>
      <c r="L3672" s="223">
        <f t="shared" si="323"/>
        <v>0</v>
      </c>
      <c r="M3672" s="223">
        <f t="shared" si="323"/>
        <v>0</v>
      </c>
      <c r="N3672" s="223">
        <f t="shared" si="323"/>
        <v>0</v>
      </c>
      <c r="O3672" s="223">
        <f t="shared" si="323"/>
        <v>0</v>
      </c>
      <c r="P3672" s="223">
        <f t="shared" si="323"/>
        <v>0</v>
      </c>
      <c r="Q3672" s="223">
        <f t="shared" si="323"/>
        <v>0</v>
      </c>
      <c r="R3672" s="223">
        <f t="shared" si="323"/>
        <v>0</v>
      </c>
    </row>
    <row r="3673" spans="1:18" hidden="1" outlineLevel="2" x14ac:dyDescent="0.25">
      <c r="A3673" s="222" t="str">
        <f>'Usages industrie'!A17</f>
        <v>Usage industriel n°14</v>
      </c>
      <c r="B3673" s="222" t="s">
        <v>41</v>
      </c>
      <c r="C3673" s="222"/>
      <c r="D3673" s="223">
        <f>IF(B$3650&lt;&gt;"",IF(B$3650='Usages industrie'!$K17,'Usages industrie'!J17,0),0)</f>
        <v>0</v>
      </c>
      <c r="E3673" s="223">
        <f t="shared" si="323"/>
        <v>0</v>
      </c>
      <c r="F3673" s="223">
        <f t="shared" si="323"/>
        <v>0</v>
      </c>
      <c r="G3673" s="223">
        <f t="shared" si="323"/>
        <v>0</v>
      </c>
      <c r="H3673" s="223">
        <f t="shared" si="323"/>
        <v>0</v>
      </c>
      <c r="I3673" s="223">
        <f t="shared" si="323"/>
        <v>0</v>
      </c>
      <c r="J3673" s="223">
        <f t="shared" si="323"/>
        <v>0</v>
      </c>
      <c r="K3673" s="223">
        <f t="shared" si="323"/>
        <v>0</v>
      </c>
      <c r="L3673" s="223">
        <f t="shared" si="323"/>
        <v>0</v>
      </c>
      <c r="M3673" s="223">
        <f t="shared" si="323"/>
        <v>0</v>
      </c>
      <c r="N3673" s="223">
        <f t="shared" si="323"/>
        <v>0</v>
      </c>
      <c r="O3673" s="223">
        <f t="shared" si="323"/>
        <v>0</v>
      </c>
      <c r="P3673" s="223">
        <f t="shared" si="323"/>
        <v>0</v>
      </c>
      <c r="Q3673" s="223">
        <f t="shared" si="323"/>
        <v>0</v>
      </c>
      <c r="R3673" s="223">
        <f t="shared" si="323"/>
        <v>0</v>
      </c>
    </row>
    <row r="3674" spans="1:18" hidden="1" outlineLevel="2" x14ac:dyDescent="0.25">
      <c r="A3674" s="222" t="str">
        <f>'Usages industrie'!A18</f>
        <v>Usage industriel n°15</v>
      </c>
      <c r="B3674" s="222" t="s">
        <v>41</v>
      </c>
      <c r="C3674" s="222"/>
      <c r="D3674" s="223">
        <f>IF(B$3650&lt;&gt;"",IF(B$3650='Usages industrie'!$K18,'Usages industrie'!J18,0),0)</f>
        <v>0</v>
      </c>
      <c r="E3674" s="223">
        <f t="shared" si="323"/>
        <v>0</v>
      </c>
      <c r="F3674" s="223">
        <f t="shared" si="323"/>
        <v>0</v>
      </c>
      <c r="G3674" s="223">
        <f t="shared" si="323"/>
        <v>0</v>
      </c>
      <c r="H3674" s="223">
        <f t="shared" si="323"/>
        <v>0</v>
      </c>
      <c r="I3674" s="223">
        <f t="shared" si="323"/>
        <v>0</v>
      </c>
      <c r="J3674" s="223">
        <f t="shared" si="323"/>
        <v>0</v>
      </c>
      <c r="K3674" s="223">
        <f t="shared" si="323"/>
        <v>0</v>
      </c>
      <c r="L3674" s="223">
        <f t="shared" si="323"/>
        <v>0</v>
      </c>
      <c r="M3674" s="223">
        <f t="shared" si="323"/>
        <v>0</v>
      </c>
      <c r="N3674" s="223">
        <f t="shared" si="323"/>
        <v>0</v>
      </c>
      <c r="O3674" s="223">
        <f t="shared" si="323"/>
        <v>0</v>
      </c>
      <c r="P3674" s="223">
        <f t="shared" si="323"/>
        <v>0</v>
      </c>
      <c r="Q3674" s="223">
        <f t="shared" si="323"/>
        <v>0</v>
      </c>
      <c r="R3674" s="223">
        <f t="shared" si="323"/>
        <v>0</v>
      </c>
    </row>
    <row r="3675" spans="1:18" hidden="1" outlineLevel="2" x14ac:dyDescent="0.25">
      <c r="A3675" s="222" t="str">
        <f>'Usages industrie'!A19</f>
        <v>Usage industriel n°16</v>
      </c>
      <c r="B3675" s="222" t="s">
        <v>41</v>
      </c>
      <c r="C3675" s="222"/>
      <c r="D3675" s="223">
        <f>IF(B$3650&lt;&gt;"",IF(B$3650='Usages industrie'!$K19,'Usages industrie'!J19,0),0)</f>
        <v>0</v>
      </c>
      <c r="E3675" s="223">
        <f t="shared" si="323"/>
        <v>0</v>
      </c>
      <c r="F3675" s="223">
        <f t="shared" si="323"/>
        <v>0</v>
      </c>
      <c r="G3675" s="223">
        <f t="shared" si="323"/>
        <v>0</v>
      </c>
      <c r="H3675" s="223">
        <f t="shared" si="323"/>
        <v>0</v>
      </c>
      <c r="I3675" s="223">
        <f t="shared" si="323"/>
        <v>0</v>
      </c>
      <c r="J3675" s="223">
        <f t="shared" si="323"/>
        <v>0</v>
      </c>
      <c r="K3675" s="223">
        <f t="shared" si="323"/>
        <v>0</v>
      </c>
      <c r="L3675" s="223">
        <f t="shared" si="323"/>
        <v>0</v>
      </c>
      <c r="M3675" s="223">
        <f t="shared" si="323"/>
        <v>0</v>
      </c>
      <c r="N3675" s="223">
        <f t="shared" si="323"/>
        <v>0</v>
      </c>
      <c r="O3675" s="223">
        <f t="shared" si="323"/>
        <v>0</v>
      </c>
      <c r="P3675" s="223">
        <f t="shared" si="323"/>
        <v>0</v>
      </c>
      <c r="Q3675" s="223">
        <f t="shared" si="323"/>
        <v>0</v>
      </c>
      <c r="R3675" s="223">
        <f t="shared" si="323"/>
        <v>0</v>
      </c>
    </row>
    <row r="3676" spans="1:18" hidden="1" outlineLevel="2" x14ac:dyDescent="0.25">
      <c r="A3676" s="222" t="str">
        <f>'Usages industrie'!A20</f>
        <v>Usage industriel n°17</v>
      </c>
      <c r="B3676" s="222" t="s">
        <v>41</v>
      </c>
      <c r="C3676" s="222"/>
      <c r="D3676" s="223">
        <f>IF(B$3650&lt;&gt;"",IF(B$3650='Usages industrie'!$K20,'Usages industrie'!J20,0),0)</f>
        <v>0</v>
      </c>
      <c r="E3676" s="223">
        <f t="shared" si="323"/>
        <v>0</v>
      </c>
      <c r="F3676" s="223">
        <f t="shared" si="323"/>
        <v>0</v>
      </c>
      <c r="G3676" s="223">
        <f t="shared" si="323"/>
        <v>0</v>
      </c>
      <c r="H3676" s="223">
        <f t="shared" si="323"/>
        <v>0</v>
      </c>
      <c r="I3676" s="223">
        <f t="shared" si="323"/>
        <v>0</v>
      </c>
      <c r="J3676" s="223">
        <f t="shared" si="323"/>
        <v>0</v>
      </c>
      <c r="K3676" s="223">
        <f t="shared" si="323"/>
        <v>0</v>
      </c>
      <c r="L3676" s="223">
        <f t="shared" si="323"/>
        <v>0</v>
      </c>
      <c r="M3676" s="223">
        <f t="shared" si="323"/>
        <v>0</v>
      </c>
      <c r="N3676" s="223">
        <f t="shared" si="323"/>
        <v>0</v>
      </c>
      <c r="O3676" s="223">
        <f t="shared" si="323"/>
        <v>0</v>
      </c>
      <c r="P3676" s="223">
        <f t="shared" si="323"/>
        <v>0</v>
      </c>
      <c r="Q3676" s="223">
        <f t="shared" si="323"/>
        <v>0</v>
      </c>
      <c r="R3676" s="223">
        <f t="shared" si="323"/>
        <v>0</v>
      </c>
    </row>
    <row r="3677" spans="1:18" hidden="1" outlineLevel="2" x14ac:dyDescent="0.25">
      <c r="A3677" s="222" t="str">
        <f>'Usages industrie'!A21</f>
        <v>Usage industriel n°18</v>
      </c>
      <c r="B3677" s="222" t="s">
        <v>41</v>
      </c>
      <c r="C3677" s="222"/>
      <c r="D3677" s="223">
        <f>IF(B$3650&lt;&gt;"",IF(B$3650='Usages industrie'!$K21,'Usages industrie'!J21,0),0)</f>
        <v>0</v>
      </c>
      <c r="E3677" s="223">
        <f t="shared" si="323"/>
        <v>0</v>
      </c>
      <c r="F3677" s="223">
        <f t="shared" si="323"/>
        <v>0</v>
      </c>
      <c r="G3677" s="223">
        <f t="shared" si="323"/>
        <v>0</v>
      </c>
      <c r="H3677" s="223">
        <f t="shared" si="323"/>
        <v>0</v>
      </c>
      <c r="I3677" s="223">
        <f t="shared" si="323"/>
        <v>0</v>
      </c>
      <c r="J3677" s="223">
        <f t="shared" si="323"/>
        <v>0</v>
      </c>
      <c r="K3677" s="223">
        <f t="shared" si="323"/>
        <v>0</v>
      </c>
      <c r="L3677" s="223">
        <f t="shared" si="323"/>
        <v>0</v>
      </c>
      <c r="M3677" s="223">
        <f t="shared" si="323"/>
        <v>0</v>
      </c>
      <c r="N3677" s="223">
        <f t="shared" si="323"/>
        <v>0</v>
      </c>
      <c r="O3677" s="223">
        <f t="shared" si="323"/>
        <v>0</v>
      </c>
      <c r="P3677" s="223">
        <f t="shared" si="323"/>
        <v>0</v>
      </c>
      <c r="Q3677" s="223">
        <f t="shared" si="323"/>
        <v>0</v>
      </c>
      <c r="R3677" s="223">
        <f t="shared" si="323"/>
        <v>0</v>
      </c>
    </row>
    <row r="3678" spans="1:18" hidden="1" outlineLevel="2" x14ac:dyDescent="0.25">
      <c r="A3678" s="222" t="str">
        <f>'Usages industrie'!A22</f>
        <v>Usage industriel n°19</v>
      </c>
      <c r="B3678" s="222" t="s">
        <v>41</v>
      </c>
      <c r="C3678" s="222"/>
      <c r="D3678" s="223">
        <f>IF(B$3650&lt;&gt;"",IF(B$3650='Usages industrie'!$K22,'Usages industrie'!J22,0),0)</f>
        <v>0</v>
      </c>
      <c r="E3678" s="223">
        <f t="shared" si="323"/>
        <v>0</v>
      </c>
      <c r="F3678" s="223">
        <f t="shared" si="323"/>
        <v>0</v>
      </c>
      <c r="G3678" s="223">
        <f t="shared" si="323"/>
        <v>0</v>
      </c>
      <c r="H3678" s="223">
        <f t="shared" si="323"/>
        <v>0</v>
      </c>
      <c r="I3678" s="223">
        <f t="shared" si="323"/>
        <v>0</v>
      </c>
      <c r="J3678" s="223">
        <f t="shared" si="323"/>
        <v>0</v>
      </c>
      <c r="K3678" s="223">
        <f t="shared" si="323"/>
        <v>0</v>
      </c>
      <c r="L3678" s="223">
        <f t="shared" si="323"/>
        <v>0</v>
      </c>
      <c r="M3678" s="223">
        <f t="shared" si="323"/>
        <v>0</v>
      </c>
      <c r="N3678" s="223">
        <f t="shared" si="323"/>
        <v>0</v>
      </c>
      <c r="O3678" s="223">
        <f t="shared" si="323"/>
        <v>0</v>
      </c>
      <c r="P3678" s="223">
        <f t="shared" si="323"/>
        <v>0</v>
      </c>
      <c r="Q3678" s="223">
        <f t="shared" si="323"/>
        <v>0</v>
      </c>
      <c r="R3678" s="223">
        <f t="shared" si="323"/>
        <v>0</v>
      </c>
    </row>
    <row r="3679" spans="1:18" hidden="1" outlineLevel="2" x14ac:dyDescent="0.25">
      <c r="A3679" s="222" t="str">
        <f>'Usages industrie'!A23</f>
        <v>Usage industriel n°20</v>
      </c>
      <c r="B3679" s="222" t="s">
        <v>41</v>
      </c>
      <c r="C3679" s="222"/>
      <c r="D3679" s="223">
        <f>IF(B$3650&lt;&gt;"",IF(B$3650='Usages industrie'!$K23,'Usages industrie'!J23,0),0)</f>
        <v>0</v>
      </c>
      <c r="E3679" s="223">
        <f t="shared" si="323"/>
        <v>0</v>
      </c>
      <c r="F3679" s="223">
        <f t="shared" si="323"/>
        <v>0</v>
      </c>
      <c r="G3679" s="223">
        <f t="shared" si="323"/>
        <v>0</v>
      </c>
      <c r="H3679" s="223">
        <f t="shared" si="323"/>
        <v>0</v>
      </c>
      <c r="I3679" s="223">
        <f t="shared" si="323"/>
        <v>0</v>
      </c>
      <c r="J3679" s="223">
        <f t="shared" si="323"/>
        <v>0</v>
      </c>
      <c r="K3679" s="223">
        <f t="shared" si="323"/>
        <v>0</v>
      </c>
      <c r="L3679" s="223">
        <f t="shared" si="323"/>
        <v>0</v>
      </c>
      <c r="M3679" s="223">
        <f t="shared" si="323"/>
        <v>0</v>
      </c>
      <c r="N3679" s="223">
        <f t="shared" si="323"/>
        <v>0</v>
      </c>
      <c r="O3679" s="223">
        <f t="shared" si="323"/>
        <v>0</v>
      </c>
      <c r="P3679" s="223">
        <f t="shared" si="323"/>
        <v>0</v>
      </c>
      <c r="Q3679" s="223">
        <f t="shared" si="323"/>
        <v>0</v>
      </c>
      <c r="R3679" s="223">
        <f t="shared" si="323"/>
        <v>0</v>
      </c>
    </row>
    <row r="3680" spans="1:18" hidden="1" outlineLevel="2" x14ac:dyDescent="0.25">
      <c r="A3680" s="222" t="str">
        <f>'Usages industrie'!A24</f>
        <v>Usage industriel n°21</v>
      </c>
      <c r="B3680" s="222" t="s">
        <v>41</v>
      </c>
      <c r="C3680" s="222"/>
      <c r="D3680" s="223">
        <f>IF(B$3650&lt;&gt;"",IF(B$3650='Usages industrie'!$K24,'Usages industrie'!J24,0),0)</f>
        <v>0</v>
      </c>
      <c r="E3680" s="223">
        <f t="shared" ref="E3680:R3689" si="324">$D3680</f>
        <v>0</v>
      </c>
      <c r="F3680" s="223">
        <f t="shared" si="324"/>
        <v>0</v>
      </c>
      <c r="G3680" s="223">
        <f t="shared" si="324"/>
        <v>0</v>
      </c>
      <c r="H3680" s="223">
        <f t="shared" si="324"/>
        <v>0</v>
      </c>
      <c r="I3680" s="223">
        <f t="shared" si="324"/>
        <v>0</v>
      </c>
      <c r="J3680" s="223">
        <f t="shared" si="324"/>
        <v>0</v>
      </c>
      <c r="K3680" s="223">
        <f t="shared" si="324"/>
        <v>0</v>
      </c>
      <c r="L3680" s="223">
        <f t="shared" si="324"/>
        <v>0</v>
      </c>
      <c r="M3680" s="223">
        <f t="shared" si="324"/>
        <v>0</v>
      </c>
      <c r="N3680" s="223">
        <f t="shared" si="324"/>
        <v>0</v>
      </c>
      <c r="O3680" s="223">
        <f t="shared" si="324"/>
        <v>0</v>
      </c>
      <c r="P3680" s="223">
        <f t="shared" si="324"/>
        <v>0</v>
      </c>
      <c r="Q3680" s="223">
        <f t="shared" si="324"/>
        <v>0</v>
      </c>
      <c r="R3680" s="223">
        <f t="shared" si="324"/>
        <v>0</v>
      </c>
    </row>
    <row r="3681" spans="1:18" hidden="1" outlineLevel="2" x14ac:dyDescent="0.25">
      <c r="A3681" s="222" t="str">
        <f>'Usages industrie'!A25</f>
        <v>Usage industriel n°22</v>
      </c>
      <c r="B3681" s="222" t="s">
        <v>41</v>
      </c>
      <c r="C3681" s="222"/>
      <c r="D3681" s="223">
        <f>IF(B$3650&lt;&gt;"",IF(B$3650='Usages industrie'!$K25,'Usages industrie'!J25,0),0)</f>
        <v>0</v>
      </c>
      <c r="E3681" s="223">
        <f t="shared" si="324"/>
        <v>0</v>
      </c>
      <c r="F3681" s="223">
        <f t="shared" si="324"/>
        <v>0</v>
      </c>
      <c r="G3681" s="223">
        <f t="shared" si="324"/>
        <v>0</v>
      </c>
      <c r="H3681" s="223">
        <f t="shared" si="324"/>
        <v>0</v>
      </c>
      <c r="I3681" s="223">
        <f t="shared" si="324"/>
        <v>0</v>
      </c>
      <c r="J3681" s="223">
        <f t="shared" si="324"/>
        <v>0</v>
      </c>
      <c r="K3681" s="223">
        <f t="shared" si="324"/>
        <v>0</v>
      </c>
      <c r="L3681" s="223">
        <f t="shared" si="324"/>
        <v>0</v>
      </c>
      <c r="M3681" s="223">
        <f t="shared" si="324"/>
        <v>0</v>
      </c>
      <c r="N3681" s="223">
        <f t="shared" si="324"/>
        <v>0</v>
      </c>
      <c r="O3681" s="223">
        <f t="shared" si="324"/>
        <v>0</v>
      </c>
      <c r="P3681" s="223">
        <f t="shared" si="324"/>
        <v>0</v>
      </c>
      <c r="Q3681" s="223">
        <f t="shared" si="324"/>
        <v>0</v>
      </c>
      <c r="R3681" s="223">
        <f t="shared" si="324"/>
        <v>0</v>
      </c>
    </row>
    <row r="3682" spans="1:18" hidden="1" outlineLevel="2" x14ac:dyDescent="0.25">
      <c r="A3682" s="222" t="str">
        <f>'Usages industrie'!A26</f>
        <v>Usage industriel n°23</v>
      </c>
      <c r="B3682" s="222" t="s">
        <v>41</v>
      </c>
      <c r="C3682" s="222"/>
      <c r="D3682" s="223">
        <f>IF(B$3650&lt;&gt;"",IF(B$3650='Usages industrie'!$K26,'Usages industrie'!J26,0),0)</f>
        <v>0</v>
      </c>
      <c r="E3682" s="223">
        <f t="shared" si="324"/>
        <v>0</v>
      </c>
      <c r="F3682" s="223">
        <f t="shared" si="324"/>
        <v>0</v>
      </c>
      <c r="G3682" s="223">
        <f t="shared" si="324"/>
        <v>0</v>
      </c>
      <c r="H3682" s="223">
        <f t="shared" si="324"/>
        <v>0</v>
      </c>
      <c r="I3682" s="223">
        <f t="shared" si="324"/>
        <v>0</v>
      </c>
      <c r="J3682" s="223">
        <f t="shared" si="324"/>
        <v>0</v>
      </c>
      <c r="K3682" s="223">
        <f t="shared" si="324"/>
        <v>0</v>
      </c>
      <c r="L3682" s="223">
        <f t="shared" si="324"/>
        <v>0</v>
      </c>
      <c r="M3682" s="223">
        <f t="shared" si="324"/>
        <v>0</v>
      </c>
      <c r="N3682" s="223">
        <f t="shared" si="324"/>
        <v>0</v>
      </c>
      <c r="O3682" s="223">
        <f t="shared" si="324"/>
        <v>0</v>
      </c>
      <c r="P3682" s="223">
        <f t="shared" si="324"/>
        <v>0</v>
      </c>
      <c r="Q3682" s="223">
        <f t="shared" si="324"/>
        <v>0</v>
      </c>
      <c r="R3682" s="223">
        <f t="shared" si="324"/>
        <v>0</v>
      </c>
    </row>
    <row r="3683" spans="1:18" hidden="1" outlineLevel="2" x14ac:dyDescent="0.25">
      <c r="A3683" s="222" t="str">
        <f>'Usages industrie'!A27</f>
        <v>Usage industriel n°24</v>
      </c>
      <c r="B3683" s="222" t="s">
        <v>41</v>
      </c>
      <c r="C3683" s="222"/>
      <c r="D3683" s="223">
        <f>IF(B$3650&lt;&gt;"",IF(B$3650='Usages industrie'!$K27,'Usages industrie'!J27,0),0)</f>
        <v>0</v>
      </c>
      <c r="E3683" s="223">
        <f t="shared" si="324"/>
        <v>0</v>
      </c>
      <c r="F3683" s="223">
        <f t="shared" si="324"/>
        <v>0</v>
      </c>
      <c r="G3683" s="223">
        <f t="shared" si="324"/>
        <v>0</v>
      </c>
      <c r="H3683" s="223">
        <f t="shared" si="324"/>
        <v>0</v>
      </c>
      <c r="I3683" s="223">
        <f t="shared" si="324"/>
        <v>0</v>
      </c>
      <c r="J3683" s="223">
        <f t="shared" si="324"/>
        <v>0</v>
      </c>
      <c r="K3683" s="223">
        <f t="shared" si="324"/>
        <v>0</v>
      </c>
      <c r="L3683" s="223">
        <f t="shared" si="324"/>
        <v>0</v>
      </c>
      <c r="M3683" s="223">
        <f t="shared" si="324"/>
        <v>0</v>
      </c>
      <c r="N3683" s="223">
        <f t="shared" si="324"/>
        <v>0</v>
      </c>
      <c r="O3683" s="223">
        <f t="shared" si="324"/>
        <v>0</v>
      </c>
      <c r="P3683" s="223">
        <f t="shared" si="324"/>
        <v>0</v>
      </c>
      <c r="Q3683" s="223">
        <f t="shared" si="324"/>
        <v>0</v>
      </c>
      <c r="R3683" s="223">
        <f t="shared" si="324"/>
        <v>0</v>
      </c>
    </row>
    <row r="3684" spans="1:18" hidden="1" outlineLevel="2" x14ac:dyDescent="0.25">
      <c r="A3684" s="222" t="str">
        <f>'Usages industrie'!A28</f>
        <v>Usage industriel n°25</v>
      </c>
      <c r="B3684" s="222" t="s">
        <v>41</v>
      </c>
      <c r="C3684" s="222"/>
      <c r="D3684" s="223">
        <f>IF(B$3650&lt;&gt;"",IF(B$3650='Usages industrie'!$K28,'Usages industrie'!J28,0),0)</f>
        <v>0</v>
      </c>
      <c r="E3684" s="223">
        <f t="shared" si="324"/>
        <v>0</v>
      </c>
      <c r="F3684" s="223">
        <f t="shared" si="324"/>
        <v>0</v>
      </c>
      <c r="G3684" s="223">
        <f t="shared" si="324"/>
        <v>0</v>
      </c>
      <c r="H3684" s="223">
        <f t="shared" si="324"/>
        <v>0</v>
      </c>
      <c r="I3684" s="223">
        <f t="shared" si="324"/>
        <v>0</v>
      </c>
      <c r="J3684" s="223">
        <f t="shared" si="324"/>
        <v>0</v>
      </c>
      <c r="K3684" s="223">
        <f t="shared" si="324"/>
        <v>0</v>
      </c>
      <c r="L3684" s="223">
        <f t="shared" si="324"/>
        <v>0</v>
      </c>
      <c r="M3684" s="223">
        <f t="shared" si="324"/>
        <v>0</v>
      </c>
      <c r="N3684" s="223">
        <f t="shared" si="324"/>
        <v>0</v>
      </c>
      <c r="O3684" s="223">
        <f t="shared" si="324"/>
        <v>0</v>
      </c>
      <c r="P3684" s="223">
        <f t="shared" si="324"/>
        <v>0</v>
      </c>
      <c r="Q3684" s="223">
        <f t="shared" si="324"/>
        <v>0</v>
      </c>
      <c r="R3684" s="223">
        <f t="shared" si="324"/>
        <v>0</v>
      </c>
    </row>
    <row r="3685" spans="1:18" hidden="1" outlineLevel="2" x14ac:dyDescent="0.25">
      <c r="A3685" s="222" t="str">
        <f>'Usages industrie'!A29</f>
        <v>Usage industriel n°26</v>
      </c>
      <c r="B3685" s="222" t="s">
        <v>41</v>
      </c>
      <c r="C3685" s="222"/>
      <c r="D3685" s="223">
        <f>IF(B$3650&lt;&gt;"",IF(B$3650='Usages industrie'!$K29,'Usages industrie'!J29,0),0)</f>
        <v>0</v>
      </c>
      <c r="E3685" s="223">
        <f t="shared" si="324"/>
        <v>0</v>
      </c>
      <c r="F3685" s="223">
        <f t="shared" si="324"/>
        <v>0</v>
      </c>
      <c r="G3685" s="223">
        <f t="shared" si="324"/>
        <v>0</v>
      </c>
      <c r="H3685" s="223">
        <f t="shared" si="324"/>
        <v>0</v>
      </c>
      <c r="I3685" s="223">
        <f t="shared" si="324"/>
        <v>0</v>
      </c>
      <c r="J3685" s="223">
        <f t="shared" si="324"/>
        <v>0</v>
      </c>
      <c r="K3685" s="223">
        <f t="shared" si="324"/>
        <v>0</v>
      </c>
      <c r="L3685" s="223">
        <f t="shared" si="324"/>
        <v>0</v>
      </c>
      <c r="M3685" s="223">
        <f t="shared" si="324"/>
        <v>0</v>
      </c>
      <c r="N3685" s="223">
        <f t="shared" si="324"/>
        <v>0</v>
      </c>
      <c r="O3685" s="223">
        <f t="shared" si="324"/>
        <v>0</v>
      </c>
      <c r="P3685" s="223">
        <f t="shared" si="324"/>
        <v>0</v>
      </c>
      <c r="Q3685" s="223">
        <f t="shared" si="324"/>
        <v>0</v>
      </c>
      <c r="R3685" s="223">
        <f t="shared" si="324"/>
        <v>0</v>
      </c>
    </row>
    <row r="3686" spans="1:18" hidden="1" outlineLevel="2" x14ac:dyDescent="0.25">
      <c r="A3686" s="222" t="str">
        <f>'Usages industrie'!A30</f>
        <v>Usage industriel n°27</v>
      </c>
      <c r="B3686" s="222" t="s">
        <v>41</v>
      </c>
      <c r="C3686" s="222"/>
      <c r="D3686" s="223">
        <f>IF(B$3650&lt;&gt;"",IF(B$3650='Usages industrie'!$K30,'Usages industrie'!J30,0),0)</f>
        <v>0</v>
      </c>
      <c r="E3686" s="223">
        <f t="shared" si="324"/>
        <v>0</v>
      </c>
      <c r="F3686" s="223">
        <f t="shared" si="324"/>
        <v>0</v>
      </c>
      <c r="G3686" s="223">
        <f t="shared" si="324"/>
        <v>0</v>
      </c>
      <c r="H3686" s="223">
        <f t="shared" si="324"/>
        <v>0</v>
      </c>
      <c r="I3686" s="223">
        <f t="shared" si="324"/>
        <v>0</v>
      </c>
      <c r="J3686" s="223">
        <f t="shared" si="324"/>
        <v>0</v>
      </c>
      <c r="K3686" s="223">
        <f t="shared" si="324"/>
        <v>0</v>
      </c>
      <c r="L3686" s="223">
        <f t="shared" si="324"/>
        <v>0</v>
      </c>
      <c r="M3686" s="223">
        <f t="shared" si="324"/>
        <v>0</v>
      </c>
      <c r="N3686" s="223">
        <f t="shared" si="324"/>
        <v>0</v>
      </c>
      <c r="O3686" s="223">
        <f t="shared" si="324"/>
        <v>0</v>
      </c>
      <c r="P3686" s="223">
        <f t="shared" si="324"/>
        <v>0</v>
      </c>
      <c r="Q3686" s="223">
        <f t="shared" si="324"/>
        <v>0</v>
      </c>
      <c r="R3686" s="223">
        <f t="shared" si="324"/>
        <v>0</v>
      </c>
    </row>
    <row r="3687" spans="1:18" hidden="1" outlineLevel="2" x14ac:dyDescent="0.25">
      <c r="A3687" s="222" t="str">
        <f>'Usages industrie'!A31</f>
        <v>Usage industriel n°28</v>
      </c>
      <c r="B3687" s="222" t="s">
        <v>41</v>
      </c>
      <c r="C3687" s="222"/>
      <c r="D3687" s="223">
        <f>IF(B$3650&lt;&gt;"",IF(B$3650='Usages industrie'!$K31,'Usages industrie'!J31,0),0)</f>
        <v>0</v>
      </c>
      <c r="E3687" s="223">
        <f t="shared" si="324"/>
        <v>0</v>
      </c>
      <c r="F3687" s="223">
        <f t="shared" si="324"/>
        <v>0</v>
      </c>
      <c r="G3687" s="223">
        <f t="shared" si="324"/>
        <v>0</v>
      </c>
      <c r="H3687" s="223">
        <f t="shared" si="324"/>
        <v>0</v>
      </c>
      <c r="I3687" s="223">
        <f t="shared" si="324"/>
        <v>0</v>
      </c>
      <c r="J3687" s="223">
        <f t="shared" si="324"/>
        <v>0</v>
      </c>
      <c r="K3687" s="223">
        <f t="shared" si="324"/>
        <v>0</v>
      </c>
      <c r="L3687" s="223">
        <f t="shared" si="324"/>
        <v>0</v>
      </c>
      <c r="M3687" s="223">
        <f t="shared" si="324"/>
        <v>0</v>
      </c>
      <c r="N3687" s="223">
        <f t="shared" si="324"/>
        <v>0</v>
      </c>
      <c r="O3687" s="223">
        <f t="shared" si="324"/>
        <v>0</v>
      </c>
      <c r="P3687" s="223">
        <f t="shared" si="324"/>
        <v>0</v>
      </c>
      <c r="Q3687" s="223">
        <f t="shared" si="324"/>
        <v>0</v>
      </c>
      <c r="R3687" s="223">
        <f t="shared" si="324"/>
        <v>0</v>
      </c>
    </row>
    <row r="3688" spans="1:18" hidden="1" outlineLevel="2" x14ac:dyDescent="0.25">
      <c r="A3688" s="222" t="str">
        <f>'Usages industrie'!A32</f>
        <v>Usage industriel n°29</v>
      </c>
      <c r="B3688" s="222" t="s">
        <v>41</v>
      </c>
      <c r="C3688" s="222"/>
      <c r="D3688" s="223">
        <f>IF(B$3650&lt;&gt;"",IF(B$3650='Usages industrie'!$K32,'Usages industrie'!J32,0),0)</f>
        <v>0</v>
      </c>
      <c r="E3688" s="223">
        <f t="shared" si="324"/>
        <v>0</v>
      </c>
      <c r="F3688" s="223">
        <f t="shared" si="324"/>
        <v>0</v>
      </c>
      <c r="G3688" s="223">
        <f t="shared" si="324"/>
        <v>0</v>
      </c>
      <c r="H3688" s="223">
        <f t="shared" si="324"/>
        <v>0</v>
      </c>
      <c r="I3688" s="223">
        <f t="shared" si="324"/>
        <v>0</v>
      </c>
      <c r="J3688" s="223">
        <f t="shared" si="324"/>
        <v>0</v>
      </c>
      <c r="K3688" s="223">
        <f t="shared" si="324"/>
        <v>0</v>
      </c>
      <c r="L3688" s="223">
        <f t="shared" si="324"/>
        <v>0</v>
      </c>
      <c r="M3688" s="223">
        <f t="shared" si="324"/>
        <v>0</v>
      </c>
      <c r="N3688" s="223">
        <f t="shared" si="324"/>
        <v>0</v>
      </c>
      <c r="O3688" s="223">
        <f t="shared" si="324"/>
        <v>0</v>
      </c>
      <c r="P3688" s="223">
        <f t="shared" si="324"/>
        <v>0</v>
      </c>
      <c r="Q3688" s="223">
        <f t="shared" si="324"/>
        <v>0</v>
      </c>
      <c r="R3688" s="223">
        <f t="shared" si="324"/>
        <v>0</v>
      </c>
    </row>
    <row r="3689" spans="1:18" hidden="1" outlineLevel="2" x14ac:dyDescent="0.25">
      <c r="A3689" s="222" t="str">
        <f>'Usages industrie'!A33</f>
        <v>Usage industriel n°30</v>
      </c>
      <c r="B3689" s="222" t="s">
        <v>41</v>
      </c>
      <c r="C3689" s="222"/>
      <c r="D3689" s="223">
        <f>IF(B$3650&lt;&gt;"",IF(B$3650='Usages industrie'!$K33,'Usages industrie'!J33,0),0)</f>
        <v>0</v>
      </c>
      <c r="E3689" s="223">
        <f t="shared" si="324"/>
        <v>0</v>
      </c>
      <c r="F3689" s="223">
        <f t="shared" si="324"/>
        <v>0</v>
      </c>
      <c r="G3689" s="223">
        <f t="shared" si="324"/>
        <v>0</v>
      </c>
      <c r="H3689" s="223">
        <f t="shared" si="324"/>
        <v>0</v>
      </c>
      <c r="I3689" s="223">
        <f t="shared" si="324"/>
        <v>0</v>
      </c>
      <c r="J3689" s="223">
        <f t="shared" si="324"/>
        <v>0</v>
      </c>
      <c r="K3689" s="223">
        <f t="shared" si="324"/>
        <v>0</v>
      </c>
      <c r="L3689" s="223">
        <f t="shared" si="324"/>
        <v>0</v>
      </c>
      <c r="M3689" s="223">
        <f t="shared" si="324"/>
        <v>0</v>
      </c>
      <c r="N3689" s="223">
        <f t="shared" si="324"/>
        <v>0</v>
      </c>
      <c r="O3689" s="223">
        <f t="shared" si="324"/>
        <v>0</v>
      </c>
      <c r="P3689" s="223">
        <f t="shared" si="324"/>
        <v>0</v>
      </c>
      <c r="Q3689" s="223">
        <f t="shared" si="324"/>
        <v>0</v>
      </c>
      <c r="R3689" s="223">
        <f t="shared" si="324"/>
        <v>0</v>
      </c>
    </row>
    <row r="3690" spans="1:18" hidden="1" outlineLevel="2" x14ac:dyDescent="0.25">
      <c r="A3690" s="222" t="str">
        <f>'Usages industrie'!A34</f>
        <v>Usage industriel n°31</v>
      </c>
      <c r="B3690" s="222" t="s">
        <v>41</v>
      </c>
      <c r="C3690" s="222"/>
      <c r="D3690" s="223">
        <f>IF(B$3650&lt;&gt;"",IF(B$3650='Usages industrie'!$K34,'Usages industrie'!J34,0),0)</f>
        <v>0</v>
      </c>
      <c r="E3690" s="223">
        <f t="shared" ref="E3690:R3699" si="325">$D3690</f>
        <v>0</v>
      </c>
      <c r="F3690" s="223">
        <f t="shared" si="325"/>
        <v>0</v>
      </c>
      <c r="G3690" s="223">
        <f t="shared" si="325"/>
        <v>0</v>
      </c>
      <c r="H3690" s="223">
        <f t="shared" si="325"/>
        <v>0</v>
      </c>
      <c r="I3690" s="223">
        <f t="shared" si="325"/>
        <v>0</v>
      </c>
      <c r="J3690" s="223">
        <f t="shared" si="325"/>
        <v>0</v>
      </c>
      <c r="K3690" s="223">
        <f t="shared" si="325"/>
        <v>0</v>
      </c>
      <c r="L3690" s="223">
        <f t="shared" si="325"/>
        <v>0</v>
      </c>
      <c r="M3690" s="223">
        <f t="shared" si="325"/>
        <v>0</v>
      </c>
      <c r="N3690" s="223">
        <f t="shared" si="325"/>
        <v>0</v>
      </c>
      <c r="O3690" s="223">
        <f t="shared" si="325"/>
        <v>0</v>
      </c>
      <c r="P3690" s="223">
        <f t="shared" si="325"/>
        <v>0</v>
      </c>
      <c r="Q3690" s="223">
        <f t="shared" si="325"/>
        <v>0</v>
      </c>
      <c r="R3690" s="223">
        <f t="shared" si="325"/>
        <v>0</v>
      </c>
    </row>
    <row r="3691" spans="1:18" hidden="1" outlineLevel="2" x14ac:dyDescent="0.25">
      <c r="A3691" s="222" t="str">
        <f>'Usages industrie'!A35</f>
        <v>Usage industriel n°32</v>
      </c>
      <c r="B3691" s="222" t="s">
        <v>41</v>
      </c>
      <c r="C3691" s="222"/>
      <c r="D3691" s="223">
        <f>IF(B$3650&lt;&gt;"",IF(B$3650='Usages industrie'!$K35,'Usages industrie'!J35,0),0)</f>
        <v>0</v>
      </c>
      <c r="E3691" s="223">
        <f t="shared" si="325"/>
        <v>0</v>
      </c>
      <c r="F3691" s="223">
        <f t="shared" si="325"/>
        <v>0</v>
      </c>
      <c r="G3691" s="223">
        <f t="shared" si="325"/>
        <v>0</v>
      </c>
      <c r="H3691" s="223">
        <f t="shared" si="325"/>
        <v>0</v>
      </c>
      <c r="I3691" s="223">
        <f t="shared" si="325"/>
        <v>0</v>
      </c>
      <c r="J3691" s="223">
        <f t="shared" si="325"/>
        <v>0</v>
      </c>
      <c r="K3691" s="223">
        <f t="shared" si="325"/>
        <v>0</v>
      </c>
      <c r="L3691" s="223">
        <f t="shared" si="325"/>
        <v>0</v>
      </c>
      <c r="M3691" s="223">
        <f t="shared" si="325"/>
        <v>0</v>
      </c>
      <c r="N3691" s="223">
        <f t="shared" si="325"/>
        <v>0</v>
      </c>
      <c r="O3691" s="223">
        <f t="shared" si="325"/>
        <v>0</v>
      </c>
      <c r="P3691" s="223">
        <f t="shared" si="325"/>
        <v>0</v>
      </c>
      <c r="Q3691" s="223">
        <f t="shared" si="325"/>
        <v>0</v>
      </c>
      <c r="R3691" s="223">
        <f t="shared" si="325"/>
        <v>0</v>
      </c>
    </row>
    <row r="3692" spans="1:18" hidden="1" outlineLevel="2" x14ac:dyDescent="0.25">
      <c r="A3692" s="222" t="str">
        <f>'Usages industrie'!A36</f>
        <v>Usage industriel n°33</v>
      </c>
      <c r="B3692" s="222" t="s">
        <v>41</v>
      </c>
      <c r="C3692" s="222"/>
      <c r="D3692" s="223">
        <f>IF(B$3650&lt;&gt;"",IF(B$3650='Usages industrie'!$K36,'Usages industrie'!J36,0),0)</f>
        <v>0</v>
      </c>
      <c r="E3692" s="223">
        <f t="shared" si="325"/>
        <v>0</v>
      </c>
      <c r="F3692" s="223">
        <f t="shared" si="325"/>
        <v>0</v>
      </c>
      <c r="G3692" s="223">
        <f t="shared" si="325"/>
        <v>0</v>
      </c>
      <c r="H3692" s="223">
        <f t="shared" si="325"/>
        <v>0</v>
      </c>
      <c r="I3692" s="223">
        <f t="shared" si="325"/>
        <v>0</v>
      </c>
      <c r="J3692" s="223">
        <f t="shared" si="325"/>
        <v>0</v>
      </c>
      <c r="K3692" s="223">
        <f t="shared" si="325"/>
        <v>0</v>
      </c>
      <c r="L3692" s="223">
        <f t="shared" si="325"/>
        <v>0</v>
      </c>
      <c r="M3692" s="223">
        <f t="shared" si="325"/>
        <v>0</v>
      </c>
      <c r="N3692" s="223">
        <f t="shared" si="325"/>
        <v>0</v>
      </c>
      <c r="O3692" s="223">
        <f t="shared" si="325"/>
        <v>0</v>
      </c>
      <c r="P3692" s="223">
        <f t="shared" si="325"/>
        <v>0</v>
      </c>
      <c r="Q3692" s="223">
        <f t="shared" si="325"/>
        <v>0</v>
      </c>
      <c r="R3692" s="223">
        <f t="shared" si="325"/>
        <v>0</v>
      </c>
    </row>
    <row r="3693" spans="1:18" hidden="1" outlineLevel="2" x14ac:dyDescent="0.25">
      <c r="A3693" s="222" t="str">
        <f>'Usages industrie'!A37</f>
        <v>Usage industriel n°34</v>
      </c>
      <c r="B3693" s="222" t="s">
        <v>41</v>
      </c>
      <c r="C3693" s="222"/>
      <c r="D3693" s="223">
        <f>IF(B$3650&lt;&gt;"",IF(B$3650='Usages industrie'!$K37,'Usages industrie'!J37,0),0)</f>
        <v>0</v>
      </c>
      <c r="E3693" s="223">
        <f t="shared" si="325"/>
        <v>0</v>
      </c>
      <c r="F3693" s="223">
        <f t="shared" si="325"/>
        <v>0</v>
      </c>
      <c r="G3693" s="223">
        <f t="shared" si="325"/>
        <v>0</v>
      </c>
      <c r="H3693" s="223">
        <f t="shared" si="325"/>
        <v>0</v>
      </c>
      <c r="I3693" s="223">
        <f t="shared" si="325"/>
        <v>0</v>
      </c>
      <c r="J3693" s="223">
        <f t="shared" si="325"/>
        <v>0</v>
      </c>
      <c r="K3693" s="223">
        <f t="shared" si="325"/>
        <v>0</v>
      </c>
      <c r="L3693" s="223">
        <f t="shared" si="325"/>
        <v>0</v>
      </c>
      <c r="M3693" s="223">
        <f t="shared" si="325"/>
        <v>0</v>
      </c>
      <c r="N3693" s="223">
        <f t="shared" si="325"/>
        <v>0</v>
      </c>
      <c r="O3693" s="223">
        <f t="shared" si="325"/>
        <v>0</v>
      </c>
      <c r="P3693" s="223">
        <f t="shared" si="325"/>
        <v>0</v>
      </c>
      <c r="Q3693" s="223">
        <f t="shared" si="325"/>
        <v>0</v>
      </c>
      <c r="R3693" s="223">
        <f t="shared" si="325"/>
        <v>0</v>
      </c>
    </row>
    <row r="3694" spans="1:18" hidden="1" outlineLevel="2" x14ac:dyDescent="0.25">
      <c r="A3694" s="222" t="str">
        <f>'Usages industrie'!A38</f>
        <v>Usage industriel n°35</v>
      </c>
      <c r="B3694" s="222" t="s">
        <v>41</v>
      </c>
      <c r="C3694" s="222"/>
      <c r="D3694" s="223">
        <f>IF(B$3650&lt;&gt;"",IF(B$3650='Usages industrie'!$K38,'Usages industrie'!J38,0),0)</f>
        <v>0</v>
      </c>
      <c r="E3694" s="223">
        <f t="shared" si="325"/>
        <v>0</v>
      </c>
      <c r="F3694" s="223">
        <f t="shared" si="325"/>
        <v>0</v>
      </c>
      <c r="G3694" s="223">
        <f t="shared" si="325"/>
        <v>0</v>
      </c>
      <c r="H3694" s="223">
        <f t="shared" si="325"/>
        <v>0</v>
      </c>
      <c r="I3694" s="223">
        <f t="shared" si="325"/>
        <v>0</v>
      </c>
      <c r="J3694" s="223">
        <f t="shared" si="325"/>
        <v>0</v>
      </c>
      <c r="K3694" s="223">
        <f t="shared" si="325"/>
        <v>0</v>
      </c>
      <c r="L3694" s="223">
        <f t="shared" si="325"/>
        <v>0</v>
      </c>
      <c r="M3694" s="223">
        <f t="shared" si="325"/>
        <v>0</v>
      </c>
      <c r="N3694" s="223">
        <f t="shared" si="325"/>
        <v>0</v>
      </c>
      <c r="O3694" s="223">
        <f t="shared" si="325"/>
        <v>0</v>
      </c>
      <c r="P3694" s="223">
        <f t="shared" si="325"/>
        <v>0</v>
      </c>
      <c r="Q3694" s="223">
        <f t="shared" si="325"/>
        <v>0</v>
      </c>
      <c r="R3694" s="223">
        <f t="shared" si="325"/>
        <v>0</v>
      </c>
    </row>
    <row r="3695" spans="1:18" hidden="1" outlineLevel="2" x14ac:dyDescent="0.25">
      <c r="A3695" s="222" t="str">
        <f>'Usages industrie'!A39</f>
        <v>Usage industriel n°36</v>
      </c>
      <c r="B3695" s="222" t="s">
        <v>41</v>
      </c>
      <c r="C3695" s="222"/>
      <c r="D3695" s="223">
        <f>IF(B$3650&lt;&gt;"",IF(B$3650='Usages industrie'!$K39,'Usages industrie'!J39,0),0)</f>
        <v>0</v>
      </c>
      <c r="E3695" s="223">
        <f t="shared" si="325"/>
        <v>0</v>
      </c>
      <c r="F3695" s="223">
        <f t="shared" si="325"/>
        <v>0</v>
      </c>
      <c r="G3695" s="223">
        <f t="shared" si="325"/>
        <v>0</v>
      </c>
      <c r="H3695" s="223">
        <f t="shared" si="325"/>
        <v>0</v>
      </c>
      <c r="I3695" s="223">
        <f t="shared" si="325"/>
        <v>0</v>
      </c>
      <c r="J3695" s="223">
        <f t="shared" si="325"/>
        <v>0</v>
      </c>
      <c r="K3695" s="223">
        <f t="shared" si="325"/>
        <v>0</v>
      </c>
      <c r="L3695" s="223">
        <f t="shared" si="325"/>
        <v>0</v>
      </c>
      <c r="M3695" s="223">
        <f t="shared" si="325"/>
        <v>0</v>
      </c>
      <c r="N3695" s="223">
        <f t="shared" si="325"/>
        <v>0</v>
      </c>
      <c r="O3695" s="223">
        <f t="shared" si="325"/>
        <v>0</v>
      </c>
      <c r="P3695" s="223">
        <f t="shared" si="325"/>
        <v>0</v>
      </c>
      <c r="Q3695" s="223">
        <f t="shared" si="325"/>
        <v>0</v>
      </c>
      <c r="R3695" s="223">
        <f t="shared" si="325"/>
        <v>0</v>
      </c>
    </row>
    <row r="3696" spans="1:18" hidden="1" outlineLevel="2" x14ac:dyDescent="0.25">
      <c r="A3696" s="222" t="str">
        <f>'Usages industrie'!A40</f>
        <v>Usage industriel n°37</v>
      </c>
      <c r="B3696" s="222" t="s">
        <v>41</v>
      </c>
      <c r="C3696" s="222"/>
      <c r="D3696" s="223">
        <f>IF(B$3650&lt;&gt;"",IF(B$3650='Usages industrie'!$K40,'Usages industrie'!J40,0),0)</f>
        <v>0</v>
      </c>
      <c r="E3696" s="223">
        <f t="shared" si="325"/>
        <v>0</v>
      </c>
      <c r="F3696" s="223">
        <f t="shared" si="325"/>
        <v>0</v>
      </c>
      <c r="G3696" s="223">
        <f t="shared" si="325"/>
        <v>0</v>
      </c>
      <c r="H3696" s="223">
        <f t="shared" si="325"/>
        <v>0</v>
      </c>
      <c r="I3696" s="223">
        <f t="shared" si="325"/>
        <v>0</v>
      </c>
      <c r="J3696" s="223">
        <f t="shared" si="325"/>
        <v>0</v>
      </c>
      <c r="K3696" s="223">
        <f t="shared" si="325"/>
        <v>0</v>
      </c>
      <c r="L3696" s="223">
        <f t="shared" si="325"/>
        <v>0</v>
      </c>
      <c r="M3696" s="223">
        <f t="shared" si="325"/>
        <v>0</v>
      </c>
      <c r="N3696" s="223">
        <f t="shared" si="325"/>
        <v>0</v>
      </c>
      <c r="O3696" s="223">
        <f t="shared" si="325"/>
        <v>0</v>
      </c>
      <c r="P3696" s="223">
        <f t="shared" si="325"/>
        <v>0</v>
      </c>
      <c r="Q3696" s="223">
        <f t="shared" si="325"/>
        <v>0</v>
      </c>
      <c r="R3696" s="223">
        <f t="shared" si="325"/>
        <v>0</v>
      </c>
    </row>
    <row r="3697" spans="1:18" hidden="1" outlineLevel="2" x14ac:dyDescent="0.25">
      <c r="A3697" s="222" t="str">
        <f>'Usages industrie'!A41</f>
        <v>Usage industriel n°38</v>
      </c>
      <c r="B3697" s="222" t="s">
        <v>41</v>
      </c>
      <c r="C3697" s="222"/>
      <c r="D3697" s="223">
        <f>IF(B$3650&lt;&gt;"",IF(B$3650='Usages industrie'!$K41,'Usages industrie'!J41,0),0)</f>
        <v>0</v>
      </c>
      <c r="E3697" s="223">
        <f t="shared" si="325"/>
        <v>0</v>
      </c>
      <c r="F3697" s="223">
        <f t="shared" si="325"/>
        <v>0</v>
      </c>
      <c r="G3697" s="223">
        <f t="shared" si="325"/>
        <v>0</v>
      </c>
      <c r="H3697" s="223">
        <f t="shared" si="325"/>
        <v>0</v>
      </c>
      <c r="I3697" s="223">
        <f t="shared" si="325"/>
        <v>0</v>
      </c>
      <c r="J3697" s="223">
        <f t="shared" si="325"/>
        <v>0</v>
      </c>
      <c r="K3697" s="223">
        <f t="shared" si="325"/>
        <v>0</v>
      </c>
      <c r="L3697" s="223">
        <f t="shared" si="325"/>
        <v>0</v>
      </c>
      <c r="M3697" s="223">
        <f t="shared" si="325"/>
        <v>0</v>
      </c>
      <c r="N3697" s="223">
        <f t="shared" si="325"/>
        <v>0</v>
      </c>
      <c r="O3697" s="223">
        <f t="shared" si="325"/>
        <v>0</v>
      </c>
      <c r="P3697" s="223">
        <f t="shared" si="325"/>
        <v>0</v>
      </c>
      <c r="Q3697" s="223">
        <f t="shared" si="325"/>
        <v>0</v>
      </c>
      <c r="R3697" s="223">
        <f t="shared" si="325"/>
        <v>0</v>
      </c>
    </row>
    <row r="3698" spans="1:18" hidden="1" outlineLevel="2" x14ac:dyDescent="0.25">
      <c r="A3698" s="222" t="str">
        <f>'Usages industrie'!A42</f>
        <v>Usage industriel n°39</v>
      </c>
      <c r="B3698" s="222" t="s">
        <v>41</v>
      </c>
      <c r="C3698" s="222"/>
      <c r="D3698" s="223">
        <f>IF(B$3650&lt;&gt;"",IF(B$3650='Usages industrie'!$K42,'Usages industrie'!J42,0),0)</f>
        <v>0</v>
      </c>
      <c r="E3698" s="223">
        <f t="shared" si="325"/>
        <v>0</v>
      </c>
      <c r="F3698" s="223">
        <f t="shared" si="325"/>
        <v>0</v>
      </c>
      <c r="G3698" s="223">
        <f t="shared" si="325"/>
        <v>0</v>
      </c>
      <c r="H3698" s="223">
        <f t="shared" si="325"/>
        <v>0</v>
      </c>
      <c r="I3698" s="223">
        <f t="shared" si="325"/>
        <v>0</v>
      </c>
      <c r="J3698" s="223">
        <f t="shared" si="325"/>
        <v>0</v>
      </c>
      <c r="K3698" s="223">
        <f t="shared" si="325"/>
        <v>0</v>
      </c>
      <c r="L3698" s="223">
        <f t="shared" si="325"/>
        <v>0</v>
      </c>
      <c r="M3698" s="223">
        <f t="shared" si="325"/>
        <v>0</v>
      </c>
      <c r="N3698" s="223">
        <f t="shared" si="325"/>
        <v>0</v>
      </c>
      <c r="O3698" s="223">
        <f t="shared" si="325"/>
        <v>0</v>
      </c>
      <c r="P3698" s="223">
        <f t="shared" si="325"/>
        <v>0</v>
      </c>
      <c r="Q3698" s="223">
        <f t="shared" si="325"/>
        <v>0</v>
      </c>
      <c r="R3698" s="223">
        <f t="shared" si="325"/>
        <v>0</v>
      </c>
    </row>
    <row r="3699" spans="1:18" hidden="1" outlineLevel="2" x14ac:dyDescent="0.25">
      <c r="A3699" s="222" t="str">
        <f>'Usages industrie'!A43</f>
        <v>Usage industriel n°40</v>
      </c>
      <c r="B3699" s="222" t="s">
        <v>41</v>
      </c>
      <c r="C3699" s="222"/>
      <c r="D3699" s="223">
        <f>IF(B$3650&lt;&gt;"",IF(B$3650='Usages industrie'!$K43,'Usages industrie'!J43,0),0)</f>
        <v>0</v>
      </c>
      <c r="E3699" s="223">
        <f t="shared" si="325"/>
        <v>0</v>
      </c>
      <c r="F3699" s="223">
        <f t="shared" si="325"/>
        <v>0</v>
      </c>
      <c r="G3699" s="223">
        <f t="shared" si="325"/>
        <v>0</v>
      </c>
      <c r="H3699" s="223">
        <f t="shared" si="325"/>
        <v>0</v>
      </c>
      <c r="I3699" s="223">
        <f t="shared" si="325"/>
        <v>0</v>
      </c>
      <c r="J3699" s="223">
        <f t="shared" si="325"/>
        <v>0</v>
      </c>
      <c r="K3699" s="223">
        <f t="shared" si="325"/>
        <v>0</v>
      </c>
      <c r="L3699" s="223">
        <f t="shared" si="325"/>
        <v>0</v>
      </c>
      <c r="M3699" s="223">
        <f t="shared" si="325"/>
        <v>0</v>
      </c>
      <c r="N3699" s="223">
        <f t="shared" si="325"/>
        <v>0</v>
      </c>
      <c r="O3699" s="223">
        <f t="shared" si="325"/>
        <v>0</v>
      </c>
      <c r="P3699" s="223">
        <f t="shared" si="325"/>
        <v>0</v>
      </c>
      <c r="Q3699" s="223">
        <f t="shared" si="325"/>
        <v>0</v>
      </c>
      <c r="R3699" s="223">
        <f t="shared" si="325"/>
        <v>0</v>
      </c>
    </row>
    <row r="3700" spans="1:18" hidden="1" outlineLevel="2" x14ac:dyDescent="0.25">
      <c r="A3700" s="222" t="str">
        <f>'Usages industrie'!A44</f>
        <v>Usage industriel n°41</v>
      </c>
      <c r="B3700" s="222" t="s">
        <v>41</v>
      </c>
      <c r="C3700" s="222"/>
      <c r="D3700" s="223">
        <f>IF(B$3650&lt;&gt;"",IF(B$3650='Usages industrie'!$K44,'Usages industrie'!J44,0),0)</f>
        <v>0</v>
      </c>
      <c r="E3700" s="223">
        <f t="shared" ref="E3700:R3709" si="326">$D3700</f>
        <v>0</v>
      </c>
      <c r="F3700" s="223">
        <f t="shared" si="326"/>
        <v>0</v>
      </c>
      <c r="G3700" s="223">
        <f t="shared" si="326"/>
        <v>0</v>
      </c>
      <c r="H3700" s="223">
        <f t="shared" si="326"/>
        <v>0</v>
      </c>
      <c r="I3700" s="223">
        <f t="shared" si="326"/>
        <v>0</v>
      </c>
      <c r="J3700" s="223">
        <f t="shared" si="326"/>
        <v>0</v>
      </c>
      <c r="K3700" s="223">
        <f t="shared" si="326"/>
        <v>0</v>
      </c>
      <c r="L3700" s="223">
        <f t="shared" si="326"/>
        <v>0</v>
      </c>
      <c r="M3700" s="223">
        <f t="shared" si="326"/>
        <v>0</v>
      </c>
      <c r="N3700" s="223">
        <f t="shared" si="326"/>
        <v>0</v>
      </c>
      <c r="O3700" s="223">
        <f t="shared" si="326"/>
        <v>0</v>
      </c>
      <c r="P3700" s="223">
        <f t="shared" si="326"/>
        <v>0</v>
      </c>
      <c r="Q3700" s="223">
        <f t="shared" si="326"/>
        <v>0</v>
      </c>
      <c r="R3700" s="223">
        <f t="shared" si="326"/>
        <v>0</v>
      </c>
    </row>
    <row r="3701" spans="1:18" hidden="1" outlineLevel="2" x14ac:dyDescent="0.25">
      <c r="A3701" s="222" t="str">
        <f>'Usages industrie'!A45</f>
        <v>Usage industriel n°42</v>
      </c>
      <c r="B3701" s="222" t="s">
        <v>41</v>
      </c>
      <c r="C3701" s="222"/>
      <c r="D3701" s="223">
        <f>IF(B$3650&lt;&gt;"",IF(B$3650='Usages industrie'!$K45,'Usages industrie'!J45,0),0)</f>
        <v>0</v>
      </c>
      <c r="E3701" s="223">
        <f t="shared" si="326"/>
        <v>0</v>
      </c>
      <c r="F3701" s="223">
        <f t="shared" si="326"/>
        <v>0</v>
      </c>
      <c r="G3701" s="223">
        <f t="shared" si="326"/>
        <v>0</v>
      </c>
      <c r="H3701" s="223">
        <f t="shared" si="326"/>
        <v>0</v>
      </c>
      <c r="I3701" s="223">
        <f t="shared" si="326"/>
        <v>0</v>
      </c>
      <c r="J3701" s="223">
        <f t="shared" si="326"/>
        <v>0</v>
      </c>
      <c r="K3701" s="223">
        <f t="shared" si="326"/>
        <v>0</v>
      </c>
      <c r="L3701" s="223">
        <f t="shared" si="326"/>
        <v>0</v>
      </c>
      <c r="M3701" s="223">
        <f t="shared" si="326"/>
        <v>0</v>
      </c>
      <c r="N3701" s="223">
        <f t="shared" si="326"/>
        <v>0</v>
      </c>
      <c r="O3701" s="223">
        <f t="shared" si="326"/>
        <v>0</v>
      </c>
      <c r="P3701" s="223">
        <f t="shared" si="326"/>
        <v>0</v>
      </c>
      <c r="Q3701" s="223">
        <f t="shared" si="326"/>
        <v>0</v>
      </c>
      <c r="R3701" s="223">
        <f t="shared" si="326"/>
        <v>0</v>
      </c>
    </row>
    <row r="3702" spans="1:18" hidden="1" outlineLevel="2" x14ac:dyDescent="0.25">
      <c r="A3702" s="222" t="str">
        <f>'Usages industrie'!A46</f>
        <v>Usage industriel n°43</v>
      </c>
      <c r="B3702" s="222" t="s">
        <v>41</v>
      </c>
      <c r="C3702" s="222"/>
      <c r="D3702" s="223">
        <f>IF(B$3650&lt;&gt;"",IF(B$3650='Usages industrie'!$K46,'Usages industrie'!J46,0),0)</f>
        <v>0</v>
      </c>
      <c r="E3702" s="223">
        <f t="shared" si="326"/>
        <v>0</v>
      </c>
      <c r="F3702" s="223">
        <f t="shared" si="326"/>
        <v>0</v>
      </c>
      <c r="G3702" s="223">
        <f t="shared" si="326"/>
        <v>0</v>
      </c>
      <c r="H3702" s="223">
        <f t="shared" si="326"/>
        <v>0</v>
      </c>
      <c r="I3702" s="223">
        <f t="shared" si="326"/>
        <v>0</v>
      </c>
      <c r="J3702" s="223">
        <f t="shared" si="326"/>
        <v>0</v>
      </c>
      <c r="K3702" s="223">
        <f t="shared" si="326"/>
        <v>0</v>
      </c>
      <c r="L3702" s="223">
        <f t="shared" si="326"/>
        <v>0</v>
      </c>
      <c r="M3702" s="223">
        <f t="shared" si="326"/>
        <v>0</v>
      </c>
      <c r="N3702" s="223">
        <f t="shared" si="326"/>
        <v>0</v>
      </c>
      <c r="O3702" s="223">
        <f t="shared" si="326"/>
        <v>0</v>
      </c>
      <c r="P3702" s="223">
        <f t="shared" si="326"/>
        <v>0</v>
      </c>
      <c r="Q3702" s="223">
        <f t="shared" si="326"/>
        <v>0</v>
      </c>
      <c r="R3702" s="223">
        <f t="shared" si="326"/>
        <v>0</v>
      </c>
    </row>
    <row r="3703" spans="1:18" hidden="1" outlineLevel="2" x14ac:dyDescent="0.25">
      <c r="A3703" s="222" t="str">
        <f>'Usages industrie'!A47</f>
        <v>Usage industriel n°44</v>
      </c>
      <c r="B3703" s="222" t="s">
        <v>41</v>
      </c>
      <c r="C3703" s="222"/>
      <c r="D3703" s="223">
        <f>IF(B$3650&lt;&gt;"",IF(B$3650='Usages industrie'!$K47,'Usages industrie'!J47,0),0)</f>
        <v>0</v>
      </c>
      <c r="E3703" s="223">
        <f t="shared" si="326"/>
        <v>0</v>
      </c>
      <c r="F3703" s="223">
        <f t="shared" si="326"/>
        <v>0</v>
      </c>
      <c r="G3703" s="223">
        <f t="shared" si="326"/>
        <v>0</v>
      </c>
      <c r="H3703" s="223">
        <f t="shared" si="326"/>
        <v>0</v>
      </c>
      <c r="I3703" s="223">
        <f t="shared" si="326"/>
        <v>0</v>
      </c>
      <c r="J3703" s="223">
        <f t="shared" si="326"/>
        <v>0</v>
      </c>
      <c r="K3703" s="223">
        <f t="shared" si="326"/>
        <v>0</v>
      </c>
      <c r="L3703" s="223">
        <f t="shared" si="326"/>
        <v>0</v>
      </c>
      <c r="M3703" s="223">
        <f t="shared" si="326"/>
        <v>0</v>
      </c>
      <c r="N3703" s="223">
        <f t="shared" si="326"/>
        <v>0</v>
      </c>
      <c r="O3703" s="223">
        <f t="shared" si="326"/>
        <v>0</v>
      </c>
      <c r="P3703" s="223">
        <f t="shared" si="326"/>
        <v>0</v>
      </c>
      <c r="Q3703" s="223">
        <f t="shared" si="326"/>
        <v>0</v>
      </c>
      <c r="R3703" s="223">
        <f t="shared" si="326"/>
        <v>0</v>
      </c>
    </row>
    <row r="3704" spans="1:18" hidden="1" outlineLevel="2" x14ac:dyDescent="0.25">
      <c r="A3704" s="222" t="str">
        <f>'Usages industrie'!A48</f>
        <v>Usage industriel n°45</v>
      </c>
      <c r="B3704" s="222" t="s">
        <v>41</v>
      </c>
      <c r="C3704" s="222"/>
      <c r="D3704" s="223">
        <f>IF(B$3650&lt;&gt;"",IF(B$3650='Usages industrie'!$K48,'Usages industrie'!J48,0),0)</f>
        <v>0</v>
      </c>
      <c r="E3704" s="223">
        <f t="shared" si="326"/>
        <v>0</v>
      </c>
      <c r="F3704" s="223">
        <f t="shared" si="326"/>
        <v>0</v>
      </c>
      <c r="G3704" s="223">
        <f t="shared" si="326"/>
        <v>0</v>
      </c>
      <c r="H3704" s="223">
        <f t="shared" si="326"/>
        <v>0</v>
      </c>
      <c r="I3704" s="223">
        <f t="shared" si="326"/>
        <v>0</v>
      </c>
      <c r="J3704" s="223">
        <f t="shared" si="326"/>
        <v>0</v>
      </c>
      <c r="K3704" s="223">
        <f t="shared" si="326"/>
        <v>0</v>
      </c>
      <c r="L3704" s="223">
        <f t="shared" si="326"/>
        <v>0</v>
      </c>
      <c r="M3704" s="223">
        <f t="shared" si="326"/>
        <v>0</v>
      </c>
      <c r="N3704" s="223">
        <f t="shared" si="326"/>
        <v>0</v>
      </c>
      <c r="O3704" s="223">
        <f t="shared" si="326"/>
        <v>0</v>
      </c>
      <c r="P3704" s="223">
        <f t="shared" si="326"/>
        <v>0</v>
      </c>
      <c r="Q3704" s="223">
        <f t="shared" si="326"/>
        <v>0</v>
      </c>
      <c r="R3704" s="223">
        <f t="shared" si="326"/>
        <v>0</v>
      </c>
    </row>
    <row r="3705" spans="1:18" hidden="1" outlineLevel="2" x14ac:dyDescent="0.25">
      <c r="A3705" s="222" t="str">
        <f>'Usages industrie'!A49</f>
        <v>Usage industriel n°46</v>
      </c>
      <c r="B3705" s="222" t="s">
        <v>41</v>
      </c>
      <c r="C3705" s="222"/>
      <c r="D3705" s="223">
        <f>IF(B$3650&lt;&gt;"",IF(B$3650='Usages industrie'!$K49,'Usages industrie'!J49,0),0)</f>
        <v>0</v>
      </c>
      <c r="E3705" s="223">
        <f t="shared" si="326"/>
        <v>0</v>
      </c>
      <c r="F3705" s="223">
        <f t="shared" si="326"/>
        <v>0</v>
      </c>
      <c r="G3705" s="223">
        <f t="shared" si="326"/>
        <v>0</v>
      </c>
      <c r="H3705" s="223">
        <f t="shared" si="326"/>
        <v>0</v>
      </c>
      <c r="I3705" s="223">
        <f t="shared" si="326"/>
        <v>0</v>
      </c>
      <c r="J3705" s="223">
        <f t="shared" si="326"/>
        <v>0</v>
      </c>
      <c r="K3705" s="223">
        <f t="shared" si="326"/>
        <v>0</v>
      </c>
      <c r="L3705" s="223">
        <f t="shared" si="326"/>
        <v>0</v>
      </c>
      <c r="M3705" s="223">
        <f t="shared" si="326"/>
        <v>0</v>
      </c>
      <c r="N3705" s="223">
        <f t="shared" si="326"/>
        <v>0</v>
      </c>
      <c r="O3705" s="223">
        <f t="shared" si="326"/>
        <v>0</v>
      </c>
      <c r="P3705" s="223">
        <f t="shared" si="326"/>
        <v>0</v>
      </c>
      <c r="Q3705" s="223">
        <f t="shared" si="326"/>
        <v>0</v>
      </c>
      <c r="R3705" s="223">
        <f t="shared" si="326"/>
        <v>0</v>
      </c>
    </row>
    <row r="3706" spans="1:18" hidden="1" outlineLevel="2" x14ac:dyDescent="0.25">
      <c r="A3706" s="222" t="str">
        <f>'Usages industrie'!A50</f>
        <v>Usage industriel n°47</v>
      </c>
      <c r="B3706" s="222" t="s">
        <v>41</v>
      </c>
      <c r="C3706" s="222"/>
      <c r="D3706" s="223">
        <f>IF(B$3650&lt;&gt;"",IF(B$3650='Usages industrie'!$K50,'Usages industrie'!J50,0),0)</f>
        <v>0</v>
      </c>
      <c r="E3706" s="223">
        <f t="shared" si="326"/>
        <v>0</v>
      </c>
      <c r="F3706" s="223">
        <f t="shared" si="326"/>
        <v>0</v>
      </c>
      <c r="G3706" s="223">
        <f t="shared" si="326"/>
        <v>0</v>
      </c>
      <c r="H3706" s="223">
        <f t="shared" si="326"/>
        <v>0</v>
      </c>
      <c r="I3706" s="223">
        <f t="shared" si="326"/>
        <v>0</v>
      </c>
      <c r="J3706" s="223">
        <f t="shared" si="326"/>
        <v>0</v>
      </c>
      <c r="K3706" s="223">
        <f t="shared" si="326"/>
        <v>0</v>
      </c>
      <c r="L3706" s="223">
        <f t="shared" si="326"/>
        <v>0</v>
      </c>
      <c r="M3706" s="223">
        <f t="shared" si="326"/>
        <v>0</v>
      </c>
      <c r="N3706" s="223">
        <f t="shared" si="326"/>
        <v>0</v>
      </c>
      <c r="O3706" s="223">
        <f t="shared" si="326"/>
        <v>0</v>
      </c>
      <c r="P3706" s="223">
        <f t="shared" si="326"/>
        <v>0</v>
      </c>
      <c r="Q3706" s="223">
        <f t="shared" si="326"/>
        <v>0</v>
      </c>
      <c r="R3706" s="223">
        <f t="shared" si="326"/>
        <v>0</v>
      </c>
    </row>
    <row r="3707" spans="1:18" hidden="1" outlineLevel="2" x14ac:dyDescent="0.25">
      <c r="A3707" s="222" t="str">
        <f>'Usages industrie'!A51</f>
        <v>Usage industriel n°48</v>
      </c>
      <c r="B3707" s="222" t="s">
        <v>41</v>
      </c>
      <c r="C3707" s="222"/>
      <c r="D3707" s="223">
        <f>IF(B$3650&lt;&gt;"",IF(B$3650='Usages industrie'!$K51,'Usages industrie'!J51,0),0)</f>
        <v>0</v>
      </c>
      <c r="E3707" s="223">
        <f t="shared" si="326"/>
        <v>0</v>
      </c>
      <c r="F3707" s="223">
        <f t="shared" si="326"/>
        <v>0</v>
      </c>
      <c r="G3707" s="223">
        <f t="shared" si="326"/>
        <v>0</v>
      </c>
      <c r="H3707" s="223">
        <f t="shared" si="326"/>
        <v>0</v>
      </c>
      <c r="I3707" s="223">
        <f t="shared" si="326"/>
        <v>0</v>
      </c>
      <c r="J3707" s="223">
        <f t="shared" si="326"/>
        <v>0</v>
      </c>
      <c r="K3707" s="223">
        <f t="shared" si="326"/>
        <v>0</v>
      </c>
      <c r="L3707" s="223">
        <f t="shared" si="326"/>
        <v>0</v>
      </c>
      <c r="M3707" s="223">
        <f t="shared" si="326"/>
        <v>0</v>
      </c>
      <c r="N3707" s="223">
        <f t="shared" si="326"/>
        <v>0</v>
      </c>
      <c r="O3707" s="223">
        <f t="shared" si="326"/>
        <v>0</v>
      </c>
      <c r="P3707" s="223">
        <f t="shared" si="326"/>
        <v>0</v>
      </c>
      <c r="Q3707" s="223">
        <f t="shared" si="326"/>
        <v>0</v>
      </c>
      <c r="R3707" s="223">
        <f t="shared" si="326"/>
        <v>0</v>
      </c>
    </row>
    <row r="3708" spans="1:18" hidden="1" outlineLevel="2" x14ac:dyDescent="0.25">
      <c r="A3708" s="222" t="str">
        <f>'Usages industrie'!A52</f>
        <v>Usage industriel n°49</v>
      </c>
      <c r="B3708" s="222" t="s">
        <v>41</v>
      </c>
      <c r="C3708" s="222"/>
      <c r="D3708" s="223">
        <f>IF(B$3650&lt;&gt;"",IF(B$3650='Usages industrie'!$K52,'Usages industrie'!J52,0),0)</f>
        <v>0</v>
      </c>
      <c r="E3708" s="223">
        <f t="shared" si="326"/>
        <v>0</v>
      </c>
      <c r="F3708" s="223">
        <f t="shared" si="326"/>
        <v>0</v>
      </c>
      <c r="G3708" s="223">
        <f t="shared" si="326"/>
        <v>0</v>
      </c>
      <c r="H3708" s="223">
        <f t="shared" si="326"/>
        <v>0</v>
      </c>
      <c r="I3708" s="223">
        <f t="shared" si="326"/>
        <v>0</v>
      </c>
      <c r="J3708" s="223">
        <f t="shared" si="326"/>
        <v>0</v>
      </c>
      <c r="K3708" s="223">
        <f t="shared" si="326"/>
        <v>0</v>
      </c>
      <c r="L3708" s="223">
        <f t="shared" si="326"/>
        <v>0</v>
      </c>
      <c r="M3708" s="223">
        <f t="shared" si="326"/>
        <v>0</v>
      </c>
      <c r="N3708" s="223">
        <f t="shared" si="326"/>
        <v>0</v>
      </c>
      <c r="O3708" s="223">
        <f t="shared" si="326"/>
        <v>0</v>
      </c>
      <c r="P3708" s="223">
        <f t="shared" si="326"/>
        <v>0</v>
      </c>
      <c r="Q3708" s="223">
        <f t="shared" si="326"/>
        <v>0</v>
      </c>
      <c r="R3708" s="223">
        <f t="shared" si="326"/>
        <v>0</v>
      </c>
    </row>
    <row r="3709" spans="1:18" hidden="1" outlineLevel="2" x14ac:dyDescent="0.25">
      <c r="A3709" s="222" t="str">
        <f>'Usages industrie'!A53</f>
        <v>Usage industriel n°50</v>
      </c>
      <c r="B3709" s="222" t="s">
        <v>41</v>
      </c>
      <c r="C3709" s="222"/>
      <c r="D3709" s="223">
        <f>IF(B$3650&lt;&gt;"",IF(B$3650='Usages industrie'!$K53,'Usages industrie'!J53,0),0)</f>
        <v>0</v>
      </c>
      <c r="E3709" s="223">
        <f t="shared" si="326"/>
        <v>0</v>
      </c>
      <c r="F3709" s="223">
        <f t="shared" si="326"/>
        <v>0</v>
      </c>
      <c r="G3709" s="223">
        <f t="shared" si="326"/>
        <v>0</v>
      </c>
      <c r="H3709" s="223">
        <f t="shared" si="326"/>
        <v>0</v>
      </c>
      <c r="I3709" s="223">
        <f t="shared" si="326"/>
        <v>0</v>
      </c>
      <c r="J3709" s="223">
        <f t="shared" si="326"/>
        <v>0</v>
      </c>
      <c r="K3709" s="223">
        <f t="shared" si="326"/>
        <v>0</v>
      </c>
      <c r="L3709" s="223">
        <f t="shared" si="326"/>
        <v>0</v>
      </c>
      <c r="M3709" s="223">
        <f t="shared" si="326"/>
        <v>0</v>
      </c>
      <c r="N3709" s="223">
        <f t="shared" si="326"/>
        <v>0</v>
      </c>
      <c r="O3709" s="223">
        <f t="shared" si="326"/>
        <v>0</v>
      </c>
      <c r="P3709" s="223">
        <f t="shared" si="326"/>
        <v>0</v>
      </c>
      <c r="Q3709" s="223">
        <f t="shared" si="326"/>
        <v>0</v>
      </c>
      <c r="R3709" s="223">
        <f t="shared" si="326"/>
        <v>0</v>
      </c>
    </row>
    <row r="3710" spans="1:18" hidden="1" outlineLevel="1" collapsed="1" x14ac:dyDescent="0.25">
      <c r="A3710" s="222" t="s">
        <v>649</v>
      </c>
      <c r="B3710" s="222"/>
      <c r="C3710" s="222"/>
      <c r="D3710" s="223">
        <f t="shared" ref="D3710:R3710" si="327">SUM(D3660:D3709)</f>
        <v>0</v>
      </c>
      <c r="E3710" s="223">
        <f t="shared" si="327"/>
        <v>0</v>
      </c>
      <c r="F3710" s="223">
        <f t="shared" si="327"/>
        <v>0</v>
      </c>
      <c r="G3710" s="223">
        <f t="shared" si="327"/>
        <v>0</v>
      </c>
      <c r="H3710" s="223">
        <f t="shared" si="327"/>
        <v>0</v>
      </c>
      <c r="I3710" s="223">
        <f t="shared" si="327"/>
        <v>0</v>
      </c>
      <c r="J3710" s="223">
        <f t="shared" si="327"/>
        <v>0</v>
      </c>
      <c r="K3710" s="223">
        <f t="shared" si="327"/>
        <v>0</v>
      </c>
      <c r="L3710" s="223">
        <f t="shared" si="327"/>
        <v>0</v>
      </c>
      <c r="M3710" s="223">
        <f t="shared" si="327"/>
        <v>0</v>
      </c>
      <c r="N3710" s="223">
        <f t="shared" si="327"/>
        <v>0</v>
      </c>
      <c r="O3710" s="223">
        <f t="shared" si="327"/>
        <v>0</v>
      </c>
      <c r="P3710" s="223">
        <f t="shared" si="327"/>
        <v>0</v>
      </c>
      <c r="Q3710" s="223">
        <f t="shared" si="327"/>
        <v>0</v>
      </c>
      <c r="R3710" s="223">
        <f t="shared" si="327"/>
        <v>0</v>
      </c>
    </row>
    <row r="3711" spans="1:18" hidden="1" outlineLevel="2" x14ac:dyDescent="0.25">
      <c r="A3711" s="222" t="str">
        <f>'Usages industrie'!A4</f>
        <v>Usage industriel n°1</v>
      </c>
      <c r="B3711" s="222" t="s">
        <v>645</v>
      </c>
      <c r="C3711" s="222"/>
      <c r="D3711" s="223">
        <f>D3660*'Usages industrie'!$P4*(1+'Usages industrie'!$Q4)^(D$3654-$D$3654)/1000</f>
        <v>0</v>
      </c>
      <c r="E3711" s="223">
        <f>E3660*'Usages industrie'!$P4*(1+'Usages industrie'!$Q4)^(E$3654-$D$3654)/1000</f>
        <v>0</v>
      </c>
      <c r="F3711" s="223">
        <f>F3660*'Usages industrie'!$P4*(1+'Usages industrie'!$Q4)^(F$3654-$D$3654)/1000</f>
        <v>0</v>
      </c>
      <c r="G3711" s="223">
        <f>G3660*'Usages industrie'!$P4*(1+'Usages industrie'!$Q4)^(G$3654-$D$3654)/1000</f>
        <v>0</v>
      </c>
      <c r="H3711" s="223">
        <f>H3660*'Usages industrie'!$P4*(1+'Usages industrie'!$Q4)^(H$3654-$D$3654)/1000</f>
        <v>0</v>
      </c>
      <c r="I3711" s="223">
        <f>I3660*'Usages industrie'!$P4*(1+'Usages industrie'!$Q4)^(I$3654-$D$3654)/1000</f>
        <v>0</v>
      </c>
      <c r="J3711" s="223">
        <f>J3660*'Usages industrie'!$P4*(1+'Usages industrie'!$Q4)^(J$3654-$D$3654)/1000</f>
        <v>0</v>
      </c>
      <c r="K3711" s="223">
        <f>K3660*'Usages industrie'!$P4*(1+'Usages industrie'!$Q4)^(K$3654-$D$3654)/1000</f>
        <v>0</v>
      </c>
      <c r="L3711" s="223">
        <f>L3660*'Usages industrie'!$P4*(1+'Usages industrie'!$Q4)^(L$3654-$D$3654)/1000</f>
        <v>0</v>
      </c>
      <c r="M3711" s="223">
        <f>M3660*'Usages industrie'!$P4*(1+'Usages industrie'!$Q4)^(M$3654-$D$3654)/1000</f>
        <v>0</v>
      </c>
      <c r="N3711" s="223">
        <f>N3660*'Usages industrie'!$P4*(1+'Usages industrie'!$Q4)^(N$3654-$D$3654)/1000</f>
        <v>0</v>
      </c>
      <c r="O3711" s="223">
        <f>O3660*'Usages industrie'!$P4*(1+'Usages industrie'!$Q4)^(O$3654-$D$3654)/1000</f>
        <v>0</v>
      </c>
      <c r="P3711" s="223">
        <f>P3660*'Usages industrie'!$P4*(1+'Usages industrie'!$Q4)^(P$3654-$D$3654)/1000</f>
        <v>0</v>
      </c>
      <c r="Q3711" s="223">
        <f>Q3660*'Usages industrie'!$P4*(1+'Usages industrie'!$Q4)^(Q$3654-$D$3654)/1000</f>
        <v>0</v>
      </c>
      <c r="R3711" s="223">
        <f>R3660*'Usages industrie'!$P4*(1+'Usages industrie'!$Q4)^(R$3654-$D$3654)/1000</f>
        <v>0</v>
      </c>
    </row>
    <row r="3712" spans="1:18" hidden="1" outlineLevel="2" x14ac:dyDescent="0.25">
      <c r="A3712" s="222" t="str">
        <f>'Usages industrie'!A5</f>
        <v>Usage industriel n°2</v>
      </c>
      <c r="B3712" s="222" t="s">
        <v>645</v>
      </c>
      <c r="C3712" s="222"/>
      <c r="D3712" s="223">
        <f>D3661*'Usages industrie'!$P5*(1+'Usages industrie'!$Q5)^(D$3654-$D$3654)/1000</f>
        <v>0</v>
      </c>
      <c r="E3712" s="223">
        <f>E3661*'Usages industrie'!$P5*(1+'Usages industrie'!$Q5)^(E$3654-$D$3654)/1000</f>
        <v>0</v>
      </c>
      <c r="F3712" s="223">
        <f>F3661*'Usages industrie'!$P5*(1+'Usages industrie'!$Q5)^(F$3654-$D$3654)/1000</f>
        <v>0</v>
      </c>
      <c r="G3712" s="223">
        <f>G3661*'Usages industrie'!$P5*(1+'Usages industrie'!$Q5)^(G$3654-$D$3654)/1000</f>
        <v>0</v>
      </c>
      <c r="H3712" s="223">
        <f>H3661*'Usages industrie'!$P5*(1+'Usages industrie'!$Q5)^(H$3654-$D$3654)/1000</f>
        <v>0</v>
      </c>
      <c r="I3712" s="223">
        <f>I3661*'Usages industrie'!$P5*(1+'Usages industrie'!$Q5)^(I$3654-$D$3654)/1000</f>
        <v>0</v>
      </c>
      <c r="J3712" s="223">
        <f>J3661*'Usages industrie'!$P5*(1+'Usages industrie'!$Q5)^(J$3654-$D$3654)/1000</f>
        <v>0</v>
      </c>
      <c r="K3712" s="223">
        <f>K3661*'Usages industrie'!$P5*(1+'Usages industrie'!$Q5)^(K$3654-$D$3654)/1000</f>
        <v>0</v>
      </c>
      <c r="L3712" s="223">
        <f>L3661*'Usages industrie'!$P5*(1+'Usages industrie'!$Q5)^(L$3654-$D$3654)/1000</f>
        <v>0</v>
      </c>
      <c r="M3712" s="223">
        <f>M3661*'Usages industrie'!$P5*(1+'Usages industrie'!$Q5)^(M$3654-$D$3654)/1000</f>
        <v>0</v>
      </c>
      <c r="N3712" s="223">
        <f>N3661*'Usages industrie'!$P5*(1+'Usages industrie'!$Q5)^(N$3654-$D$3654)/1000</f>
        <v>0</v>
      </c>
      <c r="O3712" s="223">
        <f>O3661*'Usages industrie'!$P5*(1+'Usages industrie'!$Q5)^(O$3654-$D$3654)/1000</f>
        <v>0</v>
      </c>
      <c r="P3712" s="223">
        <f>P3661*'Usages industrie'!$P5*(1+'Usages industrie'!$Q5)^(P$3654-$D$3654)/1000</f>
        <v>0</v>
      </c>
      <c r="Q3712" s="223">
        <f>Q3661*'Usages industrie'!$P5*(1+'Usages industrie'!$Q5)^(Q$3654-$D$3654)/1000</f>
        <v>0</v>
      </c>
      <c r="R3712" s="223">
        <f>R3661*'Usages industrie'!$P5*(1+'Usages industrie'!$Q5)^(R$3654-$D$3654)/1000</f>
        <v>0</v>
      </c>
    </row>
    <row r="3713" spans="1:18" hidden="1" outlineLevel="2" x14ac:dyDescent="0.25">
      <c r="A3713" s="222" t="str">
        <f>'Usages industrie'!A6</f>
        <v>Usage industriel n°3</v>
      </c>
      <c r="B3713" s="222" t="s">
        <v>645</v>
      </c>
      <c r="C3713" s="222"/>
      <c r="D3713" s="223">
        <f>D3662*'Usages industrie'!$P6*(1+'Usages industrie'!$Q6)^(D$3654-$D$3654)/1000</f>
        <v>0</v>
      </c>
      <c r="E3713" s="223">
        <f>E3662*'Usages industrie'!$P6*(1+'Usages industrie'!$Q6)^(E$3654-$D$3654)/1000</f>
        <v>0</v>
      </c>
      <c r="F3713" s="223">
        <f>F3662*'Usages industrie'!$P6*(1+'Usages industrie'!$Q6)^(F$3654-$D$3654)/1000</f>
        <v>0</v>
      </c>
      <c r="G3713" s="223">
        <f>G3662*'Usages industrie'!$P6*(1+'Usages industrie'!$Q6)^(G$3654-$D$3654)/1000</f>
        <v>0</v>
      </c>
      <c r="H3713" s="223">
        <f>H3662*'Usages industrie'!$P6*(1+'Usages industrie'!$Q6)^(H$3654-$D$3654)/1000</f>
        <v>0</v>
      </c>
      <c r="I3713" s="223">
        <f>I3662*'Usages industrie'!$P6*(1+'Usages industrie'!$Q6)^(I$3654-$D$3654)/1000</f>
        <v>0</v>
      </c>
      <c r="J3713" s="223">
        <f>J3662*'Usages industrie'!$P6*(1+'Usages industrie'!$Q6)^(J$3654-$D$3654)/1000</f>
        <v>0</v>
      </c>
      <c r="K3713" s="223">
        <f>K3662*'Usages industrie'!$P6*(1+'Usages industrie'!$Q6)^(K$3654-$D$3654)/1000</f>
        <v>0</v>
      </c>
      <c r="L3713" s="223">
        <f>L3662*'Usages industrie'!$P6*(1+'Usages industrie'!$Q6)^(L$3654-$D$3654)/1000</f>
        <v>0</v>
      </c>
      <c r="M3713" s="223">
        <f>M3662*'Usages industrie'!$P6*(1+'Usages industrie'!$Q6)^(M$3654-$D$3654)/1000</f>
        <v>0</v>
      </c>
      <c r="N3713" s="223">
        <f>N3662*'Usages industrie'!$P6*(1+'Usages industrie'!$Q6)^(N$3654-$D$3654)/1000</f>
        <v>0</v>
      </c>
      <c r="O3713" s="223">
        <f>O3662*'Usages industrie'!$P6*(1+'Usages industrie'!$Q6)^(O$3654-$D$3654)/1000</f>
        <v>0</v>
      </c>
      <c r="P3713" s="223">
        <f>P3662*'Usages industrie'!$P6*(1+'Usages industrie'!$Q6)^(P$3654-$D$3654)/1000</f>
        <v>0</v>
      </c>
      <c r="Q3713" s="223">
        <f>Q3662*'Usages industrie'!$P6*(1+'Usages industrie'!$Q6)^(Q$3654-$D$3654)/1000</f>
        <v>0</v>
      </c>
      <c r="R3713" s="223">
        <f>R3662*'Usages industrie'!$P6*(1+'Usages industrie'!$Q6)^(R$3654-$D$3654)/1000</f>
        <v>0</v>
      </c>
    </row>
    <row r="3714" spans="1:18" hidden="1" outlineLevel="2" x14ac:dyDescent="0.25">
      <c r="A3714" s="222" t="str">
        <f>'Usages industrie'!A7</f>
        <v>Usage industriel n°4</v>
      </c>
      <c r="B3714" s="222" t="s">
        <v>645</v>
      </c>
      <c r="C3714" s="222"/>
      <c r="D3714" s="223">
        <f>D3663*'Usages industrie'!$P7*(1+'Usages industrie'!$Q7)^(D$3654-$D$3654)/1000</f>
        <v>0</v>
      </c>
      <c r="E3714" s="223">
        <f>E3663*'Usages industrie'!$P7*(1+'Usages industrie'!$Q7)^(E$3654-$D$3654)/1000</f>
        <v>0</v>
      </c>
      <c r="F3714" s="223">
        <f>F3663*'Usages industrie'!$P7*(1+'Usages industrie'!$Q7)^(F$3654-$D$3654)/1000</f>
        <v>0</v>
      </c>
      <c r="G3714" s="223">
        <f>G3663*'Usages industrie'!$P7*(1+'Usages industrie'!$Q7)^(G$3654-$D$3654)/1000</f>
        <v>0</v>
      </c>
      <c r="H3714" s="223">
        <f>H3663*'Usages industrie'!$P7*(1+'Usages industrie'!$Q7)^(H$3654-$D$3654)/1000</f>
        <v>0</v>
      </c>
      <c r="I3714" s="223">
        <f>I3663*'Usages industrie'!$P7*(1+'Usages industrie'!$Q7)^(I$3654-$D$3654)/1000</f>
        <v>0</v>
      </c>
      <c r="J3714" s="223">
        <f>J3663*'Usages industrie'!$P7*(1+'Usages industrie'!$Q7)^(J$3654-$D$3654)/1000</f>
        <v>0</v>
      </c>
      <c r="K3714" s="223">
        <f>K3663*'Usages industrie'!$P7*(1+'Usages industrie'!$Q7)^(K$3654-$D$3654)/1000</f>
        <v>0</v>
      </c>
      <c r="L3714" s="223">
        <f>L3663*'Usages industrie'!$P7*(1+'Usages industrie'!$Q7)^(L$3654-$D$3654)/1000</f>
        <v>0</v>
      </c>
      <c r="M3714" s="223">
        <f>M3663*'Usages industrie'!$P7*(1+'Usages industrie'!$Q7)^(M$3654-$D$3654)/1000</f>
        <v>0</v>
      </c>
      <c r="N3714" s="223">
        <f>N3663*'Usages industrie'!$P7*(1+'Usages industrie'!$Q7)^(N$3654-$D$3654)/1000</f>
        <v>0</v>
      </c>
      <c r="O3714" s="223">
        <f>O3663*'Usages industrie'!$P7*(1+'Usages industrie'!$Q7)^(O$3654-$D$3654)/1000</f>
        <v>0</v>
      </c>
      <c r="P3714" s="223">
        <f>P3663*'Usages industrie'!$P7*(1+'Usages industrie'!$Q7)^(P$3654-$D$3654)/1000</f>
        <v>0</v>
      </c>
      <c r="Q3714" s="223">
        <f>Q3663*'Usages industrie'!$P7*(1+'Usages industrie'!$Q7)^(Q$3654-$D$3654)/1000</f>
        <v>0</v>
      </c>
      <c r="R3714" s="223">
        <f>R3663*'Usages industrie'!$P7*(1+'Usages industrie'!$Q7)^(R$3654-$D$3654)/1000</f>
        <v>0</v>
      </c>
    </row>
    <row r="3715" spans="1:18" hidden="1" outlineLevel="2" x14ac:dyDescent="0.25">
      <c r="A3715" s="222" t="str">
        <f>'Usages industrie'!A8</f>
        <v>Usage industriel n°5</v>
      </c>
      <c r="B3715" s="222" t="s">
        <v>645</v>
      </c>
      <c r="C3715" s="222"/>
      <c r="D3715" s="223">
        <f>D3664*'Usages industrie'!$P8*(1+'Usages industrie'!$Q8)^(D$3654-$D$3654)/1000</f>
        <v>0</v>
      </c>
      <c r="E3715" s="223">
        <f>E3664*'Usages industrie'!$P8*(1+'Usages industrie'!$Q8)^(E$3654-$D$3654)/1000</f>
        <v>0</v>
      </c>
      <c r="F3715" s="223">
        <f>F3664*'Usages industrie'!$P8*(1+'Usages industrie'!$Q8)^(F$3654-$D$3654)/1000</f>
        <v>0</v>
      </c>
      <c r="G3715" s="223">
        <f>G3664*'Usages industrie'!$P8*(1+'Usages industrie'!$Q8)^(G$3654-$D$3654)/1000</f>
        <v>0</v>
      </c>
      <c r="H3715" s="223">
        <f>H3664*'Usages industrie'!$P8*(1+'Usages industrie'!$Q8)^(H$3654-$D$3654)/1000</f>
        <v>0</v>
      </c>
      <c r="I3715" s="223">
        <f>I3664*'Usages industrie'!$P8*(1+'Usages industrie'!$Q8)^(I$3654-$D$3654)/1000</f>
        <v>0</v>
      </c>
      <c r="J3715" s="223">
        <f>J3664*'Usages industrie'!$P8*(1+'Usages industrie'!$Q8)^(J$3654-$D$3654)/1000</f>
        <v>0</v>
      </c>
      <c r="K3715" s="223">
        <f>K3664*'Usages industrie'!$P8*(1+'Usages industrie'!$Q8)^(K$3654-$D$3654)/1000</f>
        <v>0</v>
      </c>
      <c r="L3715" s="223">
        <f>L3664*'Usages industrie'!$P8*(1+'Usages industrie'!$Q8)^(L$3654-$D$3654)/1000</f>
        <v>0</v>
      </c>
      <c r="M3715" s="223">
        <f>M3664*'Usages industrie'!$P8*(1+'Usages industrie'!$Q8)^(M$3654-$D$3654)/1000</f>
        <v>0</v>
      </c>
      <c r="N3715" s="223">
        <f>N3664*'Usages industrie'!$P8*(1+'Usages industrie'!$Q8)^(N$3654-$D$3654)/1000</f>
        <v>0</v>
      </c>
      <c r="O3715" s="223">
        <f>O3664*'Usages industrie'!$P8*(1+'Usages industrie'!$Q8)^(O$3654-$D$3654)/1000</f>
        <v>0</v>
      </c>
      <c r="P3715" s="223">
        <f>P3664*'Usages industrie'!$P8*(1+'Usages industrie'!$Q8)^(P$3654-$D$3654)/1000</f>
        <v>0</v>
      </c>
      <c r="Q3715" s="223">
        <f>Q3664*'Usages industrie'!$P8*(1+'Usages industrie'!$Q8)^(Q$3654-$D$3654)/1000</f>
        <v>0</v>
      </c>
      <c r="R3715" s="223">
        <f>R3664*'Usages industrie'!$P8*(1+'Usages industrie'!$Q8)^(R$3654-$D$3654)/1000</f>
        <v>0</v>
      </c>
    </row>
    <row r="3716" spans="1:18" hidden="1" outlineLevel="2" x14ac:dyDescent="0.25">
      <c r="A3716" s="222" t="str">
        <f>'Usages industrie'!A9</f>
        <v>Usage industriel n°6</v>
      </c>
      <c r="B3716" s="222" t="s">
        <v>645</v>
      </c>
      <c r="C3716" s="222"/>
      <c r="D3716" s="223">
        <f>D3665*'Usages industrie'!$P9*(1+'Usages industrie'!$Q9)^(D$3654-$D$3654)/1000</f>
        <v>0</v>
      </c>
      <c r="E3716" s="223">
        <f>E3665*'Usages industrie'!$P9*(1+'Usages industrie'!$Q9)^(E$3654-$D$3654)/1000</f>
        <v>0</v>
      </c>
      <c r="F3716" s="223">
        <f>F3665*'Usages industrie'!$P9*(1+'Usages industrie'!$Q9)^(F$3654-$D$3654)/1000</f>
        <v>0</v>
      </c>
      <c r="G3716" s="223">
        <f>G3665*'Usages industrie'!$P9*(1+'Usages industrie'!$Q9)^(G$3654-$D$3654)/1000</f>
        <v>0</v>
      </c>
      <c r="H3716" s="223">
        <f>H3665*'Usages industrie'!$P9*(1+'Usages industrie'!$Q9)^(H$3654-$D$3654)/1000</f>
        <v>0</v>
      </c>
      <c r="I3716" s="223">
        <f>I3665*'Usages industrie'!$P9*(1+'Usages industrie'!$Q9)^(I$3654-$D$3654)/1000</f>
        <v>0</v>
      </c>
      <c r="J3716" s="223">
        <f>J3665*'Usages industrie'!$P9*(1+'Usages industrie'!$Q9)^(J$3654-$D$3654)/1000</f>
        <v>0</v>
      </c>
      <c r="K3716" s="223">
        <f>K3665*'Usages industrie'!$P9*(1+'Usages industrie'!$Q9)^(K$3654-$D$3654)/1000</f>
        <v>0</v>
      </c>
      <c r="L3716" s="223">
        <f>L3665*'Usages industrie'!$P9*(1+'Usages industrie'!$Q9)^(L$3654-$D$3654)/1000</f>
        <v>0</v>
      </c>
      <c r="M3716" s="223">
        <f>M3665*'Usages industrie'!$P9*(1+'Usages industrie'!$Q9)^(M$3654-$D$3654)/1000</f>
        <v>0</v>
      </c>
      <c r="N3716" s="223">
        <f>N3665*'Usages industrie'!$P9*(1+'Usages industrie'!$Q9)^(N$3654-$D$3654)/1000</f>
        <v>0</v>
      </c>
      <c r="O3716" s="223">
        <f>O3665*'Usages industrie'!$P9*(1+'Usages industrie'!$Q9)^(O$3654-$D$3654)/1000</f>
        <v>0</v>
      </c>
      <c r="P3716" s="223">
        <f>P3665*'Usages industrie'!$P9*(1+'Usages industrie'!$Q9)^(P$3654-$D$3654)/1000</f>
        <v>0</v>
      </c>
      <c r="Q3716" s="223">
        <f>Q3665*'Usages industrie'!$P9*(1+'Usages industrie'!$Q9)^(Q$3654-$D$3654)/1000</f>
        <v>0</v>
      </c>
      <c r="R3716" s="223">
        <f>R3665*'Usages industrie'!$P9*(1+'Usages industrie'!$Q9)^(R$3654-$D$3654)/1000</f>
        <v>0</v>
      </c>
    </row>
    <row r="3717" spans="1:18" hidden="1" outlineLevel="2" x14ac:dyDescent="0.25">
      <c r="A3717" s="222" t="str">
        <f>'Usages industrie'!A10</f>
        <v>Usage industriel n°7</v>
      </c>
      <c r="B3717" s="222" t="s">
        <v>645</v>
      </c>
      <c r="C3717" s="222"/>
      <c r="D3717" s="223">
        <f>D3666*'Usages industrie'!$P10*(1+'Usages industrie'!$Q10)^(D$3654-$D$3654)/1000</f>
        <v>0</v>
      </c>
      <c r="E3717" s="223">
        <f>E3666*'Usages industrie'!$P10*(1+'Usages industrie'!$Q10)^(E$3654-$D$3654)/1000</f>
        <v>0</v>
      </c>
      <c r="F3717" s="223">
        <f>F3666*'Usages industrie'!$P10*(1+'Usages industrie'!$Q10)^(F$3654-$D$3654)/1000</f>
        <v>0</v>
      </c>
      <c r="G3717" s="223">
        <f>G3666*'Usages industrie'!$P10*(1+'Usages industrie'!$Q10)^(G$3654-$D$3654)/1000</f>
        <v>0</v>
      </c>
      <c r="H3717" s="223">
        <f>H3666*'Usages industrie'!$P10*(1+'Usages industrie'!$Q10)^(H$3654-$D$3654)/1000</f>
        <v>0</v>
      </c>
      <c r="I3717" s="223">
        <f>I3666*'Usages industrie'!$P10*(1+'Usages industrie'!$Q10)^(I$3654-$D$3654)/1000</f>
        <v>0</v>
      </c>
      <c r="J3717" s="223">
        <f>J3666*'Usages industrie'!$P10*(1+'Usages industrie'!$Q10)^(J$3654-$D$3654)/1000</f>
        <v>0</v>
      </c>
      <c r="K3717" s="223">
        <f>K3666*'Usages industrie'!$P10*(1+'Usages industrie'!$Q10)^(K$3654-$D$3654)/1000</f>
        <v>0</v>
      </c>
      <c r="L3717" s="223">
        <f>L3666*'Usages industrie'!$P10*(1+'Usages industrie'!$Q10)^(L$3654-$D$3654)/1000</f>
        <v>0</v>
      </c>
      <c r="M3717" s="223">
        <f>M3666*'Usages industrie'!$P10*(1+'Usages industrie'!$Q10)^(M$3654-$D$3654)/1000</f>
        <v>0</v>
      </c>
      <c r="N3717" s="223">
        <f>N3666*'Usages industrie'!$P10*(1+'Usages industrie'!$Q10)^(N$3654-$D$3654)/1000</f>
        <v>0</v>
      </c>
      <c r="O3717" s="223">
        <f>O3666*'Usages industrie'!$P10*(1+'Usages industrie'!$Q10)^(O$3654-$D$3654)/1000</f>
        <v>0</v>
      </c>
      <c r="P3717" s="223">
        <f>P3666*'Usages industrie'!$P10*(1+'Usages industrie'!$Q10)^(P$3654-$D$3654)/1000</f>
        <v>0</v>
      </c>
      <c r="Q3717" s="223">
        <f>Q3666*'Usages industrie'!$P10*(1+'Usages industrie'!$Q10)^(Q$3654-$D$3654)/1000</f>
        <v>0</v>
      </c>
      <c r="R3717" s="223">
        <f>R3666*'Usages industrie'!$P10*(1+'Usages industrie'!$Q10)^(R$3654-$D$3654)/1000</f>
        <v>0</v>
      </c>
    </row>
    <row r="3718" spans="1:18" hidden="1" outlineLevel="2" x14ac:dyDescent="0.25">
      <c r="A3718" s="222" t="str">
        <f>'Usages industrie'!A11</f>
        <v>Usage industriel n°8</v>
      </c>
      <c r="B3718" s="222" t="s">
        <v>645</v>
      </c>
      <c r="C3718" s="222"/>
      <c r="D3718" s="223">
        <f>D3667*'Usages industrie'!$P11*(1+'Usages industrie'!$Q11)^(D$3654-$D$3654)/1000</f>
        <v>0</v>
      </c>
      <c r="E3718" s="223">
        <f>E3667*'Usages industrie'!$P11*(1+'Usages industrie'!$Q11)^(E$3654-$D$3654)/1000</f>
        <v>0</v>
      </c>
      <c r="F3718" s="223">
        <f>F3667*'Usages industrie'!$P11*(1+'Usages industrie'!$Q11)^(F$3654-$D$3654)/1000</f>
        <v>0</v>
      </c>
      <c r="G3718" s="223">
        <f>G3667*'Usages industrie'!$P11*(1+'Usages industrie'!$Q11)^(G$3654-$D$3654)/1000</f>
        <v>0</v>
      </c>
      <c r="H3718" s="223">
        <f>H3667*'Usages industrie'!$P11*(1+'Usages industrie'!$Q11)^(H$3654-$D$3654)/1000</f>
        <v>0</v>
      </c>
      <c r="I3718" s="223">
        <f>I3667*'Usages industrie'!$P11*(1+'Usages industrie'!$Q11)^(I$3654-$D$3654)/1000</f>
        <v>0</v>
      </c>
      <c r="J3718" s="223">
        <f>J3667*'Usages industrie'!$P11*(1+'Usages industrie'!$Q11)^(J$3654-$D$3654)/1000</f>
        <v>0</v>
      </c>
      <c r="K3718" s="223">
        <f>K3667*'Usages industrie'!$P11*(1+'Usages industrie'!$Q11)^(K$3654-$D$3654)/1000</f>
        <v>0</v>
      </c>
      <c r="L3718" s="223">
        <f>L3667*'Usages industrie'!$P11*(1+'Usages industrie'!$Q11)^(L$3654-$D$3654)/1000</f>
        <v>0</v>
      </c>
      <c r="M3718" s="223">
        <f>M3667*'Usages industrie'!$P11*(1+'Usages industrie'!$Q11)^(M$3654-$D$3654)/1000</f>
        <v>0</v>
      </c>
      <c r="N3718" s="223">
        <f>N3667*'Usages industrie'!$P11*(1+'Usages industrie'!$Q11)^(N$3654-$D$3654)/1000</f>
        <v>0</v>
      </c>
      <c r="O3718" s="223">
        <f>O3667*'Usages industrie'!$P11*(1+'Usages industrie'!$Q11)^(O$3654-$D$3654)/1000</f>
        <v>0</v>
      </c>
      <c r="P3718" s="223">
        <f>P3667*'Usages industrie'!$P11*(1+'Usages industrie'!$Q11)^(P$3654-$D$3654)/1000</f>
        <v>0</v>
      </c>
      <c r="Q3718" s="223">
        <f>Q3667*'Usages industrie'!$P11*(1+'Usages industrie'!$Q11)^(Q$3654-$D$3654)/1000</f>
        <v>0</v>
      </c>
      <c r="R3718" s="223">
        <f>R3667*'Usages industrie'!$P11*(1+'Usages industrie'!$Q11)^(R$3654-$D$3654)/1000</f>
        <v>0</v>
      </c>
    </row>
    <row r="3719" spans="1:18" hidden="1" outlineLevel="2" x14ac:dyDescent="0.25">
      <c r="A3719" s="222" t="str">
        <f>'Usages industrie'!A12</f>
        <v>Usage industriel n°9</v>
      </c>
      <c r="B3719" s="222" t="s">
        <v>645</v>
      </c>
      <c r="C3719" s="222"/>
      <c r="D3719" s="223">
        <f>D3668*'Usages industrie'!$P12*(1+'Usages industrie'!$Q12)^(D$3654-$D$3654)/1000</f>
        <v>0</v>
      </c>
      <c r="E3719" s="223">
        <f>E3668*'Usages industrie'!$P12*(1+'Usages industrie'!$Q12)^(E$3654-$D$3654)/1000</f>
        <v>0</v>
      </c>
      <c r="F3719" s="223">
        <f>F3668*'Usages industrie'!$P12*(1+'Usages industrie'!$Q12)^(F$3654-$D$3654)/1000</f>
        <v>0</v>
      </c>
      <c r="G3719" s="223">
        <f>G3668*'Usages industrie'!$P12*(1+'Usages industrie'!$Q12)^(G$3654-$D$3654)/1000</f>
        <v>0</v>
      </c>
      <c r="H3719" s="223">
        <f>H3668*'Usages industrie'!$P12*(1+'Usages industrie'!$Q12)^(H$3654-$D$3654)/1000</f>
        <v>0</v>
      </c>
      <c r="I3719" s="223">
        <f>I3668*'Usages industrie'!$P12*(1+'Usages industrie'!$Q12)^(I$3654-$D$3654)/1000</f>
        <v>0</v>
      </c>
      <c r="J3719" s="223">
        <f>J3668*'Usages industrie'!$P12*(1+'Usages industrie'!$Q12)^(J$3654-$D$3654)/1000</f>
        <v>0</v>
      </c>
      <c r="K3719" s="223">
        <f>K3668*'Usages industrie'!$P12*(1+'Usages industrie'!$Q12)^(K$3654-$D$3654)/1000</f>
        <v>0</v>
      </c>
      <c r="L3719" s="223">
        <f>L3668*'Usages industrie'!$P12*(1+'Usages industrie'!$Q12)^(L$3654-$D$3654)/1000</f>
        <v>0</v>
      </c>
      <c r="M3719" s="223">
        <f>M3668*'Usages industrie'!$P12*(1+'Usages industrie'!$Q12)^(M$3654-$D$3654)/1000</f>
        <v>0</v>
      </c>
      <c r="N3719" s="223">
        <f>N3668*'Usages industrie'!$P12*(1+'Usages industrie'!$Q12)^(N$3654-$D$3654)/1000</f>
        <v>0</v>
      </c>
      <c r="O3719" s="223">
        <f>O3668*'Usages industrie'!$P12*(1+'Usages industrie'!$Q12)^(O$3654-$D$3654)/1000</f>
        <v>0</v>
      </c>
      <c r="P3719" s="223">
        <f>P3668*'Usages industrie'!$P12*(1+'Usages industrie'!$Q12)^(P$3654-$D$3654)/1000</f>
        <v>0</v>
      </c>
      <c r="Q3719" s="223">
        <f>Q3668*'Usages industrie'!$P12*(1+'Usages industrie'!$Q12)^(Q$3654-$D$3654)/1000</f>
        <v>0</v>
      </c>
      <c r="R3719" s="223">
        <f>R3668*'Usages industrie'!$P12*(1+'Usages industrie'!$Q12)^(R$3654-$D$3654)/1000</f>
        <v>0</v>
      </c>
    </row>
    <row r="3720" spans="1:18" hidden="1" outlineLevel="2" x14ac:dyDescent="0.25">
      <c r="A3720" s="222" t="str">
        <f>'Usages industrie'!A13</f>
        <v>Usage industriel n°10</v>
      </c>
      <c r="B3720" s="222" t="s">
        <v>645</v>
      </c>
      <c r="C3720" s="222"/>
      <c r="D3720" s="223">
        <f>D3669*'Usages industrie'!$P13*(1+'Usages industrie'!$Q13)^(D$3654-$D$3654)/1000</f>
        <v>0</v>
      </c>
      <c r="E3720" s="223">
        <f>E3669*'Usages industrie'!$P13*(1+'Usages industrie'!$Q13)^(E$3654-$D$3654)/1000</f>
        <v>0</v>
      </c>
      <c r="F3720" s="223">
        <f>F3669*'Usages industrie'!$P13*(1+'Usages industrie'!$Q13)^(F$3654-$D$3654)/1000</f>
        <v>0</v>
      </c>
      <c r="G3720" s="223">
        <f>G3669*'Usages industrie'!$P13*(1+'Usages industrie'!$Q13)^(G$3654-$D$3654)/1000</f>
        <v>0</v>
      </c>
      <c r="H3720" s="223">
        <f>H3669*'Usages industrie'!$P13*(1+'Usages industrie'!$Q13)^(H$3654-$D$3654)/1000</f>
        <v>0</v>
      </c>
      <c r="I3720" s="223">
        <f>I3669*'Usages industrie'!$P13*(1+'Usages industrie'!$Q13)^(I$3654-$D$3654)/1000</f>
        <v>0</v>
      </c>
      <c r="J3720" s="223">
        <f>J3669*'Usages industrie'!$P13*(1+'Usages industrie'!$Q13)^(J$3654-$D$3654)/1000</f>
        <v>0</v>
      </c>
      <c r="K3720" s="223">
        <f>K3669*'Usages industrie'!$P13*(1+'Usages industrie'!$Q13)^(K$3654-$D$3654)/1000</f>
        <v>0</v>
      </c>
      <c r="L3720" s="223">
        <f>L3669*'Usages industrie'!$P13*(1+'Usages industrie'!$Q13)^(L$3654-$D$3654)/1000</f>
        <v>0</v>
      </c>
      <c r="M3720" s="223">
        <f>M3669*'Usages industrie'!$P13*(1+'Usages industrie'!$Q13)^(M$3654-$D$3654)/1000</f>
        <v>0</v>
      </c>
      <c r="N3720" s="223">
        <f>N3669*'Usages industrie'!$P13*(1+'Usages industrie'!$Q13)^(N$3654-$D$3654)/1000</f>
        <v>0</v>
      </c>
      <c r="O3720" s="223">
        <f>O3669*'Usages industrie'!$P13*(1+'Usages industrie'!$Q13)^(O$3654-$D$3654)/1000</f>
        <v>0</v>
      </c>
      <c r="P3720" s="223">
        <f>P3669*'Usages industrie'!$P13*(1+'Usages industrie'!$Q13)^(P$3654-$D$3654)/1000</f>
        <v>0</v>
      </c>
      <c r="Q3720" s="223">
        <f>Q3669*'Usages industrie'!$P13*(1+'Usages industrie'!$Q13)^(Q$3654-$D$3654)/1000</f>
        <v>0</v>
      </c>
      <c r="R3720" s="223">
        <f>R3669*'Usages industrie'!$P13*(1+'Usages industrie'!$Q13)^(R$3654-$D$3654)/1000</f>
        <v>0</v>
      </c>
    </row>
    <row r="3721" spans="1:18" hidden="1" outlineLevel="2" x14ac:dyDescent="0.25">
      <c r="A3721" s="222" t="str">
        <f>'Usages industrie'!A14</f>
        <v>Usage industriel n°11</v>
      </c>
      <c r="B3721" s="222" t="s">
        <v>645</v>
      </c>
      <c r="C3721" s="222"/>
      <c r="D3721" s="223">
        <f>D3670*'Usages industrie'!$P14*(1+'Usages industrie'!$Q14)^(D$3654-$D$3654)/1000</f>
        <v>0</v>
      </c>
      <c r="E3721" s="223">
        <f>E3670*'Usages industrie'!$P14*(1+'Usages industrie'!$Q14)^(E$3654-$D$3654)/1000</f>
        <v>0</v>
      </c>
      <c r="F3721" s="223">
        <f>F3670*'Usages industrie'!$P14*(1+'Usages industrie'!$Q14)^(F$3654-$D$3654)/1000</f>
        <v>0</v>
      </c>
      <c r="G3721" s="223">
        <f>G3670*'Usages industrie'!$P14*(1+'Usages industrie'!$Q14)^(G$3654-$D$3654)/1000</f>
        <v>0</v>
      </c>
      <c r="H3721" s="223">
        <f>H3670*'Usages industrie'!$P14*(1+'Usages industrie'!$Q14)^(H$3654-$D$3654)/1000</f>
        <v>0</v>
      </c>
      <c r="I3721" s="223">
        <f>I3670*'Usages industrie'!$P14*(1+'Usages industrie'!$Q14)^(I$3654-$D$3654)/1000</f>
        <v>0</v>
      </c>
      <c r="J3721" s="223">
        <f>J3670*'Usages industrie'!$P14*(1+'Usages industrie'!$Q14)^(J$3654-$D$3654)/1000</f>
        <v>0</v>
      </c>
      <c r="K3721" s="223">
        <f>K3670*'Usages industrie'!$P14*(1+'Usages industrie'!$Q14)^(K$3654-$D$3654)/1000</f>
        <v>0</v>
      </c>
      <c r="L3721" s="223">
        <f>L3670*'Usages industrie'!$P14*(1+'Usages industrie'!$Q14)^(L$3654-$D$3654)/1000</f>
        <v>0</v>
      </c>
      <c r="M3721" s="223">
        <f>M3670*'Usages industrie'!$P14*(1+'Usages industrie'!$Q14)^(M$3654-$D$3654)/1000</f>
        <v>0</v>
      </c>
      <c r="N3721" s="223">
        <f>N3670*'Usages industrie'!$P14*(1+'Usages industrie'!$Q14)^(N$3654-$D$3654)/1000</f>
        <v>0</v>
      </c>
      <c r="O3721" s="223">
        <f>O3670*'Usages industrie'!$P14*(1+'Usages industrie'!$Q14)^(O$3654-$D$3654)/1000</f>
        <v>0</v>
      </c>
      <c r="P3721" s="223">
        <f>P3670*'Usages industrie'!$P14*(1+'Usages industrie'!$Q14)^(P$3654-$D$3654)/1000</f>
        <v>0</v>
      </c>
      <c r="Q3721" s="223">
        <f>Q3670*'Usages industrie'!$P14*(1+'Usages industrie'!$Q14)^(Q$3654-$D$3654)/1000</f>
        <v>0</v>
      </c>
      <c r="R3721" s="223">
        <f>R3670*'Usages industrie'!$P14*(1+'Usages industrie'!$Q14)^(R$3654-$D$3654)/1000</f>
        <v>0</v>
      </c>
    </row>
    <row r="3722" spans="1:18" hidden="1" outlineLevel="2" x14ac:dyDescent="0.25">
      <c r="A3722" s="222" t="str">
        <f>'Usages industrie'!A15</f>
        <v>Usage industriel n°12</v>
      </c>
      <c r="B3722" s="222" t="s">
        <v>645</v>
      </c>
      <c r="C3722" s="222"/>
      <c r="D3722" s="223">
        <f>D3671*'Usages industrie'!$P15*(1+'Usages industrie'!$Q15)^(D$3654-$D$3654)/1000</f>
        <v>0</v>
      </c>
      <c r="E3722" s="223">
        <f>E3671*'Usages industrie'!$P15*(1+'Usages industrie'!$Q15)^(E$3654-$D$3654)/1000</f>
        <v>0</v>
      </c>
      <c r="F3722" s="223">
        <f>F3671*'Usages industrie'!$P15*(1+'Usages industrie'!$Q15)^(F$3654-$D$3654)/1000</f>
        <v>0</v>
      </c>
      <c r="G3722" s="223">
        <f>G3671*'Usages industrie'!$P15*(1+'Usages industrie'!$Q15)^(G$3654-$D$3654)/1000</f>
        <v>0</v>
      </c>
      <c r="H3722" s="223">
        <f>H3671*'Usages industrie'!$P15*(1+'Usages industrie'!$Q15)^(H$3654-$D$3654)/1000</f>
        <v>0</v>
      </c>
      <c r="I3722" s="223">
        <f>I3671*'Usages industrie'!$P15*(1+'Usages industrie'!$Q15)^(I$3654-$D$3654)/1000</f>
        <v>0</v>
      </c>
      <c r="J3722" s="223">
        <f>J3671*'Usages industrie'!$P15*(1+'Usages industrie'!$Q15)^(J$3654-$D$3654)/1000</f>
        <v>0</v>
      </c>
      <c r="K3722" s="223">
        <f>K3671*'Usages industrie'!$P15*(1+'Usages industrie'!$Q15)^(K$3654-$D$3654)/1000</f>
        <v>0</v>
      </c>
      <c r="L3722" s="223">
        <f>L3671*'Usages industrie'!$P15*(1+'Usages industrie'!$Q15)^(L$3654-$D$3654)/1000</f>
        <v>0</v>
      </c>
      <c r="M3722" s="223">
        <f>M3671*'Usages industrie'!$P15*(1+'Usages industrie'!$Q15)^(M$3654-$D$3654)/1000</f>
        <v>0</v>
      </c>
      <c r="N3722" s="223">
        <f>N3671*'Usages industrie'!$P15*(1+'Usages industrie'!$Q15)^(N$3654-$D$3654)/1000</f>
        <v>0</v>
      </c>
      <c r="O3722" s="223">
        <f>O3671*'Usages industrie'!$P15*(1+'Usages industrie'!$Q15)^(O$3654-$D$3654)/1000</f>
        <v>0</v>
      </c>
      <c r="P3722" s="223">
        <f>P3671*'Usages industrie'!$P15*(1+'Usages industrie'!$Q15)^(P$3654-$D$3654)/1000</f>
        <v>0</v>
      </c>
      <c r="Q3722" s="223">
        <f>Q3671*'Usages industrie'!$P15*(1+'Usages industrie'!$Q15)^(Q$3654-$D$3654)/1000</f>
        <v>0</v>
      </c>
      <c r="R3722" s="223">
        <f>R3671*'Usages industrie'!$P15*(1+'Usages industrie'!$Q15)^(R$3654-$D$3654)/1000</f>
        <v>0</v>
      </c>
    </row>
    <row r="3723" spans="1:18" hidden="1" outlineLevel="2" x14ac:dyDescent="0.25">
      <c r="A3723" s="222" t="str">
        <f>'Usages industrie'!A16</f>
        <v>Usage industriel n°13</v>
      </c>
      <c r="B3723" s="222" t="s">
        <v>645</v>
      </c>
      <c r="C3723" s="222"/>
      <c r="D3723" s="223">
        <f>D3672*'Usages industrie'!$P16*(1+'Usages industrie'!$Q16)^(D$3654-$D$3654)/1000</f>
        <v>0</v>
      </c>
      <c r="E3723" s="223">
        <f>E3672*'Usages industrie'!$P16*(1+'Usages industrie'!$Q16)^(E$3654-$D$3654)/1000</f>
        <v>0</v>
      </c>
      <c r="F3723" s="223">
        <f>F3672*'Usages industrie'!$P16*(1+'Usages industrie'!$Q16)^(F$3654-$D$3654)/1000</f>
        <v>0</v>
      </c>
      <c r="G3723" s="223">
        <f>G3672*'Usages industrie'!$P16*(1+'Usages industrie'!$Q16)^(G$3654-$D$3654)/1000</f>
        <v>0</v>
      </c>
      <c r="H3723" s="223">
        <f>H3672*'Usages industrie'!$P16*(1+'Usages industrie'!$Q16)^(H$3654-$D$3654)/1000</f>
        <v>0</v>
      </c>
      <c r="I3723" s="223">
        <f>I3672*'Usages industrie'!$P16*(1+'Usages industrie'!$Q16)^(I$3654-$D$3654)/1000</f>
        <v>0</v>
      </c>
      <c r="J3723" s="223">
        <f>J3672*'Usages industrie'!$P16*(1+'Usages industrie'!$Q16)^(J$3654-$D$3654)/1000</f>
        <v>0</v>
      </c>
      <c r="K3723" s="223">
        <f>K3672*'Usages industrie'!$P16*(1+'Usages industrie'!$Q16)^(K$3654-$D$3654)/1000</f>
        <v>0</v>
      </c>
      <c r="L3723" s="223">
        <f>L3672*'Usages industrie'!$P16*(1+'Usages industrie'!$Q16)^(L$3654-$D$3654)/1000</f>
        <v>0</v>
      </c>
      <c r="M3723" s="223">
        <f>M3672*'Usages industrie'!$P16*(1+'Usages industrie'!$Q16)^(M$3654-$D$3654)/1000</f>
        <v>0</v>
      </c>
      <c r="N3723" s="223">
        <f>N3672*'Usages industrie'!$P16*(1+'Usages industrie'!$Q16)^(N$3654-$D$3654)/1000</f>
        <v>0</v>
      </c>
      <c r="O3723" s="223">
        <f>O3672*'Usages industrie'!$P16*(1+'Usages industrie'!$Q16)^(O$3654-$D$3654)/1000</f>
        <v>0</v>
      </c>
      <c r="P3723" s="223">
        <f>P3672*'Usages industrie'!$P16*(1+'Usages industrie'!$Q16)^(P$3654-$D$3654)/1000</f>
        <v>0</v>
      </c>
      <c r="Q3723" s="223">
        <f>Q3672*'Usages industrie'!$P16*(1+'Usages industrie'!$Q16)^(Q$3654-$D$3654)/1000</f>
        <v>0</v>
      </c>
      <c r="R3723" s="223">
        <f>R3672*'Usages industrie'!$P16*(1+'Usages industrie'!$Q16)^(R$3654-$D$3654)/1000</f>
        <v>0</v>
      </c>
    </row>
    <row r="3724" spans="1:18" hidden="1" outlineLevel="2" x14ac:dyDescent="0.25">
      <c r="A3724" s="222" t="str">
        <f>'Usages industrie'!A17</f>
        <v>Usage industriel n°14</v>
      </c>
      <c r="B3724" s="222" t="s">
        <v>645</v>
      </c>
      <c r="C3724" s="222"/>
      <c r="D3724" s="223">
        <f>D3673*'Usages industrie'!$P17*(1+'Usages industrie'!$Q17)^(D$3654-$D$3654)/1000</f>
        <v>0</v>
      </c>
      <c r="E3724" s="223">
        <f>E3673*'Usages industrie'!$P17*(1+'Usages industrie'!$Q17)^(E$3654-$D$3654)/1000</f>
        <v>0</v>
      </c>
      <c r="F3724" s="223">
        <f>F3673*'Usages industrie'!$P17*(1+'Usages industrie'!$Q17)^(F$3654-$D$3654)/1000</f>
        <v>0</v>
      </c>
      <c r="G3724" s="223">
        <f>G3673*'Usages industrie'!$P17*(1+'Usages industrie'!$Q17)^(G$3654-$D$3654)/1000</f>
        <v>0</v>
      </c>
      <c r="H3724" s="223">
        <f>H3673*'Usages industrie'!$P17*(1+'Usages industrie'!$Q17)^(H$3654-$D$3654)/1000</f>
        <v>0</v>
      </c>
      <c r="I3724" s="223">
        <f>I3673*'Usages industrie'!$P17*(1+'Usages industrie'!$Q17)^(I$3654-$D$3654)/1000</f>
        <v>0</v>
      </c>
      <c r="J3724" s="223">
        <f>J3673*'Usages industrie'!$P17*(1+'Usages industrie'!$Q17)^(J$3654-$D$3654)/1000</f>
        <v>0</v>
      </c>
      <c r="K3724" s="223">
        <f>K3673*'Usages industrie'!$P17*(1+'Usages industrie'!$Q17)^(K$3654-$D$3654)/1000</f>
        <v>0</v>
      </c>
      <c r="L3724" s="223">
        <f>L3673*'Usages industrie'!$P17*(1+'Usages industrie'!$Q17)^(L$3654-$D$3654)/1000</f>
        <v>0</v>
      </c>
      <c r="M3724" s="223">
        <f>M3673*'Usages industrie'!$P17*(1+'Usages industrie'!$Q17)^(M$3654-$D$3654)/1000</f>
        <v>0</v>
      </c>
      <c r="N3724" s="223">
        <f>N3673*'Usages industrie'!$P17*(1+'Usages industrie'!$Q17)^(N$3654-$D$3654)/1000</f>
        <v>0</v>
      </c>
      <c r="O3724" s="223">
        <f>O3673*'Usages industrie'!$P17*(1+'Usages industrie'!$Q17)^(O$3654-$D$3654)/1000</f>
        <v>0</v>
      </c>
      <c r="P3724" s="223">
        <f>P3673*'Usages industrie'!$P17*(1+'Usages industrie'!$Q17)^(P$3654-$D$3654)/1000</f>
        <v>0</v>
      </c>
      <c r="Q3724" s="223">
        <f>Q3673*'Usages industrie'!$P17*(1+'Usages industrie'!$Q17)^(Q$3654-$D$3654)/1000</f>
        <v>0</v>
      </c>
      <c r="R3724" s="223">
        <f>R3673*'Usages industrie'!$P17*(1+'Usages industrie'!$Q17)^(R$3654-$D$3654)/1000</f>
        <v>0</v>
      </c>
    </row>
    <row r="3725" spans="1:18" hidden="1" outlineLevel="2" x14ac:dyDescent="0.25">
      <c r="A3725" s="222" t="str">
        <f>'Usages industrie'!A18</f>
        <v>Usage industriel n°15</v>
      </c>
      <c r="B3725" s="222" t="s">
        <v>645</v>
      </c>
      <c r="C3725" s="222"/>
      <c r="D3725" s="223">
        <f>D3674*'Usages industrie'!$P18*(1+'Usages industrie'!$Q18)^(D$3654-$D$3654)/1000</f>
        <v>0</v>
      </c>
      <c r="E3725" s="223">
        <f>E3674*'Usages industrie'!$P18*(1+'Usages industrie'!$Q18)^(E$3654-$D$3654)/1000</f>
        <v>0</v>
      </c>
      <c r="F3725" s="223">
        <f>F3674*'Usages industrie'!$P18*(1+'Usages industrie'!$Q18)^(F$3654-$D$3654)/1000</f>
        <v>0</v>
      </c>
      <c r="G3725" s="223">
        <f>G3674*'Usages industrie'!$P18*(1+'Usages industrie'!$Q18)^(G$3654-$D$3654)/1000</f>
        <v>0</v>
      </c>
      <c r="H3725" s="223">
        <f>H3674*'Usages industrie'!$P18*(1+'Usages industrie'!$Q18)^(H$3654-$D$3654)/1000</f>
        <v>0</v>
      </c>
      <c r="I3725" s="223">
        <f>I3674*'Usages industrie'!$P18*(1+'Usages industrie'!$Q18)^(I$3654-$D$3654)/1000</f>
        <v>0</v>
      </c>
      <c r="J3725" s="223">
        <f>J3674*'Usages industrie'!$P18*(1+'Usages industrie'!$Q18)^(J$3654-$D$3654)/1000</f>
        <v>0</v>
      </c>
      <c r="K3725" s="223">
        <f>K3674*'Usages industrie'!$P18*(1+'Usages industrie'!$Q18)^(K$3654-$D$3654)/1000</f>
        <v>0</v>
      </c>
      <c r="L3725" s="223">
        <f>L3674*'Usages industrie'!$P18*(1+'Usages industrie'!$Q18)^(L$3654-$D$3654)/1000</f>
        <v>0</v>
      </c>
      <c r="M3725" s="223">
        <f>M3674*'Usages industrie'!$P18*(1+'Usages industrie'!$Q18)^(M$3654-$D$3654)/1000</f>
        <v>0</v>
      </c>
      <c r="N3725" s="223">
        <f>N3674*'Usages industrie'!$P18*(1+'Usages industrie'!$Q18)^(N$3654-$D$3654)/1000</f>
        <v>0</v>
      </c>
      <c r="O3725" s="223">
        <f>O3674*'Usages industrie'!$P18*(1+'Usages industrie'!$Q18)^(O$3654-$D$3654)/1000</f>
        <v>0</v>
      </c>
      <c r="P3725" s="223">
        <f>P3674*'Usages industrie'!$P18*(1+'Usages industrie'!$Q18)^(P$3654-$D$3654)/1000</f>
        <v>0</v>
      </c>
      <c r="Q3725" s="223">
        <f>Q3674*'Usages industrie'!$P18*(1+'Usages industrie'!$Q18)^(Q$3654-$D$3654)/1000</f>
        <v>0</v>
      </c>
      <c r="R3725" s="223">
        <f>R3674*'Usages industrie'!$P18*(1+'Usages industrie'!$Q18)^(R$3654-$D$3654)/1000</f>
        <v>0</v>
      </c>
    </row>
    <row r="3726" spans="1:18" hidden="1" outlineLevel="2" x14ac:dyDescent="0.25">
      <c r="A3726" s="222" t="str">
        <f>'Usages industrie'!A19</f>
        <v>Usage industriel n°16</v>
      </c>
      <c r="B3726" s="222" t="s">
        <v>645</v>
      </c>
      <c r="C3726" s="222"/>
      <c r="D3726" s="223">
        <f>D3675*'Usages industrie'!$P19*(1+'Usages industrie'!$Q19)^(D$3654-$D$3654)/1000</f>
        <v>0</v>
      </c>
      <c r="E3726" s="223">
        <f>E3675*'Usages industrie'!$P19*(1+'Usages industrie'!$Q19)^(E$3654-$D$3654)/1000</f>
        <v>0</v>
      </c>
      <c r="F3726" s="223">
        <f>F3675*'Usages industrie'!$P19*(1+'Usages industrie'!$Q19)^(F$3654-$D$3654)/1000</f>
        <v>0</v>
      </c>
      <c r="G3726" s="223">
        <f>G3675*'Usages industrie'!$P19*(1+'Usages industrie'!$Q19)^(G$3654-$D$3654)/1000</f>
        <v>0</v>
      </c>
      <c r="H3726" s="223">
        <f>H3675*'Usages industrie'!$P19*(1+'Usages industrie'!$Q19)^(H$3654-$D$3654)/1000</f>
        <v>0</v>
      </c>
      <c r="I3726" s="223">
        <f>I3675*'Usages industrie'!$P19*(1+'Usages industrie'!$Q19)^(I$3654-$D$3654)/1000</f>
        <v>0</v>
      </c>
      <c r="J3726" s="223">
        <f>J3675*'Usages industrie'!$P19*(1+'Usages industrie'!$Q19)^(J$3654-$D$3654)/1000</f>
        <v>0</v>
      </c>
      <c r="K3726" s="223">
        <f>K3675*'Usages industrie'!$P19*(1+'Usages industrie'!$Q19)^(K$3654-$D$3654)/1000</f>
        <v>0</v>
      </c>
      <c r="L3726" s="223">
        <f>L3675*'Usages industrie'!$P19*(1+'Usages industrie'!$Q19)^(L$3654-$D$3654)/1000</f>
        <v>0</v>
      </c>
      <c r="M3726" s="223">
        <f>M3675*'Usages industrie'!$P19*(1+'Usages industrie'!$Q19)^(M$3654-$D$3654)/1000</f>
        <v>0</v>
      </c>
      <c r="N3726" s="223">
        <f>N3675*'Usages industrie'!$P19*(1+'Usages industrie'!$Q19)^(N$3654-$D$3654)/1000</f>
        <v>0</v>
      </c>
      <c r="O3726" s="223">
        <f>O3675*'Usages industrie'!$P19*(1+'Usages industrie'!$Q19)^(O$3654-$D$3654)/1000</f>
        <v>0</v>
      </c>
      <c r="P3726" s="223">
        <f>P3675*'Usages industrie'!$P19*(1+'Usages industrie'!$Q19)^(P$3654-$D$3654)/1000</f>
        <v>0</v>
      </c>
      <c r="Q3726" s="223">
        <f>Q3675*'Usages industrie'!$P19*(1+'Usages industrie'!$Q19)^(Q$3654-$D$3654)/1000</f>
        <v>0</v>
      </c>
      <c r="R3726" s="223">
        <f>R3675*'Usages industrie'!$P19*(1+'Usages industrie'!$Q19)^(R$3654-$D$3654)/1000</f>
        <v>0</v>
      </c>
    </row>
    <row r="3727" spans="1:18" hidden="1" outlineLevel="2" x14ac:dyDescent="0.25">
      <c r="A3727" s="222" t="str">
        <f>'Usages industrie'!A20</f>
        <v>Usage industriel n°17</v>
      </c>
      <c r="B3727" s="222" t="s">
        <v>645</v>
      </c>
      <c r="C3727" s="222"/>
      <c r="D3727" s="223">
        <f>D3676*'Usages industrie'!$P20*(1+'Usages industrie'!$Q20)^(D$3654-$D$3654)/1000</f>
        <v>0</v>
      </c>
      <c r="E3727" s="223">
        <f>E3676*'Usages industrie'!$P20*(1+'Usages industrie'!$Q20)^(E$3654-$D$3654)/1000</f>
        <v>0</v>
      </c>
      <c r="F3727" s="223">
        <f>F3676*'Usages industrie'!$P20*(1+'Usages industrie'!$Q20)^(F$3654-$D$3654)/1000</f>
        <v>0</v>
      </c>
      <c r="G3727" s="223">
        <f>G3676*'Usages industrie'!$P20*(1+'Usages industrie'!$Q20)^(G$3654-$D$3654)/1000</f>
        <v>0</v>
      </c>
      <c r="H3727" s="223">
        <f>H3676*'Usages industrie'!$P20*(1+'Usages industrie'!$Q20)^(H$3654-$D$3654)/1000</f>
        <v>0</v>
      </c>
      <c r="I3727" s="223">
        <f>I3676*'Usages industrie'!$P20*(1+'Usages industrie'!$Q20)^(I$3654-$D$3654)/1000</f>
        <v>0</v>
      </c>
      <c r="J3727" s="223">
        <f>J3676*'Usages industrie'!$P20*(1+'Usages industrie'!$Q20)^(J$3654-$D$3654)/1000</f>
        <v>0</v>
      </c>
      <c r="K3727" s="223">
        <f>K3676*'Usages industrie'!$P20*(1+'Usages industrie'!$Q20)^(K$3654-$D$3654)/1000</f>
        <v>0</v>
      </c>
      <c r="L3727" s="223">
        <f>L3676*'Usages industrie'!$P20*(1+'Usages industrie'!$Q20)^(L$3654-$D$3654)/1000</f>
        <v>0</v>
      </c>
      <c r="M3727" s="223">
        <f>M3676*'Usages industrie'!$P20*(1+'Usages industrie'!$Q20)^(M$3654-$D$3654)/1000</f>
        <v>0</v>
      </c>
      <c r="N3727" s="223">
        <f>N3676*'Usages industrie'!$P20*(1+'Usages industrie'!$Q20)^(N$3654-$D$3654)/1000</f>
        <v>0</v>
      </c>
      <c r="O3727" s="223">
        <f>O3676*'Usages industrie'!$P20*(1+'Usages industrie'!$Q20)^(O$3654-$D$3654)/1000</f>
        <v>0</v>
      </c>
      <c r="P3727" s="223">
        <f>P3676*'Usages industrie'!$P20*(1+'Usages industrie'!$Q20)^(P$3654-$D$3654)/1000</f>
        <v>0</v>
      </c>
      <c r="Q3727" s="223">
        <f>Q3676*'Usages industrie'!$P20*(1+'Usages industrie'!$Q20)^(Q$3654-$D$3654)/1000</f>
        <v>0</v>
      </c>
      <c r="R3727" s="223">
        <f>R3676*'Usages industrie'!$P20*(1+'Usages industrie'!$Q20)^(R$3654-$D$3654)/1000</f>
        <v>0</v>
      </c>
    </row>
    <row r="3728" spans="1:18" hidden="1" outlineLevel="2" x14ac:dyDescent="0.25">
      <c r="A3728" s="222" t="str">
        <f>'Usages industrie'!A21</f>
        <v>Usage industriel n°18</v>
      </c>
      <c r="B3728" s="222" t="s">
        <v>645</v>
      </c>
      <c r="C3728" s="222"/>
      <c r="D3728" s="223">
        <f>D3677*'Usages industrie'!$P21*(1+'Usages industrie'!$Q21)^(D$3654-$D$3654)/1000</f>
        <v>0</v>
      </c>
      <c r="E3728" s="223">
        <f>E3677*'Usages industrie'!$P21*(1+'Usages industrie'!$Q21)^(E$3654-$D$3654)/1000</f>
        <v>0</v>
      </c>
      <c r="F3728" s="223">
        <f>F3677*'Usages industrie'!$P21*(1+'Usages industrie'!$Q21)^(F$3654-$D$3654)/1000</f>
        <v>0</v>
      </c>
      <c r="G3728" s="223">
        <f>G3677*'Usages industrie'!$P21*(1+'Usages industrie'!$Q21)^(G$3654-$D$3654)/1000</f>
        <v>0</v>
      </c>
      <c r="H3728" s="223">
        <f>H3677*'Usages industrie'!$P21*(1+'Usages industrie'!$Q21)^(H$3654-$D$3654)/1000</f>
        <v>0</v>
      </c>
      <c r="I3728" s="223">
        <f>I3677*'Usages industrie'!$P21*(1+'Usages industrie'!$Q21)^(I$3654-$D$3654)/1000</f>
        <v>0</v>
      </c>
      <c r="J3728" s="223">
        <f>J3677*'Usages industrie'!$P21*(1+'Usages industrie'!$Q21)^(J$3654-$D$3654)/1000</f>
        <v>0</v>
      </c>
      <c r="K3728" s="223">
        <f>K3677*'Usages industrie'!$P21*(1+'Usages industrie'!$Q21)^(K$3654-$D$3654)/1000</f>
        <v>0</v>
      </c>
      <c r="L3728" s="223">
        <f>L3677*'Usages industrie'!$P21*(1+'Usages industrie'!$Q21)^(L$3654-$D$3654)/1000</f>
        <v>0</v>
      </c>
      <c r="M3728" s="223">
        <f>M3677*'Usages industrie'!$P21*(1+'Usages industrie'!$Q21)^(M$3654-$D$3654)/1000</f>
        <v>0</v>
      </c>
      <c r="N3728" s="223">
        <f>N3677*'Usages industrie'!$P21*(1+'Usages industrie'!$Q21)^(N$3654-$D$3654)/1000</f>
        <v>0</v>
      </c>
      <c r="O3728" s="223">
        <f>O3677*'Usages industrie'!$P21*(1+'Usages industrie'!$Q21)^(O$3654-$D$3654)/1000</f>
        <v>0</v>
      </c>
      <c r="P3728" s="223">
        <f>P3677*'Usages industrie'!$P21*(1+'Usages industrie'!$Q21)^(P$3654-$D$3654)/1000</f>
        <v>0</v>
      </c>
      <c r="Q3728" s="223">
        <f>Q3677*'Usages industrie'!$P21*(1+'Usages industrie'!$Q21)^(Q$3654-$D$3654)/1000</f>
        <v>0</v>
      </c>
      <c r="R3728" s="223">
        <f>R3677*'Usages industrie'!$P21*(1+'Usages industrie'!$Q21)^(R$3654-$D$3654)/1000</f>
        <v>0</v>
      </c>
    </row>
    <row r="3729" spans="1:18" hidden="1" outlineLevel="2" x14ac:dyDescent="0.25">
      <c r="A3729" s="222" t="str">
        <f>'Usages industrie'!A22</f>
        <v>Usage industriel n°19</v>
      </c>
      <c r="B3729" s="222" t="s">
        <v>645</v>
      </c>
      <c r="C3729" s="222"/>
      <c r="D3729" s="223">
        <f>D3678*'Usages industrie'!$P22*(1+'Usages industrie'!$Q22)^(D$3654-$D$3654)/1000</f>
        <v>0</v>
      </c>
      <c r="E3729" s="223">
        <f>E3678*'Usages industrie'!$P22*(1+'Usages industrie'!$Q22)^(E$3654-$D$3654)/1000</f>
        <v>0</v>
      </c>
      <c r="F3729" s="223">
        <f>F3678*'Usages industrie'!$P22*(1+'Usages industrie'!$Q22)^(F$3654-$D$3654)/1000</f>
        <v>0</v>
      </c>
      <c r="G3729" s="223">
        <f>G3678*'Usages industrie'!$P22*(1+'Usages industrie'!$Q22)^(G$3654-$D$3654)/1000</f>
        <v>0</v>
      </c>
      <c r="H3729" s="223">
        <f>H3678*'Usages industrie'!$P22*(1+'Usages industrie'!$Q22)^(H$3654-$D$3654)/1000</f>
        <v>0</v>
      </c>
      <c r="I3729" s="223">
        <f>I3678*'Usages industrie'!$P22*(1+'Usages industrie'!$Q22)^(I$3654-$D$3654)/1000</f>
        <v>0</v>
      </c>
      <c r="J3729" s="223">
        <f>J3678*'Usages industrie'!$P22*(1+'Usages industrie'!$Q22)^(J$3654-$D$3654)/1000</f>
        <v>0</v>
      </c>
      <c r="K3729" s="223">
        <f>K3678*'Usages industrie'!$P22*(1+'Usages industrie'!$Q22)^(K$3654-$D$3654)/1000</f>
        <v>0</v>
      </c>
      <c r="L3729" s="223">
        <f>L3678*'Usages industrie'!$P22*(1+'Usages industrie'!$Q22)^(L$3654-$D$3654)/1000</f>
        <v>0</v>
      </c>
      <c r="M3729" s="223">
        <f>M3678*'Usages industrie'!$P22*(1+'Usages industrie'!$Q22)^(M$3654-$D$3654)/1000</f>
        <v>0</v>
      </c>
      <c r="N3729" s="223">
        <f>N3678*'Usages industrie'!$P22*(1+'Usages industrie'!$Q22)^(N$3654-$D$3654)/1000</f>
        <v>0</v>
      </c>
      <c r="O3729" s="223">
        <f>O3678*'Usages industrie'!$P22*(1+'Usages industrie'!$Q22)^(O$3654-$D$3654)/1000</f>
        <v>0</v>
      </c>
      <c r="P3729" s="223">
        <f>P3678*'Usages industrie'!$P22*(1+'Usages industrie'!$Q22)^(P$3654-$D$3654)/1000</f>
        <v>0</v>
      </c>
      <c r="Q3729" s="223">
        <f>Q3678*'Usages industrie'!$P22*(1+'Usages industrie'!$Q22)^(Q$3654-$D$3654)/1000</f>
        <v>0</v>
      </c>
      <c r="R3729" s="223">
        <f>R3678*'Usages industrie'!$P22*(1+'Usages industrie'!$Q22)^(R$3654-$D$3654)/1000</f>
        <v>0</v>
      </c>
    </row>
    <row r="3730" spans="1:18" hidden="1" outlineLevel="2" x14ac:dyDescent="0.25">
      <c r="A3730" s="222" t="str">
        <f>'Usages industrie'!A23</f>
        <v>Usage industriel n°20</v>
      </c>
      <c r="B3730" s="222" t="s">
        <v>645</v>
      </c>
      <c r="C3730" s="222"/>
      <c r="D3730" s="223">
        <f>D3679*'Usages industrie'!$P23*(1+'Usages industrie'!$Q23)^(D$3654-$D$3654)/1000</f>
        <v>0</v>
      </c>
      <c r="E3730" s="223">
        <f>E3679*'Usages industrie'!$P23*(1+'Usages industrie'!$Q23)^(E$3654-$D$3654)/1000</f>
        <v>0</v>
      </c>
      <c r="F3730" s="223">
        <f>F3679*'Usages industrie'!$P23*(1+'Usages industrie'!$Q23)^(F$3654-$D$3654)/1000</f>
        <v>0</v>
      </c>
      <c r="G3730" s="223">
        <f>G3679*'Usages industrie'!$P23*(1+'Usages industrie'!$Q23)^(G$3654-$D$3654)/1000</f>
        <v>0</v>
      </c>
      <c r="H3730" s="223">
        <f>H3679*'Usages industrie'!$P23*(1+'Usages industrie'!$Q23)^(H$3654-$D$3654)/1000</f>
        <v>0</v>
      </c>
      <c r="I3730" s="223">
        <f>I3679*'Usages industrie'!$P23*(1+'Usages industrie'!$Q23)^(I$3654-$D$3654)/1000</f>
        <v>0</v>
      </c>
      <c r="J3730" s="223">
        <f>J3679*'Usages industrie'!$P23*(1+'Usages industrie'!$Q23)^(J$3654-$D$3654)/1000</f>
        <v>0</v>
      </c>
      <c r="K3730" s="223">
        <f>K3679*'Usages industrie'!$P23*(1+'Usages industrie'!$Q23)^(K$3654-$D$3654)/1000</f>
        <v>0</v>
      </c>
      <c r="L3730" s="223">
        <f>L3679*'Usages industrie'!$P23*(1+'Usages industrie'!$Q23)^(L$3654-$D$3654)/1000</f>
        <v>0</v>
      </c>
      <c r="M3730" s="223">
        <f>M3679*'Usages industrie'!$P23*(1+'Usages industrie'!$Q23)^(M$3654-$D$3654)/1000</f>
        <v>0</v>
      </c>
      <c r="N3730" s="223">
        <f>N3679*'Usages industrie'!$P23*(1+'Usages industrie'!$Q23)^(N$3654-$D$3654)/1000</f>
        <v>0</v>
      </c>
      <c r="O3730" s="223">
        <f>O3679*'Usages industrie'!$P23*(1+'Usages industrie'!$Q23)^(O$3654-$D$3654)/1000</f>
        <v>0</v>
      </c>
      <c r="P3730" s="223">
        <f>P3679*'Usages industrie'!$P23*(1+'Usages industrie'!$Q23)^(P$3654-$D$3654)/1000</f>
        <v>0</v>
      </c>
      <c r="Q3730" s="223">
        <f>Q3679*'Usages industrie'!$P23*(1+'Usages industrie'!$Q23)^(Q$3654-$D$3654)/1000</f>
        <v>0</v>
      </c>
      <c r="R3730" s="223">
        <f>R3679*'Usages industrie'!$P23*(1+'Usages industrie'!$Q23)^(R$3654-$D$3654)/1000</f>
        <v>0</v>
      </c>
    </row>
    <row r="3731" spans="1:18" hidden="1" outlineLevel="2" x14ac:dyDescent="0.25">
      <c r="A3731" s="222" t="str">
        <f>'Usages industrie'!A24</f>
        <v>Usage industriel n°21</v>
      </c>
      <c r="B3731" s="222" t="s">
        <v>645</v>
      </c>
      <c r="C3731" s="222"/>
      <c r="D3731" s="223">
        <f>D3680*'Usages industrie'!$P24*(1+'Usages industrie'!$Q24)^(D$3654-$D$3654)/1000</f>
        <v>0</v>
      </c>
      <c r="E3731" s="223">
        <f>E3680*'Usages industrie'!$P24*(1+'Usages industrie'!$Q24)^(E$3654-$D$3654)/1000</f>
        <v>0</v>
      </c>
      <c r="F3731" s="223">
        <f>F3680*'Usages industrie'!$P24*(1+'Usages industrie'!$Q24)^(F$3654-$D$3654)/1000</f>
        <v>0</v>
      </c>
      <c r="G3731" s="223">
        <f>G3680*'Usages industrie'!$P24*(1+'Usages industrie'!$Q24)^(G$3654-$D$3654)/1000</f>
        <v>0</v>
      </c>
      <c r="H3731" s="223">
        <f>H3680*'Usages industrie'!$P24*(1+'Usages industrie'!$Q24)^(H$3654-$D$3654)/1000</f>
        <v>0</v>
      </c>
      <c r="I3731" s="223">
        <f>I3680*'Usages industrie'!$P24*(1+'Usages industrie'!$Q24)^(I$3654-$D$3654)/1000</f>
        <v>0</v>
      </c>
      <c r="J3731" s="223">
        <f>J3680*'Usages industrie'!$P24*(1+'Usages industrie'!$Q24)^(J$3654-$D$3654)/1000</f>
        <v>0</v>
      </c>
      <c r="K3731" s="223">
        <f>K3680*'Usages industrie'!$P24*(1+'Usages industrie'!$Q24)^(K$3654-$D$3654)/1000</f>
        <v>0</v>
      </c>
      <c r="L3731" s="223">
        <f>L3680*'Usages industrie'!$P24*(1+'Usages industrie'!$Q24)^(L$3654-$D$3654)/1000</f>
        <v>0</v>
      </c>
      <c r="M3731" s="223">
        <f>M3680*'Usages industrie'!$P24*(1+'Usages industrie'!$Q24)^(M$3654-$D$3654)/1000</f>
        <v>0</v>
      </c>
      <c r="N3731" s="223">
        <f>N3680*'Usages industrie'!$P24*(1+'Usages industrie'!$Q24)^(N$3654-$D$3654)/1000</f>
        <v>0</v>
      </c>
      <c r="O3731" s="223">
        <f>O3680*'Usages industrie'!$P24*(1+'Usages industrie'!$Q24)^(O$3654-$D$3654)/1000</f>
        <v>0</v>
      </c>
      <c r="P3731" s="223">
        <f>P3680*'Usages industrie'!$P24*(1+'Usages industrie'!$Q24)^(P$3654-$D$3654)/1000</f>
        <v>0</v>
      </c>
      <c r="Q3731" s="223">
        <f>Q3680*'Usages industrie'!$P24*(1+'Usages industrie'!$Q24)^(Q$3654-$D$3654)/1000</f>
        <v>0</v>
      </c>
      <c r="R3731" s="223">
        <f>R3680*'Usages industrie'!$P24*(1+'Usages industrie'!$Q24)^(R$3654-$D$3654)/1000</f>
        <v>0</v>
      </c>
    </row>
    <row r="3732" spans="1:18" hidden="1" outlineLevel="2" x14ac:dyDescent="0.25">
      <c r="A3732" s="222" t="str">
        <f>'Usages industrie'!A25</f>
        <v>Usage industriel n°22</v>
      </c>
      <c r="B3732" s="222" t="s">
        <v>645</v>
      </c>
      <c r="C3732" s="222"/>
      <c r="D3732" s="223">
        <f>D3681*'Usages industrie'!$P25*(1+'Usages industrie'!$Q25)^(D$3654-$D$3654)/1000</f>
        <v>0</v>
      </c>
      <c r="E3732" s="223">
        <f>E3681*'Usages industrie'!$P25*(1+'Usages industrie'!$Q25)^(E$3654-$D$3654)/1000</f>
        <v>0</v>
      </c>
      <c r="F3732" s="223">
        <f>F3681*'Usages industrie'!$P25*(1+'Usages industrie'!$Q25)^(F$3654-$D$3654)/1000</f>
        <v>0</v>
      </c>
      <c r="G3732" s="223">
        <f>G3681*'Usages industrie'!$P25*(1+'Usages industrie'!$Q25)^(G$3654-$D$3654)/1000</f>
        <v>0</v>
      </c>
      <c r="H3732" s="223">
        <f>H3681*'Usages industrie'!$P25*(1+'Usages industrie'!$Q25)^(H$3654-$D$3654)/1000</f>
        <v>0</v>
      </c>
      <c r="I3732" s="223">
        <f>I3681*'Usages industrie'!$P25*(1+'Usages industrie'!$Q25)^(I$3654-$D$3654)/1000</f>
        <v>0</v>
      </c>
      <c r="J3732" s="223">
        <f>J3681*'Usages industrie'!$P25*(1+'Usages industrie'!$Q25)^(J$3654-$D$3654)/1000</f>
        <v>0</v>
      </c>
      <c r="K3732" s="223">
        <f>K3681*'Usages industrie'!$P25*(1+'Usages industrie'!$Q25)^(K$3654-$D$3654)/1000</f>
        <v>0</v>
      </c>
      <c r="L3732" s="223">
        <f>L3681*'Usages industrie'!$P25*(1+'Usages industrie'!$Q25)^(L$3654-$D$3654)/1000</f>
        <v>0</v>
      </c>
      <c r="M3732" s="223">
        <f>M3681*'Usages industrie'!$P25*(1+'Usages industrie'!$Q25)^(M$3654-$D$3654)/1000</f>
        <v>0</v>
      </c>
      <c r="N3732" s="223">
        <f>N3681*'Usages industrie'!$P25*(1+'Usages industrie'!$Q25)^(N$3654-$D$3654)/1000</f>
        <v>0</v>
      </c>
      <c r="O3732" s="223">
        <f>O3681*'Usages industrie'!$P25*(1+'Usages industrie'!$Q25)^(O$3654-$D$3654)/1000</f>
        <v>0</v>
      </c>
      <c r="P3732" s="223">
        <f>P3681*'Usages industrie'!$P25*(1+'Usages industrie'!$Q25)^(P$3654-$D$3654)/1000</f>
        <v>0</v>
      </c>
      <c r="Q3732" s="223">
        <f>Q3681*'Usages industrie'!$P25*(1+'Usages industrie'!$Q25)^(Q$3654-$D$3654)/1000</f>
        <v>0</v>
      </c>
      <c r="R3732" s="223">
        <f>R3681*'Usages industrie'!$P25*(1+'Usages industrie'!$Q25)^(R$3654-$D$3654)/1000</f>
        <v>0</v>
      </c>
    </row>
    <row r="3733" spans="1:18" hidden="1" outlineLevel="2" x14ac:dyDescent="0.25">
      <c r="A3733" s="222" t="str">
        <f>'Usages industrie'!A26</f>
        <v>Usage industriel n°23</v>
      </c>
      <c r="B3733" s="222" t="s">
        <v>645</v>
      </c>
      <c r="C3733" s="222"/>
      <c r="D3733" s="223">
        <f>D3682*'Usages industrie'!$P26*(1+'Usages industrie'!$Q26)^(D$3654-$D$3654)/1000</f>
        <v>0</v>
      </c>
      <c r="E3733" s="223">
        <f>E3682*'Usages industrie'!$P26*(1+'Usages industrie'!$Q26)^(E$3654-$D$3654)/1000</f>
        <v>0</v>
      </c>
      <c r="F3733" s="223">
        <f>F3682*'Usages industrie'!$P26*(1+'Usages industrie'!$Q26)^(F$3654-$D$3654)/1000</f>
        <v>0</v>
      </c>
      <c r="G3733" s="223">
        <f>G3682*'Usages industrie'!$P26*(1+'Usages industrie'!$Q26)^(G$3654-$D$3654)/1000</f>
        <v>0</v>
      </c>
      <c r="H3733" s="223">
        <f>H3682*'Usages industrie'!$P26*(1+'Usages industrie'!$Q26)^(H$3654-$D$3654)/1000</f>
        <v>0</v>
      </c>
      <c r="I3733" s="223">
        <f>I3682*'Usages industrie'!$P26*(1+'Usages industrie'!$Q26)^(I$3654-$D$3654)/1000</f>
        <v>0</v>
      </c>
      <c r="J3733" s="223">
        <f>J3682*'Usages industrie'!$P26*(1+'Usages industrie'!$Q26)^(J$3654-$D$3654)/1000</f>
        <v>0</v>
      </c>
      <c r="K3733" s="223">
        <f>K3682*'Usages industrie'!$P26*(1+'Usages industrie'!$Q26)^(K$3654-$D$3654)/1000</f>
        <v>0</v>
      </c>
      <c r="L3733" s="223">
        <f>L3682*'Usages industrie'!$P26*(1+'Usages industrie'!$Q26)^(L$3654-$D$3654)/1000</f>
        <v>0</v>
      </c>
      <c r="M3733" s="223">
        <f>M3682*'Usages industrie'!$P26*(1+'Usages industrie'!$Q26)^(M$3654-$D$3654)/1000</f>
        <v>0</v>
      </c>
      <c r="N3733" s="223">
        <f>N3682*'Usages industrie'!$P26*(1+'Usages industrie'!$Q26)^(N$3654-$D$3654)/1000</f>
        <v>0</v>
      </c>
      <c r="O3733" s="223">
        <f>O3682*'Usages industrie'!$P26*(1+'Usages industrie'!$Q26)^(O$3654-$D$3654)/1000</f>
        <v>0</v>
      </c>
      <c r="P3733" s="223">
        <f>P3682*'Usages industrie'!$P26*(1+'Usages industrie'!$Q26)^(P$3654-$D$3654)/1000</f>
        <v>0</v>
      </c>
      <c r="Q3733" s="223">
        <f>Q3682*'Usages industrie'!$P26*(1+'Usages industrie'!$Q26)^(Q$3654-$D$3654)/1000</f>
        <v>0</v>
      </c>
      <c r="R3733" s="223">
        <f>R3682*'Usages industrie'!$P26*(1+'Usages industrie'!$Q26)^(R$3654-$D$3654)/1000</f>
        <v>0</v>
      </c>
    </row>
    <row r="3734" spans="1:18" hidden="1" outlineLevel="2" x14ac:dyDescent="0.25">
      <c r="A3734" s="222" t="str">
        <f>'Usages industrie'!A27</f>
        <v>Usage industriel n°24</v>
      </c>
      <c r="B3734" s="222" t="s">
        <v>645</v>
      </c>
      <c r="C3734" s="222"/>
      <c r="D3734" s="223">
        <f>D3683*'Usages industrie'!$P27*(1+'Usages industrie'!$Q27)^(D$3654-$D$3654)/1000</f>
        <v>0</v>
      </c>
      <c r="E3734" s="223">
        <f>E3683*'Usages industrie'!$P27*(1+'Usages industrie'!$Q27)^(E$3654-$D$3654)/1000</f>
        <v>0</v>
      </c>
      <c r="F3734" s="223">
        <f>F3683*'Usages industrie'!$P27*(1+'Usages industrie'!$Q27)^(F$3654-$D$3654)/1000</f>
        <v>0</v>
      </c>
      <c r="G3734" s="223">
        <f>G3683*'Usages industrie'!$P27*(1+'Usages industrie'!$Q27)^(G$3654-$D$3654)/1000</f>
        <v>0</v>
      </c>
      <c r="H3734" s="223">
        <f>H3683*'Usages industrie'!$P27*(1+'Usages industrie'!$Q27)^(H$3654-$D$3654)/1000</f>
        <v>0</v>
      </c>
      <c r="I3734" s="223">
        <f>I3683*'Usages industrie'!$P27*(1+'Usages industrie'!$Q27)^(I$3654-$D$3654)/1000</f>
        <v>0</v>
      </c>
      <c r="J3734" s="223">
        <f>J3683*'Usages industrie'!$P27*(1+'Usages industrie'!$Q27)^(J$3654-$D$3654)/1000</f>
        <v>0</v>
      </c>
      <c r="K3734" s="223">
        <f>K3683*'Usages industrie'!$P27*(1+'Usages industrie'!$Q27)^(K$3654-$D$3654)/1000</f>
        <v>0</v>
      </c>
      <c r="L3734" s="223">
        <f>L3683*'Usages industrie'!$P27*(1+'Usages industrie'!$Q27)^(L$3654-$D$3654)/1000</f>
        <v>0</v>
      </c>
      <c r="M3734" s="223">
        <f>M3683*'Usages industrie'!$P27*(1+'Usages industrie'!$Q27)^(M$3654-$D$3654)/1000</f>
        <v>0</v>
      </c>
      <c r="N3734" s="223">
        <f>N3683*'Usages industrie'!$P27*(1+'Usages industrie'!$Q27)^(N$3654-$D$3654)/1000</f>
        <v>0</v>
      </c>
      <c r="O3734" s="223">
        <f>O3683*'Usages industrie'!$P27*(1+'Usages industrie'!$Q27)^(O$3654-$D$3654)/1000</f>
        <v>0</v>
      </c>
      <c r="P3734" s="223">
        <f>P3683*'Usages industrie'!$P27*(1+'Usages industrie'!$Q27)^(P$3654-$D$3654)/1000</f>
        <v>0</v>
      </c>
      <c r="Q3734" s="223">
        <f>Q3683*'Usages industrie'!$P27*(1+'Usages industrie'!$Q27)^(Q$3654-$D$3654)/1000</f>
        <v>0</v>
      </c>
      <c r="R3734" s="223">
        <f>R3683*'Usages industrie'!$P27*(1+'Usages industrie'!$Q27)^(R$3654-$D$3654)/1000</f>
        <v>0</v>
      </c>
    </row>
    <row r="3735" spans="1:18" hidden="1" outlineLevel="2" x14ac:dyDescent="0.25">
      <c r="A3735" s="222" t="str">
        <f>'Usages industrie'!A28</f>
        <v>Usage industriel n°25</v>
      </c>
      <c r="B3735" s="222" t="s">
        <v>645</v>
      </c>
      <c r="C3735" s="222"/>
      <c r="D3735" s="223">
        <f>D3684*'Usages industrie'!$P28*(1+'Usages industrie'!$Q28)^(D$3654-$D$3654)/1000</f>
        <v>0</v>
      </c>
      <c r="E3735" s="223">
        <f>E3684*'Usages industrie'!$P28*(1+'Usages industrie'!$Q28)^(E$3654-$D$3654)/1000</f>
        <v>0</v>
      </c>
      <c r="F3735" s="223">
        <f>F3684*'Usages industrie'!$P28*(1+'Usages industrie'!$Q28)^(F$3654-$D$3654)/1000</f>
        <v>0</v>
      </c>
      <c r="G3735" s="223">
        <f>G3684*'Usages industrie'!$P28*(1+'Usages industrie'!$Q28)^(G$3654-$D$3654)/1000</f>
        <v>0</v>
      </c>
      <c r="H3735" s="223">
        <f>H3684*'Usages industrie'!$P28*(1+'Usages industrie'!$Q28)^(H$3654-$D$3654)/1000</f>
        <v>0</v>
      </c>
      <c r="I3735" s="223">
        <f>I3684*'Usages industrie'!$P28*(1+'Usages industrie'!$Q28)^(I$3654-$D$3654)/1000</f>
        <v>0</v>
      </c>
      <c r="J3735" s="223">
        <f>J3684*'Usages industrie'!$P28*(1+'Usages industrie'!$Q28)^(J$3654-$D$3654)/1000</f>
        <v>0</v>
      </c>
      <c r="K3735" s="223">
        <f>K3684*'Usages industrie'!$P28*(1+'Usages industrie'!$Q28)^(K$3654-$D$3654)/1000</f>
        <v>0</v>
      </c>
      <c r="L3735" s="223">
        <f>L3684*'Usages industrie'!$P28*(1+'Usages industrie'!$Q28)^(L$3654-$D$3654)/1000</f>
        <v>0</v>
      </c>
      <c r="M3735" s="223">
        <f>M3684*'Usages industrie'!$P28*(1+'Usages industrie'!$Q28)^(M$3654-$D$3654)/1000</f>
        <v>0</v>
      </c>
      <c r="N3735" s="223">
        <f>N3684*'Usages industrie'!$P28*(1+'Usages industrie'!$Q28)^(N$3654-$D$3654)/1000</f>
        <v>0</v>
      </c>
      <c r="O3735" s="223">
        <f>O3684*'Usages industrie'!$P28*(1+'Usages industrie'!$Q28)^(O$3654-$D$3654)/1000</f>
        <v>0</v>
      </c>
      <c r="P3735" s="223">
        <f>P3684*'Usages industrie'!$P28*(1+'Usages industrie'!$Q28)^(P$3654-$D$3654)/1000</f>
        <v>0</v>
      </c>
      <c r="Q3735" s="223">
        <f>Q3684*'Usages industrie'!$P28*(1+'Usages industrie'!$Q28)^(Q$3654-$D$3654)/1000</f>
        <v>0</v>
      </c>
      <c r="R3735" s="223">
        <f>R3684*'Usages industrie'!$P28*(1+'Usages industrie'!$Q28)^(R$3654-$D$3654)/1000</f>
        <v>0</v>
      </c>
    </row>
    <row r="3736" spans="1:18" hidden="1" outlineLevel="2" x14ac:dyDescent="0.25">
      <c r="A3736" s="222" t="str">
        <f>'Usages industrie'!A29</f>
        <v>Usage industriel n°26</v>
      </c>
      <c r="B3736" s="222" t="s">
        <v>645</v>
      </c>
      <c r="C3736" s="222"/>
      <c r="D3736" s="223">
        <f>D3685*'Usages industrie'!$P29*(1+'Usages industrie'!$Q29)^(D$3654-$D$3654)/1000</f>
        <v>0</v>
      </c>
      <c r="E3736" s="223">
        <f>E3685*'Usages industrie'!$P29*(1+'Usages industrie'!$Q29)^(E$3654-$D$3654)/1000</f>
        <v>0</v>
      </c>
      <c r="F3736" s="223">
        <f>F3685*'Usages industrie'!$P29*(1+'Usages industrie'!$Q29)^(F$3654-$D$3654)/1000</f>
        <v>0</v>
      </c>
      <c r="G3736" s="223">
        <f>G3685*'Usages industrie'!$P29*(1+'Usages industrie'!$Q29)^(G$3654-$D$3654)/1000</f>
        <v>0</v>
      </c>
      <c r="H3736" s="223">
        <f>H3685*'Usages industrie'!$P29*(1+'Usages industrie'!$Q29)^(H$3654-$D$3654)/1000</f>
        <v>0</v>
      </c>
      <c r="I3736" s="223">
        <f>I3685*'Usages industrie'!$P29*(1+'Usages industrie'!$Q29)^(I$3654-$D$3654)/1000</f>
        <v>0</v>
      </c>
      <c r="J3736" s="223">
        <f>J3685*'Usages industrie'!$P29*(1+'Usages industrie'!$Q29)^(J$3654-$D$3654)/1000</f>
        <v>0</v>
      </c>
      <c r="K3736" s="223">
        <f>K3685*'Usages industrie'!$P29*(1+'Usages industrie'!$Q29)^(K$3654-$D$3654)/1000</f>
        <v>0</v>
      </c>
      <c r="L3736" s="223">
        <f>L3685*'Usages industrie'!$P29*(1+'Usages industrie'!$Q29)^(L$3654-$D$3654)/1000</f>
        <v>0</v>
      </c>
      <c r="M3736" s="223">
        <f>M3685*'Usages industrie'!$P29*(1+'Usages industrie'!$Q29)^(M$3654-$D$3654)/1000</f>
        <v>0</v>
      </c>
      <c r="N3736" s="223">
        <f>N3685*'Usages industrie'!$P29*(1+'Usages industrie'!$Q29)^(N$3654-$D$3654)/1000</f>
        <v>0</v>
      </c>
      <c r="O3736" s="223">
        <f>O3685*'Usages industrie'!$P29*(1+'Usages industrie'!$Q29)^(O$3654-$D$3654)/1000</f>
        <v>0</v>
      </c>
      <c r="P3736" s="223">
        <f>P3685*'Usages industrie'!$P29*(1+'Usages industrie'!$Q29)^(P$3654-$D$3654)/1000</f>
        <v>0</v>
      </c>
      <c r="Q3736" s="223">
        <f>Q3685*'Usages industrie'!$P29*(1+'Usages industrie'!$Q29)^(Q$3654-$D$3654)/1000</f>
        <v>0</v>
      </c>
      <c r="R3736" s="223">
        <f>R3685*'Usages industrie'!$P29*(1+'Usages industrie'!$Q29)^(R$3654-$D$3654)/1000</f>
        <v>0</v>
      </c>
    </row>
    <row r="3737" spans="1:18" hidden="1" outlineLevel="2" x14ac:dyDescent="0.25">
      <c r="A3737" s="222" t="str">
        <f>'Usages industrie'!A30</f>
        <v>Usage industriel n°27</v>
      </c>
      <c r="B3737" s="222" t="s">
        <v>645</v>
      </c>
      <c r="C3737" s="222"/>
      <c r="D3737" s="223">
        <f>D3686*'Usages industrie'!$P30*(1+'Usages industrie'!$Q30)^(D$3654-$D$3654)/1000</f>
        <v>0</v>
      </c>
      <c r="E3737" s="223">
        <f>E3686*'Usages industrie'!$P30*(1+'Usages industrie'!$Q30)^(E$3654-$D$3654)/1000</f>
        <v>0</v>
      </c>
      <c r="F3737" s="223">
        <f>F3686*'Usages industrie'!$P30*(1+'Usages industrie'!$Q30)^(F$3654-$D$3654)/1000</f>
        <v>0</v>
      </c>
      <c r="G3737" s="223">
        <f>G3686*'Usages industrie'!$P30*(1+'Usages industrie'!$Q30)^(G$3654-$D$3654)/1000</f>
        <v>0</v>
      </c>
      <c r="H3737" s="223">
        <f>H3686*'Usages industrie'!$P30*(1+'Usages industrie'!$Q30)^(H$3654-$D$3654)/1000</f>
        <v>0</v>
      </c>
      <c r="I3737" s="223">
        <f>I3686*'Usages industrie'!$P30*(1+'Usages industrie'!$Q30)^(I$3654-$D$3654)/1000</f>
        <v>0</v>
      </c>
      <c r="J3737" s="223">
        <f>J3686*'Usages industrie'!$P30*(1+'Usages industrie'!$Q30)^(J$3654-$D$3654)/1000</f>
        <v>0</v>
      </c>
      <c r="K3737" s="223">
        <f>K3686*'Usages industrie'!$P30*(1+'Usages industrie'!$Q30)^(K$3654-$D$3654)/1000</f>
        <v>0</v>
      </c>
      <c r="L3737" s="223">
        <f>L3686*'Usages industrie'!$P30*(1+'Usages industrie'!$Q30)^(L$3654-$D$3654)/1000</f>
        <v>0</v>
      </c>
      <c r="M3737" s="223">
        <f>M3686*'Usages industrie'!$P30*(1+'Usages industrie'!$Q30)^(M$3654-$D$3654)/1000</f>
        <v>0</v>
      </c>
      <c r="N3737" s="223">
        <f>N3686*'Usages industrie'!$P30*(1+'Usages industrie'!$Q30)^(N$3654-$D$3654)/1000</f>
        <v>0</v>
      </c>
      <c r="O3737" s="223">
        <f>O3686*'Usages industrie'!$P30*(1+'Usages industrie'!$Q30)^(O$3654-$D$3654)/1000</f>
        <v>0</v>
      </c>
      <c r="P3737" s="223">
        <f>P3686*'Usages industrie'!$P30*(1+'Usages industrie'!$Q30)^(P$3654-$D$3654)/1000</f>
        <v>0</v>
      </c>
      <c r="Q3737" s="223">
        <f>Q3686*'Usages industrie'!$P30*(1+'Usages industrie'!$Q30)^(Q$3654-$D$3654)/1000</f>
        <v>0</v>
      </c>
      <c r="R3737" s="223">
        <f>R3686*'Usages industrie'!$P30*(1+'Usages industrie'!$Q30)^(R$3654-$D$3654)/1000</f>
        <v>0</v>
      </c>
    </row>
    <row r="3738" spans="1:18" hidden="1" outlineLevel="2" x14ac:dyDescent="0.25">
      <c r="A3738" s="222" t="str">
        <f>'Usages industrie'!A31</f>
        <v>Usage industriel n°28</v>
      </c>
      <c r="B3738" s="222" t="s">
        <v>645</v>
      </c>
      <c r="C3738" s="222"/>
      <c r="D3738" s="223">
        <f>D3687*'Usages industrie'!$P31*(1+'Usages industrie'!$Q31)^(D$3654-$D$3654)/1000</f>
        <v>0</v>
      </c>
      <c r="E3738" s="223">
        <f>E3687*'Usages industrie'!$P31*(1+'Usages industrie'!$Q31)^(E$3654-$D$3654)/1000</f>
        <v>0</v>
      </c>
      <c r="F3738" s="223">
        <f>F3687*'Usages industrie'!$P31*(1+'Usages industrie'!$Q31)^(F$3654-$D$3654)/1000</f>
        <v>0</v>
      </c>
      <c r="G3738" s="223">
        <f>G3687*'Usages industrie'!$P31*(1+'Usages industrie'!$Q31)^(G$3654-$D$3654)/1000</f>
        <v>0</v>
      </c>
      <c r="H3738" s="223">
        <f>H3687*'Usages industrie'!$P31*(1+'Usages industrie'!$Q31)^(H$3654-$D$3654)/1000</f>
        <v>0</v>
      </c>
      <c r="I3738" s="223">
        <f>I3687*'Usages industrie'!$P31*(1+'Usages industrie'!$Q31)^(I$3654-$D$3654)/1000</f>
        <v>0</v>
      </c>
      <c r="J3738" s="223">
        <f>J3687*'Usages industrie'!$P31*(1+'Usages industrie'!$Q31)^(J$3654-$D$3654)/1000</f>
        <v>0</v>
      </c>
      <c r="K3738" s="223">
        <f>K3687*'Usages industrie'!$P31*(1+'Usages industrie'!$Q31)^(K$3654-$D$3654)/1000</f>
        <v>0</v>
      </c>
      <c r="L3738" s="223">
        <f>L3687*'Usages industrie'!$P31*(1+'Usages industrie'!$Q31)^(L$3654-$D$3654)/1000</f>
        <v>0</v>
      </c>
      <c r="M3738" s="223">
        <f>M3687*'Usages industrie'!$P31*(1+'Usages industrie'!$Q31)^(M$3654-$D$3654)/1000</f>
        <v>0</v>
      </c>
      <c r="N3738" s="223">
        <f>N3687*'Usages industrie'!$P31*(1+'Usages industrie'!$Q31)^(N$3654-$D$3654)/1000</f>
        <v>0</v>
      </c>
      <c r="O3738" s="223">
        <f>O3687*'Usages industrie'!$P31*(1+'Usages industrie'!$Q31)^(O$3654-$D$3654)/1000</f>
        <v>0</v>
      </c>
      <c r="P3738" s="223">
        <f>P3687*'Usages industrie'!$P31*(1+'Usages industrie'!$Q31)^(P$3654-$D$3654)/1000</f>
        <v>0</v>
      </c>
      <c r="Q3738" s="223">
        <f>Q3687*'Usages industrie'!$P31*(1+'Usages industrie'!$Q31)^(Q$3654-$D$3654)/1000</f>
        <v>0</v>
      </c>
      <c r="R3738" s="223">
        <f>R3687*'Usages industrie'!$P31*(1+'Usages industrie'!$Q31)^(R$3654-$D$3654)/1000</f>
        <v>0</v>
      </c>
    </row>
    <row r="3739" spans="1:18" hidden="1" outlineLevel="2" x14ac:dyDescent="0.25">
      <c r="A3739" s="222" t="str">
        <f>'Usages industrie'!A32</f>
        <v>Usage industriel n°29</v>
      </c>
      <c r="B3739" s="222" t="s">
        <v>645</v>
      </c>
      <c r="C3739" s="222"/>
      <c r="D3739" s="223">
        <f>D3688*'Usages industrie'!$P32*(1+'Usages industrie'!$Q32)^(D$3654-$D$3654)/1000</f>
        <v>0</v>
      </c>
      <c r="E3739" s="223">
        <f>E3688*'Usages industrie'!$P32*(1+'Usages industrie'!$Q32)^(E$3654-$D$3654)/1000</f>
        <v>0</v>
      </c>
      <c r="F3739" s="223">
        <f>F3688*'Usages industrie'!$P32*(1+'Usages industrie'!$Q32)^(F$3654-$D$3654)/1000</f>
        <v>0</v>
      </c>
      <c r="G3739" s="223">
        <f>G3688*'Usages industrie'!$P32*(1+'Usages industrie'!$Q32)^(G$3654-$D$3654)/1000</f>
        <v>0</v>
      </c>
      <c r="H3739" s="223">
        <f>H3688*'Usages industrie'!$P32*(1+'Usages industrie'!$Q32)^(H$3654-$D$3654)/1000</f>
        <v>0</v>
      </c>
      <c r="I3739" s="223">
        <f>I3688*'Usages industrie'!$P32*(1+'Usages industrie'!$Q32)^(I$3654-$D$3654)/1000</f>
        <v>0</v>
      </c>
      <c r="J3739" s="223">
        <f>J3688*'Usages industrie'!$P32*(1+'Usages industrie'!$Q32)^(J$3654-$D$3654)/1000</f>
        <v>0</v>
      </c>
      <c r="K3739" s="223">
        <f>K3688*'Usages industrie'!$P32*(1+'Usages industrie'!$Q32)^(K$3654-$D$3654)/1000</f>
        <v>0</v>
      </c>
      <c r="L3739" s="223">
        <f>L3688*'Usages industrie'!$P32*(1+'Usages industrie'!$Q32)^(L$3654-$D$3654)/1000</f>
        <v>0</v>
      </c>
      <c r="M3739" s="223">
        <f>M3688*'Usages industrie'!$P32*(1+'Usages industrie'!$Q32)^(M$3654-$D$3654)/1000</f>
        <v>0</v>
      </c>
      <c r="N3739" s="223">
        <f>N3688*'Usages industrie'!$P32*(1+'Usages industrie'!$Q32)^(N$3654-$D$3654)/1000</f>
        <v>0</v>
      </c>
      <c r="O3739" s="223">
        <f>O3688*'Usages industrie'!$P32*(1+'Usages industrie'!$Q32)^(O$3654-$D$3654)/1000</f>
        <v>0</v>
      </c>
      <c r="P3739" s="223">
        <f>P3688*'Usages industrie'!$P32*(1+'Usages industrie'!$Q32)^(P$3654-$D$3654)/1000</f>
        <v>0</v>
      </c>
      <c r="Q3739" s="223">
        <f>Q3688*'Usages industrie'!$P32*(1+'Usages industrie'!$Q32)^(Q$3654-$D$3654)/1000</f>
        <v>0</v>
      </c>
      <c r="R3739" s="223">
        <f>R3688*'Usages industrie'!$P32*(1+'Usages industrie'!$Q32)^(R$3654-$D$3654)/1000</f>
        <v>0</v>
      </c>
    </row>
    <row r="3740" spans="1:18" hidden="1" outlineLevel="2" x14ac:dyDescent="0.25">
      <c r="A3740" s="222" t="str">
        <f>'Usages industrie'!A33</f>
        <v>Usage industriel n°30</v>
      </c>
      <c r="B3740" s="222" t="s">
        <v>645</v>
      </c>
      <c r="C3740" s="222"/>
      <c r="D3740" s="223">
        <f>D3689*'Usages industrie'!$P33*(1+'Usages industrie'!$Q33)^(D$3654-$D$3654)/1000</f>
        <v>0</v>
      </c>
      <c r="E3740" s="223">
        <f>E3689*'Usages industrie'!$P33*(1+'Usages industrie'!$Q33)^(E$3654-$D$3654)/1000</f>
        <v>0</v>
      </c>
      <c r="F3740" s="223">
        <f>F3689*'Usages industrie'!$P33*(1+'Usages industrie'!$Q33)^(F$3654-$D$3654)/1000</f>
        <v>0</v>
      </c>
      <c r="G3740" s="223">
        <f>G3689*'Usages industrie'!$P33*(1+'Usages industrie'!$Q33)^(G$3654-$D$3654)/1000</f>
        <v>0</v>
      </c>
      <c r="H3740" s="223">
        <f>H3689*'Usages industrie'!$P33*(1+'Usages industrie'!$Q33)^(H$3654-$D$3654)/1000</f>
        <v>0</v>
      </c>
      <c r="I3740" s="223">
        <f>I3689*'Usages industrie'!$P33*(1+'Usages industrie'!$Q33)^(I$3654-$D$3654)/1000</f>
        <v>0</v>
      </c>
      <c r="J3740" s="223">
        <f>J3689*'Usages industrie'!$P33*(1+'Usages industrie'!$Q33)^(J$3654-$D$3654)/1000</f>
        <v>0</v>
      </c>
      <c r="K3740" s="223">
        <f>K3689*'Usages industrie'!$P33*(1+'Usages industrie'!$Q33)^(K$3654-$D$3654)/1000</f>
        <v>0</v>
      </c>
      <c r="L3740" s="223">
        <f>L3689*'Usages industrie'!$P33*(1+'Usages industrie'!$Q33)^(L$3654-$D$3654)/1000</f>
        <v>0</v>
      </c>
      <c r="M3740" s="223">
        <f>M3689*'Usages industrie'!$P33*(1+'Usages industrie'!$Q33)^(M$3654-$D$3654)/1000</f>
        <v>0</v>
      </c>
      <c r="N3740" s="223">
        <f>N3689*'Usages industrie'!$P33*(1+'Usages industrie'!$Q33)^(N$3654-$D$3654)/1000</f>
        <v>0</v>
      </c>
      <c r="O3740" s="223">
        <f>O3689*'Usages industrie'!$P33*(1+'Usages industrie'!$Q33)^(O$3654-$D$3654)/1000</f>
        <v>0</v>
      </c>
      <c r="P3740" s="223">
        <f>P3689*'Usages industrie'!$P33*(1+'Usages industrie'!$Q33)^(P$3654-$D$3654)/1000</f>
        <v>0</v>
      </c>
      <c r="Q3740" s="223">
        <f>Q3689*'Usages industrie'!$P33*(1+'Usages industrie'!$Q33)^(Q$3654-$D$3654)/1000</f>
        <v>0</v>
      </c>
      <c r="R3740" s="223">
        <f>R3689*'Usages industrie'!$P33*(1+'Usages industrie'!$Q33)^(R$3654-$D$3654)/1000</f>
        <v>0</v>
      </c>
    </row>
    <row r="3741" spans="1:18" hidden="1" outlineLevel="2" x14ac:dyDescent="0.25">
      <c r="A3741" s="222" t="str">
        <f>'Usages industrie'!A34</f>
        <v>Usage industriel n°31</v>
      </c>
      <c r="B3741" s="222" t="s">
        <v>645</v>
      </c>
      <c r="C3741" s="222"/>
      <c r="D3741" s="223">
        <f>D3690*'Usages industrie'!$P34*(1+'Usages industrie'!$Q34)^(D$3654-$D$3654)/1000</f>
        <v>0</v>
      </c>
      <c r="E3741" s="223">
        <f>E3690*'Usages industrie'!$P34*(1+'Usages industrie'!$Q34)^(E$3654-$D$3654)/1000</f>
        <v>0</v>
      </c>
      <c r="F3741" s="223">
        <f>F3690*'Usages industrie'!$P34*(1+'Usages industrie'!$Q34)^(F$3654-$D$3654)/1000</f>
        <v>0</v>
      </c>
      <c r="G3741" s="223">
        <f>G3690*'Usages industrie'!$P34*(1+'Usages industrie'!$Q34)^(G$3654-$D$3654)/1000</f>
        <v>0</v>
      </c>
      <c r="H3741" s="223">
        <f>H3690*'Usages industrie'!$P34*(1+'Usages industrie'!$Q34)^(H$3654-$D$3654)/1000</f>
        <v>0</v>
      </c>
      <c r="I3741" s="223">
        <f>I3690*'Usages industrie'!$P34*(1+'Usages industrie'!$Q34)^(I$3654-$D$3654)/1000</f>
        <v>0</v>
      </c>
      <c r="J3741" s="223">
        <f>J3690*'Usages industrie'!$P34*(1+'Usages industrie'!$Q34)^(J$3654-$D$3654)/1000</f>
        <v>0</v>
      </c>
      <c r="K3741" s="223">
        <f>K3690*'Usages industrie'!$P34*(1+'Usages industrie'!$Q34)^(K$3654-$D$3654)/1000</f>
        <v>0</v>
      </c>
      <c r="L3741" s="223">
        <f>L3690*'Usages industrie'!$P34*(1+'Usages industrie'!$Q34)^(L$3654-$D$3654)/1000</f>
        <v>0</v>
      </c>
      <c r="M3741" s="223">
        <f>M3690*'Usages industrie'!$P34*(1+'Usages industrie'!$Q34)^(M$3654-$D$3654)/1000</f>
        <v>0</v>
      </c>
      <c r="N3741" s="223">
        <f>N3690*'Usages industrie'!$P34*(1+'Usages industrie'!$Q34)^(N$3654-$D$3654)/1000</f>
        <v>0</v>
      </c>
      <c r="O3741" s="223">
        <f>O3690*'Usages industrie'!$P34*(1+'Usages industrie'!$Q34)^(O$3654-$D$3654)/1000</f>
        <v>0</v>
      </c>
      <c r="P3741" s="223">
        <f>P3690*'Usages industrie'!$P34*(1+'Usages industrie'!$Q34)^(P$3654-$D$3654)/1000</f>
        <v>0</v>
      </c>
      <c r="Q3741" s="223">
        <f>Q3690*'Usages industrie'!$P34*(1+'Usages industrie'!$Q34)^(Q$3654-$D$3654)/1000</f>
        <v>0</v>
      </c>
      <c r="R3741" s="223">
        <f>R3690*'Usages industrie'!$P34*(1+'Usages industrie'!$Q34)^(R$3654-$D$3654)/1000</f>
        <v>0</v>
      </c>
    </row>
    <row r="3742" spans="1:18" hidden="1" outlineLevel="2" x14ac:dyDescent="0.25">
      <c r="A3742" s="222" t="str">
        <f>'Usages industrie'!A35</f>
        <v>Usage industriel n°32</v>
      </c>
      <c r="B3742" s="222" t="s">
        <v>645</v>
      </c>
      <c r="C3742" s="222"/>
      <c r="D3742" s="223">
        <f>D3691*'Usages industrie'!$P35*(1+'Usages industrie'!$Q35)^(D$3654-$D$3654)/1000</f>
        <v>0</v>
      </c>
      <c r="E3742" s="223">
        <f>E3691*'Usages industrie'!$P35*(1+'Usages industrie'!$Q35)^(E$3654-$D$3654)/1000</f>
        <v>0</v>
      </c>
      <c r="F3742" s="223">
        <f>F3691*'Usages industrie'!$P35*(1+'Usages industrie'!$Q35)^(F$3654-$D$3654)/1000</f>
        <v>0</v>
      </c>
      <c r="G3742" s="223">
        <f>G3691*'Usages industrie'!$P35*(1+'Usages industrie'!$Q35)^(G$3654-$D$3654)/1000</f>
        <v>0</v>
      </c>
      <c r="H3742" s="223">
        <f>H3691*'Usages industrie'!$P35*(1+'Usages industrie'!$Q35)^(H$3654-$D$3654)/1000</f>
        <v>0</v>
      </c>
      <c r="I3742" s="223">
        <f>I3691*'Usages industrie'!$P35*(1+'Usages industrie'!$Q35)^(I$3654-$D$3654)/1000</f>
        <v>0</v>
      </c>
      <c r="J3742" s="223">
        <f>J3691*'Usages industrie'!$P35*(1+'Usages industrie'!$Q35)^(J$3654-$D$3654)/1000</f>
        <v>0</v>
      </c>
      <c r="K3742" s="223">
        <f>K3691*'Usages industrie'!$P35*(1+'Usages industrie'!$Q35)^(K$3654-$D$3654)/1000</f>
        <v>0</v>
      </c>
      <c r="L3742" s="223">
        <f>L3691*'Usages industrie'!$P35*(1+'Usages industrie'!$Q35)^(L$3654-$D$3654)/1000</f>
        <v>0</v>
      </c>
      <c r="M3742" s="223">
        <f>M3691*'Usages industrie'!$P35*(1+'Usages industrie'!$Q35)^(M$3654-$D$3654)/1000</f>
        <v>0</v>
      </c>
      <c r="N3742" s="223">
        <f>N3691*'Usages industrie'!$P35*(1+'Usages industrie'!$Q35)^(N$3654-$D$3654)/1000</f>
        <v>0</v>
      </c>
      <c r="O3742" s="223">
        <f>O3691*'Usages industrie'!$P35*(1+'Usages industrie'!$Q35)^(O$3654-$D$3654)/1000</f>
        <v>0</v>
      </c>
      <c r="P3742" s="223">
        <f>P3691*'Usages industrie'!$P35*(1+'Usages industrie'!$Q35)^(P$3654-$D$3654)/1000</f>
        <v>0</v>
      </c>
      <c r="Q3742" s="223">
        <f>Q3691*'Usages industrie'!$P35*(1+'Usages industrie'!$Q35)^(Q$3654-$D$3654)/1000</f>
        <v>0</v>
      </c>
      <c r="R3742" s="223">
        <f>R3691*'Usages industrie'!$P35*(1+'Usages industrie'!$Q35)^(R$3654-$D$3654)/1000</f>
        <v>0</v>
      </c>
    </row>
    <row r="3743" spans="1:18" hidden="1" outlineLevel="2" x14ac:dyDescent="0.25">
      <c r="A3743" s="222" t="str">
        <f>'Usages industrie'!A36</f>
        <v>Usage industriel n°33</v>
      </c>
      <c r="B3743" s="222" t="s">
        <v>645</v>
      </c>
      <c r="C3743" s="222"/>
      <c r="D3743" s="223">
        <f>D3692*'Usages industrie'!$P36*(1+'Usages industrie'!$Q36)^(D$3654-$D$3654)/1000</f>
        <v>0</v>
      </c>
      <c r="E3743" s="223">
        <f>E3692*'Usages industrie'!$P36*(1+'Usages industrie'!$Q36)^(E$3654-$D$3654)/1000</f>
        <v>0</v>
      </c>
      <c r="F3743" s="223">
        <f>F3692*'Usages industrie'!$P36*(1+'Usages industrie'!$Q36)^(F$3654-$D$3654)/1000</f>
        <v>0</v>
      </c>
      <c r="G3743" s="223">
        <f>G3692*'Usages industrie'!$P36*(1+'Usages industrie'!$Q36)^(G$3654-$D$3654)/1000</f>
        <v>0</v>
      </c>
      <c r="H3743" s="223">
        <f>H3692*'Usages industrie'!$P36*(1+'Usages industrie'!$Q36)^(H$3654-$D$3654)/1000</f>
        <v>0</v>
      </c>
      <c r="I3743" s="223">
        <f>I3692*'Usages industrie'!$P36*(1+'Usages industrie'!$Q36)^(I$3654-$D$3654)/1000</f>
        <v>0</v>
      </c>
      <c r="J3743" s="223">
        <f>J3692*'Usages industrie'!$P36*(1+'Usages industrie'!$Q36)^(J$3654-$D$3654)/1000</f>
        <v>0</v>
      </c>
      <c r="K3743" s="223">
        <f>K3692*'Usages industrie'!$P36*(1+'Usages industrie'!$Q36)^(K$3654-$D$3654)/1000</f>
        <v>0</v>
      </c>
      <c r="L3743" s="223">
        <f>L3692*'Usages industrie'!$P36*(1+'Usages industrie'!$Q36)^(L$3654-$D$3654)/1000</f>
        <v>0</v>
      </c>
      <c r="M3743" s="223">
        <f>M3692*'Usages industrie'!$P36*(1+'Usages industrie'!$Q36)^(M$3654-$D$3654)/1000</f>
        <v>0</v>
      </c>
      <c r="N3743" s="223">
        <f>N3692*'Usages industrie'!$P36*(1+'Usages industrie'!$Q36)^(N$3654-$D$3654)/1000</f>
        <v>0</v>
      </c>
      <c r="O3743" s="223">
        <f>O3692*'Usages industrie'!$P36*(1+'Usages industrie'!$Q36)^(O$3654-$D$3654)/1000</f>
        <v>0</v>
      </c>
      <c r="P3743" s="223">
        <f>P3692*'Usages industrie'!$P36*(1+'Usages industrie'!$Q36)^(P$3654-$D$3654)/1000</f>
        <v>0</v>
      </c>
      <c r="Q3743" s="223">
        <f>Q3692*'Usages industrie'!$P36*(1+'Usages industrie'!$Q36)^(Q$3654-$D$3654)/1000</f>
        <v>0</v>
      </c>
      <c r="R3743" s="223">
        <f>R3692*'Usages industrie'!$P36*(1+'Usages industrie'!$Q36)^(R$3654-$D$3654)/1000</f>
        <v>0</v>
      </c>
    </row>
    <row r="3744" spans="1:18" hidden="1" outlineLevel="2" x14ac:dyDescent="0.25">
      <c r="A3744" s="222" t="str">
        <f>'Usages industrie'!A37</f>
        <v>Usage industriel n°34</v>
      </c>
      <c r="B3744" s="222" t="s">
        <v>645</v>
      </c>
      <c r="C3744" s="222"/>
      <c r="D3744" s="223">
        <f>D3693*'Usages industrie'!$P37*(1+'Usages industrie'!$Q37)^(D$3654-$D$3654)/1000</f>
        <v>0</v>
      </c>
      <c r="E3744" s="223">
        <f>E3693*'Usages industrie'!$P37*(1+'Usages industrie'!$Q37)^(E$3654-$D$3654)/1000</f>
        <v>0</v>
      </c>
      <c r="F3744" s="223">
        <f>F3693*'Usages industrie'!$P37*(1+'Usages industrie'!$Q37)^(F$3654-$D$3654)/1000</f>
        <v>0</v>
      </c>
      <c r="G3744" s="223">
        <f>G3693*'Usages industrie'!$P37*(1+'Usages industrie'!$Q37)^(G$3654-$D$3654)/1000</f>
        <v>0</v>
      </c>
      <c r="H3744" s="223">
        <f>H3693*'Usages industrie'!$P37*(1+'Usages industrie'!$Q37)^(H$3654-$D$3654)/1000</f>
        <v>0</v>
      </c>
      <c r="I3744" s="223">
        <f>I3693*'Usages industrie'!$P37*(1+'Usages industrie'!$Q37)^(I$3654-$D$3654)/1000</f>
        <v>0</v>
      </c>
      <c r="J3744" s="223">
        <f>J3693*'Usages industrie'!$P37*(1+'Usages industrie'!$Q37)^(J$3654-$D$3654)/1000</f>
        <v>0</v>
      </c>
      <c r="K3744" s="223">
        <f>K3693*'Usages industrie'!$P37*(1+'Usages industrie'!$Q37)^(K$3654-$D$3654)/1000</f>
        <v>0</v>
      </c>
      <c r="L3744" s="223">
        <f>L3693*'Usages industrie'!$P37*(1+'Usages industrie'!$Q37)^(L$3654-$D$3654)/1000</f>
        <v>0</v>
      </c>
      <c r="M3744" s="223">
        <f>M3693*'Usages industrie'!$P37*(1+'Usages industrie'!$Q37)^(M$3654-$D$3654)/1000</f>
        <v>0</v>
      </c>
      <c r="N3744" s="223">
        <f>N3693*'Usages industrie'!$P37*(1+'Usages industrie'!$Q37)^(N$3654-$D$3654)/1000</f>
        <v>0</v>
      </c>
      <c r="O3744" s="223">
        <f>O3693*'Usages industrie'!$P37*(1+'Usages industrie'!$Q37)^(O$3654-$D$3654)/1000</f>
        <v>0</v>
      </c>
      <c r="P3744" s="223">
        <f>P3693*'Usages industrie'!$P37*(1+'Usages industrie'!$Q37)^(P$3654-$D$3654)/1000</f>
        <v>0</v>
      </c>
      <c r="Q3744" s="223">
        <f>Q3693*'Usages industrie'!$P37*(1+'Usages industrie'!$Q37)^(Q$3654-$D$3654)/1000</f>
        <v>0</v>
      </c>
      <c r="R3744" s="223">
        <f>R3693*'Usages industrie'!$P37*(1+'Usages industrie'!$Q37)^(R$3654-$D$3654)/1000</f>
        <v>0</v>
      </c>
    </row>
    <row r="3745" spans="1:18" hidden="1" outlineLevel="2" x14ac:dyDescent="0.25">
      <c r="A3745" s="222" t="str">
        <f>'Usages industrie'!A38</f>
        <v>Usage industriel n°35</v>
      </c>
      <c r="B3745" s="222" t="s">
        <v>645</v>
      </c>
      <c r="C3745" s="222"/>
      <c r="D3745" s="223">
        <f>D3694*'Usages industrie'!$P38*(1+'Usages industrie'!$Q38)^(D$3654-$D$3654)/1000</f>
        <v>0</v>
      </c>
      <c r="E3745" s="223">
        <f>E3694*'Usages industrie'!$P38*(1+'Usages industrie'!$Q38)^(E$3654-$D$3654)/1000</f>
        <v>0</v>
      </c>
      <c r="F3745" s="223">
        <f>F3694*'Usages industrie'!$P38*(1+'Usages industrie'!$Q38)^(F$3654-$D$3654)/1000</f>
        <v>0</v>
      </c>
      <c r="G3745" s="223">
        <f>G3694*'Usages industrie'!$P38*(1+'Usages industrie'!$Q38)^(G$3654-$D$3654)/1000</f>
        <v>0</v>
      </c>
      <c r="H3745" s="223">
        <f>H3694*'Usages industrie'!$P38*(1+'Usages industrie'!$Q38)^(H$3654-$D$3654)/1000</f>
        <v>0</v>
      </c>
      <c r="I3745" s="223">
        <f>I3694*'Usages industrie'!$P38*(1+'Usages industrie'!$Q38)^(I$3654-$D$3654)/1000</f>
        <v>0</v>
      </c>
      <c r="J3745" s="223">
        <f>J3694*'Usages industrie'!$P38*(1+'Usages industrie'!$Q38)^(J$3654-$D$3654)/1000</f>
        <v>0</v>
      </c>
      <c r="K3745" s="223">
        <f>K3694*'Usages industrie'!$P38*(1+'Usages industrie'!$Q38)^(K$3654-$D$3654)/1000</f>
        <v>0</v>
      </c>
      <c r="L3745" s="223">
        <f>L3694*'Usages industrie'!$P38*(1+'Usages industrie'!$Q38)^(L$3654-$D$3654)/1000</f>
        <v>0</v>
      </c>
      <c r="M3745" s="223">
        <f>M3694*'Usages industrie'!$P38*(1+'Usages industrie'!$Q38)^(M$3654-$D$3654)/1000</f>
        <v>0</v>
      </c>
      <c r="N3745" s="223">
        <f>N3694*'Usages industrie'!$P38*(1+'Usages industrie'!$Q38)^(N$3654-$D$3654)/1000</f>
        <v>0</v>
      </c>
      <c r="O3745" s="223">
        <f>O3694*'Usages industrie'!$P38*(1+'Usages industrie'!$Q38)^(O$3654-$D$3654)/1000</f>
        <v>0</v>
      </c>
      <c r="P3745" s="223">
        <f>P3694*'Usages industrie'!$P38*(1+'Usages industrie'!$Q38)^(P$3654-$D$3654)/1000</f>
        <v>0</v>
      </c>
      <c r="Q3745" s="223">
        <f>Q3694*'Usages industrie'!$P38*(1+'Usages industrie'!$Q38)^(Q$3654-$D$3654)/1000</f>
        <v>0</v>
      </c>
      <c r="R3745" s="223">
        <f>R3694*'Usages industrie'!$P38*(1+'Usages industrie'!$Q38)^(R$3654-$D$3654)/1000</f>
        <v>0</v>
      </c>
    </row>
    <row r="3746" spans="1:18" hidden="1" outlineLevel="2" x14ac:dyDescent="0.25">
      <c r="A3746" s="222" t="str">
        <f>'Usages industrie'!A39</f>
        <v>Usage industriel n°36</v>
      </c>
      <c r="B3746" s="222" t="s">
        <v>645</v>
      </c>
      <c r="C3746" s="222"/>
      <c r="D3746" s="223">
        <f>D3695*'Usages industrie'!$P39*(1+'Usages industrie'!$Q39)^(D$3654-$D$3654)/1000</f>
        <v>0</v>
      </c>
      <c r="E3746" s="223">
        <f>E3695*'Usages industrie'!$P39*(1+'Usages industrie'!$Q39)^(E$3654-$D$3654)/1000</f>
        <v>0</v>
      </c>
      <c r="F3746" s="223">
        <f>F3695*'Usages industrie'!$P39*(1+'Usages industrie'!$Q39)^(F$3654-$D$3654)/1000</f>
        <v>0</v>
      </c>
      <c r="G3746" s="223">
        <f>G3695*'Usages industrie'!$P39*(1+'Usages industrie'!$Q39)^(G$3654-$D$3654)/1000</f>
        <v>0</v>
      </c>
      <c r="H3746" s="223">
        <f>H3695*'Usages industrie'!$P39*(1+'Usages industrie'!$Q39)^(H$3654-$D$3654)/1000</f>
        <v>0</v>
      </c>
      <c r="I3746" s="223">
        <f>I3695*'Usages industrie'!$P39*(1+'Usages industrie'!$Q39)^(I$3654-$D$3654)/1000</f>
        <v>0</v>
      </c>
      <c r="J3746" s="223">
        <f>J3695*'Usages industrie'!$P39*(1+'Usages industrie'!$Q39)^(J$3654-$D$3654)/1000</f>
        <v>0</v>
      </c>
      <c r="K3746" s="223">
        <f>K3695*'Usages industrie'!$P39*(1+'Usages industrie'!$Q39)^(K$3654-$D$3654)/1000</f>
        <v>0</v>
      </c>
      <c r="L3746" s="223">
        <f>L3695*'Usages industrie'!$P39*(1+'Usages industrie'!$Q39)^(L$3654-$D$3654)/1000</f>
        <v>0</v>
      </c>
      <c r="M3746" s="223">
        <f>M3695*'Usages industrie'!$P39*(1+'Usages industrie'!$Q39)^(M$3654-$D$3654)/1000</f>
        <v>0</v>
      </c>
      <c r="N3746" s="223">
        <f>N3695*'Usages industrie'!$P39*(1+'Usages industrie'!$Q39)^(N$3654-$D$3654)/1000</f>
        <v>0</v>
      </c>
      <c r="O3746" s="223">
        <f>O3695*'Usages industrie'!$P39*(1+'Usages industrie'!$Q39)^(O$3654-$D$3654)/1000</f>
        <v>0</v>
      </c>
      <c r="P3746" s="223">
        <f>P3695*'Usages industrie'!$P39*(1+'Usages industrie'!$Q39)^(P$3654-$D$3654)/1000</f>
        <v>0</v>
      </c>
      <c r="Q3746" s="223">
        <f>Q3695*'Usages industrie'!$P39*(1+'Usages industrie'!$Q39)^(Q$3654-$D$3654)/1000</f>
        <v>0</v>
      </c>
      <c r="R3746" s="223">
        <f>R3695*'Usages industrie'!$P39*(1+'Usages industrie'!$Q39)^(R$3654-$D$3654)/1000</f>
        <v>0</v>
      </c>
    </row>
    <row r="3747" spans="1:18" hidden="1" outlineLevel="2" x14ac:dyDescent="0.25">
      <c r="A3747" s="222" t="str">
        <f>'Usages industrie'!A40</f>
        <v>Usage industriel n°37</v>
      </c>
      <c r="B3747" s="222" t="s">
        <v>645</v>
      </c>
      <c r="C3747" s="222"/>
      <c r="D3747" s="223">
        <f>D3696*'Usages industrie'!$P40*(1+'Usages industrie'!$Q40)^(D$3654-$D$3654)/1000</f>
        <v>0</v>
      </c>
      <c r="E3747" s="223">
        <f>E3696*'Usages industrie'!$P40*(1+'Usages industrie'!$Q40)^(E$3654-$D$3654)/1000</f>
        <v>0</v>
      </c>
      <c r="F3747" s="223">
        <f>F3696*'Usages industrie'!$P40*(1+'Usages industrie'!$Q40)^(F$3654-$D$3654)/1000</f>
        <v>0</v>
      </c>
      <c r="G3747" s="223">
        <f>G3696*'Usages industrie'!$P40*(1+'Usages industrie'!$Q40)^(G$3654-$D$3654)/1000</f>
        <v>0</v>
      </c>
      <c r="H3747" s="223">
        <f>H3696*'Usages industrie'!$P40*(1+'Usages industrie'!$Q40)^(H$3654-$D$3654)/1000</f>
        <v>0</v>
      </c>
      <c r="I3747" s="223">
        <f>I3696*'Usages industrie'!$P40*(1+'Usages industrie'!$Q40)^(I$3654-$D$3654)/1000</f>
        <v>0</v>
      </c>
      <c r="J3747" s="223">
        <f>J3696*'Usages industrie'!$P40*(1+'Usages industrie'!$Q40)^(J$3654-$D$3654)/1000</f>
        <v>0</v>
      </c>
      <c r="K3747" s="223">
        <f>K3696*'Usages industrie'!$P40*(1+'Usages industrie'!$Q40)^(K$3654-$D$3654)/1000</f>
        <v>0</v>
      </c>
      <c r="L3747" s="223">
        <f>L3696*'Usages industrie'!$P40*(1+'Usages industrie'!$Q40)^(L$3654-$D$3654)/1000</f>
        <v>0</v>
      </c>
      <c r="M3747" s="223">
        <f>M3696*'Usages industrie'!$P40*(1+'Usages industrie'!$Q40)^(M$3654-$D$3654)/1000</f>
        <v>0</v>
      </c>
      <c r="N3747" s="223">
        <f>N3696*'Usages industrie'!$P40*(1+'Usages industrie'!$Q40)^(N$3654-$D$3654)/1000</f>
        <v>0</v>
      </c>
      <c r="O3747" s="223">
        <f>O3696*'Usages industrie'!$P40*(1+'Usages industrie'!$Q40)^(O$3654-$D$3654)/1000</f>
        <v>0</v>
      </c>
      <c r="P3747" s="223">
        <f>P3696*'Usages industrie'!$P40*(1+'Usages industrie'!$Q40)^(P$3654-$D$3654)/1000</f>
        <v>0</v>
      </c>
      <c r="Q3747" s="223">
        <f>Q3696*'Usages industrie'!$P40*(1+'Usages industrie'!$Q40)^(Q$3654-$D$3654)/1000</f>
        <v>0</v>
      </c>
      <c r="R3747" s="223">
        <f>R3696*'Usages industrie'!$P40*(1+'Usages industrie'!$Q40)^(R$3654-$D$3654)/1000</f>
        <v>0</v>
      </c>
    </row>
    <row r="3748" spans="1:18" hidden="1" outlineLevel="2" x14ac:dyDescent="0.25">
      <c r="A3748" s="222" t="str">
        <f>'Usages industrie'!A41</f>
        <v>Usage industriel n°38</v>
      </c>
      <c r="B3748" s="222" t="s">
        <v>645</v>
      </c>
      <c r="C3748" s="222"/>
      <c r="D3748" s="223">
        <f>D3697*'Usages industrie'!$P41*(1+'Usages industrie'!$Q41)^(D$3654-$D$3654)/1000</f>
        <v>0</v>
      </c>
      <c r="E3748" s="223">
        <f>E3697*'Usages industrie'!$P41*(1+'Usages industrie'!$Q41)^(E$3654-$D$3654)/1000</f>
        <v>0</v>
      </c>
      <c r="F3748" s="223">
        <f>F3697*'Usages industrie'!$P41*(1+'Usages industrie'!$Q41)^(F$3654-$D$3654)/1000</f>
        <v>0</v>
      </c>
      <c r="G3748" s="223">
        <f>G3697*'Usages industrie'!$P41*(1+'Usages industrie'!$Q41)^(G$3654-$D$3654)/1000</f>
        <v>0</v>
      </c>
      <c r="H3748" s="223">
        <f>H3697*'Usages industrie'!$P41*(1+'Usages industrie'!$Q41)^(H$3654-$D$3654)/1000</f>
        <v>0</v>
      </c>
      <c r="I3748" s="223">
        <f>I3697*'Usages industrie'!$P41*(1+'Usages industrie'!$Q41)^(I$3654-$D$3654)/1000</f>
        <v>0</v>
      </c>
      <c r="J3748" s="223">
        <f>J3697*'Usages industrie'!$P41*(1+'Usages industrie'!$Q41)^(J$3654-$D$3654)/1000</f>
        <v>0</v>
      </c>
      <c r="K3748" s="223">
        <f>K3697*'Usages industrie'!$P41*(1+'Usages industrie'!$Q41)^(K$3654-$D$3654)/1000</f>
        <v>0</v>
      </c>
      <c r="L3748" s="223">
        <f>L3697*'Usages industrie'!$P41*(1+'Usages industrie'!$Q41)^(L$3654-$D$3654)/1000</f>
        <v>0</v>
      </c>
      <c r="M3748" s="223">
        <f>M3697*'Usages industrie'!$P41*(1+'Usages industrie'!$Q41)^(M$3654-$D$3654)/1000</f>
        <v>0</v>
      </c>
      <c r="N3748" s="223">
        <f>N3697*'Usages industrie'!$P41*(1+'Usages industrie'!$Q41)^(N$3654-$D$3654)/1000</f>
        <v>0</v>
      </c>
      <c r="O3748" s="223">
        <f>O3697*'Usages industrie'!$P41*(1+'Usages industrie'!$Q41)^(O$3654-$D$3654)/1000</f>
        <v>0</v>
      </c>
      <c r="P3748" s="223">
        <f>P3697*'Usages industrie'!$P41*(1+'Usages industrie'!$Q41)^(P$3654-$D$3654)/1000</f>
        <v>0</v>
      </c>
      <c r="Q3748" s="223">
        <f>Q3697*'Usages industrie'!$P41*(1+'Usages industrie'!$Q41)^(Q$3654-$D$3654)/1000</f>
        <v>0</v>
      </c>
      <c r="R3748" s="223">
        <f>R3697*'Usages industrie'!$P41*(1+'Usages industrie'!$Q41)^(R$3654-$D$3654)/1000</f>
        <v>0</v>
      </c>
    </row>
    <row r="3749" spans="1:18" hidden="1" outlineLevel="2" x14ac:dyDescent="0.25">
      <c r="A3749" s="222" t="str">
        <f>'Usages industrie'!A42</f>
        <v>Usage industriel n°39</v>
      </c>
      <c r="B3749" s="222" t="s">
        <v>645</v>
      </c>
      <c r="C3749" s="222"/>
      <c r="D3749" s="223">
        <f>D3698*'Usages industrie'!$P42*(1+'Usages industrie'!$Q42)^(D$3654-$D$3654)/1000</f>
        <v>0</v>
      </c>
      <c r="E3749" s="223">
        <f>E3698*'Usages industrie'!$P42*(1+'Usages industrie'!$Q42)^(E$3654-$D$3654)/1000</f>
        <v>0</v>
      </c>
      <c r="F3749" s="223">
        <f>F3698*'Usages industrie'!$P42*(1+'Usages industrie'!$Q42)^(F$3654-$D$3654)/1000</f>
        <v>0</v>
      </c>
      <c r="G3749" s="223">
        <f>G3698*'Usages industrie'!$P42*(1+'Usages industrie'!$Q42)^(G$3654-$D$3654)/1000</f>
        <v>0</v>
      </c>
      <c r="H3749" s="223">
        <f>H3698*'Usages industrie'!$P42*(1+'Usages industrie'!$Q42)^(H$3654-$D$3654)/1000</f>
        <v>0</v>
      </c>
      <c r="I3749" s="223">
        <f>I3698*'Usages industrie'!$P42*(1+'Usages industrie'!$Q42)^(I$3654-$D$3654)/1000</f>
        <v>0</v>
      </c>
      <c r="J3749" s="223">
        <f>J3698*'Usages industrie'!$P42*(1+'Usages industrie'!$Q42)^(J$3654-$D$3654)/1000</f>
        <v>0</v>
      </c>
      <c r="K3749" s="223">
        <f>K3698*'Usages industrie'!$P42*(1+'Usages industrie'!$Q42)^(K$3654-$D$3654)/1000</f>
        <v>0</v>
      </c>
      <c r="L3749" s="223">
        <f>L3698*'Usages industrie'!$P42*(1+'Usages industrie'!$Q42)^(L$3654-$D$3654)/1000</f>
        <v>0</v>
      </c>
      <c r="M3749" s="223">
        <f>M3698*'Usages industrie'!$P42*(1+'Usages industrie'!$Q42)^(M$3654-$D$3654)/1000</f>
        <v>0</v>
      </c>
      <c r="N3749" s="223">
        <f>N3698*'Usages industrie'!$P42*(1+'Usages industrie'!$Q42)^(N$3654-$D$3654)/1000</f>
        <v>0</v>
      </c>
      <c r="O3749" s="223">
        <f>O3698*'Usages industrie'!$P42*(1+'Usages industrie'!$Q42)^(O$3654-$D$3654)/1000</f>
        <v>0</v>
      </c>
      <c r="P3749" s="223">
        <f>P3698*'Usages industrie'!$P42*(1+'Usages industrie'!$Q42)^(P$3654-$D$3654)/1000</f>
        <v>0</v>
      </c>
      <c r="Q3749" s="223">
        <f>Q3698*'Usages industrie'!$P42*(1+'Usages industrie'!$Q42)^(Q$3654-$D$3654)/1000</f>
        <v>0</v>
      </c>
      <c r="R3749" s="223">
        <f>R3698*'Usages industrie'!$P42*(1+'Usages industrie'!$Q42)^(R$3654-$D$3654)/1000</f>
        <v>0</v>
      </c>
    </row>
    <row r="3750" spans="1:18" hidden="1" outlineLevel="2" x14ac:dyDescent="0.25">
      <c r="A3750" s="222" t="str">
        <f>'Usages industrie'!A43</f>
        <v>Usage industriel n°40</v>
      </c>
      <c r="B3750" s="222" t="s">
        <v>645</v>
      </c>
      <c r="C3750" s="222"/>
      <c r="D3750" s="223">
        <f>D3699*'Usages industrie'!$P43*(1+'Usages industrie'!$Q43)^(D$3654-$D$3654)/1000</f>
        <v>0</v>
      </c>
      <c r="E3750" s="223">
        <f>E3699*'Usages industrie'!$P43*(1+'Usages industrie'!$Q43)^(E$3654-$D$3654)/1000</f>
        <v>0</v>
      </c>
      <c r="F3750" s="223">
        <f>F3699*'Usages industrie'!$P43*(1+'Usages industrie'!$Q43)^(F$3654-$D$3654)/1000</f>
        <v>0</v>
      </c>
      <c r="G3750" s="223">
        <f>G3699*'Usages industrie'!$P43*(1+'Usages industrie'!$Q43)^(G$3654-$D$3654)/1000</f>
        <v>0</v>
      </c>
      <c r="H3750" s="223">
        <f>H3699*'Usages industrie'!$P43*(1+'Usages industrie'!$Q43)^(H$3654-$D$3654)/1000</f>
        <v>0</v>
      </c>
      <c r="I3750" s="223">
        <f>I3699*'Usages industrie'!$P43*(1+'Usages industrie'!$Q43)^(I$3654-$D$3654)/1000</f>
        <v>0</v>
      </c>
      <c r="J3750" s="223">
        <f>J3699*'Usages industrie'!$P43*(1+'Usages industrie'!$Q43)^(J$3654-$D$3654)/1000</f>
        <v>0</v>
      </c>
      <c r="K3750" s="223">
        <f>K3699*'Usages industrie'!$P43*(1+'Usages industrie'!$Q43)^(K$3654-$D$3654)/1000</f>
        <v>0</v>
      </c>
      <c r="L3750" s="223">
        <f>L3699*'Usages industrie'!$P43*(1+'Usages industrie'!$Q43)^(L$3654-$D$3654)/1000</f>
        <v>0</v>
      </c>
      <c r="M3750" s="223">
        <f>M3699*'Usages industrie'!$P43*(1+'Usages industrie'!$Q43)^(M$3654-$D$3654)/1000</f>
        <v>0</v>
      </c>
      <c r="N3750" s="223">
        <f>N3699*'Usages industrie'!$P43*(1+'Usages industrie'!$Q43)^(N$3654-$D$3654)/1000</f>
        <v>0</v>
      </c>
      <c r="O3750" s="223">
        <f>O3699*'Usages industrie'!$P43*(1+'Usages industrie'!$Q43)^(O$3654-$D$3654)/1000</f>
        <v>0</v>
      </c>
      <c r="P3750" s="223">
        <f>P3699*'Usages industrie'!$P43*(1+'Usages industrie'!$Q43)^(P$3654-$D$3654)/1000</f>
        <v>0</v>
      </c>
      <c r="Q3750" s="223">
        <f>Q3699*'Usages industrie'!$P43*(1+'Usages industrie'!$Q43)^(Q$3654-$D$3654)/1000</f>
        <v>0</v>
      </c>
      <c r="R3750" s="223">
        <f>R3699*'Usages industrie'!$P43*(1+'Usages industrie'!$Q43)^(R$3654-$D$3654)/1000</f>
        <v>0</v>
      </c>
    </row>
    <row r="3751" spans="1:18" hidden="1" outlineLevel="2" x14ac:dyDescent="0.25">
      <c r="A3751" s="222" t="str">
        <f>'Usages industrie'!A44</f>
        <v>Usage industriel n°41</v>
      </c>
      <c r="B3751" s="222" t="s">
        <v>645</v>
      </c>
      <c r="C3751" s="222"/>
      <c r="D3751" s="223">
        <f>D3700*'Usages industrie'!$P44*(1+'Usages industrie'!$Q44)^(D$3654-$D$3654)/1000</f>
        <v>0</v>
      </c>
      <c r="E3751" s="223">
        <f>E3700*'Usages industrie'!$P44*(1+'Usages industrie'!$Q44)^(E$3654-$D$3654)/1000</f>
        <v>0</v>
      </c>
      <c r="F3751" s="223">
        <f>F3700*'Usages industrie'!$P44*(1+'Usages industrie'!$Q44)^(F$3654-$D$3654)/1000</f>
        <v>0</v>
      </c>
      <c r="G3751" s="223">
        <f>G3700*'Usages industrie'!$P44*(1+'Usages industrie'!$Q44)^(G$3654-$D$3654)/1000</f>
        <v>0</v>
      </c>
      <c r="H3751" s="223">
        <f>H3700*'Usages industrie'!$P44*(1+'Usages industrie'!$Q44)^(H$3654-$D$3654)/1000</f>
        <v>0</v>
      </c>
      <c r="I3751" s="223">
        <f>I3700*'Usages industrie'!$P44*(1+'Usages industrie'!$Q44)^(I$3654-$D$3654)/1000</f>
        <v>0</v>
      </c>
      <c r="J3751" s="223">
        <f>J3700*'Usages industrie'!$P44*(1+'Usages industrie'!$Q44)^(J$3654-$D$3654)/1000</f>
        <v>0</v>
      </c>
      <c r="K3751" s="223">
        <f>K3700*'Usages industrie'!$P44*(1+'Usages industrie'!$Q44)^(K$3654-$D$3654)/1000</f>
        <v>0</v>
      </c>
      <c r="L3751" s="223">
        <f>L3700*'Usages industrie'!$P44*(1+'Usages industrie'!$Q44)^(L$3654-$D$3654)/1000</f>
        <v>0</v>
      </c>
      <c r="M3751" s="223">
        <f>M3700*'Usages industrie'!$P44*(1+'Usages industrie'!$Q44)^(M$3654-$D$3654)/1000</f>
        <v>0</v>
      </c>
      <c r="N3751" s="223">
        <f>N3700*'Usages industrie'!$P44*(1+'Usages industrie'!$Q44)^(N$3654-$D$3654)/1000</f>
        <v>0</v>
      </c>
      <c r="O3751" s="223">
        <f>O3700*'Usages industrie'!$P44*(1+'Usages industrie'!$Q44)^(O$3654-$D$3654)/1000</f>
        <v>0</v>
      </c>
      <c r="P3751" s="223">
        <f>P3700*'Usages industrie'!$P44*(1+'Usages industrie'!$Q44)^(P$3654-$D$3654)/1000</f>
        <v>0</v>
      </c>
      <c r="Q3751" s="223">
        <f>Q3700*'Usages industrie'!$P44*(1+'Usages industrie'!$Q44)^(Q$3654-$D$3654)/1000</f>
        <v>0</v>
      </c>
      <c r="R3751" s="223">
        <f>R3700*'Usages industrie'!$P44*(1+'Usages industrie'!$Q44)^(R$3654-$D$3654)/1000</f>
        <v>0</v>
      </c>
    </row>
    <row r="3752" spans="1:18" hidden="1" outlineLevel="2" x14ac:dyDescent="0.25">
      <c r="A3752" s="222" t="str">
        <f>'Usages industrie'!A45</f>
        <v>Usage industriel n°42</v>
      </c>
      <c r="B3752" s="222" t="s">
        <v>645</v>
      </c>
      <c r="C3752" s="222"/>
      <c r="D3752" s="223">
        <f>D3701*'Usages industrie'!$P45*(1+'Usages industrie'!$Q45)^(D$3654-$D$3654)/1000</f>
        <v>0</v>
      </c>
      <c r="E3752" s="223">
        <f>E3701*'Usages industrie'!$P45*(1+'Usages industrie'!$Q45)^(E$3654-$D$3654)/1000</f>
        <v>0</v>
      </c>
      <c r="F3752" s="223">
        <f>F3701*'Usages industrie'!$P45*(1+'Usages industrie'!$Q45)^(F$3654-$D$3654)/1000</f>
        <v>0</v>
      </c>
      <c r="G3752" s="223">
        <f>G3701*'Usages industrie'!$P45*(1+'Usages industrie'!$Q45)^(G$3654-$D$3654)/1000</f>
        <v>0</v>
      </c>
      <c r="H3752" s="223">
        <f>H3701*'Usages industrie'!$P45*(1+'Usages industrie'!$Q45)^(H$3654-$D$3654)/1000</f>
        <v>0</v>
      </c>
      <c r="I3752" s="223">
        <f>I3701*'Usages industrie'!$P45*(1+'Usages industrie'!$Q45)^(I$3654-$D$3654)/1000</f>
        <v>0</v>
      </c>
      <c r="J3752" s="223">
        <f>J3701*'Usages industrie'!$P45*(1+'Usages industrie'!$Q45)^(J$3654-$D$3654)/1000</f>
        <v>0</v>
      </c>
      <c r="K3752" s="223">
        <f>K3701*'Usages industrie'!$P45*(1+'Usages industrie'!$Q45)^(K$3654-$D$3654)/1000</f>
        <v>0</v>
      </c>
      <c r="L3752" s="223">
        <f>L3701*'Usages industrie'!$P45*(1+'Usages industrie'!$Q45)^(L$3654-$D$3654)/1000</f>
        <v>0</v>
      </c>
      <c r="M3752" s="223">
        <f>M3701*'Usages industrie'!$P45*(1+'Usages industrie'!$Q45)^(M$3654-$D$3654)/1000</f>
        <v>0</v>
      </c>
      <c r="N3752" s="223">
        <f>N3701*'Usages industrie'!$P45*(1+'Usages industrie'!$Q45)^(N$3654-$D$3654)/1000</f>
        <v>0</v>
      </c>
      <c r="O3752" s="223">
        <f>O3701*'Usages industrie'!$P45*(1+'Usages industrie'!$Q45)^(O$3654-$D$3654)/1000</f>
        <v>0</v>
      </c>
      <c r="P3752" s="223">
        <f>P3701*'Usages industrie'!$P45*(1+'Usages industrie'!$Q45)^(P$3654-$D$3654)/1000</f>
        <v>0</v>
      </c>
      <c r="Q3752" s="223">
        <f>Q3701*'Usages industrie'!$P45*(1+'Usages industrie'!$Q45)^(Q$3654-$D$3654)/1000</f>
        <v>0</v>
      </c>
      <c r="R3752" s="223">
        <f>R3701*'Usages industrie'!$P45*(1+'Usages industrie'!$Q45)^(R$3654-$D$3654)/1000</f>
        <v>0</v>
      </c>
    </row>
    <row r="3753" spans="1:18" hidden="1" outlineLevel="2" x14ac:dyDescent="0.25">
      <c r="A3753" s="222" t="str">
        <f>'Usages industrie'!A46</f>
        <v>Usage industriel n°43</v>
      </c>
      <c r="B3753" s="222" t="s">
        <v>645</v>
      </c>
      <c r="C3753" s="222"/>
      <c r="D3753" s="223">
        <f>D3702*'Usages industrie'!$P46*(1+'Usages industrie'!$Q46)^(D$3654-$D$3654)/1000</f>
        <v>0</v>
      </c>
      <c r="E3753" s="223">
        <f>E3702*'Usages industrie'!$P46*(1+'Usages industrie'!$Q46)^(E$3654-$D$3654)/1000</f>
        <v>0</v>
      </c>
      <c r="F3753" s="223">
        <f>F3702*'Usages industrie'!$P46*(1+'Usages industrie'!$Q46)^(F$3654-$D$3654)/1000</f>
        <v>0</v>
      </c>
      <c r="G3753" s="223">
        <f>G3702*'Usages industrie'!$P46*(1+'Usages industrie'!$Q46)^(G$3654-$D$3654)/1000</f>
        <v>0</v>
      </c>
      <c r="H3753" s="223">
        <f>H3702*'Usages industrie'!$P46*(1+'Usages industrie'!$Q46)^(H$3654-$D$3654)/1000</f>
        <v>0</v>
      </c>
      <c r="I3753" s="223">
        <f>I3702*'Usages industrie'!$P46*(1+'Usages industrie'!$Q46)^(I$3654-$D$3654)/1000</f>
        <v>0</v>
      </c>
      <c r="J3753" s="223">
        <f>J3702*'Usages industrie'!$P46*(1+'Usages industrie'!$Q46)^(J$3654-$D$3654)/1000</f>
        <v>0</v>
      </c>
      <c r="K3753" s="223">
        <f>K3702*'Usages industrie'!$P46*(1+'Usages industrie'!$Q46)^(K$3654-$D$3654)/1000</f>
        <v>0</v>
      </c>
      <c r="L3753" s="223">
        <f>L3702*'Usages industrie'!$P46*(1+'Usages industrie'!$Q46)^(L$3654-$D$3654)/1000</f>
        <v>0</v>
      </c>
      <c r="M3753" s="223">
        <f>M3702*'Usages industrie'!$P46*(1+'Usages industrie'!$Q46)^(M$3654-$D$3654)/1000</f>
        <v>0</v>
      </c>
      <c r="N3753" s="223">
        <f>N3702*'Usages industrie'!$P46*(1+'Usages industrie'!$Q46)^(N$3654-$D$3654)/1000</f>
        <v>0</v>
      </c>
      <c r="O3753" s="223">
        <f>O3702*'Usages industrie'!$P46*(1+'Usages industrie'!$Q46)^(O$3654-$D$3654)/1000</f>
        <v>0</v>
      </c>
      <c r="P3753" s="223">
        <f>P3702*'Usages industrie'!$P46*(1+'Usages industrie'!$Q46)^(P$3654-$D$3654)/1000</f>
        <v>0</v>
      </c>
      <c r="Q3753" s="223">
        <f>Q3702*'Usages industrie'!$P46*(1+'Usages industrie'!$Q46)^(Q$3654-$D$3654)/1000</f>
        <v>0</v>
      </c>
      <c r="R3753" s="223">
        <f>R3702*'Usages industrie'!$P46*(1+'Usages industrie'!$Q46)^(R$3654-$D$3654)/1000</f>
        <v>0</v>
      </c>
    </row>
    <row r="3754" spans="1:18" hidden="1" outlineLevel="2" x14ac:dyDescent="0.25">
      <c r="A3754" s="222" t="str">
        <f>'Usages industrie'!A47</f>
        <v>Usage industriel n°44</v>
      </c>
      <c r="B3754" s="222" t="s">
        <v>645</v>
      </c>
      <c r="C3754" s="222"/>
      <c r="D3754" s="223">
        <f>D3703*'Usages industrie'!$P47*(1+'Usages industrie'!$Q47)^(D$3654-$D$3654)/1000</f>
        <v>0</v>
      </c>
      <c r="E3754" s="223">
        <f>E3703*'Usages industrie'!$P47*(1+'Usages industrie'!$Q47)^(E$3654-$D$3654)/1000</f>
        <v>0</v>
      </c>
      <c r="F3754" s="223">
        <f>F3703*'Usages industrie'!$P47*(1+'Usages industrie'!$Q47)^(F$3654-$D$3654)/1000</f>
        <v>0</v>
      </c>
      <c r="G3754" s="223">
        <f>G3703*'Usages industrie'!$P47*(1+'Usages industrie'!$Q47)^(G$3654-$D$3654)/1000</f>
        <v>0</v>
      </c>
      <c r="H3754" s="223">
        <f>H3703*'Usages industrie'!$P47*(1+'Usages industrie'!$Q47)^(H$3654-$D$3654)/1000</f>
        <v>0</v>
      </c>
      <c r="I3754" s="223">
        <f>I3703*'Usages industrie'!$P47*(1+'Usages industrie'!$Q47)^(I$3654-$D$3654)/1000</f>
        <v>0</v>
      </c>
      <c r="J3754" s="223">
        <f>J3703*'Usages industrie'!$P47*(1+'Usages industrie'!$Q47)^(J$3654-$D$3654)/1000</f>
        <v>0</v>
      </c>
      <c r="K3754" s="223">
        <f>K3703*'Usages industrie'!$P47*(1+'Usages industrie'!$Q47)^(K$3654-$D$3654)/1000</f>
        <v>0</v>
      </c>
      <c r="L3754" s="223">
        <f>L3703*'Usages industrie'!$P47*(1+'Usages industrie'!$Q47)^(L$3654-$D$3654)/1000</f>
        <v>0</v>
      </c>
      <c r="M3754" s="223">
        <f>M3703*'Usages industrie'!$P47*(1+'Usages industrie'!$Q47)^(M$3654-$D$3654)/1000</f>
        <v>0</v>
      </c>
      <c r="N3754" s="223">
        <f>N3703*'Usages industrie'!$P47*(1+'Usages industrie'!$Q47)^(N$3654-$D$3654)/1000</f>
        <v>0</v>
      </c>
      <c r="O3754" s="223">
        <f>O3703*'Usages industrie'!$P47*(1+'Usages industrie'!$Q47)^(O$3654-$D$3654)/1000</f>
        <v>0</v>
      </c>
      <c r="P3754" s="223">
        <f>P3703*'Usages industrie'!$P47*(1+'Usages industrie'!$Q47)^(P$3654-$D$3654)/1000</f>
        <v>0</v>
      </c>
      <c r="Q3754" s="223">
        <f>Q3703*'Usages industrie'!$P47*(1+'Usages industrie'!$Q47)^(Q$3654-$D$3654)/1000</f>
        <v>0</v>
      </c>
      <c r="R3754" s="223">
        <f>R3703*'Usages industrie'!$P47*(1+'Usages industrie'!$Q47)^(R$3654-$D$3654)/1000</f>
        <v>0</v>
      </c>
    </row>
    <row r="3755" spans="1:18" hidden="1" outlineLevel="2" x14ac:dyDescent="0.25">
      <c r="A3755" s="222" t="str">
        <f>'Usages industrie'!A48</f>
        <v>Usage industriel n°45</v>
      </c>
      <c r="B3755" s="222" t="s">
        <v>645</v>
      </c>
      <c r="C3755" s="222"/>
      <c r="D3755" s="223">
        <f>D3704*'Usages industrie'!$P48*(1+'Usages industrie'!$Q48)^(D$3654-$D$3654)/1000</f>
        <v>0</v>
      </c>
      <c r="E3755" s="223">
        <f>E3704*'Usages industrie'!$P48*(1+'Usages industrie'!$Q48)^(E$3654-$D$3654)/1000</f>
        <v>0</v>
      </c>
      <c r="F3755" s="223">
        <f>F3704*'Usages industrie'!$P48*(1+'Usages industrie'!$Q48)^(F$3654-$D$3654)/1000</f>
        <v>0</v>
      </c>
      <c r="G3755" s="223">
        <f>G3704*'Usages industrie'!$P48*(1+'Usages industrie'!$Q48)^(G$3654-$D$3654)/1000</f>
        <v>0</v>
      </c>
      <c r="H3755" s="223">
        <f>H3704*'Usages industrie'!$P48*(1+'Usages industrie'!$Q48)^(H$3654-$D$3654)/1000</f>
        <v>0</v>
      </c>
      <c r="I3755" s="223">
        <f>I3704*'Usages industrie'!$P48*(1+'Usages industrie'!$Q48)^(I$3654-$D$3654)/1000</f>
        <v>0</v>
      </c>
      <c r="J3755" s="223">
        <f>J3704*'Usages industrie'!$P48*(1+'Usages industrie'!$Q48)^(J$3654-$D$3654)/1000</f>
        <v>0</v>
      </c>
      <c r="K3755" s="223">
        <f>K3704*'Usages industrie'!$P48*(1+'Usages industrie'!$Q48)^(K$3654-$D$3654)/1000</f>
        <v>0</v>
      </c>
      <c r="L3755" s="223">
        <f>L3704*'Usages industrie'!$P48*(1+'Usages industrie'!$Q48)^(L$3654-$D$3654)/1000</f>
        <v>0</v>
      </c>
      <c r="M3755" s="223">
        <f>M3704*'Usages industrie'!$P48*(1+'Usages industrie'!$Q48)^(M$3654-$D$3654)/1000</f>
        <v>0</v>
      </c>
      <c r="N3755" s="223">
        <f>N3704*'Usages industrie'!$P48*(1+'Usages industrie'!$Q48)^(N$3654-$D$3654)/1000</f>
        <v>0</v>
      </c>
      <c r="O3755" s="223">
        <f>O3704*'Usages industrie'!$P48*(1+'Usages industrie'!$Q48)^(O$3654-$D$3654)/1000</f>
        <v>0</v>
      </c>
      <c r="P3755" s="223">
        <f>P3704*'Usages industrie'!$P48*(1+'Usages industrie'!$Q48)^(P$3654-$D$3654)/1000</f>
        <v>0</v>
      </c>
      <c r="Q3755" s="223">
        <f>Q3704*'Usages industrie'!$P48*(1+'Usages industrie'!$Q48)^(Q$3654-$D$3654)/1000</f>
        <v>0</v>
      </c>
      <c r="R3755" s="223">
        <f>R3704*'Usages industrie'!$P48*(1+'Usages industrie'!$Q48)^(R$3654-$D$3654)/1000</f>
        <v>0</v>
      </c>
    </row>
    <row r="3756" spans="1:18" hidden="1" outlineLevel="2" x14ac:dyDescent="0.25">
      <c r="A3756" s="222" t="str">
        <f>'Usages industrie'!A49</f>
        <v>Usage industriel n°46</v>
      </c>
      <c r="B3756" s="222" t="s">
        <v>645</v>
      </c>
      <c r="C3756" s="222"/>
      <c r="D3756" s="223">
        <f>D3705*'Usages industrie'!$P49*(1+'Usages industrie'!$Q49)^(D$3654-$D$3654)/1000</f>
        <v>0</v>
      </c>
      <c r="E3756" s="223">
        <f>E3705*'Usages industrie'!$P49*(1+'Usages industrie'!$Q49)^(E$3654-$D$3654)/1000</f>
        <v>0</v>
      </c>
      <c r="F3756" s="223">
        <f>F3705*'Usages industrie'!$P49*(1+'Usages industrie'!$Q49)^(F$3654-$D$3654)/1000</f>
        <v>0</v>
      </c>
      <c r="G3756" s="223">
        <f>G3705*'Usages industrie'!$P49*(1+'Usages industrie'!$Q49)^(G$3654-$D$3654)/1000</f>
        <v>0</v>
      </c>
      <c r="H3756" s="223">
        <f>H3705*'Usages industrie'!$P49*(1+'Usages industrie'!$Q49)^(H$3654-$D$3654)/1000</f>
        <v>0</v>
      </c>
      <c r="I3756" s="223">
        <f>I3705*'Usages industrie'!$P49*(1+'Usages industrie'!$Q49)^(I$3654-$D$3654)/1000</f>
        <v>0</v>
      </c>
      <c r="J3756" s="223">
        <f>J3705*'Usages industrie'!$P49*(1+'Usages industrie'!$Q49)^(J$3654-$D$3654)/1000</f>
        <v>0</v>
      </c>
      <c r="K3756" s="223">
        <f>K3705*'Usages industrie'!$P49*(1+'Usages industrie'!$Q49)^(K$3654-$D$3654)/1000</f>
        <v>0</v>
      </c>
      <c r="L3756" s="223">
        <f>L3705*'Usages industrie'!$P49*(1+'Usages industrie'!$Q49)^(L$3654-$D$3654)/1000</f>
        <v>0</v>
      </c>
      <c r="M3756" s="223">
        <f>M3705*'Usages industrie'!$P49*(1+'Usages industrie'!$Q49)^(M$3654-$D$3654)/1000</f>
        <v>0</v>
      </c>
      <c r="N3756" s="223">
        <f>N3705*'Usages industrie'!$P49*(1+'Usages industrie'!$Q49)^(N$3654-$D$3654)/1000</f>
        <v>0</v>
      </c>
      <c r="O3756" s="223">
        <f>O3705*'Usages industrie'!$P49*(1+'Usages industrie'!$Q49)^(O$3654-$D$3654)/1000</f>
        <v>0</v>
      </c>
      <c r="P3756" s="223">
        <f>P3705*'Usages industrie'!$P49*(1+'Usages industrie'!$Q49)^(P$3654-$D$3654)/1000</f>
        <v>0</v>
      </c>
      <c r="Q3756" s="223">
        <f>Q3705*'Usages industrie'!$P49*(1+'Usages industrie'!$Q49)^(Q$3654-$D$3654)/1000</f>
        <v>0</v>
      </c>
      <c r="R3756" s="223">
        <f>R3705*'Usages industrie'!$P49*(1+'Usages industrie'!$Q49)^(R$3654-$D$3654)/1000</f>
        <v>0</v>
      </c>
    </row>
    <row r="3757" spans="1:18" hidden="1" outlineLevel="2" x14ac:dyDescent="0.25">
      <c r="A3757" s="222" t="str">
        <f>'Usages industrie'!A50</f>
        <v>Usage industriel n°47</v>
      </c>
      <c r="B3757" s="222" t="s">
        <v>645</v>
      </c>
      <c r="C3757" s="222"/>
      <c r="D3757" s="223">
        <f>D3706*'Usages industrie'!$P50*(1+'Usages industrie'!$Q50)^(D$3654-$D$3654)/1000</f>
        <v>0</v>
      </c>
      <c r="E3757" s="223">
        <f>E3706*'Usages industrie'!$P50*(1+'Usages industrie'!$Q50)^(E$3654-$D$3654)/1000</f>
        <v>0</v>
      </c>
      <c r="F3757" s="223">
        <f>F3706*'Usages industrie'!$P50*(1+'Usages industrie'!$Q50)^(F$3654-$D$3654)/1000</f>
        <v>0</v>
      </c>
      <c r="G3757" s="223">
        <f>G3706*'Usages industrie'!$P50*(1+'Usages industrie'!$Q50)^(G$3654-$D$3654)/1000</f>
        <v>0</v>
      </c>
      <c r="H3757" s="223">
        <f>H3706*'Usages industrie'!$P50*(1+'Usages industrie'!$Q50)^(H$3654-$D$3654)/1000</f>
        <v>0</v>
      </c>
      <c r="I3757" s="223">
        <f>I3706*'Usages industrie'!$P50*(1+'Usages industrie'!$Q50)^(I$3654-$D$3654)/1000</f>
        <v>0</v>
      </c>
      <c r="J3757" s="223">
        <f>J3706*'Usages industrie'!$P50*(1+'Usages industrie'!$Q50)^(J$3654-$D$3654)/1000</f>
        <v>0</v>
      </c>
      <c r="K3757" s="223">
        <f>K3706*'Usages industrie'!$P50*(1+'Usages industrie'!$Q50)^(K$3654-$D$3654)/1000</f>
        <v>0</v>
      </c>
      <c r="L3757" s="223">
        <f>L3706*'Usages industrie'!$P50*(1+'Usages industrie'!$Q50)^(L$3654-$D$3654)/1000</f>
        <v>0</v>
      </c>
      <c r="M3757" s="223">
        <f>M3706*'Usages industrie'!$P50*(1+'Usages industrie'!$Q50)^(M$3654-$D$3654)/1000</f>
        <v>0</v>
      </c>
      <c r="N3757" s="223">
        <f>N3706*'Usages industrie'!$P50*(1+'Usages industrie'!$Q50)^(N$3654-$D$3654)/1000</f>
        <v>0</v>
      </c>
      <c r="O3757" s="223">
        <f>O3706*'Usages industrie'!$P50*(1+'Usages industrie'!$Q50)^(O$3654-$D$3654)/1000</f>
        <v>0</v>
      </c>
      <c r="P3757" s="223">
        <f>P3706*'Usages industrie'!$P50*(1+'Usages industrie'!$Q50)^(P$3654-$D$3654)/1000</f>
        <v>0</v>
      </c>
      <c r="Q3757" s="223">
        <f>Q3706*'Usages industrie'!$P50*(1+'Usages industrie'!$Q50)^(Q$3654-$D$3654)/1000</f>
        <v>0</v>
      </c>
      <c r="R3757" s="223">
        <f>R3706*'Usages industrie'!$P50*(1+'Usages industrie'!$Q50)^(R$3654-$D$3654)/1000</f>
        <v>0</v>
      </c>
    </row>
    <row r="3758" spans="1:18" hidden="1" outlineLevel="2" x14ac:dyDescent="0.25">
      <c r="A3758" s="222" t="str">
        <f>'Usages industrie'!A51</f>
        <v>Usage industriel n°48</v>
      </c>
      <c r="B3758" s="222" t="s">
        <v>645</v>
      </c>
      <c r="C3758" s="222"/>
      <c r="D3758" s="223">
        <f>D3707*'Usages industrie'!$P51*(1+'Usages industrie'!$Q51)^(D$3654-$D$3654)/1000</f>
        <v>0</v>
      </c>
      <c r="E3758" s="223">
        <f>E3707*'Usages industrie'!$P51*(1+'Usages industrie'!$Q51)^(E$3654-$D$3654)/1000</f>
        <v>0</v>
      </c>
      <c r="F3758" s="223">
        <f>F3707*'Usages industrie'!$P51*(1+'Usages industrie'!$Q51)^(F$3654-$D$3654)/1000</f>
        <v>0</v>
      </c>
      <c r="G3758" s="223">
        <f>G3707*'Usages industrie'!$P51*(1+'Usages industrie'!$Q51)^(G$3654-$D$3654)/1000</f>
        <v>0</v>
      </c>
      <c r="H3758" s="223">
        <f>H3707*'Usages industrie'!$P51*(1+'Usages industrie'!$Q51)^(H$3654-$D$3654)/1000</f>
        <v>0</v>
      </c>
      <c r="I3758" s="223">
        <f>I3707*'Usages industrie'!$P51*(1+'Usages industrie'!$Q51)^(I$3654-$D$3654)/1000</f>
        <v>0</v>
      </c>
      <c r="J3758" s="223">
        <f>J3707*'Usages industrie'!$P51*(1+'Usages industrie'!$Q51)^(J$3654-$D$3654)/1000</f>
        <v>0</v>
      </c>
      <c r="K3758" s="223">
        <f>K3707*'Usages industrie'!$P51*(1+'Usages industrie'!$Q51)^(K$3654-$D$3654)/1000</f>
        <v>0</v>
      </c>
      <c r="L3758" s="223">
        <f>L3707*'Usages industrie'!$P51*(1+'Usages industrie'!$Q51)^(L$3654-$D$3654)/1000</f>
        <v>0</v>
      </c>
      <c r="M3758" s="223">
        <f>M3707*'Usages industrie'!$P51*(1+'Usages industrie'!$Q51)^(M$3654-$D$3654)/1000</f>
        <v>0</v>
      </c>
      <c r="N3758" s="223">
        <f>N3707*'Usages industrie'!$P51*(1+'Usages industrie'!$Q51)^(N$3654-$D$3654)/1000</f>
        <v>0</v>
      </c>
      <c r="O3758" s="223">
        <f>O3707*'Usages industrie'!$P51*(1+'Usages industrie'!$Q51)^(O$3654-$D$3654)/1000</f>
        <v>0</v>
      </c>
      <c r="P3758" s="223">
        <f>P3707*'Usages industrie'!$P51*(1+'Usages industrie'!$Q51)^(P$3654-$D$3654)/1000</f>
        <v>0</v>
      </c>
      <c r="Q3758" s="223">
        <f>Q3707*'Usages industrie'!$P51*(1+'Usages industrie'!$Q51)^(Q$3654-$D$3654)/1000</f>
        <v>0</v>
      </c>
      <c r="R3758" s="223">
        <f>R3707*'Usages industrie'!$P51*(1+'Usages industrie'!$Q51)^(R$3654-$D$3654)/1000</f>
        <v>0</v>
      </c>
    </row>
    <row r="3759" spans="1:18" hidden="1" outlineLevel="2" x14ac:dyDescent="0.25">
      <c r="A3759" s="222" t="str">
        <f>'Usages industrie'!A52</f>
        <v>Usage industriel n°49</v>
      </c>
      <c r="B3759" s="222" t="s">
        <v>645</v>
      </c>
      <c r="C3759" s="222"/>
      <c r="D3759" s="223">
        <f>D3708*'Usages industrie'!$P52*(1+'Usages industrie'!$Q52)^(D$3654-$D$3654)/1000</f>
        <v>0</v>
      </c>
      <c r="E3759" s="223">
        <f>E3708*'Usages industrie'!$P52*(1+'Usages industrie'!$Q52)^(E$3654-$D$3654)/1000</f>
        <v>0</v>
      </c>
      <c r="F3759" s="223">
        <f>F3708*'Usages industrie'!$P52*(1+'Usages industrie'!$Q52)^(F$3654-$D$3654)/1000</f>
        <v>0</v>
      </c>
      <c r="G3759" s="223">
        <f>G3708*'Usages industrie'!$P52*(1+'Usages industrie'!$Q52)^(G$3654-$D$3654)/1000</f>
        <v>0</v>
      </c>
      <c r="H3759" s="223">
        <f>H3708*'Usages industrie'!$P52*(1+'Usages industrie'!$Q52)^(H$3654-$D$3654)/1000</f>
        <v>0</v>
      </c>
      <c r="I3759" s="223">
        <f>I3708*'Usages industrie'!$P52*(1+'Usages industrie'!$Q52)^(I$3654-$D$3654)/1000</f>
        <v>0</v>
      </c>
      <c r="J3759" s="223">
        <f>J3708*'Usages industrie'!$P52*(1+'Usages industrie'!$Q52)^(J$3654-$D$3654)/1000</f>
        <v>0</v>
      </c>
      <c r="K3759" s="223">
        <f>K3708*'Usages industrie'!$P52*(1+'Usages industrie'!$Q52)^(K$3654-$D$3654)/1000</f>
        <v>0</v>
      </c>
      <c r="L3759" s="223">
        <f>L3708*'Usages industrie'!$P52*(1+'Usages industrie'!$Q52)^(L$3654-$D$3654)/1000</f>
        <v>0</v>
      </c>
      <c r="M3759" s="223">
        <f>M3708*'Usages industrie'!$P52*(1+'Usages industrie'!$Q52)^(M$3654-$D$3654)/1000</f>
        <v>0</v>
      </c>
      <c r="N3759" s="223">
        <f>N3708*'Usages industrie'!$P52*(1+'Usages industrie'!$Q52)^(N$3654-$D$3654)/1000</f>
        <v>0</v>
      </c>
      <c r="O3759" s="223">
        <f>O3708*'Usages industrie'!$P52*(1+'Usages industrie'!$Q52)^(O$3654-$D$3654)/1000</f>
        <v>0</v>
      </c>
      <c r="P3759" s="223">
        <f>P3708*'Usages industrie'!$P52*(1+'Usages industrie'!$Q52)^(P$3654-$D$3654)/1000</f>
        <v>0</v>
      </c>
      <c r="Q3759" s="223">
        <f>Q3708*'Usages industrie'!$P52*(1+'Usages industrie'!$Q52)^(Q$3654-$D$3654)/1000</f>
        <v>0</v>
      </c>
      <c r="R3759" s="223">
        <f>R3708*'Usages industrie'!$P52*(1+'Usages industrie'!$Q52)^(R$3654-$D$3654)/1000</f>
        <v>0</v>
      </c>
    </row>
    <row r="3760" spans="1:18" hidden="1" outlineLevel="2" x14ac:dyDescent="0.25">
      <c r="A3760" s="222" t="str">
        <f>'Usages industrie'!A53</f>
        <v>Usage industriel n°50</v>
      </c>
      <c r="B3760" s="222" t="s">
        <v>645</v>
      </c>
      <c r="C3760" s="222"/>
      <c r="D3760" s="223">
        <f>D3709*'Usages industrie'!$P53*(1+'Usages industrie'!$Q53)^(D$3654-$D$3654)/1000</f>
        <v>0</v>
      </c>
      <c r="E3760" s="223">
        <f>E3709*'Usages industrie'!$P53*(1+'Usages industrie'!$Q53)^(E$3654-$D$3654)/1000</f>
        <v>0</v>
      </c>
      <c r="F3760" s="223">
        <f>F3709*'Usages industrie'!$P53*(1+'Usages industrie'!$Q53)^(F$3654-$D$3654)/1000</f>
        <v>0</v>
      </c>
      <c r="G3760" s="223">
        <f>G3709*'Usages industrie'!$P53*(1+'Usages industrie'!$Q53)^(G$3654-$D$3654)/1000</f>
        <v>0</v>
      </c>
      <c r="H3760" s="223">
        <f>H3709*'Usages industrie'!$P53*(1+'Usages industrie'!$Q53)^(H$3654-$D$3654)/1000</f>
        <v>0</v>
      </c>
      <c r="I3760" s="223">
        <f>I3709*'Usages industrie'!$P53*(1+'Usages industrie'!$Q53)^(I$3654-$D$3654)/1000</f>
        <v>0</v>
      </c>
      <c r="J3760" s="223">
        <f>J3709*'Usages industrie'!$P53*(1+'Usages industrie'!$Q53)^(J$3654-$D$3654)/1000</f>
        <v>0</v>
      </c>
      <c r="K3760" s="223">
        <f>K3709*'Usages industrie'!$P53*(1+'Usages industrie'!$Q53)^(K$3654-$D$3654)/1000</f>
        <v>0</v>
      </c>
      <c r="L3760" s="223">
        <f>L3709*'Usages industrie'!$P53*(1+'Usages industrie'!$Q53)^(L$3654-$D$3654)/1000</f>
        <v>0</v>
      </c>
      <c r="M3760" s="223">
        <f>M3709*'Usages industrie'!$P53*(1+'Usages industrie'!$Q53)^(M$3654-$D$3654)/1000</f>
        <v>0</v>
      </c>
      <c r="N3760" s="223">
        <f>N3709*'Usages industrie'!$P53*(1+'Usages industrie'!$Q53)^(N$3654-$D$3654)/1000</f>
        <v>0</v>
      </c>
      <c r="O3760" s="223">
        <f>O3709*'Usages industrie'!$P53*(1+'Usages industrie'!$Q53)^(O$3654-$D$3654)/1000</f>
        <v>0</v>
      </c>
      <c r="P3760" s="223">
        <f>P3709*'Usages industrie'!$P53*(1+'Usages industrie'!$Q53)^(P$3654-$D$3654)/1000</f>
        <v>0</v>
      </c>
      <c r="Q3760" s="223">
        <f>Q3709*'Usages industrie'!$P53*(1+'Usages industrie'!$Q53)^(Q$3654-$D$3654)/1000</f>
        <v>0</v>
      </c>
      <c r="R3760" s="223">
        <f>R3709*'Usages industrie'!$P53*(1+'Usages industrie'!$Q53)^(R$3654-$D$3654)/1000</f>
        <v>0</v>
      </c>
    </row>
    <row r="3761" spans="1:18" hidden="1" outlineLevel="1" collapsed="1" x14ac:dyDescent="0.25">
      <c r="A3761" s="222" t="s">
        <v>655</v>
      </c>
      <c r="B3761" s="222"/>
      <c r="C3761" s="222"/>
      <c r="D3761" s="223">
        <f t="shared" ref="D3761:R3761" si="328">SUM(D3711:D3760)</f>
        <v>0</v>
      </c>
      <c r="E3761" s="223">
        <f t="shared" si="328"/>
        <v>0</v>
      </c>
      <c r="F3761" s="223">
        <f t="shared" si="328"/>
        <v>0</v>
      </c>
      <c r="G3761" s="223">
        <f t="shared" si="328"/>
        <v>0</v>
      </c>
      <c r="H3761" s="223">
        <f t="shared" si="328"/>
        <v>0</v>
      </c>
      <c r="I3761" s="223">
        <f t="shared" si="328"/>
        <v>0</v>
      </c>
      <c r="J3761" s="223">
        <f t="shared" si="328"/>
        <v>0</v>
      </c>
      <c r="K3761" s="223">
        <f t="shared" si="328"/>
        <v>0</v>
      </c>
      <c r="L3761" s="223">
        <f t="shared" si="328"/>
        <v>0</v>
      </c>
      <c r="M3761" s="223">
        <f t="shared" si="328"/>
        <v>0</v>
      </c>
      <c r="N3761" s="223">
        <f t="shared" si="328"/>
        <v>0</v>
      </c>
      <c r="O3761" s="223">
        <f t="shared" si="328"/>
        <v>0</v>
      </c>
      <c r="P3761" s="223">
        <f t="shared" si="328"/>
        <v>0</v>
      </c>
      <c r="Q3761" s="223">
        <f t="shared" si="328"/>
        <v>0</v>
      </c>
      <c r="R3761" s="223">
        <f t="shared" si="328"/>
        <v>0</v>
      </c>
    </row>
    <row r="3762" spans="1:18" hidden="1" outlineLevel="1" x14ac:dyDescent="0.25">
      <c r="A3762" s="53" t="s">
        <v>651</v>
      </c>
      <c r="B3762" s="53"/>
      <c r="C3762" s="245"/>
      <c r="D3762" s="244"/>
      <c r="E3762" s="244"/>
      <c r="F3762" s="244"/>
      <c r="G3762" s="244"/>
      <c r="H3762" s="244"/>
      <c r="I3762" s="244"/>
      <c r="J3762" s="244"/>
      <c r="K3762" s="244"/>
      <c r="L3762" s="244"/>
      <c r="M3762" s="244"/>
      <c r="N3762" s="244"/>
      <c r="O3762" s="244"/>
      <c r="P3762" s="244"/>
      <c r="Q3762" s="244"/>
      <c r="R3762" s="244"/>
    </row>
    <row r="3763" spans="1:18" hidden="1" outlineLevel="1" x14ac:dyDescent="0.25">
      <c r="A3763" s="53" t="s">
        <v>656</v>
      </c>
      <c r="B3763" s="53"/>
      <c r="C3763" s="245"/>
      <c r="D3763" s="244"/>
      <c r="E3763" s="244"/>
      <c r="F3763" s="244"/>
      <c r="G3763" s="244"/>
      <c r="H3763" s="244"/>
      <c r="I3763" s="244"/>
      <c r="J3763" s="244"/>
      <c r="K3763" s="244"/>
      <c r="L3763" s="244"/>
      <c r="M3763" s="244"/>
      <c r="N3763" s="244"/>
      <c r="O3763" s="244"/>
      <c r="P3763" s="244"/>
      <c r="Q3763" s="244"/>
      <c r="R3763" s="244"/>
    </row>
    <row r="3764" spans="1:18" hidden="1" outlineLevel="2" x14ac:dyDescent="0.25">
      <c r="A3764" s="222" t="str">
        <f>'Usages mobilité'!A4</f>
        <v>Usage mobilité n°1</v>
      </c>
      <c r="B3764" s="222" t="s">
        <v>41</v>
      </c>
      <c r="C3764" s="222"/>
      <c r="D3764" s="223">
        <f>IF(B$3651&lt;&gt;"",IF(B$3651='Usages mobilité'!BF4,'Usages mobilité'!BD4,0),0)</f>
        <v>0</v>
      </c>
      <c r="E3764" s="223">
        <f t="shared" ref="E3764:R3773" si="329">$D3764</f>
        <v>0</v>
      </c>
      <c r="F3764" s="223">
        <f t="shared" si="329"/>
        <v>0</v>
      </c>
      <c r="G3764" s="223">
        <f t="shared" si="329"/>
        <v>0</v>
      </c>
      <c r="H3764" s="223">
        <f t="shared" si="329"/>
        <v>0</v>
      </c>
      <c r="I3764" s="223">
        <f t="shared" si="329"/>
        <v>0</v>
      </c>
      <c r="J3764" s="223">
        <f t="shared" si="329"/>
        <v>0</v>
      </c>
      <c r="K3764" s="223">
        <f t="shared" si="329"/>
        <v>0</v>
      </c>
      <c r="L3764" s="223">
        <f t="shared" si="329"/>
        <v>0</v>
      </c>
      <c r="M3764" s="223">
        <f t="shared" si="329"/>
        <v>0</v>
      </c>
      <c r="N3764" s="223">
        <f t="shared" si="329"/>
        <v>0</v>
      </c>
      <c r="O3764" s="223">
        <f t="shared" si="329"/>
        <v>0</v>
      </c>
      <c r="P3764" s="223">
        <f t="shared" si="329"/>
        <v>0</v>
      </c>
      <c r="Q3764" s="223">
        <f t="shared" si="329"/>
        <v>0</v>
      </c>
      <c r="R3764" s="223">
        <f t="shared" si="329"/>
        <v>0</v>
      </c>
    </row>
    <row r="3765" spans="1:18" hidden="1" outlineLevel="2" x14ac:dyDescent="0.25">
      <c r="A3765" s="222" t="str">
        <f>'Usages mobilité'!A5</f>
        <v>Usage mobilité n°2</v>
      </c>
      <c r="B3765" s="222" t="s">
        <v>41</v>
      </c>
      <c r="C3765" s="222"/>
      <c r="D3765" s="223">
        <f>IF(B$3651&lt;&gt;"",IF(B$3651='Usages mobilité'!BF5,'Usages mobilité'!BD5,0),0)</f>
        <v>0</v>
      </c>
      <c r="E3765" s="223">
        <f t="shared" si="329"/>
        <v>0</v>
      </c>
      <c r="F3765" s="223">
        <f t="shared" si="329"/>
        <v>0</v>
      </c>
      <c r="G3765" s="223">
        <f t="shared" si="329"/>
        <v>0</v>
      </c>
      <c r="H3765" s="223">
        <f t="shared" si="329"/>
        <v>0</v>
      </c>
      <c r="I3765" s="223">
        <f t="shared" si="329"/>
        <v>0</v>
      </c>
      <c r="J3765" s="223">
        <f t="shared" si="329"/>
        <v>0</v>
      </c>
      <c r="K3765" s="223">
        <f t="shared" si="329"/>
        <v>0</v>
      </c>
      <c r="L3765" s="223">
        <f t="shared" si="329"/>
        <v>0</v>
      </c>
      <c r="M3765" s="223">
        <f t="shared" si="329"/>
        <v>0</v>
      </c>
      <c r="N3765" s="223">
        <f t="shared" si="329"/>
        <v>0</v>
      </c>
      <c r="O3765" s="223">
        <f t="shared" si="329"/>
        <v>0</v>
      </c>
      <c r="P3765" s="223">
        <f t="shared" si="329"/>
        <v>0</v>
      </c>
      <c r="Q3765" s="223">
        <f t="shared" si="329"/>
        <v>0</v>
      </c>
      <c r="R3765" s="223">
        <f t="shared" si="329"/>
        <v>0</v>
      </c>
    </row>
    <row r="3766" spans="1:18" hidden="1" outlineLevel="2" x14ac:dyDescent="0.25">
      <c r="A3766" s="222" t="str">
        <f>'Usages mobilité'!A6</f>
        <v>Usage mobilité n°3</v>
      </c>
      <c r="B3766" s="222" t="s">
        <v>41</v>
      </c>
      <c r="C3766" s="222"/>
      <c r="D3766" s="223">
        <f>IF(B$3651&lt;&gt;"",IF(B$3651='Usages mobilité'!BF6,'Usages mobilité'!BD6,0),0)</f>
        <v>0</v>
      </c>
      <c r="E3766" s="223">
        <f t="shared" si="329"/>
        <v>0</v>
      </c>
      <c r="F3766" s="223">
        <f t="shared" si="329"/>
        <v>0</v>
      </c>
      <c r="G3766" s="223">
        <f t="shared" si="329"/>
        <v>0</v>
      </c>
      <c r="H3766" s="223">
        <f t="shared" si="329"/>
        <v>0</v>
      </c>
      <c r="I3766" s="223">
        <f t="shared" si="329"/>
        <v>0</v>
      </c>
      <c r="J3766" s="223">
        <f t="shared" si="329"/>
        <v>0</v>
      </c>
      <c r="K3766" s="223">
        <f t="shared" si="329"/>
        <v>0</v>
      </c>
      <c r="L3766" s="223">
        <f t="shared" si="329"/>
        <v>0</v>
      </c>
      <c r="M3766" s="223">
        <f t="shared" si="329"/>
        <v>0</v>
      </c>
      <c r="N3766" s="223">
        <f t="shared" si="329"/>
        <v>0</v>
      </c>
      <c r="O3766" s="223">
        <f t="shared" si="329"/>
        <v>0</v>
      </c>
      <c r="P3766" s="223">
        <f t="shared" si="329"/>
        <v>0</v>
      </c>
      <c r="Q3766" s="223">
        <f t="shared" si="329"/>
        <v>0</v>
      </c>
      <c r="R3766" s="223">
        <f t="shared" si="329"/>
        <v>0</v>
      </c>
    </row>
    <row r="3767" spans="1:18" hidden="1" outlineLevel="2" x14ac:dyDescent="0.25">
      <c r="A3767" s="222" t="str">
        <f>'Usages mobilité'!A7</f>
        <v>Usage mobilité n°4</v>
      </c>
      <c r="B3767" s="222" t="s">
        <v>41</v>
      </c>
      <c r="C3767" s="222"/>
      <c r="D3767" s="223">
        <f>IF(B$3651&lt;&gt;"",IF(B$3651='Usages mobilité'!BF7,'Usages mobilité'!BD7,0),0)</f>
        <v>0</v>
      </c>
      <c r="E3767" s="223">
        <f t="shared" si="329"/>
        <v>0</v>
      </c>
      <c r="F3767" s="223">
        <f t="shared" si="329"/>
        <v>0</v>
      </c>
      <c r="G3767" s="223">
        <f t="shared" si="329"/>
        <v>0</v>
      </c>
      <c r="H3767" s="223">
        <f t="shared" si="329"/>
        <v>0</v>
      </c>
      <c r="I3767" s="223">
        <f t="shared" si="329"/>
        <v>0</v>
      </c>
      <c r="J3767" s="223">
        <f t="shared" si="329"/>
        <v>0</v>
      </c>
      <c r="K3767" s="223">
        <f t="shared" si="329"/>
        <v>0</v>
      </c>
      <c r="L3767" s="223">
        <f t="shared" si="329"/>
        <v>0</v>
      </c>
      <c r="M3767" s="223">
        <f t="shared" si="329"/>
        <v>0</v>
      </c>
      <c r="N3767" s="223">
        <f t="shared" si="329"/>
        <v>0</v>
      </c>
      <c r="O3767" s="223">
        <f t="shared" si="329"/>
        <v>0</v>
      </c>
      <c r="P3767" s="223">
        <f t="shared" si="329"/>
        <v>0</v>
      </c>
      <c r="Q3767" s="223">
        <f t="shared" si="329"/>
        <v>0</v>
      </c>
      <c r="R3767" s="223">
        <f t="shared" si="329"/>
        <v>0</v>
      </c>
    </row>
    <row r="3768" spans="1:18" hidden="1" outlineLevel="2" x14ac:dyDescent="0.25">
      <c r="A3768" s="222" t="str">
        <f>'Usages mobilité'!A8</f>
        <v>Usage mobilité n°5</v>
      </c>
      <c r="B3768" s="222" t="s">
        <v>41</v>
      </c>
      <c r="C3768" s="222"/>
      <c r="D3768" s="223">
        <f>IF(B$3651&lt;&gt;"",IF(B$3651='Usages mobilité'!BF8,'Usages mobilité'!BD8,0),0)</f>
        <v>0</v>
      </c>
      <c r="E3768" s="223">
        <f t="shared" si="329"/>
        <v>0</v>
      </c>
      <c r="F3768" s="223">
        <f t="shared" si="329"/>
        <v>0</v>
      </c>
      <c r="G3768" s="223">
        <f t="shared" si="329"/>
        <v>0</v>
      </c>
      <c r="H3768" s="223">
        <f t="shared" si="329"/>
        <v>0</v>
      </c>
      <c r="I3768" s="223">
        <f t="shared" si="329"/>
        <v>0</v>
      </c>
      <c r="J3768" s="223">
        <f t="shared" si="329"/>
        <v>0</v>
      </c>
      <c r="K3768" s="223">
        <f t="shared" si="329"/>
        <v>0</v>
      </c>
      <c r="L3768" s="223">
        <f t="shared" si="329"/>
        <v>0</v>
      </c>
      <c r="M3768" s="223">
        <f t="shared" si="329"/>
        <v>0</v>
      </c>
      <c r="N3768" s="223">
        <f t="shared" si="329"/>
        <v>0</v>
      </c>
      <c r="O3768" s="223">
        <f t="shared" si="329"/>
        <v>0</v>
      </c>
      <c r="P3768" s="223">
        <f t="shared" si="329"/>
        <v>0</v>
      </c>
      <c r="Q3768" s="223">
        <f t="shared" si="329"/>
        <v>0</v>
      </c>
      <c r="R3768" s="223">
        <f t="shared" si="329"/>
        <v>0</v>
      </c>
    </row>
    <row r="3769" spans="1:18" hidden="1" outlineLevel="2" x14ac:dyDescent="0.25">
      <c r="A3769" s="222" t="str">
        <f>'Usages mobilité'!A9</f>
        <v>Usage mobilité n°6</v>
      </c>
      <c r="B3769" s="222" t="s">
        <v>41</v>
      </c>
      <c r="C3769" s="222"/>
      <c r="D3769" s="223">
        <f>IF(B$3651&lt;&gt;"",IF(B$3651='Usages mobilité'!BF9,'Usages mobilité'!BD9,0),0)</f>
        <v>0</v>
      </c>
      <c r="E3769" s="223">
        <f t="shared" si="329"/>
        <v>0</v>
      </c>
      <c r="F3769" s="223">
        <f t="shared" si="329"/>
        <v>0</v>
      </c>
      <c r="G3769" s="223">
        <f t="shared" si="329"/>
        <v>0</v>
      </c>
      <c r="H3769" s="223">
        <f t="shared" si="329"/>
        <v>0</v>
      </c>
      <c r="I3769" s="223">
        <f t="shared" si="329"/>
        <v>0</v>
      </c>
      <c r="J3769" s="223">
        <f t="shared" si="329"/>
        <v>0</v>
      </c>
      <c r="K3769" s="223">
        <f t="shared" si="329"/>
        <v>0</v>
      </c>
      <c r="L3769" s="223">
        <f t="shared" si="329"/>
        <v>0</v>
      </c>
      <c r="M3769" s="223">
        <f t="shared" si="329"/>
        <v>0</v>
      </c>
      <c r="N3769" s="223">
        <f t="shared" si="329"/>
        <v>0</v>
      </c>
      <c r="O3769" s="223">
        <f t="shared" si="329"/>
        <v>0</v>
      </c>
      <c r="P3769" s="223">
        <f t="shared" si="329"/>
        <v>0</v>
      </c>
      <c r="Q3769" s="223">
        <f t="shared" si="329"/>
        <v>0</v>
      </c>
      <c r="R3769" s="223">
        <f t="shared" si="329"/>
        <v>0</v>
      </c>
    </row>
    <row r="3770" spans="1:18" hidden="1" outlineLevel="2" x14ac:dyDescent="0.25">
      <c r="A3770" s="222" t="str">
        <f>'Usages mobilité'!A10</f>
        <v>Usage mobilité n°7</v>
      </c>
      <c r="B3770" s="222" t="s">
        <v>41</v>
      </c>
      <c r="C3770" s="222"/>
      <c r="D3770" s="223">
        <f>IF(B$3651&lt;&gt;"",IF(B$3651='Usages mobilité'!BF10,'Usages mobilité'!BD10,0),0)</f>
        <v>0</v>
      </c>
      <c r="E3770" s="223">
        <f t="shared" si="329"/>
        <v>0</v>
      </c>
      <c r="F3770" s="223">
        <f t="shared" si="329"/>
        <v>0</v>
      </c>
      <c r="G3770" s="223">
        <f t="shared" si="329"/>
        <v>0</v>
      </c>
      <c r="H3770" s="223">
        <f t="shared" si="329"/>
        <v>0</v>
      </c>
      <c r="I3770" s="223">
        <f t="shared" si="329"/>
        <v>0</v>
      </c>
      <c r="J3770" s="223">
        <f t="shared" si="329"/>
        <v>0</v>
      </c>
      <c r="K3770" s="223">
        <f t="shared" si="329"/>
        <v>0</v>
      </c>
      <c r="L3770" s="223">
        <f t="shared" si="329"/>
        <v>0</v>
      </c>
      <c r="M3770" s="223">
        <f t="shared" si="329"/>
        <v>0</v>
      </c>
      <c r="N3770" s="223">
        <f t="shared" si="329"/>
        <v>0</v>
      </c>
      <c r="O3770" s="223">
        <f t="shared" si="329"/>
        <v>0</v>
      </c>
      <c r="P3770" s="223">
        <f t="shared" si="329"/>
        <v>0</v>
      </c>
      <c r="Q3770" s="223">
        <f t="shared" si="329"/>
        <v>0</v>
      </c>
      <c r="R3770" s="223">
        <f t="shared" si="329"/>
        <v>0</v>
      </c>
    </row>
    <row r="3771" spans="1:18" hidden="1" outlineLevel="2" x14ac:dyDescent="0.25">
      <c r="A3771" s="222" t="str">
        <f>'Usages mobilité'!A11</f>
        <v>Usage mobilité n°8</v>
      </c>
      <c r="B3771" s="222" t="s">
        <v>41</v>
      </c>
      <c r="C3771" s="222"/>
      <c r="D3771" s="223">
        <f>IF(B$3651&lt;&gt;"",IF(B$3651='Usages mobilité'!BF11,'Usages mobilité'!BD11,0),0)</f>
        <v>0</v>
      </c>
      <c r="E3771" s="223">
        <f t="shared" si="329"/>
        <v>0</v>
      </c>
      <c r="F3771" s="223">
        <f t="shared" si="329"/>
        <v>0</v>
      </c>
      <c r="G3771" s="223">
        <f t="shared" si="329"/>
        <v>0</v>
      </c>
      <c r="H3771" s="223">
        <f t="shared" si="329"/>
        <v>0</v>
      </c>
      <c r="I3771" s="223">
        <f t="shared" si="329"/>
        <v>0</v>
      </c>
      <c r="J3771" s="223">
        <f t="shared" si="329"/>
        <v>0</v>
      </c>
      <c r="K3771" s="223">
        <f t="shared" si="329"/>
        <v>0</v>
      </c>
      <c r="L3771" s="223">
        <f t="shared" si="329"/>
        <v>0</v>
      </c>
      <c r="M3771" s="223">
        <f t="shared" si="329"/>
        <v>0</v>
      </c>
      <c r="N3771" s="223">
        <f t="shared" si="329"/>
        <v>0</v>
      </c>
      <c r="O3771" s="223">
        <f t="shared" si="329"/>
        <v>0</v>
      </c>
      <c r="P3771" s="223">
        <f t="shared" si="329"/>
        <v>0</v>
      </c>
      <c r="Q3771" s="223">
        <f t="shared" si="329"/>
        <v>0</v>
      </c>
      <c r="R3771" s="223">
        <f t="shared" si="329"/>
        <v>0</v>
      </c>
    </row>
    <row r="3772" spans="1:18" hidden="1" outlineLevel="2" x14ac:dyDescent="0.25">
      <c r="A3772" s="222" t="str">
        <f>'Usages mobilité'!A12</f>
        <v>Usage mobilité n°9</v>
      </c>
      <c r="B3772" s="222" t="s">
        <v>41</v>
      </c>
      <c r="C3772" s="222"/>
      <c r="D3772" s="223">
        <f>IF(B$3651&lt;&gt;"",IF(B$3651='Usages mobilité'!BF12,'Usages mobilité'!BD12,0),0)</f>
        <v>0</v>
      </c>
      <c r="E3772" s="223">
        <f t="shared" si="329"/>
        <v>0</v>
      </c>
      <c r="F3772" s="223">
        <f t="shared" si="329"/>
        <v>0</v>
      </c>
      <c r="G3772" s="223">
        <f t="shared" si="329"/>
        <v>0</v>
      </c>
      <c r="H3772" s="223">
        <f t="shared" si="329"/>
        <v>0</v>
      </c>
      <c r="I3772" s="223">
        <f t="shared" si="329"/>
        <v>0</v>
      </c>
      <c r="J3772" s="223">
        <f t="shared" si="329"/>
        <v>0</v>
      </c>
      <c r="K3772" s="223">
        <f t="shared" si="329"/>
        <v>0</v>
      </c>
      <c r="L3772" s="223">
        <f t="shared" si="329"/>
        <v>0</v>
      </c>
      <c r="M3772" s="223">
        <f t="shared" si="329"/>
        <v>0</v>
      </c>
      <c r="N3772" s="223">
        <f t="shared" si="329"/>
        <v>0</v>
      </c>
      <c r="O3772" s="223">
        <f t="shared" si="329"/>
        <v>0</v>
      </c>
      <c r="P3772" s="223">
        <f t="shared" si="329"/>
        <v>0</v>
      </c>
      <c r="Q3772" s="223">
        <f t="shared" si="329"/>
        <v>0</v>
      </c>
      <c r="R3772" s="223">
        <f t="shared" si="329"/>
        <v>0</v>
      </c>
    </row>
    <row r="3773" spans="1:18" hidden="1" outlineLevel="2" x14ac:dyDescent="0.25">
      <c r="A3773" s="222" t="str">
        <f>'Usages mobilité'!A13</f>
        <v>Usage mobilité n°10</v>
      </c>
      <c r="B3773" s="222" t="s">
        <v>41</v>
      </c>
      <c r="C3773" s="222"/>
      <c r="D3773" s="223">
        <f>IF(B$3651&lt;&gt;"",IF(B$3651='Usages mobilité'!BF13,'Usages mobilité'!BD13,0),0)</f>
        <v>0</v>
      </c>
      <c r="E3773" s="223">
        <f t="shared" si="329"/>
        <v>0</v>
      </c>
      <c r="F3773" s="223">
        <f t="shared" si="329"/>
        <v>0</v>
      </c>
      <c r="G3773" s="223">
        <f t="shared" si="329"/>
        <v>0</v>
      </c>
      <c r="H3773" s="223">
        <f t="shared" si="329"/>
        <v>0</v>
      </c>
      <c r="I3773" s="223">
        <f t="shared" si="329"/>
        <v>0</v>
      </c>
      <c r="J3773" s="223">
        <f t="shared" si="329"/>
        <v>0</v>
      </c>
      <c r="K3773" s="223">
        <f t="shared" si="329"/>
        <v>0</v>
      </c>
      <c r="L3773" s="223">
        <f t="shared" si="329"/>
        <v>0</v>
      </c>
      <c r="M3773" s="223">
        <f t="shared" si="329"/>
        <v>0</v>
      </c>
      <c r="N3773" s="223">
        <f t="shared" si="329"/>
        <v>0</v>
      </c>
      <c r="O3773" s="223">
        <f t="shared" si="329"/>
        <v>0</v>
      </c>
      <c r="P3773" s="223">
        <f t="shared" si="329"/>
        <v>0</v>
      </c>
      <c r="Q3773" s="223">
        <f t="shared" si="329"/>
        <v>0</v>
      </c>
      <c r="R3773" s="223">
        <f t="shared" si="329"/>
        <v>0</v>
      </c>
    </row>
    <row r="3774" spans="1:18" hidden="1" outlineLevel="2" x14ac:dyDescent="0.25">
      <c r="A3774" s="222" t="str">
        <f>'Usages mobilité'!A14</f>
        <v>Usage mobilité n°11</v>
      </c>
      <c r="B3774" s="222" t="s">
        <v>41</v>
      </c>
      <c r="C3774" s="222"/>
      <c r="D3774" s="223">
        <f>IF(B$3651&lt;&gt;"",IF(B$3651='Usages mobilité'!BF14,'Usages mobilité'!BD14,0),0)</f>
        <v>0</v>
      </c>
      <c r="E3774" s="223">
        <f t="shared" ref="E3774:R3783" si="330">$D3774</f>
        <v>0</v>
      </c>
      <c r="F3774" s="223">
        <f t="shared" si="330"/>
        <v>0</v>
      </c>
      <c r="G3774" s="223">
        <f t="shared" si="330"/>
        <v>0</v>
      </c>
      <c r="H3774" s="223">
        <f t="shared" si="330"/>
        <v>0</v>
      </c>
      <c r="I3774" s="223">
        <f t="shared" si="330"/>
        <v>0</v>
      </c>
      <c r="J3774" s="223">
        <f t="shared" si="330"/>
        <v>0</v>
      </c>
      <c r="K3774" s="223">
        <f t="shared" si="330"/>
        <v>0</v>
      </c>
      <c r="L3774" s="223">
        <f t="shared" si="330"/>
        <v>0</v>
      </c>
      <c r="M3774" s="223">
        <f t="shared" si="330"/>
        <v>0</v>
      </c>
      <c r="N3774" s="223">
        <f t="shared" si="330"/>
        <v>0</v>
      </c>
      <c r="O3774" s="223">
        <f t="shared" si="330"/>
        <v>0</v>
      </c>
      <c r="P3774" s="223">
        <f t="shared" si="330"/>
        <v>0</v>
      </c>
      <c r="Q3774" s="223">
        <f t="shared" si="330"/>
        <v>0</v>
      </c>
      <c r="R3774" s="223">
        <f t="shared" si="330"/>
        <v>0</v>
      </c>
    </row>
    <row r="3775" spans="1:18" hidden="1" outlineLevel="2" x14ac:dyDescent="0.25">
      <c r="A3775" s="222" t="str">
        <f>'Usages mobilité'!A15</f>
        <v>Usage mobilité n°12</v>
      </c>
      <c r="B3775" s="222" t="s">
        <v>41</v>
      </c>
      <c r="C3775" s="222"/>
      <c r="D3775" s="223">
        <f>IF(B$3651&lt;&gt;"",IF(B$3651='Usages mobilité'!BF15,'Usages mobilité'!BD15,0),0)</f>
        <v>0</v>
      </c>
      <c r="E3775" s="223">
        <f t="shared" si="330"/>
        <v>0</v>
      </c>
      <c r="F3775" s="223">
        <f t="shared" si="330"/>
        <v>0</v>
      </c>
      <c r="G3775" s="223">
        <f t="shared" si="330"/>
        <v>0</v>
      </c>
      <c r="H3775" s="223">
        <f t="shared" si="330"/>
        <v>0</v>
      </c>
      <c r="I3775" s="223">
        <f t="shared" si="330"/>
        <v>0</v>
      </c>
      <c r="J3775" s="223">
        <f t="shared" si="330"/>
        <v>0</v>
      </c>
      <c r="K3775" s="223">
        <f t="shared" si="330"/>
        <v>0</v>
      </c>
      <c r="L3775" s="223">
        <f t="shared" si="330"/>
        <v>0</v>
      </c>
      <c r="M3775" s="223">
        <f t="shared" si="330"/>
        <v>0</v>
      </c>
      <c r="N3775" s="223">
        <f t="shared" si="330"/>
        <v>0</v>
      </c>
      <c r="O3775" s="223">
        <f t="shared" si="330"/>
        <v>0</v>
      </c>
      <c r="P3775" s="223">
        <f t="shared" si="330"/>
        <v>0</v>
      </c>
      <c r="Q3775" s="223">
        <f t="shared" si="330"/>
        <v>0</v>
      </c>
      <c r="R3775" s="223">
        <f t="shared" si="330"/>
        <v>0</v>
      </c>
    </row>
    <row r="3776" spans="1:18" hidden="1" outlineLevel="2" x14ac:dyDescent="0.25">
      <c r="A3776" s="222" t="str">
        <f>'Usages mobilité'!A16</f>
        <v>Usage mobilité n°13</v>
      </c>
      <c r="B3776" s="222" t="s">
        <v>41</v>
      </c>
      <c r="C3776" s="222"/>
      <c r="D3776" s="223">
        <f>IF(B$3651&lt;&gt;"",IF(B$3651='Usages mobilité'!BF16,'Usages mobilité'!BD16,0),0)</f>
        <v>0</v>
      </c>
      <c r="E3776" s="223">
        <f t="shared" si="330"/>
        <v>0</v>
      </c>
      <c r="F3776" s="223">
        <f t="shared" si="330"/>
        <v>0</v>
      </c>
      <c r="G3776" s="223">
        <f t="shared" si="330"/>
        <v>0</v>
      </c>
      <c r="H3776" s="223">
        <f t="shared" si="330"/>
        <v>0</v>
      </c>
      <c r="I3776" s="223">
        <f t="shared" si="330"/>
        <v>0</v>
      </c>
      <c r="J3776" s="223">
        <f t="shared" si="330"/>
        <v>0</v>
      </c>
      <c r="K3776" s="223">
        <f t="shared" si="330"/>
        <v>0</v>
      </c>
      <c r="L3776" s="223">
        <f t="shared" si="330"/>
        <v>0</v>
      </c>
      <c r="M3776" s="223">
        <f t="shared" si="330"/>
        <v>0</v>
      </c>
      <c r="N3776" s="223">
        <f t="shared" si="330"/>
        <v>0</v>
      </c>
      <c r="O3776" s="223">
        <f t="shared" si="330"/>
        <v>0</v>
      </c>
      <c r="P3776" s="223">
        <f t="shared" si="330"/>
        <v>0</v>
      </c>
      <c r="Q3776" s="223">
        <f t="shared" si="330"/>
        <v>0</v>
      </c>
      <c r="R3776" s="223">
        <f t="shared" si="330"/>
        <v>0</v>
      </c>
    </row>
    <row r="3777" spans="1:18" hidden="1" outlineLevel="2" x14ac:dyDescent="0.25">
      <c r="A3777" s="222" t="str">
        <f>'Usages mobilité'!A17</f>
        <v>Usage mobilité n°14</v>
      </c>
      <c r="B3777" s="222" t="s">
        <v>41</v>
      </c>
      <c r="C3777" s="222"/>
      <c r="D3777" s="223">
        <f>IF(B$3651&lt;&gt;"",IF(B$3651='Usages mobilité'!BF17,'Usages mobilité'!BD17,0),0)</f>
        <v>0</v>
      </c>
      <c r="E3777" s="223">
        <f t="shared" si="330"/>
        <v>0</v>
      </c>
      <c r="F3777" s="223">
        <f t="shared" si="330"/>
        <v>0</v>
      </c>
      <c r="G3777" s="223">
        <f t="shared" si="330"/>
        <v>0</v>
      </c>
      <c r="H3777" s="223">
        <f t="shared" si="330"/>
        <v>0</v>
      </c>
      <c r="I3777" s="223">
        <f t="shared" si="330"/>
        <v>0</v>
      </c>
      <c r="J3777" s="223">
        <f t="shared" si="330"/>
        <v>0</v>
      </c>
      <c r="K3777" s="223">
        <f t="shared" si="330"/>
        <v>0</v>
      </c>
      <c r="L3777" s="223">
        <f t="shared" si="330"/>
        <v>0</v>
      </c>
      <c r="M3777" s="223">
        <f t="shared" si="330"/>
        <v>0</v>
      </c>
      <c r="N3777" s="223">
        <f t="shared" si="330"/>
        <v>0</v>
      </c>
      <c r="O3777" s="223">
        <f t="shared" si="330"/>
        <v>0</v>
      </c>
      <c r="P3777" s="223">
        <f t="shared" si="330"/>
        <v>0</v>
      </c>
      <c r="Q3777" s="223">
        <f t="shared" si="330"/>
        <v>0</v>
      </c>
      <c r="R3777" s="223">
        <f t="shared" si="330"/>
        <v>0</v>
      </c>
    </row>
    <row r="3778" spans="1:18" hidden="1" outlineLevel="2" x14ac:dyDescent="0.25">
      <c r="A3778" s="222" t="str">
        <f>'Usages mobilité'!A18</f>
        <v>Usage mobilité n°15</v>
      </c>
      <c r="B3778" s="222" t="s">
        <v>41</v>
      </c>
      <c r="C3778" s="222"/>
      <c r="D3778" s="223">
        <f>IF(B$3651&lt;&gt;"",IF(B$3651='Usages mobilité'!BF18,'Usages mobilité'!BD18,0),0)</f>
        <v>0</v>
      </c>
      <c r="E3778" s="223">
        <f t="shared" si="330"/>
        <v>0</v>
      </c>
      <c r="F3778" s="223">
        <f t="shared" si="330"/>
        <v>0</v>
      </c>
      <c r="G3778" s="223">
        <f t="shared" si="330"/>
        <v>0</v>
      </c>
      <c r="H3778" s="223">
        <f t="shared" si="330"/>
        <v>0</v>
      </c>
      <c r="I3778" s="223">
        <f t="shared" si="330"/>
        <v>0</v>
      </c>
      <c r="J3778" s="223">
        <f t="shared" si="330"/>
        <v>0</v>
      </c>
      <c r="K3778" s="223">
        <f t="shared" si="330"/>
        <v>0</v>
      </c>
      <c r="L3778" s="223">
        <f t="shared" si="330"/>
        <v>0</v>
      </c>
      <c r="M3778" s="223">
        <f t="shared" si="330"/>
        <v>0</v>
      </c>
      <c r="N3778" s="223">
        <f t="shared" si="330"/>
        <v>0</v>
      </c>
      <c r="O3778" s="223">
        <f t="shared" si="330"/>
        <v>0</v>
      </c>
      <c r="P3778" s="223">
        <f t="shared" si="330"/>
        <v>0</v>
      </c>
      <c r="Q3778" s="223">
        <f t="shared" si="330"/>
        <v>0</v>
      </c>
      <c r="R3778" s="223">
        <f t="shared" si="330"/>
        <v>0</v>
      </c>
    </row>
    <row r="3779" spans="1:18" hidden="1" outlineLevel="2" x14ac:dyDescent="0.25">
      <c r="A3779" s="222" t="str">
        <f>'Usages mobilité'!A19</f>
        <v>Usage mobilité n°16</v>
      </c>
      <c r="B3779" s="222" t="s">
        <v>41</v>
      </c>
      <c r="C3779" s="222"/>
      <c r="D3779" s="223">
        <f>IF(B$3651&lt;&gt;"",IF(B$3651='Usages mobilité'!BF19,'Usages mobilité'!BD19,0),0)</f>
        <v>0</v>
      </c>
      <c r="E3779" s="223">
        <f t="shared" si="330"/>
        <v>0</v>
      </c>
      <c r="F3779" s="223">
        <f t="shared" si="330"/>
        <v>0</v>
      </c>
      <c r="G3779" s="223">
        <f t="shared" si="330"/>
        <v>0</v>
      </c>
      <c r="H3779" s="223">
        <f t="shared" si="330"/>
        <v>0</v>
      </c>
      <c r="I3779" s="223">
        <f t="shared" si="330"/>
        <v>0</v>
      </c>
      <c r="J3779" s="223">
        <f t="shared" si="330"/>
        <v>0</v>
      </c>
      <c r="K3779" s="223">
        <f t="shared" si="330"/>
        <v>0</v>
      </c>
      <c r="L3779" s="223">
        <f t="shared" si="330"/>
        <v>0</v>
      </c>
      <c r="M3779" s="223">
        <f t="shared" si="330"/>
        <v>0</v>
      </c>
      <c r="N3779" s="223">
        <f t="shared" si="330"/>
        <v>0</v>
      </c>
      <c r="O3779" s="223">
        <f t="shared" si="330"/>
        <v>0</v>
      </c>
      <c r="P3779" s="223">
        <f t="shared" si="330"/>
        <v>0</v>
      </c>
      <c r="Q3779" s="223">
        <f t="shared" si="330"/>
        <v>0</v>
      </c>
      <c r="R3779" s="223">
        <f t="shared" si="330"/>
        <v>0</v>
      </c>
    </row>
    <row r="3780" spans="1:18" hidden="1" outlineLevel="2" x14ac:dyDescent="0.25">
      <c r="A3780" s="222" t="str">
        <f>'Usages mobilité'!A20</f>
        <v>Usage mobilité n°17</v>
      </c>
      <c r="B3780" s="222" t="s">
        <v>41</v>
      </c>
      <c r="C3780" s="222"/>
      <c r="D3780" s="223">
        <f>IF(B$3651&lt;&gt;"",IF(B$3651='Usages mobilité'!BF20,'Usages mobilité'!BD20,0),0)</f>
        <v>0</v>
      </c>
      <c r="E3780" s="223">
        <f t="shared" si="330"/>
        <v>0</v>
      </c>
      <c r="F3780" s="223">
        <f t="shared" si="330"/>
        <v>0</v>
      </c>
      <c r="G3780" s="223">
        <f t="shared" si="330"/>
        <v>0</v>
      </c>
      <c r="H3780" s="223">
        <f t="shared" si="330"/>
        <v>0</v>
      </c>
      <c r="I3780" s="223">
        <f t="shared" si="330"/>
        <v>0</v>
      </c>
      <c r="J3780" s="223">
        <f t="shared" si="330"/>
        <v>0</v>
      </c>
      <c r="K3780" s="223">
        <f t="shared" si="330"/>
        <v>0</v>
      </c>
      <c r="L3780" s="223">
        <f t="shared" si="330"/>
        <v>0</v>
      </c>
      <c r="M3780" s="223">
        <f t="shared" si="330"/>
        <v>0</v>
      </c>
      <c r="N3780" s="223">
        <f t="shared" si="330"/>
        <v>0</v>
      </c>
      <c r="O3780" s="223">
        <f t="shared" si="330"/>
        <v>0</v>
      </c>
      <c r="P3780" s="223">
        <f t="shared" si="330"/>
        <v>0</v>
      </c>
      <c r="Q3780" s="223">
        <f t="shared" si="330"/>
        <v>0</v>
      </c>
      <c r="R3780" s="223">
        <f t="shared" si="330"/>
        <v>0</v>
      </c>
    </row>
    <row r="3781" spans="1:18" hidden="1" outlineLevel="2" x14ac:dyDescent="0.25">
      <c r="A3781" s="222" t="str">
        <f>'Usages mobilité'!A21</f>
        <v>Usage mobilité n°18</v>
      </c>
      <c r="B3781" s="222" t="s">
        <v>41</v>
      </c>
      <c r="C3781" s="222"/>
      <c r="D3781" s="223">
        <f>IF(B$3651&lt;&gt;"",IF(B$3651='Usages mobilité'!BF21,'Usages mobilité'!BD21,0),0)</f>
        <v>0</v>
      </c>
      <c r="E3781" s="223">
        <f t="shared" si="330"/>
        <v>0</v>
      </c>
      <c r="F3781" s="223">
        <f t="shared" si="330"/>
        <v>0</v>
      </c>
      <c r="G3781" s="223">
        <f t="shared" si="330"/>
        <v>0</v>
      </c>
      <c r="H3781" s="223">
        <f t="shared" si="330"/>
        <v>0</v>
      </c>
      <c r="I3781" s="223">
        <f t="shared" si="330"/>
        <v>0</v>
      </c>
      <c r="J3781" s="223">
        <f t="shared" si="330"/>
        <v>0</v>
      </c>
      <c r="K3781" s="223">
        <f t="shared" si="330"/>
        <v>0</v>
      </c>
      <c r="L3781" s="223">
        <f t="shared" si="330"/>
        <v>0</v>
      </c>
      <c r="M3781" s="223">
        <f t="shared" si="330"/>
        <v>0</v>
      </c>
      <c r="N3781" s="223">
        <f t="shared" si="330"/>
        <v>0</v>
      </c>
      <c r="O3781" s="223">
        <f t="shared" si="330"/>
        <v>0</v>
      </c>
      <c r="P3781" s="223">
        <f t="shared" si="330"/>
        <v>0</v>
      </c>
      <c r="Q3781" s="223">
        <f t="shared" si="330"/>
        <v>0</v>
      </c>
      <c r="R3781" s="223">
        <f t="shared" si="330"/>
        <v>0</v>
      </c>
    </row>
    <row r="3782" spans="1:18" hidden="1" outlineLevel="2" x14ac:dyDescent="0.25">
      <c r="A3782" s="222" t="str">
        <f>'Usages mobilité'!A22</f>
        <v>Usage mobilité n°19</v>
      </c>
      <c r="B3782" s="222" t="s">
        <v>41</v>
      </c>
      <c r="C3782" s="222"/>
      <c r="D3782" s="223">
        <f>IF(B$3651&lt;&gt;"",IF(B$3651='Usages mobilité'!BF22,'Usages mobilité'!BD22,0),0)</f>
        <v>0</v>
      </c>
      <c r="E3782" s="223">
        <f t="shared" si="330"/>
        <v>0</v>
      </c>
      <c r="F3782" s="223">
        <f t="shared" si="330"/>
        <v>0</v>
      </c>
      <c r="G3782" s="223">
        <f t="shared" si="330"/>
        <v>0</v>
      </c>
      <c r="H3782" s="223">
        <f t="shared" si="330"/>
        <v>0</v>
      </c>
      <c r="I3782" s="223">
        <f t="shared" si="330"/>
        <v>0</v>
      </c>
      <c r="J3782" s="223">
        <f t="shared" si="330"/>
        <v>0</v>
      </c>
      <c r="K3782" s="223">
        <f t="shared" si="330"/>
        <v>0</v>
      </c>
      <c r="L3782" s="223">
        <f t="shared" si="330"/>
        <v>0</v>
      </c>
      <c r="M3782" s="223">
        <f t="shared" si="330"/>
        <v>0</v>
      </c>
      <c r="N3782" s="223">
        <f t="shared" si="330"/>
        <v>0</v>
      </c>
      <c r="O3782" s="223">
        <f t="shared" si="330"/>
        <v>0</v>
      </c>
      <c r="P3782" s="223">
        <f t="shared" si="330"/>
        <v>0</v>
      </c>
      <c r="Q3782" s="223">
        <f t="shared" si="330"/>
        <v>0</v>
      </c>
      <c r="R3782" s="223">
        <f t="shared" si="330"/>
        <v>0</v>
      </c>
    </row>
    <row r="3783" spans="1:18" hidden="1" outlineLevel="2" x14ac:dyDescent="0.25">
      <c r="A3783" s="222" t="str">
        <f>'Usages mobilité'!A23</f>
        <v>Usage mobilité n°20</v>
      </c>
      <c r="B3783" s="222" t="s">
        <v>41</v>
      </c>
      <c r="C3783" s="222"/>
      <c r="D3783" s="223">
        <f>IF(B$3651&lt;&gt;"",IF(B$3651='Usages mobilité'!BF23,'Usages mobilité'!BD23,0),0)</f>
        <v>0</v>
      </c>
      <c r="E3783" s="223">
        <f t="shared" si="330"/>
        <v>0</v>
      </c>
      <c r="F3783" s="223">
        <f t="shared" si="330"/>
        <v>0</v>
      </c>
      <c r="G3783" s="223">
        <f t="shared" si="330"/>
        <v>0</v>
      </c>
      <c r="H3783" s="223">
        <f t="shared" si="330"/>
        <v>0</v>
      </c>
      <c r="I3783" s="223">
        <f t="shared" si="330"/>
        <v>0</v>
      </c>
      <c r="J3783" s="223">
        <f t="shared" si="330"/>
        <v>0</v>
      </c>
      <c r="K3783" s="223">
        <f t="shared" si="330"/>
        <v>0</v>
      </c>
      <c r="L3783" s="223">
        <f t="shared" si="330"/>
        <v>0</v>
      </c>
      <c r="M3783" s="223">
        <f t="shared" si="330"/>
        <v>0</v>
      </c>
      <c r="N3783" s="223">
        <f t="shared" si="330"/>
        <v>0</v>
      </c>
      <c r="O3783" s="223">
        <f t="shared" si="330"/>
        <v>0</v>
      </c>
      <c r="P3783" s="223">
        <f t="shared" si="330"/>
        <v>0</v>
      </c>
      <c r="Q3783" s="223">
        <f t="shared" si="330"/>
        <v>0</v>
      </c>
      <c r="R3783" s="223">
        <f t="shared" si="330"/>
        <v>0</v>
      </c>
    </row>
    <row r="3784" spans="1:18" hidden="1" outlineLevel="2" x14ac:dyDescent="0.25">
      <c r="A3784" s="222" t="str">
        <f>'Usages mobilité'!A24</f>
        <v>Usage mobilité n°21</v>
      </c>
      <c r="B3784" s="222" t="s">
        <v>41</v>
      </c>
      <c r="C3784" s="222"/>
      <c r="D3784" s="223">
        <f>IF(B$3651&lt;&gt;"",IF(B$3651='Usages mobilité'!BF24,'Usages mobilité'!BD24,0),0)</f>
        <v>0</v>
      </c>
      <c r="E3784" s="223">
        <f t="shared" ref="E3784:R3793" si="331">$D3784</f>
        <v>0</v>
      </c>
      <c r="F3784" s="223">
        <f t="shared" si="331"/>
        <v>0</v>
      </c>
      <c r="G3784" s="223">
        <f t="shared" si="331"/>
        <v>0</v>
      </c>
      <c r="H3784" s="223">
        <f t="shared" si="331"/>
        <v>0</v>
      </c>
      <c r="I3784" s="223">
        <f t="shared" si="331"/>
        <v>0</v>
      </c>
      <c r="J3784" s="223">
        <f t="shared" si="331"/>
        <v>0</v>
      </c>
      <c r="K3784" s="223">
        <f t="shared" si="331"/>
        <v>0</v>
      </c>
      <c r="L3784" s="223">
        <f t="shared" si="331"/>
        <v>0</v>
      </c>
      <c r="M3784" s="223">
        <f t="shared" si="331"/>
        <v>0</v>
      </c>
      <c r="N3784" s="223">
        <f t="shared" si="331"/>
        <v>0</v>
      </c>
      <c r="O3784" s="223">
        <f t="shared" si="331"/>
        <v>0</v>
      </c>
      <c r="P3784" s="223">
        <f t="shared" si="331"/>
        <v>0</v>
      </c>
      <c r="Q3784" s="223">
        <f t="shared" si="331"/>
        <v>0</v>
      </c>
      <c r="R3784" s="223">
        <f t="shared" si="331"/>
        <v>0</v>
      </c>
    </row>
    <row r="3785" spans="1:18" hidden="1" outlineLevel="2" x14ac:dyDescent="0.25">
      <c r="A3785" s="222" t="str">
        <f>'Usages mobilité'!A25</f>
        <v>Usage mobilité n°22</v>
      </c>
      <c r="B3785" s="222" t="s">
        <v>41</v>
      </c>
      <c r="C3785" s="222"/>
      <c r="D3785" s="223">
        <f>IF(B$3651&lt;&gt;"",IF(B$3651='Usages mobilité'!BF25,'Usages mobilité'!BD25,0),0)</f>
        <v>0</v>
      </c>
      <c r="E3785" s="223">
        <f t="shared" si="331"/>
        <v>0</v>
      </c>
      <c r="F3785" s="223">
        <f t="shared" si="331"/>
        <v>0</v>
      </c>
      <c r="G3785" s="223">
        <f t="shared" si="331"/>
        <v>0</v>
      </c>
      <c r="H3785" s="223">
        <f t="shared" si="331"/>
        <v>0</v>
      </c>
      <c r="I3785" s="223">
        <f t="shared" si="331"/>
        <v>0</v>
      </c>
      <c r="J3785" s="223">
        <f t="shared" si="331"/>
        <v>0</v>
      </c>
      <c r="K3785" s="223">
        <f t="shared" si="331"/>
        <v>0</v>
      </c>
      <c r="L3785" s="223">
        <f t="shared" si="331"/>
        <v>0</v>
      </c>
      <c r="M3785" s="223">
        <f t="shared" si="331"/>
        <v>0</v>
      </c>
      <c r="N3785" s="223">
        <f t="shared" si="331"/>
        <v>0</v>
      </c>
      <c r="O3785" s="223">
        <f t="shared" si="331"/>
        <v>0</v>
      </c>
      <c r="P3785" s="223">
        <f t="shared" si="331"/>
        <v>0</v>
      </c>
      <c r="Q3785" s="223">
        <f t="shared" si="331"/>
        <v>0</v>
      </c>
      <c r="R3785" s="223">
        <f t="shared" si="331"/>
        <v>0</v>
      </c>
    </row>
    <row r="3786" spans="1:18" hidden="1" outlineLevel="2" x14ac:dyDescent="0.25">
      <c r="A3786" s="222" t="str">
        <f>'Usages mobilité'!A26</f>
        <v>Usage mobilité n°23</v>
      </c>
      <c r="B3786" s="222" t="s">
        <v>41</v>
      </c>
      <c r="C3786" s="222"/>
      <c r="D3786" s="223">
        <f>IF(B$3651&lt;&gt;"",IF(B$3651='Usages mobilité'!BF26,'Usages mobilité'!BD26,0),0)</f>
        <v>0</v>
      </c>
      <c r="E3786" s="223">
        <f t="shared" si="331"/>
        <v>0</v>
      </c>
      <c r="F3786" s="223">
        <f t="shared" si="331"/>
        <v>0</v>
      </c>
      <c r="G3786" s="223">
        <f t="shared" si="331"/>
        <v>0</v>
      </c>
      <c r="H3786" s="223">
        <f t="shared" si="331"/>
        <v>0</v>
      </c>
      <c r="I3786" s="223">
        <f t="shared" si="331"/>
        <v>0</v>
      </c>
      <c r="J3786" s="223">
        <f t="shared" si="331"/>
        <v>0</v>
      </c>
      <c r="K3786" s="223">
        <f t="shared" si="331"/>
        <v>0</v>
      </c>
      <c r="L3786" s="223">
        <f t="shared" si="331"/>
        <v>0</v>
      </c>
      <c r="M3786" s="223">
        <f t="shared" si="331"/>
        <v>0</v>
      </c>
      <c r="N3786" s="223">
        <f t="shared" si="331"/>
        <v>0</v>
      </c>
      <c r="O3786" s="223">
        <f t="shared" si="331"/>
        <v>0</v>
      </c>
      <c r="P3786" s="223">
        <f t="shared" si="331"/>
        <v>0</v>
      </c>
      <c r="Q3786" s="223">
        <f t="shared" si="331"/>
        <v>0</v>
      </c>
      <c r="R3786" s="223">
        <f t="shared" si="331"/>
        <v>0</v>
      </c>
    </row>
    <row r="3787" spans="1:18" hidden="1" outlineLevel="2" x14ac:dyDescent="0.25">
      <c r="A3787" s="222" t="str">
        <f>'Usages mobilité'!A27</f>
        <v>Usage mobilité n°24</v>
      </c>
      <c r="B3787" s="222" t="s">
        <v>41</v>
      </c>
      <c r="C3787" s="222"/>
      <c r="D3787" s="223">
        <f>IF(B$3651&lt;&gt;"",IF(B$3651='Usages mobilité'!BF27,'Usages mobilité'!BD27,0),0)</f>
        <v>0</v>
      </c>
      <c r="E3787" s="223">
        <f t="shared" si="331"/>
        <v>0</v>
      </c>
      <c r="F3787" s="223">
        <f t="shared" si="331"/>
        <v>0</v>
      </c>
      <c r="G3787" s="223">
        <f t="shared" si="331"/>
        <v>0</v>
      </c>
      <c r="H3787" s="223">
        <f t="shared" si="331"/>
        <v>0</v>
      </c>
      <c r="I3787" s="223">
        <f t="shared" si="331"/>
        <v>0</v>
      </c>
      <c r="J3787" s="223">
        <f t="shared" si="331"/>
        <v>0</v>
      </c>
      <c r="K3787" s="223">
        <f t="shared" si="331"/>
        <v>0</v>
      </c>
      <c r="L3787" s="223">
        <f t="shared" si="331"/>
        <v>0</v>
      </c>
      <c r="M3787" s="223">
        <f t="shared" si="331"/>
        <v>0</v>
      </c>
      <c r="N3787" s="223">
        <f t="shared" si="331"/>
        <v>0</v>
      </c>
      <c r="O3787" s="223">
        <f t="shared" si="331"/>
        <v>0</v>
      </c>
      <c r="P3787" s="223">
        <f t="shared" si="331"/>
        <v>0</v>
      </c>
      <c r="Q3787" s="223">
        <f t="shared" si="331"/>
        <v>0</v>
      </c>
      <c r="R3787" s="223">
        <f t="shared" si="331"/>
        <v>0</v>
      </c>
    </row>
    <row r="3788" spans="1:18" hidden="1" outlineLevel="2" x14ac:dyDescent="0.25">
      <c r="A3788" s="222" t="str">
        <f>'Usages mobilité'!A28</f>
        <v>Usage mobilité n°25</v>
      </c>
      <c r="B3788" s="222" t="s">
        <v>41</v>
      </c>
      <c r="C3788" s="222"/>
      <c r="D3788" s="223">
        <f>IF(B$3651&lt;&gt;"",IF(B$3651='Usages mobilité'!BF28,'Usages mobilité'!BD28,0),0)</f>
        <v>0</v>
      </c>
      <c r="E3788" s="223">
        <f t="shared" si="331"/>
        <v>0</v>
      </c>
      <c r="F3788" s="223">
        <f t="shared" si="331"/>
        <v>0</v>
      </c>
      <c r="G3788" s="223">
        <f t="shared" si="331"/>
        <v>0</v>
      </c>
      <c r="H3788" s="223">
        <f t="shared" si="331"/>
        <v>0</v>
      </c>
      <c r="I3788" s="223">
        <f t="shared" si="331"/>
        <v>0</v>
      </c>
      <c r="J3788" s="223">
        <f t="shared" si="331"/>
        <v>0</v>
      </c>
      <c r="K3788" s="223">
        <f t="shared" si="331"/>
        <v>0</v>
      </c>
      <c r="L3788" s="223">
        <f t="shared" si="331"/>
        <v>0</v>
      </c>
      <c r="M3788" s="223">
        <f t="shared" si="331"/>
        <v>0</v>
      </c>
      <c r="N3788" s="223">
        <f t="shared" si="331"/>
        <v>0</v>
      </c>
      <c r="O3788" s="223">
        <f t="shared" si="331"/>
        <v>0</v>
      </c>
      <c r="P3788" s="223">
        <f t="shared" si="331"/>
        <v>0</v>
      </c>
      <c r="Q3788" s="223">
        <f t="shared" si="331"/>
        <v>0</v>
      </c>
      <c r="R3788" s="223">
        <f t="shared" si="331"/>
        <v>0</v>
      </c>
    </row>
    <row r="3789" spans="1:18" hidden="1" outlineLevel="2" x14ac:dyDescent="0.25">
      <c r="A3789" s="222" t="str">
        <f>'Usages mobilité'!A29</f>
        <v>Usage mobilité n°26</v>
      </c>
      <c r="B3789" s="222" t="s">
        <v>41</v>
      </c>
      <c r="C3789" s="222"/>
      <c r="D3789" s="223">
        <f>IF(B$3651&lt;&gt;"",IF(B$3651='Usages mobilité'!BF29,'Usages mobilité'!BD29,0),0)</f>
        <v>0</v>
      </c>
      <c r="E3789" s="223">
        <f t="shared" si="331"/>
        <v>0</v>
      </c>
      <c r="F3789" s="223">
        <f t="shared" si="331"/>
        <v>0</v>
      </c>
      <c r="G3789" s="223">
        <f t="shared" si="331"/>
        <v>0</v>
      </c>
      <c r="H3789" s="223">
        <f t="shared" si="331"/>
        <v>0</v>
      </c>
      <c r="I3789" s="223">
        <f t="shared" si="331"/>
        <v>0</v>
      </c>
      <c r="J3789" s="223">
        <f t="shared" si="331"/>
        <v>0</v>
      </c>
      <c r="K3789" s="223">
        <f t="shared" si="331"/>
        <v>0</v>
      </c>
      <c r="L3789" s="223">
        <f t="shared" si="331"/>
        <v>0</v>
      </c>
      <c r="M3789" s="223">
        <f t="shared" si="331"/>
        <v>0</v>
      </c>
      <c r="N3789" s="223">
        <f t="shared" si="331"/>
        <v>0</v>
      </c>
      <c r="O3789" s="223">
        <f t="shared" si="331"/>
        <v>0</v>
      </c>
      <c r="P3789" s="223">
        <f t="shared" si="331"/>
        <v>0</v>
      </c>
      <c r="Q3789" s="223">
        <f t="shared" si="331"/>
        <v>0</v>
      </c>
      <c r="R3789" s="223">
        <f t="shared" si="331"/>
        <v>0</v>
      </c>
    </row>
    <row r="3790" spans="1:18" hidden="1" outlineLevel="2" x14ac:dyDescent="0.25">
      <c r="A3790" s="222" t="str">
        <f>'Usages mobilité'!A30</f>
        <v>Usage mobilité n°27</v>
      </c>
      <c r="B3790" s="222" t="s">
        <v>41</v>
      </c>
      <c r="C3790" s="222"/>
      <c r="D3790" s="223">
        <f>IF(B$3651&lt;&gt;"",IF(B$3651='Usages mobilité'!BF30,'Usages mobilité'!BD30,0),0)</f>
        <v>0</v>
      </c>
      <c r="E3790" s="223">
        <f t="shared" si="331"/>
        <v>0</v>
      </c>
      <c r="F3790" s="223">
        <f t="shared" si="331"/>
        <v>0</v>
      </c>
      <c r="G3790" s="223">
        <f t="shared" si="331"/>
        <v>0</v>
      </c>
      <c r="H3790" s="223">
        <f t="shared" si="331"/>
        <v>0</v>
      </c>
      <c r="I3790" s="223">
        <f t="shared" si="331"/>
        <v>0</v>
      </c>
      <c r="J3790" s="223">
        <f t="shared" si="331"/>
        <v>0</v>
      </c>
      <c r="K3790" s="223">
        <f t="shared" si="331"/>
        <v>0</v>
      </c>
      <c r="L3790" s="223">
        <f t="shared" si="331"/>
        <v>0</v>
      </c>
      <c r="M3790" s="223">
        <f t="shared" si="331"/>
        <v>0</v>
      </c>
      <c r="N3790" s="223">
        <f t="shared" si="331"/>
        <v>0</v>
      </c>
      <c r="O3790" s="223">
        <f t="shared" si="331"/>
        <v>0</v>
      </c>
      <c r="P3790" s="223">
        <f t="shared" si="331"/>
        <v>0</v>
      </c>
      <c r="Q3790" s="223">
        <f t="shared" si="331"/>
        <v>0</v>
      </c>
      <c r="R3790" s="223">
        <f t="shared" si="331"/>
        <v>0</v>
      </c>
    </row>
    <row r="3791" spans="1:18" hidden="1" outlineLevel="2" x14ac:dyDescent="0.25">
      <c r="A3791" s="222" t="str">
        <f>'Usages mobilité'!A31</f>
        <v>Usage mobilité n°28</v>
      </c>
      <c r="B3791" s="222" t="s">
        <v>41</v>
      </c>
      <c r="C3791" s="222"/>
      <c r="D3791" s="223">
        <f>IF(B$3651&lt;&gt;"",IF(B$3651='Usages mobilité'!BF31,'Usages mobilité'!BD31,0),0)</f>
        <v>0</v>
      </c>
      <c r="E3791" s="223">
        <f t="shared" si="331"/>
        <v>0</v>
      </c>
      <c r="F3791" s="223">
        <f t="shared" si="331"/>
        <v>0</v>
      </c>
      <c r="G3791" s="223">
        <f t="shared" si="331"/>
        <v>0</v>
      </c>
      <c r="H3791" s="223">
        <f t="shared" si="331"/>
        <v>0</v>
      </c>
      <c r="I3791" s="223">
        <f t="shared" si="331"/>
        <v>0</v>
      </c>
      <c r="J3791" s="223">
        <f t="shared" si="331"/>
        <v>0</v>
      </c>
      <c r="K3791" s="223">
        <f t="shared" si="331"/>
        <v>0</v>
      </c>
      <c r="L3791" s="223">
        <f t="shared" si="331"/>
        <v>0</v>
      </c>
      <c r="M3791" s="223">
        <f t="shared" si="331"/>
        <v>0</v>
      </c>
      <c r="N3791" s="223">
        <f t="shared" si="331"/>
        <v>0</v>
      </c>
      <c r="O3791" s="223">
        <f t="shared" si="331"/>
        <v>0</v>
      </c>
      <c r="P3791" s="223">
        <f t="shared" si="331"/>
        <v>0</v>
      </c>
      <c r="Q3791" s="223">
        <f t="shared" si="331"/>
        <v>0</v>
      </c>
      <c r="R3791" s="223">
        <f t="shared" si="331"/>
        <v>0</v>
      </c>
    </row>
    <row r="3792" spans="1:18" hidden="1" outlineLevel="2" x14ac:dyDescent="0.25">
      <c r="A3792" s="222" t="str">
        <f>'Usages mobilité'!A32</f>
        <v>Usage mobilité n°29</v>
      </c>
      <c r="B3792" s="222" t="s">
        <v>41</v>
      </c>
      <c r="C3792" s="222"/>
      <c r="D3792" s="223">
        <f>IF(B$3651&lt;&gt;"",IF(B$3651='Usages mobilité'!BF32,'Usages mobilité'!BD32,0),0)</f>
        <v>0</v>
      </c>
      <c r="E3792" s="223">
        <f t="shared" si="331"/>
        <v>0</v>
      </c>
      <c r="F3792" s="223">
        <f t="shared" si="331"/>
        <v>0</v>
      </c>
      <c r="G3792" s="223">
        <f t="shared" si="331"/>
        <v>0</v>
      </c>
      <c r="H3792" s="223">
        <f t="shared" si="331"/>
        <v>0</v>
      </c>
      <c r="I3792" s="223">
        <f t="shared" si="331"/>
        <v>0</v>
      </c>
      <c r="J3792" s="223">
        <f t="shared" si="331"/>
        <v>0</v>
      </c>
      <c r="K3792" s="223">
        <f t="shared" si="331"/>
        <v>0</v>
      </c>
      <c r="L3792" s="223">
        <f t="shared" si="331"/>
        <v>0</v>
      </c>
      <c r="M3792" s="223">
        <f t="shared" si="331"/>
        <v>0</v>
      </c>
      <c r="N3792" s="223">
        <f t="shared" si="331"/>
        <v>0</v>
      </c>
      <c r="O3792" s="223">
        <f t="shared" si="331"/>
        <v>0</v>
      </c>
      <c r="P3792" s="223">
        <f t="shared" si="331"/>
        <v>0</v>
      </c>
      <c r="Q3792" s="223">
        <f t="shared" si="331"/>
        <v>0</v>
      </c>
      <c r="R3792" s="223">
        <f t="shared" si="331"/>
        <v>0</v>
      </c>
    </row>
    <row r="3793" spans="1:18" hidden="1" outlineLevel="2" x14ac:dyDescent="0.25">
      <c r="A3793" s="222" t="str">
        <f>'Usages mobilité'!A33</f>
        <v>Usage mobilité n°30</v>
      </c>
      <c r="B3793" s="222" t="s">
        <v>41</v>
      </c>
      <c r="C3793" s="222"/>
      <c r="D3793" s="223">
        <f>IF(B$3651&lt;&gt;"",IF(B$3651='Usages mobilité'!BF33,'Usages mobilité'!BD33,0),0)</f>
        <v>0</v>
      </c>
      <c r="E3793" s="223">
        <f t="shared" si="331"/>
        <v>0</v>
      </c>
      <c r="F3793" s="223">
        <f t="shared" si="331"/>
        <v>0</v>
      </c>
      <c r="G3793" s="223">
        <f t="shared" si="331"/>
        <v>0</v>
      </c>
      <c r="H3793" s="223">
        <f t="shared" si="331"/>
        <v>0</v>
      </c>
      <c r="I3793" s="223">
        <f t="shared" si="331"/>
        <v>0</v>
      </c>
      <c r="J3793" s="223">
        <f t="shared" si="331"/>
        <v>0</v>
      </c>
      <c r="K3793" s="223">
        <f t="shared" si="331"/>
        <v>0</v>
      </c>
      <c r="L3793" s="223">
        <f t="shared" si="331"/>
        <v>0</v>
      </c>
      <c r="M3793" s="223">
        <f t="shared" si="331"/>
        <v>0</v>
      </c>
      <c r="N3793" s="223">
        <f t="shared" si="331"/>
        <v>0</v>
      </c>
      <c r="O3793" s="223">
        <f t="shared" si="331"/>
        <v>0</v>
      </c>
      <c r="P3793" s="223">
        <f t="shared" si="331"/>
        <v>0</v>
      </c>
      <c r="Q3793" s="223">
        <f t="shared" si="331"/>
        <v>0</v>
      </c>
      <c r="R3793" s="223">
        <f t="shared" si="331"/>
        <v>0</v>
      </c>
    </row>
    <row r="3794" spans="1:18" hidden="1" outlineLevel="2" x14ac:dyDescent="0.25">
      <c r="A3794" s="222" t="str">
        <f>'Usages mobilité'!A34</f>
        <v>Usage mobilité n°31</v>
      </c>
      <c r="B3794" s="222" t="s">
        <v>41</v>
      </c>
      <c r="C3794" s="222"/>
      <c r="D3794" s="223">
        <f>IF(B$3651&lt;&gt;"",IF(B$3651='Usages mobilité'!BF34,'Usages mobilité'!BD34,0),0)</f>
        <v>0</v>
      </c>
      <c r="E3794" s="223">
        <f t="shared" ref="E3794:R3803" si="332">$D3794</f>
        <v>0</v>
      </c>
      <c r="F3794" s="223">
        <f t="shared" si="332"/>
        <v>0</v>
      </c>
      <c r="G3794" s="223">
        <f t="shared" si="332"/>
        <v>0</v>
      </c>
      <c r="H3794" s="223">
        <f t="shared" si="332"/>
        <v>0</v>
      </c>
      <c r="I3794" s="223">
        <f t="shared" si="332"/>
        <v>0</v>
      </c>
      <c r="J3794" s="223">
        <f t="shared" si="332"/>
        <v>0</v>
      </c>
      <c r="K3794" s="223">
        <f t="shared" si="332"/>
        <v>0</v>
      </c>
      <c r="L3794" s="223">
        <f t="shared" si="332"/>
        <v>0</v>
      </c>
      <c r="M3794" s="223">
        <f t="shared" si="332"/>
        <v>0</v>
      </c>
      <c r="N3794" s="223">
        <f t="shared" si="332"/>
        <v>0</v>
      </c>
      <c r="O3794" s="223">
        <f t="shared" si="332"/>
        <v>0</v>
      </c>
      <c r="P3794" s="223">
        <f t="shared" si="332"/>
        <v>0</v>
      </c>
      <c r="Q3794" s="223">
        <f t="shared" si="332"/>
        <v>0</v>
      </c>
      <c r="R3794" s="223">
        <f t="shared" si="332"/>
        <v>0</v>
      </c>
    </row>
    <row r="3795" spans="1:18" hidden="1" outlineLevel="2" x14ac:dyDescent="0.25">
      <c r="A3795" s="222" t="str">
        <f>'Usages mobilité'!A35</f>
        <v>Usage mobilité n°32</v>
      </c>
      <c r="B3795" s="222" t="s">
        <v>41</v>
      </c>
      <c r="C3795" s="222"/>
      <c r="D3795" s="223">
        <f>IF(B$3651&lt;&gt;"",IF(B$3651='Usages mobilité'!BF35,'Usages mobilité'!BD35,0),0)</f>
        <v>0</v>
      </c>
      <c r="E3795" s="223">
        <f t="shared" si="332"/>
        <v>0</v>
      </c>
      <c r="F3795" s="223">
        <f t="shared" si="332"/>
        <v>0</v>
      </c>
      <c r="G3795" s="223">
        <f t="shared" si="332"/>
        <v>0</v>
      </c>
      <c r="H3795" s="223">
        <f t="shared" si="332"/>
        <v>0</v>
      </c>
      <c r="I3795" s="223">
        <f t="shared" si="332"/>
        <v>0</v>
      </c>
      <c r="J3795" s="223">
        <f t="shared" si="332"/>
        <v>0</v>
      </c>
      <c r="K3795" s="223">
        <f t="shared" si="332"/>
        <v>0</v>
      </c>
      <c r="L3795" s="223">
        <f t="shared" si="332"/>
        <v>0</v>
      </c>
      <c r="M3795" s="223">
        <f t="shared" si="332"/>
        <v>0</v>
      </c>
      <c r="N3795" s="223">
        <f t="shared" si="332"/>
        <v>0</v>
      </c>
      <c r="O3795" s="223">
        <f t="shared" si="332"/>
        <v>0</v>
      </c>
      <c r="P3795" s="223">
        <f t="shared" si="332"/>
        <v>0</v>
      </c>
      <c r="Q3795" s="223">
        <f t="shared" si="332"/>
        <v>0</v>
      </c>
      <c r="R3795" s="223">
        <f t="shared" si="332"/>
        <v>0</v>
      </c>
    </row>
    <row r="3796" spans="1:18" hidden="1" outlineLevel="2" x14ac:dyDescent="0.25">
      <c r="A3796" s="222" t="str">
        <f>'Usages mobilité'!A36</f>
        <v>Usage mobilité n°33</v>
      </c>
      <c r="B3796" s="222" t="s">
        <v>41</v>
      </c>
      <c r="C3796" s="222"/>
      <c r="D3796" s="223">
        <f>IF(B$3651&lt;&gt;"",IF(B$3651='Usages mobilité'!BF36,'Usages mobilité'!BD36,0),0)</f>
        <v>0</v>
      </c>
      <c r="E3796" s="223">
        <f t="shared" si="332"/>
        <v>0</v>
      </c>
      <c r="F3796" s="223">
        <f t="shared" si="332"/>
        <v>0</v>
      </c>
      <c r="G3796" s="223">
        <f t="shared" si="332"/>
        <v>0</v>
      </c>
      <c r="H3796" s="223">
        <f t="shared" si="332"/>
        <v>0</v>
      </c>
      <c r="I3796" s="223">
        <f t="shared" si="332"/>
        <v>0</v>
      </c>
      <c r="J3796" s="223">
        <f t="shared" si="332"/>
        <v>0</v>
      </c>
      <c r="K3796" s="223">
        <f t="shared" si="332"/>
        <v>0</v>
      </c>
      <c r="L3796" s="223">
        <f t="shared" si="332"/>
        <v>0</v>
      </c>
      <c r="M3796" s="223">
        <f t="shared" si="332"/>
        <v>0</v>
      </c>
      <c r="N3796" s="223">
        <f t="shared" si="332"/>
        <v>0</v>
      </c>
      <c r="O3796" s="223">
        <f t="shared" si="332"/>
        <v>0</v>
      </c>
      <c r="P3796" s="223">
        <f t="shared" si="332"/>
        <v>0</v>
      </c>
      <c r="Q3796" s="223">
        <f t="shared" si="332"/>
        <v>0</v>
      </c>
      <c r="R3796" s="223">
        <f t="shared" si="332"/>
        <v>0</v>
      </c>
    </row>
    <row r="3797" spans="1:18" hidden="1" outlineLevel="2" x14ac:dyDescent="0.25">
      <c r="A3797" s="222" t="str">
        <f>'Usages mobilité'!A37</f>
        <v>Usage mobilité n°34</v>
      </c>
      <c r="B3797" s="222" t="s">
        <v>41</v>
      </c>
      <c r="C3797" s="222"/>
      <c r="D3797" s="223">
        <f>IF(B$3651&lt;&gt;"",IF(B$3651='Usages mobilité'!BF37,'Usages mobilité'!BD37,0),0)</f>
        <v>0</v>
      </c>
      <c r="E3797" s="223">
        <f t="shared" si="332"/>
        <v>0</v>
      </c>
      <c r="F3797" s="223">
        <f t="shared" si="332"/>
        <v>0</v>
      </c>
      <c r="G3797" s="223">
        <f t="shared" si="332"/>
        <v>0</v>
      </c>
      <c r="H3797" s="223">
        <f t="shared" si="332"/>
        <v>0</v>
      </c>
      <c r="I3797" s="223">
        <f t="shared" si="332"/>
        <v>0</v>
      </c>
      <c r="J3797" s="223">
        <f t="shared" si="332"/>
        <v>0</v>
      </c>
      <c r="K3797" s="223">
        <f t="shared" si="332"/>
        <v>0</v>
      </c>
      <c r="L3797" s="223">
        <f t="shared" si="332"/>
        <v>0</v>
      </c>
      <c r="M3797" s="223">
        <f t="shared" si="332"/>
        <v>0</v>
      </c>
      <c r="N3797" s="223">
        <f t="shared" si="332"/>
        <v>0</v>
      </c>
      <c r="O3797" s="223">
        <f t="shared" si="332"/>
        <v>0</v>
      </c>
      <c r="P3797" s="223">
        <f t="shared" si="332"/>
        <v>0</v>
      </c>
      <c r="Q3797" s="223">
        <f t="shared" si="332"/>
        <v>0</v>
      </c>
      <c r="R3797" s="223">
        <f t="shared" si="332"/>
        <v>0</v>
      </c>
    </row>
    <row r="3798" spans="1:18" hidden="1" outlineLevel="2" x14ac:dyDescent="0.25">
      <c r="A3798" s="222" t="str">
        <f>'Usages mobilité'!A38</f>
        <v>Usage mobilité n°35</v>
      </c>
      <c r="B3798" s="222" t="s">
        <v>41</v>
      </c>
      <c r="C3798" s="222"/>
      <c r="D3798" s="223">
        <f>IF(B$3651&lt;&gt;"",IF(B$3651='Usages mobilité'!BF38,'Usages mobilité'!BD38,0),0)</f>
        <v>0</v>
      </c>
      <c r="E3798" s="223">
        <f t="shared" si="332"/>
        <v>0</v>
      </c>
      <c r="F3798" s="223">
        <f t="shared" si="332"/>
        <v>0</v>
      </c>
      <c r="G3798" s="223">
        <f t="shared" si="332"/>
        <v>0</v>
      </c>
      <c r="H3798" s="223">
        <f t="shared" si="332"/>
        <v>0</v>
      </c>
      <c r="I3798" s="223">
        <f t="shared" si="332"/>
        <v>0</v>
      </c>
      <c r="J3798" s="223">
        <f t="shared" si="332"/>
        <v>0</v>
      </c>
      <c r="K3798" s="223">
        <f t="shared" si="332"/>
        <v>0</v>
      </c>
      <c r="L3798" s="223">
        <f t="shared" si="332"/>
        <v>0</v>
      </c>
      <c r="M3798" s="223">
        <f t="shared" si="332"/>
        <v>0</v>
      </c>
      <c r="N3798" s="223">
        <f t="shared" si="332"/>
        <v>0</v>
      </c>
      <c r="O3798" s="223">
        <f t="shared" si="332"/>
        <v>0</v>
      </c>
      <c r="P3798" s="223">
        <f t="shared" si="332"/>
        <v>0</v>
      </c>
      <c r="Q3798" s="223">
        <f t="shared" si="332"/>
        <v>0</v>
      </c>
      <c r="R3798" s="223">
        <f t="shared" si="332"/>
        <v>0</v>
      </c>
    </row>
    <row r="3799" spans="1:18" hidden="1" outlineLevel="2" x14ac:dyDescent="0.25">
      <c r="A3799" s="222" t="str">
        <f>'Usages mobilité'!A39</f>
        <v>Usage mobilité n°36</v>
      </c>
      <c r="B3799" s="222" t="s">
        <v>41</v>
      </c>
      <c r="C3799" s="222"/>
      <c r="D3799" s="223">
        <f>IF(B$3651&lt;&gt;"",IF(B$3651='Usages mobilité'!BF39,'Usages mobilité'!BD39,0),0)</f>
        <v>0</v>
      </c>
      <c r="E3799" s="223">
        <f t="shared" si="332"/>
        <v>0</v>
      </c>
      <c r="F3799" s="223">
        <f t="shared" si="332"/>
        <v>0</v>
      </c>
      <c r="G3799" s="223">
        <f t="shared" si="332"/>
        <v>0</v>
      </c>
      <c r="H3799" s="223">
        <f t="shared" si="332"/>
        <v>0</v>
      </c>
      <c r="I3799" s="223">
        <f t="shared" si="332"/>
        <v>0</v>
      </c>
      <c r="J3799" s="223">
        <f t="shared" si="332"/>
        <v>0</v>
      </c>
      <c r="K3799" s="223">
        <f t="shared" si="332"/>
        <v>0</v>
      </c>
      <c r="L3799" s="223">
        <f t="shared" si="332"/>
        <v>0</v>
      </c>
      <c r="M3799" s="223">
        <f t="shared" si="332"/>
        <v>0</v>
      </c>
      <c r="N3799" s="223">
        <f t="shared" si="332"/>
        <v>0</v>
      </c>
      <c r="O3799" s="223">
        <f t="shared" si="332"/>
        <v>0</v>
      </c>
      <c r="P3799" s="223">
        <f t="shared" si="332"/>
        <v>0</v>
      </c>
      <c r="Q3799" s="223">
        <f t="shared" si="332"/>
        <v>0</v>
      </c>
      <c r="R3799" s="223">
        <f t="shared" si="332"/>
        <v>0</v>
      </c>
    </row>
    <row r="3800" spans="1:18" hidden="1" outlineLevel="2" x14ac:dyDescent="0.25">
      <c r="A3800" s="222" t="str">
        <f>'Usages mobilité'!A40</f>
        <v>Usage mobilité n°37</v>
      </c>
      <c r="B3800" s="222" t="s">
        <v>41</v>
      </c>
      <c r="C3800" s="222"/>
      <c r="D3800" s="223">
        <f>IF(B$3651&lt;&gt;"",IF(B$3651='Usages mobilité'!BF40,'Usages mobilité'!BD40,0),0)</f>
        <v>0</v>
      </c>
      <c r="E3800" s="223">
        <f t="shared" si="332"/>
        <v>0</v>
      </c>
      <c r="F3800" s="223">
        <f t="shared" si="332"/>
        <v>0</v>
      </c>
      <c r="G3800" s="223">
        <f t="shared" si="332"/>
        <v>0</v>
      </c>
      <c r="H3800" s="223">
        <f t="shared" si="332"/>
        <v>0</v>
      </c>
      <c r="I3800" s="223">
        <f t="shared" si="332"/>
        <v>0</v>
      </c>
      <c r="J3800" s="223">
        <f t="shared" si="332"/>
        <v>0</v>
      </c>
      <c r="K3800" s="223">
        <f t="shared" si="332"/>
        <v>0</v>
      </c>
      <c r="L3800" s="223">
        <f t="shared" si="332"/>
        <v>0</v>
      </c>
      <c r="M3800" s="223">
        <f t="shared" si="332"/>
        <v>0</v>
      </c>
      <c r="N3800" s="223">
        <f t="shared" si="332"/>
        <v>0</v>
      </c>
      <c r="O3800" s="223">
        <f t="shared" si="332"/>
        <v>0</v>
      </c>
      <c r="P3800" s="223">
        <f t="shared" si="332"/>
        <v>0</v>
      </c>
      <c r="Q3800" s="223">
        <f t="shared" si="332"/>
        <v>0</v>
      </c>
      <c r="R3800" s="223">
        <f t="shared" si="332"/>
        <v>0</v>
      </c>
    </row>
    <row r="3801" spans="1:18" hidden="1" outlineLevel="2" x14ac:dyDescent="0.25">
      <c r="A3801" s="222" t="str">
        <f>'Usages mobilité'!A41</f>
        <v>Usage mobilité n°38</v>
      </c>
      <c r="B3801" s="222" t="s">
        <v>41</v>
      </c>
      <c r="C3801" s="222"/>
      <c r="D3801" s="223">
        <f>IF(B$3651&lt;&gt;"",IF(B$3651='Usages mobilité'!BF41,'Usages mobilité'!BD41,0),0)</f>
        <v>0</v>
      </c>
      <c r="E3801" s="223">
        <f t="shared" si="332"/>
        <v>0</v>
      </c>
      <c r="F3801" s="223">
        <f t="shared" si="332"/>
        <v>0</v>
      </c>
      <c r="G3801" s="223">
        <f t="shared" si="332"/>
        <v>0</v>
      </c>
      <c r="H3801" s="223">
        <f t="shared" si="332"/>
        <v>0</v>
      </c>
      <c r="I3801" s="223">
        <f t="shared" si="332"/>
        <v>0</v>
      </c>
      <c r="J3801" s="223">
        <f t="shared" si="332"/>
        <v>0</v>
      </c>
      <c r="K3801" s="223">
        <f t="shared" si="332"/>
        <v>0</v>
      </c>
      <c r="L3801" s="223">
        <f t="shared" si="332"/>
        <v>0</v>
      </c>
      <c r="M3801" s="223">
        <f t="shared" si="332"/>
        <v>0</v>
      </c>
      <c r="N3801" s="223">
        <f t="shared" si="332"/>
        <v>0</v>
      </c>
      <c r="O3801" s="223">
        <f t="shared" si="332"/>
        <v>0</v>
      </c>
      <c r="P3801" s="223">
        <f t="shared" si="332"/>
        <v>0</v>
      </c>
      <c r="Q3801" s="223">
        <f t="shared" si="332"/>
        <v>0</v>
      </c>
      <c r="R3801" s="223">
        <f t="shared" si="332"/>
        <v>0</v>
      </c>
    </row>
    <row r="3802" spans="1:18" hidden="1" outlineLevel="2" x14ac:dyDescent="0.25">
      <c r="A3802" s="222" t="str">
        <f>'Usages mobilité'!A42</f>
        <v>Usage mobilité n°39</v>
      </c>
      <c r="B3802" s="222" t="s">
        <v>41</v>
      </c>
      <c r="C3802" s="222"/>
      <c r="D3802" s="223">
        <f>IF(B$3651&lt;&gt;"",IF(B$3651='Usages mobilité'!BF42,'Usages mobilité'!BD42,0),0)</f>
        <v>0</v>
      </c>
      <c r="E3802" s="223">
        <f t="shared" si="332"/>
        <v>0</v>
      </c>
      <c r="F3802" s="223">
        <f t="shared" si="332"/>
        <v>0</v>
      </c>
      <c r="G3802" s="223">
        <f t="shared" si="332"/>
        <v>0</v>
      </c>
      <c r="H3802" s="223">
        <f t="shared" si="332"/>
        <v>0</v>
      </c>
      <c r="I3802" s="223">
        <f t="shared" si="332"/>
        <v>0</v>
      </c>
      <c r="J3802" s="223">
        <f t="shared" si="332"/>
        <v>0</v>
      </c>
      <c r="K3802" s="223">
        <f t="shared" si="332"/>
        <v>0</v>
      </c>
      <c r="L3802" s="223">
        <f t="shared" si="332"/>
        <v>0</v>
      </c>
      <c r="M3802" s="223">
        <f t="shared" si="332"/>
        <v>0</v>
      </c>
      <c r="N3802" s="223">
        <f t="shared" si="332"/>
        <v>0</v>
      </c>
      <c r="O3802" s="223">
        <f t="shared" si="332"/>
        <v>0</v>
      </c>
      <c r="P3802" s="223">
        <f t="shared" si="332"/>
        <v>0</v>
      </c>
      <c r="Q3802" s="223">
        <f t="shared" si="332"/>
        <v>0</v>
      </c>
      <c r="R3802" s="223">
        <f t="shared" si="332"/>
        <v>0</v>
      </c>
    </row>
    <row r="3803" spans="1:18" hidden="1" outlineLevel="2" x14ac:dyDescent="0.25">
      <c r="A3803" s="222" t="str">
        <f>'Usages mobilité'!A43</f>
        <v>Usage mobilité n°40</v>
      </c>
      <c r="B3803" s="222" t="s">
        <v>41</v>
      </c>
      <c r="C3803" s="222"/>
      <c r="D3803" s="223">
        <f>IF(B$3651&lt;&gt;"",IF(B$3651='Usages mobilité'!BF43,'Usages mobilité'!BD43,0),0)</f>
        <v>0</v>
      </c>
      <c r="E3803" s="223">
        <f t="shared" si="332"/>
        <v>0</v>
      </c>
      <c r="F3803" s="223">
        <f t="shared" si="332"/>
        <v>0</v>
      </c>
      <c r="G3803" s="223">
        <f t="shared" si="332"/>
        <v>0</v>
      </c>
      <c r="H3803" s="223">
        <f t="shared" si="332"/>
        <v>0</v>
      </c>
      <c r="I3803" s="223">
        <f t="shared" si="332"/>
        <v>0</v>
      </c>
      <c r="J3803" s="223">
        <f t="shared" si="332"/>
        <v>0</v>
      </c>
      <c r="K3803" s="223">
        <f t="shared" si="332"/>
        <v>0</v>
      </c>
      <c r="L3803" s="223">
        <f t="shared" si="332"/>
        <v>0</v>
      </c>
      <c r="M3803" s="223">
        <f t="shared" si="332"/>
        <v>0</v>
      </c>
      <c r="N3803" s="223">
        <f t="shared" si="332"/>
        <v>0</v>
      </c>
      <c r="O3803" s="223">
        <f t="shared" si="332"/>
        <v>0</v>
      </c>
      <c r="P3803" s="223">
        <f t="shared" si="332"/>
        <v>0</v>
      </c>
      <c r="Q3803" s="223">
        <f t="shared" si="332"/>
        <v>0</v>
      </c>
      <c r="R3803" s="223">
        <f t="shared" si="332"/>
        <v>0</v>
      </c>
    </row>
    <row r="3804" spans="1:18" hidden="1" outlineLevel="2" x14ac:dyDescent="0.25">
      <c r="A3804" s="222" t="str">
        <f>'Usages mobilité'!A44</f>
        <v>Usage mobilité n°41</v>
      </c>
      <c r="B3804" s="222" t="s">
        <v>41</v>
      </c>
      <c r="C3804" s="222"/>
      <c r="D3804" s="223">
        <f>IF(B$3651&lt;&gt;"",IF(B$3651='Usages mobilité'!BF44,'Usages mobilité'!BD44,0),0)</f>
        <v>0</v>
      </c>
      <c r="E3804" s="223">
        <f t="shared" ref="E3804:R3813" si="333">$D3804</f>
        <v>0</v>
      </c>
      <c r="F3804" s="223">
        <f t="shared" si="333"/>
        <v>0</v>
      </c>
      <c r="G3804" s="223">
        <f t="shared" si="333"/>
        <v>0</v>
      </c>
      <c r="H3804" s="223">
        <f t="shared" si="333"/>
        <v>0</v>
      </c>
      <c r="I3804" s="223">
        <f t="shared" si="333"/>
        <v>0</v>
      </c>
      <c r="J3804" s="223">
        <f t="shared" si="333"/>
        <v>0</v>
      </c>
      <c r="K3804" s="223">
        <f t="shared" si="333"/>
        <v>0</v>
      </c>
      <c r="L3804" s="223">
        <f t="shared" si="333"/>
        <v>0</v>
      </c>
      <c r="M3804" s="223">
        <f t="shared" si="333"/>
        <v>0</v>
      </c>
      <c r="N3804" s="223">
        <f t="shared" si="333"/>
        <v>0</v>
      </c>
      <c r="O3804" s="223">
        <f t="shared" si="333"/>
        <v>0</v>
      </c>
      <c r="P3804" s="223">
        <f t="shared" si="333"/>
        <v>0</v>
      </c>
      <c r="Q3804" s="223">
        <f t="shared" si="333"/>
        <v>0</v>
      </c>
      <c r="R3804" s="223">
        <f t="shared" si="333"/>
        <v>0</v>
      </c>
    </row>
    <row r="3805" spans="1:18" hidden="1" outlineLevel="2" x14ac:dyDescent="0.25">
      <c r="A3805" s="222" t="str">
        <f>'Usages mobilité'!A45</f>
        <v>Usage mobilité n°42</v>
      </c>
      <c r="B3805" s="222" t="s">
        <v>41</v>
      </c>
      <c r="C3805" s="222"/>
      <c r="D3805" s="223">
        <f>IF(B$3651&lt;&gt;"",IF(B$3651='Usages mobilité'!BF45,'Usages mobilité'!BD45,0),0)</f>
        <v>0</v>
      </c>
      <c r="E3805" s="223">
        <f t="shared" si="333"/>
        <v>0</v>
      </c>
      <c r="F3805" s="223">
        <f t="shared" si="333"/>
        <v>0</v>
      </c>
      <c r="G3805" s="223">
        <f t="shared" si="333"/>
        <v>0</v>
      </c>
      <c r="H3805" s="223">
        <f t="shared" si="333"/>
        <v>0</v>
      </c>
      <c r="I3805" s="223">
        <f t="shared" si="333"/>
        <v>0</v>
      </c>
      <c r="J3805" s="223">
        <f t="shared" si="333"/>
        <v>0</v>
      </c>
      <c r="K3805" s="223">
        <f t="shared" si="333"/>
        <v>0</v>
      </c>
      <c r="L3805" s="223">
        <f t="shared" si="333"/>
        <v>0</v>
      </c>
      <c r="M3805" s="223">
        <f t="shared" si="333"/>
        <v>0</v>
      </c>
      <c r="N3805" s="223">
        <f t="shared" si="333"/>
        <v>0</v>
      </c>
      <c r="O3805" s="223">
        <f t="shared" si="333"/>
        <v>0</v>
      </c>
      <c r="P3805" s="223">
        <f t="shared" si="333"/>
        <v>0</v>
      </c>
      <c r="Q3805" s="223">
        <f t="shared" si="333"/>
        <v>0</v>
      </c>
      <c r="R3805" s="223">
        <f t="shared" si="333"/>
        <v>0</v>
      </c>
    </row>
    <row r="3806" spans="1:18" hidden="1" outlineLevel="2" x14ac:dyDescent="0.25">
      <c r="A3806" s="222" t="str">
        <f>'Usages mobilité'!A46</f>
        <v>Usage mobilité n°43</v>
      </c>
      <c r="B3806" s="222" t="s">
        <v>41</v>
      </c>
      <c r="C3806" s="222"/>
      <c r="D3806" s="223">
        <f>IF(B$3651&lt;&gt;"",IF(B$3651='Usages mobilité'!BF46,'Usages mobilité'!BD46,0),0)</f>
        <v>0</v>
      </c>
      <c r="E3806" s="223">
        <f t="shared" si="333"/>
        <v>0</v>
      </c>
      <c r="F3806" s="223">
        <f t="shared" si="333"/>
        <v>0</v>
      </c>
      <c r="G3806" s="223">
        <f t="shared" si="333"/>
        <v>0</v>
      </c>
      <c r="H3806" s="223">
        <f t="shared" si="333"/>
        <v>0</v>
      </c>
      <c r="I3806" s="223">
        <f t="shared" si="333"/>
        <v>0</v>
      </c>
      <c r="J3806" s="223">
        <f t="shared" si="333"/>
        <v>0</v>
      </c>
      <c r="K3806" s="223">
        <f t="shared" si="333"/>
        <v>0</v>
      </c>
      <c r="L3806" s="223">
        <f t="shared" si="333"/>
        <v>0</v>
      </c>
      <c r="M3806" s="223">
        <f t="shared" si="333"/>
        <v>0</v>
      </c>
      <c r="N3806" s="223">
        <f t="shared" si="333"/>
        <v>0</v>
      </c>
      <c r="O3806" s="223">
        <f t="shared" si="333"/>
        <v>0</v>
      </c>
      <c r="P3806" s="223">
        <f t="shared" si="333"/>
        <v>0</v>
      </c>
      <c r="Q3806" s="223">
        <f t="shared" si="333"/>
        <v>0</v>
      </c>
      <c r="R3806" s="223">
        <f t="shared" si="333"/>
        <v>0</v>
      </c>
    </row>
    <row r="3807" spans="1:18" hidden="1" outlineLevel="2" x14ac:dyDescent="0.25">
      <c r="A3807" s="222" t="str">
        <f>'Usages mobilité'!A47</f>
        <v>Usage mobilité n°44</v>
      </c>
      <c r="B3807" s="222" t="s">
        <v>41</v>
      </c>
      <c r="C3807" s="222"/>
      <c r="D3807" s="223">
        <f>IF(B$3651&lt;&gt;"",IF(B$3651='Usages mobilité'!BF47,'Usages mobilité'!BD47,0),0)</f>
        <v>0</v>
      </c>
      <c r="E3807" s="223">
        <f t="shared" si="333"/>
        <v>0</v>
      </c>
      <c r="F3807" s="223">
        <f t="shared" si="333"/>
        <v>0</v>
      </c>
      <c r="G3807" s="223">
        <f t="shared" si="333"/>
        <v>0</v>
      </c>
      <c r="H3807" s="223">
        <f t="shared" si="333"/>
        <v>0</v>
      </c>
      <c r="I3807" s="223">
        <f t="shared" si="333"/>
        <v>0</v>
      </c>
      <c r="J3807" s="223">
        <f t="shared" si="333"/>
        <v>0</v>
      </c>
      <c r="K3807" s="223">
        <f t="shared" si="333"/>
        <v>0</v>
      </c>
      <c r="L3807" s="223">
        <f t="shared" si="333"/>
        <v>0</v>
      </c>
      <c r="M3807" s="223">
        <f t="shared" si="333"/>
        <v>0</v>
      </c>
      <c r="N3807" s="223">
        <f t="shared" si="333"/>
        <v>0</v>
      </c>
      <c r="O3807" s="223">
        <f t="shared" si="333"/>
        <v>0</v>
      </c>
      <c r="P3807" s="223">
        <f t="shared" si="333"/>
        <v>0</v>
      </c>
      <c r="Q3807" s="223">
        <f t="shared" si="333"/>
        <v>0</v>
      </c>
      <c r="R3807" s="223">
        <f t="shared" si="333"/>
        <v>0</v>
      </c>
    </row>
    <row r="3808" spans="1:18" hidden="1" outlineLevel="2" x14ac:dyDescent="0.25">
      <c r="A3808" s="222" t="str">
        <f>'Usages mobilité'!A48</f>
        <v>Usage mobilité n°45</v>
      </c>
      <c r="B3808" s="222" t="s">
        <v>41</v>
      </c>
      <c r="C3808" s="222"/>
      <c r="D3808" s="223">
        <f>IF(B$3651&lt;&gt;"",IF(B$3651='Usages mobilité'!BF48,'Usages mobilité'!BD48,0),0)</f>
        <v>0</v>
      </c>
      <c r="E3808" s="223">
        <f t="shared" si="333"/>
        <v>0</v>
      </c>
      <c r="F3808" s="223">
        <f t="shared" si="333"/>
        <v>0</v>
      </c>
      <c r="G3808" s="223">
        <f t="shared" si="333"/>
        <v>0</v>
      </c>
      <c r="H3808" s="223">
        <f t="shared" si="333"/>
        <v>0</v>
      </c>
      <c r="I3808" s="223">
        <f t="shared" si="333"/>
        <v>0</v>
      </c>
      <c r="J3808" s="223">
        <f t="shared" si="333"/>
        <v>0</v>
      </c>
      <c r="K3808" s="223">
        <f t="shared" si="333"/>
        <v>0</v>
      </c>
      <c r="L3808" s="223">
        <f t="shared" si="333"/>
        <v>0</v>
      </c>
      <c r="M3808" s="223">
        <f t="shared" si="333"/>
        <v>0</v>
      </c>
      <c r="N3808" s="223">
        <f t="shared" si="333"/>
        <v>0</v>
      </c>
      <c r="O3808" s="223">
        <f t="shared" si="333"/>
        <v>0</v>
      </c>
      <c r="P3808" s="223">
        <f t="shared" si="333"/>
        <v>0</v>
      </c>
      <c r="Q3808" s="223">
        <f t="shared" si="333"/>
        <v>0</v>
      </c>
      <c r="R3808" s="223">
        <f t="shared" si="333"/>
        <v>0</v>
      </c>
    </row>
    <row r="3809" spans="1:18" hidden="1" outlineLevel="2" x14ac:dyDescent="0.25">
      <c r="A3809" s="222" t="str">
        <f>'Usages mobilité'!A49</f>
        <v>Usage mobilité n°46</v>
      </c>
      <c r="B3809" s="222" t="s">
        <v>41</v>
      </c>
      <c r="C3809" s="222"/>
      <c r="D3809" s="223">
        <f>IF(B$3651&lt;&gt;"",IF(B$3651='Usages mobilité'!BF49,'Usages mobilité'!BD49,0),0)</f>
        <v>0</v>
      </c>
      <c r="E3809" s="223">
        <f t="shared" si="333"/>
        <v>0</v>
      </c>
      <c r="F3809" s="223">
        <f t="shared" si="333"/>
        <v>0</v>
      </c>
      <c r="G3809" s="223">
        <f t="shared" si="333"/>
        <v>0</v>
      </c>
      <c r="H3809" s="223">
        <f t="shared" si="333"/>
        <v>0</v>
      </c>
      <c r="I3809" s="223">
        <f t="shared" si="333"/>
        <v>0</v>
      </c>
      <c r="J3809" s="223">
        <f t="shared" si="333"/>
        <v>0</v>
      </c>
      <c r="K3809" s="223">
        <f t="shared" si="333"/>
        <v>0</v>
      </c>
      <c r="L3809" s="223">
        <f t="shared" si="333"/>
        <v>0</v>
      </c>
      <c r="M3809" s="223">
        <f t="shared" si="333"/>
        <v>0</v>
      </c>
      <c r="N3809" s="223">
        <f t="shared" si="333"/>
        <v>0</v>
      </c>
      <c r="O3809" s="223">
        <f t="shared" si="333"/>
        <v>0</v>
      </c>
      <c r="P3809" s="223">
        <f t="shared" si="333"/>
        <v>0</v>
      </c>
      <c r="Q3809" s="223">
        <f t="shared" si="333"/>
        <v>0</v>
      </c>
      <c r="R3809" s="223">
        <f t="shared" si="333"/>
        <v>0</v>
      </c>
    </row>
    <row r="3810" spans="1:18" hidden="1" outlineLevel="2" x14ac:dyDescent="0.25">
      <c r="A3810" s="222" t="str">
        <f>'Usages mobilité'!A50</f>
        <v>Usage mobilité n°47</v>
      </c>
      <c r="B3810" s="222" t="s">
        <v>41</v>
      </c>
      <c r="C3810" s="222"/>
      <c r="D3810" s="223">
        <f>IF(B$3651&lt;&gt;"",IF(B$3651='Usages mobilité'!BF50,'Usages mobilité'!BD50,0),0)</f>
        <v>0</v>
      </c>
      <c r="E3810" s="223">
        <f t="shared" si="333"/>
        <v>0</v>
      </c>
      <c r="F3810" s="223">
        <f t="shared" si="333"/>
        <v>0</v>
      </c>
      <c r="G3810" s="223">
        <f t="shared" si="333"/>
        <v>0</v>
      </c>
      <c r="H3810" s="223">
        <f t="shared" si="333"/>
        <v>0</v>
      </c>
      <c r="I3810" s="223">
        <f t="shared" si="333"/>
        <v>0</v>
      </c>
      <c r="J3810" s="223">
        <f t="shared" si="333"/>
        <v>0</v>
      </c>
      <c r="K3810" s="223">
        <f t="shared" si="333"/>
        <v>0</v>
      </c>
      <c r="L3810" s="223">
        <f t="shared" si="333"/>
        <v>0</v>
      </c>
      <c r="M3810" s="223">
        <f t="shared" si="333"/>
        <v>0</v>
      </c>
      <c r="N3810" s="223">
        <f t="shared" si="333"/>
        <v>0</v>
      </c>
      <c r="O3810" s="223">
        <f t="shared" si="333"/>
        <v>0</v>
      </c>
      <c r="P3810" s="223">
        <f t="shared" si="333"/>
        <v>0</v>
      </c>
      <c r="Q3810" s="223">
        <f t="shared" si="333"/>
        <v>0</v>
      </c>
      <c r="R3810" s="223">
        <f t="shared" si="333"/>
        <v>0</v>
      </c>
    </row>
    <row r="3811" spans="1:18" hidden="1" outlineLevel="2" x14ac:dyDescent="0.25">
      <c r="A3811" s="222" t="str">
        <f>'Usages mobilité'!A51</f>
        <v>Usage mobilité n°48</v>
      </c>
      <c r="B3811" s="222" t="s">
        <v>41</v>
      </c>
      <c r="C3811" s="222"/>
      <c r="D3811" s="223">
        <f>IF(B$3651&lt;&gt;"",IF(B$3651='Usages mobilité'!BF51,'Usages mobilité'!BD51,0),0)</f>
        <v>0</v>
      </c>
      <c r="E3811" s="223">
        <f t="shared" si="333"/>
        <v>0</v>
      </c>
      <c r="F3811" s="223">
        <f t="shared" si="333"/>
        <v>0</v>
      </c>
      <c r="G3811" s="223">
        <f t="shared" si="333"/>
        <v>0</v>
      </c>
      <c r="H3811" s="223">
        <f t="shared" si="333"/>
        <v>0</v>
      </c>
      <c r="I3811" s="223">
        <f t="shared" si="333"/>
        <v>0</v>
      </c>
      <c r="J3811" s="223">
        <f t="shared" si="333"/>
        <v>0</v>
      </c>
      <c r="K3811" s="223">
        <f t="shared" si="333"/>
        <v>0</v>
      </c>
      <c r="L3811" s="223">
        <f t="shared" si="333"/>
        <v>0</v>
      </c>
      <c r="M3811" s="223">
        <f t="shared" si="333"/>
        <v>0</v>
      </c>
      <c r="N3811" s="223">
        <f t="shared" si="333"/>
        <v>0</v>
      </c>
      <c r="O3811" s="223">
        <f t="shared" si="333"/>
        <v>0</v>
      </c>
      <c r="P3811" s="223">
        <f t="shared" si="333"/>
        <v>0</v>
      </c>
      <c r="Q3811" s="223">
        <f t="shared" si="333"/>
        <v>0</v>
      </c>
      <c r="R3811" s="223">
        <f t="shared" si="333"/>
        <v>0</v>
      </c>
    </row>
    <row r="3812" spans="1:18" hidden="1" outlineLevel="2" x14ac:dyDescent="0.25">
      <c r="A3812" s="222" t="str">
        <f>'Usages mobilité'!A52</f>
        <v>Usage mobilité n°49</v>
      </c>
      <c r="B3812" s="222" t="s">
        <v>41</v>
      </c>
      <c r="C3812" s="222"/>
      <c r="D3812" s="223">
        <f>IF(B$3651&lt;&gt;"",IF(B$3651='Usages mobilité'!BF52,'Usages mobilité'!BD52,0),0)</f>
        <v>0</v>
      </c>
      <c r="E3812" s="223">
        <f t="shared" si="333"/>
        <v>0</v>
      </c>
      <c r="F3812" s="223">
        <f t="shared" si="333"/>
        <v>0</v>
      </c>
      <c r="G3812" s="223">
        <f t="shared" si="333"/>
        <v>0</v>
      </c>
      <c r="H3812" s="223">
        <f t="shared" si="333"/>
        <v>0</v>
      </c>
      <c r="I3812" s="223">
        <f t="shared" si="333"/>
        <v>0</v>
      </c>
      <c r="J3812" s="223">
        <f t="shared" si="333"/>
        <v>0</v>
      </c>
      <c r="K3812" s="223">
        <f t="shared" si="333"/>
        <v>0</v>
      </c>
      <c r="L3812" s="223">
        <f t="shared" si="333"/>
        <v>0</v>
      </c>
      <c r="M3812" s="223">
        <f t="shared" si="333"/>
        <v>0</v>
      </c>
      <c r="N3812" s="223">
        <f t="shared" si="333"/>
        <v>0</v>
      </c>
      <c r="O3812" s="223">
        <f t="shared" si="333"/>
        <v>0</v>
      </c>
      <c r="P3812" s="223">
        <f t="shared" si="333"/>
        <v>0</v>
      </c>
      <c r="Q3812" s="223">
        <f t="shared" si="333"/>
        <v>0</v>
      </c>
      <c r="R3812" s="223">
        <f t="shared" si="333"/>
        <v>0</v>
      </c>
    </row>
    <row r="3813" spans="1:18" hidden="1" outlineLevel="2" x14ac:dyDescent="0.25">
      <c r="A3813" s="222" t="str">
        <f>'Usages mobilité'!A53</f>
        <v>Usage mobilité n°50</v>
      </c>
      <c r="B3813" s="222" t="s">
        <v>41</v>
      </c>
      <c r="C3813" s="222"/>
      <c r="D3813" s="223">
        <f>IF(B$3651&lt;&gt;"",IF(B$3651='Usages mobilité'!BF53,'Usages mobilité'!BD53,0),0)</f>
        <v>0</v>
      </c>
      <c r="E3813" s="223">
        <f t="shared" si="333"/>
        <v>0</v>
      </c>
      <c r="F3813" s="223">
        <f t="shared" si="333"/>
        <v>0</v>
      </c>
      <c r="G3813" s="223">
        <f t="shared" si="333"/>
        <v>0</v>
      </c>
      <c r="H3813" s="223">
        <f t="shared" si="333"/>
        <v>0</v>
      </c>
      <c r="I3813" s="223">
        <f t="shared" si="333"/>
        <v>0</v>
      </c>
      <c r="J3813" s="223">
        <f t="shared" si="333"/>
        <v>0</v>
      </c>
      <c r="K3813" s="223">
        <f t="shared" si="333"/>
        <v>0</v>
      </c>
      <c r="L3813" s="223">
        <f t="shared" si="333"/>
        <v>0</v>
      </c>
      <c r="M3813" s="223">
        <f t="shared" si="333"/>
        <v>0</v>
      </c>
      <c r="N3813" s="223">
        <f t="shared" si="333"/>
        <v>0</v>
      </c>
      <c r="O3813" s="223">
        <f t="shared" si="333"/>
        <v>0</v>
      </c>
      <c r="P3813" s="223">
        <f t="shared" si="333"/>
        <v>0</v>
      </c>
      <c r="Q3813" s="223">
        <f t="shared" si="333"/>
        <v>0</v>
      </c>
      <c r="R3813" s="223">
        <f t="shared" si="333"/>
        <v>0</v>
      </c>
    </row>
    <row r="3814" spans="1:18" hidden="1" outlineLevel="1" collapsed="1" x14ac:dyDescent="0.25">
      <c r="A3814" s="222" t="s">
        <v>650</v>
      </c>
      <c r="B3814" s="222"/>
      <c r="C3814" s="222"/>
      <c r="D3814" s="223">
        <f t="shared" ref="D3814:R3814" si="334">SUM(D3764:D3813)</f>
        <v>0</v>
      </c>
      <c r="E3814" s="223">
        <f t="shared" si="334"/>
        <v>0</v>
      </c>
      <c r="F3814" s="223">
        <f t="shared" si="334"/>
        <v>0</v>
      </c>
      <c r="G3814" s="223">
        <f t="shared" si="334"/>
        <v>0</v>
      </c>
      <c r="H3814" s="223">
        <f t="shared" si="334"/>
        <v>0</v>
      </c>
      <c r="I3814" s="223">
        <f t="shared" si="334"/>
        <v>0</v>
      </c>
      <c r="J3814" s="223">
        <f t="shared" si="334"/>
        <v>0</v>
      </c>
      <c r="K3814" s="223">
        <f t="shared" si="334"/>
        <v>0</v>
      </c>
      <c r="L3814" s="223">
        <f t="shared" si="334"/>
        <v>0</v>
      </c>
      <c r="M3814" s="223">
        <f t="shared" si="334"/>
        <v>0</v>
      </c>
      <c r="N3814" s="223">
        <f t="shared" si="334"/>
        <v>0</v>
      </c>
      <c r="O3814" s="223">
        <f t="shared" si="334"/>
        <v>0</v>
      </c>
      <c r="P3814" s="223">
        <f t="shared" si="334"/>
        <v>0</v>
      </c>
      <c r="Q3814" s="223">
        <f t="shared" si="334"/>
        <v>0</v>
      </c>
      <c r="R3814" s="223">
        <f t="shared" si="334"/>
        <v>0</v>
      </c>
    </row>
    <row r="3815" spans="1:18" hidden="1" outlineLevel="2" x14ac:dyDescent="0.25">
      <c r="A3815" s="222" t="str">
        <f>'Usages mobilité'!A4</f>
        <v>Usage mobilité n°1</v>
      </c>
      <c r="B3815" s="222" t="s">
        <v>645</v>
      </c>
      <c r="C3815" s="222"/>
      <c r="D3815" s="223">
        <f>D3764*'Usages mobilité'!$BG4*(1+'Usages mobilité'!$BH4)^(D$3654-$D$3654)/1000</f>
        <v>0</v>
      </c>
      <c r="E3815" s="223">
        <f>E3764*'Usages mobilité'!$BG4*(1+'Usages mobilité'!$BH4)^(E$3654-$D$3654)/1000</f>
        <v>0</v>
      </c>
      <c r="F3815" s="223">
        <f>F3764*'Usages mobilité'!$BG4*(1+'Usages mobilité'!$BH4)^(F$3654-$D$3654)/1000</f>
        <v>0</v>
      </c>
      <c r="G3815" s="223">
        <f>G3764*'Usages mobilité'!$BG4*(1+'Usages mobilité'!$BH4)^(G$3654-$D$3654)/1000</f>
        <v>0</v>
      </c>
      <c r="H3815" s="223">
        <f>H3764*'Usages mobilité'!$BG4*(1+'Usages mobilité'!$BH4)^(H$3654-$D$3654)/1000</f>
        <v>0</v>
      </c>
      <c r="I3815" s="223">
        <f>I3764*'Usages mobilité'!$BG4*(1+'Usages mobilité'!$BH4)^(I$3654-$D$3654)/1000</f>
        <v>0</v>
      </c>
      <c r="J3815" s="223">
        <f>J3764*'Usages mobilité'!$BG4*(1+'Usages mobilité'!$BH4)^(J$3654-$D$3654)/1000</f>
        <v>0</v>
      </c>
      <c r="K3815" s="223">
        <f>K3764*'Usages mobilité'!$BG4*(1+'Usages mobilité'!$BH4)^(K$3654-$D$3654)/1000</f>
        <v>0</v>
      </c>
      <c r="L3815" s="223">
        <f>L3764*'Usages mobilité'!$BG4*(1+'Usages mobilité'!$BH4)^(L$3654-$D$3654)/1000</f>
        <v>0</v>
      </c>
      <c r="M3815" s="223">
        <f>M3764*'Usages mobilité'!$BG4*(1+'Usages mobilité'!$BH4)^(M$3654-$D$3654)/1000</f>
        <v>0</v>
      </c>
      <c r="N3815" s="223">
        <f>N3764*'Usages mobilité'!$BG4*(1+'Usages mobilité'!$BH4)^(N$3654-$D$3654)/1000</f>
        <v>0</v>
      </c>
      <c r="O3815" s="223">
        <f>O3764*'Usages mobilité'!$BG4*(1+'Usages mobilité'!$BH4)^(O$3654-$D$3654)/1000</f>
        <v>0</v>
      </c>
      <c r="P3815" s="223">
        <f>P3764*'Usages mobilité'!$BG4*(1+'Usages mobilité'!$BH4)^(P$3654-$D$3654)/1000</f>
        <v>0</v>
      </c>
      <c r="Q3815" s="223">
        <f>Q3764*'Usages mobilité'!$BG4*(1+'Usages mobilité'!$BH4)^(Q$3654-$D$3654)/1000</f>
        <v>0</v>
      </c>
      <c r="R3815" s="223">
        <f>R3764*'Usages mobilité'!$BG4*(1+'Usages mobilité'!$BH4)^(R$3654-$D$3654)/1000</f>
        <v>0</v>
      </c>
    </row>
    <row r="3816" spans="1:18" hidden="1" outlineLevel="2" x14ac:dyDescent="0.25">
      <c r="A3816" s="222" t="str">
        <f>'Usages mobilité'!A5</f>
        <v>Usage mobilité n°2</v>
      </c>
      <c r="B3816" s="222" t="s">
        <v>645</v>
      </c>
      <c r="C3816" s="222"/>
      <c r="D3816" s="223">
        <f>D3765*'Usages mobilité'!$BG5*(1+'Usages mobilité'!$BH5)^(D$3654-$D$3654)/1000</f>
        <v>0</v>
      </c>
      <c r="E3816" s="223">
        <f>E3765*'Usages mobilité'!$BG5*(1+'Usages mobilité'!$BH5)^(E$3654-$D$3654)/1000</f>
        <v>0</v>
      </c>
      <c r="F3816" s="223">
        <f>F3765*'Usages mobilité'!$BG5*(1+'Usages mobilité'!$BH5)^(F$3654-$D$3654)/1000</f>
        <v>0</v>
      </c>
      <c r="G3816" s="223">
        <f>G3765*'Usages mobilité'!$BG5*(1+'Usages mobilité'!$BH5)^(G$3654-$D$3654)/1000</f>
        <v>0</v>
      </c>
      <c r="H3816" s="223">
        <f>H3765*'Usages mobilité'!$BG5*(1+'Usages mobilité'!$BH5)^(H$3654-$D$3654)/1000</f>
        <v>0</v>
      </c>
      <c r="I3816" s="223">
        <f>I3765*'Usages mobilité'!$BG5*(1+'Usages mobilité'!$BH5)^(I$3654-$D$3654)/1000</f>
        <v>0</v>
      </c>
      <c r="J3816" s="223">
        <f>J3765*'Usages mobilité'!$BG5*(1+'Usages mobilité'!$BH5)^(J$3654-$D$3654)/1000</f>
        <v>0</v>
      </c>
      <c r="K3816" s="223">
        <f>K3765*'Usages mobilité'!$BG5*(1+'Usages mobilité'!$BH5)^(K$3654-$D$3654)/1000</f>
        <v>0</v>
      </c>
      <c r="L3816" s="223">
        <f>L3765*'Usages mobilité'!$BG5*(1+'Usages mobilité'!$BH5)^(L$3654-$D$3654)/1000</f>
        <v>0</v>
      </c>
      <c r="M3816" s="223">
        <f>M3765*'Usages mobilité'!$BG5*(1+'Usages mobilité'!$BH5)^(M$3654-$D$3654)/1000</f>
        <v>0</v>
      </c>
      <c r="N3816" s="223">
        <f>N3765*'Usages mobilité'!$BG5*(1+'Usages mobilité'!$BH5)^(N$3654-$D$3654)/1000</f>
        <v>0</v>
      </c>
      <c r="O3816" s="223">
        <f>O3765*'Usages mobilité'!$BG5*(1+'Usages mobilité'!$BH5)^(O$3654-$D$3654)/1000</f>
        <v>0</v>
      </c>
      <c r="P3816" s="223">
        <f>P3765*'Usages mobilité'!$BG5*(1+'Usages mobilité'!$BH5)^(P$3654-$D$3654)/1000</f>
        <v>0</v>
      </c>
      <c r="Q3816" s="223">
        <f>Q3765*'Usages mobilité'!$BG5*(1+'Usages mobilité'!$BH5)^(Q$3654-$D$3654)/1000</f>
        <v>0</v>
      </c>
      <c r="R3816" s="223">
        <f>R3765*'Usages mobilité'!$BG5*(1+'Usages mobilité'!$BH5)^(R$3654-$D$3654)/1000</f>
        <v>0</v>
      </c>
    </row>
    <row r="3817" spans="1:18" hidden="1" outlineLevel="2" x14ac:dyDescent="0.25">
      <c r="A3817" s="222" t="str">
        <f>'Usages mobilité'!A6</f>
        <v>Usage mobilité n°3</v>
      </c>
      <c r="B3817" s="222" t="s">
        <v>645</v>
      </c>
      <c r="C3817" s="222"/>
      <c r="D3817" s="223">
        <f>D3766*'Usages mobilité'!$BG6*(1+'Usages mobilité'!$BH6)^(D$3654-$D$3654)/1000</f>
        <v>0</v>
      </c>
      <c r="E3817" s="223">
        <f>E3766*'Usages mobilité'!$BG6*(1+'Usages mobilité'!$BH6)^(E$3654-$D$3654)/1000</f>
        <v>0</v>
      </c>
      <c r="F3817" s="223">
        <f>F3766*'Usages mobilité'!$BG6*(1+'Usages mobilité'!$BH6)^(F$3654-$D$3654)/1000</f>
        <v>0</v>
      </c>
      <c r="G3817" s="223">
        <f>G3766*'Usages mobilité'!$BG6*(1+'Usages mobilité'!$BH6)^(G$3654-$D$3654)/1000</f>
        <v>0</v>
      </c>
      <c r="H3817" s="223">
        <f>H3766*'Usages mobilité'!$BG6*(1+'Usages mobilité'!$BH6)^(H$3654-$D$3654)/1000</f>
        <v>0</v>
      </c>
      <c r="I3817" s="223">
        <f>I3766*'Usages mobilité'!$BG6*(1+'Usages mobilité'!$BH6)^(I$3654-$D$3654)/1000</f>
        <v>0</v>
      </c>
      <c r="J3817" s="223">
        <f>J3766*'Usages mobilité'!$BG6*(1+'Usages mobilité'!$BH6)^(J$3654-$D$3654)/1000</f>
        <v>0</v>
      </c>
      <c r="K3817" s="223">
        <f>K3766*'Usages mobilité'!$BG6*(1+'Usages mobilité'!$BH6)^(K$3654-$D$3654)/1000</f>
        <v>0</v>
      </c>
      <c r="L3817" s="223">
        <f>L3766*'Usages mobilité'!$BG6*(1+'Usages mobilité'!$BH6)^(L$3654-$D$3654)/1000</f>
        <v>0</v>
      </c>
      <c r="M3817" s="223">
        <f>M3766*'Usages mobilité'!$BG6*(1+'Usages mobilité'!$BH6)^(M$3654-$D$3654)/1000</f>
        <v>0</v>
      </c>
      <c r="N3817" s="223">
        <f>N3766*'Usages mobilité'!$BG6*(1+'Usages mobilité'!$BH6)^(N$3654-$D$3654)/1000</f>
        <v>0</v>
      </c>
      <c r="O3817" s="223">
        <f>O3766*'Usages mobilité'!$BG6*(1+'Usages mobilité'!$BH6)^(O$3654-$D$3654)/1000</f>
        <v>0</v>
      </c>
      <c r="P3817" s="223">
        <f>P3766*'Usages mobilité'!$BG6*(1+'Usages mobilité'!$BH6)^(P$3654-$D$3654)/1000</f>
        <v>0</v>
      </c>
      <c r="Q3817" s="223">
        <f>Q3766*'Usages mobilité'!$BG6*(1+'Usages mobilité'!$BH6)^(Q$3654-$D$3654)/1000</f>
        <v>0</v>
      </c>
      <c r="R3817" s="223">
        <f>R3766*'Usages mobilité'!$BG6*(1+'Usages mobilité'!$BH6)^(R$3654-$D$3654)/1000</f>
        <v>0</v>
      </c>
    </row>
    <row r="3818" spans="1:18" hidden="1" outlineLevel="2" x14ac:dyDescent="0.25">
      <c r="A3818" s="222" t="str">
        <f>'Usages mobilité'!A7</f>
        <v>Usage mobilité n°4</v>
      </c>
      <c r="B3818" s="222" t="s">
        <v>645</v>
      </c>
      <c r="C3818" s="222"/>
      <c r="D3818" s="223">
        <f>D3767*'Usages mobilité'!$BG7*(1+'Usages mobilité'!$BH7)^(D$3654-$D$3654)/1000</f>
        <v>0</v>
      </c>
      <c r="E3818" s="223">
        <f>E3767*'Usages mobilité'!$BG7*(1+'Usages mobilité'!$BH7)^(E$3654-$D$3654)/1000</f>
        <v>0</v>
      </c>
      <c r="F3818" s="223">
        <f>F3767*'Usages mobilité'!$BG7*(1+'Usages mobilité'!$BH7)^(F$3654-$D$3654)/1000</f>
        <v>0</v>
      </c>
      <c r="G3818" s="223">
        <f>G3767*'Usages mobilité'!$BG7*(1+'Usages mobilité'!$BH7)^(G$3654-$D$3654)/1000</f>
        <v>0</v>
      </c>
      <c r="H3818" s="223">
        <f>H3767*'Usages mobilité'!$BG7*(1+'Usages mobilité'!$BH7)^(H$3654-$D$3654)/1000</f>
        <v>0</v>
      </c>
      <c r="I3818" s="223">
        <f>I3767*'Usages mobilité'!$BG7*(1+'Usages mobilité'!$BH7)^(I$3654-$D$3654)/1000</f>
        <v>0</v>
      </c>
      <c r="J3818" s="223">
        <f>J3767*'Usages mobilité'!$BG7*(1+'Usages mobilité'!$BH7)^(J$3654-$D$3654)/1000</f>
        <v>0</v>
      </c>
      <c r="K3818" s="223">
        <f>K3767*'Usages mobilité'!$BG7*(1+'Usages mobilité'!$BH7)^(K$3654-$D$3654)/1000</f>
        <v>0</v>
      </c>
      <c r="L3818" s="223">
        <f>L3767*'Usages mobilité'!$BG7*(1+'Usages mobilité'!$BH7)^(L$3654-$D$3654)/1000</f>
        <v>0</v>
      </c>
      <c r="M3818" s="223">
        <f>M3767*'Usages mobilité'!$BG7*(1+'Usages mobilité'!$BH7)^(M$3654-$D$3654)/1000</f>
        <v>0</v>
      </c>
      <c r="N3818" s="223">
        <f>N3767*'Usages mobilité'!$BG7*(1+'Usages mobilité'!$BH7)^(N$3654-$D$3654)/1000</f>
        <v>0</v>
      </c>
      <c r="O3818" s="223">
        <f>O3767*'Usages mobilité'!$BG7*(1+'Usages mobilité'!$BH7)^(O$3654-$D$3654)/1000</f>
        <v>0</v>
      </c>
      <c r="P3818" s="223">
        <f>P3767*'Usages mobilité'!$BG7*(1+'Usages mobilité'!$BH7)^(P$3654-$D$3654)/1000</f>
        <v>0</v>
      </c>
      <c r="Q3818" s="223">
        <f>Q3767*'Usages mobilité'!$BG7*(1+'Usages mobilité'!$BH7)^(Q$3654-$D$3654)/1000</f>
        <v>0</v>
      </c>
      <c r="R3818" s="223">
        <f>R3767*'Usages mobilité'!$BG7*(1+'Usages mobilité'!$BH7)^(R$3654-$D$3654)/1000</f>
        <v>0</v>
      </c>
    </row>
    <row r="3819" spans="1:18" hidden="1" outlineLevel="2" x14ac:dyDescent="0.25">
      <c r="A3819" s="222" t="str">
        <f>'Usages mobilité'!A8</f>
        <v>Usage mobilité n°5</v>
      </c>
      <c r="B3819" s="222" t="s">
        <v>645</v>
      </c>
      <c r="C3819" s="222"/>
      <c r="D3819" s="223">
        <f>D3768*'Usages mobilité'!$BG8*(1+'Usages mobilité'!$BH8)^(D$3654-$D$3654)/1000</f>
        <v>0</v>
      </c>
      <c r="E3819" s="223">
        <f>E3768*'Usages mobilité'!$BG8*(1+'Usages mobilité'!$BH8)^(E$3654-$D$3654)/1000</f>
        <v>0</v>
      </c>
      <c r="F3819" s="223">
        <f>F3768*'Usages mobilité'!$BG8*(1+'Usages mobilité'!$BH8)^(F$3654-$D$3654)/1000</f>
        <v>0</v>
      </c>
      <c r="G3819" s="223">
        <f>G3768*'Usages mobilité'!$BG8*(1+'Usages mobilité'!$BH8)^(G$3654-$D$3654)/1000</f>
        <v>0</v>
      </c>
      <c r="H3819" s="223">
        <f>H3768*'Usages mobilité'!$BG8*(1+'Usages mobilité'!$BH8)^(H$3654-$D$3654)/1000</f>
        <v>0</v>
      </c>
      <c r="I3819" s="223">
        <f>I3768*'Usages mobilité'!$BG8*(1+'Usages mobilité'!$BH8)^(I$3654-$D$3654)/1000</f>
        <v>0</v>
      </c>
      <c r="J3819" s="223">
        <f>J3768*'Usages mobilité'!$BG8*(1+'Usages mobilité'!$BH8)^(J$3654-$D$3654)/1000</f>
        <v>0</v>
      </c>
      <c r="K3819" s="223">
        <f>K3768*'Usages mobilité'!$BG8*(1+'Usages mobilité'!$BH8)^(K$3654-$D$3654)/1000</f>
        <v>0</v>
      </c>
      <c r="L3819" s="223">
        <f>L3768*'Usages mobilité'!$BG8*(1+'Usages mobilité'!$BH8)^(L$3654-$D$3654)/1000</f>
        <v>0</v>
      </c>
      <c r="M3819" s="223">
        <f>M3768*'Usages mobilité'!$BG8*(1+'Usages mobilité'!$BH8)^(M$3654-$D$3654)/1000</f>
        <v>0</v>
      </c>
      <c r="N3819" s="223">
        <f>N3768*'Usages mobilité'!$BG8*(1+'Usages mobilité'!$BH8)^(N$3654-$D$3654)/1000</f>
        <v>0</v>
      </c>
      <c r="O3819" s="223">
        <f>O3768*'Usages mobilité'!$BG8*(1+'Usages mobilité'!$BH8)^(O$3654-$D$3654)/1000</f>
        <v>0</v>
      </c>
      <c r="P3819" s="223">
        <f>P3768*'Usages mobilité'!$BG8*(1+'Usages mobilité'!$BH8)^(P$3654-$D$3654)/1000</f>
        <v>0</v>
      </c>
      <c r="Q3819" s="223">
        <f>Q3768*'Usages mobilité'!$BG8*(1+'Usages mobilité'!$BH8)^(Q$3654-$D$3654)/1000</f>
        <v>0</v>
      </c>
      <c r="R3819" s="223">
        <f>R3768*'Usages mobilité'!$BG8*(1+'Usages mobilité'!$BH8)^(R$3654-$D$3654)/1000</f>
        <v>0</v>
      </c>
    </row>
    <row r="3820" spans="1:18" hidden="1" outlineLevel="2" x14ac:dyDescent="0.25">
      <c r="A3820" s="222" t="str">
        <f>'Usages mobilité'!A9</f>
        <v>Usage mobilité n°6</v>
      </c>
      <c r="B3820" s="222" t="s">
        <v>645</v>
      </c>
      <c r="C3820" s="222"/>
      <c r="D3820" s="223">
        <f>D3769*'Usages mobilité'!$BG9*(1+'Usages mobilité'!$BH9)^(D$3654-$D$3654)/1000</f>
        <v>0</v>
      </c>
      <c r="E3820" s="223">
        <f>E3769*'Usages mobilité'!$BG9*(1+'Usages mobilité'!$BH9)^(E$3654-$D$3654)/1000</f>
        <v>0</v>
      </c>
      <c r="F3820" s="223">
        <f>F3769*'Usages mobilité'!$BG9*(1+'Usages mobilité'!$BH9)^(F$3654-$D$3654)/1000</f>
        <v>0</v>
      </c>
      <c r="G3820" s="223">
        <f>G3769*'Usages mobilité'!$BG9*(1+'Usages mobilité'!$BH9)^(G$3654-$D$3654)/1000</f>
        <v>0</v>
      </c>
      <c r="H3820" s="223">
        <f>H3769*'Usages mobilité'!$BG9*(1+'Usages mobilité'!$BH9)^(H$3654-$D$3654)/1000</f>
        <v>0</v>
      </c>
      <c r="I3820" s="223">
        <f>I3769*'Usages mobilité'!$BG9*(1+'Usages mobilité'!$BH9)^(I$3654-$D$3654)/1000</f>
        <v>0</v>
      </c>
      <c r="J3820" s="223">
        <f>J3769*'Usages mobilité'!$BG9*(1+'Usages mobilité'!$BH9)^(J$3654-$D$3654)/1000</f>
        <v>0</v>
      </c>
      <c r="K3820" s="223">
        <f>K3769*'Usages mobilité'!$BG9*(1+'Usages mobilité'!$BH9)^(K$3654-$D$3654)/1000</f>
        <v>0</v>
      </c>
      <c r="L3820" s="223">
        <f>L3769*'Usages mobilité'!$BG9*(1+'Usages mobilité'!$BH9)^(L$3654-$D$3654)/1000</f>
        <v>0</v>
      </c>
      <c r="M3820" s="223">
        <f>M3769*'Usages mobilité'!$BG9*(1+'Usages mobilité'!$BH9)^(M$3654-$D$3654)/1000</f>
        <v>0</v>
      </c>
      <c r="N3820" s="223">
        <f>N3769*'Usages mobilité'!$BG9*(1+'Usages mobilité'!$BH9)^(N$3654-$D$3654)/1000</f>
        <v>0</v>
      </c>
      <c r="O3820" s="223">
        <f>O3769*'Usages mobilité'!$BG9*(1+'Usages mobilité'!$BH9)^(O$3654-$D$3654)/1000</f>
        <v>0</v>
      </c>
      <c r="P3820" s="223">
        <f>P3769*'Usages mobilité'!$BG9*(1+'Usages mobilité'!$BH9)^(P$3654-$D$3654)/1000</f>
        <v>0</v>
      </c>
      <c r="Q3820" s="223">
        <f>Q3769*'Usages mobilité'!$BG9*(1+'Usages mobilité'!$BH9)^(Q$3654-$D$3654)/1000</f>
        <v>0</v>
      </c>
      <c r="R3820" s="223">
        <f>R3769*'Usages mobilité'!$BG9*(1+'Usages mobilité'!$BH9)^(R$3654-$D$3654)/1000</f>
        <v>0</v>
      </c>
    </row>
    <row r="3821" spans="1:18" hidden="1" outlineLevel="2" x14ac:dyDescent="0.25">
      <c r="A3821" s="222" t="str">
        <f>'Usages mobilité'!A10</f>
        <v>Usage mobilité n°7</v>
      </c>
      <c r="B3821" s="222" t="s">
        <v>645</v>
      </c>
      <c r="C3821" s="222"/>
      <c r="D3821" s="223">
        <f>D3770*'Usages mobilité'!$BG10*(1+'Usages mobilité'!$BH10)^(D$3654-$D$3654)/1000</f>
        <v>0</v>
      </c>
      <c r="E3821" s="223">
        <f>E3770*'Usages mobilité'!$BG10*(1+'Usages mobilité'!$BH10)^(E$3654-$D$3654)/1000</f>
        <v>0</v>
      </c>
      <c r="F3821" s="223">
        <f>F3770*'Usages mobilité'!$BG10*(1+'Usages mobilité'!$BH10)^(F$3654-$D$3654)/1000</f>
        <v>0</v>
      </c>
      <c r="G3821" s="223">
        <f>G3770*'Usages mobilité'!$BG10*(1+'Usages mobilité'!$BH10)^(G$3654-$D$3654)/1000</f>
        <v>0</v>
      </c>
      <c r="H3821" s="223">
        <f>H3770*'Usages mobilité'!$BG10*(1+'Usages mobilité'!$BH10)^(H$3654-$D$3654)/1000</f>
        <v>0</v>
      </c>
      <c r="I3821" s="223">
        <f>I3770*'Usages mobilité'!$BG10*(1+'Usages mobilité'!$BH10)^(I$3654-$D$3654)/1000</f>
        <v>0</v>
      </c>
      <c r="J3821" s="223">
        <f>J3770*'Usages mobilité'!$BG10*(1+'Usages mobilité'!$BH10)^(J$3654-$D$3654)/1000</f>
        <v>0</v>
      </c>
      <c r="K3821" s="223">
        <f>K3770*'Usages mobilité'!$BG10*(1+'Usages mobilité'!$BH10)^(K$3654-$D$3654)/1000</f>
        <v>0</v>
      </c>
      <c r="L3821" s="223">
        <f>L3770*'Usages mobilité'!$BG10*(1+'Usages mobilité'!$BH10)^(L$3654-$D$3654)/1000</f>
        <v>0</v>
      </c>
      <c r="M3821" s="223">
        <f>M3770*'Usages mobilité'!$BG10*(1+'Usages mobilité'!$BH10)^(M$3654-$D$3654)/1000</f>
        <v>0</v>
      </c>
      <c r="N3821" s="223">
        <f>N3770*'Usages mobilité'!$BG10*(1+'Usages mobilité'!$BH10)^(N$3654-$D$3654)/1000</f>
        <v>0</v>
      </c>
      <c r="O3821" s="223">
        <f>O3770*'Usages mobilité'!$BG10*(1+'Usages mobilité'!$BH10)^(O$3654-$D$3654)/1000</f>
        <v>0</v>
      </c>
      <c r="P3821" s="223">
        <f>P3770*'Usages mobilité'!$BG10*(1+'Usages mobilité'!$BH10)^(P$3654-$D$3654)/1000</f>
        <v>0</v>
      </c>
      <c r="Q3821" s="223">
        <f>Q3770*'Usages mobilité'!$BG10*(1+'Usages mobilité'!$BH10)^(Q$3654-$D$3654)/1000</f>
        <v>0</v>
      </c>
      <c r="R3821" s="223">
        <f>R3770*'Usages mobilité'!$BG10*(1+'Usages mobilité'!$BH10)^(R$3654-$D$3654)/1000</f>
        <v>0</v>
      </c>
    </row>
    <row r="3822" spans="1:18" hidden="1" outlineLevel="2" x14ac:dyDescent="0.25">
      <c r="A3822" s="222" t="str">
        <f>'Usages mobilité'!A11</f>
        <v>Usage mobilité n°8</v>
      </c>
      <c r="B3822" s="222" t="s">
        <v>645</v>
      </c>
      <c r="C3822" s="222"/>
      <c r="D3822" s="223">
        <f>D3771*'Usages mobilité'!$BG11*(1+'Usages mobilité'!$BH11)^(D$3654-$D$3654)/1000</f>
        <v>0</v>
      </c>
      <c r="E3822" s="223">
        <f>E3771*'Usages mobilité'!$BG11*(1+'Usages mobilité'!$BH11)^(E$3654-$D$3654)/1000</f>
        <v>0</v>
      </c>
      <c r="F3822" s="223">
        <f>F3771*'Usages mobilité'!$BG11*(1+'Usages mobilité'!$BH11)^(F$3654-$D$3654)/1000</f>
        <v>0</v>
      </c>
      <c r="G3822" s="223">
        <f>G3771*'Usages mobilité'!$BG11*(1+'Usages mobilité'!$BH11)^(G$3654-$D$3654)/1000</f>
        <v>0</v>
      </c>
      <c r="H3822" s="223">
        <f>H3771*'Usages mobilité'!$BG11*(1+'Usages mobilité'!$BH11)^(H$3654-$D$3654)/1000</f>
        <v>0</v>
      </c>
      <c r="I3822" s="223">
        <f>I3771*'Usages mobilité'!$BG11*(1+'Usages mobilité'!$BH11)^(I$3654-$D$3654)/1000</f>
        <v>0</v>
      </c>
      <c r="J3822" s="223">
        <f>J3771*'Usages mobilité'!$BG11*(1+'Usages mobilité'!$BH11)^(J$3654-$D$3654)/1000</f>
        <v>0</v>
      </c>
      <c r="K3822" s="223">
        <f>K3771*'Usages mobilité'!$BG11*(1+'Usages mobilité'!$BH11)^(K$3654-$D$3654)/1000</f>
        <v>0</v>
      </c>
      <c r="L3822" s="223">
        <f>L3771*'Usages mobilité'!$BG11*(1+'Usages mobilité'!$BH11)^(L$3654-$D$3654)/1000</f>
        <v>0</v>
      </c>
      <c r="M3822" s="223">
        <f>M3771*'Usages mobilité'!$BG11*(1+'Usages mobilité'!$BH11)^(M$3654-$D$3654)/1000</f>
        <v>0</v>
      </c>
      <c r="N3822" s="223">
        <f>N3771*'Usages mobilité'!$BG11*(1+'Usages mobilité'!$BH11)^(N$3654-$D$3654)/1000</f>
        <v>0</v>
      </c>
      <c r="O3822" s="223">
        <f>O3771*'Usages mobilité'!$BG11*(1+'Usages mobilité'!$BH11)^(O$3654-$D$3654)/1000</f>
        <v>0</v>
      </c>
      <c r="P3822" s="223">
        <f>P3771*'Usages mobilité'!$BG11*(1+'Usages mobilité'!$BH11)^(P$3654-$D$3654)/1000</f>
        <v>0</v>
      </c>
      <c r="Q3822" s="223">
        <f>Q3771*'Usages mobilité'!$BG11*(1+'Usages mobilité'!$BH11)^(Q$3654-$D$3654)/1000</f>
        <v>0</v>
      </c>
      <c r="R3822" s="223">
        <f>R3771*'Usages mobilité'!$BG11*(1+'Usages mobilité'!$BH11)^(R$3654-$D$3654)/1000</f>
        <v>0</v>
      </c>
    </row>
    <row r="3823" spans="1:18" hidden="1" outlineLevel="2" x14ac:dyDescent="0.25">
      <c r="A3823" s="222" t="str">
        <f>'Usages mobilité'!A12</f>
        <v>Usage mobilité n°9</v>
      </c>
      <c r="B3823" s="222" t="s">
        <v>645</v>
      </c>
      <c r="C3823" s="222"/>
      <c r="D3823" s="223">
        <f>D3772*'Usages mobilité'!$BG12*(1+'Usages mobilité'!$BH12)^(D$3654-$D$3654)/1000</f>
        <v>0</v>
      </c>
      <c r="E3823" s="223">
        <f>E3772*'Usages mobilité'!$BG12*(1+'Usages mobilité'!$BH12)^(E$3654-$D$3654)/1000</f>
        <v>0</v>
      </c>
      <c r="F3823" s="223">
        <f>F3772*'Usages mobilité'!$BG12*(1+'Usages mobilité'!$BH12)^(F$3654-$D$3654)/1000</f>
        <v>0</v>
      </c>
      <c r="G3823" s="223">
        <f>G3772*'Usages mobilité'!$BG12*(1+'Usages mobilité'!$BH12)^(G$3654-$D$3654)/1000</f>
        <v>0</v>
      </c>
      <c r="H3823" s="223">
        <f>H3772*'Usages mobilité'!$BG12*(1+'Usages mobilité'!$BH12)^(H$3654-$D$3654)/1000</f>
        <v>0</v>
      </c>
      <c r="I3823" s="223">
        <f>I3772*'Usages mobilité'!$BG12*(1+'Usages mobilité'!$BH12)^(I$3654-$D$3654)/1000</f>
        <v>0</v>
      </c>
      <c r="J3823" s="223">
        <f>J3772*'Usages mobilité'!$BG12*(1+'Usages mobilité'!$BH12)^(J$3654-$D$3654)/1000</f>
        <v>0</v>
      </c>
      <c r="K3823" s="223">
        <f>K3772*'Usages mobilité'!$BG12*(1+'Usages mobilité'!$BH12)^(K$3654-$D$3654)/1000</f>
        <v>0</v>
      </c>
      <c r="L3823" s="223">
        <f>L3772*'Usages mobilité'!$BG12*(1+'Usages mobilité'!$BH12)^(L$3654-$D$3654)/1000</f>
        <v>0</v>
      </c>
      <c r="M3823" s="223">
        <f>M3772*'Usages mobilité'!$BG12*(1+'Usages mobilité'!$BH12)^(M$3654-$D$3654)/1000</f>
        <v>0</v>
      </c>
      <c r="N3823" s="223">
        <f>N3772*'Usages mobilité'!$BG12*(1+'Usages mobilité'!$BH12)^(N$3654-$D$3654)/1000</f>
        <v>0</v>
      </c>
      <c r="O3823" s="223">
        <f>O3772*'Usages mobilité'!$BG12*(1+'Usages mobilité'!$BH12)^(O$3654-$D$3654)/1000</f>
        <v>0</v>
      </c>
      <c r="P3823" s="223">
        <f>P3772*'Usages mobilité'!$BG12*(1+'Usages mobilité'!$BH12)^(P$3654-$D$3654)/1000</f>
        <v>0</v>
      </c>
      <c r="Q3823" s="223">
        <f>Q3772*'Usages mobilité'!$BG12*(1+'Usages mobilité'!$BH12)^(Q$3654-$D$3654)/1000</f>
        <v>0</v>
      </c>
      <c r="R3823" s="223">
        <f>R3772*'Usages mobilité'!$BG12*(1+'Usages mobilité'!$BH12)^(R$3654-$D$3654)/1000</f>
        <v>0</v>
      </c>
    </row>
    <row r="3824" spans="1:18" hidden="1" outlineLevel="2" x14ac:dyDescent="0.25">
      <c r="A3824" s="222" t="str">
        <f>'Usages mobilité'!A13</f>
        <v>Usage mobilité n°10</v>
      </c>
      <c r="B3824" s="222" t="s">
        <v>645</v>
      </c>
      <c r="C3824" s="222"/>
      <c r="D3824" s="223">
        <f>D3773*'Usages mobilité'!$BG13*(1+'Usages mobilité'!$BH13)^(D$3654-$D$3654)/1000</f>
        <v>0</v>
      </c>
      <c r="E3824" s="223">
        <f>E3773*'Usages mobilité'!$BG13*(1+'Usages mobilité'!$BH13)^(E$3654-$D$3654)/1000</f>
        <v>0</v>
      </c>
      <c r="F3824" s="223">
        <f>F3773*'Usages mobilité'!$BG13*(1+'Usages mobilité'!$BH13)^(F$3654-$D$3654)/1000</f>
        <v>0</v>
      </c>
      <c r="G3824" s="223">
        <f>G3773*'Usages mobilité'!$BG13*(1+'Usages mobilité'!$BH13)^(G$3654-$D$3654)/1000</f>
        <v>0</v>
      </c>
      <c r="H3824" s="223">
        <f>H3773*'Usages mobilité'!$BG13*(1+'Usages mobilité'!$BH13)^(H$3654-$D$3654)/1000</f>
        <v>0</v>
      </c>
      <c r="I3824" s="223">
        <f>I3773*'Usages mobilité'!$BG13*(1+'Usages mobilité'!$BH13)^(I$3654-$D$3654)/1000</f>
        <v>0</v>
      </c>
      <c r="J3824" s="223">
        <f>J3773*'Usages mobilité'!$BG13*(1+'Usages mobilité'!$BH13)^(J$3654-$D$3654)/1000</f>
        <v>0</v>
      </c>
      <c r="K3824" s="223">
        <f>K3773*'Usages mobilité'!$BG13*(1+'Usages mobilité'!$BH13)^(K$3654-$D$3654)/1000</f>
        <v>0</v>
      </c>
      <c r="L3824" s="223">
        <f>L3773*'Usages mobilité'!$BG13*(1+'Usages mobilité'!$BH13)^(L$3654-$D$3654)/1000</f>
        <v>0</v>
      </c>
      <c r="M3824" s="223">
        <f>M3773*'Usages mobilité'!$BG13*(1+'Usages mobilité'!$BH13)^(M$3654-$D$3654)/1000</f>
        <v>0</v>
      </c>
      <c r="N3824" s="223">
        <f>N3773*'Usages mobilité'!$BG13*(1+'Usages mobilité'!$BH13)^(N$3654-$D$3654)/1000</f>
        <v>0</v>
      </c>
      <c r="O3824" s="223">
        <f>O3773*'Usages mobilité'!$BG13*(1+'Usages mobilité'!$BH13)^(O$3654-$D$3654)/1000</f>
        <v>0</v>
      </c>
      <c r="P3824" s="223">
        <f>P3773*'Usages mobilité'!$BG13*(1+'Usages mobilité'!$BH13)^(P$3654-$D$3654)/1000</f>
        <v>0</v>
      </c>
      <c r="Q3824" s="223">
        <f>Q3773*'Usages mobilité'!$BG13*(1+'Usages mobilité'!$BH13)^(Q$3654-$D$3654)/1000</f>
        <v>0</v>
      </c>
      <c r="R3824" s="223">
        <f>R3773*'Usages mobilité'!$BG13*(1+'Usages mobilité'!$BH13)^(R$3654-$D$3654)/1000</f>
        <v>0</v>
      </c>
    </row>
    <row r="3825" spans="1:18" hidden="1" outlineLevel="2" x14ac:dyDescent="0.25">
      <c r="A3825" s="222" t="str">
        <f>'Usages mobilité'!A14</f>
        <v>Usage mobilité n°11</v>
      </c>
      <c r="B3825" s="222" t="s">
        <v>645</v>
      </c>
      <c r="C3825" s="222"/>
      <c r="D3825" s="223">
        <f>D3774*'Usages mobilité'!$BG14*(1+'Usages mobilité'!$BH14)^(D$3654-$D$3654)/1000</f>
        <v>0</v>
      </c>
      <c r="E3825" s="223">
        <f>E3774*'Usages mobilité'!$BG14*(1+'Usages mobilité'!$BH14)^(E$3654-$D$3654)/1000</f>
        <v>0</v>
      </c>
      <c r="F3825" s="223">
        <f>F3774*'Usages mobilité'!$BG14*(1+'Usages mobilité'!$BH14)^(F$3654-$D$3654)/1000</f>
        <v>0</v>
      </c>
      <c r="G3825" s="223">
        <f>G3774*'Usages mobilité'!$BG14*(1+'Usages mobilité'!$BH14)^(G$3654-$D$3654)/1000</f>
        <v>0</v>
      </c>
      <c r="H3825" s="223">
        <f>H3774*'Usages mobilité'!$BG14*(1+'Usages mobilité'!$BH14)^(H$3654-$D$3654)/1000</f>
        <v>0</v>
      </c>
      <c r="I3825" s="223">
        <f>I3774*'Usages mobilité'!$BG14*(1+'Usages mobilité'!$BH14)^(I$3654-$D$3654)/1000</f>
        <v>0</v>
      </c>
      <c r="J3825" s="223">
        <f>J3774*'Usages mobilité'!$BG14*(1+'Usages mobilité'!$BH14)^(J$3654-$D$3654)/1000</f>
        <v>0</v>
      </c>
      <c r="K3825" s="223">
        <f>K3774*'Usages mobilité'!$BG14*(1+'Usages mobilité'!$BH14)^(K$3654-$D$3654)/1000</f>
        <v>0</v>
      </c>
      <c r="L3825" s="223">
        <f>L3774*'Usages mobilité'!$BG14*(1+'Usages mobilité'!$BH14)^(L$3654-$D$3654)/1000</f>
        <v>0</v>
      </c>
      <c r="M3825" s="223">
        <f>M3774*'Usages mobilité'!$BG14*(1+'Usages mobilité'!$BH14)^(M$3654-$D$3654)/1000</f>
        <v>0</v>
      </c>
      <c r="N3825" s="223">
        <f>N3774*'Usages mobilité'!$BG14*(1+'Usages mobilité'!$BH14)^(N$3654-$D$3654)/1000</f>
        <v>0</v>
      </c>
      <c r="O3825" s="223">
        <f>O3774*'Usages mobilité'!$BG14*(1+'Usages mobilité'!$BH14)^(O$3654-$D$3654)/1000</f>
        <v>0</v>
      </c>
      <c r="P3825" s="223">
        <f>P3774*'Usages mobilité'!$BG14*(1+'Usages mobilité'!$BH14)^(P$3654-$D$3654)/1000</f>
        <v>0</v>
      </c>
      <c r="Q3825" s="223">
        <f>Q3774*'Usages mobilité'!$BG14*(1+'Usages mobilité'!$BH14)^(Q$3654-$D$3654)/1000</f>
        <v>0</v>
      </c>
      <c r="R3825" s="223">
        <f>R3774*'Usages mobilité'!$BG14*(1+'Usages mobilité'!$BH14)^(R$3654-$D$3654)/1000</f>
        <v>0</v>
      </c>
    </row>
    <row r="3826" spans="1:18" hidden="1" outlineLevel="2" x14ac:dyDescent="0.25">
      <c r="A3826" s="222" t="str">
        <f>'Usages mobilité'!A15</f>
        <v>Usage mobilité n°12</v>
      </c>
      <c r="B3826" s="222" t="s">
        <v>645</v>
      </c>
      <c r="C3826" s="222"/>
      <c r="D3826" s="223">
        <f>D3775*'Usages mobilité'!$BG15*(1+'Usages mobilité'!$BH15)^(D$3654-$D$3654)/1000</f>
        <v>0</v>
      </c>
      <c r="E3826" s="223">
        <f>E3775*'Usages mobilité'!$BG15*(1+'Usages mobilité'!$BH15)^(E$3654-$D$3654)/1000</f>
        <v>0</v>
      </c>
      <c r="F3826" s="223">
        <f>F3775*'Usages mobilité'!$BG15*(1+'Usages mobilité'!$BH15)^(F$3654-$D$3654)/1000</f>
        <v>0</v>
      </c>
      <c r="G3826" s="223">
        <f>G3775*'Usages mobilité'!$BG15*(1+'Usages mobilité'!$BH15)^(G$3654-$D$3654)/1000</f>
        <v>0</v>
      </c>
      <c r="H3826" s="223">
        <f>H3775*'Usages mobilité'!$BG15*(1+'Usages mobilité'!$BH15)^(H$3654-$D$3654)/1000</f>
        <v>0</v>
      </c>
      <c r="I3826" s="223">
        <f>I3775*'Usages mobilité'!$BG15*(1+'Usages mobilité'!$BH15)^(I$3654-$D$3654)/1000</f>
        <v>0</v>
      </c>
      <c r="J3826" s="223">
        <f>J3775*'Usages mobilité'!$BG15*(1+'Usages mobilité'!$BH15)^(J$3654-$D$3654)/1000</f>
        <v>0</v>
      </c>
      <c r="K3826" s="223">
        <f>K3775*'Usages mobilité'!$BG15*(1+'Usages mobilité'!$BH15)^(K$3654-$D$3654)/1000</f>
        <v>0</v>
      </c>
      <c r="L3826" s="223">
        <f>L3775*'Usages mobilité'!$BG15*(1+'Usages mobilité'!$BH15)^(L$3654-$D$3654)/1000</f>
        <v>0</v>
      </c>
      <c r="M3826" s="223">
        <f>M3775*'Usages mobilité'!$BG15*(1+'Usages mobilité'!$BH15)^(M$3654-$D$3654)/1000</f>
        <v>0</v>
      </c>
      <c r="N3826" s="223">
        <f>N3775*'Usages mobilité'!$BG15*(1+'Usages mobilité'!$BH15)^(N$3654-$D$3654)/1000</f>
        <v>0</v>
      </c>
      <c r="O3826" s="223">
        <f>O3775*'Usages mobilité'!$BG15*(1+'Usages mobilité'!$BH15)^(O$3654-$D$3654)/1000</f>
        <v>0</v>
      </c>
      <c r="P3826" s="223">
        <f>P3775*'Usages mobilité'!$BG15*(1+'Usages mobilité'!$BH15)^(P$3654-$D$3654)/1000</f>
        <v>0</v>
      </c>
      <c r="Q3826" s="223">
        <f>Q3775*'Usages mobilité'!$BG15*(1+'Usages mobilité'!$BH15)^(Q$3654-$D$3654)/1000</f>
        <v>0</v>
      </c>
      <c r="R3826" s="223">
        <f>R3775*'Usages mobilité'!$BG15*(1+'Usages mobilité'!$BH15)^(R$3654-$D$3654)/1000</f>
        <v>0</v>
      </c>
    </row>
    <row r="3827" spans="1:18" hidden="1" outlineLevel="2" x14ac:dyDescent="0.25">
      <c r="A3827" s="222" t="str">
        <f>'Usages mobilité'!A16</f>
        <v>Usage mobilité n°13</v>
      </c>
      <c r="B3827" s="222" t="s">
        <v>645</v>
      </c>
      <c r="C3827" s="222"/>
      <c r="D3827" s="223">
        <f>D3776*'Usages mobilité'!$BG16*(1+'Usages mobilité'!$BH16)^(D$3654-$D$3654)/1000</f>
        <v>0</v>
      </c>
      <c r="E3827" s="223">
        <f>E3776*'Usages mobilité'!$BG16*(1+'Usages mobilité'!$BH16)^(E$3654-$D$3654)/1000</f>
        <v>0</v>
      </c>
      <c r="F3827" s="223">
        <f>F3776*'Usages mobilité'!$BG16*(1+'Usages mobilité'!$BH16)^(F$3654-$D$3654)/1000</f>
        <v>0</v>
      </c>
      <c r="G3827" s="223">
        <f>G3776*'Usages mobilité'!$BG16*(1+'Usages mobilité'!$BH16)^(G$3654-$D$3654)/1000</f>
        <v>0</v>
      </c>
      <c r="H3827" s="223">
        <f>H3776*'Usages mobilité'!$BG16*(1+'Usages mobilité'!$BH16)^(H$3654-$D$3654)/1000</f>
        <v>0</v>
      </c>
      <c r="I3827" s="223">
        <f>I3776*'Usages mobilité'!$BG16*(1+'Usages mobilité'!$BH16)^(I$3654-$D$3654)/1000</f>
        <v>0</v>
      </c>
      <c r="J3827" s="223">
        <f>J3776*'Usages mobilité'!$BG16*(1+'Usages mobilité'!$BH16)^(J$3654-$D$3654)/1000</f>
        <v>0</v>
      </c>
      <c r="K3827" s="223">
        <f>K3776*'Usages mobilité'!$BG16*(1+'Usages mobilité'!$BH16)^(K$3654-$D$3654)/1000</f>
        <v>0</v>
      </c>
      <c r="L3827" s="223">
        <f>L3776*'Usages mobilité'!$BG16*(1+'Usages mobilité'!$BH16)^(L$3654-$D$3654)/1000</f>
        <v>0</v>
      </c>
      <c r="M3827" s="223">
        <f>M3776*'Usages mobilité'!$BG16*(1+'Usages mobilité'!$BH16)^(M$3654-$D$3654)/1000</f>
        <v>0</v>
      </c>
      <c r="N3827" s="223">
        <f>N3776*'Usages mobilité'!$BG16*(1+'Usages mobilité'!$BH16)^(N$3654-$D$3654)/1000</f>
        <v>0</v>
      </c>
      <c r="O3827" s="223">
        <f>O3776*'Usages mobilité'!$BG16*(1+'Usages mobilité'!$BH16)^(O$3654-$D$3654)/1000</f>
        <v>0</v>
      </c>
      <c r="P3827" s="223">
        <f>P3776*'Usages mobilité'!$BG16*(1+'Usages mobilité'!$BH16)^(P$3654-$D$3654)/1000</f>
        <v>0</v>
      </c>
      <c r="Q3827" s="223">
        <f>Q3776*'Usages mobilité'!$BG16*(1+'Usages mobilité'!$BH16)^(Q$3654-$D$3654)/1000</f>
        <v>0</v>
      </c>
      <c r="R3827" s="223">
        <f>R3776*'Usages mobilité'!$BG16*(1+'Usages mobilité'!$BH16)^(R$3654-$D$3654)/1000</f>
        <v>0</v>
      </c>
    </row>
    <row r="3828" spans="1:18" hidden="1" outlineLevel="2" x14ac:dyDescent="0.25">
      <c r="A3828" s="222" t="str">
        <f>'Usages mobilité'!A17</f>
        <v>Usage mobilité n°14</v>
      </c>
      <c r="B3828" s="222" t="s">
        <v>645</v>
      </c>
      <c r="C3828" s="222"/>
      <c r="D3828" s="223">
        <f>D3777*'Usages mobilité'!$BG17*(1+'Usages mobilité'!$BH17)^(D$3654-$D$3654)/1000</f>
        <v>0</v>
      </c>
      <c r="E3828" s="223">
        <f>E3777*'Usages mobilité'!$BG17*(1+'Usages mobilité'!$BH17)^(E$3654-$D$3654)/1000</f>
        <v>0</v>
      </c>
      <c r="F3828" s="223">
        <f>F3777*'Usages mobilité'!$BG17*(1+'Usages mobilité'!$BH17)^(F$3654-$D$3654)/1000</f>
        <v>0</v>
      </c>
      <c r="G3828" s="223">
        <f>G3777*'Usages mobilité'!$BG17*(1+'Usages mobilité'!$BH17)^(G$3654-$D$3654)/1000</f>
        <v>0</v>
      </c>
      <c r="H3828" s="223">
        <f>H3777*'Usages mobilité'!$BG17*(1+'Usages mobilité'!$BH17)^(H$3654-$D$3654)/1000</f>
        <v>0</v>
      </c>
      <c r="I3828" s="223">
        <f>I3777*'Usages mobilité'!$BG17*(1+'Usages mobilité'!$BH17)^(I$3654-$D$3654)/1000</f>
        <v>0</v>
      </c>
      <c r="J3828" s="223">
        <f>J3777*'Usages mobilité'!$BG17*(1+'Usages mobilité'!$BH17)^(J$3654-$D$3654)/1000</f>
        <v>0</v>
      </c>
      <c r="K3828" s="223">
        <f>K3777*'Usages mobilité'!$BG17*(1+'Usages mobilité'!$BH17)^(K$3654-$D$3654)/1000</f>
        <v>0</v>
      </c>
      <c r="L3828" s="223">
        <f>L3777*'Usages mobilité'!$BG17*(1+'Usages mobilité'!$BH17)^(L$3654-$D$3654)/1000</f>
        <v>0</v>
      </c>
      <c r="M3828" s="223">
        <f>M3777*'Usages mobilité'!$BG17*(1+'Usages mobilité'!$BH17)^(M$3654-$D$3654)/1000</f>
        <v>0</v>
      </c>
      <c r="N3828" s="223">
        <f>N3777*'Usages mobilité'!$BG17*(1+'Usages mobilité'!$BH17)^(N$3654-$D$3654)/1000</f>
        <v>0</v>
      </c>
      <c r="O3828" s="223">
        <f>O3777*'Usages mobilité'!$BG17*(1+'Usages mobilité'!$BH17)^(O$3654-$D$3654)/1000</f>
        <v>0</v>
      </c>
      <c r="P3828" s="223">
        <f>P3777*'Usages mobilité'!$BG17*(1+'Usages mobilité'!$BH17)^(P$3654-$D$3654)/1000</f>
        <v>0</v>
      </c>
      <c r="Q3828" s="223">
        <f>Q3777*'Usages mobilité'!$BG17*(1+'Usages mobilité'!$BH17)^(Q$3654-$D$3654)/1000</f>
        <v>0</v>
      </c>
      <c r="R3828" s="223">
        <f>R3777*'Usages mobilité'!$BG17*(1+'Usages mobilité'!$BH17)^(R$3654-$D$3654)/1000</f>
        <v>0</v>
      </c>
    </row>
    <row r="3829" spans="1:18" hidden="1" outlineLevel="2" x14ac:dyDescent="0.25">
      <c r="A3829" s="222" t="str">
        <f>'Usages mobilité'!A18</f>
        <v>Usage mobilité n°15</v>
      </c>
      <c r="B3829" s="222" t="s">
        <v>645</v>
      </c>
      <c r="C3829" s="222"/>
      <c r="D3829" s="223">
        <f>D3778*'Usages mobilité'!$BG18*(1+'Usages mobilité'!$BH18)^(D$3654-$D$3654)/1000</f>
        <v>0</v>
      </c>
      <c r="E3829" s="223">
        <f>E3778*'Usages mobilité'!$BG18*(1+'Usages mobilité'!$BH18)^(E$3654-$D$3654)/1000</f>
        <v>0</v>
      </c>
      <c r="F3829" s="223">
        <f>F3778*'Usages mobilité'!$BG18*(1+'Usages mobilité'!$BH18)^(F$3654-$D$3654)/1000</f>
        <v>0</v>
      </c>
      <c r="G3829" s="223">
        <f>G3778*'Usages mobilité'!$BG18*(1+'Usages mobilité'!$BH18)^(G$3654-$D$3654)/1000</f>
        <v>0</v>
      </c>
      <c r="H3829" s="223">
        <f>H3778*'Usages mobilité'!$BG18*(1+'Usages mobilité'!$BH18)^(H$3654-$D$3654)/1000</f>
        <v>0</v>
      </c>
      <c r="I3829" s="223">
        <f>I3778*'Usages mobilité'!$BG18*(1+'Usages mobilité'!$BH18)^(I$3654-$D$3654)/1000</f>
        <v>0</v>
      </c>
      <c r="J3829" s="223">
        <f>J3778*'Usages mobilité'!$BG18*(1+'Usages mobilité'!$BH18)^(J$3654-$D$3654)/1000</f>
        <v>0</v>
      </c>
      <c r="K3829" s="223">
        <f>K3778*'Usages mobilité'!$BG18*(1+'Usages mobilité'!$BH18)^(K$3654-$D$3654)/1000</f>
        <v>0</v>
      </c>
      <c r="L3829" s="223">
        <f>L3778*'Usages mobilité'!$BG18*(1+'Usages mobilité'!$BH18)^(L$3654-$D$3654)/1000</f>
        <v>0</v>
      </c>
      <c r="M3829" s="223">
        <f>M3778*'Usages mobilité'!$BG18*(1+'Usages mobilité'!$BH18)^(M$3654-$D$3654)/1000</f>
        <v>0</v>
      </c>
      <c r="N3829" s="223">
        <f>N3778*'Usages mobilité'!$BG18*(1+'Usages mobilité'!$BH18)^(N$3654-$D$3654)/1000</f>
        <v>0</v>
      </c>
      <c r="O3829" s="223">
        <f>O3778*'Usages mobilité'!$BG18*(1+'Usages mobilité'!$BH18)^(O$3654-$D$3654)/1000</f>
        <v>0</v>
      </c>
      <c r="P3829" s="223">
        <f>P3778*'Usages mobilité'!$BG18*(1+'Usages mobilité'!$BH18)^(P$3654-$D$3654)/1000</f>
        <v>0</v>
      </c>
      <c r="Q3829" s="223">
        <f>Q3778*'Usages mobilité'!$BG18*(1+'Usages mobilité'!$BH18)^(Q$3654-$D$3654)/1000</f>
        <v>0</v>
      </c>
      <c r="R3829" s="223">
        <f>R3778*'Usages mobilité'!$BG18*(1+'Usages mobilité'!$BH18)^(R$3654-$D$3654)/1000</f>
        <v>0</v>
      </c>
    </row>
    <row r="3830" spans="1:18" hidden="1" outlineLevel="2" x14ac:dyDescent="0.25">
      <c r="A3830" s="222" t="str">
        <f>'Usages mobilité'!A19</f>
        <v>Usage mobilité n°16</v>
      </c>
      <c r="B3830" s="222" t="s">
        <v>645</v>
      </c>
      <c r="C3830" s="222"/>
      <c r="D3830" s="223">
        <f>D3779*'Usages mobilité'!$BG19*(1+'Usages mobilité'!$BH19)^(D$3654-$D$3654)/1000</f>
        <v>0</v>
      </c>
      <c r="E3830" s="223">
        <f>E3779*'Usages mobilité'!$BG19*(1+'Usages mobilité'!$BH19)^(E$3654-$D$3654)/1000</f>
        <v>0</v>
      </c>
      <c r="F3830" s="223">
        <f>F3779*'Usages mobilité'!$BG19*(1+'Usages mobilité'!$BH19)^(F$3654-$D$3654)/1000</f>
        <v>0</v>
      </c>
      <c r="G3830" s="223">
        <f>G3779*'Usages mobilité'!$BG19*(1+'Usages mobilité'!$BH19)^(G$3654-$D$3654)/1000</f>
        <v>0</v>
      </c>
      <c r="H3830" s="223">
        <f>H3779*'Usages mobilité'!$BG19*(1+'Usages mobilité'!$BH19)^(H$3654-$D$3654)/1000</f>
        <v>0</v>
      </c>
      <c r="I3830" s="223">
        <f>I3779*'Usages mobilité'!$BG19*(1+'Usages mobilité'!$BH19)^(I$3654-$D$3654)/1000</f>
        <v>0</v>
      </c>
      <c r="J3830" s="223">
        <f>J3779*'Usages mobilité'!$BG19*(1+'Usages mobilité'!$BH19)^(J$3654-$D$3654)/1000</f>
        <v>0</v>
      </c>
      <c r="K3830" s="223">
        <f>K3779*'Usages mobilité'!$BG19*(1+'Usages mobilité'!$BH19)^(K$3654-$D$3654)/1000</f>
        <v>0</v>
      </c>
      <c r="L3830" s="223">
        <f>L3779*'Usages mobilité'!$BG19*(1+'Usages mobilité'!$BH19)^(L$3654-$D$3654)/1000</f>
        <v>0</v>
      </c>
      <c r="M3830" s="223">
        <f>M3779*'Usages mobilité'!$BG19*(1+'Usages mobilité'!$BH19)^(M$3654-$D$3654)/1000</f>
        <v>0</v>
      </c>
      <c r="N3830" s="223">
        <f>N3779*'Usages mobilité'!$BG19*(1+'Usages mobilité'!$BH19)^(N$3654-$D$3654)/1000</f>
        <v>0</v>
      </c>
      <c r="O3830" s="223">
        <f>O3779*'Usages mobilité'!$BG19*(1+'Usages mobilité'!$BH19)^(O$3654-$D$3654)/1000</f>
        <v>0</v>
      </c>
      <c r="P3830" s="223">
        <f>P3779*'Usages mobilité'!$BG19*(1+'Usages mobilité'!$BH19)^(P$3654-$D$3654)/1000</f>
        <v>0</v>
      </c>
      <c r="Q3830" s="223">
        <f>Q3779*'Usages mobilité'!$BG19*(1+'Usages mobilité'!$BH19)^(Q$3654-$D$3654)/1000</f>
        <v>0</v>
      </c>
      <c r="R3830" s="223">
        <f>R3779*'Usages mobilité'!$BG19*(1+'Usages mobilité'!$BH19)^(R$3654-$D$3654)/1000</f>
        <v>0</v>
      </c>
    </row>
    <row r="3831" spans="1:18" hidden="1" outlineLevel="2" x14ac:dyDescent="0.25">
      <c r="A3831" s="222" t="str">
        <f>'Usages mobilité'!A20</f>
        <v>Usage mobilité n°17</v>
      </c>
      <c r="B3831" s="222" t="s">
        <v>645</v>
      </c>
      <c r="C3831" s="222"/>
      <c r="D3831" s="223">
        <f>D3780*'Usages mobilité'!$BG20*(1+'Usages mobilité'!$BH20)^(D$3654-$D$3654)/1000</f>
        <v>0</v>
      </c>
      <c r="E3831" s="223">
        <f>E3780*'Usages mobilité'!$BG20*(1+'Usages mobilité'!$BH20)^(E$3654-$D$3654)/1000</f>
        <v>0</v>
      </c>
      <c r="F3831" s="223">
        <f>F3780*'Usages mobilité'!$BG20*(1+'Usages mobilité'!$BH20)^(F$3654-$D$3654)/1000</f>
        <v>0</v>
      </c>
      <c r="G3831" s="223">
        <f>G3780*'Usages mobilité'!$BG20*(1+'Usages mobilité'!$BH20)^(G$3654-$D$3654)/1000</f>
        <v>0</v>
      </c>
      <c r="H3831" s="223">
        <f>H3780*'Usages mobilité'!$BG20*(1+'Usages mobilité'!$BH20)^(H$3654-$D$3654)/1000</f>
        <v>0</v>
      </c>
      <c r="I3831" s="223">
        <f>I3780*'Usages mobilité'!$BG20*(1+'Usages mobilité'!$BH20)^(I$3654-$D$3654)/1000</f>
        <v>0</v>
      </c>
      <c r="J3831" s="223">
        <f>J3780*'Usages mobilité'!$BG20*(1+'Usages mobilité'!$BH20)^(J$3654-$D$3654)/1000</f>
        <v>0</v>
      </c>
      <c r="K3831" s="223">
        <f>K3780*'Usages mobilité'!$BG20*(1+'Usages mobilité'!$BH20)^(K$3654-$D$3654)/1000</f>
        <v>0</v>
      </c>
      <c r="L3831" s="223">
        <f>L3780*'Usages mobilité'!$BG20*(1+'Usages mobilité'!$BH20)^(L$3654-$D$3654)/1000</f>
        <v>0</v>
      </c>
      <c r="M3831" s="223">
        <f>M3780*'Usages mobilité'!$BG20*(1+'Usages mobilité'!$BH20)^(M$3654-$D$3654)/1000</f>
        <v>0</v>
      </c>
      <c r="N3831" s="223">
        <f>N3780*'Usages mobilité'!$BG20*(1+'Usages mobilité'!$BH20)^(N$3654-$D$3654)/1000</f>
        <v>0</v>
      </c>
      <c r="O3831" s="223">
        <f>O3780*'Usages mobilité'!$BG20*(1+'Usages mobilité'!$BH20)^(O$3654-$D$3654)/1000</f>
        <v>0</v>
      </c>
      <c r="P3831" s="223">
        <f>P3780*'Usages mobilité'!$BG20*(1+'Usages mobilité'!$BH20)^(P$3654-$D$3654)/1000</f>
        <v>0</v>
      </c>
      <c r="Q3831" s="223">
        <f>Q3780*'Usages mobilité'!$BG20*(1+'Usages mobilité'!$BH20)^(Q$3654-$D$3654)/1000</f>
        <v>0</v>
      </c>
      <c r="R3831" s="223">
        <f>R3780*'Usages mobilité'!$BG20*(1+'Usages mobilité'!$BH20)^(R$3654-$D$3654)/1000</f>
        <v>0</v>
      </c>
    </row>
    <row r="3832" spans="1:18" hidden="1" outlineLevel="2" x14ac:dyDescent="0.25">
      <c r="A3832" s="222" t="str">
        <f>'Usages mobilité'!A21</f>
        <v>Usage mobilité n°18</v>
      </c>
      <c r="B3832" s="222" t="s">
        <v>645</v>
      </c>
      <c r="C3832" s="222"/>
      <c r="D3832" s="223">
        <f>D3781*'Usages mobilité'!$BG21*(1+'Usages mobilité'!$BH21)^(D$3654-$D$3654)/1000</f>
        <v>0</v>
      </c>
      <c r="E3832" s="223">
        <f>E3781*'Usages mobilité'!$BG21*(1+'Usages mobilité'!$BH21)^(E$3654-$D$3654)/1000</f>
        <v>0</v>
      </c>
      <c r="F3832" s="223">
        <f>F3781*'Usages mobilité'!$BG21*(1+'Usages mobilité'!$BH21)^(F$3654-$D$3654)/1000</f>
        <v>0</v>
      </c>
      <c r="G3832" s="223">
        <f>G3781*'Usages mobilité'!$BG21*(1+'Usages mobilité'!$BH21)^(G$3654-$D$3654)/1000</f>
        <v>0</v>
      </c>
      <c r="H3832" s="223">
        <f>H3781*'Usages mobilité'!$BG21*(1+'Usages mobilité'!$BH21)^(H$3654-$D$3654)/1000</f>
        <v>0</v>
      </c>
      <c r="I3832" s="223">
        <f>I3781*'Usages mobilité'!$BG21*(1+'Usages mobilité'!$BH21)^(I$3654-$D$3654)/1000</f>
        <v>0</v>
      </c>
      <c r="J3832" s="223">
        <f>J3781*'Usages mobilité'!$BG21*(1+'Usages mobilité'!$BH21)^(J$3654-$D$3654)/1000</f>
        <v>0</v>
      </c>
      <c r="K3832" s="223">
        <f>K3781*'Usages mobilité'!$BG21*(1+'Usages mobilité'!$BH21)^(K$3654-$D$3654)/1000</f>
        <v>0</v>
      </c>
      <c r="L3832" s="223">
        <f>L3781*'Usages mobilité'!$BG21*(1+'Usages mobilité'!$BH21)^(L$3654-$D$3654)/1000</f>
        <v>0</v>
      </c>
      <c r="M3832" s="223">
        <f>M3781*'Usages mobilité'!$BG21*(1+'Usages mobilité'!$BH21)^(M$3654-$D$3654)/1000</f>
        <v>0</v>
      </c>
      <c r="N3832" s="223">
        <f>N3781*'Usages mobilité'!$BG21*(1+'Usages mobilité'!$BH21)^(N$3654-$D$3654)/1000</f>
        <v>0</v>
      </c>
      <c r="O3832" s="223">
        <f>O3781*'Usages mobilité'!$BG21*(1+'Usages mobilité'!$BH21)^(O$3654-$D$3654)/1000</f>
        <v>0</v>
      </c>
      <c r="P3832" s="223">
        <f>P3781*'Usages mobilité'!$BG21*(1+'Usages mobilité'!$BH21)^(P$3654-$D$3654)/1000</f>
        <v>0</v>
      </c>
      <c r="Q3832" s="223">
        <f>Q3781*'Usages mobilité'!$BG21*(1+'Usages mobilité'!$BH21)^(Q$3654-$D$3654)/1000</f>
        <v>0</v>
      </c>
      <c r="R3832" s="223">
        <f>R3781*'Usages mobilité'!$BG21*(1+'Usages mobilité'!$BH21)^(R$3654-$D$3654)/1000</f>
        <v>0</v>
      </c>
    </row>
    <row r="3833" spans="1:18" hidden="1" outlineLevel="2" x14ac:dyDescent="0.25">
      <c r="A3833" s="222" t="str">
        <f>'Usages mobilité'!A22</f>
        <v>Usage mobilité n°19</v>
      </c>
      <c r="B3833" s="222" t="s">
        <v>645</v>
      </c>
      <c r="C3833" s="222"/>
      <c r="D3833" s="223">
        <f>D3782*'Usages mobilité'!$BG22*(1+'Usages mobilité'!$BH22)^(D$3654-$D$3654)/1000</f>
        <v>0</v>
      </c>
      <c r="E3833" s="223">
        <f>E3782*'Usages mobilité'!$BG22*(1+'Usages mobilité'!$BH22)^(E$3654-$D$3654)/1000</f>
        <v>0</v>
      </c>
      <c r="F3833" s="223">
        <f>F3782*'Usages mobilité'!$BG22*(1+'Usages mobilité'!$BH22)^(F$3654-$D$3654)/1000</f>
        <v>0</v>
      </c>
      <c r="G3833" s="223">
        <f>G3782*'Usages mobilité'!$BG22*(1+'Usages mobilité'!$BH22)^(G$3654-$D$3654)/1000</f>
        <v>0</v>
      </c>
      <c r="H3833" s="223">
        <f>H3782*'Usages mobilité'!$BG22*(1+'Usages mobilité'!$BH22)^(H$3654-$D$3654)/1000</f>
        <v>0</v>
      </c>
      <c r="I3833" s="223">
        <f>I3782*'Usages mobilité'!$BG22*(1+'Usages mobilité'!$BH22)^(I$3654-$D$3654)/1000</f>
        <v>0</v>
      </c>
      <c r="J3833" s="223">
        <f>J3782*'Usages mobilité'!$BG22*(1+'Usages mobilité'!$BH22)^(J$3654-$D$3654)/1000</f>
        <v>0</v>
      </c>
      <c r="K3833" s="223">
        <f>K3782*'Usages mobilité'!$BG22*(1+'Usages mobilité'!$BH22)^(K$3654-$D$3654)/1000</f>
        <v>0</v>
      </c>
      <c r="L3833" s="223">
        <f>L3782*'Usages mobilité'!$BG22*(1+'Usages mobilité'!$BH22)^(L$3654-$D$3654)/1000</f>
        <v>0</v>
      </c>
      <c r="M3833" s="223">
        <f>M3782*'Usages mobilité'!$BG22*(1+'Usages mobilité'!$BH22)^(M$3654-$D$3654)/1000</f>
        <v>0</v>
      </c>
      <c r="N3833" s="223">
        <f>N3782*'Usages mobilité'!$BG22*(1+'Usages mobilité'!$BH22)^(N$3654-$D$3654)/1000</f>
        <v>0</v>
      </c>
      <c r="O3833" s="223">
        <f>O3782*'Usages mobilité'!$BG22*(1+'Usages mobilité'!$BH22)^(O$3654-$D$3654)/1000</f>
        <v>0</v>
      </c>
      <c r="P3833" s="223">
        <f>P3782*'Usages mobilité'!$BG22*(1+'Usages mobilité'!$BH22)^(P$3654-$D$3654)/1000</f>
        <v>0</v>
      </c>
      <c r="Q3833" s="223">
        <f>Q3782*'Usages mobilité'!$BG22*(1+'Usages mobilité'!$BH22)^(Q$3654-$D$3654)/1000</f>
        <v>0</v>
      </c>
      <c r="R3833" s="223">
        <f>R3782*'Usages mobilité'!$BG22*(1+'Usages mobilité'!$BH22)^(R$3654-$D$3654)/1000</f>
        <v>0</v>
      </c>
    </row>
    <row r="3834" spans="1:18" hidden="1" outlineLevel="2" x14ac:dyDescent="0.25">
      <c r="A3834" s="222" t="str">
        <f>'Usages mobilité'!A23</f>
        <v>Usage mobilité n°20</v>
      </c>
      <c r="B3834" s="222" t="s">
        <v>645</v>
      </c>
      <c r="C3834" s="222"/>
      <c r="D3834" s="223">
        <f>D3783*'Usages mobilité'!$BG23*(1+'Usages mobilité'!$BH23)^(D$3654-$D$3654)/1000</f>
        <v>0</v>
      </c>
      <c r="E3834" s="223">
        <f>E3783*'Usages mobilité'!$BG23*(1+'Usages mobilité'!$BH23)^(E$3654-$D$3654)/1000</f>
        <v>0</v>
      </c>
      <c r="F3834" s="223">
        <f>F3783*'Usages mobilité'!$BG23*(1+'Usages mobilité'!$BH23)^(F$3654-$D$3654)/1000</f>
        <v>0</v>
      </c>
      <c r="G3834" s="223">
        <f>G3783*'Usages mobilité'!$BG23*(1+'Usages mobilité'!$BH23)^(G$3654-$D$3654)/1000</f>
        <v>0</v>
      </c>
      <c r="H3834" s="223">
        <f>H3783*'Usages mobilité'!$BG23*(1+'Usages mobilité'!$BH23)^(H$3654-$D$3654)/1000</f>
        <v>0</v>
      </c>
      <c r="I3834" s="223">
        <f>I3783*'Usages mobilité'!$BG23*(1+'Usages mobilité'!$BH23)^(I$3654-$D$3654)/1000</f>
        <v>0</v>
      </c>
      <c r="J3834" s="223">
        <f>J3783*'Usages mobilité'!$BG23*(1+'Usages mobilité'!$BH23)^(J$3654-$D$3654)/1000</f>
        <v>0</v>
      </c>
      <c r="K3834" s="223">
        <f>K3783*'Usages mobilité'!$BG23*(1+'Usages mobilité'!$BH23)^(K$3654-$D$3654)/1000</f>
        <v>0</v>
      </c>
      <c r="L3834" s="223">
        <f>L3783*'Usages mobilité'!$BG23*(1+'Usages mobilité'!$BH23)^(L$3654-$D$3654)/1000</f>
        <v>0</v>
      </c>
      <c r="M3834" s="223">
        <f>M3783*'Usages mobilité'!$BG23*(1+'Usages mobilité'!$BH23)^(M$3654-$D$3654)/1000</f>
        <v>0</v>
      </c>
      <c r="N3834" s="223">
        <f>N3783*'Usages mobilité'!$BG23*(1+'Usages mobilité'!$BH23)^(N$3654-$D$3654)/1000</f>
        <v>0</v>
      </c>
      <c r="O3834" s="223">
        <f>O3783*'Usages mobilité'!$BG23*(1+'Usages mobilité'!$BH23)^(O$3654-$D$3654)/1000</f>
        <v>0</v>
      </c>
      <c r="P3834" s="223">
        <f>P3783*'Usages mobilité'!$BG23*(1+'Usages mobilité'!$BH23)^(P$3654-$D$3654)/1000</f>
        <v>0</v>
      </c>
      <c r="Q3834" s="223">
        <f>Q3783*'Usages mobilité'!$BG23*(1+'Usages mobilité'!$BH23)^(Q$3654-$D$3654)/1000</f>
        <v>0</v>
      </c>
      <c r="R3834" s="223">
        <f>R3783*'Usages mobilité'!$BG23*(1+'Usages mobilité'!$BH23)^(R$3654-$D$3654)/1000</f>
        <v>0</v>
      </c>
    </row>
    <row r="3835" spans="1:18" hidden="1" outlineLevel="2" x14ac:dyDescent="0.25">
      <c r="A3835" s="222" t="str">
        <f>'Usages mobilité'!A24</f>
        <v>Usage mobilité n°21</v>
      </c>
      <c r="B3835" s="222" t="s">
        <v>645</v>
      </c>
      <c r="C3835" s="222"/>
      <c r="D3835" s="223">
        <f>D3784*'Usages mobilité'!$BG24*(1+'Usages mobilité'!$BH24)^(D$3654-$D$3654)/1000</f>
        <v>0</v>
      </c>
      <c r="E3835" s="223">
        <f>E3784*'Usages mobilité'!$BG24*(1+'Usages mobilité'!$BH24)^(E$3654-$D$3654)/1000</f>
        <v>0</v>
      </c>
      <c r="F3835" s="223">
        <f>F3784*'Usages mobilité'!$BG24*(1+'Usages mobilité'!$BH24)^(F$3654-$D$3654)/1000</f>
        <v>0</v>
      </c>
      <c r="G3835" s="223">
        <f>G3784*'Usages mobilité'!$BG24*(1+'Usages mobilité'!$BH24)^(G$3654-$D$3654)/1000</f>
        <v>0</v>
      </c>
      <c r="H3835" s="223">
        <f>H3784*'Usages mobilité'!$BG24*(1+'Usages mobilité'!$BH24)^(H$3654-$D$3654)/1000</f>
        <v>0</v>
      </c>
      <c r="I3835" s="223">
        <f>I3784*'Usages mobilité'!$BG24*(1+'Usages mobilité'!$BH24)^(I$3654-$D$3654)/1000</f>
        <v>0</v>
      </c>
      <c r="J3835" s="223">
        <f>J3784*'Usages mobilité'!$BG24*(1+'Usages mobilité'!$BH24)^(J$3654-$D$3654)/1000</f>
        <v>0</v>
      </c>
      <c r="K3835" s="223">
        <f>K3784*'Usages mobilité'!$BG24*(1+'Usages mobilité'!$BH24)^(K$3654-$D$3654)/1000</f>
        <v>0</v>
      </c>
      <c r="L3835" s="223">
        <f>L3784*'Usages mobilité'!$BG24*(1+'Usages mobilité'!$BH24)^(L$3654-$D$3654)/1000</f>
        <v>0</v>
      </c>
      <c r="M3835" s="223">
        <f>M3784*'Usages mobilité'!$BG24*(1+'Usages mobilité'!$BH24)^(M$3654-$D$3654)/1000</f>
        <v>0</v>
      </c>
      <c r="N3835" s="223">
        <f>N3784*'Usages mobilité'!$BG24*(1+'Usages mobilité'!$BH24)^(N$3654-$D$3654)/1000</f>
        <v>0</v>
      </c>
      <c r="O3835" s="223">
        <f>O3784*'Usages mobilité'!$BG24*(1+'Usages mobilité'!$BH24)^(O$3654-$D$3654)/1000</f>
        <v>0</v>
      </c>
      <c r="P3835" s="223">
        <f>P3784*'Usages mobilité'!$BG24*(1+'Usages mobilité'!$BH24)^(P$3654-$D$3654)/1000</f>
        <v>0</v>
      </c>
      <c r="Q3835" s="223">
        <f>Q3784*'Usages mobilité'!$BG24*(1+'Usages mobilité'!$BH24)^(Q$3654-$D$3654)/1000</f>
        <v>0</v>
      </c>
      <c r="R3835" s="223">
        <f>R3784*'Usages mobilité'!$BG24*(1+'Usages mobilité'!$BH24)^(R$3654-$D$3654)/1000</f>
        <v>0</v>
      </c>
    </row>
    <row r="3836" spans="1:18" hidden="1" outlineLevel="2" x14ac:dyDescent="0.25">
      <c r="A3836" s="222" t="str">
        <f>'Usages mobilité'!A25</f>
        <v>Usage mobilité n°22</v>
      </c>
      <c r="B3836" s="222" t="s">
        <v>645</v>
      </c>
      <c r="C3836" s="222"/>
      <c r="D3836" s="223">
        <f>D3785*'Usages mobilité'!$BG25*(1+'Usages mobilité'!$BH25)^(D$3654-$D$3654)/1000</f>
        <v>0</v>
      </c>
      <c r="E3836" s="223">
        <f>E3785*'Usages mobilité'!$BG25*(1+'Usages mobilité'!$BH25)^(E$3654-$D$3654)/1000</f>
        <v>0</v>
      </c>
      <c r="F3836" s="223">
        <f>F3785*'Usages mobilité'!$BG25*(1+'Usages mobilité'!$BH25)^(F$3654-$D$3654)/1000</f>
        <v>0</v>
      </c>
      <c r="G3836" s="223">
        <f>G3785*'Usages mobilité'!$BG25*(1+'Usages mobilité'!$BH25)^(G$3654-$D$3654)/1000</f>
        <v>0</v>
      </c>
      <c r="H3836" s="223">
        <f>H3785*'Usages mobilité'!$BG25*(1+'Usages mobilité'!$BH25)^(H$3654-$D$3654)/1000</f>
        <v>0</v>
      </c>
      <c r="I3836" s="223">
        <f>I3785*'Usages mobilité'!$BG25*(1+'Usages mobilité'!$BH25)^(I$3654-$D$3654)/1000</f>
        <v>0</v>
      </c>
      <c r="J3836" s="223">
        <f>J3785*'Usages mobilité'!$BG25*(1+'Usages mobilité'!$BH25)^(J$3654-$D$3654)/1000</f>
        <v>0</v>
      </c>
      <c r="K3836" s="223">
        <f>K3785*'Usages mobilité'!$BG25*(1+'Usages mobilité'!$BH25)^(K$3654-$D$3654)/1000</f>
        <v>0</v>
      </c>
      <c r="L3836" s="223">
        <f>L3785*'Usages mobilité'!$BG25*(1+'Usages mobilité'!$BH25)^(L$3654-$D$3654)/1000</f>
        <v>0</v>
      </c>
      <c r="M3836" s="223">
        <f>M3785*'Usages mobilité'!$BG25*(1+'Usages mobilité'!$BH25)^(M$3654-$D$3654)/1000</f>
        <v>0</v>
      </c>
      <c r="N3836" s="223">
        <f>N3785*'Usages mobilité'!$BG25*(1+'Usages mobilité'!$BH25)^(N$3654-$D$3654)/1000</f>
        <v>0</v>
      </c>
      <c r="O3836" s="223">
        <f>O3785*'Usages mobilité'!$BG25*(1+'Usages mobilité'!$BH25)^(O$3654-$D$3654)/1000</f>
        <v>0</v>
      </c>
      <c r="P3836" s="223">
        <f>P3785*'Usages mobilité'!$BG25*(1+'Usages mobilité'!$BH25)^(P$3654-$D$3654)/1000</f>
        <v>0</v>
      </c>
      <c r="Q3836" s="223">
        <f>Q3785*'Usages mobilité'!$BG25*(1+'Usages mobilité'!$BH25)^(Q$3654-$D$3654)/1000</f>
        <v>0</v>
      </c>
      <c r="R3836" s="223">
        <f>R3785*'Usages mobilité'!$BG25*(1+'Usages mobilité'!$BH25)^(R$3654-$D$3654)/1000</f>
        <v>0</v>
      </c>
    </row>
    <row r="3837" spans="1:18" hidden="1" outlineLevel="2" x14ac:dyDescent="0.25">
      <c r="A3837" s="222" t="str">
        <f>'Usages mobilité'!A26</f>
        <v>Usage mobilité n°23</v>
      </c>
      <c r="B3837" s="222" t="s">
        <v>645</v>
      </c>
      <c r="C3837" s="222"/>
      <c r="D3837" s="223">
        <f>D3786*'Usages mobilité'!$BG26*(1+'Usages mobilité'!$BH26)^(D$3654-$D$3654)/1000</f>
        <v>0</v>
      </c>
      <c r="E3837" s="223">
        <f>E3786*'Usages mobilité'!$BG26*(1+'Usages mobilité'!$BH26)^(E$3654-$D$3654)/1000</f>
        <v>0</v>
      </c>
      <c r="F3837" s="223">
        <f>F3786*'Usages mobilité'!$BG26*(1+'Usages mobilité'!$BH26)^(F$3654-$D$3654)/1000</f>
        <v>0</v>
      </c>
      <c r="G3837" s="223">
        <f>G3786*'Usages mobilité'!$BG26*(1+'Usages mobilité'!$BH26)^(G$3654-$D$3654)/1000</f>
        <v>0</v>
      </c>
      <c r="H3837" s="223">
        <f>H3786*'Usages mobilité'!$BG26*(1+'Usages mobilité'!$BH26)^(H$3654-$D$3654)/1000</f>
        <v>0</v>
      </c>
      <c r="I3837" s="223">
        <f>I3786*'Usages mobilité'!$BG26*(1+'Usages mobilité'!$BH26)^(I$3654-$D$3654)/1000</f>
        <v>0</v>
      </c>
      <c r="J3837" s="223">
        <f>J3786*'Usages mobilité'!$BG26*(1+'Usages mobilité'!$BH26)^(J$3654-$D$3654)/1000</f>
        <v>0</v>
      </c>
      <c r="K3837" s="223">
        <f>K3786*'Usages mobilité'!$BG26*(1+'Usages mobilité'!$BH26)^(K$3654-$D$3654)/1000</f>
        <v>0</v>
      </c>
      <c r="L3837" s="223">
        <f>L3786*'Usages mobilité'!$BG26*(1+'Usages mobilité'!$BH26)^(L$3654-$D$3654)/1000</f>
        <v>0</v>
      </c>
      <c r="M3837" s="223">
        <f>M3786*'Usages mobilité'!$BG26*(1+'Usages mobilité'!$BH26)^(M$3654-$D$3654)/1000</f>
        <v>0</v>
      </c>
      <c r="N3837" s="223">
        <f>N3786*'Usages mobilité'!$BG26*(1+'Usages mobilité'!$BH26)^(N$3654-$D$3654)/1000</f>
        <v>0</v>
      </c>
      <c r="O3837" s="223">
        <f>O3786*'Usages mobilité'!$BG26*(1+'Usages mobilité'!$BH26)^(O$3654-$D$3654)/1000</f>
        <v>0</v>
      </c>
      <c r="P3837" s="223">
        <f>P3786*'Usages mobilité'!$BG26*(1+'Usages mobilité'!$BH26)^(P$3654-$D$3654)/1000</f>
        <v>0</v>
      </c>
      <c r="Q3837" s="223">
        <f>Q3786*'Usages mobilité'!$BG26*(1+'Usages mobilité'!$BH26)^(Q$3654-$D$3654)/1000</f>
        <v>0</v>
      </c>
      <c r="R3837" s="223">
        <f>R3786*'Usages mobilité'!$BG26*(1+'Usages mobilité'!$BH26)^(R$3654-$D$3654)/1000</f>
        <v>0</v>
      </c>
    </row>
    <row r="3838" spans="1:18" hidden="1" outlineLevel="2" x14ac:dyDescent="0.25">
      <c r="A3838" s="222" t="str">
        <f>'Usages mobilité'!A27</f>
        <v>Usage mobilité n°24</v>
      </c>
      <c r="B3838" s="222" t="s">
        <v>645</v>
      </c>
      <c r="C3838" s="222"/>
      <c r="D3838" s="223">
        <f>D3787*'Usages mobilité'!$BG27*(1+'Usages mobilité'!$BH27)^(D$3654-$D$3654)/1000</f>
        <v>0</v>
      </c>
      <c r="E3838" s="223">
        <f>E3787*'Usages mobilité'!$BG27*(1+'Usages mobilité'!$BH27)^(E$3654-$D$3654)/1000</f>
        <v>0</v>
      </c>
      <c r="F3838" s="223">
        <f>F3787*'Usages mobilité'!$BG27*(1+'Usages mobilité'!$BH27)^(F$3654-$D$3654)/1000</f>
        <v>0</v>
      </c>
      <c r="G3838" s="223">
        <f>G3787*'Usages mobilité'!$BG27*(1+'Usages mobilité'!$BH27)^(G$3654-$D$3654)/1000</f>
        <v>0</v>
      </c>
      <c r="H3838" s="223">
        <f>H3787*'Usages mobilité'!$BG27*(1+'Usages mobilité'!$BH27)^(H$3654-$D$3654)/1000</f>
        <v>0</v>
      </c>
      <c r="I3838" s="223">
        <f>I3787*'Usages mobilité'!$BG27*(1+'Usages mobilité'!$BH27)^(I$3654-$D$3654)/1000</f>
        <v>0</v>
      </c>
      <c r="J3838" s="223">
        <f>J3787*'Usages mobilité'!$BG27*(1+'Usages mobilité'!$BH27)^(J$3654-$D$3654)/1000</f>
        <v>0</v>
      </c>
      <c r="K3838" s="223">
        <f>K3787*'Usages mobilité'!$BG27*(1+'Usages mobilité'!$BH27)^(K$3654-$D$3654)/1000</f>
        <v>0</v>
      </c>
      <c r="L3838" s="223">
        <f>L3787*'Usages mobilité'!$BG27*(1+'Usages mobilité'!$BH27)^(L$3654-$D$3654)/1000</f>
        <v>0</v>
      </c>
      <c r="M3838" s="223">
        <f>M3787*'Usages mobilité'!$BG27*(1+'Usages mobilité'!$BH27)^(M$3654-$D$3654)/1000</f>
        <v>0</v>
      </c>
      <c r="N3838" s="223">
        <f>N3787*'Usages mobilité'!$BG27*(1+'Usages mobilité'!$BH27)^(N$3654-$D$3654)/1000</f>
        <v>0</v>
      </c>
      <c r="O3838" s="223">
        <f>O3787*'Usages mobilité'!$BG27*(1+'Usages mobilité'!$BH27)^(O$3654-$D$3654)/1000</f>
        <v>0</v>
      </c>
      <c r="P3838" s="223">
        <f>P3787*'Usages mobilité'!$BG27*(1+'Usages mobilité'!$BH27)^(P$3654-$D$3654)/1000</f>
        <v>0</v>
      </c>
      <c r="Q3838" s="223">
        <f>Q3787*'Usages mobilité'!$BG27*(1+'Usages mobilité'!$BH27)^(Q$3654-$D$3654)/1000</f>
        <v>0</v>
      </c>
      <c r="R3838" s="223">
        <f>R3787*'Usages mobilité'!$BG27*(1+'Usages mobilité'!$BH27)^(R$3654-$D$3654)/1000</f>
        <v>0</v>
      </c>
    </row>
    <row r="3839" spans="1:18" hidden="1" outlineLevel="2" x14ac:dyDescent="0.25">
      <c r="A3839" s="222" t="str">
        <f>'Usages mobilité'!A28</f>
        <v>Usage mobilité n°25</v>
      </c>
      <c r="B3839" s="222" t="s">
        <v>645</v>
      </c>
      <c r="C3839" s="222"/>
      <c r="D3839" s="223">
        <f>D3788*'Usages mobilité'!$BG28*(1+'Usages mobilité'!$BH28)^(D$3654-$D$3654)/1000</f>
        <v>0</v>
      </c>
      <c r="E3839" s="223">
        <f>E3788*'Usages mobilité'!$BG28*(1+'Usages mobilité'!$BH28)^(E$3654-$D$3654)/1000</f>
        <v>0</v>
      </c>
      <c r="F3839" s="223">
        <f>F3788*'Usages mobilité'!$BG28*(1+'Usages mobilité'!$BH28)^(F$3654-$D$3654)/1000</f>
        <v>0</v>
      </c>
      <c r="G3839" s="223">
        <f>G3788*'Usages mobilité'!$BG28*(1+'Usages mobilité'!$BH28)^(G$3654-$D$3654)/1000</f>
        <v>0</v>
      </c>
      <c r="H3839" s="223">
        <f>H3788*'Usages mobilité'!$BG28*(1+'Usages mobilité'!$BH28)^(H$3654-$D$3654)/1000</f>
        <v>0</v>
      </c>
      <c r="I3839" s="223">
        <f>I3788*'Usages mobilité'!$BG28*(1+'Usages mobilité'!$BH28)^(I$3654-$D$3654)/1000</f>
        <v>0</v>
      </c>
      <c r="J3839" s="223">
        <f>J3788*'Usages mobilité'!$BG28*(1+'Usages mobilité'!$BH28)^(J$3654-$D$3654)/1000</f>
        <v>0</v>
      </c>
      <c r="K3839" s="223">
        <f>K3788*'Usages mobilité'!$BG28*(1+'Usages mobilité'!$BH28)^(K$3654-$D$3654)/1000</f>
        <v>0</v>
      </c>
      <c r="L3839" s="223">
        <f>L3788*'Usages mobilité'!$BG28*(1+'Usages mobilité'!$BH28)^(L$3654-$D$3654)/1000</f>
        <v>0</v>
      </c>
      <c r="M3839" s="223">
        <f>M3788*'Usages mobilité'!$BG28*(1+'Usages mobilité'!$BH28)^(M$3654-$D$3654)/1000</f>
        <v>0</v>
      </c>
      <c r="N3839" s="223">
        <f>N3788*'Usages mobilité'!$BG28*(1+'Usages mobilité'!$BH28)^(N$3654-$D$3654)/1000</f>
        <v>0</v>
      </c>
      <c r="O3839" s="223">
        <f>O3788*'Usages mobilité'!$BG28*(1+'Usages mobilité'!$BH28)^(O$3654-$D$3654)/1000</f>
        <v>0</v>
      </c>
      <c r="P3839" s="223">
        <f>P3788*'Usages mobilité'!$BG28*(1+'Usages mobilité'!$BH28)^(P$3654-$D$3654)/1000</f>
        <v>0</v>
      </c>
      <c r="Q3839" s="223">
        <f>Q3788*'Usages mobilité'!$BG28*(1+'Usages mobilité'!$BH28)^(Q$3654-$D$3654)/1000</f>
        <v>0</v>
      </c>
      <c r="R3839" s="223">
        <f>R3788*'Usages mobilité'!$BG28*(1+'Usages mobilité'!$BH28)^(R$3654-$D$3654)/1000</f>
        <v>0</v>
      </c>
    </row>
    <row r="3840" spans="1:18" hidden="1" outlineLevel="2" x14ac:dyDescent="0.25">
      <c r="A3840" s="222" t="str">
        <f>'Usages mobilité'!A29</f>
        <v>Usage mobilité n°26</v>
      </c>
      <c r="B3840" s="222" t="s">
        <v>645</v>
      </c>
      <c r="C3840" s="222"/>
      <c r="D3840" s="223">
        <f>D3789*'Usages mobilité'!$BG29*(1+'Usages mobilité'!$BH29)^(D$3654-$D$3654)/1000</f>
        <v>0</v>
      </c>
      <c r="E3840" s="223">
        <f>E3789*'Usages mobilité'!$BG29*(1+'Usages mobilité'!$BH29)^(E$3654-$D$3654)/1000</f>
        <v>0</v>
      </c>
      <c r="F3840" s="223">
        <f>F3789*'Usages mobilité'!$BG29*(1+'Usages mobilité'!$BH29)^(F$3654-$D$3654)/1000</f>
        <v>0</v>
      </c>
      <c r="G3840" s="223">
        <f>G3789*'Usages mobilité'!$BG29*(1+'Usages mobilité'!$BH29)^(G$3654-$D$3654)/1000</f>
        <v>0</v>
      </c>
      <c r="H3840" s="223">
        <f>H3789*'Usages mobilité'!$BG29*(1+'Usages mobilité'!$BH29)^(H$3654-$D$3654)/1000</f>
        <v>0</v>
      </c>
      <c r="I3840" s="223">
        <f>I3789*'Usages mobilité'!$BG29*(1+'Usages mobilité'!$BH29)^(I$3654-$D$3654)/1000</f>
        <v>0</v>
      </c>
      <c r="J3840" s="223">
        <f>J3789*'Usages mobilité'!$BG29*(1+'Usages mobilité'!$BH29)^(J$3654-$D$3654)/1000</f>
        <v>0</v>
      </c>
      <c r="K3840" s="223">
        <f>K3789*'Usages mobilité'!$BG29*(1+'Usages mobilité'!$BH29)^(K$3654-$D$3654)/1000</f>
        <v>0</v>
      </c>
      <c r="L3840" s="223">
        <f>L3789*'Usages mobilité'!$BG29*(1+'Usages mobilité'!$BH29)^(L$3654-$D$3654)/1000</f>
        <v>0</v>
      </c>
      <c r="M3840" s="223">
        <f>M3789*'Usages mobilité'!$BG29*(1+'Usages mobilité'!$BH29)^(M$3654-$D$3654)/1000</f>
        <v>0</v>
      </c>
      <c r="N3840" s="223">
        <f>N3789*'Usages mobilité'!$BG29*(1+'Usages mobilité'!$BH29)^(N$3654-$D$3654)/1000</f>
        <v>0</v>
      </c>
      <c r="O3840" s="223">
        <f>O3789*'Usages mobilité'!$BG29*(1+'Usages mobilité'!$BH29)^(O$3654-$D$3654)/1000</f>
        <v>0</v>
      </c>
      <c r="P3840" s="223">
        <f>P3789*'Usages mobilité'!$BG29*(1+'Usages mobilité'!$BH29)^(P$3654-$D$3654)/1000</f>
        <v>0</v>
      </c>
      <c r="Q3840" s="223">
        <f>Q3789*'Usages mobilité'!$BG29*(1+'Usages mobilité'!$BH29)^(Q$3654-$D$3654)/1000</f>
        <v>0</v>
      </c>
      <c r="R3840" s="223">
        <f>R3789*'Usages mobilité'!$BG29*(1+'Usages mobilité'!$BH29)^(R$3654-$D$3654)/1000</f>
        <v>0</v>
      </c>
    </row>
    <row r="3841" spans="1:18" hidden="1" outlineLevel="2" x14ac:dyDescent="0.25">
      <c r="A3841" s="222" t="str">
        <f>'Usages mobilité'!A30</f>
        <v>Usage mobilité n°27</v>
      </c>
      <c r="B3841" s="222" t="s">
        <v>645</v>
      </c>
      <c r="C3841" s="222"/>
      <c r="D3841" s="223">
        <f>D3790*'Usages mobilité'!$BG30*(1+'Usages mobilité'!$BH30)^(D$3654-$D$3654)/1000</f>
        <v>0</v>
      </c>
      <c r="E3841" s="223">
        <f>E3790*'Usages mobilité'!$BG30*(1+'Usages mobilité'!$BH30)^(E$3654-$D$3654)/1000</f>
        <v>0</v>
      </c>
      <c r="F3841" s="223">
        <f>F3790*'Usages mobilité'!$BG30*(1+'Usages mobilité'!$BH30)^(F$3654-$D$3654)/1000</f>
        <v>0</v>
      </c>
      <c r="G3841" s="223">
        <f>G3790*'Usages mobilité'!$BG30*(1+'Usages mobilité'!$BH30)^(G$3654-$D$3654)/1000</f>
        <v>0</v>
      </c>
      <c r="H3841" s="223">
        <f>H3790*'Usages mobilité'!$BG30*(1+'Usages mobilité'!$BH30)^(H$3654-$D$3654)/1000</f>
        <v>0</v>
      </c>
      <c r="I3841" s="223">
        <f>I3790*'Usages mobilité'!$BG30*(1+'Usages mobilité'!$BH30)^(I$3654-$D$3654)/1000</f>
        <v>0</v>
      </c>
      <c r="J3841" s="223">
        <f>J3790*'Usages mobilité'!$BG30*(1+'Usages mobilité'!$BH30)^(J$3654-$D$3654)/1000</f>
        <v>0</v>
      </c>
      <c r="K3841" s="223">
        <f>K3790*'Usages mobilité'!$BG30*(1+'Usages mobilité'!$BH30)^(K$3654-$D$3654)/1000</f>
        <v>0</v>
      </c>
      <c r="L3841" s="223">
        <f>L3790*'Usages mobilité'!$BG30*(1+'Usages mobilité'!$BH30)^(L$3654-$D$3654)/1000</f>
        <v>0</v>
      </c>
      <c r="M3841" s="223">
        <f>M3790*'Usages mobilité'!$BG30*(1+'Usages mobilité'!$BH30)^(M$3654-$D$3654)/1000</f>
        <v>0</v>
      </c>
      <c r="N3841" s="223">
        <f>N3790*'Usages mobilité'!$BG30*(1+'Usages mobilité'!$BH30)^(N$3654-$D$3654)/1000</f>
        <v>0</v>
      </c>
      <c r="O3841" s="223">
        <f>O3790*'Usages mobilité'!$BG30*(1+'Usages mobilité'!$BH30)^(O$3654-$D$3654)/1000</f>
        <v>0</v>
      </c>
      <c r="P3841" s="223">
        <f>P3790*'Usages mobilité'!$BG30*(1+'Usages mobilité'!$BH30)^(P$3654-$D$3654)/1000</f>
        <v>0</v>
      </c>
      <c r="Q3841" s="223">
        <f>Q3790*'Usages mobilité'!$BG30*(1+'Usages mobilité'!$BH30)^(Q$3654-$D$3654)/1000</f>
        <v>0</v>
      </c>
      <c r="R3841" s="223">
        <f>R3790*'Usages mobilité'!$BG30*(1+'Usages mobilité'!$BH30)^(R$3654-$D$3654)/1000</f>
        <v>0</v>
      </c>
    </row>
    <row r="3842" spans="1:18" hidden="1" outlineLevel="2" x14ac:dyDescent="0.25">
      <c r="A3842" s="222" t="str">
        <f>'Usages mobilité'!A31</f>
        <v>Usage mobilité n°28</v>
      </c>
      <c r="B3842" s="222" t="s">
        <v>645</v>
      </c>
      <c r="C3842" s="222"/>
      <c r="D3842" s="223">
        <f>D3791*'Usages mobilité'!$BG31*(1+'Usages mobilité'!$BH31)^(D$3654-$D$3654)/1000</f>
        <v>0</v>
      </c>
      <c r="E3842" s="223">
        <f>E3791*'Usages mobilité'!$BG31*(1+'Usages mobilité'!$BH31)^(E$3654-$D$3654)/1000</f>
        <v>0</v>
      </c>
      <c r="F3842" s="223">
        <f>F3791*'Usages mobilité'!$BG31*(1+'Usages mobilité'!$BH31)^(F$3654-$D$3654)/1000</f>
        <v>0</v>
      </c>
      <c r="G3842" s="223">
        <f>G3791*'Usages mobilité'!$BG31*(1+'Usages mobilité'!$BH31)^(G$3654-$D$3654)/1000</f>
        <v>0</v>
      </c>
      <c r="H3842" s="223">
        <f>H3791*'Usages mobilité'!$BG31*(1+'Usages mobilité'!$BH31)^(H$3654-$D$3654)/1000</f>
        <v>0</v>
      </c>
      <c r="I3842" s="223">
        <f>I3791*'Usages mobilité'!$BG31*(1+'Usages mobilité'!$BH31)^(I$3654-$D$3654)/1000</f>
        <v>0</v>
      </c>
      <c r="J3842" s="223">
        <f>J3791*'Usages mobilité'!$BG31*(1+'Usages mobilité'!$BH31)^(J$3654-$D$3654)/1000</f>
        <v>0</v>
      </c>
      <c r="K3842" s="223">
        <f>K3791*'Usages mobilité'!$BG31*(1+'Usages mobilité'!$BH31)^(K$3654-$D$3654)/1000</f>
        <v>0</v>
      </c>
      <c r="L3842" s="223">
        <f>L3791*'Usages mobilité'!$BG31*(1+'Usages mobilité'!$BH31)^(L$3654-$D$3654)/1000</f>
        <v>0</v>
      </c>
      <c r="M3842" s="223">
        <f>M3791*'Usages mobilité'!$BG31*(1+'Usages mobilité'!$BH31)^(M$3654-$D$3654)/1000</f>
        <v>0</v>
      </c>
      <c r="N3842" s="223">
        <f>N3791*'Usages mobilité'!$BG31*(1+'Usages mobilité'!$BH31)^(N$3654-$D$3654)/1000</f>
        <v>0</v>
      </c>
      <c r="O3842" s="223">
        <f>O3791*'Usages mobilité'!$BG31*(1+'Usages mobilité'!$BH31)^(O$3654-$D$3654)/1000</f>
        <v>0</v>
      </c>
      <c r="P3842" s="223">
        <f>P3791*'Usages mobilité'!$BG31*(1+'Usages mobilité'!$BH31)^(P$3654-$D$3654)/1000</f>
        <v>0</v>
      </c>
      <c r="Q3842" s="223">
        <f>Q3791*'Usages mobilité'!$BG31*(1+'Usages mobilité'!$BH31)^(Q$3654-$D$3654)/1000</f>
        <v>0</v>
      </c>
      <c r="R3842" s="223">
        <f>R3791*'Usages mobilité'!$BG31*(1+'Usages mobilité'!$BH31)^(R$3654-$D$3654)/1000</f>
        <v>0</v>
      </c>
    </row>
    <row r="3843" spans="1:18" hidden="1" outlineLevel="2" x14ac:dyDescent="0.25">
      <c r="A3843" s="222" t="str">
        <f>'Usages mobilité'!A32</f>
        <v>Usage mobilité n°29</v>
      </c>
      <c r="B3843" s="222" t="s">
        <v>645</v>
      </c>
      <c r="C3843" s="222"/>
      <c r="D3843" s="223">
        <f>D3792*'Usages mobilité'!$BG32*(1+'Usages mobilité'!$BH32)^(D$3654-$D$3654)/1000</f>
        <v>0</v>
      </c>
      <c r="E3843" s="223">
        <f>E3792*'Usages mobilité'!$BG32*(1+'Usages mobilité'!$BH32)^(E$3654-$D$3654)/1000</f>
        <v>0</v>
      </c>
      <c r="F3843" s="223">
        <f>F3792*'Usages mobilité'!$BG32*(1+'Usages mobilité'!$BH32)^(F$3654-$D$3654)/1000</f>
        <v>0</v>
      </c>
      <c r="G3843" s="223">
        <f>G3792*'Usages mobilité'!$BG32*(1+'Usages mobilité'!$BH32)^(G$3654-$D$3654)/1000</f>
        <v>0</v>
      </c>
      <c r="H3843" s="223">
        <f>H3792*'Usages mobilité'!$BG32*(1+'Usages mobilité'!$BH32)^(H$3654-$D$3654)/1000</f>
        <v>0</v>
      </c>
      <c r="I3843" s="223">
        <f>I3792*'Usages mobilité'!$BG32*(1+'Usages mobilité'!$BH32)^(I$3654-$D$3654)/1000</f>
        <v>0</v>
      </c>
      <c r="J3843" s="223">
        <f>J3792*'Usages mobilité'!$BG32*(1+'Usages mobilité'!$BH32)^(J$3654-$D$3654)/1000</f>
        <v>0</v>
      </c>
      <c r="K3843" s="223">
        <f>K3792*'Usages mobilité'!$BG32*(1+'Usages mobilité'!$BH32)^(K$3654-$D$3654)/1000</f>
        <v>0</v>
      </c>
      <c r="L3843" s="223">
        <f>L3792*'Usages mobilité'!$BG32*(1+'Usages mobilité'!$BH32)^(L$3654-$D$3654)/1000</f>
        <v>0</v>
      </c>
      <c r="M3843" s="223">
        <f>M3792*'Usages mobilité'!$BG32*(1+'Usages mobilité'!$BH32)^(M$3654-$D$3654)/1000</f>
        <v>0</v>
      </c>
      <c r="N3843" s="223">
        <f>N3792*'Usages mobilité'!$BG32*(1+'Usages mobilité'!$BH32)^(N$3654-$D$3654)/1000</f>
        <v>0</v>
      </c>
      <c r="O3843" s="223">
        <f>O3792*'Usages mobilité'!$BG32*(1+'Usages mobilité'!$BH32)^(O$3654-$D$3654)/1000</f>
        <v>0</v>
      </c>
      <c r="P3843" s="223">
        <f>P3792*'Usages mobilité'!$BG32*(1+'Usages mobilité'!$BH32)^(P$3654-$D$3654)/1000</f>
        <v>0</v>
      </c>
      <c r="Q3843" s="223">
        <f>Q3792*'Usages mobilité'!$BG32*(1+'Usages mobilité'!$BH32)^(Q$3654-$D$3654)/1000</f>
        <v>0</v>
      </c>
      <c r="R3843" s="223">
        <f>R3792*'Usages mobilité'!$BG32*(1+'Usages mobilité'!$BH32)^(R$3654-$D$3654)/1000</f>
        <v>0</v>
      </c>
    </row>
    <row r="3844" spans="1:18" hidden="1" outlineLevel="2" x14ac:dyDescent="0.25">
      <c r="A3844" s="222" t="str">
        <f>'Usages mobilité'!A33</f>
        <v>Usage mobilité n°30</v>
      </c>
      <c r="B3844" s="222" t="s">
        <v>645</v>
      </c>
      <c r="C3844" s="222"/>
      <c r="D3844" s="223">
        <f>D3793*'Usages mobilité'!$BG33*(1+'Usages mobilité'!$BH33)^(D$3654-$D$3654)/1000</f>
        <v>0</v>
      </c>
      <c r="E3844" s="223">
        <f>E3793*'Usages mobilité'!$BG33*(1+'Usages mobilité'!$BH33)^(E$3654-$D$3654)/1000</f>
        <v>0</v>
      </c>
      <c r="F3844" s="223">
        <f>F3793*'Usages mobilité'!$BG33*(1+'Usages mobilité'!$BH33)^(F$3654-$D$3654)/1000</f>
        <v>0</v>
      </c>
      <c r="G3844" s="223">
        <f>G3793*'Usages mobilité'!$BG33*(1+'Usages mobilité'!$BH33)^(G$3654-$D$3654)/1000</f>
        <v>0</v>
      </c>
      <c r="H3844" s="223">
        <f>H3793*'Usages mobilité'!$BG33*(1+'Usages mobilité'!$BH33)^(H$3654-$D$3654)/1000</f>
        <v>0</v>
      </c>
      <c r="I3844" s="223">
        <f>I3793*'Usages mobilité'!$BG33*(1+'Usages mobilité'!$BH33)^(I$3654-$D$3654)/1000</f>
        <v>0</v>
      </c>
      <c r="J3844" s="223">
        <f>J3793*'Usages mobilité'!$BG33*(1+'Usages mobilité'!$BH33)^(J$3654-$D$3654)/1000</f>
        <v>0</v>
      </c>
      <c r="K3844" s="223">
        <f>K3793*'Usages mobilité'!$BG33*(1+'Usages mobilité'!$BH33)^(K$3654-$D$3654)/1000</f>
        <v>0</v>
      </c>
      <c r="L3844" s="223">
        <f>L3793*'Usages mobilité'!$BG33*(1+'Usages mobilité'!$BH33)^(L$3654-$D$3654)/1000</f>
        <v>0</v>
      </c>
      <c r="M3844" s="223">
        <f>M3793*'Usages mobilité'!$BG33*(1+'Usages mobilité'!$BH33)^(M$3654-$D$3654)/1000</f>
        <v>0</v>
      </c>
      <c r="N3844" s="223">
        <f>N3793*'Usages mobilité'!$BG33*(1+'Usages mobilité'!$BH33)^(N$3654-$D$3654)/1000</f>
        <v>0</v>
      </c>
      <c r="O3844" s="223">
        <f>O3793*'Usages mobilité'!$BG33*(1+'Usages mobilité'!$BH33)^(O$3654-$D$3654)/1000</f>
        <v>0</v>
      </c>
      <c r="P3844" s="223">
        <f>P3793*'Usages mobilité'!$BG33*(1+'Usages mobilité'!$BH33)^(P$3654-$D$3654)/1000</f>
        <v>0</v>
      </c>
      <c r="Q3844" s="223">
        <f>Q3793*'Usages mobilité'!$BG33*(1+'Usages mobilité'!$BH33)^(Q$3654-$D$3654)/1000</f>
        <v>0</v>
      </c>
      <c r="R3844" s="223">
        <f>R3793*'Usages mobilité'!$BG33*(1+'Usages mobilité'!$BH33)^(R$3654-$D$3654)/1000</f>
        <v>0</v>
      </c>
    </row>
    <row r="3845" spans="1:18" hidden="1" outlineLevel="2" x14ac:dyDescent="0.25">
      <c r="A3845" s="222" t="str">
        <f>'Usages mobilité'!A34</f>
        <v>Usage mobilité n°31</v>
      </c>
      <c r="B3845" s="222" t="s">
        <v>645</v>
      </c>
      <c r="C3845" s="222"/>
      <c r="D3845" s="223">
        <f>D3794*'Usages mobilité'!$BG34*(1+'Usages mobilité'!$BH34)^(D$3654-$D$3654)/1000</f>
        <v>0</v>
      </c>
      <c r="E3845" s="223">
        <f>E3794*'Usages mobilité'!$BG34*(1+'Usages mobilité'!$BH34)^(E$3654-$D$3654)/1000</f>
        <v>0</v>
      </c>
      <c r="F3845" s="223">
        <f>F3794*'Usages mobilité'!$BG34*(1+'Usages mobilité'!$BH34)^(F$3654-$D$3654)/1000</f>
        <v>0</v>
      </c>
      <c r="G3845" s="223">
        <f>G3794*'Usages mobilité'!$BG34*(1+'Usages mobilité'!$BH34)^(G$3654-$D$3654)/1000</f>
        <v>0</v>
      </c>
      <c r="H3845" s="223">
        <f>H3794*'Usages mobilité'!$BG34*(1+'Usages mobilité'!$BH34)^(H$3654-$D$3654)/1000</f>
        <v>0</v>
      </c>
      <c r="I3845" s="223">
        <f>I3794*'Usages mobilité'!$BG34*(1+'Usages mobilité'!$BH34)^(I$3654-$D$3654)/1000</f>
        <v>0</v>
      </c>
      <c r="J3845" s="223">
        <f>J3794*'Usages mobilité'!$BG34*(1+'Usages mobilité'!$BH34)^(J$3654-$D$3654)/1000</f>
        <v>0</v>
      </c>
      <c r="K3845" s="223">
        <f>K3794*'Usages mobilité'!$BG34*(1+'Usages mobilité'!$BH34)^(K$3654-$D$3654)/1000</f>
        <v>0</v>
      </c>
      <c r="L3845" s="223">
        <f>L3794*'Usages mobilité'!$BG34*(1+'Usages mobilité'!$BH34)^(L$3654-$D$3654)/1000</f>
        <v>0</v>
      </c>
      <c r="M3845" s="223">
        <f>M3794*'Usages mobilité'!$BG34*(1+'Usages mobilité'!$BH34)^(M$3654-$D$3654)/1000</f>
        <v>0</v>
      </c>
      <c r="N3845" s="223">
        <f>N3794*'Usages mobilité'!$BG34*(1+'Usages mobilité'!$BH34)^(N$3654-$D$3654)/1000</f>
        <v>0</v>
      </c>
      <c r="O3845" s="223">
        <f>O3794*'Usages mobilité'!$BG34*(1+'Usages mobilité'!$BH34)^(O$3654-$D$3654)/1000</f>
        <v>0</v>
      </c>
      <c r="P3845" s="223">
        <f>P3794*'Usages mobilité'!$BG34*(1+'Usages mobilité'!$BH34)^(P$3654-$D$3654)/1000</f>
        <v>0</v>
      </c>
      <c r="Q3845" s="223">
        <f>Q3794*'Usages mobilité'!$BG34*(1+'Usages mobilité'!$BH34)^(Q$3654-$D$3654)/1000</f>
        <v>0</v>
      </c>
      <c r="R3845" s="223">
        <f>R3794*'Usages mobilité'!$BG34*(1+'Usages mobilité'!$BH34)^(R$3654-$D$3654)/1000</f>
        <v>0</v>
      </c>
    </row>
    <row r="3846" spans="1:18" hidden="1" outlineLevel="2" x14ac:dyDescent="0.25">
      <c r="A3846" s="222" t="str">
        <f>'Usages mobilité'!A35</f>
        <v>Usage mobilité n°32</v>
      </c>
      <c r="B3846" s="222" t="s">
        <v>645</v>
      </c>
      <c r="C3846" s="222"/>
      <c r="D3846" s="223">
        <f>D3795*'Usages mobilité'!$BG35*(1+'Usages mobilité'!$BH35)^(D$3654-$D$3654)/1000</f>
        <v>0</v>
      </c>
      <c r="E3846" s="223">
        <f>E3795*'Usages mobilité'!$BG35*(1+'Usages mobilité'!$BH35)^(E$3654-$D$3654)/1000</f>
        <v>0</v>
      </c>
      <c r="F3846" s="223">
        <f>F3795*'Usages mobilité'!$BG35*(1+'Usages mobilité'!$BH35)^(F$3654-$D$3654)/1000</f>
        <v>0</v>
      </c>
      <c r="G3846" s="223">
        <f>G3795*'Usages mobilité'!$BG35*(1+'Usages mobilité'!$BH35)^(G$3654-$D$3654)/1000</f>
        <v>0</v>
      </c>
      <c r="H3846" s="223">
        <f>H3795*'Usages mobilité'!$BG35*(1+'Usages mobilité'!$BH35)^(H$3654-$D$3654)/1000</f>
        <v>0</v>
      </c>
      <c r="I3846" s="223">
        <f>I3795*'Usages mobilité'!$BG35*(1+'Usages mobilité'!$BH35)^(I$3654-$D$3654)/1000</f>
        <v>0</v>
      </c>
      <c r="J3846" s="223">
        <f>J3795*'Usages mobilité'!$BG35*(1+'Usages mobilité'!$BH35)^(J$3654-$D$3654)/1000</f>
        <v>0</v>
      </c>
      <c r="K3846" s="223">
        <f>K3795*'Usages mobilité'!$BG35*(1+'Usages mobilité'!$BH35)^(K$3654-$D$3654)/1000</f>
        <v>0</v>
      </c>
      <c r="L3846" s="223">
        <f>L3795*'Usages mobilité'!$BG35*(1+'Usages mobilité'!$BH35)^(L$3654-$D$3654)/1000</f>
        <v>0</v>
      </c>
      <c r="M3846" s="223">
        <f>M3795*'Usages mobilité'!$BG35*(1+'Usages mobilité'!$BH35)^(M$3654-$D$3654)/1000</f>
        <v>0</v>
      </c>
      <c r="N3846" s="223">
        <f>N3795*'Usages mobilité'!$BG35*(1+'Usages mobilité'!$BH35)^(N$3654-$D$3654)/1000</f>
        <v>0</v>
      </c>
      <c r="O3846" s="223">
        <f>O3795*'Usages mobilité'!$BG35*(1+'Usages mobilité'!$BH35)^(O$3654-$D$3654)/1000</f>
        <v>0</v>
      </c>
      <c r="P3846" s="223">
        <f>P3795*'Usages mobilité'!$BG35*(1+'Usages mobilité'!$BH35)^(P$3654-$D$3654)/1000</f>
        <v>0</v>
      </c>
      <c r="Q3846" s="223">
        <f>Q3795*'Usages mobilité'!$BG35*(1+'Usages mobilité'!$BH35)^(Q$3654-$D$3654)/1000</f>
        <v>0</v>
      </c>
      <c r="R3846" s="223">
        <f>R3795*'Usages mobilité'!$BG35*(1+'Usages mobilité'!$BH35)^(R$3654-$D$3654)/1000</f>
        <v>0</v>
      </c>
    </row>
    <row r="3847" spans="1:18" hidden="1" outlineLevel="2" x14ac:dyDescent="0.25">
      <c r="A3847" s="222" t="str">
        <f>'Usages mobilité'!A36</f>
        <v>Usage mobilité n°33</v>
      </c>
      <c r="B3847" s="222" t="s">
        <v>645</v>
      </c>
      <c r="C3847" s="222"/>
      <c r="D3847" s="223">
        <f>D3796*'Usages mobilité'!$BG36*(1+'Usages mobilité'!$BH36)^(D$3654-$D$3654)/1000</f>
        <v>0</v>
      </c>
      <c r="E3847" s="223">
        <f>E3796*'Usages mobilité'!$BG36*(1+'Usages mobilité'!$BH36)^(E$3654-$D$3654)/1000</f>
        <v>0</v>
      </c>
      <c r="F3847" s="223">
        <f>F3796*'Usages mobilité'!$BG36*(1+'Usages mobilité'!$BH36)^(F$3654-$D$3654)/1000</f>
        <v>0</v>
      </c>
      <c r="G3847" s="223">
        <f>G3796*'Usages mobilité'!$BG36*(1+'Usages mobilité'!$BH36)^(G$3654-$D$3654)/1000</f>
        <v>0</v>
      </c>
      <c r="H3847" s="223">
        <f>H3796*'Usages mobilité'!$BG36*(1+'Usages mobilité'!$BH36)^(H$3654-$D$3654)/1000</f>
        <v>0</v>
      </c>
      <c r="I3847" s="223">
        <f>I3796*'Usages mobilité'!$BG36*(1+'Usages mobilité'!$BH36)^(I$3654-$D$3654)/1000</f>
        <v>0</v>
      </c>
      <c r="J3847" s="223">
        <f>J3796*'Usages mobilité'!$BG36*(1+'Usages mobilité'!$BH36)^(J$3654-$D$3654)/1000</f>
        <v>0</v>
      </c>
      <c r="K3847" s="223">
        <f>K3796*'Usages mobilité'!$BG36*(1+'Usages mobilité'!$BH36)^(K$3654-$D$3654)/1000</f>
        <v>0</v>
      </c>
      <c r="L3847" s="223">
        <f>L3796*'Usages mobilité'!$BG36*(1+'Usages mobilité'!$BH36)^(L$3654-$D$3654)/1000</f>
        <v>0</v>
      </c>
      <c r="M3847" s="223">
        <f>M3796*'Usages mobilité'!$BG36*(1+'Usages mobilité'!$BH36)^(M$3654-$D$3654)/1000</f>
        <v>0</v>
      </c>
      <c r="N3847" s="223">
        <f>N3796*'Usages mobilité'!$BG36*(1+'Usages mobilité'!$BH36)^(N$3654-$D$3654)/1000</f>
        <v>0</v>
      </c>
      <c r="O3847" s="223">
        <f>O3796*'Usages mobilité'!$BG36*(1+'Usages mobilité'!$BH36)^(O$3654-$D$3654)/1000</f>
        <v>0</v>
      </c>
      <c r="P3847" s="223">
        <f>P3796*'Usages mobilité'!$BG36*(1+'Usages mobilité'!$BH36)^(P$3654-$D$3654)/1000</f>
        <v>0</v>
      </c>
      <c r="Q3847" s="223">
        <f>Q3796*'Usages mobilité'!$BG36*(1+'Usages mobilité'!$BH36)^(Q$3654-$D$3654)/1000</f>
        <v>0</v>
      </c>
      <c r="R3847" s="223">
        <f>R3796*'Usages mobilité'!$BG36*(1+'Usages mobilité'!$BH36)^(R$3654-$D$3654)/1000</f>
        <v>0</v>
      </c>
    </row>
    <row r="3848" spans="1:18" hidden="1" outlineLevel="2" x14ac:dyDescent="0.25">
      <c r="A3848" s="222" t="str">
        <f>'Usages mobilité'!A37</f>
        <v>Usage mobilité n°34</v>
      </c>
      <c r="B3848" s="222" t="s">
        <v>645</v>
      </c>
      <c r="C3848" s="222"/>
      <c r="D3848" s="223">
        <f>D3797*'Usages mobilité'!$BG37*(1+'Usages mobilité'!$BH37)^(D$3654-$D$3654)/1000</f>
        <v>0</v>
      </c>
      <c r="E3848" s="223">
        <f>E3797*'Usages mobilité'!$BG37*(1+'Usages mobilité'!$BH37)^(E$3654-$D$3654)/1000</f>
        <v>0</v>
      </c>
      <c r="F3848" s="223">
        <f>F3797*'Usages mobilité'!$BG37*(1+'Usages mobilité'!$BH37)^(F$3654-$D$3654)/1000</f>
        <v>0</v>
      </c>
      <c r="G3848" s="223">
        <f>G3797*'Usages mobilité'!$BG37*(1+'Usages mobilité'!$BH37)^(G$3654-$D$3654)/1000</f>
        <v>0</v>
      </c>
      <c r="H3848" s="223">
        <f>H3797*'Usages mobilité'!$BG37*(1+'Usages mobilité'!$BH37)^(H$3654-$D$3654)/1000</f>
        <v>0</v>
      </c>
      <c r="I3848" s="223">
        <f>I3797*'Usages mobilité'!$BG37*(1+'Usages mobilité'!$BH37)^(I$3654-$D$3654)/1000</f>
        <v>0</v>
      </c>
      <c r="J3848" s="223">
        <f>J3797*'Usages mobilité'!$BG37*(1+'Usages mobilité'!$BH37)^(J$3654-$D$3654)/1000</f>
        <v>0</v>
      </c>
      <c r="K3848" s="223">
        <f>K3797*'Usages mobilité'!$BG37*(1+'Usages mobilité'!$BH37)^(K$3654-$D$3654)/1000</f>
        <v>0</v>
      </c>
      <c r="L3848" s="223">
        <f>L3797*'Usages mobilité'!$BG37*(1+'Usages mobilité'!$BH37)^(L$3654-$D$3654)/1000</f>
        <v>0</v>
      </c>
      <c r="M3848" s="223">
        <f>M3797*'Usages mobilité'!$BG37*(1+'Usages mobilité'!$BH37)^(M$3654-$D$3654)/1000</f>
        <v>0</v>
      </c>
      <c r="N3848" s="223">
        <f>N3797*'Usages mobilité'!$BG37*(1+'Usages mobilité'!$BH37)^(N$3654-$D$3654)/1000</f>
        <v>0</v>
      </c>
      <c r="O3848" s="223">
        <f>O3797*'Usages mobilité'!$BG37*(1+'Usages mobilité'!$BH37)^(O$3654-$D$3654)/1000</f>
        <v>0</v>
      </c>
      <c r="P3848" s="223">
        <f>P3797*'Usages mobilité'!$BG37*(1+'Usages mobilité'!$BH37)^(P$3654-$D$3654)/1000</f>
        <v>0</v>
      </c>
      <c r="Q3848" s="223">
        <f>Q3797*'Usages mobilité'!$BG37*(1+'Usages mobilité'!$BH37)^(Q$3654-$D$3654)/1000</f>
        <v>0</v>
      </c>
      <c r="R3848" s="223">
        <f>R3797*'Usages mobilité'!$BG37*(1+'Usages mobilité'!$BH37)^(R$3654-$D$3654)/1000</f>
        <v>0</v>
      </c>
    </row>
    <row r="3849" spans="1:18" hidden="1" outlineLevel="2" x14ac:dyDescent="0.25">
      <c r="A3849" s="222" t="str">
        <f>'Usages mobilité'!A38</f>
        <v>Usage mobilité n°35</v>
      </c>
      <c r="B3849" s="222" t="s">
        <v>645</v>
      </c>
      <c r="C3849" s="222"/>
      <c r="D3849" s="223">
        <f>D3798*'Usages mobilité'!$BG38*(1+'Usages mobilité'!$BH38)^(D$3654-$D$3654)/1000</f>
        <v>0</v>
      </c>
      <c r="E3849" s="223">
        <f>E3798*'Usages mobilité'!$BG38*(1+'Usages mobilité'!$BH38)^(E$3654-$D$3654)/1000</f>
        <v>0</v>
      </c>
      <c r="F3849" s="223">
        <f>F3798*'Usages mobilité'!$BG38*(1+'Usages mobilité'!$BH38)^(F$3654-$D$3654)/1000</f>
        <v>0</v>
      </c>
      <c r="G3849" s="223">
        <f>G3798*'Usages mobilité'!$BG38*(1+'Usages mobilité'!$BH38)^(G$3654-$D$3654)/1000</f>
        <v>0</v>
      </c>
      <c r="H3849" s="223">
        <f>H3798*'Usages mobilité'!$BG38*(1+'Usages mobilité'!$BH38)^(H$3654-$D$3654)/1000</f>
        <v>0</v>
      </c>
      <c r="I3849" s="223">
        <f>I3798*'Usages mobilité'!$BG38*(1+'Usages mobilité'!$BH38)^(I$3654-$D$3654)/1000</f>
        <v>0</v>
      </c>
      <c r="J3849" s="223">
        <f>J3798*'Usages mobilité'!$BG38*(1+'Usages mobilité'!$BH38)^(J$3654-$D$3654)/1000</f>
        <v>0</v>
      </c>
      <c r="K3849" s="223">
        <f>K3798*'Usages mobilité'!$BG38*(1+'Usages mobilité'!$BH38)^(K$3654-$D$3654)/1000</f>
        <v>0</v>
      </c>
      <c r="L3849" s="223">
        <f>L3798*'Usages mobilité'!$BG38*(1+'Usages mobilité'!$BH38)^(L$3654-$D$3654)/1000</f>
        <v>0</v>
      </c>
      <c r="M3849" s="223">
        <f>M3798*'Usages mobilité'!$BG38*(1+'Usages mobilité'!$BH38)^(M$3654-$D$3654)/1000</f>
        <v>0</v>
      </c>
      <c r="N3849" s="223">
        <f>N3798*'Usages mobilité'!$BG38*(1+'Usages mobilité'!$BH38)^(N$3654-$D$3654)/1000</f>
        <v>0</v>
      </c>
      <c r="O3849" s="223">
        <f>O3798*'Usages mobilité'!$BG38*(1+'Usages mobilité'!$BH38)^(O$3654-$D$3654)/1000</f>
        <v>0</v>
      </c>
      <c r="P3849" s="223">
        <f>P3798*'Usages mobilité'!$BG38*(1+'Usages mobilité'!$BH38)^(P$3654-$D$3654)/1000</f>
        <v>0</v>
      </c>
      <c r="Q3849" s="223">
        <f>Q3798*'Usages mobilité'!$BG38*(1+'Usages mobilité'!$BH38)^(Q$3654-$D$3654)/1000</f>
        <v>0</v>
      </c>
      <c r="R3849" s="223">
        <f>R3798*'Usages mobilité'!$BG38*(1+'Usages mobilité'!$BH38)^(R$3654-$D$3654)/1000</f>
        <v>0</v>
      </c>
    </row>
    <row r="3850" spans="1:18" hidden="1" outlineLevel="2" x14ac:dyDescent="0.25">
      <c r="A3850" s="222" t="str">
        <f>'Usages mobilité'!A39</f>
        <v>Usage mobilité n°36</v>
      </c>
      <c r="B3850" s="222" t="s">
        <v>645</v>
      </c>
      <c r="C3850" s="222"/>
      <c r="D3850" s="223">
        <f>D3799*'Usages mobilité'!$BG39*(1+'Usages mobilité'!$BH39)^(D$3654-$D$3654)/1000</f>
        <v>0</v>
      </c>
      <c r="E3850" s="223">
        <f>E3799*'Usages mobilité'!$BG39*(1+'Usages mobilité'!$BH39)^(E$3654-$D$3654)/1000</f>
        <v>0</v>
      </c>
      <c r="F3850" s="223">
        <f>F3799*'Usages mobilité'!$BG39*(1+'Usages mobilité'!$BH39)^(F$3654-$D$3654)/1000</f>
        <v>0</v>
      </c>
      <c r="G3850" s="223">
        <f>G3799*'Usages mobilité'!$BG39*(1+'Usages mobilité'!$BH39)^(G$3654-$D$3654)/1000</f>
        <v>0</v>
      </c>
      <c r="H3850" s="223">
        <f>H3799*'Usages mobilité'!$BG39*(1+'Usages mobilité'!$BH39)^(H$3654-$D$3654)/1000</f>
        <v>0</v>
      </c>
      <c r="I3850" s="223">
        <f>I3799*'Usages mobilité'!$BG39*(1+'Usages mobilité'!$BH39)^(I$3654-$D$3654)/1000</f>
        <v>0</v>
      </c>
      <c r="J3850" s="223">
        <f>J3799*'Usages mobilité'!$BG39*(1+'Usages mobilité'!$BH39)^(J$3654-$D$3654)/1000</f>
        <v>0</v>
      </c>
      <c r="K3850" s="223">
        <f>K3799*'Usages mobilité'!$BG39*(1+'Usages mobilité'!$BH39)^(K$3654-$D$3654)/1000</f>
        <v>0</v>
      </c>
      <c r="L3850" s="223">
        <f>L3799*'Usages mobilité'!$BG39*(1+'Usages mobilité'!$BH39)^(L$3654-$D$3654)/1000</f>
        <v>0</v>
      </c>
      <c r="M3850" s="223">
        <f>M3799*'Usages mobilité'!$BG39*(1+'Usages mobilité'!$BH39)^(M$3654-$D$3654)/1000</f>
        <v>0</v>
      </c>
      <c r="N3850" s="223">
        <f>N3799*'Usages mobilité'!$BG39*(1+'Usages mobilité'!$BH39)^(N$3654-$D$3654)/1000</f>
        <v>0</v>
      </c>
      <c r="O3850" s="223">
        <f>O3799*'Usages mobilité'!$BG39*(1+'Usages mobilité'!$BH39)^(O$3654-$D$3654)/1000</f>
        <v>0</v>
      </c>
      <c r="P3850" s="223">
        <f>P3799*'Usages mobilité'!$BG39*(1+'Usages mobilité'!$BH39)^(P$3654-$D$3654)/1000</f>
        <v>0</v>
      </c>
      <c r="Q3850" s="223">
        <f>Q3799*'Usages mobilité'!$BG39*(1+'Usages mobilité'!$BH39)^(Q$3654-$D$3654)/1000</f>
        <v>0</v>
      </c>
      <c r="R3850" s="223">
        <f>R3799*'Usages mobilité'!$BG39*(1+'Usages mobilité'!$BH39)^(R$3654-$D$3654)/1000</f>
        <v>0</v>
      </c>
    </row>
    <row r="3851" spans="1:18" hidden="1" outlineLevel="2" x14ac:dyDescent="0.25">
      <c r="A3851" s="222" t="str">
        <f>'Usages mobilité'!A40</f>
        <v>Usage mobilité n°37</v>
      </c>
      <c r="B3851" s="222" t="s">
        <v>645</v>
      </c>
      <c r="C3851" s="222"/>
      <c r="D3851" s="223">
        <f>D3800*'Usages mobilité'!$BG40*(1+'Usages mobilité'!$BH40)^(D$3654-$D$3654)/1000</f>
        <v>0</v>
      </c>
      <c r="E3851" s="223">
        <f>E3800*'Usages mobilité'!$BG40*(1+'Usages mobilité'!$BH40)^(E$3654-$D$3654)/1000</f>
        <v>0</v>
      </c>
      <c r="F3851" s="223">
        <f>F3800*'Usages mobilité'!$BG40*(1+'Usages mobilité'!$BH40)^(F$3654-$D$3654)/1000</f>
        <v>0</v>
      </c>
      <c r="G3851" s="223">
        <f>G3800*'Usages mobilité'!$BG40*(1+'Usages mobilité'!$BH40)^(G$3654-$D$3654)/1000</f>
        <v>0</v>
      </c>
      <c r="H3851" s="223">
        <f>H3800*'Usages mobilité'!$BG40*(1+'Usages mobilité'!$BH40)^(H$3654-$D$3654)/1000</f>
        <v>0</v>
      </c>
      <c r="I3851" s="223">
        <f>I3800*'Usages mobilité'!$BG40*(1+'Usages mobilité'!$BH40)^(I$3654-$D$3654)/1000</f>
        <v>0</v>
      </c>
      <c r="J3851" s="223">
        <f>J3800*'Usages mobilité'!$BG40*(1+'Usages mobilité'!$BH40)^(J$3654-$D$3654)/1000</f>
        <v>0</v>
      </c>
      <c r="K3851" s="223">
        <f>K3800*'Usages mobilité'!$BG40*(1+'Usages mobilité'!$BH40)^(K$3654-$D$3654)/1000</f>
        <v>0</v>
      </c>
      <c r="L3851" s="223">
        <f>L3800*'Usages mobilité'!$BG40*(1+'Usages mobilité'!$BH40)^(L$3654-$D$3654)/1000</f>
        <v>0</v>
      </c>
      <c r="M3851" s="223">
        <f>M3800*'Usages mobilité'!$BG40*(1+'Usages mobilité'!$BH40)^(M$3654-$D$3654)/1000</f>
        <v>0</v>
      </c>
      <c r="N3851" s="223">
        <f>N3800*'Usages mobilité'!$BG40*(1+'Usages mobilité'!$BH40)^(N$3654-$D$3654)/1000</f>
        <v>0</v>
      </c>
      <c r="O3851" s="223">
        <f>O3800*'Usages mobilité'!$BG40*(1+'Usages mobilité'!$BH40)^(O$3654-$D$3654)/1000</f>
        <v>0</v>
      </c>
      <c r="P3851" s="223">
        <f>P3800*'Usages mobilité'!$BG40*(1+'Usages mobilité'!$BH40)^(P$3654-$D$3654)/1000</f>
        <v>0</v>
      </c>
      <c r="Q3851" s="223">
        <f>Q3800*'Usages mobilité'!$BG40*(1+'Usages mobilité'!$BH40)^(Q$3654-$D$3654)/1000</f>
        <v>0</v>
      </c>
      <c r="R3851" s="223">
        <f>R3800*'Usages mobilité'!$BG40*(1+'Usages mobilité'!$BH40)^(R$3654-$D$3654)/1000</f>
        <v>0</v>
      </c>
    </row>
    <row r="3852" spans="1:18" hidden="1" outlineLevel="2" x14ac:dyDescent="0.25">
      <c r="A3852" s="222" t="str">
        <f>'Usages mobilité'!A41</f>
        <v>Usage mobilité n°38</v>
      </c>
      <c r="B3852" s="222" t="s">
        <v>645</v>
      </c>
      <c r="C3852" s="222"/>
      <c r="D3852" s="223">
        <f>D3801*'Usages mobilité'!$BG41*(1+'Usages mobilité'!$BH41)^(D$3654-$D$3654)/1000</f>
        <v>0</v>
      </c>
      <c r="E3852" s="223">
        <f>E3801*'Usages mobilité'!$BG41*(1+'Usages mobilité'!$BH41)^(E$3654-$D$3654)/1000</f>
        <v>0</v>
      </c>
      <c r="F3852" s="223">
        <f>F3801*'Usages mobilité'!$BG41*(1+'Usages mobilité'!$BH41)^(F$3654-$D$3654)/1000</f>
        <v>0</v>
      </c>
      <c r="G3852" s="223">
        <f>G3801*'Usages mobilité'!$BG41*(1+'Usages mobilité'!$BH41)^(G$3654-$D$3654)/1000</f>
        <v>0</v>
      </c>
      <c r="H3852" s="223">
        <f>H3801*'Usages mobilité'!$BG41*(1+'Usages mobilité'!$BH41)^(H$3654-$D$3654)/1000</f>
        <v>0</v>
      </c>
      <c r="I3852" s="223">
        <f>I3801*'Usages mobilité'!$BG41*(1+'Usages mobilité'!$BH41)^(I$3654-$D$3654)/1000</f>
        <v>0</v>
      </c>
      <c r="J3852" s="223">
        <f>J3801*'Usages mobilité'!$BG41*(1+'Usages mobilité'!$BH41)^(J$3654-$D$3654)/1000</f>
        <v>0</v>
      </c>
      <c r="K3852" s="223">
        <f>K3801*'Usages mobilité'!$BG41*(1+'Usages mobilité'!$BH41)^(K$3654-$D$3654)/1000</f>
        <v>0</v>
      </c>
      <c r="L3852" s="223">
        <f>L3801*'Usages mobilité'!$BG41*(1+'Usages mobilité'!$BH41)^(L$3654-$D$3654)/1000</f>
        <v>0</v>
      </c>
      <c r="M3852" s="223">
        <f>M3801*'Usages mobilité'!$BG41*(1+'Usages mobilité'!$BH41)^(M$3654-$D$3654)/1000</f>
        <v>0</v>
      </c>
      <c r="N3852" s="223">
        <f>N3801*'Usages mobilité'!$BG41*(1+'Usages mobilité'!$BH41)^(N$3654-$D$3654)/1000</f>
        <v>0</v>
      </c>
      <c r="O3852" s="223">
        <f>O3801*'Usages mobilité'!$BG41*(1+'Usages mobilité'!$BH41)^(O$3654-$D$3654)/1000</f>
        <v>0</v>
      </c>
      <c r="P3852" s="223">
        <f>P3801*'Usages mobilité'!$BG41*(1+'Usages mobilité'!$BH41)^(P$3654-$D$3654)/1000</f>
        <v>0</v>
      </c>
      <c r="Q3852" s="223">
        <f>Q3801*'Usages mobilité'!$BG41*(1+'Usages mobilité'!$BH41)^(Q$3654-$D$3654)/1000</f>
        <v>0</v>
      </c>
      <c r="R3852" s="223">
        <f>R3801*'Usages mobilité'!$BG41*(1+'Usages mobilité'!$BH41)^(R$3654-$D$3654)/1000</f>
        <v>0</v>
      </c>
    </row>
    <row r="3853" spans="1:18" hidden="1" outlineLevel="2" x14ac:dyDescent="0.25">
      <c r="A3853" s="222" t="str">
        <f>'Usages mobilité'!A42</f>
        <v>Usage mobilité n°39</v>
      </c>
      <c r="B3853" s="222" t="s">
        <v>645</v>
      </c>
      <c r="C3853" s="222"/>
      <c r="D3853" s="223">
        <f>D3802*'Usages mobilité'!$BG42*(1+'Usages mobilité'!$BH42)^(D$3654-$D$3654)/1000</f>
        <v>0</v>
      </c>
      <c r="E3853" s="223">
        <f>E3802*'Usages mobilité'!$BG42*(1+'Usages mobilité'!$BH42)^(E$3654-$D$3654)/1000</f>
        <v>0</v>
      </c>
      <c r="F3853" s="223">
        <f>F3802*'Usages mobilité'!$BG42*(1+'Usages mobilité'!$BH42)^(F$3654-$D$3654)/1000</f>
        <v>0</v>
      </c>
      <c r="G3853" s="223">
        <f>G3802*'Usages mobilité'!$BG42*(1+'Usages mobilité'!$BH42)^(G$3654-$D$3654)/1000</f>
        <v>0</v>
      </c>
      <c r="H3853" s="223">
        <f>H3802*'Usages mobilité'!$BG42*(1+'Usages mobilité'!$BH42)^(H$3654-$D$3654)/1000</f>
        <v>0</v>
      </c>
      <c r="I3853" s="223">
        <f>I3802*'Usages mobilité'!$BG42*(1+'Usages mobilité'!$BH42)^(I$3654-$D$3654)/1000</f>
        <v>0</v>
      </c>
      <c r="J3853" s="223">
        <f>J3802*'Usages mobilité'!$BG42*(1+'Usages mobilité'!$BH42)^(J$3654-$D$3654)/1000</f>
        <v>0</v>
      </c>
      <c r="K3853" s="223">
        <f>K3802*'Usages mobilité'!$BG42*(1+'Usages mobilité'!$BH42)^(K$3654-$D$3654)/1000</f>
        <v>0</v>
      </c>
      <c r="L3853" s="223">
        <f>L3802*'Usages mobilité'!$BG42*(1+'Usages mobilité'!$BH42)^(L$3654-$D$3654)/1000</f>
        <v>0</v>
      </c>
      <c r="M3853" s="223">
        <f>M3802*'Usages mobilité'!$BG42*(1+'Usages mobilité'!$BH42)^(M$3654-$D$3654)/1000</f>
        <v>0</v>
      </c>
      <c r="N3853" s="223">
        <f>N3802*'Usages mobilité'!$BG42*(1+'Usages mobilité'!$BH42)^(N$3654-$D$3654)/1000</f>
        <v>0</v>
      </c>
      <c r="O3853" s="223">
        <f>O3802*'Usages mobilité'!$BG42*(1+'Usages mobilité'!$BH42)^(O$3654-$D$3654)/1000</f>
        <v>0</v>
      </c>
      <c r="P3853" s="223">
        <f>P3802*'Usages mobilité'!$BG42*(1+'Usages mobilité'!$BH42)^(P$3654-$D$3654)/1000</f>
        <v>0</v>
      </c>
      <c r="Q3853" s="223">
        <f>Q3802*'Usages mobilité'!$BG42*(1+'Usages mobilité'!$BH42)^(Q$3654-$D$3654)/1000</f>
        <v>0</v>
      </c>
      <c r="R3853" s="223">
        <f>R3802*'Usages mobilité'!$BG42*(1+'Usages mobilité'!$BH42)^(R$3654-$D$3654)/1000</f>
        <v>0</v>
      </c>
    </row>
    <row r="3854" spans="1:18" hidden="1" outlineLevel="2" x14ac:dyDescent="0.25">
      <c r="A3854" s="222" t="str">
        <f>'Usages mobilité'!A43</f>
        <v>Usage mobilité n°40</v>
      </c>
      <c r="B3854" s="222" t="s">
        <v>645</v>
      </c>
      <c r="C3854" s="222"/>
      <c r="D3854" s="223">
        <f>D3803*'Usages mobilité'!$BG43*(1+'Usages mobilité'!$BH43)^(D$3654-$D$3654)/1000</f>
        <v>0</v>
      </c>
      <c r="E3854" s="223">
        <f>E3803*'Usages mobilité'!$BG43*(1+'Usages mobilité'!$BH43)^(E$3654-$D$3654)/1000</f>
        <v>0</v>
      </c>
      <c r="F3854" s="223">
        <f>F3803*'Usages mobilité'!$BG43*(1+'Usages mobilité'!$BH43)^(F$3654-$D$3654)/1000</f>
        <v>0</v>
      </c>
      <c r="G3854" s="223">
        <f>G3803*'Usages mobilité'!$BG43*(1+'Usages mobilité'!$BH43)^(G$3654-$D$3654)/1000</f>
        <v>0</v>
      </c>
      <c r="H3854" s="223">
        <f>H3803*'Usages mobilité'!$BG43*(1+'Usages mobilité'!$BH43)^(H$3654-$D$3654)/1000</f>
        <v>0</v>
      </c>
      <c r="I3854" s="223">
        <f>I3803*'Usages mobilité'!$BG43*(1+'Usages mobilité'!$BH43)^(I$3654-$D$3654)/1000</f>
        <v>0</v>
      </c>
      <c r="J3854" s="223">
        <f>J3803*'Usages mobilité'!$BG43*(1+'Usages mobilité'!$BH43)^(J$3654-$D$3654)/1000</f>
        <v>0</v>
      </c>
      <c r="K3854" s="223">
        <f>K3803*'Usages mobilité'!$BG43*(1+'Usages mobilité'!$BH43)^(K$3654-$D$3654)/1000</f>
        <v>0</v>
      </c>
      <c r="L3854" s="223">
        <f>L3803*'Usages mobilité'!$BG43*(1+'Usages mobilité'!$BH43)^(L$3654-$D$3654)/1000</f>
        <v>0</v>
      </c>
      <c r="M3854" s="223">
        <f>M3803*'Usages mobilité'!$BG43*(1+'Usages mobilité'!$BH43)^(M$3654-$D$3654)/1000</f>
        <v>0</v>
      </c>
      <c r="N3854" s="223">
        <f>N3803*'Usages mobilité'!$BG43*(1+'Usages mobilité'!$BH43)^(N$3654-$D$3654)/1000</f>
        <v>0</v>
      </c>
      <c r="O3854" s="223">
        <f>O3803*'Usages mobilité'!$BG43*(1+'Usages mobilité'!$BH43)^(O$3654-$D$3654)/1000</f>
        <v>0</v>
      </c>
      <c r="P3854" s="223">
        <f>P3803*'Usages mobilité'!$BG43*(1+'Usages mobilité'!$BH43)^(P$3654-$D$3654)/1000</f>
        <v>0</v>
      </c>
      <c r="Q3854" s="223">
        <f>Q3803*'Usages mobilité'!$BG43*(1+'Usages mobilité'!$BH43)^(Q$3654-$D$3654)/1000</f>
        <v>0</v>
      </c>
      <c r="R3854" s="223">
        <f>R3803*'Usages mobilité'!$BG43*(1+'Usages mobilité'!$BH43)^(R$3654-$D$3654)/1000</f>
        <v>0</v>
      </c>
    </row>
    <row r="3855" spans="1:18" hidden="1" outlineLevel="2" x14ac:dyDescent="0.25">
      <c r="A3855" s="222" t="str">
        <f>'Usages mobilité'!A44</f>
        <v>Usage mobilité n°41</v>
      </c>
      <c r="B3855" s="222" t="s">
        <v>645</v>
      </c>
      <c r="C3855" s="222"/>
      <c r="D3855" s="223">
        <f>D3804*'Usages mobilité'!$BG44*(1+'Usages mobilité'!$BH44)^(D$3654-$D$3654)/1000</f>
        <v>0</v>
      </c>
      <c r="E3855" s="223">
        <f>E3804*'Usages mobilité'!$BG44*(1+'Usages mobilité'!$BH44)^(E$3654-$D$3654)/1000</f>
        <v>0</v>
      </c>
      <c r="F3855" s="223">
        <f>F3804*'Usages mobilité'!$BG44*(1+'Usages mobilité'!$BH44)^(F$3654-$D$3654)/1000</f>
        <v>0</v>
      </c>
      <c r="G3855" s="223">
        <f>G3804*'Usages mobilité'!$BG44*(1+'Usages mobilité'!$BH44)^(G$3654-$D$3654)/1000</f>
        <v>0</v>
      </c>
      <c r="H3855" s="223">
        <f>H3804*'Usages mobilité'!$BG44*(1+'Usages mobilité'!$BH44)^(H$3654-$D$3654)/1000</f>
        <v>0</v>
      </c>
      <c r="I3855" s="223">
        <f>I3804*'Usages mobilité'!$BG44*(1+'Usages mobilité'!$BH44)^(I$3654-$D$3654)/1000</f>
        <v>0</v>
      </c>
      <c r="J3855" s="223">
        <f>J3804*'Usages mobilité'!$BG44*(1+'Usages mobilité'!$BH44)^(J$3654-$D$3654)/1000</f>
        <v>0</v>
      </c>
      <c r="K3855" s="223">
        <f>K3804*'Usages mobilité'!$BG44*(1+'Usages mobilité'!$BH44)^(K$3654-$D$3654)/1000</f>
        <v>0</v>
      </c>
      <c r="L3855" s="223">
        <f>L3804*'Usages mobilité'!$BG44*(1+'Usages mobilité'!$BH44)^(L$3654-$D$3654)/1000</f>
        <v>0</v>
      </c>
      <c r="M3855" s="223">
        <f>M3804*'Usages mobilité'!$BG44*(1+'Usages mobilité'!$BH44)^(M$3654-$D$3654)/1000</f>
        <v>0</v>
      </c>
      <c r="N3855" s="223">
        <f>N3804*'Usages mobilité'!$BG44*(1+'Usages mobilité'!$BH44)^(N$3654-$D$3654)/1000</f>
        <v>0</v>
      </c>
      <c r="O3855" s="223">
        <f>O3804*'Usages mobilité'!$BG44*(1+'Usages mobilité'!$BH44)^(O$3654-$D$3654)/1000</f>
        <v>0</v>
      </c>
      <c r="P3855" s="223">
        <f>P3804*'Usages mobilité'!$BG44*(1+'Usages mobilité'!$BH44)^(P$3654-$D$3654)/1000</f>
        <v>0</v>
      </c>
      <c r="Q3855" s="223">
        <f>Q3804*'Usages mobilité'!$BG44*(1+'Usages mobilité'!$BH44)^(Q$3654-$D$3654)/1000</f>
        <v>0</v>
      </c>
      <c r="R3855" s="223">
        <f>R3804*'Usages mobilité'!$BG44*(1+'Usages mobilité'!$BH44)^(R$3654-$D$3654)/1000</f>
        <v>0</v>
      </c>
    </row>
    <row r="3856" spans="1:18" hidden="1" outlineLevel="2" x14ac:dyDescent="0.25">
      <c r="A3856" s="222" t="str">
        <f>'Usages mobilité'!A45</f>
        <v>Usage mobilité n°42</v>
      </c>
      <c r="B3856" s="222" t="s">
        <v>645</v>
      </c>
      <c r="C3856" s="222"/>
      <c r="D3856" s="223">
        <f>D3805*'Usages mobilité'!$BG45*(1+'Usages mobilité'!$BH45)^(D$3654-$D$3654)/1000</f>
        <v>0</v>
      </c>
      <c r="E3856" s="223">
        <f>E3805*'Usages mobilité'!$BG45*(1+'Usages mobilité'!$BH45)^(E$3654-$D$3654)/1000</f>
        <v>0</v>
      </c>
      <c r="F3856" s="223">
        <f>F3805*'Usages mobilité'!$BG45*(1+'Usages mobilité'!$BH45)^(F$3654-$D$3654)/1000</f>
        <v>0</v>
      </c>
      <c r="G3856" s="223">
        <f>G3805*'Usages mobilité'!$BG45*(1+'Usages mobilité'!$BH45)^(G$3654-$D$3654)/1000</f>
        <v>0</v>
      </c>
      <c r="H3856" s="223">
        <f>H3805*'Usages mobilité'!$BG45*(1+'Usages mobilité'!$BH45)^(H$3654-$D$3654)/1000</f>
        <v>0</v>
      </c>
      <c r="I3856" s="223">
        <f>I3805*'Usages mobilité'!$BG45*(1+'Usages mobilité'!$BH45)^(I$3654-$D$3654)/1000</f>
        <v>0</v>
      </c>
      <c r="J3856" s="223">
        <f>J3805*'Usages mobilité'!$BG45*(1+'Usages mobilité'!$BH45)^(J$3654-$D$3654)/1000</f>
        <v>0</v>
      </c>
      <c r="K3856" s="223">
        <f>K3805*'Usages mobilité'!$BG45*(1+'Usages mobilité'!$BH45)^(K$3654-$D$3654)/1000</f>
        <v>0</v>
      </c>
      <c r="L3856" s="223">
        <f>L3805*'Usages mobilité'!$BG45*(1+'Usages mobilité'!$BH45)^(L$3654-$D$3654)/1000</f>
        <v>0</v>
      </c>
      <c r="M3856" s="223">
        <f>M3805*'Usages mobilité'!$BG45*(1+'Usages mobilité'!$BH45)^(M$3654-$D$3654)/1000</f>
        <v>0</v>
      </c>
      <c r="N3856" s="223">
        <f>N3805*'Usages mobilité'!$BG45*(1+'Usages mobilité'!$BH45)^(N$3654-$D$3654)/1000</f>
        <v>0</v>
      </c>
      <c r="O3856" s="223">
        <f>O3805*'Usages mobilité'!$BG45*(1+'Usages mobilité'!$BH45)^(O$3654-$D$3654)/1000</f>
        <v>0</v>
      </c>
      <c r="P3856" s="223">
        <f>P3805*'Usages mobilité'!$BG45*(1+'Usages mobilité'!$BH45)^(P$3654-$D$3654)/1000</f>
        <v>0</v>
      </c>
      <c r="Q3856" s="223">
        <f>Q3805*'Usages mobilité'!$BG45*(1+'Usages mobilité'!$BH45)^(Q$3654-$D$3654)/1000</f>
        <v>0</v>
      </c>
      <c r="R3856" s="223">
        <f>R3805*'Usages mobilité'!$BG45*(1+'Usages mobilité'!$BH45)^(R$3654-$D$3654)/1000</f>
        <v>0</v>
      </c>
    </row>
    <row r="3857" spans="1:18" hidden="1" outlineLevel="2" x14ac:dyDescent="0.25">
      <c r="A3857" s="222" t="str">
        <f>'Usages mobilité'!A46</f>
        <v>Usage mobilité n°43</v>
      </c>
      <c r="B3857" s="222" t="s">
        <v>645</v>
      </c>
      <c r="C3857" s="222"/>
      <c r="D3857" s="223">
        <f>D3806*'Usages mobilité'!$BG46*(1+'Usages mobilité'!$BH46)^(D$3654-$D$3654)/1000</f>
        <v>0</v>
      </c>
      <c r="E3857" s="223">
        <f>E3806*'Usages mobilité'!$BG46*(1+'Usages mobilité'!$BH46)^(E$3654-$D$3654)/1000</f>
        <v>0</v>
      </c>
      <c r="F3857" s="223">
        <f>F3806*'Usages mobilité'!$BG46*(1+'Usages mobilité'!$BH46)^(F$3654-$D$3654)/1000</f>
        <v>0</v>
      </c>
      <c r="G3857" s="223">
        <f>G3806*'Usages mobilité'!$BG46*(1+'Usages mobilité'!$BH46)^(G$3654-$D$3654)/1000</f>
        <v>0</v>
      </c>
      <c r="H3857" s="223">
        <f>H3806*'Usages mobilité'!$BG46*(1+'Usages mobilité'!$BH46)^(H$3654-$D$3654)/1000</f>
        <v>0</v>
      </c>
      <c r="I3857" s="223">
        <f>I3806*'Usages mobilité'!$BG46*(1+'Usages mobilité'!$BH46)^(I$3654-$D$3654)/1000</f>
        <v>0</v>
      </c>
      <c r="J3857" s="223">
        <f>J3806*'Usages mobilité'!$BG46*(1+'Usages mobilité'!$BH46)^(J$3654-$D$3654)/1000</f>
        <v>0</v>
      </c>
      <c r="K3857" s="223">
        <f>K3806*'Usages mobilité'!$BG46*(1+'Usages mobilité'!$BH46)^(K$3654-$D$3654)/1000</f>
        <v>0</v>
      </c>
      <c r="L3857" s="223">
        <f>L3806*'Usages mobilité'!$BG46*(1+'Usages mobilité'!$BH46)^(L$3654-$D$3654)/1000</f>
        <v>0</v>
      </c>
      <c r="M3857" s="223">
        <f>M3806*'Usages mobilité'!$BG46*(1+'Usages mobilité'!$BH46)^(M$3654-$D$3654)/1000</f>
        <v>0</v>
      </c>
      <c r="N3857" s="223">
        <f>N3806*'Usages mobilité'!$BG46*(1+'Usages mobilité'!$BH46)^(N$3654-$D$3654)/1000</f>
        <v>0</v>
      </c>
      <c r="O3857" s="223">
        <f>O3806*'Usages mobilité'!$BG46*(1+'Usages mobilité'!$BH46)^(O$3654-$D$3654)/1000</f>
        <v>0</v>
      </c>
      <c r="P3857" s="223">
        <f>P3806*'Usages mobilité'!$BG46*(1+'Usages mobilité'!$BH46)^(P$3654-$D$3654)/1000</f>
        <v>0</v>
      </c>
      <c r="Q3857" s="223">
        <f>Q3806*'Usages mobilité'!$BG46*(1+'Usages mobilité'!$BH46)^(Q$3654-$D$3654)/1000</f>
        <v>0</v>
      </c>
      <c r="R3857" s="223">
        <f>R3806*'Usages mobilité'!$BG46*(1+'Usages mobilité'!$BH46)^(R$3654-$D$3654)/1000</f>
        <v>0</v>
      </c>
    </row>
    <row r="3858" spans="1:18" hidden="1" outlineLevel="2" x14ac:dyDescent="0.25">
      <c r="A3858" s="222" t="str">
        <f>'Usages mobilité'!A47</f>
        <v>Usage mobilité n°44</v>
      </c>
      <c r="B3858" s="222" t="s">
        <v>645</v>
      </c>
      <c r="C3858" s="222"/>
      <c r="D3858" s="223">
        <f>D3807*'Usages mobilité'!$BG47*(1+'Usages mobilité'!$BH47)^(D$3654-$D$3654)/1000</f>
        <v>0</v>
      </c>
      <c r="E3858" s="223">
        <f>E3807*'Usages mobilité'!$BG47*(1+'Usages mobilité'!$BH47)^(E$3654-$D$3654)/1000</f>
        <v>0</v>
      </c>
      <c r="F3858" s="223">
        <f>F3807*'Usages mobilité'!$BG47*(1+'Usages mobilité'!$BH47)^(F$3654-$D$3654)/1000</f>
        <v>0</v>
      </c>
      <c r="G3858" s="223">
        <f>G3807*'Usages mobilité'!$BG47*(1+'Usages mobilité'!$BH47)^(G$3654-$D$3654)/1000</f>
        <v>0</v>
      </c>
      <c r="H3858" s="223">
        <f>H3807*'Usages mobilité'!$BG47*(1+'Usages mobilité'!$BH47)^(H$3654-$D$3654)/1000</f>
        <v>0</v>
      </c>
      <c r="I3858" s="223">
        <f>I3807*'Usages mobilité'!$BG47*(1+'Usages mobilité'!$BH47)^(I$3654-$D$3654)/1000</f>
        <v>0</v>
      </c>
      <c r="J3858" s="223">
        <f>J3807*'Usages mobilité'!$BG47*(1+'Usages mobilité'!$BH47)^(J$3654-$D$3654)/1000</f>
        <v>0</v>
      </c>
      <c r="K3858" s="223">
        <f>K3807*'Usages mobilité'!$BG47*(1+'Usages mobilité'!$BH47)^(K$3654-$D$3654)/1000</f>
        <v>0</v>
      </c>
      <c r="L3858" s="223">
        <f>L3807*'Usages mobilité'!$BG47*(1+'Usages mobilité'!$BH47)^(L$3654-$D$3654)/1000</f>
        <v>0</v>
      </c>
      <c r="M3858" s="223">
        <f>M3807*'Usages mobilité'!$BG47*(1+'Usages mobilité'!$BH47)^(M$3654-$D$3654)/1000</f>
        <v>0</v>
      </c>
      <c r="N3858" s="223">
        <f>N3807*'Usages mobilité'!$BG47*(1+'Usages mobilité'!$BH47)^(N$3654-$D$3654)/1000</f>
        <v>0</v>
      </c>
      <c r="O3858" s="223">
        <f>O3807*'Usages mobilité'!$BG47*(1+'Usages mobilité'!$BH47)^(O$3654-$D$3654)/1000</f>
        <v>0</v>
      </c>
      <c r="P3858" s="223">
        <f>P3807*'Usages mobilité'!$BG47*(1+'Usages mobilité'!$BH47)^(P$3654-$D$3654)/1000</f>
        <v>0</v>
      </c>
      <c r="Q3858" s="223">
        <f>Q3807*'Usages mobilité'!$BG47*(1+'Usages mobilité'!$BH47)^(Q$3654-$D$3654)/1000</f>
        <v>0</v>
      </c>
      <c r="R3858" s="223">
        <f>R3807*'Usages mobilité'!$BG47*(1+'Usages mobilité'!$BH47)^(R$3654-$D$3654)/1000</f>
        <v>0</v>
      </c>
    </row>
    <row r="3859" spans="1:18" hidden="1" outlineLevel="2" x14ac:dyDescent="0.25">
      <c r="A3859" s="222" t="str">
        <f>'Usages mobilité'!A48</f>
        <v>Usage mobilité n°45</v>
      </c>
      <c r="B3859" s="222" t="s">
        <v>645</v>
      </c>
      <c r="C3859" s="222"/>
      <c r="D3859" s="223">
        <f>D3808*'Usages mobilité'!$BG48*(1+'Usages mobilité'!$BH48)^(D$3654-$D$3654)/1000</f>
        <v>0</v>
      </c>
      <c r="E3859" s="223">
        <f>E3808*'Usages mobilité'!$BG48*(1+'Usages mobilité'!$BH48)^(E$3654-$D$3654)/1000</f>
        <v>0</v>
      </c>
      <c r="F3859" s="223">
        <f>F3808*'Usages mobilité'!$BG48*(1+'Usages mobilité'!$BH48)^(F$3654-$D$3654)/1000</f>
        <v>0</v>
      </c>
      <c r="G3859" s="223">
        <f>G3808*'Usages mobilité'!$BG48*(1+'Usages mobilité'!$BH48)^(G$3654-$D$3654)/1000</f>
        <v>0</v>
      </c>
      <c r="H3859" s="223">
        <f>H3808*'Usages mobilité'!$BG48*(1+'Usages mobilité'!$BH48)^(H$3654-$D$3654)/1000</f>
        <v>0</v>
      </c>
      <c r="I3859" s="223">
        <f>I3808*'Usages mobilité'!$BG48*(1+'Usages mobilité'!$BH48)^(I$3654-$D$3654)/1000</f>
        <v>0</v>
      </c>
      <c r="J3859" s="223">
        <f>J3808*'Usages mobilité'!$BG48*(1+'Usages mobilité'!$BH48)^(J$3654-$D$3654)/1000</f>
        <v>0</v>
      </c>
      <c r="K3859" s="223">
        <f>K3808*'Usages mobilité'!$BG48*(1+'Usages mobilité'!$BH48)^(K$3654-$D$3654)/1000</f>
        <v>0</v>
      </c>
      <c r="L3859" s="223">
        <f>L3808*'Usages mobilité'!$BG48*(1+'Usages mobilité'!$BH48)^(L$3654-$D$3654)/1000</f>
        <v>0</v>
      </c>
      <c r="M3859" s="223">
        <f>M3808*'Usages mobilité'!$BG48*(1+'Usages mobilité'!$BH48)^(M$3654-$D$3654)/1000</f>
        <v>0</v>
      </c>
      <c r="N3859" s="223">
        <f>N3808*'Usages mobilité'!$BG48*(1+'Usages mobilité'!$BH48)^(N$3654-$D$3654)/1000</f>
        <v>0</v>
      </c>
      <c r="O3859" s="223">
        <f>O3808*'Usages mobilité'!$BG48*(1+'Usages mobilité'!$BH48)^(O$3654-$D$3654)/1000</f>
        <v>0</v>
      </c>
      <c r="P3859" s="223">
        <f>P3808*'Usages mobilité'!$BG48*(1+'Usages mobilité'!$BH48)^(P$3654-$D$3654)/1000</f>
        <v>0</v>
      </c>
      <c r="Q3859" s="223">
        <f>Q3808*'Usages mobilité'!$BG48*(1+'Usages mobilité'!$BH48)^(Q$3654-$D$3654)/1000</f>
        <v>0</v>
      </c>
      <c r="R3859" s="223">
        <f>R3808*'Usages mobilité'!$BG48*(1+'Usages mobilité'!$BH48)^(R$3654-$D$3654)/1000</f>
        <v>0</v>
      </c>
    </row>
    <row r="3860" spans="1:18" hidden="1" outlineLevel="2" x14ac:dyDescent="0.25">
      <c r="A3860" s="222" t="str">
        <f>'Usages mobilité'!A49</f>
        <v>Usage mobilité n°46</v>
      </c>
      <c r="B3860" s="222" t="s">
        <v>645</v>
      </c>
      <c r="C3860" s="222"/>
      <c r="D3860" s="223">
        <f>D3809*'Usages mobilité'!$BG49*(1+'Usages mobilité'!$BH49)^(D$3654-$D$3654)/1000</f>
        <v>0</v>
      </c>
      <c r="E3860" s="223">
        <f>E3809*'Usages mobilité'!$BG49*(1+'Usages mobilité'!$BH49)^(E$3654-$D$3654)/1000</f>
        <v>0</v>
      </c>
      <c r="F3860" s="223">
        <f>F3809*'Usages mobilité'!$BG49*(1+'Usages mobilité'!$BH49)^(F$3654-$D$3654)/1000</f>
        <v>0</v>
      </c>
      <c r="G3860" s="223">
        <f>G3809*'Usages mobilité'!$BG49*(1+'Usages mobilité'!$BH49)^(G$3654-$D$3654)/1000</f>
        <v>0</v>
      </c>
      <c r="H3860" s="223">
        <f>H3809*'Usages mobilité'!$BG49*(1+'Usages mobilité'!$BH49)^(H$3654-$D$3654)/1000</f>
        <v>0</v>
      </c>
      <c r="I3860" s="223">
        <f>I3809*'Usages mobilité'!$BG49*(1+'Usages mobilité'!$BH49)^(I$3654-$D$3654)/1000</f>
        <v>0</v>
      </c>
      <c r="J3860" s="223">
        <f>J3809*'Usages mobilité'!$BG49*(1+'Usages mobilité'!$BH49)^(J$3654-$D$3654)/1000</f>
        <v>0</v>
      </c>
      <c r="K3860" s="223">
        <f>K3809*'Usages mobilité'!$BG49*(1+'Usages mobilité'!$BH49)^(K$3654-$D$3654)/1000</f>
        <v>0</v>
      </c>
      <c r="L3860" s="223">
        <f>L3809*'Usages mobilité'!$BG49*(1+'Usages mobilité'!$BH49)^(L$3654-$D$3654)/1000</f>
        <v>0</v>
      </c>
      <c r="M3860" s="223">
        <f>M3809*'Usages mobilité'!$BG49*(1+'Usages mobilité'!$BH49)^(M$3654-$D$3654)/1000</f>
        <v>0</v>
      </c>
      <c r="N3860" s="223">
        <f>N3809*'Usages mobilité'!$BG49*(1+'Usages mobilité'!$BH49)^(N$3654-$D$3654)/1000</f>
        <v>0</v>
      </c>
      <c r="O3860" s="223">
        <f>O3809*'Usages mobilité'!$BG49*(1+'Usages mobilité'!$BH49)^(O$3654-$D$3654)/1000</f>
        <v>0</v>
      </c>
      <c r="P3860" s="223">
        <f>P3809*'Usages mobilité'!$BG49*(1+'Usages mobilité'!$BH49)^(P$3654-$D$3654)/1000</f>
        <v>0</v>
      </c>
      <c r="Q3860" s="223">
        <f>Q3809*'Usages mobilité'!$BG49*(1+'Usages mobilité'!$BH49)^(Q$3654-$D$3654)/1000</f>
        <v>0</v>
      </c>
      <c r="R3860" s="223">
        <f>R3809*'Usages mobilité'!$BG49*(1+'Usages mobilité'!$BH49)^(R$3654-$D$3654)/1000</f>
        <v>0</v>
      </c>
    </row>
    <row r="3861" spans="1:18" hidden="1" outlineLevel="2" x14ac:dyDescent="0.25">
      <c r="A3861" s="222" t="str">
        <f>'Usages mobilité'!A50</f>
        <v>Usage mobilité n°47</v>
      </c>
      <c r="B3861" s="222" t="s">
        <v>645</v>
      </c>
      <c r="C3861" s="222"/>
      <c r="D3861" s="223">
        <f>D3810*'Usages mobilité'!$BG50*(1+'Usages mobilité'!$BH50)^(D$3654-$D$3654)/1000</f>
        <v>0</v>
      </c>
      <c r="E3861" s="223">
        <f>E3810*'Usages mobilité'!$BG50*(1+'Usages mobilité'!$BH50)^(E$3654-$D$3654)/1000</f>
        <v>0</v>
      </c>
      <c r="F3861" s="223">
        <f>F3810*'Usages mobilité'!$BG50*(1+'Usages mobilité'!$BH50)^(F$3654-$D$3654)/1000</f>
        <v>0</v>
      </c>
      <c r="G3861" s="223">
        <f>G3810*'Usages mobilité'!$BG50*(1+'Usages mobilité'!$BH50)^(G$3654-$D$3654)/1000</f>
        <v>0</v>
      </c>
      <c r="H3861" s="223">
        <f>H3810*'Usages mobilité'!$BG50*(1+'Usages mobilité'!$BH50)^(H$3654-$D$3654)/1000</f>
        <v>0</v>
      </c>
      <c r="I3861" s="223">
        <f>I3810*'Usages mobilité'!$BG50*(1+'Usages mobilité'!$BH50)^(I$3654-$D$3654)/1000</f>
        <v>0</v>
      </c>
      <c r="J3861" s="223">
        <f>J3810*'Usages mobilité'!$BG50*(1+'Usages mobilité'!$BH50)^(J$3654-$D$3654)/1000</f>
        <v>0</v>
      </c>
      <c r="K3861" s="223">
        <f>K3810*'Usages mobilité'!$BG50*(1+'Usages mobilité'!$BH50)^(K$3654-$D$3654)/1000</f>
        <v>0</v>
      </c>
      <c r="L3861" s="223">
        <f>L3810*'Usages mobilité'!$BG50*(1+'Usages mobilité'!$BH50)^(L$3654-$D$3654)/1000</f>
        <v>0</v>
      </c>
      <c r="M3861" s="223">
        <f>M3810*'Usages mobilité'!$BG50*(1+'Usages mobilité'!$BH50)^(M$3654-$D$3654)/1000</f>
        <v>0</v>
      </c>
      <c r="N3861" s="223">
        <f>N3810*'Usages mobilité'!$BG50*(1+'Usages mobilité'!$BH50)^(N$3654-$D$3654)/1000</f>
        <v>0</v>
      </c>
      <c r="O3861" s="223">
        <f>O3810*'Usages mobilité'!$BG50*(1+'Usages mobilité'!$BH50)^(O$3654-$D$3654)/1000</f>
        <v>0</v>
      </c>
      <c r="P3861" s="223">
        <f>P3810*'Usages mobilité'!$BG50*(1+'Usages mobilité'!$BH50)^(P$3654-$D$3654)/1000</f>
        <v>0</v>
      </c>
      <c r="Q3861" s="223">
        <f>Q3810*'Usages mobilité'!$BG50*(1+'Usages mobilité'!$BH50)^(Q$3654-$D$3654)/1000</f>
        <v>0</v>
      </c>
      <c r="R3861" s="223">
        <f>R3810*'Usages mobilité'!$BG50*(1+'Usages mobilité'!$BH50)^(R$3654-$D$3654)/1000</f>
        <v>0</v>
      </c>
    </row>
    <row r="3862" spans="1:18" hidden="1" outlineLevel="2" x14ac:dyDescent="0.25">
      <c r="A3862" s="222" t="str">
        <f>'Usages mobilité'!A51</f>
        <v>Usage mobilité n°48</v>
      </c>
      <c r="B3862" s="222" t="s">
        <v>645</v>
      </c>
      <c r="C3862" s="222"/>
      <c r="D3862" s="223">
        <f>D3811*'Usages mobilité'!$BG51*(1+'Usages mobilité'!$BH51)^(D$3654-$D$3654)/1000</f>
        <v>0</v>
      </c>
      <c r="E3862" s="223">
        <f>E3811*'Usages mobilité'!$BG51*(1+'Usages mobilité'!$BH51)^(E$3654-$D$3654)/1000</f>
        <v>0</v>
      </c>
      <c r="F3862" s="223">
        <f>F3811*'Usages mobilité'!$BG51*(1+'Usages mobilité'!$BH51)^(F$3654-$D$3654)/1000</f>
        <v>0</v>
      </c>
      <c r="G3862" s="223">
        <f>G3811*'Usages mobilité'!$BG51*(1+'Usages mobilité'!$BH51)^(G$3654-$D$3654)/1000</f>
        <v>0</v>
      </c>
      <c r="H3862" s="223">
        <f>H3811*'Usages mobilité'!$BG51*(1+'Usages mobilité'!$BH51)^(H$3654-$D$3654)/1000</f>
        <v>0</v>
      </c>
      <c r="I3862" s="223">
        <f>I3811*'Usages mobilité'!$BG51*(1+'Usages mobilité'!$BH51)^(I$3654-$D$3654)/1000</f>
        <v>0</v>
      </c>
      <c r="J3862" s="223">
        <f>J3811*'Usages mobilité'!$BG51*(1+'Usages mobilité'!$BH51)^(J$3654-$D$3654)/1000</f>
        <v>0</v>
      </c>
      <c r="K3862" s="223">
        <f>K3811*'Usages mobilité'!$BG51*(1+'Usages mobilité'!$BH51)^(K$3654-$D$3654)/1000</f>
        <v>0</v>
      </c>
      <c r="L3862" s="223">
        <f>L3811*'Usages mobilité'!$BG51*(1+'Usages mobilité'!$BH51)^(L$3654-$D$3654)/1000</f>
        <v>0</v>
      </c>
      <c r="M3862" s="223">
        <f>M3811*'Usages mobilité'!$BG51*(1+'Usages mobilité'!$BH51)^(M$3654-$D$3654)/1000</f>
        <v>0</v>
      </c>
      <c r="N3862" s="223">
        <f>N3811*'Usages mobilité'!$BG51*(1+'Usages mobilité'!$BH51)^(N$3654-$D$3654)/1000</f>
        <v>0</v>
      </c>
      <c r="O3862" s="223">
        <f>O3811*'Usages mobilité'!$BG51*(1+'Usages mobilité'!$BH51)^(O$3654-$D$3654)/1000</f>
        <v>0</v>
      </c>
      <c r="P3862" s="223">
        <f>P3811*'Usages mobilité'!$BG51*(1+'Usages mobilité'!$BH51)^(P$3654-$D$3654)/1000</f>
        <v>0</v>
      </c>
      <c r="Q3862" s="223">
        <f>Q3811*'Usages mobilité'!$BG51*(1+'Usages mobilité'!$BH51)^(Q$3654-$D$3654)/1000</f>
        <v>0</v>
      </c>
      <c r="R3862" s="223">
        <f>R3811*'Usages mobilité'!$BG51*(1+'Usages mobilité'!$BH51)^(R$3654-$D$3654)/1000</f>
        <v>0</v>
      </c>
    </row>
    <row r="3863" spans="1:18" hidden="1" outlineLevel="2" x14ac:dyDescent="0.25">
      <c r="A3863" s="222" t="str">
        <f>'Usages mobilité'!A52</f>
        <v>Usage mobilité n°49</v>
      </c>
      <c r="B3863" s="222" t="s">
        <v>645</v>
      </c>
      <c r="C3863" s="222"/>
      <c r="D3863" s="223">
        <f>D3812*'Usages mobilité'!$BG52*(1+'Usages mobilité'!$BH52)^(D$3654-$D$3654)/1000</f>
        <v>0</v>
      </c>
      <c r="E3863" s="223">
        <f>E3812*'Usages mobilité'!$BG52*(1+'Usages mobilité'!$BH52)^(E$3654-$D$3654)/1000</f>
        <v>0</v>
      </c>
      <c r="F3863" s="223">
        <f>F3812*'Usages mobilité'!$BG52*(1+'Usages mobilité'!$BH52)^(F$3654-$D$3654)/1000</f>
        <v>0</v>
      </c>
      <c r="G3863" s="223">
        <f>G3812*'Usages mobilité'!$BG52*(1+'Usages mobilité'!$BH52)^(G$3654-$D$3654)/1000</f>
        <v>0</v>
      </c>
      <c r="H3863" s="223">
        <f>H3812*'Usages mobilité'!$BG52*(1+'Usages mobilité'!$BH52)^(H$3654-$D$3654)/1000</f>
        <v>0</v>
      </c>
      <c r="I3863" s="223">
        <f>I3812*'Usages mobilité'!$BG52*(1+'Usages mobilité'!$BH52)^(I$3654-$D$3654)/1000</f>
        <v>0</v>
      </c>
      <c r="J3863" s="223">
        <f>J3812*'Usages mobilité'!$BG52*(1+'Usages mobilité'!$BH52)^(J$3654-$D$3654)/1000</f>
        <v>0</v>
      </c>
      <c r="K3863" s="223">
        <f>K3812*'Usages mobilité'!$BG52*(1+'Usages mobilité'!$BH52)^(K$3654-$D$3654)/1000</f>
        <v>0</v>
      </c>
      <c r="L3863" s="223">
        <f>L3812*'Usages mobilité'!$BG52*(1+'Usages mobilité'!$BH52)^(L$3654-$D$3654)/1000</f>
        <v>0</v>
      </c>
      <c r="M3863" s="223">
        <f>M3812*'Usages mobilité'!$BG52*(1+'Usages mobilité'!$BH52)^(M$3654-$D$3654)/1000</f>
        <v>0</v>
      </c>
      <c r="N3863" s="223">
        <f>N3812*'Usages mobilité'!$BG52*(1+'Usages mobilité'!$BH52)^(N$3654-$D$3654)/1000</f>
        <v>0</v>
      </c>
      <c r="O3863" s="223">
        <f>O3812*'Usages mobilité'!$BG52*(1+'Usages mobilité'!$BH52)^(O$3654-$D$3654)/1000</f>
        <v>0</v>
      </c>
      <c r="P3863" s="223">
        <f>P3812*'Usages mobilité'!$BG52*(1+'Usages mobilité'!$BH52)^(P$3654-$D$3654)/1000</f>
        <v>0</v>
      </c>
      <c r="Q3863" s="223">
        <f>Q3812*'Usages mobilité'!$BG52*(1+'Usages mobilité'!$BH52)^(Q$3654-$D$3654)/1000</f>
        <v>0</v>
      </c>
      <c r="R3863" s="223">
        <f>R3812*'Usages mobilité'!$BG52*(1+'Usages mobilité'!$BH52)^(R$3654-$D$3654)/1000</f>
        <v>0</v>
      </c>
    </row>
    <row r="3864" spans="1:18" hidden="1" outlineLevel="2" x14ac:dyDescent="0.25">
      <c r="A3864" s="222" t="str">
        <f>'Usages mobilité'!A53</f>
        <v>Usage mobilité n°50</v>
      </c>
      <c r="B3864" s="222" t="s">
        <v>645</v>
      </c>
      <c r="C3864" s="222"/>
      <c r="D3864" s="223">
        <f>D3813*'Usages mobilité'!$BG53*(1+'Usages mobilité'!$BH53)^(D$3654-$D$3654)/1000</f>
        <v>0</v>
      </c>
      <c r="E3864" s="223">
        <f>E3813*'Usages mobilité'!$BG53*(1+'Usages mobilité'!$BH53)^(E$3654-$D$3654)/1000</f>
        <v>0</v>
      </c>
      <c r="F3864" s="223">
        <f>F3813*'Usages mobilité'!$BG53*(1+'Usages mobilité'!$BH53)^(F$3654-$D$3654)/1000</f>
        <v>0</v>
      </c>
      <c r="G3864" s="223">
        <f>G3813*'Usages mobilité'!$BG53*(1+'Usages mobilité'!$BH53)^(G$3654-$D$3654)/1000</f>
        <v>0</v>
      </c>
      <c r="H3864" s="223">
        <f>H3813*'Usages mobilité'!$BG53*(1+'Usages mobilité'!$BH53)^(H$3654-$D$3654)/1000</f>
        <v>0</v>
      </c>
      <c r="I3864" s="223">
        <f>I3813*'Usages mobilité'!$BG53*(1+'Usages mobilité'!$BH53)^(I$3654-$D$3654)/1000</f>
        <v>0</v>
      </c>
      <c r="J3864" s="223">
        <f>J3813*'Usages mobilité'!$BG53*(1+'Usages mobilité'!$BH53)^(J$3654-$D$3654)/1000</f>
        <v>0</v>
      </c>
      <c r="K3864" s="223">
        <f>K3813*'Usages mobilité'!$BG53*(1+'Usages mobilité'!$BH53)^(K$3654-$D$3654)/1000</f>
        <v>0</v>
      </c>
      <c r="L3864" s="223">
        <f>L3813*'Usages mobilité'!$BG53*(1+'Usages mobilité'!$BH53)^(L$3654-$D$3654)/1000</f>
        <v>0</v>
      </c>
      <c r="M3864" s="223">
        <f>M3813*'Usages mobilité'!$BG53*(1+'Usages mobilité'!$BH53)^(M$3654-$D$3654)/1000</f>
        <v>0</v>
      </c>
      <c r="N3864" s="223">
        <f>N3813*'Usages mobilité'!$BG53*(1+'Usages mobilité'!$BH53)^(N$3654-$D$3654)/1000</f>
        <v>0</v>
      </c>
      <c r="O3864" s="223">
        <f>O3813*'Usages mobilité'!$BG53*(1+'Usages mobilité'!$BH53)^(O$3654-$D$3654)/1000</f>
        <v>0</v>
      </c>
      <c r="P3864" s="223">
        <f>P3813*'Usages mobilité'!$BG53*(1+'Usages mobilité'!$BH53)^(P$3654-$D$3654)/1000</f>
        <v>0</v>
      </c>
      <c r="Q3864" s="223">
        <f>Q3813*'Usages mobilité'!$BG53*(1+'Usages mobilité'!$BH53)^(Q$3654-$D$3654)/1000</f>
        <v>0</v>
      </c>
      <c r="R3864" s="223">
        <f>R3813*'Usages mobilité'!$BG53*(1+'Usages mobilité'!$BH53)^(R$3654-$D$3654)/1000</f>
        <v>0</v>
      </c>
    </row>
    <row r="3865" spans="1:18" hidden="1" outlineLevel="1" collapsed="1" x14ac:dyDescent="0.25">
      <c r="A3865" s="222" t="s">
        <v>657</v>
      </c>
      <c r="B3865" s="222"/>
      <c r="C3865" s="222"/>
      <c r="D3865" s="223">
        <f t="shared" ref="D3865:R3865" si="335">SUM(D3815:D3864)</f>
        <v>0</v>
      </c>
      <c r="E3865" s="223">
        <f t="shared" si="335"/>
        <v>0</v>
      </c>
      <c r="F3865" s="223">
        <f t="shared" si="335"/>
        <v>0</v>
      </c>
      <c r="G3865" s="223">
        <f t="shared" si="335"/>
        <v>0</v>
      </c>
      <c r="H3865" s="223">
        <f t="shared" si="335"/>
        <v>0</v>
      </c>
      <c r="I3865" s="223">
        <f t="shared" si="335"/>
        <v>0</v>
      </c>
      <c r="J3865" s="223">
        <f t="shared" si="335"/>
        <v>0</v>
      </c>
      <c r="K3865" s="223">
        <f t="shared" si="335"/>
        <v>0</v>
      </c>
      <c r="L3865" s="223">
        <f t="shared" si="335"/>
        <v>0</v>
      </c>
      <c r="M3865" s="223">
        <f t="shared" si="335"/>
        <v>0</v>
      </c>
      <c r="N3865" s="223">
        <f t="shared" si="335"/>
        <v>0</v>
      </c>
      <c r="O3865" s="223">
        <f t="shared" si="335"/>
        <v>0</v>
      </c>
      <c r="P3865" s="223">
        <f t="shared" si="335"/>
        <v>0</v>
      </c>
      <c r="Q3865" s="223">
        <f t="shared" si="335"/>
        <v>0</v>
      </c>
      <c r="R3865" s="223">
        <f t="shared" si="335"/>
        <v>0</v>
      </c>
    </row>
    <row r="3866" spans="1:18" hidden="1" outlineLevel="1" x14ac:dyDescent="0.25">
      <c r="A3866" s="53" t="s">
        <v>652</v>
      </c>
      <c r="B3866" s="53"/>
      <c r="C3866" s="53"/>
      <c r="D3866" s="244"/>
      <c r="E3866" s="244"/>
      <c r="F3866" s="244"/>
      <c r="G3866" s="244"/>
      <c r="H3866" s="244"/>
      <c r="I3866" s="244"/>
      <c r="J3866" s="244"/>
      <c r="K3866" s="244"/>
      <c r="L3866" s="244"/>
      <c r="M3866" s="244"/>
      <c r="N3866" s="244"/>
      <c r="O3866" s="244"/>
      <c r="P3866" s="244"/>
      <c r="Q3866" s="244"/>
      <c r="R3866" s="244"/>
    </row>
    <row r="3867" spans="1:18" hidden="1" outlineLevel="1" x14ac:dyDescent="0.25">
      <c r="A3867" s="53" t="s">
        <v>658</v>
      </c>
      <c r="B3867" s="53"/>
      <c r="C3867" s="53"/>
      <c r="D3867" s="244"/>
      <c r="E3867" s="244"/>
      <c r="F3867" s="244"/>
      <c r="G3867" s="244"/>
      <c r="H3867" s="244"/>
      <c r="I3867" s="244"/>
      <c r="J3867" s="244"/>
      <c r="K3867" s="244"/>
      <c r="L3867" s="244"/>
      <c r="M3867" s="244"/>
      <c r="N3867" s="244"/>
      <c r="O3867" s="244"/>
      <c r="P3867" s="244"/>
      <c r="Q3867" s="244"/>
      <c r="R3867" s="244"/>
    </row>
    <row r="3868" spans="1:18" hidden="1" outlineLevel="1" x14ac:dyDescent="0.25">
      <c r="A3868" s="224" t="s">
        <v>40</v>
      </c>
      <c r="B3868" s="222"/>
      <c r="C3868" s="222"/>
      <c r="D3868" s="223">
        <f t="shared" ref="D3868:R3868" si="336">D3761+D3763+D3865+D3867</f>
        <v>0</v>
      </c>
      <c r="E3868" s="223">
        <f t="shared" si="336"/>
        <v>0</v>
      </c>
      <c r="F3868" s="223">
        <f t="shared" si="336"/>
        <v>0</v>
      </c>
      <c r="G3868" s="223">
        <f t="shared" si="336"/>
        <v>0</v>
      </c>
      <c r="H3868" s="223">
        <f t="shared" si="336"/>
        <v>0</v>
      </c>
      <c r="I3868" s="223">
        <f t="shared" si="336"/>
        <v>0</v>
      </c>
      <c r="J3868" s="223">
        <f t="shared" si="336"/>
        <v>0</v>
      </c>
      <c r="K3868" s="223">
        <f t="shared" si="336"/>
        <v>0</v>
      </c>
      <c r="L3868" s="223">
        <f t="shared" si="336"/>
        <v>0</v>
      </c>
      <c r="M3868" s="223">
        <f t="shared" si="336"/>
        <v>0</v>
      </c>
      <c r="N3868" s="223">
        <f t="shared" si="336"/>
        <v>0</v>
      </c>
      <c r="O3868" s="223">
        <f t="shared" si="336"/>
        <v>0</v>
      </c>
      <c r="P3868" s="223">
        <f t="shared" si="336"/>
        <v>0</v>
      </c>
      <c r="Q3868" s="223">
        <f t="shared" si="336"/>
        <v>0</v>
      </c>
      <c r="R3868" s="223">
        <f t="shared" si="336"/>
        <v>0</v>
      </c>
    </row>
    <row r="3869" spans="1:18" s="33" customFormat="1" hidden="1" outlineLevel="1" x14ac:dyDescent="0.25"/>
    <row r="3870" spans="1:18" hidden="1" outlineLevel="1" x14ac:dyDescent="0.25">
      <c r="A3870" s="274" t="s">
        <v>0</v>
      </c>
      <c r="B3870" s="225" t="s">
        <v>16</v>
      </c>
      <c r="C3870" s="53"/>
      <c r="D3870" s="244">
        <v>10000</v>
      </c>
      <c r="E3870" s="244">
        <v>10000</v>
      </c>
      <c r="F3870" s="244">
        <v>10000</v>
      </c>
      <c r="G3870" s="244"/>
      <c r="H3870" s="244"/>
      <c r="I3870" s="244"/>
      <c r="J3870" s="244"/>
      <c r="K3870" s="244"/>
      <c r="L3870" s="244"/>
      <c r="M3870" s="244"/>
      <c r="N3870" s="244"/>
      <c r="O3870" s="244"/>
      <c r="P3870" s="244"/>
      <c r="Q3870" s="244"/>
      <c r="R3870" s="244"/>
    </row>
    <row r="3871" spans="1:18" hidden="1" outlineLevel="1" x14ac:dyDescent="0.25">
      <c r="A3871" s="274"/>
      <c r="B3871" s="226" t="s">
        <v>42</v>
      </c>
      <c r="C3871" s="222"/>
      <c r="D3871" s="223">
        <f>IF(AND($B3650&lt;&gt;"",$B3651&lt;&gt;""),D3870*(VLOOKUP($B3650,Production!$G4:$P53,10)*(1+VLOOKUP($B3650,Production!$G4:$Q53,11))^(D3654-$D3654))/1000,0)</f>
        <v>0</v>
      </c>
      <c r="E3871" s="223">
        <f>IF(AND($B3650&lt;&gt;"",$B3651&lt;&gt;""),E3870*(VLOOKUP($B3650,Production!$G4:$P53,10)*(1+VLOOKUP($B3650,Production!$G4:$Q53,11))^(E3654-$D3654))/1000,0)</f>
        <v>0</v>
      </c>
      <c r="F3871" s="223">
        <f>IF(AND($B3650&lt;&gt;"",$B3651&lt;&gt;""),F3870*(VLOOKUP($B3650,Production!$G4:$P53,10)*(1+VLOOKUP($B3650,Production!$G4:$Q53,11))^(F3654-$D3654))/1000,0)</f>
        <v>0</v>
      </c>
      <c r="G3871" s="223">
        <f>IF(AND($B3650&lt;&gt;"",$B3651&lt;&gt;""),G3870*(VLOOKUP($B3650,Production!$G4:$P53,10)*(1+VLOOKUP($B3650,Production!$G4:$Q53,11))^(G3654-$D3654))/1000,0)</f>
        <v>0</v>
      </c>
      <c r="H3871" s="223">
        <f>IF(AND($B3650&lt;&gt;"",$B3651&lt;&gt;""),H3870*(VLOOKUP($B3650,Production!$G4:$P53,10)*(1+VLOOKUP($B3650,Production!$G4:$Q53,11))^(H3654-$D3654))/1000,0)</f>
        <v>0</v>
      </c>
      <c r="I3871" s="223">
        <f>IF(AND($B3650&lt;&gt;"",$B3651&lt;&gt;""),I3870*(VLOOKUP($B3650,Production!$G4:$P53,10)*(1+VLOOKUP($B3650,Production!$G4:$Q53,11))^(I3654-$D3654))/1000,0)</f>
        <v>0</v>
      </c>
      <c r="J3871" s="223">
        <f>IF(AND($B3650&lt;&gt;"",$B3651&lt;&gt;""),J3870*(VLOOKUP($B3650,Production!$G4:$P53,10)*(1+VLOOKUP($B3650,Production!$G4:$Q53,11))^(J3654-$D3654))/1000,0)</f>
        <v>0</v>
      </c>
      <c r="K3871" s="223">
        <f>IF(AND($B3650&lt;&gt;"",$B3651&lt;&gt;""),K3870*(VLOOKUP($B3650,Production!$G4:$P53,10)*(1+VLOOKUP($B3650,Production!$G4:$Q53,11))^(K3654-$D3654))/1000,0)</f>
        <v>0</v>
      </c>
      <c r="L3871" s="223">
        <f>IF(AND($B3650&lt;&gt;"",$B3651&lt;&gt;""),L3870*(VLOOKUP($B3650,Production!$G4:$P53,10)*(1+VLOOKUP($B3650,Production!$G4:$Q53,11))^(L3654-$D3654))/1000,0)</f>
        <v>0</v>
      </c>
      <c r="M3871" s="223">
        <f>IF(AND($B3650&lt;&gt;"",$B3651&lt;&gt;""),M3870*(VLOOKUP($B3650,Production!$G4:$P53,10)*(1+VLOOKUP($B3650,Production!$G4:$Q53,11))^(M3654-$D3654))/1000,0)</f>
        <v>0</v>
      </c>
      <c r="N3871" s="223">
        <f>IF(AND($B3650&lt;&gt;"",$B3651&lt;&gt;""),N3870*(VLOOKUP($B3650,Production!$G4:$P53,10)*(1+VLOOKUP($B3650,Production!$G4:$Q53,11))^(N3654-$D3654))/1000,0)</f>
        <v>0</v>
      </c>
      <c r="O3871" s="223">
        <f>IF(AND($B3650&lt;&gt;"",$B3651&lt;&gt;""),O3870*(VLOOKUP($B3650,Production!$G4:$P53,10)*(1+VLOOKUP($B3650,Production!$G4:$Q53,11))^(O3654-$D3654))/1000,0)</f>
        <v>0</v>
      </c>
      <c r="P3871" s="223">
        <f>IF(AND($B3650&lt;&gt;"",$B3651&lt;&gt;""),P3870*(VLOOKUP($B3650,Production!$G4:$P53,10)*(1+VLOOKUP($B3650,Production!$G4:$Q53,11))^(P3654-$D3654))/1000,0)</f>
        <v>0</v>
      </c>
      <c r="Q3871" s="223">
        <f>IF(AND($B3650&lt;&gt;"",$B3651&lt;&gt;""),Q3870*(VLOOKUP($B3650,Production!$G4:$P53,10)*(1+VLOOKUP($B3650,Production!$G4:$Q53,11))^(Q3654-$D3654))/1000,0)</f>
        <v>0</v>
      </c>
      <c r="R3871" s="223">
        <f>IF(AND($B3650&lt;&gt;"",$B3651&lt;&gt;""),R3870*(VLOOKUP($B3650,Production!$G4:$P53,10)*(1+VLOOKUP($B3650,Production!$G4:$Q53,11))^(R3654-$D3654))/1000,0)</f>
        <v>0</v>
      </c>
    </row>
    <row r="3872" spans="1:18" hidden="1" outlineLevel="1" x14ac:dyDescent="0.25">
      <c r="A3872" s="274" t="s">
        <v>13</v>
      </c>
      <c r="B3872" s="225" t="s">
        <v>17</v>
      </c>
      <c r="C3872" s="53"/>
      <c r="D3872" s="244"/>
      <c r="E3872" s="244"/>
      <c r="F3872" s="244"/>
      <c r="G3872" s="244"/>
      <c r="H3872" s="244"/>
      <c r="I3872" s="244"/>
      <c r="J3872" s="244"/>
      <c r="K3872" s="244"/>
      <c r="L3872" s="244"/>
      <c r="M3872" s="244"/>
      <c r="N3872" s="244"/>
      <c r="O3872" s="244"/>
      <c r="P3872" s="244"/>
      <c r="Q3872" s="244"/>
      <c r="R3872" s="244"/>
    </row>
    <row r="3873" spans="1:18" hidden="1" outlineLevel="1" x14ac:dyDescent="0.25">
      <c r="A3873" s="274"/>
      <c r="B3873" s="226" t="s">
        <v>42</v>
      </c>
      <c r="C3873" s="222"/>
      <c r="D3873" s="223">
        <f>IF($B3650&lt;&gt;"",D3872*(VLOOKUP($B3650,Production!$G4:$R53,12)*(1+VLOOKUP($B3650,Production!$G4:$S53,13))^(D3654-$D3654))/1000,0)</f>
        <v>0</v>
      </c>
      <c r="E3873" s="223">
        <f>IF($B3650&lt;&gt;"",E3872*(VLOOKUP($B3650,Production!$G4:$R53,12)*(1+VLOOKUP($B3650,Production!$G4:$S53,13))^(E3654-$D3654))/1000,0)</f>
        <v>0</v>
      </c>
      <c r="F3873" s="223">
        <f>IF($B3650&lt;&gt;"",F3872*(VLOOKUP($B3650,Production!$G4:$R53,12)*(1+VLOOKUP($B3650,Production!$G4:$S53,13))^(F3654-$D3654))/1000,0)</f>
        <v>0</v>
      </c>
      <c r="G3873" s="223">
        <f>IF($B3650&lt;&gt;"",G3872*(VLOOKUP($B3650,Production!$G4:$R53,12)*(1+VLOOKUP($B3650,Production!$G4:$S53,13))^(G3654-$D3654))/1000,0)</f>
        <v>0</v>
      </c>
      <c r="H3873" s="223">
        <f>IF($B3650&lt;&gt;"",H3872*(VLOOKUP($B3650,Production!$G4:$R53,12)*(1+VLOOKUP($B3650,Production!$G4:$S53,13))^(H3654-$D3654))/1000,0)</f>
        <v>0</v>
      </c>
      <c r="I3873" s="223">
        <f>IF($B3650&lt;&gt;"",I3872*(VLOOKUP($B3650,Production!$G4:$R53,12)*(1+VLOOKUP($B3650,Production!$G4:$S53,13))^(I3654-$D3654))/1000,0)</f>
        <v>0</v>
      </c>
      <c r="J3873" s="223">
        <f>IF($B3650&lt;&gt;"",J3872*(VLOOKUP($B3650,Production!$G4:$R53,12)*(1+VLOOKUP($B3650,Production!$G4:$S53,13))^(J3654-$D3654))/1000,0)</f>
        <v>0</v>
      </c>
      <c r="K3873" s="223">
        <f>IF($B3650&lt;&gt;"",K3872*(VLOOKUP($B3650,Production!$G4:$R53,12)*(1+VLOOKUP($B3650,Production!$G4:$S53,13))^(K3654-$D3654))/1000,0)</f>
        <v>0</v>
      </c>
      <c r="L3873" s="223">
        <f>IF($B3650&lt;&gt;"",L3872*(VLOOKUP($B3650,Production!$G4:$R53,12)*(1+VLOOKUP($B3650,Production!$G4:$S53,13))^(L3654-$D3654))/1000,0)</f>
        <v>0</v>
      </c>
      <c r="M3873" s="223">
        <f>IF($B3650&lt;&gt;"",M3872*(VLOOKUP($B3650,Production!$G4:$R53,12)*(1+VLOOKUP($B3650,Production!$G4:$S53,13))^(M3654-$D3654))/1000,0)</f>
        <v>0</v>
      </c>
      <c r="N3873" s="223">
        <f>IF($B3650&lt;&gt;"",N3872*(VLOOKUP($B3650,Production!$G4:$R53,12)*(1+VLOOKUP($B3650,Production!$G4:$S53,13))^(N3654-$D3654))/1000,0)</f>
        <v>0</v>
      </c>
      <c r="O3873" s="223">
        <f>IF($B3650&lt;&gt;"",O3872*(VLOOKUP($B3650,Production!$G4:$R53,12)*(1+VLOOKUP($B3650,Production!$G4:$S53,13))^(O3654-$D3654))/1000,0)</f>
        <v>0</v>
      </c>
      <c r="P3873" s="223">
        <f>IF($B3650&lt;&gt;"",P3872*(VLOOKUP($B3650,Production!$G4:$R53,12)*(1+VLOOKUP($B3650,Production!$G4:$S53,13))^(P3654-$D3654))/1000,0)</f>
        <v>0</v>
      </c>
      <c r="Q3873" s="223">
        <f>IF($B3650&lt;&gt;"",Q3872*(VLOOKUP($B3650,Production!$G4:$R53,12)*(1+VLOOKUP($B3650,Production!$G4:$S53,13))^(Q3654-$D3654))/1000,0)</f>
        <v>0</v>
      </c>
      <c r="R3873" s="223">
        <f>IF($B3650&lt;&gt;"",R3872*(VLOOKUP($B3650,Production!$G4:$R53,12)*(1+VLOOKUP($B3650,Production!$G4:$S53,13))^(R3654-$D3654))/1000,0)</f>
        <v>0</v>
      </c>
    </row>
    <row r="3874" spans="1:18" hidden="1" outlineLevel="1" x14ac:dyDescent="0.25">
      <c r="A3874" s="225" t="s">
        <v>56</v>
      </c>
      <c r="B3874" s="225"/>
      <c r="C3874" s="53"/>
      <c r="D3874" s="244"/>
      <c r="E3874" s="244"/>
      <c r="F3874" s="244"/>
      <c r="G3874" s="244"/>
      <c r="H3874" s="244"/>
      <c r="I3874" s="244"/>
      <c r="J3874" s="244"/>
      <c r="K3874" s="244"/>
      <c r="L3874" s="244"/>
      <c r="M3874" s="244"/>
      <c r="N3874" s="244"/>
      <c r="O3874" s="244"/>
      <c r="P3874" s="244"/>
      <c r="Q3874" s="244"/>
      <c r="R3874" s="244"/>
    </row>
    <row r="3875" spans="1:18" hidden="1" outlineLevel="1" x14ac:dyDescent="0.25">
      <c r="A3875" s="225" t="s">
        <v>57</v>
      </c>
      <c r="B3875" s="225"/>
      <c r="C3875" s="53"/>
      <c r="D3875" s="244"/>
      <c r="E3875" s="244"/>
      <c r="F3875" s="244"/>
      <c r="G3875" s="244"/>
      <c r="H3875" s="244"/>
      <c r="I3875" s="244"/>
      <c r="J3875" s="244"/>
      <c r="K3875" s="244"/>
      <c r="L3875" s="244"/>
      <c r="M3875" s="244"/>
      <c r="N3875" s="244"/>
      <c r="O3875" s="244"/>
      <c r="P3875" s="244"/>
      <c r="Q3875" s="244"/>
      <c r="R3875" s="244"/>
    </row>
    <row r="3876" spans="1:18" hidden="1" outlineLevel="1" x14ac:dyDescent="0.25">
      <c r="A3876" s="224" t="s">
        <v>659</v>
      </c>
      <c r="B3876" s="222"/>
      <c r="C3876" s="222"/>
      <c r="D3876" s="223">
        <f t="shared" ref="D3876:R3876" si="337">D3871+D3873+D3874+D3875</f>
        <v>0</v>
      </c>
      <c r="E3876" s="223">
        <f t="shared" si="337"/>
        <v>0</v>
      </c>
      <c r="F3876" s="223">
        <f t="shared" si="337"/>
        <v>0</v>
      </c>
      <c r="G3876" s="223">
        <f t="shared" si="337"/>
        <v>0</v>
      </c>
      <c r="H3876" s="223">
        <f t="shared" si="337"/>
        <v>0</v>
      </c>
      <c r="I3876" s="223">
        <f t="shared" si="337"/>
        <v>0</v>
      </c>
      <c r="J3876" s="223">
        <f t="shared" si="337"/>
        <v>0</v>
      </c>
      <c r="K3876" s="223">
        <f t="shared" si="337"/>
        <v>0</v>
      </c>
      <c r="L3876" s="223">
        <f t="shared" si="337"/>
        <v>0</v>
      </c>
      <c r="M3876" s="223">
        <f t="shared" si="337"/>
        <v>0</v>
      </c>
      <c r="N3876" s="223">
        <f t="shared" si="337"/>
        <v>0</v>
      </c>
      <c r="O3876" s="223">
        <f t="shared" si="337"/>
        <v>0</v>
      </c>
      <c r="P3876" s="223">
        <f t="shared" si="337"/>
        <v>0</v>
      </c>
      <c r="Q3876" s="223">
        <f t="shared" si="337"/>
        <v>0</v>
      </c>
      <c r="R3876" s="223">
        <f t="shared" si="337"/>
        <v>0</v>
      </c>
    </row>
    <row r="3877" spans="1:18" s="33" customFormat="1" hidden="1" outlineLevel="1" x14ac:dyDescent="0.25"/>
    <row r="3878" spans="1:18" hidden="1" outlineLevel="1" x14ac:dyDescent="0.25">
      <c r="A3878" s="222" t="s">
        <v>663</v>
      </c>
      <c r="B3878" s="222"/>
      <c r="C3878" s="222"/>
      <c r="D3878" s="223">
        <f t="shared" ref="D3878:R3878" si="338">D3868-D3876</f>
        <v>0</v>
      </c>
      <c r="E3878" s="223">
        <f t="shared" si="338"/>
        <v>0</v>
      </c>
      <c r="F3878" s="223">
        <f t="shared" si="338"/>
        <v>0</v>
      </c>
      <c r="G3878" s="223">
        <f t="shared" si="338"/>
        <v>0</v>
      </c>
      <c r="H3878" s="223">
        <f t="shared" si="338"/>
        <v>0</v>
      </c>
      <c r="I3878" s="223">
        <f t="shared" si="338"/>
        <v>0</v>
      </c>
      <c r="J3878" s="223">
        <f t="shared" si="338"/>
        <v>0</v>
      </c>
      <c r="K3878" s="223">
        <f t="shared" si="338"/>
        <v>0</v>
      </c>
      <c r="L3878" s="223">
        <f t="shared" si="338"/>
        <v>0</v>
      </c>
      <c r="M3878" s="223">
        <f t="shared" si="338"/>
        <v>0</v>
      </c>
      <c r="N3878" s="223">
        <f t="shared" si="338"/>
        <v>0</v>
      </c>
      <c r="O3878" s="223">
        <f t="shared" si="338"/>
        <v>0</v>
      </c>
      <c r="P3878" s="223">
        <f t="shared" si="338"/>
        <v>0</v>
      </c>
      <c r="Q3878" s="223">
        <f t="shared" si="338"/>
        <v>0</v>
      </c>
      <c r="R3878" s="223">
        <f t="shared" si="338"/>
        <v>0</v>
      </c>
    </row>
    <row r="3879" spans="1:18" hidden="1" outlineLevel="1" x14ac:dyDescent="0.25"/>
    <row r="3880" spans="1:18" hidden="1" outlineLevel="1" x14ac:dyDescent="0.25">
      <c r="A3880" s="53" t="s">
        <v>664</v>
      </c>
      <c r="B3880" s="53"/>
      <c r="C3880" s="53"/>
      <c r="D3880" s="244"/>
      <c r="E3880" s="244"/>
      <c r="F3880" s="244"/>
      <c r="G3880" s="244"/>
      <c r="H3880" s="244"/>
      <c r="I3880" s="244"/>
      <c r="J3880" s="244"/>
      <c r="K3880" s="244"/>
      <c r="L3880" s="244"/>
      <c r="M3880" s="244"/>
      <c r="N3880" s="244"/>
      <c r="O3880" s="244"/>
      <c r="P3880" s="244"/>
      <c r="Q3880" s="244"/>
      <c r="R3880" s="244"/>
    </row>
    <row r="3881" spans="1:18" hidden="1" outlineLevel="1" x14ac:dyDescent="0.25"/>
    <row r="3882" spans="1:18" hidden="1" outlineLevel="1" x14ac:dyDescent="0.25">
      <c r="A3882" s="222" t="s">
        <v>665</v>
      </c>
      <c r="B3882" s="222"/>
      <c r="C3882" s="222"/>
      <c r="D3882" s="223">
        <f t="shared" ref="D3882:R3882" si="339">D3878-D3880</f>
        <v>0</v>
      </c>
      <c r="E3882" s="223">
        <f t="shared" si="339"/>
        <v>0</v>
      </c>
      <c r="F3882" s="223">
        <f t="shared" si="339"/>
        <v>0</v>
      </c>
      <c r="G3882" s="223">
        <f t="shared" si="339"/>
        <v>0</v>
      </c>
      <c r="H3882" s="223">
        <f t="shared" si="339"/>
        <v>0</v>
      </c>
      <c r="I3882" s="223">
        <f t="shared" si="339"/>
        <v>0</v>
      </c>
      <c r="J3882" s="223">
        <f t="shared" si="339"/>
        <v>0</v>
      </c>
      <c r="K3882" s="223">
        <f t="shared" si="339"/>
        <v>0</v>
      </c>
      <c r="L3882" s="223">
        <f t="shared" si="339"/>
        <v>0</v>
      </c>
      <c r="M3882" s="223">
        <f t="shared" si="339"/>
        <v>0</v>
      </c>
      <c r="N3882" s="223">
        <f t="shared" si="339"/>
        <v>0</v>
      </c>
      <c r="O3882" s="223">
        <f t="shared" si="339"/>
        <v>0</v>
      </c>
      <c r="P3882" s="223">
        <f t="shared" si="339"/>
        <v>0</v>
      </c>
      <c r="Q3882" s="223">
        <f t="shared" si="339"/>
        <v>0</v>
      </c>
      <c r="R3882" s="223">
        <f t="shared" si="339"/>
        <v>0</v>
      </c>
    </row>
    <row r="3883" spans="1:18" hidden="1" outlineLevel="1" x14ac:dyDescent="0.25">
      <c r="A3883" s="222" t="s">
        <v>666</v>
      </c>
      <c r="B3883" s="222"/>
      <c r="C3883" s="222"/>
      <c r="D3883" s="223">
        <f t="shared" ref="D3883:R3883" si="340">$B3652*D3882</f>
        <v>0</v>
      </c>
      <c r="E3883" s="223">
        <f t="shared" si="340"/>
        <v>0</v>
      </c>
      <c r="F3883" s="223">
        <f t="shared" si="340"/>
        <v>0</v>
      </c>
      <c r="G3883" s="223">
        <f t="shared" si="340"/>
        <v>0</v>
      </c>
      <c r="H3883" s="223">
        <f t="shared" si="340"/>
        <v>0</v>
      </c>
      <c r="I3883" s="223">
        <f t="shared" si="340"/>
        <v>0</v>
      </c>
      <c r="J3883" s="223">
        <f t="shared" si="340"/>
        <v>0</v>
      </c>
      <c r="K3883" s="223">
        <f t="shared" si="340"/>
        <v>0</v>
      </c>
      <c r="L3883" s="223">
        <f t="shared" si="340"/>
        <v>0</v>
      </c>
      <c r="M3883" s="223">
        <f t="shared" si="340"/>
        <v>0</v>
      </c>
      <c r="N3883" s="223">
        <f t="shared" si="340"/>
        <v>0</v>
      </c>
      <c r="O3883" s="223">
        <f t="shared" si="340"/>
        <v>0</v>
      </c>
      <c r="P3883" s="223">
        <f t="shared" si="340"/>
        <v>0</v>
      </c>
      <c r="Q3883" s="223">
        <f t="shared" si="340"/>
        <v>0</v>
      </c>
      <c r="R3883" s="223">
        <f t="shared" si="340"/>
        <v>0</v>
      </c>
    </row>
    <row r="3884" spans="1:18" hidden="1" outlineLevel="1" x14ac:dyDescent="0.25"/>
    <row r="3885" spans="1:18" hidden="1" outlineLevel="1" x14ac:dyDescent="0.25">
      <c r="A3885" s="224" t="s">
        <v>667</v>
      </c>
      <c r="B3885" s="222"/>
      <c r="C3885" s="222"/>
      <c r="D3885" s="223">
        <f t="shared" ref="D3885:R3885" si="341">D3882-D3883</f>
        <v>0</v>
      </c>
      <c r="E3885" s="223">
        <f t="shared" si="341"/>
        <v>0</v>
      </c>
      <c r="F3885" s="223">
        <f t="shared" si="341"/>
        <v>0</v>
      </c>
      <c r="G3885" s="223">
        <f t="shared" si="341"/>
        <v>0</v>
      </c>
      <c r="H3885" s="223">
        <f t="shared" si="341"/>
        <v>0</v>
      </c>
      <c r="I3885" s="223">
        <f t="shared" si="341"/>
        <v>0</v>
      </c>
      <c r="J3885" s="223">
        <f t="shared" si="341"/>
        <v>0</v>
      </c>
      <c r="K3885" s="223">
        <f t="shared" si="341"/>
        <v>0</v>
      </c>
      <c r="L3885" s="223">
        <f t="shared" si="341"/>
        <v>0</v>
      </c>
      <c r="M3885" s="223">
        <f t="shared" si="341"/>
        <v>0</v>
      </c>
      <c r="N3885" s="223">
        <f t="shared" si="341"/>
        <v>0</v>
      </c>
      <c r="O3885" s="223">
        <f t="shared" si="341"/>
        <v>0</v>
      </c>
      <c r="P3885" s="223">
        <f t="shared" si="341"/>
        <v>0</v>
      </c>
      <c r="Q3885" s="223">
        <f t="shared" si="341"/>
        <v>0</v>
      </c>
      <c r="R3885" s="223">
        <f t="shared" si="341"/>
        <v>0</v>
      </c>
    </row>
    <row r="3886" spans="1:18" hidden="1" outlineLevel="1" x14ac:dyDescent="0.25"/>
    <row r="3887" spans="1:18" hidden="1" outlineLevel="1" x14ac:dyDescent="0.25">
      <c r="A3887" s="224" t="s">
        <v>668</v>
      </c>
      <c r="B3887" s="222"/>
      <c r="C3887" s="222"/>
      <c r="D3887" s="227" t="e">
        <f>IRR(D3885:R3885)</f>
        <v>#NUM!</v>
      </c>
    </row>
    <row r="3888" spans="1:18" collapsed="1" x14ac:dyDescent="0.25"/>
    <row r="3890" spans="1:18" s="169" customFormat="1" x14ac:dyDescent="0.25">
      <c r="A3890" s="169" t="s">
        <v>911</v>
      </c>
    </row>
    <row r="3891" spans="1:18" hidden="1" outlineLevel="1" x14ac:dyDescent="0.25"/>
    <row r="3892" spans="1:18" hidden="1" outlineLevel="1" x14ac:dyDescent="0.25">
      <c r="A3892" s="217" t="s">
        <v>643</v>
      </c>
      <c r="B3892" s="208"/>
    </row>
    <row r="3893" spans="1:18" ht="15.75" hidden="1" outlineLevel="1" thickBot="1" x14ac:dyDescent="0.3">
      <c r="A3893" s="219" t="s">
        <v>12</v>
      </c>
      <c r="B3893" s="243"/>
    </row>
    <row r="3894" spans="1:18" hidden="1" outlineLevel="1" x14ac:dyDescent="0.25"/>
    <row r="3895" spans="1:18" hidden="1" outlineLevel="1" x14ac:dyDescent="0.25">
      <c r="A3895" s="53" t="s">
        <v>14</v>
      </c>
      <c r="B3895" s="53"/>
      <c r="C3895" s="223">
        <v>0</v>
      </c>
      <c r="D3895" s="223">
        <v>1</v>
      </c>
      <c r="E3895" s="223">
        <v>2</v>
      </c>
      <c r="F3895" s="223">
        <v>3</v>
      </c>
      <c r="G3895" s="223">
        <v>4</v>
      </c>
      <c r="H3895" s="223">
        <v>5</v>
      </c>
      <c r="I3895" s="223">
        <v>6</v>
      </c>
      <c r="J3895" s="223">
        <v>7</v>
      </c>
      <c r="K3895" s="223">
        <v>8</v>
      </c>
      <c r="L3895" s="223">
        <v>9</v>
      </c>
      <c r="M3895" s="223">
        <v>10</v>
      </c>
      <c r="N3895" s="223">
        <v>11</v>
      </c>
      <c r="O3895" s="223">
        <v>12</v>
      </c>
      <c r="P3895" s="223">
        <v>13</v>
      </c>
      <c r="Q3895" s="223">
        <v>14</v>
      </c>
      <c r="R3895" s="223">
        <v>15</v>
      </c>
    </row>
    <row r="3896" spans="1:18" hidden="1" outlineLevel="1" x14ac:dyDescent="0.25"/>
    <row r="3897" spans="1:18" hidden="1" outlineLevel="1" x14ac:dyDescent="0.25">
      <c r="A3897" s="53" t="s">
        <v>59</v>
      </c>
      <c r="B3897" s="53"/>
      <c r="C3897" s="244"/>
      <c r="D3897" s="244"/>
      <c r="E3897" s="244"/>
      <c r="F3897" s="244"/>
      <c r="G3897" s="244"/>
      <c r="H3897" s="244"/>
      <c r="I3897" s="244"/>
      <c r="J3897" s="244"/>
      <c r="K3897" s="244"/>
      <c r="L3897" s="244"/>
      <c r="M3897" s="244"/>
      <c r="N3897" s="244"/>
      <c r="O3897" s="244"/>
      <c r="P3897" s="244"/>
      <c r="Q3897" s="244"/>
      <c r="R3897" s="244"/>
    </row>
    <row r="3898" spans="1:18" hidden="1" outlineLevel="1" x14ac:dyDescent="0.25">
      <c r="A3898" s="53" t="s">
        <v>824</v>
      </c>
      <c r="B3898" s="53"/>
      <c r="C3898" s="244"/>
      <c r="D3898" s="244"/>
      <c r="E3898" s="244"/>
      <c r="F3898" s="244"/>
      <c r="G3898" s="244"/>
      <c r="H3898" s="244"/>
      <c r="I3898" s="244"/>
      <c r="J3898" s="244"/>
      <c r="K3898" s="244"/>
      <c r="L3898" s="244"/>
      <c r="M3898" s="244"/>
      <c r="N3898" s="244"/>
      <c r="O3898" s="244"/>
      <c r="P3898" s="244"/>
      <c r="Q3898" s="244"/>
      <c r="R3898" s="244"/>
    </row>
    <row r="3899" spans="1:18" hidden="1" outlineLevel="1" x14ac:dyDescent="0.25">
      <c r="A3899" s="53" t="s">
        <v>825</v>
      </c>
      <c r="B3899" s="53"/>
      <c r="C3899" s="244"/>
      <c r="D3899" s="244"/>
      <c r="E3899" s="244"/>
      <c r="F3899" s="244"/>
      <c r="G3899" s="244"/>
      <c r="H3899" s="244"/>
      <c r="I3899" s="244"/>
      <c r="J3899" s="244"/>
      <c r="K3899" s="244"/>
      <c r="L3899" s="244"/>
      <c r="M3899" s="244"/>
      <c r="N3899" s="244"/>
      <c r="O3899" s="244"/>
      <c r="P3899" s="244"/>
      <c r="Q3899" s="244"/>
      <c r="R3899" s="244"/>
    </row>
    <row r="3900" spans="1:18" hidden="1" outlineLevel="1" x14ac:dyDescent="0.25"/>
    <row r="3901" spans="1:18" hidden="1" outlineLevel="2" x14ac:dyDescent="0.25">
      <c r="A3901" s="222" t="str">
        <f>'Usages industrie'!A4</f>
        <v>Usage industriel n°1</v>
      </c>
      <c r="B3901" s="222" t="s">
        <v>41</v>
      </c>
      <c r="C3901" s="222"/>
      <c r="D3901" s="223">
        <f>IF(B$3892&lt;&gt;"",IF(B$3892='Usages industrie'!$K4,'Usages industrie'!J4,0),0)</f>
        <v>0</v>
      </c>
      <c r="E3901" s="223">
        <f t="shared" ref="E3901:R3910" si="342">$D3901</f>
        <v>0</v>
      </c>
      <c r="F3901" s="223">
        <f t="shared" si="342"/>
        <v>0</v>
      </c>
      <c r="G3901" s="223">
        <f t="shared" si="342"/>
        <v>0</v>
      </c>
      <c r="H3901" s="223">
        <f t="shared" si="342"/>
        <v>0</v>
      </c>
      <c r="I3901" s="223">
        <f t="shared" si="342"/>
        <v>0</v>
      </c>
      <c r="J3901" s="223">
        <f t="shared" si="342"/>
        <v>0</v>
      </c>
      <c r="K3901" s="223">
        <f t="shared" si="342"/>
        <v>0</v>
      </c>
      <c r="L3901" s="223">
        <f t="shared" si="342"/>
        <v>0</v>
      </c>
      <c r="M3901" s="223">
        <f t="shared" si="342"/>
        <v>0</v>
      </c>
      <c r="N3901" s="223">
        <f t="shared" si="342"/>
        <v>0</v>
      </c>
      <c r="O3901" s="223">
        <f t="shared" si="342"/>
        <v>0</v>
      </c>
      <c r="P3901" s="223">
        <f t="shared" si="342"/>
        <v>0</v>
      </c>
      <c r="Q3901" s="223">
        <f t="shared" si="342"/>
        <v>0</v>
      </c>
      <c r="R3901" s="223">
        <f t="shared" si="342"/>
        <v>0</v>
      </c>
    </row>
    <row r="3902" spans="1:18" hidden="1" outlineLevel="2" x14ac:dyDescent="0.25">
      <c r="A3902" s="222" t="str">
        <f>'Usages industrie'!A5</f>
        <v>Usage industriel n°2</v>
      </c>
      <c r="B3902" s="222" t="s">
        <v>41</v>
      </c>
      <c r="C3902" s="222"/>
      <c r="D3902" s="223">
        <f>IF(B$3892&lt;&gt;"",IF(B$3892='Usages industrie'!$K5,'Usages industrie'!J5,0),0)</f>
        <v>0</v>
      </c>
      <c r="E3902" s="223">
        <f t="shared" si="342"/>
        <v>0</v>
      </c>
      <c r="F3902" s="223">
        <f t="shared" si="342"/>
        <v>0</v>
      </c>
      <c r="G3902" s="223">
        <f t="shared" si="342"/>
        <v>0</v>
      </c>
      <c r="H3902" s="223">
        <f t="shared" si="342"/>
        <v>0</v>
      </c>
      <c r="I3902" s="223">
        <f t="shared" si="342"/>
        <v>0</v>
      </c>
      <c r="J3902" s="223">
        <f t="shared" si="342"/>
        <v>0</v>
      </c>
      <c r="K3902" s="223">
        <f t="shared" si="342"/>
        <v>0</v>
      </c>
      <c r="L3902" s="223">
        <f t="shared" si="342"/>
        <v>0</v>
      </c>
      <c r="M3902" s="223">
        <f t="shared" si="342"/>
        <v>0</v>
      </c>
      <c r="N3902" s="223">
        <f t="shared" si="342"/>
        <v>0</v>
      </c>
      <c r="O3902" s="223">
        <f t="shared" si="342"/>
        <v>0</v>
      </c>
      <c r="P3902" s="223">
        <f t="shared" si="342"/>
        <v>0</v>
      </c>
      <c r="Q3902" s="223">
        <f t="shared" si="342"/>
        <v>0</v>
      </c>
      <c r="R3902" s="223">
        <f t="shared" si="342"/>
        <v>0</v>
      </c>
    </row>
    <row r="3903" spans="1:18" hidden="1" outlineLevel="2" x14ac:dyDescent="0.25">
      <c r="A3903" s="222" t="str">
        <f>'Usages industrie'!A6</f>
        <v>Usage industriel n°3</v>
      </c>
      <c r="B3903" s="222" t="s">
        <v>41</v>
      </c>
      <c r="C3903" s="222"/>
      <c r="D3903" s="223">
        <f>IF(B$3892&lt;&gt;"",IF(B$3892='Usages industrie'!$K6,'Usages industrie'!J6,0),0)</f>
        <v>0</v>
      </c>
      <c r="E3903" s="223">
        <f t="shared" si="342"/>
        <v>0</v>
      </c>
      <c r="F3903" s="223">
        <f t="shared" si="342"/>
        <v>0</v>
      </c>
      <c r="G3903" s="223">
        <f t="shared" si="342"/>
        <v>0</v>
      </c>
      <c r="H3903" s="223">
        <f t="shared" si="342"/>
        <v>0</v>
      </c>
      <c r="I3903" s="223">
        <f t="shared" si="342"/>
        <v>0</v>
      </c>
      <c r="J3903" s="223">
        <f t="shared" si="342"/>
        <v>0</v>
      </c>
      <c r="K3903" s="223">
        <f t="shared" si="342"/>
        <v>0</v>
      </c>
      <c r="L3903" s="223">
        <f t="shared" si="342"/>
        <v>0</v>
      </c>
      <c r="M3903" s="223">
        <f t="shared" si="342"/>
        <v>0</v>
      </c>
      <c r="N3903" s="223">
        <f t="shared" si="342"/>
        <v>0</v>
      </c>
      <c r="O3903" s="223">
        <f t="shared" si="342"/>
        <v>0</v>
      </c>
      <c r="P3903" s="223">
        <f t="shared" si="342"/>
        <v>0</v>
      </c>
      <c r="Q3903" s="223">
        <f t="shared" si="342"/>
        <v>0</v>
      </c>
      <c r="R3903" s="223">
        <f t="shared" si="342"/>
        <v>0</v>
      </c>
    </row>
    <row r="3904" spans="1:18" hidden="1" outlineLevel="2" x14ac:dyDescent="0.25">
      <c r="A3904" s="222" t="str">
        <f>'Usages industrie'!A7</f>
        <v>Usage industriel n°4</v>
      </c>
      <c r="B3904" s="222" t="s">
        <v>41</v>
      </c>
      <c r="C3904" s="222"/>
      <c r="D3904" s="223">
        <f>IF(B$3892&lt;&gt;"",IF(B$3892='Usages industrie'!$K7,'Usages industrie'!J7,0),0)</f>
        <v>0</v>
      </c>
      <c r="E3904" s="223">
        <f t="shared" si="342"/>
        <v>0</v>
      </c>
      <c r="F3904" s="223">
        <f t="shared" si="342"/>
        <v>0</v>
      </c>
      <c r="G3904" s="223">
        <f t="shared" si="342"/>
        <v>0</v>
      </c>
      <c r="H3904" s="223">
        <f t="shared" si="342"/>
        <v>0</v>
      </c>
      <c r="I3904" s="223">
        <f t="shared" si="342"/>
        <v>0</v>
      </c>
      <c r="J3904" s="223">
        <f t="shared" si="342"/>
        <v>0</v>
      </c>
      <c r="K3904" s="223">
        <f t="shared" si="342"/>
        <v>0</v>
      </c>
      <c r="L3904" s="223">
        <f t="shared" si="342"/>
        <v>0</v>
      </c>
      <c r="M3904" s="223">
        <f t="shared" si="342"/>
        <v>0</v>
      </c>
      <c r="N3904" s="223">
        <f t="shared" si="342"/>
        <v>0</v>
      </c>
      <c r="O3904" s="223">
        <f t="shared" si="342"/>
        <v>0</v>
      </c>
      <c r="P3904" s="223">
        <f t="shared" si="342"/>
        <v>0</v>
      </c>
      <c r="Q3904" s="223">
        <f t="shared" si="342"/>
        <v>0</v>
      </c>
      <c r="R3904" s="223">
        <f t="shared" si="342"/>
        <v>0</v>
      </c>
    </row>
    <row r="3905" spans="1:18" hidden="1" outlineLevel="2" x14ac:dyDescent="0.25">
      <c r="A3905" s="222" t="str">
        <f>'Usages industrie'!A8</f>
        <v>Usage industriel n°5</v>
      </c>
      <c r="B3905" s="222" t="s">
        <v>41</v>
      </c>
      <c r="C3905" s="222"/>
      <c r="D3905" s="223">
        <f>IF(B$3892&lt;&gt;"",IF(B$3892='Usages industrie'!$K8,'Usages industrie'!J8,0),0)</f>
        <v>0</v>
      </c>
      <c r="E3905" s="223">
        <f t="shared" si="342"/>
        <v>0</v>
      </c>
      <c r="F3905" s="223">
        <f t="shared" si="342"/>
        <v>0</v>
      </c>
      <c r="G3905" s="223">
        <f t="shared" si="342"/>
        <v>0</v>
      </c>
      <c r="H3905" s="223">
        <f t="shared" si="342"/>
        <v>0</v>
      </c>
      <c r="I3905" s="223">
        <f t="shared" si="342"/>
        <v>0</v>
      </c>
      <c r="J3905" s="223">
        <f t="shared" si="342"/>
        <v>0</v>
      </c>
      <c r="K3905" s="223">
        <f t="shared" si="342"/>
        <v>0</v>
      </c>
      <c r="L3905" s="223">
        <f t="shared" si="342"/>
        <v>0</v>
      </c>
      <c r="M3905" s="223">
        <f t="shared" si="342"/>
        <v>0</v>
      </c>
      <c r="N3905" s="223">
        <f t="shared" si="342"/>
        <v>0</v>
      </c>
      <c r="O3905" s="223">
        <f t="shared" si="342"/>
        <v>0</v>
      </c>
      <c r="P3905" s="223">
        <f t="shared" si="342"/>
        <v>0</v>
      </c>
      <c r="Q3905" s="223">
        <f t="shared" si="342"/>
        <v>0</v>
      </c>
      <c r="R3905" s="223">
        <f t="shared" si="342"/>
        <v>0</v>
      </c>
    </row>
    <row r="3906" spans="1:18" hidden="1" outlineLevel="2" x14ac:dyDescent="0.25">
      <c r="A3906" s="222" t="str">
        <f>'Usages industrie'!A9</f>
        <v>Usage industriel n°6</v>
      </c>
      <c r="B3906" s="222" t="s">
        <v>41</v>
      </c>
      <c r="C3906" s="222"/>
      <c r="D3906" s="223">
        <f>IF(B$3892&lt;&gt;"",IF(B$3892='Usages industrie'!$K9,'Usages industrie'!J9,0),0)</f>
        <v>0</v>
      </c>
      <c r="E3906" s="223">
        <f t="shared" si="342"/>
        <v>0</v>
      </c>
      <c r="F3906" s="223">
        <f t="shared" si="342"/>
        <v>0</v>
      </c>
      <c r="G3906" s="223">
        <f t="shared" si="342"/>
        <v>0</v>
      </c>
      <c r="H3906" s="223">
        <f t="shared" si="342"/>
        <v>0</v>
      </c>
      <c r="I3906" s="223">
        <f t="shared" si="342"/>
        <v>0</v>
      </c>
      <c r="J3906" s="223">
        <f t="shared" si="342"/>
        <v>0</v>
      </c>
      <c r="K3906" s="223">
        <f t="shared" si="342"/>
        <v>0</v>
      </c>
      <c r="L3906" s="223">
        <f t="shared" si="342"/>
        <v>0</v>
      </c>
      <c r="M3906" s="223">
        <f t="shared" si="342"/>
        <v>0</v>
      </c>
      <c r="N3906" s="223">
        <f t="shared" si="342"/>
        <v>0</v>
      </c>
      <c r="O3906" s="223">
        <f t="shared" si="342"/>
        <v>0</v>
      </c>
      <c r="P3906" s="223">
        <f t="shared" si="342"/>
        <v>0</v>
      </c>
      <c r="Q3906" s="223">
        <f t="shared" si="342"/>
        <v>0</v>
      </c>
      <c r="R3906" s="223">
        <f t="shared" si="342"/>
        <v>0</v>
      </c>
    </row>
    <row r="3907" spans="1:18" hidden="1" outlineLevel="2" x14ac:dyDescent="0.25">
      <c r="A3907" s="222" t="str">
        <f>'Usages industrie'!A10</f>
        <v>Usage industriel n°7</v>
      </c>
      <c r="B3907" s="222" t="s">
        <v>41</v>
      </c>
      <c r="C3907" s="222"/>
      <c r="D3907" s="223">
        <f>IF(B$3892&lt;&gt;"",IF(B$3892='Usages industrie'!$K10,'Usages industrie'!J10,0),0)</f>
        <v>0</v>
      </c>
      <c r="E3907" s="223">
        <f t="shared" si="342"/>
        <v>0</v>
      </c>
      <c r="F3907" s="223">
        <f t="shared" si="342"/>
        <v>0</v>
      </c>
      <c r="G3907" s="223">
        <f t="shared" si="342"/>
        <v>0</v>
      </c>
      <c r="H3907" s="223">
        <f t="shared" si="342"/>
        <v>0</v>
      </c>
      <c r="I3907" s="223">
        <f t="shared" si="342"/>
        <v>0</v>
      </c>
      <c r="J3907" s="223">
        <f t="shared" si="342"/>
        <v>0</v>
      </c>
      <c r="K3907" s="223">
        <f t="shared" si="342"/>
        <v>0</v>
      </c>
      <c r="L3907" s="223">
        <f t="shared" si="342"/>
        <v>0</v>
      </c>
      <c r="M3907" s="223">
        <f t="shared" si="342"/>
        <v>0</v>
      </c>
      <c r="N3907" s="223">
        <f t="shared" si="342"/>
        <v>0</v>
      </c>
      <c r="O3907" s="223">
        <f t="shared" si="342"/>
        <v>0</v>
      </c>
      <c r="P3907" s="223">
        <f t="shared" si="342"/>
        <v>0</v>
      </c>
      <c r="Q3907" s="223">
        <f t="shared" si="342"/>
        <v>0</v>
      </c>
      <c r="R3907" s="223">
        <f t="shared" si="342"/>
        <v>0</v>
      </c>
    </row>
    <row r="3908" spans="1:18" hidden="1" outlineLevel="2" x14ac:dyDescent="0.25">
      <c r="A3908" s="222" t="str">
        <f>'Usages industrie'!A11</f>
        <v>Usage industriel n°8</v>
      </c>
      <c r="B3908" s="222" t="s">
        <v>41</v>
      </c>
      <c r="C3908" s="222"/>
      <c r="D3908" s="223">
        <f>IF(B$3892&lt;&gt;"",IF(B$3892='Usages industrie'!$K11,'Usages industrie'!J11,0),0)</f>
        <v>0</v>
      </c>
      <c r="E3908" s="223">
        <f t="shared" si="342"/>
        <v>0</v>
      </c>
      <c r="F3908" s="223">
        <f t="shared" si="342"/>
        <v>0</v>
      </c>
      <c r="G3908" s="223">
        <f t="shared" si="342"/>
        <v>0</v>
      </c>
      <c r="H3908" s="223">
        <f t="shared" si="342"/>
        <v>0</v>
      </c>
      <c r="I3908" s="223">
        <f t="shared" si="342"/>
        <v>0</v>
      </c>
      <c r="J3908" s="223">
        <f t="shared" si="342"/>
        <v>0</v>
      </c>
      <c r="K3908" s="223">
        <f t="shared" si="342"/>
        <v>0</v>
      </c>
      <c r="L3908" s="223">
        <f t="shared" si="342"/>
        <v>0</v>
      </c>
      <c r="M3908" s="223">
        <f t="shared" si="342"/>
        <v>0</v>
      </c>
      <c r="N3908" s="223">
        <f t="shared" si="342"/>
        <v>0</v>
      </c>
      <c r="O3908" s="223">
        <f t="shared" si="342"/>
        <v>0</v>
      </c>
      <c r="P3908" s="223">
        <f t="shared" si="342"/>
        <v>0</v>
      </c>
      <c r="Q3908" s="223">
        <f t="shared" si="342"/>
        <v>0</v>
      </c>
      <c r="R3908" s="223">
        <f t="shared" si="342"/>
        <v>0</v>
      </c>
    </row>
    <row r="3909" spans="1:18" hidden="1" outlineLevel="2" x14ac:dyDescent="0.25">
      <c r="A3909" s="222" t="str">
        <f>'Usages industrie'!A12</f>
        <v>Usage industriel n°9</v>
      </c>
      <c r="B3909" s="222" t="s">
        <v>41</v>
      </c>
      <c r="C3909" s="222"/>
      <c r="D3909" s="223">
        <f>IF(B$3892&lt;&gt;"",IF(B$3892='Usages industrie'!$K12,'Usages industrie'!J12,0),0)</f>
        <v>0</v>
      </c>
      <c r="E3909" s="223">
        <f t="shared" si="342"/>
        <v>0</v>
      </c>
      <c r="F3909" s="223">
        <f t="shared" si="342"/>
        <v>0</v>
      </c>
      <c r="G3909" s="223">
        <f t="shared" si="342"/>
        <v>0</v>
      </c>
      <c r="H3909" s="223">
        <f t="shared" si="342"/>
        <v>0</v>
      </c>
      <c r="I3909" s="223">
        <f t="shared" si="342"/>
        <v>0</v>
      </c>
      <c r="J3909" s="223">
        <f t="shared" si="342"/>
        <v>0</v>
      </c>
      <c r="K3909" s="223">
        <f t="shared" si="342"/>
        <v>0</v>
      </c>
      <c r="L3909" s="223">
        <f t="shared" si="342"/>
        <v>0</v>
      </c>
      <c r="M3909" s="223">
        <f t="shared" si="342"/>
        <v>0</v>
      </c>
      <c r="N3909" s="223">
        <f t="shared" si="342"/>
        <v>0</v>
      </c>
      <c r="O3909" s="223">
        <f t="shared" si="342"/>
        <v>0</v>
      </c>
      <c r="P3909" s="223">
        <f t="shared" si="342"/>
        <v>0</v>
      </c>
      <c r="Q3909" s="223">
        <f t="shared" si="342"/>
        <v>0</v>
      </c>
      <c r="R3909" s="223">
        <f t="shared" si="342"/>
        <v>0</v>
      </c>
    </row>
    <row r="3910" spans="1:18" hidden="1" outlineLevel="2" x14ac:dyDescent="0.25">
      <c r="A3910" s="222" t="str">
        <f>'Usages industrie'!A13</f>
        <v>Usage industriel n°10</v>
      </c>
      <c r="B3910" s="222" t="s">
        <v>41</v>
      </c>
      <c r="C3910" s="222"/>
      <c r="D3910" s="223">
        <f>IF(B$3892&lt;&gt;"",IF(B$3892='Usages industrie'!$K13,'Usages industrie'!J13,0),0)</f>
        <v>0</v>
      </c>
      <c r="E3910" s="223">
        <f t="shared" si="342"/>
        <v>0</v>
      </c>
      <c r="F3910" s="223">
        <f t="shared" si="342"/>
        <v>0</v>
      </c>
      <c r="G3910" s="223">
        <f t="shared" si="342"/>
        <v>0</v>
      </c>
      <c r="H3910" s="223">
        <f t="shared" si="342"/>
        <v>0</v>
      </c>
      <c r="I3910" s="223">
        <f t="shared" si="342"/>
        <v>0</v>
      </c>
      <c r="J3910" s="223">
        <f t="shared" si="342"/>
        <v>0</v>
      </c>
      <c r="K3910" s="223">
        <f t="shared" si="342"/>
        <v>0</v>
      </c>
      <c r="L3910" s="223">
        <f t="shared" si="342"/>
        <v>0</v>
      </c>
      <c r="M3910" s="223">
        <f t="shared" si="342"/>
        <v>0</v>
      </c>
      <c r="N3910" s="223">
        <f t="shared" si="342"/>
        <v>0</v>
      </c>
      <c r="O3910" s="223">
        <f t="shared" si="342"/>
        <v>0</v>
      </c>
      <c r="P3910" s="223">
        <f t="shared" si="342"/>
        <v>0</v>
      </c>
      <c r="Q3910" s="223">
        <f t="shared" si="342"/>
        <v>0</v>
      </c>
      <c r="R3910" s="223">
        <f t="shared" si="342"/>
        <v>0</v>
      </c>
    </row>
    <row r="3911" spans="1:18" hidden="1" outlineLevel="2" x14ac:dyDescent="0.25">
      <c r="A3911" s="222" t="str">
        <f>'Usages industrie'!A14</f>
        <v>Usage industriel n°11</v>
      </c>
      <c r="B3911" s="222" t="s">
        <v>41</v>
      </c>
      <c r="C3911" s="222"/>
      <c r="D3911" s="223">
        <f>IF(B$3892&lt;&gt;"",IF(B$3892='Usages industrie'!$K14,'Usages industrie'!J14,0),0)</f>
        <v>0</v>
      </c>
      <c r="E3911" s="223">
        <f t="shared" ref="E3911:R3920" si="343">$D3911</f>
        <v>0</v>
      </c>
      <c r="F3911" s="223">
        <f t="shared" si="343"/>
        <v>0</v>
      </c>
      <c r="G3911" s="223">
        <f t="shared" si="343"/>
        <v>0</v>
      </c>
      <c r="H3911" s="223">
        <f t="shared" si="343"/>
        <v>0</v>
      </c>
      <c r="I3911" s="223">
        <f t="shared" si="343"/>
        <v>0</v>
      </c>
      <c r="J3911" s="223">
        <f t="shared" si="343"/>
        <v>0</v>
      </c>
      <c r="K3911" s="223">
        <f t="shared" si="343"/>
        <v>0</v>
      </c>
      <c r="L3911" s="223">
        <f t="shared" si="343"/>
        <v>0</v>
      </c>
      <c r="M3911" s="223">
        <f t="shared" si="343"/>
        <v>0</v>
      </c>
      <c r="N3911" s="223">
        <f t="shared" si="343"/>
        <v>0</v>
      </c>
      <c r="O3911" s="223">
        <f t="shared" si="343"/>
        <v>0</v>
      </c>
      <c r="P3911" s="223">
        <f t="shared" si="343"/>
        <v>0</v>
      </c>
      <c r="Q3911" s="223">
        <f t="shared" si="343"/>
        <v>0</v>
      </c>
      <c r="R3911" s="223">
        <f t="shared" si="343"/>
        <v>0</v>
      </c>
    </row>
    <row r="3912" spans="1:18" hidden="1" outlineLevel="2" x14ac:dyDescent="0.25">
      <c r="A3912" s="222" t="str">
        <f>'Usages industrie'!A15</f>
        <v>Usage industriel n°12</v>
      </c>
      <c r="B3912" s="222" t="s">
        <v>41</v>
      </c>
      <c r="C3912" s="222"/>
      <c r="D3912" s="223">
        <f>IF(B$3892&lt;&gt;"",IF(B$3892='Usages industrie'!$K15,'Usages industrie'!J15,0),0)</f>
        <v>0</v>
      </c>
      <c r="E3912" s="223">
        <f t="shared" si="343"/>
        <v>0</v>
      </c>
      <c r="F3912" s="223">
        <f t="shared" si="343"/>
        <v>0</v>
      </c>
      <c r="G3912" s="223">
        <f t="shared" si="343"/>
        <v>0</v>
      </c>
      <c r="H3912" s="223">
        <f t="shared" si="343"/>
        <v>0</v>
      </c>
      <c r="I3912" s="223">
        <f t="shared" si="343"/>
        <v>0</v>
      </c>
      <c r="J3912" s="223">
        <f t="shared" si="343"/>
        <v>0</v>
      </c>
      <c r="K3912" s="223">
        <f t="shared" si="343"/>
        <v>0</v>
      </c>
      <c r="L3912" s="223">
        <f t="shared" si="343"/>
        <v>0</v>
      </c>
      <c r="M3912" s="223">
        <f t="shared" si="343"/>
        <v>0</v>
      </c>
      <c r="N3912" s="223">
        <f t="shared" si="343"/>
        <v>0</v>
      </c>
      <c r="O3912" s="223">
        <f t="shared" si="343"/>
        <v>0</v>
      </c>
      <c r="P3912" s="223">
        <f t="shared" si="343"/>
        <v>0</v>
      </c>
      <c r="Q3912" s="223">
        <f t="shared" si="343"/>
        <v>0</v>
      </c>
      <c r="R3912" s="223">
        <f t="shared" si="343"/>
        <v>0</v>
      </c>
    </row>
    <row r="3913" spans="1:18" hidden="1" outlineLevel="2" x14ac:dyDescent="0.25">
      <c r="A3913" s="222" t="str">
        <f>'Usages industrie'!A16</f>
        <v>Usage industriel n°13</v>
      </c>
      <c r="B3913" s="222" t="s">
        <v>41</v>
      </c>
      <c r="C3913" s="222"/>
      <c r="D3913" s="223">
        <f>IF(B$3892&lt;&gt;"",IF(B$3892='Usages industrie'!$K16,'Usages industrie'!J16,0),0)</f>
        <v>0</v>
      </c>
      <c r="E3913" s="223">
        <f t="shared" si="343"/>
        <v>0</v>
      </c>
      <c r="F3913" s="223">
        <f t="shared" si="343"/>
        <v>0</v>
      </c>
      <c r="G3913" s="223">
        <f t="shared" si="343"/>
        <v>0</v>
      </c>
      <c r="H3913" s="223">
        <f t="shared" si="343"/>
        <v>0</v>
      </c>
      <c r="I3913" s="223">
        <f t="shared" si="343"/>
        <v>0</v>
      </c>
      <c r="J3913" s="223">
        <f t="shared" si="343"/>
        <v>0</v>
      </c>
      <c r="K3913" s="223">
        <f t="shared" si="343"/>
        <v>0</v>
      </c>
      <c r="L3913" s="223">
        <f t="shared" si="343"/>
        <v>0</v>
      </c>
      <c r="M3913" s="223">
        <f t="shared" si="343"/>
        <v>0</v>
      </c>
      <c r="N3913" s="223">
        <f t="shared" si="343"/>
        <v>0</v>
      </c>
      <c r="O3913" s="223">
        <f t="shared" si="343"/>
        <v>0</v>
      </c>
      <c r="P3913" s="223">
        <f t="shared" si="343"/>
        <v>0</v>
      </c>
      <c r="Q3913" s="223">
        <f t="shared" si="343"/>
        <v>0</v>
      </c>
      <c r="R3913" s="223">
        <f t="shared" si="343"/>
        <v>0</v>
      </c>
    </row>
    <row r="3914" spans="1:18" hidden="1" outlineLevel="2" x14ac:dyDescent="0.25">
      <c r="A3914" s="222" t="str">
        <f>'Usages industrie'!A17</f>
        <v>Usage industriel n°14</v>
      </c>
      <c r="B3914" s="222" t="s">
        <v>41</v>
      </c>
      <c r="C3914" s="222"/>
      <c r="D3914" s="223">
        <f>IF(B$3892&lt;&gt;"",IF(B$3892='Usages industrie'!$K17,'Usages industrie'!J17,0),0)</f>
        <v>0</v>
      </c>
      <c r="E3914" s="223">
        <f t="shared" si="343"/>
        <v>0</v>
      </c>
      <c r="F3914" s="223">
        <f t="shared" si="343"/>
        <v>0</v>
      </c>
      <c r="G3914" s="223">
        <f t="shared" si="343"/>
        <v>0</v>
      </c>
      <c r="H3914" s="223">
        <f t="shared" si="343"/>
        <v>0</v>
      </c>
      <c r="I3914" s="223">
        <f t="shared" si="343"/>
        <v>0</v>
      </c>
      <c r="J3914" s="223">
        <f t="shared" si="343"/>
        <v>0</v>
      </c>
      <c r="K3914" s="223">
        <f t="shared" si="343"/>
        <v>0</v>
      </c>
      <c r="L3914" s="223">
        <f t="shared" si="343"/>
        <v>0</v>
      </c>
      <c r="M3914" s="223">
        <f t="shared" si="343"/>
        <v>0</v>
      </c>
      <c r="N3914" s="223">
        <f t="shared" si="343"/>
        <v>0</v>
      </c>
      <c r="O3914" s="223">
        <f t="shared" si="343"/>
        <v>0</v>
      </c>
      <c r="P3914" s="223">
        <f t="shared" si="343"/>
        <v>0</v>
      </c>
      <c r="Q3914" s="223">
        <f t="shared" si="343"/>
        <v>0</v>
      </c>
      <c r="R3914" s="223">
        <f t="shared" si="343"/>
        <v>0</v>
      </c>
    </row>
    <row r="3915" spans="1:18" hidden="1" outlineLevel="2" x14ac:dyDescent="0.25">
      <c r="A3915" s="222" t="str">
        <f>'Usages industrie'!A18</f>
        <v>Usage industriel n°15</v>
      </c>
      <c r="B3915" s="222" t="s">
        <v>41</v>
      </c>
      <c r="C3915" s="222"/>
      <c r="D3915" s="223">
        <f>IF(B$3892&lt;&gt;"",IF(B$3892='Usages industrie'!$K18,'Usages industrie'!J18,0),0)</f>
        <v>0</v>
      </c>
      <c r="E3915" s="223">
        <f t="shared" si="343"/>
        <v>0</v>
      </c>
      <c r="F3915" s="223">
        <f t="shared" si="343"/>
        <v>0</v>
      </c>
      <c r="G3915" s="223">
        <f t="shared" si="343"/>
        <v>0</v>
      </c>
      <c r="H3915" s="223">
        <f t="shared" si="343"/>
        <v>0</v>
      </c>
      <c r="I3915" s="223">
        <f t="shared" si="343"/>
        <v>0</v>
      </c>
      <c r="J3915" s="223">
        <f t="shared" si="343"/>
        <v>0</v>
      </c>
      <c r="K3915" s="223">
        <f t="shared" si="343"/>
        <v>0</v>
      </c>
      <c r="L3915" s="223">
        <f t="shared" si="343"/>
        <v>0</v>
      </c>
      <c r="M3915" s="223">
        <f t="shared" si="343"/>
        <v>0</v>
      </c>
      <c r="N3915" s="223">
        <f t="shared" si="343"/>
        <v>0</v>
      </c>
      <c r="O3915" s="223">
        <f t="shared" si="343"/>
        <v>0</v>
      </c>
      <c r="P3915" s="223">
        <f t="shared" si="343"/>
        <v>0</v>
      </c>
      <c r="Q3915" s="223">
        <f t="shared" si="343"/>
        <v>0</v>
      </c>
      <c r="R3915" s="223">
        <f t="shared" si="343"/>
        <v>0</v>
      </c>
    </row>
    <row r="3916" spans="1:18" hidden="1" outlineLevel="2" x14ac:dyDescent="0.25">
      <c r="A3916" s="222" t="str">
        <f>'Usages industrie'!A19</f>
        <v>Usage industriel n°16</v>
      </c>
      <c r="B3916" s="222" t="s">
        <v>41</v>
      </c>
      <c r="C3916" s="222"/>
      <c r="D3916" s="223">
        <f>IF(B$3892&lt;&gt;"",IF(B$3892='Usages industrie'!$K19,'Usages industrie'!J19,0),0)</f>
        <v>0</v>
      </c>
      <c r="E3916" s="223">
        <f t="shared" si="343"/>
        <v>0</v>
      </c>
      <c r="F3916" s="223">
        <f t="shared" si="343"/>
        <v>0</v>
      </c>
      <c r="G3916" s="223">
        <f t="shared" si="343"/>
        <v>0</v>
      </c>
      <c r="H3916" s="223">
        <f t="shared" si="343"/>
        <v>0</v>
      </c>
      <c r="I3916" s="223">
        <f t="shared" si="343"/>
        <v>0</v>
      </c>
      <c r="J3916" s="223">
        <f t="shared" si="343"/>
        <v>0</v>
      </c>
      <c r="K3916" s="223">
        <f t="shared" si="343"/>
        <v>0</v>
      </c>
      <c r="L3916" s="223">
        <f t="shared" si="343"/>
        <v>0</v>
      </c>
      <c r="M3916" s="223">
        <f t="shared" si="343"/>
        <v>0</v>
      </c>
      <c r="N3916" s="223">
        <f t="shared" si="343"/>
        <v>0</v>
      </c>
      <c r="O3916" s="223">
        <f t="shared" si="343"/>
        <v>0</v>
      </c>
      <c r="P3916" s="223">
        <f t="shared" si="343"/>
        <v>0</v>
      </c>
      <c r="Q3916" s="223">
        <f t="shared" si="343"/>
        <v>0</v>
      </c>
      <c r="R3916" s="223">
        <f t="shared" si="343"/>
        <v>0</v>
      </c>
    </row>
    <row r="3917" spans="1:18" hidden="1" outlineLevel="2" x14ac:dyDescent="0.25">
      <c r="A3917" s="222" t="str">
        <f>'Usages industrie'!A20</f>
        <v>Usage industriel n°17</v>
      </c>
      <c r="B3917" s="222" t="s">
        <v>41</v>
      </c>
      <c r="C3917" s="222"/>
      <c r="D3917" s="223">
        <f>IF(B$3892&lt;&gt;"",IF(B$3892='Usages industrie'!$K20,'Usages industrie'!J20,0),0)</f>
        <v>0</v>
      </c>
      <c r="E3917" s="223">
        <f t="shared" si="343"/>
        <v>0</v>
      </c>
      <c r="F3917" s="223">
        <f t="shared" si="343"/>
        <v>0</v>
      </c>
      <c r="G3917" s="223">
        <f t="shared" si="343"/>
        <v>0</v>
      </c>
      <c r="H3917" s="223">
        <f t="shared" si="343"/>
        <v>0</v>
      </c>
      <c r="I3917" s="223">
        <f t="shared" si="343"/>
        <v>0</v>
      </c>
      <c r="J3917" s="223">
        <f t="shared" si="343"/>
        <v>0</v>
      </c>
      <c r="K3917" s="223">
        <f t="shared" si="343"/>
        <v>0</v>
      </c>
      <c r="L3917" s="223">
        <f t="shared" si="343"/>
        <v>0</v>
      </c>
      <c r="M3917" s="223">
        <f t="shared" si="343"/>
        <v>0</v>
      </c>
      <c r="N3917" s="223">
        <f t="shared" si="343"/>
        <v>0</v>
      </c>
      <c r="O3917" s="223">
        <f t="shared" si="343"/>
        <v>0</v>
      </c>
      <c r="P3917" s="223">
        <f t="shared" si="343"/>
        <v>0</v>
      </c>
      <c r="Q3917" s="223">
        <f t="shared" si="343"/>
        <v>0</v>
      </c>
      <c r="R3917" s="223">
        <f t="shared" si="343"/>
        <v>0</v>
      </c>
    </row>
    <row r="3918" spans="1:18" hidden="1" outlineLevel="2" x14ac:dyDescent="0.25">
      <c r="A3918" s="222" t="str">
        <f>'Usages industrie'!A21</f>
        <v>Usage industriel n°18</v>
      </c>
      <c r="B3918" s="222" t="s">
        <v>41</v>
      </c>
      <c r="C3918" s="222"/>
      <c r="D3918" s="223">
        <f>IF(B$3892&lt;&gt;"",IF(B$3892='Usages industrie'!$K21,'Usages industrie'!J21,0),0)</f>
        <v>0</v>
      </c>
      <c r="E3918" s="223">
        <f t="shared" si="343"/>
        <v>0</v>
      </c>
      <c r="F3918" s="223">
        <f t="shared" si="343"/>
        <v>0</v>
      </c>
      <c r="G3918" s="223">
        <f t="shared" si="343"/>
        <v>0</v>
      </c>
      <c r="H3918" s="223">
        <f t="shared" si="343"/>
        <v>0</v>
      </c>
      <c r="I3918" s="223">
        <f t="shared" si="343"/>
        <v>0</v>
      </c>
      <c r="J3918" s="223">
        <f t="shared" si="343"/>
        <v>0</v>
      </c>
      <c r="K3918" s="223">
        <f t="shared" si="343"/>
        <v>0</v>
      </c>
      <c r="L3918" s="223">
        <f t="shared" si="343"/>
        <v>0</v>
      </c>
      <c r="M3918" s="223">
        <f t="shared" si="343"/>
        <v>0</v>
      </c>
      <c r="N3918" s="223">
        <f t="shared" si="343"/>
        <v>0</v>
      </c>
      <c r="O3918" s="223">
        <f t="shared" si="343"/>
        <v>0</v>
      </c>
      <c r="P3918" s="223">
        <f t="shared" si="343"/>
        <v>0</v>
      </c>
      <c r="Q3918" s="223">
        <f t="shared" si="343"/>
        <v>0</v>
      </c>
      <c r="R3918" s="223">
        <f t="shared" si="343"/>
        <v>0</v>
      </c>
    </row>
    <row r="3919" spans="1:18" hidden="1" outlineLevel="2" x14ac:dyDescent="0.25">
      <c r="A3919" s="222" t="str">
        <f>'Usages industrie'!A22</f>
        <v>Usage industriel n°19</v>
      </c>
      <c r="B3919" s="222" t="s">
        <v>41</v>
      </c>
      <c r="C3919" s="222"/>
      <c r="D3919" s="223">
        <f>IF(B$3892&lt;&gt;"",IF(B$3892='Usages industrie'!$K22,'Usages industrie'!J22,0),0)</f>
        <v>0</v>
      </c>
      <c r="E3919" s="223">
        <f t="shared" si="343"/>
        <v>0</v>
      </c>
      <c r="F3919" s="223">
        <f t="shared" si="343"/>
        <v>0</v>
      </c>
      <c r="G3919" s="223">
        <f t="shared" si="343"/>
        <v>0</v>
      </c>
      <c r="H3919" s="223">
        <f t="shared" si="343"/>
        <v>0</v>
      </c>
      <c r="I3919" s="223">
        <f t="shared" si="343"/>
        <v>0</v>
      </c>
      <c r="J3919" s="223">
        <f t="shared" si="343"/>
        <v>0</v>
      </c>
      <c r="K3919" s="223">
        <f t="shared" si="343"/>
        <v>0</v>
      </c>
      <c r="L3919" s="223">
        <f t="shared" si="343"/>
        <v>0</v>
      </c>
      <c r="M3919" s="223">
        <f t="shared" si="343"/>
        <v>0</v>
      </c>
      <c r="N3919" s="223">
        <f t="shared" si="343"/>
        <v>0</v>
      </c>
      <c r="O3919" s="223">
        <f t="shared" si="343"/>
        <v>0</v>
      </c>
      <c r="P3919" s="223">
        <f t="shared" si="343"/>
        <v>0</v>
      </c>
      <c r="Q3919" s="223">
        <f t="shared" si="343"/>
        <v>0</v>
      </c>
      <c r="R3919" s="223">
        <f t="shared" si="343"/>
        <v>0</v>
      </c>
    </row>
    <row r="3920" spans="1:18" hidden="1" outlineLevel="2" x14ac:dyDescent="0.25">
      <c r="A3920" s="222" t="str">
        <f>'Usages industrie'!A23</f>
        <v>Usage industriel n°20</v>
      </c>
      <c r="B3920" s="222" t="s">
        <v>41</v>
      </c>
      <c r="C3920" s="222"/>
      <c r="D3920" s="223">
        <f>IF(B$3892&lt;&gt;"",IF(B$3892='Usages industrie'!$K23,'Usages industrie'!J23,0),0)</f>
        <v>0</v>
      </c>
      <c r="E3920" s="223">
        <f t="shared" si="343"/>
        <v>0</v>
      </c>
      <c r="F3920" s="223">
        <f t="shared" si="343"/>
        <v>0</v>
      </c>
      <c r="G3920" s="223">
        <f t="shared" si="343"/>
        <v>0</v>
      </c>
      <c r="H3920" s="223">
        <f t="shared" si="343"/>
        <v>0</v>
      </c>
      <c r="I3920" s="223">
        <f t="shared" si="343"/>
        <v>0</v>
      </c>
      <c r="J3920" s="223">
        <f t="shared" si="343"/>
        <v>0</v>
      </c>
      <c r="K3920" s="223">
        <f t="shared" si="343"/>
        <v>0</v>
      </c>
      <c r="L3920" s="223">
        <f t="shared" si="343"/>
        <v>0</v>
      </c>
      <c r="M3920" s="223">
        <f t="shared" si="343"/>
        <v>0</v>
      </c>
      <c r="N3920" s="223">
        <f t="shared" si="343"/>
        <v>0</v>
      </c>
      <c r="O3920" s="223">
        <f t="shared" si="343"/>
        <v>0</v>
      </c>
      <c r="P3920" s="223">
        <f t="shared" si="343"/>
        <v>0</v>
      </c>
      <c r="Q3920" s="223">
        <f t="shared" si="343"/>
        <v>0</v>
      </c>
      <c r="R3920" s="223">
        <f t="shared" si="343"/>
        <v>0</v>
      </c>
    </row>
    <row r="3921" spans="1:18" hidden="1" outlineLevel="2" x14ac:dyDescent="0.25">
      <c r="A3921" s="222" t="str">
        <f>'Usages industrie'!A24</f>
        <v>Usage industriel n°21</v>
      </c>
      <c r="B3921" s="222" t="s">
        <v>41</v>
      </c>
      <c r="C3921" s="222"/>
      <c r="D3921" s="223">
        <f>IF(B$3892&lt;&gt;"",IF(B$3892='Usages industrie'!$K24,'Usages industrie'!J24,0),0)</f>
        <v>0</v>
      </c>
      <c r="E3921" s="223">
        <f t="shared" ref="E3921:R3930" si="344">$D3921</f>
        <v>0</v>
      </c>
      <c r="F3921" s="223">
        <f t="shared" si="344"/>
        <v>0</v>
      </c>
      <c r="G3921" s="223">
        <f t="shared" si="344"/>
        <v>0</v>
      </c>
      <c r="H3921" s="223">
        <f t="shared" si="344"/>
        <v>0</v>
      </c>
      <c r="I3921" s="223">
        <f t="shared" si="344"/>
        <v>0</v>
      </c>
      <c r="J3921" s="223">
        <f t="shared" si="344"/>
        <v>0</v>
      </c>
      <c r="K3921" s="223">
        <f t="shared" si="344"/>
        <v>0</v>
      </c>
      <c r="L3921" s="223">
        <f t="shared" si="344"/>
        <v>0</v>
      </c>
      <c r="M3921" s="223">
        <f t="shared" si="344"/>
        <v>0</v>
      </c>
      <c r="N3921" s="223">
        <f t="shared" si="344"/>
        <v>0</v>
      </c>
      <c r="O3921" s="223">
        <f t="shared" si="344"/>
        <v>0</v>
      </c>
      <c r="P3921" s="223">
        <f t="shared" si="344"/>
        <v>0</v>
      </c>
      <c r="Q3921" s="223">
        <f t="shared" si="344"/>
        <v>0</v>
      </c>
      <c r="R3921" s="223">
        <f t="shared" si="344"/>
        <v>0</v>
      </c>
    </row>
    <row r="3922" spans="1:18" hidden="1" outlineLevel="2" x14ac:dyDescent="0.25">
      <c r="A3922" s="222" t="str">
        <f>'Usages industrie'!A25</f>
        <v>Usage industriel n°22</v>
      </c>
      <c r="B3922" s="222" t="s">
        <v>41</v>
      </c>
      <c r="C3922" s="222"/>
      <c r="D3922" s="223">
        <f>IF(B$3892&lt;&gt;"",IF(B$3892='Usages industrie'!$K25,'Usages industrie'!J25,0),0)</f>
        <v>0</v>
      </c>
      <c r="E3922" s="223">
        <f t="shared" si="344"/>
        <v>0</v>
      </c>
      <c r="F3922" s="223">
        <f t="shared" si="344"/>
        <v>0</v>
      </c>
      <c r="G3922" s="223">
        <f t="shared" si="344"/>
        <v>0</v>
      </c>
      <c r="H3922" s="223">
        <f t="shared" si="344"/>
        <v>0</v>
      </c>
      <c r="I3922" s="223">
        <f t="shared" si="344"/>
        <v>0</v>
      </c>
      <c r="J3922" s="223">
        <f t="shared" si="344"/>
        <v>0</v>
      </c>
      <c r="K3922" s="223">
        <f t="shared" si="344"/>
        <v>0</v>
      </c>
      <c r="L3922" s="223">
        <f t="shared" si="344"/>
        <v>0</v>
      </c>
      <c r="M3922" s="223">
        <f t="shared" si="344"/>
        <v>0</v>
      </c>
      <c r="N3922" s="223">
        <f t="shared" si="344"/>
        <v>0</v>
      </c>
      <c r="O3922" s="223">
        <f t="shared" si="344"/>
        <v>0</v>
      </c>
      <c r="P3922" s="223">
        <f t="shared" si="344"/>
        <v>0</v>
      </c>
      <c r="Q3922" s="223">
        <f t="shared" si="344"/>
        <v>0</v>
      </c>
      <c r="R3922" s="223">
        <f t="shared" si="344"/>
        <v>0</v>
      </c>
    </row>
    <row r="3923" spans="1:18" hidden="1" outlineLevel="2" x14ac:dyDescent="0.25">
      <c r="A3923" s="222" t="str">
        <f>'Usages industrie'!A26</f>
        <v>Usage industriel n°23</v>
      </c>
      <c r="B3923" s="222" t="s">
        <v>41</v>
      </c>
      <c r="C3923" s="222"/>
      <c r="D3923" s="223">
        <f>IF(B$3892&lt;&gt;"",IF(B$3892='Usages industrie'!$K26,'Usages industrie'!J26,0),0)</f>
        <v>0</v>
      </c>
      <c r="E3923" s="223">
        <f t="shared" si="344"/>
        <v>0</v>
      </c>
      <c r="F3923" s="223">
        <f t="shared" si="344"/>
        <v>0</v>
      </c>
      <c r="G3923" s="223">
        <f t="shared" si="344"/>
        <v>0</v>
      </c>
      <c r="H3923" s="223">
        <f t="shared" si="344"/>
        <v>0</v>
      </c>
      <c r="I3923" s="223">
        <f t="shared" si="344"/>
        <v>0</v>
      </c>
      <c r="J3923" s="223">
        <f t="shared" si="344"/>
        <v>0</v>
      </c>
      <c r="K3923" s="223">
        <f t="shared" si="344"/>
        <v>0</v>
      </c>
      <c r="L3923" s="223">
        <f t="shared" si="344"/>
        <v>0</v>
      </c>
      <c r="M3923" s="223">
        <f t="shared" si="344"/>
        <v>0</v>
      </c>
      <c r="N3923" s="223">
        <f t="shared" si="344"/>
        <v>0</v>
      </c>
      <c r="O3923" s="223">
        <f t="shared" si="344"/>
        <v>0</v>
      </c>
      <c r="P3923" s="223">
        <f t="shared" si="344"/>
        <v>0</v>
      </c>
      <c r="Q3923" s="223">
        <f t="shared" si="344"/>
        <v>0</v>
      </c>
      <c r="R3923" s="223">
        <f t="shared" si="344"/>
        <v>0</v>
      </c>
    </row>
    <row r="3924" spans="1:18" hidden="1" outlineLevel="2" x14ac:dyDescent="0.25">
      <c r="A3924" s="222" t="str">
        <f>'Usages industrie'!A27</f>
        <v>Usage industriel n°24</v>
      </c>
      <c r="B3924" s="222" t="s">
        <v>41</v>
      </c>
      <c r="C3924" s="222"/>
      <c r="D3924" s="223">
        <f>IF(B$3892&lt;&gt;"",IF(B$3892='Usages industrie'!$K27,'Usages industrie'!J27,0),0)</f>
        <v>0</v>
      </c>
      <c r="E3924" s="223">
        <f t="shared" si="344"/>
        <v>0</v>
      </c>
      <c r="F3924" s="223">
        <f t="shared" si="344"/>
        <v>0</v>
      </c>
      <c r="G3924" s="223">
        <f t="shared" si="344"/>
        <v>0</v>
      </c>
      <c r="H3924" s="223">
        <f t="shared" si="344"/>
        <v>0</v>
      </c>
      <c r="I3924" s="223">
        <f t="shared" si="344"/>
        <v>0</v>
      </c>
      <c r="J3924" s="223">
        <f t="shared" si="344"/>
        <v>0</v>
      </c>
      <c r="K3924" s="223">
        <f t="shared" si="344"/>
        <v>0</v>
      </c>
      <c r="L3924" s="223">
        <f t="shared" si="344"/>
        <v>0</v>
      </c>
      <c r="M3924" s="223">
        <f t="shared" si="344"/>
        <v>0</v>
      </c>
      <c r="N3924" s="223">
        <f t="shared" si="344"/>
        <v>0</v>
      </c>
      <c r="O3924" s="223">
        <f t="shared" si="344"/>
        <v>0</v>
      </c>
      <c r="P3924" s="223">
        <f t="shared" si="344"/>
        <v>0</v>
      </c>
      <c r="Q3924" s="223">
        <f t="shared" si="344"/>
        <v>0</v>
      </c>
      <c r="R3924" s="223">
        <f t="shared" si="344"/>
        <v>0</v>
      </c>
    </row>
    <row r="3925" spans="1:18" hidden="1" outlineLevel="2" x14ac:dyDescent="0.25">
      <c r="A3925" s="222" t="str">
        <f>'Usages industrie'!A28</f>
        <v>Usage industriel n°25</v>
      </c>
      <c r="B3925" s="222" t="s">
        <v>41</v>
      </c>
      <c r="C3925" s="222"/>
      <c r="D3925" s="223">
        <f>IF(B$3892&lt;&gt;"",IF(B$3892='Usages industrie'!$K28,'Usages industrie'!J28,0),0)</f>
        <v>0</v>
      </c>
      <c r="E3925" s="223">
        <f t="shared" si="344"/>
        <v>0</v>
      </c>
      <c r="F3925" s="223">
        <f t="shared" si="344"/>
        <v>0</v>
      </c>
      <c r="G3925" s="223">
        <f t="shared" si="344"/>
        <v>0</v>
      </c>
      <c r="H3925" s="223">
        <f t="shared" si="344"/>
        <v>0</v>
      </c>
      <c r="I3925" s="223">
        <f t="shared" si="344"/>
        <v>0</v>
      </c>
      <c r="J3925" s="223">
        <f t="shared" si="344"/>
        <v>0</v>
      </c>
      <c r="K3925" s="223">
        <f t="shared" si="344"/>
        <v>0</v>
      </c>
      <c r="L3925" s="223">
        <f t="shared" si="344"/>
        <v>0</v>
      </c>
      <c r="M3925" s="223">
        <f t="shared" si="344"/>
        <v>0</v>
      </c>
      <c r="N3925" s="223">
        <f t="shared" si="344"/>
        <v>0</v>
      </c>
      <c r="O3925" s="223">
        <f t="shared" si="344"/>
        <v>0</v>
      </c>
      <c r="P3925" s="223">
        <f t="shared" si="344"/>
        <v>0</v>
      </c>
      <c r="Q3925" s="223">
        <f t="shared" si="344"/>
        <v>0</v>
      </c>
      <c r="R3925" s="223">
        <f t="shared" si="344"/>
        <v>0</v>
      </c>
    </row>
    <row r="3926" spans="1:18" hidden="1" outlineLevel="2" x14ac:dyDescent="0.25">
      <c r="A3926" s="222" t="str">
        <f>'Usages industrie'!A29</f>
        <v>Usage industriel n°26</v>
      </c>
      <c r="B3926" s="222" t="s">
        <v>41</v>
      </c>
      <c r="C3926" s="222"/>
      <c r="D3926" s="223">
        <f>IF(B$3892&lt;&gt;"",IF(B$3892='Usages industrie'!$K29,'Usages industrie'!J29,0),0)</f>
        <v>0</v>
      </c>
      <c r="E3926" s="223">
        <f t="shared" si="344"/>
        <v>0</v>
      </c>
      <c r="F3926" s="223">
        <f t="shared" si="344"/>
        <v>0</v>
      </c>
      <c r="G3926" s="223">
        <f t="shared" si="344"/>
        <v>0</v>
      </c>
      <c r="H3926" s="223">
        <f t="shared" si="344"/>
        <v>0</v>
      </c>
      <c r="I3926" s="223">
        <f t="shared" si="344"/>
        <v>0</v>
      </c>
      <c r="J3926" s="223">
        <f t="shared" si="344"/>
        <v>0</v>
      </c>
      <c r="K3926" s="223">
        <f t="shared" si="344"/>
        <v>0</v>
      </c>
      <c r="L3926" s="223">
        <f t="shared" si="344"/>
        <v>0</v>
      </c>
      <c r="M3926" s="223">
        <f t="shared" si="344"/>
        <v>0</v>
      </c>
      <c r="N3926" s="223">
        <f t="shared" si="344"/>
        <v>0</v>
      </c>
      <c r="O3926" s="223">
        <f t="shared" si="344"/>
        <v>0</v>
      </c>
      <c r="P3926" s="223">
        <f t="shared" si="344"/>
        <v>0</v>
      </c>
      <c r="Q3926" s="223">
        <f t="shared" si="344"/>
        <v>0</v>
      </c>
      <c r="R3926" s="223">
        <f t="shared" si="344"/>
        <v>0</v>
      </c>
    </row>
    <row r="3927" spans="1:18" hidden="1" outlineLevel="2" x14ac:dyDescent="0.25">
      <c r="A3927" s="222" t="str">
        <f>'Usages industrie'!A30</f>
        <v>Usage industriel n°27</v>
      </c>
      <c r="B3927" s="222" t="s">
        <v>41</v>
      </c>
      <c r="C3927" s="222"/>
      <c r="D3927" s="223">
        <f>IF(B$3892&lt;&gt;"",IF(B$3892='Usages industrie'!$K30,'Usages industrie'!J30,0),0)</f>
        <v>0</v>
      </c>
      <c r="E3927" s="223">
        <f t="shared" si="344"/>
        <v>0</v>
      </c>
      <c r="F3927" s="223">
        <f t="shared" si="344"/>
        <v>0</v>
      </c>
      <c r="G3927" s="223">
        <f t="shared" si="344"/>
        <v>0</v>
      </c>
      <c r="H3927" s="223">
        <f t="shared" si="344"/>
        <v>0</v>
      </c>
      <c r="I3927" s="223">
        <f t="shared" si="344"/>
        <v>0</v>
      </c>
      <c r="J3927" s="223">
        <f t="shared" si="344"/>
        <v>0</v>
      </c>
      <c r="K3927" s="223">
        <f t="shared" si="344"/>
        <v>0</v>
      </c>
      <c r="L3927" s="223">
        <f t="shared" si="344"/>
        <v>0</v>
      </c>
      <c r="M3927" s="223">
        <f t="shared" si="344"/>
        <v>0</v>
      </c>
      <c r="N3927" s="223">
        <f t="shared" si="344"/>
        <v>0</v>
      </c>
      <c r="O3927" s="223">
        <f t="shared" si="344"/>
        <v>0</v>
      </c>
      <c r="P3927" s="223">
        <f t="shared" si="344"/>
        <v>0</v>
      </c>
      <c r="Q3927" s="223">
        <f t="shared" si="344"/>
        <v>0</v>
      </c>
      <c r="R3927" s="223">
        <f t="shared" si="344"/>
        <v>0</v>
      </c>
    </row>
    <row r="3928" spans="1:18" hidden="1" outlineLevel="2" x14ac:dyDescent="0.25">
      <c r="A3928" s="222" t="str">
        <f>'Usages industrie'!A31</f>
        <v>Usage industriel n°28</v>
      </c>
      <c r="B3928" s="222" t="s">
        <v>41</v>
      </c>
      <c r="C3928" s="222"/>
      <c r="D3928" s="223">
        <f>IF(B$3892&lt;&gt;"",IF(B$3892='Usages industrie'!$K31,'Usages industrie'!J31,0),0)</f>
        <v>0</v>
      </c>
      <c r="E3928" s="223">
        <f t="shared" si="344"/>
        <v>0</v>
      </c>
      <c r="F3928" s="223">
        <f t="shared" si="344"/>
        <v>0</v>
      </c>
      <c r="G3928" s="223">
        <f t="shared" si="344"/>
        <v>0</v>
      </c>
      <c r="H3928" s="223">
        <f t="shared" si="344"/>
        <v>0</v>
      </c>
      <c r="I3928" s="223">
        <f t="shared" si="344"/>
        <v>0</v>
      </c>
      <c r="J3928" s="223">
        <f t="shared" si="344"/>
        <v>0</v>
      </c>
      <c r="K3928" s="223">
        <f t="shared" si="344"/>
        <v>0</v>
      </c>
      <c r="L3928" s="223">
        <f t="shared" si="344"/>
        <v>0</v>
      </c>
      <c r="M3928" s="223">
        <f t="shared" si="344"/>
        <v>0</v>
      </c>
      <c r="N3928" s="223">
        <f t="shared" si="344"/>
        <v>0</v>
      </c>
      <c r="O3928" s="223">
        <f t="shared" si="344"/>
        <v>0</v>
      </c>
      <c r="P3928" s="223">
        <f t="shared" si="344"/>
        <v>0</v>
      </c>
      <c r="Q3928" s="223">
        <f t="shared" si="344"/>
        <v>0</v>
      </c>
      <c r="R3928" s="223">
        <f t="shared" si="344"/>
        <v>0</v>
      </c>
    </row>
    <row r="3929" spans="1:18" hidden="1" outlineLevel="2" x14ac:dyDescent="0.25">
      <c r="A3929" s="222" t="str">
        <f>'Usages industrie'!A32</f>
        <v>Usage industriel n°29</v>
      </c>
      <c r="B3929" s="222" t="s">
        <v>41</v>
      </c>
      <c r="C3929" s="222"/>
      <c r="D3929" s="223">
        <f>IF(B$3892&lt;&gt;"",IF(B$3892='Usages industrie'!$K32,'Usages industrie'!J32,0),0)</f>
        <v>0</v>
      </c>
      <c r="E3929" s="223">
        <f t="shared" si="344"/>
        <v>0</v>
      </c>
      <c r="F3929" s="223">
        <f t="shared" si="344"/>
        <v>0</v>
      </c>
      <c r="G3929" s="223">
        <f t="shared" si="344"/>
        <v>0</v>
      </c>
      <c r="H3929" s="223">
        <f t="shared" si="344"/>
        <v>0</v>
      </c>
      <c r="I3929" s="223">
        <f t="shared" si="344"/>
        <v>0</v>
      </c>
      <c r="J3929" s="223">
        <f t="shared" si="344"/>
        <v>0</v>
      </c>
      <c r="K3929" s="223">
        <f t="shared" si="344"/>
        <v>0</v>
      </c>
      <c r="L3929" s="223">
        <f t="shared" si="344"/>
        <v>0</v>
      </c>
      <c r="M3929" s="223">
        <f t="shared" si="344"/>
        <v>0</v>
      </c>
      <c r="N3929" s="223">
        <f t="shared" si="344"/>
        <v>0</v>
      </c>
      <c r="O3929" s="223">
        <f t="shared" si="344"/>
        <v>0</v>
      </c>
      <c r="P3929" s="223">
        <f t="shared" si="344"/>
        <v>0</v>
      </c>
      <c r="Q3929" s="223">
        <f t="shared" si="344"/>
        <v>0</v>
      </c>
      <c r="R3929" s="223">
        <f t="shared" si="344"/>
        <v>0</v>
      </c>
    </row>
    <row r="3930" spans="1:18" hidden="1" outlineLevel="2" x14ac:dyDescent="0.25">
      <c r="A3930" s="222" t="str">
        <f>'Usages industrie'!A33</f>
        <v>Usage industriel n°30</v>
      </c>
      <c r="B3930" s="222" t="s">
        <v>41</v>
      </c>
      <c r="C3930" s="222"/>
      <c r="D3930" s="223">
        <f>IF(B$3892&lt;&gt;"",IF(B$3892='Usages industrie'!$K33,'Usages industrie'!J33,0),0)</f>
        <v>0</v>
      </c>
      <c r="E3930" s="223">
        <f t="shared" si="344"/>
        <v>0</v>
      </c>
      <c r="F3930" s="223">
        <f t="shared" si="344"/>
        <v>0</v>
      </c>
      <c r="G3930" s="223">
        <f t="shared" si="344"/>
        <v>0</v>
      </c>
      <c r="H3930" s="223">
        <f t="shared" si="344"/>
        <v>0</v>
      </c>
      <c r="I3930" s="223">
        <f t="shared" si="344"/>
        <v>0</v>
      </c>
      <c r="J3930" s="223">
        <f t="shared" si="344"/>
        <v>0</v>
      </c>
      <c r="K3930" s="223">
        <f t="shared" si="344"/>
        <v>0</v>
      </c>
      <c r="L3930" s="223">
        <f t="shared" si="344"/>
        <v>0</v>
      </c>
      <c r="M3930" s="223">
        <f t="shared" si="344"/>
        <v>0</v>
      </c>
      <c r="N3930" s="223">
        <f t="shared" si="344"/>
        <v>0</v>
      </c>
      <c r="O3930" s="223">
        <f t="shared" si="344"/>
        <v>0</v>
      </c>
      <c r="P3930" s="223">
        <f t="shared" si="344"/>
        <v>0</v>
      </c>
      <c r="Q3930" s="223">
        <f t="shared" si="344"/>
        <v>0</v>
      </c>
      <c r="R3930" s="223">
        <f t="shared" si="344"/>
        <v>0</v>
      </c>
    </row>
    <row r="3931" spans="1:18" hidden="1" outlineLevel="2" x14ac:dyDescent="0.25">
      <c r="A3931" s="222" t="str">
        <f>'Usages industrie'!A34</f>
        <v>Usage industriel n°31</v>
      </c>
      <c r="B3931" s="222" t="s">
        <v>41</v>
      </c>
      <c r="C3931" s="222"/>
      <c r="D3931" s="223">
        <f>IF(B$3892&lt;&gt;"",IF(B$3892='Usages industrie'!$K34,'Usages industrie'!J34,0),0)</f>
        <v>0</v>
      </c>
      <c r="E3931" s="223">
        <f t="shared" ref="E3931:R3940" si="345">$D3931</f>
        <v>0</v>
      </c>
      <c r="F3931" s="223">
        <f t="shared" si="345"/>
        <v>0</v>
      </c>
      <c r="G3931" s="223">
        <f t="shared" si="345"/>
        <v>0</v>
      </c>
      <c r="H3931" s="223">
        <f t="shared" si="345"/>
        <v>0</v>
      </c>
      <c r="I3931" s="223">
        <f t="shared" si="345"/>
        <v>0</v>
      </c>
      <c r="J3931" s="223">
        <f t="shared" si="345"/>
        <v>0</v>
      </c>
      <c r="K3931" s="223">
        <f t="shared" si="345"/>
        <v>0</v>
      </c>
      <c r="L3931" s="223">
        <f t="shared" si="345"/>
        <v>0</v>
      </c>
      <c r="M3931" s="223">
        <f t="shared" si="345"/>
        <v>0</v>
      </c>
      <c r="N3931" s="223">
        <f t="shared" si="345"/>
        <v>0</v>
      </c>
      <c r="O3931" s="223">
        <f t="shared" si="345"/>
        <v>0</v>
      </c>
      <c r="P3931" s="223">
        <f t="shared" si="345"/>
        <v>0</v>
      </c>
      <c r="Q3931" s="223">
        <f t="shared" si="345"/>
        <v>0</v>
      </c>
      <c r="R3931" s="223">
        <f t="shared" si="345"/>
        <v>0</v>
      </c>
    </row>
    <row r="3932" spans="1:18" hidden="1" outlineLevel="2" x14ac:dyDescent="0.25">
      <c r="A3932" s="222" t="str">
        <f>'Usages industrie'!A35</f>
        <v>Usage industriel n°32</v>
      </c>
      <c r="B3932" s="222" t="s">
        <v>41</v>
      </c>
      <c r="C3932" s="222"/>
      <c r="D3932" s="223">
        <f>IF(B$3892&lt;&gt;"",IF(B$3892='Usages industrie'!$K35,'Usages industrie'!J35,0),0)</f>
        <v>0</v>
      </c>
      <c r="E3932" s="223">
        <f t="shared" si="345"/>
        <v>0</v>
      </c>
      <c r="F3932" s="223">
        <f t="shared" si="345"/>
        <v>0</v>
      </c>
      <c r="G3932" s="223">
        <f t="shared" si="345"/>
        <v>0</v>
      </c>
      <c r="H3932" s="223">
        <f t="shared" si="345"/>
        <v>0</v>
      </c>
      <c r="I3932" s="223">
        <f t="shared" si="345"/>
        <v>0</v>
      </c>
      <c r="J3932" s="223">
        <f t="shared" si="345"/>
        <v>0</v>
      </c>
      <c r="K3932" s="223">
        <f t="shared" si="345"/>
        <v>0</v>
      </c>
      <c r="L3932" s="223">
        <f t="shared" si="345"/>
        <v>0</v>
      </c>
      <c r="M3932" s="223">
        <f t="shared" si="345"/>
        <v>0</v>
      </c>
      <c r="N3932" s="223">
        <f t="shared" si="345"/>
        <v>0</v>
      </c>
      <c r="O3932" s="223">
        <f t="shared" si="345"/>
        <v>0</v>
      </c>
      <c r="P3932" s="223">
        <f t="shared" si="345"/>
        <v>0</v>
      </c>
      <c r="Q3932" s="223">
        <f t="shared" si="345"/>
        <v>0</v>
      </c>
      <c r="R3932" s="223">
        <f t="shared" si="345"/>
        <v>0</v>
      </c>
    </row>
    <row r="3933" spans="1:18" hidden="1" outlineLevel="2" x14ac:dyDescent="0.25">
      <c r="A3933" s="222" t="str">
        <f>'Usages industrie'!A36</f>
        <v>Usage industriel n°33</v>
      </c>
      <c r="B3933" s="222" t="s">
        <v>41</v>
      </c>
      <c r="C3933" s="222"/>
      <c r="D3933" s="223">
        <f>IF(B$3892&lt;&gt;"",IF(B$3892='Usages industrie'!$K36,'Usages industrie'!J36,0),0)</f>
        <v>0</v>
      </c>
      <c r="E3933" s="223">
        <f t="shared" si="345"/>
        <v>0</v>
      </c>
      <c r="F3933" s="223">
        <f t="shared" si="345"/>
        <v>0</v>
      </c>
      <c r="G3933" s="223">
        <f t="shared" si="345"/>
        <v>0</v>
      </c>
      <c r="H3933" s="223">
        <f t="shared" si="345"/>
        <v>0</v>
      </c>
      <c r="I3933" s="223">
        <f t="shared" si="345"/>
        <v>0</v>
      </c>
      <c r="J3933" s="223">
        <f t="shared" si="345"/>
        <v>0</v>
      </c>
      <c r="K3933" s="223">
        <f t="shared" si="345"/>
        <v>0</v>
      </c>
      <c r="L3933" s="223">
        <f t="shared" si="345"/>
        <v>0</v>
      </c>
      <c r="M3933" s="223">
        <f t="shared" si="345"/>
        <v>0</v>
      </c>
      <c r="N3933" s="223">
        <f t="shared" si="345"/>
        <v>0</v>
      </c>
      <c r="O3933" s="223">
        <f t="shared" si="345"/>
        <v>0</v>
      </c>
      <c r="P3933" s="223">
        <f t="shared" si="345"/>
        <v>0</v>
      </c>
      <c r="Q3933" s="223">
        <f t="shared" si="345"/>
        <v>0</v>
      </c>
      <c r="R3933" s="223">
        <f t="shared" si="345"/>
        <v>0</v>
      </c>
    </row>
    <row r="3934" spans="1:18" hidden="1" outlineLevel="2" x14ac:dyDescent="0.25">
      <c r="A3934" s="222" t="str">
        <f>'Usages industrie'!A37</f>
        <v>Usage industriel n°34</v>
      </c>
      <c r="B3934" s="222" t="s">
        <v>41</v>
      </c>
      <c r="C3934" s="222"/>
      <c r="D3934" s="223">
        <f>IF(B$3892&lt;&gt;"",IF(B$3892='Usages industrie'!$K37,'Usages industrie'!J37,0),0)</f>
        <v>0</v>
      </c>
      <c r="E3934" s="223">
        <f t="shared" si="345"/>
        <v>0</v>
      </c>
      <c r="F3934" s="223">
        <f t="shared" si="345"/>
        <v>0</v>
      </c>
      <c r="G3934" s="223">
        <f t="shared" si="345"/>
        <v>0</v>
      </c>
      <c r="H3934" s="223">
        <f t="shared" si="345"/>
        <v>0</v>
      </c>
      <c r="I3934" s="223">
        <f t="shared" si="345"/>
        <v>0</v>
      </c>
      <c r="J3934" s="223">
        <f t="shared" si="345"/>
        <v>0</v>
      </c>
      <c r="K3934" s="223">
        <f t="shared" si="345"/>
        <v>0</v>
      </c>
      <c r="L3934" s="223">
        <f t="shared" si="345"/>
        <v>0</v>
      </c>
      <c r="M3934" s="223">
        <f t="shared" si="345"/>
        <v>0</v>
      </c>
      <c r="N3934" s="223">
        <f t="shared" si="345"/>
        <v>0</v>
      </c>
      <c r="O3934" s="223">
        <f t="shared" si="345"/>
        <v>0</v>
      </c>
      <c r="P3934" s="223">
        <f t="shared" si="345"/>
        <v>0</v>
      </c>
      <c r="Q3934" s="223">
        <f t="shared" si="345"/>
        <v>0</v>
      </c>
      <c r="R3934" s="223">
        <f t="shared" si="345"/>
        <v>0</v>
      </c>
    </row>
    <row r="3935" spans="1:18" hidden="1" outlineLevel="2" x14ac:dyDescent="0.25">
      <c r="A3935" s="222" t="str">
        <f>'Usages industrie'!A38</f>
        <v>Usage industriel n°35</v>
      </c>
      <c r="B3935" s="222" t="s">
        <v>41</v>
      </c>
      <c r="C3935" s="222"/>
      <c r="D3935" s="223">
        <f>IF(B$3892&lt;&gt;"",IF(B$3892='Usages industrie'!$K38,'Usages industrie'!J38,0),0)</f>
        <v>0</v>
      </c>
      <c r="E3935" s="223">
        <f t="shared" si="345"/>
        <v>0</v>
      </c>
      <c r="F3935" s="223">
        <f t="shared" si="345"/>
        <v>0</v>
      </c>
      <c r="G3935" s="223">
        <f t="shared" si="345"/>
        <v>0</v>
      </c>
      <c r="H3935" s="223">
        <f t="shared" si="345"/>
        <v>0</v>
      </c>
      <c r="I3935" s="223">
        <f t="shared" si="345"/>
        <v>0</v>
      </c>
      <c r="J3935" s="223">
        <f t="shared" si="345"/>
        <v>0</v>
      </c>
      <c r="K3935" s="223">
        <f t="shared" si="345"/>
        <v>0</v>
      </c>
      <c r="L3935" s="223">
        <f t="shared" si="345"/>
        <v>0</v>
      </c>
      <c r="M3935" s="223">
        <f t="shared" si="345"/>
        <v>0</v>
      </c>
      <c r="N3935" s="223">
        <f t="shared" si="345"/>
        <v>0</v>
      </c>
      <c r="O3935" s="223">
        <f t="shared" si="345"/>
        <v>0</v>
      </c>
      <c r="P3935" s="223">
        <f t="shared" si="345"/>
        <v>0</v>
      </c>
      <c r="Q3935" s="223">
        <f t="shared" si="345"/>
        <v>0</v>
      </c>
      <c r="R3935" s="223">
        <f t="shared" si="345"/>
        <v>0</v>
      </c>
    </row>
    <row r="3936" spans="1:18" hidden="1" outlineLevel="2" x14ac:dyDescent="0.25">
      <c r="A3936" s="222" t="str">
        <f>'Usages industrie'!A39</f>
        <v>Usage industriel n°36</v>
      </c>
      <c r="B3936" s="222" t="s">
        <v>41</v>
      </c>
      <c r="C3936" s="222"/>
      <c r="D3936" s="223">
        <f>IF(B$3892&lt;&gt;"",IF(B$3892='Usages industrie'!$K39,'Usages industrie'!J39,0),0)</f>
        <v>0</v>
      </c>
      <c r="E3936" s="223">
        <f t="shared" si="345"/>
        <v>0</v>
      </c>
      <c r="F3936" s="223">
        <f t="shared" si="345"/>
        <v>0</v>
      </c>
      <c r="G3936" s="223">
        <f t="shared" si="345"/>
        <v>0</v>
      </c>
      <c r="H3936" s="223">
        <f t="shared" si="345"/>
        <v>0</v>
      </c>
      <c r="I3936" s="223">
        <f t="shared" si="345"/>
        <v>0</v>
      </c>
      <c r="J3936" s="223">
        <f t="shared" si="345"/>
        <v>0</v>
      </c>
      <c r="K3936" s="223">
        <f t="shared" si="345"/>
        <v>0</v>
      </c>
      <c r="L3936" s="223">
        <f t="shared" si="345"/>
        <v>0</v>
      </c>
      <c r="M3936" s="223">
        <f t="shared" si="345"/>
        <v>0</v>
      </c>
      <c r="N3936" s="223">
        <f t="shared" si="345"/>
        <v>0</v>
      </c>
      <c r="O3936" s="223">
        <f t="shared" si="345"/>
        <v>0</v>
      </c>
      <c r="P3936" s="223">
        <f t="shared" si="345"/>
        <v>0</v>
      </c>
      <c r="Q3936" s="223">
        <f t="shared" si="345"/>
        <v>0</v>
      </c>
      <c r="R3936" s="223">
        <f t="shared" si="345"/>
        <v>0</v>
      </c>
    </row>
    <row r="3937" spans="1:18" hidden="1" outlineLevel="2" x14ac:dyDescent="0.25">
      <c r="A3937" s="222" t="str">
        <f>'Usages industrie'!A40</f>
        <v>Usage industriel n°37</v>
      </c>
      <c r="B3937" s="222" t="s">
        <v>41</v>
      </c>
      <c r="C3937" s="222"/>
      <c r="D3937" s="223">
        <f>IF(B$3892&lt;&gt;"",IF(B$3892='Usages industrie'!$K40,'Usages industrie'!J40,0),0)</f>
        <v>0</v>
      </c>
      <c r="E3937" s="223">
        <f t="shared" si="345"/>
        <v>0</v>
      </c>
      <c r="F3937" s="223">
        <f t="shared" si="345"/>
        <v>0</v>
      </c>
      <c r="G3937" s="223">
        <f t="shared" si="345"/>
        <v>0</v>
      </c>
      <c r="H3937" s="223">
        <f t="shared" si="345"/>
        <v>0</v>
      </c>
      <c r="I3937" s="223">
        <f t="shared" si="345"/>
        <v>0</v>
      </c>
      <c r="J3937" s="223">
        <f t="shared" si="345"/>
        <v>0</v>
      </c>
      <c r="K3937" s="223">
        <f t="shared" si="345"/>
        <v>0</v>
      </c>
      <c r="L3937" s="223">
        <f t="shared" si="345"/>
        <v>0</v>
      </c>
      <c r="M3937" s="223">
        <f t="shared" si="345"/>
        <v>0</v>
      </c>
      <c r="N3937" s="223">
        <f t="shared" si="345"/>
        <v>0</v>
      </c>
      <c r="O3937" s="223">
        <f t="shared" si="345"/>
        <v>0</v>
      </c>
      <c r="P3937" s="223">
        <f t="shared" si="345"/>
        <v>0</v>
      </c>
      <c r="Q3937" s="223">
        <f t="shared" si="345"/>
        <v>0</v>
      </c>
      <c r="R3937" s="223">
        <f t="shared" si="345"/>
        <v>0</v>
      </c>
    </row>
    <row r="3938" spans="1:18" hidden="1" outlineLevel="2" x14ac:dyDescent="0.25">
      <c r="A3938" s="222" t="str">
        <f>'Usages industrie'!A41</f>
        <v>Usage industriel n°38</v>
      </c>
      <c r="B3938" s="222" t="s">
        <v>41</v>
      </c>
      <c r="C3938" s="222"/>
      <c r="D3938" s="223">
        <f>IF(B$3892&lt;&gt;"",IF(B$3892='Usages industrie'!$K41,'Usages industrie'!J41,0),0)</f>
        <v>0</v>
      </c>
      <c r="E3938" s="223">
        <f t="shared" si="345"/>
        <v>0</v>
      </c>
      <c r="F3938" s="223">
        <f t="shared" si="345"/>
        <v>0</v>
      </c>
      <c r="G3938" s="223">
        <f t="shared" si="345"/>
        <v>0</v>
      </c>
      <c r="H3938" s="223">
        <f t="shared" si="345"/>
        <v>0</v>
      </c>
      <c r="I3938" s="223">
        <f t="shared" si="345"/>
        <v>0</v>
      </c>
      <c r="J3938" s="223">
        <f t="shared" si="345"/>
        <v>0</v>
      </c>
      <c r="K3938" s="223">
        <f t="shared" si="345"/>
        <v>0</v>
      </c>
      <c r="L3938" s="223">
        <f t="shared" si="345"/>
        <v>0</v>
      </c>
      <c r="M3938" s="223">
        <f t="shared" si="345"/>
        <v>0</v>
      </c>
      <c r="N3938" s="223">
        <f t="shared" si="345"/>
        <v>0</v>
      </c>
      <c r="O3938" s="223">
        <f t="shared" si="345"/>
        <v>0</v>
      </c>
      <c r="P3938" s="223">
        <f t="shared" si="345"/>
        <v>0</v>
      </c>
      <c r="Q3938" s="223">
        <f t="shared" si="345"/>
        <v>0</v>
      </c>
      <c r="R3938" s="223">
        <f t="shared" si="345"/>
        <v>0</v>
      </c>
    </row>
    <row r="3939" spans="1:18" hidden="1" outlineLevel="2" x14ac:dyDescent="0.25">
      <c r="A3939" s="222" t="str">
        <f>'Usages industrie'!A42</f>
        <v>Usage industriel n°39</v>
      </c>
      <c r="B3939" s="222" t="s">
        <v>41</v>
      </c>
      <c r="C3939" s="222"/>
      <c r="D3939" s="223">
        <f>IF(B$3892&lt;&gt;"",IF(B$3892='Usages industrie'!$K42,'Usages industrie'!J42,0),0)</f>
        <v>0</v>
      </c>
      <c r="E3939" s="223">
        <f t="shared" si="345"/>
        <v>0</v>
      </c>
      <c r="F3939" s="223">
        <f t="shared" si="345"/>
        <v>0</v>
      </c>
      <c r="G3939" s="223">
        <f t="shared" si="345"/>
        <v>0</v>
      </c>
      <c r="H3939" s="223">
        <f t="shared" si="345"/>
        <v>0</v>
      </c>
      <c r="I3939" s="223">
        <f t="shared" si="345"/>
        <v>0</v>
      </c>
      <c r="J3939" s="223">
        <f t="shared" si="345"/>
        <v>0</v>
      </c>
      <c r="K3939" s="223">
        <f t="shared" si="345"/>
        <v>0</v>
      </c>
      <c r="L3939" s="223">
        <f t="shared" si="345"/>
        <v>0</v>
      </c>
      <c r="M3939" s="223">
        <f t="shared" si="345"/>
        <v>0</v>
      </c>
      <c r="N3939" s="223">
        <f t="shared" si="345"/>
        <v>0</v>
      </c>
      <c r="O3939" s="223">
        <f t="shared" si="345"/>
        <v>0</v>
      </c>
      <c r="P3939" s="223">
        <f t="shared" si="345"/>
        <v>0</v>
      </c>
      <c r="Q3939" s="223">
        <f t="shared" si="345"/>
        <v>0</v>
      </c>
      <c r="R3939" s="223">
        <f t="shared" si="345"/>
        <v>0</v>
      </c>
    </row>
    <row r="3940" spans="1:18" hidden="1" outlineLevel="2" x14ac:dyDescent="0.25">
      <c r="A3940" s="222" t="str">
        <f>'Usages industrie'!A43</f>
        <v>Usage industriel n°40</v>
      </c>
      <c r="B3940" s="222" t="s">
        <v>41</v>
      </c>
      <c r="C3940" s="222"/>
      <c r="D3940" s="223">
        <f>IF(B$3892&lt;&gt;"",IF(B$3892='Usages industrie'!$K43,'Usages industrie'!J43,0),0)</f>
        <v>0</v>
      </c>
      <c r="E3940" s="223">
        <f t="shared" si="345"/>
        <v>0</v>
      </c>
      <c r="F3940" s="223">
        <f t="shared" si="345"/>
        <v>0</v>
      </c>
      <c r="G3940" s="223">
        <f t="shared" si="345"/>
        <v>0</v>
      </c>
      <c r="H3940" s="223">
        <f t="shared" si="345"/>
        <v>0</v>
      </c>
      <c r="I3940" s="223">
        <f t="shared" si="345"/>
        <v>0</v>
      </c>
      <c r="J3940" s="223">
        <f t="shared" si="345"/>
        <v>0</v>
      </c>
      <c r="K3940" s="223">
        <f t="shared" si="345"/>
        <v>0</v>
      </c>
      <c r="L3940" s="223">
        <f t="shared" si="345"/>
        <v>0</v>
      </c>
      <c r="M3940" s="223">
        <f t="shared" si="345"/>
        <v>0</v>
      </c>
      <c r="N3940" s="223">
        <f t="shared" si="345"/>
        <v>0</v>
      </c>
      <c r="O3940" s="223">
        <f t="shared" si="345"/>
        <v>0</v>
      </c>
      <c r="P3940" s="223">
        <f t="shared" si="345"/>
        <v>0</v>
      </c>
      <c r="Q3940" s="223">
        <f t="shared" si="345"/>
        <v>0</v>
      </c>
      <c r="R3940" s="223">
        <f t="shared" si="345"/>
        <v>0</v>
      </c>
    </row>
    <row r="3941" spans="1:18" hidden="1" outlineLevel="2" x14ac:dyDescent="0.25">
      <c r="A3941" s="222" t="str">
        <f>'Usages industrie'!A44</f>
        <v>Usage industriel n°41</v>
      </c>
      <c r="B3941" s="222" t="s">
        <v>41</v>
      </c>
      <c r="C3941" s="222"/>
      <c r="D3941" s="223">
        <f>IF(B$3892&lt;&gt;"",IF(B$3892='Usages industrie'!$K44,'Usages industrie'!J44,0),0)</f>
        <v>0</v>
      </c>
      <c r="E3941" s="223">
        <f t="shared" ref="E3941:R3950" si="346">$D3941</f>
        <v>0</v>
      </c>
      <c r="F3941" s="223">
        <f t="shared" si="346"/>
        <v>0</v>
      </c>
      <c r="G3941" s="223">
        <f t="shared" si="346"/>
        <v>0</v>
      </c>
      <c r="H3941" s="223">
        <f t="shared" si="346"/>
        <v>0</v>
      </c>
      <c r="I3941" s="223">
        <f t="shared" si="346"/>
        <v>0</v>
      </c>
      <c r="J3941" s="223">
        <f t="shared" si="346"/>
        <v>0</v>
      </c>
      <c r="K3941" s="223">
        <f t="shared" si="346"/>
        <v>0</v>
      </c>
      <c r="L3941" s="223">
        <f t="shared" si="346"/>
        <v>0</v>
      </c>
      <c r="M3941" s="223">
        <f t="shared" si="346"/>
        <v>0</v>
      </c>
      <c r="N3941" s="223">
        <f t="shared" si="346"/>
        <v>0</v>
      </c>
      <c r="O3941" s="223">
        <f t="shared" si="346"/>
        <v>0</v>
      </c>
      <c r="P3941" s="223">
        <f t="shared" si="346"/>
        <v>0</v>
      </c>
      <c r="Q3941" s="223">
        <f t="shared" si="346"/>
        <v>0</v>
      </c>
      <c r="R3941" s="223">
        <f t="shared" si="346"/>
        <v>0</v>
      </c>
    </row>
    <row r="3942" spans="1:18" hidden="1" outlineLevel="2" x14ac:dyDescent="0.25">
      <c r="A3942" s="222" t="str">
        <f>'Usages industrie'!A45</f>
        <v>Usage industriel n°42</v>
      </c>
      <c r="B3942" s="222" t="s">
        <v>41</v>
      </c>
      <c r="C3942" s="222"/>
      <c r="D3942" s="223">
        <f>IF(B$3892&lt;&gt;"",IF(B$3892='Usages industrie'!$K45,'Usages industrie'!J45,0),0)</f>
        <v>0</v>
      </c>
      <c r="E3942" s="223">
        <f t="shared" si="346"/>
        <v>0</v>
      </c>
      <c r="F3942" s="223">
        <f t="shared" si="346"/>
        <v>0</v>
      </c>
      <c r="G3942" s="223">
        <f t="shared" si="346"/>
        <v>0</v>
      </c>
      <c r="H3942" s="223">
        <f t="shared" si="346"/>
        <v>0</v>
      </c>
      <c r="I3942" s="223">
        <f t="shared" si="346"/>
        <v>0</v>
      </c>
      <c r="J3942" s="223">
        <f t="shared" si="346"/>
        <v>0</v>
      </c>
      <c r="K3942" s="223">
        <f t="shared" si="346"/>
        <v>0</v>
      </c>
      <c r="L3942" s="223">
        <f t="shared" si="346"/>
        <v>0</v>
      </c>
      <c r="M3942" s="223">
        <f t="shared" si="346"/>
        <v>0</v>
      </c>
      <c r="N3942" s="223">
        <f t="shared" si="346"/>
        <v>0</v>
      </c>
      <c r="O3942" s="223">
        <f t="shared" si="346"/>
        <v>0</v>
      </c>
      <c r="P3942" s="223">
        <f t="shared" si="346"/>
        <v>0</v>
      </c>
      <c r="Q3942" s="223">
        <f t="shared" si="346"/>
        <v>0</v>
      </c>
      <c r="R3942" s="223">
        <f t="shared" si="346"/>
        <v>0</v>
      </c>
    </row>
    <row r="3943" spans="1:18" hidden="1" outlineLevel="2" x14ac:dyDescent="0.25">
      <c r="A3943" s="222" t="str">
        <f>'Usages industrie'!A46</f>
        <v>Usage industriel n°43</v>
      </c>
      <c r="B3943" s="222" t="s">
        <v>41</v>
      </c>
      <c r="C3943" s="222"/>
      <c r="D3943" s="223">
        <f>IF(B$3892&lt;&gt;"",IF(B$3892='Usages industrie'!$K46,'Usages industrie'!J46,0),0)</f>
        <v>0</v>
      </c>
      <c r="E3943" s="223">
        <f t="shared" si="346"/>
        <v>0</v>
      </c>
      <c r="F3943" s="223">
        <f t="shared" si="346"/>
        <v>0</v>
      </c>
      <c r="G3943" s="223">
        <f t="shared" si="346"/>
        <v>0</v>
      </c>
      <c r="H3943" s="223">
        <f t="shared" si="346"/>
        <v>0</v>
      </c>
      <c r="I3943" s="223">
        <f t="shared" si="346"/>
        <v>0</v>
      </c>
      <c r="J3943" s="223">
        <f t="shared" si="346"/>
        <v>0</v>
      </c>
      <c r="K3943" s="223">
        <f t="shared" si="346"/>
        <v>0</v>
      </c>
      <c r="L3943" s="223">
        <f t="shared" si="346"/>
        <v>0</v>
      </c>
      <c r="M3943" s="223">
        <f t="shared" si="346"/>
        <v>0</v>
      </c>
      <c r="N3943" s="223">
        <f t="shared" si="346"/>
        <v>0</v>
      </c>
      <c r="O3943" s="223">
        <f t="shared" si="346"/>
        <v>0</v>
      </c>
      <c r="P3943" s="223">
        <f t="shared" si="346"/>
        <v>0</v>
      </c>
      <c r="Q3943" s="223">
        <f t="shared" si="346"/>
        <v>0</v>
      </c>
      <c r="R3943" s="223">
        <f t="shared" si="346"/>
        <v>0</v>
      </c>
    </row>
    <row r="3944" spans="1:18" hidden="1" outlineLevel="2" x14ac:dyDescent="0.25">
      <c r="A3944" s="222" t="str">
        <f>'Usages industrie'!A47</f>
        <v>Usage industriel n°44</v>
      </c>
      <c r="B3944" s="222" t="s">
        <v>41</v>
      </c>
      <c r="C3944" s="222"/>
      <c r="D3944" s="223">
        <f>IF(B$3892&lt;&gt;"",IF(B$3892='Usages industrie'!$K47,'Usages industrie'!J47,0),0)</f>
        <v>0</v>
      </c>
      <c r="E3944" s="223">
        <f t="shared" si="346"/>
        <v>0</v>
      </c>
      <c r="F3944" s="223">
        <f t="shared" si="346"/>
        <v>0</v>
      </c>
      <c r="G3944" s="223">
        <f t="shared" si="346"/>
        <v>0</v>
      </c>
      <c r="H3944" s="223">
        <f t="shared" si="346"/>
        <v>0</v>
      </c>
      <c r="I3944" s="223">
        <f t="shared" si="346"/>
        <v>0</v>
      </c>
      <c r="J3944" s="223">
        <f t="shared" si="346"/>
        <v>0</v>
      </c>
      <c r="K3944" s="223">
        <f t="shared" si="346"/>
        <v>0</v>
      </c>
      <c r="L3944" s="223">
        <f t="shared" si="346"/>
        <v>0</v>
      </c>
      <c r="M3944" s="223">
        <f t="shared" si="346"/>
        <v>0</v>
      </c>
      <c r="N3944" s="223">
        <f t="shared" si="346"/>
        <v>0</v>
      </c>
      <c r="O3944" s="223">
        <f t="shared" si="346"/>
        <v>0</v>
      </c>
      <c r="P3944" s="223">
        <f t="shared" si="346"/>
        <v>0</v>
      </c>
      <c r="Q3944" s="223">
        <f t="shared" si="346"/>
        <v>0</v>
      </c>
      <c r="R3944" s="223">
        <f t="shared" si="346"/>
        <v>0</v>
      </c>
    </row>
    <row r="3945" spans="1:18" hidden="1" outlineLevel="2" x14ac:dyDescent="0.25">
      <c r="A3945" s="222" t="str">
        <f>'Usages industrie'!A48</f>
        <v>Usage industriel n°45</v>
      </c>
      <c r="B3945" s="222" t="s">
        <v>41</v>
      </c>
      <c r="C3945" s="222"/>
      <c r="D3945" s="223">
        <f>IF(B$3892&lt;&gt;"",IF(B$3892='Usages industrie'!$K48,'Usages industrie'!J48,0),0)</f>
        <v>0</v>
      </c>
      <c r="E3945" s="223">
        <f t="shared" si="346"/>
        <v>0</v>
      </c>
      <c r="F3945" s="223">
        <f t="shared" si="346"/>
        <v>0</v>
      </c>
      <c r="G3945" s="223">
        <f t="shared" si="346"/>
        <v>0</v>
      </c>
      <c r="H3945" s="223">
        <f t="shared" si="346"/>
        <v>0</v>
      </c>
      <c r="I3945" s="223">
        <f t="shared" si="346"/>
        <v>0</v>
      </c>
      <c r="J3945" s="223">
        <f t="shared" si="346"/>
        <v>0</v>
      </c>
      <c r="K3945" s="223">
        <f t="shared" si="346"/>
        <v>0</v>
      </c>
      <c r="L3945" s="223">
        <f t="shared" si="346"/>
        <v>0</v>
      </c>
      <c r="M3945" s="223">
        <f t="shared" si="346"/>
        <v>0</v>
      </c>
      <c r="N3945" s="223">
        <f t="shared" si="346"/>
        <v>0</v>
      </c>
      <c r="O3945" s="223">
        <f t="shared" si="346"/>
        <v>0</v>
      </c>
      <c r="P3945" s="223">
        <f t="shared" si="346"/>
        <v>0</v>
      </c>
      <c r="Q3945" s="223">
        <f t="shared" si="346"/>
        <v>0</v>
      </c>
      <c r="R3945" s="223">
        <f t="shared" si="346"/>
        <v>0</v>
      </c>
    </row>
    <row r="3946" spans="1:18" hidden="1" outlineLevel="2" x14ac:dyDescent="0.25">
      <c r="A3946" s="222" t="str">
        <f>'Usages industrie'!A49</f>
        <v>Usage industriel n°46</v>
      </c>
      <c r="B3946" s="222" t="s">
        <v>41</v>
      </c>
      <c r="C3946" s="222"/>
      <c r="D3946" s="223">
        <f>IF(B$3892&lt;&gt;"",IF(B$3892='Usages industrie'!$K49,'Usages industrie'!J49,0),0)</f>
        <v>0</v>
      </c>
      <c r="E3946" s="223">
        <f t="shared" si="346"/>
        <v>0</v>
      </c>
      <c r="F3946" s="223">
        <f t="shared" si="346"/>
        <v>0</v>
      </c>
      <c r="G3946" s="223">
        <f t="shared" si="346"/>
        <v>0</v>
      </c>
      <c r="H3946" s="223">
        <f t="shared" si="346"/>
        <v>0</v>
      </c>
      <c r="I3946" s="223">
        <f t="shared" si="346"/>
        <v>0</v>
      </c>
      <c r="J3946" s="223">
        <f t="shared" si="346"/>
        <v>0</v>
      </c>
      <c r="K3946" s="223">
        <f t="shared" si="346"/>
        <v>0</v>
      </c>
      <c r="L3946" s="223">
        <f t="shared" si="346"/>
        <v>0</v>
      </c>
      <c r="M3946" s="223">
        <f t="shared" si="346"/>
        <v>0</v>
      </c>
      <c r="N3946" s="223">
        <f t="shared" si="346"/>
        <v>0</v>
      </c>
      <c r="O3946" s="223">
        <f t="shared" si="346"/>
        <v>0</v>
      </c>
      <c r="P3946" s="223">
        <f t="shared" si="346"/>
        <v>0</v>
      </c>
      <c r="Q3946" s="223">
        <f t="shared" si="346"/>
        <v>0</v>
      </c>
      <c r="R3946" s="223">
        <f t="shared" si="346"/>
        <v>0</v>
      </c>
    </row>
    <row r="3947" spans="1:18" hidden="1" outlineLevel="2" x14ac:dyDescent="0.25">
      <c r="A3947" s="222" t="str">
        <f>'Usages industrie'!A50</f>
        <v>Usage industriel n°47</v>
      </c>
      <c r="B3947" s="222" t="s">
        <v>41</v>
      </c>
      <c r="C3947" s="222"/>
      <c r="D3947" s="223">
        <f>IF(B$3892&lt;&gt;"",IF(B$3892='Usages industrie'!$K50,'Usages industrie'!J50,0),0)</f>
        <v>0</v>
      </c>
      <c r="E3947" s="223">
        <f t="shared" si="346"/>
        <v>0</v>
      </c>
      <c r="F3947" s="223">
        <f t="shared" si="346"/>
        <v>0</v>
      </c>
      <c r="G3947" s="223">
        <f t="shared" si="346"/>
        <v>0</v>
      </c>
      <c r="H3947" s="223">
        <f t="shared" si="346"/>
        <v>0</v>
      </c>
      <c r="I3947" s="223">
        <f t="shared" si="346"/>
        <v>0</v>
      </c>
      <c r="J3947" s="223">
        <f t="shared" si="346"/>
        <v>0</v>
      </c>
      <c r="K3947" s="223">
        <f t="shared" si="346"/>
        <v>0</v>
      </c>
      <c r="L3947" s="223">
        <f t="shared" si="346"/>
        <v>0</v>
      </c>
      <c r="M3947" s="223">
        <f t="shared" si="346"/>
        <v>0</v>
      </c>
      <c r="N3947" s="223">
        <f t="shared" si="346"/>
        <v>0</v>
      </c>
      <c r="O3947" s="223">
        <f t="shared" si="346"/>
        <v>0</v>
      </c>
      <c r="P3947" s="223">
        <f t="shared" si="346"/>
        <v>0</v>
      </c>
      <c r="Q3947" s="223">
        <f t="shared" si="346"/>
        <v>0</v>
      </c>
      <c r="R3947" s="223">
        <f t="shared" si="346"/>
        <v>0</v>
      </c>
    </row>
    <row r="3948" spans="1:18" hidden="1" outlineLevel="2" x14ac:dyDescent="0.25">
      <c r="A3948" s="222" t="str">
        <f>'Usages industrie'!A51</f>
        <v>Usage industriel n°48</v>
      </c>
      <c r="B3948" s="222" t="s">
        <v>41</v>
      </c>
      <c r="C3948" s="222"/>
      <c r="D3948" s="223">
        <f>IF(B$3892&lt;&gt;"",IF(B$3892='Usages industrie'!$K51,'Usages industrie'!J51,0),0)</f>
        <v>0</v>
      </c>
      <c r="E3948" s="223">
        <f t="shared" si="346"/>
        <v>0</v>
      </c>
      <c r="F3948" s="223">
        <f t="shared" si="346"/>
        <v>0</v>
      </c>
      <c r="G3948" s="223">
        <f t="shared" si="346"/>
        <v>0</v>
      </c>
      <c r="H3948" s="223">
        <f t="shared" si="346"/>
        <v>0</v>
      </c>
      <c r="I3948" s="223">
        <f t="shared" si="346"/>
        <v>0</v>
      </c>
      <c r="J3948" s="223">
        <f t="shared" si="346"/>
        <v>0</v>
      </c>
      <c r="K3948" s="223">
        <f t="shared" si="346"/>
        <v>0</v>
      </c>
      <c r="L3948" s="223">
        <f t="shared" si="346"/>
        <v>0</v>
      </c>
      <c r="M3948" s="223">
        <f t="shared" si="346"/>
        <v>0</v>
      </c>
      <c r="N3948" s="223">
        <f t="shared" si="346"/>
        <v>0</v>
      </c>
      <c r="O3948" s="223">
        <f t="shared" si="346"/>
        <v>0</v>
      </c>
      <c r="P3948" s="223">
        <f t="shared" si="346"/>
        <v>0</v>
      </c>
      <c r="Q3948" s="223">
        <f t="shared" si="346"/>
        <v>0</v>
      </c>
      <c r="R3948" s="223">
        <f t="shared" si="346"/>
        <v>0</v>
      </c>
    </row>
    <row r="3949" spans="1:18" hidden="1" outlineLevel="2" x14ac:dyDescent="0.25">
      <c r="A3949" s="222" t="str">
        <f>'Usages industrie'!A52</f>
        <v>Usage industriel n°49</v>
      </c>
      <c r="B3949" s="222" t="s">
        <v>41</v>
      </c>
      <c r="C3949" s="222"/>
      <c r="D3949" s="223">
        <f>IF(B$3892&lt;&gt;"",IF(B$3892='Usages industrie'!$K52,'Usages industrie'!J52,0),0)</f>
        <v>0</v>
      </c>
      <c r="E3949" s="223">
        <f t="shared" si="346"/>
        <v>0</v>
      </c>
      <c r="F3949" s="223">
        <f t="shared" si="346"/>
        <v>0</v>
      </c>
      <c r="G3949" s="223">
        <f t="shared" si="346"/>
        <v>0</v>
      </c>
      <c r="H3949" s="223">
        <f t="shared" si="346"/>
        <v>0</v>
      </c>
      <c r="I3949" s="223">
        <f t="shared" si="346"/>
        <v>0</v>
      </c>
      <c r="J3949" s="223">
        <f t="shared" si="346"/>
        <v>0</v>
      </c>
      <c r="K3949" s="223">
        <f t="shared" si="346"/>
        <v>0</v>
      </c>
      <c r="L3949" s="223">
        <f t="shared" si="346"/>
        <v>0</v>
      </c>
      <c r="M3949" s="223">
        <f t="shared" si="346"/>
        <v>0</v>
      </c>
      <c r="N3949" s="223">
        <f t="shared" si="346"/>
        <v>0</v>
      </c>
      <c r="O3949" s="223">
        <f t="shared" si="346"/>
        <v>0</v>
      </c>
      <c r="P3949" s="223">
        <f t="shared" si="346"/>
        <v>0</v>
      </c>
      <c r="Q3949" s="223">
        <f t="shared" si="346"/>
        <v>0</v>
      </c>
      <c r="R3949" s="223">
        <f t="shared" si="346"/>
        <v>0</v>
      </c>
    </row>
    <row r="3950" spans="1:18" hidden="1" outlineLevel="2" x14ac:dyDescent="0.25">
      <c r="A3950" s="222" t="str">
        <f>'Usages industrie'!A53</f>
        <v>Usage industriel n°50</v>
      </c>
      <c r="B3950" s="222" t="s">
        <v>41</v>
      </c>
      <c r="C3950" s="222"/>
      <c r="D3950" s="223">
        <f>IF(B$3892&lt;&gt;"",IF(B$3892='Usages industrie'!$K53,'Usages industrie'!J53,0),0)</f>
        <v>0</v>
      </c>
      <c r="E3950" s="223">
        <f t="shared" si="346"/>
        <v>0</v>
      </c>
      <c r="F3950" s="223">
        <f t="shared" si="346"/>
        <v>0</v>
      </c>
      <c r="G3950" s="223">
        <f t="shared" si="346"/>
        <v>0</v>
      </c>
      <c r="H3950" s="223">
        <f t="shared" si="346"/>
        <v>0</v>
      </c>
      <c r="I3950" s="223">
        <f t="shared" si="346"/>
        <v>0</v>
      </c>
      <c r="J3950" s="223">
        <f t="shared" si="346"/>
        <v>0</v>
      </c>
      <c r="K3950" s="223">
        <f t="shared" si="346"/>
        <v>0</v>
      </c>
      <c r="L3950" s="223">
        <f t="shared" si="346"/>
        <v>0</v>
      </c>
      <c r="M3950" s="223">
        <f t="shared" si="346"/>
        <v>0</v>
      </c>
      <c r="N3950" s="223">
        <f t="shared" si="346"/>
        <v>0</v>
      </c>
      <c r="O3950" s="223">
        <f t="shared" si="346"/>
        <v>0</v>
      </c>
      <c r="P3950" s="223">
        <f t="shared" si="346"/>
        <v>0</v>
      </c>
      <c r="Q3950" s="223">
        <f t="shared" si="346"/>
        <v>0</v>
      </c>
      <c r="R3950" s="223">
        <f t="shared" si="346"/>
        <v>0</v>
      </c>
    </row>
    <row r="3951" spans="1:18" hidden="1" outlineLevel="1" collapsed="1" x14ac:dyDescent="0.25">
      <c r="A3951" s="222" t="s">
        <v>649</v>
      </c>
      <c r="B3951" s="222"/>
      <c r="C3951" s="222"/>
      <c r="D3951" s="223">
        <f t="shared" ref="D3951:R3951" si="347">SUM(D3901:D3950)</f>
        <v>0</v>
      </c>
      <c r="E3951" s="223">
        <f t="shared" si="347"/>
        <v>0</v>
      </c>
      <c r="F3951" s="223">
        <f t="shared" si="347"/>
        <v>0</v>
      </c>
      <c r="G3951" s="223">
        <f t="shared" si="347"/>
        <v>0</v>
      </c>
      <c r="H3951" s="223">
        <f t="shared" si="347"/>
        <v>0</v>
      </c>
      <c r="I3951" s="223">
        <f t="shared" si="347"/>
        <v>0</v>
      </c>
      <c r="J3951" s="223">
        <f t="shared" si="347"/>
        <v>0</v>
      </c>
      <c r="K3951" s="223">
        <f t="shared" si="347"/>
        <v>0</v>
      </c>
      <c r="L3951" s="223">
        <f t="shared" si="347"/>
        <v>0</v>
      </c>
      <c r="M3951" s="223">
        <f t="shared" si="347"/>
        <v>0</v>
      </c>
      <c r="N3951" s="223">
        <f t="shared" si="347"/>
        <v>0</v>
      </c>
      <c r="O3951" s="223">
        <f t="shared" si="347"/>
        <v>0</v>
      </c>
      <c r="P3951" s="223">
        <f t="shared" si="347"/>
        <v>0</v>
      </c>
      <c r="Q3951" s="223">
        <f t="shared" si="347"/>
        <v>0</v>
      </c>
      <c r="R3951" s="223">
        <f t="shared" si="347"/>
        <v>0</v>
      </c>
    </row>
    <row r="3952" spans="1:18" hidden="1" outlineLevel="2" x14ac:dyDescent="0.25">
      <c r="A3952" s="222" t="str">
        <f>'Usages industrie'!A4</f>
        <v>Usage industriel n°1</v>
      </c>
      <c r="B3952" s="222" t="s">
        <v>645</v>
      </c>
      <c r="C3952" s="222"/>
      <c r="D3952" s="223">
        <f>D3901*'Usages industrie'!$P4*(1+'Usages industrie'!$Q4)^(D$3895-$D$3895)/1000</f>
        <v>0</v>
      </c>
      <c r="E3952" s="223">
        <f>E3901*'Usages industrie'!$P4*(1+'Usages industrie'!$Q4)^(E$3895-$D$3895)/1000</f>
        <v>0</v>
      </c>
      <c r="F3952" s="223">
        <f>F3901*'Usages industrie'!$P4*(1+'Usages industrie'!$Q4)^(F$3895-$D$3895)/1000</f>
        <v>0</v>
      </c>
      <c r="G3952" s="223">
        <f>G3901*'Usages industrie'!$P4*(1+'Usages industrie'!$Q4)^(G$3895-$D$3895)/1000</f>
        <v>0</v>
      </c>
      <c r="H3952" s="223">
        <f>H3901*'Usages industrie'!$P4*(1+'Usages industrie'!$Q4)^(H$3895-$D$3895)/1000</f>
        <v>0</v>
      </c>
      <c r="I3952" s="223">
        <f>I3901*'Usages industrie'!$P4*(1+'Usages industrie'!$Q4)^(I$3895-$D$3895)/1000</f>
        <v>0</v>
      </c>
      <c r="J3952" s="223">
        <f>J3901*'Usages industrie'!$P4*(1+'Usages industrie'!$Q4)^(J$3895-$D$3895)/1000</f>
        <v>0</v>
      </c>
      <c r="K3952" s="223">
        <f>K3901*'Usages industrie'!$P4*(1+'Usages industrie'!$Q4)^(K$3895-$D$3895)/1000</f>
        <v>0</v>
      </c>
      <c r="L3952" s="223">
        <f>L3901*'Usages industrie'!$P4*(1+'Usages industrie'!$Q4)^(L$3895-$D$3895)/1000</f>
        <v>0</v>
      </c>
      <c r="M3952" s="223">
        <f>M3901*'Usages industrie'!$P4*(1+'Usages industrie'!$Q4)^(M$3895-$D$3895)/1000</f>
        <v>0</v>
      </c>
      <c r="N3952" s="223">
        <f>N3901*'Usages industrie'!$P4*(1+'Usages industrie'!$Q4)^(N$3895-$D$3895)/1000</f>
        <v>0</v>
      </c>
      <c r="O3952" s="223">
        <f>O3901*'Usages industrie'!$P4*(1+'Usages industrie'!$Q4)^(O$3895-$D$3895)/1000</f>
        <v>0</v>
      </c>
      <c r="P3952" s="223">
        <f>P3901*'Usages industrie'!$P4*(1+'Usages industrie'!$Q4)^(P$3895-$D$3895)/1000</f>
        <v>0</v>
      </c>
      <c r="Q3952" s="223">
        <f>Q3901*'Usages industrie'!$P4*(1+'Usages industrie'!$Q4)^(Q$3895-$D$3895)/1000</f>
        <v>0</v>
      </c>
      <c r="R3952" s="223">
        <f>R3901*'Usages industrie'!$P4*(1+'Usages industrie'!$Q4)^(R$3895-$D$3895)/1000</f>
        <v>0</v>
      </c>
    </row>
    <row r="3953" spans="1:18" hidden="1" outlineLevel="2" x14ac:dyDescent="0.25">
      <c r="A3953" s="222" t="str">
        <f>'Usages industrie'!A5</f>
        <v>Usage industriel n°2</v>
      </c>
      <c r="B3953" s="222" t="s">
        <v>645</v>
      </c>
      <c r="C3953" s="222"/>
      <c r="D3953" s="223">
        <f>D3902*'Usages industrie'!$P5*(1+'Usages industrie'!$Q5)^(D$3895-$D$3895)/1000</f>
        <v>0</v>
      </c>
      <c r="E3953" s="223">
        <f>E3902*'Usages industrie'!$P5*(1+'Usages industrie'!$Q5)^(E$3895-$D$3895)/1000</f>
        <v>0</v>
      </c>
      <c r="F3953" s="223">
        <f>F3902*'Usages industrie'!$P5*(1+'Usages industrie'!$Q5)^(F$3895-$D$3895)/1000</f>
        <v>0</v>
      </c>
      <c r="G3953" s="223">
        <f>G3902*'Usages industrie'!$P5*(1+'Usages industrie'!$Q5)^(G$3895-$D$3895)/1000</f>
        <v>0</v>
      </c>
      <c r="H3953" s="223">
        <f>H3902*'Usages industrie'!$P5*(1+'Usages industrie'!$Q5)^(H$3895-$D$3895)/1000</f>
        <v>0</v>
      </c>
      <c r="I3953" s="223">
        <f>I3902*'Usages industrie'!$P5*(1+'Usages industrie'!$Q5)^(I$3895-$D$3895)/1000</f>
        <v>0</v>
      </c>
      <c r="J3953" s="223">
        <f>J3902*'Usages industrie'!$P5*(1+'Usages industrie'!$Q5)^(J$3895-$D$3895)/1000</f>
        <v>0</v>
      </c>
      <c r="K3953" s="223">
        <f>K3902*'Usages industrie'!$P5*(1+'Usages industrie'!$Q5)^(K$3895-$D$3895)/1000</f>
        <v>0</v>
      </c>
      <c r="L3953" s="223">
        <f>L3902*'Usages industrie'!$P5*(1+'Usages industrie'!$Q5)^(L$3895-$D$3895)/1000</f>
        <v>0</v>
      </c>
      <c r="M3953" s="223">
        <f>M3902*'Usages industrie'!$P5*(1+'Usages industrie'!$Q5)^(M$3895-$D$3895)/1000</f>
        <v>0</v>
      </c>
      <c r="N3953" s="223">
        <f>N3902*'Usages industrie'!$P5*(1+'Usages industrie'!$Q5)^(N$3895-$D$3895)/1000</f>
        <v>0</v>
      </c>
      <c r="O3953" s="223">
        <f>O3902*'Usages industrie'!$P5*(1+'Usages industrie'!$Q5)^(O$3895-$D$3895)/1000</f>
        <v>0</v>
      </c>
      <c r="P3953" s="223">
        <f>P3902*'Usages industrie'!$P5*(1+'Usages industrie'!$Q5)^(P$3895-$D$3895)/1000</f>
        <v>0</v>
      </c>
      <c r="Q3953" s="223">
        <f>Q3902*'Usages industrie'!$P5*(1+'Usages industrie'!$Q5)^(Q$3895-$D$3895)/1000</f>
        <v>0</v>
      </c>
      <c r="R3953" s="223">
        <f>R3902*'Usages industrie'!$P5*(1+'Usages industrie'!$Q5)^(R$3895-$D$3895)/1000</f>
        <v>0</v>
      </c>
    </row>
    <row r="3954" spans="1:18" hidden="1" outlineLevel="2" x14ac:dyDescent="0.25">
      <c r="A3954" s="222" t="str">
        <f>'Usages industrie'!A6</f>
        <v>Usage industriel n°3</v>
      </c>
      <c r="B3954" s="222" t="s">
        <v>645</v>
      </c>
      <c r="C3954" s="222"/>
      <c r="D3954" s="223">
        <f>D3903*'Usages industrie'!$P6*(1+'Usages industrie'!$Q6)^(D$3895-$D$3895)/1000</f>
        <v>0</v>
      </c>
      <c r="E3954" s="223">
        <f>E3903*'Usages industrie'!$P6*(1+'Usages industrie'!$Q6)^(E$3895-$D$3895)/1000</f>
        <v>0</v>
      </c>
      <c r="F3954" s="223">
        <f>F3903*'Usages industrie'!$P6*(1+'Usages industrie'!$Q6)^(F$3895-$D$3895)/1000</f>
        <v>0</v>
      </c>
      <c r="G3954" s="223">
        <f>G3903*'Usages industrie'!$P6*(1+'Usages industrie'!$Q6)^(G$3895-$D$3895)/1000</f>
        <v>0</v>
      </c>
      <c r="H3954" s="223">
        <f>H3903*'Usages industrie'!$P6*(1+'Usages industrie'!$Q6)^(H$3895-$D$3895)/1000</f>
        <v>0</v>
      </c>
      <c r="I3954" s="223">
        <f>I3903*'Usages industrie'!$P6*(1+'Usages industrie'!$Q6)^(I$3895-$D$3895)/1000</f>
        <v>0</v>
      </c>
      <c r="J3954" s="223">
        <f>J3903*'Usages industrie'!$P6*(1+'Usages industrie'!$Q6)^(J$3895-$D$3895)/1000</f>
        <v>0</v>
      </c>
      <c r="K3954" s="223">
        <f>K3903*'Usages industrie'!$P6*(1+'Usages industrie'!$Q6)^(K$3895-$D$3895)/1000</f>
        <v>0</v>
      </c>
      <c r="L3954" s="223">
        <f>L3903*'Usages industrie'!$P6*(1+'Usages industrie'!$Q6)^(L$3895-$D$3895)/1000</f>
        <v>0</v>
      </c>
      <c r="M3954" s="223">
        <f>M3903*'Usages industrie'!$P6*(1+'Usages industrie'!$Q6)^(M$3895-$D$3895)/1000</f>
        <v>0</v>
      </c>
      <c r="N3954" s="223">
        <f>N3903*'Usages industrie'!$P6*(1+'Usages industrie'!$Q6)^(N$3895-$D$3895)/1000</f>
        <v>0</v>
      </c>
      <c r="O3954" s="223">
        <f>O3903*'Usages industrie'!$P6*(1+'Usages industrie'!$Q6)^(O$3895-$D$3895)/1000</f>
        <v>0</v>
      </c>
      <c r="P3954" s="223">
        <f>P3903*'Usages industrie'!$P6*(1+'Usages industrie'!$Q6)^(P$3895-$D$3895)/1000</f>
        <v>0</v>
      </c>
      <c r="Q3954" s="223">
        <f>Q3903*'Usages industrie'!$P6*(1+'Usages industrie'!$Q6)^(Q$3895-$D$3895)/1000</f>
        <v>0</v>
      </c>
      <c r="R3954" s="223">
        <f>R3903*'Usages industrie'!$P6*(1+'Usages industrie'!$Q6)^(R$3895-$D$3895)/1000</f>
        <v>0</v>
      </c>
    </row>
    <row r="3955" spans="1:18" hidden="1" outlineLevel="2" x14ac:dyDescent="0.25">
      <c r="A3955" s="222" t="str">
        <f>'Usages industrie'!A7</f>
        <v>Usage industriel n°4</v>
      </c>
      <c r="B3955" s="222" t="s">
        <v>645</v>
      </c>
      <c r="C3955" s="222"/>
      <c r="D3955" s="223">
        <f>D3904*'Usages industrie'!$P7*(1+'Usages industrie'!$Q7)^(D$3895-$D$3895)/1000</f>
        <v>0</v>
      </c>
      <c r="E3955" s="223">
        <f>E3904*'Usages industrie'!$P7*(1+'Usages industrie'!$Q7)^(E$3895-$D$3895)/1000</f>
        <v>0</v>
      </c>
      <c r="F3955" s="223">
        <f>F3904*'Usages industrie'!$P7*(1+'Usages industrie'!$Q7)^(F$3895-$D$3895)/1000</f>
        <v>0</v>
      </c>
      <c r="G3955" s="223">
        <f>G3904*'Usages industrie'!$P7*(1+'Usages industrie'!$Q7)^(G$3895-$D$3895)/1000</f>
        <v>0</v>
      </c>
      <c r="H3955" s="223">
        <f>H3904*'Usages industrie'!$P7*(1+'Usages industrie'!$Q7)^(H$3895-$D$3895)/1000</f>
        <v>0</v>
      </c>
      <c r="I3955" s="223">
        <f>I3904*'Usages industrie'!$P7*(1+'Usages industrie'!$Q7)^(I$3895-$D$3895)/1000</f>
        <v>0</v>
      </c>
      <c r="J3955" s="223">
        <f>J3904*'Usages industrie'!$P7*(1+'Usages industrie'!$Q7)^(J$3895-$D$3895)/1000</f>
        <v>0</v>
      </c>
      <c r="K3955" s="223">
        <f>K3904*'Usages industrie'!$P7*(1+'Usages industrie'!$Q7)^(K$3895-$D$3895)/1000</f>
        <v>0</v>
      </c>
      <c r="L3955" s="223">
        <f>L3904*'Usages industrie'!$P7*(1+'Usages industrie'!$Q7)^(L$3895-$D$3895)/1000</f>
        <v>0</v>
      </c>
      <c r="M3955" s="223">
        <f>M3904*'Usages industrie'!$P7*(1+'Usages industrie'!$Q7)^(M$3895-$D$3895)/1000</f>
        <v>0</v>
      </c>
      <c r="N3955" s="223">
        <f>N3904*'Usages industrie'!$P7*(1+'Usages industrie'!$Q7)^(N$3895-$D$3895)/1000</f>
        <v>0</v>
      </c>
      <c r="O3955" s="223">
        <f>O3904*'Usages industrie'!$P7*(1+'Usages industrie'!$Q7)^(O$3895-$D$3895)/1000</f>
        <v>0</v>
      </c>
      <c r="P3955" s="223">
        <f>P3904*'Usages industrie'!$P7*(1+'Usages industrie'!$Q7)^(P$3895-$D$3895)/1000</f>
        <v>0</v>
      </c>
      <c r="Q3955" s="223">
        <f>Q3904*'Usages industrie'!$P7*(1+'Usages industrie'!$Q7)^(Q$3895-$D$3895)/1000</f>
        <v>0</v>
      </c>
      <c r="R3955" s="223">
        <f>R3904*'Usages industrie'!$P7*(1+'Usages industrie'!$Q7)^(R$3895-$D$3895)/1000</f>
        <v>0</v>
      </c>
    </row>
    <row r="3956" spans="1:18" hidden="1" outlineLevel="2" x14ac:dyDescent="0.25">
      <c r="A3956" s="222" t="str">
        <f>'Usages industrie'!A8</f>
        <v>Usage industriel n°5</v>
      </c>
      <c r="B3956" s="222" t="s">
        <v>645</v>
      </c>
      <c r="C3956" s="222"/>
      <c r="D3956" s="223">
        <f>D3905*'Usages industrie'!$P8*(1+'Usages industrie'!$Q8)^(D$3895-$D$3895)/1000</f>
        <v>0</v>
      </c>
      <c r="E3956" s="223">
        <f>E3905*'Usages industrie'!$P8*(1+'Usages industrie'!$Q8)^(E$3895-$D$3895)/1000</f>
        <v>0</v>
      </c>
      <c r="F3956" s="223">
        <f>F3905*'Usages industrie'!$P8*(1+'Usages industrie'!$Q8)^(F$3895-$D$3895)/1000</f>
        <v>0</v>
      </c>
      <c r="G3956" s="223">
        <f>G3905*'Usages industrie'!$P8*(1+'Usages industrie'!$Q8)^(G$3895-$D$3895)/1000</f>
        <v>0</v>
      </c>
      <c r="H3956" s="223">
        <f>H3905*'Usages industrie'!$P8*(1+'Usages industrie'!$Q8)^(H$3895-$D$3895)/1000</f>
        <v>0</v>
      </c>
      <c r="I3956" s="223">
        <f>I3905*'Usages industrie'!$P8*(1+'Usages industrie'!$Q8)^(I$3895-$D$3895)/1000</f>
        <v>0</v>
      </c>
      <c r="J3956" s="223">
        <f>J3905*'Usages industrie'!$P8*(1+'Usages industrie'!$Q8)^(J$3895-$D$3895)/1000</f>
        <v>0</v>
      </c>
      <c r="K3956" s="223">
        <f>K3905*'Usages industrie'!$P8*(1+'Usages industrie'!$Q8)^(K$3895-$D$3895)/1000</f>
        <v>0</v>
      </c>
      <c r="L3956" s="223">
        <f>L3905*'Usages industrie'!$P8*(1+'Usages industrie'!$Q8)^(L$3895-$D$3895)/1000</f>
        <v>0</v>
      </c>
      <c r="M3956" s="223">
        <f>M3905*'Usages industrie'!$P8*(1+'Usages industrie'!$Q8)^(M$3895-$D$3895)/1000</f>
        <v>0</v>
      </c>
      <c r="N3956" s="223">
        <f>N3905*'Usages industrie'!$P8*(1+'Usages industrie'!$Q8)^(N$3895-$D$3895)/1000</f>
        <v>0</v>
      </c>
      <c r="O3956" s="223">
        <f>O3905*'Usages industrie'!$P8*(1+'Usages industrie'!$Q8)^(O$3895-$D$3895)/1000</f>
        <v>0</v>
      </c>
      <c r="P3956" s="223">
        <f>P3905*'Usages industrie'!$P8*(1+'Usages industrie'!$Q8)^(P$3895-$D$3895)/1000</f>
        <v>0</v>
      </c>
      <c r="Q3956" s="223">
        <f>Q3905*'Usages industrie'!$P8*(1+'Usages industrie'!$Q8)^(Q$3895-$D$3895)/1000</f>
        <v>0</v>
      </c>
      <c r="R3956" s="223">
        <f>R3905*'Usages industrie'!$P8*(1+'Usages industrie'!$Q8)^(R$3895-$D$3895)/1000</f>
        <v>0</v>
      </c>
    </row>
    <row r="3957" spans="1:18" hidden="1" outlineLevel="2" x14ac:dyDescent="0.25">
      <c r="A3957" s="222" t="str">
        <f>'Usages industrie'!A9</f>
        <v>Usage industriel n°6</v>
      </c>
      <c r="B3957" s="222" t="s">
        <v>645</v>
      </c>
      <c r="C3957" s="222"/>
      <c r="D3957" s="223">
        <f>D3906*'Usages industrie'!$P9*(1+'Usages industrie'!$Q9)^(D$3895-$D$3895)/1000</f>
        <v>0</v>
      </c>
      <c r="E3957" s="223">
        <f>E3906*'Usages industrie'!$P9*(1+'Usages industrie'!$Q9)^(E$3895-$D$3895)/1000</f>
        <v>0</v>
      </c>
      <c r="F3957" s="223">
        <f>F3906*'Usages industrie'!$P9*(1+'Usages industrie'!$Q9)^(F$3895-$D$3895)/1000</f>
        <v>0</v>
      </c>
      <c r="G3957" s="223">
        <f>G3906*'Usages industrie'!$P9*(1+'Usages industrie'!$Q9)^(G$3895-$D$3895)/1000</f>
        <v>0</v>
      </c>
      <c r="H3957" s="223">
        <f>H3906*'Usages industrie'!$P9*(1+'Usages industrie'!$Q9)^(H$3895-$D$3895)/1000</f>
        <v>0</v>
      </c>
      <c r="I3957" s="223">
        <f>I3906*'Usages industrie'!$P9*(1+'Usages industrie'!$Q9)^(I$3895-$D$3895)/1000</f>
        <v>0</v>
      </c>
      <c r="J3957" s="223">
        <f>J3906*'Usages industrie'!$P9*(1+'Usages industrie'!$Q9)^(J$3895-$D$3895)/1000</f>
        <v>0</v>
      </c>
      <c r="K3957" s="223">
        <f>K3906*'Usages industrie'!$P9*(1+'Usages industrie'!$Q9)^(K$3895-$D$3895)/1000</f>
        <v>0</v>
      </c>
      <c r="L3957" s="223">
        <f>L3906*'Usages industrie'!$P9*(1+'Usages industrie'!$Q9)^(L$3895-$D$3895)/1000</f>
        <v>0</v>
      </c>
      <c r="M3957" s="223">
        <f>M3906*'Usages industrie'!$P9*(1+'Usages industrie'!$Q9)^(M$3895-$D$3895)/1000</f>
        <v>0</v>
      </c>
      <c r="N3957" s="223">
        <f>N3906*'Usages industrie'!$P9*(1+'Usages industrie'!$Q9)^(N$3895-$D$3895)/1000</f>
        <v>0</v>
      </c>
      <c r="O3957" s="223">
        <f>O3906*'Usages industrie'!$P9*(1+'Usages industrie'!$Q9)^(O$3895-$D$3895)/1000</f>
        <v>0</v>
      </c>
      <c r="P3957" s="223">
        <f>P3906*'Usages industrie'!$P9*(1+'Usages industrie'!$Q9)^(P$3895-$D$3895)/1000</f>
        <v>0</v>
      </c>
      <c r="Q3957" s="223">
        <f>Q3906*'Usages industrie'!$P9*(1+'Usages industrie'!$Q9)^(Q$3895-$D$3895)/1000</f>
        <v>0</v>
      </c>
      <c r="R3957" s="223">
        <f>R3906*'Usages industrie'!$P9*(1+'Usages industrie'!$Q9)^(R$3895-$D$3895)/1000</f>
        <v>0</v>
      </c>
    </row>
    <row r="3958" spans="1:18" hidden="1" outlineLevel="2" x14ac:dyDescent="0.25">
      <c r="A3958" s="222" t="str">
        <f>'Usages industrie'!A10</f>
        <v>Usage industriel n°7</v>
      </c>
      <c r="B3958" s="222" t="s">
        <v>645</v>
      </c>
      <c r="C3958" s="222"/>
      <c r="D3958" s="223">
        <f>D3907*'Usages industrie'!$P10*(1+'Usages industrie'!$Q10)^(D$3895-$D$3895)/1000</f>
        <v>0</v>
      </c>
      <c r="E3958" s="223">
        <f>E3907*'Usages industrie'!$P10*(1+'Usages industrie'!$Q10)^(E$3895-$D$3895)/1000</f>
        <v>0</v>
      </c>
      <c r="F3958" s="223">
        <f>F3907*'Usages industrie'!$P10*(1+'Usages industrie'!$Q10)^(F$3895-$D$3895)/1000</f>
        <v>0</v>
      </c>
      <c r="G3958" s="223">
        <f>G3907*'Usages industrie'!$P10*(1+'Usages industrie'!$Q10)^(G$3895-$D$3895)/1000</f>
        <v>0</v>
      </c>
      <c r="H3958" s="223">
        <f>H3907*'Usages industrie'!$P10*(1+'Usages industrie'!$Q10)^(H$3895-$D$3895)/1000</f>
        <v>0</v>
      </c>
      <c r="I3958" s="223">
        <f>I3907*'Usages industrie'!$P10*(1+'Usages industrie'!$Q10)^(I$3895-$D$3895)/1000</f>
        <v>0</v>
      </c>
      <c r="J3958" s="223">
        <f>J3907*'Usages industrie'!$P10*(1+'Usages industrie'!$Q10)^(J$3895-$D$3895)/1000</f>
        <v>0</v>
      </c>
      <c r="K3958" s="223">
        <f>K3907*'Usages industrie'!$P10*(1+'Usages industrie'!$Q10)^(K$3895-$D$3895)/1000</f>
        <v>0</v>
      </c>
      <c r="L3958" s="223">
        <f>L3907*'Usages industrie'!$P10*(1+'Usages industrie'!$Q10)^(L$3895-$D$3895)/1000</f>
        <v>0</v>
      </c>
      <c r="M3958" s="223">
        <f>M3907*'Usages industrie'!$P10*(1+'Usages industrie'!$Q10)^(M$3895-$D$3895)/1000</f>
        <v>0</v>
      </c>
      <c r="N3958" s="223">
        <f>N3907*'Usages industrie'!$P10*(1+'Usages industrie'!$Q10)^(N$3895-$D$3895)/1000</f>
        <v>0</v>
      </c>
      <c r="O3958" s="223">
        <f>O3907*'Usages industrie'!$P10*(1+'Usages industrie'!$Q10)^(O$3895-$D$3895)/1000</f>
        <v>0</v>
      </c>
      <c r="P3958" s="223">
        <f>P3907*'Usages industrie'!$P10*(1+'Usages industrie'!$Q10)^(P$3895-$D$3895)/1000</f>
        <v>0</v>
      </c>
      <c r="Q3958" s="223">
        <f>Q3907*'Usages industrie'!$P10*(1+'Usages industrie'!$Q10)^(Q$3895-$D$3895)/1000</f>
        <v>0</v>
      </c>
      <c r="R3958" s="223">
        <f>R3907*'Usages industrie'!$P10*(1+'Usages industrie'!$Q10)^(R$3895-$D$3895)/1000</f>
        <v>0</v>
      </c>
    </row>
    <row r="3959" spans="1:18" hidden="1" outlineLevel="2" x14ac:dyDescent="0.25">
      <c r="A3959" s="222" t="str">
        <f>'Usages industrie'!A11</f>
        <v>Usage industriel n°8</v>
      </c>
      <c r="B3959" s="222" t="s">
        <v>645</v>
      </c>
      <c r="C3959" s="222"/>
      <c r="D3959" s="223">
        <f>D3908*'Usages industrie'!$P11*(1+'Usages industrie'!$Q11)^(D$3895-$D$3895)/1000</f>
        <v>0</v>
      </c>
      <c r="E3959" s="223">
        <f>E3908*'Usages industrie'!$P11*(1+'Usages industrie'!$Q11)^(E$3895-$D$3895)/1000</f>
        <v>0</v>
      </c>
      <c r="F3959" s="223">
        <f>F3908*'Usages industrie'!$P11*(1+'Usages industrie'!$Q11)^(F$3895-$D$3895)/1000</f>
        <v>0</v>
      </c>
      <c r="G3959" s="223">
        <f>G3908*'Usages industrie'!$P11*(1+'Usages industrie'!$Q11)^(G$3895-$D$3895)/1000</f>
        <v>0</v>
      </c>
      <c r="H3959" s="223">
        <f>H3908*'Usages industrie'!$P11*(1+'Usages industrie'!$Q11)^(H$3895-$D$3895)/1000</f>
        <v>0</v>
      </c>
      <c r="I3959" s="223">
        <f>I3908*'Usages industrie'!$P11*(1+'Usages industrie'!$Q11)^(I$3895-$D$3895)/1000</f>
        <v>0</v>
      </c>
      <c r="J3959" s="223">
        <f>J3908*'Usages industrie'!$P11*(1+'Usages industrie'!$Q11)^(J$3895-$D$3895)/1000</f>
        <v>0</v>
      </c>
      <c r="K3959" s="223">
        <f>K3908*'Usages industrie'!$P11*(1+'Usages industrie'!$Q11)^(K$3895-$D$3895)/1000</f>
        <v>0</v>
      </c>
      <c r="L3959" s="223">
        <f>L3908*'Usages industrie'!$P11*(1+'Usages industrie'!$Q11)^(L$3895-$D$3895)/1000</f>
        <v>0</v>
      </c>
      <c r="M3959" s="223">
        <f>M3908*'Usages industrie'!$P11*(1+'Usages industrie'!$Q11)^(M$3895-$D$3895)/1000</f>
        <v>0</v>
      </c>
      <c r="N3959" s="223">
        <f>N3908*'Usages industrie'!$P11*(1+'Usages industrie'!$Q11)^(N$3895-$D$3895)/1000</f>
        <v>0</v>
      </c>
      <c r="O3959" s="223">
        <f>O3908*'Usages industrie'!$P11*(1+'Usages industrie'!$Q11)^(O$3895-$D$3895)/1000</f>
        <v>0</v>
      </c>
      <c r="P3959" s="223">
        <f>P3908*'Usages industrie'!$P11*(1+'Usages industrie'!$Q11)^(P$3895-$D$3895)/1000</f>
        <v>0</v>
      </c>
      <c r="Q3959" s="223">
        <f>Q3908*'Usages industrie'!$P11*(1+'Usages industrie'!$Q11)^(Q$3895-$D$3895)/1000</f>
        <v>0</v>
      </c>
      <c r="R3959" s="223">
        <f>R3908*'Usages industrie'!$P11*(1+'Usages industrie'!$Q11)^(R$3895-$D$3895)/1000</f>
        <v>0</v>
      </c>
    </row>
    <row r="3960" spans="1:18" hidden="1" outlineLevel="2" x14ac:dyDescent="0.25">
      <c r="A3960" s="222" t="str">
        <f>'Usages industrie'!A12</f>
        <v>Usage industriel n°9</v>
      </c>
      <c r="B3960" s="222" t="s">
        <v>645</v>
      </c>
      <c r="C3960" s="222"/>
      <c r="D3960" s="223">
        <f>D3909*'Usages industrie'!$P12*(1+'Usages industrie'!$Q12)^(D$3895-$D$3895)/1000</f>
        <v>0</v>
      </c>
      <c r="E3960" s="223">
        <f>E3909*'Usages industrie'!$P12*(1+'Usages industrie'!$Q12)^(E$3895-$D$3895)/1000</f>
        <v>0</v>
      </c>
      <c r="F3960" s="223">
        <f>F3909*'Usages industrie'!$P12*(1+'Usages industrie'!$Q12)^(F$3895-$D$3895)/1000</f>
        <v>0</v>
      </c>
      <c r="G3960" s="223">
        <f>G3909*'Usages industrie'!$P12*(1+'Usages industrie'!$Q12)^(G$3895-$D$3895)/1000</f>
        <v>0</v>
      </c>
      <c r="H3960" s="223">
        <f>H3909*'Usages industrie'!$P12*(1+'Usages industrie'!$Q12)^(H$3895-$D$3895)/1000</f>
        <v>0</v>
      </c>
      <c r="I3960" s="223">
        <f>I3909*'Usages industrie'!$P12*(1+'Usages industrie'!$Q12)^(I$3895-$D$3895)/1000</f>
        <v>0</v>
      </c>
      <c r="J3960" s="223">
        <f>J3909*'Usages industrie'!$P12*(1+'Usages industrie'!$Q12)^(J$3895-$D$3895)/1000</f>
        <v>0</v>
      </c>
      <c r="K3960" s="223">
        <f>K3909*'Usages industrie'!$P12*(1+'Usages industrie'!$Q12)^(K$3895-$D$3895)/1000</f>
        <v>0</v>
      </c>
      <c r="L3960" s="223">
        <f>L3909*'Usages industrie'!$P12*(1+'Usages industrie'!$Q12)^(L$3895-$D$3895)/1000</f>
        <v>0</v>
      </c>
      <c r="M3960" s="223">
        <f>M3909*'Usages industrie'!$P12*(1+'Usages industrie'!$Q12)^(M$3895-$D$3895)/1000</f>
        <v>0</v>
      </c>
      <c r="N3960" s="223">
        <f>N3909*'Usages industrie'!$P12*(1+'Usages industrie'!$Q12)^(N$3895-$D$3895)/1000</f>
        <v>0</v>
      </c>
      <c r="O3960" s="223">
        <f>O3909*'Usages industrie'!$P12*(1+'Usages industrie'!$Q12)^(O$3895-$D$3895)/1000</f>
        <v>0</v>
      </c>
      <c r="P3960" s="223">
        <f>P3909*'Usages industrie'!$P12*(1+'Usages industrie'!$Q12)^(P$3895-$D$3895)/1000</f>
        <v>0</v>
      </c>
      <c r="Q3960" s="223">
        <f>Q3909*'Usages industrie'!$P12*(1+'Usages industrie'!$Q12)^(Q$3895-$D$3895)/1000</f>
        <v>0</v>
      </c>
      <c r="R3960" s="223">
        <f>R3909*'Usages industrie'!$P12*(1+'Usages industrie'!$Q12)^(R$3895-$D$3895)/1000</f>
        <v>0</v>
      </c>
    </row>
    <row r="3961" spans="1:18" hidden="1" outlineLevel="2" x14ac:dyDescent="0.25">
      <c r="A3961" s="222" t="str">
        <f>'Usages industrie'!A13</f>
        <v>Usage industriel n°10</v>
      </c>
      <c r="B3961" s="222" t="s">
        <v>645</v>
      </c>
      <c r="C3961" s="222"/>
      <c r="D3961" s="223">
        <f>D3910*'Usages industrie'!$P13*(1+'Usages industrie'!$Q13)^(D$3895-$D$3895)/1000</f>
        <v>0</v>
      </c>
      <c r="E3961" s="223">
        <f>E3910*'Usages industrie'!$P13*(1+'Usages industrie'!$Q13)^(E$3895-$D$3895)/1000</f>
        <v>0</v>
      </c>
      <c r="F3961" s="223">
        <f>F3910*'Usages industrie'!$P13*(1+'Usages industrie'!$Q13)^(F$3895-$D$3895)/1000</f>
        <v>0</v>
      </c>
      <c r="G3961" s="223">
        <f>G3910*'Usages industrie'!$P13*(1+'Usages industrie'!$Q13)^(G$3895-$D$3895)/1000</f>
        <v>0</v>
      </c>
      <c r="H3961" s="223">
        <f>H3910*'Usages industrie'!$P13*(1+'Usages industrie'!$Q13)^(H$3895-$D$3895)/1000</f>
        <v>0</v>
      </c>
      <c r="I3961" s="223">
        <f>I3910*'Usages industrie'!$P13*(1+'Usages industrie'!$Q13)^(I$3895-$D$3895)/1000</f>
        <v>0</v>
      </c>
      <c r="J3961" s="223">
        <f>J3910*'Usages industrie'!$P13*(1+'Usages industrie'!$Q13)^(J$3895-$D$3895)/1000</f>
        <v>0</v>
      </c>
      <c r="K3961" s="223">
        <f>K3910*'Usages industrie'!$P13*(1+'Usages industrie'!$Q13)^(K$3895-$D$3895)/1000</f>
        <v>0</v>
      </c>
      <c r="L3961" s="223">
        <f>L3910*'Usages industrie'!$P13*(1+'Usages industrie'!$Q13)^(L$3895-$D$3895)/1000</f>
        <v>0</v>
      </c>
      <c r="M3961" s="223">
        <f>M3910*'Usages industrie'!$P13*(1+'Usages industrie'!$Q13)^(M$3895-$D$3895)/1000</f>
        <v>0</v>
      </c>
      <c r="N3961" s="223">
        <f>N3910*'Usages industrie'!$P13*(1+'Usages industrie'!$Q13)^(N$3895-$D$3895)/1000</f>
        <v>0</v>
      </c>
      <c r="O3961" s="223">
        <f>O3910*'Usages industrie'!$P13*(1+'Usages industrie'!$Q13)^(O$3895-$D$3895)/1000</f>
        <v>0</v>
      </c>
      <c r="P3961" s="223">
        <f>P3910*'Usages industrie'!$P13*(1+'Usages industrie'!$Q13)^(P$3895-$D$3895)/1000</f>
        <v>0</v>
      </c>
      <c r="Q3961" s="223">
        <f>Q3910*'Usages industrie'!$P13*(1+'Usages industrie'!$Q13)^(Q$3895-$D$3895)/1000</f>
        <v>0</v>
      </c>
      <c r="R3961" s="223">
        <f>R3910*'Usages industrie'!$P13*(1+'Usages industrie'!$Q13)^(R$3895-$D$3895)/1000</f>
        <v>0</v>
      </c>
    </row>
    <row r="3962" spans="1:18" hidden="1" outlineLevel="2" x14ac:dyDescent="0.25">
      <c r="A3962" s="222" t="str">
        <f>'Usages industrie'!A14</f>
        <v>Usage industriel n°11</v>
      </c>
      <c r="B3962" s="222" t="s">
        <v>645</v>
      </c>
      <c r="C3962" s="222"/>
      <c r="D3962" s="223">
        <f>D3911*'Usages industrie'!$P14*(1+'Usages industrie'!$Q14)^(D$3895-$D$3895)/1000</f>
        <v>0</v>
      </c>
      <c r="E3962" s="223">
        <f>E3911*'Usages industrie'!$P14*(1+'Usages industrie'!$Q14)^(E$3895-$D$3895)/1000</f>
        <v>0</v>
      </c>
      <c r="F3962" s="223">
        <f>F3911*'Usages industrie'!$P14*(1+'Usages industrie'!$Q14)^(F$3895-$D$3895)/1000</f>
        <v>0</v>
      </c>
      <c r="G3962" s="223">
        <f>G3911*'Usages industrie'!$P14*(1+'Usages industrie'!$Q14)^(G$3895-$D$3895)/1000</f>
        <v>0</v>
      </c>
      <c r="H3962" s="223">
        <f>H3911*'Usages industrie'!$P14*(1+'Usages industrie'!$Q14)^(H$3895-$D$3895)/1000</f>
        <v>0</v>
      </c>
      <c r="I3962" s="223">
        <f>I3911*'Usages industrie'!$P14*(1+'Usages industrie'!$Q14)^(I$3895-$D$3895)/1000</f>
        <v>0</v>
      </c>
      <c r="J3962" s="223">
        <f>J3911*'Usages industrie'!$P14*(1+'Usages industrie'!$Q14)^(J$3895-$D$3895)/1000</f>
        <v>0</v>
      </c>
      <c r="K3962" s="223">
        <f>K3911*'Usages industrie'!$P14*(1+'Usages industrie'!$Q14)^(K$3895-$D$3895)/1000</f>
        <v>0</v>
      </c>
      <c r="L3962" s="223">
        <f>L3911*'Usages industrie'!$P14*(1+'Usages industrie'!$Q14)^(L$3895-$D$3895)/1000</f>
        <v>0</v>
      </c>
      <c r="M3962" s="223">
        <f>M3911*'Usages industrie'!$P14*(1+'Usages industrie'!$Q14)^(M$3895-$D$3895)/1000</f>
        <v>0</v>
      </c>
      <c r="N3962" s="223">
        <f>N3911*'Usages industrie'!$P14*(1+'Usages industrie'!$Q14)^(N$3895-$D$3895)/1000</f>
        <v>0</v>
      </c>
      <c r="O3962" s="223">
        <f>O3911*'Usages industrie'!$P14*(1+'Usages industrie'!$Q14)^(O$3895-$D$3895)/1000</f>
        <v>0</v>
      </c>
      <c r="P3962" s="223">
        <f>P3911*'Usages industrie'!$P14*(1+'Usages industrie'!$Q14)^(P$3895-$D$3895)/1000</f>
        <v>0</v>
      </c>
      <c r="Q3962" s="223">
        <f>Q3911*'Usages industrie'!$P14*(1+'Usages industrie'!$Q14)^(Q$3895-$D$3895)/1000</f>
        <v>0</v>
      </c>
      <c r="R3962" s="223">
        <f>R3911*'Usages industrie'!$P14*(1+'Usages industrie'!$Q14)^(R$3895-$D$3895)/1000</f>
        <v>0</v>
      </c>
    </row>
    <row r="3963" spans="1:18" hidden="1" outlineLevel="2" x14ac:dyDescent="0.25">
      <c r="A3963" s="222" t="str">
        <f>'Usages industrie'!A15</f>
        <v>Usage industriel n°12</v>
      </c>
      <c r="B3963" s="222" t="s">
        <v>645</v>
      </c>
      <c r="C3963" s="222"/>
      <c r="D3963" s="223">
        <f>D3912*'Usages industrie'!$P15*(1+'Usages industrie'!$Q15)^(D$3895-$D$3895)/1000</f>
        <v>0</v>
      </c>
      <c r="E3963" s="223">
        <f>E3912*'Usages industrie'!$P15*(1+'Usages industrie'!$Q15)^(E$3895-$D$3895)/1000</f>
        <v>0</v>
      </c>
      <c r="F3963" s="223">
        <f>F3912*'Usages industrie'!$P15*(1+'Usages industrie'!$Q15)^(F$3895-$D$3895)/1000</f>
        <v>0</v>
      </c>
      <c r="G3963" s="223">
        <f>G3912*'Usages industrie'!$P15*(1+'Usages industrie'!$Q15)^(G$3895-$D$3895)/1000</f>
        <v>0</v>
      </c>
      <c r="H3963" s="223">
        <f>H3912*'Usages industrie'!$P15*(1+'Usages industrie'!$Q15)^(H$3895-$D$3895)/1000</f>
        <v>0</v>
      </c>
      <c r="I3963" s="223">
        <f>I3912*'Usages industrie'!$P15*(1+'Usages industrie'!$Q15)^(I$3895-$D$3895)/1000</f>
        <v>0</v>
      </c>
      <c r="J3963" s="223">
        <f>J3912*'Usages industrie'!$P15*(1+'Usages industrie'!$Q15)^(J$3895-$D$3895)/1000</f>
        <v>0</v>
      </c>
      <c r="K3963" s="223">
        <f>K3912*'Usages industrie'!$P15*(1+'Usages industrie'!$Q15)^(K$3895-$D$3895)/1000</f>
        <v>0</v>
      </c>
      <c r="L3963" s="223">
        <f>L3912*'Usages industrie'!$P15*(1+'Usages industrie'!$Q15)^(L$3895-$D$3895)/1000</f>
        <v>0</v>
      </c>
      <c r="M3963" s="223">
        <f>M3912*'Usages industrie'!$P15*(1+'Usages industrie'!$Q15)^(M$3895-$D$3895)/1000</f>
        <v>0</v>
      </c>
      <c r="N3963" s="223">
        <f>N3912*'Usages industrie'!$P15*(1+'Usages industrie'!$Q15)^(N$3895-$D$3895)/1000</f>
        <v>0</v>
      </c>
      <c r="O3963" s="223">
        <f>O3912*'Usages industrie'!$P15*(1+'Usages industrie'!$Q15)^(O$3895-$D$3895)/1000</f>
        <v>0</v>
      </c>
      <c r="P3963" s="223">
        <f>P3912*'Usages industrie'!$P15*(1+'Usages industrie'!$Q15)^(P$3895-$D$3895)/1000</f>
        <v>0</v>
      </c>
      <c r="Q3963" s="223">
        <f>Q3912*'Usages industrie'!$P15*(1+'Usages industrie'!$Q15)^(Q$3895-$D$3895)/1000</f>
        <v>0</v>
      </c>
      <c r="R3963" s="223">
        <f>R3912*'Usages industrie'!$P15*(1+'Usages industrie'!$Q15)^(R$3895-$D$3895)/1000</f>
        <v>0</v>
      </c>
    </row>
    <row r="3964" spans="1:18" hidden="1" outlineLevel="2" x14ac:dyDescent="0.25">
      <c r="A3964" s="222" t="str">
        <f>'Usages industrie'!A16</f>
        <v>Usage industriel n°13</v>
      </c>
      <c r="B3964" s="222" t="s">
        <v>645</v>
      </c>
      <c r="C3964" s="222"/>
      <c r="D3964" s="223">
        <f>D3913*'Usages industrie'!$P16*(1+'Usages industrie'!$Q16)^(D$3895-$D$3895)/1000</f>
        <v>0</v>
      </c>
      <c r="E3964" s="223">
        <f>E3913*'Usages industrie'!$P16*(1+'Usages industrie'!$Q16)^(E$3895-$D$3895)/1000</f>
        <v>0</v>
      </c>
      <c r="F3964" s="223">
        <f>F3913*'Usages industrie'!$P16*(1+'Usages industrie'!$Q16)^(F$3895-$D$3895)/1000</f>
        <v>0</v>
      </c>
      <c r="G3964" s="223">
        <f>G3913*'Usages industrie'!$P16*(1+'Usages industrie'!$Q16)^(G$3895-$D$3895)/1000</f>
        <v>0</v>
      </c>
      <c r="H3964" s="223">
        <f>H3913*'Usages industrie'!$P16*(1+'Usages industrie'!$Q16)^(H$3895-$D$3895)/1000</f>
        <v>0</v>
      </c>
      <c r="I3964" s="223">
        <f>I3913*'Usages industrie'!$P16*(1+'Usages industrie'!$Q16)^(I$3895-$D$3895)/1000</f>
        <v>0</v>
      </c>
      <c r="J3964" s="223">
        <f>J3913*'Usages industrie'!$P16*(1+'Usages industrie'!$Q16)^(J$3895-$D$3895)/1000</f>
        <v>0</v>
      </c>
      <c r="K3964" s="223">
        <f>K3913*'Usages industrie'!$P16*(1+'Usages industrie'!$Q16)^(K$3895-$D$3895)/1000</f>
        <v>0</v>
      </c>
      <c r="L3964" s="223">
        <f>L3913*'Usages industrie'!$P16*(1+'Usages industrie'!$Q16)^(L$3895-$D$3895)/1000</f>
        <v>0</v>
      </c>
      <c r="M3964" s="223">
        <f>M3913*'Usages industrie'!$P16*(1+'Usages industrie'!$Q16)^(M$3895-$D$3895)/1000</f>
        <v>0</v>
      </c>
      <c r="N3964" s="223">
        <f>N3913*'Usages industrie'!$P16*(1+'Usages industrie'!$Q16)^(N$3895-$D$3895)/1000</f>
        <v>0</v>
      </c>
      <c r="O3964" s="223">
        <f>O3913*'Usages industrie'!$P16*(1+'Usages industrie'!$Q16)^(O$3895-$D$3895)/1000</f>
        <v>0</v>
      </c>
      <c r="P3964" s="223">
        <f>P3913*'Usages industrie'!$P16*(1+'Usages industrie'!$Q16)^(P$3895-$D$3895)/1000</f>
        <v>0</v>
      </c>
      <c r="Q3964" s="223">
        <f>Q3913*'Usages industrie'!$P16*(1+'Usages industrie'!$Q16)^(Q$3895-$D$3895)/1000</f>
        <v>0</v>
      </c>
      <c r="R3964" s="223">
        <f>R3913*'Usages industrie'!$P16*(1+'Usages industrie'!$Q16)^(R$3895-$D$3895)/1000</f>
        <v>0</v>
      </c>
    </row>
    <row r="3965" spans="1:18" hidden="1" outlineLevel="2" x14ac:dyDescent="0.25">
      <c r="A3965" s="222" t="str">
        <f>'Usages industrie'!A17</f>
        <v>Usage industriel n°14</v>
      </c>
      <c r="B3965" s="222" t="s">
        <v>645</v>
      </c>
      <c r="C3965" s="222"/>
      <c r="D3965" s="223">
        <f>D3914*'Usages industrie'!$P17*(1+'Usages industrie'!$Q17)^(D$3895-$D$3895)/1000</f>
        <v>0</v>
      </c>
      <c r="E3965" s="223">
        <f>E3914*'Usages industrie'!$P17*(1+'Usages industrie'!$Q17)^(E$3895-$D$3895)/1000</f>
        <v>0</v>
      </c>
      <c r="F3965" s="223">
        <f>F3914*'Usages industrie'!$P17*(1+'Usages industrie'!$Q17)^(F$3895-$D$3895)/1000</f>
        <v>0</v>
      </c>
      <c r="G3965" s="223">
        <f>G3914*'Usages industrie'!$P17*(1+'Usages industrie'!$Q17)^(G$3895-$D$3895)/1000</f>
        <v>0</v>
      </c>
      <c r="H3965" s="223">
        <f>H3914*'Usages industrie'!$P17*(1+'Usages industrie'!$Q17)^(H$3895-$D$3895)/1000</f>
        <v>0</v>
      </c>
      <c r="I3965" s="223">
        <f>I3914*'Usages industrie'!$P17*(1+'Usages industrie'!$Q17)^(I$3895-$D$3895)/1000</f>
        <v>0</v>
      </c>
      <c r="J3965" s="223">
        <f>J3914*'Usages industrie'!$P17*(1+'Usages industrie'!$Q17)^(J$3895-$D$3895)/1000</f>
        <v>0</v>
      </c>
      <c r="K3965" s="223">
        <f>K3914*'Usages industrie'!$P17*(1+'Usages industrie'!$Q17)^(K$3895-$D$3895)/1000</f>
        <v>0</v>
      </c>
      <c r="L3965" s="223">
        <f>L3914*'Usages industrie'!$P17*(1+'Usages industrie'!$Q17)^(L$3895-$D$3895)/1000</f>
        <v>0</v>
      </c>
      <c r="M3965" s="223">
        <f>M3914*'Usages industrie'!$P17*(1+'Usages industrie'!$Q17)^(M$3895-$D$3895)/1000</f>
        <v>0</v>
      </c>
      <c r="N3965" s="223">
        <f>N3914*'Usages industrie'!$P17*(1+'Usages industrie'!$Q17)^(N$3895-$D$3895)/1000</f>
        <v>0</v>
      </c>
      <c r="O3965" s="223">
        <f>O3914*'Usages industrie'!$P17*(1+'Usages industrie'!$Q17)^(O$3895-$D$3895)/1000</f>
        <v>0</v>
      </c>
      <c r="P3965" s="223">
        <f>P3914*'Usages industrie'!$P17*(1+'Usages industrie'!$Q17)^(P$3895-$D$3895)/1000</f>
        <v>0</v>
      </c>
      <c r="Q3965" s="223">
        <f>Q3914*'Usages industrie'!$P17*(1+'Usages industrie'!$Q17)^(Q$3895-$D$3895)/1000</f>
        <v>0</v>
      </c>
      <c r="R3965" s="223">
        <f>R3914*'Usages industrie'!$P17*(1+'Usages industrie'!$Q17)^(R$3895-$D$3895)/1000</f>
        <v>0</v>
      </c>
    </row>
    <row r="3966" spans="1:18" hidden="1" outlineLevel="2" x14ac:dyDescent="0.25">
      <c r="A3966" s="222" t="str">
        <f>'Usages industrie'!A18</f>
        <v>Usage industriel n°15</v>
      </c>
      <c r="B3966" s="222" t="s">
        <v>645</v>
      </c>
      <c r="C3966" s="222"/>
      <c r="D3966" s="223">
        <f>D3915*'Usages industrie'!$P18*(1+'Usages industrie'!$Q18)^(D$3895-$D$3895)/1000</f>
        <v>0</v>
      </c>
      <c r="E3966" s="223">
        <f>E3915*'Usages industrie'!$P18*(1+'Usages industrie'!$Q18)^(E$3895-$D$3895)/1000</f>
        <v>0</v>
      </c>
      <c r="F3966" s="223">
        <f>F3915*'Usages industrie'!$P18*(1+'Usages industrie'!$Q18)^(F$3895-$D$3895)/1000</f>
        <v>0</v>
      </c>
      <c r="G3966" s="223">
        <f>G3915*'Usages industrie'!$P18*(1+'Usages industrie'!$Q18)^(G$3895-$D$3895)/1000</f>
        <v>0</v>
      </c>
      <c r="H3966" s="223">
        <f>H3915*'Usages industrie'!$P18*(1+'Usages industrie'!$Q18)^(H$3895-$D$3895)/1000</f>
        <v>0</v>
      </c>
      <c r="I3966" s="223">
        <f>I3915*'Usages industrie'!$P18*(1+'Usages industrie'!$Q18)^(I$3895-$D$3895)/1000</f>
        <v>0</v>
      </c>
      <c r="J3966" s="223">
        <f>J3915*'Usages industrie'!$P18*(1+'Usages industrie'!$Q18)^(J$3895-$D$3895)/1000</f>
        <v>0</v>
      </c>
      <c r="K3966" s="223">
        <f>K3915*'Usages industrie'!$P18*(1+'Usages industrie'!$Q18)^(K$3895-$D$3895)/1000</f>
        <v>0</v>
      </c>
      <c r="L3966" s="223">
        <f>L3915*'Usages industrie'!$P18*(1+'Usages industrie'!$Q18)^(L$3895-$D$3895)/1000</f>
        <v>0</v>
      </c>
      <c r="M3966" s="223">
        <f>M3915*'Usages industrie'!$P18*(1+'Usages industrie'!$Q18)^(M$3895-$D$3895)/1000</f>
        <v>0</v>
      </c>
      <c r="N3966" s="223">
        <f>N3915*'Usages industrie'!$P18*(1+'Usages industrie'!$Q18)^(N$3895-$D$3895)/1000</f>
        <v>0</v>
      </c>
      <c r="O3966" s="223">
        <f>O3915*'Usages industrie'!$P18*(1+'Usages industrie'!$Q18)^(O$3895-$D$3895)/1000</f>
        <v>0</v>
      </c>
      <c r="P3966" s="223">
        <f>P3915*'Usages industrie'!$P18*(1+'Usages industrie'!$Q18)^(P$3895-$D$3895)/1000</f>
        <v>0</v>
      </c>
      <c r="Q3966" s="223">
        <f>Q3915*'Usages industrie'!$P18*(1+'Usages industrie'!$Q18)^(Q$3895-$D$3895)/1000</f>
        <v>0</v>
      </c>
      <c r="R3966" s="223">
        <f>R3915*'Usages industrie'!$P18*(1+'Usages industrie'!$Q18)^(R$3895-$D$3895)/1000</f>
        <v>0</v>
      </c>
    </row>
    <row r="3967" spans="1:18" hidden="1" outlineLevel="2" x14ac:dyDescent="0.25">
      <c r="A3967" s="222" t="str">
        <f>'Usages industrie'!A19</f>
        <v>Usage industriel n°16</v>
      </c>
      <c r="B3967" s="222" t="s">
        <v>645</v>
      </c>
      <c r="C3967" s="222"/>
      <c r="D3967" s="223">
        <f>D3916*'Usages industrie'!$P19*(1+'Usages industrie'!$Q19)^(D$3895-$D$3895)/1000</f>
        <v>0</v>
      </c>
      <c r="E3967" s="223">
        <f>E3916*'Usages industrie'!$P19*(1+'Usages industrie'!$Q19)^(E$3895-$D$3895)/1000</f>
        <v>0</v>
      </c>
      <c r="F3967" s="223">
        <f>F3916*'Usages industrie'!$P19*(1+'Usages industrie'!$Q19)^(F$3895-$D$3895)/1000</f>
        <v>0</v>
      </c>
      <c r="G3967" s="223">
        <f>G3916*'Usages industrie'!$P19*(1+'Usages industrie'!$Q19)^(G$3895-$D$3895)/1000</f>
        <v>0</v>
      </c>
      <c r="H3967" s="223">
        <f>H3916*'Usages industrie'!$P19*(1+'Usages industrie'!$Q19)^(H$3895-$D$3895)/1000</f>
        <v>0</v>
      </c>
      <c r="I3967" s="223">
        <f>I3916*'Usages industrie'!$P19*(1+'Usages industrie'!$Q19)^(I$3895-$D$3895)/1000</f>
        <v>0</v>
      </c>
      <c r="J3967" s="223">
        <f>J3916*'Usages industrie'!$P19*(1+'Usages industrie'!$Q19)^(J$3895-$D$3895)/1000</f>
        <v>0</v>
      </c>
      <c r="K3967" s="223">
        <f>K3916*'Usages industrie'!$P19*(1+'Usages industrie'!$Q19)^(K$3895-$D$3895)/1000</f>
        <v>0</v>
      </c>
      <c r="L3967" s="223">
        <f>L3916*'Usages industrie'!$P19*(1+'Usages industrie'!$Q19)^(L$3895-$D$3895)/1000</f>
        <v>0</v>
      </c>
      <c r="M3967" s="223">
        <f>M3916*'Usages industrie'!$P19*(1+'Usages industrie'!$Q19)^(M$3895-$D$3895)/1000</f>
        <v>0</v>
      </c>
      <c r="N3967" s="223">
        <f>N3916*'Usages industrie'!$P19*(1+'Usages industrie'!$Q19)^(N$3895-$D$3895)/1000</f>
        <v>0</v>
      </c>
      <c r="O3967" s="223">
        <f>O3916*'Usages industrie'!$P19*(1+'Usages industrie'!$Q19)^(O$3895-$D$3895)/1000</f>
        <v>0</v>
      </c>
      <c r="P3967" s="223">
        <f>P3916*'Usages industrie'!$P19*(1+'Usages industrie'!$Q19)^(P$3895-$D$3895)/1000</f>
        <v>0</v>
      </c>
      <c r="Q3967" s="223">
        <f>Q3916*'Usages industrie'!$P19*(1+'Usages industrie'!$Q19)^(Q$3895-$D$3895)/1000</f>
        <v>0</v>
      </c>
      <c r="R3967" s="223">
        <f>R3916*'Usages industrie'!$P19*(1+'Usages industrie'!$Q19)^(R$3895-$D$3895)/1000</f>
        <v>0</v>
      </c>
    </row>
    <row r="3968" spans="1:18" hidden="1" outlineLevel="2" x14ac:dyDescent="0.25">
      <c r="A3968" s="222" t="str">
        <f>'Usages industrie'!A20</f>
        <v>Usage industriel n°17</v>
      </c>
      <c r="B3968" s="222" t="s">
        <v>645</v>
      </c>
      <c r="C3968" s="222"/>
      <c r="D3968" s="223">
        <f>D3917*'Usages industrie'!$P20*(1+'Usages industrie'!$Q20)^(D$3895-$D$3895)/1000</f>
        <v>0</v>
      </c>
      <c r="E3968" s="223">
        <f>E3917*'Usages industrie'!$P20*(1+'Usages industrie'!$Q20)^(E$3895-$D$3895)/1000</f>
        <v>0</v>
      </c>
      <c r="F3968" s="223">
        <f>F3917*'Usages industrie'!$P20*(1+'Usages industrie'!$Q20)^(F$3895-$D$3895)/1000</f>
        <v>0</v>
      </c>
      <c r="G3968" s="223">
        <f>G3917*'Usages industrie'!$P20*(1+'Usages industrie'!$Q20)^(G$3895-$D$3895)/1000</f>
        <v>0</v>
      </c>
      <c r="H3968" s="223">
        <f>H3917*'Usages industrie'!$P20*(1+'Usages industrie'!$Q20)^(H$3895-$D$3895)/1000</f>
        <v>0</v>
      </c>
      <c r="I3968" s="223">
        <f>I3917*'Usages industrie'!$P20*(1+'Usages industrie'!$Q20)^(I$3895-$D$3895)/1000</f>
        <v>0</v>
      </c>
      <c r="J3968" s="223">
        <f>J3917*'Usages industrie'!$P20*(1+'Usages industrie'!$Q20)^(J$3895-$D$3895)/1000</f>
        <v>0</v>
      </c>
      <c r="K3968" s="223">
        <f>K3917*'Usages industrie'!$P20*(1+'Usages industrie'!$Q20)^(K$3895-$D$3895)/1000</f>
        <v>0</v>
      </c>
      <c r="L3968" s="223">
        <f>L3917*'Usages industrie'!$P20*(1+'Usages industrie'!$Q20)^(L$3895-$D$3895)/1000</f>
        <v>0</v>
      </c>
      <c r="M3968" s="223">
        <f>M3917*'Usages industrie'!$P20*(1+'Usages industrie'!$Q20)^(M$3895-$D$3895)/1000</f>
        <v>0</v>
      </c>
      <c r="N3968" s="223">
        <f>N3917*'Usages industrie'!$P20*(1+'Usages industrie'!$Q20)^(N$3895-$D$3895)/1000</f>
        <v>0</v>
      </c>
      <c r="O3968" s="223">
        <f>O3917*'Usages industrie'!$P20*(1+'Usages industrie'!$Q20)^(O$3895-$D$3895)/1000</f>
        <v>0</v>
      </c>
      <c r="P3968" s="223">
        <f>P3917*'Usages industrie'!$P20*(1+'Usages industrie'!$Q20)^(P$3895-$D$3895)/1000</f>
        <v>0</v>
      </c>
      <c r="Q3968" s="223">
        <f>Q3917*'Usages industrie'!$P20*(1+'Usages industrie'!$Q20)^(Q$3895-$D$3895)/1000</f>
        <v>0</v>
      </c>
      <c r="R3968" s="223">
        <f>R3917*'Usages industrie'!$P20*(1+'Usages industrie'!$Q20)^(R$3895-$D$3895)/1000</f>
        <v>0</v>
      </c>
    </row>
    <row r="3969" spans="1:18" hidden="1" outlineLevel="2" x14ac:dyDescent="0.25">
      <c r="A3969" s="222" t="str">
        <f>'Usages industrie'!A21</f>
        <v>Usage industriel n°18</v>
      </c>
      <c r="B3969" s="222" t="s">
        <v>645</v>
      </c>
      <c r="C3969" s="222"/>
      <c r="D3969" s="223">
        <f>D3918*'Usages industrie'!$P21*(1+'Usages industrie'!$Q21)^(D$3895-$D$3895)/1000</f>
        <v>0</v>
      </c>
      <c r="E3969" s="223">
        <f>E3918*'Usages industrie'!$P21*(1+'Usages industrie'!$Q21)^(E$3895-$D$3895)/1000</f>
        <v>0</v>
      </c>
      <c r="F3969" s="223">
        <f>F3918*'Usages industrie'!$P21*(1+'Usages industrie'!$Q21)^(F$3895-$D$3895)/1000</f>
        <v>0</v>
      </c>
      <c r="G3969" s="223">
        <f>G3918*'Usages industrie'!$P21*(1+'Usages industrie'!$Q21)^(G$3895-$D$3895)/1000</f>
        <v>0</v>
      </c>
      <c r="H3969" s="223">
        <f>H3918*'Usages industrie'!$P21*(1+'Usages industrie'!$Q21)^(H$3895-$D$3895)/1000</f>
        <v>0</v>
      </c>
      <c r="I3969" s="223">
        <f>I3918*'Usages industrie'!$P21*(1+'Usages industrie'!$Q21)^(I$3895-$D$3895)/1000</f>
        <v>0</v>
      </c>
      <c r="J3969" s="223">
        <f>J3918*'Usages industrie'!$P21*(1+'Usages industrie'!$Q21)^(J$3895-$D$3895)/1000</f>
        <v>0</v>
      </c>
      <c r="K3969" s="223">
        <f>K3918*'Usages industrie'!$P21*(1+'Usages industrie'!$Q21)^(K$3895-$D$3895)/1000</f>
        <v>0</v>
      </c>
      <c r="L3969" s="223">
        <f>L3918*'Usages industrie'!$P21*(1+'Usages industrie'!$Q21)^(L$3895-$D$3895)/1000</f>
        <v>0</v>
      </c>
      <c r="M3969" s="223">
        <f>M3918*'Usages industrie'!$P21*(1+'Usages industrie'!$Q21)^(M$3895-$D$3895)/1000</f>
        <v>0</v>
      </c>
      <c r="N3969" s="223">
        <f>N3918*'Usages industrie'!$P21*(1+'Usages industrie'!$Q21)^(N$3895-$D$3895)/1000</f>
        <v>0</v>
      </c>
      <c r="O3969" s="223">
        <f>O3918*'Usages industrie'!$P21*(1+'Usages industrie'!$Q21)^(O$3895-$D$3895)/1000</f>
        <v>0</v>
      </c>
      <c r="P3969" s="223">
        <f>P3918*'Usages industrie'!$P21*(1+'Usages industrie'!$Q21)^(P$3895-$D$3895)/1000</f>
        <v>0</v>
      </c>
      <c r="Q3969" s="223">
        <f>Q3918*'Usages industrie'!$P21*(1+'Usages industrie'!$Q21)^(Q$3895-$D$3895)/1000</f>
        <v>0</v>
      </c>
      <c r="R3969" s="223">
        <f>R3918*'Usages industrie'!$P21*(1+'Usages industrie'!$Q21)^(R$3895-$D$3895)/1000</f>
        <v>0</v>
      </c>
    </row>
    <row r="3970" spans="1:18" hidden="1" outlineLevel="2" x14ac:dyDescent="0.25">
      <c r="A3970" s="222" t="str">
        <f>'Usages industrie'!A22</f>
        <v>Usage industriel n°19</v>
      </c>
      <c r="B3970" s="222" t="s">
        <v>645</v>
      </c>
      <c r="C3970" s="222"/>
      <c r="D3970" s="223">
        <f>D3919*'Usages industrie'!$P22*(1+'Usages industrie'!$Q22)^(D$3895-$D$3895)/1000</f>
        <v>0</v>
      </c>
      <c r="E3970" s="223">
        <f>E3919*'Usages industrie'!$P22*(1+'Usages industrie'!$Q22)^(E$3895-$D$3895)/1000</f>
        <v>0</v>
      </c>
      <c r="F3970" s="223">
        <f>F3919*'Usages industrie'!$P22*(1+'Usages industrie'!$Q22)^(F$3895-$D$3895)/1000</f>
        <v>0</v>
      </c>
      <c r="G3970" s="223">
        <f>G3919*'Usages industrie'!$P22*(1+'Usages industrie'!$Q22)^(G$3895-$D$3895)/1000</f>
        <v>0</v>
      </c>
      <c r="H3970" s="223">
        <f>H3919*'Usages industrie'!$P22*(1+'Usages industrie'!$Q22)^(H$3895-$D$3895)/1000</f>
        <v>0</v>
      </c>
      <c r="I3970" s="223">
        <f>I3919*'Usages industrie'!$P22*(1+'Usages industrie'!$Q22)^(I$3895-$D$3895)/1000</f>
        <v>0</v>
      </c>
      <c r="J3970" s="223">
        <f>J3919*'Usages industrie'!$P22*(1+'Usages industrie'!$Q22)^(J$3895-$D$3895)/1000</f>
        <v>0</v>
      </c>
      <c r="K3970" s="223">
        <f>K3919*'Usages industrie'!$P22*(1+'Usages industrie'!$Q22)^(K$3895-$D$3895)/1000</f>
        <v>0</v>
      </c>
      <c r="L3970" s="223">
        <f>L3919*'Usages industrie'!$P22*(1+'Usages industrie'!$Q22)^(L$3895-$D$3895)/1000</f>
        <v>0</v>
      </c>
      <c r="M3970" s="223">
        <f>M3919*'Usages industrie'!$P22*(1+'Usages industrie'!$Q22)^(M$3895-$D$3895)/1000</f>
        <v>0</v>
      </c>
      <c r="N3970" s="223">
        <f>N3919*'Usages industrie'!$P22*(1+'Usages industrie'!$Q22)^(N$3895-$D$3895)/1000</f>
        <v>0</v>
      </c>
      <c r="O3970" s="223">
        <f>O3919*'Usages industrie'!$P22*(1+'Usages industrie'!$Q22)^(O$3895-$D$3895)/1000</f>
        <v>0</v>
      </c>
      <c r="P3970" s="223">
        <f>P3919*'Usages industrie'!$P22*(1+'Usages industrie'!$Q22)^(P$3895-$D$3895)/1000</f>
        <v>0</v>
      </c>
      <c r="Q3970" s="223">
        <f>Q3919*'Usages industrie'!$P22*(1+'Usages industrie'!$Q22)^(Q$3895-$D$3895)/1000</f>
        <v>0</v>
      </c>
      <c r="R3970" s="223">
        <f>R3919*'Usages industrie'!$P22*(1+'Usages industrie'!$Q22)^(R$3895-$D$3895)/1000</f>
        <v>0</v>
      </c>
    </row>
    <row r="3971" spans="1:18" hidden="1" outlineLevel="2" x14ac:dyDescent="0.25">
      <c r="A3971" s="222" t="str">
        <f>'Usages industrie'!A23</f>
        <v>Usage industriel n°20</v>
      </c>
      <c r="B3971" s="222" t="s">
        <v>645</v>
      </c>
      <c r="C3971" s="222"/>
      <c r="D3971" s="223">
        <f>D3920*'Usages industrie'!$P23*(1+'Usages industrie'!$Q23)^(D$3895-$D$3895)/1000</f>
        <v>0</v>
      </c>
      <c r="E3971" s="223">
        <f>E3920*'Usages industrie'!$P23*(1+'Usages industrie'!$Q23)^(E$3895-$D$3895)/1000</f>
        <v>0</v>
      </c>
      <c r="F3971" s="223">
        <f>F3920*'Usages industrie'!$P23*(1+'Usages industrie'!$Q23)^(F$3895-$D$3895)/1000</f>
        <v>0</v>
      </c>
      <c r="G3971" s="223">
        <f>G3920*'Usages industrie'!$P23*(1+'Usages industrie'!$Q23)^(G$3895-$D$3895)/1000</f>
        <v>0</v>
      </c>
      <c r="H3971" s="223">
        <f>H3920*'Usages industrie'!$P23*(1+'Usages industrie'!$Q23)^(H$3895-$D$3895)/1000</f>
        <v>0</v>
      </c>
      <c r="I3971" s="223">
        <f>I3920*'Usages industrie'!$P23*(1+'Usages industrie'!$Q23)^(I$3895-$D$3895)/1000</f>
        <v>0</v>
      </c>
      <c r="J3971" s="223">
        <f>J3920*'Usages industrie'!$P23*(1+'Usages industrie'!$Q23)^(J$3895-$D$3895)/1000</f>
        <v>0</v>
      </c>
      <c r="K3971" s="223">
        <f>K3920*'Usages industrie'!$P23*(1+'Usages industrie'!$Q23)^(K$3895-$D$3895)/1000</f>
        <v>0</v>
      </c>
      <c r="L3971" s="223">
        <f>L3920*'Usages industrie'!$P23*(1+'Usages industrie'!$Q23)^(L$3895-$D$3895)/1000</f>
        <v>0</v>
      </c>
      <c r="M3971" s="223">
        <f>M3920*'Usages industrie'!$P23*(1+'Usages industrie'!$Q23)^(M$3895-$D$3895)/1000</f>
        <v>0</v>
      </c>
      <c r="N3971" s="223">
        <f>N3920*'Usages industrie'!$P23*(1+'Usages industrie'!$Q23)^(N$3895-$D$3895)/1000</f>
        <v>0</v>
      </c>
      <c r="O3971" s="223">
        <f>O3920*'Usages industrie'!$P23*(1+'Usages industrie'!$Q23)^(O$3895-$D$3895)/1000</f>
        <v>0</v>
      </c>
      <c r="P3971" s="223">
        <f>P3920*'Usages industrie'!$P23*(1+'Usages industrie'!$Q23)^(P$3895-$D$3895)/1000</f>
        <v>0</v>
      </c>
      <c r="Q3971" s="223">
        <f>Q3920*'Usages industrie'!$P23*(1+'Usages industrie'!$Q23)^(Q$3895-$D$3895)/1000</f>
        <v>0</v>
      </c>
      <c r="R3971" s="223">
        <f>R3920*'Usages industrie'!$P23*(1+'Usages industrie'!$Q23)^(R$3895-$D$3895)/1000</f>
        <v>0</v>
      </c>
    </row>
    <row r="3972" spans="1:18" hidden="1" outlineLevel="2" x14ac:dyDescent="0.25">
      <c r="A3972" s="222" t="str">
        <f>'Usages industrie'!A24</f>
        <v>Usage industriel n°21</v>
      </c>
      <c r="B3972" s="222" t="s">
        <v>645</v>
      </c>
      <c r="C3972" s="222"/>
      <c r="D3972" s="223">
        <f>D3921*'Usages industrie'!$P24*(1+'Usages industrie'!$Q24)^(D$3895-$D$3895)/1000</f>
        <v>0</v>
      </c>
      <c r="E3972" s="223">
        <f>E3921*'Usages industrie'!$P24*(1+'Usages industrie'!$Q24)^(E$3895-$D$3895)/1000</f>
        <v>0</v>
      </c>
      <c r="F3972" s="223">
        <f>F3921*'Usages industrie'!$P24*(1+'Usages industrie'!$Q24)^(F$3895-$D$3895)/1000</f>
        <v>0</v>
      </c>
      <c r="G3972" s="223">
        <f>G3921*'Usages industrie'!$P24*(1+'Usages industrie'!$Q24)^(G$3895-$D$3895)/1000</f>
        <v>0</v>
      </c>
      <c r="H3972" s="223">
        <f>H3921*'Usages industrie'!$P24*(1+'Usages industrie'!$Q24)^(H$3895-$D$3895)/1000</f>
        <v>0</v>
      </c>
      <c r="I3972" s="223">
        <f>I3921*'Usages industrie'!$P24*(1+'Usages industrie'!$Q24)^(I$3895-$D$3895)/1000</f>
        <v>0</v>
      </c>
      <c r="J3972" s="223">
        <f>J3921*'Usages industrie'!$P24*(1+'Usages industrie'!$Q24)^(J$3895-$D$3895)/1000</f>
        <v>0</v>
      </c>
      <c r="K3972" s="223">
        <f>K3921*'Usages industrie'!$P24*(1+'Usages industrie'!$Q24)^(K$3895-$D$3895)/1000</f>
        <v>0</v>
      </c>
      <c r="L3972" s="223">
        <f>L3921*'Usages industrie'!$P24*(1+'Usages industrie'!$Q24)^(L$3895-$D$3895)/1000</f>
        <v>0</v>
      </c>
      <c r="M3972" s="223">
        <f>M3921*'Usages industrie'!$P24*(1+'Usages industrie'!$Q24)^(M$3895-$D$3895)/1000</f>
        <v>0</v>
      </c>
      <c r="N3972" s="223">
        <f>N3921*'Usages industrie'!$P24*(1+'Usages industrie'!$Q24)^(N$3895-$D$3895)/1000</f>
        <v>0</v>
      </c>
      <c r="O3972" s="223">
        <f>O3921*'Usages industrie'!$P24*(1+'Usages industrie'!$Q24)^(O$3895-$D$3895)/1000</f>
        <v>0</v>
      </c>
      <c r="P3972" s="223">
        <f>P3921*'Usages industrie'!$P24*(1+'Usages industrie'!$Q24)^(P$3895-$D$3895)/1000</f>
        <v>0</v>
      </c>
      <c r="Q3972" s="223">
        <f>Q3921*'Usages industrie'!$P24*(1+'Usages industrie'!$Q24)^(Q$3895-$D$3895)/1000</f>
        <v>0</v>
      </c>
      <c r="R3972" s="223">
        <f>R3921*'Usages industrie'!$P24*(1+'Usages industrie'!$Q24)^(R$3895-$D$3895)/1000</f>
        <v>0</v>
      </c>
    </row>
    <row r="3973" spans="1:18" hidden="1" outlineLevel="2" x14ac:dyDescent="0.25">
      <c r="A3973" s="222" t="str">
        <f>'Usages industrie'!A25</f>
        <v>Usage industriel n°22</v>
      </c>
      <c r="B3973" s="222" t="s">
        <v>645</v>
      </c>
      <c r="C3973" s="222"/>
      <c r="D3973" s="223">
        <f>D3922*'Usages industrie'!$P25*(1+'Usages industrie'!$Q25)^(D$3895-$D$3895)/1000</f>
        <v>0</v>
      </c>
      <c r="E3973" s="223">
        <f>E3922*'Usages industrie'!$P25*(1+'Usages industrie'!$Q25)^(E$3895-$D$3895)/1000</f>
        <v>0</v>
      </c>
      <c r="F3973" s="223">
        <f>F3922*'Usages industrie'!$P25*(1+'Usages industrie'!$Q25)^(F$3895-$D$3895)/1000</f>
        <v>0</v>
      </c>
      <c r="G3973" s="223">
        <f>G3922*'Usages industrie'!$P25*(1+'Usages industrie'!$Q25)^(G$3895-$D$3895)/1000</f>
        <v>0</v>
      </c>
      <c r="H3973" s="223">
        <f>H3922*'Usages industrie'!$P25*(1+'Usages industrie'!$Q25)^(H$3895-$D$3895)/1000</f>
        <v>0</v>
      </c>
      <c r="I3973" s="223">
        <f>I3922*'Usages industrie'!$P25*(1+'Usages industrie'!$Q25)^(I$3895-$D$3895)/1000</f>
        <v>0</v>
      </c>
      <c r="J3973" s="223">
        <f>J3922*'Usages industrie'!$P25*(1+'Usages industrie'!$Q25)^(J$3895-$D$3895)/1000</f>
        <v>0</v>
      </c>
      <c r="K3973" s="223">
        <f>K3922*'Usages industrie'!$P25*(1+'Usages industrie'!$Q25)^(K$3895-$D$3895)/1000</f>
        <v>0</v>
      </c>
      <c r="L3973" s="223">
        <f>L3922*'Usages industrie'!$P25*(1+'Usages industrie'!$Q25)^(L$3895-$D$3895)/1000</f>
        <v>0</v>
      </c>
      <c r="M3973" s="223">
        <f>M3922*'Usages industrie'!$P25*(1+'Usages industrie'!$Q25)^(M$3895-$D$3895)/1000</f>
        <v>0</v>
      </c>
      <c r="N3973" s="223">
        <f>N3922*'Usages industrie'!$P25*(1+'Usages industrie'!$Q25)^(N$3895-$D$3895)/1000</f>
        <v>0</v>
      </c>
      <c r="O3973" s="223">
        <f>O3922*'Usages industrie'!$P25*(1+'Usages industrie'!$Q25)^(O$3895-$D$3895)/1000</f>
        <v>0</v>
      </c>
      <c r="P3973" s="223">
        <f>P3922*'Usages industrie'!$P25*(1+'Usages industrie'!$Q25)^(P$3895-$D$3895)/1000</f>
        <v>0</v>
      </c>
      <c r="Q3973" s="223">
        <f>Q3922*'Usages industrie'!$P25*(1+'Usages industrie'!$Q25)^(Q$3895-$D$3895)/1000</f>
        <v>0</v>
      </c>
      <c r="R3973" s="223">
        <f>R3922*'Usages industrie'!$P25*(1+'Usages industrie'!$Q25)^(R$3895-$D$3895)/1000</f>
        <v>0</v>
      </c>
    </row>
    <row r="3974" spans="1:18" hidden="1" outlineLevel="2" x14ac:dyDescent="0.25">
      <c r="A3974" s="222" t="str">
        <f>'Usages industrie'!A26</f>
        <v>Usage industriel n°23</v>
      </c>
      <c r="B3974" s="222" t="s">
        <v>645</v>
      </c>
      <c r="C3974" s="222"/>
      <c r="D3974" s="223">
        <f>D3923*'Usages industrie'!$P26*(1+'Usages industrie'!$Q26)^(D$3895-$D$3895)/1000</f>
        <v>0</v>
      </c>
      <c r="E3974" s="223">
        <f>E3923*'Usages industrie'!$P26*(1+'Usages industrie'!$Q26)^(E$3895-$D$3895)/1000</f>
        <v>0</v>
      </c>
      <c r="F3974" s="223">
        <f>F3923*'Usages industrie'!$P26*(1+'Usages industrie'!$Q26)^(F$3895-$D$3895)/1000</f>
        <v>0</v>
      </c>
      <c r="G3974" s="223">
        <f>G3923*'Usages industrie'!$P26*(1+'Usages industrie'!$Q26)^(G$3895-$D$3895)/1000</f>
        <v>0</v>
      </c>
      <c r="H3974" s="223">
        <f>H3923*'Usages industrie'!$P26*(1+'Usages industrie'!$Q26)^(H$3895-$D$3895)/1000</f>
        <v>0</v>
      </c>
      <c r="I3974" s="223">
        <f>I3923*'Usages industrie'!$P26*(1+'Usages industrie'!$Q26)^(I$3895-$D$3895)/1000</f>
        <v>0</v>
      </c>
      <c r="J3974" s="223">
        <f>J3923*'Usages industrie'!$P26*(1+'Usages industrie'!$Q26)^(J$3895-$D$3895)/1000</f>
        <v>0</v>
      </c>
      <c r="K3974" s="223">
        <f>K3923*'Usages industrie'!$P26*(1+'Usages industrie'!$Q26)^(K$3895-$D$3895)/1000</f>
        <v>0</v>
      </c>
      <c r="L3974" s="223">
        <f>L3923*'Usages industrie'!$P26*(1+'Usages industrie'!$Q26)^(L$3895-$D$3895)/1000</f>
        <v>0</v>
      </c>
      <c r="M3974" s="223">
        <f>M3923*'Usages industrie'!$P26*(1+'Usages industrie'!$Q26)^(M$3895-$D$3895)/1000</f>
        <v>0</v>
      </c>
      <c r="N3974" s="223">
        <f>N3923*'Usages industrie'!$P26*(1+'Usages industrie'!$Q26)^(N$3895-$D$3895)/1000</f>
        <v>0</v>
      </c>
      <c r="O3974" s="223">
        <f>O3923*'Usages industrie'!$P26*(1+'Usages industrie'!$Q26)^(O$3895-$D$3895)/1000</f>
        <v>0</v>
      </c>
      <c r="P3974" s="223">
        <f>P3923*'Usages industrie'!$P26*(1+'Usages industrie'!$Q26)^(P$3895-$D$3895)/1000</f>
        <v>0</v>
      </c>
      <c r="Q3974" s="223">
        <f>Q3923*'Usages industrie'!$P26*(1+'Usages industrie'!$Q26)^(Q$3895-$D$3895)/1000</f>
        <v>0</v>
      </c>
      <c r="R3974" s="223">
        <f>R3923*'Usages industrie'!$P26*(1+'Usages industrie'!$Q26)^(R$3895-$D$3895)/1000</f>
        <v>0</v>
      </c>
    </row>
    <row r="3975" spans="1:18" hidden="1" outlineLevel="2" x14ac:dyDescent="0.25">
      <c r="A3975" s="222" t="str">
        <f>'Usages industrie'!A27</f>
        <v>Usage industriel n°24</v>
      </c>
      <c r="B3975" s="222" t="s">
        <v>645</v>
      </c>
      <c r="C3975" s="222"/>
      <c r="D3975" s="223">
        <f>D3924*'Usages industrie'!$P27*(1+'Usages industrie'!$Q27)^(D$3895-$D$3895)/1000</f>
        <v>0</v>
      </c>
      <c r="E3975" s="223">
        <f>E3924*'Usages industrie'!$P27*(1+'Usages industrie'!$Q27)^(E$3895-$D$3895)/1000</f>
        <v>0</v>
      </c>
      <c r="F3975" s="223">
        <f>F3924*'Usages industrie'!$P27*(1+'Usages industrie'!$Q27)^(F$3895-$D$3895)/1000</f>
        <v>0</v>
      </c>
      <c r="G3975" s="223">
        <f>G3924*'Usages industrie'!$P27*(1+'Usages industrie'!$Q27)^(G$3895-$D$3895)/1000</f>
        <v>0</v>
      </c>
      <c r="H3975" s="223">
        <f>H3924*'Usages industrie'!$P27*(1+'Usages industrie'!$Q27)^(H$3895-$D$3895)/1000</f>
        <v>0</v>
      </c>
      <c r="I3975" s="223">
        <f>I3924*'Usages industrie'!$P27*(1+'Usages industrie'!$Q27)^(I$3895-$D$3895)/1000</f>
        <v>0</v>
      </c>
      <c r="J3975" s="223">
        <f>J3924*'Usages industrie'!$P27*(1+'Usages industrie'!$Q27)^(J$3895-$D$3895)/1000</f>
        <v>0</v>
      </c>
      <c r="K3975" s="223">
        <f>K3924*'Usages industrie'!$P27*(1+'Usages industrie'!$Q27)^(K$3895-$D$3895)/1000</f>
        <v>0</v>
      </c>
      <c r="L3975" s="223">
        <f>L3924*'Usages industrie'!$P27*(1+'Usages industrie'!$Q27)^(L$3895-$D$3895)/1000</f>
        <v>0</v>
      </c>
      <c r="M3975" s="223">
        <f>M3924*'Usages industrie'!$P27*(1+'Usages industrie'!$Q27)^(M$3895-$D$3895)/1000</f>
        <v>0</v>
      </c>
      <c r="N3975" s="223">
        <f>N3924*'Usages industrie'!$P27*(1+'Usages industrie'!$Q27)^(N$3895-$D$3895)/1000</f>
        <v>0</v>
      </c>
      <c r="O3975" s="223">
        <f>O3924*'Usages industrie'!$P27*(1+'Usages industrie'!$Q27)^(O$3895-$D$3895)/1000</f>
        <v>0</v>
      </c>
      <c r="P3975" s="223">
        <f>P3924*'Usages industrie'!$P27*(1+'Usages industrie'!$Q27)^(P$3895-$D$3895)/1000</f>
        <v>0</v>
      </c>
      <c r="Q3975" s="223">
        <f>Q3924*'Usages industrie'!$P27*(1+'Usages industrie'!$Q27)^(Q$3895-$D$3895)/1000</f>
        <v>0</v>
      </c>
      <c r="R3975" s="223">
        <f>R3924*'Usages industrie'!$P27*(1+'Usages industrie'!$Q27)^(R$3895-$D$3895)/1000</f>
        <v>0</v>
      </c>
    </row>
    <row r="3976" spans="1:18" hidden="1" outlineLevel="2" x14ac:dyDescent="0.25">
      <c r="A3976" s="222" t="str">
        <f>'Usages industrie'!A28</f>
        <v>Usage industriel n°25</v>
      </c>
      <c r="B3976" s="222" t="s">
        <v>645</v>
      </c>
      <c r="C3976" s="222"/>
      <c r="D3976" s="223">
        <f>D3925*'Usages industrie'!$P28*(1+'Usages industrie'!$Q28)^(D$3895-$D$3895)/1000</f>
        <v>0</v>
      </c>
      <c r="E3976" s="223">
        <f>E3925*'Usages industrie'!$P28*(1+'Usages industrie'!$Q28)^(E$3895-$D$3895)/1000</f>
        <v>0</v>
      </c>
      <c r="F3976" s="223">
        <f>F3925*'Usages industrie'!$P28*(1+'Usages industrie'!$Q28)^(F$3895-$D$3895)/1000</f>
        <v>0</v>
      </c>
      <c r="G3976" s="223">
        <f>G3925*'Usages industrie'!$P28*(1+'Usages industrie'!$Q28)^(G$3895-$D$3895)/1000</f>
        <v>0</v>
      </c>
      <c r="H3976" s="223">
        <f>H3925*'Usages industrie'!$P28*(1+'Usages industrie'!$Q28)^(H$3895-$D$3895)/1000</f>
        <v>0</v>
      </c>
      <c r="I3976" s="223">
        <f>I3925*'Usages industrie'!$P28*(1+'Usages industrie'!$Q28)^(I$3895-$D$3895)/1000</f>
        <v>0</v>
      </c>
      <c r="J3976" s="223">
        <f>J3925*'Usages industrie'!$P28*(1+'Usages industrie'!$Q28)^(J$3895-$D$3895)/1000</f>
        <v>0</v>
      </c>
      <c r="K3976" s="223">
        <f>K3925*'Usages industrie'!$P28*(1+'Usages industrie'!$Q28)^(K$3895-$D$3895)/1000</f>
        <v>0</v>
      </c>
      <c r="L3976" s="223">
        <f>L3925*'Usages industrie'!$P28*(1+'Usages industrie'!$Q28)^(L$3895-$D$3895)/1000</f>
        <v>0</v>
      </c>
      <c r="M3976" s="223">
        <f>M3925*'Usages industrie'!$P28*(1+'Usages industrie'!$Q28)^(M$3895-$D$3895)/1000</f>
        <v>0</v>
      </c>
      <c r="N3976" s="223">
        <f>N3925*'Usages industrie'!$P28*(1+'Usages industrie'!$Q28)^(N$3895-$D$3895)/1000</f>
        <v>0</v>
      </c>
      <c r="O3976" s="223">
        <f>O3925*'Usages industrie'!$P28*(1+'Usages industrie'!$Q28)^(O$3895-$D$3895)/1000</f>
        <v>0</v>
      </c>
      <c r="P3976" s="223">
        <f>P3925*'Usages industrie'!$P28*(1+'Usages industrie'!$Q28)^(P$3895-$D$3895)/1000</f>
        <v>0</v>
      </c>
      <c r="Q3976" s="223">
        <f>Q3925*'Usages industrie'!$P28*(1+'Usages industrie'!$Q28)^(Q$3895-$D$3895)/1000</f>
        <v>0</v>
      </c>
      <c r="R3976" s="223">
        <f>R3925*'Usages industrie'!$P28*(1+'Usages industrie'!$Q28)^(R$3895-$D$3895)/1000</f>
        <v>0</v>
      </c>
    </row>
    <row r="3977" spans="1:18" hidden="1" outlineLevel="2" x14ac:dyDescent="0.25">
      <c r="A3977" s="222" t="str">
        <f>'Usages industrie'!A29</f>
        <v>Usage industriel n°26</v>
      </c>
      <c r="B3977" s="222" t="s">
        <v>645</v>
      </c>
      <c r="C3977" s="222"/>
      <c r="D3977" s="223">
        <f>D3926*'Usages industrie'!$P29*(1+'Usages industrie'!$Q29)^(D$3895-$D$3895)/1000</f>
        <v>0</v>
      </c>
      <c r="E3977" s="223">
        <f>E3926*'Usages industrie'!$P29*(1+'Usages industrie'!$Q29)^(E$3895-$D$3895)/1000</f>
        <v>0</v>
      </c>
      <c r="F3977" s="223">
        <f>F3926*'Usages industrie'!$P29*(1+'Usages industrie'!$Q29)^(F$3895-$D$3895)/1000</f>
        <v>0</v>
      </c>
      <c r="G3977" s="223">
        <f>G3926*'Usages industrie'!$P29*(1+'Usages industrie'!$Q29)^(G$3895-$D$3895)/1000</f>
        <v>0</v>
      </c>
      <c r="H3977" s="223">
        <f>H3926*'Usages industrie'!$P29*(1+'Usages industrie'!$Q29)^(H$3895-$D$3895)/1000</f>
        <v>0</v>
      </c>
      <c r="I3977" s="223">
        <f>I3926*'Usages industrie'!$P29*(1+'Usages industrie'!$Q29)^(I$3895-$D$3895)/1000</f>
        <v>0</v>
      </c>
      <c r="J3977" s="223">
        <f>J3926*'Usages industrie'!$P29*(1+'Usages industrie'!$Q29)^(J$3895-$D$3895)/1000</f>
        <v>0</v>
      </c>
      <c r="K3977" s="223">
        <f>K3926*'Usages industrie'!$P29*(1+'Usages industrie'!$Q29)^(K$3895-$D$3895)/1000</f>
        <v>0</v>
      </c>
      <c r="L3977" s="223">
        <f>L3926*'Usages industrie'!$P29*(1+'Usages industrie'!$Q29)^(L$3895-$D$3895)/1000</f>
        <v>0</v>
      </c>
      <c r="M3977" s="223">
        <f>M3926*'Usages industrie'!$P29*(1+'Usages industrie'!$Q29)^(M$3895-$D$3895)/1000</f>
        <v>0</v>
      </c>
      <c r="N3977" s="223">
        <f>N3926*'Usages industrie'!$P29*(1+'Usages industrie'!$Q29)^(N$3895-$D$3895)/1000</f>
        <v>0</v>
      </c>
      <c r="O3977" s="223">
        <f>O3926*'Usages industrie'!$P29*(1+'Usages industrie'!$Q29)^(O$3895-$D$3895)/1000</f>
        <v>0</v>
      </c>
      <c r="P3977" s="223">
        <f>P3926*'Usages industrie'!$P29*(1+'Usages industrie'!$Q29)^(P$3895-$D$3895)/1000</f>
        <v>0</v>
      </c>
      <c r="Q3977" s="223">
        <f>Q3926*'Usages industrie'!$P29*(1+'Usages industrie'!$Q29)^(Q$3895-$D$3895)/1000</f>
        <v>0</v>
      </c>
      <c r="R3977" s="223">
        <f>R3926*'Usages industrie'!$P29*(1+'Usages industrie'!$Q29)^(R$3895-$D$3895)/1000</f>
        <v>0</v>
      </c>
    </row>
    <row r="3978" spans="1:18" hidden="1" outlineLevel="2" x14ac:dyDescent="0.25">
      <c r="A3978" s="222" t="str">
        <f>'Usages industrie'!A30</f>
        <v>Usage industriel n°27</v>
      </c>
      <c r="B3978" s="222" t="s">
        <v>645</v>
      </c>
      <c r="C3978" s="222"/>
      <c r="D3978" s="223">
        <f>D3927*'Usages industrie'!$P30*(1+'Usages industrie'!$Q30)^(D$3895-$D$3895)/1000</f>
        <v>0</v>
      </c>
      <c r="E3978" s="223">
        <f>E3927*'Usages industrie'!$P30*(1+'Usages industrie'!$Q30)^(E$3895-$D$3895)/1000</f>
        <v>0</v>
      </c>
      <c r="F3978" s="223">
        <f>F3927*'Usages industrie'!$P30*(1+'Usages industrie'!$Q30)^(F$3895-$D$3895)/1000</f>
        <v>0</v>
      </c>
      <c r="G3978" s="223">
        <f>G3927*'Usages industrie'!$P30*(1+'Usages industrie'!$Q30)^(G$3895-$D$3895)/1000</f>
        <v>0</v>
      </c>
      <c r="H3978" s="223">
        <f>H3927*'Usages industrie'!$P30*(1+'Usages industrie'!$Q30)^(H$3895-$D$3895)/1000</f>
        <v>0</v>
      </c>
      <c r="I3978" s="223">
        <f>I3927*'Usages industrie'!$P30*(1+'Usages industrie'!$Q30)^(I$3895-$D$3895)/1000</f>
        <v>0</v>
      </c>
      <c r="J3978" s="223">
        <f>J3927*'Usages industrie'!$P30*(1+'Usages industrie'!$Q30)^(J$3895-$D$3895)/1000</f>
        <v>0</v>
      </c>
      <c r="K3978" s="223">
        <f>K3927*'Usages industrie'!$P30*(1+'Usages industrie'!$Q30)^(K$3895-$D$3895)/1000</f>
        <v>0</v>
      </c>
      <c r="L3978" s="223">
        <f>L3927*'Usages industrie'!$P30*(1+'Usages industrie'!$Q30)^(L$3895-$D$3895)/1000</f>
        <v>0</v>
      </c>
      <c r="M3978" s="223">
        <f>M3927*'Usages industrie'!$P30*(1+'Usages industrie'!$Q30)^(M$3895-$D$3895)/1000</f>
        <v>0</v>
      </c>
      <c r="N3978" s="223">
        <f>N3927*'Usages industrie'!$P30*(1+'Usages industrie'!$Q30)^(N$3895-$D$3895)/1000</f>
        <v>0</v>
      </c>
      <c r="O3978" s="223">
        <f>O3927*'Usages industrie'!$P30*(1+'Usages industrie'!$Q30)^(O$3895-$D$3895)/1000</f>
        <v>0</v>
      </c>
      <c r="P3978" s="223">
        <f>P3927*'Usages industrie'!$P30*(1+'Usages industrie'!$Q30)^(P$3895-$D$3895)/1000</f>
        <v>0</v>
      </c>
      <c r="Q3978" s="223">
        <f>Q3927*'Usages industrie'!$P30*(1+'Usages industrie'!$Q30)^(Q$3895-$D$3895)/1000</f>
        <v>0</v>
      </c>
      <c r="R3978" s="223">
        <f>R3927*'Usages industrie'!$P30*(1+'Usages industrie'!$Q30)^(R$3895-$D$3895)/1000</f>
        <v>0</v>
      </c>
    </row>
    <row r="3979" spans="1:18" hidden="1" outlineLevel="2" x14ac:dyDescent="0.25">
      <c r="A3979" s="222" t="str">
        <f>'Usages industrie'!A31</f>
        <v>Usage industriel n°28</v>
      </c>
      <c r="B3979" s="222" t="s">
        <v>645</v>
      </c>
      <c r="C3979" s="222"/>
      <c r="D3979" s="223">
        <f>D3928*'Usages industrie'!$P31*(1+'Usages industrie'!$Q31)^(D$3895-$D$3895)/1000</f>
        <v>0</v>
      </c>
      <c r="E3979" s="223">
        <f>E3928*'Usages industrie'!$P31*(1+'Usages industrie'!$Q31)^(E$3895-$D$3895)/1000</f>
        <v>0</v>
      </c>
      <c r="F3979" s="223">
        <f>F3928*'Usages industrie'!$P31*(1+'Usages industrie'!$Q31)^(F$3895-$D$3895)/1000</f>
        <v>0</v>
      </c>
      <c r="G3979" s="223">
        <f>G3928*'Usages industrie'!$P31*(1+'Usages industrie'!$Q31)^(G$3895-$D$3895)/1000</f>
        <v>0</v>
      </c>
      <c r="H3979" s="223">
        <f>H3928*'Usages industrie'!$P31*(1+'Usages industrie'!$Q31)^(H$3895-$D$3895)/1000</f>
        <v>0</v>
      </c>
      <c r="I3979" s="223">
        <f>I3928*'Usages industrie'!$P31*(1+'Usages industrie'!$Q31)^(I$3895-$D$3895)/1000</f>
        <v>0</v>
      </c>
      <c r="J3979" s="223">
        <f>J3928*'Usages industrie'!$P31*(1+'Usages industrie'!$Q31)^(J$3895-$D$3895)/1000</f>
        <v>0</v>
      </c>
      <c r="K3979" s="223">
        <f>K3928*'Usages industrie'!$P31*(1+'Usages industrie'!$Q31)^(K$3895-$D$3895)/1000</f>
        <v>0</v>
      </c>
      <c r="L3979" s="223">
        <f>L3928*'Usages industrie'!$P31*(1+'Usages industrie'!$Q31)^(L$3895-$D$3895)/1000</f>
        <v>0</v>
      </c>
      <c r="M3979" s="223">
        <f>M3928*'Usages industrie'!$P31*(1+'Usages industrie'!$Q31)^(M$3895-$D$3895)/1000</f>
        <v>0</v>
      </c>
      <c r="N3979" s="223">
        <f>N3928*'Usages industrie'!$P31*(1+'Usages industrie'!$Q31)^(N$3895-$D$3895)/1000</f>
        <v>0</v>
      </c>
      <c r="O3979" s="223">
        <f>O3928*'Usages industrie'!$P31*(1+'Usages industrie'!$Q31)^(O$3895-$D$3895)/1000</f>
        <v>0</v>
      </c>
      <c r="P3979" s="223">
        <f>P3928*'Usages industrie'!$P31*(1+'Usages industrie'!$Q31)^(P$3895-$D$3895)/1000</f>
        <v>0</v>
      </c>
      <c r="Q3979" s="223">
        <f>Q3928*'Usages industrie'!$P31*(1+'Usages industrie'!$Q31)^(Q$3895-$D$3895)/1000</f>
        <v>0</v>
      </c>
      <c r="R3979" s="223">
        <f>R3928*'Usages industrie'!$P31*(1+'Usages industrie'!$Q31)^(R$3895-$D$3895)/1000</f>
        <v>0</v>
      </c>
    </row>
    <row r="3980" spans="1:18" hidden="1" outlineLevel="2" x14ac:dyDescent="0.25">
      <c r="A3980" s="222" t="str">
        <f>'Usages industrie'!A32</f>
        <v>Usage industriel n°29</v>
      </c>
      <c r="B3980" s="222" t="s">
        <v>645</v>
      </c>
      <c r="C3980" s="222"/>
      <c r="D3980" s="223">
        <f>D3929*'Usages industrie'!$P32*(1+'Usages industrie'!$Q32)^(D$3895-$D$3895)/1000</f>
        <v>0</v>
      </c>
      <c r="E3980" s="223">
        <f>E3929*'Usages industrie'!$P32*(1+'Usages industrie'!$Q32)^(E$3895-$D$3895)/1000</f>
        <v>0</v>
      </c>
      <c r="F3980" s="223">
        <f>F3929*'Usages industrie'!$P32*(1+'Usages industrie'!$Q32)^(F$3895-$D$3895)/1000</f>
        <v>0</v>
      </c>
      <c r="G3980" s="223">
        <f>G3929*'Usages industrie'!$P32*(1+'Usages industrie'!$Q32)^(G$3895-$D$3895)/1000</f>
        <v>0</v>
      </c>
      <c r="H3980" s="223">
        <f>H3929*'Usages industrie'!$P32*(1+'Usages industrie'!$Q32)^(H$3895-$D$3895)/1000</f>
        <v>0</v>
      </c>
      <c r="I3980" s="223">
        <f>I3929*'Usages industrie'!$P32*(1+'Usages industrie'!$Q32)^(I$3895-$D$3895)/1000</f>
        <v>0</v>
      </c>
      <c r="J3980" s="223">
        <f>J3929*'Usages industrie'!$P32*(1+'Usages industrie'!$Q32)^(J$3895-$D$3895)/1000</f>
        <v>0</v>
      </c>
      <c r="K3980" s="223">
        <f>K3929*'Usages industrie'!$P32*(1+'Usages industrie'!$Q32)^(K$3895-$D$3895)/1000</f>
        <v>0</v>
      </c>
      <c r="L3980" s="223">
        <f>L3929*'Usages industrie'!$P32*(1+'Usages industrie'!$Q32)^(L$3895-$D$3895)/1000</f>
        <v>0</v>
      </c>
      <c r="M3980" s="223">
        <f>M3929*'Usages industrie'!$P32*(1+'Usages industrie'!$Q32)^(M$3895-$D$3895)/1000</f>
        <v>0</v>
      </c>
      <c r="N3980" s="223">
        <f>N3929*'Usages industrie'!$P32*(1+'Usages industrie'!$Q32)^(N$3895-$D$3895)/1000</f>
        <v>0</v>
      </c>
      <c r="O3980" s="223">
        <f>O3929*'Usages industrie'!$P32*(1+'Usages industrie'!$Q32)^(O$3895-$D$3895)/1000</f>
        <v>0</v>
      </c>
      <c r="P3980" s="223">
        <f>P3929*'Usages industrie'!$P32*(1+'Usages industrie'!$Q32)^(P$3895-$D$3895)/1000</f>
        <v>0</v>
      </c>
      <c r="Q3980" s="223">
        <f>Q3929*'Usages industrie'!$P32*(1+'Usages industrie'!$Q32)^(Q$3895-$D$3895)/1000</f>
        <v>0</v>
      </c>
      <c r="R3980" s="223">
        <f>R3929*'Usages industrie'!$P32*(1+'Usages industrie'!$Q32)^(R$3895-$D$3895)/1000</f>
        <v>0</v>
      </c>
    </row>
    <row r="3981" spans="1:18" hidden="1" outlineLevel="2" x14ac:dyDescent="0.25">
      <c r="A3981" s="222" t="str">
        <f>'Usages industrie'!A33</f>
        <v>Usage industriel n°30</v>
      </c>
      <c r="B3981" s="222" t="s">
        <v>645</v>
      </c>
      <c r="C3981" s="222"/>
      <c r="D3981" s="223">
        <f>D3930*'Usages industrie'!$P33*(1+'Usages industrie'!$Q33)^(D$3895-$D$3895)/1000</f>
        <v>0</v>
      </c>
      <c r="E3981" s="223">
        <f>E3930*'Usages industrie'!$P33*(1+'Usages industrie'!$Q33)^(E$3895-$D$3895)/1000</f>
        <v>0</v>
      </c>
      <c r="F3981" s="223">
        <f>F3930*'Usages industrie'!$P33*(1+'Usages industrie'!$Q33)^(F$3895-$D$3895)/1000</f>
        <v>0</v>
      </c>
      <c r="G3981" s="223">
        <f>G3930*'Usages industrie'!$P33*(1+'Usages industrie'!$Q33)^(G$3895-$D$3895)/1000</f>
        <v>0</v>
      </c>
      <c r="H3981" s="223">
        <f>H3930*'Usages industrie'!$P33*(1+'Usages industrie'!$Q33)^(H$3895-$D$3895)/1000</f>
        <v>0</v>
      </c>
      <c r="I3981" s="223">
        <f>I3930*'Usages industrie'!$P33*(1+'Usages industrie'!$Q33)^(I$3895-$D$3895)/1000</f>
        <v>0</v>
      </c>
      <c r="J3981" s="223">
        <f>J3930*'Usages industrie'!$P33*(1+'Usages industrie'!$Q33)^(J$3895-$D$3895)/1000</f>
        <v>0</v>
      </c>
      <c r="K3981" s="223">
        <f>K3930*'Usages industrie'!$P33*(1+'Usages industrie'!$Q33)^(K$3895-$D$3895)/1000</f>
        <v>0</v>
      </c>
      <c r="L3981" s="223">
        <f>L3930*'Usages industrie'!$P33*(1+'Usages industrie'!$Q33)^(L$3895-$D$3895)/1000</f>
        <v>0</v>
      </c>
      <c r="M3981" s="223">
        <f>M3930*'Usages industrie'!$P33*(1+'Usages industrie'!$Q33)^(M$3895-$D$3895)/1000</f>
        <v>0</v>
      </c>
      <c r="N3981" s="223">
        <f>N3930*'Usages industrie'!$P33*(1+'Usages industrie'!$Q33)^(N$3895-$D$3895)/1000</f>
        <v>0</v>
      </c>
      <c r="O3981" s="223">
        <f>O3930*'Usages industrie'!$P33*(1+'Usages industrie'!$Q33)^(O$3895-$D$3895)/1000</f>
        <v>0</v>
      </c>
      <c r="P3981" s="223">
        <f>P3930*'Usages industrie'!$P33*(1+'Usages industrie'!$Q33)^(P$3895-$D$3895)/1000</f>
        <v>0</v>
      </c>
      <c r="Q3981" s="223">
        <f>Q3930*'Usages industrie'!$P33*(1+'Usages industrie'!$Q33)^(Q$3895-$D$3895)/1000</f>
        <v>0</v>
      </c>
      <c r="R3981" s="223">
        <f>R3930*'Usages industrie'!$P33*(1+'Usages industrie'!$Q33)^(R$3895-$D$3895)/1000</f>
        <v>0</v>
      </c>
    </row>
    <row r="3982" spans="1:18" hidden="1" outlineLevel="2" x14ac:dyDescent="0.25">
      <c r="A3982" s="222" t="str">
        <f>'Usages industrie'!A34</f>
        <v>Usage industriel n°31</v>
      </c>
      <c r="B3982" s="222" t="s">
        <v>645</v>
      </c>
      <c r="C3982" s="222"/>
      <c r="D3982" s="223">
        <f>D3931*'Usages industrie'!$P34*(1+'Usages industrie'!$Q34)^(D$3895-$D$3895)/1000</f>
        <v>0</v>
      </c>
      <c r="E3982" s="223">
        <f>E3931*'Usages industrie'!$P34*(1+'Usages industrie'!$Q34)^(E$3895-$D$3895)/1000</f>
        <v>0</v>
      </c>
      <c r="F3982" s="223">
        <f>F3931*'Usages industrie'!$P34*(1+'Usages industrie'!$Q34)^(F$3895-$D$3895)/1000</f>
        <v>0</v>
      </c>
      <c r="G3982" s="223">
        <f>G3931*'Usages industrie'!$P34*(1+'Usages industrie'!$Q34)^(G$3895-$D$3895)/1000</f>
        <v>0</v>
      </c>
      <c r="H3982" s="223">
        <f>H3931*'Usages industrie'!$P34*(1+'Usages industrie'!$Q34)^(H$3895-$D$3895)/1000</f>
        <v>0</v>
      </c>
      <c r="I3982" s="223">
        <f>I3931*'Usages industrie'!$P34*(1+'Usages industrie'!$Q34)^(I$3895-$D$3895)/1000</f>
        <v>0</v>
      </c>
      <c r="J3982" s="223">
        <f>J3931*'Usages industrie'!$P34*(1+'Usages industrie'!$Q34)^(J$3895-$D$3895)/1000</f>
        <v>0</v>
      </c>
      <c r="K3982" s="223">
        <f>K3931*'Usages industrie'!$P34*(1+'Usages industrie'!$Q34)^(K$3895-$D$3895)/1000</f>
        <v>0</v>
      </c>
      <c r="L3982" s="223">
        <f>L3931*'Usages industrie'!$P34*(1+'Usages industrie'!$Q34)^(L$3895-$D$3895)/1000</f>
        <v>0</v>
      </c>
      <c r="M3982" s="223">
        <f>M3931*'Usages industrie'!$P34*(1+'Usages industrie'!$Q34)^(M$3895-$D$3895)/1000</f>
        <v>0</v>
      </c>
      <c r="N3982" s="223">
        <f>N3931*'Usages industrie'!$P34*(1+'Usages industrie'!$Q34)^(N$3895-$D$3895)/1000</f>
        <v>0</v>
      </c>
      <c r="O3982" s="223">
        <f>O3931*'Usages industrie'!$P34*(1+'Usages industrie'!$Q34)^(O$3895-$D$3895)/1000</f>
        <v>0</v>
      </c>
      <c r="P3982" s="223">
        <f>P3931*'Usages industrie'!$P34*(1+'Usages industrie'!$Q34)^(P$3895-$D$3895)/1000</f>
        <v>0</v>
      </c>
      <c r="Q3982" s="223">
        <f>Q3931*'Usages industrie'!$P34*(1+'Usages industrie'!$Q34)^(Q$3895-$D$3895)/1000</f>
        <v>0</v>
      </c>
      <c r="R3982" s="223">
        <f>R3931*'Usages industrie'!$P34*(1+'Usages industrie'!$Q34)^(R$3895-$D$3895)/1000</f>
        <v>0</v>
      </c>
    </row>
    <row r="3983" spans="1:18" hidden="1" outlineLevel="2" x14ac:dyDescent="0.25">
      <c r="A3983" s="222" t="str">
        <f>'Usages industrie'!A35</f>
        <v>Usage industriel n°32</v>
      </c>
      <c r="B3983" s="222" t="s">
        <v>645</v>
      </c>
      <c r="C3983" s="222"/>
      <c r="D3983" s="223">
        <f>D3932*'Usages industrie'!$P35*(1+'Usages industrie'!$Q35)^(D$3895-$D$3895)/1000</f>
        <v>0</v>
      </c>
      <c r="E3983" s="223">
        <f>E3932*'Usages industrie'!$P35*(1+'Usages industrie'!$Q35)^(E$3895-$D$3895)/1000</f>
        <v>0</v>
      </c>
      <c r="F3983" s="223">
        <f>F3932*'Usages industrie'!$P35*(1+'Usages industrie'!$Q35)^(F$3895-$D$3895)/1000</f>
        <v>0</v>
      </c>
      <c r="G3983" s="223">
        <f>G3932*'Usages industrie'!$P35*(1+'Usages industrie'!$Q35)^(G$3895-$D$3895)/1000</f>
        <v>0</v>
      </c>
      <c r="H3983" s="223">
        <f>H3932*'Usages industrie'!$P35*(1+'Usages industrie'!$Q35)^(H$3895-$D$3895)/1000</f>
        <v>0</v>
      </c>
      <c r="I3983" s="223">
        <f>I3932*'Usages industrie'!$P35*(1+'Usages industrie'!$Q35)^(I$3895-$D$3895)/1000</f>
        <v>0</v>
      </c>
      <c r="J3983" s="223">
        <f>J3932*'Usages industrie'!$P35*(1+'Usages industrie'!$Q35)^(J$3895-$D$3895)/1000</f>
        <v>0</v>
      </c>
      <c r="K3983" s="223">
        <f>K3932*'Usages industrie'!$P35*(1+'Usages industrie'!$Q35)^(K$3895-$D$3895)/1000</f>
        <v>0</v>
      </c>
      <c r="L3983" s="223">
        <f>L3932*'Usages industrie'!$P35*(1+'Usages industrie'!$Q35)^(L$3895-$D$3895)/1000</f>
        <v>0</v>
      </c>
      <c r="M3983" s="223">
        <f>M3932*'Usages industrie'!$P35*(1+'Usages industrie'!$Q35)^(M$3895-$D$3895)/1000</f>
        <v>0</v>
      </c>
      <c r="N3983" s="223">
        <f>N3932*'Usages industrie'!$P35*(1+'Usages industrie'!$Q35)^(N$3895-$D$3895)/1000</f>
        <v>0</v>
      </c>
      <c r="O3983" s="223">
        <f>O3932*'Usages industrie'!$P35*(1+'Usages industrie'!$Q35)^(O$3895-$D$3895)/1000</f>
        <v>0</v>
      </c>
      <c r="P3983" s="223">
        <f>P3932*'Usages industrie'!$P35*(1+'Usages industrie'!$Q35)^(P$3895-$D$3895)/1000</f>
        <v>0</v>
      </c>
      <c r="Q3983" s="223">
        <f>Q3932*'Usages industrie'!$P35*(1+'Usages industrie'!$Q35)^(Q$3895-$D$3895)/1000</f>
        <v>0</v>
      </c>
      <c r="R3983" s="223">
        <f>R3932*'Usages industrie'!$P35*(1+'Usages industrie'!$Q35)^(R$3895-$D$3895)/1000</f>
        <v>0</v>
      </c>
    </row>
    <row r="3984" spans="1:18" hidden="1" outlineLevel="2" x14ac:dyDescent="0.25">
      <c r="A3984" s="222" t="str">
        <f>'Usages industrie'!A36</f>
        <v>Usage industriel n°33</v>
      </c>
      <c r="B3984" s="222" t="s">
        <v>645</v>
      </c>
      <c r="C3984" s="222"/>
      <c r="D3984" s="223">
        <f>D3933*'Usages industrie'!$P36*(1+'Usages industrie'!$Q36)^(D$3895-$D$3895)/1000</f>
        <v>0</v>
      </c>
      <c r="E3984" s="223">
        <f>E3933*'Usages industrie'!$P36*(1+'Usages industrie'!$Q36)^(E$3895-$D$3895)/1000</f>
        <v>0</v>
      </c>
      <c r="F3984" s="223">
        <f>F3933*'Usages industrie'!$P36*(1+'Usages industrie'!$Q36)^(F$3895-$D$3895)/1000</f>
        <v>0</v>
      </c>
      <c r="G3984" s="223">
        <f>G3933*'Usages industrie'!$P36*(1+'Usages industrie'!$Q36)^(G$3895-$D$3895)/1000</f>
        <v>0</v>
      </c>
      <c r="H3984" s="223">
        <f>H3933*'Usages industrie'!$P36*(1+'Usages industrie'!$Q36)^(H$3895-$D$3895)/1000</f>
        <v>0</v>
      </c>
      <c r="I3984" s="223">
        <f>I3933*'Usages industrie'!$P36*(1+'Usages industrie'!$Q36)^(I$3895-$D$3895)/1000</f>
        <v>0</v>
      </c>
      <c r="J3984" s="223">
        <f>J3933*'Usages industrie'!$P36*(1+'Usages industrie'!$Q36)^(J$3895-$D$3895)/1000</f>
        <v>0</v>
      </c>
      <c r="K3984" s="223">
        <f>K3933*'Usages industrie'!$P36*(1+'Usages industrie'!$Q36)^(K$3895-$D$3895)/1000</f>
        <v>0</v>
      </c>
      <c r="L3984" s="223">
        <f>L3933*'Usages industrie'!$P36*(1+'Usages industrie'!$Q36)^(L$3895-$D$3895)/1000</f>
        <v>0</v>
      </c>
      <c r="M3984" s="223">
        <f>M3933*'Usages industrie'!$P36*(1+'Usages industrie'!$Q36)^(M$3895-$D$3895)/1000</f>
        <v>0</v>
      </c>
      <c r="N3984" s="223">
        <f>N3933*'Usages industrie'!$P36*(1+'Usages industrie'!$Q36)^(N$3895-$D$3895)/1000</f>
        <v>0</v>
      </c>
      <c r="O3984" s="223">
        <f>O3933*'Usages industrie'!$P36*(1+'Usages industrie'!$Q36)^(O$3895-$D$3895)/1000</f>
        <v>0</v>
      </c>
      <c r="P3984" s="223">
        <f>P3933*'Usages industrie'!$P36*(1+'Usages industrie'!$Q36)^(P$3895-$D$3895)/1000</f>
        <v>0</v>
      </c>
      <c r="Q3984" s="223">
        <f>Q3933*'Usages industrie'!$P36*(1+'Usages industrie'!$Q36)^(Q$3895-$D$3895)/1000</f>
        <v>0</v>
      </c>
      <c r="R3984" s="223">
        <f>R3933*'Usages industrie'!$P36*(1+'Usages industrie'!$Q36)^(R$3895-$D$3895)/1000</f>
        <v>0</v>
      </c>
    </row>
    <row r="3985" spans="1:18" hidden="1" outlineLevel="2" x14ac:dyDescent="0.25">
      <c r="A3985" s="222" t="str">
        <f>'Usages industrie'!A37</f>
        <v>Usage industriel n°34</v>
      </c>
      <c r="B3985" s="222" t="s">
        <v>645</v>
      </c>
      <c r="C3985" s="222"/>
      <c r="D3985" s="223">
        <f>D3934*'Usages industrie'!$P37*(1+'Usages industrie'!$Q37)^(D$3895-$D$3895)/1000</f>
        <v>0</v>
      </c>
      <c r="E3985" s="223">
        <f>E3934*'Usages industrie'!$P37*(1+'Usages industrie'!$Q37)^(E$3895-$D$3895)/1000</f>
        <v>0</v>
      </c>
      <c r="F3985" s="223">
        <f>F3934*'Usages industrie'!$P37*(1+'Usages industrie'!$Q37)^(F$3895-$D$3895)/1000</f>
        <v>0</v>
      </c>
      <c r="G3985" s="223">
        <f>G3934*'Usages industrie'!$P37*(1+'Usages industrie'!$Q37)^(G$3895-$D$3895)/1000</f>
        <v>0</v>
      </c>
      <c r="H3985" s="223">
        <f>H3934*'Usages industrie'!$P37*(1+'Usages industrie'!$Q37)^(H$3895-$D$3895)/1000</f>
        <v>0</v>
      </c>
      <c r="I3985" s="223">
        <f>I3934*'Usages industrie'!$P37*(1+'Usages industrie'!$Q37)^(I$3895-$D$3895)/1000</f>
        <v>0</v>
      </c>
      <c r="J3985" s="223">
        <f>J3934*'Usages industrie'!$P37*(1+'Usages industrie'!$Q37)^(J$3895-$D$3895)/1000</f>
        <v>0</v>
      </c>
      <c r="K3985" s="223">
        <f>K3934*'Usages industrie'!$P37*(1+'Usages industrie'!$Q37)^(K$3895-$D$3895)/1000</f>
        <v>0</v>
      </c>
      <c r="L3985" s="223">
        <f>L3934*'Usages industrie'!$P37*(1+'Usages industrie'!$Q37)^(L$3895-$D$3895)/1000</f>
        <v>0</v>
      </c>
      <c r="M3985" s="223">
        <f>M3934*'Usages industrie'!$P37*(1+'Usages industrie'!$Q37)^(M$3895-$D$3895)/1000</f>
        <v>0</v>
      </c>
      <c r="N3985" s="223">
        <f>N3934*'Usages industrie'!$P37*(1+'Usages industrie'!$Q37)^(N$3895-$D$3895)/1000</f>
        <v>0</v>
      </c>
      <c r="O3985" s="223">
        <f>O3934*'Usages industrie'!$P37*(1+'Usages industrie'!$Q37)^(O$3895-$D$3895)/1000</f>
        <v>0</v>
      </c>
      <c r="P3985" s="223">
        <f>P3934*'Usages industrie'!$P37*(1+'Usages industrie'!$Q37)^(P$3895-$D$3895)/1000</f>
        <v>0</v>
      </c>
      <c r="Q3985" s="223">
        <f>Q3934*'Usages industrie'!$P37*(1+'Usages industrie'!$Q37)^(Q$3895-$D$3895)/1000</f>
        <v>0</v>
      </c>
      <c r="R3985" s="223">
        <f>R3934*'Usages industrie'!$P37*(1+'Usages industrie'!$Q37)^(R$3895-$D$3895)/1000</f>
        <v>0</v>
      </c>
    </row>
    <row r="3986" spans="1:18" hidden="1" outlineLevel="2" x14ac:dyDescent="0.25">
      <c r="A3986" s="222" t="str">
        <f>'Usages industrie'!A38</f>
        <v>Usage industriel n°35</v>
      </c>
      <c r="B3986" s="222" t="s">
        <v>645</v>
      </c>
      <c r="C3986" s="222"/>
      <c r="D3986" s="223">
        <f>D3935*'Usages industrie'!$P38*(1+'Usages industrie'!$Q38)^(D$3895-$D$3895)/1000</f>
        <v>0</v>
      </c>
      <c r="E3986" s="223">
        <f>E3935*'Usages industrie'!$P38*(1+'Usages industrie'!$Q38)^(E$3895-$D$3895)/1000</f>
        <v>0</v>
      </c>
      <c r="F3986" s="223">
        <f>F3935*'Usages industrie'!$P38*(1+'Usages industrie'!$Q38)^(F$3895-$D$3895)/1000</f>
        <v>0</v>
      </c>
      <c r="G3986" s="223">
        <f>G3935*'Usages industrie'!$P38*(1+'Usages industrie'!$Q38)^(G$3895-$D$3895)/1000</f>
        <v>0</v>
      </c>
      <c r="H3986" s="223">
        <f>H3935*'Usages industrie'!$P38*(1+'Usages industrie'!$Q38)^(H$3895-$D$3895)/1000</f>
        <v>0</v>
      </c>
      <c r="I3986" s="223">
        <f>I3935*'Usages industrie'!$P38*(1+'Usages industrie'!$Q38)^(I$3895-$D$3895)/1000</f>
        <v>0</v>
      </c>
      <c r="J3986" s="223">
        <f>J3935*'Usages industrie'!$P38*(1+'Usages industrie'!$Q38)^(J$3895-$D$3895)/1000</f>
        <v>0</v>
      </c>
      <c r="K3986" s="223">
        <f>K3935*'Usages industrie'!$P38*(1+'Usages industrie'!$Q38)^(K$3895-$D$3895)/1000</f>
        <v>0</v>
      </c>
      <c r="L3986" s="223">
        <f>L3935*'Usages industrie'!$P38*(1+'Usages industrie'!$Q38)^(L$3895-$D$3895)/1000</f>
        <v>0</v>
      </c>
      <c r="M3986" s="223">
        <f>M3935*'Usages industrie'!$P38*(1+'Usages industrie'!$Q38)^(M$3895-$D$3895)/1000</f>
        <v>0</v>
      </c>
      <c r="N3986" s="223">
        <f>N3935*'Usages industrie'!$P38*(1+'Usages industrie'!$Q38)^(N$3895-$D$3895)/1000</f>
        <v>0</v>
      </c>
      <c r="O3986" s="223">
        <f>O3935*'Usages industrie'!$P38*(1+'Usages industrie'!$Q38)^(O$3895-$D$3895)/1000</f>
        <v>0</v>
      </c>
      <c r="P3986" s="223">
        <f>P3935*'Usages industrie'!$P38*(1+'Usages industrie'!$Q38)^(P$3895-$D$3895)/1000</f>
        <v>0</v>
      </c>
      <c r="Q3986" s="223">
        <f>Q3935*'Usages industrie'!$P38*(1+'Usages industrie'!$Q38)^(Q$3895-$D$3895)/1000</f>
        <v>0</v>
      </c>
      <c r="R3986" s="223">
        <f>R3935*'Usages industrie'!$P38*(1+'Usages industrie'!$Q38)^(R$3895-$D$3895)/1000</f>
        <v>0</v>
      </c>
    </row>
    <row r="3987" spans="1:18" hidden="1" outlineLevel="2" x14ac:dyDescent="0.25">
      <c r="A3987" s="222" t="str">
        <f>'Usages industrie'!A39</f>
        <v>Usage industriel n°36</v>
      </c>
      <c r="B3987" s="222" t="s">
        <v>645</v>
      </c>
      <c r="C3987" s="222"/>
      <c r="D3987" s="223">
        <f>D3936*'Usages industrie'!$P39*(1+'Usages industrie'!$Q39)^(D$3895-$D$3895)/1000</f>
        <v>0</v>
      </c>
      <c r="E3987" s="223">
        <f>E3936*'Usages industrie'!$P39*(1+'Usages industrie'!$Q39)^(E$3895-$D$3895)/1000</f>
        <v>0</v>
      </c>
      <c r="F3987" s="223">
        <f>F3936*'Usages industrie'!$P39*(1+'Usages industrie'!$Q39)^(F$3895-$D$3895)/1000</f>
        <v>0</v>
      </c>
      <c r="G3987" s="223">
        <f>G3936*'Usages industrie'!$P39*(1+'Usages industrie'!$Q39)^(G$3895-$D$3895)/1000</f>
        <v>0</v>
      </c>
      <c r="H3987" s="223">
        <f>H3936*'Usages industrie'!$P39*(1+'Usages industrie'!$Q39)^(H$3895-$D$3895)/1000</f>
        <v>0</v>
      </c>
      <c r="I3987" s="223">
        <f>I3936*'Usages industrie'!$P39*(1+'Usages industrie'!$Q39)^(I$3895-$D$3895)/1000</f>
        <v>0</v>
      </c>
      <c r="J3987" s="223">
        <f>J3936*'Usages industrie'!$P39*(1+'Usages industrie'!$Q39)^(J$3895-$D$3895)/1000</f>
        <v>0</v>
      </c>
      <c r="K3987" s="223">
        <f>K3936*'Usages industrie'!$P39*(1+'Usages industrie'!$Q39)^(K$3895-$D$3895)/1000</f>
        <v>0</v>
      </c>
      <c r="L3987" s="223">
        <f>L3936*'Usages industrie'!$P39*(1+'Usages industrie'!$Q39)^(L$3895-$D$3895)/1000</f>
        <v>0</v>
      </c>
      <c r="M3987" s="223">
        <f>M3936*'Usages industrie'!$P39*(1+'Usages industrie'!$Q39)^(M$3895-$D$3895)/1000</f>
        <v>0</v>
      </c>
      <c r="N3987" s="223">
        <f>N3936*'Usages industrie'!$P39*(1+'Usages industrie'!$Q39)^(N$3895-$D$3895)/1000</f>
        <v>0</v>
      </c>
      <c r="O3987" s="223">
        <f>O3936*'Usages industrie'!$P39*(1+'Usages industrie'!$Q39)^(O$3895-$D$3895)/1000</f>
        <v>0</v>
      </c>
      <c r="P3987" s="223">
        <f>P3936*'Usages industrie'!$P39*(1+'Usages industrie'!$Q39)^(P$3895-$D$3895)/1000</f>
        <v>0</v>
      </c>
      <c r="Q3987" s="223">
        <f>Q3936*'Usages industrie'!$P39*(1+'Usages industrie'!$Q39)^(Q$3895-$D$3895)/1000</f>
        <v>0</v>
      </c>
      <c r="R3987" s="223">
        <f>R3936*'Usages industrie'!$P39*(1+'Usages industrie'!$Q39)^(R$3895-$D$3895)/1000</f>
        <v>0</v>
      </c>
    </row>
    <row r="3988" spans="1:18" hidden="1" outlineLevel="2" x14ac:dyDescent="0.25">
      <c r="A3988" s="222" t="str">
        <f>'Usages industrie'!A40</f>
        <v>Usage industriel n°37</v>
      </c>
      <c r="B3988" s="222" t="s">
        <v>645</v>
      </c>
      <c r="C3988" s="222"/>
      <c r="D3988" s="223">
        <f>D3937*'Usages industrie'!$P40*(1+'Usages industrie'!$Q40)^(D$3895-$D$3895)/1000</f>
        <v>0</v>
      </c>
      <c r="E3988" s="223">
        <f>E3937*'Usages industrie'!$P40*(1+'Usages industrie'!$Q40)^(E$3895-$D$3895)/1000</f>
        <v>0</v>
      </c>
      <c r="F3988" s="223">
        <f>F3937*'Usages industrie'!$P40*(1+'Usages industrie'!$Q40)^(F$3895-$D$3895)/1000</f>
        <v>0</v>
      </c>
      <c r="G3988" s="223">
        <f>G3937*'Usages industrie'!$P40*(1+'Usages industrie'!$Q40)^(G$3895-$D$3895)/1000</f>
        <v>0</v>
      </c>
      <c r="H3988" s="223">
        <f>H3937*'Usages industrie'!$P40*(1+'Usages industrie'!$Q40)^(H$3895-$D$3895)/1000</f>
        <v>0</v>
      </c>
      <c r="I3988" s="223">
        <f>I3937*'Usages industrie'!$P40*(1+'Usages industrie'!$Q40)^(I$3895-$D$3895)/1000</f>
        <v>0</v>
      </c>
      <c r="J3988" s="223">
        <f>J3937*'Usages industrie'!$P40*(1+'Usages industrie'!$Q40)^(J$3895-$D$3895)/1000</f>
        <v>0</v>
      </c>
      <c r="K3988" s="223">
        <f>K3937*'Usages industrie'!$P40*(1+'Usages industrie'!$Q40)^(K$3895-$D$3895)/1000</f>
        <v>0</v>
      </c>
      <c r="L3988" s="223">
        <f>L3937*'Usages industrie'!$P40*(1+'Usages industrie'!$Q40)^(L$3895-$D$3895)/1000</f>
        <v>0</v>
      </c>
      <c r="M3988" s="223">
        <f>M3937*'Usages industrie'!$P40*(1+'Usages industrie'!$Q40)^(M$3895-$D$3895)/1000</f>
        <v>0</v>
      </c>
      <c r="N3988" s="223">
        <f>N3937*'Usages industrie'!$P40*(1+'Usages industrie'!$Q40)^(N$3895-$D$3895)/1000</f>
        <v>0</v>
      </c>
      <c r="O3988" s="223">
        <f>O3937*'Usages industrie'!$P40*(1+'Usages industrie'!$Q40)^(O$3895-$D$3895)/1000</f>
        <v>0</v>
      </c>
      <c r="P3988" s="223">
        <f>P3937*'Usages industrie'!$P40*(1+'Usages industrie'!$Q40)^(P$3895-$D$3895)/1000</f>
        <v>0</v>
      </c>
      <c r="Q3988" s="223">
        <f>Q3937*'Usages industrie'!$P40*(1+'Usages industrie'!$Q40)^(Q$3895-$D$3895)/1000</f>
        <v>0</v>
      </c>
      <c r="R3988" s="223">
        <f>R3937*'Usages industrie'!$P40*(1+'Usages industrie'!$Q40)^(R$3895-$D$3895)/1000</f>
        <v>0</v>
      </c>
    </row>
    <row r="3989" spans="1:18" hidden="1" outlineLevel="2" x14ac:dyDescent="0.25">
      <c r="A3989" s="222" t="str">
        <f>'Usages industrie'!A41</f>
        <v>Usage industriel n°38</v>
      </c>
      <c r="B3989" s="222" t="s">
        <v>645</v>
      </c>
      <c r="C3989" s="222"/>
      <c r="D3989" s="223">
        <f>D3938*'Usages industrie'!$P41*(1+'Usages industrie'!$Q41)^(D$3895-$D$3895)/1000</f>
        <v>0</v>
      </c>
      <c r="E3989" s="223">
        <f>E3938*'Usages industrie'!$P41*(1+'Usages industrie'!$Q41)^(E$3895-$D$3895)/1000</f>
        <v>0</v>
      </c>
      <c r="F3989" s="223">
        <f>F3938*'Usages industrie'!$P41*(1+'Usages industrie'!$Q41)^(F$3895-$D$3895)/1000</f>
        <v>0</v>
      </c>
      <c r="G3989" s="223">
        <f>G3938*'Usages industrie'!$P41*(1+'Usages industrie'!$Q41)^(G$3895-$D$3895)/1000</f>
        <v>0</v>
      </c>
      <c r="H3989" s="223">
        <f>H3938*'Usages industrie'!$P41*(1+'Usages industrie'!$Q41)^(H$3895-$D$3895)/1000</f>
        <v>0</v>
      </c>
      <c r="I3989" s="223">
        <f>I3938*'Usages industrie'!$P41*(1+'Usages industrie'!$Q41)^(I$3895-$D$3895)/1000</f>
        <v>0</v>
      </c>
      <c r="J3989" s="223">
        <f>J3938*'Usages industrie'!$P41*(1+'Usages industrie'!$Q41)^(J$3895-$D$3895)/1000</f>
        <v>0</v>
      </c>
      <c r="K3989" s="223">
        <f>K3938*'Usages industrie'!$P41*(1+'Usages industrie'!$Q41)^(K$3895-$D$3895)/1000</f>
        <v>0</v>
      </c>
      <c r="L3989" s="223">
        <f>L3938*'Usages industrie'!$P41*(1+'Usages industrie'!$Q41)^(L$3895-$D$3895)/1000</f>
        <v>0</v>
      </c>
      <c r="M3989" s="223">
        <f>M3938*'Usages industrie'!$P41*(1+'Usages industrie'!$Q41)^(M$3895-$D$3895)/1000</f>
        <v>0</v>
      </c>
      <c r="N3989" s="223">
        <f>N3938*'Usages industrie'!$P41*(1+'Usages industrie'!$Q41)^(N$3895-$D$3895)/1000</f>
        <v>0</v>
      </c>
      <c r="O3989" s="223">
        <f>O3938*'Usages industrie'!$P41*(1+'Usages industrie'!$Q41)^(O$3895-$D$3895)/1000</f>
        <v>0</v>
      </c>
      <c r="P3989" s="223">
        <f>P3938*'Usages industrie'!$P41*(1+'Usages industrie'!$Q41)^(P$3895-$D$3895)/1000</f>
        <v>0</v>
      </c>
      <c r="Q3989" s="223">
        <f>Q3938*'Usages industrie'!$P41*(1+'Usages industrie'!$Q41)^(Q$3895-$D$3895)/1000</f>
        <v>0</v>
      </c>
      <c r="R3989" s="223">
        <f>R3938*'Usages industrie'!$P41*(1+'Usages industrie'!$Q41)^(R$3895-$D$3895)/1000</f>
        <v>0</v>
      </c>
    </row>
    <row r="3990" spans="1:18" hidden="1" outlineLevel="2" x14ac:dyDescent="0.25">
      <c r="A3990" s="222" t="str">
        <f>'Usages industrie'!A42</f>
        <v>Usage industriel n°39</v>
      </c>
      <c r="B3990" s="222" t="s">
        <v>645</v>
      </c>
      <c r="C3990" s="222"/>
      <c r="D3990" s="223">
        <f>D3939*'Usages industrie'!$P42*(1+'Usages industrie'!$Q42)^(D$3895-$D$3895)/1000</f>
        <v>0</v>
      </c>
      <c r="E3990" s="223">
        <f>E3939*'Usages industrie'!$P42*(1+'Usages industrie'!$Q42)^(E$3895-$D$3895)/1000</f>
        <v>0</v>
      </c>
      <c r="F3990" s="223">
        <f>F3939*'Usages industrie'!$P42*(1+'Usages industrie'!$Q42)^(F$3895-$D$3895)/1000</f>
        <v>0</v>
      </c>
      <c r="G3990" s="223">
        <f>G3939*'Usages industrie'!$P42*(1+'Usages industrie'!$Q42)^(G$3895-$D$3895)/1000</f>
        <v>0</v>
      </c>
      <c r="H3990" s="223">
        <f>H3939*'Usages industrie'!$P42*(1+'Usages industrie'!$Q42)^(H$3895-$D$3895)/1000</f>
        <v>0</v>
      </c>
      <c r="I3990" s="223">
        <f>I3939*'Usages industrie'!$P42*(1+'Usages industrie'!$Q42)^(I$3895-$D$3895)/1000</f>
        <v>0</v>
      </c>
      <c r="J3990" s="223">
        <f>J3939*'Usages industrie'!$P42*(1+'Usages industrie'!$Q42)^(J$3895-$D$3895)/1000</f>
        <v>0</v>
      </c>
      <c r="K3990" s="223">
        <f>K3939*'Usages industrie'!$P42*(1+'Usages industrie'!$Q42)^(K$3895-$D$3895)/1000</f>
        <v>0</v>
      </c>
      <c r="L3990" s="223">
        <f>L3939*'Usages industrie'!$P42*(1+'Usages industrie'!$Q42)^(L$3895-$D$3895)/1000</f>
        <v>0</v>
      </c>
      <c r="M3990" s="223">
        <f>M3939*'Usages industrie'!$P42*(1+'Usages industrie'!$Q42)^(M$3895-$D$3895)/1000</f>
        <v>0</v>
      </c>
      <c r="N3990" s="223">
        <f>N3939*'Usages industrie'!$P42*(1+'Usages industrie'!$Q42)^(N$3895-$D$3895)/1000</f>
        <v>0</v>
      </c>
      <c r="O3990" s="223">
        <f>O3939*'Usages industrie'!$P42*(1+'Usages industrie'!$Q42)^(O$3895-$D$3895)/1000</f>
        <v>0</v>
      </c>
      <c r="P3990" s="223">
        <f>P3939*'Usages industrie'!$P42*(1+'Usages industrie'!$Q42)^(P$3895-$D$3895)/1000</f>
        <v>0</v>
      </c>
      <c r="Q3990" s="223">
        <f>Q3939*'Usages industrie'!$P42*(1+'Usages industrie'!$Q42)^(Q$3895-$D$3895)/1000</f>
        <v>0</v>
      </c>
      <c r="R3990" s="223">
        <f>R3939*'Usages industrie'!$P42*(1+'Usages industrie'!$Q42)^(R$3895-$D$3895)/1000</f>
        <v>0</v>
      </c>
    </row>
    <row r="3991" spans="1:18" hidden="1" outlineLevel="2" x14ac:dyDescent="0.25">
      <c r="A3991" s="222" t="str">
        <f>'Usages industrie'!A43</f>
        <v>Usage industriel n°40</v>
      </c>
      <c r="B3991" s="222" t="s">
        <v>645</v>
      </c>
      <c r="C3991" s="222"/>
      <c r="D3991" s="223">
        <f>D3940*'Usages industrie'!$P43*(1+'Usages industrie'!$Q43)^(D$3895-$D$3895)/1000</f>
        <v>0</v>
      </c>
      <c r="E3991" s="223">
        <f>E3940*'Usages industrie'!$P43*(1+'Usages industrie'!$Q43)^(E$3895-$D$3895)/1000</f>
        <v>0</v>
      </c>
      <c r="F3991" s="223">
        <f>F3940*'Usages industrie'!$P43*(1+'Usages industrie'!$Q43)^(F$3895-$D$3895)/1000</f>
        <v>0</v>
      </c>
      <c r="G3991" s="223">
        <f>G3940*'Usages industrie'!$P43*(1+'Usages industrie'!$Q43)^(G$3895-$D$3895)/1000</f>
        <v>0</v>
      </c>
      <c r="H3991" s="223">
        <f>H3940*'Usages industrie'!$P43*(1+'Usages industrie'!$Q43)^(H$3895-$D$3895)/1000</f>
        <v>0</v>
      </c>
      <c r="I3991" s="223">
        <f>I3940*'Usages industrie'!$P43*(1+'Usages industrie'!$Q43)^(I$3895-$D$3895)/1000</f>
        <v>0</v>
      </c>
      <c r="J3991" s="223">
        <f>J3940*'Usages industrie'!$P43*(1+'Usages industrie'!$Q43)^(J$3895-$D$3895)/1000</f>
        <v>0</v>
      </c>
      <c r="K3991" s="223">
        <f>K3940*'Usages industrie'!$P43*(1+'Usages industrie'!$Q43)^(K$3895-$D$3895)/1000</f>
        <v>0</v>
      </c>
      <c r="L3991" s="223">
        <f>L3940*'Usages industrie'!$P43*(1+'Usages industrie'!$Q43)^(L$3895-$D$3895)/1000</f>
        <v>0</v>
      </c>
      <c r="M3991" s="223">
        <f>M3940*'Usages industrie'!$P43*(1+'Usages industrie'!$Q43)^(M$3895-$D$3895)/1000</f>
        <v>0</v>
      </c>
      <c r="N3991" s="223">
        <f>N3940*'Usages industrie'!$P43*(1+'Usages industrie'!$Q43)^(N$3895-$D$3895)/1000</f>
        <v>0</v>
      </c>
      <c r="O3991" s="223">
        <f>O3940*'Usages industrie'!$P43*(1+'Usages industrie'!$Q43)^(O$3895-$D$3895)/1000</f>
        <v>0</v>
      </c>
      <c r="P3991" s="223">
        <f>P3940*'Usages industrie'!$P43*(1+'Usages industrie'!$Q43)^(P$3895-$D$3895)/1000</f>
        <v>0</v>
      </c>
      <c r="Q3991" s="223">
        <f>Q3940*'Usages industrie'!$P43*(1+'Usages industrie'!$Q43)^(Q$3895-$D$3895)/1000</f>
        <v>0</v>
      </c>
      <c r="R3991" s="223">
        <f>R3940*'Usages industrie'!$P43*(1+'Usages industrie'!$Q43)^(R$3895-$D$3895)/1000</f>
        <v>0</v>
      </c>
    </row>
    <row r="3992" spans="1:18" hidden="1" outlineLevel="2" x14ac:dyDescent="0.25">
      <c r="A3992" s="222" t="str">
        <f>'Usages industrie'!A44</f>
        <v>Usage industriel n°41</v>
      </c>
      <c r="B3992" s="222" t="s">
        <v>645</v>
      </c>
      <c r="C3992" s="222"/>
      <c r="D3992" s="223">
        <f>D3941*'Usages industrie'!$P44*(1+'Usages industrie'!$Q44)^(D$3895-$D$3895)/1000</f>
        <v>0</v>
      </c>
      <c r="E3992" s="223">
        <f>E3941*'Usages industrie'!$P44*(1+'Usages industrie'!$Q44)^(E$3895-$D$3895)/1000</f>
        <v>0</v>
      </c>
      <c r="F3992" s="223">
        <f>F3941*'Usages industrie'!$P44*(1+'Usages industrie'!$Q44)^(F$3895-$D$3895)/1000</f>
        <v>0</v>
      </c>
      <c r="G3992" s="223">
        <f>G3941*'Usages industrie'!$P44*(1+'Usages industrie'!$Q44)^(G$3895-$D$3895)/1000</f>
        <v>0</v>
      </c>
      <c r="H3992" s="223">
        <f>H3941*'Usages industrie'!$P44*(1+'Usages industrie'!$Q44)^(H$3895-$D$3895)/1000</f>
        <v>0</v>
      </c>
      <c r="I3992" s="223">
        <f>I3941*'Usages industrie'!$P44*(1+'Usages industrie'!$Q44)^(I$3895-$D$3895)/1000</f>
        <v>0</v>
      </c>
      <c r="J3992" s="223">
        <f>J3941*'Usages industrie'!$P44*(1+'Usages industrie'!$Q44)^(J$3895-$D$3895)/1000</f>
        <v>0</v>
      </c>
      <c r="K3992" s="223">
        <f>K3941*'Usages industrie'!$P44*(1+'Usages industrie'!$Q44)^(K$3895-$D$3895)/1000</f>
        <v>0</v>
      </c>
      <c r="L3992" s="223">
        <f>L3941*'Usages industrie'!$P44*(1+'Usages industrie'!$Q44)^(L$3895-$D$3895)/1000</f>
        <v>0</v>
      </c>
      <c r="M3992" s="223">
        <f>M3941*'Usages industrie'!$P44*(1+'Usages industrie'!$Q44)^(M$3895-$D$3895)/1000</f>
        <v>0</v>
      </c>
      <c r="N3992" s="223">
        <f>N3941*'Usages industrie'!$P44*(1+'Usages industrie'!$Q44)^(N$3895-$D$3895)/1000</f>
        <v>0</v>
      </c>
      <c r="O3992" s="223">
        <f>O3941*'Usages industrie'!$P44*(1+'Usages industrie'!$Q44)^(O$3895-$D$3895)/1000</f>
        <v>0</v>
      </c>
      <c r="P3992" s="223">
        <f>P3941*'Usages industrie'!$P44*(1+'Usages industrie'!$Q44)^(P$3895-$D$3895)/1000</f>
        <v>0</v>
      </c>
      <c r="Q3992" s="223">
        <f>Q3941*'Usages industrie'!$P44*(1+'Usages industrie'!$Q44)^(Q$3895-$D$3895)/1000</f>
        <v>0</v>
      </c>
      <c r="R3992" s="223">
        <f>R3941*'Usages industrie'!$P44*(1+'Usages industrie'!$Q44)^(R$3895-$D$3895)/1000</f>
        <v>0</v>
      </c>
    </row>
    <row r="3993" spans="1:18" hidden="1" outlineLevel="2" x14ac:dyDescent="0.25">
      <c r="A3993" s="222" t="str">
        <f>'Usages industrie'!A45</f>
        <v>Usage industriel n°42</v>
      </c>
      <c r="B3993" s="222" t="s">
        <v>645</v>
      </c>
      <c r="C3993" s="222"/>
      <c r="D3993" s="223">
        <f>D3942*'Usages industrie'!$P45*(1+'Usages industrie'!$Q45)^(D$3895-$D$3895)/1000</f>
        <v>0</v>
      </c>
      <c r="E3993" s="223">
        <f>E3942*'Usages industrie'!$P45*(1+'Usages industrie'!$Q45)^(E$3895-$D$3895)/1000</f>
        <v>0</v>
      </c>
      <c r="F3993" s="223">
        <f>F3942*'Usages industrie'!$P45*(1+'Usages industrie'!$Q45)^(F$3895-$D$3895)/1000</f>
        <v>0</v>
      </c>
      <c r="G3993" s="223">
        <f>G3942*'Usages industrie'!$P45*(1+'Usages industrie'!$Q45)^(G$3895-$D$3895)/1000</f>
        <v>0</v>
      </c>
      <c r="H3993" s="223">
        <f>H3942*'Usages industrie'!$P45*(1+'Usages industrie'!$Q45)^(H$3895-$D$3895)/1000</f>
        <v>0</v>
      </c>
      <c r="I3993" s="223">
        <f>I3942*'Usages industrie'!$P45*(1+'Usages industrie'!$Q45)^(I$3895-$D$3895)/1000</f>
        <v>0</v>
      </c>
      <c r="J3993" s="223">
        <f>J3942*'Usages industrie'!$P45*(1+'Usages industrie'!$Q45)^(J$3895-$D$3895)/1000</f>
        <v>0</v>
      </c>
      <c r="K3993" s="223">
        <f>K3942*'Usages industrie'!$P45*(1+'Usages industrie'!$Q45)^(K$3895-$D$3895)/1000</f>
        <v>0</v>
      </c>
      <c r="L3993" s="223">
        <f>L3942*'Usages industrie'!$P45*(1+'Usages industrie'!$Q45)^(L$3895-$D$3895)/1000</f>
        <v>0</v>
      </c>
      <c r="M3993" s="223">
        <f>M3942*'Usages industrie'!$P45*(1+'Usages industrie'!$Q45)^(M$3895-$D$3895)/1000</f>
        <v>0</v>
      </c>
      <c r="N3993" s="223">
        <f>N3942*'Usages industrie'!$P45*(1+'Usages industrie'!$Q45)^(N$3895-$D$3895)/1000</f>
        <v>0</v>
      </c>
      <c r="O3993" s="223">
        <f>O3942*'Usages industrie'!$P45*(1+'Usages industrie'!$Q45)^(O$3895-$D$3895)/1000</f>
        <v>0</v>
      </c>
      <c r="P3993" s="223">
        <f>P3942*'Usages industrie'!$P45*(1+'Usages industrie'!$Q45)^(P$3895-$D$3895)/1000</f>
        <v>0</v>
      </c>
      <c r="Q3993" s="223">
        <f>Q3942*'Usages industrie'!$P45*(1+'Usages industrie'!$Q45)^(Q$3895-$D$3895)/1000</f>
        <v>0</v>
      </c>
      <c r="R3993" s="223">
        <f>R3942*'Usages industrie'!$P45*(1+'Usages industrie'!$Q45)^(R$3895-$D$3895)/1000</f>
        <v>0</v>
      </c>
    </row>
    <row r="3994" spans="1:18" hidden="1" outlineLevel="2" x14ac:dyDescent="0.25">
      <c r="A3994" s="222" t="str">
        <f>'Usages industrie'!A46</f>
        <v>Usage industriel n°43</v>
      </c>
      <c r="B3994" s="222" t="s">
        <v>645</v>
      </c>
      <c r="C3994" s="222"/>
      <c r="D3994" s="223">
        <f>D3943*'Usages industrie'!$P46*(1+'Usages industrie'!$Q46)^(D$3895-$D$3895)/1000</f>
        <v>0</v>
      </c>
      <c r="E3994" s="223">
        <f>E3943*'Usages industrie'!$P46*(1+'Usages industrie'!$Q46)^(E$3895-$D$3895)/1000</f>
        <v>0</v>
      </c>
      <c r="F3994" s="223">
        <f>F3943*'Usages industrie'!$P46*(1+'Usages industrie'!$Q46)^(F$3895-$D$3895)/1000</f>
        <v>0</v>
      </c>
      <c r="G3994" s="223">
        <f>G3943*'Usages industrie'!$P46*(1+'Usages industrie'!$Q46)^(G$3895-$D$3895)/1000</f>
        <v>0</v>
      </c>
      <c r="H3994" s="223">
        <f>H3943*'Usages industrie'!$P46*(1+'Usages industrie'!$Q46)^(H$3895-$D$3895)/1000</f>
        <v>0</v>
      </c>
      <c r="I3994" s="223">
        <f>I3943*'Usages industrie'!$P46*(1+'Usages industrie'!$Q46)^(I$3895-$D$3895)/1000</f>
        <v>0</v>
      </c>
      <c r="J3994" s="223">
        <f>J3943*'Usages industrie'!$P46*(1+'Usages industrie'!$Q46)^(J$3895-$D$3895)/1000</f>
        <v>0</v>
      </c>
      <c r="K3994" s="223">
        <f>K3943*'Usages industrie'!$P46*(1+'Usages industrie'!$Q46)^(K$3895-$D$3895)/1000</f>
        <v>0</v>
      </c>
      <c r="L3994" s="223">
        <f>L3943*'Usages industrie'!$P46*(1+'Usages industrie'!$Q46)^(L$3895-$D$3895)/1000</f>
        <v>0</v>
      </c>
      <c r="M3994" s="223">
        <f>M3943*'Usages industrie'!$P46*(1+'Usages industrie'!$Q46)^(M$3895-$D$3895)/1000</f>
        <v>0</v>
      </c>
      <c r="N3994" s="223">
        <f>N3943*'Usages industrie'!$P46*(1+'Usages industrie'!$Q46)^(N$3895-$D$3895)/1000</f>
        <v>0</v>
      </c>
      <c r="O3994" s="223">
        <f>O3943*'Usages industrie'!$P46*(1+'Usages industrie'!$Q46)^(O$3895-$D$3895)/1000</f>
        <v>0</v>
      </c>
      <c r="P3994" s="223">
        <f>P3943*'Usages industrie'!$P46*(1+'Usages industrie'!$Q46)^(P$3895-$D$3895)/1000</f>
        <v>0</v>
      </c>
      <c r="Q3994" s="223">
        <f>Q3943*'Usages industrie'!$P46*(1+'Usages industrie'!$Q46)^(Q$3895-$D$3895)/1000</f>
        <v>0</v>
      </c>
      <c r="R3994" s="223">
        <f>R3943*'Usages industrie'!$P46*(1+'Usages industrie'!$Q46)^(R$3895-$D$3895)/1000</f>
        <v>0</v>
      </c>
    </row>
    <row r="3995" spans="1:18" hidden="1" outlineLevel="2" x14ac:dyDescent="0.25">
      <c r="A3995" s="222" t="str">
        <f>'Usages industrie'!A47</f>
        <v>Usage industriel n°44</v>
      </c>
      <c r="B3995" s="222" t="s">
        <v>645</v>
      </c>
      <c r="C3995" s="222"/>
      <c r="D3995" s="223">
        <f>D3944*'Usages industrie'!$P47*(1+'Usages industrie'!$Q47)^(D$3895-$D$3895)/1000</f>
        <v>0</v>
      </c>
      <c r="E3995" s="223">
        <f>E3944*'Usages industrie'!$P47*(1+'Usages industrie'!$Q47)^(E$3895-$D$3895)/1000</f>
        <v>0</v>
      </c>
      <c r="F3995" s="223">
        <f>F3944*'Usages industrie'!$P47*(1+'Usages industrie'!$Q47)^(F$3895-$D$3895)/1000</f>
        <v>0</v>
      </c>
      <c r="G3995" s="223">
        <f>G3944*'Usages industrie'!$P47*(1+'Usages industrie'!$Q47)^(G$3895-$D$3895)/1000</f>
        <v>0</v>
      </c>
      <c r="H3995" s="223">
        <f>H3944*'Usages industrie'!$P47*(1+'Usages industrie'!$Q47)^(H$3895-$D$3895)/1000</f>
        <v>0</v>
      </c>
      <c r="I3995" s="223">
        <f>I3944*'Usages industrie'!$P47*(1+'Usages industrie'!$Q47)^(I$3895-$D$3895)/1000</f>
        <v>0</v>
      </c>
      <c r="J3995" s="223">
        <f>J3944*'Usages industrie'!$P47*(1+'Usages industrie'!$Q47)^(J$3895-$D$3895)/1000</f>
        <v>0</v>
      </c>
      <c r="K3995" s="223">
        <f>K3944*'Usages industrie'!$P47*(1+'Usages industrie'!$Q47)^(K$3895-$D$3895)/1000</f>
        <v>0</v>
      </c>
      <c r="L3995" s="223">
        <f>L3944*'Usages industrie'!$P47*(1+'Usages industrie'!$Q47)^(L$3895-$D$3895)/1000</f>
        <v>0</v>
      </c>
      <c r="M3995" s="223">
        <f>M3944*'Usages industrie'!$P47*(1+'Usages industrie'!$Q47)^(M$3895-$D$3895)/1000</f>
        <v>0</v>
      </c>
      <c r="N3995" s="223">
        <f>N3944*'Usages industrie'!$P47*(1+'Usages industrie'!$Q47)^(N$3895-$D$3895)/1000</f>
        <v>0</v>
      </c>
      <c r="O3995" s="223">
        <f>O3944*'Usages industrie'!$P47*(1+'Usages industrie'!$Q47)^(O$3895-$D$3895)/1000</f>
        <v>0</v>
      </c>
      <c r="P3995" s="223">
        <f>P3944*'Usages industrie'!$P47*(1+'Usages industrie'!$Q47)^(P$3895-$D$3895)/1000</f>
        <v>0</v>
      </c>
      <c r="Q3995" s="223">
        <f>Q3944*'Usages industrie'!$P47*(1+'Usages industrie'!$Q47)^(Q$3895-$D$3895)/1000</f>
        <v>0</v>
      </c>
      <c r="R3995" s="223">
        <f>R3944*'Usages industrie'!$P47*(1+'Usages industrie'!$Q47)^(R$3895-$D$3895)/1000</f>
        <v>0</v>
      </c>
    </row>
    <row r="3996" spans="1:18" hidden="1" outlineLevel="2" x14ac:dyDescent="0.25">
      <c r="A3996" s="222" t="str">
        <f>'Usages industrie'!A48</f>
        <v>Usage industriel n°45</v>
      </c>
      <c r="B3996" s="222" t="s">
        <v>645</v>
      </c>
      <c r="C3996" s="222"/>
      <c r="D3996" s="223">
        <f>D3945*'Usages industrie'!$P48*(1+'Usages industrie'!$Q48)^(D$3895-$D$3895)/1000</f>
        <v>0</v>
      </c>
      <c r="E3996" s="223">
        <f>E3945*'Usages industrie'!$P48*(1+'Usages industrie'!$Q48)^(E$3895-$D$3895)/1000</f>
        <v>0</v>
      </c>
      <c r="F3996" s="223">
        <f>F3945*'Usages industrie'!$P48*(1+'Usages industrie'!$Q48)^(F$3895-$D$3895)/1000</f>
        <v>0</v>
      </c>
      <c r="G3996" s="223">
        <f>G3945*'Usages industrie'!$P48*(1+'Usages industrie'!$Q48)^(G$3895-$D$3895)/1000</f>
        <v>0</v>
      </c>
      <c r="H3996" s="223">
        <f>H3945*'Usages industrie'!$P48*(1+'Usages industrie'!$Q48)^(H$3895-$D$3895)/1000</f>
        <v>0</v>
      </c>
      <c r="I3996" s="223">
        <f>I3945*'Usages industrie'!$P48*(1+'Usages industrie'!$Q48)^(I$3895-$D$3895)/1000</f>
        <v>0</v>
      </c>
      <c r="J3996" s="223">
        <f>J3945*'Usages industrie'!$P48*(1+'Usages industrie'!$Q48)^(J$3895-$D$3895)/1000</f>
        <v>0</v>
      </c>
      <c r="K3996" s="223">
        <f>K3945*'Usages industrie'!$P48*(1+'Usages industrie'!$Q48)^(K$3895-$D$3895)/1000</f>
        <v>0</v>
      </c>
      <c r="L3996" s="223">
        <f>L3945*'Usages industrie'!$P48*(1+'Usages industrie'!$Q48)^(L$3895-$D$3895)/1000</f>
        <v>0</v>
      </c>
      <c r="M3996" s="223">
        <f>M3945*'Usages industrie'!$P48*(1+'Usages industrie'!$Q48)^(M$3895-$D$3895)/1000</f>
        <v>0</v>
      </c>
      <c r="N3996" s="223">
        <f>N3945*'Usages industrie'!$P48*(1+'Usages industrie'!$Q48)^(N$3895-$D$3895)/1000</f>
        <v>0</v>
      </c>
      <c r="O3996" s="223">
        <f>O3945*'Usages industrie'!$P48*(1+'Usages industrie'!$Q48)^(O$3895-$D$3895)/1000</f>
        <v>0</v>
      </c>
      <c r="P3996" s="223">
        <f>P3945*'Usages industrie'!$P48*(1+'Usages industrie'!$Q48)^(P$3895-$D$3895)/1000</f>
        <v>0</v>
      </c>
      <c r="Q3996" s="223">
        <f>Q3945*'Usages industrie'!$P48*(1+'Usages industrie'!$Q48)^(Q$3895-$D$3895)/1000</f>
        <v>0</v>
      </c>
      <c r="R3996" s="223">
        <f>R3945*'Usages industrie'!$P48*(1+'Usages industrie'!$Q48)^(R$3895-$D$3895)/1000</f>
        <v>0</v>
      </c>
    </row>
    <row r="3997" spans="1:18" hidden="1" outlineLevel="2" x14ac:dyDescent="0.25">
      <c r="A3997" s="222" t="str">
        <f>'Usages industrie'!A49</f>
        <v>Usage industriel n°46</v>
      </c>
      <c r="B3997" s="222" t="s">
        <v>645</v>
      </c>
      <c r="C3997" s="222"/>
      <c r="D3997" s="223">
        <f>D3946*'Usages industrie'!$P49*(1+'Usages industrie'!$Q49)^(D$3895-$D$3895)/1000</f>
        <v>0</v>
      </c>
      <c r="E3997" s="223">
        <f>E3946*'Usages industrie'!$P49*(1+'Usages industrie'!$Q49)^(E$3895-$D$3895)/1000</f>
        <v>0</v>
      </c>
      <c r="F3997" s="223">
        <f>F3946*'Usages industrie'!$P49*(1+'Usages industrie'!$Q49)^(F$3895-$D$3895)/1000</f>
        <v>0</v>
      </c>
      <c r="G3997" s="223">
        <f>G3946*'Usages industrie'!$P49*(1+'Usages industrie'!$Q49)^(G$3895-$D$3895)/1000</f>
        <v>0</v>
      </c>
      <c r="H3997" s="223">
        <f>H3946*'Usages industrie'!$P49*(1+'Usages industrie'!$Q49)^(H$3895-$D$3895)/1000</f>
        <v>0</v>
      </c>
      <c r="I3997" s="223">
        <f>I3946*'Usages industrie'!$P49*(1+'Usages industrie'!$Q49)^(I$3895-$D$3895)/1000</f>
        <v>0</v>
      </c>
      <c r="J3997" s="223">
        <f>J3946*'Usages industrie'!$P49*(1+'Usages industrie'!$Q49)^(J$3895-$D$3895)/1000</f>
        <v>0</v>
      </c>
      <c r="K3997" s="223">
        <f>K3946*'Usages industrie'!$P49*(1+'Usages industrie'!$Q49)^(K$3895-$D$3895)/1000</f>
        <v>0</v>
      </c>
      <c r="L3997" s="223">
        <f>L3946*'Usages industrie'!$P49*(1+'Usages industrie'!$Q49)^(L$3895-$D$3895)/1000</f>
        <v>0</v>
      </c>
      <c r="M3997" s="223">
        <f>M3946*'Usages industrie'!$P49*(1+'Usages industrie'!$Q49)^(M$3895-$D$3895)/1000</f>
        <v>0</v>
      </c>
      <c r="N3997" s="223">
        <f>N3946*'Usages industrie'!$P49*(1+'Usages industrie'!$Q49)^(N$3895-$D$3895)/1000</f>
        <v>0</v>
      </c>
      <c r="O3997" s="223">
        <f>O3946*'Usages industrie'!$P49*(1+'Usages industrie'!$Q49)^(O$3895-$D$3895)/1000</f>
        <v>0</v>
      </c>
      <c r="P3997" s="223">
        <f>P3946*'Usages industrie'!$P49*(1+'Usages industrie'!$Q49)^(P$3895-$D$3895)/1000</f>
        <v>0</v>
      </c>
      <c r="Q3997" s="223">
        <f>Q3946*'Usages industrie'!$P49*(1+'Usages industrie'!$Q49)^(Q$3895-$D$3895)/1000</f>
        <v>0</v>
      </c>
      <c r="R3997" s="223">
        <f>R3946*'Usages industrie'!$P49*(1+'Usages industrie'!$Q49)^(R$3895-$D$3895)/1000</f>
        <v>0</v>
      </c>
    </row>
    <row r="3998" spans="1:18" hidden="1" outlineLevel="2" x14ac:dyDescent="0.25">
      <c r="A3998" s="222" t="str">
        <f>'Usages industrie'!A50</f>
        <v>Usage industriel n°47</v>
      </c>
      <c r="B3998" s="222" t="s">
        <v>645</v>
      </c>
      <c r="C3998" s="222"/>
      <c r="D3998" s="223">
        <f>D3947*'Usages industrie'!$P50*(1+'Usages industrie'!$Q50)^(D$3895-$D$3895)/1000</f>
        <v>0</v>
      </c>
      <c r="E3998" s="223">
        <f>E3947*'Usages industrie'!$P50*(1+'Usages industrie'!$Q50)^(E$3895-$D$3895)/1000</f>
        <v>0</v>
      </c>
      <c r="F3998" s="223">
        <f>F3947*'Usages industrie'!$P50*(1+'Usages industrie'!$Q50)^(F$3895-$D$3895)/1000</f>
        <v>0</v>
      </c>
      <c r="G3998" s="223">
        <f>G3947*'Usages industrie'!$P50*(1+'Usages industrie'!$Q50)^(G$3895-$D$3895)/1000</f>
        <v>0</v>
      </c>
      <c r="H3998" s="223">
        <f>H3947*'Usages industrie'!$P50*(1+'Usages industrie'!$Q50)^(H$3895-$D$3895)/1000</f>
        <v>0</v>
      </c>
      <c r="I3998" s="223">
        <f>I3947*'Usages industrie'!$P50*(1+'Usages industrie'!$Q50)^(I$3895-$D$3895)/1000</f>
        <v>0</v>
      </c>
      <c r="J3998" s="223">
        <f>J3947*'Usages industrie'!$P50*(1+'Usages industrie'!$Q50)^(J$3895-$D$3895)/1000</f>
        <v>0</v>
      </c>
      <c r="K3998" s="223">
        <f>K3947*'Usages industrie'!$P50*(1+'Usages industrie'!$Q50)^(K$3895-$D$3895)/1000</f>
        <v>0</v>
      </c>
      <c r="L3998" s="223">
        <f>L3947*'Usages industrie'!$P50*(1+'Usages industrie'!$Q50)^(L$3895-$D$3895)/1000</f>
        <v>0</v>
      </c>
      <c r="M3998" s="223">
        <f>M3947*'Usages industrie'!$P50*(1+'Usages industrie'!$Q50)^(M$3895-$D$3895)/1000</f>
        <v>0</v>
      </c>
      <c r="N3998" s="223">
        <f>N3947*'Usages industrie'!$P50*(1+'Usages industrie'!$Q50)^(N$3895-$D$3895)/1000</f>
        <v>0</v>
      </c>
      <c r="O3998" s="223">
        <f>O3947*'Usages industrie'!$P50*(1+'Usages industrie'!$Q50)^(O$3895-$D$3895)/1000</f>
        <v>0</v>
      </c>
      <c r="P3998" s="223">
        <f>P3947*'Usages industrie'!$P50*(1+'Usages industrie'!$Q50)^(P$3895-$D$3895)/1000</f>
        <v>0</v>
      </c>
      <c r="Q3998" s="223">
        <f>Q3947*'Usages industrie'!$P50*(1+'Usages industrie'!$Q50)^(Q$3895-$D$3895)/1000</f>
        <v>0</v>
      </c>
      <c r="R3998" s="223">
        <f>R3947*'Usages industrie'!$P50*(1+'Usages industrie'!$Q50)^(R$3895-$D$3895)/1000</f>
        <v>0</v>
      </c>
    </row>
    <row r="3999" spans="1:18" hidden="1" outlineLevel="2" x14ac:dyDescent="0.25">
      <c r="A3999" s="222" t="str">
        <f>'Usages industrie'!A51</f>
        <v>Usage industriel n°48</v>
      </c>
      <c r="B3999" s="222" t="s">
        <v>645</v>
      </c>
      <c r="C3999" s="222"/>
      <c r="D3999" s="223">
        <f>D3948*'Usages industrie'!$P51*(1+'Usages industrie'!$Q51)^(D$3895-$D$3895)/1000</f>
        <v>0</v>
      </c>
      <c r="E3999" s="223">
        <f>E3948*'Usages industrie'!$P51*(1+'Usages industrie'!$Q51)^(E$3895-$D$3895)/1000</f>
        <v>0</v>
      </c>
      <c r="F3999" s="223">
        <f>F3948*'Usages industrie'!$P51*(1+'Usages industrie'!$Q51)^(F$3895-$D$3895)/1000</f>
        <v>0</v>
      </c>
      <c r="G3999" s="223">
        <f>G3948*'Usages industrie'!$P51*(1+'Usages industrie'!$Q51)^(G$3895-$D$3895)/1000</f>
        <v>0</v>
      </c>
      <c r="H3999" s="223">
        <f>H3948*'Usages industrie'!$P51*(1+'Usages industrie'!$Q51)^(H$3895-$D$3895)/1000</f>
        <v>0</v>
      </c>
      <c r="I3999" s="223">
        <f>I3948*'Usages industrie'!$P51*(1+'Usages industrie'!$Q51)^(I$3895-$D$3895)/1000</f>
        <v>0</v>
      </c>
      <c r="J3999" s="223">
        <f>J3948*'Usages industrie'!$P51*(1+'Usages industrie'!$Q51)^(J$3895-$D$3895)/1000</f>
        <v>0</v>
      </c>
      <c r="K3999" s="223">
        <f>K3948*'Usages industrie'!$P51*(1+'Usages industrie'!$Q51)^(K$3895-$D$3895)/1000</f>
        <v>0</v>
      </c>
      <c r="L3999" s="223">
        <f>L3948*'Usages industrie'!$P51*(1+'Usages industrie'!$Q51)^(L$3895-$D$3895)/1000</f>
        <v>0</v>
      </c>
      <c r="M3999" s="223">
        <f>M3948*'Usages industrie'!$P51*(1+'Usages industrie'!$Q51)^(M$3895-$D$3895)/1000</f>
        <v>0</v>
      </c>
      <c r="N3999" s="223">
        <f>N3948*'Usages industrie'!$P51*(1+'Usages industrie'!$Q51)^(N$3895-$D$3895)/1000</f>
        <v>0</v>
      </c>
      <c r="O3999" s="223">
        <f>O3948*'Usages industrie'!$P51*(1+'Usages industrie'!$Q51)^(O$3895-$D$3895)/1000</f>
        <v>0</v>
      </c>
      <c r="P3999" s="223">
        <f>P3948*'Usages industrie'!$P51*(1+'Usages industrie'!$Q51)^(P$3895-$D$3895)/1000</f>
        <v>0</v>
      </c>
      <c r="Q3999" s="223">
        <f>Q3948*'Usages industrie'!$P51*(1+'Usages industrie'!$Q51)^(Q$3895-$D$3895)/1000</f>
        <v>0</v>
      </c>
      <c r="R3999" s="223">
        <f>R3948*'Usages industrie'!$P51*(1+'Usages industrie'!$Q51)^(R$3895-$D$3895)/1000</f>
        <v>0</v>
      </c>
    </row>
    <row r="4000" spans="1:18" hidden="1" outlineLevel="2" x14ac:dyDescent="0.25">
      <c r="A4000" s="222" t="str">
        <f>'Usages industrie'!A52</f>
        <v>Usage industriel n°49</v>
      </c>
      <c r="B4000" s="222" t="s">
        <v>645</v>
      </c>
      <c r="C4000" s="222"/>
      <c r="D4000" s="223">
        <f>D3949*'Usages industrie'!$P52*(1+'Usages industrie'!$Q52)^(D$3895-$D$3895)/1000</f>
        <v>0</v>
      </c>
      <c r="E4000" s="223">
        <f>E3949*'Usages industrie'!$P52*(1+'Usages industrie'!$Q52)^(E$3895-$D$3895)/1000</f>
        <v>0</v>
      </c>
      <c r="F4000" s="223">
        <f>F3949*'Usages industrie'!$P52*(1+'Usages industrie'!$Q52)^(F$3895-$D$3895)/1000</f>
        <v>0</v>
      </c>
      <c r="G4000" s="223">
        <f>G3949*'Usages industrie'!$P52*(1+'Usages industrie'!$Q52)^(G$3895-$D$3895)/1000</f>
        <v>0</v>
      </c>
      <c r="H4000" s="223">
        <f>H3949*'Usages industrie'!$P52*(1+'Usages industrie'!$Q52)^(H$3895-$D$3895)/1000</f>
        <v>0</v>
      </c>
      <c r="I4000" s="223">
        <f>I3949*'Usages industrie'!$P52*(1+'Usages industrie'!$Q52)^(I$3895-$D$3895)/1000</f>
        <v>0</v>
      </c>
      <c r="J4000" s="223">
        <f>J3949*'Usages industrie'!$P52*(1+'Usages industrie'!$Q52)^(J$3895-$D$3895)/1000</f>
        <v>0</v>
      </c>
      <c r="K4000" s="223">
        <f>K3949*'Usages industrie'!$P52*(1+'Usages industrie'!$Q52)^(K$3895-$D$3895)/1000</f>
        <v>0</v>
      </c>
      <c r="L4000" s="223">
        <f>L3949*'Usages industrie'!$P52*(1+'Usages industrie'!$Q52)^(L$3895-$D$3895)/1000</f>
        <v>0</v>
      </c>
      <c r="M4000" s="223">
        <f>M3949*'Usages industrie'!$P52*(1+'Usages industrie'!$Q52)^(M$3895-$D$3895)/1000</f>
        <v>0</v>
      </c>
      <c r="N4000" s="223">
        <f>N3949*'Usages industrie'!$P52*(1+'Usages industrie'!$Q52)^(N$3895-$D$3895)/1000</f>
        <v>0</v>
      </c>
      <c r="O4000" s="223">
        <f>O3949*'Usages industrie'!$P52*(1+'Usages industrie'!$Q52)^(O$3895-$D$3895)/1000</f>
        <v>0</v>
      </c>
      <c r="P4000" s="223">
        <f>P3949*'Usages industrie'!$P52*(1+'Usages industrie'!$Q52)^(P$3895-$D$3895)/1000</f>
        <v>0</v>
      </c>
      <c r="Q4000" s="223">
        <f>Q3949*'Usages industrie'!$P52*(1+'Usages industrie'!$Q52)^(Q$3895-$D$3895)/1000</f>
        <v>0</v>
      </c>
      <c r="R4000" s="223">
        <f>R3949*'Usages industrie'!$P52*(1+'Usages industrie'!$Q52)^(R$3895-$D$3895)/1000</f>
        <v>0</v>
      </c>
    </row>
    <row r="4001" spans="1:18" hidden="1" outlineLevel="2" x14ac:dyDescent="0.25">
      <c r="A4001" s="222" t="str">
        <f>'Usages industrie'!A53</f>
        <v>Usage industriel n°50</v>
      </c>
      <c r="B4001" s="222" t="s">
        <v>645</v>
      </c>
      <c r="C4001" s="222"/>
      <c r="D4001" s="223">
        <f>D3950*'Usages industrie'!$P53*(1+'Usages industrie'!$Q53)^(D$3895-$D$3895)/1000</f>
        <v>0</v>
      </c>
      <c r="E4001" s="223">
        <f>E3950*'Usages industrie'!$P53*(1+'Usages industrie'!$Q53)^(E$3895-$D$3895)/1000</f>
        <v>0</v>
      </c>
      <c r="F4001" s="223">
        <f>F3950*'Usages industrie'!$P53*(1+'Usages industrie'!$Q53)^(F$3895-$D$3895)/1000</f>
        <v>0</v>
      </c>
      <c r="G4001" s="223">
        <f>G3950*'Usages industrie'!$P53*(1+'Usages industrie'!$Q53)^(G$3895-$D$3895)/1000</f>
        <v>0</v>
      </c>
      <c r="H4001" s="223">
        <f>H3950*'Usages industrie'!$P53*(1+'Usages industrie'!$Q53)^(H$3895-$D$3895)/1000</f>
        <v>0</v>
      </c>
      <c r="I4001" s="223">
        <f>I3950*'Usages industrie'!$P53*(1+'Usages industrie'!$Q53)^(I$3895-$D$3895)/1000</f>
        <v>0</v>
      </c>
      <c r="J4001" s="223">
        <f>J3950*'Usages industrie'!$P53*(1+'Usages industrie'!$Q53)^(J$3895-$D$3895)/1000</f>
        <v>0</v>
      </c>
      <c r="K4001" s="223">
        <f>K3950*'Usages industrie'!$P53*(1+'Usages industrie'!$Q53)^(K$3895-$D$3895)/1000</f>
        <v>0</v>
      </c>
      <c r="L4001" s="223">
        <f>L3950*'Usages industrie'!$P53*(1+'Usages industrie'!$Q53)^(L$3895-$D$3895)/1000</f>
        <v>0</v>
      </c>
      <c r="M4001" s="223">
        <f>M3950*'Usages industrie'!$P53*(1+'Usages industrie'!$Q53)^(M$3895-$D$3895)/1000</f>
        <v>0</v>
      </c>
      <c r="N4001" s="223">
        <f>N3950*'Usages industrie'!$P53*(1+'Usages industrie'!$Q53)^(N$3895-$D$3895)/1000</f>
        <v>0</v>
      </c>
      <c r="O4001" s="223">
        <f>O3950*'Usages industrie'!$P53*(1+'Usages industrie'!$Q53)^(O$3895-$D$3895)/1000</f>
        <v>0</v>
      </c>
      <c r="P4001" s="223">
        <f>P3950*'Usages industrie'!$P53*(1+'Usages industrie'!$Q53)^(P$3895-$D$3895)/1000</f>
        <v>0</v>
      </c>
      <c r="Q4001" s="223">
        <f>Q3950*'Usages industrie'!$P53*(1+'Usages industrie'!$Q53)^(Q$3895-$D$3895)/1000</f>
        <v>0</v>
      </c>
      <c r="R4001" s="223">
        <f>R3950*'Usages industrie'!$P53*(1+'Usages industrie'!$Q53)^(R$3895-$D$3895)/1000</f>
        <v>0</v>
      </c>
    </row>
    <row r="4002" spans="1:18" hidden="1" outlineLevel="1" collapsed="1" x14ac:dyDescent="0.25">
      <c r="A4002" s="222" t="s">
        <v>655</v>
      </c>
      <c r="B4002" s="222"/>
      <c r="C4002" s="222"/>
      <c r="D4002" s="223">
        <f t="shared" ref="D4002:R4002" si="348">SUM(D3952:D4001)</f>
        <v>0</v>
      </c>
      <c r="E4002" s="223">
        <f t="shared" si="348"/>
        <v>0</v>
      </c>
      <c r="F4002" s="223">
        <f t="shared" si="348"/>
        <v>0</v>
      </c>
      <c r="G4002" s="223">
        <f t="shared" si="348"/>
        <v>0</v>
      </c>
      <c r="H4002" s="223">
        <f t="shared" si="348"/>
        <v>0</v>
      </c>
      <c r="I4002" s="223">
        <f t="shared" si="348"/>
        <v>0</v>
      </c>
      <c r="J4002" s="223">
        <f t="shared" si="348"/>
        <v>0</v>
      </c>
      <c r="K4002" s="223">
        <f t="shared" si="348"/>
        <v>0</v>
      </c>
      <c r="L4002" s="223">
        <f t="shared" si="348"/>
        <v>0</v>
      </c>
      <c r="M4002" s="223">
        <f t="shared" si="348"/>
        <v>0</v>
      </c>
      <c r="N4002" s="223">
        <f t="shared" si="348"/>
        <v>0</v>
      </c>
      <c r="O4002" s="223">
        <f t="shared" si="348"/>
        <v>0</v>
      </c>
      <c r="P4002" s="223">
        <f t="shared" si="348"/>
        <v>0</v>
      </c>
      <c r="Q4002" s="223">
        <f t="shared" si="348"/>
        <v>0</v>
      </c>
      <c r="R4002" s="223">
        <f t="shared" si="348"/>
        <v>0</v>
      </c>
    </row>
    <row r="4003" spans="1:18" hidden="1" outlineLevel="1" x14ac:dyDescent="0.25">
      <c r="A4003" s="53" t="s">
        <v>651</v>
      </c>
      <c r="B4003" s="53"/>
      <c r="C4003" s="53"/>
      <c r="D4003" s="244"/>
      <c r="E4003" s="244"/>
      <c r="F4003" s="244"/>
      <c r="G4003" s="244"/>
      <c r="H4003" s="244"/>
      <c r="I4003" s="244"/>
      <c r="J4003" s="244"/>
      <c r="K4003" s="244"/>
      <c r="L4003" s="244"/>
      <c r="M4003" s="244"/>
      <c r="N4003" s="244"/>
      <c r="O4003" s="244"/>
      <c r="P4003" s="244"/>
      <c r="Q4003" s="244"/>
      <c r="R4003" s="244"/>
    </row>
    <row r="4004" spans="1:18" hidden="1" outlineLevel="1" x14ac:dyDescent="0.25">
      <c r="A4004" s="53" t="s">
        <v>656</v>
      </c>
      <c r="B4004" s="53"/>
      <c r="C4004" s="53"/>
      <c r="D4004" s="244"/>
      <c r="E4004" s="244"/>
      <c r="F4004" s="244"/>
      <c r="G4004" s="244"/>
      <c r="H4004" s="244"/>
      <c r="I4004" s="244"/>
      <c r="J4004" s="244"/>
      <c r="K4004" s="244"/>
      <c r="L4004" s="244"/>
      <c r="M4004" s="244"/>
      <c r="N4004" s="244"/>
      <c r="O4004" s="244"/>
      <c r="P4004" s="244"/>
      <c r="Q4004" s="244"/>
      <c r="R4004" s="244"/>
    </row>
    <row r="4005" spans="1:18" hidden="1" outlineLevel="1" x14ac:dyDescent="0.25">
      <c r="A4005" s="53" t="s">
        <v>650</v>
      </c>
      <c r="B4005" s="53"/>
      <c r="C4005" s="53"/>
      <c r="D4005" s="244"/>
      <c r="E4005" s="244"/>
      <c r="F4005" s="244"/>
      <c r="G4005" s="244"/>
      <c r="H4005" s="244"/>
      <c r="I4005" s="244"/>
      <c r="J4005" s="244"/>
      <c r="K4005" s="244"/>
      <c r="L4005" s="244"/>
      <c r="M4005" s="244"/>
      <c r="N4005" s="244"/>
      <c r="O4005" s="244"/>
      <c r="P4005" s="244"/>
      <c r="Q4005" s="244"/>
      <c r="R4005" s="244"/>
    </row>
    <row r="4006" spans="1:18" hidden="1" outlineLevel="1" x14ac:dyDescent="0.25">
      <c r="A4006" s="53" t="s">
        <v>657</v>
      </c>
      <c r="B4006" s="53"/>
      <c r="C4006" s="53"/>
      <c r="D4006" s="244"/>
      <c r="E4006" s="244"/>
      <c r="F4006" s="244"/>
      <c r="G4006" s="244"/>
      <c r="H4006" s="244"/>
      <c r="I4006" s="244"/>
      <c r="J4006" s="244"/>
      <c r="K4006" s="244"/>
      <c r="L4006" s="244"/>
      <c r="M4006" s="244"/>
      <c r="N4006" s="244"/>
      <c r="O4006" s="244"/>
      <c r="P4006" s="244"/>
      <c r="Q4006" s="244"/>
      <c r="R4006" s="244"/>
    </row>
    <row r="4007" spans="1:18" hidden="1" outlineLevel="1" x14ac:dyDescent="0.25">
      <c r="A4007" s="53" t="s">
        <v>652</v>
      </c>
      <c r="B4007" s="53"/>
      <c r="C4007" s="53"/>
      <c r="D4007" s="244"/>
      <c r="E4007" s="244"/>
      <c r="F4007" s="244"/>
      <c r="G4007" s="244"/>
      <c r="H4007" s="244"/>
      <c r="I4007" s="244"/>
      <c r="J4007" s="244"/>
      <c r="K4007" s="244"/>
      <c r="L4007" s="244"/>
      <c r="M4007" s="244"/>
      <c r="N4007" s="244"/>
      <c r="O4007" s="244"/>
      <c r="P4007" s="244"/>
      <c r="Q4007" s="244"/>
      <c r="R4007" s="244"/>
    </row>
    <row r="4008" spans="1:18" hidden="1" outlineLevel="1" x14ac:dyDescent="0.25">
      <c r="A4008" s="53" t="s">
        <v>658</v>
      </c>
      <c r="B4008" s="53"/>
      <c r="C4008" s="53"/>
      <c r="D4008" s="244"/>
      <c r="E4008" s="244"/>
      <c r="F4008" s="244"/>
      <c r="G4008" s="244"/>
      <c r="H4008" s="244"/>
      <c r="I4008" s="244"/>
      <c r="J4008" s="244"/>
      <c r="K4008" s="244"/>
      <c r="L4008" s="244"/>
      <c r="M4008" s="244"/>
      <c r="N4008" s="244"/>
      <c r="O4008" s="244"/>
      <c r="P4008" s="244"/>
      <c r="Q4008" s="244"/>
      <c r="R4008" s="244"/>
    </row>
    <row r="4009" spans="1:18" hidden="1" outlineLevel="1" x14ac:dyDescent="0.25">
      <c r="A4009" s="224" t="s">
        <v>40</v>
      </c>
      <c r="B4009" s="224"/>
      <c r="C4009" s="222"/>
      <c r="D4009" s="223">
        <f t="shared" ref="D4009:R4009" si="349">D4002+D4004+D4006+D4008</f>
        <v>0</v>
      </c>
      <c r="E4009" s="223">
        <f t="shared" si="349"/>
        <v>0</v>
      </c>
      <c r="F4009" s="223">
        <f t="shared" si="349"/>
        <v>0</v>
      </c>
      <c r="G4009" s="223">
        <f t="shared" si="349"/>
        <v>0</v>
      </c>
      <c r="H4009" s="223">
        <f t="shared" si="349"/>
        <v>0</v>
      </c>
      <c r="I4009" s="223">
        <f t="shared" si="349"/>
        <v>0</v>
      </c>
      <c r="J4009" s="223">
        <f t="shared" si="349"/>
        <v>0</v>
      </c>
      <c r="K4009" s="223">
        <f t="shared" si="349"/>
        <v>0</v>
      </c>
      <c r="L4009" s="223">
        <f t="shared" si="349"/>
        <v>0</v>
      </c>
      <c r="M4009" s="223">
        <f t="shared" si="349"/>
        <v>0</v>
      </c>
      <c r="N4009" s="223">
        <f t="shared" si="349"/>
        <v>0</v>
      </c>
      <c r="O4009" s="223">
        <f t="shared" si="349"/>
        <v>0</v>
      </c>
      <c r="P4009" s="223">
        <f t="shared" si="349"/>
        <v>0</v>
      </c>
      <c r="Q4009" s="223">
        <f t="shared" si="349"/>
        <v>0</v>
      </c>
      <c r="R4009" s="223">
        <f t="shared" si="349"/>
        <v>0</v>
      </c>
    </row>
    <row r="4010" spans="1:18" hidden="1" outlineLevel="1" x14ac:dyDescent="0.25"/>
    <row r="4011" spans="1:18" hidden="1" outlineLevel="1" x14ac:dyDescent="0.25">
      <c r="A4011" s="274" t="s">
        <v>0</v>
      </c>
      <c r="B4011" s="225" t="s">
        <v>16</v>
      </c>
      <c r="C4011" s="53"/>
      <c r="D4011" s="244">
        <v>10000</v>
      </c>
      <c r="E4011" s="244">
        <v>10000</v>
      </c>
      <c r="F4011" s="244"/>
      <c r="G4011" s="244"/>
      <c r="H4011" s="244"/>
      <c r="I4011" s="244"/>
      <c r="J4011" s="244"/>
      <c r="K4011" s="244"/>
      <c r="L4011" s="244"/>
      <c r="M4011" s="244"/>
      <c r="N4011" s="244"/>
      <c r="O4011" s="244"/>
      <c r="P4011" s="244"/>
      <c r="Q4011" s="244"/>
      <c r="R4011" s="244"/>
    </row>
    <row r="4012" spans="1:18" hidden="1" outlineLevel="1" x14ac:dyDescent="0.25">
      <c r="A4012" s="274"/>
      <c r="B4012" s="226" t="s">
        <v>42</v>
      </c>
      <c r="C4012" s="222"/>
      <c r="D4012" s="223">
        <f>IF($B3892&lt;&gt;"",D4011*(VLOOKUP($B3892,Production!$G4:$P53,10)*(1+VLOOKUP($B3892,Production!$G4:$Q53,11))^(D3895-$D3895))/1000,0)</f>
        <v>0</v>
      </c>
      <c r="E4012" s="223">
        <f>IF($B3892&lt;&gt;"",E4011*(VLOOKUP($B3892,Production!$G4:$P53,10)*(1+VLOOKUP($B3892,Production!$G4:$Q53,11))^(E3895-$D3895))/1000,0)</f>
        <v>0</v>
      </c>
      <c r="F4012" s="223">
        <f>IF($B3892&lt;&gt;"",F4011*(VLOOKUP($B3892,Production!$G4:$P53,10)*(1+VLOOKUP($B3892,Production!$G4:$Q53,11))^(F3895-$D3895))/1000,0)</f>
        <v>0</v>
      </c>
      <c r="G4012" s="223">
        <f>IF($B3892&lt;&gt;"",G4011*(VLOOKUP($B3892,Production!$G4:$P53,10)*(1+VLOOKUP($B3892,Production!$G4:$Q53,11))^(G3895-$D3895))/1000,0)</f>
        <v>0</v>
      </c>
      <c r="H4012" s="223">
        <f>IF($B3892&lt;&gt;"",H4011*(VLOOKUP($B3892,Production!$G4:$P53,10)*(1+VLOOKUP($B3892,Production!$G4:$Q53,11))^(H3895-$D3895))/1000,0)</f>
        <v>0</v>
      </c>
      <c r="I4012" s="223">
        <f>IF($B3892&lt;&gt;"",I4011*(VLOOKUP($B3892,Production!$G4:$P53,10)*(1+VLOOKUP($B3892,Production!$G4:$Q53,11))^(I3895-$D3895))/1000,0)</f>
        <v>0</v>
      </c>
      <c r="J4012" s="223">
        <f>IF($B3892&lt;&gt;"",J4011*(VLOOKUP($B3892,Production!$G4:$P53,10)*(1+VLOOKUP($B3892,Production!$G4:$Q53,11))^(J3895-$D3895))/1000,0)</f>
        <v>0</v>
      </c>
      <c r="K4012" s="223">
        <f>IF($B3892&lt;&gt;"",K4011*(VLOOKUP($B3892,Production!$G4:$P53,10)*(1+VLOOKUP($B3892,Production!$G4:$Q53,11))^(K3895-$D3895))/1000,0)</f>
        <v>0</v>
      </c>
      <c r="L4012" s="223">
        <f>IF($B3892&lt;&gt;"",L4011*(VLOOKUP($B3892,Production!$G4:$P53,10)*(1+VLOOKUP($B3892,Production!$G4:$Q53,11))^(L3895-$D3895))/1000,0)</f>
        <v>0</v>
      </c>
      <c r="M4012" s="223">
        <f>IF($B3892&lt;&gt;"",M4011*(VLOOKUP($B3892,Production!$G4:$P53,10)*(1+VLOOKUP($B3892,Production!$G4:$Q53,11))^(M3895-$D3895))/1000,0)</f>
        <v>0</v>
      </c>
      <c r="N4012" s="223">
        <f>IF($B3892&lt;&gt;"",N4011*(VLOOKUP($B3892,Production!$G4:$P53,10)*(1+VLOOKUP($B3892,Production!$G4:$Q53,11))^(N3895-$D3895))/1000,0)</f>
        <v>0</v>
      </c>
      <c r="O4012" s="223">
        <f>IF($B3892&lt;&gt;"",O4011*(VLOOKUP($B3892,Production!$G4:$P53,10)*(1+VLOOKUP($B3892,Production!$G4:$Q53,11))^(O3895-$D3895))/1000,0)</f>
        <v>0</v>
      </c>
      <c r="P4012" s="223">
        <f>IF($B3892&lt;&gt;"",P4011*(VLOOKUP($B3892,Production!$G4:$P53,10)*(1+VLOOKUP($B3892,Production!$G4:$Q53,11))^(P3895-$D3895))/1000,0)</f>
        <v>0</v>
      </c>
      <c r="Q4012" s="223">
        <f>IF($B3892&lt;&gt;"",Q4011*(VLOOKUP($B3892,Production!$G4:$P53,10)*(1+VLOOKUP($B3892,Production!$G4:$Q53,11))^(Q3895-$D3895))/1000,0)</f>
        <v>0</v>
      </c>
      <c r="R4012" s="223">
        <f>IF($B3892&lt;&gt;"",R4011*(VLOOKUP($B3892,Production!$G4:$P53,10)*(1+VLOOKUP($B3892,Production!$G4:$Q53,11))^(R3895-$D3895))/1000,0)</f>
        <v>0</v>
      </c>
    </row>
    <row r="4013" spans="1:18" hidden="1" outlineLevel="1" x14ac:dyDescent="0.25">
      <c r="A4013" s="274" t="s">
        <v>13</v>
      </c>
      <c r="B4013" s="225" t="s">
        <v>17</v>
      </c>
      <c r="C4013" s="53"/>
      <c r="D4013" s="244">
        <v>10000</v>
      </c>
      <c r="E4013" s="244">
        <v>10000</v>
      </c>
      <c r="F4013" s="244"/>
      <c r="G4013" s="244"/>
      <c r="H4013" s="244"/>
      <c r="I4013" s="244"/>
      <c r="J4013" s="244"/>
      <c r="K4013" s="244"/>
      <c r="L4013" s="244"/>
      <c r="M4013" s="244"/>
      <c r="N4013" s="244"/>
      <c r="O4013" s="244"/>
      <c r="P4013" s="244"/>
      <c r="Q4013" s="244"/>
      <c r="R4013" s="244"/>
    </row>
    <row r="4014" spans="1:18" hidden="1" outlineLevel="1" x14ac:dyDescent="0.25">
      <c r="A4014" s="274"/>
      <c r="B4014" s="226" t="s">
        <v>42</v>
      </c>
      <c r="C4014" s="222"/>
      <c r="D4014" s="223">
        <f>IF($B3892&lt;&gt;"",D4013*(VLOOKUP($B3892,Production!$G4:$R53,10)*(1+VLOOKUP($B3892,Production!$G4:$S53,11))^(D3895-$D3895))/1000,0)</f>
        <v>0</v>
      </c>
      <c r="E4014" s="223">
        <f>IF($B3892&lt;&gt;"",E4013*(VLOOKUP($B3892,Production!$G4:$R53,10)*(1+VLOOKUP($B3892,Production!$G4:$S53,11))^(E3895-$D3895))/1000,0)</f>
        <v>0</v>
      </c>
      <c r="F4014" s="223">
        <f>IF($B3892&lt;&gt;"",F4013*(VLOOKUP($B3892,Production!$G4:$R53,10)*(1+VLOOKUP($B3892,Production!$G4:$S53,11))^(F3895-$D3895))/1000,0)</f>
        <v>0</v>
      </c>
      <c r="G4014" s="223">
        <f>IF($B3892&lt;&gt;"",G4013*(VLOOKUP($B3892,Production!$G4:$R53,10)*(1+VLOOKUP($B3892,Production!$G4:$S53,11))^(G3895-$D3895))/1000,0)</f>
        <v>0</v>
      </c>
      <c r="H4014" s="223">
        <f>IF($B3892&lt;&gt;"",H4013*(VLOOKUP($B3892,Production!$G4:$R53,10)*(1+VLOOKUP($B3892,Production!$G4:$S53,11))^(H3895-$D3895))/1000,0)</f>
        <v>0</v>
      </c>
      <c r="I4014" s="223">
        <f>IF($B3892&lt;&gt;"",I4013*(VLOOKUP($B3892,Production!$G4:$R53,10)*(1+VLOOKUP($B3892,Production!$G4:$S53,11))^(I3895-$D3895))/1000,0)</f>
        <v>0</v>
      </c>
      <c r="J4014" s="223">
        <f>IF($B3892&lt;&gt;"",J4013*(VLOOKUP($B3892,Production!$G4:$R53,10)*(1+VLOOKUP($B3892,Production!$G4:$S53,11))^(J3895-$D3895))/1000,0)</f>
        <v>0</v>
      </c>
      <c r="K4014" s="223">
        <f>IF($B3892&lt;&gt;"",K4013*(VLOOKUP($B3892,Production!$G4:$R53,10)*(1+VLOOKUP($B3892,Production!$G4:$S53,11))^(K3895-$D3895))/1000,0)</f>
        <v>0</v>
      </c>
      <c r="L4014" s="223">
        <f>IF($B3892&lt;&gt;"",L4013*(VLOOKUP($B3892,Production!$G4:$R53,10)*(1+VLOOKUP($B3892,Production!$G4:$S53,11))^(L3895-$D3895))/1000,0)</f>
        <v>0</v>
      </c>
      <c r="M4014" s="223">
        <f>IF($B3892&lt;&gt;"",M4013*(VLOOKUP($B3892,Production!$G4:$R53,10)*(1+VLOOKUP($B3892,Production!$G4:$S53,11))^(M3895-$D3895))/1000,0)</f>
        <v>0</v>
      </c>
      <c r="N4014" s="223">
        <f>IF($B3892&lt;&gt;"",N4013*(VLOOKUP($B3892,Production!$G4:$R53,10)*(1+VLOOKUP($B3892,Production!$G4:$S53,11))^(N3895-$D3895))/1000,0)</f>
        <v>0</v>
      </c>
      <c r="O4014" s="223">
        <f>IF($B3892&lt;&gt;"",O4013*(VLOOKUP($B3892,Production!$G4:$R53,10)*(1+VLOOKUP($B3892,Production!$G4:$S53,11))^(O3895-$D3895))/1000,0)</f>
        <v>0</v>
      </c>
      <c r="P4014" s="223">
        <f>IF($B3892&lt;&gt;"",P4013*(VLOOKUP($B3892,Production!$G4:$R53,10)*(1+VLOOKUP($B3892,Production!$G4:$S53,11))^(P3895-$D3895))/1000,0)</f>
        <v>0</v>
      </c>
      <c r="Q4014" s="223">
        <f>IF($B3892&lt;&gt;"",Q4013*(VLOOKUP($B3892,Production!$G4:$R53,10)*(1+VLOOKUP($B3892,Production!$G4:$S53,11))^(Q3895-$D3895))/1000,0)</f>
        <v>0</v>
      </c>
      <c r="R4014" s="223">
        <f>IF($B3892&lt;&gt;"",R4013*(VLOOKUP($B3892,Production!$G4:$R53,10)*(1+VLOOKUP($B3892,Production!$G4:$S53,11))^(R3895-$D3895))/1000,0)</f>
        <v>0</v>
      </c>
    </row>
    <row r="4015" spans="1:18" hidden="1" outlineLevel="1" x14ac:dyDescent="0.25">
      <c r="A4015" s="225" t="s">
        <v>56</v>
      </c>
      <c r="B4015" s="225"/>
      <c r="C4015" s="53"/>
      <c r="D4015" s="244"/>
      <c r="E4015" s="244"/>
      <c r="F4015" s="244"/>
      <c r="G4015" s="244"/>
      <c r="H4015" s="244"/>
      <c r="I4015" s="244"/>
      <c r="J4015" s="244"/>
      <c r="K4015" s="244"/>
      <c r="L4015" s="244"/>
      <c r="M4015" s="244"/>
      <c r="N4015" s="244"/>
      <c r="O4015" s="244"/>
      <c r="P4015" s="244"/>
      <c r="Q4015" s="244"/>
      <c r="R4015" s="244"/>
    </row>
    <row r="4016" spans="1:18" hidden="1" outlineLevel="1" x14ac:dyDescent="0.25">
      <c r="A4016" s="225" t="s">
        <v>57</v>
      </c>
      <c r="B4016" s="225"/>
      <c r="C4016" s="53"/>
      <c r="D4016" s="244"/>
      <c r="E4016" s="244"/>
      <c r="F4016" s="244"/>
      <c r="G4016" s="244"/>
      <c r="H4016" s="244"/>
      <c r="I4016" s="244"/>
      <c r="J4016" s="244"/>
      <c r="K4016" s="244"/>
      <c r="L4016" s="244"/>
      <c r="M4016" s="244"/>
      <c r="N4016" s="244"/>
      <c r="O4016" s="244"/>
      <c r="P4016" s="244"/>
      <c r="Q4016" s="244"/>
      <c r="R4016" s="244"/>
    </row>
    <row r="4017" spans="1:18" hidden="1" outlineLevel="1" x14ac:dyDescent="0.25">
      <c r="A4017" s="224" t="s">
        <v>659</v>
      </c>
      <c r="B4017" s="222"/>
      <c r="C4017" s="222"/>
      <c r="D4017" s="223">
        <f t="shared" ref="D4017:R4017" si="350">D4012+D4014+D4015+D4016</f>
        <v>0</v>
      </c>
      <c r="E4017" s="223">
        <f t="shared" si="350"/>
        <v>0</v>
      </c>
      <c r="F4017" s="223">
        <f t="shared" si="350"/>
        <v>0</v>
      </c>
      <c r="G4017" s="223">
        <f t="shared" si="350"/>
        <v>0</v>
      </c>
      <c r="H4017" s="223">
        <f t="shared" si="350"/>
        <v>0</v>
      </c>
      <c r="I4017" s="223">
        <f t="shared" si="350"/>
        <v>0</v>
      </c>
      <c r="J4017" s="223">
        <f t="shared" si="350"/>
        <v>0</v>
      </c>
      <c r="K4017" s="223">
        <f t="shared" si="350"/>
        <v>0</v>
      </c>
      <c r="L4017" s="223">
        <f t="shared" si="350"/>
        <v>0</v>
      </c>
      <c r="M4017" s="223">
        <f t="shared" si="350"/>
        <v>0</v>
      </c>
      <c r="N4017" s="223">
        <f t="shared" si="350"/>
        <v>0</v>
      </c>
      <c r="O4017" s="223">
        <f t="shared" si="350"/>
        <v>0</v>
      </c>
      <c r="P4017" s="223">
        <f t="shared" si="350"/>
        <v>0</v>
      </c>
      <c r="Q4017" s="223">
        <f t="shared" si="350"/>
        <v>0</v>
      </c>
      <c r="R4017" s="223">
        <f t="shared" si="350"/>
        <v>0</v>
      </c>
    </row>
    <row r="4018" spans="1:18" hidden="1" outlineLevel="1" x14ac:dyDescent="0.25"/>
    <row r="4019" spans="1:18" hidden="1" outlineLevel="1" x14ac:dyDescent="0.25">
      <c r="A4019" s="222" t="s">
        <v>663</v>
      </c>
      <c r="B4019" s="222"/>
      <c r="C4019" s="222"/>
      <c r="D4019" s="223">
        <f t="shared" ref="D4019:R4019" si="351">D4009-D4017</f>
        <v>0</v>
      </c>
      <c r="E4019" s="223">
        <f t="shared" si="351"/>
        <v>0</v>
      </c>
      <c r="F4019" s="223">
        <f t="shared" si="351"/>
        <v>0</v>
      </c>
      <c r="G4019" s="223">
        <f t="shared" si="351"/>
        <v>0</v>
      </c>
      <c r="H4019" s="223">
        <f t="shared" si="351"/>
        <v>0</v>
      </c>
      <c r="I4019" s="223">
        <f t="shared" si="351"/>
        <v>0</v>
      </c>
      <c r="J4019" s="223">
        <f t="shared" si="351"/>
        <v>0</v>
      </c>
      <c r="K4019" s="223">
        <f t="shared" si="351"/>
        <v>0</v>
      </c>
      <c r="L4019" s="223">
        <f t="shared" si="351"/>
        <v>0</v>
      </c>
      <c r="M4019" s="223">
        <f t="shared" si="351"/>
        <v>0</v>
      </c>
      <c r="N4019" s="223">
        <f t="shared" si="351"/>
        <v>0</v>
      </c>
      <c r="O4019" s="223">
        <f t="shared" si="351"/>
        <v>0</v>
      </c>
      <c r="P4019" s="223">
        <f t="shared" si="351"/>
        <v>0</v>
      </c>
      <c r="Q4019" s="223">
        <f t="shared" si="351"/>
        <v>0</v>
      </c>
      <c r="R4019" s="223">
        <f t="shared" si="351"/>
        <v>0</v>
      </c>
    </row>
    <row r="4020" spans="1:18" hidden="1" outlineLevel="1" x14ac:dyDescent="0.25"/>
    <row r="4021" spans="1:18" hidden="1" outlineLevel="1" x14ac:dyDescent="0.25">
      <c r="A4021" s="53" t="s">
        <v>664</v>
      </c>
      <c r="B4021" s="53"/>
      <c r="C4021" s="53"/>
      <c r="D4021" s="244"/>
      <c r="E4021" s="244"/>
      <c r="F4021" s="244"/>
      <c r="G4021" s="244"/>
      <c r="H4021" s="244"/>
      <c r="I4021" s="244"/>
      <c r="J4021" s="244"/>
      <c r="K4021" s="244"/>
      <c r="L4021" s="244"/>
      <c r="M4021" s="244"/>
      <c r="N4021" s="244"/>
      <c r="O4021" s="244"/>
      <c r="P4021" s="244"/>
      <c r="Q4021" s="244"/>
      <c r="R4021" s="244"/>
    </row>
    <row r="4022" spans="1:18" hidden="1" outlineLevel="1" x14ac:dyDescent="0.25"/>
    <row r="4023" spans="1:18" hidden="1" outlineLevel="1" x14ac:dyDescent="0.25">
      <c r="A4023" s="222" t="s">
        <v>665</v>
      </c>
      <c r="B4023" s="222"/>
      <c r="C4023" s="222"/>
      <c r="D4023" s="223">
        <f t="shared" ref="D4023:R4023" si="352">D4019-D4021</f>
        <v>0</v>
      </c>
      <c r="E4023" s="223">
        <f t="shared" si="352"/>
        <v>0</v>
      </c>
      <c r="F4023" s="223">
        <f t="shared" si="352"/>
        <v>0</v>
      </c>
      <c r="G4023" s="223">
        <f t="shared" si="352"/>
        <v>0</v>
      </c>
      <c r="H4023" s="223">
        <f t="shared" si="352"/>
        <v>0</v>
      </c>
      <c r="I4023" s="223">
        <f t="shared" si="352"/>
        <v>0</v>
      </c>
      <c r="J4023" s="223">
        <f t="shared" si="352"/>
        <v>0</v>
      </c>
      <c r="K4023" s="223">
        <f t="shared" si="352"/>
        <v>0</v>
      </c>
      <c r="L4023" s="223">
        <f t="shared" si="352"/>
        <v>0</v>
      </c>
      <c r="M4023" s="223">
        <f t="shared" si="352"/>
        <v>0</v>
      </c>
      <c r="N4023" s="223">
        <f t="shared" si="352"/>
        <v>0</v>
      </c>
      <c r="O4023" s="223">
        <f t="shared" si="352"/>
        <v>0</v>
      </c>
      <c r="P4023" s="223">
        <f t="shared" si="352"/>
        <v>0</v>
      </c>
      <c r="Q4023" s="223">
        <f t="shared" si="352"/>
        <v>0</v>
      </c>
      <c r="R4023" s="223">
        <f t="shared" si="352"/>
        <v>0</v>
      </c>
    </row>
    <row r="4024" spans="1:18" hidden="1" outlineLevel="1" x14ac:dyDescent="0.25">
      <c r="A4024" s="222" t="s">
        <v>666</v>
      </c>
      <c r="B4024" s="222"/>
      <c r="C4024" s="222"/>
      <c r="D4024" s="223">
        <f t="shared" ref="D4024:R4024" si="353">$B3893*D4023</f>
        <v>0</v>
      </c>
      <c r="E4024" s="223">
        <f t="shared" si="353"/>
        <v>0</v>
      </c>
      <c r="F4024" s="223">
        <f t="shared" si="353"/>
        <v>0</v>
      </c>
      <c r="G4024" s="223">
        <f t="shared" si="353"/>
        <v>0</v>
      </c>
      <c r="H4024" s="223">
        <f t="shared" si="353"/>
        <v>0</v>
      </c>
      <c r="I4024" s="223">
        <f t="shared" si="353"/>
        <v>0</v>
      </c>
      <c r="J4024" s="223">
        <f t="shared" si="353"/>
        <v>0</v>
      </c>
      <c r="K4024" s="223">
        <f t="shared" si="353"/>
        <v>0</v>
      </c>
      <c r="L4024" s="223">
        <f t="shared" si="353"/>
        <v>0</v>
      </c>
      <c r="M4024" s="223">
        <f t="shared" si="353"/>
        <v>0</v>
      </c>
      <c r="N4024" s="223">
        <f t="shared" si="353"/>
        <v>0</v>
      </c>
      <c r="O4024" s="223">
        <f t="shared" si="353"/>
        <v>0</v>
      </c>
      <c r="P4024" s="223">
        <f t="shared" si="353"/>
        <v>0</v>
      </c>
      <c r="Q4024" s="223">
        <f t="shared" si="353"/>
        <v>0</v>
      </c>
      <c r="R4024" s="223">
        <f t="shared" si="353"/>
        <v>0</v>
      </c>
    </row>
    <row r="4025" spans="1:18" hidden="1" outlineLevel="1" x14ac:dyDescent="0.25"/>
    <row r="4026" spans="1:18" hidden="1" outlineLevel="1" x14ac:dyDescent="0.25">
      <c r="A4026" s="222" t="s">
        <v>667</v>
      </c>
      <c r="B4026" s="222"/>
      <c r="C4026" s="222"/>
      <c r="D4026" s="223">
        <f t="shared" ref="D4026:R4026" si="354">D4023-D4024</f>
        <v>0</v>
      </c>
      <c r="E4026" s="223">
        <f t="shared" si="354"/>
        <v>0</v>
      </c>
      <c r="F4026" s="223">
        <f t="shared" si="354"/>
        <v>0</v>
      </c>
      <c r="G4026" s="223">
        <f t="shared" si="354"/>
        <v>0</v>
      </c>
      <c r="H4026" s="223">
        <f t="shared" si="354"/>
        <v>0</v>
      </c>
      <c r="I4026" s="223">
        <f t="shared" si="354"/>
        <v>0</v>
      </c>
      <c r="J4026" s="223">
        <f t="shared" si="354"/>
        <v>0</v>
      </c>
      <c r="K4026" s="223">
        <f t="shared" si="354"/>
        <v>0</v>
      </c>
      <c r="L4026" s="223">
        <f t="shared" si="354"/>
        <v>0</v>
      </c>
      <c r="M4026" s="223">
        <f t="shared" si="354"/>
        <v>0</v>
      </c>
      <c r="N4026" s="223">
        <f t="shared" si="354"/>
        <v>0</v>
      </c>
      <c r="O4026" s="223">
        <f t="shared" si="354"/>
        <v>0</v>
      </c>
      <c r="P4026" s="223">
        <f t="shared" si="354"/>
        <v>0</v>
      </c>
      <c r="Q4026" s="223">
        <f t="shared" si="354"/>
        <v>0</v>
      </c>
      <c r="R4026" s="223">
        <f t="shared" si="354"/>
        <v>0</v>
      </c>
    </row>
    <row r="4027" spans="1:18" hidden="1" outlineLevel="1" x14ac:dyDescent="0.25"/>
    <row r="4028" spans="1:18" hidden="1" outlineLevel="1" x14ac:dyDescent="0.25">
      <c r="A4028" s="221" t="s">
        <v>668</v>
      </c>
      <c r="B4028" s="221"/>
      <c r="C4028" s="220"/>
      <c r="D4028" s="215" t="e">
        <f>IRR(D4026:R4026)</f>
        <v>#NUM!</v>
      </c>
    </row>
    <row r="4029" spans="1:18" collapsed="1" x14ac:dyDescent="0.25"/>
    <row r="4031" spans="1:18" s="169" customFormat="1" x14ac:dyDescent="0.25">
      <c r="A4031" s="169" t="s">
        <v>912</v>
      </c>
    </row>
    <row r="4032" spans="1:18" hidden="1" outlineLevel="1" x14ac:dyDescent="0.25"/>
    <row r="4033" spans="1:18" hidden="1" outlineLevel="1" x14ac:dyDescent="0.25">
      <c r="A4033" s="217" t="s">
        <v>644</v>
      </c>
      <c r="B4033" s="208"/>
    </row>
    <row r="4034" spans="1:18" ht="15.75" hidden="1" outlineLevel="1" thickBot="1" x14ac:dyDescent="0.3">
      <c r="A4034" s="219" t="s">
        <v>12</v>
      </c>
      <c r="B4034" s="243"/>
    </row>
    <row r="4035" spans="1:18" hidden="1" outlineLevel="1" x14ac:dyDescent="0.25"/>
    <row r="4036" spans="1:18" hidden="1" outlineLevel="1" x14ac:dyDescent="0.25">
      <c r="A4036" s="53" t="s">
        <v>14</v>
      </c>
      <c r="B4036" s="53"/>
      <c r="C4036" s="223">
        <v>0</v>
      </c>
      <c r="D4036" s="223">
        <v>1</v>
      </c>
      <c r="E4036" s="223">
        <v>2</v>
      </c>
      <c r="F4036" s="223">
        <v>3</v>
      </c>
      <c r="G4036" s="223">
        <v>4</v>
      </c>
      <c r="H4036" s="223">
        <v>5</v>
      </c>
      <c r="I4036" s="223">
        <v>6</v>
      </c>
      <c r="J4036" s="223">
        <v>7</v>
      </c>
      <c r="K4036" s="223">
        <v>8</v>
      </c>
      <c r="L4036" s="223">
        <v>9</v>
      </c>
      <c r="M4036" s="223">
        <v>10</v>
      </c>
      <c r="N4036" s="223">
        <v>11</v>
      </c>
      <c r="O4036" s="223">
        <v>12</v>
      </c>
      <c r="P4036" s="223">
        <v>13</v>
      </c>
      <c r="Q4036" s="223">
        <v>14</v>
      </c>
      <c r="R4036" s="223">
        <v>15</v>
      </c>
    </row>
    <row r="4037" spans="1:18" hidden="1" outlineLevel="1" x14ac:dyDescent="0.25"/>
    <row r="4038" spans="1:18" hidden="1" outlineLevel="1" x14ac:dyDescent="0.25">
      <c r="A4038" s="53" t="s">
        <v>59</v>
      </c>
      <c r="B4038" s="53"/>
      <c r="C4038" s="244"/>
      <c r="D4038" s="244"/>
      <c r="E4038" s="244"/>
      <c r="F4038" s="244"/>
      <c r="G4038" s="244"/>
      <c r="H4038" s="244"/>
      <c r="I4038" s="244"/>
      <c r="J4038" s="244"/>
      <c r="K4038" s="244"/>
      <c r="L4038" s="244"/>
      <c r="M4038" s="244"/>
      <c r="N4038" s="244"/>
      <c r="O4038" s="244"/>
      <c r="P4038" s="244"/>
      <c r="Q4038" s="244"/>
      <c r="R4038" s="244"/>
    </row>
    <row r="4039" spans="1:18" hidden="1" outlineLevel="1" x14ac:dyDescent="0.25">
      <c r="A4039" s="53" t="s">
        <v>824</v>
      </c>
      <c r="B4039" s="53"/>
      <c r="C4039" s="244"/>
      <c r="D4039" s="244"/>
      <c r="E4039" s="244"/>
      <c r="F4039" s="244"/>
      <c r="G4039" s="244"/>
      <c r="H4039" s="244"/>
      <c r="I4039" s="244"/>
      <c r="J4039" s="244"/>
      <c r="K4039" s="244"/>
      <c r="L4039" s="244"/>
      <c r="M4039" s="244"/>
      <c r="N4039" s="244"/>
      <c r="O4039" s="244"/>
      <c r="P4039" s="244"/>
      <c r="Q4039" s="244"/>
      <c r="R4039" s="244"/>
    </row>
    <row r="4040" spans="1:18" hidden="1" outlineLevel="1" x14ac:dyDescent="0.25">
      <c r="A4040" s="53" t="s">
        <v>825</v>
      </c>
      <c r="B4040" s="53"/>
      <c r="C4040" s="244"/>
      <c r="D4040" s="244"/>
      <c r="E4040" s="244"/>
      <c r="F4040" s="244"/>
      <c r="G4040" s="244"/>
      <c r="H4040" s="244"/>
      <c r="I4040" s="244"/>
      <c r="J4040" s="244"/>
      <c r="K4040" s="244"/>
      <c r="L4040" s="244"/>
      <c r="M4040" s="244"/>
      <c r="N4040" s="244"/>
      <c r="O4040" s="244"/>
      <c r="P4040" s="244"/>
      <c r="Q4040" s="244"/>
      <c r="R4040" s="244"/>
    </row>
    <row r="4041" spans="1:18" hidden="1" outlineLevel="1" x14ac:dyDescent="0.25"/>
    <row r="4042" spans="1:18" hidden="1" outlineLevel="2" x14ac:dyDescent="0.25">
      <c r="A4042" s="222" t="str">
        <f>'Usages mobilité'!A4</f>
        <v>Usage mobilité n°1</v>
      </c>
      <c r="B4042" s="222" t="s">
        <v>41</v>
      </c>
      <c r="C4042" s="222"/>
      <c r="D4042" s="223">
        <f>IF(B$4033&lt;&gt;"",IF(B$4033='Usages mobilité'!BF4,'Usages mobilité'!BD4,0),0)</f>
        <v>0</v>
      </c>
      <c r="E4042" s="223">
        <f t="shared" ref="E4042:R4051" si="355">$D4042</f>
        <v>0</v>
      </c>
      <c r="F4042" s="223">
        <f t="shared" si="355"/>
        <v>0</v>
      </c>
      <c r="G4042" s="223">
        <f t="shared" si="355"/>
        <v>0</v>
      </c>
      <c r="H4042" s="223">
        <f t="shared" si="355"/>
        <v>0</v>
      </c>
      <c r="I4042" s="223">
        <f t="shared" si="355"/>
        <v>0</v>
      </c>
      <c r="J4042" s="223">
        <f t="shared" si="355"/>
        <v>0</v>
      </c>
      <c r="K4042" s="223">
        <f t="shared" si="355"/>
        <v>0</v>
      </c>
      <c r="L4042" s="223">
        <f t="shared" si="355"/>
        <v>0</v>
      </c>
      <c r="M4042" s="223">
        <f t="shared" si="355"/>
        <v>0</v>
      </c>
      <c r="N4042" s="223">
        <f t="shared" si="355"/>
        <v>0</v>
      </c>
      <c r="O4042" s="223">
        <f t="shared" si="355"/>
        <v>0</v>
      </c>
      <c r="P4042" s="223">
        <f t="shared" si="355"/>
        <v>0</v>
      </c>
      <c r="Q4042" s="223">
        <f t="shared" si="355"/>
        <v>0</v>
      </c>
      <c r="R4042" s="223">
        <f t="shared" si="355"/>
        <v>0</v>
      </c>
    </row>
    <row r="4043" spans="1:18" hidden="1" outlineLevel="2" x14ac:dyDescent="0.25">
      <c r="A4043" s="222" t="str">
        <f>'Usages mobilité'!A5</f>
        <v>Usage mobilité n°2</v>
      </c>
      <c r="B4043" s="222" t="s">
        <v>41</v>
      </c>
      <c r="C4043" s="222"/>
      <c r="D4043" s="223">
        <f>IF(B$4033&lt;&gt;"",IF(B$4033='Usages mobilité'!BF5,'Usages mobilité'!BD5,0),0)</f>
        <v>0</v>
      </c>
      <c r="E4043" s="223">
        <f t="shared" si="355"/>
        <v>0</v>
      </c>
      <c r="F4043" s="223">
        <f t="shared" si="355"/>
        <v>0</v>
      </c>
      <c r="G4043" s="223">
        <f t="shared" si="355"/>
        <v>0</v>
      </c>
      <c r="H4043" s="223">
        <f t="shared" si="355"/>
        <v>0</v>
      </c>
      <c r="I4043" s="223">
        <f t="shared" si="355"/>
        <v>0</v>
      </c>
      <c r="J4043" s="223">
        <f t="shared" si="355"/>
        <v>0</v>
      </c>
      <c r="K4043" s="223">
        <f t="shared" si="355"/>
        <v>0</v>
      </c>
      <c r="L4043" s="223">
        <f t="shared" si="355"/>
        <v>0</v>
      </c>
      <c r="M4043" s="223">
        <f t="shared" si="355"/>
        <v>0</v>
      </c>
      <c r="N4043" s="223">
        <f t="shared" si="355"/>
        <v>0</v>
      </c>
      <c r="O4043" s="223">
        <f t="shared" si="355"/>
        <v>0</v>
      </c>
      <c r="P4043" s="223">
        <f t="shared" si="355"/>
        <v>0</v>
      </c>
      <c r="Q4043" s="223">
        <f t="shared" si="355"/>
        <v>0</v>
      </c>
      <c r="R4043" s="223">
        <f t="shared" si="355"/>
        <v>0</v>
      </c>
    </row>
    <row r="4044" spans="1:18" hidden="1" outlineLevel="2" x14ac:dyDescent="0.25">
      <c r="A4044" s="222" t="str">
        <f>'Usages mobilité'!A6</f>
        <v>Usage mobilité n°3</v>
      </c>
      <c r="B4044" s="222" t="s">
        <v>41</v>
      </c>
      <c r="C4044" s="222"/>
      <c r="D4044" s="223">
        <f>IF(B$4033&lt;&gt;"",IF(B$4033='Usages mobilité'!BF6,'Usages mobilité'!BD6,0),0)</f>
        <v>0</v>
      </c>
      <c r="E4044" s="223">
        <f t="shared" si="355"/>
        <v>0</v>
      </c>
      <c r="F4044" s="223">
        <f t="shared" si="355"/>
        <v>0</v>
      </c>
      <c r="G4044" s="223">
        <f t="shared" si="355"/>
        <v>0</v>
      </c>
      <c r="H4044" s="223">
        <f t="shared" si="355"/>
        <v>0</v>
      </c>
      <c r="I4044" s="223">
        <f t="shared" si="355"/>
        <v>0</v>
      </c>
      <c r="J4044" s="223">
        <f t="shared" si="355"/>
        <v>0</v>
      </c>
      <c r="K4044" s="223">
        <f t="shared" si="355"/>
        <v>0</v>
      </c>
      <c r="L4044" s="223">
        <f t="shared" si="355"/>
        <v>0</v>
      </c>
      <c r="M4044" s="223">
        <f t="shared" si="355"/>
        <v>0</v>
      </c>
      <c r="N4044" s="223">
        <f t="shared" si="355"/>
        <v>0</v>
      </c>
      <c r="O4044" s="223">
        <f t="shared" si="355"/>
        <v>0</v>
      </c>
      <c r="P4044" s="223">
        <f t="shared" si="355"/>
        <v>0</v>
      </c>
      <c r="Q4044" s="223">
        <f t="shared" si="355"/>
        <v>0</v>
      </c>
      <c r="R4044" s="223">
        <f t="shared" si="355"/>
        <v>0</v>
      </c>
    </row>
    <row r="4045" spans="1:18" hidden="1" outlineLevel="2" x14ac:dyDescent="0.25">
      <c r="A4045" s="222" t="str">
        <f>'Usages mobilité'!A7</f>
        <v>Usage mobilité n°4</v>
      </c>
      <c r="B4045" s="222" t="s">
        <v>41</v>
      </c>
      <c r="C4045" s="222"/>
      <c r="D4045" s="223">
        <f>IF(B$4033&lt;&gt;"",IF(B$4033='Usages mobilité'!BF7,'Usages mobilité'!BD7,0),0)</f>
        <v>0</v>
      </c>
      <c r="E4045" s="223">
        <f t="shared" si="355"/>
        <v>0</v>
      </c>
      <c r="F4045" s="223">
        <f t="shared" si="355"/>
        <v>0</v>
      </c>
      <c r="G4045" s="223">
        <f t="shared" si="355"/>
        <v>0</v>
      </c>
      <c r="H4045" s="223">
        <f t="shared" si="355"/>
        <v>0</v>
      </c>
      <c r="I4045" s="223">
        <f t="shared" si="355"/>
        <v>0</v>
      </c>
      <c r="J4045" s="223">
        <f t="shared" si="355"/>
        <v>0</v>
      </c>
      <c r="K4045" s="223">
        <f t="shared" si="355"/>
        <v>0</v>
      </c>
      <c r="L4045" s="223">
        <f t="shared" si="355"/>
        <v>0</v>
      </c>
      <c r="M4045" s="223">
        <f t="shared" si="355"/>
        <v>0</v>
      </c>
      <c r="N4045" s="223">
        <f t="shared" si="355"/>
        <v>0</v>
      </c>
      <c r="O4045" s="223">
        <f t="shared" si="355"/>
        <v>0</v>
      </c>
      <c r="P4045" s="223">
        <f t="shared" si="355"/>
        <v>0</v>
      </c>
      <c r="Q4045" s="223">
        <f t="shared" si="355"/>
        <v>0</v>
      </c>
      <c r="R4045" s="223">
        <f t="shared" si="355"/>
        <v>0</v>
      </c>
    </row>
    <row r="4046" spans="1:18" hidden="1" outlineLevel="2" x14ac:dyDescent="0.25">
      <c r="A4046" s="222" t="str">
        <f>'Usages mobilité'!A8</f>
        <v>Usage mobilité n°5</v>
      </c>
      <c r="B4046" s="222" t="s">
        <v>41</v>
      </c>
      <c r="C4046" s="222"/>
      <c r="D4046" s="223">
        <f>IF(B$4033&lt;&gt;"",IF(B$4033='Usages mobilité'!BF8,'Usages mobilité'!BD8,0),0)</f>
        <v>0</v>
      </c>
      <c r="E4046" s="223">
        <f t="shared" si="355"/>
        <v>0</v>
      </c>
      <c r="F4046" s="223">
        <f t="shared" si="355"/>
        <v>0</v>
      </c>
      <c r="G4046" s="223">
        <f t="shared" si="355"/>
        <v>0</v>
      </c>
      <c r="H4046" s="223">
        <f t="shared" si="355"/>
        <v>0</v>
      </c>
      <c r="I4046" s="223">
        <f t="shared" si="355"/>
        <v>0</v>
      </c>
      <c r="J4046" s="223">
        <f t="shared" si="355"/>
        <v>0</v>
      </c>
      <c r="K4046" s="223">
        <f t="shared" si="355"/>
        <v>0</v>
      </c>
      <c r="L4046" s="223">
        <f t="shared" si="355"/>
        <v>0</v>
      </c>
      <c r="M4046" s="223">
        <f t="shared" si="355"/>
        <v>0</v>
      </c>
      <c r="N4046" s="223">
        <f t="shared" si="355"/>
        <v>0</v>
      </c>
      <c r="O4046" s="223">
        <f t="shared" si="355"/>
        <v>0</v>
      </c>
      <c r="P4046" s="223">
        <f t="shared" si="355"/>
        <v>0</v>
      </c>
      <c r="Q4046" s="223">
        <f t="shared" si="355"/>
        <v>0</v>
      </c>
      <c r="R4046" s="223">
        <f t="shared" si="355"/>
        <v>0</v>
      </c>
    </row>
    <row r="4047" spans="1:18" hidden="1" outlineLevel="2" x14ac:dyDescent="0.25">
      <c r="A4047" s="222" t="str">
        <f>'Usages mobilité'!A9</f>
        <v>Usage mobilité n°6</v>
      </c>
      <c r="B4047" s="222" t="s">
        <v>41</v>
      </c>
      <c r="C4047" s="222"/>
      <c r="D4047" s="223">
        <f>IF(B$4033&lt;&gt;"",IF(B$4033='Usages mobilité'!BF9,'Usages mobilité'!BD9,0),0)</f>
        <v>0</v>
      </c>
      <c r="E4047" s="223">
        <f t="shared" si="355"/>
        <v>0</v>
      </c>
      <c r="F4047" s="223">
        <f t="shared" si="355"/>
        <v>0</v>
      </c>
      <c r="G4047" s="223">
        <f t="shared" si="355"/>
        <v>0</v>
      </c>
      <c r="H4047" s="223">
        <f t="shared" si="355"/>
        <v>0</v>
      </c>
      <c r="I4047" s="223">
        <f t="shared" si="355"/>
        <v>0</v>
      </c>
      <c r="J4047" s="223">
        <f t="shared" si="355"/>
        <v>0</v>
      </c>
      <c r="K4047" s="223">
        <f t="shared" si="355"/>
        <v>0</v>
      </c>
      <c r="L4047" s="223">
        <f t="shared" si="355"/>
        <v>0</v>
      </c>
      <c r="M4047" s="223">
        <f t="shared" si="355"/>
        <v>0</v>
      </c>
      <c r="N4047" s="223">
        <f t="shared" si="355"/>
        <v>0</v>
      </c>
      <c r="O4047" s="223">
        <f t="shared" si="355"/>
        <v>0</v>
      </c>
      <c r="P4047" s="223">
        <f t="shared" si="355"/>
        <v>0</v>
      </c>
      <c r="Q4047" s="223">
        <f t="shared" si="355"/>
        <v>0</v>
      </c>
      <c r="R4047" s="223">
        <f t="shared" si="355"/>
        <v>0</v>
      </c>
    </row>
    <row r="4048" spans="1:18" hidden="1" outlineLevel="2" x14ac:dyDescent="0.25">
      <c r="A4048" s="222" t="str">
        <f>'Usages mobilité'!A10</f>
        <v>Usage mobilité n°7</v>
      </c>
      <c r="B4048" s="222" t="s">
        <v>41</v>
      </c>
      <c r="C4048" s="222"/>
      <c r="D4048" s="223">
        <f>IF(B$4033&lt;&gt;"",IF(B$4033='Usages mobilité'!BF10,'Usages mobilité'!BD10,0),0)</f>
        <v>0</v>
      </c>
      <c r="E4048" s="223">
        <f t="shared" si="355"/>
        <v>0</v>
      </c>
      <c r="F4048" s="223">
        <f t="shared" si="355"/>
        <v>0</v>
      </c>
      <c r="G4048" s="223">
        <f t="shared" si="355"/>
        <v>0</v>
      </c>
      <c r="H4048" s="223">
        <f t="shared" si="355"/>
        <v>0</v>
      </c>
      <c r="I4048" s="223">
        <f t="shared" si="355"/>
        <v>0</v>
      </c>
      <c r="J4048" s="223">
        <f t="shared" si="355"/>
        <v>0</v>
      </c>
      <c r="K4048" s="223">
        <f t="shared" si="355"/>
        <v>0</v>
      </c>
      <c r="L4048" s="223">
        <f t="shared" si="355"/>
        <v>0</v>
      </c>
      <c r="M4048" s="223">
        <f t="shared" si="355"/>
        <v>0</v>
      </c>
      <c r="N4048" s="223">
        <f t="shared" si="355"/>
        <v>0</v>
      </c>
      <c r="O4048" s="223">
        <f t="shared" si="355"/>
        <v>0</v>
      </c>
      <c r="P4048" s="223">
        <f t="shared" si="355"/>
        <v>0</v>
      </c>
      <c r="Q4048" s="223">
        <f t="shared" si="355"/>
        <v>0</v>
      </c>
      <c r="R4048" s="223">
        <f t="shared" si="355"/>
        <v>0</v>
      </c>
    </row>
    <row r="4049" spans="1:18" hidden="1" outlineLevel="2" x14ac:dyDescent="0.25">
      <c r="A4049" s="222" t="str">
        <f>'Usages mobilité'!A11</f>
        <v>Usage mobilité n°8</v>
      </c>
      <c r="B4049" s="222" t="s">
        <v>41</v>
      </c>
      <c r="C4049" s="222"/>
      <c r="D4049" s="223">
        <f>IF(B$4033&lt;&gt;"",IF(B$4033='Usages mobilité'!BF11,'Usages mobilité'!BD11,0),0)</f>
        <v>0</v>
      </c>
      <c r="E4049" s="223">
        <f t="shared" si="355"/>
        <v>0</v>
      </c>
      <c r="F4049" s="223">
        <f t="shared" si="355"/>
        <v>0</v>
      </c>
      <c r="G4049" s="223">
        <f t="shared" si="355"/>
        <v>0</v>
      </c>
      <c r="H4049" s="223">
        <f t="shared" si="355"/>
        <v>0</v>
      </c>
      <c r="I4049" s="223">
        <f t="shared" si="355"/>
        <v>0</v>
      </c>
      <c r="J4049" s="223">
        <f t="shared" si="355"/>
        <v>0</v>
      </c>
      <c r="K4049" s="223">
        <f t="shared" si="355"/>
        <v>0</v>
      </c>
      <c r="L4049" s="223">
        <f t="shared" si="355"/>
        <v>0</v>
      </c>
      <c r="M4049" s="223">
        <f t="shared" si="355"/>
        <v>0</v>
      </c>
      <c r="N4049" s="223">
        <f t="shared" si="355"/>
        <v>0</v>
      </c>
      <c r="O4049" s="223">
        <f t="shared" si="355"/>
        <v>0</v>
      </c>
      <c r="P4049" s="223">
        <f t="shared" si="355"/>
        <v>0</v>
      </c>
      <c r="Q4049" s="223">
        <f t="shared" si="355"/>
        <v>0</v>
      </c>
      <c r="R4049" s="223">
        <f t="shared" si="355"/>
        <v>0</v>
      </c>
    </row>
    <row r="4050" spans="1:18" hidden="1" outlineLevel="2" x14ac:dyDescent="0.25">
      <c r="A4050" s="222" t="str">
        <f>'Usages mobilité'!A12</f>
        <v>Usage mobilité n°9</v>
      </c>
      <c r="B4050" s="222" t="s">
        <v>41</v>
      </c>
      <c r="C4050" s="222"/>
      <c r="D4050" s="223">
        <f>IF(B$4033&lt;&gt;"",IF(B$4033='Usages mobilité'!BF12,'Usages mobilité'!BD12,0),0)</f>
        <v>0</v>
      </c>
      <c r="E4050" s="223">
        <f t="shared" si="355"/>
        <v>0</v>
      </c>
      <c r="F4050" s="223">
        <f t="shared" si="355"/>
        <v>0</v>
      </c>
      <c r="G4050" s="223">
        <f t="shared" si="355"/>
        <v>0</v>
      </c>
      <c r="H4050" s="223">
        <f t="shared" si="355"/>
        <v>0</v>
      </c>
      <c r="I4050" s="223">
        <f t="shared" si="355"/>
        <v>0</v>
      </c>
      <c r="J4050" s="223">
        <f t="shared" si="355"/>
        <v>0</v>
      </c>
      <c r="K4050" s="223">
        <f t="shared" si="355"/>
        <v>0</v>
      </c>
      <c r="L4050" s="223">
        <f t="shared" si="355"/>
        <v>0</v>
      </c>
      <c r="M4050" s="223">
        <f t="shared" si="355"/>
        <v>0</v>
      </c>
      <c r="N4050" s="223">
        <f t="shared" si="355"/>
        <v>0</v>
      </c>
      <c r="O4050" s="223">
        <f t="shared" si="355"/>
        <v>0</v>
      </c>
      <c r="P4050" s="223">
        <f t="shared" si="355"/>
        <v>0</v>
      </c>
      <c r="Q4050" s="223">
        <f t="shared" si="355"/>
        <v>0</v>
      </c>
      <c r="R4050" s="223">
        <f t="shared" si="355"/>
        <v>0</v>
      </c>
    </row>
    <row r="4051" spans="1:18" hidden="1" outlineLevel="2" x14ac:dyDescent="0.25">
      <c r="A4051" s="222" t="str">
        <f>'Usages mobilité'!A13</f>
        <v>Usage mobilité n°10</v>
      </c>
      <c r="B4051" s="222" t="s">
        <v>41</v>
      </c>
      <c r="C4051" s="222"/>
      <c r="D4051" s="223">
        <f>IF(B$4033&lt;&gt;"",IF(B$4033='Usages mobilité'!BF13,'Usages mobilité'!BD13,0),0)</f>
        <v>0</v>
      </c>
      <c r="E4051" s="223">
        <f t="shared" si="355"/>
        <v>0</v>
      </c>
      <c r="F4051" s="223">
        <f t="shared" si="355"/>
        <v>0</v>
      </c>
      <c r="G4051" s="223">
        <f t="shared" si="355"/>
        <v>0</v>
      </c>
      <c r="H4051" s="223">
        <f t="shared" si="355"/>
        <v>0</v>
      </c>
      <c r="I4051" s="223">
        <f t="shared" si="355"/>
        <v>0</v>
      </c>
      <c r="J4051" s="223">
        <f t="shared" si="355"/>
        <v>0</v>
      </c>
      <c r="K4051" s="223">
        <f t="shared" si="355"/>
        <v>0</v>
      </c>
      <c r="L4051" s="223">
        <f t="shared" si="355"/>
        <v>0</v>
      </c>
      <c r="M4051" s="223">
        <f t="shared" si="355"/>
        <v>0</v>
      </c>
      <c r="N4051" s="223">
        <f t="shared" si="355"/>
        <v>0</v>
      </c>
      <c r="O4051" s="223">
        <f t="shared" si="355"/>
        <v>0</v>
      </c>
      <c r="P4051" s="223">
        <f t="shared" si="355"/>
        <v>0</v>
      </c>
      <c r="Q4051" s="223">
        <f t="shared" si="355"/>
        <v>0</v>
      </c>
      <c r="R4051" s="223">
        <f t="shared" si="355"/>
        <v>0</v>
      </c>
    </row>
    <row r="4052" spans="1:18" hidden="1" outlineLevel="2" x14ac:dyDescent="0.25">
      <c r="A4052" s="222" t="str">
        <f>'Usages mobilité'!A14</f>
        <v>Usage mobilité n°11</v>
      </c>
      <c r="B4052" s="222" t="s">
        <v>41</v>
      </c>
      <c r="C4052" s="222"/>
      <c r="D4052" s="223">
        <f>IF(B$4033&lt;&gt;"",IF(B$4033='Usages mobilité'!BF14,'Usages mobilité'!BD14,0),0)</f>
        <v>0</v>
      </c>
      <c r="E4052" s="223">
        <f t="shared" ref="E4052:R4061" si="356">$D4052</f>
        <v>0</v>
      </c>
      <c r="F4052" s="223">
        <f t="shared" si="356"/>
        <v>0</v>
      </c>
      <c r="G4052" s="223">
        <f t="shared" si="356"/>
        <v>0</v>
      </c>
      <c r="H4052" s="223">
        <f t="shared" si="356"/>
        <v>0</v>
      </c>
      <c r="I4052" s="223">
        <f t="shared" si="356"/>
        <v>0</v>
      </c>
      <c r="J4052" s="223">
        <f t="shared" si="356"/>
        <v>0</v>
      </c>
      <c r="K4052" s="223">
        <f t="shared" si="356"/>
        <v>0</v>
      </c>
      <c r="L4052" s="223">
        <f t="shared" si="356"/>
        <v>0</v>
      </c>
      <c r="M4052" s="223">
        <f t="shared" si="356"/>
        <v>0</v>
      </c>
      <c r="N4052" s="223">
        <f t="shared" si="356"/>
        <v>0</v>
      </c>
      <c r="O4052" s="223">
        <f t="shared" si="356"/>
        <v>0</v>
      </c>
      <c r="P4052" s="223">
        <f t="shared" si="356"/>
        <v>0</v>
      </c>
      <c r="Q4052" s="223">
        <f t="shared" si="356"/>
        <v>0</v>
      </c>
      <c r="R4052" s="223">
        <f t="shared" si="356"/>
        <v>0</v>
      </c>
    </row>
    <row r="4053" spans="1:18" hidden="1" outlineLevel="2" x14ac:dyDescent="0.25">
      <c r="A4053" s="222" t="str">
        <f>'Usages mobilité'!A15</f>
        <v>Usage mobilité n°12</v>
      </c>
      <c r="B4053" s="222" t="s">
        <v>41</v>
      </c>
      <c r="C4053" s="222"/>
      <c r="D4053" s="223">
        <f>IF(B$4033&lt;&gt;"",IF(B$4033='Usages mobilité'!BF15,'Usages mobilité'!BD15,0),0)</f>
        <v>0</v>
      </c>
      <c r="E4053" s="223">
        <f t="shared" si="356"/>
        <v>0</v>
      </c>
      <c r="F4053" s="223">
        <f t="shared" si="356"/>
        <v>0</v>
      </c>
      <c r="G4053" s="223">
        <f t="shared" si="356"/>
        <v>0</v>
      </c>
      <c r="H4053" s="223">
        <f t="shared" si="356"/>
        <v>0</v>
      </c>
      <c r="I4053" s="223">
        <f t="shared" si="356"/>
        <v>0</v>
      </c>
      <c r="J4053" s="223">
        <f t="shared" si="356"/>
        <v>0</v>
      </c>
      <c r="K4053" s="223">
        <f t="shared" si="356"/>
        <v>0</v>
      </c>
      <c r="L4053" s="223">
        <f t="shared" si="356"/>
        <v>0</v>
      </c>
      <c r="M4053" s="223">
        <f t="shared" si="356"/>
        <v>0</v>
      </c>
      <c r="N4053" s="223">
        <f t="shared" si="356"/>
        <v>0</v>
      </c>
      <c r="O4053" s="223">
        <f t="shared" si="356"/>
        <v>0</v>
      </c>
      <c r="P4053" s="223">
        <f t="shared" si="356"/>
        <v>0</v>
      </c>
      <c r="Q4053" s="223">
        <f t="shared" si="356"/>
        <v>0</v>
      </c>
      <c r="R4053" s="223">
        <f t="shared" si="356"/>
        <v>0</v>
      </c>
    </row>
    <row r="4054" spans="1:18" hidden="1" outlineLevel="2" x14ac:dyDescent="0.25">
      <c r="A4054" s="222" t="str">
        <f>'Usages mobilité'!A16</f>
        <v>Usage mobilité n°13</v>
      </c>
      <c r="B4054" s="222" t="s">
        <v>41</v>
      </c>
      <c r="C4054" s="222"/>
      <c r="D4054" s="223">
        <f>IF(B$4033&lt;&gt;"",IF(B$4033='Usages mobilité'!BF16,'Usages mobilité'!BD16,0),0)</f>
        <v>0</v>
      </c>
      <c r="E4054" s="223">
        <f t="shared" si="356"/>
        <v>0</v>
      </c>
      <c r="F4054" s="223">
        <f t="shared" si="356"/>
        <v>0</v>
      </c>
      <c r="G4054" s="223">
        <f t="shared" si="356"/>
        <v>0</v>
      </c>
      <c r="H4054" s="223">
        <f t="shared" si="356"/>
        <v>0</v>
      </c>
      <c r="I4054" s="223">
        <f t="shared" si="356"/>
        <v>0</v>
      </c>
      <c r="J4054" s="223">
        <f t="shared" si="356"/>
        <v>0</v>
      </c>
      <c r="K4054" s="223">
        <f t="shared" si="356"/>
        <v>0</v>
      </c>
      <c r="L4054" s="223">
        <f t="shared" si="356"/>
        <v>0</v>
      </c>
      <c r="M4054" s="223">
        <f t="shared" si="356"/>
        <v>0</v>
      </c>
      <c r="N4054" s="223">
        <f t="shared" si="356"/>
        <v>0</v>
      </c>
      <c r="O4054" s="223">
        <f t="shared" si="356"/>
        <v>0</v>
      </c>
      <c r="P4054" s="223">
        <f t="shared" si="356"/>
        <v>0</v>
      </c>
      <c r="Q4054" s="223">
        <f t="shared" si="356"/>
        <v>0</v>
      </c>
      <c r="R4054" s="223">
        <f t="shared" si="356"/>
        <v>0</v>
      </c>
    </row>
    <row r="4055" spans="1:18" hidden="1" outlineLevel="2" x14ac:dyDescent="0.25">
      <c r="A4055" s="222" t="str">
        <f>'Usages mobilité'!A17</f>
        <v>Usage mobilité n°14</v>
      </c>
      <c r="B4055" s="222" t="s">
        <v>41</v>
      </c>
      <c r="C4055" s="222"/>
      <c r="D4055" s="223">
        <f>IF(B$4033&lt;&gt;"",IF(B$4033='Usages mobilité'!BF17,'Usages mobilité'!BD17,0),0)</f>
        <v>0</v>
      </c>
      <c r="E4055" s="223">
        <f t="shared" si="356"/>
        <v>0</v>
      </c>
      <c r="F4055" s="223">
        <f t="shared" si="356"/>
        <v>0</v>
      </c>
      <c r="G4055" s="223">
        <f t="shared" si="356"/>
        <v>0</v>
      </c>
      <c r="H4055" s="223">
        <f t="shared" si="356"/>
        <v>0</v>
      </c>
      <c r="I4055" s="223">
        <f t="shared" si="356"/>
        <v>0</v>
      </c>
      <c r="J4055" s="223">
        <f t="shared" si="356"/>
        <v>0</v>
      </c>
      <c r="K4055" s="223">
        <f t="shared" si="356"/>
        <v>0</v>
      </c>
      <c r="L4055" s="223">
        <f t="shared" si="356"/>
        <v>0</v>
      </c>
      <c r="M4055" s="223">
        <f t="shared" si="356"/>
        <v>0</v>
      </c>
      <c r="N4055" s="223">
        <f t="shared" si="356"/>
        <v>0</v>
      </c>
      <c r="O4055" s="223">
        <f t="shared" si="356"/>
        <v>0</v>
      </c>
      <c r="P4055" s="223">
        <f t="shared" si="356"/>
        <v>0</v>
      </c>
      <c r="Q4055" s="223">
        <f t="shared" si="356"/>
        <v>0</v>
      </c>
      <c r="R4055" s="223">
        <f t="shared" si="356"/>
        <v>0</v>
      </c>
    </row>
    <row r="4056" spans="1:18" hidden="1" outlineLevel="2" x14ac:dyDescent="0.25">
      <c r="A4056" s="222" t="str">
        <f>'Usages mobilité'!A18</f>
        <v>Usage mobilité n°15</v>
      </c>
      <c r="B4056" s="222" t="s">
        <v>41</v>
      </c>
      <c r="C4056" s="222"/>
      <c r="D4056" s="223">
        <f>IF(B$4033&lt;&gt;"",IF(B$4033='Usages mobilité'!BF18,'Usages mobilité'!BD18,0),0)</f>
        <v>0</v>
      </c>
      <c r="E4056" s="223">
        <f t="shared" si="356"/>
        <v>0</v>
      </c>
      <c r="F4056" s="223">
        <f t="shared" si="356"/>
        <v>0</v>
      </c>
      <c r="G4056" s="223">
        <f t="shared" si="356"/>
        <v>0</v>
      </c>
      <c r="H4056" s="223">
        <f t="shared" si="356"/>
        <v>0</v>
      </c>
      <c r="I4056" s="223">
        <f t="shared" si="356"/>
        <v>0</v>
      </c>
      <c r="J4056" s="223">
        <f t="shared" si="356"/>
        <v>0</v>
      </c>
      <c r="K4056" s="223">
        <f t="shared" si="356"/>
        <v>0</v>
      </c>
      <c r="L4056" s="223">
        <f t="shared" si="356"/>
        <v>0</v>
      </c>
      <c r="M4056" s="223">
        <f t="shared" si="356"/>
        <v>0</v>
      </c>
      <c r="N4056" s="223">
        <f t="shared" si="356"/>
        <v>0</v>
      </c>
      <c r="O4056" s="223">
        <f t="shared" si="356"/>
        <v>0</v>
      </c>
      <c r="P4056" s="223">
        <f t="shared" si="356"/>
        <v>0</v>
      </c>
      <c r="Q4056" s="223">
        <f t="shared" si="356"/>
        <v>0</v>
      </c>
      <c r="R4056" s="223">
        <f t="shared" si="356"/>
        <v>0</v>
      </c>
    </row>
    <row r="4057" spans="1:18" hidden="1" outlineLevel="2" x14ac:dyDescent="0.25">
      <c r="A4057" s="222" t="str">
        <f>'Usages mobilité'!A19</f>
        <v>Usage mobilité n°16</v>
      </c>
      <c r="B4057" s="222" t="s">
        <v>41</v>
      </c>
      <c r="C4057" s="222"/>
      <c r="D4057" s="223">
        <f>IF(B$4033&lt;&gt;"",IF(B$4033='Usages mobilité'!BF19,'Usages mobilité'!BD19,0),0)</f>
        <v>0</v>
      </c>
      <c r="E4057" s="223">
        <f t="shared" si="356"/>
        <v>0</v>
      </c>
      <c r="F4057" s="223">
        <f t="shared" si="356"/>
        <v>0</v>
      </c>
      <c r="G4057" s="223">
        <f t="shared" si="356"/>
        <v>0</v>
      </c>
      <c r="H4057" s="223">
        <f t="shared" si="356"/>
        <v>0</v>
      </c>
      <c r="I4057" s="223">
        <f t="shared" si="356"/>
        <v>0</v>
      </c>
      <c r="J4057" s="223">
        <f t="shared" si="356"/>
        <v>0</v>
      </c>
      <c r="K4057" s="223">
        <f t="shared" si="356"/>
        <v>0</v>
      </c>
      <c r="L4057" s="223">
        <f t="shared" si="356"/>
        <v>0</v>
      </c>
      <c r="M4057" s="223">
        <f t="shared" si="356"/>
        <v>0</v>
      </c>
      <c r="N4057" s="223">
        <f t="shared" si="356"/>
        <v>0</v>
      </c>
      <c r="O4057" s="223">
        <f t="shared" si="356"/>
        <v>0</v>
      </c>
      <c r="P4057" s="223">
        <f t="shared" si="356"/>
        <v>0</v>
      </c>
      <c r="Q4057" s="223">
        <f t="shared" si="356"/>
        <v>0</v>
      </c>
      <c r="R4057" s="223">
        <f t="shared" si="356"/>
        <v>0</v>
      </c>
    </row>
    <row r="4058" spans="1:18" hidden="1" outlineLevel="2" x14ac:dyDescent="0.25">
      <c r="A4058" s="222" t="str">
        <f>'Usages mobilité'!A20</f>
        <v>Usage mobilité n°17</v>
      </c>
      <c r="B4058" s="222" t="s">
        <v>41</v>
      </c>
      <c r="C4058" s="222"/>
      <c r="D4058" s="223">
        <f>IF(B$4033&lt;&gt;"",IF(B$4033='Usages mobilité'!BF20,'Usages mobilité'!BD20,0),0)</f>
        <v>0</v>
      </c>
      <c r="E4058" s="223">
        <f t="shared" si="356"/>
        <v>0</v>
      </c>
      <c r="F4058" s="223">
        <f t="shared" si="356"/>
        <v>0</v>
      </c>
      <c r="G4058" s="223">
        <f t="shared" si="356"/>
        <v>0</v>
      </c>
      <c r="H4058" s="223">
        <f t="shared" si="356"/>
        <v>0</v>
      </c>
      <c r="I4058" s="223">
        <f t="shared" si="356"/>
        <v>0</v>
      </c>
      <c r="J4058" s="223">
        <f t="shared" si="356"/>
        <v>0</v>
      </c>
      <c r="K4058" s="223">
        <f t="shared" si="356"/>
        <v>0</v>
      </c>
      <c r="L4058" s="223">
        <f t="shared" si="356"/>
        <v>0</v>
      </c>
      <c r="M4058" s="223">
        <f t="shared" si="356"/>
        <v>0</v>
      </c>
      <c r="N4058" s="223">
        <f t="shared" si="356"/>
        <v>0</v>
      </c>
      <c r="O4058" s="223">
        <f t="shared" si="356"/>
        <v>0</v>
      </c>
      <c r="P4058" s="223">
        <f t="shared" si="356"/>
        <v>0</v>
      </c>
      <c r="Q4058" s="223">
        <f t="shared" si="356"/>
        <v>0</v>
      </c>
      <c r="R4058" s="223">
        <f t="shared" si="356"/>
        <v>0</v>
      </c>
    </row>
    <row r="4059" spans="1:18" hidden="1" outlineLevel="2" x14ac:dyDescent="0.25">
      <c r="A4059" s="222" t="str">
        <f>'Usages mobilité'!A21</f>
        <v>Usage mobilité n°18</v>
      </c>
      <c r="B4059" s="222" t="s">
        <v>41</v>
      </c>
      <c r="C4059" s="222"/>
      <c r="D4059" s="223">
        <f>IF(B$4033&lt;&gt;"",IF(B$4033='Usages mobilité'!BF21,'Usages mobilité'!BD21,0),0)</f>
        <v>0</v>
      </c>
      <c r="E4059" s="223">
        <f t="shared" si="356"/>
        <v>0</v>
      </c>
      <c r="F4059" s="223">
        <f t="shared" si="356"/>
        <v>0</v>
      </c>
      <c r="G4059" s="223">
        <f t="shared" si="356"/>
        <v>0</v>
      </c>
      <c r="H4059" s="223">
        <f t="shared" si="356"/>
        <v>0</v>
      </c>
      <c r="I4059" s="223">
        <f t="shared" si="356"/>
        <v>0</v>
      </c>
      <c r="J4059" s="223">
        <f t="shared" si="356"/>
        <v>0</v>
      </c>
      <c r="K4059" s="223">
        <f t="shared" si="356"/>
        <v>0</v>
      </c>
      <c r="L4059" s="223">
        <f t="shared" si="356"/>
        <v>0</v>
      </c>
      <c r="M4059" s="223">
        <f t="shared" si="356"/>
        <v>0</v>
      </c>
      <c r="N4059" s="223">
        <f t="shared" si="356"/>
        <v>0</v>
      </c>
      <c r="O4059" s="223">
        <f t="shared" si="356"/>
        <v>0</v>
      </c>
      <c r="P4059" s="223">
        <f t="shared" si="356"/>
        <v>0</v>
      </c>
      <c r="Q4059" s="223">
        <f t="shared" si="356"/>
        <v>0</v>
      </c>
      <c r="R4059" s="223">
        <f t="shared" si="356"/>
        <v>0</v>
      </c>
    </row>
    <row r="4060" spans="1:18" hidden="1" outlineLevel="2" x14ac:dyDescent="0.25">
      <c r="A4060" s="222" t="str">
        <f>'Usages mobilité'!A22</f>
        <v>Usage mobilité n°19</v>
      </c>
      <c r="B4060" s="222" t="s">
        <v>41</v>
      </c>
      <c r="C4060" s="222"/>
      <c r="D4060" s="223">
        <f>IF(B$4033&lt;&gt;"",IF(B$4033='Usages mobilité'!BF22,'Usages mobilité'!BD22,0),0)</f>
        <v>0</v>
      </c>
      <c r="E4060" s="223">
        <f t="shared" si="356"/>
        <v>0</v>
      </c>
      <c r="F4060" s="223">
        <f t="shared" si="356"/>
        <v>0</v>
      </c>
      <c r="G4060" s="223">
        <f t="shared" si="356"/>
        <v>0</v>
      </c>
      <c r="H4060" s="223">
        <f t="shared" si="356"/>
        <v>0</v>
      </c>
      <c r="I4060" s="223">
        <f t="shared" si="356"/>
        <v>0</v>
      </c>
      <c r="J4060" s="223">
        <f t="shared" si="356"/>
        <v>0</v>
      </c>
      <c r="K4060" s="223">
        <f t="shared" si="356"/>
        <v>0</v>
      </c>
      <c r="L4060" s="223">
        <f t="shared" si="356"/>
        <v>0</v>
      </c>
      <c r="M4060" s="223">
        <f t="shared" si="356"/>
        <v>0</v>
      </c>
      <c r="N4060" s="223">
        <f t="shared" si="356"/>
        <v>0</v>
      </c>
      <c r="O4060" s="223">
        <f t="shared" si="356"/>
        <v>0</v>
      </c>
      <c r="P4060" s="223">
        <f t="shared" si="356"/>
        <v>0</v>
      </c>
      <c r="Q4060" s="223">
        <f t="shared" si="356"/>
        <v>0</v>
      </c>
      <c r="R4060" s="223">
        <f t="shared" si="356"/>
        <v>0</v>
      </c>
    </row>
    <row r="4061" spans="1:18" hidden="1" outlineLevel="2" x14ac:dyDescent="0.25">
      <c r="A4061" s="222" t="str">
        <f>'Usages mobilité'!A23</f>
        <v>Usage mobilité n°20</v>
      </c>
      <c r="B4061" s="222" t="s">
        <v>41</v>
      </c>
      <c r="C4061" s="222"/>
      <c r="D4061" s="223">
        <f>IF(B$4033&lt;&gt;"",IF(B$4033='Usages mobilité'!BF23,'Usages mobilité'!BD23,0),0)</f>
        <v>0</v>
      </c>
      <c r="E4061" s="223">
        <f t="shared" si="356"/>
        <v>0</v>
      </c>
      <c r="F4061" s="223">
        <f t="shared" si="356"/>
        <v>0</v>
      </c>
      <c r="G4061" s="223">
        <f t="shared" si="356"/>
        <v>0</v>
      </c>
      <c r="H4061" s="223">
        <f t="shared" si="356"/>
        <v>0</v>
      </c>
      <c r="I4061" s="223">
        <f t="shared" si="356"/>
        <v>0</v>
      </c>
      <c r="J4061" s="223">
        <f t="shared" si="356"/>
        <v>0</v>
      </c>
      <c r="K4061" s="223">
        <f t="shared" si="356"/>
        <v>0</v>
      </c>
      <c r="L4061" s="223">
        <f t="shared" si="356"/>
        <v>0</v>
      </c>
      <c r="M4061" s="223">
        <f t="shared" si="356"/>
        <v>0</v>
      </c>
      <c r="N4061" s="223">
        <f t="shared" si="356"/>
        <v>0</v>
      </c>
      <c r="O4061" s="223">
        <f t="shared" si="356"/>
        <v>0</v>
      </c>
      <c r="P4061" s="223">
        <f t="shared" si="356"/>
        <v>0</v>
      </c>
      <c r="Q4061" s="223">
        <f t="shared" si="356"/>
        <v>0</v>
      </c>
      <c r="R4061" s="223">
        <f t="shared" si="356"/>
        <v>0</v>
      </c>
    </row>
    <row r="4062" spans="1:18" hidden="1" outlineLevel="2" x14ac:dyDescent="0.25">
      <c r="A4062" s="222" t="str">
        <f>'Usages mobilité'!A24</f>
        <v>Usage mobilité n°21</v>
      </c>
      <c r="B4062" s="222" t="s">
        <v>41</v>
      </c>
      <c r="C4062" s="222"/>
      <c r="D4062" s="223">
        <f>IF(B$4033&lt;&gt;"",IF(B$4033='Usages mobilité'!BF24,'Usages mobilité'!BD24,0),0)</f>
        <v>0</v>
      </c>
      <c r="E4062" s="223">
        <f t="shared" ref="E4062:R4071" si="357">$D4062</f>
        <v>0</v>
      </c>
      <c r="F4062" s="223">
        <f t="shared" si="357"/>
        <v>0</v>
      </c>
      <c r="G4062" s="223">
        <f t="shared" si="357"/>
        <v>0</v>
      </c>
      <c r="H4062" s="223">
        <f t="shared" si="357"/>
        <v>0</v>
      </c>
      <c r="I4062" s="223">
        <f t="shared" si="357"/>
        <v>0</v>
      </c>
      <c r="J4062" s="223">
        <f t="shared" si="357"/>
        <v>0</v>
      </c>
      <c r="K4062" s="223">
        <f t="shared" si="357"/>
        <v>0</v>
      </c>
      <c r="L4062" s="223">
        <f t="shared" si="357"/>
        <v>0</v>
      </c>
      <c r="M4062" s="223">
        <f t="shared" si="357"/>
        <v>0</v>
      </c>
      <c r="N4062" s="223">
        <f t="shared" si="357"/>
        <v>0</v>
      </c>
      <c r="O4062" s="223">
        <f t="shared" si="357"/>
        <v>0</v>
      </c>
      <c r="P4062" s="223">
        <f t="shared" si="357"/>
        <v>0</v>
      </c>
      <c r="Q4062" s="223">
        <f t="shared" si="357"/>
        <v>0</v>
      </c>
      <c r="R4062" s="223">
        <f t="shared" si="357"/>
        <v>0</v>
      </c>
    </row>
    <row r="4063" spans="1:18" hidden="1" outlineLevel="2" x14ac:dyDescent="0.25">
      <c r="A4063" s="222" t="str">
        <f>'Usages mobilité'!A25</f>
        <v>Usage mobilité n°22</v>
      </c>
      <c r="B4063" s="222" t="s">
        <v>41</v>
      </c>
      <c r="C4063" s="222"/>
      <c r="D4063" s="223">
        <f>IF(B$4033&lt;&gt;"",IF(B$4033='Usages mobilité'!BF25,'Usages mobilité'!BD25,0),0)</f>
        <v>0</v>
      </c>
      <c r="E4063" s="223">
        <f t="shared" si="357"/>
        <v>0</v>
      </c>
      <c r="F4063" s="223">
        <f t="shared" si="357"/>
        <v>0</v>
      </c>
      <c r="G4063" s="223">
        <f t="shared" si="357"/>
        <v>0</v>
      </c>
      <c r="H4063" s="223">
        <f t="shared" si="357"/>
        <v>0</v>
      </c>
      <c r="I4063" s="223">
        <f t="shared" si="357"/>
        <v>0</v>
      </c>
      <c r="J4063" s="223">
        <f t="shared" si="357"/>
        <v>0</v>
      </c>
      <c r="K4063" s="223">
        <f t="shared" si="357"/>
        <v>0</v>
      </c>
      <c r="L4063" s="223">
        <f t="shared" si="357"/>
        <v>0</v>
      </c>
      <c r="M4063" s="223">
        <f t="shared" si="357"/>
        <v>0</v>
      </c>
      <c r="N4063" s="223">
        <f t="shared" si="357"/>
        <v>0</v>
      </c>
      <c r="O4063" s="223">
        <f t="shared" si="357"/>
        <v>0</v>
      </c>
      <c r="P4063" s="223">
        <f t="shared" si="357"/>
        <v>0</v>
      </c>
      <c r="Q4063" s="223">
        <f t="shared" si="357"/>
        <v>0</v>
      </c>
      <c r="R4063" s="223">
        <f t="shared" si="357"/>
        <v>0</v>
      </c>
    </row>
    <row r="4064" spans="1:18" hidden="1" outlineLevel="2" x14ac:dyDescent="0.25">
      <c r="A4064" s="222" t="str">
        <f>'Usages mobilité'!A26</f>
        <v>Usage mobilité n°23</v>
      </c>
      <c r="B4064" s="222" t="s">
        <v>41</v>
      </c>
      <c r="C4064" s="222"/>
      <c r="D4064" s="223">
        <f>IF(B$4033&lt;&gt;"",IF(B$4033='Usages mobilité'!BF26,'Usages mobilité'!BD26,0),0)</f>
        <v>0</v>
      </c>
      <c r="E4064" s="223">
        <f t="shared" si="357"/>
        <v>0</v>
      </c>
      <c r="F4064" s="223">
        <f t="shared" si="357"/>
        <v>0</v>
      </c>
      <c r="G4064" s="223">
        <f t="shared" si="357"/>
        <v>0</v>
      </c>
      <c r="H4064" s="223">
        <f t="shared" si="357"/>
        <v>0</v>
      </c>
      <c r="I4064" s="223">
        <f t="shared" si="357"/>
        <v>0</v>
      </c>
      <c r="J4064" s="223">
        <f t="shared" si="357"/>
        <v>0</v>
      </c>
      <c r="K4064" s="223">
        <f t="shared" si="357"/>
        <v>0</v>
      </c>
      <c r="L4064" s="223">
        <f t="shared" si="357"/>
        <v>0</v>
      </c>
      <c r="M4064" s="223">
        <f t="shared" si="357"/>
        <v>0</v>
      </c>
      <c r="N4064" s="223">
        <f t="shared" si="357"/>
        <v>0</v>
      </c>
      <c r="O4064" s="223">
        <f t="shared" si="357"/>
        <v>0</v>
      </c>
      <c r="P4064" s="223">
        <f t="shared" si="357"/>
        <v>0</v>
      </c>
      <c r="Q4064" s="223">
        <f t="shared" si="357"/>
        <v>0</v>
      </c>
      <c r="R4064" s="223">
        <f t="shared" si="357"/>
        <v>0</v>
      </c>
    </row>
    <row r="4065" spans="1:18" hidden="1" outlineLevel="2" x14ac:dyDescent="0.25">
      <c r="A4065" s="222" t="str">
        <f>'Usages mobilité'!A27</f>
        <v>Usage mobilité n°24</v>
      </c>
      <c r="B4065" s="222" t="s">
        <v>41</v>
      </c>
      <c r="C4065" s="222"/>
      <c r="D4065" s="223">
        <f>IF(B$4033&lt;&gt;"",IF(B$4033='Usages mobilité'!BF27,'Usages mobilité'!BD27,0),0)</f>
        <v>0</v>
      </c>
      <c r="E4065" s="223">
        <f t="shared" si="357"/>
        <v>0</v>
      </c>
      <c r="F4065" s="223">
        <f t="shared" si="357"/>
        <v>0</v>
      </c>
      <c r="G4065" s="223">
        <f t="shared" si="357"/>
        <v>0</v>
      </c>
      <c r="H4065" s="223">
        <f t="shared" si="357"/>
        <v>0</v>
      </c>
      <c r="I4065" s="223">
        <f t="shared" si="357"/>
        <v>0</v>
      </c>
      <c r="J4065" s="223">
        <f t="shared" si="357"/>
        <v>0</v>
      </c>
      <c r="K4065" s="223">
        <f t="shared" si="357"/>
        <v>0</v>
      </c>
      <c r="L4065" s="223">
        <f t="shared" si="357"/>
        <v>0</v>
      </c>
      <c r="M4065" s="223">
        <f t="shared" si="357"/>
        <v>0</v>
      </c>
      <c r="N4065" s="223">
        <f t="shared" si="357"/>
        <v>0</v>
      </c>
      <c r="O4065" s="223">
        <f t="shared" si="357"/>
        <v>0</v>
      </c>
      <c r="P4065" s="223">
        <f t="shared" si="357"/>
        <v>0</v>
      </c>
      <c r="Q4065" s="223">
        <f t="shared" si="357"/>
        <v>0</v>
      </c>
      <c r="R4065" s="223">
        <f t="shared" si="357"/>
        <v>0</v>
      </c>
    </row>
    <row r="4066" spans="1:18" hidden="1" outlineLevel="2" x14ac:dyDescent="0.25">
      <c r="A4066" s="222" t="str">
        <f>'Usages mobilité'!A28</f>
        <v>Usage mobilité n°25</v>
      </c>
      <c r="B4066" s="222" t="s">
        <v>41</v>
      </c>
      <c r="C4066" s="222"/>
      <c r="D4066" s="223">
        <f>IF(B$4033&lt;&gt;"",IF(B$4033='Usages mobilité'!BF28,'Usages mobilité'!BD28,0),0)</f>
        <v>0</v>
      </c>
      <c r="E4066" s="223">
        <f t="shared" si="357"/>
        <v>0</v>
      </c>
      <c r="F4066" s="223">
        <f t="shared" si="357"/>
        <v>0</v>
      </c>
      <c r="G4066" s="223">
        <f t="shared" si="357"/>
        <v>0</v>
      </c>
      <c r="H4066" s="223">
        <f t="shared" si="357"/>
        <v>0</v>
      </c>
      <c r="I4066" s="223">
        <f t="shared" si="357"/>
        <v>0</v>
      </c>
      <c r="J4066" s="223">
        <f t="shared" si="357"/>
        <v>0</v>
      </c>
      <c r="K4066" s="223">
        <f t="shared" si="357"/>
        <v>0</v>
      </c>
      <c r="L4066" s="223">
        <f t="shared" si="357"/>
        <v>0</v>
      </c>
      <c r="M4066" s="223">
        <f t="shared" si="357"/>
        <v>0</v>
      </c>
      <c r="N4066" s="223">
        <f t="shared" si="357"/>
        <v>0</v>
      </c>
      <c r="O4066" s="223">
        <f t="shared" si="357"/>
        <v>0</v>
      </c>
      <c r="P4066" s="223">
        <f t="shared" si="357"/>
        <v>0</v>
      </c>
      <c r="Q4066" s="223">
        <f t="shared" si="357"/>
        <v>0</v>
      </c>
      <c r="R4066" s="223">
        <f t="shared" si="357"/>
        <v>0</v>
      </c>
    </row>
    <row r="4067" spans="1:18" hidden="1" outlineLevel="2" x14ac:dyDescent="0.25">
      <c r="A4067" s="222" t="str">
        <f>'Usages mobilité'!A29</f>
        <v>Usage mobilité n°26</v>
      </c>
      <c r="B4067" s="222" t="s">
        <v>41</v>
      </c>
      <c r="C4067" s="222"/>
      <c r="D4067" s="223">
        <f>IF(B$4033&lt;&gt;"",IF(B$4033='Usages mobilité'!BF29,'Usages mobilité'!BD29,0),0)</f>
        <v>0</v>
      </c>
      <c r="E4067" s="223">
        <f t="shared" si="357"/>
        <v>0</v>
      </c>
      <c r="F4067" s="223">
        <f t="shared" si="357"/>
        <v>0</v>
      </c>
      <c r="G4067" s="223">
        <f t="shared" si="357"/>
        <v>0</v>
      </c>
      <c r="H4067" s="223">
        <f t="shared" si="357"/>
        <v>0</v>
      </c>
      <c r="I4067" s="223">
        <f t="shared" si="357"/>
        <v>0</v>
      </c>
      <c r="J4067" s="223">
        <f t="shared" si="357"/>
        <v>0</v>
      </c>
      <c r="K4067" s="223">
        <f t="shared" si="357"/>
        <v>0</v>
      </c>
      <c r="L4067" s="223">
        <f t="shared" si="357"/>
        <v>0</v>
      </c>
      <c r="M4067" s="223">
        <f t="shared" si="357"/>
        <v>0</v>
      </c>
      <c r="N4067" s="223">
        <f t="shared" si="357"/>
        <v>0</v>
      </c>
      <c r="O4067" s="223">
        <f t="shared" si="357"/>
        <v>0</v>
      </c>
      <c r="P4067" s="223">
        <f t="shared" si="357"/>
        <v>0</v>
      </c>
      <c r="Q4067" s="223">
        <f t="shared" si="357"/>
        <v>0</v>
      </c>
      <c r="R4067" s="223">
        <f t="shared" si="357"/>
        <v>0</v>
      </c>
    </row>
    <row r="4068" spans="1:18" hidden="1" outlineLevel="2" x14ac:dyDescent="0.25">
      <c r="A4068" s="222" t="str">
        <f>'Usages mobilité'!A30</f>
        <v>Usage mobilité n°27</v>
      </c>
      <c r="B4068" s="222" t="s">
        <v>41</v>
      </c>
      <c r="C4068" s="222"/>
      <c r="D4068" s="223">
        <f>IF(B$4033&lt;&gt;"",IF(B$4033='Usages mobilité'!BF30,'Usages mobilité'!BD30,0),0)</f>
        <v>0</v>
      </c>
      <c r="E4068" s="223">
        <f t="shared" si="357"/>
        <v>0</v>
      </c>
      <c r="F4068" s="223">
        <f t="shared" si="357"/>
        <v>0</v>
      </c>
      <c r="G4068" s="223">
        <f t="shared" si="357"/>
        <v>0</v>
      </c>
      <c r="H4068" s="223">
        <f t="shared" si="357"/>
        <v>0</v>
      </c>
      <c r="I4068" s="223">
        <f t="shared" si="357"/>
        <v>0</v>
      </c>
      <c r="J4068" s="223">
        <f t="shared" si="357"/>
        <v>0</v>
      </c>
      <c r="K4068" s="223">
        <f t="shared" si="357"/>
        <v>0</v>
      </c>
      <c r="L4068" s="223">
        <f t="shared" si="357"/>
        <v>0</v>
      </c>
      <c r="M4068" s="223">
        <f t="shared" si="357"/>
        <v>0</v>
      </c>
      <c r="N4068" s="223">
        <f t="shared" si="357"/>
        <v>0</v>
      </c>
      <c r="O4068" s="223">
        <f t="shared" si="357"/>
        <v>0</v>
      </c>
      <c r="P4068" s="223">
        <f t="shared" si="357"/>
        <v>0</v>
      </c>
      <c r="Q4068" s="223">
        <f t="shared" si="357"/>
        <v>0</v>
      </c>
      <c r="R4068" s="223">
        <f t="shared" si="357"/>
        <v>0</v>
      </c>
    </row>
    <row r="4069" spans="1:18" hidden="1" outlineLevel="2" x14ac:dyDescent="0.25">
      <c r="A4069" s="222" t="str">
        <f>'Usages mobilité'!A31</f>
        <v>Usage mobilité n°28</v>
      </c>
      <c r="B4069" s="222" t="s">
        <v>41</v>
      </c>
      <c r="C4069" s="222"/>
      <c r="D4069" s="223">
        <f>IF(B$4033&lt;&gt;"",IF(B$4033='Usages mobilité'!BF31,'Usages mobilité'!BD31,0),0)</f>
        <v>0</v>
      </c>
      <c r="E4069" s="223">
        <f t="shared" si="357"/>
        <v>0</v>
      </c>
      <c r="F4069" s="223">
        <f t="shared" si="357"/>
        <v>0</v>
      </c>
      <c r="G4069" s="223">
        <f t="shared" si="357"/>
        <v>0</v>
      </c>
      <c r="H4069" s="223">
        <f t="shared" si="357"/>
        <v>0</v>
      </c>
      <c r="I4069" s="223">
        <f t="shared" si="357"/>
        <v>0</v>
      </c>
      <c r="J4069" s="223">
        <f t="shared" si="357"/>
        <v>0</v>
      </c>
      <c r="K4069" s="223">
        <f t="shared" si="357"/>
        <v>0</v>
      </c>
      <c r="L4069" s="223">
        <f t="shared" si="357"/>
        <v>0</v>
      </c>
      <c r="M4069" s="223">
        <f t="shared" si="357"/>
        <v>0</v>
      </c>
      <c r="N4069" s="223">
        <f t="shared" si="357"/>
        <v>0</v>
      </c>
      <c r="O4069" s="223">
        <f t="shared" si="357"/>
        <v>0</v>
      </c>
      <c r="P4069" s="223">
        <f t="shared" si="357"/>
        <v>0</v>
      </c>
      <c r="Q4069" s="223">
        <f t="shared" si="357"/>
        <v>0</v>
      </c>
      <c r="R4069" s="223">
        <f t="shared" si="357"/>
        <v>0</v>
      </c>
    </row>
    <row r="4070" spans="1:18" hidden="1" outlineLevel="2" x14ac:dyDescent="0.25">
      <c r="A4070" s="222" t="str">
        <f>'Usages mobilité'!A32</f>
        <v>Usage mobilité n°29</v>
      </c>
      <c r="B4070" s="222" t="s">
        <v>41</v>
      </c>
      <c r="C4070" s="222"/>
      <c r="D4070" s="223">
        <f>IF(B$4033&lt;&gt;"",IF(B$4033='Usages mobilité'!BF32,'Usages mobilité'!BD32,0),0)</f>
        <v>0</v>
      </c>
      <c r="E4070" s="223">
        <f t="shared" si="357"/>
        <v>0</v>
      </c>
      <c r="F4070" s="223">
        <f t="shared" si="357"/>
        <v>0</v>
      </c>
      <c r="G4070" s="223">
        <f t="shared" si="357"/>
        <v>0</v>
      </c>
      <c r="H4070" s="223">
        <f t="shared" si="357"/>
        <v>0</v>
      </c>
      <c r="I4070" s="223">
        <f t="shared" si="357"/>
        <v>0</v>
      </c>
      <c r="J4070" s="223">
        <f t="shared" si="357"/>
        <v>0</v>
      </c>
      <c r="K4070" s="223">
        <f t="shared" si="357"/>
        <v>0</v>
      </c>
      <c r="L4070" s="223">
        <f t="shared" si="357"/>
        <v>0</v>
      </c>
      <c r="M4070" s="223">
        <f t="shared" si="357"/>
        <v>0</v>
      </c>
      <c r="N4070" s="223">
        <f t="shared" si="357"/>
        <v>0</v>
      </c>
      <c r="O4070" s="223">
        <f t="shared" si="357"/>
        <v>0</v>
      </c>
      <c r="P4070" s="223">
        <f t="shared" si="357"/>
        <v>0</v>
      </c>
      <c r="Q4070" s="223">
        <f t="shared" si="357"/>
        <v>0</v>
      </c>
      <c r="R4070" s="223">
        <f t="shared" si="357"/>
        <v>0</v>
      </c>
    </row>
    <row r="4071" spans="1:18" hidden="1" outlineLevel="2" x14ac:dyDescent="0.25">
      <c r="A4071" s="222" t="str">
        <f>'Usages mobilité'!A33</f>
        <v>Usage mobilité n°30</v>
      </c>
      <c r="B4071" s="222" t="s">
        <v>41</v>
      </c>
      <c r="C4071" s="222"/>
      <c r="D4071" s="223">
        <f>IF(B$4033&lt;&gt;"",IF(B$4033='Usages mobilité'!BF33,'Usages mobilité'!BD33,0),0)</f>
        <v>0</v>
      </c>
      <c r="E4071" s="223">
        <f t="shared" si="357"/>
        <v>0</v>
      </c>
      <c r="F4071" s="223">
        <f t="shared" si="357"/>
        <v>0</v>
      </c>
      <c r="G4071" s="223">
        <f t="shared" si="357"/>
        <v>0</v>
      </c>
      <c r="H4071" s="223">
        <f t="shared" si="357"/>
        <v>0</v>
      </c>
      <c r="I4071" s="223">
        <f t="shared" si="357"/>
        <v>0</v>
      </c>
      <c r="J4071" s="223">
        <f t="shared" si="357"/>
        <v>0</v>
      </c>
      <c r="K4071" s="223">
        <f t="shared" si="357"/>
        <v>0</v>
      </c>
      <c r="L4071" s="223">
        <f t="shared" si="357"/>
        <v>0</v>
      </c>
      <c r="M4071" s="223">
        <f t="shared" si="357"/>
        <v>0</v>
      </c>
      <c r="N4071" s="223">
        <f t="shared" si="357"/>
        <v>0</v>
      </c>
      <c r="O4071" s="223">
        <f t="shared" si="357"/>
        <v>0</v>
      </c>
      <c r="P4071" s="223">
        <f t="shared" si="357"/>
        <v>0</v>
      </c>
      <c r="Q4071" s="223">
        <f t="shared" si="357"/>
        <v>0</v>
      </c>
      <c r="R4071" s="223">
        <f t="shared" si="357"/>
        <v>0</v>
      </c>
    </row>
    <row r="4072" spans="1:18" hidden="1" outlineLevel="2" x14ac:dyDescent="0.25">
      <c r="A4072" s="222" t="str">
        <f>'Usages mobilité'!A34</f>
        <v>Usage mobilité n°31</v>
      </c>
      <c r="B4072" s="222" t="s">
        <v>41</v>
      </c>
      <c r="C4072" s="222"/>
      <c r="D4072" s="223">
        <f>IF(B$4033&lt;&gt;"",IF(B$4033='Usages mobilité'!BF34,'Usages mobilité'!BD34,0),0)</f>
        <v>0</v>
      </c>
      <c r="E4072" s="223">
        <f t="shared" ref="E4072:R4081" si="358">$D4072</f>
        <v>0</v>
      </c>
      <c r="F4072" s="223">
        <f t="shared" si="358"/>
        <v>0</v>
      </c>
      <c r="G4072" s="223">
        <f t="shared" si="358"/>
        <v>0</v>
      </c>
      <c r="H4072" s="223">
        <f t="shared" si="358"/>
        <v>0</v>
      </c>
      <c r="I4072" s="223">
        <f t="shared" si="358"/>
        <v>0</v>
      </c>
      <c r="J4072" s="223">
        <f t="shared" si="358"/>
        <v>0</v>
      </c>
      <c r="K4072" s="223">
        <f t="shared" si="358"/>
        <v>0</v>
      </c>
      <c r="L4072" s="223">
        <f t="shared" si="358"/>
        <v>0</v>
      </c>
      <c r="M4072" s="223">
        <f t="shared" si="358"/>
        <v>0</v>
      </c>
      <c r="N4072" s="223">
        <f t="shared" si="358"/>
        <v>0</v>
      </c>
      <c r="O4072" s="223">
        <f t="shared" si="358"/>
        <v>0</v>
      </c>
      <c r="P4072" s="223">
        <f t="shared" si="358"/>
        <v>0</v>
      </c>
      <c r="Q4072" s="223">
        <f t="shared" si="358"/>
        <v>0</v>
      </c>
      <c r="R4072" s="223">
        <f t="shared" si="358"/>
        <v>0</v>
      </c>
    </row>
    <row r="4073" spans="1:18" hidden="1" outlineLevel="2" x14ac:dyDescent="0.25">
      <c r="A4073" s="222" t="str">
        <f>'Usages mobilité'!A35</f>
        <v>Usage mobilité n°32</v>
      </c>
      <c r="B4073" s="222" t="s">
        <v>41</v>
      </c>
      <c r="C4073" s="222"/>
      <c r="D4073" s="223">
        <f>IF(B$4033&lt;&gt;"",IF(B$4033='Usages mobilité'!BF35,'Usages mobilité'!BD35,0),0)</f>
        <v>0</v>
      </c>
      <c r="E4073" s="223">
        <f t="shared" si="358"/>
        <v>0</v>
      </c>
      <c r="F4073" s="223">
        <f t="shared" si="358"/>
        <v>0</v>
      </c>
      <c r="G4073" s="223">
        <f t="shared" si="358"/>
        <v>0</v>
      </c>
      <c r="H4073" s="223">
        <f t="shared" si="358"/>
        <v>0</v>
      </c>
      <c r="I4073" s="223">
        <f t="shared" si="358"/>
        <v>0</v>
      </c>
      <c r="J4073" s="223">
        <f t="shared" si="358"/>
        <v>0</v>
      </c>
      <c r="K4073" s="223">
        <f t="shared" si="358"/>
        <v>0</v>
      </c>
      <c r="L4073" s="223">
        <f t="shared" si="358"/>
        <v>0</v>
      </c>
      <c r="M4073" s="223">
        <f t="shared" si="358"/>
        <v>0</v>
      </c>
      <c r="N4073" s="223">
        <f t="shared" si="358"/>
        <v>0</v>
      </c>
      <c r="O4073" s="223">
        <f t="shared" si="358"/>
        <v>0</v>
      </c>
      <c r="P4073" s="223">
        <f t="shared" si="358"/>
        <v>0</v>
      </c>
      <c r="Q4073" s="223">
        <f t="shared" si="358"/>
        <v>0</v>
      </c>
      <c r="R4073" s="223">
        <f t="shared" si="358"/>
        <v>0</v>
      </c>
    </row>
    <row r="4074" spans="1:18" hidden="1" outlineLevel="2" x14ac:dyDescent="0.25">
      <c r="A4074" s="222" t="str">
        <f>'Usages mobilité'!A36</f>
        <v>Usage mobilité n°33</v>
      </c>
      <c r="B4074" s="222" t="s">
        <v>41</v>
      </c>
      <c r="C4074" s="222"/>
      <c r="D4074" s="223">
        <f>IF(B$4033&lt;&gt;"",IF(B$4033='Usages mobilité'!BF36,'Usages mobilité'!BD36,0),0)</f>
        <v>0</v>
      </c>
      <c r="E4074" s="223">
        <f t="shared" si="358"/>
        <v>0</v>
      </c>
      <c r="F4074" s="223">
        <f t="shared" si="358"/>
        <v>0</v>
      </c>
      <c r="G4074" s="223">
        <f t="shared" si="358"/>
        <v>0</v>
      </c>
      <c r="H4074" s="223">
        <f t="shared" si="358"/>
        <v>0</v>
      </c>
      <c r="I4074" s="223">
        <f t="shared" si="358"/>
        <v>0</v>
      </c>
      <c r="J4074" s="223">
        <f t="shared" si="358"/>
        <v>0</v>
      </c>
      <c r="K4074" s="223">
        <f t="shared" si="358"/>
        <v>0</v>
      </c>
      <c r="L4074" s="223">
        <f t="shared" si="358"/>
        <v>0</v>
      </c>
      <c r="M4074" s="223">
        <f t="shared" si="358"/>
        <v>0</v>
      </c>
      <c r="N4074" s="223">
        <f t="shared" si="358"/>
        <v>0</v>
      </c>
      <c r="O4074" s="223">
        <f t="shared" si="358"/>
        <v>0</v>
      </c>
      <c r="P4074" s="223">
        <f t="shared" si="358"/>
        <v>0</v>
      </c>
      <c r="Q4074" s="223">
        <f t="shared" si="358"/>
        <v>0</v>
      </c>
      <c r="R4074" s="223">
        <f t="shared" si="358"/>
        <v>0</v>
      </c>
    </row>
    <row r="4075" spans="1:18" hidden="1" outlineLevel="2" x14ac:dyDescent="0.25">
      <c r="A4075" s="222" t="str">
        <f>'Usages mobilité'!A37</f>
        <v>Usage mobilité n°34</v>
      </c>
      <c r="B4075" s="222" t="s">
        <v>41</v>
      </c>
      <c r="C4075" s="222"/>
      <c r="D4075" s="223">
        <f>IF(B$4033&lt;&gt;"",IF(B$4033='Usages mobilité'!BF37,'Usages mobilité'!BD37,0),0)</f>
        <v>0</v>
      </c>
      <c r="E4075" s="223">
        <f t="shared" si="358"/>
        <v>0</v>
      </c>
      <c r="F4075" s="223">
        <f t="shared" si="358"/>
        <v>0</v>
      </c>
      <c r="G4075" s="223">
        <f t="shared" si="358"/>
        <v>0</v>
      </c>
      <c r="H4075" s="223">
        <f t="shared" si="358"/>
        <v>0</v>
      </c>
      <c r="I4075" s="223">
        <f t="shared" si="358"/>
        <v>0</v>
      </c>
      <c r="J4075" s="223">
        <f t="shared" si="358"/>
        <v>0</v>
      </c>
      <c r="K4075" s="223">
        <f t="shared" si="358"/>
        <v>0</v>
      </c>
      <c r="L4075" s="223">
        <f t="shared" si="358"/>
        <v>0</v>
      </c>
      <c r="M4075" s="223">
        <f t="shared" si="358"/>
        <v>0</v>
      </c>
      <c r="N4075" s="223">
        <f t="shared" si="358"/>
        <v>0</v>
      </c>
      <c r="O4075" s="223">
        <f t="shared" si="358"/>
        <v>0</v>
      </c>
      <c r="P4075" s="223">
        <f t="shared" si="358"/>
        <v>0</v>
      </c>
      <c r="Q4075" s="223">
        <f t="shared" si="358"/>
        <v>0</v>
      </c>
      <c r="R4075" s="223">
        <f t="shared" si="358"/>
        <v>0</v>
      </c>
    </row>
    <row r="4076" spans="1:18" hidden="1" outlineLevel="2" x14ac:dyDescent="0.25">
      <c r="A4076" s="222" t="str">
        <f>'Usages mobilité'!A38</f>
        <v>Usage mobilité n°35</v>
      </c>
      <c r="B4076" s="222" t="s">
        <v>41</v>
      </c>
      <c r="C4076" s="222"/>
      <c r="D4076" s="223">
        <f>IF(B$4033&lt;&gt;"",IF(B$4033='Usages mobilité'!BF38,'Usages mobilité'!BD38,0),0)</f>
        <v>0</v>
      </c>
      <c r="E4076" s="223">
        <f t="shared" si="358"/>
        <v>0</v>
      </c>
      <c r="F4076" s="223">
        <f t="shared" si="358"/>
        <v>0</v>
      </c>
      <c r="G4076" s="223">
        <f t="shared" si="358"/>
        <v>0</v>
      </c>
      <c r="H4076" s="223">
        <f t="shared" si="358"/>
        <v>0</v>
      </c>
      <c r="I4076" s="223">
        <f t="shared" si="358"/>
        <v>0</v>
      </c>
      <c r="J4076" s="223">
        <f t="shared" si="358"/>
        <v>0</v>
      </c>
      <c r="K4076" s="223">
        <f t="shared" si="358"/>
        <v>0</v>
      </c>
      <c r="L4076" s="223">
        <f t="shared" si="358"/>
        <v>0</v>
      </c>
      <c r="M4076" s="223">
        <f t="shared" si="358"/>
        <v>0</v>
      </c>
      <c r="N4076" s="223">
        <f t="shared" si="358"/>
        <v>0</v>
      </c>
      <c r="O4076" s="223">
        <f t="shared" si="358"/>
        <v>0</v>
      </c>
      <c r="P4076" s="223">
        <f t="shared" si="358"/>
        <v>0</v>
      </c>
      <c r="Q4076" s="223">
        <f t="shared" si="358"/>
        <v>0</v>
      </c>
      <c r="R4076" s="223">
        <f t="shared" si="358"/>
        <v>0</v>
      </c>
    </row>
    <row r="4077" spans="1:18" hidden="1" outlineLevel="2" x14ac:dyDescent="0.25">
      <c r="A4077" s="222" t="str">
        <f>'Usages mobilité'!A39</f>
        <v>Usage mobilité n°36</v>
      </c>
      <c r="B4077" s="222" t="s">
        <v>41</v>
      </c>
      <c r="C4077" s="222"/>
      <c r="D4077" s="223">
        <f>IF(B$4033&lt;&gt;"",IF(B$4033='Usages mobilité'!BF39,'Usages mobilité'!BD39,0),0)</f>
        <v>0</v>
      </c>
      <c r="E4077" s="223">
        <f t="shared" si="358"/>
        <v>0</v>
      </c>
      <c r="F4077" s="223">
        <f t="shared" si="358"/>
        <v>0</v>
      </c>
      <c r="G4077" s="223">
        <f t="shared" si="358"/>
        <v>0</v>
      </c>
      <c r="H4077" s="223">
        <f t="shared" si="358"/>
        <v>0</v>
      </c>
      <c r="I4077" s="223">
        <f t="shared" si="358"/>
        <v>0</v>
      </c>
      <c r="J4077" s="223">
        <f t="shared" si="358"/>
        <v>0</v>
      </c>
      <c r="K4077" s="223">
        <f t="shared" si="358"/>
        <v>0</v>
      </c>
      <c r="L4077" s="223">
        <f t="shared" si="358"/>
        <v>0</v>
      </c>
      <c r="M4077" s="223">
        <f t="shared" si="358"/>
        <v>0</v>
      </c>
      <c r="N4077" s="223">
        <f t="shared" si="358"/>
        <v>0</v>
      </c>
      <c r="O4077" s="223">
        <f t="shared" si="358"/>
        <v>0</v>
      </c>
      <c r="P4077" s="223">
        <f t="shared" si="358"/>
        <v>0</v>
      </c>
      <c r="Q4077" s="223">
        <f t="shared" si="358"/>
        <v>0</v>
      </c>
      <c r="R4077" s="223">
        <f t="shared" si="358"/>
        <v>0</v>
      </c>
    </row>
    <row r="4078" spans="1:18" hidden="1" outlineLevel="2" x14ac:dyDescent="0.25">
      <c r="A4078" s="222" t="str">
        <f>'Usages mobilité'!A40</f>
        <v>Usage mobilité n°37</v>
      </c>
      <c r="B4078" s="222" t="s">
        <v>41</v>
      </c>
      <c r="C4078" s="222"/>
      <c r="D4078" s="223">
        <f>IF(B$4033&lt;&gt;"",IF(B$4033='Usages mobilité'!BF40,'Usages mobilité'!BD40,0),0)</f>
        <v>0</v>
      </c>
      <c r="E4078" s="223">
        <f t="shared" si="358"/>
        <v>0</v>
      </c>
      <c r="F4078" s="223">
        <f t="shared" si="358"/>
        <v>0</v>
      </c>
      <c r="G4078" s="223">
        <f t="shared" si="358"/>
        <v>0</v>
      </c>
      <c r="H4078" s="223">
        <f t="shared" si="358"/>
        <v>0</v>
      </c>
      <c r="I4078" s="223">
        <f t="shared" si="358"/>
        <v>0</v>
      </c>
      <c r="J4078" s="223">
        <f t="shared" si="358"/>
        <v>0</v>
      </c>
      <c r="K4078" s="223">
        <f t="shared" si="358"/>
        <v>0</v>
      </c>
      <c r="L4078" s="223">
        <f t="shared" si="358"/>
        <v>0</v>
      </c>
      <c r="M4078" s="223">
        <f t="shared" si="358"/>
        <v>0</v>
      </c>
      <c r="N4078" s="223">
        <f t="shared" si="358"/>
        <v>0</v>
      </c>
      <c r="O4078" s="223">
        <f t="shared" si="358"/>
        <v>0</v>
      </c>
      <c r="P4078" s="223">
        <f t="shared" si="358"/>
        <v>0</v>
      </c>
      <c r="Q4078" s="223">
        <f t="shared" si="358"/>
        <v>0</v>
      </c>
      <c r="R4078" s="223">
        <f t="shared" si="358"/>
        <v>0</v>
      </c>
    </row>
    <row r="4079" spans="1:18" hidden="1" outlineLevel="2" x14ac:dyDescent="0.25">
      <c r="A4079" s="222" t="str">
        <f>'Usages mobilité'!A41</f>
        <v>Usage mobilité n°38</v>
      </c>
      <c r="B4079" s="222" t="s">
        <v>41</v>
      </c>
      <c r="C4079" s="222"/>
      <c r="D4079" s="223">
        <f>IF(B$4033&lt;&gt;"",IF(B$4033='Usages mobilité'!BF41,'Usages mobilité'!BD41,0),0)</f>
        <v>0</v>
      </c>
      <c r="E4079" s="223">
        <f t="shared" si="358"/>
        <v>0</v>
      </c>
      <c r="F4079" s="223">
        <f t="shared" si="358"/>
        <v>0</v>
      </c>
      <c r="G4079" s="223">
        <f t="shared" si="358"/>
        <v>0</v>
      </c>
      <c r="H4079" s="223">
        <f t="shared" si="358"/>
        <v>0</v>
      </c>
      <c r="I4079" s="223">
        <f t="shared" si="358"/>
        <v>0</v>
      </c>
      <c r="J4079" s="223">
        <f t="shared" si="358"/>
        <v>0</v>
      </c>
      <c r="K4079" s="223">
        <f t="shared" si="358"/>
        <v>0</v>
      </c>
      <c r="L4079" s="223">
        <f t="shared" si="358"/>
        <v>0</v>
      </c>
      <c r="M4079" s="223">
        <f t="shared" si="358"/>
        <v>0</v>
      </c>
      <c r="N4079" s="223">
        <f t="shared" si="358"/>
        <v>0</v>
      </c>
      <c r="O4079" s="223">
        <f t="shared" si="358"/>
        <v>0</v>
      </c>
      <c r="P4079" s="223">
        <f t="shared" si="358"/>
        <v>0</v>
      </c>
      <c r="Q4079" s="223">
        <f t="shared" si="358"/>
        <v>0</v>
      </c>
      <c r="R4079" s="223">
        <f t="shared" si="358"/>
        <v>0</v>
      </c>
    </row>
    <row r="4080" spans="1:18" hidden="1" outlineLevel="2" x14ac:dyDescent="0.25">
      <c r="A4080" s="222" t="str">
        <f>'Usages mobilité'!A42</f>
        <v>Usage mobilité n°39</v>
      </c>
      <c r="B4080" s="222" t="s">
        <v>41</v>
      </c>
      <c r="C4080" s="222"/>
      <c r="D4080" s="223">
        <f>IF(B$4033&lt;&gt;"",IF(B$4033='Usages mobilité'!BF42,'Usages mobilité'!BD42,0),0)</f>
        <v>0</v>
      </c>
      <c r="E4080" s="223">
        <f t="shared" si="358"/>
        <v>0</v>
      </c>
      <c r="F4080" s="223">
        <f t="shared" si="358"/>
        <v>0</v>
      </c>
      <c r="G4080" s="223">
        <f t="shared" si="358"/>
        <v>0</v>
      </c>
      <c r="H4080" s="223">
        <f t="shared" si="358"/>
        <v>0</v>
      </c>
      <c r="I4080" s="223">
        <f t="shared" si="358"/>
        <v>0</v>
      </c>
      <c r="J4080" s="223">
        <f t="shared" si="358"/>
        <v>0</v>
      </c>
      <c r="K4080" s="223">
        <f t="shared" si="358"/>
        <v>0</v>
      </c>
      <c r="L4080" s="223">
        <f t="shared" si="358"/>
        <v>0</v>
      </c>
      <c r="M4080" s="223">
        <f t="shared" si="358"/>
        <v>0</v>
      </c>
      <c r="N4080" s="223">
        <f t="shared" si="358"/>
        <v>0</v>
      </c>
      <c r="O4080" s="223">
        <f t="shared" si="358"/>
        <v>0</v>
      </c>
      <c r="P4080" s="223">
        <f t="shared" si="358"/>
        <v>0</v>
      </c>
      <c r="Q4080" s="223">
        <f t="shared" si="358"/>
        <v>0</v>
      </c>
      <c r="R4080" s="223">
        <f t="shared" si="358"/>
        <v>0</v>
      </c>
    </row>
    <row r="4081" spans="1:18" hidden="1" outlineLevel="2" x14ac:dyDescent="0.25">
      <c r="A4081" s="222" t="str">
        <f>'Usages mobilité'!A43</f>
        <v>Usage mobilité n°40</v>
      </c>
      <c r="B4081" s="222" t="s">
        <v>41</v>
      </c>
      <c r="C4081" s="222"/>
      <c r="D4081" s="223">
        <f>IF(B$4033&lt;&gt;"",IF(B$4033='Usages mobilité'!BF43,'Usages mobilité'!BD43,0),0)</f>
        <v>0</v>
      </c>
      <c r="E4081" s="223">
        <f t="shared" si="358"/>
        <v>0</v>
      </c>
      <c r="F4081" s="223">
        <f t="shared" si="358"/>
        <v>0</v>
      </c>
      <c r="G4081" s="223">
        <f t="shared" si="358"/>
        <v>0</v>
      </c>
      <c r="H4081" s="223">
        <f t="shared" si="358"/>
        <v>0</v>
      </c>
      <c r="I4081" s="223">
        <f t="shared" si="358"/>
        <v>0</v>
      </c>
      <c r="J4081" s="223">
        <f t="shared" si="358"/>
        <v>0</v>
      </c>
      <c r="K4081" s="223">
        <f t="shared" si="358"/>
        <v>0</v>
      </c>
      <c r="L4081" s="223">
        <f t="shared" si="358"/>
        <v>0</v>
      </c>
      <c r="M4081" s="223">
        <f t="shared" si="358"/>
        <v>0</v>
      </c>
      <c r="N4081" s="223">
        <f t="shared" si="358"/>
        <v>0</v>
      </c>
      <c r="O4081" s="223">
        <f t="shared" si="358"/>
        <v>0</v>
      </c>
      <c r="P4081" s="223">
        <f t="shared" si="358"/>
        <v>0</v>
      </c>
      <c r="Q4081" s="223">
        <f t="shared" si="358"/>
        <v>0</v>
      </c>
      <c r="R4081" s="223">
        <f t="shared" si="358"/>
        <v>0</v>
      </c>
    </row>
    <row r="4082" spans="1:18" hidden="1" outlineLevel="2" x14ac:dyDescent="0.25">
      <c r="A4082" s="222" t="str">
        <f>'Usages mobilité'!A44</f>
        <v>Usage mobilité n°41</v>
      </c>
      <c r="B4082" s="222" t="s">
        <v>41</v>
      </c>
      <c r="C4082" s="222"/>
      <c r="D4082" s="223">
        <f>IF(B$4033&lt;&gt;"",IF(B$4033='Usages mobilité'!BF44,'Usages mobilité'!BD44,0),0)</f>
        <v>0</v>
      </c>
      <c r="E4082" s="223">
        <f t="shared" ref="E4082:R4091" si="359">$D4082</f>
        <v>0</v>
      </c>
      <c r="F4082" s="223">
        <f t="shared" si="359"/>
        <v>0</v>
      </c>
      <c r="G4082" s="223">
        <f t="shared" si="359"/>
        <v>0</v>
      </c>
      <c r="H4082" s="223">
        <f t="shared" si="359"/>
        <v>0</v>
      </c>
      <c r="I4082" s="223">
        <f t="shared" si="359"/>
        <v>0</v>
      </c>
      <c r="J4082" s="223">
        <f t="shared" si="359"/>
        <v>0</v>
      </c>
      <c r="K4082" s="223">
        <f t="shared" si="359"/>
        <v>0</v>
      </c>
      <c r="L4082" s="223">
        <f t="shared" si="359"/>
        <v>0</v>
      </c>
      <c r="M4082" s="223">
        <f t="shared" si="359"/>
        <v>0</v>
      </c>
      <c r="N4082" s="223">
        <f t="shared" si="359"/>
        <v>0</v>
      </c>
      <c r="O4082" s="223">
        <f t="shared" si="359"/>
        <v>0</v>
      </c>
      <c r="P4082" s="223">
        <f t="shared" si="359"/>
        <v>0</v>
      </c>
      <c r="Q4082" s="223">
        <f t="shared" si="359"/>
        <v>0</v>
      </c>
      <c r="R4082" s="223">
        <f t="shared" si="359"/>
        <v>0</v>
      </c>
    </row>
    <row r="4083" spans="1:18" hidden="1" outlineLevel="2" x14ac:dyDescent="0.25">
      <c r="A4083" s="222" t="str">
        <f>'Usages mobilité'!A45</f>
        <v>Usage mobilité n°42</v>
      </c>
      <c r="B4083" s="222" t="s">
        <v>41</v>
      </c>
      <c r="C4083" s="222"/>
      <c r="D4083" s="223">
        <f>IF(B$4033&lt;&gt;"",IF(B$4033='Usages mobilité'!BF45,'Usages mobilité'!BD45,0),0)</f>
        <v>0</v>
      </c>
      <c r="E4083" s="223">
        <f t="shared" si="359"/>
        <v>0</v>
      </c>
      <c r="F4083" s="223">
        <f t="shared" si="359"/>
        <v>0</v>
      </c>
      <c r="G4083" s="223">
        <f t="shared" si="359"/>
        <v>0</v>
      </c>
      <c r="H4083" s="223">
        <f t="shared" si="359"/>
        <v>0</v>
      </c>
      <c r="I4083" s="223">
        <f t="shared" si="359"/>
        <v>0</v>
      </c>
      <c r="J4083" s="223">
        <f t="shared" si="359"/>
        <v>0</v>
      </c>
      <c r="K4083" s="223">
        <f t="shared" si="359"/>
        <v>0</v>
      </c>
      <c r="L4083" s="223">
        <f t="shared" si="359"/>
        <v>0</v>
      </c>
      <c r="M4083" s="223">
        <f t="shared" si="359"/>
        <v>0</v>
      </c>
      <c r="N4083" s="223">
        <f t="shared" si="359"/>
        <v>0</v>
      </c>
      <c r="O4083" s="223">
        <f t="shared" si="359"/>
        <v>0</v>
      </c>
      <c r="P4083" s="223">
        <f t="shared" si="359"/>
        <v>0</v>
      </c>
      <c r="Q4083" s="223">
        <f t="shared" si="359"/>
        <v>0</v>
      </c>
      <c r="R4083" s="223">
        <f t="shared" si="359"/>
        <v>0</v>
      </c>
    </row>
    <row r="4084" spans="1:18" hidden="1" outlineLevel="2" x14ac:dyDescent="0.25">
      <c r="A4084" s="222" t="str">
        <f>'Usages mobilité'!A46</f>
        <v>Usage mobilité n°43</v>
      </c>
      <c r="B4084" s="222" t="s">
        <v>41</v>
      </c>
      <c r="C4084" s="222"/>
      <c r="D4084" s="223">
        <f>IF(B$4033&lt;&gt;"",IF(B$4033='Usages mobilité'!BF46,'Usages mobilité'!BD46,0),0)</f>
        <v>0</v>
      </c>
      <c r="E4084" s="223">
        <f t="shared" si="359"/>
        <v>0</v>
      </c>
      <c r="F4084" s="223">
        <f t="shared" si="359"/>
        <v>0</v>
      </c>
      <c r="G4084" s="223">
        <f t="shared" si="359"/>
        <v>0</v>
      </c>
      <c r="H4084" s="223">
        <f t="shared" si="359"/>
        <v>0</v>
      </c>
      <c r="I4084" s="223">
        <f t="shared" si="359"/>
        <v>0</v>
      </c>
      <c r="J4084" s="223">
        <f t="shared" si="359"/>
        <v>0</v>
      </c>
      <c r="K4084" s="223">
        <f t="shared" si="359"/>
        <v>0</v>
      </c>
      <c r="L4084" s="223">
        <f t="shared" si="359"/>
        <v>0</v>
      </c>
      <c r="M4084" s="223">
        <f t="shared" si="359"/>
        <v>0</v>
      </c>
      <c r="N4084" s="223">
        <f t="shared" si="359"/>
        <v>0</v>
      </c>
      <c r="O4084" s="223">
        <f t="shared" si="359"/>
        <v>0</v>
      </c>
      <c r="P4084" s="223">
        <f t="shared" si="359"/>
        <v>0</v>
      </c>
      <c r="Q4084" s="223">
        <f t="shared" si="359"/>
        <v>0</v>
      </c>
      <c r="R4084" s="223">
        <f t="shared" si="359"/>
        <v>0</v>
      </c>
    </row>
    <row r="4085" spans="1:18" hidden="1" outlineLevel="2" x14ac:dyDescent="0.25">
      <c r="A4085" s="222" t="str">
        <f>'Usages mobilité'!A47</f>
        <v>Usage mobilité n°44</v>
      </c>
      <c r="B4085" s="222" t="s">
        <v>41</v>
      </c>
      <c r="C4085" s="222"/>
      <c r="D4085" s="223">
        <f>IF(B$4033&lt;&gt;"",IF(B$4033='Usages mobilité'!BF47,'Usages mobilité'!BD47,0),0)</f>
        <v>0</v>
      </c>
      <c r="E4085" s="223">
        <f t="shared" si="359"/>
        <v>0</v>
      </c>
      <c r="F4085" s="223">
        <f t="shared" si="359"/>
        <v>0</v>
      </c>
      <c r="G4085" s="223">
        <f t="shared" si="359"/>
        <v>0</v>
      </c>
      <c r="H4085" s="223">
        <f t="shared" si="359"/>
        <v>0</v>
      </c>
      <c r="I4085" s="223">
        <f t="shared" si="359"/>
        <v>0</v>
      </c>
      <c r="J4085" s="223">
        <f t="shared" si="359"/>
        <v>0</v>
      </c>
      <c r="K4085" s="223">
        <f t="shared" si="359"/>
        <v>0</v>
      </c>
      <c r="L4085" s="223">
        <f t="shared" si="359"/>
        <v>0</v>
      </c>
      <c r="M4085" s="223">
        <f t="shared" si="359"/>
        <v>0</v>
      </c>
      <c r="N4085" s="223">
        <f t="shared" si="359"/>
        <v>0</v>
      </c>
      <c r="O4085" s="223">
        <f t="shared" si="359"/>
        <v>0</v>
      </c>
      <c r="P4085" s="223">
        <f t="shared" si="359"/>
        <v>0</v>
      </c>
      <c r="Q4085" s="223">
        <f t="shared" si="359"/>
        <v>0</v>
      </c>
      <c r="R4085" s="223">
        <f t="shared" si="359"/>
        <v>0</v>
      </c>
    </row>
    <row r="4086" spans="1:18" hidden="1" outlineLevel="2" x14ac:dyDescent="0.25">
      <c r="A4086" s="222" t="str">
        <f>'Usages mobilité'!A48</f>
        <v>Usage mobilité n°45</v>
      </c>
      <c r="B4086" s="222" t="s">
        <v>41</v>
      </c>
      <c r="C4086" s="222"/>
      <c r="D4086" s="223">
        <f>IF(B$4033&lt;&gt;"",IF(B$4033='Usages mobilité'!BF48,'Usages mobilité'!BD48,0),0)</f>
        <v>0</v>
      </c>
      <c r="E4086" s="223">
        <f t="shared" si="359"/>
        <v>0</v>
      </c>
      <c r="F4086" s="223">
        <f t="shared" si="359"/>
        <v>0</v>
      </c>
      <c r="G4086" s="223">
        <f t="shared" si="359"/>
        <v>0</v>
      </c>
      <c r="H4086" s="223">
        <f t="shared" si="359"/>
        <v>0</v>
      </c>
      <c r="I4086" s="223">
        <f t="shared" si="359"/>
        <v>0</v>
      </c>
      <c r="J4086" s="223">
        <f t="shared" si="359"/>
        <v>0</v>
      </c>
      <c r="K4086" s="223">
        <f t="shared" si="359"/>
        <v>0</v>
      </c>
      <c r="L4086" s="223">
        <f t="shared" si="359"/>
        <v>0</v>
      </c>
      <c r="M4086" s="223">
        <f t="shared" si="359"/>
        <v>0</v>
      </c>
      <c r="N4086" s="223">
        <f t="shared" si="359"/>
        <v>0</v>
      </c>
      <c r="O4086" s="223">
        <f t="shared" si="359"/>
        <v>0</v>
      </c>
      <c r="P4086" s="223">
        <f t="shared" si="359"/>
        <v>0</v>
      </c>
      <c r="Q4086" s="223">
        <f t="shared" si="359"/>
        <v>0</v>
      </c>
      <c r="R4086" s="223">
        <f t="shared" si="359"/>
        <v>0</v>
      </c>
    </row>
    <row r="4087" spans="1:18" hidden="1" outlineLevel="2" x14ac:dyDescent="0.25">
      <c r="A4087" s="222" t="str">
        <f>'Usages mobilité'!A49</f>
        <v>Usage mobilité n°46</v>
      </c>
      <c r="B4087" s="222" t="s">
        <v>41</v>
      </c>
      <c r="C4087" s="222"/>
      <c r="D4087" s="223">
        <f>IF(B$4033&lt;&gt;"",IF(B$4033='Usages mobilité'!BF49,'Usages mobilité'!BD49,0),0)</f>
        <v>0</v>
      </c>
      <c r="E4087" s="223">
        <f t="shared" si="359"/>
        <v>0</v>
      </c>
      <c r="F4087" s="223">
        <f t="shared" si="359"/>
        <v>0</v>
      </c>
      <c r="G4087" s="223">
        <f t="shared" si="359"/>
        <v>0</v>
      </c>
      <c r="H4087" s="223">
        <f t="shared" si="359"/>
        <v>0</v>
      </c>
      <c r="I4087" s="223">
        <f t="shared" si="359"/>
        <v>0</v>
      </c>
      <c r="J4087" s="223">
        <f t="shared" si="359"/>
        <v>0</v>
      </c>
      <c r="K4087" s="223">
        <f t="shared" si="359"/>
        <v>0</v>
      </c>
      <c r="L4087" s="223">
        <f t="shared" si="359"/>
        <v>0</v>
      </c>
      <c r="M4087" s="223">
        <f t="shared" si="359"/>
        <v>0</v>
      </c>
      <c r="N4087" s="223">
        <f t="shared" si="359"/>
        <v>0</v>
      </c>
      <c r="O4087" s="223">
        <f t="shared" si="359"/>
        <v>0</v>
      </c>
      <c r="P4087" s="223">
        <f t="shared" si="359"/>
        <v>0</v>
      </c>
      <c r="Q4087" s="223">
        <f t="shared" si="359"/>
        <v>0</v>
      </c>
      <c r="R4087" s="223">
        <f t="shared" si="359"/>
        <v>0</v>
      </c>
    </row>
    <row r="4088" spans="1:18" hidden="1" outlineLevel="2" x14ac:dyDescent="0.25">
      <c r="A4088" s="222" t="str">
        <f>'Usages mobilité'!A50</f>
        <v>Usage mobilité n°47</v>
      </c>
      <c r="B4088" s="222" t="s">
        <v>41</v>
      </c>
      <c r="C4088" s="222"/>
      <c r="D4088" s="223">
        <f>IF(B$4033&lt;&gt;"",IF(B$4033='Usages mobilité'!BF50,'Usages mobilité'!BD50,0),0)</f>
        <v>0</v>
      </c>
      <c r="E4088" s="223">
        <f t="shared" si="359"/>
        <v>0</v>
      </c>
      <c r="F4088" s="223">
        <f t="shared" si="359"/>
        <v>0</v>
      </c>
      <c r="G4088" s="223">
        <f t="shared" si="359"/>
        <v>0</v>
      </c>
      <c r="H4088" s="223">
        <f t="shared" si="359"/>
        <v>0</v>
      </c>
      <c r="I4088" s="223">
        <f t="shared" si="359"/>
        <v>0</v>
      </c>
      <c r="J4088" s="223">
        <f t="shared" si="359"/>
        <v>0</v>
      </c>
      <c r="K4088" s="223">
        <f t="shared" si="359"/>
        <v>0</v>
      </c>
      <c r="L4088" s="223">
        <f t="shared" si="359"/>
        <v>0</v>
      </c>
      <c r="M4088" s="223">
        <f t="shared" si="359"/>
        <v>0</v>
      </c>
      <c r="N4088" s="223">
        <f t="shared" si="359"/>
        <v>0</v>
      </c>
      <c r="O4088" s="223">
        <f t="shared" si="359"/>
        <v>0</v>
      </c>
      <c r="P4088" s="223">
        <f t="shared" si="359"/>
        <v>0</v>
      </c>
      <c r="Q4088" s="223">
        <f t="shared" si="359"/>
        <v>0</v>
      </c>
      <c r="R4088" s="223">
        <f t="shared" si="359"/>
        <v>0</v>
      </c>
    </row>
    <row r="4089" spans="1:18" hidden="1" outlineLevel="2" x14ac:dyDescent="0.25">
      <c r="A4089" s="222" t="str">
        <f>'Usages mobilité'!A51</f>
        <v>Usage mobilité n°48</v>
      </c>
      <c r="B4089" s="222" t="s">
        <v>41</v>
      </c>
      <c r="C4089" s="222"/>
      <c r="D4089" s="223">
        <f>IF(B$4033&lt;&gt;"",IF(B$4033='Usages mobilité'!BF51,'Usages mobilité'!BD51,0),0)</f>
        <v>0</v>
      </c>
      <c r="E4089" s="223">
        <f t="shared" si="359"/>
        <v>0</v>
      </c>
      <c r="F4089" s="223">
        <f t="shared" si="359"/>
        <v>0</v>
      </c>
      <c r="G4089" s="223">
        <f t="shared" si="359"/>
        <v>0</v>
      </c>
      <c r="H4089" s="223">
        <f t="shared" si="359"/>
        <v>0</v>
      </c>
      <c r="I4089" s="223">
        <f t="shared" si="359"/>
        <v>0</v>
      </c>
      <c r="J4089" s="223">
        <f t="shared" si="359"/>
        <v>0</v>
      </c>
      <c r="K4089" s="223">
        <f t="shared" si="359"/>
        <v>0</v>
      </c>
      <c r="L4089" s="223">
        <f t="shared" si="359"/>
        <v>0</v>
      </c>
      <c r="M4089" s="223">
        <f t="shared" si="359"/>
        <v>0</v>
      </c>
      <c r="N4089" s="223">
        <f t="shared" si="359"/>
        <v>0</v>
      </c>
      <c r="O4089" s="223">
        <f t="shared" si="359"/>
        <v>0</v>
      </c>
      <c r="P4089" s="223">
        <f t="shared" si="359"/>
        <v>0</v>
      </c>
      <c r="Q4089" s="223">
        <f t="shared" si="359"/>
        <v>0</v>
      </c>
      <c r="R4089" s="223">
        <f t="shared" si="359"/>
        <v>0</v>
      </c>
    </row>
    <row r="4090" spans="1:18" hidden="1" outlineLevel="2" x14ac:dyDescent="0.25">
      <c r="A4090" s="222" t="str">
        <f>'Usages mobilité'!A52</f>
        <v>Usage mobilité n°49</v>
      </c>
      <c r="B4090" s="222" t="s">
        <v>41</v>
      </c>
      <c r="C4090" s="222"/>
      <c r="D4090" s="223">
        <f>IF(B$4033&lt;&gt;"",IF(B$4033='Usages mobilité'!BF52,'Usages mobilité'!BD52,0),0)</f>
        <v>0</v>
      </c>
      <c r="E4090" s="223">
        <f t="shared" si="359"/>
        <v>0</v>
      </c>
      <c r="F4090" s="223">
        <f t="shared" si="359"/>
        <v>0</v>
      </c>
      <c r="G4090" s="223">
        <f t="shared" si="359"/>
        <v>0</v>
      </c>
      <c r="H4090" s="223">
        <f t="shared" si="359"/>
        <v>0</v>
      </c>
      <c r="I4090" s="223">
        <f t="shared" si="359"/>
        <v>0</v>
      </c>
      <c r="J4090" s="223">
        <f t="shared" si="359"/>
        <v>0</v>
      </c>
      <c r="K4090" s="223">
        <f t="shared" si="359"/>
        <v>0</v>
      </c>
      <c r="L4090" s="223">
        <f t="shared" si="359"/>
        <v>0</v>
      </c>
      <c r="M4090" s="223">
        <f t="shared" si="359"/>
        <v>0</v>
      </c>
      <c r="N4090" s="223">
        <f t="shared" si="359"/>
        <v>0</v>
      </c>
      <c r="O4090" s="223">
        <f t="shared" si="359"/>
        <v>0</v>
      </c>
      <c r="P4090" s="223">
        <f t="shared" si="359"/>
        <v>0</v>
      </c>
      <c r="Q4090" s="223">
        <f t="shared" si="359"/>
        <v>0</v>
      </c>
      <c r="R4090" s="223">
        <f t="shared" si="359"/>
        <v>0</v>
      </c>
    </row>
    <row r="4091" spans="1:18" hidden="1" outlineLevel="2" x14ac:dyDescent="0.25">
      <c r="A4091" s="222" t="str">
        <f>'Usages mobilité'!A53</f>
        <v>Usage mobilité n°50</v>
      </c>
      <c r="B4091" s="222" t="s">
        <v>41</v>
      </c>
      <c r="C4091" s="222"/>
      <c r="D4091" s="223">
        <f>IF(B$4033&lt;&gt;"",IF(B$4033='Usages mobilité'!BF53,'Usages mobilité'!BD53,0),0)</f>
        <v>0</v>
      </c>
      <c r="E4091" s="223">
        <f t="shared" si="359"/>
        <v>0</v>
      </c>
      <c r="F4091" s="223">
        <f t="shared" si="359"/>
        <v>0</v>
      </c>
      <c r="G4091" s="223">
        <f t="shared" si="359"/>
        <v>0</v>
      </c>
      <c r="H4091" s="223">
        <f t="shared" si="359"/>
        <v>0</v>
      </c>
      <c r="I4091" s="223">
        <f t="shared" si="359"/>
        <v>0</v>
      </c>
      <c r="J4091" s="223">
        <f t="shared" si="359"/>
        <v>0</v>
      </c>
      <c r="K4091" s="223">
        <f t="shared" si="359"/>
        <v>0</v>
      </c>
      <c r="L4091" s="223">
        <f t="shared" si="359"/>
        <v>0</v>
      </c>
      <c r="M4091" s="223">
        <f t="shared" si="359"/>
        <v>0</v>
      </c>
      <c r="N4091" s="223">
        <f t="shared" si="359"/>
        <v>0</v>
      </c>
      <c r="O4091" s="223">
        <f t="shared" si="359"/>
        <v>0</v>
      </c>
      <c r="P4091" s="223">
        <f t="shared" si="359"/>
        <v>0</v>
      </c>
      <c r="Q4091" s="223">
        <f t="shared" si="359"/>
        <v>0</v>
      </c>
      <c r="R4091" s="223">
        <f t="shared" si="359"/>
        <v>0</v>
      </c>
    </row>
    <row r="4092" spans="1:18" hidden="1" outlineLevel="1" collapsed="1" x14ac:dyDescent="0.25">
      <c r="A4092" s="222" t="s">
        <v>650</v>
      </c>
      <c r="B4092" s="222"/>
      <c r="C4092" s="222"/>
      <c r="D4092" s="223">
        <f t="shared" ref="D4092:R4092" si="360">SUM(D4042:D4091)</f>
        <v>0</v>
      </c>
      <c r="E4092" s="223">
        <f t="shared" si="360"/>
        <v>0</v>
      </c>
      <c r="F4092" s="223">
        <f t="shared" si="360"/>
        <v>0</v>
      </c>
      <c r="G4092" s="223">
        <f t="shared" si="360"/>
        <v>0</v>
      </c>
      <c r="H4092" s="223">
        <f t="shared" si="360"/>
        <v>0</v>
      </c>
      <c r="I4092" s="223">
        <f t="shared" si="360"/>
        <v>0</v>
      </c>
      <c r="J4092" s="223">
        <f t="shared" si="360"/>
        <v>0</v>
      </c>
      <c r="K4092" s="223">
        <f t="shared" si="360"/>
        <v>0</v>
      </c>
      <c r="L4092" s="223">
        <f t="shared" si="360"/>
        <v>0</v>
      </c>
      <c r="M4092" s="223">
        <f t="shared" si="360"/>
        <v>0</v>
      </c>
      <c r="N4092" s="223">
        <f t="shared" si="360"/>
        <v>0</v>
      </c>
      <c r="O4092" s="223">
        <f t="shared" si="360"/>
        <v>0</v>
      </c>
      <c r="P4092" s="223">
        <f t="shared" si="360"/>
        <v>0</v>
      </c>
      <c r="Q4092" s="223">
        <f t="shared" si="360"/>
        <v>0</v>
      </c>
      <c r="R4092" s="223">
        <f t="shared" si="360"/>
        <v>0</v>
      </c>
    </row>
    <row r="4093" spans="1:18" hidden="1" outlineLevel="2" x14ac:dyDescent="0.25">
      <c r="A4093" s="222" t="str">
        <f>'Usages mobilité'!A4</f>
        <v>Usage mobilité n°1</v>
      </c>
      <c r="B4093" s="222" t="s">
        <v>645</v>
      </c>
      <c r="C4093" s="222"/>
      <c r="D4093" s="223">
        <f>D4042*'Usages mobilité'!$BG4*(1+'Usages mobilité'!$BH4)^(D$4036-$D$4036)/1000</f>
        <v>0</v>
      </c>
      <c r="E4093" s="223">
        <f>E4042*'Usages mobilité'!$BG4*(1+'Usages mobilité'!$BH4)^(E$4036-$D$4036)/1000</f>
        <v>0</v>
      </c>
      <c r="F4093" s="223">
        <f>F4042*'Usages mobilité'!$BG4*(1+'Usages mobilité'!$BH4)^(F$4036-$D$4036)/1000</f>
        <v>0</v>
      </c>
      <c r="G4093" s="223">
        <f>G4042*'Usages mobilité'!$BG4*(1+'Usages mobilité'!$BH4)^(G$4036-$D$4036)/1000</f>
        <v>0</v>
      </c>
      <c r="H4093" s="223">
        <f>H4042*'Usages mobilité'!$BG4*(1+'Usages mobilité'!$BH4)^(H$4036-$D$4036)/1000</f>
        <v>0</v>
      </c>
      <c r="I4093" s="223">
        <f>I4042*'Usages mobilité'!$BG4*(1+'Usages mobilité'!$BH4)^(I$4036-$D$4036)/1000</f>
        <v>0</v>
      </c>
      <c r="J4093" s="223">
        <f>J4042*'Usages mobilité'!$BG4*(1+'Usages mobilité'!$BH4)^(J$4036-$D$4036)/1000</f>
        <v>0</v>
      </c>
      <c r="K4093" s="223">
        <f>K4042*'Usages mobilité'!$BG4*(1+'Usages mobilité'!$BH4)^(K$4036-$D$4036)/1000</f>
        <v>0</v>
      </c>
      <c r="L4093" s="223">
        <f>L4042*'Usages mobilité'!$BG4*(1+'Usages mobilité'!$BH4)^(L$4036-$D$4036)/1000</f>
        <v>0</v>
      </c>
      <c r="M4093" s="223">
        <f>M4042*'Usages mobilité'!$BG4*(1+'Usages mobilité'!$BH4)^(M$4036-$D$4036)/1000</f>
        <v>0</v>
      </c>
      <c r="N4093" s="223">
        <f>N4042*'Usages mobilité'!$BG4*(1+'Usages mobilité'!$BH4)^(N$4036-$D$4036)/1000</f>
        <v>0</v>
      </c>
      <c r="O4093" s="223">
        <f>O4042*'Usages mobilité'!$BG4*(1+'Usages mobilité'!$BH4)^(O$4036-$D$4036)/1000</f>
        <v>0</v>
      </c>
      <c r="P4093" s="223">
        <f>P4042*'Usages mobilité'!$BG4*(1+'Usages mobilité'!$BH4)^(P$4036-$D$4036)/1000</f>
        <v>0</v>
      </c>
      <c r="Q4093" s="223">
        <f>Q4042*'Usages mobilité'!$BG4*(1+'Usages mobilité'!$BH4)^(Q$4036-$D$4036)/1000</f>
        <v>0</v>
      </c>
      <c r="R4093" s="223">
        <f>R4042*'Usages mobilité'!$BG4*(1+'Usages mobilité'!$BH4)^(R$4036-$D$4036)/1000</f>
        <v>0</v>
      </c>
    </row>
    <row r="4094" spans="1:18" hidden="1" outlineLevel="2" x14ac:dyDescent="0.25">
      <c r="A4094" s="222" t="str">
        <f>'Usages mobilité'!A5</f>
        <v>Usage mobilité n°2</v>
      </c>
      <c r="B4094" s="222" t="s">
        <v>645</v>
      </c>
      <c r="C4094" s="222"/>
      <c r="D4094" s="223">
        <f>D4043*'Usages mobilité'!$BG5*(1+'Usages mobilité'!$BH5)^(D$4036-$D$4036)/1000</f>
        <v>0</v>
      </c>
      <c r="E4094" s="223">
        <f>E4043*'Usages mobilité'!$BG5*(1+'Usages mobilité'!$BH5)^(E$4036-$D$4036)/1000</f>
        <v>0</v>
      </c>
      <c r="F4094" s="223">
        <f>F4043*'Usages mobilité'!$BG5*(1+'Usages mobilité'!$BH5)^(F$4036-$D$4036)/1000</f>
        <v>0</v>
      </c>
      <c r="G4094" s="223">
        <f>G4043*'Usages mobilité'!$BG5*(1+'Usages mobilité'!$BH5)^(G$4036-$D$4036)/1000</f>
        <v>0</v>
      </c>
      <c r="H4094" s="223">
        <f>H4043*'Usages mobilité'!$BG5*(1+'Usages mobilité'!$BH5)^(H$4036-$D$4036)/1000</f>
        <v>0</v>
      </c>
      <c r="I4094" s="223">
        <f>I4043*'Usages mobilité'!$BG5*(1+'Usages mobilité'!$BH5)^(I$4036-$D$4036)/1000</f>
        <v>0</v>
      </c>
      <c r="J4094" s="223">
        <f>J4043*'Usages mobilité'!$BG5*(1+'Usages mobilité'!$BH5)^(J$4036-$D$4036)/1000</f>
        <v>0</v>
      </c>
      <c r="K4094" s="223">
        <f>K4043*'Usages mobilité'!$BG5*(1+'Usages mobilité'!$BH5)^(K$4036-$D$4036)/1000</f>
        <v>0</v>
      </c>
      <c r="L4094" s="223">
        <f>L4043*'Usages mobilité'!$BG5*(1+'Usages mobilité'!$BH5)^(L$4036-$D$4036)/1000</f>
        <v>0</v>
      </c>
      <c r="M4094" s="223">
        <f>M4043*'Usages mobilité'!$BG5*(1+'Usages mobilité'!$BH5)^(M$4036-$D$4036)/1000</f>
        <v>0</v>
      </c>
      <c r="N4094" s="223">
        <f>N4043*'Usages mobilité'!$BG5*(1+'Usages mobilité'!$BH5)^(N$4036-$D$4036)/1000</f>
        <v>0</v>
      </c>
      <c r="O4094" s="223">
        <f>O4043*'Usages mobilité'!$BG5*(1+'Usages mobilité'!$BH5)^(O$4036-$D$4036)/1000</f>
        <v>0</v>
      </c>
      <c r="P4094" s="223">
        <f>P4043*'Usages mobilité'!$BG5*(1+'Usages mobilité'!$BH5)^(P$4036-$D$4036)/1000</f>
        <v>0</v>
      </c>
      <c r="Q4094" s="223">
        <f>Q4043*'Usages mobilité'!$BG5*(1+'Usages mobilité'!$BH5)^(Q$4036-$D$4036)/1000</f>
        <v>0</v>
      </c>
      <c r="R4094" s="223">
        <f>R4043*'Usages mobilité'!$BG5*(1+'Usages mobilité'!$BH5)^(R$4036-$D$4036)/1000</f>
        <v>0</v>
      </c>
    </row>
    <row r="4095" spans="1:18" hidden="1" outlineLevel="2" x14ac:dyDescent="0.25">
      <c r="A4095" s="222" t="str">
        <f>'Usages mobilité'!A6</f>
        <v>Usage mobilité n°3</v>
      </c>
      <c r="B4095" s="222" t="s">
        <v>645</v>
      </c>
      <c r="C4095" s="222"/>
      <c r="D4095" s="223">
        <f>D4044*'Usages mobilité'!$BG6*(1+'Usages mobilité'!$BH6)^(D$4036-$D$4036)/1000</f>
        <v>0</v>
      </c>
      <c r="E4095" s="223">
        <f>E4044*'Usages mobilité'!$BG6*(1+'Usages mobilité'!$BH6)^(E$4036-$D$4036)/1000</f>
        <v>0</v>
      </c>
      <c r="F4095" s="223">
        <f>F4044*'Usages mobilité'!$BG6*(1+'Usages mobilité'!$BH6)^(F$4036-$D$4036)/1000</f>
        <v>0</v>
      </c>
      <c r="G4095" s="223">
        <f>G4044*'Usages mobilité'!$BG6*(1+'Usages mobilité'!$BH6)^(G$4036-$D$4036)/1000</f>
        <v>0</v>
      </c>
      <c r="H4095" s="223">
        <f>H4044*'Usages mobilité'!$BG6*(1+'Usages mobilité'!$BH6)^(H$4036-$D$4036)/1000</f>
        <v>0</v>
      </c>
      <c r="I4095" s="223">
        <f>I4044*'Usages mobilité'!$BG6*(1+'Usages mobilité'!$BH6)^(I$4036-$D$4036)/1000</f>
        <v>0</v>
      </c>
      <c r="J4095" s="223">
        <f>J4044*'Usages mobilité'!$BG6*(1+'Usages mobilité'!$BH6)^(J$4036-$D$4036)/1000</f>
        <v>0</v>
      </c>
      <c r="K4095" s="223">
        <f>K4044*'Usages mobilité'!$BG6*(1+'Usages mobilité'!$BH6)^(K$4036-$D$4036)/1000</f>
        <v>0</v>
      </c>
      <c r="L4095" s="223">
        <f>L4044*'Usages mobilité'!$BG6*(1+'Usages mobilité'!$BH6)^(L$4036-$D$4036)/1000</f>
        <v>0</v>
      </c>
      <c r="M4095" s="223">
        <f>M4044*'Usages mobilité'!$BG6*(1+'Usages mobilité'!$BH6)^(M$4036-$D$4036)/1000</f>
        <v>0</v>
      </c>
      <c r="N4095" s="223">
        <f>N4044*'Usages mobilité'!$BG6*(1+'Usages mobilité'!$BH6)^(N$4036-$D$4036)/1000</f>
        <v>0</v>
      </c>
      <c r="O4095" s="223">
        <f>O4044*'Usages mobilité'!$BG6*(1+'Usages mobilité'!$BH6)^(O$4036-$D$4036)/1000</f>
        <v>0</v>
      </c>
      <c r="P4095" s="223">
        <f>P4044*'Usages mobilité'!$BG6*(1+'Usages mobilité'!$BH6)^(P$4036-$D$4036)/1000</f>
        <v>0</v>
      </c>
      <c r="Q4095" s="223">
        <f>Q4044*'Usages mobilité'!$BG6*(1+'Usages mobilité'!$BH6)^(Q$4036-$D$4036)/1000</f>
        <v>0</v>
      </c>
      <c r="R4095" s="223">
        <f>R4044*'Usages mobilité'!$BG6*(1+'Usages mobilité'!$BH6)^(R$4036-$D$4036)/1000</f>
        <v>0</v>
      </c>
    </row>
    <row r="4096" spans="1:18" hidden="1" outlineLevel="2" x14ac:dyDescent="0.25">
      <c r="A4096" s="222" t="str">
        <f>'Usages mobilité'!A7</f>
        <v>Usage mobilité n°4</v>
      </c>
      <c r="B4096" s="222" t="s">
        <v>645</v>
      </c>
      <c r="C4096" s="222"/>
      <c r="D4096" s="223">
        <f>D4045*'Usages mobilité'!$BG7*(1+'Usages mobilité'!$BH7)^(D$4036-$D$4036)/1000</f>
        <v>0</v>
      </c>
      <c r="E4096" s="223">
        <f>E4045*'Usages mobilité'!$BG7*(1+'Usages mobilité'!$BH7)^(E$4036-$D$4036)/1000</f>
        <v>0</v>
      </c>
      <c r="F4096" s="223">
        <f>F4045*'Usages mobilité'!$BG7*(1+'Usages mobilité'!$BH7)^(F$4036-$D$4036)/1000</f>
        <v>0</v>
      </c>
      <c r="G4096" s="223">
        <f>G4045*'Usages mobilité'!$BG7*(1+'Usages mobilité'!$BH7)^(G$4036-$D$4036)/1000</f>
        <v>0</v>
      </c>
      <c r="H4096" s="223">
        <f>H4045*'Usages mobilité'!$BG7*(1+'Usages mobilité'!$BH7)^(H$4036-$D$4036)/1000</f>
        <v>0</v>
      </c>
      <c r="I4096" s="223">
        <f>I4045*'Usages mobilité'!$BG7*(1+'Usages mobilité'!$BH7)^(I$4036-$D$4036)/1000</f>
        <v>0</v>
      </c>
      <c r="J4096" s="223">
        <f>J4045*'Usages mobilité'!$BG7*(1+'Usages mobilité'!$BH7)^(J$4036-$D$4036)/1000</f>
        <v>0</v>
      </c>
      <c r="K4096" s="223">
        <f>K4045*'Usages mobilité'!$BG7*(1+'Usages mobilité'!$BH7)^(K$4036-$D$4036)/1000</f>
        <v>0</v>
      </c>
      <c r="L4096" s="223">
        <f>L4045*'Usages mobilité'!$BG7*(1+'Usages mobilité'!$BH7)^(L$4036-$D$4036)/1000</f>
        <v>0</v>
      </c>
      <c r="M4096" s="223">
        <f>M4045*'Usages mobilité'!$BG7*(1+'Usages mobilité'!$BH7)^(M$4036-$D$4036)/1000</f>
        <v>0</v>
      </c>
      <c r="N4096" s="223">
        <f>N4045*'Usages mobilité'!$BG7*(1+'Usages mobilité'!$BH7)^(N$4036-$D$4036)/1000</f>
        <v>0</v>
      </c>
      <c r="O4096" s="223">
        <f>O4045*'Usages mobilité'!$BG7*(1+'Usages mobilité'!$BH7)^(O$4036-$D$4036)/1000</f>
        <v>0</v>
      </c>
      <c r="P4096" s="223">
        <f>P4045*'Usages mobilité'!$BG7*(1+'Usages mobilité'!$BH7)^(P$4036-$D$4036)/1000</f>
        <v>0</v>
      </c>
      <c r="Q4096" s="223">
        <f>Q4045*'Usages mobilité'!$BG7*(1+'Usages mobilité'!$BH7)^(Q$4036-$D$4036)/1000</f>
        <v>0</v>
      </c>
      <c r="R4096" s="223">
        <f>R4045*'Usages mobilité'!$BG7*(1+'Usages mobilité'!$BH7)^(R$4036-$D$4036)/1000</f>
        <v>0</v>
      </c>
    </row>
    <row r="4097" spans="1:18" hidden="1" outlineLevel="2" x14ac:dyDescent="0.25">
      <c r="A4097" s="222" t="str">
        <f>'Usages mobilité'!A8</f>
        <v>Usage mobilité n°5</v>
      </c>
      <c r="B4097" s="222" t="s">
        <v>645</v>
      </c>
      <c r="C4097" s="222"/>
      <c r="D4097" s="223">
        <f>D4046*'Usages mobilité'!$BG8*(1+'Usages mobilité'!$BH8)^(D$4036-$D$4036)/1000</f>
        <v>0</v>
      </c>
      <c r="E4097" s="223">
        <f>E4046*'Usages mobilité'!$BG8*(1+'Usages mobilité'!$BH8)^(E$4036-$D$4036)/1000</f>
        <v>0</v>
      </c>
      <c r="F4097" s="223">
        <f>F4046*'Usages mobilité'!$BG8*(1+'Usages mobilité'!$BH8)^(F$4036-$D$4036)/1000</f>
        <v>0</v>
      </c>
      <c r="G4097" s="223">
        <f>G4046*'Usages mobilité'!$BG8*(1+'Usages mobilité'!$BH8)^(G$4036-$D$4036)/1000</f>
        <v>0</v>
      </c>
      <c r="H4097" s="223">
        <f>H4046*'Usages mobilité'!$BG8*(1+'Usages mobilité'!$BH8)^(H$4036-$D$4036)/1000</f>
        <v>0</v>
      </c>
      <c r="I4097" s="223">
        <f>I4046*'Usages mobilité'!$BG8*(1+'Usages mobilité'!$BH8)^(I$4036-$D$4036)/1000</f>
        <v>0</v>
      </c>
      <c r="J4097" s="223">
        <f>J4046*'Usages mobilité'!$BG8*(1+'Usages mobilité'!$BH8)^(J$4036-$D$4036)/1000</f>
        <v>0</v>
      </c>
      <c r="K4097" s="223">
        <f>K4046*'Usages mobilité'!$BG8*(1+'Usages mobilité'!$BH8)^(K$4036-$D$4036)/1000</f>
        <v>0</v>
      </c>
      <c r="L4097" s="223">
        <f>L4046*'Usages mobilité'!$BG8*(1+'Usages mobilité'!$BH8)^(L$4036-$D$4036)/1000</f>
        <v>0</v>
      </c>
      <c r="M4097" s="223">
        <f>M4046*'Usages mobilité'!$BG8*(1+'Usages mobilité'!$BH8)^(M$4036-$D$4036)/1000</f>
        <v>0</v>
      </c>
      <c r="N4097" s="223">
        <f>N4046*'Usages mobilité'!$BG8*(1+'Usages mobilité'!$BH8)^(N$4036-$D$4036)/1000</f>
        <v>0</v>
      </c>
      <c r="O4097" s="223">
        <f>O4046*'Usages mobilité'!$BG8*(1+'Usages mobilité'!$BH8)^(O$4036-$D$4036)/1000</f>
        <v>0</v>
      </c>
      <c r="P4097" s="223">
        <f>P4046*'Usages mobilité'!$BG8*(1+'Usages mobilité'!$BH8)^(P$4036-$D$4036)/1000</f>
        <v>0</v>
      </c>
      <c r="Q4097" s="223">
        <f>Q4046*'Usages mobilité'!$BG8*(1+'Usages mobilité'!$BH8)^(Q$4036-$D$4036)/1000</f>
        <v>0</v>
      </c>
      <c r="R4097" s="223">
        <f>R4046*'Usages mobilité'!$BG8*(1+'Usages mobilité'!$BH8)^(R$4036-$D$4036)/1000</f>
        <v>0</v>
      </c>
    </row>
    <row r="4098" spans="1:18" hidden="1" outlineLevel="2" x14ac:dyDescent="0.25">
      <c r="A4098" s="222" t="str">
        <f>'Usages mobilité'!A9</f>
        <v>Usage mobilité n°6</v>
      </c>
      <c r="B4098" s="222" t="s">
        <v>645</v>
      </c>
      <c r="C4098" s="222"/>
      <c r="D4098" s="223">
        <f>D4047*'Usages mobilité'!$BG9*(1+'Usages mobilité'!$BH9)^(D$4036-$D$4036)/1000</f>
        <v>0</v>
      </c>
      <c r="E4098" s="223">
        <f>E4047*'Usages mobilité'!$BG9*(1+'Usages mobilité'!$BH9)^(E$4036-$D$4036)/1000</f>
        <v>0</v>
      </c>
      <c r="F4098" s="223">
        <f>F4047*'Usages mobilité'!$BG9*(1+'Usages mobilité'!$BH9)^(F$4036-$D$4036)/1000</f>
        <v>0</v>
      </c>
      <c r="G4098" s="223">
        <f>G4047*'Usages mobilité'!$BG9*(1+'Usages mobilité'!$BH9)^(G$4036-$D$4036)/1000</f>
        <v>0</v>
      </c>
      <c r="H4098" s="223">
        <f>H4047*'Usages mobilité'!$BG9*(1+'Usages mobilité'!$BH9)^(H$4036-$D$4036)/1000</f>
        <v>0</v>
      </c>
      <c r="I4098" s="223">
        <f>I4047*'Usages mobilité'!$BG9*(1+'Usages mobilité'!$BH9)^(I$4036-$D$4036)/1000</f>
        <v>0</v>
      </c>
      <c r="J4098" s="223">
        <f>J4047*'Usages mobilité'!$BG9*(1+'Usages mobilité'!$BH9)^(J$4036-$D$4036)/1000</f>
        <v>0</v>
      </c>
      <c r="K4098" s="223">
        <f>K4047*'Usages mobilité'!$BG9*(1+'Usages mobilité'!$BH9)^(K$4036-$D$4036)/1000</f>
        <v>0</v>
      </c>
      <c r="L4098" s="223">
        <f>L4047*'Usages mobilité'!$BG9*(1+'Usages mobilité'!$BH9)^(L$4036-$D$4036)/1000</f>
        <v>0</v>
      </c>
      <c r="M4098" s="223">
        <f>M4047*'Usages mobilité'!$BG9*(1+'Usages mobilité'!$BH9)^(M$4036-$D$4036)/1000</f>
        <v>0</v>
      </c>
      <c r="N4098" s="223">
        <f>N4047*'Usages mobilité'!$BG9*(1+'Usages mobilité'!$BH9)^(N$4036-$D$4036)/1000</f>
        <v>0</v>
      </c>
      <c r="O4098" s="223">
        <f>O4047*'Usages mobilité'!$BG9*(1+'Usages mobilité'!$BH9)^(O$4036-$D$4036)/1000</f>
        <v>0</v>
      </c>
      <c r="P4098" s="223">
        <f>P4047*'Usages mobilité'!$BG9*(1+'Usages mobilité'!$BH9)^(P$4036-$D$4036)/1000</f>
        <v>0</v>
      </c>
      <c r="Q4098" s="223">
        <f>Q4047*'Usages mobilité'!$BG9*(1+'Usages mobilité'!$BH9)^(Q$4036-$D$4036)/1000</f>
        <v>0</v>
      </c>
      <c r="R4098" s="223">
        <f>R4047*'Usages mobilité'!$BG9*(1+'Usages mobilité'!$BH9)^(R$4036-$D$4036)/1000</f>
        <v>0</v>
      </c>
    </row>
    <row r="4099" spans="1:18" hidden="1" outlineLevel="2" x14ac:dyDescent="0.25">
      <c r="A4099" s="222" t="str">
        <f>'Usages mobilité'!A10</f>
        <v>Usage mobilité n°7</v>
      </c>
      <c r="B4099" s="222" t="s">
        <v>645</v>
      </c>
      <c r="C4099" s="222"/>
      <c r="D4099" s="223">
        <f>D4048*'Usages mobilité'!$BG10*(1+'Usages mobilité'!$BH10)^(D$4036-$D$4036)/1000</f>
        <v>0</v>
      </c>
      <c r="E4099" s="223">
        <f>E4048*'Usages mobilité'!$BG10*(1+'Usages mobilité'!$BH10)^(E$4036-$D$4036)/1000</f>
        <v>0</v>
      </c>
      <c r="F4099" s="223">
        <f>F4048*'Usages mobilité'!$BG10*(1+'Usages mobilité'!$BH10)^(F$4036-$D$4036)/1000</f>
        <v>0</v>
      </c>
      <c r="G4099" s="223">
        <f>G4048*'Usages mobilité'!$BG10*(1+'Usages mobilité'!$BH10)^(G$4036-$D$4036)/1000</f>
        <v>0</v>
      </c>
      <c r="H4099" s="223">
        <f>H4048*'Usages mobilité'!$BG10*(1+'Usages mobilité'!$BH10)^(H$4036-$D$4036)/1000</f>
        <v>0</v>
      </c>
      <c r="I4099" s="223">
        <f>I4048*'Usages mobilité'!$BG10*(1+'Usages mobilité'!$BH10)^(I$4036-$D$4036)/1000</f>
        <v>0</v>
      </c>
      <c r="J4099" s="223">
        <f>J4048*'Usages mobilité'!$BG10*(1+'Usages mobilité'!$BH10)^(J$4036-$D$4036)/1000</f>
        <v>0</v>
      </c>
      <c r="K4099" s="223">
        <f>K4048*'Usages mobilité'!$BG10*(1+'Usages mobilité'!$BH10)^(K$4036-$D$4036)/1000</f>
        <v>0</v>
      </c>
      <c r="L4099" s="223">
        <f>L4048*'Usages mobilité'!$BG10*(1+'Usages mobilité'!$BH10)^(L$4036-$D$4036)/1000</f>
        <v>0</v>
      </c>
      <c r="M4099" s="223">
        <f>M4048*'Usages mobilité'!$BG10*(1+'Usages mobilité'!$BH10)^(M$4036-$D$4036)/1000</f>
        <v>0</v>
      </c>
      <c r="N4099" s="223">
        <f>N4048*'Usages mobilité'!$BG10*(1+'Usages mobilité'!$BH10)^(N$4036-$D$4036)/1000</f>
        <v>0</v>
      </c>
      <c r="O4099" s="223">
        <f>O4048*'Usages mobilité'!$BG10*(1+'Usages mobilité'!$BH10)^(O$4036-$D$4036)/1000</f>
        <v>0</v>
      </c>
      <c r="P4099" s="223">
        <f>P4048*'Usages mobilité'!$BG10*(1+'Usages mobilité'!$BH10)^(P$4036-$D$4036)/1000</f>
        <v>0</v>
      </c>
      <c r="Q4099" s="223">
        <f>Q4048*'Usages mobilité'!$BG10*(1+'Usages mobilité'!$BH10)^(Q$4036-$D$4036)/1000</f>
        <v>0</v>
      </c>
      <c r="R4099" s="223">
        <f>R4048*'Usages mobilité'!$BG10*(1+'Usages mobilité'!$BH10)^(R$4036-$D$4036)/1000</f>
        <v>0</v>
      </c>
    </row>
    <row r="4100" spans="1:18" hidden="1" outlineLevel="2" x14ac:dyDescent="0.25">
      <c r="A4100" s="222" t="str">
        <f>'Usages mobilité'!A11</f>
        <v>Usage mobilité n°8</v>
      </c>
      <c r="B4100" s="222" t="s">
        <v>645</v>
      </c>
      <c r="C4100" s="222"/>
      <c r="D4100" s="223">
        <f>D4049*'Usages mobilité'!$BG11*(1+'Usages mobilité'!$BH11)^(D$4036-$D$4036)/1000</f>
        <v>0</v>
      </c>
      <c r="E4100" s="223">
        <f>E4049*'Usages mobilité'!$BG11*(1+'Usages mobilité'!$BH11)^(E$4036-$D$4036)/1000</f>
        <v>0</v>
      </c>
      <c r="F4100" s="223">
        <f>F4049*'Usages mobilité'!$BG11*(1+'Usages mobilité'!$BH11)^(F$4036-$D$4036)/1000</f>
        <v>0</v>
      </c>
      <c r="G4100" s="223">
        <f>G4049*'Usages mobilité'!$BG11*(1+'Usages mobilité'!$BH11)^(G$4036-$D$4036)/1000</f>
        <v>0</v>
      </c>
      <c r="H4100" s="223">
        <f>H4049*'Usages mobilité'!$BG11*(1+'Usages mobilité'!$BH11)^(H$4036-$D$4036)/1000</f>
        <v>0</v>
      </c>
      <c r="I4100" s="223">
        <f>I4049*'Usages mobilité'!$BG11*(1+'Usages mobilité'!$BH11)^(I$4036-$D$4036)/1000</f>
        <v>0</v>
      </c>
      <c r="J4100" s="223">
        <f>J4049*'Usages mobilité'!$BG11*(1+'Usages mobilité'!$BH11)^(J$4036-$D$4036)/1000</f>
        <v>0</v>
      </c>
      <c r="K4100" s="223">
        <f>K4049*'Usages mobilité'!$BG11*(1+'Usages mobilité'!$BH11)^(K$4036-$D$4036)/1000</f>
        <v>0</v>
      </c>
      <c r="L4100" s="223">
        <f>L4049*'Usages mobilité'!$BG11*(1+'Usages mobilité'!$BH11)^(L$4036-$D$4036)/1000</f>
        <v>0</v>
      </c>
      <c r="M4100" s="223">
        <f>M4049*'Usages mobilité'!$BG11*(1+'Usages mobilité'!$BH11)^(M$4036-$D$4036)/1000</f>
        <v>0</v>
      </c>
      <c r="N4100" s="223">
        <f>N4049*'Usages mobilité'!$BG11*(1+'Usages mobilité'!$BH11)^(N$4036-$D$4036)/1000</f>
        <v>0</v>
      </c>
      <c r="O4100" s="223">
        <f>O4049*'Usages mobilité'!$BG11*(1+'Usages mobilité'!$BH11)^(O$4036-$D$4036)/1000</f>
        <v>0</v>
      </c>
      <c r="P4100" s="223">
        <f>P4049*'Usages mobilité'!$BG11*(1+'Usages mobilité'!$BH11)^(P$4036-$D$4036)/1000</f>
        <v>0</v>
      </c>
      <c r="Q4100" s="223">
        <f>Q4049*'Usages mobilité'!$BG11*(1+'Usages mobilité'!$BH11)^(Q$4036-$D$4036)/1000</f>
        <v>0</v>
      </c>
      <c r="R4100" s="223">
        <f>R4049*'Usages mobilité'!$BG11*(1+'Usages mobilité'!$BH11)^(R$4036-$D$4036)/1000</f>
        <v>0</v>
      </c>
    </row>
    <row r="4101" spans="1:18" hidden="1" outlineLevel="2" x14ac:dyDescent="0.25">
      <c r="A4101" s="222" t="str">
        <f>'Usages mobilité'!A12</f>
        <v>Usage mobilité n°9</v>
      </c>
      <c r="B4101" s="222" t="s">
        <v>645</v>
      </c>
      <c r="C4101" s="222"/>
      <c r="D4101" s="223">
        <f>D4050*'Usages mobilité'!$BG12*(1+'Usages mobilité'!$BH12)^(D$4036-$D$4036)/1000</f>
        <v>0</v>
      </c>
      <c r="E4101" s="223">
        <f>E4050*'Usages mobilité'!$BG12*(1+'Usages mobilité'!$BH12)^(E$4036-$D$4036)/1000</f>
        <v>0</v>
      </c>
      <c r="F4101" s="223">
        <f>F4050*'Usages mobilité'!$BG12*(1+'Usages mobilité'!$BH12)^(F$4036-$D$4036)/1000</f>
        <v>0</v>
      </c>
      <c r="G4101" s="223">
        <f>G4050*'Usages mobilité'!$BG12*(1+'Usages mobilité'!$BH12)^(G$4036-$D$4036)/1000</f>
        <v>0</v>
      </c>
      <c r="H4101" s="223">
        <f>H4050*'Usages mobilité'!$BG12*(1+'Usages mobilité'!$BH12)^(H$4036-$D$4036)/1000</f>
        <v>0</v>
      </c>
      <c r="I4101" s="223">
        <f>I4050*'Usages mobilité'!$BG12*(1+'Usages mobilité'!$BH12)^(I$4036-$D$4036)/1000</f>
        <v>0</v>
      </c>
      <c r="J4101" s="223">
        <f>J4050*'Usages mobilité'!$BG12*(1+'Usages mobilité'!$BH12)^(J$4036-$D$4036)/1000</f>
        <v>0</v>
      </c>
      <c r="K4101" s="223">
        <f>K4050*'Usages mobilité'!$BG12*(1+'Usages mobilité'!$BH12)^(K$4036-$D$4036)/1000</f>
        <v>0</v>
      </c>
      <c r="L4101" s="223">
        <f>L4050*'Usages mobilité'!$BG12*(1+'Usages mobilité'!$BH12)^(L$4036-$D$4036)/1000</f>
        <v>0</v>
      </c>
      <c r="M4101" s="223">
        <f>M4050*'Usages mobilité'!$BG12*(1+'Usages mobilité'!$BH12)^(M$4036-$D$4036)/1000</f>
        <v>0</v>
      </c>
      <c r="N4101" s="223">
        <f>N4050*'Usages mobilité'!$BG12*(1+'Usages mobilité'!$BH12)^(N$4036-$D$4036)/1000</f>
        <v>0</v>
      </c>
      <c r="O4101" s="223">
        <f>O4050*'Usages mobilité'!$BG12*(1+'Usages mobilité'!$BH12)^(O$4036-$D$4036)/1000</f>
        <v>0</v>
      </c>
      <c r="P4101" s="223">
        <f>P4050*'Usages mobilité'!$BG12*(1+'Usages mobilité'!$BH12)^(P$4036-$D$4036)/1000</f>
        <v>0</v>
      </c>
      <c r="Q4101" s="223">
        <f>Q4050*'Usages mobilité'!$BG12*(1+'Usages mobilité'!$BH12)^(Q$4036-$D$4036)/1000</f>
        <v>0</v>
      </c>
      <c r="R4101" s="223">
        <f>R4050*'Usages mobilité'!$BG12*(1+'Usages mobilité'!$BH12)^(R$4036-$D$4036)/1000</f>
        <v>0</v>
      </c>
    </row>
    <row r="4102" spans="1:18" hidden="1" outlineLevel="2" x14ac:dyDescent="0.25">
      <c r="A4102" s="222" t="str">
        <f>'Usages mobilité'!A13</f>
        <v>Usage mobilité n°10</v>
      </c>
      <c r="B4102" s="222" t="s">
        <v>645</v>
      </c>
      <c r="C4102" s="222"/>
      <c r="D4102" s="223">
        <f>D4051*'Usages mobilité'!$BG13*(1+'Usages mobilité'!$BH13)^(D$4036-$D$4036)/1000</f>
        <v>0</v>
      </c>
      <c r="E4102" s="223">
        <f>E4051*'Usages mobilité'!$BG13*(1+'Usages mobilité'!$BH13)^(E$4036-$D$4036)/1000</f>
        <v>0</v>
      </c>
      <c r="F4102" s="223">
        <f>F4051*'Usages mobilité'!$BG13*(1+'Usages mobilité'!$BH13)^(F$4036-$D$4036)/1000</f>
        <v>0</v>
      </c>
      <c r="G4102" s="223">
        <f>G4051*'Usages mobilité'!$BG13*(1+'Usages mobilité'!$BH13)^(G$4036-$D$4036)/1000</f>
        <v>0</v>
      </c>
      <c r="H4102" s="223">
        <f>H4051*'Usages mobilité'!$BG13*(1+'Usages mobilité'!$BH13)^(H$4036-$D$4036)/1000</f>
        <v>0</v>
      </c>
      <c r="I4102" s="223">
        <f>I4051*'Usages mobilité'!$BG13*(1+'Usages mobilité'!$BH13)^(I$4036-$D$4036)/1000</f>
        <v>0</v>
      </c>
      <c r="J4102" s="223">
        <f>J4051*'Usages mobilité'!$BG13*(1+'Usages mobilité'!$BH13)^(J$4036-$D$4036)/1000</f>
        <v>0</v>
      </c>
      <c r="K4102" s="223">
        <f>K4051*'Usages mobilité'!$BG13*(1+'Usages mobilité'!$BH13)^(K$4036-$D$4036)/1000</f>
        <v>0</v>
      </c>
      <c r="L4102" s="223">
        <f>L4051*'Usages mobilité'!$BG13*(1+'Usages mobilité'!$BH13)^(L$4036-$D$4036)/1000</f>
        <v>0</v>
      </c>
      <c r="M4102" s="223">
        <f>M4051*'Usages mobilité'!$BG13*(1+'Usages mobilité'!$BH13)^(M$4036-$D$4036)/1000</f>
        <v>0</v>
      </c>
      <c r="N4102" s="223">
        <f>N4051*'Usages mobilité'!$BG13*(1+'Usages mobilité'!$BH13)^(N$4036-$D$4036)/1000</f>
        <v>0</v>
      </c>
      <c r="O4102" s="223">
        <f>O4051*'Usages mobilité'!$BG13*(1+'Usages mobilité'!$BH13)^(O$4036-$D$4036)/1000</f>
        <v>0</v>
      </c>
      <c r="P4102" s="223">
        <f>P4051*'Usages mobilité'!$BG13*(1+'Usages mobilité'!$BH13)^(P$4036-$D$4036)/1000</f>
        <v>0</v>
      </c>
      <c r="Q4102" s="223">
        <f>Q4051*'Usages mobilité'!$BG13*(1+'Usages mobilité'!$BH13)^(Q$4036-$D$4036)/1000</f>
        <v>0</v>
      </c>
      <c r="R4102" s="223">
        <f>R4051*'Usages mobilité'!$BG13*(1+'Usages mobilité'!$BH13)^(R$4036-$D$4036)/1000</f>
        <v>0</v>
      </c>
    </row>
    <row r="4103" spans="1:18" hidden="1" outlineLevel="2" x14ac:dyDescent="0.25">
      <c r="A4103" s="222" t="str">
        <f>'Usages mobilité'!A14</f>
        <v>Usage mobilité n°11</v>
      </c>
      <c r="B4103" s="222" t="s">
        <v>645</v>
      </c>
      <c r="C4103" s="222"/>
      <c r="D4103" s="223">
        <f>D4052*'Usages mobilité'!$BG14*(1+'Usages mobilité'!$BH14)^(D$4036-$D$4036)/1000</f>
        <v>0</v>
      </c>
      <c r="E4103" s="223">
        <f>E4052*'Usages mobilité'!$BG14*(1+'Usages mobilité'!$BH14)^(E$4036-$D$4036)/1000</f>
        <v>0</v>
      </c>
      <c r="F4103" s="223">
        <f>F4052*'Usages mobilité'!$BG14*(1+'Usages mobilité'!$BH14)^(F$4036-$D$4036)/1000</f>
        <v>0</v>
      </c>
      <c r="G4103" s="223">
        <f>G4052*'Usages mobilité'!$BG14*(1+'Usages mobilité'!$BH14)^(G$4036-$D$4036)/1000</f>
        <v>0</v>
      </c>
      <c r="H4103" s="223">
        <f>H4052*'Usages mobilité'!$BG14*(1+'Usages mobilité'!$BH14)^(H$4036-$D$4036)/1000</f>
        <v>0</v>
      </c>
      <c r="I4103" s="223">
        <f>I4052*'Usages mobilité'!$BG14*(1+'Usages mobilité'!$BH14)^(I$4036-$D$4036)/1000</f>
        <v>0</v>
      </c>
      <c r="J4103" s="223">
        <f>J4052*'Usages mobilité'!$BG14*(1+'Usages mobilité'!$BH14)^(J$4036-$D$4036)/1000</f>
        <v>0</v>
      </c>
      <c r="K4103" s="223">
        <f>K4052*'Usages mobilité'!$BG14*(1+'Usages mobilité'!$BH14)^(K$4036-$D$4036)/1000</f>
        <v>0</v>
      </c>
      <c r="L4103" s="223">
        <f>L4052*'Usages mobilité'!$BG14*(1+'Usages mobilité'!$BH14)^(L$4036-$D$4036)/1000</f>
        <v>0</v>
      </c>
      <c r="M4103" s="223">
        <f>M4052*'Usages mobilité'!$BG14*(1+'Usages mobilité'!$BH14)^(M$4036-$D$4036)/1000</f>
        <v>0</v>
      </c>
      <c r="N4103" s="223">
        <f>N4052*'Usages mobilité'!$BG14*(1+'Usages mobilité'!$BH14)^(N$4036-$D$4036)/1000</f>
        <v>0</v>
      </c>
      <c r="O4103" s="223">
        <f>O4052*'Usages mobilité'!$BG14*(1+'Usages mobilité'!$BH14)^(O$4036-$D$4036)/1000</f>
        <v>0</v>
      </c>
      <c r="P4103" s="223">
        <f>P4052*'Usages mobilité'!$BG14*(1+'Usages mobilité'!$BH14)^(P$4036-$D$4036)/1000</f>
        <v>0</v>
      </c>
      <c r="Q4103" s="223">
        <f>Q4052*'Usages mobilité'!$BG14*(1+'Usages mobilité'!$BH14)^(Q$4036-$D$4036)/1000</f>
        <v>0</v>
      </c>
      <c r="R4103" s="223">
        <f>R4052*'Usages mobilité'!$BG14*(1+'Usages mobilité'!$BH14)^(R$4036-$D$4036)/1000</f>
        <v>0</v>
      </c>
    </row>
    <row r="4104" spans="1:18" hidden="1" outlineLevel="2" x14ac:dyDescent="0.25">
      <c r="A4104" s="222" t="str">
        <f>'Usages mobilité'!A15</f>
        <v>Usage mobilité n°12</v>
      </c>
      <c r="B4104" s="222" t="s">
        <v>645</v>
      </c>
      <c r="C4104" s="222"/>
      <c r="D4104" s="223">
        <f>D4053*'Usages mobilité'!$BG15*(1+'Usages mobilité'!$BH15)^(D$4036-$D$4036)/1000</f>
        <v>0</v>
      </c>
      <c r="E4104" s="223">
        <f>E4053*'Usages mobilité'!$BG15*(1+'Usages mobilité'!$BH15)^(E$4036-$D$4036)/1000</f>
        <v>0</v>
      </c>
      <c r="F4104" s="223">
        <f>F4053*'Usages mobilité'!$BG15*(1+'Usages mobilité'!$BH15)^(F$4036-$D$4036)/1000</f>
        <v>0</v>
      </c>
      <c r="G4104" s="223">
        <f>G4053*'Usages mobilité'!$BG15*(1+'Usages mobilité'!$BH15)^(G$4036-$D$4036)/1000</f>
        <v>0</v>
      </c>
      <c r="H4104" s="223">
        <f>H4053*'Usages mobilité'!$BG15*(1+'Usages mobilité'!$BH15)^(H$4036-$D$4036)/1000</f>
        <v>0</v>
      </c>
      <c r="I4104" s="223">
        <f>I4053*'Usages mobilité'!$BG15*(1+'Usages mobilité'!$BH15)^(I$4036-$D$4036)/1000</f>
        <v>0</v>
      </c>
      <c r="J4104" s="223">
        <f>J4053*'Usages mobilité'!$BG15*(1+'Usages mobilité'!$BH15)^(J$4036-$D$4036)/1000</f>
        <v>0</v>
      </c>
      <c r="K4104" s="223">
        <f>K4053*'Usages mobilité'!$BG15*(1+'Usages mobilité'!$BH15)^(K$4036-$D$4036)/1000</f>
        <v>0</v>
      </c>
      <c r="L4104" s="223">
        <f>L4053*'Usages mobilité'!$BG15*(1+'Usages mobilité'!$BH15)^(L$4036-$D$4036)/1000</f>
        <v>0</v>
      </c>
      <c r="M4104" s="223">
        <f>M4053*'Usages mobilité'!$BG15*(1+'Usages mobilité'!$BH15)^(M$4036-$D$4036)/1000</f>
        <v>0</v>
      </c>
      <c r="N4104" s="223">
        <f>N4053*'Usages mobilité'!$BG15*(1+'Usages mobilité'!$BH15)^(N$4036-$D$4036)/1000</f>
        <v>0</v>
      </c>
      <c r="O4104" s="223">
        <f>O4053*'Usages mobilité'!$BG15*(1+'Usages mobilité'!$BH15)^(O$4036-$D$4036)/1000</f>
        <v>0</v>
      </c>
      <c r="P4104" s="223">
        <f>P4053*'Usages mobilité'!$BG15*(1+'Usages mobilité'!$BH15)^(P$4036-$D$4036)/1000</f>
        <v>0</v>
      </c>
      <c r="Q4104" s="223">
        <f>Q4053*'Usages mobilité'!$BG15*(1+'Usages mobilité'!$BH15)^(Q$4036-$D$4036)/1000</f>
        <v>0</v>
      </c>
      <c r="R4104" s="223">
        <f>R4053*'Usages mobilité'!$BG15*(1+'Usages mobilité'!$BH15)^(R$4036-$D$4036)/1000</f>
        <v>0</v>
      </c>
    </row>
    <row r="4105" spans="1:18" hidden="1" outlineLevel="2" x14ac:dyDescent="0.25">
      <c r="A4105" s="222" t="str">
        <f>'Usages mobilité'!A16</f>
        <v>Usage mobilité n°13</v>
      </c>
      <c r="B4105" s="222" t="s">
        <v>645</v>
      </c>
      <c r="C4105" s="222"/>
      <c r="D4105" s="223">
        <f>D4054*'Usages mobilité'!$BG16*(1+'Usages mobilité'!$BH16)^(D$4036-$D$4036)/1000</f>
        <v>0</v>
      </c>
      <c r="E4105" s="223">
        <f>E4054*'Usages mobilité'!$BG16*(1+'Usages mobilité'!$BH16)^(E$4036-$D$4036)/1000</f>
        <v>0</v>
      </c>
      <c r="F4105" s="223">
        <f>F4054*'Usages mobilité'!$BG16*(1+'Usages mobilité'!$BH16)^(F$4036-$D$4036)/1000</f>
        <v>0</v>
      </c>
      <c r="G4105" s="223">
        <f>G4054*'Usages mobilité'!$BG16*(1+'Usages mobilité'!$BH16)^(G$4036-$D$4036)/1000</f>
        <v>0</v>
      </c>
      <c r="H4105" s="223">
        <f>H4054*'Usages mobilité'!$BG16*(1+'Usages mobilité'!$BH16)^(H$4036-$D$4036)/1000</f>
        <v>0</v>
      </c>
      <c r="I4105" s="223">
        <f>I4054*'Usages mobilité'!$BG16*(1+'Usages mobilité'!$BH16)^(I$4036-$D$4036)/1000</f>
        <v>0</v>
      </c>
      <c r="J4105" s="223">
        <f>J4054*'Usages mobilité'!$BG16*(1+'Usages mobilité'!$BH16)^(J$4036-$D$4036)/1000</f>
        <v>0</v>
      </c>
      <c r="K4105" s="223">
        <f>K4054*'Usages mobilité'!$BG16*(1+'Usages mobilité'!$BH16)^(K$4036-$D$4036)/1000</f>
        <v>0</v>
      </c>
      <c r="L4105" s="223">
        <f>L4054*'Usages mobilité'!$BG16*(1+'Usages mobilité'!$BH16)^(L$4036-$D$4036)/1000</f>
        <v>0</v>
      </c>
      <c r="M4105" s="223">
        <f>M4054*'Usages mobilité'!$BG16*(1+'Usages mobilité'!$BH16)^(M$4036-$D$4036)/1000</f>
        <v>0</v>
      </c>
      <c r="N4105" s="223">
        <f>N4054*'Usages mobilité'!$BG16*(1+'Usages mobilité'!$BH16)^(N$4036-$D$4036)/1000</f>
        <v>0</v>
      </c>
      <c r="O4105" s="223">
        <f>O4054*'Usages mobilité'!$BG16*(1+'Usages mobilité'!$BH16)^(O$4036-$D$4036)/1000</f>
        <v>0</v>
      </c>
      <c r="P4105" s="223">
        <f>P4054*'Usages mobilité'!$BG16*(1+'Usages mobilité'!$BH16)^(P$4036-$D$4036)/1000</f>
        <v>0</v>
      </c>
      <c r="Q4105" s="223">
        <f>Q4054*'Usages mobilité'!$BG16*(1+'Usages mobilité'!$BH16)^(Q$4036-$D$4036)/1000</f>
        <v>0</v>
      </c>
      <c r="R4105" s="223">
        <f>R4054*'Usages mobilité'!$BG16*(1+'Usages mobilité'!$BH16)^(R$4036-$D$4036)/1000</f>
        <v>0</v>
      </c>
    </row>
    <row r="4106" spans="1:18" hidden="1" outlineLevel="2" x14ac:dyDescent="0.25">
      <c r="A4106" s="222" t="str">
        <f>'Usages mobilité'!A17</f>
        <v>Usage mobilité n°14</v>
      </c>
      <c r="B4106" s="222" t="s">
        <v>645</v>
      </c>
      <c r="C4106" s="222"/>
      <c r="D4106" s="223">
        <f>D4055*'Usages mobilité'!$BG17*(1+'Usages mobilité'!$BH17)^(D$4036-$D$4036)/1000</f>
        <v>0</v>
      </c>
      <c r="E4106" s="223">
        <f>E4055*'Usages mobilité'!$BG17*(1+'Usages mobilité'!$BH17)^(E$4036-$D$4036)/1000</f>
        <v>0</v>
      </c>
      <c r="F4106" s="223">
        <f>F4055*'Usages mobilité'!$BG17*(1+'Usages mobilité'!$BH17)^(F$4036-$D$4036)/1000</f>
        <v>0</v>
      </c>
      <c r="G4106" s="223">
        <f>G4055*'Usages mobilité'!$BG17*(1+'Usages mobilité'!$BH17)^(G$4036-$D$4036)/1000</f>
        <v>0</v>
      </c>
      <c r="H4106" s="223">
        <f>H4055*'Usages mobilité'!$BG17*(1+'Usages mobilité'!$BH17)^(H$4036-$D$4036)/1000</f>
        <v>0</v>
      </c>
      <c r="I4106" s="223">
        <f>I4055*'Usages mobilité'!$BG17*(1+'Usages mobilité'!$BH17)^(I$4036-$D$4036)/1000</f>
        <v>0</v>
      </c>
      <c r="J4106" s="223">
        <f>J4055*'Usages mobilité'!$BG17*(1+'Usages mobilité'!$BH17)^(J$4036-$D$4036)/1000</f>
        <v>0</v>
      </c>
      <c r="K4106" s="223">
        <f>K4055*'Usages mobilité'!$BG17*(1+'Usages mobilité'!$BH17)^(K$4036-$D$4036)/1000</f>
        <v>0</v>
      </c>
      <c r="L4106" s="223">
        <f>L4055*'Usages mobilité'!$BG17*(1+'Usages mobilité'!$BH17)^(L$4036-$D$4036)/1000</f>
        <v>0</v>
      </c>
      <c r="M4106" s="223">
        <f>M4055*'Usages mobilité'!$BG17*(1+'Usages mobilité'!$BH17)^(M$4036-$D$4036)/1000</f>
        <v>0</v>
      </c>
      <c r="N4106" s="223">
        <f>N4055*'Usages mobilité'!$BG17*(1+'Usages mobilité'!$BH17)^(N$4036-$D$4036)/1000</f>
        <v>0</v>
      </c>
      <c r="O4106" s="223">
        <f>O4055*'Usages mobilité'!$BG17*(1+'Usages mobilité'!$BH17)^(O$4036-$D$4036)/1000</f>
        <v>0</v>
      </c>
      <c r="P4106" s="223">
        <f>P4055*'Usages mobilité'!$BG17*(1+'Usages mobilité'!$BH17)^(P$4036-$D$4036)/1000</f>
        <v>0</v>
      </c>
      <c r="Q4106" s="223">
        <f>Q4055*'Usages mobilité'!$BG17*(1+'Usages mobilité'!$BH17)^(Q$4036-$D$4036)/1000</f>
        <v>0</v>
      </c>
      <c r="R4106" s="223">
        <f>R4055*'Usages mobilité'!$BG17*(1+'Usages mobilité'!$BH17)^(R$4036-$D$4036)/1000</f>
        <v>0</v>
      </c>
    </row>
    <row r="4107" spans="1:18" hidden="1" outlineLevel="2" x14ac:dyDescent="0.25">
      <c r="A4107" s="222" t="str">
        <f>'Usages mobilité'!A18</f>
        <v>Usage mobilité n°15</v>
      </c>
      <c r="B4107" s="222" t="s">
        <v>645</v>
      </c>
      <c r="C4107" s="222"/>
      <c r="D4107" s="223">
        <f>D4056*'Usages mobilité'!$BG18*(1+'Usages mobilité'!$BH18)^(D$4036-$D$4036)/1000</f>
        <v>0</v>
      </c>
      <c r="E4107" s="223">
        <f>E4056*'Usages mobilité'!$BG18*(1+'Usages mobilité'!$BH18)^(E$4036-$D$4036)/1000</f>
        <v>0</v>
      </c>
      <c r="F4107" s="223">
        <f>F4056*'Usages mobilité'!$BG18*(1+'Usages mobilité'!$BH18)^(F$4036-$D$4036)/1000</f>
        <v>0</v>
      </c>
      <c r="G4107" s="223">
        <f>G4056*'Usages mobilité'!$BG18*(1+'Usages mobilité'!$BH18)^(G$4036-$D$4036)/1000</f>
        <v>0</v>
      </c>
      <c r="H4107" s="223">
        <f>H4056*'Usages mobilité'!$BG18*(1+'Usages mobilité'!$BH18)^(H$4036-$D$4036)/1000</f>
        <v>0</v>
      </c>
      <c r="I4107" s="223">
        <f>I4056*'Usages mobilité'!$BG18*(1+'Usages mobilité'!$BH18)^(I$4036-$D$4036)/1000</f>
        <v>0</v>
      </c>
      <c r="J4107" s="223">
        <f>J4056*'Usages mobilité'!$BG18*(1+'Usages mobilité'!$BH18)^(J$4036-$D$4036)/1000</f>
        <v>0</v>
      </c>
      <c r="K4107" s="223">
        <f>K4056*'Usages mobilité'!$BG18*(1+'Usages mobilité'!$BH18)^(K$4036-$D$4036)/1000</f>
        <v>0</v>
      </c>
      <c r="L4107" s="223">
        <f>L4056*'Usages mobilité'!$BG18*(1+'Usages mobilité'!$BH18)^(L$4036-$D$4036)/1000</f>
        <v>0</v>
      </c>
      <c r="M4107" s="223">
        <f>M4056*'Usages mobilité'!$BG18*(1+'Usages mobilité'!$BH18)^(M$4036-$D$4036)/1000</f>
        <v>0</v>
      </c>
      <c r="N4107" s="223">
        <f>N4056*'Usages mobilité'!$BG18*(1+'Usages mobilité'!$BH18)^(N$4036-$D$4036)/1000</f>
        <v>0</v>
      </c>
      <c r="O4107" s="223">
        <f>O4056*'Usages mobilité'!$BG18*(1+'Usages mobilité'!$BH18)^(O$4036-$D$4036)/1000</f>
        <v>0</v>
      </c>
      <c r="P4107" s="223">
        <f>P4056*'Usages mobilité'!$BG18*(1+'Usages mobilité'!$BH18)^(P$4036-$D$4036)/1000</f>
        <v>0</v>
      </c>
      <c r="Q4107" s="223">
        <f>Q4056*'Usages mobilité'!$BG18*(1+'Usages mobilité'!$BH18)^(Q$4036-$D$4036)/1000</f>
        <v>0</v>
      </c>
      <c r="R4107" s="223">
        <f>R4056*'Usages mobilité'!$BG18*(1+'Usages mobilité'!$BH18)^(R$4036-$D$4036)/1000</f>
        <v>0</v>
      </c>
    </row>
    <row r="4108" spans="1:18" hidden="1" outlineLevel="2" x14ac:dyDescent="0.25">
      <c r="A4108" s="222" t="str">
        <f>'Usages mobilité'!A19</f>
        <v>Usage mobilité n°16</v>
      </c>
      <c r="B4108" s="222" t="s">
        <v>645</v>
      </c>
      <c r="C4108" s="222"/>
      <c r="D4108" s="223">
        <f>D4057*'Usages mobilité'!$BG19*(1+'Usages mobilité'!$BH19)^(D$4036-$D$4036)/1000</f>
        <v>0</v>
      </c>
      <c r="E4108" s="223">
        <f>E4057*'Usages mobilité'!$BG19*(1+'Usages mobilité'!$BH19)^(E$4036-$D$4036)/1000</f>
        <v>0</v>
      </c>
      <c r="F4108" s="223">
        <f>F4057*'Usages mobilité'!$BG19*(1+'Usages mobilité'!$BH19)^(F$4036-$D$4036)/1000</f>
        <v>0</v>
      </c>
      <c r="G4108" s="223">
        <f>G4057*'Usages mobilité'!$BG19*(1+'Usages mobilité'!$BH19)^(G$4036-$D$4036)/1000</f>
        <v>0</v>
      </c>
      <c r="H4108" s="223">
        <f>H4057*'Usages mobilité'!$BG19*(1+'Usages mobilité'!$BH19)^(H$4036-$D$4036)/1000</f>
        <v>0</v>
      </c>
      <c r="I4108" s="223">
        <f>I4057*'Usages mobilité'!$BG19*(1+'Usages mobilité'!$BH19)^(I$4036-$D$4036)/1000</f>
        <v>0</v>
      </c>
      <c r="J4108" s="223">
        <f>J4057*'Usages mobilité'!$BG19*(1+'Usages mobilité'!$BH19)^(J$4036-$D$4036)/1000</f>
        <v>0</v>
      </c>
      <c r="K4108" s="223">
        <f>K4057*'Usages mobilité'!$BG19*(1+'Usages mobilité'!$BH19)^(K$4036-$D$4036)/1000</f>
        <v>0</v>
      </c>
      <c r="L4108" s="223">
        <f>L4057*'Usages mobilité'!$BG19*(1+'Usages mobilité'!$BH19)^(L$4036-$D$4036)/1000</f>
        <v>0</v>
      </c>
      <c r="M4108" s="223">
        <f>M4057*'Usages mobilité'!$BG19*(1+'Usages mobilité'!$BH19)^(M$4036-$D$4036)/1000</f>
        <v>0</v>
      </c>
      <c r="N4108" s="223">
        <f>N4057*'Usages mobilité'!$BG19*(1+'Usages mobilité'!$BH19)^(N$4036-$D$4036)/1000</f>
        <v>0</v>
      </c>
      <c r="O4108" s="223">
        <f>O4057*'Usages mobilité'!$BG19*(1+'Usages mobilité'!$BH19)^(O$4036-$D$4036)/1000</f>
        <v>0</v>
      </c>
      <c r="P4108" s="223">
        <f>P4057*'Usages mobilité'!$BG19*(1+'Usages mobilité'!$BH19)^(P$4036-$D$4036)/1000</f>
        <v>0</v>
      </c>
      <c r="Q4108" s="223">
        <f>Q4057*'Usages mobilité'!$BG19*(1+'Usages mobilité'!$BH19)^(Q$4036-$D$4036)/1000</f>
        <v>0</v>
      </c>
      <c r="R4108" s="223">
        <f>R4057*'Usages mobilité'!$BG19*(1+'Usages mobilité'!$BH19)^(R$4036-$D$4036)/1000</f>
        <v>0</v>
      </c>
    </row>
    <row r="4109" spans="1:18" hidden="1" outlineLevel="2" x14ac:dyDescent="0.25">
      <c r="A4109" s="222" t="str">
        <f>'Usages mobilité'!A20</f>
        <v>Usage mobilité n°17</v>
      </c>
      <c r="B4109" s="222" t="s">
        <v>645</v>
      </c>
      <c r="C4109" s="222"/>
      <c r="D4109" s="223">
        <f>D4058*'Usages mobilité'!$BG20*(1+'Usages mobilité'!$BH20)^(D$4036-$D$4036)/1000</f>
        <v>0</v>
      </c>
      <c r="E4109" s="223">
        <f>E4058*'Usages mobilité'!$BG20*(1+'Usages mobilité'!$BH20)^(E$4036-$D$4036)/1000</f>
        <v>0</v>
      </c>
      <c r="F4109" s="223">
        <f>F4058*'Usages mobilité'!$BG20*(1+'Usages mobilité'!$BH20)^(F$4036-$D$4036)/1000</f>
        <v>0</v>
      </c>
      <c r="G4109" s="223">
        <f>G4058*'Usages mobilité'!$BG20*(1+'Usages mobilité'!$BH20)^(G$4036-$D$4036)/1000</f>
        <v>0</v>
      </c>
      <c r="H4109" s="223">
        <f>H4058*'Usages mobilité'!$BG20*(1+'Usages mobilité'!$BH20)^(H$4036-$D$4036)/1000</f>
        <v>0</v>
      </c>
      <c r="I4109" s="223">
        <f>I4058*'Usages mobilité'!$BG20*(1+'Usages mobilité'!$BH20)^(I$4036-$D$4036)/1000</f>
        <v>0</v>
      </c>
      <c r="J4109" s="223">
        <f>J4058*'Usages mobilité'!$BG20*(1+'Usages mobilité'!$BH20)^(J$4036-$D$4036)/1000</f>
        <v>0</v>
      </c>
      <c r="K4109" s="223">
        <f>K4058*'Usages mobilité'!$BG20*(1+'Usages mobilité'!$BH20)^(K$4036-$D$4036)/1000</f>
        <v>0</v>
      </c>
      <c r="L4109" s="223">
        <f>L4058*'Usages mobilité'!$BG20*(1+'Usages mobilité'!$BH20)^(L$4036-$D$4036)/1000</f>
        <v>0</v>
      </c>
      <c r="M4109" s="223">
        <f>M4058*'Usages mobilité'!$BG20*(1+'Usages mobilité'!$BH20)^(M$4036-$D$4036)/1000</f>
        <v>0</v>
      </c>
      <c r="N4109" s="223">
        <f>N4058*'Usages mobilité'!$BG20*(1+'Usages mobilité'!$BH20)^(N$4036-$D$4036)/1000</f>
        <v>0</v>
      </c>
      <c r="O4109" s="223">
        <f>O4058*'Usages mobilité'!$BG20*(1+'Usages mobilité'!$BH20)^(O$4036-$D$4036)/1000</f>
        <v>0</v>
      </c>
      <c r="P4109" s="223">
        <f>P4058*'Usages mobilité'!$BG20*(1+'Usages mobilité'!$BH20)^(P$4036-$D$4036)/1000</f>
        <v>0</v>
      </c>
      <c r="Q4109" s="223">
        <f>Q4058*'Usages mobilité'!$BG20*(1+'Usages mobilité'!$BH20)^(Q$4036-$D$4036)/1000</f>
        <v>0</v>
      </c>
      <c r="R4109" s="223">
        <f>R4058*'Usages mobilité'!$BG20*(1+'Usages mobilité'!$BH20)^(R$4036-$D$4036)/1000</f>
        <v>0</v>
      </c>
    </row>
    <row r="4110" spans="1:18" hidden="1" outlineLevel="2" x14ac:dyDescent="0.25">
      <c r="A4110" s="222" t="str">
        <f>'Usages mobilité'!A21</f>
        <v>Usage mobilité n°18</v>
      </c>
      <c r="B4110" s="222" t="s">
        <v>645</v>
      </c>
      <c r="C4110" s="222"/>
      <c r="D4110" s="223">
        <f>D4059*'Usages mobilité'!$BG21*(1+'Usages mobilité'!$BH21)^(D$4036-$D$4036)/1000</f>
        <v>0</v>
      </c>
      <c r="E4110" s="223">
        <f>E4059*'Usages mobilité'!$BG21*(1+'Usages mobilité'!$BH21)^(E$4036-$D$4036)/1000</f>
        <v>0</v>
      </c>
      <c r="F4110" s="223">
        <f>F4059*'Usages mobilité'!$BG21*(1+'Usages mobilité'!$BH21)^(F$4036-$D$4036)/1000</f>
        <v>0</v>
      </c>
      <c r="G4110" s="223">
        <f>G4059*'Usages mobilité'!$BG21*(1+'Usages mobilité'!$BH21)^(G$4036-$D$4036)/1000</f>
        <v>0</v>
      </c>
      <c r="H4110" s="223">
        <f>H4059*'Usages mobilité'!$BG21*(1+'Usages mobilité'!$BH21)^(H$4036-$D$4036)/1000</f>
        <v>0</v>
      </c>
      <c r="I4110" s="223">
        <f>I4059*'Usages mobilité'!$BG21*(1+'Usages mobilité'!$BH21)^(I$4036-$D$4036)/1000</f>
        <v>0</v>
      </c>
      <c r="J4110" s="223">
        <f>J4059*'Usages mobilité'!$BG21*(1+'Usages mobilité'!$BH21)^(J$4036-$D$4036)/1000</f>
        <v>0</v>
      </c>
      <c r="K4110" s="223">
        <f>K4059*'Usages mobilité'!$BG21*(1+'Usages mobilité'!$BH21)^(K$4036-$D$4036)/1000</f>
        <v>0</v>
      </c>
      <c r="L4110" s="223">
        <f>L4059*'Usages mobilité'!$BG21*(1+'Usages mobilité'!$BH21)^(L$4036-$D$4036)/1000</f>
        <v>0</v>
      </c>
      <c r="M4110" s="223">
        <f>M4059*'Usages mobilité'!$BG21*(1+'Usages mobilité'!$BH21)^(M$4036-$D$4036)/1000</f>
        <v>0</v>
      </c>
      <c r="N4110" s="223">
        <f>N4059*'Usages mobilité'!$BG21*(1+'Usages mobilité'!$BH21)^(N$4036-$D$4036)/1000</f>
        <v>0</v>
      </c>
      <c r="O4110" s="223">
        <f>O4059*'Usages mobilité'!$BG21*(1+'Usages mobilité'!$BH21)^(O$4036-$D$4036)/1000</f>
        <v>0</v>
      </c>
      <c r="P4110" s="223">
        <f>P4059*'Usages mobilité'!$BG21*(1+'Usages mobilité'!$BH21)^(P$4036-$D$4036)/1000</f>
        <v>0</v>
      </c>
      <c r="Q4110" s="223">
        <f>Q4059*'Usages mobilité'!$BG21*(1+'Usages mobilité'!$BH21)^(Q$4036-$D$4036)/1000</f>
        <v>0</v>
      </c>
      <c r="R4110" s="223">
        <f>R4059*'Usages mobilité'!$BG21*(1+'Usages mobilité'!$BH21)^(R$4036-$D$4036)/1000</f>
        <v>0</v>
      </c>
    </row>
    <row r="4111" spans="1:18" hidden="1" outlineLevel="2" x14ac:dyDescent="0.25">
      <c r="A4111" s="222" t="str">
        <f>'Usages mobilité'!A22</f>
        <v>Usage mobilité n°19</v>
      </c>
      <c r="B4111" s="222" t="s">
        <v>645</v>
      </c>
      <c r="C4111" s="222"/>
      <c r="D4111" s="223">
        <f>D4060*'Usages mobilité'!$BG22*(1+'Usages mobilité'!$BH22)^(D$4036-$D$4036)/1000</f>
        <v>0</v>
      </c>
      <c r="E4111" s="223">
        <f>E4060*'Usages mobilité'!$BG22*(1+'Usages mobilité'!$BH22)^(E$4036-$D$4036)/1000</f>
        <v>0</v>
      </c>
      <c r="F4111" s="223">
        <f>F4060*'Usages mobilité'!$BG22*(1+'Usages mobilité'!$BH22)^(F$4036-$D$4036)/1000</f>
        <v>0</v>
      </c>
      <c r="G4111" s="223">
        <f>G4060*'Usages mobilité'!$BG22*(1+'Usages mobilité'!$BH22)^(G$4036-$D$4036)/1000</f>
        <v>0</v>
      </c>
      <c r="H4111" s="223">
        <f>H4060*'Usages mobilité'!$BG22*(1+'Usages mobilité'!$BH22)^(H$4036-$D$4036)/1000</f>
        <v>0</v>
      </c>
      <c r="I4111" s="223">
        <f>I4060*'Usages mobilité'!$BG22*(1+'Usages mobilité'!$BH22)^(I$4036-$D$4036)/1000</f>
        <v>0</v>
      </c>
      <c r="J4111" s="223">
        <f>J4060*'Usages mobilité'!$BG22*(1+'Usages mobilité'!$BH22)^(J$4036-$D$4036)/1000</f>
        <v>0</v>
      </c>
      <c r="K4111" s="223">
        <f>K4060*'Usages mobilité'!$BG22*(1+'Usages mobilité'!$BH22)^(K$4036-$D$4036)/1000</f>
        <v>0</v>
      </c>
      <c r="L4111" s="223">
        <f>L4060*'Usages mobilité'!$BG22*(1+'Usages mobilité'!$BH22)^(L$4036-$D$4036)/1000</f>
        <v>0</v>
      </c>
      <c r="M4111" s="223">
        <f>M4060*'Usages mobilité'!$BG22*(1+'Usages mobilité'!$BH22)^(M$4036-$D$4036)/1000</f>
        <v>0</v>
      </c>
      <c r="N4111" s="223">
        <f>N4060*'Usages mobilité'!$BG22*(1+'Usages mobilité'!$BH22)^(N$4036-$D$4036)/1000</f>
        <v>0</v>
      </c>
      <c r="O4111" s="223">
        <f>O4060*'Usages mobilité'!$BG22*(1+'Usages mobilité'!$BH22)^(O$4036-$D$4036)/1000</f>
        <v>0</v>
      </c>
      <c r="P4111" s="223">
        <f>P4060*'Usages mobilité'!$BG22*(1+'Usages mobilité'!$BH22)^(P$4036-$D$4036)/1000</f>
        <v>0</v>
      </c>
      <c r="Q4111" s="223">
        <f>Q4060*'Usages mobilité'!$BG22*(1+'Usages mobilité'!$BH22)^(Q$4036-$D$4036)/1000</f>
        <v>0</v>
      </c>
      <c r="R4111" s="223">
        <f>R4060*'Usages mobilité'!$BG22*(1+'Usages mobilité'!$BH22)^(R$4036-$D$4036)/1000</f>
        <v>0</v>
      </c>
    </row>
    <row r="4112" spans="1:18" hidden="1" outlineLevel="2" x14ac:dyDescent="0.25">
      <c r="A4112" s="222" t="str">
        <f>'Usages mobilité'!A23</f>
        <v>Usage mobilité n°20</v>
      </c>
      <c r="B4112" s="222" t="s">
        <v>645</v>
      </c>
      <c r="C4112" s="222"/>
      <c r="D4112" s="223">
        <f>D4061*'Usages mobilité'!$BG23*(1+'Usages mobilité'!$BH23)^(D$4036-$D$4036)/1000</f>
        <v>0</v>
      </c>
      <c r="E4112" s="223">
        <f>E4061*'Usages mobilité'!$BG23*(1+'Usages mobilité'!$BH23)^(E$4036-$D$4036)/1000</f>
        <v>0</v>
      </c>
      <c r="F4112" s="223">
        <f>F4061*'Usages mobilité'!$BG23*(1+'Usages mobilité'!$BH23)^(F$4036-$D$4036)/1000</f>
        <v>0</v>
      </c>
      <c r="G4112" s="223">
        <f>G4061*'Usages mobilité'!$BG23*(1+'Usages mobilité'!$BH23)^(G$4036-$D$4036)/1000</f>
        <v>0</v>
      </c>
      <c r="H4112" s="223">
        <f>H4061*'Usages mobilité'!$BG23*(1+'Usages mobilité'!$BH23)^(H$4036-$D$4036)/1000</f>
        <v>0</v>
      </c>
      <c r="I4112" s="223">
        <f>I4061*'Usages mobilité'!$BG23*(1+'Usages mobilité'!$BH23)^(I$4036-$D$4036)/1000</f>
        <v>0</v>
      </c>
      <c r="J4112" s="223">
        <f>J4061*'Usages mobilité'!$BG23*(1+'Usages mobilité'!$BH23)^(J$4036-$D$4036)/1000</f>
        <v>0</v>
      </c>
      <c r="K4112" s="223">
        <f>K4061*'Usages mobilité'!$BG23*(1+'Usages mobilité'!$BH23)^(K$4036-$D$4036)/1000</f>
        <v>0</v>
      </c>
      <c r="L4112" s="223">
        <f>L4061*'Usages mobilité'!$BG23*(1+'Usages mobilité'!$BH23)^(L$4036-$D$4036)/1000</f>
        <v>0</v>
      </c>
      <c r="M4112" s="223">
        <f>M4061*'Usages mobilité'!$BG23*(1+'Usages mobilité'!$BH23)^(M$4036-$D$4036)/1000</f>
        <v>0</v>
      </c>
      <c r="N4112" s="223">
        <f>N4061*'Usages mobilité'!$BG23*(1+'Usages mobilité'!$BH23)^(N$4036-$D$4036)/1000</f>
        <v>0</v>
      </c>
      <c r="O4112" s="223">
        <f>O4061*'Usages mobilité'!$BG23*(1+'Usages mobilité'!$BH23)^(O$4036-$D$4036)/1000</f>
        <v>0</v>
      </c>
      <c r="P4112" s="223">
        <f>P4061*'Usages mobilité'!$BG23*(1+'Usages mobilité'!$BH23)^(P$4036-$D$4036)/1000</f>
        <v>0</v>
      </c>
      <c r="Q4112" s="223">
        <f>Q4061*'Usages mobilité'!$BG23*(1+'Usages mobilité'!$BH23)^(Q$4036-$D$4036)/1000</f>
        <v>0</v>
      </c>
      <c r="R4112" s="223">
        <f>R4061*'Usages mobilité'!$BG23*(1+'Usages mobilité'!$BH23)^(R$4036-$D$4036)/1000</f>
        <v>0</v>
      </c>
    </row>
    <row r="4113" spans="1:18" hidden="1" outlineLevel="2" x14ac:dyDescent="0.25">
      <c r="A4113" s="222" t="str">
        <f>'Usages mobilité'!A24</f>
        <v>Usage mobilité n°21</v>
      </c>
      <c r="B4113" s="222" t="s">
        <v>645</v>
      </c>
      <c r="C4113" s="222"/>
      <c r="D4113" s="223">
        <f>D4062*'Usages mobilité'!$BG24*(1+'Usages mobilité'!$BH24)^(D$4036-$D$4036)/1000</f>
        <v>0</v>
      </c>
      <c r="E4113" s="223">
        <f>E4062*'Usages mobilité'!$BG24*(1+'Usages mobilité'!$BH24)^(E$4036-$D$4036)/1000</f>
        <v>0</v>
      </c>
      <c r="F4113" s="223">
        <f>F4062*'Usages mobilité'!$BG24*(1+'Usages mobilité'!$BH24)^(F$4036-$D$4036)/1000</f>
        <v>0</v>
      </c>
      <c r="G4113" s="223">
        <f>G4062*'Usages mobilité'!$BG24*(1+'Usages mobilité'!$BH24)^(G$4036-$D$4036)/1000</f>
        <v>0</v>
      </c>
      <c r="H4113" s="223">
        <f>H4062*'Usages mobilité'!$BG24*(1+'Usages mobilité'!$BH24)^(H$4036-$D$4036)/1000</f>
        <v>0</v>
      </c>
      <c r="I4113" s="223">
        <f>I4062*'Usages mobilité'!$BG24*(1+'Usages mobilité'!$BH24)^(I$4036-$D$4036)/1000</f>
        <v>0</v>
      </c>
      <c r="J4113" s="223">
        <f>J4062*'Usages mobilité'!$BG24*(1+'Usages mobilité'!$BH24)^(J$4036-$D$4036)/1000</f>
        <v>0</v>
      </c>
      <c r="K4113" s="223">
        <f>K4062*'Usages mobilité'!$BG24*(1+'Usages mobilité'!$BH24)^(K$4036-$D$4036)/1000</f>
        <v>0</v>
      </c>
      <c r="L4113" s="223">
        <f>L4062*'Usages mobilité'!$BG24*(1+'Usages mobilité'!$BH24)^(L$4036-$D$4036)/1000</f>
        <v>0</v>
      </c>
      <c r="M4113" s="223">
        <f>M4062*'Usages mobilité'!$BG24*(1+'Usages mobilité'!$BH24)^(M$4036-$D$4036)/1000</f>
        <v>0</v>
      </c>
      <c r="N4113" s="223">
        <f>N4062*'Usages mobilité'!$BG24*(1+'Usages mobilité'!$BH24)^(N$4036-$D$4036)/1000</f>
        <v>0</v>
      </c>
      <c r="O4113" s="223">
        <f>O4062*'Usages mobilité'!$BG24*(1+'Usages mobilité'!$BH24)^(O$4036-$D$4036)/1000</f>
        <v>0</v>
      </c>
      <c r="P4113" s="223">
        <f>P4062*'Usages mobilité'!$BG24*(1+'Usages mobilité'!$BH24)^(P$4036-$D$4036)/1000</f>
        <v>0</v>
      </c>
      <c r="Q4113" s="223">
        <f>Q4062*'Usages mobilité'!$BG24*(1+'Usages mobilité'!$BH24)^(Q$4036-$D$4036)/1000</f>
        <v>0</v>
      </c>
      <c r="R4113" s="223">
        <f>R4062*'Usages mobilité'!$BG24*(1+'Usages mobilité'!$BH24)^(R$4036-$D$4036)/1000</f>
        <v>0</v>
      </c>
    </row>
    <row r="4114" spans="1:18" hidden="1" outlineLevel="2" x14ac:dyDescent="0.25">
      <c r="A4114" s="222" t="str">
        <f>'Usages mobilité'!A25</f>
        <v>Usage mobilité n°22</v>
      </c>
      <c r="B4114" s="222" t="s">
        <v>645</v>
      </c>
      <c r="C4114" s="222"/>
      <c r="D4114" s="223">
        <f>D4063*'Usages mobilité'!$BG25*(1+'Usages mobilité'!$BH25)^(D$4036-$D$4036)/1000</f>
        <v>0</v>
      </c>
      <c r="E4114" s="223">
        <f>E4063*'Usages mobilité'!$BG25*(1+'Usages mobilité'!$BH25)^(E$4036-$D$4036)/1000</f>
        <v>0</v>
      </c>
      <c r="F4114" s="223">
        <f>F4063*'Usages mobilité'!$BG25*(1+'Usages mobilité'!$BH25)^(F$4036-$D$4036)/1000</f>
        <v>0</v>
      </c>
      <c r="G4114" s="223">
        <f>G4063*'Usages mobilité'!$BG25*(1+'Usages mobilité'!$BH25)^(G$4036-$D$4036)/1000</f>
        <v>0</v>
      </c>
      <c r="H4114" s="223">
        <f>H4063*'Usages mobilité'!$BG25*(1+'Usages mobilité'!$BH25)^(H$4036-$D$4036)/1000</f>
        <v>0</v>
      </c>
      <c r="I4114" s="223">
        <f>I4063*'Usages mobilité'!$BG25*(1+'Usages mobilité'!$BH25)^(I$4036-$D$4036)/1000</f>
        <v>0</v>
      </c>
      <c r="J4114" s="223">
        <f>J4063*'Usages mobilité'!$BG25*(1+'Usages mobilité'!$BH25)^(J$4036-$D$4036)/1000</f>
        <v>0</v>
      </c>
      <c r="K4114" s="223">
        <f>K4063*'Usages mobilité'!$BG25*(1+'Usages mobilité'!$BH25)^(K$4036-$D$4036)/1000</f>
        <v>0</v>
      </c>
      <c r="L4114" s="223">
        <f>L4063*'Usages mobilité'!$BG25*(1+'Usages mobilité'!$BH25)^(L$4036-$D$4036)/1000</f>
        <v>0</v>
      </c>
      <c r="M4114" s="223">
        <f>M4063*'Usages mobilité'!$BG25*(1+'Usages mobilité'!$BH25)^(M$4036-$D$4036)/1000</f>
        <v>0</v>
      </c>
      <c r="N4114" s="223">
        <f>N4063*'Usages mobilité'!$BG25*(1+'Usages mobilité'!$BH25)^(N$4036-$D$4036)/1000</f>
        <v>0</v>
      </c>
      <c r="O4114" s="223">
        <f>O4063*'Usages mobilité'!$BG25*(1+'Usages mobilité'!$BH25)^(O$4036-$D$4036)/1000</f>
        <v>0</v>
      </c>
      <c r="P4114" s="223">
        <f>P4063*'Usages mobilité'!$BG25*(1+'Usages mobilité'!$BH25)^(P$4036-$D$4036)/1000</f>
        <v>0</v>
      </c>
      <c r="Q4114" s="223">
        <f>Q4063*'Usages mobilité'!$BG25*(1+'Usages mobilité'!$BH25)^(Q$4036-$D$4036)/1000</f>
        <v>0</v>
      </c>
      <c r="R4114" s="223">
        <f>R4063*'Usages mobilité'!$BG25*(1+'Usages mobilité'!$BH25)^(R$4036-$D$4036)/1000</f>
        <v>0</v>
      </c>
    </row>
    <row r="4115" spans="1:18" hidden="1" outlineLevel="2" x14ac:dyDescent="0.25">
      <c r="A4115" s="222" t="str">
        <f>'Usages mobilité'!A26</f>
        <v>Usage mobilité n°23</v>
      </c>
      <c r="B4115" s="222" t="s">
        <v>645</v>
      </c>
      <c r="C4115" s="222"/>
      <c r="D4115" s="223">
        <f>D4064*'Usages mobilité'!$BG26*(1+'Usages mobilité'!$BH26)^(D$4036-$D$4036)/1000</f>
        <v>0</v>
      </c>
      <c r="E4115" s="223">
        <f>E4064*'Usages mobilité'!$BG26*(1+'Usages mobilité'!$BH26)^(E$4036-$D$4036)/1000</f>
        <v>0</v>
      </c>
      <c r="F4115" s="223">
        <f>F4064*'Usages mobilité'!$BG26*(1+'Usages mobilité'!$BH26)^(F$4036-$D$4036)/1000</f>
        <v>0</v>
      </c>
      <c r="G4115" s="223">
        <f>G4064*'Usages mobilité'!$BG26*(1+'Usages mobilité'!$BH26)^(G$4036-$D$4036)/1000</f>
        <v>0</v>
      </c>
      <c r="H4115" s="223">
        <f>H4064*'Usages mobilité'!$BG26*(1+'Usages mobilité'!$BH26)^(H$4036-$D$4036)/1000</f>
        <v>0</v>
      </c>
      <c r="I4115" s="223">
        <f>I4064*'Usages mobilité'!$BG26*(1+'Usages mobilité'!$BH26)^(I$4036-$D$4036)/1000</f>
        <v>0</v>
      </c>
      <c r="J4115" s="223">
        <f>J4064*'Usages mobilité'!$BG26*(1+'Usages mobilité'!$BH26)^(J$4036-$D$4036)/1000</f>
        <v>0</v>
      </c>
      <c r="K4115" s="223">
        <f>K4064*'Usages mobilité'!$BG26*(1+'Usages mobilité'!$BH26)^(K$4036-$D$4036)/1000</f>
        <v>0</v>
      </c>
      <c r="L4115" s="223">
        <f>L4064*'Usages mobilité'!$BG26*(1+'Usages mobilité'!$BH26)^(L$4036-$D$4036)/1000</f>
        <v>0</v>
      </c>
      <c r="M4115" s="223">
        <f>M4064*'Usages mobilité'!$BG26*(1+'Usages mobilité'!$BH26)^(M$4036-$D$4036)/1000</f>
        <v>0</v>
      </c>
      <c r="N4115" s="223">
        <f>N4064*'Usages mobilité'!$BG26*(1+'Usages mobilité'!$BH26)^(N$4036-$D$4036)/1000</f>
        <v>0</v>
      </c>
      <c r="O4115" s="223">
        <f>O4064*'Usages mobilité'!$BG26*(1+'Usages mobilité'!$BH26)^(O$4036-$D$4036)/1000</f>
        <v>0</v>
      </c>
      <c r="P4115" s="223">
        <f>P4064*'Usages mobilité'!$BG26*(1+'Usages mobilité'!$BH26)^(P$4036-$D$4036)/1000</f>
        <v>0</v>
      </c>
      <c r="Q4115" s="223">
        <f>Q4064*'Usages mobilité'!$BG26*(1+'Usages mobilité'!$BH26)^(Q$4036-$D$4036)/1000</f>
        <v>0</v>
      </c>
      <c r="R4115" s="223">
        <f>R4064*'Usages mobilité'!$BG26*(1+'Usages mobilité'!$BH26)^(R$4036-$D$4036)/1000</f>
        <v>0</v>
      </c>
    </row>
    <row r="4116" spans="1:18" hidden="1" outlineLevel="2" x14ac:dyDescent="0.25">
      <c r="A4116" s="222" t="str">
        <f>'Usages mobilité'!A27</f>
        <v>Usage mobilité n°24</v>
      </c>
      <c r="B4116" s="222" t="s">
        <v>645</v>
      </c>
      <c r="C4116" s="222"/>
      <c r="D4116" s="223">
        <f>D4065*'Usages mobilité'!$BG27*(1+'Usages mobilité'!$BH27)^(D$4036-$D$4036)/1000</f>
        <v>0</v>
      </c>
      <c r="E4116" s="223">
        <f>E4065*'Usages mobilité'!$BG27*(1+'Usages mobilité'!$BH27)^(E$4036-$D$4036)/1000</f>
        <v>0</v>
      </c>
      <c r="F4116" s="223">
        <f>F4065*'Usages mobilité'!$BG27*(1+'Usages mobilité'!$BH27)^(F$4036-$D$4036)/1000</f>
        <v>0</v>
      </c>
      <c r="G4116" s="223">
        <f>G4065*'Usages mobilité'!$BG27*(1+'Usages mobilité'!$BH27)^(G$4036-$D$4036)/1000</f>
        <v>0</v>
      </c>
      <c r="H4116" s="223">
        <f>H4065*'Usages mobilité'!$BG27*(1+'Usages mobilité'!$BH27)^(H$4036-$D$4036)/1000</f>
        <v>0</v>
      </c>
      <c r="I4116" s="223">
        <f>I4065*'Usages mobilité'!$BG27*(1+'Usages mobilité'!$BH27)^(I$4036-$D$4036)/1000</f>
        <v>0</v>
      </c>
      <c r="J4116" s="223">
        <f>J4065*'Usages mobilité'!$BG27*(1+'Usages mobilité'!$BH27)^(J$4036-$D$4036)/1000</f>
        <v>0</v>
      </c>
      <c r="K4116" s="223">
        <f>K4065*'Usages mobilité'!$BG27*(1+'Usages mobilité'!$BH27)^(K$4036-$D$4036)/1000</f>
        <v>0</v>
      </c>
      <c r="L4116" s="223">
        <f>L4065*'Usages mobilité'!$BG27*(1+'Usages mobilité'!$BH27)^(L$4036-$D$4036)/1000</f>
        <v>0</v>
      </c>
      <c r="M4116" s="223">
        <f>M4065*'Usages mobilité'!$BG27*(1+'Usages mobilité'!$BH27)^(M$4036-$D$4036)/1000</f>
        <v>0</v>
      </c>
      <c r="N4116" s="223">
        <f>N4065*'Usages mobilité'!$BG27*(1+'Usages mobilité'!$BH27)^(N$4036-$D$4036)/1000</f>
        <v>0</v>
      </c>
      <c r="O4116" s="223">
        <f>O4065*'Usages mobilité'!$BG27*(1+'Usages mobilité'!$BH27)^(O$4036-$D$4036)/1000</f>
        <v>0</v>
      </c>
      <c r="P4116" s="223">
        <f>P4065*'Usages mobilité'!$BG27*(1+'Usages mobilité'!$BH27)^(P$4036-$D$4036)/1000</f>
        <v>0</v>
      </c>
      <c r="Q4116" s="223">
        <f>Q4065*'Usages mobilité'!$BG27*(1+'Usages mobilité'!$BH27)^(Q$4036-$D$4036)/1000</f>
        <v>0</v>
      </c>
      <c r="R4116" s="223">
        <f>R4065*'Usages mobilité'!$BG27*(1+'Usages mobilité'!$BH27)^(R$4036-$D$4036)/1000</f>
        <v>0</v>
      </c>
    </row>
    <row r="4117" spans="1:18" hidden="1" outlineLevel="2" x14ac:dyDescent="0.25">
      <c r="A4117" s="222" t="str">
        <f>'Usages mobilité'!A28</f>
        <v>Usage mobilité n°25</v>
      </c>
      <c r="B4117" s="222" t="s">
        <v>645</v>
      </c>
      <c r="C4117" s="222"/>
      <c r="D4117" s="223">
        <f>D4066*'Usages mobilité'!$BG28*(1+'Usages mobilité'!$BH28)^(D$4036-$D$4036)/1000</f>
        <v>0</v>
      </c>
      <c r="E4117" s="223">
        <f>E4066*'Usages mobilité'!$BG28*(1+'Usages mobilité'!$BH28)^(E$4036-$D$4036)/1000</f>
        <v>0</v>
      </c>
      <c r="F4117" s="223">
        <f>F4066*'Usages mobilité'!$BG28*(1+'Usages mobilité'!$BH28)^(F$4036-$D$4036)/1000</f>
        <v>0</v>
      </c>
      <c r="G4117" s="223">
        <f>G4066*'Usages mobilité'!$BG28*(1+'Usages mobilité'!$BH28)^(G$4036-$D$4036)/1000</f>
        <v>0</v>
      </c>
      <c r="H4117" s="223">
        <f>H4066*'Usages mobilité'!$BG28*(1+'Usages mobilité'!$BH28)^(H$4036-$D$4036)/1000</f>
        <v>0</v>
      </c>
      <c r="I4117" s="223">
        <f>I4066*'Usages mobilité'!$BG28*(1+'Usages mobilité'!$BH28)^(I$4036-$D$4036)/1000</f>
        <v>0</v>
      </c>
      <c r="J4117" s="223">
        <f>J4066*'Usages mobilité'!$BG28*(1+'Usages mobilité'!$BH28)^(J$4036-$D$4036)/1000</f>
        <v>0</v>
      </c>
      <c r="K4117" s="223">
        <f>K4066*'Usages mobilité'!$BG28*(1+'Usages mobilité'!$BH28)^(K$4036-$D$4036)/1000</f>
        <v>0</v>
      </c>
      <c r="L4117" s="223">
        <f>L4066*'Usages mobilité'!$BG28*(1+'Usages mobilité'!$BH28)^(L$4036-$D$4036)/1000</f>
        <v>0</v>
      </c>
      <c r="M4117" s="223">
        <f>M4066*'Usages mobilité'!$BG28*(1+'Usages mobilité'!$BH28)^(M$4036-$D$4036)/1000</f>
        <v>0</v>
      </c>
      <c r="N4117" s="223">
        <f>N4066*'Usages mobilité'!$BG28*(1+'Usages mobilité'!$BH28)^(N$4036-$D$4036)/1000</f>
        <v>0</v>
      </c>
      <c r="O4117" s="223">
        <f>O4066*'Usages mobilité'!$BG28*(1+'Usages mobilité'!$BH28)^(O$4036-$D$4036)/1000</f>
        <v>0</v>
      </c>
      <c r="P4117" s="223">
        <f>P4066*'Usages mobilité'!$BG28*(1+'Usages mobilité'!$BH28)^(P$4036-$D$4036)/1000</f>
        <v>0</v>
      </c>
      <c r="Q4117" s="223">
        <f>Q4066*'Usages mobilité'!$BG28*(1+'Usages mobilité'!$BH28)^(Q$4036-$D$4036)/1000</f>
        <v>0</v>
      </c>
      <c r="R4117" s="223">
        <f>R4066*'Usages mobilité'!$BG28*(1+'Usages mobilité'!$BH28)^(R$4036-$D$4036)/1000</f>
        <v>0</v>
      </c>
    </row>
    <row r="4118" spans="1:18" hidden="1" outlineLevel="2" x14ac:dyDescent="0.25">
      <c r="A4118" s="222" t="str">
        <f>'Usages mobilité'!A29</f>
        <v>Usage mobilité n°26</v>
      </c>
      <c r="B4118" s="222" t="s">
        <v>645</v>
      </c>
      <c r="C4118" s="222"/>
      <c r="D4118" s="223">
        <f>D4067*'Usages mobilité'!$BG29*(1+'Usages mobilité'!$BH29)^(D$4036-$D$4036)/1000</f>
        <v>0</v>
      </c>
      <c r="E4118" s="223">
        <f>E4067*'Usages mobilité'!$BG29*(1+'Usages mobilité'!$BH29)^(E$4036-$D$4036)/1000</f>
        <v>0</v>
      </c>
      <c r="F4118" s="223">
        <f>F4067*'Usages mobilité'!$BG29*(1+'Usages mobilité'!$BH29)^(F$4036-$D$4036)/1000</f>
        <v>0</v>
      </c>
      <c r="G4118" s="223">
        <f>G4067*'Usages mobilité'!$BG29*(1+'Usages mobilité'!$BH29)^(G$4036-$D$4036)/1000</f>
        <v>0</v>
      </c>
      <c r="H4118" s="223">
        <f>H4067*'Usages mobilité'!$BG29*(1+'Usages mobilité'!$BH29)^(H$4036-$D$4036)/1000</f>
        <v>0</v>
      </c>
      <c r="I4118" s="223">
        <f>I4067*'Usages mobilité'!$BG29*(1+'Usages mobilité'!$BH29)^(I$4036-$D$4036)/1000</f>
        <v>0</v>
      </c>
      <c r="J4118" s="223">
        <f>J4067*'Usages mobilité'!$BG29*(1+'Usages mobilité'!$BH29)^(J$4036-$D$4036)/1000</f>
        <v>0</v>
      </c>
      <c r="K4118" s="223">
        <f>K4067*'Usages mobilité'!$BG29*(1+'Usages mobilité'!$BH29)^(K$4036-$D$4036)/1000</f>
        <v>0</v>
      </c>
      <c r="L4118" s="223">
        <f>L4067*'Usages mobilité'!$BG29*(1+'Usages mobilité'!$BH29)^(L$4036-$D$4036)/1000</f>
        <v>0</v>
      </c>
      <c r="M4118" s="223">
        <f>M4067*'Usages mobilité'!$BG29*(1+'Usages mobilité'!$BH29)^(M$4036-$D$4036)/1000</f>
        <v>0</v>
      </c>
      <c r="N4118" s="223">
        <f>N4067*'Usages mobilité'!$BG29*(1+'Usages mobilité'!$BH29)^(N$4036-$D$4036)/1000</f>
        <v>0</v>
      </c>
      <c r="O4118" s="223">
        <f>O4067*'Usages mobilité'!$BG29*(1+'Usages mobilité'!$BH29)^(O$4036-$D$4036)/1000</f>
        <v>0</v>
      </c>
      <c r="P4118" s="223">
        <f>P4067*'Usages mobilité'!$BG29*(1+'Usages mobilité'!$BH29)^(P$4036-$D$4036)/1000</f>
        <v>0</v>
      </c>
      <c r="Q4118" s="223">
        <f>Q4067*'Usages mobilité'!$BG29*(1+'Usages mobilité'!$BH29)^(Q$4036-$D$4036)/1000</f>
        <v>0</v>
      </c>
      <c r="R4118" s="223">
        <f>R4067*'Usages mobilité'!$BG29*(1+'Usages mobilité'!$BH29)^(R$4036-$D$4036)/1000</f>
        <v>0</v>
      </c>
    </row>
    <row r="4119" spans="1:18" hidden="1" outlineLevel="2" x14ac:dyDescent="0.25">
      <c r="A4119" s="222" t="str">
        <f>'Usages mobilité'!A30</f>
        <v>Usage mobilité n°27</v>
      </c>
      <c r="B4119" s="222" t="s">
        <v>645</v>
      </c>
      <c r="C4119" s="222"/>
      <c r="D4119" s="223">
        <f>D4068*'Usages mobilité'!$BG30*(1+'Usages mobilité'!$BH30)^(D$4036-$D$4036)/1000</f>
        <v>0</v>
      </c>
      <c r="E4119" s="223">
        <f>E4068*'Usages mobilité'!$BG30*(1+'Usages mobilité'!$BH30)^(E$4036-$D$4036)/1000</f>
        <v>0</v>
      </c>
      <c r="F4119" s="223">
        <f>F4068*'Usages mobilité'!$BG30*(1+'Usages mobilité'!$BH30)^(F$4036-$D$4036)/1000</f>
        <v>0</v>
      </c>
      <c r="G4119" s="223">
        <f>G4068*'Usages mobilité'!$BG30*(1+'Usages mobilité'!$BH30)^(G$4036-$D$4036)/1000</f>
        <v>0</v>
      </c>
      <c r="H4119" s="223">
        <f>H4068*'Usages mobilité'!$BG30*(1+'Usages mobilité'!$BH30)^(H$4036-$D$4036)/1000</f>
        <v>0</v>
      </c>
      <c r="I4119" s="223">
        <f>I4068*'Usages mobilité'!$BG30*(1+'Usages mobilité'!$BH30)^(I$4036-$D$4036)/1000</f>
        <v>0</v>
      </c>
      <c r="J4119" s="223">
        <f>J4068*'Usages mobilité'!$BG30*(1+'Usages mobilité'!$BH30)^(J$4036-$D$4036)/1000</f>
        <v>0</v>
      </c>
      <c r="K4119" s="223">
        <f>K4068*'Usages mobilité'!$BG30*(1+'Usages mobilité'!$BH30)^(K$4036-$D$4036)/1000</f>
        <v>0</v>
      </c>
      <c r="L4119" s="223">
        <f>L4068*'Usages mobilité'!$BG30*(1+'Usages mobilité'!$BH30)^(L$4036-$D$4036)/1000</f>
        <v>0</v>
      </c>
      <c r="M4119" s="223">
        <f>M4068*'Usages mobilité'!$BG30*(1+'Usages mobilité'!$BH30)^(M$4036-$D$4036)/1000</f>
        <v>0</v>
      </c>
      <c r="N4119" s="223">
        <f>N4068*'Usages mobilité'!$BG30*(1+'Usages mobilité'!$BH30)^(N$4036-$D$4036)/1000</f>
        <v>0</v>
      </c>
      <c r="O4119" s="223">
        <f>O4068*'Usages mobilité'!$BG30*(1+'Usages mobilité'!$BH30)^(O$4036-$D$4036)/1000</f>
        <v>0</v>
      </c>
      <c r="P4119" s="223">
        <f>P4068*'Usages mobilité'!$BG30*(1+'Usages mobilité'!$BH30)^(P$4036-$D$4036)/1000</f>
        <v>0</v>
      </c>
      <c r="Q4119" s="223">
        <f>Q4068*'Usages mobilité'!$BG30*(1+'Usages mobilité'!$BH30)^(Q$4036-$D$4036)/1000</f>
        <v>0</v>
      </c>
      <c r="R4119" s="223">
        <f>R4068*'Usages mobilité'!$BG30*(1+'Usages mobilité'!$BH30)^(R$4036-$D$4036)/1000</f>
        <v>0</v>
      </c>
    </row>
    <row r="4120" spans="1:18" hidden="1" outlineLevel="2" x14ac:dyDescent="0.25">
      <c r="A4120" s="222" t="str">
        <f>'Usages mobilité'!A31</f>
        <v>Usage mobilité n°28</v>
      </c>
      <c r="B4120" s="222" t="s">
        <v>645</v>
      </c>
      <c r="C4120" s="222"/>
      <c r="D4120" s="223">
        <f>D4069*'Usages mobilité'!$BG31*(1+'Usages mobilité'!$BH31)^(D$4036-$D$4036)/1000</f>
        <v>0</v>
      </c>
      <c r="E4120" s="223">
        <f>E4069*'Usages mobilité'!$BG31*(1+'Usages mobilité'!$BH31)^(E$4036-$D$4036)/1000</f>
        <v>0</v>
      </c>
      <c r="F4120" s="223">
        <f>F4069*'Usages mobilité'!$BG31*(1+'Usages mobilité'!$BH31)^(F$4036-$D$4036)/1000</f>
        <v>0</v>
      </c>
      <c r="G4120" s="223">
        <f>G4069*'Usages mobilité'!$BG31*(1+'Usages mobilité'!$BH31)^(G$4036-$D$4036)/1000</f>
        <v>0</v>
      </c>
      <c r="H4120" s="223">
        <f>H4069*'Usages mobilité'!$BG31*(1+'Usages mobilité'!$BH31)^(H$4036-$D$4036)/1000</f>
        <v>0</v>
      </c>
      <c r="I4120" s="223">
        <f>I4069*'Usages mobilité'!$BG31*(1+'Usages mobilité'!$BH31)^(I$4036-$D$4036)/1000</f>
        <v>0</v>
      </c>
      <c r="J4120" s="223">
        <f>J4069*'Usages mobilité'!$BG31*(1+'Usages mobilité'!$BH31)^(J$4036-$D$4036)/1000</f>
        <v>0</v>
      </c>
      <c r="K4120" s="223">
        <f>K4069*'Usages mobilité'!$BG31*(1+'Usages mobilité'!$BH31)^(K$4036-$D$4036)/1000</f>
        <v>0</v>
      </c>
      <c r="L4120" s="223">
        <f>L4069*'Usages mobilité'!$BG31*(1+'Usages mobilité'!$BH31)^(L$4036-$D$4036)/1000</f>
        <v>0</v>
      </c>
      <c r="M4120" s="223">
        <f>M4069*'Usages mobilité'!$BG31*(1+'Usages mobilité'!$BH31)^(M$4036-$D$4036)/1000</f>
        <v>0</v>
      </c>
      <c r="N4120" s="223">
        <f>N4069*'Usages mobilité'!$BG31*(1+'Usages mobilité'!$BH31)^(N$4036-$D$4036)/1000</f>
        <v>0</v>
      </c>
      <c r="O4120" s="223">
        <f>O4069*'Usages mobilité'!$BG31*(1+'Usages mobilité'!$BH31)^(O$4036-$D$4036)/1000</f>
        <v>0</v>
      </c>
      <c r="P4120" s="223">
        <f>P4069*'Usages mobilité'!$BG31*(1+'Usages mobilité'!$BH31)^(P$4036-$D$4036)/1000</f>
        <v>0</v>
      </c>
      <c r="Q4120" s="223">
        <f>Q4069*'Usages mobilité'!$BG31*(1+'Usages mobilité'!$BH31)^(Q$4036-$D$4036)/1000</f>
        <v>0</v>
      </c>
      <c r="R4120" s="223">
        <f>R4069*'Usages mobilité'!$BG31*(1+'Usages mobilité'!$BH31)^(R$4036-$D$4036)/1000</f>
        <v>0</v>
      </c>
    </row>
    <row r="4121" spans="1:18" hidden="1" outlineLevel="2" x14ac:dyDescent="0.25">
      <c r="A4121" s="222" t="str">
        <f>'Usages mobilité'!A32</f>
        <v>Usage mobilité n°29</v>
      </c>
      <c r="B4121" s="222" t="s">
        <v>645</v>
      </c>
      <c r="C4121" s="222"/>
      <c r="D4121" s="223">
        <f>D4070*'Usages mobilité'!$BG32*(1+'Usages mobilité'!$BH32)^(D$4036-$D$4036)/1000</f>
        <v>0</v>
      </c>
      <c r="E4121" s="223">
        <f>E4070*'Usages mobilité'!$BG32*(1+'Usages mobilité'!$BH32)^(E$4036-$D$4036)/1000</f>
        <v>0</v>
      </c>
      <c r="F4121" s="223">
        <f>F4070*'Usages mobilité'!$BG32*(1+'Usages mobilité'!$BH32)^(F$4036-$D$4036)/1000</f>
        <v>0</v>
      </c>
      <c r="G4121" s="223">
        <f>G4070*'Usages mobilité'!$BG32*(1+'Usages mobilité'!$BH32)^(G$4036-$D$4036)/1000</f>
        <v>0</v>
      </c>
      <c r="H4121" s="223">
        <f>H4070*'Usages mobilité'!$BG32*(1+'Usages mobilité'!$BH32)^(H$4036-$D$4036)/1000</f>
        <v>0</v>
      </c>
      <c r="I4121" s="223">
        <f>I4070*'Usages mobilité'!$BG32*(1+'Usages mobilité'!$BH32)^(I$4036-$D$4036)/1000</f>
        <v>0</v>
      </c>
      <c r="J4121" s="223">
        <f>J4070*'Usages mobilité'!$BG32*(1+'Usages mobilité'!$BH32)^(J$4036-$D$4036)/1000</f>
        <v>0</v>
      </c>
      <c r="K4121" s="223">
        <f>K4070*'Usages mobilité'!$BG32*(1+'Usages mobilité'!$BH32)^(K$4036-$D$4036)/1000</f>
        <v>0</v>
      </c>
      <c r="L4121" s="223">
        <f>L4070*'Usages mobilité'!$BG32*(1+'Usages mobilité'!$BH32)^(L$4036-$D$4036)/1000</f>
        <v>0</v>
      </c>
      <c r="M4121" s="223">
        <f>M4070*'Usages mobilité'!$BG32*(1+'Usages mobilité'!$BH32)^(M$4036-$D$4036)/1000</f>
        <v>0</v>
      </c>
      <c r="N4121" s="223">
        <f>N4070*'Usages mobilité'!$BG32*(1+'Usages mobilité'!$BH32)^(N$4036-$D$4036)/1000</f>
        <v>0</v>
      </c>
      <c r="O4121" s="223">
        <f>O4070*'Usages mobilité'!$BG32*(1+'Usages mobilité'!$BH32)^(O$4036-$D$4036)/1000</f>
        <v>0</v>
      </c>
      <c r="P4121" s="223">
        <f>P4070*'Usages mobilité'!$BG32*(1+'Usages mobilité'!$BH32)^(P$4036-$D$4036)/1000</f>
        <v>0</v>
      </c>
      <c r="Q4121" s="223">
        <f>Q4070*'Usages mobilité'!$BG32*(1+'Usages mobilité'!$BH32)^(Q$4036-$D$4036)/1000</f>
        <v>0</v>
      </c>
      <c r="R4121" s="223">
        <f>R4070*'Usages mobilité'!$BG32*(1+'Usages mobilité'!$BH32)^(R$4036-$D$4036)/1000</f>
        <v>0</v>
      </c>
    </row>
    <row r="4122" spans="1:18" hidden="1" outlineLevel="2" x14ac:dyDescent="0.25">
      <c r="A4122" s="222" t="str">
        <f>'Usages mobilité'!A33</f>
        <v>Usage mobilité n°30</v>
      </c>
      <c r="B4122" s="222" t="s">
        <v>645</v>
      </c>
      <c r="C4122" s="222"/>
      <c r="D4122" s="223">
        <f>D4071*'Usages mobilité'!$BG33*(1+'Usages mobilité'!$BH33)^(D$4036-$D$4036)/1000</f>
        <v>0</v>
      </c>
      <c r="E4122" s="223">
        <f>E4071*'Usages mobilité'!$BG33*(1+'Usages mobilité'!$BH33)^(E$4036-$D$4036)/1000</f>
        <v>0</v>
      </c>
      <c r="F4122" s="223">
        <f>F4071*'Usages mobilité'!$BG33*(1+'Usages mobilité'!$BH33)^(F$4036-$D$4036)/1000</f>
        <v>0</v>
      </c>
      <c r="G4122" s="223">
        <f>G4071*'Usages mobilité'!$BG33*(1+'Usages mobilité'!$BH33)^(G$4036-$D$4036)/1000</f>
        <v>0</v>
      </c>
      <c r="H4122" s="223">
        <f>H4071*'Usages mobilité'!$BG33*(1+'Usages mobilité'!$BH33)^(H$4036-$D$4036)/1000</f>
        <v>0</v>
      </c>
      <c r="I4122" s="223">
        <f>I4071*'Usages mobilité'!$BG33*(1+'Usages mobilité'!$BH33)^(I$4036-$D$4036)/1000</f>
        <v>0</v>
      </c>
      <c r="J4122" s="223">
        <f>J4071*'Usages mobilité'!$BG33*(1+'Usages mobilité'!$BH33)^(J$4036-$D$4036)/1000</f>
        <v>0</v>
      </c>
      <c r="K4122" s="223">
        <f>K4071*'Usages mobilité'!$BG33*(1+'Usages mobilité'!$BH33)^(K$4036-$D$4036)/1000</f>
        <v>0</v>
      </c>
      <c r="L4122" s="223">
        <f>L4071*'Usages mobilité'!$BG33*(1+'Usages mobilité'!$BH33)^(L$4036-$D$4036)/1000</f>
        <v>0</v>
      </c>
      <c r="M4122" s="223">
        <f>M4071*'Usages mobilité'!$BG33*(1+'Usages mobilité'!$BH33)^(M$4036-$D$4036)/1000</f>
        <v>0</v>
      </c>
      <c r="N4122" s="223">
        <f>N4071*'Usages mobilité'!$BG33*(1+'Usages mobilité'!$BH33)^(N$4036-$D$4036)/1000</f>
        <v>0</v>
      </c>
      <c r="O4122" s="223">
        <f>O4071*'Usages mobilité'!$BG33*(1+'Usages mobilité'!$BH33)^(O$4036-$D$4036)/1000</f>
        <v>0</v>
      </c>
      <c r="P4122" s="223">
        <f>P4071*'Usages mobilité'!$BG33*(1+'Usages mobilité'!$BH33)^(P$4036-$D$4036)/1000</f>
        <v>0</v>
      </c>
      <c r="Q4122" s="223">
        <f>Q4071*'Usages mobilité'!$BG33*(1+'Usages mobilité'!$BH33)^(Q$4036-$D$4036)/1000</f>
        <v>0</v>
      </c>
      <c r="R4122" s="223">
        <f>R4071*'Usages mobilité'!$BG33*(1+'Usages mobilité'!$BH33)^(R$4036-$D$4036)/1000</f>
        <v>0</v>
      </c>
    </row>
    <row r="4123" spans="1:18" hidden="1" outlineLevel="2" x14ac:dyDescent="0.25">
      <c r="A4123" s="222" t="str">
        <f>'Usages mobilité'!A34</f>
        <v>Usage mobilité n°31</v>
      </c>
      <c r="B4123" s="222" t="s">
        <v>645</v>
      </c>
      <c r="C4123" s="222"/>
      <c r="D4123" s="223">
        <f>D4072*'Usages mobilité'!$BG34*(1+'Usages mobilité'!$BH34)^(D$4036-$D$4036)/1000</f>
        <v>0</v>
      </c>
      <c r="E4123" s="223">
        <f>E4072*'Usages mobilité'!$BG34*(1+'Usages mobilité'!$BH34)^(E$4036-$D$4036)/1000</f>
        <v>0</v>
      </c>
      <c r="F4123" s="223">
        <f>F4072*'Usages mobilité'!$BG34*(1+'Usages mobilité'!$BH34)^(F$4036-$D$4036)/1000</f>
        <v>0</v>
      </c>
      <c r="G4123" s="223">
        <f>G4072*'Usages mobilité'!$BG34*(1+'Usages mobilité'!$BH34)^(G$4036-$D$4036)/1000</f>
        <v>0</v>
      </c>
      <c r="H4123" s="223">
        <f>H4072*'Usages mobilité'!$BG34*(1+'Usages mobilité'!$BH34)^(H$4036-$D$4036)/1000</f>
        <v>0</v>
      </c>
      <c r="I4123" s="223">
        <f>I4072*'Usages mobilité'!$BG34*(1+'Usages mobilité'!$BH34)^(I$4036-$D$4036)/1000</f>
        <v>0</v>
      </c>
      <c r="J4123" s="223">
        <f>J4072*'Usages mobilité'!$BG34*(1+'Usages mobilité'!$BH34)^(J$4036-$D$4036)/1000</f>
        <v>0</v>
      </c>
      <c r="K4123" s="223">
        <f>K4072*'Usages mobilité'!$BG34*(1+'Usages mobilité'!$BH34)^(K$4036-$D$4036)/1000</f>
        <v>0</v>
      </c>
      <c r="L4123" s="223">
        <f>L4072*'Usages mobilité'!$BG34*(1+'Usages mobilité'!$BH34)^(L$4036-$D$4036)/1000</f>
        <v>0</v>
      </c>
      <c r="M4123" s="223">
        <f>M4072*'Usages mobilité'!$BG34*(1+'Usages mobilité'!$BH34)^(M$4036-$D$4036)/1000</f>
        <v>0</v>
      </c>
      <c r="N4123" s="223">
        <f>N4072*'Usages mobilité'!$BG34*(1+'Usages mobilité'!$BH34)^(N$4036-$D$4036)/1000</f>
        <v>0</v>
      </c>
      <c r="O4123" s="223">
        <f>O4072*'Usages mobilité'!$BG34*(1+'Usages mobilité'!$BH34)^(O$4036-$D$4036)/1000</f>
        <v>0</v>
      </c>
      <c r="P4123" s="223">
        <f>P4072*'Usages mobilité'!$BG34*(1+'Usages mobilité'!$BH34)^(P$4036-$D$4036)/1000</f>
        <v>0</v>
      </c>
      <c r="Q4123" s="223">
        <f>Q4072*'Usages mobilité'!$BG34*(1+'Usages mobilité'!$BH34)^(Q$4036-$D$4036)/1000</f>
        <v>0</v>
      </c>
      <c r="R4123" s="223">
        <f>R4072*'Usages mobilité'!$BG34*(1+'Usages mobilité'!$BH34)^(R$4036-$D$4036)/1000</f>
        <v>0</v>
      </c>
    </row>
    <row r="4124" spans="1:18" hidden="1" outlineLevel="2" x14ac:dyDescent="0.25">
      <c r="A4124" s="222" t="str">
        <f>'Usages mobilité'!A35</f>
        <v>Usage mobilité n°32</v>
      </c>
      <c r="B4124" s="222" t="s">
        <v>645</v>
      </c>
      <c r="C4124" s="222"/>
      <c r="D4124" s="223">
        <f>D4073*'Usages mobilité'!$BG35*(1+'Usages mobilité'!$BH35)^(D$4036-$D$4036)/1000</f>
        <v>0</v>
      </c>
      <c r="E4124" s="223">
        <f>E4073*'Usages mobilité'!$BG35*(1+'Usages mobilité'!$BH35)^(E$4036-$D$4036)/1000</f>
        <v>0</v>
      </c>
      <c r="F4124" s="223">
        <f>F4073*'Usages mobilité'!$BG35*(1+'Usages mobilité'!$BH35)^(F$4036-$D$4036)/1000</f>
        <v>0</v>
      </c>
      <c r="G4124" s="223">
        <f>G4073*'Usages mobilité'!$BG35*(1+'Usages mobilité'!$BH35)^(G$4036-$D$4036)/1000</f>
        <v>0</v>
      </c>
      <c r="H4124" s="223">
        <f>H4073*'Usages mobilité'!$BG35*(1+'Usages mobilité'!$BH35)^(H$4036-$D$4036)/1000</f>
        <v>0</v>
      </c>
      <c r="I4124" s="223">
        <f>I4073*'Usages mobilité'!$BG35*(1+'Usages mobilité'!$BH35)^(I$4036-$D$4036)/1000</f>
        <v>0</v>
      </c>
      <c r="J4124" s="223">
        <f>J4073*'Usages mobilité'!$BG35*(1+'Usages mobilité'!$BH35)^(J$4036-$D$4036)/1000</f>
        <v>0</v>
      </c>
      <c r="K4124" s="223">
        <f>K4073*'Usages mobilité'!$BG35*(1+'Usages mobilité'!$BH35)^(K$4036-$D$4036)/1000</f>
        <v>0</v>
      </c>
      <c r="L4124" s="223">
        <f>L4073*'Usages mobilité'!$BG35*(1+'Usages mobilité'!$BH35)^(L$4036-$D$4036)/1000</f>
        <v>0</v>
      </c>
      <c r="M4124" s="223">
        <f>M4073*'Usages mobilité'!$BG35*(1+'Usages mobilité'!$BH35)^(M$4036-$D$4036)/1000</f>
        <v>0</v>
      </c>
      <c r="N4124" s="223">
        <f>N4073*'Usages mobilité'!$BG35*(1+'Usages mobilité'!$BH35)^(N$4036-$D$4036)/1000</f>
        <v>0</v>
      </c>
      <c r="O4124" s="223">
        <f>O4073*'Usages mobilité'!$BG35*(1+'Usages mobilité'!$BH35)^(O$4036-$D$4036)/1000</f>
        <v>0</v>
      </c>
      <c r="P4124" s="223">
        <f>P4073*'Usages mobilité'!$BG35*(1+'Usages mobilité'!$BH35)^(P$4036-$D$4036)/1000</f>
        <v>0</v>
      </c>
      <c r="Q4124" s="223">
        <f>Q4073*'Usages mobilité'!$BG35*(1+'Usages mobilité'!$BH35)^(Q$4036-$D$4036)/1000</f>
        <v>0</v>
      </c>
      <c r="R4124" s="223">
        <f>R4073*'Usages mobilité'!$BG35*(1+'Usages mobilité'!$BH35)^(R$4036-$D$4036)/1000</f>
        <v>0</v>
      </c>
    </row>
    <row r="4125" spans="1:18" hidden="1" outlineLevel="2" x14ac:dyDescent="0.25">
      <c r="A4125" s="222" t="str">
        <f>'Usages mobilité'!A36</f>
        <v>Usage mobilité n°33</v>
      </c>
      <c r="B4125" s="222" t="s">
        <v>645</v>
      </c>
      <c r="C4125" s="222"/>
      <c r="D4125" s="223">
        <f>D4074*'Usages mobilité'!$BG36*(1+'Usages mobilité'!$BH36)^(D$4036-$D$4036)/1000</f>
        <v>0</v>
      </c>
      <c r="E4125" s="223">
        <f>E4074*'Usages mobilité'!$BG36*(1+'Usages mobilité'!$BH36)^(E$4036-$D$4036)/1000</f>
        <v>0</v>
      </c>
      <c r="F4125" s="223">
        <f>F4074*'Usages mobilité'!$BG36*(1+'Usages mobilité'!$BH36)^(F$4036-$D$4036)/1000</f>
        <v>0</v>
      </c>
      <c r="G4125" s="223">
        <f>G4074*'Usages mobilité'!$BG36*(1+'Usages mobilité'!$BH36)^(G$4036-$D$4036)/1000</f>
        <v>0</v>
      </c>
      <c r="H4125" s="223">
        <f>H4074*'Usages mobilité'!$BG36*(1+'Usages mobilité'!$BH36)^(H$4036-$D$4036)/1000</f>
        <v>0</v>
      </c>
      <c r="I4125" s="223">
        <f>I4074*'Usages mobilité'!$BG36*(1+'Usages mobilité'!$BH36)^(I$4036-$D$4036)/1000</f>
        <v>0</v>
      </c>
      <c r="J4125" s="223">
        <f>J4074*'Usages mobilité'!$BG36*(1+'Usages mobilité'!$BH36)^(J$4036-$D$4036)/1000</f>
        <v>0</v>
      </c>
      <c r="K4125" s="223">
        <f>K4074*'Usages mobilité'!$BG36*(1+'Usages mobilité'!$BH36)^(K$4036-$D$4036)/1000</f>
        <v>0</v>
      </c>
      <c r="L4125" s="223">
        <f>L4074*'Usages mobilité'!$BG36*(1+'Usages mobilité'!$BH36)^(L$4036-$D$4036)/1000</f>
        <v>0</v>
      </c>
      <c r="M4125" s="223">
        <f>M4074*'Usages mobilité'!$BG36*(1+'Usages mobilité'!$BH36)^(M$4036-$D$4036)/1000</f>
        <v>0</v>
      </c>
      <c r="N4125" s="223">
        <f>N4074*'Usages mobilité'!$BG36*(1+'Usages mobilité'!$BH36)^(N$4036-$D$4036)/1000</f>
        <v>0</v>
      </c>
      <c r="O4125" s="223">
        <f>O4074*'Usages mobilité'!$BG36*(1+'Usages mobilité'!$BH36)^(O$4036-$D$4036)/1000</f>
        <v>0</v>
      </c>
      <c r="P4125" s="223">
        <f>P4074*'Usages mobilité'!$BG36*(1+'Usages mobilité'!$BH36)^(P$4036-$D$4036)/1000</f>
        <v>0</v>
      </c>
      <c r="Q4125" s="223">
        <f>Q4074*'Usages mobilité'!$BG36*(1+'Usages mobilité'!$BH36)^(Q$4036-$D$4036)/1000</f>
        <v>0</v>
      </c>
      <c r="R4125" s="223">
        <f>R4074*'Usages mobilité'!$BG36*(1+'Usages mobilité'!$BH36)^(R$4036-$D$4036)/1000</f>
        <v>0</v>
      </c>
    </row>
    <row r="4126" spans="1:18" hidden="1" outlineLevel="2" x14ac:dyDescent="0.25">
      <c r="A4126" s="222" t="str">
        <f>'Usages mobilité'!A37</f>
        <v>Usage mobilité n°34</v>
      </c>
      <c r="B4126" s="222" t="s">
        <v>645</v>
      </c>
      <c r="C4126" s="222"/>
      <c r="D4126" s="223">
        <f>D4075*'Usages mobilité'!$BG37*(1+'Usages mobilité'!$BH37)^(D$4036-$D$4036)/1000</f>
        <v>0</v>
      </c>
      <c r="E4126" s="223">
        <f>E4075*'Usages mobilité'!$BG37*(1+'Usages mobilité'!$BH37)^(E$4036-$D$4036)/1000</f>
        <v>0</v>
      </c>
      <c r="F4126" s="223">
        <f>F4075*'Usages mobilité'!$BG37*(1+'Usages mobilité'!$BH37)^(F$4036-$D$4036)/1000</f>
        <v>0</v>
      </c>
      <c r="G4126" s="223">
        <f>G4075*'Usages mobilité'!$BG37*(1+'Usages mobilité'!$BH37)^(G$4036-$D$4036)/1000</f>
        <v>0</v>
      </c>
      <c r="H4126" s="223">
        <f>H4075*'Usages mobilité'!$BG37*(1+'Usages mobilité'!$BH37)^(H$4036-$D$4036)/1000</f>
        <v>0</v>
      </c>
      <c r="I4126" s="223">
        <f>I4075*'Usages mobilité'!$BG37*(1+'Usages mobilité'!$BH37)^(I$4036-$D$4036)/1000</f>
        <v>0</v>
      </c>
      <c r="J4126" s="223">
        <f>J4075*'Usages mobilité'!$BG37*(1+'Usages mobilité'!$BH37)^(J$4036-$D$4036)/1000</f>
        <v>0</v>
      </c>
      <c r="K4126" s="223">
        <f>K4075*'Usages mobilité'!$BG37*(1+'Usages mobilité'!$BH37)^(K$4036-$D$4036)/1000</f>
        <v>0</v>
      </c>
      <c r="L4126" s="223">
        <f>L4075*'Usages mobilité'!$BG37*(1+'Usages mobilité'!$BH37)^(L$4036-$D$4036)/1000</f>
        <v>0</v>
      </c>
      <c r="M4126" s="223">
        <f>M4075*'Usages mobilité'!$BG37*(1+'Usages mobilité'!$BH37)^(M$4036-$D$4036)/1000</f>
        <v>0</v>
      </c>
      <c r="N4126" s="223">
        <f>N4075*'Usages mobilité'!$BG37*(1+'Usages mobilité'!$BH37)^(N$4036-$D$4036)/1000</f>
        <v>0</v>
      </c>
      <c r="O4126" s="223">
        <f>O4075*'Usages mobilité'!$BG37*(1+'Usages mobilité'!$BH37)^(O$4036-$D$4036)/1000</f>
        <v>0</v>
      </c>
      <c r="P4126" s="223">
        <f>P4075*'Usages mobilité'!$BG37*(1+'Usages mobilité'!$BH37)^(P$4036-$D$4036)/1000</f>
        <v>0</v>
      </c>
      <c r="Q4126" s="223">
        <f>Q4075*'Usages mobilité'!$BG37*(1+'Usages mobilité'!$BH37)^(Q$4036-$D$4036)/1000</f>
        <v>0</v>
      </c>
      <c r="R4126" s="223">
        <f>R4075*'Usages mobilité'!$BG37*(1+'Usages mobilité'!$BH37)^(R$4036-$D$4036)/1000</f>
        <v>0</v>
      </c>
    </row>
    <row r="4127" spans="1:18" hidden="1" outlineLevel="2" x14ac:dyDescent="0.25">
      <c r="A4127" s="222" t="str">
        <f>'Usages mobilité'!A38</f>
        <v>Usage mobilité n°35</v>
      </c>
      <c r="B4127" s="222" t="s">
        <v>645</v>
      </c>
      <c r="C4127" s="222"/>
      <c r="D4127" s="223">
        <f>D4076*'Usages mobilité'!$BG38*(1+'Usages mobilité'!$BH38)^(D$4036-$D$4036)/1000</f>
        <v>0</v>
      </c>
      <c r="E4127" s="223">
        <f>E4076*'Usages mobilité'!$BG38*(1+'Usages mobilité'!$BH38)^(E$4036-$D$4036)/1000</f>
        <v>0</v>
      </c>
      <c r="F4127" s="223">
        <f>F4076*'Usages mobilité'!$BG38*(1+'Usages mobilité'!$BH38)^(F$4036-$D$4036)/1000</f>
        <v>0</v>
      </c>
      <c r="G4127" s="223">
        <f>G4076*'Usages mobilité'!$BG38*(1+'Usages mobilité'!$BH38)^(G$4036-$D$4036)/1000</f>
        <v>0</v>
      </c>
      <c r="H4127" s="223">
        <f>H4076*'Usages mobilité'!$BG38*(1+'Usages mobilité'!$BH38)^(H$4036-$D$4036)/1000</f>
        <v>0</v>
      </c>
      <c r="I4127" s="223">
        <f>I4076*'Usages mobilité'!$BG38*(1+'Usages mobilité'!$BH38)^(I$4036-$D$4036)/1000</f>
        <v>0</v>
      </c>
      <c r="J4127" s="223">
        <f>J4076*'Usages mobilité'!$BG38*(1+'Usages mobilité'!$BH38)^(J$4036-$D$4036)/1000</f>
        <v>0</v>
      </c>
      <c r="K4127" s="223">
        <f>K4076*'Usages mobilité'!$BG38*(1+'Usages mobilité'!$BH38)^(K$4036-$D$4036)/1000</f>
        <v>0</v>
      </c>
      <c r="L4127" s="223">
        <f>L4076*'Usages mobilité'!$BG38*(1+'Usages mobilité'!$BH38)^(L$4036-$D$4036)/1000</f>
        <v>0</v>
      </c>
      <c r="M4127" s="223">
        <f>M4076*'Usages mobilité'!$BG38*(1+'Usages mobilité'!$BH38)^(M$4036-$D$4036)/1000</f>
        <v>0</v>
      </c>
      <c r="N4127" s="223">
        <f>N4076*'Usages mobilité'!$BG38*(1+'Usages mobilité'!$BH38)^(N$4036-$D$4036)/1000</f>
        <v>0</v>
      </c>
      <c r="O4127" s="223">
        <f>O4076*'Usages mobilité'!$BG38*(1+'Usages mobilité'!$BH38)^(O$4036-$D$4036)/1000</f>
        <v>0</v>
      </c>
      <c r="P4127" s="223">
        <f>P4076*'Usages mobilité'!$BG38*(1+'Usages mobilité'!$BH38)^(P$4036-$D$4036)/1000</f>
        <v>0</v>
      </c>
      <c r="Q4127" s="223">
        <f>Q4076*'Usages mobilité'!$BG38*(1+'Usages mobilité'!$BH38)^(Q$4036-$D$4036)/1000</f>
        <v>0</v>
      </c>
      <c r="R4127" s="223">
        <f>R4076*'Usages mobilité'!$BG38*(1+'Usages mobilité'!$BH38)^(R$4036-$D$4036)/1000</f>
        <v>0</v>
      </c>
    </row>
    <row r="4128" spans="1:18" hidden="1" outlineLevel="2" x14ac:dyDescent="0.25">
      <c r="A4128" s="222" t="str">
        <f>'Usages mobilité'!A39</f>
        <v>Usage mobilité n°36</v>
      </c>
      <c r="B4128" s="222" t="s">
        <v>645</v>
      </c>
      <c r="C4128" s="222"/>
      <c r="D4128" s="223">
        <f>D4077*'Usages mobilité'!$BG39*(1+'Usages mobilité'!$BH39)^(D$4036-$D$4036)/1000</f>
        <v>0</v>
      </c>
      <c r="E4128" s="223">
        <f>E4077*'Usages mobilité'!$BG39*(1+'Usages mobilité'!$BH39)^(E$4036-$D$4036)/1000</f>
        <v>0</v>
      </c>
      <c r="F4128" s="223">
        <f>F4077*'Usages mobilité'!$BG39*(1+'Usages mobilité'!$BH39)^(F$4036-$D$4036)/1000</f>
        <v>0</v>
      </c>
      <c r="G4128" s="223">
        <f>G4077*'Usages mobilité'!$BG39*(1+'Usages mobilité'!$BH39)^(G$4036-$D$4036)/1000</f>
        <v>0</v>
      </c>
      <c r="H4128" s="223">
        <f>H4077*'Usages mobilité'!$BG39*(1+'Usages mobilité'!$BH39)^(H$4036-$D$4036)/1000</f>
        <v>0</v>
      </c>
      <c r="I4128" s="223">
        <f>I4077*'Usages mobilité'!$BG39*(1+'Usages mobilité'!$BH39)^(I$4036-$D$4036)/1000</f>
        <v>0</v>
      </c>
      <c r="J4128" s="223">
        <f>J4077*'Usages mobilité'!$BG39*(1+'Usages mobilité'!$BH39)^(J$4036-$D$4036)/1000</f>
        <v>0</v>
      </c>
      <c r="K4128" s="223">
        <f>K4077*'Usages mobilité'!$BG39*(1+'Usages mobilité'!$BH39)^(K$4036-$D$4036)/1000</f>
        <v>0</v>
      </c>
      <c r="L4128" s="223">
        <f>L4077*'Usages mobilité'!$BG39*(1+'Usages mobilité'!$BH39)^(L$4036-$D$4036)/1000</f>
        <v>0</v>
      </c>
      <c r="M4128" s="223">
        <f>M4077*'Usages mobilité'!$BG39*(1+'Usages mobilité'!$BH39)^(M$4036-$D$4036)/1000</f>
        <v>0</v>
      </c>
      <c r="N4128" s="223">
        <f>N4077*'Usages mobilité'!$BG39*(1+'Usages mobilité'!$BH39)^(N$4036-$D$4036)/1000</f>
        <v>0</v>
      </c>
      <c r="O4128" s="223">
        <f>O4077*'Usages mobilité'!$BG39*(1+'Usages mobilité'!$BH39)^(O$4036-$D$4036)/1000</f>
        <v>0</v>
      </c>
      <c r="P4128" s="223">
        <f>P4077*'Usages mobilité'!$BG39*(1+'Usages mobilité'!$BH39)^(P$4036-$D$4036)/1000</f>
        <v>0</v>
      </c>
      <c r="Q4128" s="223">
        <f>Q4077*'Usages mobilité'!$BG39*(1+'Usages mobilité'!$BH39)^(Q$4036-$D$4036)/1000</f>
        <v>0</v>
      </c>
      <c r="R4128" s="223">
        <f>R4077*'Usages mobilité'!$BG39*(1+'Usages mobilité'!$BH39)^(R$4036-$D$4036)/1000</f>
        <v>0</v>
      </c>
    </row>
    <row r="4129" spans="1:18" hidden="1" outlineLevel="2" x14ac:dyDescent="0.25">
      <c r="A4129" s="222" t="str">
        <f>'Usages mobilité'!A40</f>
        <v>Usage mobilité n°37</v>
      </c>
      <c r="B4129" s="222" t="s">
        <v>645</v>
      </c>
      <c r="C4129" s="222"/>
      <c r="D4129" s="223">
        <f>D4078*'Usages mobilité'!$BG40*(1+'Usages mobilité'!$BH40)^(D$4036-$D$4036)/1000</f>
        <v>0</v>
      </c>
      <c r="E4129" s="223">
        <f>E4078*'Usages mobilité'!$BG40*(1+'Usages mobilité'!$BH40)^(E$4036-$D$4036)/1000</f>
        <v>0</v>
      </c>
      <c r="F4129" s="223">
        <f>F4078*'Usages mobilité'!$BG40*(1+'Usages mobilité'!$BH40)^(F$4036-$D$4036)/1000</f>
        <v>0</v>
      </c>
      <c r="G4129" s="223">
        <f>G4078*'Usages mobilité'!$BG40*(1+'Usages mobilité'!$BH40)^(G$4036-$D$4036)/1000</f>
        <v>0</v>
      </c>
      <c r="H4129" s="223">
        <f>H4078*'Usages mobilité'!$BG40*(1+'Usages mobilité'!$BH40)^(H$4036-$D$4036)/1000</f>
        <v>0</v>
      </c>
      <c r="I4129" s="223">
        <f>I4078*'Usages mobilité'!$BG40*(1+'Usages mobilité'!$BH40)^(I$4036-$D$4036)/1000</f>
        <v>0</v>
      </c>
      <c r="J4129" s="223">
        <f>J4078*'Usages mobilité'!$BG40*(1+'Usages mobilité'!$BH40)^(J$4036-$D$4036)/1000</f>
        <v>0</v>
      </c>
      <c r="K4129" s="223">
        <f>K4078*'Usages mobilité'!$BG40*(1+'Usages mobilité'!$BH40)^(K$4036-$D$4036)/1000</f>
        <v>0</v>
      </c>
      <c r="L4129" s="223">
        <f>L4078*'Usages mobilité'!$BG40*(1+'Usages mobilité'!$BH40)^(L$4036-$D$4036)/1000</f>
        <v>0</v>
      </c>
      <c r="M4129" s="223">
        <f>M4078*'Usages mobilité'!$BG40*(1+'Usages mobilité'!$BH40)^(M$4036-$D$4036)/1000</f>
        <v>0</v>
      </c>
      <c r="N4129" s="223">
        <f>N4078*'Usages mobilité'!$BG40*(1+'Usages mobilité'!$BH40)^(N$4036-$D$4036)/1000</f>
        <v>0</v>
      </c>
      <c r="O4129" s="223">
        <f>O4078*'Usages mobilité'!$BG40*(1+'Usages mobilité'!$BH40)^(O$4036-$D$4036)/1000</f>
        <v>0</v>
      </c>
      <c r="P4129" s="223">
        <f>P4078*'Usages mobilité'!$BG40*(1+'Usages mobilité'!$BH40)^(P$4036-$D$4036)/1000</f>
        <v>0</v>
      </c>
      <c r="Q4129" s="223">
        <f>Q4078*'Usages mobilité'!$BG40*(1+'Usages mobilité'!$BH40)^(Q$4036-$D$4036)/1000</f>
        <v>0</v>
      </c>
      <c r="R4129" s="223">
        <f>R4078*'Usages mobilité'!$BG40*(1+'Usages mobilité'!$BH40)^(R$4036-$D$4036)/1000</f>
        <v>0</v>
      </c>
    </row>
    <row r="4130" spans="1:18" hidden="1" outlineLevel="2" x14ac:dyDescent="0.25">
      <c r="A4130" s="222" t="str">
        <f>'Usages mobilité'!A41</f>
        <v>Usage mobilité n°38</v>
      </c>
      <c r="B4130" s="222" t="s">
        <v>645</v>
      </c>
      <c r="C4130" s="222"/>
      <c r="D4130" s="223">
        <f>D4079*'Usages mobilité'!$BG41*(1+'Usages mobilité'!$BH41)^(D$4036-$D$4036)/1000</f>
        <v>0</v>
      </c>
      <c r="E4130" s="223">
        <f>E4079*'Usages mobilité'!$BG41*(1+'Usages mobilité'!$BH41)^(E$4036-$D$4036)/1000</f>
        <v>0</v>
      </c>
      <c r="F4130" s="223">
        <f>F4079*'Usages mobilité'!$BG41*(1+'Usages mobilité'!$BH41)^(F$4036-$D$4036)/1000</f>
        <v>0</v>
      </c>
      <c r="G4130" s="223">
        <f>G4079*'Usages mobilité'!$BG41*(1+'Usages mobilité'!$BH41)^(G$4036-$D$4036)/1000</f>
        <v>0</v>
      </c>
      <c r="H4130" s="223">
        <f>H4079*'Usages mobilité'!$BG41*(1+'Usages mobilité'!$BH41)^(H$4036-$D$4036)/1000</f>
        <v>0</v>
      </c>
      <c r="I4130" s="223">
        <f>I4079*'Usages mobilité'!$BG41*(1+'Usages mobilité'!$BH41)^(I$4036-$D$4036)/1000</f>
        <v>0</v>
      </c>
      <c r="J4130" s="223">
        <f>J4079*'Usages mobilité'!$BG41*(1+'Usages mobilité'!$BH41)^(J$4036-$D$4036)/1000</f>
        <v>0</v>
      </c>
      <c r="K4130" s="223">
        <f>K4079*'Usages mobilité'!$BG41*(1+'Usages mobilité'!$BH41)^(K$4036-$D$4036)/1000</f>
        <v>0</v>
      </c>
      <c r="L4130" s="223">
        <f>L4079*'Usages mobilité'!$BG41*(1+'Usages mobilité'!$BH41)^(L$4036-$D$4036)/1000</f>
        <v>0</v>
      </c>
      <c r="M4130" s="223">
        <f>M4079*'Usages mobilité'!$BG41*(1+'Usages mobilité'!$BH41)^(M$4036-$D$4036)/1000</f>
        <v>0</v>
      </c>
      <c r="N4130" s="223">
        <f>N4079*'Usages mobilité'!$BG41*(1+'Usages mobilité'!$BH41)^(N$4036-$D$4036)/1000</f>
        <v>0</v>
      </c>
      <c r="O4130" s="223">
        <f>O4079*'Usages mobilité'!$BG41*(1+'Usages mobilité'!$BH41)^(O$4036-$D$4036)/1000</f>
        <v>0</v>
      </c>
      <c r="P4130" s="223">
        <f>P4079*'Usages mobilité'!$BG41*(1+'Usages mobilité'!$BH41)^(P$4036-$D$4036)/1000</f>
        <v>0</v>
      </c>
      <c r="Q4130" s="223">
        <f>Q4079*'Usages mobilité'!$BG41*(1+'Usages mobilité'!$BH41)^(Q$4036-$D$4036)/1000</f>
        <v>0</v>
      </c>
      <c r="R4130" s="223">
        <f>R4079*'Usages mobilité'!$BG41*(1+'Usages mobilité'!$BH41)^(R$4036-$D$4036)/1000</f>
        <v>0</v>
      </c>
    </row>
    <row r="4131" spans="1:18" hidden="1" outlineLevel="2" x14ac:dyDescent="0.25">
      <c r="A4131" s="222" t="str">
        <f>'Usages mobilité'!A42</f>
        <v>Usage mobilité n°39</v>
      </c>
      <c r="B4131" s="222" t="s">
        <v>645</v>
      </c>
      <c r="C4131" s="222"/>
      <c r="D4131" s="223">
        <f>D4080*'Usages mobilité'!$BG42*(1+'Usages mobilité'!$BH42)^(D$4036-$D$4036)/1000</f>
        <v>0</v>
      </c>
      <c r="E4131" s="223">
        <f>E4080*'Usages mobilité'!$BG42*(1+'Usages mobilité'!$BH42)^(E$4036-$D$4036)/1000</f>
        <v>0</v>
      </c>
      <c r="F4131" s="223">
        <f>F4080*'Usages mobilité'!$BG42*(1+'Usages mobilité'!$BH42)^(F$4036-$D$4036)/1000</f>
        <v>0</v>
      </c>
      <c r="G4131" s="223">
        <f>G4080*'Usages mobilité'!$BG42*(1+'Usages mobilité'!$BH42)^(G$4036-$D$4036)/1000</f>
        <v>0</v>
      </c>
      <c r="H4131" s="223">
        <f>H4080*'Usages mobilité'!$BG42*(1+'Usages mobilité'!$BH42)^(H$4036-$D$4036)/1000</f>
        <v>0</v>
      </c>
      <c r="I4131" s="223">
        <f>I4080*'Usages mobilité'!$BG42*(1+'Usages mobilité'!$BH42)^(I$4036-$D$4036)/1000</f>
        <v>0</v>
      </c>
      <c r="J4131" s="223">
        <f>J4080*'Usages mobilité'!$BG42*(1+'Usages mobilité'!$BH42)^(J$4036-$D$4036)/1000</f>
        <v>0</v>
      </c>
      <c r="K4131" s="223">
        <f>K4080*'Usages mobilité'!$BG42*(1+'Usages mobilité'!$BH42)^(K$4036-$D$4036)/1000</f>
        <v>0</v>
      </c>
      <c r="L4131" s="223">
        <f>L4080*'Usages mobilité'!$BG42*(1+'Usages mobilité'!$BH42)^(L$4036-$D$4036)/1000</f>
        <v>0</v>
      </c>
      <c r="M4131" s="223">
        <f>M4080*'Usages mobilité'!$BG42*(1+'Usages mobilité'!$BH42)^(M$4036-$D$4036)/1000</f>
        <v>0</v>
      </c>
      <c r="N4131" s="223">
        <f>N4080*'Usages mobilité'!$BG42*(1+'Usages mobilité'!$BH42)^(N$4036-$D$4036)/1000</f>
        <v>0</v>
      </c>
      <c r="O4131" s="223">
        <f>O4080*'Usages mobilité'!$BG42*(1+'Usages mobilité'!$BH42)^(O$4036-$D$4036)/1000</f>
        <v>0</v>
      </c>
      <c r="P4131" s="223">
        <f>P4080*'Usages mobilité'!$BG42*(1+'Usages mobilité'!$BH42)^(P$4036-$D$4036)/1000</f>
        <v>0</v>
      </c>
      <c r="Q4131" s="223">
        <f>Q4080*'Usages mobilité'!$BG42*(1+'Usages mobilité'!$BH42)^(Q$4036-$D$4036)/1000</f>
        <v>0</v>
      </c>
      <c r="R4131" s="223">
        <f>R4080*'Usages mobilité'!$BG42*(1+'Usages mobilité'!$BH42)^(R$4036-$D$4036)/1000</f>
        <v>0</v>
      </c>
    </row>
    <row r="4132" spans="1:18" hidden="1" outlineLevel="2" x14ac:dyDescent="0.25">
      <c r="A4132" s="222" t="str">
        <f>'Usages mobilité'!A43</f>
        <v>Usage mobilité n°40</v>
      </c>
      <c r="B4132" s="222" t="s">
        <v>645</v>
      </c>
      <c r="C4132" s="222"/>
      <c r="D4132" s="223">
        <f>D4081*'Usages mobilité'!$BG43*(1+'Usages mobilité'!$BH43)^(D$4036-$D$4036)/1000</f>
        <v>0</v>
      </c>
      <c r="E4132" s="223">
        <f>E4081*'Usages mobilité'!$BG43*(1+'Usages mobilité'!$BH43)^(E$4036-$D$4036)/1000</f>
        <v>0</v>
      </c>
      <c r="F4132" s="223">
        <f>F4081*'Usages mobilité'!$BG43*(1+'Usages mobilité'!$BH43)^(F$4036-$D$4036)/1000</f>
        <v>0</v>
      </c>
      <c r="G4132" s="223">
        <f>G4081*'Usages mobilité'!$BG43*(1+'Usages mobilité'!$BH43)^(G$4036-$D$4036)/1000</f>
        <v>0</v>
      </c>
      <c r="H4132" s="223">
        <f>H4081*'Usages mobilité'!$BG43*(1+'Usages mobilité'!$BH43)^(H$4036-$D$4036)/1000</f>
        <v>0</v>
      </c>
      <c r="I4132" s="223">
        <f>I4081*'Usages mobilité'!$BG43*(1+'Usages mobilité'!$BH43)^(I$4036-$D$4036)/1000</f>
        <v>0</v>
      </c>
      <c r="J4132" s="223">
        <f>J4081*'Usages mobilité'!$BG43*(1+'Usages mobilité'!$BH43)^(J$4036-$D$4036)/1000</f>
        <v>0</v>
      </c>
      <c r="K4132" s="223">
        <f>K4081*'Usages mobilité'!$BG43*(1+'Usages mobilité'!$BH43)^(K$4036-$D$4036)/1000</f>
        <v>0</v>
      </c>
      <c r="L4132" s="223">
        <f>L4081*'Usages mobilité'!$BG43*(1+'Usages mobilité'!$BH43)^(L$4036-$D$4036)/1000</f>
        <v>0</v>
      </c>
      <c r="M4132" s="223">
        <f>M4081*'Usages mobilité'!$BG43*(1+'Usages mobilité'!$BH43)^(M$4036-$D$4036)/1000</f>
        <v>0</v>
      </c>
      <c r="N4132" s="223">
        <f>N4081*'Usages mobilité'!$BG43*(1+'Usages mobilité'!$BH43)^(N$4036-$D$4036)/1000</f>
        <v>0</v>
      </c>
      <c r="O4132" s="223">
        <f>O4081*'Usages mobilité'!$BG43*(1+'Usages mobilité'!$BH43)^(O$4036-$D$4036)/1000</f>
        <v>0</v>
      </c>
      <c r="P4132" s="223">
        <f>P4081*'Usages mobilité'!$BG43*(1+'Usages mobilité'!$BH43)^(P$4036-$D$4036)/1000</f>
        <v>0</v>
      </c>
      <c r="Q4132" s="223">
        <f>Q4081*'Usages mobilité'!$BG43*(1+'Usages mobilité'!$BH43)^(Q$4036-$D$4036)/1000</f>
        <v>0</v>
      </c>
      <c r="R4132" s="223">
        <f>R4081*'Usages mobilité'!$BG43*(1+'Usages mobilité'!$BH43)^(R$4036-$D$4036)/1000</f>
        <v>0</v>
      </c>
    </row>
    <row r="4133" spans="1:18" hidden="1" outlineLevel="2" x14ac:dyDescent="0.25">
      <c r="A4133" s="222" t="str">
        <f>'Usages mobilité'!A44</f>
        <v>Usage mobilité n°41</v>
      </c>
      <c r="B4133" s="222" t="s">
        <v>645</v>
      </c>
      <c r="C4133" s="222"/>
      <c r="D4133" s="223">
        <f>D4082*'Usages mobilité'!$BG44*(1+'Usages mobilité'!$BH44)^(D$4036-$D$4036)/1000</f>
        <v>0</v>
      </c>
      <c r="E4133" s="223">
        <f>E4082*'Usages mobilité'!$BG44*(1+'Usages mobilité'!$BH44)^(E$4036-$D$4036)/1000</f>
        <v>0</v>
      </c>
      <c r="F4133" s="223">
        <f>F4082*'Usages mobilité'!$BG44*(1+'Usages mobilité'!$BH44)^(F$4036-$D$4036)/1000</f>
        <v>0</v>
      </c>
      <c r="G4133" s="223">
        <f>G4082*'Usages mobilité'!$BG44*(1+'Usages mobilité'!$BH44)^(G$4036-$D$4036)/1000</f>
        <v>0</v>
      </c>
      <c r="H4133" s="223">
        <f>H4082*'Usages mobilité'!$BG44*(1+'Usages mobilité'!$BH44)^(H$4036-$D$4036)/1000</f>
        <v>0</v>
      </c>
      <c r="I4133" s="223">
        <f>I4082*'Usages mobilité'!$BG44*(1+'Usages mobilité'!$BH44)^(I$4036-$D$4036)/1000</f>
        <v>0</v>
      </c>
      <c r="J4133" s="223">
        <f>J4082*'Usages mobilité'!$BG44*(1+'Usages mobilité'!$BH44)^(J$4036-$D$4036)/1000</f>
        <v>0</v>
      </c>
      <c r="K4133" s="223">
        <f>K4082*'Usages mobilité'!$BG44*(1+'Usages mobilité'!$BH44)^(K$4036-$D$4036)/1000</f>
        <v>0</v>
      </c>
      <c r="L4133" s="223">
        <f>L4082*'Usages mobilité'!$BG44*(1+'Usages mobilité'!$BH44)^(L$4036-$D$4036)/1000</f>
        <v>0</v>
      </c>
      <c r="M4133" s="223">
        <f>M4082*'Usages mobilité'!$BG44*(1+'Usages mobilité'!$BH44)^(M$4036-$D$4036)/1000</f>
        <v>0</v>
      </c>
      <c r="N4133" s="223">
        <f>N4082*'Usages mobilité'!$BG44*(1+'Usages mobilité'!$BH44)^(N$4036-$D$4036)/1000</f>
        <v>0</v>
      </c>
      <c r="O4133" s="223">
        <f>O4082*'Usages mobilité'!$BG44*(1+'Usages mobilité'!$BH44)^(O$4036-$D$4036)/1000</f>
        <v>0</v>
      </c>
      <c r="P4133" s="223">
        <f>P4082*'Usages mobilité'!$BG44*(1+'Usages mobilité'!$BH44)^(P$4036-$D$4036)/1000</f>
        <v>0</v>
      </c>
      <c r="Q4133" s="223">
        <f>Q4082*'Usages mobilité'!$BG44*(1+'Usages mobilité'!$BH44)^(Q$4036-$D$4036)/1000</f>
        <v>0</v>
      </c>
      <c r="R4133" s="223">
        <f>R4082*'Usages mobilité'!$BG44*(1+'Usages mobilité'!$BH44)^(R$4036-$D$4036)/1000</f>
        <v>0</v>
      </c>
    </row>
    <row r="4134" spans="1:18" hidden="1" outlineLevel="2" x14ac:dyDescent="0.25">
      <c r="A4134" s="222" t="str">
        <f>'Usages mobilité'!A45</f>
        <v>Usage mobilité n°42</v>
      </c>
      <c r="B4134" s="222" t="s">
        <v>645</v>
      </c>
      <c r="C4134" s="222"/>
      <c r="D4134" s="223">
        <f>D4083*'Usages mobilité'!$BG45*(1+'Usages mobilité'!$BH45)^(D$4036-$D$4036)/1000</f>
        <v>0</v>
      </c>
      <c r="E4134" s="223">
        <f>E4083*'Usages mobilité'!$BG45*(1+'Usages mobilité'!$BH45)^(E$4036-$D$4036)/1000</f>
        <v>0</v>
      </c>
      <c r="F4134" s="223">
        <f>F4083*'Usages mobilité'!$BG45*(1+'Usages mobilité'!$BH45)^(F$4036-$D$4036)/1000</f>
        <v>0</v>
      </c>
      <c r="G4134" s="223">
        <f>G4083*'Usages mobilité'!$BG45*(1+'Usages mobilité'!$BH45)^(G$4036-$D$4036)/1000</f>
        <v>0</v>
      </c>
      <c r="H4134" s="223">
        <f>H4083*'Usages mobilité'!$BG45*(1+'Usages mobilité'!$BH45)^(H$4036-$D$4036)/1000</f>
        <v>0</v>
      </c>
      <c r="I4134" s="223">
        <f>I4083*'Usages mobilité'!$BG45*(1+'Usages mobilité'!$BH45)^(I$4036-$D$4036)/1000</f>
        <v>0</v>
      </c>
      <c r="J4134" s="223">
        <f>J4083*'Usages mobilité'!$BG45*(1+'Usages mobilité'!$BH45)^(J$4036-$D$4036)/1000</f>
        <v>0</v>
      </c>
      <c r="K4134" s="223">
        <f>K4083*'Usages mobilité'!$BG45*(1+'Usages mobilité'!$BH45)^(K$4036-$D$4036)/1000</f>
        <v>0</v>
      </c>
      <c r="L4134" s="223">
        <f>L4083*'Usages mobilité'!$BG45*(1+'Usages mobilité'!$BH45)^(L$4036-$D$4036)/1000</f>
        <v>0</v>
      </c>
      <c r="M4134" s="223">
        <f>M4083*'Usages mobilité'!$BG45*(1+'Usages mobilité'!$BH45)^(M$4036-$D$4036)/1000</f>
        <v>0</v>
      </c>
      <c r="N4134" s="223">
        <f>N4083*'Usages mobilité'!$BG45*(1+'Usages mobilité'!$BH45)^(N$4036-$D$4036)/1000</f>
        <v>0</v>
      </c>
      <c r="O4134" s="223">
        <f>O4083*'Usages mobilité'!$BG45*(1+'Usages mobilité'!$BH45)^(O$4036-$D$4036)/1000</f>
        <v>0</v>
      </c>
      <c r="P4134" s="223">
        <f>P4083*'Usages mobilité'!$BG45*(1+'Usages mobilité'!$BH45)^(P$4036-$D$4036)/1000</f>
        <v>0</v>
      </c>
      <c r="Q4134" s="223">
        <f>Q4083*'Usages mobilité'!$BG45*(1+'Usages mobilité'!$BH45)^(Q$4036-$D$4036)/1000</f>
        <v>0</v>
      </c>
      <c r="R4134" s="223">
        <f>R4083*'Usages mobilité'!$BG45*(1+'Usages mobilité'!$BH45)^(R$4036-$D$4036)/1000</f>
        <v>0</v>
      </c>
    </row>
    <row r="4135" spans="1:18" hidden="1" outlineLevel="2" x14ac:dyDescent="0.25">
      <c r="A4135" s="222" t="str">
        <f>'Usages mobilité'!A46</f>
        <v>Usage mobilité n°43</v>
      </c>
      <c r="B4135" s="222" t="s">
        <v>645</v>
      </c>
      <c r="C4135" s="222"/>
      <c r="D4135" s="223">
        <f>D4084*'Usages mobilité'!$BG46*(1+'Usages mobilité'!$BH46)^(D$4036-$D$4036)/1000</f>
        <v>0</v>
      </c>
      <c r="E4135" s="223">
        <f>E4084*'Usages mobilité'!$BG46*(1+'Usages mobilité'!$BH46)^(E$4036-$D$4036)/1000</f>
        <v>0</v>
      </c>
      <c r="F4135" s="223">
        <f>F4084*'Usages mobilité'!$BG46*(1+'Usages mobilité'!$BH46)^(F$4036-$D$4036)/1000</f>
        <v>0</v>
      </c>
      <c r="G4135" s="223">
        <f>G4084*'Usages mobilité'!$BG46*(1+'Usages mobilité'!$BH46)^(G$4036-$D$4036)/1000</f>
        <v>0</v>
      </c>
      <c r="H4135" s="223">
        <f>H4084*'Usages mobilité'!$BG46*(1+'Usages mobilité'!$BH46)^(H$4036-$D$4036)/1000</f>
        <v>0</v>
      </c>
      <c r="I4135" s="223">
        <f>I4084*'Usages mobilité'!$BG46*(1+'Usages mobilité'!$BH46)^(I$4036-$D$4036)/1000</f>
        <v>0</v>
      </c>
      <c r="J4135" s="223">
        <f>J4084*'Usages mobilité'!$BG46*(1+'Usages mobilité'!$BH46)^(J$4036-$D$4036)/1000</f>
        <v>0</v>
      </c>
      <c r="K4135" s="223">
        <f>K4084*'Usages mobilité'!$BG46*(1+'Usages mobilité'!$BH46)^(K$4036-$D$4036)/1000</f>
        <v>0</v>
      </c>
      <c r="L4135" s="223">
        <f>L4084*'Usages mobilité'!$BG46*(1+'Usages mobilité'!$BH46)^(L$4036-$D$4036)/1000</f>
        <v>0</v>
      </c>
      <c r="M4135" s="223">
        <f>M4084*'Usages mobilité'!$BG46*(1+'Usages mobilité'!$BH46)^(M$4036-$D$4036)/1000</f>
        <v>0</v>
      </c>
      <c r="N4135" s="223">
        <f>N4084*'Usages mobilité'!$BG46*(1+'Usages mobilité'!$BH46)^(N$4036-$D$4036)/1000</f>
        <v>0</v>
      </c>
      <c r="O4135" s="223">
        <f>O4084*'Usages mobilité'!$BG46*(1+'Usages mobilité'!$BH46)^(O$4036-$D$4036)/1000</f>
        <v>0</v>
      </c>
      <c r="P4135" s="223">
        <f>P4084*'Usages mobilité'!$BG46*(1+'Usages mobilité'!$BH46)^(P$4036-$D$4036)/1000</f>
        <v>0</v>
      </c>
      <c r="Q4135" s="223">
        <f>Q4084*'Usages mobilité'!$BG46*(1+'Usages mobilité'!$BH46)^(Q$4036-$D$4036)/1000</f>
        <v>0</v>
      </c>
      <c r="R4135" s="223">
        <f>R4084*'Usages mobilité'!$BG46*(1+'Usages mobilité'!$BH46)^(R$4036-$D$4036)/1000</f>
        <v>0</v>
      </c>
    </row>
    <row r="4136" spans="1:18" hidden="1" outlineLevel="2" x14ac:dyDescent="0.25">
      <c r="A4136" s="222" t="str">
        <f>'Usages mobilité'!A47</f>
        <v>Usage mobilité n°44</v>
      </c>
      <c r="B4136" s="222" t="s">
        <v>645</v>
      </c>
      <c r="C4136" s="222"/>
      <c r="D4136" s="223">
        <f>D4085*'Usages mobilité'!$BG47*(1+'Usages mobilité'!$BH47)^(D$4036-$D$4036)/1000</f>
        <v>0</v>
      </c>
      <c r="E4136" s="223">
        <f>E4085*'Usages mobilité'!$BG47*(1+'Usages mobilité'!$BH47)^(E$4036-$D$4036)/1000</f>
        <v>0</v>
      </c>
      <c r="F4136" s="223">
        <f>F4085*'Usages mobilité'!$BG47*(1+'Usages mobilité'!$BH47)^(F$4036-$D$4036)/1000</f>
        <v>0</v>
      </c>
      <c r="G4136" s="223">
        <f>G4085*'Usages mobilité'!$BG47*(1+'Usages mobilité'!$BH47)^(G$4036-$D$4036)/1000</f>
        <v>0</v>
      </c>
      <c r="H4136" s="223">
        <f>H4085*'Usages mobilité'!$BG47*(1+'Usages mobilité'!$BH47)^(H$4036-$D$4036)/1000</f>
        <v>0</v>
      </c>
      <c r="I4136" s="223">
        <f>I4085*'Usages mobilité'!$BG47*(1+'Usages mobilité'!$BH47)^(I$4036-$D$4036)/1000</f>
        <v>0</v>
      </c>
      <c r="J4136" s="223">
        <f>J4085*'Usages mobilité'!$BG47*(1+'Usages mobilité'!$BH47)^(J$4036-$D$4036)/1000</f>
        <v>0</v>
      </c>
      <c r="K4136" s="223">
        <f>K4085*'Usages mobilité'!$BG47*(1+'Usages mobilité'!$BH47)^(K$4036-$D$4036)/1000</f>
        <v>0</v>
      </c>
      <c r="L4136" s="223">
        <f>L4085*'Usages mobilité'!$BG47*(1+'Usages mobilité'!$BH47)^(L$4036-$D$4036)/1000</f>
        <v>0</v>
      </c>
      <c r="M4136" s="223">
        <f>M4085*'Usages mobilité'!$BG47*(1+'Usages mobilité'!$BH47)^(M$4036-$D$4036)/1000</f>
        <v>0</v>
      </c>
      <c r="N4136" s="223">
        <f>N4085*'Usages mobilité'!$BG47*(1+'Usages mobilité'!$BH47)^(N$4036-$D$4036)/1000</f>
        <v>0</v>
      </c>
      <c r="O4136" s="223">
        <f>O4085*'Usages mobilité'!$BG47*(1+'Usages mobilité'!$BH47)^(O$4036-$D$4036)/1000</f>
        <v>0</v>
      </c>
      <c r="P4136" s="223">
        <f>P4085*'Usages mobilité'!$BG47*(1+'Usages mobilité'!$BH47)^(P$4036-$D$4036)/1000</f>
        <v>0</v>
      </c>
      <c r="Q4136" s="223">
        <f>Q4085*'Usages mobilité'!$BG47*(1+'Usages mobilité'!$BH47)^(Q$4036-$D$4036)/1000</f>
        <v>0</v>
      </c>
      <c r="R4136" s="223">
        <f>R4085*'Usages mobilité'!$BG47*(1+'Usages mobilité'!$BH47)^(R$4036-$D$4036)/1000</f>
        <v>0</v>
      </c>
    </row>
    <row r="4137" spans="1:18" hidden="1" outlineLevel="2" x14ac:dyDescent="0.25">
      <c r="A4137" s="222" t="str">
        <f>'Usages mobilité'!A48</f>
        <v>Usage mobilité n°45</v>
      </c>
      <c r="B4137" s="222" t="s">
        <v>645</v>
      </c>
      <c r="C4137" s="222"/>
      <c r="D4137" s="223">
        <f>D4086*'Usages mobilité'!$BG48*(1+'Usages mobilité'!$BH48)^(D$4036-$D$4036)/1000</f>
        <v>0</v>
      </c>
      <c r="E4137" s="223">
        <f>E4086*'Usages mobilité'!$BG48*(1+'Usages mobilité'!$BH48)^(E$4036-$D$4036)/1000</f>
        <v>0</v>
      </c>
      <c r="F4137" s="223">
        <f>F4086*'Usages mobilité'!$BG48*(1+'Usages mobilité'!$BH48)^(F$4036-$D$4036)/1000</f>
        <v>0</v>
      </c>
      <c r="G4137" s="223">
        <f>G4086*'Usages mobilité'!$BG48*(1+'Usages mobilité'!$BH48)^(G$4036-$D$4036)/1000</f>
        <v>0</v>
      </c>
      <c r="H4137" s="223">
        <f>H4086*'Usages mobilité'!$BG48*(1+'Usages mobilité'!$BH48)^(H$4036-$D$4036)/1000</f>
        <v>0</v>
      </c>
      <c r="I4137" s="223">
        <f>I4086*'Usages mobilité'!$BG48*(1+'Usages mobilité'!$BH48)^(I$4036-$D$4036)/1000</f>
        <v>0</v>
      </c>
      <c r="J4137" s="223">
        <f>J4086*'Usages mobilité'!$BG48*(1+'Usages mobilité'!$BH48)^(J$4036-$D$4036)/1000</f>
        <v>0</v>
      </c>
      <c r="K4137" s="223">
        <f>K4086*'Usages mobilité'!$BG48*(1+'Usages mobilité'!$BH48)^(K$4036-$D$4036)/1000</f>
        <v>0</v>
      </c>
      <c r="L4137" s="223">
        <f>L4086*'Usages mobilité'!$BG48*(1+'Usages mobilité'!$BH48)^(L$4036-$D$4036)/1000</f>
        <v>0</v>
      </c>
      <c r="M4137" s="223">
        <f>M4086*'Usages mobilité'!$BG48*(1+'Usages mobilité'!$BH48)^(M$4036-$D$4036)/1000</f>
        <v>0</v>
      </c>
      <c r="N4137" s="223">
        <f>N4086*'Usages mobilité'!$BG48*(1+'Usages mobilité'!$BH48)^(N$4036-$D$4036)/1000</f>
        <v>0</v>
      </c>
      <c r="O4137" s="223">
        <f>O4086*'Usages mobilité'!$BG48*(1+'Usages mobilité'!$BH48)^(O$4036-$D$4036)/1000</f>
        <v>0</v>
      </c>
      <c r="P4137" s="223">
        <f>P4086*'Usages mobilité'!$BG48*(1+'Usages mobilité'!$BH48)^(P$4036-$D$4036)/1000</f>
        <v>0</v>
      </c>
      <c r="Q4137" s="223">
        <f>Q4086*'Usages mobilité'!$BG48*(1+'Usages mobilité'!$BH48)^(Q$4036-$D$4036)/1000</f>
        <v>0</v>
      </c>
      <c r="R4137" s="223">
        <f>R4086*'Usages mobilité'!$BG48*(1+'Usages mobilité'!$BH48)^(R$4036-$D$4036)/1000</f>
        <v>0</v>
      </c>
    </row>
    <row r="4138" spans="1:18" hidden="1" outlineLevel="2" x14ac:dyDescent="0.25">
      <c r="A4138" s="222" t="str">
        <f>'Usages mobilité'!A49</f>
        <v>Usage mobilité n°46</v>
      </c>
      <c r="B4138" s="222" t="s">
        <v>645</v>
      </c>
      <c r="C4138" s="222"/>
      <c r="D4138" s="223">
        <f>D4087*'Usages mobilité'!$BG49*(1+'Usages mobilité'!$BH49)^(D$4036-$D$4036)/1000</f>
        <v>0</v>
      </c>
      <c r="E4138" s="223">
        <f>E4087*'Usages mobilité'!$BG49*(1+'Usages mobilité'!$BH49)^(E$4036-$D$4036)/1000</f>
        <v>0</v>
      </c>
      <c r="F4138" s="223">
        <f>F4087*'Usages mobilité'!$BG49*(1+'Usages mobilité'!$BH49)^(F$4036-$D$4036)/1000</f>
        <v>0</v>
      </c>
      <c r="G4138" s="223">
        <f>G4087*'Usages mobilité'!$BG49*(1+'Usages mobilité'!$BH49)^(G$4036-$D$4036)/1000</f>
        <v>0</v>
      </c>
      <c r="H4138" s="223">
        <f>H4087*'Usages mobilité'!$BG49*(1+'Usages mobilité'!$BH49)^(H$4036-$D$4036)/1000</f>
        <v>0</v>
      </c>
      <c r="I4138" s="223">
        <f>I4087*'Usages mobilité'!$BG49*(1+'Usages mobilité'!$BH49)^(I$4036-$D$4036)/1000</f>
        <v>0</v>
      </c>
      <c r="J4138" s="223">
        <f>J4087*'Usages mobilité'!$BG49*(1+'Usages mobilité'!$BH49)^(J$4036-$D$4036)/1000</f>
        <v>0</v>
      </c>
      <c r="K4138" s="223">
        <f>K4087*'Usages mobilité'!$BG49*(1+'Usages mobilité'!$BH49)^(K$4036-$D$4036)/1000</f>
        <v>0</v>
      </c>
      <c r="L4138" s="223">
        <f>L4087*'Usages mobilité'!$BG49*(1+'Usages mobilité'!$BH49)^(L$4036-$D$4036)/1000</f>
        <v>0</v>
      </c>
      <c r="M4138" s="223">
        <f>M4087*'Usages mobilité'!$BG49*(1+'Usages mobilité'!$BH49)^(M$4036-$D$4036)/1000</f>
        <v>0</v>
      </c>
      <c r="N4138" s="223">
        <f>N4087*'Usages mobilité'!$BG49*(1+'Usages mobilité'!$BH49)^(N$4036-$D$4036)/1000</f>
        <v>0</v>
      </c>
      <c r="O4138" s="223">
        <f>O4087*'Usages mobilité'!$BG49*(1+'Usages mobilité'!$BH49)^(O$4036-$D$4036)/1000</f>
        <v>0</v>
      </c>
      <c r="P4138" s="223">
        <f>P4087*'Usages mobilité'!$BG49*(1+'Usages mobilité'!$BH49)^(P$4036-$D$4036)/1000</f>
        <v>0</v>
      </c>
      <c r="Q4138" s="223">
        <f>Q4087*'Usages mobilité'!$BG49*(1+'Usages mobilité'!$BH49)^(Q$4036-$D$4036)/1000</f>
        <v>0</v>
      </c>
      <c r="R4138" s="223">
        <f>R4087*'Usages mobilité'!$BG49*(1+'Usages mobilité'!$BH49)^(R$4036-$D$4036)/1000</f>
        <v>0</v>
      </c>
    </row>
    <row r="4139" spans="1:18" hidden="1" outlineLevel="2" x14ac:dyDescent="0.25">
      <c r="A4139" s="222" t="str">
        <f>'Usages mobilité'!A50</f>
        <v>Usage mobilité n°47</v>
      </c>
      <c r="B4139" s="222" t="s">
        <v>645</v>
      </c>
      <c r="C4139" s="222"/>
      <c r="D4139" s="223">
        <f>D4088*'Usages mobilité'!$BG50*(1+'Usages mobilité'!$BH50)^(D$4036-$D$4036)/1000</f>
        <v>0</v>
      </c>
      <c r="E4139" s="223">
        <f>E4088*'Usages mobilité'!$BG50*(1+'Usages mobilité'!$BH50)^(E$4036-$D$4036)/1000</f>
        <v>0</v>
      </c>
      <c r="F4139" s="223">
        <f>F4088*'Usages mobilité'!$BG50*(1+'Usages mobilité'!$BH50)^(F$4036-$D$4036)/1000</f>
        <v>0</v>
      </c>
      <c r="G4139" s="223">
        <f>G4088*'Usages mobilité'!$BG50*(1+'Usages mobilité'!$BH50)^(G$4036-$D$4036)/1000</f>
        <v>0</v>
      </c>
      <c r="H4139" s="223">
        <f>H4088*'Usages mobilité'!$BG50*(1+'Usages mobilité'!$BH50)^(H$4036-$D$4036)/1000</f>
        <v>0</v>
      </c>
      <c r="I4139" s="223">
        <f>I4088*'Usages mobilité'!$BG50*(1+'Usages mobilité'!$BH50)^(I$4036-$D$4036)/1000</f>
        <v>0</v>
      </c>
      <c r="J4139" s="223">
        <f>J4088*'Usages mobilité'!$BG50*(1+'Usages mobilité'!$BH50)^(J$4036-$D$4036)/1000</f>
        <v>0</v>
      </c>
      <c r="K4139" s="223">
        <f>K4088*'Usages mobilité'!$BG50*(1+'Usages mobilité'!$BH50)^(K$4036-$D$4036)/1000</f>
        <v>0</v>
      </c>
      <c r="L4139" s="223">
        <f>L4088*'Usages mobilité'!$BG50*(1+'Usages mobilité'!$BH50)^(L$4036-$D$4036)/1000</f>
        <v>0</v>
      </c>
      <c r="M4139" s="223">
        <f>M4088*'Usages mobilité'!$BG50*(1+'Usages mobilité'!$BH50)^(M$4036-$D$4036)/1000</f>
        <v>0</v>
      </c>
      <c r="N4139" s="223">
        <f>N4088*'Usages mobilité'!$BG50*(1+'Usages mobilité'!$BH50)^(N$4036-$D$4036)/1000</f>
        <v>0</v>
      </c>
      <c r="O4139" s="223">
        <f>O4088*'Usages mobilité'!$BG50*(1+'Usages mobilité'!$BH50)^(O$4036-$D$4036)/1000</f>
        <v>0</v>
      </c>
      <c r="P4139" s="223">
        <f>P4088*'Usages mobilité'!$BG50*(1+'Usages mobilité'!$BH50)^(P$4036-$D$4036)/1000</f>
        <v>0</v>
      </c>
      <c r="Q4139" s="223">
        <f>Q4088*'Usages mobilité'!$BG50*(1+'Usages mobilité'!$BH50)^(Q$4036-$D$4036)/1000</f>
        <v>0</v>
      </c>
      <c r="R4139" s="223">
        <f>R4088*'Usages mobilité'!$BG50*(1+'Usages mobilité'!$BH50)^(R$4036-$D$4036)/1000</f>
        <v>0</v>
      </c>
    </row>
    <row r="4140" spans="1:18" hidden="1" outlineLevel="2" x14ac:dyDescent="0.25">
      <c r="A4140" s="222" t="str">
        <f>'Usages mobilité'!A51</f>
        <v>Usage mobilité n°48</v>
      </c>
      <c r="B4140" s="222" t="s">
        <v>645</v>
      </c>
      <c r="C4140" s="222"/>
      <c r="D4140" s="223">
        <f>D4089*'Usages mobilité'!$BG51*(1+'Usages mobilité'!$BH51)^(D$4036-$D$4036)/1000</f>
        <v>0</v>
      </c>
      <c r="E4140" s="223">
        <f>E4089*'Usages mobilité'!$BG51*(1+'Usages mobilité'!$BH51)^(E$4036-$D$4036)/1000</f>
        <v>0</v>
      </c>
      <c r="F4140" s="223">
        <f>F4089*'Usages mobilité'!$BG51*(1+'Usages mobilité'!$BH51)^(F$4036-$D$4036)/1000</f>
        <v>0</v>
      </c>
      <c r="G4140" s="223">
        <f>G4089*'Usages mobilité'!$BG51*(1+'Usages mobilité'!$BH51)^(G$4036-$D$4036)/1000</f>
        <v>0</v>
      </c>
      <c r="H4140" s="223">
        <f>H4089*'Usages mobilité'!$BG51*(1+'Usages mobilité'!$BH51)^(H$4036-$D$4036)/1000</f>
        <v>0</v>
      </c>
      <c r="I4140" s="223">
        <f>I4089*'Usages mobilité'!$BG51*(1+'Usages mobilité'!$BH51)^(I$4036-$D$4036)/1000</f>
        <v>0</v>
      </c>
      <c r="J4140" s="223">
        <f>J4089*'Usages mobilité'!$BG51*(1+'Usages mobilité'!$BH51)^(J$4036-$D$4036)/1000</f>
        <v>0</v>
      </c>
      <c r="K4140" s="223">
        <f>K4089*'Usages mobilité'!$BG51*(1+'Usages mobilité'!$BH51)^(K$4036-$D$4036)/1000</f>
        <v>0</v>
      </c>
      <c r="L4140" s="223">
        <f>L4089*'Usages mobilité'!$BG51*(1+'Usages mobilité'!$BH51)^(L$4036-$D$4036)/1000</f>
        <v>0</v>
      </c>
      <c r="M4140" s="223">
        <f>M4089*'Usages mobilité'!$BG51*(1+'Usages mobilité'!$BH51)^(M$4036-$D$4036)/1000</f>
        <v>0</v>
      </c>
      <c r="N4140" s="223">
        <f>N4089*'Usages mobilité'!$BG51*(1+'Usages mobilité'!$BH51)^(N$4036-$D$4036)/1000</f>
        <v>0</v>
      </c>
      <c r="O4140" s="223">
        <f>O4089*'Usages mobilité'!$BG51*(1+'Usages mobilité'!$BH51)^(O$4036-$D$4036)/1000</f>
        <v>0</v>
      </c>
      <c r="P4140" s="223">
        <f>P4089*'Usages mobilité'!$BG51*(1+'Usages mobilité'!$BH51)^(P$4036-$D$4036)/1000</f>
        <v>0</v>
      </c>
      <c r="Q4140" s="223">
        <f>Q4089*'Usages mobilité'!$BG51*(1+'Usages mobilité'!$BH51)^(Q$4036-$D$4036)/1000</f>
        <v>0</v>
      </c>
      <c r="R4140" s="223">
        <f>R4089*'Usages mobilité'!$BG51*(1+'Usages mobilité'!$BH51)^(R$4036-$D$4036)/1000</f>
        <v>0</v>
      </c>
    </row>
    <row r="4141" spans="1:18" hidden="1" outlineLevel="2" x14ac:dyDescent="0.25">
      <c r="A4141" s="222" t="str">
        <f>'Usages mobilité'!A52</f>
        <v>Usage mobilité n°49</v>
      </c>
      <c r="B4141" s="222" t="s">
        <v>645</v>
      </c>
      <c r="C4141" s="222"/>
      <c r="D4141" s="223">
        <f>D4090*'Usages mobilité'!$BG52*(1+'Usages mobilité'!$BH52)^(D$4036-$D$4036)/1000</f>
        <v>0</v>
      </c>
      <c r="E4141" s="223">
        <f>E4090*'Usages mobilité'!$BG52*(1+'Usages mobilité'!$BH52)^(E$4036-$D$4036)/1000</f>
        <v>0</v>
      </c>
      <c r="F4141" s="223">
        <f>F4090*'Usages mobilité'!$BG52*(1+'Usages mobilité'!$BH52)^(F$4036-$D$4036)/1000</f>
        <v>0</v>
      </c>
      <c r="G4141" s="223">
        <f>G4090*'Usages mobilité'!$BG52*(1+'Usages mobilité'!$BH52)^(G$4036-$D$4036)/1000</f>
        <v>0</v>
      </c>
      <c r="H4141" s="223">
        <f>H4090*'Usages mobilité'!$BG52*(1+'Usages mobilité'!$BH52)^(H$4036-$D$4036)/1000</f>
        <v>0</v>
      </c>
      <c r="I4141" s="223">
        <f>I4090*'Usages mobilité'!$BG52*(1+'Usages mobilité'!$BH52)^(I$4036-$D$4036)/1000</f>
        <v>0</v>
      </c>
      <c r="J4141" s="223">
        <f>J4090*'Usages mobilité'!$BG52*(1+'Usages mobilité'!$BH52)^(J$4036-$D$4036)/1000</f>
        <v>0</v>
      </c>
      <c r="K4141" s="223">
        <f>K4090*'Usages mobilité'!$BG52*(1+'Usages mobilité'!$BH52)^(K$4036-$D$4036)/1000</f>
        <v>0</v>
      </c>
      <c r="L4141" s="223">
        <f>L4090*'Usages mobilité'!$BG52*(1+'Usages mobilité'!$BH52)^(L$4036-$D$4036)/1000</f>
        <v>0</v>
      </c>
      <c r="M4141" s="223">
        <f>M4090*'Usages mobilité'!$BG52*(1+'Usages mobilité'!$BH52)^(M$4036-$D$4036)/1000</f>
        <v>0</v>
      </c>
      <c r="N4141" s="223">
        <f>N4090*'Usages mobilité'!$BG52*(1+'Usages mobilité'!$BH52)^(N$4036-$D$4036)/1000</f>
        <v>0</v>
      </c>
      <c r="O4141" s="223">
        <f>O4090*'Usages mobilité'!$BG52*(1+'Usages mobilité'!$BH52)^(O$4036-$D$4036)/1000</f>
        <v>0</v>
      </c>
      <c r="P4141" s="223">
        <f>P4090*'Usages mobilité'!$BG52*(1+'Usages mobilité'!$BH52)^(P$4036-$D$4036)/1000</f>
        <v>0</v>
      </c>
      <c r="Q4141" s="223">
        <f>Q4090*'Usages mobilité'!$BG52*(1+'Usages mobilité'!$BH52)^(Q$4036-$D$4036)/1000</f>
        <v>0</v>
      </c>
      <c r="R4141" s="223">
        <f>R4090*'Usages mobilité'!$BG52*(1+'Usages mobilité'!$BH52)^(R$4036-$D$4036)/1000</f>
        <v>0</v>
      </c>
    </row>
    <row r="4142" spans="1:18" hidden="1" outlineLevel="2" x14ac:dyDescent="0.25">
      <c r="A4142" s="222" t="str">
        <f>'Usages mobilité'!A53</f>
        <v>Usage mobilité n°50</v>
      </c>
      <c r="B4142" s="222" t="s">
        <v>645</v>
      </c>
      <c r="C4142" s="222"/>
      <c r="D4142" s="223">
        <f>D4091*'Usages mobilité'!$BG53*(1+'Usages mobilité'!$BH53)^(D$4036-$D$4036)/1000</f>
        <v>0</v>
      </c>
      <c r="E4142" s="223">
        <f>E4091*'Usages mobilité'!$BG53*(1+'Usages mobilité'!$BH53)^(E$4036-$D$4036)/1000</f>
        <v>0</v>
      </c>
      <c r="F4142" s="223">
        <f>F4091*'Usages mobilité'!$BG53*(1+'Usages mobilité'!$BH53)^(F$4036-$D$4036)/1000</f>
        <v>0</v>
      </c>
      <c r="G4142" s="223">
        <f>G4091*'Usages mobilité'!$BG53*(1+'Usages mobilité'!$BH53)^(G$4036-$D$4036)/1000</f>
        <v>0</v>
      </c>
      <c r="H4142" s="223">
        <f>H4091*'Usages mobilité'!$BG53*(1+'Usages mobilité'!$BH53)^(H$4036-$D$4036)/1000</f>
        <v>0</v>
      </c>
      <c r="I4142" s="223">
        <f>I4091*'Usages mobilité'!$BG53*(1+'Usages mobilité'!$BH53)^(I$4036-$D$4036)/1000</f>
        <v>0</v>
      </c>
      <c r="J4142" s="223">
        <f>J4091*'Usages mobilité'!$BG53*(1+'Usages mobilité'!$BH53)^(J$4036-$D$4036)/1000</f>
        <v>0</v>
      </c>
      <c r="K4142" s="223">
        <f>K4091*'Usages mobilité'!$BG53*(1+'Usages mobilité'!$BH53)^(K$4036-$D$4036)/1000</f>
        <v>0</v>
      </c>
      <c r="L4142" s="223">
        <f>L4091*'Usages mobilité'!$BG53*(1+'Usages mobilité'!$BH53)^(L$4036-$D$4036)/1000</f>
        <v>0</v>
      </c>
      <c r="M4142" s="223">
        <f>M4091*'Usages mobilité'!$BG53*(1+'Usages mobilité'!$BH53)^(M$4036-$D$4036)/1000</f>
        <v>0</v>
      </c>
      <c r="N4142" s="223">
        <f>N4091*'Usages mobilité'!$BG53*(1+'Usages mobilité'!$BH53)^(N$4036-$D$4036)/1000</f>
        <v>0</v>
      </c>
      <c r="O4142" s="223">
        <f>O4091*'Usages mobilité'!$BG53*(1+'Usages mobilité'!$BH53)^(O$4036-$D$4036)/1000</f>
        <v>0</v>
      </c>
      <c r="P4142" s="223">
        <f>P4091*'Usages mobilité'!$BG53*(1+'Usages mobilité'!$BH53)^(P$4036-$D$4036)/1000</f>
        <v>0</v>
      </c>
      <c r="Q4142" s="223">
        <f>Q4091*'Usages mobilité'!$BG53*(1+'Usages mobilité'!$BH53)^(Q$4036-$D$4036)/1000</f>
        <v>0</v>
      </c>
      <c r="R4142" s="223">
        <f>R4091*'Usages mobilité'!$BG53*(1+'Usages mobilité'!$BH53)^(R$4036-$D$4036)/1000</f>
        <v>0</v>
      </c>
    </row>
    <row r="4143" spans="1:18" hidden="1" outlineLevel="1" collapsed="1" x14ac:dyDescent="0.25">
      <c r="A4143" s="222" t="s">
        <v>657</v>
      </c>
      <c r="B4143" s="222"/>
      <c r="C4143" s="222"/>
      <c r="D4143" s="223">
        <f t="shared" ref="D4143:R4143" si="361">SUM(D4093:D4142)</f>
        <v>0</v>
      </c>
      <c r="E4143" s="223">
        <f t="shared" si="361"/>
        <v>0</v>
      </c>
      <c r="F4143" s="223">
        <f t="shared" si="361"/>
        <v>0</v>
      </c>
      <c r="G4143" s="223">
        <f t="shared" si="361"/>
        <v>0</v>
      </c>
      <c r="H4143" s="223">
        <f t="shared" si="361"/>
        <v>0</v>
      </c>
      <c r="I4143" s="223">
        <f t="shared" si="361"/>
        <v>0</v>
      </c>
      <c r="J4143" s="223">
        <f t="shared" si="361"/>
        <v>0</v>
      </c>
      <c r="K4143" s="223">
        <f t="shared" si="361"/>
        <v>0</v>
      </c>
      <c r="L4143" s="223">
        <f t="shared" si="361"/>
        <v>0</v>
      </c>
      <c r="M4143" s="223">
        <f t="shared" si="361"/>
        <v>0</v>
      </c>
      <c r="N4143" s="223">
        <f t="shared" si="361"/>
        <v>0</v>
      </c>
      <c r="O4143" s="223">
        <f t="shared" si="361"/>
        <v>0</v>
      </c>
      <c r="P4143" s="223">
        <f t="shared" si="361"/>
        <v>0</v>
      </c>
      <c r="Q4143" s="223">
        <f t="shared" si="361"/>
        <v>0</v>
      </c>
      <c r="R4143" s="223">
        <f t="shared" si="361"/>
        <v>0</v>
      </c>
    </row>
    <row r="4144" spans="1:18" hidden="1" outlineLevel="1" x14ac:dyDescent="0.25">
      <c r="A4144" s="53" t="s">
        <v>652</v>
      </c>
      <c r="B4144" s="53"/>
      <c r="C4144" s="53"/>
      <c r="D4144" s="244"/>
      <c r="E4144" s="244"/>
      <c r="F4144" s="244"/>
      <c r="G4144" s="244"/>
      <c r="H4144" s="244"/>
      <c r="I4144" s="244"/>
      <c r="J4144" s="244"/>
      <c r="K4144" s="244"/>
      <c r="L4144" s="244"/>
      <c r="M4144" s="244"/>
      <c r="N4144" s="244"/>
      <c r="O4144" s="244"/>
      <c r="P4144" s="244"/>
      <c r="Q4144" s="244"/>
      <c r="R4144" s="244"/>
    </row>
    <row r="4145" spans="1:18" hidden="1" outlineLevel="1" x14ac:dyDescent="0.25">
      <c r="A4145" s="53" t="s">
        <v>658</v>
      </c>
      <c r="B4145" s="53"/>
      <c r="C4145" s="53"/>
      <c r="D4145" s="244"/>
      <c r="E4145" s="244"/>
      <c r="F4145" s="244"/>
      <c r="G4145" s="244"/>
      <c r="H4145" s="244"/>
      <c r="I4145" s="244"/>
      <c r="J4145" s="244"/>
      <c r="K4145" s="244"/>
      <c r="L4145" s="244"/>
      <c r="M4145" s="244"/>
      <c r="N4145" s="244"/>
      <c r="O4145" s="244"/>
      <c r="P4145" s="244"/>
      <c r="Q4145" s="244"/>
      <c r="R4145" s="244"/>
    </row>
    <row r="4146" spans="1:18" hidden="1" outlineLevel="1" x14ac:dyDescent="0.25">
      <c r="A4146" s="53" t="s">
        <v>40</v>
      </c>
      <c r="B4146" s="53"/>
      <c r="C4146" s="53"/>
      <c r="D4146" s="223">
        <f t="shared" ref="D4146:R4146" si="362">D4143+D4145</f>
        <v>0</v>
      </c>
      <c r="E4146" s="223">
        <f t="shared" si="362"/>
        <v>0</v>
      </c>
      <c r="F4146" s="223">
        <f t="shared" si="362"/>
        <v>0</v>
      </c>
      <c r="G4146" s="223">
        <f t="shared" si="362"/>
        <v>0</v>
      </c>
      <c r="H4146" s="223">
        <f t="shared" si="362"/>
        <v>0</v>
      </c>
      <c r="I4146" s="223">
        <f t="shared" si="362"/>
        <v>0</v>
      </c>
      <c r="J4146" s="223">
        <f t="shared" si="362"/>
        <v>0</v>
      </c>
      <c r="K4146" s="223">
        <f t="shared" si="362"/>
        <v>0</v>
      </c>
      <c r="L4146" s="223">
        <f t="shared" si="362"/>
        <v>0</v>
      </c>
      <c r="M4146" s="223">
        <f t="shared" si="362"/>
        <v>0</v>
      </c>
      <c r="N4146" s="223">
        <f t="shared" si="362"/>
        <v>0</v>
      </c>
      <c r="O4146" s="223">
        <f t="shared" si="362"/>
        <v>0</v>
      </c>
      <c r="P4146" s="223">
        <f t="shared" si="362"/>
        <v>0</v>
      </c>
      <c r="Q4146" s="223">
        <f t="shared" si="362"/>
        <v>0</v>
      </c>
      <c r="R4146" s="223">
        <f t="shared" si="362"/>
        <v>0</v>
      </c>
    </row>
    <row r="4147" spans="1:18" hidden="1" outlineLevel="1" x14ac:dyDescent="0.25"/>
    <row r="4148" spans="1:18" hidden="1" outlineLevel="1" x14ac:dyDescent="0.25">
      <c r="A4148" s="274" t="s">
        <v>0</v>
      </c>
      <c r="B4148" s="225" t="s">
        <v>16</v>
      </c>
      <c r="C4148" s="53"/>
      <c r="D4148" s="244">
        <v>10000</v>
      </c>
      <c r="E4148" s="244"/>
      <c r="F4148" s="244"/>
      <c r="G4148" s="244"/>
      <c r="H4148" s="244"/>
      <c r="I4148" s="244"/>
      <c r="J4148" s="244"/>
      <c r="K4148" s="244"/>
      <c r="L4148" s="244"/>
      <c r="M4148" s="244"/>
      <c r="N4148" s="244"/>
      <c r="O4148" s="244"/>
      <c r="P4148" s="244"/>
      <c r="Q4148" s="244"/>
      <c r="R4148" s="244"/>
    </row>
    <row r="4149" spans="1:18" hidden="1" outlineLevel="1" x14ac:dyDescent="0.25">
      <c r="A4149" s="274"/>
      <c r="B4149" s="226" t="s">
        <v>42</v>
      </c>
      <c r="C4149" s="222"/>
      <c r="D4149" s="223">
        <f>IF($B4033&lt;&gt;"",D4148*(VLOOKUP($B4033,Distribution!$H4:$Y53,18)*(1+VLOOKUP($B4033,Distribution!$H4:$Z53,19))^(D4036-$D4036))/1000,0)</f>
        <v>0</v>
      </c>
      <c r="E4149" s="223">
        <f>IF($B4033&lt;&gt;"",E4148*(VLOOKUP($B4033,Distribution!$H4:$Y53,18)*(1+VLOOKUP($B4033,Distribution!$H4:$Z53,19))^(E4036-$D4036))/1000,0)</f>
        <v>0</v>
      </c>
      <c r="F4149" s="223">
        <f>IF($B4033&lt;&gt;"",F4148*(VLOOKUP($B4033,Distribution!$H4:$Y53,18)*(1+VLOOKUP($B4033,Distribution!$H4:$Z53,19))^(F4036-$D4036))/1000,0)</f>
        <v>0</v>
      </c>
      <c r="G4149" s="223">
        <f>IF($B4033&lt;&gt;"",G4148*(VLOOKUP($B4033,Distribution!$H4:$Y53,18)*(1+VLOOKUP($B4033,Distribution!$H4:$Z53,19))^(G4036-$D4036))/1000,0)</f>
        <v>0</v>
      </c>
      <c r="H4149" s="223">
        <f>IF($B4033&lt;&gt;"",H4148*(VLOOKUP($B4033,Distribution!$H4:$Y53,18)*(1+VLOOKUP($B4033,Distribution!$H4:$Z53,19))^(H4036-$D4036))/1000,0)</f>
        <v>0</v>
      </c>
      <c r="I4149" s="223">
        <f>IF($B4033&lt;&gt;"",I4148*(VLOOKUP($B4033,Distribution!$H4:$Y53,18)*(1+VLOOKUP($B4033,Distribution!$H4:$Z53,19))^(I4036-$D4036))/1000,0)</f>
        <v>0</v>
      </c>
      <c r="J4149" s="223">
        <f>IF($B4033&lt;&gt;"",J4148*(VLOOKUP($B4033,Distribution!$H4:$Y53,18)*(1+VLOOKUP($B4033,Distribution!$H4:$Z53,19))^(J4036-$D4036))/1000,0)</f>
        <v>0</v>
      </c>
      <c r="K4149" s="223">
        <f>IF($B4033&lt;&gt;"",K4148*(VLOOKUP($B4033,Distribution!$H4:$Y53,18)*(1+VLOOKUP($B4033,Distribution!$H4:$Z53,19))^(K4036-$D4036))/1000,0)</f>
        <v>0</v>
      </c>
      <c r="L4149" s="223">
        <f>IF($B4033&lt;&gt;"",L4148*(VLOOKUP($B4033,Distribution!$H4:$Y53,18)*(1+VLOOKUP($B4033,Distribution!$H4:$Z53,19))^(L4036-$D4036))/1000,0)</f>
        <v>0</v>
      </c>
      <c r="M4149" s="223">
        <f>IF($B4033&lt;&gt;"",M4148*(VLOOKUP($B4033,Distribution!$H4:$Y53,18)*(1+VLOOKUP($B4033,Distribution!$H4:$Z53,19))^(M4036-$D4036))/1000,0)</f>
        <v>0</v>
      </c>
      <c r="N4149" s="223">
        <f>IF($B4033&lt;&gt;"",N4148*(VLOOKUP($B4033,Distribution!$H4:$Y53,18)*(1+VLOOKUP($B4033,Distribution!$H4:$Z53,19))^(N4036-$D4036))/1000,0)</f>
        <v>0</v>
      </c>
      <c r="O4149" s="223">
        <f>IF($B4033&lt;&gt;"",O4148*(VLOOKUP($B4033,Distribution!$H4:$Y53,18)*(1+VLOOKUP($B4033,Distribution!$H4:$Z53,19))^(O4036-$D4036))/1000,0)</f>
        <v>0</v>
      </c>
      <c r="P4149" s="223">
        <f>IF($B4033&lt;&gt;"",P4148*(VLOOKUP($B4033,Distribution!$H4:$Y53,18)*(1+VLOOKUP($B4033,Distribution!$H4:$Z53,19))^(P4036-$D4036))/1000,0)</f>
        <v>0</v>
      </c>
      <c r="Q4149" s="223">
        <f>IF($B4033&lt;&gt;"",Q4148*(VLOOKUP($B4033,Distribution!$H4:$Y53,18)*(1+VLOOKUP($B4033,Distribution!$H4:$Z53,19))^(Q4036-$D4036))/1000,0)</f>
        <v>0</v>
      </c>
      <c r="R4149" s="223">
        <f>IF($B4033&lt;&gt;"",R4148*(VLOOKUP($B4033,Distribution!$H4:$Y53,18)*(1+VLOOKUP($B4033,Distribution!$H4:$Z53,19))^(R4036-$D4036))/1000,0)</f>
        <v>0</v>
      </c>
    </row>
    <row r="4150" spans="1:18" hidden="1" outlineLevel="1" x14ac:dyDescent="0.25">
      <c r="A4150" s="274" t="s">
        <v>15</v>
      </c>
      <c r="B4150" s="225" t="s">
        <v>679</v>
      </c>
      <c r="C4150" s="53"/>
      <c r="D4150" s="244"/>
      <c r="E4150" s="244"/>
      <c r="F4150" s="244"/>
      <c r="G4150" s="244"/>
      <c r="H4150" s="244"/>
      <c r="I4150" s="244"/>
      <c r="J4150" s="244"/>
      <c r="K4150" s="244"/>
      <c r="L4150" s="244"/>
      <c r="M4150" s="244"/>
      <c r="N4150" s="244"/>
      <c r="O4150" s="244"/>
      <c r="P4150" s="244"/>
      <c r="Q4150" s="244"/>
      <c r="R4150" s="244"/>
    </row>
    <row r="4151" spans="1:18" hidden="1" outlineLevel="1" x14ac:dyDescent="0.25">
      <c r="A4151" s="274"/>
      <c r="B4151" s="225" t="s">
        <v>42</v>
      </c>
      <c r="C4151" s="53"/>
      <c r="D4151" s="244"/>
      <c r="E4151" s="244"/>
      <c r="F4151" s="244"/>
      <c r="G4151" s="244"/>
      <c r="H4151" s="244"/>
      <c r="I4151" s="244"/>
      <c r="J4151" s="244"/>
      <c r="K4151" s="244"/>
      <c r="L4151" s="244"/>
      <c r="M4151" s="244"/>
      <c r="N4151" s="244"/>
      <c r="O4151" s="244"/>
      <c r="P4151" s="244"/>
      <c r="Q4151" s="244"/>
      <c r="R4151" s="244"/>
    </row>
    <row r="4152" spans="1:18" hidden="1" outlineLevel="1" x14ac:dyDescent="0.25">
      <c r="A4152" s="225" t="s">
        <v>56</v>
      </c>
      <c r="B4152" s="225"/>
      <c r="C4152" s="53"/>
      <c r="D4152" s="244"/>
      <c r="E4152" s="244"/>
      <c r="F4152" s="244"/>
      <c r="G4152" s="244"/>
      <c r="H4152" s="244"/>
      <c r="I4152" s="244"/>
      <c r="J4152" s="244"/>
      <c r="K4152" s="244"/>
      <c r="L4152" s="244"/>
      <c r="M4152" s="244"/>
      <c r="N4152" s="244"/>
      <c r="O4152" s="244"/>
      <c r="P4152" s="244"/>
      <c r="Q4152" s="244"/>
      <c r="R4152" s="244"/>
    </row>
    <row r="4153" spans="1:18" hidden="1" outlineLevel="1" x14ac:dyDescent="0.25">
      <c r="A4153" s="225" t="s">
        <v>57</v>
      </c>
      <c r="B4153" s="225"/>
      <c r="C4153" s="53"/>
      <c r="D4153" s="244"/>
      <c r="E4153" s="244"/>
      <c r="F4153" s="244"/>
      <c r="G4153" s="244"/>
      <c r="H4153" s="244"/>
      <c r="I4153" s="244"/>
      <c r="J4153" s="244"/>
      <c r="K4153" s="244"/>
      <c r="L4153" s="244"/>
      <c r="M4153" s="244"/>
      <c r="N4153" s="244"/>
      <c r="O4153" s="244"/>
      <c r="P4153" s="244"/>
      <c r="Q4153" s="244"/>
      <c r="R4153" s="244"/>
    </row>
    <row r="4154" spans="1:18" hidden="1" outlineLevel="1" x14ac:dyDescent="0.25">
      <c r="A4154" s="224" t="s">
        <v>659</v>
      </c>
      <c r="B4154" s="224"/>
      <c r="C4154" s="222"/>
      <c r="D4154" s="223">
        <f t="shared" ref="D4154:R4154" si="363">D4149+D4151+D4152+D4153</f>
        <v>0</v>
      </c>
      <c r="E4154" s="223">
        <f t="shared" si="363"/>
        <v>0</v>
      </c>
      <c r="F4154" s="223">
        <f t="shared" si="363"/>
        <v>0</v>
      </c>
      <c r="G4154" s="223">
        <f t="shared" si="363"/>
        <v>0</v>
      </c>
      <c r="H4154" s="223">
        <f t="shared" si="363"/>
        <v>0</v>
      </c>
      <c r="I4154" s="223">
        <f t="shared" si="363"/>
        <v>0</v>
      </c>
      <c r="J4154" s="223">
        <f t="shared" si="363"/>
        <v>0</v>
      </c>
      <c r="K4154" s="223">
        <f t="shared" si="363"/>
        <v>0</v>
      </c>
      <c r="L4154" s="223">
        <f t="shared" si="363"/>
        <v>0</v>
      </c>
      <c r="M4154" s="223">
        <f t="shared" si="363"/>
        <v>0</v>
      </c>
      <c r="N4154" s="223">
        <f t="shared" si="363"/>
        <v>0</v>
      </c>
      <c r="O4154" s="223">
        <f t="shared" si="363"/>
        <v>0</v>
      </c>
      <c r="P4154" s="223">
        <f t="shared" si="363"/>
        <v>0</v>
      </c>
      <c r="Q4154" s="223">
        <f t="shared" si="363"/>
        <v>0</v>
      </c>
      <c r="R4154" s="223">
        <f t="shared" si="363"/>
        <v>0</v>
      </c>
    </row>
    <row r="4155" spans="1:18" hidden="1" outlineLevel="1" x14ac:dyDescent="0.25"/>
    <row r="4156" spans="1:18" hidden="1" outlineLevel="1" x14ac:dyDescent="0.25">
      <c r="A4156" s="222" t="s">
        <v>663</v>
      </c>
      <c r="B4156" s="222"/>
      <c r="C4156" s="222"/>
      <c r="D4156" s="223">
        <f t="shared" ref="D4156:R4156" si="364">D4146-D4154</f>
        <v>0</v>
      </c>
      <c r="E4156" s="223">
        <f t="shared" si="364"/>
        <v>0</v>
      </c>
      <c r="F4156" s="223">
        <f t="shared" si="364"/>
        <v>0</v>
      </c>
      <c r="G4156" s="223">
        <f t="shared" si="364"/>
        <v>0</v>
      </c>
      <c r="H4156" s="223">
        <f t="shared" si="364"/>
        <v>0</v>
      </c>
      <c r="I4156" s="223">
        <f t="shared" si="364"/>
        <v>0</v>
      </c>
      <c r="J4156" s="223">
        <f t="shared" si="364"/>
        <v>0</v>
      </c>
      <c r="K4156" s="223">
        <f t="shared" si="364"/>
        <v>0</v>
      </c>
      <c r="L4156" s="223">
        <f t="shared" si="364"/>
        <v>0</v>
      </c>
      <c r="M4156" s="223">
        <f t="shared" si="364"/>
        <v>0</v>
      </c>
      <c r="N4156" s="223">
        <f t="shared" si="364"/>
        <v>0</v>
      </c>
      <c r="O4156" s="223">
        <f t="shared" si="364"/>
        <v>0</v>
      </c>
      <c r="P4156" s="223">
        <f t="shared" si="364"/>
        <v>0</v>
      </c>
      <c r="Q4156" s="223">
        <f t="shared" si="364"/>
        <v>0</v>
      </c>
      <c r="R4156" s="223">
        <f t="shared" si="364"/>
        <v>0</v>
      </c>
    </row>
    <row r="4157" spans="1:18" hidden="1" outlineLevel="1" x14ac:dyDescent="0.25"/>
    <row r="4158" spans="1:18" hidden="1" outlineLevel="1" x14ac:dyDescent="0.25">
      <c r="A4158" s="53" t="s">
        <v>664</v>
      </c>
      <c r="B4158" s="53"/>
      <c r="C4158" s="53"/>
      <c r="D4158" s="244"/>
      <c r="E4158" s="244"/>
      <c r="F4158" s="244"/>
      <c r="G4158" s="244"/>
      <c r="H4158" s="244"/>
      <c r="I4158" s="244"/>
      <c r="J4158" s="244"/>
      <c r="K4158" s="244"/>
      <c r="L4158" s="244"/>
      <c r="M4158" s="244"/>
      <c r="N4158" s="244"/>
      <c r="O4158" s="244"/>
      <c r="P4158" s="244"/>
      <c r="Q4158" s="244"/>
      <c r="R4158" s="244"/>
    </row>
    <row r="4159" spans="1:18" hidden="1" outlineLevel="1" x14ac:dyDescent="0.25"/>
    <row r="4160" spans="1:18" hidden="1" outlineLevel="1" x14ac:dyDescent="0.25">
      <c r="A4160" s="222" t="s">
        <v>665</v>
      </c>
      <c r="B4160" s="222"/>
      <c r="C4160" s="222"/>
      <c r="D4160" s="223">
        <f t="shared" ref="D4160:R4160" si="365">D4156-D4158</f>
        <v>0</v>
      </c>
      <c r="E4160" s="223">
        <f t="shared" si="365"/>
        <v>0</v>
      </c>
      <c r="F4160" s="223">
        <f t="shared" si="365"/>
        <v>0</v>
      </c>
      <c r="G4160" s="223">
        <f t="shared" si="365"/>
        <v>0</v>
      </c>
      <c r="H4160" s="223">
        <f t="shared" si="365"/>
        <v>0</v>
      </c>
      <c r="I4160" s="223">
        <f t="shared" si="365"/>
        <v>0</v>
      </c>
      <c r="J4160" s="223">
        <f t="shared" si="365"/>
        <v>0</v>
      </c>
      <c r="K4160" s="223">
        <f t="shared" si="365"/>
        <v>0</v>
      </c>
      <c r="L4160" s="223">
        <f t="shared" si="365"/>
        <v>0</v>
      </c>
      <c r="M4160" s="223">
        <f t="shared" si="365"/>
        <v>0</v>
      </c>
      <c r="N4160" s="223">
        <f t="shared" si="365"/>
        <v>0</v>
      </c>
      <c r="O4160" s="223">
        <f t="shared" si="365"/>
        <v>0</v>
      </c>
      <c r="P4160" s="223">
        <f t="shared" si="365"/>
        <v>0</v>
      </c>
      <c r="Q4160" s="223">
        <f t="shared" si="365"/>
        <v>0</v>
      </c>
      <c r="R4160" s="223">
        <f t="shared" si="365"/>
        <v>0</v>
      </c>
    </row>
    <row r="4161" spans="1:18" hidden="1" outlineLevel="1" x14ac:dyDescent="0.25">
      <c r="A4161" s="222" t="s">
        <v>666</v>
      </c>
      <c r="B4161" s="222"/>
      <c r="C4161" s="222"/>
      <c r="D4161" s="223">
        <f t="shared" ref="D4161:R4161" si="366">$B4034*D4160</f>
        <v>0</v>
      </c>
      <c r="E4161" s="223">
        <f t="shared" si="366"/>
        <v>0</v>
      </c>
      <c r="F4161" s="223">
        <f t="shared" si="366"/>
        <v>0</v>
      </c>
      <c r="G4161" s="223">
        <f t="shared" si="366"/>
        <v>0</v>
      </c>
      <c r="H4161" s="223">
        <f t="shared" si="366"/>
        <v>0</v>
      </c>
      <c r="I4161" s="223">
        <f t="shared" si="366"/>
        <v>0</v>
      </c>
      <c r="J4161" s="223">
        <f t="shared" si="366"/>
        <v>0</v>
      </c>
      <c r="K4161" s="223">
        <f t="shared" si="366"/>
        <v>0</v>
      </c>
      <c r="L4161" s="223">
        <f t="shared" si="366"/>
        <v>0</v>
      </c>
      <c r="M4161" s="223">
        <f t="shared" si="366"/>
        <v>0</v>
      </c>
      <c r="N4161" s="223">
        <f t="shared" si="366"/>
        <v>0</v>
      </c>
      <c r="O4161" s="223">
        <f t="shared" si="366"/>
        <v>0</v>
      </c>
      <c r="P4161" s="223">
        <f t="shared" si="366"/>
        <v>0</v>
      </c>
      <c r="Q4161" s="223">
        <f t="shared" si="366"/>
        <v>0</v>
      </c>
      <c r="R4161" s="223">
        <f t="shared" si="366"/>
        <v>0</v>
      </c>
    </row>
    <row r="4162" spans="1:18" hidden="1" outlineLevel="1" x14ac:dyDescent="0.25"/>
    <row r="4163" spans="1:18" hidden="1" outlineLevel="1" x14ac:dyDescent="0.25">
      <c r="A4163" s="222" t="s">
        <v>667</v>
      </c>
      <c r="B4163" s="222"/>
      <c r="C4163" s="222"/>
      <c r="D4163" s="223">
        <f t="shared" ref="D4163:R4163" si="367">D4160-D4161</f>
        <v>0</v>
      </c>
      <c r="E4163" s="223">
        <f t="shared" si="367"/>
        <v>0</v>
      </c>
      <c r="F4163" s="223">
        <f t="shared" si="367"/>
        <v>0</v>
      </c>
      <c r="G4163" s="223">
        <f t="shared" si="367"/>
        <v>0</v>
      </c>
      <c r="H4163" s="223">
        <f t="shared" si="367"/>
        <v>0</v>
      </c>
      <c r="I4163" s="223">
        <f t="shared" si="367"/>
        <v>0</v>
      </c>
      <c r="J4163" s="223">
        <f t="shared" si="367"/>
        <v>0</v>
      </c>
      <c r="K4163" s="223">
        <f t="shared" si="367"/>
        <v>0</v>
      </c>
      <c r="L4163" s="223">
        <f t="shared" si="367"/>
        <v>0</v>
      </c>
      <c r="M4163" s="223">
        <f t="shared" si="367"/>
        <v>0</v>
      </c>
      <c r="N4163" s="223">
        <f t="shared" si="367"/>
        <v>0</v>
      </c>
      <c r="O4163" s="223">
        <f t="shared" si="367"/>
        <v>0</v>
      </c>
      <c r="P4163" s="223">
        <f t="shared" si="367"/>
        <v>0</v>
      </c>
      <c r="Q4163" s="223">
        <f t="shared" si="367"/>
        <v>0</v>
      </c>
      <c r="R4163" s="223">
        <f t="shared" si="367"/>
        <v>0</v>
      </c>
    </row>
    <row r="4164" spans="1:18" hidden="1" outlineLevel="1" x14ac:dyDescent="0.25"/>
    <row r="4165" spans="1:18" hidden="1" outlineLevel="1" x14ac:dyDescent="0.25">
      <c r="A4165" s="224" t="s">
        <v>668</v>
      </c>
      <c r="B4165" s="222"/>
      <c r="C4165" s="222"/>
      <c r="D4165" s="227" t="e">
        <f>IRR(D4163:R4163)</f>
        <v>#NUM!</v>
      </c>
    </row>
    <row r="4166" spans="1:18" collapsed="1" x14ac:dyDescent="0.25"/>
    <row r="4169" spans="1:18" s="169" customFormat="1" x14ac:dyDescent="0.25">
      <c r="A4169" s="169" t="s">
        <v>913</v>
      </c>
    </row>
    <row r="4170" spans="1:18" hidden="1" outlineLevel="1" x14ac:dyDescent="0.25"/>
    <row r="4171" spans="1:18" hidden="1" outlineLevel="1" x14ac:dyDescent="0.25">
      <c r="A4171" s="217" t="s">
        <v>643</v>
      </c>
      <c r="B4171" s="208"/>
    </row>
    <row r="4172" spans="1:18" hidden="1" outlineLevel="1" x14ac:dyDescent="0.25">
      <c r="A4172" s="218" t="s">
        <v>644</v>
      </c>
      <c r="B4172" s="209"/>
    </row>
    <row r="4173" spans="1:18" ht="15.75" hidden="1" outlineLevel="1" thickBot="1" x14ac:dyDescent="0.3">
      <c r="A4173" s="219" t="s">
        <v>12</v>
      </c>
      <c r="B4173" s="243"/>
    </row>
    <row r="4174" spans="1:18" hidden="1" outlineLevel="1" x14ac:dyDescent="0.25"/>
    <row r="4175" spans="1:18" hidden="1" outlineLevel="1" x14ac:dyDescent="0.25">
      <c r="A4175" s="53" t="s">
        <v>14</v>
      </c>
      <c r="B4175" s="53"/>
      <c r="C4175" s="223">
        <v>0</v>
      </c>
      <c r="D4175" s="223">
        <v>1</v>
      </c>
      <c r="E4175" s="223">
        <v>2</v>
      </c>
      <c r="F4175" s="223">
        <v>3</v>
      </c>
      <c r="G4175" s="223">
        <v>4</v>
      </c>
      <c r="H4175" s="223">
        <v>5</v>
      </c>
      <c r="I4175" s="223">
        <v>6</v>
      </c>
      <c r="J4175" s="223">
        <v>7</v>
      </c>
      <c r="K4175" s="223">
        <v>8</v>
      </c>
      <c r="L4175" s="223">
        <v>9</v>
      </c>
      <c r="M4175" s="223">
        <v>10</v>
      </c>
      <c r="N4175" s="223">
        <v>11</v>
      </c>
      <c r="O4175" s="223">
        <v>12</v>
      </c>
      <c r="P4175" s="223">
        <v>13</v>
      </c>
      <c r="Q4175" s="223">
        <v>14</v>
      </c>
      <c r="R4175" s="223">
        <v>15</v>
      </c>
    </row>
    <row r="4176" spans="1:18" hidden="1" outlineLevel="1" x14ac:dyDescent="0.25"/>
    <row r="4177" spans="1:18" hidden="1" outlineLevel="1" x14ac:dyDescent="0.25">
      <c r="A4177" s="53" t="s">
        <v>59</v>
      </c>
      <c r="B4177" s="53"/>
      <c r="C4177" s="244"/>
      <c r="D4177" s="244"/>
      <c r="E4177" s="244"/>
      <c r="F4177" s="244"/>
      <c r="G4177" s="244"/>
      <c r="H4177" s="244"/>
      <c r="I4177" s="244"/>
      <c r="J4177" s="244"/>
      <c r="K4177" s="244"/>
      <c r="L4177" s="244"/>
      <c r="M4177" s="244"/>
      <c r="N4177" s="244"/>
      <c r="O4177" s="244"/>
      <c r="P4177" s="244"/>
      <c r="Q4177" s="244"/>
      <c r="R4177" s="244"/>
    </row>
    <row r="4178" spans="1:18" hidden="1" outlineLevel="1" x14ac:dyDescent="0.25">
      <c r="A4178" s="53" t="s">
        <v>824</v>
      </c>
      <c r="B4178" s="53"/>
      <c r="C4178" s="244"/>
      <c r="D4178" s="244"/>
      <c r="E4178" s="244"/>
      <c r="F4178" s="244"/>
      <c r="G4178" s="244"/>
      <c r="H4178" s="244"/>
      <c r="I4178" s="244"/>
      <c r="J4178" s="244"/>
      <c r="K4178" s="244"/>
      <c r="L4178" s="244"/>
      <c r="M4178" s="244"/>
      <c r="N4178" s="244"/>
      <c r="O4178" s="244"/>
      <c r="P4178" s="244"/>
      <c r="Q4178" s="244"/>
      <c r="R4178" s="244"/>
    </row>
    <row r="4179" spans="1:18" hidden="1" outlineLevel="1" x14ac:dyDescent="0.25">
      <c r="A4179" s="53" t="s">
        <v>825</v>
      </c>
      <c r="B4179" s="53"/>
      <c r="C4179" s="244"/>
      <c r="D4179" s="244"/>
      <c r="E4179" s="244"/>
      <c r="F4179" s="244"/>
      <c r="G4179" s="244"/>
      <c r="H4179" s="244"/>
      <c r="I4179" s="244"/>
      <c r="J4179" s="244"/>
      <c r="K4179" s="244"/>
      <c r="L4179" s="244"/>
      <c r="M4179" s="244"/>
      <c r="N4179" s="244"/>
      <c r="O4179" s="244"/>
      <c r="P4179" s="244"/>
      <c r="Q4179" s="244"/>
      <c r="R4179" s="244"/>
    </row>
    <row r="4180" spans="1:18" hidden="1" outlineLevel="1" x14ac:dyDescent="0.25"/>
    <row r="4181" spans="1:18" hidden="1" outlineLevel="2" x14ac:dyDescent="0.25">
      <c r="A4181" s="222" t="str">
        <f>'Usages industrie'!A4</f>
        <v>Usage industriel n°1</v>
      </c>
      <c r="B4181" s="222" t="s">
        <v>41</v>
      </c>
      <c r="C4181" s="222"/>
      <c r="D4181" s="223">
        <f>IF(B$4171&lt;&gt;"",IF(B$4171='Usages industrie'!$K4,'Usages industrie'!J4,0),0)</f>
        <v>0</v>
      </c>
      <c r="E4181" s="223">
        <f t="shared" ref="E4181:R4190" si="368">$D4181</f>
        <v>0</v>
      </c>
      <c r="F4181" s="223">
        <f t="shared" si="368"/>
        <v>0</v>
      </c>
      <c r="G4181" s="223">
        <f t="shared" si="368"/>
        <v>0</v>
      </c>
      <c r="H4181" s="223">
        <f t="shared" si="368"/>
        <v>0</v>
      </c>
      <c r="I4181" s="223">
        <f t="shared" si="368"/>
        <v>0</v>
      </c>
      <c r="J4181" s="223">
        <f t="shared" si="368"/>
        <v>0</v>
      </c>
      <c r="K4181" s="223">
        <f t="shared" si="368"/>
        <v>0</v>
      </c>
      <c r="L4181" s="223">
        <f t="shared" si="368"/>
        <v>0</v>
      </c>
      <c r="M4181" s="223">
        <f t="shared" si="368"/>
        <v>0</v>
      </c>
      <c r="N4181" s="223">
        <f t="shared" si="368"/>
        <v>0</v>
      </c>
      <c r="O4181" s="223">
        <f t="shared" si="368"/>
        <v>0</v>
      </c>
      <c r="P4181" s="223">
        <f t="shared" si="368"/>
        <v>0</v>
      </c>
      <c r="Q4181" s="223">
        <f t="shared" si="368"/>
        <v>0</v>
      </c>
      <c r="R4181" s="223">
        <f t="shared" si="368"/>
        <v>0</v>
      </c>
    </row>
    <row r="4182" spans="1:18" hidden="1" outlineLevel="2" x14ac:dyDescent="0.25">
      <c r="A4182" s="222" t="str">
        <f>'Usages industrie'!A5</f>
        <v>Usage industriel n°2</v>
      </c>
      <c r="B4182" s="222" t="s">
        <v>41</v>
      </c>
      <c r="C4182" s="222"/>
      <c r="D4182" s="223">
        <f>IF(B$4171&lt;&gt;"",IF(B$4171='Usages industrie'!$K5,'Usages industrie'!J5,0),0)</f>
        <v>0</v>
      </c>
      <c r="E4182" s="223">
        <f t="shared" si="368"/>
        <v>0</v>
      </c>
      <c r="F4182" s="223">
        <f t="shared" si="368"/>
        <v>0</v>
      </c>
      <c r="G4182" s="223">
        <f t="shared" si="368"/>
        <v>0</v>
      </c>
      <c r="H4182" s="223">
        <f t="shared" si="368"/>
        <v>0</v>
      </c>
      <c r="I4182" s="223">
        <f t="shared" si="368"/>
        <v>0</v>
      </c>
      <c r="J4182" s="223">
        <f t="shared" si="368"/>
        <v>0</v>
      </c>
      <c r="K4182" s="223">
        <f t="shared" si="368"/>
        <v>0</v>
      </c>
      <c r="L4182" s="223">
        <f t="shared" si="368"/>
        <v>0</v>
      </c>
      <c r="M4182" s="223">
        <f t="shared" si="368"/>
        <v>0</v>
      </c>
      <c r="N4182" s="223">
        <f t="shared" si="368"/>
        <v>0</v>
      </c>
      <c r="O4182" s="223">
        <f t="shared" si="368"/>
        <v>0</v>
      </c>
      <c r="P4182" s="223">
        <f t="shared" si="368"/>
        <v>0</v>
      </c>
      <c r="Q4182" s="223">
        <f t="shared" si="368"/>
        <v>0</v>
      </c>
      <c r="R4182" s="223">
        <f t="shared" si="368"/>
        <v>0</v>
      </c>
    </row>
    <row r="4183" spans="1:18" hidden="1" outlineLevel="2" x14ac:dyDescent="0.25">
      <c r="A4183" s="222" t="str">
        <f>'Usages industrie'!A6</f>
        <v>Usage industriel n°3</v>
      </c>
      <c r="B4183" s="222" t="s">
        <v>41</v>
      </c>
      <c r="C4183" s="222"/>
      <c r="D4183" s="223">
        <f>IF(B$4171&lt;&gt;"",IF(B$4171='Usages industrie'!$K6,'Usages industrie'!J6,0),0)</f>
        <v>0</v>
      </c>
      <c r="E4183" s="223">
        <f t="shared" si="368"/>
        <v>0</v>
      </c>
      <c r="F4183" s="223">
        <f t="shared" si="368"/>
        <v>0</v>
      </c>
      <c r="G4183" s="223">
        <f t="shared" si="368"/>
        <v>0</v>
      </c>
      <c r="H4183" s="223">
        <f t="shared" si="368"/>
        <v>0</v>
      </c>
      <c r="I4183" s="223">
        <f t="shared" si="368"/>
        <v>0</v>
      </c>
      <c r="J4183" s="223">
        <f t="shared" si="368"/>
        <v>0</v>
      </c>
      <c r="K4183" s="223">
        <f t="shared" si="368"/>
        <v>0</v>
      </c>
      <c r="L4183" s="223">
        <f t="shared" si="368"/>
        <v>0</v>
      </c>
      <c r="M4183" s="223">
        <f t="shared" si="368"/>
        <v>0</v>
      </c>
      <c r="N4183" s="223">
        <f t="shared" si="368"/>
        <v>0</v>
      </c>
      <c r="O4183" s="223">
        <f t="shared" si="368"/>
        <v>0</v>
      </c>
      <c r="P4183" s="223">
        <f t="shared" si="368"/>
        <v>0</v>
      </c>
      <c r="Q4183" s="223">
        <f t="shared" si="368"/>
        <v>0</v>
      </c>
      <c r="R4183" s="223">
        <f t="shared" si="368"/>
        <v>0</v>
      </c>
    </row>
    <row r="4184" spans="1:18" hidden="1" outlineLevel="2" x14ac:dyDescent="0.25">
      <c r="A4184" s="222" t="str">
        <f>'Usages industrie'!A7</f>
        <v>Usage industriel n°4</v>
      </c>
      <c r="B4184" s="222" t="s">
        <v>41</v>
      </c>
      <c r="C4184" s="222"/>
      <c r="D4184" s="223">
        <f>IF(B$4171&lt;&gt;"",IF(B$4171='Usages industrie'!$K7,'Usages industrie'!J7,0),0)</f>
        <v>0</v>
      </c>
      <c r="E4184" s="223">
        <f t="shared" si="368"/>
        <v>0</v>
      </c>
      <c r="F4184" s="223">
        <f t="shared" si="368"/>
        <v>0</v>
      </c>
      <c r="G4184" s="223">
        <f t="shared" si="368"/>
        <v>0</v>
      </c>
      <c r="H4184" s="223">
        <f t="shared" si="368"/>
        <v>0</v>
      </c>
      <c r="I4184" s="223">
        <f t="shared" si="368"/>
        <v>0</v>
      </c>
      <c r="J4184" s="223">
        <f t="shared" si="368"/>
        <v>0</v>
      </c>
      <c r="K4184" s="223">
        <f t="shared" si="368"/>
        <v>0</v>
      </c>
      <c r="L4184" s="223">
        <f t="shared" si="368"/>
        <v>0</v>
      </c>
      <c r="M4184" s="223">
        <f t="shared" si="368"/>
        <v>0</v>
      </c>
      <c r="N4184" s="223">
        <f t="shared" si="368"/>
        <v>0</v>
      </c>
      <c r="O4184" s="223">
        <f t="shared" si="368"/>
        <v>0</v>
      </c>
      <c r="P4184" s="223">
        <f t="shared" si="368"/>
        <v>0</v>
      </c>
      <c r="Q4184" s="223">
        <f t="shared" si="368"/>
        <v>0</v>
      </c>
      <c r="R4184" s="223">
        <f t="shared" si="368"/>
        <v>0</v>
      </c>
    </row>
    <row r="4185" spans="1:18" hidden="1" outlineLevel="2" x14ac:dyDescent="0.25">
      <c r="A4185" s="222" t="str">
        <f>'Usages industrie'!A8</f>
        <v>Usage industriel n°5</v>
      </c>
      <c r="B4185" s="222" t="s">
        <v>41</v>
      </c>
      <c r="C4185" s="222"/>
      <c r="D4185" s="223">
        <f>IF(B$4171&lt;&gt;"",IF(B$4171='Usages industrie'!$K8,'Usages industrie'!J8,0),0)</f>
        <v>0</v>
      </c>
      <c r="E4185" s="223">
        <f t="shared" si="368"/>
        <v>0</v>
      </c>
      <c r="F4185" s="223">
        <f t="shared" si="368"/>
        <v>0</v>
      </c>
      <c r="G4185" s="223">
        <f t="shared" si="368"/>
        <v>0</v>
      </c>
      <c r="H4185" s="223">
        <f t="shared" si="368"/>
        <v>0</v>
      </c>
      <c r="I4185" s="223">
        <f t="shared" si="368"/>
        <v>0</v>
      </c>
      <c r="J4185" s="223">
        <f t="shared" si="368"/>
        <v>0</v>
      </c>
      <c r="K4185" s="223">
        <f t="shared" si="368"/>
        <v>0</v>
      </c>
      <c r="L4185" s="223">
        <f t="shared" si="368"/>
        <v>0</v>
      </c>
      <c r="M4185" s="223">
        <f t="shared" si="368"/>
        <v>0</v>
      </c>
      <c r="N4185" s="223">
        <f t="shared" si="368"/>
        <v>0</v>
      </c>
      <c r="O4185" s="223">
        <f t="shared" si="368"/>
        <v>0</v>
      </c>
      <c r="P4185" s="223">
        <f t="shared" si="368"/>
        <v>0</v>
      </c>
      <c r="Q4185" s="223">
        <f t="shared" si="368"/>
        <v>0</v>
      </c>
      <c r="R4185" s="223">
        <f t="shared" si="368"/>
        <v>0</v>
      </c>
    </row>
    <row r="4186" spans="1:18" hidden="1" outlineLevel="2" x14ac:dyDescent="0.25">
      <c r="A4186" s="222" t="str">
        <f>'Usages industrie'!A9</f>
        <v>Usage industriel n°6</v>
      </c>
      <c r="B4186" s="222" t="s">
        <v>41</v>
      </c>
      <c r="C4186" s="222"/>
      <c r="D4186" s="223">
        <f>IF(B$4171&lt;&gt;"",IF(B$4171='Usages industrie'!$K9,'Usages industrie'!J9,0),0)</f>
        <v>0</v>
      </c>
      <c r="E4186" s="223">
        <f t="shared" si="368"/>
        <v>0</v>
      </c>
      <c r="F4186" s="223">
        <f t="shared" si="368"/>
        <v>0</v>
      </c>
      <c r="G4186" s="223">
        <f t="shared" si="368"/>
        <v>0</v>
      </c>
      <c r="H4186" s="223">
        <f t="shared" si="368"/>
        <v>0</v>
      </c>
      <c r="I4186" s="223">
        <f t="shared" si="368"/>
        <v>0</v>
      </c>
      <c r="J4186" s="223">
        <f t="shared" si="368"/>
        <v>0</v>
      </c>
      <c r="K4186" s="223">
        <f t="shared" si="368"/>
        <v>0</v>
      </c>
      <c r="L4186" s="223">
        <f t="shared" si="368"/>
        <v>0</v>
      </c>
      <c r="M4186" s="223">
        <f t="shared" si="368"/>
        <v>0</v>
      </c>
      <c r="N4186" s="223">
        <f t="shared" si="368"/>
        <v>0</v>
      </c>
      <c r="O4186" s="223">
        <f t="shared" si="368"/>
        <v>0</v>
      </c>
      <c r="P4186" s="223">
        <f t="shared" si="368"/>
        <v>0</v>
      </c>
      <c r="Q4186" s="223">
        <f t="shared" si="368"/>
        <v>0</v>
      </c>
      <c r="R4186" s="223">
        <f t="shared" si="368"/>
        <v>0</v>
      </c>
    </row>
    <row r="4187" spans="1:18" hidden="1" outlineLevel="2" x14ac:dyDescent="0.25">
      <c r="A4187" s="222" t="str">
        <f>'Usages industrie'!A10</f>
        <v>Usage industriel n°7</v>
      </c>
      <c r="B4187" s="222" t="s">
        <v>41</v>
      </c>
      <c r="C4187" s="222"/>
      <c r="D4187" s="223">
        <f>IF(B$4171&lt;&gt;"",IF(B$4171='Usages industrie'!$K10,'Usages industrie'!J10,0),0)</f>
        <v>0</v>
      </c>
      <c r="E4187" s="223">
        <f t="shared" si="368"/>
        <v>0</v>
      </c>
      <c r="F4187" s="223">
        <f t="shared" si="368"/>
        <v>0</v>
      </c>
      <c r="G4187" s="223">
        <f t="shared" si="368"/>
        <v>0</v>
      </c>
      <c r="H4187" s="223">
        <f t="shared" si="368"/>
        <v>0</v>
      </c>
      <c r="I4187" s="223">
        <f t="shared" si="368"/>
        <v>0</v>
      </c>
      <c r="J4187" s="223">
        <f t="shared" si="368"/>
        <v>0</v>
      </c>
      <c r="K4187" s="223">
        <f t="shared" si="368"/>
        <v>0</v>
      </c>
      <c r="L4187" s="223">
        <f t="shared" si="368"/>
        <v>0</v>
      </c>
      <c r="M4187" s="223">
        <f t="shared" si="368"/>
        <v>0</v>
      </c>
      <c r="N4187" s="223">
        <f t="shared" si="368"/>
        <v>0</v>
      </c>
      <c r="O4187" s="223">
        <f t="shared" si="368"/>
        <v>0</v>
      </c>
      <c r="P4187" s="223">
        <f t="shared" si="368"/>
        <v>0</v>
      </c>
      <c r="Q4187" s="223">
        <f t="shared" si="368"/>
        <v>0</v>
      </c>
      <c r="R4187" s="223">
        <f t="shared" si="368"/>
        <v>0</v>
      </c>
    </row>
    <row r="4188" spans="1:18" hidden="1" outlineLevel="2" x14ac:dyDescent="0.25">
      <c r="A4188" s="222" t="str">
        <f>'Usages industrie'!A11</f>
        <v>Usage industriel n°8</v>
      </c>
      <c r="B4188" s="222" t="s">
        <v>41</v>
      </c>
      <c r="C4188" s="222"/>
      <c r="D4188" s="223">
        <f>IF(B$4171&lt;&gt;"",IF(B$4171='Usages industrie'!$K11,'Usages industrie'!J11,0),0)</f>
        <v>0</v>
      </c>
      <c r="E4188" s="223">
        <f t="shared" si="368"/>
        <v>0</v>
      </c>
      <c r="F4188" s="223">
        <f t="shared" si="368"/>
        <v>0</v>
      </c>
      <c r="G4188" s="223">
        <f t="shared" si="368"/>
        <v>0</v>
      </c>
      <c r="H4188" s="223">
        <f t="shared" si="368"/>
        <v>0</v>
      </c>
      <c r="I4188" s="223">
        <f t="shared" si="368"/>
        <v>0</v>
      </c>
      <c r="J4188" s="223">
        <f t="shared" si="368"/>
        <v>0</v>
      </c>
      <c r="K4188" s="223">
        <f t="shared" si="368"/>
        <v>0</v>
      </c>
      <c r="L4188" s="223">
        <f t="shared" si="368"/>
        <v>0</v>
      </c>
      <c r="M4188" s="223">
        <f t="shared" si="368"/>
        <v>0</v>
      </c>
      <c r="N4188" s="223">
        <f t="shared" si="368"/>
        <v>0</v>
      </c>
      <c r="O4188" s="223">
        <f t="shared" si="368"/>
        <v>0</v>
      </c>
      <c r="P4188" s="223">
        <f t="shared" si="368"/>
        <v>0</v>
      </c>
      <c r="Q4188" s="223">
        <f t="shared" si="368"/>
        <v>0</v>
      </c>
      <c r="R4188" s="223">
        <f t="shared" si="368"/>
        <v>0</v>
      </c>
    </row>
    <row r="4189" spans="1:18" hidden="1" outlineLevel="2" x14ac:dyDescent="0.25">
      <c r="A4189" s="222" t="str">
        <f>'Usages industrie'!A12</f>
        <v>Usage industriel n°9</v>
      </c>
      <c r="B4189" s="222" t="s">
        <v>41</v>
      </c>
      <c r="C4189" s="222"/>
      <c r="D4189" s="223">
        <f>IF(B$4171&lt;&gt;"",IF(B$4171='Usages industrie'!$K12,'Usages industrie'!J12,0),0)</f>
        <v>0</v>
      </c>
      <c r="E4189" s="223">
        <f t="shared" si="368"/>
        <v>0</v>
      </c>
      <c r="F4189" s="223">
        <f t="shared" si="368"/>
        <v>0</v>
      </c>
      <c r="G4189" s="223">
        <f t="shared" si="368"/>
        <v>0</v>
      </c>
      <c r="H4189" s="223">
        <f t="shared" si="368"/>
        <v>0</v>
      </c>
      <c r="I4189" s="223">
        <f t="shared" si="368"/>
        <v>0</v>
      </c>
      <c r="J4189" s="223">
        <f t="shared" si="368"/>
        <v>0</v>
      </c>
      <c r="K4189" s="223">
        <f t="shared" si="368"/>
        <v>0</v>
      </c>
      <c r="L4189" s="223">
        <f t="shared" si="368"/>
        <v>0</v>
      </c>
      <c r="M4189" s="223">
        <f t="shared" si="368"/>
        <v>0</v>
      </c>
      <c r="N4189" s="223">
        <f t="shared" si="368"/>
        <v>0</v>
      </c>
      <c r="O4189" s="223">
        <f t="shared" si="368"/>
        <v>0</v>
      </c>
      <c r="P4189" s="223">
        <f t="shared" si="368"/>
        <v>0</v>
      </c>
      <c r="Q4189" s="223">
        <f t="shared" si="368"/>
        <v>0</v>
      </c>
      <c r="R4189" s="223">
        <f t="shared" si="368"/>
        <v>0</v>
      </c>
    </row>
    <row r="4190" spans="1:18" hidden="1" outlineLevel="2" x14ac:dyDescent="0.25">
      <c r="A4190" s="222" t="str">
        <f>'Usages industrie'!A13</f>
        <v>Usage industriel n°10</v>
      </c>
      <c r="B4190" s="222" t="s">
        <v>41</v>
      </c>
      <c r="C4190" s="222"/>
      <c r="D4190" s="223">
        <f>IF(B$4171&lt;&gt;"",IF(B$4171='Usages industrie'!$K13,'Usages industrie'!J13,0),0)</f>
        <v>0</v>
      </c>
      <c r="E4190" s="223">
        <f t="shared" si="368"/>
        <v>0</v>
      </c>
      <c r="F4190" s="223">
        <f t="shared" si="368"/>
        <v>0</v>
      </c>
      <c r="G4190" s="223">
        <f t="shared" si="368"/>
        <v>0</v>
      </c>
      <c r="H4190" s="223">
        <f t="shared" si="368"/>
        <v>0</v>
      </c>
      <c r="I4190" s="223">
        <f t="shared" si="368"/>
        <v>0</v>
      </c>
      <c r="J4190" s="223">
        <f t="shared" si="368"/>
        <v>0</v>
      </c>
      <c r="K4190" s="223">
        <f t="shared" si="368"/>
        <v>0</v>
      </c>
      <c r="L4190" s="223">
        <f t="shared" si="368"/>
        <v>0</v>
      </c>
      <c r="M4190" s="223">
        <f t="shared" si="368"/>
        <v>0</v>
      </c>
      <c r="N4190" s="223">
        <f t="shared" si="368"/>
        <v>0</v>
      </c>
      <c r="O4190" s="223">
        <f t="shared" si="368"/>
        <v>0</v>
      </c>
      <c r="P4190" s="223">
        <f t="shared" si="368"/>
        <v>0</v>
      </c>
      <c r="Q4190" s="223">
        <f t="shared" si="368"/>
        <v>0</v>
      </c>
      <c r="R4190" s="223">
        <f t="shared" si="368"/>
        <v>0</v>
      </c>
    </row>
    <row r="4191" spans="1:18" hidden="1" outlineLevel="2" x14ac:dyDescent="0.25">
      <c r="A4191" s="222" t="str">
        <f>'Usages industrie'!A14</f>
        <v>Usage industriel n°11</v>
      </c>
      <c r="B4191" s="222" t="s">
        <v>41</v>
      </c>
      <c r="C4191" s="222"/>
      <c r="D4191" s="223">
        <f>IF(B$4171&lt;&gt;"",IF(B$4171='Usages industrie'!$K14,'Usages industrie'!J14,0),0)</f>
        <v>0</v>
      </c>
      <c r="E4191" s="223">
        <f t="shared" ref="E4191:R4200" si="369">$D4191</f>
        <v>0</v>
      </c>
      <c r="F4191" s="223">
        <f t="shared" si="369"/>
        <v>0</v>
      </c>
      <c r="G4191" s="223">
        <f t="shared" si="369"/>
        <v>0</v>
      </c>
      <c r="H4191" s="223">
        <f t="shared" si="369"/>
        <v>0</v>
      </c>
      <c r="I4191" s="223">
        <f t="shared" si="369"/>
        <v>0</v>
      </c>
      <c r="J4191" s="223">
        <f t="shared" si="369"/>
        <v>0</v>
      </c>
      <c r="K4191" s="223">
        <f t="shared" si="369"/>
        <v>0</v>
      </c>
      <c r="L4191" s="223">
        <f t="shared" si="369"/>
        <v>0</v>
      </c>
      <c r="M4191" s="223">
        <f t="shared" si="369"/>
        <v>0</v>
      </c>
      <c r="N4191" s="223">
        <f t="shared" si="369"/>
        <v>0</v>
      </c>
      <c r="O4191" s="223">
        <f t="shared" si="369"/>
        <v>0</v>
      </c>
      <c r="P4191" s="223">
        <f t="shared" si="369"/>
        <v>0</v>
      </c>
      <c r="Q4191" s="223">
        <f t="shared" si="369"/>
        <v>0</v>
      </c>
      <c r="R4191" s="223">
        <f t="shared" si="369"/>
        <v>0</v>
      </c>
    </row>
    <row r="4192" spans="1:18" hidden="1" outlineLevel="2" x14ac:dyDescent="0.25">
      <c r="A4192" s="222" t="str">
        <f>'Usages industrie'!A15</f>
        <v>Usage industriel n°12</v>
      </c>
      <c r="B4192" s="222" t="s">
        <v>41</v>
      </c>
      <c r="C4192" s="222"/>
      <c r="D4192" s="223">
        <f>IF(B$4171&lt;&gt;"",IF(B$4171='Usages industrie'!$K15,'Usages industrie'!J15,0),0)</f>
        <v>0</v>
      </c>
      <c r="E4192" s="223">
        <f t="shared" si="369"/>
        <v>0</v>
      </c>
      <c r="F4192" s="223">
        <f t="shared" si="369"/>
        <v>0</v>
      </c>
      <c r="G4192" s="223">
        <f t="shared" si="369"/>
        <v>0</v>
      </c>
      <c r="H4192" s="223">
        <f t="shared" si="369"/>
        <v>0</v>
      </c>
      <c r="I4192" s="223">
        <f t="shared" si="369"/>
        <v>0</v>
      </c>
      <c r="J4192" s="223">
        <f t="shared" si="369"/>
        <v>0</v>
      </c>
      <c r="K4192" s="223">
        <f t="shared" si="369"/>
        <v>0</v>
      </c>
      <c r="L4192" s="223">
        <f t="shared" si="369"/>
        <v>0</v>
      </c>
      <c r="M4192" s="223">
        <f t="shared" si="369"/>
        <v>0</v>
      </c>
      <c r="N4192" s="223">
        <f t="shared" si="369"/>
        <v>0</v>
      </c>
      <c r="O4192" s="223">
        <f t="shared" si="369"/>
        <v>0</v>
      </c>
      <c r="P4192" s="223">
        <f t="shared" si="369"/>
        <v>0</v>
      </c>
      <c r="Q4192" s="223">
        <f t="shared" si="369"/>
        <v>0</v>
      </c>
      <c r="R4192" s="223">
        <f t="shared" si="369"/>
        <v>0</v>
      </c>
    </row>
    <row r="4193" spans="1:18" hidden="1" outlineLevel="2" x14ac:dyDescent="0.25">
      <c r="A4193" s="222" t="str">
        <f>'Usages industrie'!A16</f>
        <v>Usage industriel n°13</v>
      </c>
      <c r="B4193" s="222" t="s">
        <v>41</v>
      </c>
      <c r="C4193" s="222"/>
      <c r="D4193" s="223">
        <f>IF(B$4171&lt;&gt;"",IF(B$4171='Usages industrie'!$K16,'Usages industrie'!J16,0),0)</f>
        <v>0</v>
      </c>
      <c r="E4193" s="223">
        <f t="shared" si="369"/>
        <v>0</v>
      </c>
      <c r="F4193" s="223">
        <f t="shared" si="369"/>
        <v>0</v>
      </c>
      <c r="G4193" s="223">
        <f t="shared" si="369"/>
        <v>0</v>
      </c>
      <c r="H4193" s="223">
        <f t="shared" si="369"/>
        <v>0</v>
      </c>
      <c r="I4193" s="223">
        <f t="shared" si="369"/>
        <v>0</v>
      </c>
      <c r="J4193" s="223">
        <f t="shared" si="369"/>
        <v>0</v>
      </c>
      <c r="K4193" s="223">
        <f t="shared" si="369"/>
        <v>0</v>
      </c>
      <c r="L4193" s="223">
        <f t="shared" si="369"/>
        <v>0</v>
      </c>
      <c r="M4193" s="223">
        <f t="shared" si="369"/>
        <v>0</v>
      </c>
      <c r="N4193" s="223">
        <f t="shared" si="369"/>
        <v>0</v>
      </c>
      <c r="O4193" s="223">
        <f t="shared" si="369"/>
        <v>0</v>
      </c>
      <c r="P4193" s="223">
        <f t="shared" si="369"/>
        <v>0</v>
      </c>
      <c r="Q4193" s="223">
        <f t="shared" si="369"/>
        <v>0</v>
      </c>
      <c r="R4193" s="223">
        <f t="shared" si="369"/>
        <v>0</v>
      </c>
    </row>
    <row r="4194" spans="1:18" hidden="1" outlineLevel="2" x14ac:dyDescent="0.25">
      <c r="A4194" s="222" t="str">
        <f>'Usages industrie'!A17</f>
        <v>Usage industriel n°14</v>
      </c>
      <c r="B4194" s="222" t="s">
        <v>41</v>
      </c>
      <c r="C4194" s="222"/>
      <c r="D4194" s="223">
        <f>IF(B$4171&lt;&gt;"",IF(B$4171='Usages industrie'!$K17,'Usages industrie'!J17,0),0)</f>
        <v>0</v>
      </c>
      <c r="E4194" s="223">
        <f t="shared" si="369"/>
        <v>0</v>
      </c>
      <c r="F4194" s="223">
        <f t="shared" si="369"/>
        <v>0</v>
      </c>
      <c r="G4194" s="223">
        <f t="shared" si="369"/>
        <v>0</v>
      </c>
      <c r="H4194" s="223">
        <f t="shared" si="369"/>
        <v>0</v>
      </c>
      <c r="I4194" s="223">
        <f t="shared" si="369"/>
        <v>0</v>
      </c>
      <c r="J4194" s="223">
        <f t="shared" si="369"/>
        <v>0</v>
      </c>
      <c r="K4194" s="223">
        <f t="shared" si="369"/>
        <v>0</v>
      </c>
      <c r="L4194" s="223">
        <f t="shared" si="369"/>
        <v>0</v>
      </c>
      <c r="M4194" s="223">
        <f t="shared" si="369"/>
        <v>0</v>
      </c>
      <c r="N4194" s="223">
        <f t="shared" si="369"/>
        <v>0</v>
      </c>
      <c r="O4194" s="223">
        <f t="shared" si="369"/>
        <v>0</v>
      </c>
      <c r="P4194" s="223">
        <f t="shared" si="369"/>
        <v>0</v>
      </c>
      <c r="Q4194" s="223">
        <f t="shared" si="369"/>
        <v>0</v>
      </c>
      <c r="R4194" s="223">
        <f t="shared" si="369"/>
        <v>0</v>
      </c>
    </row>
    <row r="4195" spans="1:18" hidden="1" outlineLevel="2" x14ac:dyDescent="0.25">
      <c r="A4195" s="222" t="str">
        <f>'Usages industrie'!A18</f>
        <v>Usage industriel n°15</v>
      </c>
      <c r="B4195" s="222" t="s">
        <v>41</v>
      </c>
      <c r="C4195" s="222"/>
      <c r="D4195" s="223">
        <f>IF(B$4171&lt;&gt;"",IF(B$4171='Usages industrie'!$K18,'Usages industrie'!J18,0),0)</f>
        <v>0</v>
      </c>
      <c r="E4195" s="223">
        <f t="shared" si="369"/>
        <v>0</v>
      </c>
      <c r="F4195" s="223">
        <f t="shared" si="369"/>
        <v>0</v>
      </c>
      <c r="G4195" s="223">
        <f t="shared" si="369"/>
        <v>0</v>
      </c>
      <c r="H4195" s="223">
        <f t="shared" si="369"/>
        <v>0</v>
      </c>
      <c r="I4195" s="223">
        <f t="shared" si="369"/>
        <v>0</v>
      </c>
      <c r="J4195" s="223">
        <f t="shared" si="369"/>
        <v>0</v>
      </c>
      <c r="K4195" s="223">
        <f t="shared" si="369"/>
        <v>0</v>
      </c>
      <c r="L4195" s="223">
        <f t="shared" si="369"/>
        <v>0</v>
      </c>
      <c r="M4195" s="223">
        <f t="shared" si="369"/>
        <v>0</v>
      </c>
      <c r="N4195" s="223">
        <f t="shared" si="369"/>
        <v>0</v>
      </c>
      <c r="O4195" s="223">
        <f t="shared" si="369"/>
        <v>0</v>
      </c>
      <c r="P4195" s="223">
        <f t="shared" si="369"/>
        <v>0</v>
      </c>
      <c r="Q4195" s="223">
        <f t="shared" si="369"/>
        <v>0</v>
      </c>
      <c r="R4195" s="223">
        <f t="shared" si="369"/>
        <v>0</v>
      </c>
    </row>
    <row r="4196" spans="1:18" hidden="1" outlineLevel="2" x14ac:dyDescent="0.25">
      <c r="A4196" s="222" t="str">
        <f>'Usages industrie'!A19</f>
        <v>Usage industriel n°16</v>
      </c>
      <c r="B4196" s="222" t="s">
        <v>41</v>
      </c>
      <c r="C4196" s="222"/>
      <c r="D4196" s="223">
        <f>IF(B$4171&lt;&gt;"",IF(B$4171='Usages industrie'!$K19,'Usages industrie'!J19,0),0)</f>
        <v>0</v>
      </c>
      <c r="E4196" s="223">
        <f t="shared" si="369"/>
        <v>0</v>
      </c>
      <c r="F4196" s="223">
        <f t="shared" si="369"/>
        <v>0</v>
      </c>
      <c r="G4196" s="223">
        <f t="shared" si="369"/>
        <v>0</v>
      </c>
      <c r="H4196" s="223">
        <f t="shared" si="369"/>
        <v>0</v>
      </c>
      <c r="I4196" s="223">
        <f t="shared" si="369"/>
        <v>0</v>
      </c>
      <c r="J4196" s="223">
        <f t="shared" si="369"/>
        <v>0</v>
      </c>
      <c r="K4196" s="223">
        <f t="shared" si="369"/>
        <v>0</v>
      </c>
      <c r="L4196" s="223">
        <f t="shared" si="369"/>
        <v>0</v>
      </c>
      <c r="M4196" s="223">
        <f t="shared" si="369"/>
        <v>0</v>
      </c>
      <c r="N4196" s="223">
        <f t="shared" si="369"/>
        <v>0</v>
      </c>
      <c r="O4196" s="223">
        <f t="shared" si="369"/>
        <v>0</v>
      </c>
      <c r="P4196" s="223">
        <f t="shared" si="369"/>
        <v>0</v>
      </c>
      <c r="Q4196" s="223">
        <f t="shared" si="369"/>
        <v>0</v>
      </c>
      <c r="R4196" s="223">
        <f t="shared" si="369"/>
        <v>0</v>
      </c>
    </row>
    <row r="4197" spans="1:18" hidden="1" outlineLevel="2" x14ac:dyDescent="0.25">
      <c r="A4197" s="222" t="str">
        <f>'Usages industrie'!A20</f>
        <v>Usage industriel n°17</v>
      </c>
      <c r="B4197" s="222" t="s">
        <v>41</v>
      </c>
      <c r="C4197" s="222"/>
      <c r="D4197" s="223">
        <f>IF(B$4171&lt;&gt;"",IF(B$4171='Usages industrie'!$K20,'Usages industrie'!J20,0),0)</f>
        <v>0</v>
      </c>
      <c r="E4197" s="223">
        <f t="shared" si="369"/>
        <v>0</v>
      </c>
      <c r="F4197" s="223">
        <f t="shared" si="369"/>
        <v>0</v>
      </c>
      <c r="G4197" s="223">
        <f t="shared" si="369"/>
        <v>0</v>
      </c>
      <c r="H4197" s="223">
        <f t="shared" si="369"/>
        <v>0</v>
      </c>
      <c r="I4197" s="223">
        <f t="shared" si="369"/>
        <v>0</v>
      </c>
      <c r="J4197" s="223">
        <f t="shared" si="369"/>
        <v>0</v>
      </c>
      <c r="K4197" s="223">
        <f t="shared" si="369"/>
        <v>0</v>
      </c>
      <c r="L4197" s="223">
        <f t="shared" si="369"/>
        <v>0</v>
      </c>
      <c r="M4197" s="223">
        <f t="shared" si="369"/>
        <v>0</v>
      </c>
      <c r="N4197" s="223">
        <f t="shared" si="369"/>
        <v>0</v>
      </c>
      <c r="O4197" s="223">
        <f t="shared" si="369"/>
        <v>0</v>
      </c>
      <c r="P4197" s="223">
        <f t="shared" si="369"/>
        <v>0</v>
      </c>
      <c r="Q4197" s="223">
        <f t="shared" si="369"/>
        <v>0</v>
      </c>
      <c r="R4197" s="223">
        <f t="shared" si="369"/>
        <v>0</v>
      </c>
    </row>
    <row r="4198" spans="1:18" hidden="1" outlineLevel="2" x14ac:dyDescent="0.25">
      <c r="A4198" s="222" t="str">
        <f>'Usages industrie'!A21</f>
        <v>Usage industriel n°18</v>
      </c>
      <c r="B4198" s="222" t="s">
        <v>41</v>
      </c>
      <c r="C4198" s="222"/>
      <c r="D4198" s="223">
        <f>IF(B$4171&lt;&gt;"",IF(B$4171='Usages industrie'!$K21,'Usages industrie'!J21,0),0)</f>
        <v>0</v>
      </c>
      <c r="E4198" s="223">
        <f t="shared" si="369"/>
        <v>0</v>
      </c>
      <c r="F4198" s="223">
        <f t="shared" si="369"/>
        <v>0</v>
      </c>
      <c r="G4198" s="223">
        <f t="shared" si="369"/>
        <v>0</v>
      </c>
      <c r="H4198" s="223">
        <f t="shared" si="369"/>
        <v>0</v>
      </c>
      <c r="I4198" s="223">
        <f t="shared" si="369"/>
        <v>0</v>
      </c>
      <c r="J4198" s="223">
        <f t="shared" si="369"/>
        <v>0</v>
      </c>
      <c r="K4198" s="223">
        <f t="shared" si="369"/>
        <v>0</v>
      </c>
      <c r="L4198" s="223">
        <f t="shared" si="369"/>
        <v>0</v>
      </c>
      <c r="M4198" s="223">
        <f t="shared" si="369"/>
        <v>0</v>
      </c>
      <c r="N4198" s="223">
        <f t="shared" si="369"/>
        <v>0</v>
      </c>
      <c r="O4198" s="223">
        <f t="shared" si="369"/>
        <v>0</v>
      </c>
      <c r="P4198" s="223">
        <f t="shared" si="369"/>
        <v>0</v>
      </c>
      <c r="Q4198" s="223">
        <f t="shared" si="369"/>
        <v>0</v>
      </c>
      <c r="R4198" s="223">
        <f t="shared" si="369"/>
        <v>0</v>
      </c>
    </row>
    <row r="4199" spans="1:18" hidden="1" outlineLevel="2" x14ac:dyDescent="0.25">
      <c r="A4199" s="222" t="str">
        <f>'Usages industrie'!A22</f>
        <v>Usage industriel n°19</v>
      </c>
      <c r="B4199" s="222" t="s">
        <v>41</v>
      </c>
      <c r="C4199" s="222"/>
      <c r="D4199" s="223">
        <f>IF(B$4171&lt;&gt;"",IF(B$4171='Usages industrie'!$K22,'Usages industrie'!J22,0),0)</f>
        <v>0</v>
      </c>
      <c r="E4199" s="223">
        <f t="shared" si="369"/>
        <v>0</v>
      </c>
      <c r="F4199" s="223">
        <f t="shared" si="369"/>
        <v>0</v>
      </c>
      <c r="G4199" s="223">
        <f t="shared" si="369"/>
        <v>0</v>
      </c>
      <c r="H4199" s="223">
        <f t="shared" si="369"/>
        <v>0</v>
      </c>
      <c r="I4199" s="223">
        <f t="shared" si="369"/>
        <v>0</v>
      </c>
      <c r="J4199" s="223">
        <f t="shared" si="369"/>
        <v>0</v>
      </c>
      <c r="K4199" s="223">
        <f t="shared" si="369"/>
        <v>0</v>
      </c>
      <c r="L4199" s="223">
        <f t="shared" si="369"/>
        <v>0</v>
      </c>
      <c r="M4199" s="223">
        <f t="shared" si="369"/>
        <v>0</v>
      </c>
      <c r="N4199" s="223">
        <f t="shared" si="369"/>
        <v>0</v>
      </c>
      <c r="O4199" s="223">
        <f t="shared" si="369"/>
        <v>0</v>
      </c>
      <c r="P4199" s="223">
        <f t="shared" si="369"/>
        <v>0</v>
      </c>
      <c r="Q4199" s="223">
        <f t="shared" si="369"/>
        <v>0</v>
      </c>
      <c r="R4199" s="223">
        <f t="shared" si="369"/>
        <v>0</v>
      </c>
    </row>
    <row r="4200" spans="1:18" hidden="1" outlineLevel="2" x14ac:dyDescent="0.25">
      <c r="A4200" s="222" t="str">
        <f>'Usages industrie'!A23</f>
        <v>Usage industriel n°20</v>
      </c>
      <c r="B4200" s="222" t="s">
        <v>41</v>
      </c>
      <c r="C4200" s="222"/>
      <c r="D4200" s="223">
        <f>IF(B$4171&lt;&gt;"",IF(B$4171='Usages industrie'!$K23,'Usages industrie'!J23,0),0)</f>
        <v>0</v>
      </c>
      <c r="E4200" s="223">
        <f t="shared" si="369"/>
        <v>0</v>
      </c>
      <c r="F4200" s="223">
        <f t="shared" si="369"/>
        <v>0</v>
      </c>
      <c r="G4200" s="223">
        <f t="shared" si="369"/>
        <v>0</v>
      </c>
      <c r="H4200" s="223">
        <f t="shared" si="369"/>
        <v>0</v>
      </c>
      <c r="I4200" s="223">
        <f t="shared" si="369"/>
        <v>0</v>
      </c>
      <c r="J4200" s="223">
        <f t="shared" si="369"/>
        <v>0</v>
      </c>
      <c r="K4200" s="223">
        <f t="shared" si="369"/>
        <v>0</v>
      </c>
      <c r="L4200" s="223">
        <f t="shared" si="369"/>
        <v>0</v>
      </c>
      <c r="M4200" s="223">
        <f t="shared" si="369"/>
        <v>0</v>
      </c>
      <c r="N4200" s="223">
        <f t="shared" si="369"/>
        <v>0</v>
      </c>
      <c r="O4200" s="223">
        <f t="shared" si="369"/>
        <v>0</v>
      </c>
      <c r="P4200" s="223">
        <f t="shared" si="369"/>
        <v>0</v>
      </c>
      <c r="Q4200" s="223">
        <f t="shared" si="369"/>
        <v>0</v>
      </c>
      <c r="R4200" s="223">
        <f t="shared" si="369"/>
        <v>0</v>
      </c>
    </row>
    <row r="4201" spans="1:18" hidden="1" outlineLevel="2" x14ac:dyDescent="0.25">
      <c r="A4201" s="222" t="str">
        <f>'Usages industrie'!A24</f>
        <v>Usage industriel n°21</v>
      </c>
      <c r="B4201" s="222" t="s">
        <v>41</v>
      </c>
      <c r="C4201" s="222"/>
      <c r="D4201" s="223">
        <f>IF(B$4171&lt;&gt;"",IF(B$4171='Usages industrie'!$K24,'Usages industrie'!J24,0),0)</f>
        <v>0</v>
      </c>
      <c r="E4201" s="223">
        <f t="shared" ref="E4201:R4210" si="370">$D4201</f>
        <v>0</v>
      </c>
      <c r="F4201" s="223">
        <f t="shared" si="370"/>
        <v>0</v>
      </c>
      <c r="G4201" s="223">
        <f t="shared" si="370"/>
        <v>0</v>
      </c>
      <c r="H4201" s="223">
        <f t="shared" si="370"/>
        <v>0</v>
      </c>
      <c r="I4201" s="223">
        <f t="shared" si="370"/>
        <v>0</v>
      </c>
      <c r="J4201" s="223">
        <f t="shared" si="370"/>
        <v>0</v>
      </c>
      <c r="K4201" s="223">
        <f t="shared" si="370"/>
        <v>0</v>
      </c>
      <c r="L4201" s="223">
        <f t="shared" si="370"/>
        <v>0</v>
      </c>
      <c r="M4201" s="223">
        <f t="shared" si="370"/>
        <v>0</v>
      </c>
      <c r="N4201" s="223">
        <f t="shared" si="370"/>
        <v>0</v>
      </c>
      <c r="O4201" s="223">
        <f t="shared" si="370"/>
        <v>0</v>
      </c>
      <c r="P4201" s="223">
        <f t="shared" si="370"/>
        <v>0</v>
      </c>
      <c r="Q4201" s="223">
        <f t="shared" si="370"/>
        <v>0</v>
      </c>
      <c r="R4201" s="223">
        <f t="shared" si="370"/>
        <v>0</v>
      </c>
    </row>
    <row r="4202" spans="1:18" hidden="1" outlineLevel="2" x14ac:dyDescent="0.25">
      <c r="A4202" s="222" t="str">
        <f>'Usages industrie'!A25</f>
        <v>Usage industriel n°22</v>
      </c>
      <c r="B4202" s="222" t="s">
        <v>41</v>
      </c>
      <c r="C4202" s="222"/>
      <c r="D4202" s="223">
        <f>IF(B$4171&lt;&gt;"",IF(B$4171='Usages industrie'!$K25,'Usages industrie'!J25,0),0)</f>
        <v>0</v>
      </c>
      <c r="E4202" s="223">
        <f t="shared" si="370"/>
        <v>0</v>
      </c>
      <c r="F4202" s="223">
        <f t="shared" si="370"/>
        <v>0</v>
      </c>
      <c r="G4202" s="223">
        <f t="shared" si="370"/>
        <v>0</v>
      </c>
      <c r="H4202" s="223">
        <f t="shared" si="370"/>
        <v>0</v>
      </c>
      <c r="I4202" s="223">
        <f t="shared" si="370"/>
        <v>0</v>
      </c>
      <c r="J4202" s="223">
        <f t="shared" si="370"/>
        <v>0</v>
      </c>
      <c r="K4202" s="223">
        <f t="shared" si="370"/>
        <v>0</v>
      </c>
      <c r="L4202" s="223">
        <f t="shared" si="370"/>
        <v>0</v>
      </c>
      <c r="M4202" s="223">
        <f t="shared" si="370"/>
        <v>0</v>
      </c>
      <c r="N4202" s="223">
        <f t="shared" si="370"/>
        <v>0</v>
      </c>
      <c r="O4202" s="223">
        <f t="shared" si="370"/>
        <v>0</v>
      </c>
      <c r="P4202" s="223">
        <f t="shared" si="370"/>
        <v>0</v>
      </c>
      <c r="Q4202" s="223">
        <f t="shared" si="370"/>
        <v>0</v>
      </c>
      <c r="R4202" s="223">
        <f t="shared" si="370"/>
        <v>0</v>
      </c>
    </row>
    <row r="4203" spans="1:18" hidden="1" outlineLevel="2" x14ac:dyDescent="0.25">
      <c r="A4203" s="222" t="str">
        <f>'Usages industrie'!A26</f>
        <v>Usage industriel n°23</v>
      </c>
      <c r="B4203" s="222" t="s">
        <v>41</v>
      </c>
      <c r="C4203" s="222"/>
      <c r="D4203" s="223">
        <f>IF(B$4171&lt;&gt;"",IF(B$4171='Usages industrie'!$K26,'Usages industrie'!J26,0),0)</f>
        <v>0</v>
      </c>
      <c r="E4203" s="223">
        <f t="shared" si="370"/>
        <v>0</v>
      </c>
      <c r="F4203" s="223">
        <f t="shared" si="370"/>
        <v>0</v>
      </c>
      <c r="G4203" s="223">
        <f t="shared" si="370"/>
        <v>0</v>
      </c>
      <c r="H4203" s="223">
        <f t="shared" si="370"/>
        <v>0</v>
      </c>
      <c r="I4203" s="223">
        <f t="shared" si="370"/>
        <v>0</v>
      </c>
      <c r="J4203" s="223">
        <f t="shared" si="370"/>
        <v>0</v>
      </c>
      <c r="K4203" s="223">
        <f t="shared" si="370"/>
        <v>0</v>
      </c>
      <c r="L4203" s="223">
        <f t="shared" si="370"/>
        <v>0</v>
      </c>
      <c r="M4203" s="223">
        <f t="shared" si="370"/>
        <v>0</v>
      </c>
      <c r="N4203" s="223">
        <f t="shared" si="370"/>
        <v>0</v>
      </c>
      <c r="O4203" s="223">
        <f t="shared" si="370"/>
        <v>0</v>
      </c>
      <c r="P4203" s="223">
        <f t="shared" si="370"/>
        <v>0</v>
      </c>
      <c r="Q4203" s="223">
        <f t="shared" si="370"/>
        <v>0</v>
      </c>
      <c r="R4203" s="223">
        <f t="shared" si="370"/>
        <v>0</v>
      </c>
    </row>
    <row r="4204" spans="1:18" hidden="1" outlineLevel="2" x14ac:dyDescent="0.25">
      <c r="A4204" s="222" t="str">
        <f>'Usages industrie'!A27</f>
        <v>Usage industriel n°24</v>
      </c>
      <c r="B4204" s="222" t="s">
        <v>41</v>
      </c>
      <c r="C4204" s="222"/>
      <c r="D4204" s="223">
        <f>IF(B$4171&lt;&gt;"",IF(B$4171='Usages industrie'!$K27,'Usages industrie'!J27,0),0)</f>
        <v>0</v>
      </c>
      <c r="E4204" s="223">
        <f t="shared" si="370"/>
        <v>0</v>
      </c>
      <c r="F4204" s="223">
        <f t="shared" si="370"/>
        <v>0</v>
      </c>
      <c r="G4204" s="223">
        <f t="shared" si="370"/>
        <v>0</v>
      </c>
      <c r="H4204" s="223">
        <f t="shared" si="370"/>
        <v>0</v>
      </c>
      <c r="I4204" s="223">
        <f t="shared" si="370"/>
        <v>0</v>
      </c>
      <c r="J4204" s="223">
        <f t="shared" si="370"/>
        <v>0</v>
      </c>
      <c r="K4204" s="223">
        <f t="shared" si="370"/>
        <v>0</v>
      </c>
      <c r="L4204" s="223">
        <f t="shared" si="370"/>
        <v>0</v>
      </c>
      <c r="M4204" s="223">
        <f t="shared" si="370"/>
        <v>0</v>
      </c>
      <c r="N4204" s="223">
        <f t="shared" si="370"/>
        <v>0</v>
      </c>
      <c r="O4204" s="223">
        <f t="shared" si="370"/>
        <v>0</v>
      </c>
      <c r="P4204" s="223">
        <f t="shared" si="370"/>
        <v>0</v>
      </c>
      <c r="Q4204" s="223">
        <f t="shared" si="370"/>
        <v>0</v>
      </c>
      <c r="R4204" s="223">
        <f t="shared" si="370"/>
        <v>0</v>
      </c>
    </row>
    <row r="4205" spans="1:18" hidden="1" outlineLevel="2" x14ac:dyDescent="0.25">
      <c r="A4205" s="222" t="str">
        <f>'Usages industrie'!A28</f>
        <v>Usage industriel n°25</v>
      </c>
      <c r="B4205" s="222" t="s">
        <v>41</v>
      </c>
      <c r="C4205" s="222"/>
      <c r="D4205" s="223">
        <f>IF(B$4171&lt;&gt;"",IF(B$4171='Usages industrie'!$K28,'Usages industrie'!J28,0),0)</f>
        <v>0</v>
      </c>
      <c r="E4205" s="223">
        <f t="shared" si="370"/>
        <v>0</v>
      </c>
      <c r="F4205" s="223">
        <f t="shared" si="370"/>
        <v>0</v>
      </c>
      <c r="G4205" s="223">
        <f t="shared" si="370"/>
        <v>0</v>
      </c>
      <c r="H4205" s="223">
        <f t="shared" si="370"/>
        <v>0</v>
      </c>
      <c r="I4205" s="223">
        <f t="shared" si="370"/>
        <v>0</v>
      </c>
      <c r="J4205" s="223">
        <f t="shared" si="370"/>
        <v>0</v>
      </c>
      <c r="K4205" s="223">
        <f t="shared" si="370"/>
        <v>0</v>
      </c>
      <c r="L4205" s="223">
        <f t="shared" si="370"/>
        <v>0</v>
      </c>
      <c r="M4205" s="223">
        <f t="shared" si="370"/>
        <v>0</v>
      </c>
      <c r="N4205" s="223">
        <f t="shared" si="370"/>
        <v>0</v>
      </c>
      <c r="O4205" s="223">
        <f t="shared" si="370"/>
        <v>0</v>
      </c>
      <c r="P4205" s="223">
        <f t="shared" si="370"/>
        <v>0</v>
      </c>
      <c r="Q4205" s="223">
        <f t="shared" si="370"/>
        <v>0</v>
      </c>
      <c r="R4205" s="223">
        <f t="shared" si="370"/>
        <v>0</v>
      </c>
    </row>
    <row r="4206" spans="1:18" hidden="1" outlineLevel="2" x14ac:dyDescent="0.25">
      <c r="A4206" s="222" t="str">
        <f>'Usages industrie'!A29</f>
        <v>Usage industriel n°26</v>
      </c>
      <c r="B4206" s="222" t="s">
        <v>41</v>
      </c>
      <c r="C4206" s="222"/>
      <c r="D4206" s="223">
        <f>IF(B$4171&lt;&gt;"",IF(B$4171='Usages industrie'!$K29,'Usages industrie'!J29,0),0)</f>
        <v>0</v>
      </c>
      <c r="E4206" s="223">
        <f t="shared" si="370"/>
        <v>0</v>
      </c>
      <c r="F4206" s="223">
        <f t="shared" si="370"/>
        <v>0</v>
      </c>
      <c r="G4206" s="223">
        <f t="shared" si="370"/>
        <v>0</v>
      </c>
      <c r="H4206" s="223">
        <f t="shared" si="370"/>
        <v>0</v>
      </c>
      <c r="I4206" s="223">
        <f t="shared" si="370"/>
        <v>0</v>
      </c>
      <c r="J4206" s="223">
        <f t="shared" si="370"/>
        <v>0</v>
      </c>
      <c r="K4206" s="223">
        <f t="shared" si="370"/>
        <v>0</v>
      </c>
      <c r="L4206" s="223">
        <f t="shared" si="370"/>
        <v>0</v>
      </c>
      <c r="M4206" s="223">
        <f t="shared" si="370"/>
        <v>0</v>
      </c>
      <c r="N4206" s="223">
        <f t="shared" si="370"/>
        <v>0</v>
      </c>
      <c r="O4206" s="223">
        <f t="shared" si="370"/>
        <v>0</v>
      </c>
      <c r="P4206" s="223">
        <f t="shared" si="370"/>
        <v>0</v>
      </c>
      <c r="Q4206" s="223">
        <f t="shared" si="370"/>
        <v>0</v>
      </c>
      <c r="R4206" s="223">
        <f t="shared" si="370"/>
        <v>0</v>
      </c>
    </row>
    <row r="4207" spans="1:18" hidden="1" outlineLevel="2" x14ac:dyDescent="0.25">
      <c r="A4207" s="222" t="str">
        <f>'Usages industrie'!A30</f>
        <v>Usage industriel n°27</v>
      </c>
      <c r="B4207" s="222" t="s">
        <v>41</v>
      </c>
      <c r="C4207" s="222"/>
      <c r="D4207" s="223">
        <f>IF(B$4171&lt;&gt;"",IF(B$4171='Usages industrie'!$K30,'Usages industrie'!J30,0),0)</f>
        <v>0</v>
      </c>
      <c r="E4207" s="223">
        <f t="shared" si="370"/>
        <v>0</v>
      </c>
      <c r="F4207" s="223">
        <f t="shared" si="370"/>
        <v>0</v>
      </c>
      <c r="G4207" s="223">
        <f t="shared" si="370"/>
        <v>0</v>
      </c>
      <c r="H4207" s="223">
        <f t="shared" si="370"/>
        <v>0</v>
      </c>
      <c r="I4207" s="223">
        <f t="shared" si="370"/>
        <v>0</v>
      </c>
      <c r="J4207" s="223">
        <f t="shared" si="370"/>
        <v>0</v>
      </c>
      <c r="K4207" s="223">
        <f t="shared" si="370"/>
        <v>0</v>
      </c>
      <c r="L4207" s="223">
        <f t="shared" si="370"/>
        <v>0</v>
      </c>
      <c r="M4207" s="223">
        <f t="shared" si="370"/>
        <v>0</v>
      </c>
      <c r="N4207" s="223">
        <f t="shared" si="370"/>
        <v>0</v>
      </c>
      <c r="O4207" s="223">
        <f t="shared" si="370"/>
        <v>0</v>
      </c>
      <c r="P4207" s="223">
        <f t="shared" si="370"/>
        <v>0</v>
      </c>
      <c r="Q4207" s="223">
        <f t="shared" si="370"/>
        <v>0</v>
      </c>
      <c r="R4207" s="223">
        <f t="shared" si="370"/>
        <v>0</v>
      </c>
    </row>
    <row r="4208" spans="1:18" hidden="1" outlineLevel="2" x14ac:dyDescent="0.25">
      <c r="A4208" s="222" t="str">
        <f>'Usages industrie'!A31</f>
        <v>Usage industriel n°28</v>
      </c>
      <c r="B4208" s="222" t="s">
        <v>41</v>
      </c>
      <c r="C4208" s="222"/>
      <c r="D4208" s="223">
        <f>IF(B$4171&lt;&gt;"",IF(B$4171='Usages industrie'!$K31,'Usages industrie'!J31,0),0)</f>
        <v>0</v>
      </c>
      <c r="E4208" s="223">
        <f t="shared" si="370"/>
        <v>0</v>
      </c>
      <c r="F4208" s="223">
        <f t="shared" si="370"/>
        <v>0</v>
      </c>
      <c r="G4208" s="223">
        <f t="shared" si="370"/>
        <v>0</v>
      </c>
      <c r="H4208" s="223">
        <f t="shared" si="370"/>
        <v>0</v>
      </c>
      <c r="I4208" s="223">
        <f t="shared" si="370"/>
        <v>0</v>
      </c>
      <c r="J4208" s="223">
        <f t="shared" si="370"/>
        <v>0</v>
      </c>
      <c r="K4208" s="223">
        <f t="shared" si="370"/>
        <v>0</v>
      </c>
      <c r="L4208" s="223">
        <f t="shared" si="370"/>
        <v>0</v>
      </c>
      <c r="M4208" s="223">
        <f t="shared" si="370"/>
        <v>0</v>
      </c>
      <c r="N4208" s="223">
        <f t="shared" si="370"/>
        <v>0</v>
      </c>
      <c r="O4208" s="223">
        <f t="shared" si="370"/>
        <v>0</v>
      </c>
      <c r="P4208" s="223">
        <f t="shared" si="370"/>
        <v>0</v>
      </c>
      <c r="Q4208" s="223">
        <f t="shared" si="370"/>
        <v>0</v>
      </c>
      <c r="R4208" s="223">
        <f t="shared" si="370"/>
        <v>0</v>
      </c>
    </row>
    <row r="4209" spans="1:18" hidden="1" outlineLevel="2" x14ac:dyDescent="0.25">
      <c r="A4209" s="222" t="str">
        <f>'Usages industrie'!A32</f>
        <v>Usage industriel n°29</v>
      </c>
      <c r="B4209" s="222" t="s">
        <v>41</v>
      </c>
      <c r="C4209" s="222"/>
      <c r="D4209" s="223">
        <f>IF(B$4171&lt;&gt;"",IF(B$4171='Usages industrie'!$K32,'Usages industrie'!J32,0),0)</f>
        <v>0</v>
      </c>
      <c r="E4209" s="223">
        <f t="shared" si="370"/>
        <v>0</v>
      </c>
      <c r="F4209" s="223">
        <f t="shared" si="370"/>
        <v>0</v>
      </c>
      <c r="G4209" s="223">
        <f t="shared" si="370"/>
        <v>0</v>
      </c>
      <c r="H4209" s="223">
        <f t="shared" si="370"/>
        <v>0</v>
      </c>
      <c r="I4209" s="223">
        <f t="shared" si="370"/>
        <v>0</v>
      </c>
      <c r="J4209" s="223">
        <f t="shared" si="370"/>
        <v>0</v>
      </c>
      <c r="K4209" s="223">
        <f t="shared" si="370"/>
        <v>0</v>
      </c>
      <c r="L4209" s="223">
        <f t="shared" si="370"/>
        <v>0</v>
      </c>
      <c r="M4209" s="223">
        <f t="shared" si="370"/>
        <v>0</v>
      </c>
      <c r="N4209" s="223">
        <f t="shared" si="370"/>
        <v>0</v>
      </c>
      <c r="O4209" s="223">
        <f t="shared" si="370"/>
        <v>0</v>
      </c>
      <c r="P4209" s="223">
        <f t="shared" si="370"/>
        <v>0</v>
      </c>
      <c r="Q4209" s="223">
        <f t="shared" si="370"/>
        <v>0</v>
      </c>
      <c r="R4209" s="223">
        <f t="shared" si="370"/>
        <v>0</v>
      </c>
    </row>
    <row r="4210" spans="1:18" hidden="1" outlineLevel="2" x14ac:dyDescent="0.25">
      <c r="A4210" s="222" t="str">
        <f>'Usages industrie'!A33</f>
        <v>Usage industriel n°30</v>
      </c>
      <c r="B4210" s="222" t="s">
        <v>41</v>
      </c>
      <c r="C4210" s="222"/>
      <c r="D4210" s="223">
        <f>IF(B$4171&lt;&gt;"",IF(B$4171='Usages industrie'!$K33,'Usages industrie'!J33,0),0)</f>
        <v>0</v>
      </c>
      <c r="E4210" s="223">
        <f t="shared" si="370"/>
        <v>0</v>
      </c>
      <c r="F4210" s="223">
        <f t="shared" si="370"/>
        <v>0</v>
      </c>
      <c r="G4210" s="223">
        <f t="shared" si="370"/>
        <v>0</v>
      </c>
      <c r="H4210" s="223">
        <f t="shared" si="370"/>
        <v>0</v>
      </c>
      <c r="I4210" s="223">
        <f t="shared" si="370"/>
        <v>0</v>
      </c>
      <c r="J4210" s="223">
        <f t="shared" si="370"/>
        <v>0</v>
      </c>
      <c r="K4210" s="223">
        <f t="shared" si="370"/>
        <v>0</v>
      </c>
      <c r="L4210" s="223">
        <f t="shared" si="370"/>
        <v>0</v>
      </c>
      <c r="M4210" s="223">
        <f t="shared" si="370"/>
        <v>0</v>
      </c>
      <c r="N4210" s="223">
        <f t="shared" si="370"/>
        <v>0</v>
      </c>
      <c r="O4210" s="223">
        <f t="shared" si="370"/>
        <v>0</v>
      </c>
      <c r="P4210" s="223">
        <f t="shared" si="370"/>
        <v>0</v>
      </c>
      <c r="Q4210" s="223">
        <f t="shared" si="370"/>
        <v>0</v>
      </c>
      <c r="R4210" s="223">
        <f t="shared" si="370"/>
        <v>0</v>
      </c>
    </row>
    <row r="4211" spans="1:18" hidden="1" outlineLevel="2" x14ac:dyDescent="0.25">
      <c r="A4211" s="222" t="str">
        <f>'Usages industrie'!A34</f>
        <v>Usage industriel n°31</v>
      </c>
      <c r="B4211" s="222" t="s">
        <v>41</v>
      </c>
      <c r="C4211" s="222"/>
      <c r="D4211" s="223">
        <f>IF(B$4171&lt;&gt;"",IF(B$4171='Usages industrie'!$K34,'Usages industrie'!J34,0),0)</f>
        <v>0</v>
      </c>
      <c r="E4211" s="223">
        <f t="shared" ref="E4211:R4220" si="371">$D4211</f>
        <v>0</v>
      </c>
      <c r="F4211" s="223">
        <f t="shared" si="371"/>
        <v>0</v>
      </c>
      <c r="G4211" s="223">
        <f t="shared" si="371"/>
        <v>0</v>
      </c>
      <c r="H4211" s="223">
        <f t="shared" si="371"/>
        <v>0</v>
      </c>
      <c r="I4211" s="223">
        <f t="shared" si="371"/>
        <v>0</v>
      </c>
      <c r="J4211" s="223">
        <f t="shared" si="371"/>
        <v>0</v>
      </c>
      <c r="K4211" s="223">
        <f t="shared" si="371"/>
        <v>0</v>
      </c>
      <c r="L4211" s="223">
        <f t="shared" si="371"/>
        <v>0</v>
      </c>
      <c r="M4211" s="223">
        <f t="shared" si="371"/>
        <v>0</v>
      </c>
      <c r="N4211" s="223">
        <f t="shared" si="371"/>
        <v>0</v>
      </c>
      <c r="O4211" s="223">
        <f t="shared" si="371"/>
        <v>0</v>
      </c>
      <c r="P4211" s="223">
        <f t="shared" si="371"/>
        <v>0</v>
      </c>
      <c r="Q4211" s="223">
        <f t="shared" si="371"/>
        <v>0</v>
      </c>
      <c r="R4211" s="223">
        <f t="shared" si="371"/>
        <v>0</v>
      </c>
    </row>
    <row r="4212" spans="1:18" hidden="1" outlineLevel="2" x14ac:dyDescent="0.25">
      <c r="A4212" s="222" t="str">
        <f>'Usages industrie'!A35</f>
        <v>Usage industriel n°32</v>
      </c>
      <c r="B4212" s="222" t="s">
        <v>41</v>
      </c>
      <c r="C4212" s="222"/>
      <c r="D4212" s="223">
        <f>IF(B$4171&lt;&gt;"",IF(B$4171='Usages industrie'!$K35,'Usages industrie'!J35,0),0)</f>
        <v>0</v>
      </c>
      <c r="E4212" s="223">
        <f t="shared" si="371"/>
        <v>0</v>
      </c>
      <c r="F4212" s="223">
        <f t="shared" si="371"/>
        <v>0</v>
      </c>
      <c r="G4212" s="223">
        <f t="shared" si="371"/>
        <v>0</v>
      </c>
      <c r="H4212" s="223">
        <f t="shared" si="371"/>
        <v>0</v>
      </c>
      <c r="I4212" s="223">
        <f t="shared" si="371"/>
        <v>0</v>
      </c>
      <c r="J4212" s="223">
        <f t="shared" si="371"/>
        <v>0</v>
      </c>
      <c r="K4212" s="223">
        <f t="shared" si="371"/>
        <v>0</v>
      </c>
      <c r="L4212" s="223">
        <f t="shared" si="371"/>
        <v>0</v>
      </c>
      <c r="M4212" s="223">
        <f t="shared" si="371"/>
        <v>0</v>
      </c>
      <c r="N4212" s="223">
        <f t="shared" si="371"/>
        <v>0</v>
      </c>
      <c r="O4212" s="223">
        <f t="shared" si="371"/>
        <v>0</v>
      </c>
      <c r="P4212" s="223">
        <f t="shared" si="371"/>
        <v>0</v>
      </c>
      <c r="Q4212" s="223">
        <f t="shared" si="371"/>
        <v>0</v>
      </c>
      <c r="R4212" s="223">
        <f t="shared" si="371"/>
        <v>0</v>
      </c>
    </row>
    <row r="4213" spans="1:18" hidden="1" outlineLevel="2" x14ac:dyDescent="0.25">
      <c r="A4213" s="222" t="str">
        <f>'Usages industrie'!A36</f>
        <v>Usage industriel n°33</v>
      </c>
      <c r="B4213" s="222" t="s">
        <v>41</v>
      </c>
      <c r="C4213" s="222"/>
      <c r="D4213" s="223">
        <f>IF(B$4171&lt;&gt;"",IF(B$4171='Usages industrie'!$K36,'Usages industrie'!J36,0),0)</f>
        <v>0</v>
      </c>
      <c r="E4213" s="223">
        <f t="shared" si="371"/>
        <v>0</v>
      </c>
      <c r="F4213" s="223">
        <f t="shared" si="371"/>
        <v>0</v>
      </c>
      <c r="G4213" s="223">
        <f t="shared" si="371"/>
        <v>0</v>
      </c>
      <c r="H4213" s="223">
        <f t="shared" si="371"/>
        <v>0</v>
      </c>
      <c r="I4213" s="223">
        <f t="shared" si="371"/>
        <v>0</v>
      </c>
      <c r="J4213" s="223">
        <f t="shared" si="371"/>
        <v>0</v>
      </c>
      <c r="K4213" s="223">
        <f t="shared" si="371"/>
        <v>0</v>
      </c>
      <c r="L4213" s="223">
        <f t="shared" si="371"/>
        <v>0</v>
      </c>
      <c r="M4213" s="223">
        <f t="shared" si="371"/>
        <v>0</v>
      </c>
      <c r="N4213" s="223">
        <f t="shared" si="371"/>
        <v>0</v>
      </c>
      <c r="O4213" s="223">
        <f t="shared" si="371"/>
        <v>0</v>
      </c>
      <c r="P4213" s="223">
        <f t="shared" si="371"/>
        <v>0</v>
      </c>
      <c r="Q4213" s="223">
        <f t="shared" si="371"/>
        <v>0</v>
      </c>
      <c r="R4213" s="223">
        <f t="shared" si="371"/>
        <v>0</v>
      </c>
    </row>
    <row r="4214" spans="1:18" hidden="1" outlineLevel="2" x14ac:dyDescent="0.25">
      <c r="A4214" s="222" t="str">
        <f>'Usages industrie'!A37</f>
        <v>Usage industriel n°34</v>
      </c>
      <c r="B4214" s="222" t="s">
        <v>41</v>
      </c>
      <c r="C4214" s="222"/>
      <c r="D4214" s="223">
        <f>IF(B$4171&lt;&gt;"",IF(B$4171='Usages industrie'!$K37,'Usages industrie'!J37,0),0)</f>
        <v>0</v>
      </c>
      <c r="E4214" s="223">
        <f t="shared" si="371"/>
        <v>0</v>
      </c>
      <c r="F4214" s="223">
        <f t="shared" si="371"/>
        <v>0</v>
      </c>
      <c r="G4214" s="223">
        <f t="shared" si="371"/>
        <v>0</v>
      </c>
      <c r="H4214" s="223">
        <f t="shared" si="371"/>
        <v>0</v>
      </c>
      <c r="I4214" s="223">
        <f t="shared" si="371"/>
        <v>0</v>
      </c>
      <c r="J4214" s="223">
        <f t="shared" si="371"/>
        <v>0</v>
      </c>
      <c r="K4214" s="223">
        <f t="shared" si="371"/>
        <v>0</v>
      </c>
      <c r="L4214" s="223">
        <f t="shared" si="371"/>
        <v>0</v>
      </c>
      <c r="M4214" s="223">
        <f t="shared" si="371"/>
        <v>0</v>
      </c>
      <c r="N4214" s="223">
        <f t="shared" si="371"/>
        <v>0</v>
      </c>
      <c r="O4214" s="223">
        <f t="shared" si="371"/>
        <v>0</v>
      </c>
      <c r="P4214" s="223">
        <f t="shared" si="371"/>
        <v>0</v>
      </c>
      <c r="Q4214" s="223">
        <f t="shared" si="371"/>
        <v>0</v>
      </c>
      <c r="R4214" s="223">
        <f t="shared" si="371"/>
        <v>0</v>
      </c>
    </row>
    <row r="4215" spans="1:18" hidden="1" outlineLevel="2" x14ac:dyDescent="0.25">
      <c r="A4215" s="222" t="str">
        <f>'Usages industrie'!A38</f>
        <v>Usage industriel n°35</v>
      </c>
      <c r="B4215" s="222" t="s">
        <v>41</v>
      </c>
      <c r="C4215" s="222"/>
      <c r="D4215" s="223">
        <f>IF(B$4171&lt;&gt;"",IF(B$4171='Usages industrie'!$K38,'Usages industrie'!J38,0),0)</f>
        <v>0</v>
      </c>
      <c r="E4215" s="223">
        <f t="shared" si="371"/>
        <v>0</v>
      </c>
      <c r="F4215" s="223">
        <f t="shared" si="371"/>
        <v>0</v>
      </c>
      <c r="G4215" s="223">
        <f t="shared" si="371"/>
        <v>0</v>
      </c>
      <c r="H4215" s="223">
        <f t="shared" si="371"/>
        <v>0</v>
      </c>
      <c r="I4215" s="223">
        <f t="shared" si="371"/>
        <v>0</v>
      </c>
      <c r="J4215" s="223">
        <f t="shared" si="371"/>
        <v>0</v>
      </c>
      <c r="K4215" s="223">
        <f t="shared" si="371"/>
        <v>0</v>
      </c>
      <c r="L4215" s="223">
        <f t="shared" si="371"/>
        <v>0</v>
      </c>
      <c r="M4215" s="223">
        <f t="shared" si="371"/>
        <v>0</v>
      </c>
      <c r="N4215" s="223">
        <f t="shared" si="371"/>
        <v>0</v>
      </c>
      <c r="O4215" s="223">
        <f t="shared" si="371"/>
        <v>0</v>
      </c>
      <c r="P4215" s="223">
        <f t="shared" si="371"/>
        <v>0</v>
      </c>
      <c r="Q4215" s="223">
        <f t="shared" si="371"/>
        <v>0</v>
      </c>
      <c r="R4215" s="223">
        <f t="shared" si="371"/>
        <v>0</v>
      </c>
    </row>
    <row r="4216" spans="1:18" hidden="1" outlineLevel="2" x14ac:dyDescent="0.25">
      <c r="A4216" s="222" t="str">
        <f>'Usages industrie'!A39</f>
        <v>Usage industriel n°36</v>
      </c>
      <c r="B4216" s="222" t="s">
        <v>41</v>
      </c>
      <c r="C4216" s="222"/>
      <c r="D4216" s="223">
        <f>IF(B$4171&lt;&gt;"",IF(B$4171='Usages industrie'!$K39,'Usages industrie'!J39,0),0)</f>
        <v>0</v>
      </c>
      <c r="E4216" s="223">
        <f t="shared" si="371"/>
        <v>0</v>
      </c>
      <c r="F4216" s="223">
        <f t="shared" si="371"/>
        <v>0</v>
      </c>
      <c r="G4216" s="223">
        <f t="shared" si="371"/>
        <v>0</v>
      </c>
      <c r="H4216" s="223">
        <f t="shared" si="371"/>
        <v>0</v>
      </c>
      <c r="I4216" s="223">
        <f t="shared" si="371"/>
        <v>0</v>
      </c>
      <c r="J4216" s="223">
        <f t="shared" si="371"/>
        <v>0</v>
      </c>
      <c r="K4216" s="223">
        <f t="shared" si="371"/>
        <v>0</v>
      </c>
      <c r="L4216" s="223">
        <f t="shared" si="371"/>
        <v>0</v>
      </c>
      <c r="M4216" s="223">
        <f t="shared" si="371"/>
        <v>0</v>
      </c>
      <c r="N4216" s="223">
        <f t="shared" si="371"/>
        <v>0</v>
      </c>
      <c r="O4216" s="223">
        <f t="shared" si="371"/>
        <v>0</v>
      </c>
      <c r="P4216" s="223">
        <f t="shared" si="371"/>
        <v>0</v>
      </c>
      <c r="Q4216" s="223">
        <f t="shared" si="371"/>
        <v>0</v>
      </c>
      <c r="R4216" s="223">
        <f t="shared" si="371"/>
        <v>0</v>
      </c>
    </row>
    <row r="4217" spans="1:18" hidden="1" outlineLevel="2" x14ac:dyDescent="0.25">
      <c r="A4217" s="222" t="str">
        <f>'Usages industrie'!A40</f>
        <v>Usage industriel n°37</v>
      </c>
      <c r="B4217" s="222" t="s">
        <v>41</v>
      </c>
      <c r="C4217" s="222"/>
      <c r="D4217" s="223">
        <f>IF(B$4171&lt;&gt;"",IF(B$4171='Usages industrie'!$K40,'Usages industrie'!J40,0),0)</f>
        <v>0</v>
      </c>
      <c r="E4217" s="223">
        <f t="shared" si="371"/>
        <v>0</v>
      </c>
      <c r="F4217" s="223">
        <f t="shared" si="371"/>
        <v>0</v>
      </c>
      <c r="G4217" s="223">
        <f t="shared" si="371"/>
        <v>0</v>
      </c>
      <c r="H4217" s="223">
        <f t="shared" si="371"/>
        <v>0</v>
      </c>
      <c r="I4217" s="223">
        <f t="shared" si="371"/>
        <v>0</v>
      </c>
      <c r="J4217" s="223">
        <f t="shared" si="371"/>
        <v>0</v>
      </c>
      <c r="K4217" s="223">
        <f t="shared" si="371"/>
        <v>0</v>
      </c>
      <c r="L4217" s="223">
        <f t="shared" si="371"/>
        <v>0</v>
      </c>
      <c r="M4217" s="223">
        <f t="shared" si="371"/>
        <v>0</v>
      </c>
      <c r="N4217" s="223">
        <f t="shared" si="371"/>
        <v>0</v>
      </c>
      <c r="O4217" s="223">
        <f t="shared" si="371"/>
        <v>0</v>
      </c>
      <c r="P4217" s="223">
        <f t="shared" si="371"/>
        <v>0</v>
      </c>
      <c r="Q4217" s="223">
        <f t="shared" si="371"/>
        <v>0</v>
      </c>
      <c r="R4217" s="223">
        <f t="shared" si="371"/>
        <v>0</v>
      </c>
    </row>
    <row r="4218" spans="1:18" hidden="1" outlineLevel="2" x14ac:dyDescent="0.25">
      <c r="A4218" s="222" t="str">
        <f>'Usages industrie'!A41</f>
        <v>Usage industriel n°38</v>
      </c>
      <c r="B4218" s="222" t="s">
        <v>41</v>
      </c>
      <c r="C4218" s="222"/>
      <c r="D4218" s="223">
        <f>IF(B$4171&lt;&gt;"",IF(B$4171='Usages industrie'!$K41,'Usages industrie'!J41,0),0)</f>
        <v>0</v>
      </c>
      <c r="E4218" s="223">
        <f t="shared" si="371"/>
        <v>0</v>
      </c>
      <c r="F4218" s="223">
        <f t="shared" si="371"/>
        <v>0</v>
      </c>
      <c r="G4218" s="223">
        <f t="shared" si="371"/>
        <v>0</v>
      </c>
      <c r="H4218" s="223">
        <f t="shared" si="371"/>
        <v>0</v>
      </c>
      <c r="I4218" s="223">
        <f t="shared" si="371"/>
        <v>0</v>
      </c>
      <c r="J4218" s="223">
        <f t="shared" si="371"/>
        <v>0</v>
      </c>
      <c r="K4218" s="223">
        <f t="shared" si="371"/>
        <v>0</v>
      </c>
      <c r="L4218" s="223">
        <f t="shared" si="371"/>
        <v>0</v>
      </c>
      <c r="M4218" s="223">
        <f t="shared" si="371"/>
        <v>0</v>
      </c>
      <c r="N4218" s="223">
        <f t="shared" si="371"/>
        <v>0</v>
      </c>
      <c r="O4218" s="223">
        <f t="shared" si="371"/>
        <v>0</v>
      </c>
      <c r="P4218" s="223">
        <f t="shared" si="371"/>
        <v>0</v>
      </c>
      <c r="Q4218" s="223">
        <f t="shared" si="371"/>
        <v>0</v>
      </c>
      <c r="R4218" s="223">
        <f t="shared" si="371"/>
        <v>0</v>
      </c>
    </row>
    <row r="4219" spans="1:18" hidden="1" outlineLevel="2" x14ac:dyDescent="0.25">
      <c r="A4219" s="222" t="str">
        <f>'Usages industrie'!A42</f>
        <v>Usage industriel n°39</v>
      </c>
      <c r="B4219" s="222" t="s">
        <v>41</v>
      </c>
      <c r="C4219" s="222"/>
      <c r="D4219" s="223">
        <f>IF(B$4171&lt;&gt;"",IF(B$4171='Usages industrie'!$K42,'Usages industrie'!J42,0),0)</f>
        <v>0</v>
      </c>
      <c r="E4219" s="223">
        <f t="shared" si="371"/>
        <v>0</v>
      </c>
      <c r="F4219" s="223">
        <f t="shared" si="371"/>
        <v>0</v>
      </c>
      <c r="G4219" s="223">
        <f t="shared" si="371"/>
        <v>0</v>
      </c>
      <c r="H4219" s="223">
        <f t="shared" si="371"/>
        <v>0</v>
      </c>
      <c r="I4219" s="223">
        <f t="shared" si="371"/>
        <v>0</v>
      </c>
      <c r="J4219" s="223">
        <f t="shared" si="371"/>
        <v>0</v>
      </c>
      <c r="K4219" s="223">
        <f t="shared" si="371"/>
        <v>0</v>
      </c>
      <c r="L4219" s="223">
        <f t="shared" si="371"/>
        <v>0</v>
      </c>
      <c r="M4219" s="223">
        <f t="shared" si="371"/>
        <v>0</v>
      </c>
      <c r="N4219" s="223">
        <f t="shared" si="371"/>
        <v>0</v>
      </c>
      <c r="O4219" s="223">
        <f t="shared" si="371"/>
        <v>0</v>
      </c>
      <c r="P4219" s="223">
        <f t="shared" si="371"/>
        <v>0</v>
      </c>
      <c r="Q4219" s="223">
        <f t="shared" si="371"/>
        <v>0</v>
      </c>
      <c r="R4219" s="223">
        <f t="shared" si="371"/>
        <v>0</v>
      </c>
    </row>
    <row r="4220" spans="1:18" hidden="1" outlineLevel="2" x14ac:dyDescent="0.25">
      <c r="A4220" s="222" t="str">
        <f>'Usages industrie'!A43</f>
        <v>Usage industriel n°40</v>
      </c>
      <c r="B4220" s="222" t="s">
        <v>41</v>
      </c>
      <c r="C4220" s="222"/>
      <c r="D4220" s="223">
        <f>IF(B$4171&lt;&gt;"",IF(B$4171='Usages industrie'!$K43,'Usages industrie'!J43,0),0)</f>
        <v>0</v>
      </c>
      <c r="E4220" s="223">
        <f t="shared" si="371"/>
        <v>0</v>
      </c>
      <c r="F4220" s="223">
        <f t="shared" si="371"/>
        <v>0</v>
      </c>
      <c r="G4220" s="223">
        <f t="shared" si="371"/>
        <v>0</v>
      </c>
      <c r="H4220" s="223">
        <f t="shared" si="371"/>
        <v>0</v>
      </c>
      <c r="I4220" s="223">
        <f t="shared" si="371"/>
        <v>0</v>
      </c>
      <c r="J4220" s="223">
        <f t="shared" si="371"/>
        <v>0</v>
      </c>
      <c r="K4220" s="223">
        <f t="shared" si="371"/>
        <v>0</v>
      </c>
      <c r="L4220" s="223">
        <f t="shared" si="371"/>
        <v>0</v>
      </c>
      <c r="M4220" s="223">
        <f t="shared" si="371"/>
        <v>0</v>
      </c>
      <c r="N4220" s="223">
        <f t="shared" si="371"/>
        <v>0</v>
      </c>
      <c r="O4220" s="223">
        <f t="shared" si="371"/>
        <v>0</v>
      </c>
      <c r="P4220" s="223">
        <f t="shared" si="371"/>
        <v>0</v>
      </c>
      <c r="Q4220" s="223">
        <f t="shared" si="371"/>
        <v>0</v>
      </c>
      <c r="R4220" s="223">
        <f t="shared" si="371"/>
        <v>0</v>
      </c>
    </row>
    <row r="4221" spans="1:18" hidden="1" outlineLevel="2" x14ac:dyDescent="0.25">
      <c r="A4221" s="222" t="str">
        <f>'Usages industrie'!A44</f>
        <v>Usage industriel n°41</v>
      </c>
      <c r="B4221" s="222" t="s">
        <v>41</v>
      </c>
      <c r="C4221" s="222"/>
      <c r="D4221" s="223">
        <f>IF(B$4171&lt;&gt;"",IF(B$4171='Usages industrie'!$K44,'Usages industrie'!J44,0),0)</f>
        <v>0</v>
      </c>
      <c r="E4221" s="223">
        <f t="shared" ref="E4221:R4230" si="372">$D4221</f>
        <v>0</v>
      </c>
      <c r="F4221" s="223">
        <f t="shared" si="372"/>
        <v>0</v>
      </c>
      <c r="G4221" s="223">
        <f t="shared" si="372"/>
        <v>0</v>
      </c>
      <c r="H4221" s="223">
        <f t="shared" si="372"/>
        <v>0</v>
      </c>
      <c r="I4221" s="223">
        <f t="shared" si="372"/>
        <v>0</v>
      </c>
      <c r="J4221" s="223">
        <f t="shared" si="372"/>
        <v>0</v>
      </c>
      <c r="K4221" s="223">
        <f t="shared" si="372"/>
        <v>0</v>
      </c>
      <c r="L4221" s="223">
        <f t="shared" si="372"/>
        <v>0</v>
      </c>
      <c r="M4221" s="223">
        <f t="shared" si="372"/>
        <v>0</v>
      </c>
      <c r="N4221" s="223">
        <f t="shared" si="372"/>
        <v>0</v>
      </c>
      <c r="O4221" s="223">
        <f t="shared" si="372"/>
        <v>0</v>
      </c>
      <c r="P4221" s="223">
        <f t="shared" si="372"/>
        <v>0</v>
      </c>
      <c r="Q4221" s="223">
        <f t="shared" si="372"/>
        <v>0</v>
      </c>
      <c r="R4221" s="223">
        <f t="shared" si="372"/>
        <v>0</v>
      </c>
    </row>
    <row r="4222" spans="1:18" hidden="1" outlineLevel="2" x14ac:dyDescent="0.25">
      <c r="A4222" s="222" t="str">
        <f>'Usages industrie'!A45</f>
        <v>Usage industriel n°42</v>
      </c>
      <c r="B4222" s="222" t="s">
        <v>41</v>
      </c>
      <c r="C4222" s="222"/>
      <c r="D4222" s="223">
        <f>IF(B$4171&lt;&gt;"",IF(B$4171='Usages industrie'!$K45,'Usages industrie'!J45,0),0)</f>
        <v>0</v>
      </c>
      <c r="E4222" s="223">
        <f t="shared" si="372"/>
        <v>0</v>
      </c>
      <c r="F4222" s="223">
        <f t="shared" si="372"/>
        <v>0</v>
      </c>
      <c r="G4222" s="223">
        <f t="shared" si="372"/>
        <v>0</v>
      </c>
      <c r="H4222" s="223">
        <f t="shared" si="372"/>
        <v>0</v>
      </c>
      <c r="I4222" s="223">
        <f t="shared" si="372"/>
        <v>0</v>
      </c>
      <c r="J4222" s="223">
        <f t="shared" si="372"/>
        <v>0</v>
      </c>
      <c r="K4222" s="223">
        <f t="shared" si="372"/>
        <v>0</v>
      </c>
      <c r="L4222" s="223">
        <f t="shared" si="372"/>
        <v>0</v>
      </c>
      <c r="M4222" s="223">
        <f t="shared" si="372"/>
        <v>0</v>
      </c>
      <c r="N4222" s="223">
        <f t="shared" si="372"/>
        <v>0</v>
      </c>
      <c r="O4222" s="223">
        <f t="shared" si="372"/>
        <v>0</v>
      </c>
      <c r="P4222" s="223">
        <f t="shared" si="372"/>
        <v>0</v>
      </c>
      <c r="Q4222" s="223">
        <f t="shared" si="372"/>
        <v>0</v>
      </c>
      <c r="R4222" s="223">
        <f t="shared" si="372"/>
        <v>0</v>
      </c>
    </row>
    <row r="4223" spans="1:18" hidden="1" outlineLevel="2" x14ac:dyDescent="0.25">
      <c r="A4223" s="222" t="str">
        <f>'Usages industrie'!A46</f>
        <v>Usage industriel n°43</v>
      </c>
      <c r="B4223" s="222" t="s">
        <v>41</v>
      </c>
      <c r="C4223" s="222"/>
      <c r="D4223" s="223">
        <f>IF(B$4171&lt;&gt;"",IF(B$4171='Usages industrie'!$K46,'Usages industrie'!J46,0),0)</f>
        <v>0</v>
      </c>
      <c r="E4223" s="223">
        <f t="shared" si="372"/>
        <v>0</v>
      </c>
      <c r="F4223" s="223">
        <f t="shared" si="372"/>
        <v>0</v>
      </c>
      <c r="G4223" s="223">
        <f t="shared" si="372"/>
        <v>0</v>
      </c>
      <c r="H4223" s="223">
        <f t="shared" si="372"/>
        <v>0</v>
      </c>
      <c r="I4223" s="223">
        <f t="shared" si="372"/>
        <v>0</v>
      </c>
      <c r="J4223" s="223">
        <f t="shared" si="372"/>
        <v>0</v>
      </c>
      <c r="K4223" s="223">
        <f t="shared" si="372"/>
        <v>0</v>
      </c>
      <c r="L4223" s="223">
        <f t="shared" si="372"/>
        <v>0</v>
      </c>
      <c r="M4223" s="223">
        <f t="shared" si="372"/>
        <v>0</v>
      </c>
      <c r="N4223" s="223">
        <f t="shared" si="372"/>
        <v>0</v>
      </c>
      <c r="O4223" s="223">
        <f t="shared" si="372"/>
        <v>0</v>
      </c>
      <c r="P4223" s="223">
        <f t="shared" si="372"/>
        <v>0</v>
      </c>
      <c r="Q4223" s="223">
        <f t="shared" si="372"/>
        <v>0</v>
      </c>
      <c r="R4223" s="223">
        <f t="shared" si="372"/>
        <v>0</v>
      </c>
    </row>
    <row r="4224" spans="1:18" hidden="1" outlineLevel="2" x14ac:dyDescent="0.25">
      <c r="A4224" s="222" t="str">
        <f>'Usages industrie'!A47</f>
        <v>Usage industriel n°44</v>
      </c>
      <c r="B4224" s="222" t="s">
        <v>41</v>
      </c>
      <c r="C4224" s="222"/>
      <c r="D4224" s="223">
        <f>IF(B$4171&lt;&gt;"",IF(B$4171='Usages industrie'!$K47,'Usages industrie'!J47,0),0)</f>
        <v>0</v>
      </c>
      <c r="E4224" s="223">
        <f t="shared" si="372"/>
        <v>0</v>
      </c>
      <c r="F4224" s="223">
        <f t="shared" si="372"/>
        <v>0</v>
      </c>
      <c r="G4224" s="223">
        <f t="shared" si="372"/>
        <v>0</v>
      </c>
      <c r="H4224" s="223">
        <f t="shared" si="372"/>
        <v>0</v>
      </c>
      <c r="I4224" s="223">
        <f t="shared" si="372"/>
        <v>0</v>
      </c>
      <c r="J4224" s="223">
        <f t="shared" si="372"/>
        <v>0</v>
      </c>
      <c r="K4224" s="223">
        <f t="shared" si="372"/>
        <v>0</v>
      </c>
      <c r="L4224" s="223">
        <f t="shared" si="372"/>
        <v>0</v>
      </c>
      <c r="M4224" s="223">
        <f t="shared" si="372"/>
        <v>0</v>
      </c>
      <c r="N4224" s="223">
        <f t="shared" si="372"/>
        <v>0</v>
      </c>
      <c r="O4224" s="223">
        <f t="shared" si="372"/>
        <v>0</v>
      </c>
      <c r="P4224" s="223">
        <f t="shared" si="372"/>
        <v>0</v>
      </c>
      <c r="Q4224" s="223">
        <f t="shared" si="372"/>
        <v>0</v>
      </c>
      <c r="R4224" s="223">
        <f t="shared" si="372"/>
        <v>0</v>
      </c>
    </row>
    <row r="4225" spans="1:18" hidden="1" outlineLevel="2" x14ac:dyDescent="0.25">
      <c r="A4225" s="222" t="str">
        <f>'Usages industrie'!A48</f>
        <v>Usage industriel n°45</v>
      </c>
      <c r="B4225" s="222" t="s">
        <v>41</v>
      </c>
      <c r="C4225" s="222"/>
      <c r="D4225" s="223">
        <f>IF(B$4171&lt;&gt;"",IF(B$4171='Usages industrie'!$K48,'Usages industrie'!J48,0),0)</f>
        <v>0</v>
      </c>
      <c r="E4225" s="223">
        <f t="shared" si="372"/>
        <v>0</v>
      </c>
      <c r="F4225" s="223">
        <f t="shared" si="372"/>
        <v>0</v>
      </c>
      <c r="G4225" s="223">
        <f t="shared" si="372"/>
        <v>0</v>
      </c>
      <c r="H4225" s="223">
        <f t="shared" si="372"/>
        <v>0</v>
      </c>
      <c r="I4225" s="223">
        <f t="shared" si="372"/>
        <v>0</v>
      </c>
      <c r="J4225" s="223">
        <f t="shared" si="372"/>
        <v>0</v>
      </c>
      <c r="K4225" s="223">
        <f t="shared" si="372"/>
        <v>0</v>
      </c>
      <c r="L4225" s="223">
        <f t="shared" si="372"/>
        <v>0</v>
      </c>
      <c r="M4225" s="223">
        <f t="shared" si="372"/>
        <v>0</v>
      </c>
      <c r="N4225" s="223">
        <f t="shared" si="372"/>
        <v>0</v>
      </c>
      <c r="O4225" s="223">
        <f t="shared" si="372"/>
        <v>0</v>
      </c>
      <c r="P4225" s="223">
        <f t="shared" si="372"/>
        <v>0</v>
      </c>
      <c r="Q4225" s="223">
        <f t="shared" si="372"/>
        <v>0</v>
      </c>
      <c r="R4225" s="223">
        <f t="shared" si="372"/>
        <v>0</v>
      </c>
    </row>
    <row r="4226" spans="1:18" hidden="1" outlineLevel="2" x14ac:dyDescent="0.25">
      <c r="A4226" s="222" t="str">
        <f>'Usages industrie'!A49</f>
        <v>Usage industriel n°46</v>
      </c>
      <c r="B4226" s="222" t="s">
        <v>41</v>
      </c>
      <c r="C4226" s="222"/>
      <c r="D4226" s="223">
        <f>IF(B$4171&lt;&gt;"",IF(B$4171='Usages industrie'!$K49,'Usages industrie'!J49,0),0)</f>
        <v>0</v>
      </c>
      <c r="E4226" s="223">
        <f t="shared" si="372"/>
        <v>0</v>
      </c>
      <c r="F4226" s="223">
        <f t="shared" si="372"/>
        <v>0</v>
      </c>
      <c r="G4226" s="223">
        <f t="shared" si="372"/>
        <v>0</v>
      </c>
      <c r="H4226" s="223">
        <f t="shared" si="372"/>
        <v>0</v>
      </c>
      <c r="I4226" s="223">
        <f t="shared" si="372"/>
        <v>0</v>
      </c>
      <c r="J4226" s="223">
        <f t="shared" si="372"/>
        <v>0</v>
      </c>
      <c r="K4226" s="223">
        <f t="shared" si="372"/>
        <v>0</v>
      </c>
      <c r="L4226" s="223">
        <f t="shared" si="372"/>
        <v>0</v>
      </c>
      <c r="M4226" s="223">
        <f t="shared" si="372"/>
        <v>0</v>
      </c>
      <c r="N4226" s="223">
        <f t="shared" si="372"/>
        <v>0</v>
      </c>
      <c r="O4226" s="223">
        <f t="shared" si="372"/>
        <v>0</v>
      </c>
      <c r="P4226" s="223">
        <f t="shared" si="372"/>
        <v>0</v>
      </c>
      <c r="Q4226" s="223">
        <f t="shared" si="372"/>
        <v>0</v>
      </c>
      <c r="R4226" s="223">
        <f t="shared" si="372"/>
        <v>0</v>
      </c>
    </row>
    <row r="4227" spans="1:18" hidden="1" outlineLevel="2" x14ac:dyDescent="0.25">
      <c r="A4227" s="222" t="str">
        <f>'Usages industrie'!A50</f>
        <v>Usage industriel n°47</v>
      </c>
      <c r="B4227" s="222" t="s">
        <v>41</v>
      </c>
      <c r="C4227" s="222"/>
      <c r="D4227" s="223">
        <f>IF(B$4171&lt;&gt;"",IF(B$4171='Usages industrie'!$K50,'Usages industrie'!J50,0),0)</f>
        <v>0</v>
      </c>
      <c r="E4227" s="223">
        <f t="shared" si="372"/>
        <v>0</v>
      </c>
      <c r="F4227" s="223">
        <f t="shared" si="372"/>
        <v>0</v>
      </c>
      <c r="G4227" s="223">
        <f t="shared" si="372"/>
        <v>0</v>
      </c>
      <c r="H4227" s="223">
        <f t="shared" si="372"/>
        <v>0</v>
      </c>
      <c r="I4227" s="223">
        <f t="shared" si="372"/>
        <v>0</v>
      </c>
      <c r="J4227" s="223">
        <f t="shared" si="372"/>
        <v>0</v>
      </c>
      <c r="K4227" s="223">
        <f t="shared" si="372"/>
        <v>0</v>
      </c>
      <c r="L4227" s="223">
        <f t="shared" si="372"/>
        <v>0</v>
      </c>
      <c r="M4227" s="223">
        <f t="shared" si="372"/>
        <v>0</v>
      </c>
      <c r="N4227" s="223">
        <f t="shared" si="372"/>
        <v>0</v>
      </c>
      <c r="O4227" s="223">
        <f t="shared" si="372"/>
        <v>0</v>
      </c>
      <c r="P4227" s="223">
        <f t="shared" si="372"/>
        <v>0</v>
      </c>
      <c r="Q4227" s="223">
        <f t="shared" si="372"/>
        <v>0</v>
      </c>
      <c r="R4227" s="223">
        <f t="shared" si="372"/>
        <v>0</v>
      </c>
    </row>
    <row r="4228" spans="1:18" hidden="1" outlineLevel="2" x14ac:dyDescent="0.25">
      <c r="A4228" s="222" t="str">
        <f>'Usages industrie'!A51</f>
        <v>Usage industriel n°48</v>
      </c>
      <c r="B4228" s="222" t="s">
        <v>41</v>
      </c>
      <c r="C4228" s="222"/>
      <c r="D4228" s="223">
        <f>IF(B$4171&lt;&gt;"",IF(B$4171='Usages industrie'!$K51,'Usages industrie'!J51,0),0)</f>
        <v>0</v>
      </c>
      <c r="E4228" s="223">
        <f t="shared" si="372"/>
        <v>0</v>
      </c>
      <c r="F4228" s="223">
        <f t="shared" si="372"/>
        <v>0</v>
      </c>
      <c r="G4228" s="223">
        <f t="shared" si="372"/>
        <v>0</v>
      </c>
      <c r="H4228" s="223">
        <f t="shared" si="372"/>
        <v>0</v>
      </c>
      <c r="I4228" s="223">
        <f t="shared" si="372"/>
        <v>0</v>
      </c>
      <c r="J4228" s="223">
        <f t="shared" si="372"/>
        <v>0</v>
      </c>
      <c r="K4228" s="223">
        <f t="shared" si="372"/>
        <v>0</v>
      </c>
      <c r="L4228" s="223">
        <f t="shared" si="372"/>
        <v>0</v>
      </c>
      <c r="M4228" s="223">
        <f t="shared" si="372"/>
        <v>0</v>
      </c>
      <c r="N4228" s="223">
        <f t="shared" si="372"/>
        <v>0</v>
      </c>
      <c r="O4228" s="223">
        <f t="shared" si="372"/>
        <v>0</v>
      </c>
      <c r="P4228" s="223">
        <f t="shared" si="372"/>
        <v>0</v>
      </c>
      <c r="Q4228" s="223">
        <f t="shared" si="372"/>
        <v>0</v>
      </c>
      <c r="R4228" s="223">
        <f t="shared" si="372"/>
        <v>0</v>
      </c>
    </row>
    <row r="4229" spans="1:18" hidden="1" outlineLevel="2" x14ac:dyDescent="0.25">
      <c r="A4229" s="222" t="str">
        <f>'Usages industrie'!A52</f>
        <v>Usage industriel n°49</v>
      </c>
      <c r="B4229" s="222" t="s">
        <v>41</v>
      </c>
      <c r="C4229" s="222"/>
      <c r="D4229" s="223">
        <f>IF(B$4171&lt;&gt;"",IF(B$4171='Usages industrie'!$K52,'Usages industrie'!J52,0),0)</f>
        <v>0</v>
      </c>
      <c r="E4229" s="223">
        <f t="shared" si="372"/>
        <v>0</v>
      </c>
      <c r="F4229" s="223">
        <f t="shared" si="372"/>
        <v>0</v>
      </c>
      <c r="G4229" s="223">
        <f t="shared" si="372"/>
        <v>0</v>
      </c>
      <c r="H4229" s="223">
        <f t="shared" si="372"/>
        <v>0</v>
      </c>
      <c r="I4229" s="223">
        <f t="shared" si="372"/>
        <v>0</v>
      </c>
      <c r="J4229" s="223">
        <f t="shared" si="372"/>
        <v>0</v>
      </c>
      <c r="K4229" s="223">
        <f t="shared" si="372"/>
        <v>0</v>
      </c>
      <c r="L4229" s="223">
        <f t="shared" si="372"/>
        <v>0</v>
      </c>
      <c r="M4229" s="223">
        <f t="shared" si="372"/>
        <v>0</v>
      </c>
      <c r="N4229" s="223">
        <f t="shared" si="372"/>
        <v>0</v>
      </c>
      <c r="O4229" s="223">
        <f t="shared" si="372"/>
        <v>0</v>
      </c>
      <c r="P4229" s="223">
        <f t="shared" si="372"/>
        <v>0</v>
      </c>
      <c r="Q4229" s="223">
        <f t="shared" si="372"/>
        <v>0</v>
      </c>
      <c r="R4229" s="223">
        <f t="shared" si="372"/>
        <v>0</v>
      </c>
    </row>
    <row r="4230" spans="1:18" hidden="1" outlineLevel="2" x14ac:dyDescent="0.25">
      <c r="A4230" s="222" t="str">
        <f>'Usages industrie'!A53</f>
        <v>Usage industriel n°50</v>
      </c>
      <c r="B4230" s="222" t="s">
        <v>41</v>
      </c>
      <c r="C4230" s="222"/>
      <c r="D4230" s="223">
        <f>IF(B$4171&lt;&gt;"",IF(B$4171='Usages industrie'!$K53,'Usages industrie'!J53,0),0)</f>
        <v>0</v>
      </c>
      <c r="E4230" s="223">
        <f t="shared" si="372"/>
        <v>0</v>
      </c>
      <c r="F4230" s="223">
        <f t="shared" si="372"/>
        <v>0</v>
      </c>
      <c r="G4230" s="223">
        <f t="shared" si="372"/>
        <v>0</v>
      </c>
      <c r="H4230" s="223">
        <f t="shared" si="372"/>
        <v>0</v>
      </c>
      <c r="I4230" s="223">
        <f t="shared" si="372"/>
        <v>0</v>
      </c>
      <c r="J4230" s="223">
        <f t="shared" si="372"/>
        <v>0</v>
      </c>
      <c r="K4230" s="223">
        <f t="shared" si="372"/>
        <v>0</v>
      </c>
      <c r="L4230" s="223">
        <f t="shared" si="372"/>
        <v>0</v>
      </c>
      <c r="M4230" s="223">
        <f t="shared" si="372"/>
        <v>0</v>
      </c>
      <c r="N4230" s="223">
        <f t="shared" si="372"/>
        <v>0</v>
      </c>
      <c r="O4230" s="223">
        <f t="shared" si="372"/>
        <v>0</v>
      </c>
      <c r="P4230" s="223">
        <f t="shared" si="372"/>
        <v>0</v>
      </c>
      <c r="Q4230" s="223">
        <f t="shared" si="372"/>
        <v>0</v>
      </c>
      <c r="R4230" s="223">
        <f t="shared" si="372"/>
        <v>0</v>
      </c>
    </row>
    <row r="4231" spans="1:18" hidden="1" outlineLevel="1" collapsed="1" x14ac:dyDescent="0.25">
      <c r="A4231" s="222" t="s">
        <v>649</v>
      </c>
      <c r="B4231" s="222"/>
      <c r="C4231" s="222"/>
      <c r="D4231" s="223">
        <f t="shared" ref="D4231:R4231" si="373">SUM(D4181:D4230)</f>
        <v>0</v>
      </c>
      <c r="E4231" s="223">
        <f t="shared" si="373"/>
        <v>0</v>
      </c>
      <c r="F4231" s="223">
        <f t="shared" si="373"/>
        <v>0</v>
      </c>
      <c r="G4231" s="223">
        <f t="shared" si="373"/>
        <v>0</v>
      </c>
      <c r="H4231" s="223">
        <f t="shared" si="373"/>
        <v>0</v>
      </c>
      <c r="I4231" s="223">
        <f t="shared" si="373"/>
        <v>0</v>
      </c>
      <c r="J4231" s="223">
        <f t="shared" si="373"/>
        <v>0</v>
      </c>
      <c r="K4231" s="223">
        <f t="shared" si="373"/>
        <v>0</v>
      </c>
      <c r="L4231" s="223">
        <f t="shared" si="373"/>
        <v>0</v>
      </c>
      <c r="M4231" s="223">
        <f t="shared" si="373"/>
        <v>0</v>
      </c>
      <c r="N4231" s="223">
        <f t="shared" si="373"/>
        <v>0</v>
      </c>
      <c r="O4231" s="223">
        <f t="shared" si="373"/>
        <v>0</v>
      </c>
      <c r="P4231" s="223">
        <f t="shared" si="373"/>
        <v>0</v>
      </c>
      <c r="Q4231" s="223">
        <f t="shared" si="373"/>
        <v>0</v>
      </c>
      <c r="R4231" s="223">
        <f t="shared" si="373"/>
        <v>0</v>
      </c>
    </row>
    <row r="4232" spans="1:18" hidden="1" outlineLevel="2" x14ac:dyDescent="0.25">
      <c r="A4232" s="222" t="str">
        <f>'Usages industrie'!A4</f>
        <v>Usage industriel n°1</v>
      </c>
      <c r="B4232" s="222" t="s">
        <v>645</v>
      </c>
      <c r="C4232" s="222"/>
      <c r="D4232" s="223">
        <f>D4181*'Usages industrie'!$P4*(1+'Usages industrie'!$Q4)^(D$4175-$D$4175)/1000</f>
        <v>0</v>
      </c>
      <c r="E4232" s="223">
        <f>E4181*'Usages industrie'!$P4*(1+'Usages industrie'!$Q4)^(E$4175-$D$4175)/1000</f>
        <v>0</v>
      </c>
      <c r="F4232" s="223">
        <f>F4181*'Usages industrie'!$P4*(1+'Usages industrie'!$Q4)^(F$4175-$D$4175)/1000</f>
        <v>0</v>
      </c>
      <c r="G4232" s="223">
        <f>G4181*'Usages industrie'!$P4*(1+'Usages industrie'!$Q4)^(G$4175-$D$4175)/1000</f>
        <v>0</v>
      </c>
      <c r="H4232" s="223">
        <f>H4181*'Usages industrie'!$P4*(1+'Usages industrie'!$Q4)^(H$4175-$D$4175)/1000</f>
        <v>0</v>
      </c>
      <c r="I4232" s="223">
        <f>I4181*'Usages industrie'!$P4*(1+'Usages industrie'!$Q4)^(I$4175-$D$4175)/1000</f>
        <v>0</v>
      </c>
      <c r="J4232" s="223">
        <f>J4181*'Usages industrie'!$P4*(1+'Usages industrie'!$Q4)^(J$4175-$D$4175)/1000</f>
        <v>0</v>
      </c>
      <c r="K4232" s="223">
        <f>K4181*'Usages industrie'!$P4*(1+'Usages industrie'!$Q4)^(K$4175-$D$4175)/1000</f>
        <v>0</v>
      </c>
      <c r="L4232" s="223">
        <f>L4181*'Usages industrie'!$P4*(1+'Usages industrie'!$Q4)^(L$4175-$D$4175)/1000</f>
        <v>0</v>
      </c>
      <c r="M4232" s="223">
        <f>M4181*'Usages industrie'!$P4*(1+'Usages industrie'!$Q4)^(M$4175-$D$4175)/1000</f>
        <v>0</v>
      </c>
      <c r="N4232" s="223">
        <f>N4181*'Usages industrie'!$P4*(1+'Usages industrie'!$Q4)^(N$4175-$D$4175)/1000</f>
        <v>0</v>
      </c>
      <c r="O4232" s="223">
        <f>O4181*'Usages industrie'!$P4*(1+'Usages industrie'!$Q4)^(O$4175-$D$4175)/1000</f>
        <v>0</v>
      </c>
      <c r="P4232" s="223">
        <f>P4181*'Usages industrie'!$P4*(1+'Usages industrie'!$Q4)^(P$4175-$D$4175)/1000</f>
        <v>0</v>
      </c>
      <c r="Q4232" s="223">
        <f>Q4181*'Usages industrie'!$P4*(1+'Usages industrie'!$Q4)^(Q$4175-$D$4175)/1000</f>
        <v>0</v>
      </c>
      <c r="R4232" s="223">
        <f>R4181*'Usages industrie'!$P4*(1+'Usages industrie'!$Q4)^(R$4175-$D$4175)/1000</f>
        <v>0</v>
      </c>
    </row>
    <row r="4233" spans="1:18" hidden="1" outlineLevel="2" x14ac:dyDescent="0.25">
      <c r="A4233" s="222" t="str">
        <f>'Usages industrie'!A5</f>
        <v>Usage industriel n°2</v>
      </c>
      <c r="B4233" s="222" t="s">
        <v>645</v>
      </c>
      <c r="C4233" s="222"/>
      <c r="D4233" s="223">
        <f>D4182*'Usages industrie'!$P5*(1+'Usages industrie'!$Q5)^(D$4175-$D$4175)/1000</f>
        <v>0</v>
      </c>
      <c r="E4233" s="223">
        <f>E4182*'Usages industrie'!$P5*(1+'Usages industrie'!$Q5)^(E$4175-$D$4175)/1000</f>
        <v>0</v>
      </c>
      <c r="F4233" s="223">
        <f>F4182*'Usages industrie'!$P5*(1+'Usages industrie'!$Q5)^(F$4175-$D$4175)/1000</f>
        <v>0</v>
      </c>
      <c r="G4233" s="223">
        <f>G4182*'Usages industrie'!$P5*(1+'Usages industrie'!$Q5)^(G$4175-$D$4175)/1000</f>
        <v>0</v>
      </c>
      <c r="H4233" s="223">
        <f>H4182*'Usages industrie'!$P5*(1+'Usages industrie'!$Q5)^(H$4175-$D$4175)/1000</f>
        <v>0</v>
      </c>
      <c r="I4233" s="223">
        <f>I4182*'Usages industrie'!$P5*(1+'Usages industrie'!$Q5)^(I$4175-$D$4175)/1000</f>
        <v>0</v>
      </c>
      <c r="J4233" s="223">
        <f>J4182*'Usages industrie'!$P5*(1+'Usages industrie'!$Q5)^(J$4175-$D$4175)/1000</f>
        <v>0</v>
      </c>
      <c r="K4233" s="223">
        <f>K4182*'Usages industrie'!$P5*(1+'Usages industrie'!$Q5)^(K$4175-$D$4175)/1000</f>
        <v>0</v>
      </c>
      <c r="L4233" s="223">
        <f>L4182*'Usages industrie'!$P5*(1+'Usages industrie'!$Q5)^(L$4175-$D$4175)/1000</f>
        <v>0</v>
      </c>
      <c r="M4233" s="223">
        <f>M4182*'Usages industrie'!$P5*(1+'Usages industrie'!$Q5)^(M$4175-$D$4175)/1000</f>
        <v>0</v>
      </c>
      <c r="N4233" s="223">
        <f>N4182*'Usages industrie'!$P5*(1+'Usages industrie'!$Q5)^(N$4175-$D$4175)/1000</f>
        <v>0</v>
      </c>
      <c r="O4233" s="223">
        <f>O4182*'Usages industrie'!$P5*(1+'Usages industrie'!$Q5)^(O$4175-$D$4175)/1000</f>
        <v>0</v>
      </c>
      <c r="P4233" s="223">
        <f>P4182*'Usages industrie'!$P5*(1+'Usages industrie'!$Q5)^(P$4175-$D$4175)/1000</f>
        <v>0</v>
      </c>
      <c r="Q4233" s="223">
        <f>Q4182*'Usages industrie'!$P5*(1+'Usages industrie'!$Q5)^(Q$4175-$D$4175)/1000</f>
        <v>0</v>
      </c>
      <c r="R4233" s="223">
        <f>R4182*'Usages industrie'!$P5*(1+'Usages industrie'!$Q5)^(R$4175-$D$4175)/1000</f>
        <v>0</v>
      </c>
    </row>
    <row r="4234" spans="1:18" hidden="1" outlineLevel="2" x14ac:dyDescent="0.25">
      <c r="A4234" s="222" t="str">
        <f>'Usages industrie'!A6</f>
        <v>Usage industriel n°3</v>
      </c>
      <c r="B4234" s="222" t="s">
        <v>645</v>
      </c>
      <c r="C4234" s="222"/>
      <c r="D4234" s="223">
        <f>D4183*'Usages industrie'!$P6*(1+'Usages industrie'!$Q6)^(D$4175-$D$4175)/1000</f>
        <v>0</v>
      </c>
      <c r="E4234" s="223">
        <f>E4183*'Usages industrie'!$P6*(1+'Usages industrie'!$Q6)^(E$4175-$D$4175)/1000</f>
        <v>0</v>
      </c>
      <c r="F4234" s="223">
        <f>F4183*'Usages industrie'!$P6*(1+'Usages industrie'!$Q6)^(F$4175-$D$4175)/1000</f>
        <v>0</v>
      </c>
      <c r="G4234" s="223">
        <f>G4183*'Usages industrie'!$P6*(1+'Usages industrie'!$Q6)^(G$4175-$D$4175)/1000</f>
        <v>0</v>
      </c>
      <c r="H4234" s="223">
        <f>H4183*'Usages industrie'!$P6*(1+'Usages industrie'!$Q6)^(H$4175-$D$4175)/1000</f>
        <v>0</v>
      </c>
      <c r="I4234" s="223">
        <f>I4183*'Usages industrie'!$P6*(1+'Usages industrie'!$Q6)^(I$4175-$D$4175)/1000</f>
        <v>0</v>
      </c>
      <c r="J4234" s="223">
        <f>J4183*'Usages industrie'!$P6*(1+'Usages industrie'!$Q6)^(J$4175-$D$4175)/1000</f>
        <v>0</v>
      </c>
      <c r="K4234" s="223">
        <f>K4183*'Usages industrie'!$P6*(1+'Usages industrie'!$Q6)^(K$4175-$D$4175)/1000</f>
        <v>0</v>
      </c>
      <c r="L4234" s="223">
        <f>L4183*'Usages industrie'!$P6*(1+'Usages industrie'!$Q6)^(L$4175-$D$4175)/1000</f>
        <v>0</v>
      </c>
      <c r="M4234" s="223">
        <f>M4183*'Usages industrie'!$P6*(1+'Usages industrie'!$Q6)^(M$4175-$D$4175)/1000</f>
        <v>0</v>
      </c>
      <c r="N4234" s="223">
        <f>N4183*'Usages industrie'!$P6*(1+'Usages industrie'!$Q6)^(N$4175-$D$4175)/1000</f>
        <v>0</v>
      </c>
      <c r="O4234" s="223">
        <f>O4183*'Usages industrie'!$P6*(1+'Usages industrie'!$Q6)^(O$4175-$D$4175)/1000</f>
        <v>0</v>
      </c>
      <c r="P4234" s="223">
        <f>P4183*'Usages industrie'!$P6*(1+'Usages industrie'!$Q6)^(P$4175-$D$4175)/1000</f>
        <v>0</v>
      </c>
      <c r="Q4234" s="223">
        <f>Q4183*'Usages industrie'!$P6*(1+'Usages industrie'!$Q6)^(Q$4175-$D$4175)/1000</f>
        <v>0</v>
      </c>
      <c r="R4234" s="223">
        <f>R4183*'Usages industrie'!$P6*(1+'Usages industrie'!$Q6)^(R$4175-$D$4175)/1000</f>
        <v>0</v>
      </c>
    </row>
    <row r="4235" spans="1:18" hidden="1" outlineLevel="2" x14ac:dyDescent="0.25">
      <c r="A4235" s="222" t="str">
        <f>'Usages industrie'!A7</f>
        <v>Usage industriel n°4</v>
      </c>
      <c r="B4235" s="222" t="s">
        <v>645</v>
      </c>
      <c r="C4235" s="222"/>
      <c r="D4235" s="223">
        <f>D4184*'Usages industrie'!$P7*(1+'Usages industrie'!$Q7)^(D$4175-$D$4175)/1000</f>
        <v>0</v>
      </c>
      <c r="E4235" s="223">
        <f>E4184*'Usages industrie'!$P7*(1+'Usages industrie'!$Q7)^(E$4175-$D$4175)/1000</f>
        <v>0</v>
      </c>
      <c r="F4235" s="223">
        <f>F4184*'Usages industrie'!$P7*(1+'Usages industrie'!$Q7)^(F$4175-$D$4175)/1000</f>
        <v>0</v>
      </c>
      <c r="G4235" s="223">
        <f>G4184*'Usages industrie'!$P7*(1+'Usages industrie'!$Q7)^(G$4175-$D$4175)/1000</f>
        <v>0</v>
      </c>
      <c r="H4235" s="223">
        <f>H4184*'Usages industrie'!$P7*(1+'Usages industrie'!$Q7)^(H$4175-$D$4175)/1000</f>
        <v>0</v>
      </c>
      <c r="I4235" s="223">
        <f>I4184*'Usages industrie'!$P7*(1+'Usages industrie'!$Q7)^(I$4175-$D$4175)/1000</f>
        <v>0</v>
      </c>
      <c r="J4235" s="223">
        <f>J4184*'Usages industrie'!$P7*(1+'Usages industrie'!$Q7)^(J$4175-$D$4175)/1000</f>
        <v>0</v>
      </c>
      <c r="K4235" s="223">
        <f>K4184*'Usages industrie'!$P7*(1+'Usages industrie'!$Q7)^(K$4175-$D$4175)/1000</f>
        <v>0</v>
      </c>
      <c r="L4235" s="223">
        <f>L4184*'Usages industrie'!$P7*(1+'Usages industrie'!$Q7)^(L$4175-$D$4175)/1000</f>
        <v>0</v>
      </c>
      <c r="M4235" s="223">
        <f>M4184*'Usages industrie'!$P7*(1+'Usages industrie'!$Q7)^(M$4175-$D$4175)/1000</f>
        <v>0</v>
      </c>
      <c r="N4235" s="223">
        <f>N4184*'Usages industrie'!$P7*(1+'Usages industrie'!$Q7)^(N$4175-$D$4175)/1000</f>
        <v>0</v>
      </c>
      <c r="O4235" s="223">
        <f>O4184*'Usages industrie'!$P7*(1+'Usages industrie'!$Q7)^(O$4175-$D$4175)/1000</f>
        <v>0</v>
      </c>
      <c r="P4235" s="223">
        <f>P4184*'Usages industrie'!$P7*(1+'Usages industrie'!$Q7)^(P$4175-$D$4175)/1000</f>
        <v>0</v>
      </c>
      <c r="Q4235" s="223">
        <f>Q4184*'Usages industrie'!$P7*(1+'Usages industrie'!$Q7)^(Q$4175-$D$4175)/1000</f>
        <v>0</v>
      </c>
      <c r="R4235" s="223">
        <f>R4184*'Usages industrie'!$P7*(1+'Usages industrie'!$Q7)^(R$4175-$D$4175)/1000</f>
        <v>0</v>
      </c>
    </row>
    <row r="4236" spans="1:18" hidden="1" outlineLevel="2" x14ac:dyDescent="0.25">
      <c r="A4236" s="222" t="str">
        <f>'Usages industrie'!A8</f>
        <v>Usage industriel n°5</v>
      </c>
      <c r="B4236" s="222" t="s">
        <v>645</v>
      </c>
      <c r="C4236" s="222"/>
      <c r="D4236" s="223">
        <f>D4185*'Usages industrie'!$P8*(1+'Usages industrie'!$Q8)^(D$4175-$D$4175)/1000</f>
        <v>0</v>
      </c>
      <c r="E4236" s="223">
        <f>E4185*'Usages industrie'!$P8*(1+'Usages industrie'!$Q8)^(E$4175-$D$4175)/1000</f>
        <v>0</v>
      </c>
      <c r="F4236" s="223">
        <f>F4185*'Usages industrie'!$P8*(1+'Usages industrie'!$Q8)^(F$4175-$D$4175)/1000</f>
        <v>0</v>
      </c>
      <c r="G4236" s="223">
        <f>G4185*'Usages industrie'!$P8*(1+'Usages industrie'!$Q8)^(G$4175-$D$4175)/1000</f>
        <v>0</v>
      </c>
      <c r="H4236" s="223">
        <f>H4185*'Usages industrie'!$P8*(1+'Usages industrie'!$Q8)^(H$4175-$D$4175)/1000</f>
        <v>0</v>
      </c>
      <c r="I4236" s="223">
        <f>I4185*'Usages industrie'!$P8*(1+'Usages industrie'!$Q8)^(I$4175-$D$4175)/1000</f>
        <v>0</v>
      </c>
      <c r="J4236" s="223">
        <f>J4185*'Usages industrie'!$P8*(1+'Usages industrie'!$Q8)^(J$4175-$D$4175)/1000</f>
        <v>0</v>
      </c>
      <c r="K4236" s="223">
        <f>K4185*'Usages industrie'!$P8*(1+'Usages industrie'!$Q8)^(K$4175-$D$4175)/1000</f>
        <v>0</v>
      </c>
      <c r="L4236" s="223">
        <f>L4185*'Usages industrie'!$P8*(1+'Usages industrie'!$Q8)^(L$4175-$D$4175)/1000</f>
        <v>0</v>
      </c>
      <c r="M4236" s="223">
        <f>M4185*'Usages industrie'!$P8*(1+'Usages industrie'!$Q8)^(M$4175-$D$4175)/1000</f>
        <v>0</v>
      </c>
      <c r="N4236" s="223">
        <f>N4185*'Usages industrie'!$P8*(1+'Usages industrie'!$Q8)^(N$4175-$D$4175)/1000</f>
        <v>0</v>
      </c>
      <c r="O4236" s="223">
        <f>O4185*'Usages industrie'!$P8*(1+'Usages industrie'!$Q8)^(O$4175-$D$4175)/1000</f>
        <v>0</v>
      </c>
      <c r="P4236" s="223">
        <f>P4185*'Usages industrie'!$P8*(1+'Usages industrie'!$Q8)^(P$4175-$D$4175)/1000</f>
        <v>0</v>
      </c>
      <c r="Q4236" s="223">
        <f>Q4185*'Usages industrie'!$P8*(1+'Usages industrie'!$Q8)^(Q$4175-$D$4175)/1000</f>
        <v>0</v>
      </c>
      <c r="R4236" s="223">
        <f>R4185*'Usages industrie'!$P8*(1+'Usages industrie'!$Q8)^(R$4175-$D$4175)/1000</f>
        <v>0</v>
      </c>
    </row>
    <row r="4237" spans="1:18" hidden="1" outlineLevel="2" x14ac:dyDescent="0.25">
      <c r="A4237" s="222" t="str">
        <f>'Usages industrie'!A9</f>
        <v>Usage industriel n°6</v>
      </c>
      <c r="B4237" s="222" t="s">
        <v>645</v>
      </c>
      <c r="C4237" s="222"/>
      <c r="D4237" s="223">
        <f>D4186*'Usages industrie'!$P9*(1+'Usages industrie'!$Q9)^(D$4175-$D$4175)/1000</f>
        <v>0</v>
      </c>
      <c r="E4237" s="223">
        <f>E4186*'Usages industrie'!$P9*(1+'Usages industrie'!$Q9)^(E$4175-$D$4175)/1000</f>
        <v>0</v>
      </c>
      <c r="F4237" s="223">
        <f>F4186*'Usages industrie'!$P9*(1+'Usages industrie'!$Q9)^(F$4175-$D$4175)/1000</f>
        <v>0</v>
      </c>
      <c r="G4237" s="223">
        <f>G4186*'Usages industrie'!$P9*(1+'Usages industrie'!$Q9)^(G$4175-$D$4175)/1000</f>
        <v>0</v>
      </c>
      <c r="H4237" s="223">
        <f>H4186*'Usages industrie'!$P9*(1+'Usages industrie'!$Q9)^(H$4175-$D$4175)/1000</f>
        <v>0</v>
      </c>
      <c r="I4237" s="223">
        <f>I4186*'Usages industrie'!$P9*(1+'Usages industrie'!$Q9)^(I$4175-$D$4175)/1000</f>
        <v>0</v>
      </c>
      <c r="J4237" s="223">
        <f>J4186*'Usages industrie'!$P9*(1+'Usages industrie'!$Q9)^(J$4175-$D$4175)/1000</f>
        <v>0</v>
      </c>
      <c r="K4237" s="223">
        <f>K4186*'Usages industrie'!$P9*(1+'Usages industrie'!$Q9)^(K$4175-$D$4175)/1000</f>
        <v>0</v>
      </c>
      <c r="L4237" s="223">
        <f>L4186*'Usages industrie'!$P9*(1+'Usages industrie'!$Q9)^(L$4175-$D$4175)/1000</f>
        <v>0</v>
      </c>
      <c r="M4237" s="223">
        <f>M4186*'Usages industrie'!$P9*(1+'Usages industrie'!$Q9)^(M$4175-$D$4175)/1000</f>
        <v>0</v>
      </c>
      <c r="N4237" s="223">
        <f>N4186*'Usages industrie'!$P9*(1+'Usages industrie'!$Q9)^(N$4175-$D$4175)/1000</f>
        <v>0</v>
      </c>
      <c r="O4237" s="223">
        <f>O4186*'Usages industrie'!$P9*(1+'Usages industrie'!$Q9)^(O$4175-$D$4175)/1000</f>
        <v>0</v>
      </c>
      <c r="P4237" s="223">
        <f>P4186*'Usages industrie'!$P9*(1+'Usages industrie'!$Q9)^(P$4175-$D$4175)/1000</f>
        <v>0</v>
      </c>
      <c r="Q4237" s="223">
        <f>Q4186*'Usages industrie'!$P9*(1+'Usages industrie'!$Q9)^(Q$4175-$D$4175)/1000</f>
        <v>0</v>
      </c>
      <c r="R4237" s="223">
        <f>R4186*'Usages industrie'!$P9*(1+'Usages industrie'!$Q9)^(R$4175-$D$4175)/1000</f>
        <v>0</v>
      </c>
    </row>
    <row r="4238" spans="1:18" hidden="1" outlineLevel="2" x14ac:dyDescent="0.25">
      <c r="A4238" s="222" t="str">
        <f>'Usages industrie'!A10</f>
        <v>Usage industriel n°7</v>
      </c>
      <c r="B4238" s="222" t="s">
        <v>645</v>
      </c>
      <c r="C4238" s="222"/>
      <c r="D4238" s="223">
        <f>D4187*'Usages industrie'!$P10*(1+'Usages industrie'!$Q10)^(D$4175-$D$4175)/1000</f>
        <v>0</v>
      </c>
      <c r="E4238" s="223">
        <f>E4187*'Usages industrie'!$P10*(1+'Usages industrie'!$Q10)^(E$4175-$D$4175)/1000</f>
        <v>0</v>
      </c>
      <c r="F4238" s="223">
        <f>F4187*'Usages industrie'!$P10*(1+'Usages industrie'!$Q10)^(F$4175-$D$4175)/1000</f>
        <v>0</v>
      </c>
      <c r="G4238" s="223">
        <f>G4187*'Usages industrie'!$P10*(1+'Usages industrie'!$Q10)^(G$4175-$D$4175)/1000</f>
        <v>0</v>
      </c>
      <c r="H4238" s="223">
        <f>H4187*'Usages industrie'!$P10*(1+'Usages industrie'!$Q10)^(H$4175-$D$4175)/1000</f>
        <v>0</v>
      </c>
      <c r="I4238" s="223">
        <f>I4187*'Usages industrie'!$P10*(1+'Usages industrie'!$Q10)^(I$4175-$D$4175)/1000</f>
        <v>0</v>
      </c>
      <c r="J4238" s="223">
        <f>J4187*'Usages industrie'!$P10*(1+'Usages industrie'!$Q10)^(J$4175-$D$4175)/1000</f>
        <v>0</v>
      </c>
      <c r="K4238" s="223">
        <f>K4187*'Usages industrie'!$P10*(1+'Usages industrie'!$Q10)^(K$4175-$D$4175)/1000</f>
        <v>0</v>
      </c>
      <c r="L4238" s="223">
        <f>L4187*'Usages industrie'!$P10*(1+'Usages industrie'!$Q10)^(L$4175-$D$4175)/1000</f>
        <v>0</v>
      </c>
      <c r="M4238" s="223">
        <f>M4187*'Usages industrie'!$P10*(1+'Usages industrie'!$Q10)^(M$4175-$D$4175)/1000</f>
        <v>0</v>
      </c>
      <c r="N4238" s="223">
        <f>N4187*'Usages industrie'!$P10*(1+'Usages industrie'!$Q10)^(N$4175-$D$4175)/1000</f>
        <v>0</v>
      </c>
      <c r="O4238" s="223">
        <f>O4187*'Usages industrie'!$P10*(1+'Usages industrie'!$Q10)^(O$4175-$D$4175)/1000</f>
        <v>0</v>
      </c>
      <c r="P4238" s="223">
        <f>P4187*'Usages industrie'!$P10*(1+'Usages industrie'!$Q10)^(P$4175-$D$4175)/1000</f>
        <v>0</v>
      </c>
      <c r="Q4238" s="223">
        <f>Q4187*'Usages industrie'!$P10*(1+'Usages industrie'!$Q10)^(Q$4175-$D$4175)/1000</f>
        <v>0</v>
      </c>
      <c r="R4238" s="223">
        <f>R4187*'Usages industrie'!$P10*(1+'Usages industrie'!$Q10)^(R$4175-$D$4175)/1000</f>
        <v>0</v>
      </c>
    </row>
    <row r="4239" spans="1:18" hidden="1" outlineLevel="2" x14ac:dyDescent="0.25">
      <c r="A4239" s="222" t="str">
        <f>'Usages industrie'!A11</f>
        <v>Usage industriel n°8</v>
      </c>
      <c r="B4239" s="222" t="s">
        <v>645</v>
      </c>
      <c r="C4239" s="222"/>
      <c r="D4239" s="223">
        <f>D4188*'Usages industrie'!$P11*(1+'Usages industrie'!$Q11)^(D$4175-$D$4175)/1000</f>
        <v>0</v>
      </c>
      <c r="E4239" s="223">
        <f>E4188*'Usages industrie'!$P11*(1+'Usages industrie'!$Q11)^(E$4175-$D$4175)/1000</f>
        <v>0</v>
      </c>
      <c r="F4239" s="223">
        <f>F4188*'Usages industrie'!$P11*(1+'Usages industrie'!$Q11)^(F$4175-$D$4175)/1000</f>
        <v>0</v>
      </c>
      <c r="G4239" s="223">
        <f>G4188*'Usages industrie'!$P11*(1+'Usages industrie'!$Q11)^(G$4175-$D$4175)/1000</f>
        <v>0</v>
      </c>
      <c r="H4239" s="223">
        <f>H4188*'Usages industrie'!$P11*(1+'Usages industrie'!$Q11)^(H$4175-$D$4175)/1000</f>
        <v>0</v>
      </c>
      <c r="I4239" s="223">
        <f>I4188*'Usages industrie'!$P11*(1+'Usages industrie'!$Q11)^(I$4175-$D$4175)/1000</f>
        <v>0</v>
      </c>
      <c r="J4239" s="223">
        <f>J4188*'Usages industrie'!$P11*(1+'Usages industrie'!$Q11)^(J$4175-$D$4175)/1000</f>
        <v>0</v>
      </c>
      <c r="K4239" s="223">
        <f>K4188*'Usages industrie'!$P11*(1+'Usages industrie'!$Q11)^(K$4175-$D$4175)/1000</f>
        <v>0</v>
      </c>
      <c r="L4239" s="223">
        <f>L4188*'Usages industrie'!$P11*(1+'Usages industrie'!$Q11)^(L$4175-$D$4175)/1000</f>
        <v>0</v>
      </c>
      <c r="M4239" s="223">
        <f>M4188*'Usages industrie'!$P11*(1+'Usages industrie'!$Q11)^(M$4175-$D$4175)/1000</f>
        <v>0</v>
      </c>
      <c r="N4239" s="223">
        <f>N4188*'Usages industrie'!$P11*(1+'Usages industrie'!$Q11)^(N$4175-$D$4175)/1000</f>
        <v>0</v>
      </c>
      <c r="O4239" s="223">
        <f>O4188*'Usages industrie'!$P11*(1+'Usages industrie'!$Q11)^(O$4175-$D$4175)/1000</f>
        <v>0</v>
      </c>
      <c r="P4239" s="223">
        <f>P4188*'Usages industrie'!$P11*(1+'Usages industrie'!$Q11)^(P$4175-$D$4175)/1000</f>
        <v>0</v>
      </c>
      <c r="Q4239" s="223">
        <f>Q4188*'Usages industrie'!$P11*(1+'Usages industrie'!$Q11)^(Q$4175-$D$4175)/1000</f>
        <v>0</v>
      </c>
      <c r="R4239" s="223">
        <f>R4188*'Usages industrie'!$P11*(1+'Usages industrie'!$Q11)^(R$4175-$D$4175)/1000</f>
        <v>0</v>
      </c>
    </row>
    <row r="4240" spans="1:18" hidden="1" outlineLevel="2" x14ac:dyDescent="0.25">
      <c r="A4240" s="222" t="str">
        <f>'Usages industrie'!A12</f>
        <v>Usage industriel n°9</v>
      </c>
      <c r="B4240" s="222" t="s">
        <v>645</v>
      </c>
      <c r="C4240" s="222"/>
      <c r="D4240" s="223">
        <f>D4189*'Usages industrie'!$P12*(1+'Usages industrie'!$Q12)^(D$4175-$D$4175)/1000</f>
        <v>0</v>
      </c>
      <c r="E4240" s="223">
        <f>E4189*'Usages industrie'!$P12*(1+'Usages industrie'!$Q12)^(E$4175-$D$4175)/1000</f>
        <v>0</v>
      </c>
      <c r="F4240" s="223">
        <f>F4189*'Usages industrie'!$P12*(1+'Usages industrie'!$Q12)^(F$4175-$D$4175)/1000</f>
        <v>0</v>
      </c>
      <c r="G4240" s="223">
        <f>G4189*'Usages industrie'!$P12*(1+'Usages industrie'!$Q12)^(G$4175-$D$4175)/1000</f>
        <v>0</v>
      </c>
      <c r="H4240" s="223">
        <f>H4189*'Usages industrie'!$P12*(1+'Usages industrie'!$Q12)^(H$4175-$D$4175)/1000</f>
        <v>0</v>
      </c>
      <c r="I4240" s="223">
        <f>I4189*'Usages industrie'!$P12*(1+'Usages industrie'!$Q12)^(I$4175-$D$4175)/1000</f>
        <v>0</v>
      </c>
      <c r="J4240" s="223">
        <f>J4189*'Usages industrie'!$P12*(1+'Usages industrie'!$Q12)^(J$4175-$D$4175)/1000</f>
        <v>0</v>
      </c>
      <c r="K4240" s="223">
        <f>K4189*'Usages industrie'!$P12*(1+'Usages industrie'!$Q12)^(K$4175-$D$4175)/1000</f>
        <v>0</v>
      </c>
      <c r="L4240" s="223">
        <f>L4189*'Usages industrie'!$P12*(1+'Usages industrie'!$Q12)^(L$4175-$D$4175)/1000</f>
        <v>0</v>
      </c>
      <c r="M4240" s="223">
        <f>M4189*'Usages industrie'!$P12*(1+'Usages industrie'!$Q12)^(M$4175-$D$4175)/1000</f>
        <v>0</v>
      </c>
      <c r="N4240" s="223">
        <f>N4189*'Usages industrie'!$P12*(1+'Usages industrie'!$Q12)^(N$4175-$D$4175)/1000</f>
        <v>0</v>
      </c>
      <c r="O4240" s="223">
        <f>O4189*'Usages industrie'!$P12*(1+'Usages industrie'!$Q12)^(O$4175-$D$4175)/1000</f>
        <v>0</v>
      </c>
      <c r="P4240" s="223">
        <f>P4189*'Usages industrie'!$P12*(1+'Usages industrie'!$Q12)^(P$4175-$D$4175)/1000</f>
        <v>0</v>
      </c>
      <c r="Q4240" s="223">
        <f>Q4189*'Usages industrie'!$P12*(1+'Usages industrie'!$Q12)^(Q$4175-$D$4175)/1000</f>
        <v>0</v>
      </c>
      <c r="R4240" s="223">
        <f>R4189*'Usages industrie'!$P12*(1+'Usages industrie'!$Q12)^(R$4175-$D$4175)/1000</f>
        <v>0</v>
      </c>
    </row>
    <row r="4241" spans="1:18" hidden="1" outlineLevel="2" x14ac:dyDescent="0.25">
      <c r="A4241" s="222" t="str">
        <f>'Usages industrie'!A13</f>
        <v>Usage industriel n°10</v>
      </c>
      <c r="B4241" s="222" t="s">
        <v>645</v>
      </c>
      <c r="C4241" s="222"/>
      <c r="D4241" s="223">
        <f>D4190*'Usages industrie'!$P13*(1+'Usages industrie'!$Q13)^(D$4175-$D$4175)/1000</f>
        <v>0</v>
      </c>
      <c r="E4241" s="223">
        <f>E4190*'Usages industrie'!$P13*(1+'Usages industrie'!$Q13)^(E$4175-$D$4175)/1000</f>
        <v>0</v>
      </c>
      <c r="F4241" s="223">
        <f>F4190*'Usages industrie'!$P13*(1+'Usages industrie'!$Q13)^(F$4175-$D$4175)/1000</f>
        <v>0</v>
      </c>
      <c r="G4241" s="223">
        <f>G4190*'Usages industrie'!$P13*(1+'Usages industrie'!$Q13)^(G$4175-$D$4175)/1000</f>
        <v>0</v>
      </c>
      <c r="H4241" s="223">
        <f>H4190*'Usages industrie'!$P13*(1+'Usages industrie'!$Q13)^(H$4175-$D$4175)/1000</f>
        <v>0</v>
      </c>
      <c r="I4241" s="223">
        <f>I4190*'Usages industrie'!$P13*(1+'Usages industrie'!$Q13)^(I$4175-$D$4175)/1000</f>
        <v>0</v>
      </c>
      <c r="J4241" s="223">
        <f>J4190*'Usages industrie'!$P13*(1+'Usages industrie'!$Q13)^(J$4175-$D$4175)/1000</f>
        <v>0</v>
      </c>
      <c r="K4241" s="223">
        <f>K4190*'Usages industrie'!$P13*(1+'Usages industrie'!$Q13)^(K$4175-$D$4175)/1000</f>
        <v>0</v>
      </c>
      <c r="L4241" s="223">
        <f>L4190*'Usages industrie'!$P13*(1+'Usages industrie'!$Q13)^(L$4175-$D$4175)/1000</f>
        <v>0</v>
      </c>
      <c r="M4241" s="223">
        <f>M4190*'Usages industrie'!$P13*(1+'Usages industrie'!$Q13)^(M$4175-$D$4175)/1000</f>
        <v>0</v>
      </c>
      <c r="N4241" s="223">
        <f>N4190*'Usages industrie'!$P13*(1+'Usages industrie'!$Q13)^(N$4175-$D$4175)/1000</f>
        <v>0</v>
      </c>
      <c r="O4241" s="223">
        <f>O4190*'Usages industrie'!$P13*(1+'Usages industrie'!$Q13)^(O$4175-$D$4175)/1000</f>
        <v>0</v>
      </c>
      <c r="P4241" s="223">
        <f>P4190*'Usages industrie'!$P13*(1+'Usages industrie'!$Q13)^(P$4175-$D$4175)/1000</f>
        <v>0</v>
      </c>
      <c r="Q4241" s="223">
        <f>Q4190*'Usages industrie'!$P13*(1+'Usages industrie'!$Q13)^(Q$4175-$D$4175)/1000</f>
        <v>0</v>
      </c>
      <c r="R4241" s="223">
        <f>R4190*'Usages industrie'!$P13*(1+'Usages industrie'!$Q13)^(R$4175-$D$4175)/1000</f>
        <v>0</v>
      </c>
    </row>
    <row r="4242" spans="1:18" hidden="1" outlineLevel="2" x14ac:dyDescent="0.25">
      <c r="A4242" s="222" t="str">
        <f>'Usages industrie'!A14</f>
        <v>Usage industriel n°11</v>
      </c>
      <c r="B4242" s="222" t="s">
        <v>645</v>
      </c>
      <c r="C4242" s="222"/>
      <c r="D4242" s="223">
        <f>D4191*'Usages industrie'!$P14*(1+'Usages industrie'!$Q14)^(D$4175-$D$4175)/1000</f>
        <v>0</v>
      </c>
      <c r="E4242" s="223">
        <f>E4191*'Usages industrie'!$P14*(1+'Usages industrie'!$Q14)^(E$4175-$D$4175)/1000</f>
        <v>0</v>
      </c>
      <c r="F4242" s="223">
        <f>F4191*'Usages industrie'!$P14*(1+'Usages industrie'!$Q14)^(F$4175-$D$4175)/1000</f>
        <v>0</v>
      </c>
      <c r="G4242" s="223">
        <f>G4191*'Usages industrie'!$P14*(1+'Usages industrie'!$Q14)^(G$4175-$D$4175)/1000</f>
        <v>0</v>
      </c>
      <c r="H4242" s="223">
        <f>H4191*'Usages industrie'!$P14*(1+'Usages industrie'!$Q14)^(H$4175-$D$4175)/1000</f>
        <v>0</v>
      </c>
      <c r="I4242" s="223">
        <f>I4191*'Usages industrie'!$P14*(1+'Usages industrie'!$Q14)^(I$4175-$D$4175)/1000</f>
        <v>0</v>
      </c>
      <c r="J4242" s="223">
        <f>J4191*'Usages industrie'!$P14*(1+'Usages industrie'!$Q14)^(J$4175-$D$4175)/1000</f>
        <v>0</v>
      </c>
      <c r="K4242" s="223">
        <f>K4191*'Usages industrie'!$P14*(1+'Usages industrie'!$Q14)^(K$4175-$D$4175)/1000</f>
        <v>0</v>
      </c>
      <c r="L4242" s="223">
        <f>L4191*'Usages industrie'!$P14*(1+'Usages industrie'!$Q14)^(L$4175-$D$4175)/1000</f>
        <v>0</v>
      </c>
      <c r="M4242" s="223">
        <f>M4191*'Usages industrie'!$P14*(1+'Usages industrie'!$Q14)^(M$4175-$D$4175)/1000</f>
        <v>0</v>
      </c>
      <c r="N4242" s="223">
        <f>N4191*'Usages industrie'!$P14*(1+'Usages industrie'!$Q14)^(N$4175-$D$4175)/1000</f>
        <v>0</v>
      </c>
      <c r="O4242" s="223">
        <f>O4191*'Usages industrie'!$P14*(1+'Usages industrie'!$Q14)^(O$4175-$D$4175)/1000</f>
        <v>0</v>
      </c>
      <c r="P4242" s="223">
        <f>P4191*'Usages industrie'!$P14*(1+'Usages industrie'!$Q14)^(P$4175-$D$4175)/1000</f>
        <v>0</v>
      </c>
      <c r="Q4242" s="223">
        <f>Q4191*'Usages industrie'!$P14*(1+'Usages industrie'!$Q14)^(Q$4175-$D$4175)/1000</f>
        <v>0</v>
      </c>
      <c r="R4242" s="223">
        <f>R4191*'Usages industrie'!$P14*(1+'Usages industrie'!$Q14)^(R$4175-$D$4175)/1000</f>
        <v>0</v>
      </c>
    </row>
    <row r="4243" spans="1:18" hidden="1" outlineLevel="2" x14ac:dyDescent="0.25">
      <c r="A4243" s="222" t="str">
        <f>'Usages industrie'!A15</f>
        <v>Usage industriel n°12</v>
      </c>
      <c r="B4243" s="222" t="s">
        <v>645</v>
      </c>
      <c r="C4243" s="222"/>
      <c r="D4243" s="223">
        <f>D4192*'Usages industrie'!$P15*(1+'Usages industrie'!$Q15)^(D$4175-$D$4175)/1000</f>
        <v>0</v>
      </c>
      <c r="E4243" s="223">
        <f>E4192*'Usages industrie'!$P15*(1+'Usages industrie'!$Q15)^(E$4175-$D$4175)/1000</f>
        <v>0</v>
      </c>
      <c r="F4243" s="223">
        <f>F4192*'Usages industrie'!$P15*(1+'Usages industrie'!$Q15)^(F$4175-$D$4175)/1000</f>
        <v>0</v>
      </c>
      <c r="G4243" s="223">
        <f>G4192*'Usages industrie'!$P15*(1+'Usages industrie'!$Q15)^(G$4175-$D$4175)/1000</f>
        <v>0</v>
      </c>
      <c r="H4243" s="223">
        <f>H4192*'Usages industrie'!$P15*(1+'Usages industrie'!$Q15)^(H$4175-$D$4175)/1000</f>
        <v>0</v>
      </c>
      <c r="I4243" s="223">
        <f>I4192*'Usages industrie'!$P15*(1+'Usages industrie'!$Q15)^(I$4175-$D$4175)/1000</f>
        <v>0</v>
      </c>
      <c r="J4243" s="223">
        <f>J4192*'Usages industrie'!$P15*(1+'Usages industrie'!$Q15)^(J$4175-$D$4175)/1000</f>
        <v>0</v>
      </c>
      <c r="K4243" s="223">
        <f>K4192*'Usages industrie'!$P15*(1+'Usages industrie'!$Q15)^(K$4175-$D$4175)/1000</f>
        <v>0</v>
      </c>
      <c r="L4243" s="223">
        <f>L4192*'Usages industrie'!$P15*(1+'Usages industrie'!$Q15)^(L$4175-$D$4175)/1000</f>
        <v>0</v>
      </c>
      <c r="M4243" s="223">
        <f>M4192*'Usages industrie'!$P15*(1+'Usages industrie'!$Q15)^(M$4175-$D$4175)/1000</f>
        <v>0</v>
      </c>
      <c r="N4243" s="223">
        <f>N4192*'Usages industrie'!$P15*(1+'Usages industrie'!$Q15)^(N$4175-$D$4175)/1000</f>
        <v>0</v>
      </c>
      <c r="O4243" s="223">
        <f>O4192*'Usages industrie'!$P15*(1+'Usages industrie'!$Q15)^(O$4175-$D$4175)/1000</f>
        <v>0</v>
      </c>
      <c r="P4243" s="223">
        <f>P4192*'Usages industrie'!$P15*(1+'Usages industrie'!$Q15)^(P$4175-$D$4175)/1000</f>
        <v>0</v>
      </c>
      <c r="Q4243" s="223">
        <f>Q4192*'Usages industrie'!$P15*(1+'Usages industrie'!$Q15)^(Q$4175-$D$4175)/1000</f>
        <v>0</v>
      </c>
      <c r="R4243" s="223">
        <f>R4192*'Usages industrie'!$P15*(1+'Usages industrie'!$Q15)^(R$4175-$D$4175)/1000</f>
        <v>0</v>
      </c>
    </row>
    <row r="4244" spans="1:18" hidden="1" outlineLevel="2" x14ac:dyDescent="0.25">
      <c r="A4244" s="222" t="str">
        <f>'Usages industrie'!A16</f>
        <v>Usage industriel n°13</v>
      </c>
      <c r="B4244" s="222" t="s">
        <v>645</v>
      </c>
      <c r="C4244" s="222"/>
      <c r="D4244" s="223">
        <f>D4193*'Usages industrie'!$P16*(1+'Usages industrie'!$Q16)^(D$4175-$D$4175)/1000</f>
        <v>0</v>
      </c>
      <c r="E4244" s="223">
        <f>E4193*'Usages industrie'!$P16*(1+'Usages industrie'!$Q16)^(E$4175-$D$4175)/1000</f>
        <v>0</v>
      </c>
      <c r="F4244" s="223">
        <f>F4193*'Usages industrie'!$P16*(1+'Usages industrie'!$Q16)^(F$4175-$D$4175)/1000</f>
        <v>0</v>
      </c>
      <c r="G4244" s="223">
        <f>G4193*'Usages industrie'!$P16*(1+'Usages industrie'!$Q16)^(G$4175-$D$4175)/1000</f>
        <v>0</v>
      </c>
      <c r="H4244" s="223">
        <f>H4193*'Usages industrie'!$P16*(1+'Usages industrie'!$Q16)^(H$4175-$D$4175)/1000</f>
        <v>0</v>
      </c>
      <c r="I4244" s="223">
        <f>I4193*'Usages industrie'!$P16*(1+'Usages industrie'!$Q16)^(I$4175-$D$4175)/1000</f>
        <v>0</v>
      </c>
      <c r="J4244" s="223">
        <f>J4193*'Usages industrie'!$P16*(1+'Usages industrie'!$Q16)^(J$4175-$D$4175)/1000</f>
        <v>0</v>
      </c>
      <c r="K4244" s="223">
        <f>K4193*'Usages industrie'!$P16*(1+'Usages industrie'!$Q16)^(K$4175-$D$4175)/1000</f>
        <v>0</v>
      </c>
      <c r="L4244" s="223">
        <f>L4193*'Usages industrie'!$P16*(1+'Usages industrie'!$Q16)^(L$4175-$D$4175)/1000</f>
        <v>0</v>
      </c>
      <c r="M4244" s="223">
        <f>M4193*'Usages industrie'!$P16*(1+'Usages industrie'!$Q16)^(M$4175-$D$4175)/1000</f>
        <v>0</v>
      </c>
      <c r="N4244" s="223">
        <f>N4193*'Usages industrie'!$P16*(1+'Usages industrie'!$Q16)^(N$4175-$D$4175)/1000</f>
        <v>0</v>
      </c>
      <c r="O4244" s="223">
        <f>O4193*'Usages industrie'!$P16*(1+'Usages industrie'!$Q16)^(O$4175-$D$4175)/1000</f>
        <v>0</v>
      </c>
      <c r="P4244" s="223">
        <f>P4193*'Usages industrie'!$P16*(1+'Usages industrie'!$Q16)^(P$4175-$D$4175)/1000</f>
        <v>0</v>
      </c>
      <c r="Q4244" s="223">
        <f>Q4193*'Usages industrie'!$P16*(1+'Usages industrie'!$Q16)^(Q$4175-$D$4175)/1000</f>
        <v>0</v>
      </c>
      <c r="R4244" s="223">
        <f>R4193*'Usages industrie'!$P16*(1+'Usages industrie'!$Q16)^(R$4175-$D$4175)/1000</f>
        <v>0</v>
      </c>
    </row>
    <row r="4245" spans="1:18" hidden="1" outlineLevel="2" x14ac:dyDescent="0.25">
      <c r="A4245" s="222" t="str">
        <f>'Usages industrie'!A17</f>
        <v>Usage industriel n°14</v>
      </c>
      <c r="B4245" s="222" t="s">
        <v>645</v>
      </c>
      <c r="C4245" s="222"/>
      <c r="D4245" s="223">
        <f>D4194*'Usages industrie'!$P17*(1+'Usages industrie'!$Q17)^(D$4175-$D$4175)/1000</f>
        <v>0</v>
      </c>
      <c r="E4245" s="223">
        <f>E4194*'Usages industrie'!$P17*(1+'Usages industrie'!$Q17)^(E$4175-$D$4175)/1000</f>
        <v>0</v>
      </c>
      <c r="F4245" s="223">
        <f>F4194*'Usages industrie'!$P17*(1+'Usages industrie'!$Q17)^(F$4175-$D$4175)/1000</f>
        <v>0</v>
      </c>
      <c r="G4245" s="223">
        <f>G4194*'Usages industrie'!$P17*(1+'Usages industrie'!$Q17)^(G$4175-$D$4175)/1000</f>
        <v>0</v>
      </c>
      <c r="H4245" s="223">
        <f>H4194*'Usages industrie'!$P17*(1+'Usages industrie'!$Q17)^(H$4175-$D$4175)/1000</f>
        <v>0</v>
      </c>
      <c r="I4245" s="223">
        <f>I4194*'Usages industrie'!$P17*(1+'Usages industrie'!$Q17)^(I$4175-$D$4175)/1000</f>
        <v>0</v>
      </c>
      <c r="J4245" s="223">
        <f>J4194*'Usages industrie'!$P17*(1+'Usages industrie'!$Q17)^(J$4175-$D$4175)/1000</f>
        <v>0</v>
      </c>
      <c r="K4245" s="223">
        <f>K4194*'Usages industrie'!$P17*(1+'Usages industrie'!$Q17)^(K$4175-$D$4175)/1000</f>
        <v>0</v>
      </c>
      <c r="L4245" s="223">
        <f>L4194*'Usages industrie'!$P17*(1+'Usages industrie'!$Q17)^(L$4175-$D$4175)/1000</f>
        <v>0</v>
      </c>
      <c r="M4245" s="223">
        <f>M4194*'Usages industrie'!$P17*(1+'Usages industrie'!$Q17)^(M$4175-$D$4175)/1000</f>
        <v>0</v>
      </c>
      <c r="N4245" s="223">
        <f>N4194*'Usages industrie'!$P17*(1+'Usages industrie'!$Q17)^(N$4175-$D$4175)/1000</f>
        <v>0</v>
      </c>
      <c r="O4245" s="223">
        <f>O4194*'Usages industrie'!$P17*(1+'Usages industrie'!$Q17)^(O$4175-$D$4175)/1000</f>
        <v>0</v>
      </c>
      <c r="P4245" s="223">
        <f>P4194*'Usages industrie'!$P17*(1+'Usages industrie'!$Q17)^(P$4175-$D$4175)/1000</f>
        <v>0</v>
      </c>
      <c r="Q4245" s="223">
        <f>Q4194*'Usages industrie'!$P17*(1+'Usages industrie'!$Q17)^(Q$4175-$D$4175)/1000</f>
        <v>0</v>
      </c>
      <c r="R4245" s="223">
        <f>R4194*'Usages industrie'!$P17*(1+'Usages industrie'!$Q17)^(R$4175-$D$4175)/1000</f>
        <v>0</v>
      </c>
    </row>
    <row r="4246" spans="1:18" hidden="1" outlineLevel="2" x14ac:dyDescent="0.25">
      <c r="A4246" s="222" t="str">
        <f>'Usages industrie'!A18</f>
        <v>Usage industriel n°15</v>
      </c>
      <c r="B4246" s="222" t="s">
        <v>645</v>
      </c>
      <c r="C4246" s="222"/>
      <c r="D4246" s="223">
        <f>D4195*'Usages industrie'!$P18*(1+'Usages industrie'!$Q18)^(D$4175-$D$4175)/1000</f>
        <v>0</v>
      </c>
      <c r="E4246" s="223">
        <f>E4195*'Usages industrie'!$P18*(1+'Usages industrie'!$Q18)^(E$4175-$D$4175)/1000</f>
        <v>0</v>
      </c>
      <c r="F4246" s="223">
        <f>F4195*'Usages industrie'!$P18*(1+'Usages industrie'!$Q18)^(F$4175-$D$4175)/1000</f>
        <v>0</v>
      </c>
      <c r="G4246" s="223">
        <f>G4195*'Usages industrie'!$P18*(1+'Usages industrie'!$Q18)^(G$4175-$D$4175)/1000</f>
        <v>0</v>
      </c>
      <c r="H4246" s="223">
        <f>H4195*'Usages industrie'!$P18*(1+'Usages industrie'!$Q18)^(H$4175-$D$4175)/1000</f>
        <v>0</v>
      </c>
      <c r="I4246" s="223">
        <f>I4195*'Usages industrie'!$P18*(1+'Usages industrie'!$Q18)^(I$4175-$D$4175)/1000</f>
        <v>0</v>
      </c>
      <c r="J4246" s="223">
        <f>J4195*'Usages industrie'!$P18*(1+'Usages industrie'!$Q18)^(J$4175-$D$4175)/1000</f>
        <v>0</v>
      </c>
      <c r="K4246" s="223">
        <f>K4195*'Usages industrie'!$P18*(1+'Usages industrie'!$Q18)^(K$4175-$D$4175)/1000</f>
        <v>0</v>
      </c>
      <c r="L4246" s="223">
        <f>L4195*'Usages industrie'!$P18*(1+'Usages industrie'!$Q18)^(L$4175-$D$4175)/1000</f>
        <v>0</v>
      </c>
      <c r="M4246" s="223">
        <f>M4195*'Usages industrie'!$P18*(1+'Usages industrie'!$Q18)^(M$4175-$D$4175)/1000</f>
        <v>0</v>
      </c>
      <c r="N4246" s="223">
        <f>N4195*'Usages industrie'!$P18*(1+'Usages industrie'!$Q18)^(N$4175-$D$4175)/1000</f>
        <v>0</v>
      </c>
      <c r="O4246" s="223">
        <f>O4195*'Usages industrie'!$P18*(1+'Usages industrie'!$Q18)^(O$4175-$D$4175)/1000</f>
        <v>0</v>
      </c>
      <c r="P4246" s="223">
        <f>P4195*'Usages industrie'!$P18*(1+'Usages industrie'!$Q18)^(P$4175-$D$4175)/1000</f>
        <v>0</v>
      </c>
      <c r="Q4246" s="223">
        <f>Q4195*'Usages industrie'!$P18*(1+'Usages industrie'!$Q18)^(Q$4175-$D$4175)/1000</f>
        <v>0</v>
      </c>
      <c r="R4246" s="223">
        <f>R4195*'Usages industrie'!$P18*(1+'Usages industrie'!$Q18)^(R$4175-$D$4175)/1000</f>
        <v>0</v>
      </c>
    </row>
    <row r="4247" spans="1:18" hidden="1" outlineLevel="2" x14ac:dyDescent="0.25">
      <c r="A4247" s="222" t="str">
        <f>'Usages industrie'!A19</f>
        <v>Usage industriel n°16</v>
      </c>
      <c r="B4247" s="222" t="s">
        <v>645</v>
      </c>
      <c r="C4247" s="222"/>
      <c r="D4247" s="223">
        <f>D4196*'Usages industrie'!$P19*(1+'Usages industrie'!$Q19)^(D$4175-$D$4175)/1000</f>
        <v>0</v>
      </c>
      <c r="E4247" s="223">
        <f>E4196*'Usages industrie'!$P19*(1+'Usages industrie'!$Q19)^(E$4175-$D$4175)/1000</f>
        <v>0</v>
      </c>
      <c r="F4247" s="223">
        <f>F4196*'Usages industrie'!$P19*(1+'Usages industrie'!$Q19)^(F$4175-$D$4175)/1000</f>
        <v>0</v>
      </c>
      <c r="G4247" s="223">
        <f>G4196*'Usages industrie'!$P19*(1+'Usages industrie'!$Q19)^(G$4175-$D$4175)/1000</f>
        <v>0</v>
      </c>
      <c r="H4247" s="223">
        <f>H4196*'Usages industrie'!$P19*(1+'Usages industrie'!$Q19)^(H$4175-$D$4175)/1000</f>
        <v>0</v>
      </c>
      <c r="I4247" s="223">
        <f>I4196*'Usages industrie'!$P19*(1+'Usages industrie'!$Q19)^(I$4175-$D$4175)/1000</f>
        <v>0</v>
      </c>
      <c r="J4247" s="223">
        <f>J4196*'Usages industrie'!$P19*(1+'Usages industrie'!$Q19)^(J$4175-$D$4175)/1000</f>
        <v>0</v>
      </c>
      <c r="K4247" s="223">
        <f>K4196*'Usages industrie'!$P19*(1+'Usages industrie'!$Q19)^(K$4175-$D$4175)/1000</f>
        <v>0</v>
      </c>
      <c r="L4247" s="223">
        <f>L4196*'Usages industrie'!$P19*(1+'Usages industrie'!$Q19)^(L$4175-$D$4175)/1000</f>
        <v>0</v>
      </c>
      <c r="M4247" s="223">
        <f>M4196*'Usages industrie'!$P19*(1+'Usages industrie'!$Q19)^(M$4175-$D$4175)/1000</f>
        <v>0</v>
      </c>
      <c r="N4247" s="223">
        <f>N4196*'Usages industrie'!$P19*(1+'Usages industrie'!$Q19)^(N$4175-$D$4175)/1000</f>
        <v>0</v>
      </c>
      <c r="O4247" s="223">
        <f>O4196*'Usages industrie'!$P19*(1+'Usages industrie'!$Q19)^(O$4175-$D$4175)/1000</f>
        <v>0</v>
      </c>
      <c r="P4247" s="223">
        <f>P4196*'Usages industrie'!$P19*(1+'Usages industrie'!$Q19)^(P$4175-$D$4175)/1000</f>
        <v>0</v>
      </c>
      <c r="Q4247" s="223">
        <f>Q4196*'Usages industrie'!$P19*(1+'Usages industrie'!$Q19)^(Q$4175-$D$4175)/1000</f>
        <v>0</v>
      </c>
      <c r="R4247" s="223">
        <f>R4196*'Usages industrie'!$P19*(1+'Usages industrie'!$Q19)^(R$4175-$D$4175)/1000</f>
        <v>0</v>
      </c>
    </row>
    <row r="4248" spans="1:18" hidden="1" outlineLevel="2" x14ac:dyDescent="0.25">
      <c r="A4248" s="222" t="str">
        <f>'Usages industrie'!A20</f>
        <v>Usage industriel n°17</v>
      </c>
      <c r="B4248" s="222" t="s">
        <v>645</v>
      </c>
      <c r="C4248" s="222"/>
      <c r="D4248" s="223">
        <f>D4197*'Usages industrie'!$P20*(1+'Usages industrie'!$Q20)^(D$4175-$D$4175)/1000</f>
        <v>0</v>
      </c>
      <c r="E4248" s="223">
        <f>E4197*'Usages industrie'!$P20*(1+'Usages industrie'!$Q20)^(E$4175-$D$4175)/1000</f>
        <v>0</v>
      </c>
      <c r="F4248" s="223">
        <f>F4197*'Usages industrie'!$P20*(1+'Usages industrie'!$Q20)^(F$4175-$D$4175)/1000</f>
        <v>0</v>
      </c>
      <c r="G4248" s="223">
        <f>G4197*'Usages industrie'!$P20*(1+'Usages industrie'!$Q20)^(G$4175-$D$4175)/1000</f>
        <v>0</v>
      </c>
      <c r="H4248" s="223">
        <f>H4197*'Usages industrie'!$P20*(1+'Usages industrie'!$Q20)^(H$4175-$D$4175)/1000</f>
        <v>0</v>
      </c>
      <c r="I4248" s="223">
        <f>I4197*'Usages industrie'!$P20*(1+'Usages industrie'!$Q20)^(I$4175-$D$4175)/1000</f>
        <v>0</v>
      </c>
      <c r="J4248" s="223">
        <f>J4197*'Usages industrie'!$P20*(1+'Usages industrie'!$Q20)^(J$4175-$D$4175)/1000</f>
        <v>0</v>
      </c>
      <c r="K4248" s="223">
        <f>K4197*'Usages industrie'!$P20*(1+'Usages industrie'!$Q20)^(K$4175-$D$4175)/1000</f>
        <v>0</v>
      </c>
      <c r="L4248" s="223">
        <f>L4197*'Usages industrie'!$P20*(1+'Usages industrie'!$Q20)^(L$4175-$D$4175)/1000</f>
        <v>0</v>
      </c>
      <c r="M4248" s="223">
        <f>M4197*'Usages industrie'!$P20*(1+'Usages industrie'!$Q20)^(M$4175-$D$4175)/1000</f>
        <v>0</v>
      </c>
      <c r="N4248" s="223">
        <f>N4197*'Usages industrie'!$P20*(1+'Usages industrie'!$Q20)^(N$4175-$D$4175)/1000</f>
        <v>0</v>
      </c>
      <c r="O4248" s="223">
        <f>O4197*'Usages industrie'!$P20*(1+'Usages industrie'!$Q20)^(O$4175-$D$4175)/1000</f>
        <v>0</v>
      </c>
      <c r="P4248" s="223">
        <f>P4197*'Usages industrie'!$P20*(1+'Usages industrie'!$Q20)^(P$4175-$D$4175)/1000</f>
        <v>0</v>
      </c>
      <c r="Q4248" s="223">
        <f>Q4197*'Usages industrie'!$P20*(1+'Usages industrie'!$Q20)^(Q$4175-$D$4175)/1000</f>
        <v>0</v>
      </c>
      <c r="R4248" s="223">
        <f>R4197*'Usages industrie'!$P20*(1+'Usages industrie'!$Q20)^(R$4175-$D$4175)/1000</f>
        <v>0</v>
      </c>
    </row>
    <row r="4249" spans="1:18" hidden="1" outlineLevel="2" x14ac:dyDescent="0.25">
      <c r="A4249" s="222" t="str">
        <f>'Usages industrie'!A21</f>
        <v>Usage industriel n°18</v>
      </c>
      <c r="B4249" s="222" t="s">
        <v>645</v>
      </c>
      <c r="C4249" s="222"/>
      <c r="D4249" s="223">
        <f>D4198*'Usages industrie'!$P21*(1+'Usages industrie'!$Q21)^(D$4175-$D$4175)/1000</f>
        <v>0</v>
      </c>
      <c r="E4249" s="223">
        <f>E4198*'Usages industrie'!$P21*(1+'Usages industrie'!$Q21)^(E$4175-$D$4175)/1000</f>
        <v>0</v>
      </c>
      <c r="F4249" s="223">
        <f>F4198*'Usages industrie'!$P21*(1+'Usages industrie'!$Q21)^(F$4175-$D$4175)/1000</f>
        <v>0</v>
      </c>
      <c r="G4249" s="223">
        <f>G4198*'Usages industrie'!$P21*(1+'Usages industrie'!$Q21)^(G$4175-$D$4175)/1000</f>
        <v>0</v>
      </c>
      <c r="H4249" s="223">
        <f>H4198*'Usages industrie'!$P21*(1+'Usages industrie'!$Q21)^(H$4175-$D$4175)/1000</f>
        <v>0</v>
      </c>
      <c r="I4249" s="223">
        <f>I4198*'Usages industrie'!$P21*(1+'Usages industrie'!$Q21)^(I$4175-$D$4175)/1000</f>
        <v>0</v>
      </c>
      <c r="J4249" s="223">
        <f>J4198*'Usages industrie'!$P21*(1+'Usages industrie'!$Q21)^(J$4175-$D$4175)/1000</f>
        <v>0</v>
      </c>
      <c r="K4249" s="223">
        <f>K4198*'Usages industrie'!$P21*(1+'Usages industrie'!$Q21)^(K$4175-$D$4175)/1000</f>
        <v>0</v>
      </c>
      <c r="L4249" s="223">
        <f>L4198*'Usages industrie'!$P21*(1+'Usages industrie'!$Q21)^(L$4175-$D$4175)/1000</f>
        <v>0</v>
      </c>
      <c r="M4249" s="223">
        <f>M4198*'Usages industrie'!$P21*(1+'Usages industrie'!$Q21)^(M$4175-$D$4175)/1000</f>
        <v>0</v>
      </c>
      <c r="N4249" s="223">
        <f>N4198*'Usages industrie'!$P21*(1+'Usages industrie'!$Q21)^(N$4175-$D$4175)/1000</f>
        <v>0</v>
      </c>
      <c r="O4249" s="223">
        <f>O4198*'Usages industrie'!$P21*(1+'Usages industrie'!$Q21)^(O$4175-$D$4175)/1000</f>
        <v>0</v>
      </c>
      <c r="P4249" s="223">
        <f>P4198*'Usages industrie'!$P21*(1+'Usages industrie'!$Q21)^(P$4175-$D$4175)/1000</f>
        <v>0</v>
      </c>
      <c r="Q4249" s="223">
        <f>Q4198*'Usages industrie'!$P21*(1+'Usages industrie'!$Q21)^(Q$4175-$D$4175)/1000</f>
        <v>0</v>
      </c>
      <c r="R4249" s="223">
        <f>R4198*'Usages industrie'!$P21*(1+'Usages industrie'!$Q21)^(R$4175-$D$4175)/1000</f>
        <v>0</v>
      </c>
    </row>
    <row r="4250" spans="1:18" hidden="1" outlineLevel="2" x14ac:dyDescent="0.25">
      <c r="A4250" s="222" t="str">
        <f>'Usages industrie'!A22</f>
        <v>Usage industriel n°19</v>
      </c>
      <c r="B4250" s="222" t="s">
        <v>645</v>
      </c>
      <c r="C4250" s="222"/>
      <c r="D4250" s="223">
        <f>D4199*'Usages industrie'!$P22*(1+'Usages industrie'!$Q22)^(D$4175-$D$4175)/1000</f>
        <v>0</v>
      </c>
      <c r="E4250" s="223">
        <f>E4199*'Usages industrie'!$P22*(1+'Usages industrie'!$Q22)^(E$4175-$D$4175)/1000</f>
        <v>0</v>
      </c>
      <c r="F4250" s="223">
        <f>F4199*'Usages industrie'!$P22*(1+'Usages industrie'!$Q22)^(F$4175-$D$4175)/1000</f>
        <v>0</v>
      </c>
      <c r="G4250" s="223">
        <f>G4199*'Usages industrie'!$P22*(1+'Usages industrie'!$Q22)^(G$4175-$D$4175)/1000</f>
        <v>0</v>
      </c>
      <c r="H4250" s="223">
        <f>H4199*'Usages industrie'!$P22*(1+'Usages industrie'!$Q22)^(H$4175-$D$4175)/1000</f>
        <v>0</v>
      </c>
      <c r="I4250" s="223">
        <f>I4199*'Usages industrie'!$P22*(1+'Usages industrie'!$Q22)^(I$4175-$D$4175)/1000</f>
        <v>0</v>
      </c>
      <c r="J4250" s="223">
        <f>J4199*'Usages industrie'!$P22*(1+'Usages industrie'!$Q22)^(J$4175-$D$4175)/1000</f>
        <v>0</v>
      </c>
      <c r="K4250" s="223">
        <f>K4199*'Usages industrie'!$P22*(1+'Usages industrie'!$Q22)^(K$4175-$D$4175)/1000</f>
        <v>0</v>
      </c>
      <c r="L4250" s="223">
        <f>L4199*'Usages industrie'!$P22*(1+'Usages industrie'!$Q22)^(L$4175-$D$4175)/1000</f>
        <v>0</v>
      </c>
      <c r="M4250" s="223">
        <f>M4199*'Usages industrie'!$P22*(1+'Usages industrie'!$Q22)^(M$4175-$D$4175)/1000</f>
        <v>0</v>
      </c>
      <c r="N4250" s="223">
        <f>N4199*'Usages industrie'!$P22*(1+'Usages industrie'!$Q22)^(N$4175-$D$4175)/1000</f>
        <v>0</v>
      </c>
      <c r="O4250" s="223">
        <f>O4199*'Usages industrie'!$P22*(1+'Usages industrie'!$Q22)^(O$4175-$D$4175)/1000</f>
        <v>0</v>
      </c>
      <c r="P4250" s="223">
        <f>P4199*'Usages industrie'!$P22*(1+'Usages industrie'!$Q22)^(P$4175-$D$4175)/1000</f>
        <v>0</v>
      </c>
      <c r="Q4250" s="223">
        <f>Q4199*'Usages industrie'!$P22*(1+'Usages industrie'!$Q22)^(Q$4175-$D$4175)/1000</f>
        <v>0</v>
      </c>
      <c r="R4250" s="223">
        <f>R4199*'Usages industrie'!$P22*(1+'Usages industrie'!$Q22)^(R$4175-$D$4175)/1000</f>
        <v>0</v>
      </c>
    </row>
    <row r="4251" spans="1:18" hidden="1" outlineLevel="2" x14ac:dyDescent="0.25">
      <c r="A4251" s="222" t="str">
        <f>'Usages industrie'!A23</f>
        <v>Usage industriel n°20</v>
      </c>
      <c r="B4251" s="222" t="s">
        <v>645</v>
      </c>
      <c r="C4251" s="222"/>
      <c r="D4251" s="223">
        <f>D4200*'Usages industrie'!$P23*(1+'Usages industrie'!$Q23)^(D$4175-$D$4175)/1000</f>
        <v>0</v>
      </c>
      <c r="E4251" s="223">
        <f>E4200*'Usages industrie'!$P23*(1+'Usages industrie'!$Q23)^(E$4175-$D$4175)/1000</f>
        <v>0</v>
      </c>
      <c r="F4251" s="223">
        <f>F4200*'Usages industrie'!$P23*(1+'Usages industrie'!$Q23)^(F$4175-$D$4175)/1000</f>
        <v>0</v>
      </c>
      <c r="G4251" s="223">
        <f>G4200*'Usages industrie'!$P23*(1+'Usages industrie'!$Q23)^(G$4175-$D$4175)/1000</f>
        <v>0</v>
      </c>
      <c r="H4251" s="223">
        <f>H4200*'Usages industrie'!$P23*(1+'Usages industrie'!$Q23)^(H$4175-$D$4175)/1000</f>
        <v>0</v>
      </c>
      <c r="I4251" s="223">
        <f>I4200*'Usages industrie'!$P23*(1+'Usages industrie'!$Q23)^(I$4175-$D$4175)/1000</f>
        <v>0</v>
      </c>
      <c r="J4251" s="223">
        <f>J4200*'Usages industrie'!$P23*(1+'Usages industrie'!$Q23)^(J$4175-$D$4175)/1000</f>
        <v>0</v>
      </c>
      <c r="K4251" s="223">
        <f>K4200*'Usages industrie'!$P23*(1+'Usages industrie'!$Q23)^(K$4175-$D$4175)/1000</f>
        <v>0</v>
      </c>
      <c r="L4251" s="223">
        <f>L4200*'Usages industrie'!$P23*(1+'Usages industrie'!$Q23)^(L$4175-$D$4175)/1000</f>
        <v>0</v>
      </c>
      <c r="M4251" s="223">
        <f>M4200*'Usages industrie'!$P23*(1+'Usages industrie'!$Q23)^(M$4175-$D$4175)/1000</f>
        <v>0</v>
      </c>
      <c r="N4251" s="223">
        <f>N4200*'Usages industrie'!$P23*(1+'Usages industrie'!$Q23)^(N$4175-$D$4175)/1000</f>
        <v>0</v>
      </c>
      <c r="O4251" s="223">
        <f>O4200*'Usages industrie'!$P23*(1+'Usages industrie'!$Q23)^(O$4175-$D$4175)/1000</f>
        <v>0</v>
      </c>
      <c r="P4251" s="223">
        <f>P4200*'Usages industrie'!$P23*(1+'Usages industrie'!$Q23)^(P$4175-$D$4175)/1000</f>
        <v>0</v>
      </c>
      <c r="Q4251" s="223">
        <f>Q4200*'Usages industrie'!$P23*(1+'Usages industrie'!$Q23)^(Q$4175-$D$4175)/1000</f>
        <v>0</v>
      </c>
      <c r="R4251" s="223">
        <f>R4200*'Usages industrie'!$P23*(1+'Usages industrie'!$Q23)^(R$4175-$D$4175)/1000</f>
        <v>0</v>
      </c>
    </row>
    <row r="4252" spans="1:18" hidden="1" outlineLevel="2" x14ac:dyDescent="0.25">
      <c r="A4252" s="222" t="str">
        <f>'Usages industrie'!A24</f>
        <v>Usage industriel n°21</v>
      </c>
      <c r="B4252" s="222" t="s">
        <v>645</v>
      </c>
      <c r="C4252" s="222"/>
      <c r="D4252" s="223">
        <f>D4201*'Usages industrie'!$P24*(1+'Usages industrie'!$Q24)^(D$4175-$D$4175)/1000</f>
        <v>0</v>
      </c>
      <c r="E4252" s="223">
        <f>E4201*'Usages industrie'!$P24*(1+'Usages industrie'!$Q24)^(E$4175-$D$4175)/1000</f>
        <v>0</v>
      </c>
      <c r="F4252" s="223">
        <f>F4201*'Usages industrie'!$P24*(1+'Usages industrie'!$Q24)^(F$4175-$D$4175)/1000</f>
        <v>0</v>
      </c>
      <c r="G4252" s="223">
        <f>G4201*'Usages industrie'!$P24*(1+'Usages industrie'!$Q24)^(G$4175-$D$4175)/1000</f>
        <v>0</v>
      </c>
      <c r="H4252" s="223">
        <f>H4201*'Usages industrie'!$P24*(1+'Usages industrie'!$Q24)^(H$4175-$D$4175)/1000</f>
        <v>0</v>
      </c>
      <c r="I4252" s="223">
        <f>I4201*'Usages industrie'!$P24*(1+'Usages industrie'!$Q24)^(I$4175-$D$4175)/1000</f>
        <v>0</v>
      </c>
      <c r="J4252" s="223">
        <f>J4201*'Usages industrie'!$P24*(1+'Usages industrie'!$Q24)^(J$4175-$D$4175)/1000</f>
        <v>0</v>
      </c>
      <c r="K4252" s="223">
        <f>K4201*'Usages industrie'!$P24*(1+'Usages industrie'!$Q24)^(K$4175-$D$4175)/1000</f>
        <v>0</v>
      </c>
      <c r="L4252" s="223">
        <f>L4201*'Usages industrie'!$P24*(1+'Usages industrie'!$Q24)^(L$4175-$D$4175)/1000</f>
        <v>0</v>
      </c>
      <c r="M4252" s="223">
        <f>M4201*'Usages industrie'!$P24*(1+'Usages industrie'!$Q24)^(M$4175-$D$4175)/1000</f>
        <v>0</v>
      </c>
      <c r="N4252" s="223">
        <f>N4201*'Usages industrie'!$P24*(1+'Usages industrie'!$Q24)^(N$4175-$D$4175)/1000</f>
        <v>0</v>
      </c>
      <c r="O4252" s="223">
        <f>O4201*'Usages industrie'!$P24*(1+'Usages industrie'!$Q24)^(O$4175-$D$4175)/1000</f>
        <v>0</v>
      </c>
      <c r="P4252" s="223">
        <f>P4201*'Usages industrie'!$P24*(1+'Usages industrie'!$Q24)^(P$4175-$D$4175)/1000</f>
        <v>0</v>
      </c>
      <c r="Q4252" s="223">
        <f>Q4201*'Usages industrie'!$P24*(1+'Usages industrie'!$Q24)^(Q$4175-$D$4175)/1000</f>
        <v>0</v>
      </c>
      <c r="R4252" s="223">
        <f>R4201*'Usages industrie'!$P24*(1+'Usages industrie'!$Q24)^(R$4175-$D$4175)/1000</f>
        <v>0</v>
      </c>
    </row>
    <row r="4253" spans="1:18" hidden="1" outlineLevel="2" x14ac:dyDescent="0.25">
      <c r="A4253" s="222" t="str">
        <f>'Usages industrie'!A25</f>
        <v>Usage industriel n°22</v>
      </c>
      <c r="B4253" s="222" t="s">
        <v>645</v>
      </c>
      <c r="C4253" s="222"/>
      <c r="D4253" s="223">
        <f>D4202*'Usages industrie'!$P25*(1+'Usages industrie'!$Q25)^(D$4175-$D$4175)/1000</f>
        <v>0</v>
      </c>
      <c r="E4253" s="223">
        <f>E4202*'Usages industrie'!$P25*(1+'Usages industrie'!$Q25)^(E$4175-$D$4175)/1000</f>
        <v>0</v>
      </c>
      <c r="F4253" s="223">
        <f>F4202*'Usages industrie'!$P25*(1+'Usages industrie'!$Q25)^(F$4175-$D$4175)/1000</f>
        <v>0</v>
      </c>
      <c r="G4253" s="223">
        <f>G4202*'Usages industrie'!$P25*(1+'Usages industrie'!$Q25)^(G$4175-$D$4175)/1000</f>
        <v>0</v>
      </c>
      <c r="H4253" s="223">
        <f>H4202*'Usages industrie'!$P25*(1+'Usages industrie'!$Q25)^(H$4175-$D$4175)/1000</f>
        <v>0</v>
      </c>
      <c r="I4253" s="223">
        <f>I4202*'Usages industrie'!$P25*(1+'Usages industrie'!$Q25)^(I$4175-$D$4175)/1000</f>
        <v>0</v>
      </c>
      <c r="J4253" s="223">
        <f>J4202*'Usages industrie'!$P25*(1+'Usages industrie'!$Q25)^(J$4175-$D$4175)/1000</f>
        <v>0</v>
      </c>
      <c r="K4253" s="223">
        <f>K4202*'Usages industrie'!$P25*(1+'Usages industrie'!$Q25)^(K$4175-$D$4175)/1000</f>
        <v>0</v>
      </c>
      <c r="L4253" s="223">
        <f>L4202*'Usages industrie'!$P25*(1+'Usages industrie'!$Q25)^(L$4175-$D$4175)/1000</f>
        <v>0</v>
      </c>
      <c r="M4253" s="223">
        <f>M4202*'Usages industrie'!$P25*(1+'Usages industrie'!$Q25)^(M$4175-$D$4175)/1000</f>
        <v>0</v>
      </c>
      <c r="N4253" s="223">
        <f>N4202*'Usages industrie'!$P25*(1+'Usages industrie'!$Q25)^(N$4175-$D$4175)/1000</f>
        <v>0</v>
      </c>
      <c r="O4253" s="223">
        <f>O4202*'Usages industrie'!$P25*(1+'Usages industrie'!$Q25)^(O$4175-$D$4175)/1000</f>
        <v>0</v>
      </c>
      <c r="P4253" s="223">
        <f>P4202*'Usages industrie'!$P25*(1+'Usages industrie'!$Q25)^(P$4175-$D$4175)/1000</f>
        <v>0</v>
      </c>
      <c r="Q4253" s="223">
        <f>Q4202*'Usages industrie'!$P25*(1+'Usages industrie'!$Q25)^(Q$4175-$D$4175)/1000</f>
        <v>0</v>
      </c>
      <c r="R4253" s="223">
        <f>R4202*'Usages industrie'!$P25*(1+'Usages industrie'!$Q25)^(R$4175-$D$4175)/1000</f>
        <v>0</v>
      </c>
    </row>
    <row r="4254" spans="1:18" hidden="1" outlineLevel="2" x14ac:dyDescent="0.25">
      <c r="A4254" s="222" t="str">
        <f>'Usages industrie'!A26</f>
        <v>Usage industriel n°23</v>
      </c>
      <c r="B4254" s="222" t="s">
        <v>645</v>
      </c>
      <c r="C4254" s="222"/>
      <c r="D4254" s="223">
        <f>D4203*'Usages industrie'!$P26*(1+'Usages industrie'!$Q26)^(D$4175-$D$4175)/1000</f>
        <v>0</v>
      </c>
      <c r="E4254" s="223">
        <f>E4203*'Usages industrie'!$P26*(1+'Usages industrie'!$Q26)^(E$4175-$D$4175)/1000</f>
        <v>0</v>
      </c>
      <c r="F4254" s="223">
        <f>F4203*'Usages industrie'!$P26*(1+'Usages industrie'!$Q26)^(F$4175-$D$4175)/1000</f>
        <v>0</v>
      </c>
      <c r="G4254" s="223">
        <f>G4203*'Usages industrie'!$P26*(1+'Usages industrie'!$Q26)^(G$4175-$D$4175)/1000</f>
        <v>0</v>
      </c>
      <c r="H4254" s="223">
        <f>H4203*'Usages industrie'!$P26*(1+'Usages industrie'!$Q26)^(H$4175-$D$4175)/1000</f>
        <v>0</v>
      </c>
      <c r="I4254" s="223">
        <f>I4203*'Usages industrie'!$P26*(1+'Usages industrie'!$Q26)^(I$4175-$D$4175)/1000</f>
        <v>0</v>
      </c>
      <c r="J4254" s="223">
        <f>J4203*'Usages industrie'!$P26*(1+'Usages industrie'!$Q26)^(J$4175-$D$4175)/1000</f>
        <v>0</v>
      </c>
      <c r="K4254" s="223">
        <f>K4203*'Usages industrie'!$P26*(1+'Usages industrie'!$Q26)^(K$4175-$D$4175)/1000</f>
        <v>0</v>
      </c>
      <c r="L4254" s="223">
        <f>L4203*'Usages industrie'!$P26*(1+'Usages industrie'!$Q26)^(L$4175-$D$4175)/1000</f>
        <v>0</v>
      </c>
      <c r="M4254" s="223">
        <f>M4203*'Usages industrie'!$P26*(1+'Usages industrie'!$Q26)^(M$4175-$D$4175)/1000</f>
        <v>0</v>
      </c>
      <c r="N4254" s="223">
        <f>N4203*'Usages industrie'!$P26*(1+'Usages industrie'!$Q26)^(N$4175-$D$4175)/1000</f>
        <v>0</v>
      </c>
      <c r="O4254" s="223">
        <f>O4203*'Usages industrie'!$P26*(1+'Usages industrie'!$Q26)^(O$4175-$D$4175)/1000</f>
        <v>0</v>
      </c>
      <c r="P4254" s="223">
        <f>P4203*'Usages industrie'!$P26*(1+'Usages industrie'!$Q26)^(P$4175-$D$4175)/1000</f>
        <v>0</v>
      </c>
      <c r="Q4254" s="223">
        <f>Q4203*'Usages industrie'!$P26*(1+'Usages industrie'!$Q26)^(Q$4175-$D$4175)/1000</f>
        <v>0</v>
      </c>
      <c r="R4254" s="223">
        <f>R4203*'Usages industrie'!$P26*(1+'Usages industrie'!$Q26)^(R$4175-$D$4175)/1000</f>
        <v>0</v>
      </c>
    </row>
    <row r="4255" spans="1:18" hidden="1" outlineLevel="2" x14ac:dyDescent="0.25">
      <c r="A4255" s="222" t="str">
        <f>'Usages industrie'!A27</f>
        <v>Usage industriel n°24</v>
      </c>
      <c r="B4255" s="222" t="s">
        <v>645</v>
      </c>
      <c r="C4255" s="222"/>
      <c r="D4255" s="223">
        <f>D4204*'Usages industrie'!$P27*(1+'Usages industrie'!$Q27)^(D$4175-$D$4175)/1000</f>
        <v>0</v>
      </c>
      <c r="E4255" s="223">
        <f>E4204*'Usages industrie'!$P27*(1+'Usages industrie'!$Q27)^(E$4175-$D$4175)/1000</f>
        <v>0</v>
      </c>
      <c r="F4255" s="223">
        <f>F4204*'Usages industrie'!$P27*(1+'Usages industrie'!$Q27)^(F$4175-$D$4175)/1000</f>
        <v>0</v>
      </c>
      <c r="G4255" s="223">
        <f>G4204*'Usages industrie'!$P27*(1+'Usages industrie'!$Q27)^(G$4175-$D$4175)/1000</f>
        <v>0</v>
      </c>
      <c r="H4255" s="223">
        <f>H4204*'Usages industrie'!$P27*(1+'Usages industrie'!$Q27)^(H$4175-$D$4175)/1000</f>
        <v>0</v>
      </c>
      <c r="I4255" s="223">
        <f>I4204*'Usages industrie'!$P27*(1+'Usages industrie'!$Q27)^(I$4175-$D$4175)/1000</f>
        <v>0</v>
      </c>
      <c r="J4255" s="223">
        <f>J4204*'Usages industrie'!$P27*(1+'Usages industrie'!$Q27)^(J$4175-$D$4175)/1000</f>
        <v>0</v>
      </c>
      <c r="K4255" s="223">
        <f>K4204*'Usages industrie'!$P27*(1+'Usages industrie'!$Q27)^(K$4175-$D$4175)/1000</f>
        <v>0</v>
      </c>
      <c r="L4255" s="223">
        <f>L4204*'Usages industrie'!$P27*(1+'Usages industrie'!$Q27)^(L$4175-$D$4175)/1000</f>
        <v>0</v>
      </c>
      <c r="M4255" s="223">
        <f>M4204*'Usages industrie'!$P27*(1+'Usages industrie'!$Q27)^(M$4175-$D$4175)/1000</f>
        <v>0</v>
      </c>
      <c r="N4255" s="223">
        <f>N4204*'Usages industrie'!$P27*(1+'Usages industrie'!$Q27)^(N$4175-$D$4175)/1000</f>
        <v>0</v>
      </c>
      <c r="O4255" s="223">
        <f>O4204*'Usages industrie'!$P27*(1+'Usages industrie'!$Q27)^(O$4175-$D$4175)/1000</f>
        <v>0</v>
      </c>
      <c r="P4255" s="223">
        <f>P4204*'Usages industrie'!$P27*(1+'Usages industrie'!$Q27)^(P$4175-$D$4175)/1000</f>
        <v>0</v>
      </c>
      <c r="Q4255" s="223">
        <f>Q4204*'Usages industrie'!$P27*(1+'Usages industrie'!$Q27)^(Q$4175-$D$4175)/1000</f>
        <v>0</v>
      </c>
      <c r="R4255" s="223">
        <f>R4204*'Usages industrie'!$P27*(1+'Usages industrie'!$Q27)^(R$4175-$D$4175)/1000</f>
        <v>0</v>
      </c>
    </row>
    <row r="4256" spans="1:18" hidden="1" outlineLevel="2" x14ac:dyDescent="0.25">
      <c r="A4256" s="222" t="str">
        <f>'Usages industrie'!A28</f>
        <v>Usage industriel n°25</v>
      </c>
      <c r="B4256" s="222" t="s">
        <v>645</v>
      </c>
      <c r="C4256" s="222"/>
      <c r="D4256" s="223">
        <f>D4205*'Usages industrie'!$P28*(1+'Usages industrie'!$Q28)^(D$4175-$D$4175)/1000</f>
        <v>0</v>
      </c>
      <c r="E4256" s="223">
        <f>E4205*'Usages industrie'!$P28*(1+'Usages industrie'!$Q28)^(E$4175-$D$4175)/1000</f>
        <v>0</v>
      </c>
      <c r="F4256" s="223">
        <f>F4205*'Usages industrie'!$P28*(1+'Usages industrie'!$Q28)^(F$4175-$D$4175)/1000</f>
        <v>0</v>
      </c>
      <c r="G4256" s="223">
        <f>G4205*'Usages industrie'!$P28*(1+'Usages industrie'!$Q28)^(G$4175-$D$4175)/1000</f>
        <v>0</v>
      </c>
      <c r="H4256" s="223">
        <f>H4205*'Usages industrie'!$P28*(1+'Usages industrie'!$Q28)^(H$4175-$D$4175)/1000</f>
        <v>0</v>
      </c>
      <c r="I4256" s="223">
        <f>I4205*'Usages industrie'!$P28*(1+'Usages industrie'!$Q28)^(I$4175-$D$4175)/1000</f>
        <v>0</v>
      </c>
      <c r="J4256" s="223">
        <f>J4205*'Usages industrie'!$P28*(1+'Usages industrie'!$Q28)^(J$4175-$D$4175)/1000</f>
        <v>0</v>
      </c>
      <c r="K4256" s="223">
        <f>K4205*'Usages industrie'!$P28*(1+'Usages industrie'!$Q28)^(K$4175-$D$4175)/1000</f>
        <v>0</v>
      </c>
      <c r="L4256" s="223">
        <f>L4205*'Usages industrie'!$P28*(1+'Usages industrie'!$Q28)^(L$4175-$D$4175)/1000</f>
        <v>0</v>
      </c>
      <c r="M4256" s="223">
        <f>M4205*'Usages industrie'!$P28*(1+'Usages industrie'!$Q28)^(M$4175-$D$4175)/1000</f>
        <v>0</v>
      </c>
      <c r="N4256" s="223">
        <f>N4205*'Usages industrie'!$P28*(1+'Usages industrie'!$Q28)^(N$4175-$D$4175)/1000</f>
        <v>0</v>
      </c>
      <c r="O4256" s="223">
        <f>O4205*'Usages industrie'!$P28*(1+'Usages industrie'!$Q28)^(O$4175-$D$4175)/1000</f>
        <v>0</v>
      </c>
      <c r="P4256" s="223">
        <f>P4205*'Usages industrie'!$P28*(1+'Usages industrie'!$Q28)^(P$4175-$D$4175)/1000</f>
        <v>0</v>
      </c>
      <c r="Q4256" s="223">
        <f>Q4205*'Usages industrie'!$P28*(1+'Usages industrie'!$Q28)^(Q$4175-$D$4175)/1000</f>
        <v>0</v>
      </c>
      <c r="R4256" s="223">
        <f>R4205*'Usages industrie'!$P28*(1+'Usages industrie'!$Q28)^(R$4175-$D$4175)/1000</f>
        <v>0</v>
      </c>
    </row>
    <row r="4257" spans="1:18" hidden="1" outlineLevel="2" x14ac:dyDescent="0.25">
      <c r="A4257" s="222" t="str">
        <f>'Usages industrie'!A29</f>
        <v>Usage industriel n°26</v>
      </c>
      <c r="B4257" s="222" t="s">
        <v>645</v>
      </c>
      <c r="C4257" s="222"/>
      <c r="D4257" s="223">
        <f>D4206*'Usages industrie'!$P29*(1+'Usages industrie'!$Q29)^(D$4175-$D$4175)/1000</f>
        <v>0</v>
      </c>
      <c r="E4257" s="223">
        <f>E4206*'Usages industrie'!$P29*(1+'Usages industrie'!$Q29)^(E$4175-$D$4175)/1000</f>
        <v>0</v>
      </c>
      <c r="F4257" s="223">
        <f>F4206*'Usages industrie'!$P29*(1+'Usages industrie'!$Q29)^(F$4175-$D$4175)/1000</f>
        <v>0</v>
      </c>
      <c r="G4257" s="223">
        <f>G4206*'Usages industrie'!$P29*(1+'Usages industrie'!$Q29)^(G$4175-$D$4175)/1000</f>
        <v>0</v>
      </c>
      <c r="H4257" s="223">
        <f>H4206*'Usages industrie'!$P29*(1+'Usages industrie'!$Q29)^(H$4175-$D$4175)/1000</f>
        <v>0</v>
      </c>
      <c r="I4257" s="223">
        <f>I4206*'Usages industrie'!$P29*(1+'Usages industrie'!$Q29)^(I$4175-$D$4175)/1000</f>
        <v>0</v>
      </c>
      <c r="J4257" s="223">
        <f>J4206*'Usages industrie'!$P29*(1+'Usages industrie'!$Q29)^(J$4175-$D$4175)/1000</f>
        <v>0</v>
      </c>
      <c r="K4257" s="223">
        <f>K4206*'Usages industrie'!$P29*(1+'Usages industrie'!$Q29)^(K$4175-$D$4175)/1000</f>
        <v>0</v>
      </c>
      <c r="L4257" s="223">
        <f>L4206*'Usages industrie'!$P29*(1+'Usages industrie'!$Q29)^(L$4175-$D$4175)/1000</f>
        <v>0</v>
      </c>
      <c r="M4257" s="223">
        <f>M4206*'Usages industrie'!$P29*(1+'Usages industrie'!$Q29)^(M$4175-$D$4175)/1000</f>
        <v>0</v>
      </c>
      <c r="N4257" s="223">
        <f>N4206*'Usages industrie'!$P29*(1+'Usages industrie'!$Q29)^(N$4175-$D$4175)/1000</f>
        <v>0</v>
      </c>
      <c r="O4257" s="223">
        <f>O4206*'Usages industrie'!$P29*(1+'Usages industrie'!$Q29)^(O$4175-$D$4175)/1000</f>
        <v>0</v>
      </c>
      <c r="P4257" s="223">
        <f>P4206*'Usages industrie'!$P29*(1+'Usages industrie'!$Q29)^(P$4175-$D$4175)/1000</f>
        <v>0</v>
      </c>
      <c r="Q4257" s="223">
        <f>Q4206*'Usages industrie'!$P29*(1+'Usages industrie'!$Q29)^(Q$4175-$D$4175)/1000</f>
        <v>0</v>
      </c>
      <c r="R4257" s="223">
        <f>R4206*'Usages industrie'!$P29*(1+'Usages industrie'!$Q29)^(R$4175-$D$4175)/1000</f>
        <v>0</v>
      </c>
    </row>
    <row r="4258" spans="1:18" hidden="1" outlineLevel="2" x14ac:dyDescent="0.25">
      <c r="A4258" s="222" t="str">
        <f>'Usages industrie'!A30</f>
        <v>Usage industriel n°27</v>
      </c>
      <c r="B4258" s="222" t="s">
        <v>645</v>
      </c>
      <c r="C4258" s="222"/>
      <c r="D4258" s="223">
        <f>D4207*'Usages industrie'!$P30*(1+'Usages industrie'!$Q30)^(D$4175-$D$4175)/1000</f>
        <v>0</v>
      </c>
      <c r="E4258" s="223">
        <f>E4207*'Usages industrie'!$P30*(1+'Usages industrie'!$Q30)^(E$4175-$D$4175)/1000</f>
        <v>0</v>
      </c>
      <c r="F4258" s="223">
        <f>F4207*'Usages industrie'!$P30*(1+'Usages industrie'!$Q30)^(F$4175-$D$4175)/1000</f>
        <v>0</v>
      </c>
      <c r="G4258" s="223">
        <f>G4207*'Usages industrie'!$P30*(1+'Usages industrie'!$Q30)^(G$4175-$D$4175)/1000</f>
        <v>0</v>
      </c>
      <c r="H4258" s="223">
        <f>H4207*'Usages industrie'!$P30*(1+'Usages industrie'!$Q30)^(H$4175-$D$4175)/1000</f>
        <v>0</v>
      </c>
      <c r="I4258" s="223">
        <f>I4207*'Usages industrie'!$P30*(1+'Usages industrie'!$Q30)^(I$4175-$D$4175)/1000</f>
        <v>0</v>
      </c>
      <c r="J4258" s="223">
        <f>J4207*'Usages industrie'!$P30*(1+'Usages industrie'!$Q30)^(J$4175-$D$4175)/1000</f>
        <v>0</v>
      </c>
      <c r="K4258" s="223">
        <f>K4207*'Usages industrie'!$P30*(1+'Usages industrie'!$Q30)^(K$4175-$D$4175)/1000</f>
        <v>0</v>
      </c>
      <c r="L4258" s="223">
        <f>L4207*'Usages industrie'!$P30*(1+'Usages industrie'!$Q30)^(L$4175-$D$4175)/1000</f>
        <v>0</v>
      </c>
      <c r="M4258" s="223">
        <f>M4207*'Usages industrie'!$P30*(1+'Usages industrie'!$Q30)^(M$4175-$D$4175)/1000</f>
        <v>0</v>
      </c>
      <c r="N4258" s="223">
        <f>N4207*'Usages industrie'!$P30*(1+'Usages industrie'!$Q30)^(N$4175-$D$4175)/1000</f>
        <v>0</v>
      </c>
      <c r="O4258" s="223">
        <f>O4207*'Usages industrie'!$P30*(1+'Usages industrie'!$Q30)^(O$4175-$D$4175)/1000</f>
        <v>0</v>
      </c>
      <c r="P4258" s="223">
        <f>P4207*'Usages industrie'!$P30*(1+'Usages industrie'!$Q30)^(P$4175-$D$4175)/1000</f>
        <v>0</v>
      </c>
      <c r="Q4258" s="223">
        <f>Q4207*'Usages industrie'!$P30*(1+'Usages industrie'!$Q30)^(Q$4175-$D$4175)/1000</f>
        <v>0</v>
      </c>
      <c r="R4258" s="223">
        <f>R4207*'Usages industrie'!$P30*(1+'Usages industrie'!$Q30)^(R$4175-$D$4175)/1000</f>
        <v>0</v>
      </c>
    </row>
    <row r="4259" spans="1:18" hidden="1" outlineLevel="2" x14ac:dyDescent="0.25">
      <c r="A4259" s="222" t="str">
        <f>'Usages industrie'!A31</f>
        <v>Usage industriel n°28</v>
      </c>
      <c r="B4259" s="222" t="s">
        <v>645</v>
      </c>
      <c r="C4259" s="222"/>
      <c r="D4259" s="223">
        <f>D4208*'Usages industrie'!$P31*(1+'Usages industrie'!$Q31)^(D$4175-$D$4175)/1000</f>
        <v>0</v>
      </c>
      <c r="E4259" s="223">
        <f>E4208*'Usages industrie'!$P31*(1+'Usages industrie'!$Q31)^(E$4175-$D$4175)/1000</f>
        <v>0</v>
      </c>
      <c r="F4259" s="223">
        <f>F4208*'Usages industrie'!$P31*(1+'Usages industrie'!$Q31)^(F$4175-$D$4175)/1000</f>
        <v>0</v>
      </c>
      <c r="G4259" s="223">
        <f>G4208*'Usages industrie'!$P31*(1+'Usages industrie'!$Q31)^(G$4175-$D$4175)/1000</f>
        <v>0</v>
      </c>
      <c r="H4259" s="223">
        <f>H4208*'Usages industrie'!$P31*(1+'Usages industrie'!$Q31)^(H$4175-$D$4175)/1000</f>
        <v>0</v>
      </c>
      <c r="I4259" s="223">
        <f>I4208*'Usages industrie'!$P31*(1+'Usages industrie'!$Q31)^(I$4175-$D$4175)/1000</f>
        <v>0</v>
      </c>
      <c r="J4259" s="223">
        <f>J4208*'Usages industrie'!$P31*(1+'Usages industrie'!$Q31)^(J$4175-$D$4175)/1000</f>
        <v>0</v>
      </c>
      <c r="K4259" s="223">
        <f>K4208*'Usages industrie'!$P31*(1+'Usages industrie'!$Q31)^(K$4175-$D$4175)/1000</f>
        <v>0</v>
      </c>
      <c r="L4259" s="223">
        <f>L4208*'Usages industrie'!$P31*(1+'Usages industrie'!$Q31)^(L$4175-$D$4175)/1000</f>
        <v>0</v>
      </c>
      <c r="M4259" s="223">
        <f>M4208*'Usages industrie'!$P31*(1+'Usages industrie'!$Q31)^(M$4175-$D$4175)/1000</f>
        <v>0</v>
      </c>
      <c r="N4259" s="223">
        <f>N4208*'Usages industrie'!$P31*(1+'Usages industrie'!$Q31)^(N$4175-$D$4175)/1000</f>
        <v>0</v>
      </c>
      <c r="O4259" s="223">
        <f>O4208*'Usages industrie'!$P31*(1+'Usages industrie'!$Q31)^(O$4175-$D$4175)/1000</f>
        <v>0</v>
      </c>
      <c r="P4259" s="223">
        <f>P4208*'Usages industrie'!$P31*(1+'Usages industrie'!$Q31)^(P$4175-$D$4175)/1000</f>
        <v>0</v>
      </c>
      <c r="Q4259" s="223">
        <f>Q4208*'Usages industrie'!$P31*(1+'Usages industrie'!$Q31)^(Q$4175-$D$4175)/1000</f>
        <v>0</v>
      </c>
      <c r="R4259" s="223">
        <f>R4208*'Usages industrie'!$P31*(1+'Usages industrie'!$Q31)^(R$4175-$D$4175)/1000</f>
        <v>0</v>
      </c>
    </row>
    <row r="4260" spans="1:18" hidden="1" outlineLevel="2" x14ac:dyDescent="0.25">
      <c r="A4260" s="222" t="str">
        <f>'Usages industrie'!A32</f>
        <v>Usage industriel n°29</v>
      </c>
      <c r="B4260" s="222" t="s">
        <v>645</v>
      </c>
      <c r="C4260" s="222"/>
      <c r="D4260" s="223">
        <f>D4209*'Usages industrie'!$P32*(1+'Usages industrie'!$Q32)^(D$4175-$D$4175)/1000</f>
        <v>0</v>
      </c>
      <c r="E4260" s="223">
        <f>E4209*'Usages industrie'!$P32*(1+'Usages industrie'!$Q32)^(E$4175-$D$4175)/1000</f>
        <v>0</v>
      </c>
      <c r="F4260" s="223">
        <f>F4209*'Usages industrie'!$P32*(1+'Usages industrie'!$Q32)^(F$4175-$D$4175)/1000</f>
        <v>0</v>
      </c>
      <c r="G4260" s="223">
        <f>G4209*'Usages industrie'!$P32*(1+'Usages industrie'!$Q32)^(G$4175-$D$4175)/1000</f>
        <v>0</v>
      </c>
      <c r="H4260" s="223">
        <f>H4209*'Usages industrie'!$P32*(1+'Usages industrie'!$Q32)^(H$4175-$D$4175)/1000</f>
        <v>0</v>
      </c>
      <c r="I4260" s="223">
        <f>I4209*'Usages industrie'!$P32*(1+'Usages industrie'!$Q32)^(I$4175-$D$4175)/1000</f>
        <v>0</v>
      </c>
      <c r="J4260" s="223">
        <f>J4209*'Usages industrie'!$P32*(1+'Usages industrie'!$Q32)^(J$4175-$D$4175)/1000</f>
        <v>0</v>
      </c>
      <c r="K4260" s="223">
        <f>K4209*'Usages industrie'!$P32*(1+'Usages industrie'!$Q32)^(K$4175-$D$4175)/1000</f>
        <v>0</v>
      </c>
      <c r="L4260" s="223">
        <f>L4209*'Usages industrie'!$P32*(1+'Usages industrie'!$Q32)^(L$4175-$D$4175)/1000</f>
        <v>0</v>
      </c>
      <c r="M4260" s="223">
        <f>M4209*'Usages industrie'!$P32*(1+'Usages industrie'!$Q32)^(M$4175-$D$4175)/1000</f>
        <v>0</v>
      </c>
      <c r="N4260" s="223">
        <f>N4209*'Usages industrie'!$P32*(1+'Usages industrie'!$Q32)^(N$4175-$D$4175)/1000</f>
        <v>0</v>
      </c>
      <c r="O4260" s="223">
        <f>O4209*'Usages industrie'!$P32*(1+'Usages industrie'!$Q32)^(O$4175-$D$4175)/1000</f>
        <v>0</v>
      </c>
      <c r="P4260" s="223">
        <f>P4209*'Usages industrie'!$P32*(1+'Usages industrie'!$Q32)^(P$4175-$D$4175)/1000</f>
        <v>0</v>
      </c>
      <c r="Q4260" s="223">
        <f>Q4209*'Usages industrie'!$P32*(1+'Usages industrie'!$Q32)^(Q$4175-$D$4175)/1000</f>
        <v>0</v>
      </c>
      <c r="R4260" s="223">
        <f>R4209*'Usages industrie'!$P32*(1+'Usages industrie'!$Q32)^(R$4175-$D$4175)/1000</f>
        <v>0</v>
      </c>
    </row>
    <row r="4261" spans="1:18" hidden="1" outlineLevel="2" x14ac:dyDescent="0.25">
      <c r="A4261" s="222" t="str">
        <f>'Usages industrie'!A33</f>
        <v>Usage industriel n°30</v>
      </c>
      <c r="B4261" s="222" t="s">
        <v>645</v>
      </c>
      <c r="C4261" s="222"/>
      <c r="D4261" s="223">
        <f>D4210*'Usages industrie'!$P33*(1+'Usages industrie'!$Q33)^(D$4175-$D$4175)/1000</f>
        <v>0</v>
      </c>
      <c r="E4261" s="223">
        <f>E4210*'Usages industrie'!$P33*(1+'Usages industrie'!$Q33)^(E$4175-$D$4175)/1000</f>
        <v>0</v>
      </c>
      <c r="F4261" s="223">
        <f>F4210*'Usages industrie'!$P33*(1+'Usages industrie'!$Q33)^(F$4175-$D$4175)/1000</f>
        <v>0</v>
      </c>
      <c r="G4261" s="223">
        <f>G4210*'Usages industrie'!$P33*(1+'Usages industrie'!$Q33)^(G$4175-$D$4175)/1000</f>
        <v>0</v>
      </c>
      <c r="H4261" s="223">
        <f>H4210*'Usages industrie'!$P33*(1+'Usages industrie'!$Q33)^(H$4175-$D$4175)/1000</f>
        <v>0</v>
      </c>
      <c r="I4261" s="223">
        <f>I4210*'Usages industrie'!$P33*(1+'Usages industrie'!$Q33)^(I$4175-$D$4175)/1000</f>
        <v>0</v>
      </c>
      <c r="J4261" s="223">
        <f>J4210*'Usages industrie'!$P33*(1+'Usages industrie'!$Q33)^(J$4175-$D$4175)/1000</f>
        <v>0</v>
      </c>
      <c r="K4261" s="223">
        <f>K4210*'Usages industrie'!$P33*(1+'Usages industrie'!$Q33)^(K$4175-$D$4175)/1000</f>
        <v>0</v>
      </c>
      <c r="L4261" s="223">
        <f>L4210*'Usages industrie'!$P33*(1+'Usages industrie'!$Q33)^(L$4175-$D$4175)/1000</f>
        <v>0</v>
      </c>
      <c r="M4261" s="223">
        <f>M4210*'Usages industrie'!$P33*(1+'Usages industrie'!$Q33)^(M$4175-$D$4175)/1000</f>
        <v>0</v>
      </c>
      <c r="N4261" s="223">
        <f>N4210*'Usages industrie'!$P33*(1+'Usages industrie'!$Q33)^(N$4175-$D$4175)/1000</f>
        <v>0</v>
      </c>
      <c r="O4261" s="223">
        <f>O4210*'Usages industrie'!$P33*(1+'Usages industrie'!$Q33)^(O$4175-$D$4175)/1000</f>
        <v>0</v>
      </c>
      <c r="P4261" s="223">
        <f>P4210*'Usages industrie'!$P33*(1+'Usages industrie'!$Q33)^(P$4175-$D$4175)/1000</f>
        <v>0</v>
      </c>
      <c r="Q4261" s="223">
        <f>Q4210*'Usages industrie'!$P33*(1+'Usages industrie'!$Q33)^(Q$4175-$D$4175)/1000</f>
        <v>0</v>
      </c>
      <c r="R4261" s="223">
        <f>R4210*'Usages industrie'!$P33*(1+'Usages industrie'!$Q33)^(R$4175-$D$4175)/1000</f>
        <v>0</v>
      </c>
    </row>
    <row r="4262" spans="1:18" hidden="1" outlineLevel="2" x14ac:dyDescent="0.25">
      <c r="A4262" s="222" t="str">
        <f>'Usages industrie'!A34</f>
        <v>Usage industriel n°31</v>
      </c>
      <c r="B4262" s="222" t="s">
        <v>645</v>
      </c>
      <c r="C4262" s="222"/>
      <c r="D4262" s="223">
        <f>D4211*'Usages industrie'!$P34*(1+'Usages industrie'!$Q34)^(D$4175-$D$4175)/1000</f>
        <v>0</v>
      </c>
      <c r="E4262" s="223">
        <f>E4211*'Usages industrie'!$P34*(1+'Usages industrie'!$Q34)^(E$4175-$D$4175)/1000</f>
        <v>0</v>
      </c>
      <c r="F4262" s="223">
        <f>F4211*'Usages industrie'!$P34*(1+'Usages industrie'!$Q34)^(F$4175-$D$4175)/1000</f>
        <v>0</v>
      </c>
      <c r="G4262" s="223">
        <f>G4211*'Usages industrie'!$P34*(1+'Usages industrie'!$Q34)^(G$4175-$D$4175)/1000</f>
        <v>0</v>
      </c>
      <c r="H4262" s="223">
        <f>H4211*'Usages industrie'!$P34*(1+'Usages industrie'!$Q34)^(H$4175-$D$4175)/1000</f>
        <v>0</v>
      </c>
      <c r="I4262" s="223">
        <f>I4211*'Usages industrie'!$P34*(1+'Usages industrie'!$Q34)^(I$4175-$D$4175)/1000</f>
        <v>0</v>
      </c>
      <c r="J4262" s="223">
        <f>J4211*'Usages industrie'!$P34*(1+'Usages industrie'!$Q34)^(J$4175-$D$4175)/1000</f>
        <v>0</v>
      </c>
      <c r="K4262" s="223">
        <f>K4211*'Usages industrie'!$P34*(1+'Usages industrie'!$Q34)^(K$4175-$D$4175)/1000</f>
        <v>0</v>
      </c>
      <c r="L4262" s="223">
        <f>L4211*'Usages industrie'!$P34*(1+'Usages industrie'!$Q34)^(L$4175-$D$4175)/1000</f>
        <v>0</v>
      </c>
      <c r="M4262" s="223">
        <f>M4211*'Usages industrie'!$P34*(1+'Usages industrie'!$Q34)^(M$4175-$D$4175)/1000</f>
        <v>0</v>
      </c>
      <c r="N4262" s="223">
        <f>N4211*'Usages industrie'!$P34*(1+'Usages industrie'!$Q34)^(N$4175-$D$4175)/1000</f>
        <v>0</v>
      </c>
      <c r="O4262" s="223">
        <f>O4211*'Usages industrie'!$P34*(1+'Usages industrie'!$Q34)^(O$4175-$D$4175)/1000</f>
        <v>0</v>
      </c>
      <c r="P4262" s="223">
        <f>P4211*'Usages industrie'!$P34*(1+'Usages industrie'!$Q34)^(P$4175-$D$4175)/1000</f>
        <v>0</v>
      </c>
      <c r="Q4262" s="223">
        <f>Q4211*'Usages industrie'!$P34*(1+'Usages industrie'!$Q34)^(Q$4175-$D$4175)/1000</f>
        <v>0</v>
      </c>
      <c r="R4262" s="223">
        <f>R4211*'Usages industrie'!$P34*(1+'Usages industrie'!$Q34)^(R$4175-$D$4175)/1000</f>
        <v>0</v>
      </c>
    </row>
    <row r="4263" spans="1:18" hidden="1" outlineLevel="2" x14ac:dyDescent="0.25">
      <c r="A4263" s="222" t="str">
        <f>'Usages industrie'!A35</f>
        <v>Usage industriel n°32</v>
      </c>
      <c r="B4263" s="222" t="s">
        <v>645</v>
      </c>
      <c r="C4263" s="222"/>
      <c r="D4263" s="223">
        <f>D4212*'Usages industrie'!$P35*(1+'Usages industrie'!$Q35)^(D$4175-$D$4175)/1000</f>
        <v>0</v>
      </c>
      <c r="E4263" s="223">
        <f>E4212*'Usages industrie'!$P35*(1+'Usages industrie'!$Q35)^(E$4175-$D$4175)/1000</f>
        <v>0</v>
      </c>
      <c r="F4263" s="223">
        <f>F4212*'Usages industrie'!$P35*(1+'Usages industrie'!$Q35)^(F$4175-$D$4175)/1000</f>
        <v>0</v>
      </c>
      <c r="G4263" s="223">
        <f>G4212*'Usages industrie'!$P35*(1+'Usages industrie'!$Q35)^(G$4175-$D$4175)/1000</f>
        <v>0</v>
      </c>
      <c r="H4263" s="223">
        <f>H4212*'Usages industrie'!$P35*(1+'Usages industrie'!$Q35)^(H$4175-$D$4175)/1000</f>
        <v>0</v>
      </c>
      <c r="I4263" s="223">
        <f>I4212*'Usages industrie'!$P35*(1+'Usages industrie'!$Q35)^(I$4175-$D$4175)/1000</f>
        <v>0</v>
      </c>
      <c r="J4263" s="223">
        <f>J4212*'Usages industrie'!$P35*(1+'Usages industrie'!$Q35)^(J$4175-$D$4175)/1000</f>
        <v>0</v>
      </c>
      <c r="K4263" s="223">
        <f>K4212*'Usages industrie'!$P35*(1+'Usages industrie'!$Q35)^(K$4175-$D$4175)/1000</f>
        <v>0</v>
      </c>
      <c r="L4263" s="223">
        <f>L4212*'Usages industrie'!$P35*(1+'Usages industrie'!$Q35)^(L$4175-$D$4175)/1000</f>
        <v>0</v>
      </c>
      <c r="M4263" s="223">
        <f>M4212*'Usages industrie'!$P35*(1+'Usages industrie'!$Q35)^(M$4175-$D$4175)/1000</f>
        <v>0</v>
      </c>
      <c r="N4263" s="223">
        <f>N4212*'Usages industrie'!$P35*(1+'Usages industrie'!$Q35)^(N$4175-$D$4175)/1000</f>
        <v>0</v>
      </c>
      <c r="O4263" s="223">
        <f>O4212*'Usages industrie'!$P35*(1+'Usages industrie'!$Q35)^(O$4175-$D$4175)/1000</f>
        <v>0</v>
      </c>
      <c r="P4263" s="223">
        <f>P4212*'Usages industrie'!$P35*(1+'Usages industrie'!$Q35)^(P$4175-$D$4175)/1000</f>
        <v>0</v>
      </c>
      <c r="Q4263" s="223">
        <f>Q4212*'Usages industrie'!$P35*(1+'Usages industrie'!$Q35)^(Q$4175-$D$4175)/1000</f>
        <v>0</v>
      </c>
      <c r="R4263" s="223">
        <f>R4212*'Usages industrie'!$P35*(1+'Usages industrie'!$Q35)^(R$4175-$D$4175)/1000</f>
        <v>0</v>
      </c>
    </row>
    <row r="4264" spans="1:18" hidden="1" outlineLevel="2" x14ac:dyDescent="0.25">
      <c r="A4264" s="222" t="str">
        <f>'Usages industrie'!A36</f>
        <v>Usage industriel n°33</v>
      </c>
      <c r="B4264" s="222" t="s">
        <v>645</v>
      </c>
      <c r="C4264" s="222"/>
      <c r="D4264" s="223">
        <f>D4213*'Usages industrie'!$P36*(1+'Usages industrie'!$Q36)^(D$4175-$D$4175)/1000</f>
        <v>0</v>
      </c>
      <c r="E4264" s="223">
        <f>E4213*'Usages industrie'!$P36*(1+'Usages industrie'!$Q36)^(E$4175-$D$4175)/1000</f>
        <v>0</v>
      </c>
      <c r="F4264" s="223">
        <f>F4213*'Usages industrie'!$P36*(1+'Usages industrie'!$Q36)^(F$4175-$D$4175)/1000</f>
        <v>0</v>
      </c>
      <c r="G4264" s="223">
        <f>G4213*'Usages industrie'!$P36*(1+'Usages industrie'!$Q36)^(G$4175-$D$4175)/1000</f>
        <v>0</v>
      </c>
      <c r="H4264" s="223">
        <f>H4213*'Usages industrie'!$P36*(1+'Usages industrie'!$Q36)^(H$4175-$D$4175)/1000</f>
        <v>0</v>
      </c>
      <c r="I4264" s="223">
        <f>I4213*'Usages industrie'!$P36*(1+'Usages industrie'!$Q36)^(I$4175-$D$4175)/1000</f>
        <v>0</v>
      </c>
      <c r="J4264" s="223">
        <f>J4213*'Usages industrie'!$P36*(1+'Usages industrie'!$Q36)^(J$4175-$D$4175)/1000</f>
        <v>0</v>
      </c>
      <c r="K4264" s="223">
        <f>K4213*'Usages industrie'!$P36*(1+'Usages industrie'!$Q36)^(K$4175-$D$4175)/1000</f>
        <v>0</v>
      </c>
      <c r="L4264" s="223">
        <f>L4213*'Usages industrie'!$P36*(1+'Usages industrie'!$Q36)^(L$4175-$D$4175)/1000</f>
        <v>0</v>
      </c>
      <c r="M4264" s="223">
        <f>M4213*'Usages industrie'!$P36*(1+'Usages industrie'!$Q36)^(M$4175-$D$4175)/1000</f>
        <v>0</v>
      </c>
      <c r="N4264" s="223">
        <f>N4213*'Usages industrie'!$P36*(1+'Usages industrie'!$Q36)^(N$4175-$D$4175)/1000</f>
        <v>0</v>
      </c>
      <c r="O4264" s="223">
        <f>O4213*'Usages industrie'!$P36*(1+'Usages industrie'!$Q36)^(O$4175-$D$4175)/1000</f>
        <v>0</v>
      </c>
      <c r="P4264" s="223">
        <f>P4213*'Usages industrie'!$P36*(1+'Usages industrie'!$Q36)^(P$4175-$D$4175)/1000</f>
        <v>0</v>
      </c>
      <c r="Q4264" s="223">
        <f>Q4213*'Usages industrie'!$P36*(1+'Usages industrie'!$Q36)^(Q$4175-$D$4175)/1000</f>
        <v>0</v>
      </c>
      <c r="R4264" s="223">
        <f>R4213*'Usages industrie'!$P36*(1+'Usages industrie'!$Q36)^(R$4175-$D$4175)/1000</f>
        <v>0</v>
      </c>
    </row>
    <row r="4265" spans="1:18" hidden="1" outlineLevel="2" x14ac:dyDescent="0.25">
      <c r="A4265" s="222" t="str">
        <f>'Usages industrie'!A37</f>
        <v>Usage industriel n°34</v>
      </c>
      <c r="B4265" s="222" t="s">
        <v>645</v>
      </c>
      <c r="C4265" s="222"/>
      <c r="D4265" s="223">
        <f>D4214*'Usages industrie'!$P37*(1+'Usages industrie'!$Q37)^(D$4175-$D$4175)/1000</f>
        <v>0</v>
      </c>
      <c r="E4265" s="223">
        <f>E4214*'Usages industrie'!$P37*(1+'Usages industrie'!$Q37)^(E$4175-$D$4175)/1000</f>
        <v>0</v>
      </c>
      <c r="F4265" s="223">
        <f>F4214*'Usages industrie'!$P37*(1+'Usages industrie'!$Q37)^(F$4175-$D$4175)/1000</f>
        <v>0</v>
      </c>
      <c r="G4265" s="223">
        <f>G4214*'Usages industrie'!$P37*(1+'Usages industrie'!$Q37)^(G$4175-$D$4175)/1000</f>
        <v>0</v>
      </c>
      <c r="H4265" s="223">
        <f>H4214*'Usages industrie'!$P37*(1+'Usages industrie'!$Q37)^(H$4175-$D$4175)/1000</f>
        <v>0</v>
      </c>
      <c r="I4265" s="223">
        <f>I4214*'Usages industrie'!$P37*(1+'Usages industrie'!$Q37)^(I$4175-$D$4175)/1000</f>
        <v>0</v>
      </c>
      <c r="J4265" s="223">
        <f>J4214*'Usages industrie'!$P37*(1+'Usages industrie'!$Q37)^(J$4175-$D$4175)/1000</f>
        <v>0</v>
      </c>
      <c r="K4265" s="223">
        <f>K4214*'Usages industrie'!$P37*(1+'Usages industrie'!$Q37)^(K$4175-$D$4175)/1000</f>
        <v>0</v>
      </c>
      <c r="L4265" s="223">
        <f>L4214*'Usages industrie'!$P37*(1+'Usages industrie'!$Q37)^(L$4175-$D$4175)/1000</f>
        <v>0</v>
      </c>
      <c r="M4265" s="223">
        <f>M4214*'Usages industrie'!$P37*(1+'Usages industrie'!$Q37)^(M$4175-$D$4175)/1000</f>
        <v>0</v>
      </c>
      <c r="N4265" s="223">
        <f>N4214*'Usages industrie'!$P37*(1+'Usages industrie'!$Q37)^(N$4175-$D$4175)/1000</f>
        <v>0</v>
      </c>
      <c r="O4265" s="223">
        <f>O4214*'Usages industrie'!$P37*(1+'Usages industrie'!$Q37)^(O$4175-$D$4175)/1000</f>
        <v>0</v>
      </c>
      <c r="P4265" s="223">
        <f>P4214*'Usages industrie'!$P37*(1+'Usages industrie'!$Q37)^(P$4175-$D$4175)/1000</f>
        <v>0</v>
      </c>
      <c r="Q4265" s="223">
        <f>Q4214*'Usages industrie'!$P37*(1+'Usages industrie'!$Q37)^(Q$4175-$D$4175)/1000</f>
        <v>0</v>
      </c>
      <c r="R4265" s="223">
        <f>R4214*'Usages industrie'!$P37*(1+'Usages industrie'!$Q37)^(R$4175-$D$4175)/1000</f>
        <v>0</v>
      </c>
    </row>
    <row r="4266" spans="1:18" hidden="1" outlineLevel="2" x14ac:dyDescent="0.25">
      <c r="A4266" s="222" t="str">
        <f>'Usages industrie'!A38</f>
        <v>Usage industriel n°35</v>
      </c>
      <c r="B4266" s="222" t="s">
        <v>645</v>
      </c>
      <c r="C4266" s="222"/>
      <c r="D4266" s="223">
        <f>D4215*'Usages industrie'!$P38*(1+'Usages industrie'!$Q38)^(D$4175-$D$4175)/1000</f>
        <v>0</v>
      </c>
      <c r="E4266" s="223">
        <f>E4215*'Usages industrie'!$P38*(1+'Usages industrie'!$Q38)^(E$4175-$D$4175)/1000</f>
        <v>0</v>
      </c>
      <c r="F4266" s="223">
        <f>F4215*'Usages industrie'!$P38*(1+'Usages industrie'!$Q38)^(F$4175-$D$4175)/1000</f>
        <v>0</v>
      </c>
      <c r="G4266" s="223">
        <f>G4215*'Usages industrie'!$P38*(1+'Usages industrie'!$Q38)^(G$4175-$D$4175)/1000</f>
        <v>0</v>
      </c>
      <c r="H4266" s="223">
        <f>H4215*'Usages industrie'!$P38*(1+'Usages industrie'!$Q38)^(H$4175-$D$4175)/1000</f>
        <v>0</v>
      </c>
      <c r="I4266" s="223">
        <f>I4215*'Usages industrie'!$P38*(1+'Usages industrie'!$Q38)^(I$4175-$D$4175)/1000</f>
        <v>0</v>
      </c>
      <c r="J4266" s="223">
        <f>J4215*'Usages industrie'!$P38*(1+'Usages industrie'!$Q38)^(J$4175-$D$4175)/1000</f>
        <v>0</v>
      </c>
      <c r="K4266" s="223">
        <f>K4215*'Usages industrie'!$P38*(1+'Usages industrie'!$Q38)^(K$4175-$D$4175)/1000</f>
        <v>0</v>
      </c>
      <c r="L4266" s="223">
        <f>L4215*'Usages industrie'!$P38*(1+'Usages industrie'!$Q38)^(L$4175-$D$4175)/1000</f>
        <v>0</v>
      </c>
      <c r="M4266" s="223">
        <f>M4215*'Usages industrie'!$P38*(1+'Usages industrie'!$Q38)^(M$4175-$D$4175)/1000</f>
        <v>0</v>
      </c>
      <c r="N4266" s="223">
        <f>N4215*'Usages industrie'!$P38*(1+'Usages industrie'!$Q38)^(N$4175-$D$4175)/1000</f>
        <v>0</v>
      </c>
      <c r="O4266" s="223">
        <f>O4215*'Usages industrie'!$P38*(1+'Usages industrie'!$Q38)^(O$4175-$D$4175)/1000</f>
        <v>0</v>
      </c>
      <c r="P4266" s="223">
        <f>P4215*'Usages industrie'!$P38*(1+'Usages industrie'!$Q38)^(P$4175-$D$4175)/1000</f>
        <v>0</v>
      </c>
      <c r="Q4266" s="223">
        <f>Q4215*'Usages industrie'!$P38*(1+'Usages industrie'!$Q38)^(Q$4175-$D$4175)/1000</f>
        <v>0</v>
      </c>
      <c r="R4266" s="223">
        <f>R4215*'Usages industrie'!$P38*(1+'Usages industrie'!$Q38)^(R$4175-$D$4175)/1000</f>
        <v>0</v>
      </c>
    </row>
    <row r="4267" spans="1:18" hidden="1" outlineLevel="2" x14ac:dyDescent="0.25">
      <c r="A4267" s="222" t="str">
        <f>'Usages industrie'!A39</f>
        <v>Usage industriel n°36</v>
      </c>
      <c r="B4267" s="222" t="s">
        <v>645</v>
      </c>
      <c r="C4267" s="222"/>
      <c r="D4267" s="223">
        <f>D4216*'Usages industrie'!$P39*(1+'Usages industrie'!$Q39)^(D$4175-$D$4175)/1000</f>
        <v>0</v>
      </c>
      <c r="E4267" s="223">
        <f>E4216*'Usages industrie'!$P39*(1+'Usages industrie'!$Q39)^(E$4175-$D$4175)/1000</f>
        <v>0</v>
      </c>
      <c r="F4267" s="223">
        <f>F4216*'Usages industrie'!$P39*(1+'Usages industrie'!$Q39)^(F$4175-$D$4175)/1000</f>
        <v>0</v>
      </c>
      <c r="G4267" s="223">
        <f>G4216*'Usages industrie'!$P39*(1+'Usages industrie'!$Q39)^(G$4175-$D$4175)/1000</f>
        <v>0</v>
      </c>
      <c r="H4267" s="223">
        <f>H4216*'Usages industrie'!$P39*(1+'Usages industrie'!$Q39)^(H$4175-$D$4175)/1000</f>
        <v>0</v>
      </c>
      <c r="I4267" s="223">
        <f>I4216*'Usages industrie'!$P39*(1+'Usages industrie'!$Q39)^(I$4175-$D$4175)/1000</f>
        <v>0</v>
      </c>
      <c r="J4267" s="223">
        <f>J4216*'Usages industrie'!$P39*(1+'Usages industrie'!$Q39)^(J$4175-$D$4175)/1000</f>
        <v>0</v>
      </c>
      <c r="K4267" s="223">
        <f>K4216*'Usages industrie'!$P39*(1+'Usages industrie'!$Q39)^(K$4175-$D$4175)/1000</f>
        <v>0</v>
      </c>
      <c r="L4267" s="223">
        <f>L4216*'Usages industrie'!$P39*(1+'Usages industrie'!$Q39)^(L$4175-$D$4175)/1000</f>
        <v>0</v>
      </c>
      <c r="M4267" s="223">
        <f>M4216*'Usages industrie'!$P39*(1+'Usages industrie'!$Q39)^(M$4175-$D$4175)/1000</f>
        <v>0</v>
      </c>
      <c r="N4267" s="223">
        <f>N4216*'Usages industrie'!$P39*(1+'Usages industrie'!$Q39)^(N$4175-$D$4175)/1000</f>
        <v>0</v>
      </c>
      <c r="O4267" s="223">
        <f>O4216*'Usages industrie'!$P39*(1+'Usages industrie'!$Q39)^(O$4175-$D$4175)/1000</f>
        <v>0</v>
      </c>
      <c r="P4267" s="223">
        <f>P4216*'Usages industrie'!$P39*(1+'Usages industrie'!$Q39)^(P$4175-$D$4175)/1000</f>
        <v>0</v>
      </c>
      <c r="Q4267" s="223">
        <f>Q4216*'Usages industrie'!$P39*(1+'Usages industrie'!$Q39)^(Q$4175-$D$4175)/1000</f>
        <v>0</v>
      </c>
      <c r="R4267" s="223">
        <f>R4216*'Usages industrie'!$P39*(1+'Usages industrie'!$Q39)^(R$4175-$D$4175)/1000</f>
        <v>0</v>
      </c>
    </row>
    <row r="4268" spans="1:18" hidden="1" outlineLevel="2" x14ac:dyDescent="0.25">
      <c r="A4268" s="222" t="str">
        <f>'Usages industrie'!A40</f>
        <v>Usage industriel n°37</v>
      </c>
      <c r="B4268" s="222" t="s">
        <v>645</v>
      </c>
      <c r="C4268" s="222"/>
      <c r="D4268" s="223">
        <f>D4217*'Usages industrie'!$P40*(1+'Usages industrie'!$Q40)^(D$4175-$D$4175)/1000</f>
        <v>0</v>
      </c>
      <c r="E4268" s="223">
        <f>E4217*'Usages industrie'!$P40*(1+'Usages industrie'!$Q40)^(E$4175-$D$4175)/1000</f>
        <v>0</v>
      </c>
      <c r="F4268" s="223">
        <f>F4217*'Usages industrie'!$P40*(1+'Usages industrie'!$Q40)^(F$4175-$D$4175)/1000</f>
        <v>0</v>
      </c>
      <c r="G4268" s="223">
        <f>G4217*'Usages industrie'!$P40*(1+'Usages industrie'!$Q40)^(G$4175-$D$4175)/1000</f>
        <v>0</v>
      </c>
      <c r="H4268" s="223">
        <f>H4217*'Usages industrie'!$P40*(1+'Usages industrie'!$Q40)^(H$4175-$D$4175)/1000</f>
        <v>0</v>
      </c>
      <c r="I4268" s="223">
        <f>I4217*'Usages industrie'!$P40*(1+'Usages industrie'!$Q40)^(I$4175-$D$4175)/1000</f>
        <v>0</v>
      </c>
      <c r="J4268" s="223">
        <f>J4217*'Usages industrie'!$P40*(1+'Usages industrie'!$Q40)^(J$4175-$D$4175)/1000</f>
        <v>0</v>
      </c>
      <c r="K4268" s="223">
        <f>K4217*'Usages industrie'!$P40*(1+'Usages industrie'!$Q40)^(K$4175-$D$4175)/1000</f>
        <v>0</v>
      </c>
      <c r="L4268" s="223">
        <f>L4217*'Usages industrie'!$P40*(1+'Usages industrie'!$Q40)^(L$4175-$D$4175)/1000</f>
        <v>0</v>
      </c>
      <c r="M4268" s="223">
        <f>M4217*'Usages industrie'!$P40*(1+'Usages industrie'!$Q40)^(M$4175-$D$4175)/1000</f>
        <v>0</v>
      </c>
      <c r="N4268" s="223">
        <f>N4217*'Usages industrie'!$P40*(1+'Usages industrie'!$Q40)^(N$4175-$D$4175)/1000</f>
        <v>0</v>
      </c>
      <c r="O4268" s="223">
        <f>O4217*'Usages industrie'!$P40*(1+'Usages industrie'!$Q40)^(O$4175-$D$4175)/1000</f>
        <v>0</v>
      </c>
      <c r="P4268" s="223">
        <f>P4217*'Usages industrie'!$P40*(1+'Usages industrie'!$Q40)^(P$4175-$D$4175)/1000</f>
        <v>0</v>
      </c>
      <c r="Q4268" s="223">
        <f>Q4217*'Usages industrie'!$P40*(1+'Usages industrie'!$Q40)^(Q$4175-$D$4175)/1000</f>
        <v>0</v>
      </c>
      <c r="R4268" s="223">
        <f>R4217*'Usages industrie'!$P40*(1+'Usages industrie'!$Q40)^(R$4175-$D$4175)/1000</f>
        <v>0</v>
      </c>
    </row>
    <row r="4269" spans="1:18" hidden="1" outlineLevel="2" x14ac:dyDescent="0.25">
      <c r="A4269" s="222" t="str">
        <f>'Usages industrie'!A41</f>
        <v>Usage industriel n°38</v>
      </c>
      <c r="B4269" s="222" t="s">
        <v>645</v>
      </c>
      <c r="C4269" s="222"/>
      <c r="D4269" s="223">
        <f>D4218*'Usages industrie'!$P41*(1+'Usages industrie'!$Q41)^(D$4175-$D$4175)/1000</f>
        <v>0</v>
      </c>
      <c r="E4269" s="223">
        <f>E4218*'Usages industrie'!$P41*(1+'Usages industrie'!$Q41)^(E$4175-$D$4175)/1000</f>
        <v>0</v>
      </c>
      <c r="F4269" s="223">
        <f>F4218*'Usages industrie'!$P41*(1+'Usages industrie'!$Q41)^(F$4175-$D$4175)/1000</f>
        <v>0</v>
      </c>
      <c r="G4269" s="223">
        <f>G4218*'Usages industrie'!$P41*(1+'Usages industrie'!$Q41)^(G$4175-$D$4175)/1000</f>
        <v>0</v>
      </c>
      <c r="H4269" s="223">
        <f>H4218*'Usages industrie'!$P41*(1+'Usages industrie'!$Q41)^(H$4175-$D$4175)/1000</f>
        <v>0</v>
      </c>
      <c r="I4269" s="223">
        <f>I4218*'Usages industrie'!$P41*(1+'Usages industrie'!$Q41)^(I$4175-$D$4175)/1000</f>
        <v>0</v>
      </c>
      <c r="J4269" s="223">
        <f>J4218*'Usages industrie'!$P41*(1+'Usages industrie'!$Q41)^(J$4175-$D$4175)/1000</f>
        <v>0</v>
      </c>
      <c r="K4269" s="223">
        <f>K4218*'Usages industrie'!$P41*(1+'Usages industrie'!$Q41)^(K$4175-$D$4175)/1000</f>
        <v>0</v>
      </c>
      <c r="L4269" s="223">
        <f>L4218*'Usages industrie'!$P41*(1+'Usages industrie'!$Q41)^(L$4175-$D$4175)/1000</f>
        <v>0</v>
      </c>
      <c r="M4269" s="223">
        <f>M4218*'Usages industrie'!$P41*(1+'Usages industrie'!$Q41)^(M$4175-$D$4175)/1000</f>
        <v>0</v>
      </c>
      <c r="N4269" s="223">
        <f>N4218*'Usages industrie'!$P41*(1+'Usages industrie'!$Q41)^(N$4175-$D$4175)/1000</f>
        <v>0</v>
      </c>
      <c r="O4269" s="223">
        <f>O4218*'Usages industrie'!$P41*(1+'Usages industrie'!$Q41)^(O$4175-$D$4175)/1000</f>
        <v>0</v>
      </c>
      <c r="P4269" s="223">
        <f>P4218*'Usages industrie'!$P41*(1+'Usages industrie'!$Q41)^(P$4175-$D$4175)/1000</f>
        <v>0</v>
      </c>
      <c r="Q4269" s="223">
        <f>Q4218*'Usages industrie'!$P41*(1+'Usages industrie'!$Q41)^(Q$4175-$D$4175)/1000</f>
        <v>0</v>
      </c>
      <c r="R4269" s="223">
        <f>R4218*'Usages industrie'!$P41*(1+'Usages industrie'!$Q41)^(R$4175-$D$4175)/1000</f>
        <v>0</v>
      </c>
    </row>
    <row r="4270" spans="1:18" hidden="1" outlineLevel="2" x14ac:dyDescent="0.25">
      <c r="A4270" s="222" t="str">
        <f>'Usages industrie'!A42</f>
        <v>Usage industriel n°39</v>
      </c>
      <c r="B4270" s="222" t="s">
        <v>645</v>
      </c>
      <c r="C4270" s="222"/>
      <c r="D4270" s="223">
        <f>D4219*'Usages industrie'!$P42*(1+'Usages industrie'!$Q42)^(D$4175-$D$4175)/1000</f>
        <v>0</v>
      </c>
      <c r="E4270" s="223">
        <f>E4219*'Usages industrie'!$P42*(1+'Usages industrie'!$Q42)^(E$4175-$D$4175)/1000</f>
        <v>0</v>
      </c>
      <c r="F4270" s="223">
        <f>F4219*'Usages industrie'!$P42*(1+'Usages industrie'!$Q42)^(F$4175-$D$4175)/1000</f>
        <v>0</v>
      </c>
      <c r="G4270" s="223">
        <f>G4219*'Usages industrie'!$P42*(1+'Usages industrie'!$Q42)^(G$4175-$D$4175)/1000</f>
        <v>0</v>
      </c>
      <c r="H4270" s="223">
        <f>H4219*'Usages industrie'!$P42*(1+'Usages industrie'!$Q42)^(H$4175-$D$4175)/1000</f>
        <v>0</v>
      </c>
      <c r="I4270" s="223">
        <f>I4219*'Usages industrie'!$P42*(1+'Usages industrie'!$Q42)^(I$4175-$D$4175)/1000</f>
        <v>0</v>
      </c>
      <c r="J4270" s="223">
        <f>J4219*'Usages industrie'!$P42*(1+'Usages industrie'!$Q42)^(J$4175-$D$4175)/1000</f>
        <v>0</v>
      </c>
      <c r="K4270" s="223">
        <f>K4219*'Usages industrie'!$P42*(1+'Usages industrie'!$Q42)^(K$4175-$D$4175)/1000</f>
        <v>0</v>
      </c>
      <c r="L4270" s="223">
        <f>L4219*'Usages industrie'!$P42*(1+'Usages industrie'!$Q42)^(L$4175-$D$4175)/1000</f>
        <v>0</v>
      </c>
      <c r="M4270" s="223">
        <f>M4219*'Usages industrie'!$P42*(1+'Usages industrie'!$Q42)^(M$4175-$D$4175)/1000</f>
        <v>0</v>
      </c>
      <c r="N4270" s="223">
        <f>N4219*'Usages industrie'!$P42*(1+'Usages industrie'!$Q42)^(N$4175-$D$4175)/1000</f>
        <v>0</v>
      </c>
      <c r="O4270" s="223">
        <f>O4219*'Usages industrie'!$P42*(1+'Usages industrie'!$Q42)^(O$4175-$D$4175)/1000</f>
        <v>0</v>
      </c>
      <c r="P4270" s="223">
        <f>P4219*'Usages industrie'!$P42*(1+'Usages industrie'!$Q42)^(P$4175-$D$4175)/1000</f>
        <v>0</v>
      </c>
      <c r="Q4270" s="223">
        <f>Q4219*'Usages industrie'!$P42*(1+'Usages industrie'!$Q42)^(Q$4175-$D$4175)/1000</f>
        <v>0</v>
      </c>
      <c r="R4270" s="223">
        <f>R4219*'Usages industrie'!$P42*(1+'Usages industrie'!$Q42)^(R$4175-$D$4175)/1000</f>
        <v>0</v>
      </c>
    </row>
    <row r="4271" spans="1:18" hidden="1" outlineLevel="2" x14ac:dyDescent="0.25">
      <c r="A4271" s="222" t="str">
        <f>'Usages industrie'!A43</f>
        <v>Usage industriel n°40</v>
      </c>
      <c r="B4271" s="222" t="s">
        <v>645</v>
      </c>
      <c r="C4271" s="222"/>
      <c r="D4271" s="223">
        <f>D4220*'Usages industrie'!$P43*(1+'Usages industrie'!$Q43)^(D$4175-$D$4175)/1000</f>
        <v>0</v>
      </c>
      <c r="E4271" s="223">
        <f>E4220*'Usages industrie'!$P43*(1+'Usages industrie'!$Q43)^(E$4175-$D$4175)/1000</f>
        <v>0</v>
      </c>
      <c r="F4271" s="223">
        <f>F4220*'Usages industrie'!$P43*(1+'Usages industrie'!$Q43)^(F$4175-$D$4175)/1000</f>
        <v>0</v>
      </c>
      <c r="G4271" s="223">
        <f>G4220*'Usages industrie'!$P43*(1+'Usages industrie'!$Q43)^(G$4175-$D$4175)/1000</f>
        <v>0</v>
      </c>
      <c r="H4271" s="223">
        <f>H4220*'Usages industrie'!$P43*(1+'Usages industrie'!$Q43)^(H$4175-$D$4175)/1000</f>
        <v>0</v>
      </c>
      <c r="I4271" s="223">
        <f>I4220*'Usages industrie'!$P43*(1+'Usages industrie'!$Q43)^(I$4175-$D$4175)/1000</f>
        <v>0</v>
      </c>
      <c r="J4271" s="223">
        <f>J4220*'Usages industrie'!$P43*(1+'Usages industrie'!$Q43)^(J$4175-$D$4175)/1000</f>
        <v>0</v>
      </c>
      <c r="K4271" s="223">
        <f>K4220*'Usages industrie'!$P43*(1+'Usages industrie'!$Q43)^(K$4175-$D$4175)/1000</f>
        <v>0</v>
      </c>
      <c r="L4271" s="223">
        <f>L4220*'Usages industrie'!$P43*(1+'Usages industrie'!$Q43)^(L$4175-$D$4175)/1000</f>
        <v>0</v>
      </c>
      <c r="M4271" s="223">
        <f>M4220*'Usages industrie'!$P43*(1+'Usages industrie'!$Q43)^(M$4175-$D$4175)/1000</f>
        <v>0</v>
      </c>
      <c r="N4271" s="223">
        <f>N4220*'Usages industrie'!$P43*(1+'Usages industrie'!$Q43)^(N$4175-$D$4175)/1000</f>
        <v>0</v>
      </c>
      <c r="O4271" s="223">
        <f>O4220*'Usages industrie'!$P43*(1+'Usages industrie'!$Q43)^(O$4175-$D$4175)/1000</f>
        <v>0</v>
      </c>
      <c r="P4271" s="223">
        <f>P4220*'Usages industrie'!$P43*(1+'Usages industrie'!$Q43)^(P$4175-$D$4175)/1000</f>
        <v>0</v>
      </c>
      <c r="Q4271" s="223">
        <f>Q4220*'Usages industrie'!$P43*(1+'Usages industrie'!$Q43)^(Q$4175-$D$4175)/1000</f>
        <v>0</v>
      </c>
      <c r="R4271" s="223">
        <f>R4220*'Usages industrie'!$P43*(1+'Usages industrie'!$Q43)^(R$4175-$D$4175)/1000</f>
        <v>0</v>
      </c>
    </row>
    <row r="4272" spans="1:18" hidden="1" outlineLevel="2" x14ac:dyDescent="0.25">
      <c r="A4272" s="222" t="str">
        <f>'Usages industrie'!A44</f>
        <v>Usage industriel n°41</v>
      </c>
      <c r="B4272" s="222" t="s">
        <v>645</v>
      </c>
      <c r="C4272" s="222"/>
      <c r="D4272" s="223">
        <f>D4221*'Usages industrie'!$P44*(1+'Usages industrie'!$Q44)^(D$4175-$D$4175)/1000</f>
        <v>0</v>
      </c>
      <c r="E4272" s="223">
        <f>E4221*'Usages industrie'!$P44*(1+'Usages industrie'!$Q44)^(E$4175-$D$4175)/1000</f>
        <v>0</v>
      </c>
      <c r="F4272" s="223">
        <f>F4221*'Usages industrie'!$P44*(1+'Usages industrie'!$Q44)^(F$4175-$D$4175)/1000</f>
        <v>0</v>
      </c>
      <c r="G4272" s="223">
        <f>G4221*'Usages industrie'!$P44*(1+'Usages industrie'!$Q44)^(G$4175-$D$4175)/1000</f>
        <v>0</v>
      </c>
      <c r="H4272" s="223">
        <f>H4221*'Usages industrie'!$P44*(1+'Usages industrie'!$Q44)^(H$4175-$D$4175)/1000</f>
        <v>0</v>
      </c>
      <c r="I4272" s="223">
        <f>I4221*'Usages industrie'!$P44*(1+'Usages industrie'!$Q44)^(I$4175-$D$4175)/1000</f>
        <v>0</v>
      </c>
      <c r="J4272" s="223">
        <f>J4221*'Usages industrie'!$P44*(1+'Usages industrie'!$Q44)^(J$4175-$D$4175)/1000</f>
        <v>0</v>
      </c>
      <c r="K4272" s="223">
        <f>K4221*'Usages industrie'!$P44*(1+'Usages industrie'!$Q44)^(K$4175-$D$4175)/1000</f>
        <v>0</v>
      </c>
      <c r="L4272" s="223">
        <f>L4221*'Usages industrie'!$P44*(1+'Usages industrie'!$Q44)^(L$4175-$D$4175)/1000</f>
        <v>0</v>
      </c>
      <c r="M4272" s="223">
        <f>M4221*'Usages industrie'!$P44*(1+'Usages industrie'!$Q44)^(M$4175-$D$4175)/1000</f>
        <v>0</v>
      </c>
      <c r="N4272" s="223">
        <f>N4221*'Usages industrie'!$P44*(1+'Usages industrie'!$Q44)^(N$4175-$D$4175)/1000</f>
        <v>0</v>
      </c>
      <c r="O4272" s="223">
        <f>O4221*'Usages industrie'!$P44*(1+'Usages industrie'!$Q44)^(O$4175-$D$4175)/1000</f>
        <v>0</v>
      </c>
      <c r="P4272" s="223">
        <f>P4221*'Usages industrie'!$P44*(1+'Usages industrie'!$Q44)^(P$4175-$D$4175)/1000</f>
        <v>0</v>
      </c>
      <c r="Q4272" s="223">
        <f>Q4221*'Usages industrie'!$P44*(1+'Usages industrie'!$Q44)^(Q$4175-$D$4175)/1000</f>
        <v>0</v>
      </c>
      <c r="R4272" s="223">
        <f>R4221*'Usages industrie'!$P44*(1+'Usages industrie'!$Q44)^(R$4175-$D$4175)/1000</f>
        <v>0</v>
      </c>
    </row>
    <row r="4273" spans="1:18" hidden="1" outlineLevel="2" x14ac:dyDescent="0.25">
      <c r="A4273" s="222" t="str">
        <f>'Usages industrie'!A45</f>
        <v>Usage industriel n°42</v>
      </c>
      <c r="B4273" s="222" t="s">
        <v>645</v>
      </c>
      <c r="C4273" s="222"/>
      <c r="D4273" s="223">
        <f>D4222*'Usages industrie'!$P45*(1+'Usages industrie'!$Q45)^(D$4175-$D$4175)/1000</f>
        <v>0</v>
      </c>
      <c r="E4273" s="223">
        <f>E4222*'Usages industrie'!$P45*(1+'Usages industrie'!$Q45)^(E$4175-$D$4175)/1000</f>
        <v>0</v>
      </c>
      <c r="F4273" s="223">
        <f>F4222*'Usages industrie'!$P45*(1+'Usages industrie'!$Q45)^(F$4175-$D$4175)/1000</f>
        <v>0</v>
      </c>
      <c r="G4273" s="223">
        <f>G4222*'Usages industrie'!$P45*(1+'Usages industrie'!$Q45)^(G$4175-$D$4175)/1000</f>
        <v>0</v>
      </c>
      <c r="H4273" s="223">
        <f>H4222*'Usages industrie'!$P45*(1+'Usages industrie'!$Q45)^(H$4175-$D$4175)/1000</f>
        <v>0</v>
      </c>
      <c r="I4273" s="223">
        <f>I4222*'Usages industrie'!$P45*(1+'Usages industrie'!$Q45)^(I$4175-$D$4175)/1000</f>
        <v>0</v>
      </c>
      <c r="J4273" s="223">
        <f>J4222*'Usages industrie'!$P45*(1+'Usages industrie'!$Q45)^(J$4175-$D$4175)/1000</f>
        <v>0</v>
      </c>
      <c r="K4273" s="223">
        <f>K4222*'Usages industrie'!$P45*(1+'Usages industrie'!$Q45)^(K$4175-$D$4175)/1000</f>
        <v>0</v>
      </c>
      <c r="L4273" s="223">
        <f>L4222*'Usages industrie'!$P45*(1+'Usages industrie'!$Q45)^(L$4175-$D$4175)/1000</f>
        <v>0</v>
      </c>
      <c r="M4273" s="223">
        <f>M4222*'Usages industrie'!$P45*(1+'Usages industrie'!$Q45)^(M$4175-$D$4175)/1000</f>
        <v>0</v>
      </c>
      <c r="N4273" s="223">
        <f>N4222*'Usages industrie'!$P45*(1+'Usages industrie'!$Q45)^(N$4175-$D$4175)/1000</f>
        <v>0</v>
      </c>
      <c r="O4273" s="223">
        <f>O4222*'Usages industrie'!$P45*(1+'Usages industrie'!$Q45)^(O$4175-$D$4175)/1000</f>
        <v>0</v>
      </c>
      <c r="P4273" s="223">
        <f>P4222*'Usages industrie'!$P45*(1+'Usages industrie'!$Q45)^(P$4175-$D$4175)/1000</f>
        <v>0</v>
      </c>
      <c r="Q4273" s="223">
        <f>Q4222*'Usages industrie'!$P45*(1+'Usages industrie'!$Q45)^(Q$4175-$D$4175)/1000</f>
        <v>0</v>
      </c>
      <c r="R4273" s="223">
        <f>R4222*'Usages industrie'!$P45*(1+'Usages industrie'!$Q45)^(R$4175-$D$4175)/1000</f>
        <v>0</v>
      </c>
    </row>
    <row r="4274" spans="1:18" hidden="1" outlineLevel="2" x14ac:dyDescent="0.25">
      <c r="A4274" s="222" t="str">
        <f>'Usages industrie'!A46</f>
        <v>Usage industriel n°43</v>
      </c>
      <c r="B4274" s="222" t="s">
        <v>645</v>
      </c>
      <c r="C4274" s="222"/>
      <c r="D4274" s="223">
        <f>D4223*'Usages industrie'!$P46*(1+'Usages industrie'!$Q46)^(D$4175-$D$4175)/1000</f>
        <v>0</v>
      </c>
      <c r="E4274" s="223">
        <f>E4223*'Usages industrie'!$P46*(1+'Usages industrie'!$Q46)^(E$4175-$D$4175)/1000</f>
        <v>0</v>
      </c>
      <c r="F4274" s="223">
        <f>F4223*'Usages industrie'!$P46*(1+'Usages industrie'!$Q46)^(F$4175-$D$4175)/1000</f>
        <v>0</v>
      </c>
      <c r="G4274" s="223">
        <f>G4223*'Usages industrie'!$P46*(1+'Usages industrie'!$Q46)^(G$4175-$D$4175)/1000</f>
        <v>0</v>
      </c>
      <c r="H4274" s="223">
        <f>H4223*'Usages industrie'!$P46*(1+'Usages industrie'!$Q46)^(H$4175-$D$4175)/1000</f>
        <v>0</v>
      </c>
      <c r="I4274" s="223">
        <f>I4223*'Usages industrie'!$P46*(1+'Usages industrie'!$Q46)^(I$4175-$D$4175)/1000</f>
        <v>0</v>
      </c>
      <c r="J4274" s="223">
        <f>J4223*'Usages industrie'!$P46*(1+'Usages industrie'!$Q46)^(J$4175-$D$4175)/1000</f>
        <v>0</v>
      </c>
      <c r="K4274" s="223">
        <f>K4223*'Usages industrie'!$P46*(1+'Usages industrie'!$Q46)^(K$4175-$D$4175)/1000</f>
        <v>0</v>
      </c>
      <c r="L4274" s="223">
        <f>L4223*'Usages industrie'!$P46*(1+'Usages industrie'!$Q46)^(L$4175-$D$4175)/1000</f>
        <v>0</v>
      </c>
      <c r="M4274" s="223">
        <f>M4223*'Usages industrie'!$P46*(1+'Usages industrie'!$Q46)^(M$4175-$D$4175)/1000</f>
        <v>0</v>
      </c>
      <c r="N4274" s="223">
        <f>N4223*'Usages industrie'!$P46*(1+'Usages industrie'!$Q46)^(N$4175-$D$4175)/1000</f>
        <v>0</v>
      </c>
      <c r="O4274" s="223">
        <f>O4223*'Usages industrie'!$P46*(1+'Usages industrie'!$Q46)^(O$4175-$D$4175)/1000</f>
        <v>0</v>
      </c>
      <c r="P4274" s="223">
        <f>P4223*'Usages industrie'!$P46*(1+'Usages industrie'!$Q46)^(P$4175-$D$4175)/1000</f>
        <v>0</v>
      </c>
      <c r="Q4274" s="223">
        <f>Q4223*'Usages industrie'!$P46*(1+'Usages industrie'!$Q46)^(Q$4175-$D$4175)/1000</f>
        <v>0</v>
      </c>
      <c r="R4274" s="223">
        <f>R4223*'Usages industrie'!$P46*(1+'Usages industrie'!$Q46)^(R$4175-$D$4175)/1000</f>
        <v>0</v>
      </c>
    </row>
    <row r="4275" spans="1:18" hidden="1" outlineLevel="2" x14ac:dyDescent="0.25">
      <c r="A4275" s="222" t="str">
        <f>'Usages industrie'!A47</f>
        <v>Usage industriel n°44</v>
      </c>
      <c r="B4275" s="222" t="s">
        <v>645</v>
      </c>
      <c r="C4275" s="222"/>
      <c r="D4275" s="223">
        <f>D4224*'Usages industrie'!$P47*(1+'Usages industrie'!$Q47)^(D$4175-$D$4175)/1000</f>
        <v>0</v>
      </c>
      <c r="E4275" s="223">
        <f>E4224*'Usages industrie'!$P47*(1+'Usages industrie'!$Q47)^(E$4175-$D$4175)/1000</f>
        <v>0</v>
      </c>
      <c r="F4275" s="223">
        <f>F4224*'Usages industrie'!$P47*(1+'Usages industrie'!$Q47)^(F$4175-$D$4175)/1000</f>
        <v>0</v>
      </c>
      <c r="G4275" s="223">
        <f>G4224*'Usages industrie'!$P47*(1+'Usages industrie'!$Q47)^(G$4175-$D$4175)/1000</f>
        <v>0</v>
      </c>
      <c r="H4275" s="223">
        <f>H4224*'Usages industrie'!$P47*(1+'Usages industrie'!$Q47)^(H$4175-$D$4175)/1000</f>
        <v>0</v>
      </c>
      <c r="I4275" s="223">
        <f>I4224*'Usages industrie'!$P47*(1+'Usages industrie'!$Q47)^(I$4175-$D$4175)/1000</f>
        <v>0</v>
      </c>
      <c r="J4275" s="223">
        <f>J4224*'Usages industrie'!$P47*(1+'Usages industrie'!$Q47)^(J$4175-$D$4175)/1000</f>
        <v>0</v>
      </c>
      <c r="K4275" s="223">
        <f>K4224*'Usages industrie'!$P47*(1+'Usages industrie'!$Q47)^(K$4175-$D$4175)/1000</f>
        <v>0</v>
      </c>
      <c r="L4275" s="223">
        <f>L4224*'Usages industrie'!$P47*(1+'Usages industrie'!$Q47)^(L$4175-$D$4175)/1000</f>
        <v>0</v>
      </c>
      <c r="M4275" s="223">
        <f>M4224*'Usages industrie'!$P47*(1+'Usages industrie'!$Q47)^(M$4175-$D$4175)/1000</f>
        <v>0</v>
      </c>
      <c r="N4275" s="223">
        <f>N4224*'Usages industrie'!$P47*(1+'Usages industrie'!$Q47)^(N$4175-$D$4175)/1000</f>
        <v>0</v>
      </c>
      <c r="O4275" s="223">
        <f>O4224*'Usages industrie'!$P47*(1+'Usages industrie'!$Q47)^(O$4175-$D$4175)/1000</f>
        <v>0</v>
      </c>
      <c r="P4275" s="223">
        <f>P4224*'Usages industrie'!$P47*(1+'Usages industrie'!$Q47)^(P$4175-$D$4175)/1000</f>
        <v>0</v>
      </c>
      <c r="Q4275" s="223">
        <f>Q4224*'Usages industrie'!$P47*(1+'Usages industrie'!$Q47)^(Q$4175-$D$4175)/1000</f>
        <v>0</v>
      </c>
      <c r="R4275" s="223">
        <f>R4224*'Usages industrie'!$P47*(1+'Usages industrie'!$Q47)^(R$4175-$D$4175)/1000</f>
        <v>0</v>
      </c>
    </row>
    <row r="4276" spans="1:18" hidden="1" outlineLevel="2" x14ac:dyDescent="0.25">
      <c r="A4276" s="222" t="str">
        <f>'Usages industrie'!A48</f>
        <v>Usage industriel n°45</v>
      </c>
      <c r="B4276" s="222" t="s">
        <v>645</v>
      </c>
      <c r="C4276" s="222"/>
      <c r="D4276" s="223">
        <f>D4225*'Usages industrie'!$P48*(1+'Usages industrie'!$Q48)^(D$4175-$D$4175)/1000</f>
        <v>0</v>
      </c>
      <c r="E4276" s="223">
        <f>E4225*'Usages industrie'!$P48*(1+'Usages industrie'!$Q48)^(E$4175-$D$4175)/1000</f>
        <v>0</v>
      </c>
      <c r="F4276" s="223">
        <f>F4225*'Usages industrie'!$P48*(1+'Usages industrie'!$Q48)^(F$4175-$D$4175)/1000</f>
        <v>0</v>
      </c>
      <c r="G4276" s="223">
        <f>G4225*'Usages industrie'!$P48*(1+'Usages industrie'!$Q48)^(G$4175-$D$4175)/1000</f>
        <v>0</v>
      </c>
      <c r="H4276" s="223">
        <f>H4225*'Usages industrie'!$P48*(1+'Usages industrie'!$Q48)^(H$4175-$D$4175)/1000</f>
        <v>0</v>
      </c>
      <c r="I4276" s="223">
        <f>I4225*'Usages industrie'!$P48*(1+'Usages industrie'!$Q48)^(I$4175-$D$4175)/1000</f>
        <v>0</v>
      </c>
      <c r="J4276" s="223">
        <f>J4225*'Usages industrie'!$P48*(1+'Usages industrie'!$Q48)^(J$4175-$D$4175)/1000</f>
        <v>0</v>
      </c>
      <c r="K4276" s="223">
        <f>K4225*'Usages industrie'!$P48*(1+'Usages industrie'!$Q48)^(K$4175-$D$4175)/1000</f>
        <v>0</v>
      </c>
      <c r="L4276" s="223">
        <f>L4225*'Usages industrie'!$P48*(1+'Usages industrie'!$Q48)^(L$4175-$D$4175)/1000</f>
        <v>0</v>
      </c>
      <c r="M4276" s="223">
        <f>M4225*'Usages industrie'!$P48*(1+'Usages industrie'!$Q48)^(M$4175-$D$4175)/1000</f>
        <v>0</v>
      </c>
      <c r="N4276" s="223">
        <f>N4225*'Usages industrie'!$P48*(1+'Usages industrie'!$Q48)^(N$4175-$D$4175)/1000</f>
        <v>0</v>
      </c>
      <c r="O4276" s="223">
        <f>O4225*'Usages industrie'!$P48*(1+'Usages industrie'!$Q48)^(O$4175-$D$4175)/1000</f>
        <v>0</v>
      </c>
      <c r="P4276" s="223">
        <f>P4225*'Usages industrie'!$P48*(1+'Usages industrie'!$Q48)^(P$4175-$D$4175)/1000</f>
        <v>0</v>
      </c>
      <c r="Q4276" s="223">
        <f>Q4225*'Usages industrie'!$P48*(1+'Usages industrie'!$Q48)^(Q$4175-$D$4175)/1000</f>
        <v>0</v>
      </c>
      <c r="R4276" s="223">
        <f>R4225*'Usages industrie'!$P48*(1+'Usages industrie'!$Q48)^(R$4175-$D$4175)/1000</f>
        <v>0</v>
      </c>
    </row>
    <row r="4277" spans="1:18" hidden="1" outlineLevel="2" x14ac:dyDescent="0.25">
      <c r="A4277" s="222" t="str">
        <f>'Usages industrie'!A49</f>
        <v>Usage industriel n°46</v>
      </c>
      <c r="B4277" s="222" t="s">
        <v>645</v>
      </c>
      <c r="C4277" s="222"/>
      <c r="D4277" s="223">
        <f>D4226*'Usages industrie'!$P49*(1+'Usages industrie'!$Q49)^(D$4175-$D$4175)/1000</f>
        <v>0</v>
      </c>
      <c r="E4277" s="223">
        <f>E4226*'Usages industrie'!$P49*(1+'Usages industrie'!$Q49)^(E$4175-$D$4175)/1000</f>
        <v>0</v>
      </c>
      <c r="F4277" s="223">
        <f>F4226*'Usages industrie'!$P49*(1+'Usages industrie'!$Q49)^(F$4175-$D$4175)/1000</f>
        <v>0</v>
      </c>
      <c r="G4277" s="223">
        <f>G4226*'Usages industrie'!$P49*(1+'Usages industrie'!$Q49)^(G$4175-$D$4175)/1000</f>
        <v>0</v>
      </c>
      <c r="H4277" s="223">
        <f>H4226*'Usages industrie'!$P49*(1+'Usages industrie'!$Q49)^(H$4175-$D$4175)/1000</f>
        <v>0</v>
      </c>
      <c r="I4277" s="223">
        <f>I4226*'Usages industrie'!$P49*(1+'Usages industrie'!$Q49)^(I$4175-$D$4175)/1000</f>
        <v>0</v>
      </c>
      <c r="J4277" s="223">
        <f>J4226*'Usages industrie'!$P49*(1+'Usages industrie'!$Q49)^(J$4175-$D$4175)/1000</f>
        <v>0</v>
      </c>
      <c r="K4277" s="223">
        <f>K4226*'Usages industrie'!$P49*(1+'Usages industrie'!$Q49)^(K$4175-$D$4175)/1000</f>
        <v>0</v>
      </c>
      <c r="L4277" s="223">
        <f>L4226*'Usages industrie'!$P49*(1+'Usages industrie'!$Q49)^(L$4175-$D$4175)/1000</f>
        <v>0</v>
      </c>
      <c r="M4277" s="223">
        <f>M4226*'Usages industrie'!$P49*(1+'Usages industrie'!$Q49)^(M$4175-$D$4175)/1000</f>
        <v>0</v>
      </c>
      <c r="N4277" s="223">
        <f>N4226*'Usages industrie'!$P49*(1+'Usages industrie'!$Q49)^(N$4175-$D$4175)/1000</f>
        <v>0</v>
      </c>
      <c r="O4277" s="223">
        <f>O4226*'Usages industrie'!$P49*(1+'Usages industrie'!$Q49)^(O$4175-$D$4175)/1000</f>
        <v>0</v>
      </c>
      <c r="P4277" s="223">
        <f>P4226*'Usages industrie'!$P49*(1+'Usages industrie'!$Q49)^(P$4175-$D$4175)/1000</f>
        <v>0</v>
      </c>
      <c r="Q4277" s="223">
        <f>Q4226*'Usages industrie'!$P49*(1+'Usages industrie'!$Q49)^(Q$4175-$D$4175)/1000</f>
        <v>0</v>
      </c>
      <c r="R4277" s="223">
        <f>R4226*'Usages industrie'!$P49*(1+'Usages industrie'!$Q49)^(R$4175-$D$4175)/1000</f>
        <v>0</v>
      </c>
    </row>
    <row r="4278" spans="1:18" hidden="1" outlineLevel="2" x14ac:dyDescent="0.25">
      <c r="A4278" s="222" t="str">
        <f>'Usages industrie'!A50</f>
        <v>Usage industriel n°47</v>
      </c>
      <c r="B4278" s="222" t="s">
        <v>645</v>
      </c>
      <c r="C4278" s="222"/>
      <c r="D4278" s="223">
        <f>D4227*'Usages industrie'!$P50*(1+'Usages industrie'!$Q50)^(D$4175-$D$4175)/1000</f>
        <v>0</v>
      </c>
      <c r="E4278" s="223">
        <f>E4227*'Usages industrie'!$P50*(1+'Usages industrie'!$Q50)^(E$4175-$D$4175)/1000</f>
        <v>0</v>
      </c>
      <c r="F4278" s="223">
        <f>F4227*'Usages industrie'!$P50*(1+'Usages industrie'!$Q50)^(F$4175-$D$4175)/1000</f>
        <v>0</v>
      </c>
      <c r="G4278" s="223">
        <f>G4227*'Usages industrie'!$P50*(1+'Usages industrie'!$Q50)^(G$4175-$D$4175)/1000</f>
        <v>0</v>
      </c>
      <c r="H4278" s="223">
        <f>H4227*'Usages industrie'!$P50*(1+'Usages industrie'!$Q50)^(H$4175-$D$4175)/1000</f>
        <v>0</v>
      </c>
      <c r="I4278" s="223">
        <f>I4227*'Usages industrie'!$P50*(1+'Usages industrie'!$Q50)^(I$4175-$D$4175)/1000</f>
        <v>0</v>
      </c>
      <c r="J4278" s="223">
        <f>J4227*'Usages industrie'!$P50*(1+'Usages industrie'!$Q50)^(J$4175-$D$4175)/1000</f>
        <v>0</v>
      </c>
      <c r="K4278" s="223">
        <f>K4227*'Usages industrie'!$P50*(1+'Usages industrie'!$Q50)^(K$4175-$D$4175)/1000</f>
        <v>0</v>
      </c>
      <c r="L4278" s="223">
        <f>L4227*'Usages industrie'!$P50*(1+'Usages industrie'!$Q50)^(L$4175-$D$4175)/1000</f>
        <v>0</v>
      </c>
      <c r="M4278" s="223">
        <f>M4227*'Usages industrie'!$P50*(1+'Usages industrie'!$Q50)^(M$4175-$D$4175)/1000</f>
        <v>0</v>
      </c>
      <c r="N4278" s="223">
        <f>N4227*'Usages industrie'!$P50*(1+'Usages industrie'!$Q50)^(N$4175-$D$4175)/1000</f>
        <v>0</v>
      </c>
      <c r="O4278" s="223">
        <f>O4227*'Usages industrie'!$P50*(1+'Usages industrie'!$Q50)^(O$4175-$D$4175)/1000</f>
        <v>0</v>
      </c>
      <c r="P4278" s="223">
        <f>P4227*'Usages industrie'!$P50*(1+'Usages industrie'!$Q50)^(P$4175-$D$4175)/1000</f>
        <v>0</v>
      </c>
      <c r="Q4278" s="223">
        <f>Q4227*'Usages industrie'!$P50*(1+'Usages industrie'!$Q50)^(Q$4175-$D$4175)/1000</f>
        <v>0</v>
      </c>
      <c r="R4278" s="223">
        <f>R4227*'Usages industrie'!$P50*(1+'Usages industrie'!$Q50)^(R$4175-$D$4175)/1000</f>
        <v>0</v>
      </c>
    </row>
    <row r="4279" spans="1:18" hidden="1" outlineLevel="2" x14ac:dyDescent="0.25">
      <c r="A4279" s="222" t="str">
        <f>'Usages industrie'!A51</f>
        <v>Usage industriel n°48</v>
      </c>
      <c r="B4279" s="222" t="s">
        <v>645</v>
      </c>
      <c r="C4279" s="222"/>
      <c r="D4279" s="223">
        <f>D4228*'Usages industrie'!$P51*(1+'Usages industrie'!$Q51)^(D$4175-$D$4175)/1000</f>
        <v>0</v>
      </c>
      <c r="E4279" s="223">
        <f>E4228*'Usages industrie'!$P51*(1+'Usages industrie'!$Q51)^(E$4175-$D$4175)/1000</f>
        <v>0</v>
      </c>
      <c r="F4279" s="223">
        <f>F4228*'Usages industrie'!$P51*(1+'Usages industrie'!$Q51)^(F$4175-$D$4175)/1000</f>
        <v>0</v>
      </c>
      <c r="G4279" s="223">
        <f>G4228*'Usages industrie'!$P51*(1+'Usages industrie'!$Q51)^(G$4175-$D$4175)/1000</f>
        <v>0</v>
      </c>
      <c r="H4279" s="223">
        <f>H4228*'Usages industrie'!$P51*(1+'Usages industrie'!$Q51)^(H$4175-$D$4175)/1000</f>
        <v>0</v>
      </c>
      <c r="I4279" s="223">
        <f>I4228*'Usages industrie'!$P51*(1+'Usages industrie'!$Q51)^(I$4175-$D$4175)/1000</f>
        <v>0</v>
      </c>
      <c r="J4279" s="223">
        <f>J4228*'Usages industrie'!$P51*(1+'Usages industrie'!$Q51)^(J$4175-$D$4175)/1000</f>
        <v>0</v>
      </c>
      <c r="K4279" s="223">
        <f>K4228*'Usages industrie'!$P51*(1+'Usages industrie'!$Q51)^(K$4175-$D$4175)/1000</f>
        <v>0</v>
      </c>
      <c r="L4279" s="223">
        <f>L4228*'Usages industrie'!$P51*(1+'Usages industrie'!$Q51)^(L$4175-$D$4175)/1000</f>
        <v>0</v>
      </c>
      <c r="M4279" s="223">
        <f>M4228*'Usages industrie'!$P51*(1+'Usages industrie'!$Q51)^(M$4175-$D$4175)/1000</f>
        <v>0</v>
      </c>
      <c r="N4279" s="223">
        <f>N4228*'Usages industrie'!$P51*(1+'Usages industrie'!$Q51)^(N$4175-$D$4175)/1000</f>
        <v>0</v>
      </c>
      <c r="O4279" s="223">
        <f>O4228*'Usages industrie'!$P51*(1+'Usages industrie'!$Q51)^(O$4175-$D$4175)/1000</f>
        <v>0</v>
      </c>
      <c r="P4279" s="223">
        <f>P4228*'Usages industrie'!$P51*(1+'Usages industrie'!$Q51)^(P$4175-$D$4175)/1000</f>
        <v>0</v>
      </c>
      <c r="Q4279" s="223">
        <f>Q4228*'Usages industrie'!$P51*(1+'Usages industrie'!$Q51)^(Q$4175-$D$4175)/1000</f>
        <v>0</v>
      </c>
      <c r="R4279" s="223">
        <f>R4228*'Usages industrie'!$P51*(1+'Usages industrie'!$Q51)^(R$4175-$D$4175)/1000</f>
        <v>0</v>
      </c>
    </row>
    <row r="4280" spans="1:18" hidden="1" outlineLevel="2" x14ac:dyDescent="0.25">
      <c r="A4280" s="222" t="str">
        <f>'Usages industrie'!A52</f>
        <v>Usage industriel n°49</v>
      </c>
      <c r="B4280" s="222" t="s">
        <v>645</v>
      </c>
      <c r="C4280" s="222"/>
      <c r="D4280" s="223">
        <f>D4229*'Usages industrie'!$P52*(1+'Usages industrie'!$Q52)^(D$4175-$D$4175)/1000</f>
        <v>0</v>
      </c>
      <c r="E4280" s="223">
        <f>E4229*'Usages industrie'!$P52*(1+'Usages industrie'!$Q52)^(E$4175-$D$4175)/1000</f>
        <v>0</v>
      </c>
      <c r="F4280" s="223">
        <f>F4229*'Usages industrie'!$P52*(1+'Usages industrie'!$Q52)^(F$4175-$D$4175)/1000</f>
        <v>0</v>
      </c>
      <c r="G4280" s="223">
        <f>G4229*'Usages industrie'!$P52*(1+'Usages industrie'!$Q52)^(G$4175-$D$4175)/1000</f>
        <v>0</v>
      </c>
      <c r="H4280" s="223">
        <f>H4229*'Usages industrie'!$P52*(1+'Usages industrie'!$Q52)^(H$4175-$D$4175)/1000</f>
        <v>0</v>
      </c>
      <c r="I4280" s="223">
        <f>I4229*'Usages industrie'!$P52*(1+'Usages industrie'!$Q52)^(I$4175-$D$4175)/1000</f>
        <v>0</v>
      </c>
      <c r="J4280" s="223">
        <f>J4229*'Usages industrie'!$P52*(1+'Usages industrie'!$Q52)^(J$4175-$D$4175)/1000</f>
        <v>0</v>
      </c>
      <c r="K4280" s="223">
        <f>K4229*'Usages industrie'!$P52*(1+'Usages industrie'!$Q52)^(K$4175-$D$4175)/1000</f>
        <v>0</v>
      </c>
      <c r="L4280" s="223">
        <f>L4229*'Usages industrie'!$P52*(1+'Usages industrie'!$Q52)^(L$4175-$D$4175)/1000</f>
        <v>0</v>
      </c>
      <c r="M4280" s="223">
        <f>M4229*'Usages industrie'!$P52*(1+'Usages industrie'!$Q52)^(M$4175-$D$4175)/1000</f>
        <v>0</v>
      </c>
      <c r="N4280" s="223">
        <f>N4229*'Usages industrie'!$P52*(1+'Usages industrie'!$Q52)^(N$4175-$D$4175)/1000</f>
        <v>0</v>
      </c>
      <c r="O4280" s="223">
        <f>O4229*'Usages industrie'!$P52*(1+'Usages industrie'!$Q52)^(O$4175-$D$4175)/1000</f>
        <v>0</v>
      </c>
      <c r="P4280" s="223">
        <f>P4229*'Usages industrie'!$P52*(1+'Usages industrie'!$Q52)^(P$4175-$D$4175)/1000</f>
        <v>0</v>
      </c>
      <c r="Q4280" s="223">
        <f>Q4229*'Usages industrie'!$P52*(1+'Usages industrie'!$Q52)^(Q$4175-$D$4175)/1000</f>
        <v>0</v>
      </c>
      <c r="R4280" s="223">
        <f>R4229*'Usages industrie'!$P52*(1+'Usages industrie'!$Q52)^(R$4175-$D$4175)/1000</f>
        <v>0</v>
      </c>
    </row>
    <row r="4281" spans="1:18" hidden="1" outlineLevel="2" x14ac:dyDescent="0.25">
      <c r="A4281" s="222" t="str">
        <f>'Usages industrie'!A53</f>
        <v>Usage industriel n°50</v>
      </c>
      <c r="B4281" s="222" t="s">
        <v>645</v>
      </c>
      <c r="C4281" s="222"/>
      <c r="D4281" s="223">
        <f>D4230*'Usages industrie'!$P53*(1+'Usages industrie'!$Q53)^(D$4175-$D$4175)/1000</f>
        <v>0</v>
      </c>
      <c r="E4281" s="223">
        <f>E4230*'Usages industrie'!$P53*(1+'Usages industrie'!$Q53)^(E$4175-$D$4175)/1000</f>
        <v>0</v>
      </c>
      <c r="F4281" s="223">
        <f>F4230*'Usages industrie'!$P53*(1+'Usages industrie'!$Q53)^(F$4175-$D$4175)/1000</f>
        <v>0</v>
      </c>
      <c r="G4281" s="223">
        <f>G4230*'Usages industrie'!$P53*(1+'Usages industrie'!$Q53)^(G$4175-$D$4175)/1000</f>
        <v>0</v>
      </c>
      <c r="H4281" s="223">
        <f>H4230*'Usages industrie'!$P53*(1+'Usages industrie'!$Q53)^(H$4175-$D$4175)/1000</f>
        <v>0</v>
      </c>
      <c r="I4281" s="223">
        <f>I4230*'Usages industrie'!$P53*(1+'Usages industrie'!$Q53)^(I$4175-$D$4175)/1000</f>
        <v>0</v>
      </c>
      <c r="J4281" s="223">
        <f>J4230*'Usages industrie'!$P53*(1+'Usages industrie'!$Q53)^(J$4175-$D$4175)/1000</f>
        <v>0</v>
      </c>
      <c r="K4281" s="223">
        <f>K4230*'Usages industrie'!$P53*(1+'Usages industrie'!$Q53)^(K$4175-$D$4175)/1000</f>
        <v>0</v>
      </c>
      <c r="L4281" s="223">
        <f>L4230*'Usages industrie'!$P53*(1+'Usages industrie'!$Q53)^(L$4175-$D$4175)/1000</f>
        <v>0</v>
      </c>
      <c r="M4281" s="223">
        <f>M4230*'Usages industrie'!$P53*(1+'Usages industrie'!$Q53)^(M$4175-$D$4175)/1000</f>
        <v>0</v>
      </c>
      <c r="N4281" s="223">
        <f>N4230*'Usages industrie'!$P53*(1+'Usages industrie'!$Q53)^(N$4175-$D$4175)/1000</f>
        <v>0</v>
      </c>
      <c r="O4281" s="223">
        <f>O4230*'Usages industrie'!$P53*(1+'Usages industrie'!$Q53)^(O$4175-$D$4175)/1000</f>
        <v>0</v>
      </c>
      <c r="P4281" s="223">
        <f>P4230*'Usages industrie'!$P53*(1+'Usages industrie'!$Q53)^(P$4175-$D$4175)/1000</f>
        <v>0</v>
      </c>
      <c r="Q4281" s="223">
        <f>Q4230*'Usages industrie'!$P53*(1+'Usages industrie'!$Q53)^(Q$4175-$D$4175)/1000</f>
        <v>0</v>
      </c>
      <c r="R4281" s="223">
        <f>R4230*'Usages industrie'!$P53*(1+'Usages industrie'!$Q53)^(R$4175-$D$4175)/1000</f>
        <v>0</v>
      </c>
    </row>
    <row r="4282" spans="1:18" hidden="1" outlineLevel="1" collapsed="1" x14ac:dyDescent="0.25">
      <c r="A4282" s="222" t="s">
        <v>655</v>
      </c>
      <c r="B4282" s="222"/>
      <c r="C4282" s="222"/>
      <c r="D4282" s="223">
        <f t="shared" ref="D4282:R4282" si="374">SUM(D4232:D4281)</f>
        <v>0</v>
      </c>
      <c r="E4282" s="223">
        <f t="shared" si="374"/>
        <v>0</v>
      </c>
      <c r="F4282" s="223">
        <f t="shared" si="374"/>
        <v>0</v>
      </c>
      <c r="G4282" s="223">
        <f t="shared" si="374"/>
        <v>0</v>
      </c>
      <c r="H4282" s="223">
        <f t="shared" si="374"/>
        <v>0</v>
      </c>
      <c r="I4282" s="223">
        <f t="shared" si="374"/>
        <v>0</v>
      </c>
      <c r="J4282" s="223">
        <f t="shared" si="374"/>
        <v>0</v>
      </c>
      <c r="K4282" s="223">
        <f t="shared" si="374"/>
        <v>0</v>
      </c>
      <c r="L4282" s="223">
        <f t="shared" si="374"/>
        <v>0</v>
      </c>
      <c r="M4282" s="223">
        <f t="shared" si="374"/>
        <v>0</v>
      </c>
      <c r="N4282" s="223">
        <f t="shared" si="374"/>
        <v>0</v>
      </c>
      <c r="O4282" s="223">
        <f t="shared" si="374"/>
        <v>0</v>
      </c>
      <c r="P4282" s="223">
        <f t="shared" si="374"/>
        <v>0</v>
      </c>
      <c r="Q4282" s="223">
        <f t="shared" si="374"/>
        <v>0</v>
      </c>
      <c r="R4282" s="223">
        <f t="shared" si="374"/>
        <v>0</v>
      </c>
    </row>
    <row r="4283" spans="1:18" hidden="1" outlineLevel="1" x14ac:dyDescent="0.25">
      <c r="A4283" s="53" t="s">
        <v>651</v>
      </c>
      <c r="B4283" s="53"/>
      <c r="C4283" s="245"/>
      <c r="D4283" s="244"/>
      <c r="E4283" s="244"/>
      <c r="F4283" s="244"/>
      <c r="G4283" s="244"/>
      <c r="H4283" s="244"/>
      <c r="I4283" s="244"/>
      <c r="J4283" s="244"/>
      <c r="K4283" s="244"/>
      <c r="L4283" s="244"/>
      <c r="M4283" s="244"/>
      <c r="N4283" s="244"/>
      <c r="O4283" s="244"/>
      <c r="P4283" s="244"/>
      <c r="Q4283" s="244"/>
      <c r="R4283" s="244"/>
    </row>
    <row r="4284" spans="1:18" hidden="1" outlineLevel="1" x14ac:dyDescent="0.25">
      <c r="A4284" s="53" t="s">
        <v>656</v>
      </c>
      <c r="B4284" s="53"/>
      <c r="C4284" s="245"/>
      <c r="D4284" s="244"/>
      <c r="E4284" s="244"/>
      <c r="F4284" s="244"/>
      <c r="G4284" s="244"/>
      <c r="H4284" s="244"/>
      <c r="I4284" s="244"/>
      <c r="J4284" s="244"/>
      <c r="K4284" s="244"/>
      <c r="L4284" s="244"/>
      <c r="M4284" s="244"/>
      <c r="N4284" s="244"/>
      <c r="O4284" s="244"/>
      <c r="P4284" s="244"/>
      <c r="Q4284" s="244"/>
      <c r="R4284" s="244"/>
    </row>
    <row r="4285" spans="1:18" hidden="1" outlineLevel="2" x14ac:dyDescent="0.25">
      <c r="A4285" s="222" t="str">
        <f>'Usages mobilité'!A4</f>
        <v>Usage mobilité n°1</v>
      </c>
      <c r="B4285" s="222" t="s">
        <v>41</v>
      </c>
      <c r="C4285" s="222"/>
      <c r="D4285" s="223">
        <f>IF(B$4172&lt;&gt;"",IF(B$4172='Usages mobilité'!BF4,'Usages mobilité'!BD4,0),0)</f>
        <v>0</v>
      </c>
      <c r="E4285" s="223">
        <f t="shared" ref="E4285:R4294" si="375">$D4285</f>
        <v>0</v>
      </c>
      <c r="F4285" s="223">
        <f t="shared" si="375"/>
        <v>0</v>
      </c>
      <c r="G4285" s="223">
        <f t="shared" si="375"/>
        <v>0</v>
      </c>
      <c r="H4285" s="223">
        <f t="shared" si="375"/>
        <v>0</v>
      </c>
      <c r="I4285" s="223">
        <f t="shared" si="375"/>
        <v>0</v>
      </c>
      <c r="J4285" s="223">
        <f t="shared" si="375"/>
        <v>0</v>
      </c>
      <c r="K4285" s="223">
        <f t="shared" si="375"/>
        <v>0</v>
      </c>
      <c r="L4285" s="223">
        <f t="shared" si="375"/>
        <v>0</v>
      </c>
      <c r="M4285" s="223">
        <f t="shared" si="375"/>
        <v>0</v>
      </c>
      <c r="N4285" s="223">
        <f t="shared" si="375"/>
        <v>0</v>
      </c>
      <c r="O4285" s="223">
        <f t="shared" si="375"/>
        <v>0</v>
      </c>
      <c r="P4285" s="223">
        <f t="shared" si="375"/>
        <v>0</v>
      </c>
      <c r="Q4285" s="223">
        <f t="shared" si="375"/>
        <v>0</v>
      </c>
      <c r="R4285" s="223">
        <f t="shared" si="375"/>
        <v>0</v>
      </c>
    </row>
    <row r="4286" spans="1:18" hidden="1" outlineLevel="2" x14ac:dyDescent="0.25">
      <c r="A4286" s="222" t="str">
        <f>'Usages mobilité'!A5</f>
        <v>Usage mobilité n°2</v>
      </c>
      <c r="B4286" s="222" t="s">
        <v>41</v>
      </c>
      <c r="C4286" s="222"/>
      <c r="D4286" s="223">
        <f>IF(B$4172&lt;&gt;"",IF(B$4172='Usages mobilité'!BF5,'Usages mobilité'!BD5,0),0)</f>
        <v>0</v>
      </c>
      <c r="E4286" s="223">
        <f t="shared" si="375"/>
        <v>0</v>
      </c>
      <c r="F4286" s="223">
        <f t="shared" si="375"/>
        <v>0</v>
      </c>
      <c r="G4286" s="223">
        <f t="shared" si="375"/>
        <v>0</v>
      </c>
      <c r="H4286" s="223">
        <f t="shared" si="375"/>
        <v>0</v>
      </c>
      <c r="I4286" s="223">
        <f t="shared" si="375"/>
        <v>0</v>
      </c>
      <c r="J4286" s="223">
        <f t="shared" si="375"/>
        <v>0</v>
      </c>
      <c r="K4286" s="223">
        <f t="shared" si="375"/>
        <v>0</v>
      </c>
      <c r="L4286" s="223">
        <f t="shared" si="375"/>
        <v>0</v>
      </c>
      <c r="M4286" s="223">
        <f t="shared" si="375"/>
        <v>0</v>
      </c>
      <c r="N4286" s="223">
        <f t="shared" si="375"/>
        <v>0</v>
      </c>
      <c r="O4286" s="223">
        <f t="shared" si="375"/>
        <v>0</v>
      </c>
      <c r="P4286" s="223">
        <f t="shared" si="375"/>
        <v>0</v>
      </c>
      <c r="Q4286" s="223">
        <f t="shared" si="375"/>
        <v>0</v>
      </c>
      <c r="R4286" s="223">
        <f t="shared" si="375"/>
        <v>0</v>
      </c>
    </row>
    <row r="4287" spans="1:18" hidden="1" outlineLevel="2" x14ac:dyDescent="0.25">
      <c r="A4287" s="222" t="str">
        <f>'Usages mobilité'!A6</f>
        <v>Usage mobilité n°3</v>
      </c>
      <c r="B4287" s="222" t="s">
        <v>41</v>
      </c>
      <c r="C4287" s="222"/>
      <c r="D4287" s="223">
        <f>IF(B$4172&lt;&gt;"",IF(B$4172='Usages mobilité'!BF6,'Usages mobilité'!BD6,0),0)</f>
        <v>0</v>
      </c>
      <c r="E4287" s="223">
        <f t="shared" si="375"/>
        <v>0</v>
      </c>
      <c r="F4287" s="223">
        <f t="shared" si="375"/>
        <v>0</v>
      </c>
      <c r="G4287" s="223">
        <f t="shared" si="375"/>
        <v>0</v>
      </c>
      <c r="H4287" s="223">
        <f t="shared" si="375"/>
        <v>0</v>
      </c>
      <c r="I4287" s="223">
        <f t="shared" si="375"/>
        <v>0</v>
      </c>
      <c r="J4287" s="223">
        <f t="shared" si="375"/>
        <v>0</v>
      </c>
      <c r="K4287" s="223">
        <f t="shared" si="375"/>
        <v>0</v>
      </c>
      <c r="L4287" s="223">
        <f t="shared" si="375"/>
        <v>0</v>
      </c>
      <c r="M4287" s="223">
        <f t="shared" si="375"/>
        <v>0</v>
      </c>
      <c r="N4287" s="223">
        <f t="shared" si="375"/>
        <v>0</v>
      </c>
      <c r="O4287" s="223">
        <f t="shared" si="375"/>
        <v>0</v>
      </c>
      <c r="P4287" s="223">
        <f t="shared" si="375"/>
        <v>0</v>
      </c>
      <c r="Q4287" s="223">
        <f t="shared" si="375"/>
        <v>0</v>
      </c>
      <c r="R4287" s="223">
        <f t="shared" si="375"/>
        <v>0</v>
      </c>
    </row>
    <row r="4288" spans="1:18" hidden="1" outlineLevel="2" x14ac:dyDescent="0.25">
      <c r="A4288" s="222" t="str">
        <f>'Usages mobilité'!A7</f>
        <v>Usage mobilité n°4</v>
      </c>
      <c r="B4288" s="222" t="s">
        <v>41</v>
      </c>
      <c r="C4288" s="222"/>
      <c r="D4288" s="223">
        <f>IF(B$4172&lt;&gt;"",IF(B$4172='Usages mobilité'!BF7,'Usages mobilité'!BD7,0),0)</f>
        <v>0</v>
      </c>
      <c r="E4288" s="223">
        <f t="shared" si="375"/>
        <v>0</v>
      </c>
      <c r="F4288" s="223">
        <f t="shared" si="375"/>
        <v>0</v>
      </c>
      <c r="G4288" s="223">
        <f t="shared" si="375"/>
        <v>0</v>
      </c>
      <c r="H4288" s="223">
        <f t="shared" si="375"/>
        <v>0</v>
      </c>
      <c r="I4288" s="223">
        <f t="shared" si="375"/>
        <v>0</v>
      </c>
      <c r="J4288" s="223">
        <f t="shared" si="375"/>
        <v>0</v>
      </c>
      <c r="K4288" s="223">
        <f t="shared" si="375"/>
        <v>0</v>
      </c>
      <c r="L4288" s="223">
        <f t="shared" si="375"/>
        <v>0</v>
      </c>
      <c r="M4288" s="223">
        <f t="shared" si="375"/>
        <v>0</v>
      </c>
      <c r="N4288" s="223">
        <f t="shared" si="375"/>
        <v>0</v>
      </c>
      <c r="O4288" s="223">
        <f t="shared" si="375"/>
        <v>0</v>
      </c>
      <c r="P4288" s="223">
        <f t="shared" si="375"/>
        <v>0</v>
      </c>
      <c r="Q4288" s="223">
        <f t="shared" si="375"/>
        <v>0</v>
      </c>
      <c r="R4288" s="223">
        <f t="shared" si="375"/>
        <v>0</v>
      </c>
    </row>
    <row r="4289" spans="1:18" hidden="1" outlineLevel="2" x14ac:dyDescent="0.25">
      <c r="A4289" s="222" t="str">
        <f>'Usages mobilité'!A8</f>
        <v>Usage mobilité n°5</v>
      </c>
      <c r="B4289" s="222" t="s">
        <v>41</v>
      </c>
      <c r="C4289" s="222"/>
      <c r="D4289" s="223">
        <f>IF(B$4172&lt;&gt;"",IF(B$4172='Usages mobilité'!BF8,'Usages mobilité'!BD8,0),0)</f>
        <v>0</v>
      </c>
      <c r="E4289" s="223">
        <f t="shared" si="375"/>
        <v>0</v>
      </c>
      <c r="F4289" s="223">
        <f t="shared" si="375"/>
        <v>0</v>
      </c>
      <c r="G4289" s="223">
        <f t="shared" si="375"/>
        <v>0</v>
      </c>
      <c r="H4289" s="223">
        <f t="shared" si="375"/>
        <v>0</v>
      </c>
      <c r="I4289" s="223">
        <f t="shared" si="375"/>
        <v>0</v>
      </c>
      <c r="J4289" s="223">
        <f t="shared" si="375"/>
        <v>0</v>
      </c>
      <c r="K4289" s="223">
        <f t="shared" si="375"/>
        <v>0</v>
      </c>
      <c r="L4289" s="223">
        <f t="shared" si="375"/>
        <v>0</v>
      </c>
      <c r="M4289" s="223">
        <f t="shared" si="375"/>
        <v>0</v>
      </c>
      <c r="N4289" s="223">
        <f t="shared" si="375"/>
        <v>0</v>
      </c>
      <c r="O4289" s="223">
        <f t="shared" si="375"/>
        <v>0</v>
      </c>
      <c r="P4289" s="223">
        <f t="shared" si="375"/>
        <v>0</v>
      </c>
      <c r="Q4289" s="223">
        <f t="shared" si="375"/>
        <v>0</v>
      </c>
      <c r="R4289" s="223">
        <f t="shared" si="375"/>
        <v>0</v>
      </c>
    </row>
    <row r="4290" spans="1:18" hidden="1" outlineLevel="2" x14ac:dyDescent="0.25">
      <c r="A4290" s="222" t="str">
        <f>'Usages mobilité'!A9</f>
        <v>Usage mobilité n°6</v>
      </c>
      <c r="B4290" s="222" t="s">
        <v>41</v>
      </c>
      <c r="C4290" s="222"/>
      <c r="D4290" s="223">
        <f>IF(B$4172&lt;&gt;"",IF(B$4172='Usages mobilité'!BF9,'Usages mobilité'!BD9,0),0)</f>
        <v>0</v>
      </c>
      <c r="E4290" s="223">
        <f t="shared" si="375"/>
        <v>0</v>
      </c>
      <c r="F4290" s="223">
        <f t="shared" si="375"/>
        <v>0</v>
      </c>
      <c r="G4290" s="223">
        <f t="shared" si="375"/>
        <v>0</v>
      </c>
      <c r="H4290" s="223">
        <f t="shared" si="375"/>
        <v>0</v>
      </c>
      <c r="I4290" s="223">
        <f t="shared" si="375"/>
        <v>0</v>
      </c>
      <c r="J4290" s="223">
        <f t="shared" si="375"/>
        <v>0</v>
      </c>
      <c r="K4290" s="223">
        <f t="shared" si="375"/>
        <v>0</v>
      </c>
      <c r="L4290" s="223">
        <f t="shared" si="375"/>
        <v>0</v>
      </c>
      <c r="M4290" s="223">
        <f t="shared" si="375"/>
        <v>0</v>
      </c>
      <c r="N4290" s="223">
        <f t="shared" si="375"/>
        <v>0</v>
      </c>
      <c r="O4290" s="223">
        <f t="shared" si="375"/>
        <v>0</v>
      </c>
      <c r="P4290" s="223">
        <f t="shared" si="375"/>
        <v>0</v>
      </c>
      <c r="Q4290" s="223">
        <f t="shared" si="375"/>
        <v>0</v>
      </c>
      <c r="R4290" s="223">
        <f t="shared" si="375"/>
        <v>0</v>
      </c>
    </row>
    <row r="4291" spans="1:18" hidden="1" outlineLevel="2" x14ac:dyDescent="0.25">
      <c r="A4291" s="222" t="str">
        <f>'Usages mobilité'!A10</f>
        <v>Usage mobilité n°7</v>
      </c>
      <c r="B4291" s="222" t="s">
        <v>41</v>
      </c>
      <c r="C4291" s="222"/>
      <c r="D4291" s="223">
        <f>IF(B$4172&lt;&gt;"",IF(B$4172='Usages mobilité'!BF10,'Usages mobilité'!BD10,0),0)</f>
        <v>0</v>
      </c>
      <c r="E4291" s="223">
        <f t="shared" si="375"/>
        <v>0</v>
      </c>
      <c r="F4291" s="223">
        <f t="shared" si="375"/>
        <v>0</v>
      </c>
      <c r="G4291" s="223">
        <f t="shared" si="375"/>
        <v>0</v>
      </c>
      <c r="H4291" s="223">
        <f t="shared" si="375"/>
        <v>0</v>
      </c>
      <c r="I4291" s="223">
        <f t="shared" si="375"/>
        <v>0</v>
      </c>
      <c r="J4291" s="223">
        <f t="shared" si="375"/>
        <v>0</v>
      </c>
      <c r="K4291" s="223">
        <f t="shared" si="375"/>
        <v>0</v>
      </c>
      <c r="L4291" s="223">
        <f t="shared" si="375"/>
        <v>0</v>
      </c>
      <c r="M4291" s="223">
        <f t="shared" si="375"/>
        <v>0</v>
      </c>
      <c r="N4291" s="223">
        <f t="shared" si="375"/>
        <v>0</v>
      </c>
      <c r="O4291" s="223">
        <f t="shared" si="375"/>
        <v>0</v>
      </c>
      <c r="P4291" s="223">
        <f t="shared" si="375"/>
        <v>0</v>
      </c>
      <c r="Q4291" s="223">
        <f t="shared" si="375"/>
        <v>0</v>
      </c>
      <c r="R4291" s="223">
        <f t="shared" si="375"/>
        <v>0</v>
      </c>
    </row>
    <row r="4292" spans="1:18" hidden="1" outlineLevel="2" x14ac:dyDescent="0.25">
      <c r="A4292" s="222" t="str">
        <f>'Usages mobilité'!A11</f>
        <v>Usage mobilité n°8</v>
      </c>
      <c r="B4292" s="222" t="s">
        <v>41</v>
      </c>
      <c r="C4292" s="222"/>
      <c r="D4292" s="223">
        <f>IF(B$4172&lt;&gt;"",IF(B$4172='Usages mobilité'!BF11,'Usages mobilité'!BD11,0),0)</f>
        <v>0</v>
      </c>
      <c r="E4292" s="223">
        <f t="shared" si="375"/>
        <v>0</v>
      </c>
      <c r="F4292" s="223">
        <f t="shared" si="375"/>
        <v>0</v>
      </c>
      <c r="G4292" s="223">
        <f t="shared" si="375"/>
        <v>0</v>
      </c>
      <c r="H4292" s="223">
        <f t="shared" si="375"/>
        <v>0</v>
      </c>
      <c r="I4292" s="223">
        <f t="shared" si="375"/>
        <v>0</v>
      </c>
      <c r="J4292" s="223">
        <f t="shared" si="375"/>
        <v>0</v>
      </c>
      <c r="K4292" s="223">
        <f t="shared" si="375"/>
        <v>0</v>
      </c>
      <c r="L4292" s="223">
        <f t="shared" si="375"/>
        <v>0</v>
      </c>
      <c r="M4292" s="223">
        <f t="shared" si="375"/>
        <v>0</v>
      </c>
      <c r="N4292" s="223">
        <f t="shared" si="375"/>
        <v>0</v>
      </c>
      <c r="O4292" s="223">
        <f t="shared" si="375"/>
        <v>0</v>
      </c>
      <c r="P4292" s="223">
        <f t="shared" si="375"/>
        <v>0</v>
      </c>
      <c r="Q4292" s="223">
        <f t="shared" si="375"/>
        <v>0</v>
      </c>
      <c r="R4292" s="223">
        <f t="shared" si="375"/>
        <v>0</v>
      </c>
    </row>
    <row r="4293" spans="1:18" hidden="1" outlineLevel="2" x14ac:dyDescent="0.25">
      <c r="A4293" s="222" t="str">
        <f>'Usages mobilité'!A12</f>
        <v>Usage mobilité n°9</v>
      </c>
      <c r="B4293" s="222" t="s">
        <v>41</v>
      </c>
      <c r="C4293" s="222"/>
      <c r="D4293" s="223">
        <f>IF(B$4172&lt;&gt;"",IF(B$4172='Usages mobilité'!BF12,'Usages mobilité'!BD12,0),0)</f>
        <v>0</v>
      </c>
      <c r="E4293" s="223">
        <f t="shared" si="375"/>
        <v>0</v>
      </c>
      <c r="F4293" s="223">
        <f t="shared" si="375"/>
        <v>0</v>
      </c>
      <c r="G4293" s="223">
        <f t="shared" si="375"/>
        <v>0</v>
      </c>
      <c r="H4293" s="223">
        <f t="shared" si="375"/>
        <v>0</v>
      </c>
      <c r="I4293" s="223">
        <f t="shared" si="375"/>
        <v>0</v>
      </c>
      <c r="J4293" s="223">
        <f t="shared" si="375"/>
        <v>0</v>
      </c>
      <c r="K4293" s="223">
        <f t="shared" si="375"/>
        <v>0</v>
      </c>
      <c r="L4293" s="223">
        <f t="shared" si="375"/>
        <v>0</v>
      </c>
      <c r="M4293" s="223">
        <f t="shared" si="375"/>
        <v>0</v>
      </c>
      <c r="N4293" s="223">
        <f t="shared" si="375"/>
        <v>0</v>
      </c>
      <c r="O4293" s="223">
        <f t="shared" si="375"/>
        <v>0</v>
      </c>
      <c r="P4293" s="223">
        <f t="shared" si="375"/>
        <v>0</v>
      </c>
      <c r="Q4293" s="223">
        <f t="shared" si="375"/>
        <v>0</v>
      </c>
      <c r="R4293" s="223">
        <f t="shared" si="375"/>
        <v>0</v>
      </c>
    </row>
    <row r="4294" spans="1:18" hidden="1" outlineLevel="2" x14ac:dyDescent="0.25">
      <c r="A4294" s="222" t="str">
        <f>'Usages mobilité'!A13</f>
        <v>Usage mobilité n°10</v>
      </c>
      <c r="B4294" s="222" t="s">
        <v>41</v>
      </c>
      <c r="C4294" s="222"/>
      <c r="D4294" s="223">
        <f>IF(B$4172&lt;&gt;"",IF(B$4172='Usages mobilité'!BF13,'Usages mobilité'!BD13,0),0)</f>
        <v>0</v>
      </c>
      <c r="E4294" s="223">
        <f t="shared" si="375"/>
        <v>0</v>
      </c>
      <c r="F4294" s="223">
        <f t="shared" si="375"/>
        <v>0</v>
      </c>
      <c r="G4294" s="223">
        <f t="shared" si="375"/>
        <v>0</v>
      </c>
      <c r="H4294" s="223">
        <f t="shared" si="375"/>
        <v>0</v>
      </c>
      <c r="I4294" s="223">
        <f t="shared" si="375"/>
        <v>0</v>
      </c>
      <c r="J4294" s="223">
        <f t="shared" si="375"/>
        <v>0</v>
      </c>
      <c r="K4294" s="223">
        <f t="shared" si="375"/>
        <v>0</v>
      </c>
      <c r="L4294" s="223">
        <f t="shared" si="375"/>
        <v>0</v>
      </c>
      <c r="M4294" s="223">
        <f t="shared" si="375"/>
        <v>0</v>
      </c>
      <c r="N4294" s="223">
        <f t="shared" si="375"/>
        <v>0</v>
      </c>
      <c r="O4294" s="223">
        <f t="shared" si="375"/>
        <v>0</v>
      </c>
      <c r="P4294" s="223">
        <f t="shared" si="375"/>
        <v>0</v>
      </c>
      <c r="Q4294" s="223">
        <f t="shared" si="375"/>
        <v>0</v>
      </c>
      <c r="R4294" s="223">
        <f t="shared" si="375"/>
        <v>0</v>
      </c>
    </row>
    <row r="4295" spans="1:18" hidden="1" outlineLevel="2" x14ac:dyDescent="0.25">
      <c r="A4295" s="222" t="str">
        <f>'Usages mobilité'!A14</f>
        <v>Usage mobilité n°11</v>
      </c>
      <c r="B4295" s="222" t="s">
        <v>41</v>
      </c>
      <c r="C4295" s="222"/>
      <c r="D4295" s="223">
        <f>IF(B$4172&lt;&gt;"",IF(B$4172='Usages mobilité'!BF14,'Usages mobilité'!BD14,0),0)</f>
        <v>0</v>
      </c>
      <c r="E4295" s="223">
        <f t="shared" ref="E4295:R4304" si="376">$D4295</f>
        <v>0</v>
      </c>
      <c r="F4295" s="223">
        <f t="shared" si="376"/>
        <v>0</v>
      </c>
      <c r="G4295" s="223">
        <f t="shared" si="376"/>
        <v>0</v>
      </c>
      <c r="H4295" s="223">
        <f t="shared" si="376"/>
        <v>0</v>
      </c>
      <c r="I4295" s="223">
        <f t="shared" si="376"/>
        <v>0</v>
      </c>
      <c r="J4295" s="223">
        <f t="shared" si="376"/>
        <v>0</v>
      </c>
      <c r="K4295" s="223">
        <f t="shared" si="376"/>
        <v>0</v>
      </c>
      <c r="L4295" s="223">
        <f t="shared" si="376"/>
        <v>0</v>
      </c>
      <c r="M4295" s="223">
        <f t="shared" si="376"/>
        <v>0</v>
      </c>
      <c r="N4295" s="223">
        <f t="shared" si="376"/>
        <v>0</v>
      </c>
      <c r="O4295" s="223">
        <f t="shared" si="376"/>
        <v>0</v>
      </c>
      <c r="P4295" s="223">
        <f t="shared" si="376"/>
        <v>0</v>
      </c>
      <c r="Q4295" s="223">
        <f t="shared" si="376"/>
        <v>0</v>
      </c>
      <c r="R4295" s="223">
        <f t="shared" si="376"/>
        <v>0</v>
      </c>
    </row>
    <row r="4296" spans="1:18" hidden="1" outlineLevel="2" x14ac:dyDescent="0.25">
      <c r="A4296" s="222" t="str">
        <f>'Usages mobilité'!A15</f>
        <v>Usage mobilité n°12</v>
      </c>
      <c r="B4296" s="222" t="s">
        <v>41</v>
      </c>
      <c r="C4296" s="222"/>
      <c r="D4296" s="223">
        <f>IF(B$4172&lt;&gt;"",IF(B$4172='Usages mobilité'!BF15,'Usages mobilité'!BD15,0),0)</f>
        <v>0</v>
      </c>
      <c r="E4296" s="223">
        <f t="shared" si="376"/>
        <v>0</v>
      </c>
      <c r="F4296" s="223">
        <f t="shared" si="376"/>
        <v>0</v>
      </c>
      <c r="G4296" s="223">
        <f t="shared" si="376"/>
        <v>0</v>
      </c>
      <c r="H4296" s="223">
        <f t="shared" si="376"/>
        <v>0</v>
      </c>
      <c r="I4296" s="223">
        <f t="shared" si="376"/>
        <v>0</v>
      </c>
      <c r="J4296" s="223">
        <f t="shared" si="376"/>
        <v>0</v>
      </c>
      <c r="K4296" s="223">
        <f t="shared" si="376"/>
        <v>0</v>
      </c>
      <c r="L4296" s="223">
        <f t="shared" si="376"/>
        <v>0</v>
      </c>
      <c r="M4296" s="223">
        <f t="shared" si="376"/>
        <v>0</v>
      </c>
      <c r="N4296" s="223">
        <f t="shared" si="376"/>
        <v>0</v>
      </c>
      <c r="O4296" s="223">
        <f t="shared" si="376"/>
        <v>0</v>
      </c>
      <c r="P4296" s="223">
        <f t="shared" si="376"/>
        <v>0</v>
      </c>
      <c r="Q4296" s="223">
        <f t="shared" si="376"/>
        <v>0</v>
      </c>
      <c r="R4296" s="223">
        <f t="shared" si="376"/>
        <v>0</v>
      </c>
    </row>
    <row r="4297" spans="1:18" hidden="1" outlineLevel="2" x14ac:dyDescent="0.25">
      <c r="A4297" s="222" t="str">
        <f>'Usages mobilité'!A16</f>
        <v>Usage mobilité n°13</v>
      </c>
      <c r="B4297" s="222" t="s">
        <v>41</v>
      </c>
      <c r="C4297" s="222"/>
      <c r="D4297" s="223">
        <f>IF(B$4172&lt;&gt;"",IF(B$4172='Usages mobilité'!BF16,'Usages mobilité'!BD16,0),0)</f>
        <v>0</v>
      </c>
      <c r="E4297" s="223">
        <f t="shared" si="376"/>
        <v>0</v>
      </c>
      <c r="F4297" s="223">
        <f t="shared" si="376"/>
        <v>0</v>
      </c>
      <c r="G4297" s="223">
        <f t="shared" si="376"/>
        <v>0</v>
      </c>
      <c r="H4297" s="223">
        <f t="shared" si="376"/>
        <v>0</v>
      </c>
      <c r="I4297" s="223">
        <f t="shared" si="376"/>
        <v>0</v>
      </c>
      <c r="J4297" s="223">
        <f t="shared" si="376"/>
        <v>0</v>
      </c>
      <c r="K4297" s="223">
        <f t="shared" si="376"/>
        <v>0</v>
      </c>
      <c r="L4297" s="223">
        <f t="shared" si="376"/>
        <v>0</v>
      </c>
      <c r="M4297" s="223">
        <f t="shared" si="376"/>
        <v>0</v>
      </c>
      <c r="N4297" s="223">
        <f t="shared" si="376"/>
        <v>0</v>
      </c>
      <c r="O4297" s="223">
        <f t="shared" si="376"/>
        <v>0</v>
      </c>
      <c r="P4297" s="223">
        <f t="shared" si="376"/>
        <v>0</v>
      </c>
      <c r="Q4297" s="223">
        <f t="shared" si="376"/>
        <v>0</v>
      </c>
      <c r="R4297" s="223">
        <f t="shared" si="376"/>
        <v>0</v>
      </c>
    </row>
    <row r="4298" spans="1:18" hidden="1" outlineLevel="2" x14ac:dyDescent="0.25">
      <c r="A4298" s="222" t="str">
        <f>'Usages mobilité'!A17</f>
        <v>Usage mobilité n°14</v>
      </c>
      <c r="B4298" s="222" t="s">
        <v>41</v>
      </c>
      <c r="C4298" s="222"/>
      <c r="D4298" s="223">
        <f>IF(B$4172&lt;&gt;"",IF(B$4172='Usages mobilité'!BF17,'Usages mobilité'!BD17,0),0)</f>
        <v>0</v>
      </c>
      <c r="E4298" s="223">
        <f t="shared" si="376"/>
        <v>0</v>
      </c>
      <c r="F4298" s="223">
        <f t="shared" si="376"/>
        <v>0</v>
      </c>
      <c r="G4298" s="223">
        <f t="shared" si="376"/>
        <v>0</v>
      </c>
      <c r="H4298" s="223">
        <f t="shared" si="376"/>
        <v>0</v>
      </c>
      <c r="I4298" s="223">
        <f t="shared" si="376"/>
        <v>0</v>
      </c>
      <c r="J4298" s="223">
        <f t="shared" si="376"/>
        <v>0</v>
      </c>
      <c r="K4298" s="223">
        <f t="shared" si="376"/>
        <v>0</v>
      </c>
      <c r="L4298" s="223">
        <f t="shared" si="376"/>
        <v>0</v>
      </c>
      <c r="M4298" s="223">
        <f t="shared" si="376"/>
        <v>0</v>
      </c>
      <c r="N4298" s="223">
        <f t="shared" si="376"/>
        <v>0</v>
      </c>
      <c r="O4298" s="223">
        <f t="shared" si="376"/>
        <v>0</v>
      </c>
      <c r="P4298" s="223">
        <f t="shared" si="376"/>
        <v>0</v>
      </c>
      <c r="Q4298" s="223">
        <f t="shared" si="376"/>
        <v>0</v>
      </c>
      <c r="R4298" s="223">
        <f t="shared" si="376"/>
        <v>0</v>
      </c>
    </row>
    <row r="4299" spans="1:18" hidden="1" outlineLevel="2" x14ac:dyDescent="0.25">
      <c r="A4299" s="222" t="str">
        <f>'Usages mobilité'!A18</f>
        <v>Usage mobilité n°15</v>
      </c>
      <c r="B4299" s="222" t="s">
        <v>41</v>
      </c>
      <c r="C4299" s="222"/>
      <c r="D4299" s="223">
        <f>IF(B$4172&lt;&gt;"",IF(B$4172='Usages mobilité'!BF18,'Usages mobilité'!BD18,0),0)</f>
        <v>0</v>
      </c>
      <c r="E4299" s="223">
        <f t="shared" si="376"/>
        <v>0</v>
      </c>
      <c r="F4299" s="223">
        <f t="shared" si="376"/>
        <v>0</v>
      </c>
      <c r="G4299" s="223">
        <f t="shared" si="376"/>
        <v>0</v>
      </c>
      <c r="H4299" s="223">
        <f t="shared" si="376"/>
        <v>0</v>
      </c>
      <c r="I4299" s="223">
        <f t="shared" si="376"/>
        <v>0</v>
      </c>
      <c r="J4299" s="223">
        <f t="shared" si="376"/>
        <v>0</v>
      </c>
      <c r="K4299" s="223">
        <f t="shared" si="376"/>
        <v>0</v>
      </c>
      <c r="L4299" s="223">
        <f t="shared" si="376"/>
        <v>0</v>
      </c>
      <c r="M4299" s="223">
        <f t="shared" si="376"/>
        <v>0</v>
      </c>
      <c r="N4299" s="223">
        <f t="shared" si="376"/>
        <v>0</v>
      </c>
      <c r="O4299" s="223">
        <f t="shared" si="376"/>
        <v>0</v>
      </c>
      <c r="P4299" s="223">
        <f t="shared" si="376"/>
        <v>0</v>
      </c>
      <c r="Q4299" s="223">
        <f t="shared" si="376"/>
        <v>0</v>
      </c>
      <c r="R4299" s="223">
        <f t="shared" si="376"/>
        <v>0</v>
      </c>
    </row>
    <row r="4300" spans="1:18" hidden="1" outlineLevel="2" x14ac:dyDescent="0.25">
      <c r="A4300" s="222" t="str">
        <f>'Usages mobilité'!A19</f>
        <v>Usage mobilité n°16</v>
      </c>
      <c r="B4300" s="222" t="s">
        <v>41</v>
      </c>
      <c r="C4300" s="222"/>
      <c r="D4300" s="223">
        <f>IF(B$4172&lt;&gt;"",IF(B$4172='Usages mobilité'!BF19,'Usages mobilité'!BD19,0),0)</f>
        <v>0</v>
      </c>
      <c r="E4300" s="223">
        <f t="shared" si="376"/>
        <v>0</v>
      </c>
      <c r="F4300" s="223">
        <f t="shared" si="376"/>
        <v>0</v>
      </c>
      <c r="G4300" s="223">
        <f t="shared" si="376"/>
        <v>0</v>
      </c>
      <c r="H4300" s="223">
        <f t="shared" si="376"/>
        <v>0</v>
      </c>
      <c r="I4300" s="223">
        <f t="shared" si="376"/>
        <v>0</v>
      </c>
      <c r="J4300" s="223">
        <f t="shared" si="376"/>
        <v>0</v>
      </c>
      <c r="K4300" s="223">
        <f t="shared" si="376"/>
        <v>0</v>
      </c>
      <c r="L4300" s="223">
        <f t="shared" si="376"/>
        <v>0</v>
      </c>
      <c r="M4300" s="223">
        <f t="shared" si="376"/>
        <v>0</v>
      </c>
      <c r="N4300" s="223">
        <f t="shared" si="376"/>
        <v>0</v>
      </c>
      <c r="O4300" s="223">
        <f t="shared" si="376"/>
        <v>0</v>
      </c>
      <c r="P4300" s="223">
        <f t="shared" si="376"/>
        <v>0</v>
      </c>
      <c r="Q4300" s="223">
        <f t="shared" si="376"/>
        <v>0</v>
      </c>
      <c r="R4300" s="223">
        <f t="shared" si="376"/>
        <v>0</v>
      </c>
    </row>
    <row r="4301" spans="1:18" hidden="1" outlineLevel="2" x14ac:dyDescent="0.25">
      <c r="A4301" s="222" t="str">
        <f>'Usages mobilité'!A20</f>
        <v>Usage mobilité n°17</v>
      </c>
      <c r="B4301" s="222" t="s">
        <v>41</v>
      </c>
      <c r="C4301" s="222"/>
      <c r="D4301" s="223">
        <f>IF(B$4172&lt;&gt;"",IF(B$4172='Usages mobilité'!BF20,'Usages mobilité'!BD20,0),0)</f>
        <v>0</v>
      </c>
      <c r="E4301" s="223">
        <f t="shared" si="376"/>
        <v>0</v>
      </c>
      <c r="F4301" s="223">
        <f t="shared" si="376"/>
        <v>0</v>
      </c>
      <c r="G4301" s="223">
        <f t="shared" si="376"/>
        <v>0</v>
      </c>
      <c r="H4301" s="223">
        <f t="shared" si="376"/>
        <v>0</v>
      </c>
      <c r="I4301" s="223">
        <f t="shared" si="376"/>
        <v>0</v>
      </c>
      <c r="J4301" s="223">
        <f t="shared" si="376"/>
        <v>0</v>
      </c>
      <c r="K4301" s="223">
        <f t="shared" si="376"/>
        <v>0</v>
      </c>
      <c r="L4301" s="223">
        <f t="shared" si="376"/>
        <v>0</v>
      </c>
      <c r="M4301" s="223">
        <f t="shared" si="376"/>
        <v>0</v>
      </c>
      <c r="N4301" s="223">
        <f t="shared" si="376"/>
        <v>0</v>
      </c>
      <c r="O4301" s="223">
        <f t="shared" si="376"/>
        <v>0</v>
      </c>
      <c r="P4301" s="223">
        <f t="shared" si="376"/>
        <v>0</v>
      </c>
      <c r="Q4301" s="223">
        <f t="shared" si="376"/>
        <v>0</v>
      </c>
      <c r="R4301" s="223">
        <f t="shared" si="376"/>
        <v>0</v>
      </c>
    </row>
    <row r="4302" spans="1:18" hidden="1" outlineLevel="2" x14ac:dyDescent="0.25">
      <c r="A4302" s="222" t="str">
        <f>'Usages mobilité'!A21</f>
        <v>Usage mobilité n°18</v>
      </c>
      <c r="B4302" s="222" t="s">
        <v>41</v>
      </c>
      <c r="C4302" s="222"/>
      <c r="D4302" s="223">
        <f>IF(B$4172&lt;&gt;"",IF(B$4172='Usages mobilité'!BF21,'Usages mobilité'!BD21,0),0)</f>
        <v>0</v>
      </c>
      <c r="E4302" s="223">
        <f t="shared" si="376"/>
        <v>0</v>
      </c>
      <c r="F4302" s="223">
        <f t="shared" si="376"/>
        <v>0</v>
      </c>
      <c r="G4302" s="223">
        <f t="shared" si="376"/>
        <v>0</v>
      </c>
      <c r="H4302" s="223">
        <f t="shared" si="376"/>
        <v>0</v>
      </c>
      <c r="I4302" s="223">
        <f t="shared" si="376"/>
        <v>0</v>
      </c>
      <c r="J4302" s="223">
        <f t="shared" si="376"/>
        <v>0</v>
      </c>
      <c r="K4302" s="223">
        <f t="shared" si="376"/>
        <v>0</v>
      </c>
      <c r="L4302" s="223">
        <f t="shared" si="376"/>
        <v>0</v>
      </c>
      <c r="M4302" s="223">
        <f t="shared" si="376"/>
        <v>0</v>
      </c>
      <c r="N4302" s="223">
        <f t="shared" si="376"/>
        <v>0</v>
      </c>
      <c r="O4302" s="223">
        <f t="shared" si="376"/>
        <v>0</v>
      </c>
      <c r="P4302" s="223">
        <f t="shared" si="376"/>
        <v>0</v>
      </c>
      <c r="Q4302" s="223">
        <f t="shared" si="376"/>
        <v>0</v>
      </c>
      <c r="R4302" s="223">
        <f t="shared" si="376"/>
        <v>0</v>
      </c>
    </row>
    <row r="4303" spans="1:18" hidden="1" outlineLevel="2" x14ac:dyDescent="0.25">
      <c r="A4303" s="222" t="str">
        <f>'Usages mobilité'!A22</f>
        <v>Usage mobilité n°19</v>
      </c>
      <c r="B4303" s="222" t="s">
        <v>41</v>
      </c>
      <c r="C4303" s="222"/>
      <c r="D4303" s="223">
        <f>IF(B$4172&lt;&gt;"",IF(B$4172='Usages mobilité'!BF22,'Usages mobilité'!BD22,0),0)</f>
        <v>0</v>
      </c>
      <c r="E4303" s="223">
        <f t="shared" si="376"/>
        <v>0</v>
      </c>
      <c r="F4303" s="223">
        <f t="shared" si="376"/>
        <v>0</v>
      </c>
      <c r="G4303" s="223">
        <f t="shared" si="376"/>
        <v>0</v>
      </c>
      <c r="H4303" s="223">
        <f t="shared" si="376"/>
        <v>0</v>
      </c>
      <c r="I4303" s="223">
        <f t="shared" si="376"/>
        <v>0</v>
      </c>
      <c r="J4303" s="223">
        <f t="shared" si="376"/>
        <v>0</v>
      </c>
      <c r="K4303" s="223">
        <f t="shared" si="376"/>
        <v>0</v>
      </c>
      <c r="L4303" s="223">
        <f t="shared" si="376"/>
        <v>0</v>
      </c>
      <c r="M4303" s="223">
        <f t="shared" si="376"/>
        <v>0</v>
      </c>
      <c r="N4303" s="223">
        <f t="shared" si="376"/>
        <v>0</v>
      </c>
      <c r="O4303" s="223">
        <f t="shared" si="376"/>
        <v>0</v>
      </c>
      <c r="P4303" s="223">
        <f t="shared" si="376"/>
        <v>0</v>
      </c>
      <c r="Q4303" s="223">
        <f t="shared" si="376"/>
        <v>0</v>
      </c>
      <c r="R4303" s="223">
        <f t="shared" si="376"/>
        <v>0</v>
      </c>
    </row>
    <row r="4304" spans="1:18" hidden="1" outlineLevel="2" x14ac:dyDescent="0.25">
      <c r="A4304" s="222" t="str">
        <f>'Usages mobilité'!A23</f>
        <v>Usage mobilité n°20</v>
      </c>
      <c r="B4304" s="222" t="s">
        <v>41</v>
      </c>
      <c r="C4304" s="222"/>
      <c r="D4304" s="223">
        <f>IF(B$4172&lt;&gt;"",IF(B$4172='Usages mobilité'!BF23,'Usages mobilité'!BD23,0),0)</f>
        <v>0</v>
      </c>
      <c r="E4304" s="223">
        <f t="shared" si="376"/>
        <v>0</v>
      </c>
      <c r="F4304" s="223">
        <f t="shared" si="376"/>
        <v>0</v>
      </c>
      <c r="G4304" s="223">
        <f t="shared" si="376"/>
        <v>0</v>
      </c>
      <c r="H4304" s="223">
        <f t="shared" si="376"/>
        <v>0</v>
      </c>
      <c r="I4304" s="223">
        <f t="shared" si="376"/>
        <v>0</v>
      </c>
      <c r="J4304" s="223">
        <f t="shared" si="376"/>
        <v>0</v>
      </c>
      <c r="K4304" s="223">
        <f t="shared" si="376"/>
        <v>0</v>
      </c>
      <c r="L4304" s="223">
        <f t="shared" si="376"/>
        <v>0</v>
      </c>
      <c r="M4304" s="223">
        <f t="shared" si="376"/>
        <v>0</v>
      </c>
      <c r="N4304" s="223">
        <f t="shared" si="376"/>
        <v>0</v>
      </c>
      <c r="O4304" s="223">
        <f t="shared" si="376"/>
        <v>0</v>
      </c>
      <c r="P4304" s="223">
        <f t="shared" si="376"/>
        <v>0</v>
      </c>
      <c r="Q4304" s="223">
        <f t="shared" si="376"/>
        <v>0</v>
      </c>
      <c r="R4304" s="223">
        <f t="shared" si="376"/>
        <v>0</v>
      </c>
    </row>
    <row r="4305" spans="1:18" hidden="1" outlineLevel="2" x14ac:dyDescent="0.25">
      <c r="A4305" s="222" t="str">
        <f>'Usages mobilité'!A24</f>
        <v>Usage mobilité n°21</v>
      </c>
      <c r="B4305" s="222" t="s">
        <v>41</v>
      </c>
      <c r="C4305" s="222"/>
      <c r="D4305" s="223">
        <f>IF(B$4172&lt;&gt;"",IF(B$4172='Usages mobilité'!BF24,'Usages mobilité'!BD24,0),0)</f>
        <v>0</v>
      </c>
      <c r="E4305" s="223">
        <f t="shared" ref="E4305:R4314" si="377">$D4305</f>
        <v>0</v>
      </c>
      <c r="F4305" s="223">
        <f t="shared" si="377"/>
        <v>0</v>
      </c>
      <c r="G4305" s="223">
        <f t="shared" si="377"/>
        <v>0</v>
      </c>
      <c r="H4305" s="223">
        <f t="shared" si="377"/>
        <v>0</v>
      </c>
      <c r="I4305" s="223">
        <f t="shared" si="377"/>
        <v>0</v>
      </c>
      <c r="J4305" s="223">
        <f t="shared" si="377"/>
        <v>0</v>
      </c>
      <c r="K4305" s="223">
        <f t="shared" si="377"/>
        <v>0</v>
      </c>
      <c r="L4305" s="223">
        <f t="shared" si="377"/>
        <v>0</v>
      </c>
      <c r="M4305" s="223">
        <f t="shared" si="377"/>
        <v>0</v>
      </c>
      <c r="N4305" s="223">
        <f t="shared" si="377"/>
        <v>0</v>
      </c>
      <c r="O4305" s="223">
        <f t="shared" si="377"/>
        <v>0</v>
      </c>
      <c r="P4305" s="223">
        <f t="shared" si="377"/>
        <v>0</v>
      </c>
      <c r="Q4305" s="223">
        <f t="shared" si="377"/>
        <v>0</v>
      </c>
      <c r="R4305" s="223">
        <f t="shared" si="377"/>
        <v>0</v>
      </c>
    </row>
    <row r="4306" spans="1:18" hidden="1" outlineLevel="2" x14ac:dyDescent="0.25">
      <c r="A4306" s="222" t="str">
        <f>'Usages mobilité'!A25</f>
        <v>Usage mobilité n°22</v>
      </c>
      <c r="B4306" s="222" t="s">
        <v>41</v>
      </c>
      <c r="C4306" s="222"/>
      <c r="D4306" s="223">
        <f>IF(B$4172&lt;&gt;"",IF(B$4172='Usages mobilité'!BF25,'Usages mobilité'!BD25,0),0)</f>
        <v>0</v>
      </c>
      <c r="E4306" s="223">
        <f t="shared" si="377"/>
        <v>0</v>
      </c>
      <c r="F4306" s="223">
        <f t="shared" si="377"/>
        <v>0</v>
      </c>
      <c r="G4306" s="223">
        <f t="shared" si="377"/>
        <v>0</v>
      </c>
      <c r="H4306" s="223">
        <f t="shared" si="377"/>
        <v>0</v>
      </c>
      <c r="I4306" s="223">
        <f t="shared" si="377"/>
        <v>0</v>
      </c>
      <c r="J4306" s="223">
        <f t="shared" si="377"/>
        <v>0</v>
      </c>
      <c r="K4306" s="223">
        <f t="shared" si="377"/>
        <v>0</v>
      </c>
      <c r="L4306" s="223">
        <f t="shared" si="377"/>
        <v>0</v>
      </c>
      <c r="M4306" s="223">
        <f t="shared" si="377"/>
        <v>0</v>
      </c>
      <c r="N4306" s="223">
        <f t="shared" si="377"/>
        <v>0</v>
      </c>
      <c r="O4306" s="223">
        <f t="shared" si="377"/>
        <v>0</v>
      </c>
      <c r="P4306" s="223">
        <f t="shared" si="377"/>
        <v>0</v>
      </c>
      <c r="Q4306" s="223">
        <f t="shared" si="377"/>
        <v>0</v>
      </c>
      <c r="R4306" s="223">
        <f t="shared" si="377"/>
        <v>0</v>
      </c>
    </row>
    <row r="4307" spans="1:18" hidden="1" outlineLevel="2" x14ac:dyDescent="0.25">
      <c r="A4307" s="222" t="str">
        <f>'Usages mobilité'!A26</f>
        <v>Usage mobilité n°23</v>
      </c>
      <c r="B4307" s="222" t="s">
        <v>41</v>
      </c>
      <c r="C4307" s="222"/>
      <c r="D4307" s="223">
        <f>IF(B$4172&lt;&gt;"",IF(B$4172='Usages mobilité'!BF26,'Usages mobilité'!BD26,0),0)</f>
        <v>0</v>
      </c>
      <c r="E4307" s="223">
        <f t="shared" si="377"/>
        <v>0</v>
      </c>
      <c r="F4307" s="223">
        <f t="shared" si="377"/>
        <v>0</v>
      </c>
      <c r="G4307" s="223">
        <f t="shared" si="377"/>
        <v>0</v>
      </c>
      <c r="H4307" s="223">
        <f t="shared" si="377"/>
        <v>0</v>
      </c>
      <c r="I4307" s="223">
        <f t="shared" si="377"/>
        <v>0</v>
      </c>
      <c r="J4307" s="223">
        <f t="shared" si="377"/>
        <v>0</v>
      </c>
      <c r="K4307" s="223">
        <f t="shared" si="377"/>
        <v>0</v>
      </c>
      <c r="L4307" s="223">
        <f t="shared" si="377"/>
        <v>0</v>
      </c>
      <c r="M4307" s="223">
        <f t="shared" si="377"/>
        <v>0</v>
      </c>
      <c r="N4307" s="223">
        <f t="shared" si="377"/>
        <v>0</v>
      </c>
      <c r="O4307" s="223">
        <f t="shared" si="377"/>
        <v>0</v>
      </c>
      <c r="P4307" s="223">
        <f t="shared" si="377"/>
        <v>0</v>
      </c>
      <c r="Q4307" s="223">
        <f t="shared" si="377"/>
        <v>0</v>
      </c>
      <c r="R4307" s="223">
        <f t="shared" si="377"/>
        <v>0</v>
      </c>
    </row>
    <row r="4308" spans="1:18" hidden="1" outlineLevel="2" x14ac:dyDescent="0.25">
      <c r="A4308" s="222" t="str">
        <f>'Usages mobilité'!A27</f>
        <v>Usage mobilité n°24</v>
      </c>
      <c r="B4308" s="222" t="s">
        <v>41</v>
      </c>
      <c r="C4308" s="222"/>
      <c r="D4308" s="223">
        <f>IF(B$4172&lt;&gt;"",IF(B$4172='Usages mobilité'!BF27,'Usages mobilité'!BD27,0),0)</f>
        <v>0</v>
      </c>
      <c r="E4308" s="223">
        <f t="shared" si="377"/>
        <v>0</v>
      </c>
      <c r="F4308" s="223">
        <f t="shared" si="377"/>
        <v>0</v>
      </c>
      <c r="G4308" s="223">
        <f t="shared" si="377"/>
        <v>0</v>
      </c>
      <c r="H4308" s="223">
        <f t="shared" si="377"/>
        <v>0</v>
      </c>
      <c r="I4308" s="223">
        <f t="shared" si="377"/>
        <v>0</v>
      </c>
      <c r="J4308" s="223">
        <f t="shared" si="377"/>
        <v>0</v>
      </c>
      <c r="K4308" s="223">
        <f t="shared" si="377"/>
        <v>0</v>
      </c>
      <c r="L4308" s="223">
        <f t="shared" si="377"/>
        <v>0</v>
      </c>
      <c r="M4308" s="223">
        <f t="shared" si="377"/>
        <v>0</v>
      </c>
      <c r="N4308" s="223">
        <f t="shared" si="377"/>
        <v>0</v>
      </c>
      <c r="O4308" s="223">
        <f t="shared" si="377"/>
        <v>0</v>
      </c>
      <c r="P4308" s="223">
        <f t="shared" si="377"/>
        <v>0</v>
      </c>
      <c r="Q4308" s="223">
        <f t="shared" si="377"/>
        <v>0</v>
      </c>
      <c r="R4308" s="223">
        <f t="shared" si="377"/>
        <v>0</v>
      </c>
    </row>
    <row r="4309" spans="1:18" hidden="1" outlineLevel="2" x14ac:dyDescent="0.25">
      <c r="A4309" s="222" t="str">
        <f>'Usages mobilité'!A28</f>
        <v>Usage mobilité n°25</v>
      </c>
      <c r="B4309" s="222" t="s">
        <v>41</v>
      </c>
      <c r="C4309" s="222"/>
      <c r="D4309" s="223">
        <f>IF(B$4172&lt;&gt;"",IF(B$4172='Usages mobilité'!BF28,'Usages mobilité'!BD28,0),0)</f>
        <v>0</v>
      </c>
      <c r="E4309" s="223">
        <f t="shared" si="377"/>
        <v>0</v>
      </c>
      <c r="F4309" s="223">
        <f t="shared" si="377"/>
        <v>0</v>
      </c>
      <c r="G4309" s="223">
        <f t="shared" si="377"/>
        <v>0</v>
      </c>
      <c r="H4309" s="223">
        <f t="shared" si="377"/>
        <v>0</v>
      </c>
      <c r="I4309" s="223">
        <f t="shared" si="377"/>
        <v>0</v>
      </c>
      <c r="J4309" s="223">
        <f t="shared" si="377"/>
        <v>0</v>
      </c>
      <c r="K4309" s="223">
        <f t="shared" si="377"/>
        <v>0</v>
      </c>
      <c r="L4309" s="223">
        <f t="shared" si="377"/>
        <v>0</v>
      </c>
      <c r="M4309" s="223">
        <f t="shared" si="377"/>
        <v>0</v>
      </c>
      <c r="N4309" s="223">
        <f t="shared" si="377"/>
        <v>0</v>
      </c>
      <c r="O4309" s="223">
        <f t="shared" si="377"/>
        <v>0</v>
      </c>
      <c r="P4309" s="223">
        <f t="shared" si="377"/>
        <v>0</v>
      </c>
      <c r="Q4309" s="223">
        <f t="shared" si="377"/>
        <v>0</v>
      </c>
      <c r="R4309" s="223">
        <f t="shared" si="377"/>
        <v>0</v>
      </c>
    </row>
    <row r="4310" spans="1:18" hidden="1" outlineLevel="2" x14ac:dyDescent="0.25">
      <c r="A4310" s="222" t="str">
        <f>'Usages mobilité'!A29</f>
        <v>Usage mobilité n°26</v>
      </c>
      <c r="B4310" s="222" t="s">
        <v>41</v>
      </c>
      <c r="C4310" s="222"/>
      <c r="D4310" s="223">
        <f>IF(B$4172&lt;&gt;"",IF(B$4172='Usages mobilité'!BF29,'Usages mobilité'!BD29,0),0)</f>
        <v>0</v>
      </c>
      <c r="E4310" s="223">
        <f t="shared" si="377"/>
        <v>0</v>
      </c>
      <c r="F4310" s="223">
        <f t="shared" si="377"/>
        <v>0</v>
      </c>
      <c r="G4310" s="223">
        <f t="shared" si="377"/>
        <v>0</v>
      </c>
      <c r="H4310" s="223">
        <f t="shared" si="377"/>
        <v>0</v>
      </c>
      <c r="I4310" s="223">
        <f t="shared" si="377"/>
        <v>0</v>
      </c>
      <c r="J4310" s="223">
        <f t="shared" si="377"/>
        <v>0</v>
      </c>
      <c r="K4310" s="223">
        <f t="shared" si="377"/>
        <v>0</v>
      </c>
      <c r="L4310" s="223">
        <f t="shared" si="377"/>
        <v>0</v>
      </c>
      <c r="M4310" s="223">
        <f t="shared" si="377"/>
        <v>0</v>
      </c>
      <c r="N4310" s="223">
        <f t="shared" si="377"/>
        <v>0</v>
      </c>
      <c r="O4310" s="223">
        <f t="shared" si="377"/>
        <v>0</v>
      </c>
      <c r="P4310" s="223">
        <f t="shared" si="377"/>
        <v>0</v>
      </c>
      <c r="Q4310" s="223">
        <f t="shared" si="377"/>
        <v>0</v>
      </c>
      <c r="R4310" s="223">
        <f t="shared" si="377"/>
        <v>0</v>
      </c>
    </row>
    <row r="4311" spans="1:18" hidden="1" outlineLevel="2" x14ac:dyDescent="0.25">
      <c r="A4311" s="222" t="str">
        <f>'Usages mobilité'!A30</f>
        <v>Usage mobilité n°27</v>
      </c>
      <c r="B4311" s="222" t="s">
        <v>41</v>
      </c>
      <c r="C4311" s="222"/>
      <c r="D4311" s="223">
        <f>IF(B$4172&lt;&gt;"",IF(B$4172='Usages mobilité'!BF30,'Usages mobilité'!BD30,0),0)</f>
        <v>0</v>
      </c>
      <c r="E4311" s="223">
        <f t="shared" si="377"/>
        <v>0</v>
      </c>
      <c r="F4311" s="223">
        <f t="shared" si="377"/>
        <v>0</v>
      </c>
      <c r="G4311" s="223">
        <f t="shared" si="377"/>
        <v>0</v>
      </c>
      <c r="H4311" s="223">
        <f t="shared" si="377"/>
        <v>0</v>
      </c>
      <c r="I4311" s="223">
        <f t="shared" si="377"/>
        <v>0</v>
      </c>
      <c r="J4311" s="223">
        <f t="shared" si="377"/>
        <v>0</v>
      </c>
      <c r="K4311" s="223">
        <f t="shared" si="377"/>
        <v>0</v>
      </c>
      <c r="L4311" s="223">
        <f t="shared" si="377"/>
        <v>0</v>
      </c>
      <c r="M4311" s="223">
        <f t="shared" si="377"/>
        <v>0</v>
      </c>
      <c r="N4311" s="223">
        <f t="shared" si="377"/>
        <v>0</v>
      </c>
      <c r="O4311" s="223">
        <f t="shared" si="377"/>
        <v>0</v>
      </c>
      <c r="P4311" s="223">
        <f t="shared" si="377"/>
        <v>0</v>
      </c>
      <c r="Q4311" s="223">
        <f t="shared" si="377"/>
        <v>0</v>
      </c>
      <c r="R4311" s="223">
        <f t="shared" si="377"/>
        <v>0</v>
      </c>
    </row>
    <row r="4312" spans="1:18" hidden="1" outlineLevel="2" x14ac:dyDescent="0.25">
      <c r="A4312" s="222" t="str">
        <f>'Usages mobilité'!A31</f>
        <v>Usage mobilité n°28</v>
      </c>
      <c r="B4312" s="222" t="s">
        <v>41</v>
      </c>
      <c r="C4312" s="222"/>
      <c r="D4312" s="223">
        <f>IF(B$4172&lt;&gt;"",IF(B$4172='Usages mobilité'!BF31,'Usages mobilité'!BD31,0),0)</f>
        <v>0</v>
      </c>
      <c r="E4312" s="223">
        <f t="shared" si="377"/>
        <v>0</v>
      </c>
      <c r="F4312" s="223">
        <f t="shared" si="377"/>
        <v>0</v>
      </c>
      <c r="G4312" s="223">
        <f t="shared" si="377"/>
        <v>0</v>
      </c>
      <c r="H4312" s="223">
        <f t="shared" si="377"/>
        <v>0</v>
      </c>
      <c r="I4312" s="223">
        <f t="shared" si="377"/>
        <v>0</v>
      </c>
      <c r="J4312" s="223">
        <f t="shared" si="377"/>
        <v>0</v>
      </c>
      <c r="K4312" s="223">
        <f t="shared" si="377"/>
        <v>0</v>
      </c>
      <c r="L4312" s="223">
        <f t="shared" si="377"/>
        <v>0</v>
      </c>
      <c r="M4312" s="223">
        <f t="shared" si="377"/>
        <v>0</v>
      </c>
      <c r="N4312" s="223">
        <f t="shared" si="377"/>
        <v>0</v>
      </c>
      <c r="O4312" s="223">
        <f t="shared" si="377"/>
        <v>0</v>
      </c>
      <c r="P4312" s="223">
        <f t="shared" si="377"/>
        <v>0</v>
      </c>
      <c r="Q4312" s="223">
        <f t="shared" si="377"/>
        <v>0</v>
      </c>
      <c r="R4312" s="223">
        <f t="shared" si="377"/>
        <v>0</v>
      </c>
    </row>
    <row r="4313" spans="1:18" hidden="1" outlineLevel="2" x14ac:dyDescent="0.25">
      <c r="A4313" s="222" t="str">
        <f>'Usages mobilité'!A32</f>
        <v>Usage mobilité n°29</v>
      </c>
      <c r="B4313" s="222" t="s">
        <v>41</v>
      </c>
      <c r="C4313" s="222"/>
      <c r="D4313" s="223">
        <f>IF(B$4172&lt;&gt;"",IF(B$4172='Usages mobilité'!BF32,'Usages mobilité'!BD32,0),0)</f>
        <v>0</v>
      </c>
      <c r="E4313" s="223">
        <f t="shared" si="377"/>
        <v>0</v>
      </c>
      <c r="F4313" s="223">
        <f t="shared" si="377"/>
        <v>0</v>
      </c>
      <c r="G4313" s="223">
        <f t="shared" si="377"/>
        <v>0</v>
      </c>
      <c r="H4313" s="223">
        <f t="shared" si="377"/>
        <v>0</v>
      </c>
      <c r="I4313" s="223">
        <f t="shared" si="377"/>
        <v>0</v>
      </c>
      <c r="J4313" s="223">
        <f t="shared" si="377"/>
        <v>0</v>
      </c>
      <c r="K4313" s="223">
        <f t="shared" si="377"/>
        <v>0</v>
      </c>
      <c r="L4313" s="223">
        <f t="shared" si="377"/>
        <v>0</v>
      </c>
      <c r="M4313" s="223">
        <f t="shared" si="377"/>
        <v>0</v>
      </c>
      <c r="N4313" s="223">
        <f t="shared" si="377"/>
        <v>0</v>
      </c>
      <c r="O4313" s="223">
        <f t="shared" si="377"/>
        <v>0</v>
      </c>
      <c r="P4313" s="223">
        <f t="shared" si="377"/>
        <v>0</v>
      </c>
      <c r="Q4313" s="223">
        <f t="shared" si="377"/>
        <v>0</v>
      </c>
      <c r="R4313" s="223">
        <f t="shared" si="377"/>
        <v>0</v>
      </c>
    </row>
    <row r="4314" spans="1:18" hidden="1" outlineLevel="2" x14ac:dyDescent="0.25">
      <c r="A4314" s="222" t="str">
        <f>'Usages mobilité'!A33</f>
        <v>Usage mobilité n°30</v>
      </c>
      <c r="B4314" s="222" t="s">
        <v>41</v>
      </c>
      <c r="C4314" s="222"/>
      <c r="D4314" s="223">
        <f>IF(B$4172&lt;&gt;"",IF(B$4172='Usages mobilité'!BF33,'Usages mobilité'!BD33,0),0)</f>
        <v>0</v>
      </c>
      <c r="E4314" s="223">
        <f t="shared" si="377"/>
        <v>0</v>
      </c>
      <c r="F4314" s="223">
        <f t="shared" si="377"/>
        <v>0</v>
      </c>
      <c r="G4314" s="223">
        <f t="shared" si="377"/>
        <v>0</v>
      </c>
      <c r="H4314" s="223">
        <f t="shared" si="377"/>
        <v>0</v>
      </c>
      <c r="I4314" s="223">
        <f t="shared" si="377"/>
        <v>0</v>
      </c>
      <c r="J4314" s="223">
        <f t="shared" si="377"/>
        <v>0</v>
      </c>
      <c r="K4314" s="223">
        <f t="shared" si="377"/>
        <v>0</v>
      </c>
      <c r="L4314" s="223">
        <f t="shared" si="377"/>
        <v>0</v>
      </c>
      <c r="M4314" s="223">
        <f t="shared" si="377"/>
        <v>0</v>
      </c>
      <c r="N4314" s="223">
        <f t="shared" si="377"/>
        <v>0</v>
      </c>
      <c r="O4314" s="223">
        <f t="shared" si="377"/>
        <v>0</v>
      </c>
      <c r="P4314" s="223">
        <f t="shared" si="377"/>
        <v>0</v>
      </c>
      <c r="Q4314" s="223">
        <f t="shared" si="377"/>
        <v>0</v>
      </c>
      <c r="R4314" s="223">
        <f t="shared" si="377"/>
        <v>0</v>
      </c>
    </row>
    <row r="4315" spans="1:18" hidden="1" outlineLevel="2" x14ac:dyDescent="0.25">
      <c r="A4315" s="222" t="str">
        <f>'Usages mobilité'!A34</f>
        <v>Usage mobilité n°31</v>
      </c>
      <c r="B4315" s="222" t="s">
        <v>41</v>
      </c>
      <c r="C4315" s="222"/>
      <c r="D4315" s="223">
        <f>IF(B$4172&lt;&gt;"",IF(B$4172='Usages mobilité'!BF34,'Usages mobilité'!BD34,0),0)</f>
        <v>0</v>
      </c>
      <c r="E4315" s="223">
        <f t="shared" ref="E4315:R4324" si="378">$D4315</f>
        <v>0</v>
      </c>
      <c r="F4315" s="223">
        <f t="shared" si="378"/>
        <v>0</v>
      </c>
      <c r="G4315" s="223">
        <f t="shared" si="378"/>
        <v>0</v>
      </c>
      <c r="H4315" s="223">
        <f t="shared" si="378"/>
        <v>0</v>
      </c>
      <c r="I4315" s="223">
        <f t="shared" si="378"/>
        <v>0</v>
      </c>
      <c r="J4315" s="223">
        <f t="shared" si="378"/>
        <v>0</v>
      </c>
      <c r="K4315" s="223">
        <f t="shared" si="378"/>
        <v>0</v>
      </c>
      <c r="L4315" s="223">
        <f t="shared" si="378"/>
        <v>0</v>
      </c>
      <c r="M4315" s="223">
        <f t="shared" si="378"/>
        <v>0</v>
      </c>
      <c r="N4315" s="223">
        <f t="shared" si="378"/>
        <v>0</v>
      </c>
      <c r="O4315" s="223">
        <f t="shared" si="378"/>
        <v>0</v>
      </c>
      <c r="P4315" s="223">
        <f t="shared" si="378"/>
        <v>0</v>
      </c>
      <c r="Q4315" s="223">
        <f t="shared" si="378"/>
        <v>0</v>
      </c>
      <c r="R4315" s="223">
        <f t="shared" si="378"/>
        <v>0</v>
      </c>
    </row>
    <row r="4316" spans="1:18" hidden="1" outlineLevel="2" x14ac:dyDescent="0.25">
      <c r="A4316" s="222" t="str">
        <f>'Usages mobilité'!A35</f>
        <v>Usage mobilité n°32</v>
      </c>
      <c r="B4316" s="222" t="s">
        <v>41</v>
      </c>
      <c r="C4316" s="222"/>
      <c r="D4316" s="223">
        <f>IF(B$4172&lt;&gt;"",IF(B$4172='Usages mobilité'!BF35,'Usages mobilité'!BD35,0),0)</f>
        <v>0</v>
      </c>
      <c r="E4316" s="223">
        <f t="shared" si="378"/>
        <v>0</v>
      </c>
      <c r="F4316" s="223">
        <f t="shared" si="378"/>
        <v>0</v>
      </c>
      <c r="G4316" s="223">
        <f t="shared" si="378"/>
        <v>0</v>
      </c>
      <c r="H4316" s="223">
        <f t="shared" si="378"/>
        <v>0</v>
      </c>
      <c r="I4316" s="223">
        <f t="shared" si="378"/>
        <v>0</v>
      </c>
      <c r="J4316" s="223">
        <f t="shared" si="378"/>
        <v>0</v>
      </c>
      <c r="K4316" s="223">
        <f t="shared" si="378"/>
        <v>0</v>
      </c>
      <c r="L4316" s="223">
        <f t="shared" si="378"/>
        <v>0</v>
      </c>
      <c r="M4316" s="223">
        <f t="shared" si="378"/>
        <v>0</v>
      </c>
      <c r="N4316" s="223">
        <f t="shared" si="378"/>
        <v>0</v>
      </c>
      <c r="O4316" s="223">
        <f t="shared" si="378"/>
        <v>0</v>
      </c>
      <c r="P4316" s="223">
        <f t="shared" si="378"/>
        <v>0</v>
      </c>
      <c r="Q4316" s="223">
        <f t="shared" si="378"/>
        <v>0</v>
      </c>
      <c r="R4316" s="223">
        <f t="shared" si="378"/>
        <v>0</v>
      </c>
    </row>
    <row r="4317" spans="1:18" hidden="1" outlineLevel="2" x14ac:dyDescent="0.25">
      <c r="A4317" s="222" t="str">
        <f>'Usages mobilité'!A36</f>
        <v>Usage mobilité n°33</v>
      </c>
      <c r="B4317" s="222" t="s">
        <v>41</v>
      </c>
      <c r="C4317" s="222"/>
      <c r="D4317" s="223">
        <f>IF(B$4172&lt;&gt;"",IF(B$4172='Usages mobilité'!BF36,'Usages mobilité'!BD36,0),0)</f>
        <v>0</v>
      </c>
      <c r="E4317" s="223">
        <f t="shared" si="378"/>
        <v>0</v>
      </c>
      <c r="F4317" s="223">
        <f t="shared" si="378"/>
        <v>0</v>
      </c>
      <c r="G4317" s="223">
        <f t="shared" si="378"/>
        <v>0</v>
      </c>
      <c r="H4317" s="223">
        <f t="shared" si="378"/>
        <v>0</v>
      </c>
      <c r="I4317" s="223">
        <f t="shared" si="378"/>
        <v>0</v>
      </c>
      <c r="J4317" s="223">
        <f t="shared" si="378"/>
        <v>0</v>
      </c>
      <c r="K4317" s="223">
        <f t="shared" si="378"/>
        <v>0</v>
      </c>
      <c r="L4317" s="223">
        <f t="shared" si="378"/>
        <v>0</v>
      </c>
      <c r="M4317" s="223">
        <f t="shared" si="378"/>
        <v>0</v>
      </c>
      <c r="N4317" s="223">
        <f t="shared" si="378"/>
        <v>0</v>
      </c>
      <c r="O4317" s="223">
        <f t="shared" si="378"/>
        <v>0</v>
      </c>
      <c r="P4317" s="223">
        <f t="shared" si="378"/>
        <v>0</v>
      </c>
      <c r="Q4317" s="223">
        <f t="shared" si="378"/>
        <v>0</v>
      </c>
      <c r="R4317" s="223">
        <f t="shared" si="378"/>
        <v>0</v>
      </c>
    </row>
    <row r="4318" spans="1:18" hidden="1" outlineLevel="2" x14ac:dyDescent="0.25">
      <c r="A4318" s="222" t="str">
        <f>'Usages mobilité'!A37</f>
        <v>Usage mobilité n°34</v>
      </c>
      <c r="B4318" s="222" t="s">
        <v>41</v>
      </c>
      <c r="C4318" s="222"/>
      <c r="D4318" s="223">
        <f>IF(B$4172&lt;&gt;"",IF(B$4172='Usages mobilité'!BF37,'Usages mobilité'!BD37,0),0)</f>
        <v>0</v>
      </c>
      <c r="E4318" s="223">
        <f t="shared" si="378"/>
        <v>0</v>
      </c>
      <c r="F4318" s="223">
        <f t="shared" si="378"/>
        <v>0</v>
      </c>
      <c r="G4318" s="223">
        <f t="shared" si="378"/>
        <v>0</v>
      </c>
      <c r="H4318" s="223">
        <f t="shared" si="378"/>
        <v>0</v>
      </c>
      <c r="I4318" s="223">
        <f t="shared" si="378"/>
        <v>0</v>
      </c>
      <c r="J4318" s="223">
        <f t="shared" si="378"/>
        <v>0</v>
      </c>
      <c r="K4318" s="223">
        <f t="shared" si="378"/>
        <v>0</v>
      </c>
      <c r="L4318" s="223">
        <f t="shared" si="378"/>
        <v>0</v>
      </c>
      <c r="M4318" s="223">
        <f t="shared" si="378"/>
        <v>0</v>
      </c>
      <c r="N4318" s="223">
        <f t="shared" si="378"/>
        <v>0</v>
      </c>
      <c r="O4318" s="223">
        <f t="shared" si="378"/>
        <v>0</v>
      </c>
      <c r="P4318" s="223">
        <f t="shared" si="378"/>
        <v>0</v>
      </c>
      <c r="Q4318" s="223">
        <f t="shared" si="378"/>
        <v>0</v>
      </c>
      <c r="R4318" s="223">
        <f t="shared" si="378"/>
        <v>0</v>
      </c>
    </row>
    <row r="4319" spans="1:18" hidden="1" outlineLevel="2" x14ac:dyDescent="0.25">
      <c r="A4319" s="222" t="str">
        <f>'Usages mobilité'!A38</f>
        <v>Usage mobilité n°35</v>
      </c>
      <c r="B4319" s="222" t="s">
        <v>41</v>
      </c>
      <c r="C4319" s="222"/>
      <c r="D4319" s="223">
        <f>IF(B$4172&lt;&gt;"",IF(B$4172='Usages mobilité'!BF38,'Usages mobilité'!BD38,0),0)</f>
        <v>0</v>
      </c>
      <c r="E4319" s="223">
        <f t="shared" si="378"/>
        <v>0</v>
      </c>
      <c r="F4319" s="223">
        <f t="shared" si="378"/>
        <v>0</v>
      </c>
      <c r="G4319" s="223">
        <f t="shared" si="378"/>
        <v>0</v>
      </c>
      <c r="H4319" s="223">
        <f t="shared" si="378"/>
        <v>0</v>
      </c>
      <c r="I4319" s="223">
        <f t="shared" si="378"/>
        <v>0</v>
      </c>
      <c r="J4319" s="223">
        <f t="shared" si="378"/>
        <v>0</v>
      </c>
      <c r="K4319" s="223">
        <f t="shared" si="378"/>
        <v>0</v>
      </c>
      <c r="L4319" s="223">
        <f t="shared" si="378"/>
        <v>0</v>
      </c>
      <c r="M4319" s="223">
        <f t="shared" si="378"/>
        <v>0</v>
      </c>
      <c r="N4319" s="223">
        <f t="shared" si="378"/>
        <v>0</v>
      </c>
      <c r="O4319" s="223">
        <f t="shared" si="378"/>
        <v>0</v>
      </c>
      <c r="P4319" s="223">
        <f t="shared" si="378"/>
        <v>0</v>
      </c>
      <c r="Q4319" s="223">
        <f t="shared" si="378"/>
        <v>0</v>
      </c>
      <c r="R4319" s="223">
        <f t="shared" si="378"/>
        <v>0</v>
      </c>
    </row>
    <row r="4320" spans="1:18" hidden="1" outlineLevel="2" x14ac:dyDescent="0.25">
      <c r="A4320" s="222" t="str">
        <f>'Usages mobilité'!A39</f>
        <v>Usage mobilité n°36</v>
      </c>
      <c r="B4320" s="222" t="s">
        <v>41</v>
      </c>
      <c r="C4320" s="222"/>
      <c r="D4320" s="223">
        <f>IF(B$4172&lt;&gt;"",IF(B$4172='Usages mobilité'!BF39,'Usages mobilité'!BD39,0),0)</f>
        <v>0</v>
      </c>
      <c r="E4320" s="223">
        <f t="shared" si="378"/>
        <v>0</v>
      </c>
      <c r="F4320" s="223">
        <f t="shared" si="378"/>
        <v>0</v>
      </c>
      <c r="G4320" s="223">
        <f t="shared" si="378"/>
        <v>0</v>
      </c>
      <c r="H4320" s="223">
        <f t="shared" si="378"/>
        <v>0</v>
      </c>
      <c r="I4320" s="223">
        <f t="shared" si="378"/>
        <v>0</v>
      </c>
      <c r="J4320" s="223">
        <f t="shared" si="378"/>
        <v>0</v>
      </c>
      <c r="K4320" s="223">
        <f t="shared" si="378"/>
        <v>0</v>
      </c>
      <c r="L4320" s="223">
        <f t="shared" si="378"/>
        <v>0</v>
      </c>
      <c r="M4320" s="223">
        <f t="shared" si="378"/>
        <v>0</v>
      </c>
      <c r="N4320" s="223">
        <f t="shared" si="378"/>
        <v>0</v>
      </c>
      <c r="O4320" s="223">
        <f t="shared" si="378"/>
        <v>0</v>
      </c>
      <c r="P4320" s="223">
        <f t="shared" si="378"/>
        <v>0</v>
      </c>
      <c r="Q4320" s="223">
        <f t="shared" si="378"/>
        <v>0</v>
      </c>
      <c r="R4320" s="223">
        <f t="shared" si="378"/>
        <v>0</v>
      </c>
    </row>
    <row r="4321" spans="1:18" hidden="1" outlineLevel="2" x14ac:dyDescent="0.25">
      <c r="A4321" s="222" t="str">
        <f>'Usages mobilité'!A40</f>
        <v>Usage mobilité n°37</v>
      </c>
      <c r="B4321" s="222" t="s">
        <v>41</v>
      </c>
      <c r="C4321" s="222"/>
      <c r="D4321" s="223">
        <f>IF(B$4172&lt;&gt;"",IF(B$4172='Usages mobilité'!BF40,'Usages mobilité'!BD40,0),0)</f>
        <v>0</v>
      </c>
      <c r="E4321" s="223">
        <f t="shared" si="378"/>
        <v>0</v>
      </c>
      <c r="F4321" s="223">
        <f t="shared" si="378"/>
        <v>0</v>
      </c>
      <c r="G4321" s="223">
        <f t="shared" si="378"/>
        <v>0</v>
      </c>
      <c r="H4321" s="223">
        <f t="shared" si="378"/>
        <v>0</v>
      </c>
      <c r="I4321" s="223">
        <f t="shared" si="378"/>
        <v>0</v>
      </c>
      <c r="J4321" s="223">
        <f t="shared" si="378"/>
        <v>0</v>
      </c>
      <c r="K4321" s="223">
        <f t="shared" si="378"/>
        <v>0</v>
      </c>
      <c r="L4321" s="223">
        <f t="shared" si="378"/>
        <v>0</v>
      </c>
      <c r="M4321" s="223">
        <f t="shared" si="378"/>
        <v>0</v>
      </c>
      <c r="N4321" s="223">
        <f t="shared" si="378"/>
        <v>0</v>
      </c>
      <c r="O4321" s="223">
        <f t="shared" si="378"/>
        <v>0</v>
      </c>
      <c r="P4321" s="223">
        <f t="shared" si="378"/>
        <v>0</v>
      </c>
      <c r="Q4321" s="223">
        <f t="shared" si="378"/>
        <v>0</v>
      </c>
      <c r="R4321" s="223">
        <f t="shared" si="378"/>
        <v>0</v>
      </c>
    </row>
    <row r="4322" spans="1:18" hidden="1" outlineLevel="2" x14ac:dyDescent="0.25">
      <c r="A4322" s="222" t="str">
        <f>'Usages mobilité'!A41</f>
        <v>Usage mobilité n°38</v>
      </c>
      <c r="B4322" s="222" t="s">
        <v>41</v>
      </c>
      <c r="C4322" s="222"/>
      <c r="D4322" s="223">
        <f>IF(B$4172&lt;&gt;"",IF(B$4172='Usages mobilité'!BF41,'Usages mobilité'!BD41,0),0)</f>
        <v>0</v>
      </c>
      <c r="E4322" s="223">
        <f t="shared" si="378"/>
        <v>0</v>
      </c>
      <c r="F4322" s="223">
        <f t="shared" si="378"/>
        <v>0</v>
      </c>
      <c r="G4322" s="223">
        <f t="shared" si="378"/>
        <v>0</v>
      </c>
      <c r="H4322" s="223">
        <f t="shared" si="378"/>
        <v>0</v>
      </c>
      <c r="I4322" s="223">
        <f t="shared" si="378"/>
        <v>0</v>
      </c>
      <c r="J4322" s="223">
        <f t="shared" si="378"/>
        <v>0</v>
      </c>
      <c r="K4322" s="223">
        <f t="shared" si="378"/>
        <v>0</v>
      </c>
      <c r="L4322" s="223">
        <f t="shared" si="378"/>
        <v>0</v>
      </c>
      <c r="M4322" s="223">
        <f t="shared" si="378"/>
        <v>0</v>
      </c>
      <c r="N4322" s="223">
        <f t="shared" si="378"/>
        <v>0</v>
      </c>
      <c r="O4322" s="223">
        <f t="shared" si="378"/>
        <v>0</v>
      </c>
      <c r="P4322" s="223">
        <f t="shared" si="378"/>
        <v>0</v>
      </c>
      <c r="Q4322" s="223">
        <f t="shared" si="378"/>
        <v>0</v>
      </c>
      <c r="R4322" s="223">
        <f t="shared" si="378"/>
        <v>0</v>
      </c>
    </row>
    <row r="4323" spans="1:18" hidden="1" outlineLevel="2" x14ac:dyDescent="0.25">
      <c r="A4323" s="222" t="str">
        <f>'Usages mobilité'!A42</f>
        <v>Usage mobilité n°39</v>
      </c>
      <c r="B4323" s="222" t="s">
        <v>41</v>
      </c>
      <c r="C4323" s="222"/>
      <c r="D4323" s="223">
        <f>IF(B$4172&lt;&gt;"",IF(B$4172='Usages mobilité'!BF42,'Usages mobilité'!BD42,0),0)</f>
        <v>0</v>
      </c>
      <c r="E4323" s="223">
        <f t="shared" si="378"/>
        <v>0</v>
      </c>
      <c r="F4323" s="223">
        <f t="shared" si="378"/>
        <v>0</v>
      </c>
      <c r="G4323" s="223">
        <f t="shared" si="378"/>
        <v>0</v>
      </c>
      <c r="H4323" s="223">
        <f t="shared" si="378"/>
        <v>0</v>
      </c>
      <c r="I4323" s="223">
        <f t="shared" si="378"/>
        <v>0</v>
      </c>
      <c r="J4323" s="223">
        <f t="shared" si="378"/>
        <v>0</v>
      </c>
      <c r="K4323" s="223">
        <f t="shared" si="378"/>
        <v>0</v>
      </c>
      <c r="L4323" s="223">
        <f t="shared" si="378"/>
        <v>0</v>
      </c>
      <c r="M4323" s="223">
        <f t="shared" si="378"/>
        <v>0</v>
      </c>
      <c r="N4323" s="223">
        <f t="shared" si="378"/>
        <v>0</v>
      </c>
      <c r="O4323" s="223">
        <f t="shared" si="378"/>
        <v>0</v>
      </c>
      <c r="P4323" s="223">
        <f t="shared" si="378"/>
        <v>0</v>
      </c>
      <c r="Q4323" s="223">
        <f t="shared" si="378"/>
        <v>0</v>
      </c>
      <c r="R4323" s="223">
        <f t="shared" si="378"/>
        <v>0</v>
      </c>
    </row>
    <row r="4324" spans="1:18" hidden="1" outlineLevel="2" x14ac:dyDescent="0.25">
      <c r="A4324" s="222" t="str">
        <f>'Usages mobilité'!A43</f>
        <v>Usage mobilité n°40</v>
      </c>
      <c r="B4324" s="222" t="s">
        <v>41</v>
      </c>
      <c r="C4324" s="222"/>
      <c r="D4324" s="223">
        <f>IF(B$4172&lt;&gt;"",IF(B$4172='Usages mobilité'!BF43,'Usages mobilité'!BD43,0),0)</f>
        <v>0</v>
      </c>
      <c r="E4324" s="223">
        <f t="shared" si="378"/>
        <v>0</v>
      </c>
      <c r="F4324" s="223">
        <f t="shared" si="378"/>
        <v>0</v>
      </c>
      <c r="G4324" s="223">
        <f t="shared" si="378"/>
        <v>0</v>
      </c>
      <c r="H4324" s="223">
        <f t="shared" si="378"/>
        <v>0</v>
      </c>
      <c r="I4324" s="223">
        <f t="shared" si="378"/>
        <v>0</v>
      </c>
      <c r="J4324" s="223">
        <f t="shared" si="378"/>
        <v>0</v>
      </c>
      <c r="K4324" s="223">
        <f t="shared" si="378"/>
        <v>0</v>
      </c>
      <c r="L4324" s="223">
        <f t="shared" si="378"/>
        <v>0</v>
      </c>
      <c r="M4324" s="223">
        <f t="shared" si="378"/>
        <v>0</v>
      </c>
      <c r="N4324" s="223">
        <f t="shared" si="378"/>
        <v>0</v>
      </c>
      <c r="O4324" s="223">
        <f t="shared" si="378"/>
        <v>0</v>
      </c>
      <c r="P4324" s="223">
        <f t="shared" si="378"/>
        <v>0</v>
      </c>
      <c r="Q4324" s="223">
        <f t="shared" si="378"/>
        <v>0</v>
      </c>
      <c r="R4324" s="223">
        <f t="shared" si="378"/>
        <v>0</v>
      </c>
    </row>
    <row r="4325" spans="1:18" hidden="1" outlineLevel="2" x14ac:dyDescent="0.25">
      <c r="A4325" s="222" t="str">
        <f>'Usages mobilité'!A44</f>
        <v>Usage mobilité n°41</v>
      </c>
      <c r="B4325" s="222" t="s">
        <v>41</v>
      </c>
      <c r="C4325" s="222"/>
      <c r="D4325" s="223">
        <f>IF(B$4172&lt;&gt;"",IF(B$4172='Usages mobilité'!BF44,'Usages mobilité'!BD44,0),0)</f>
        <v>0</v>
      </c>
      <c r="E4325" s="223">
        <f t="shared" ref="E4325:R4334" si="379">$D4325</f>
        <v>0</v>
      </c>
      <c r="F4325" s="223">
        <f t="shared" si="379"/>
        <v>0</v>
      </c>
      <c r="G4325" s="223">
        <f t="shared" si="379"/>
        <v>0</v>
      </c>
      <c r="H4325" s="223">
        <f t="shared" si="379"/>
        <v>0</v>
      </c>
      <c r="I4325" s="223">
        <f t="shared" si="379"/>
        <v>0</v>
      </c>
      <c r="J4325" s="223">
        <f t="shared" si="379"/>
        <v>0</v>
      </c>
      <c r="K4325" s="223">
        <f t="shared" si="379"/>
        <v>0</v>
      </c>
      <c r="L4325" s="223">
        <f t="shared" si="379"/>
        <v>0</v>
      </c>
      <c r="M4325" s="223">
        <f t="shared" si="379"/>
        <v>0</v>
      </c>
      <c r="N4325" s="223">
        <f t="shared" si="379"/>
        <v>0</v>
      </c>
      <c r="O4325" s="223">
        <f t="shared" si="379"/>
        <v>0</v>
      </c>
      <c r="P4325" s="223">
        <f t="shared" si="379"/>
        <v>0</v>
      </c>
      <c r="Q4325" s="223">
        <f t="shared" si="379"/>
        <v>0</v>
      </c>
      <c r="R4325" s="223">
        <f t="shared" si="379"/>
        <v>0</v>
      </c>
    </row>
    <row r="4326" spans="1:18" hidden="1" outlineLevel="2" x14ac:dyDescent="0.25">
      <c r="A4326" s="222" t="str">
        <f>'Usages mobilité'!A45</f>
        <v>Usage mobilité n°42</v>
      </c>
      <c r="B4326" s="222" t="s">
        <v>41</v>
      </c>
      <c r="C4326" s="222"/>
      <c r="D4326" s="223">
        <f>IF(B$4172&lt;&gt;"",IF(B$4172='Usages mobilité'!BF45,'Usages mobilité'!BD45,0),0)</f>
        <v>0</v>
      </c>
      <c r="E4326" s="223">
        <f t="shared" si="379"/>
        <v>0</v>
      </c>
      <c r="F4326" s="223">
        <f t="shared" si="379"/>
        <v>0</v>
      </c>
      <c r="G4326" s="223">
        <f t="shared" si="379"/>
        <v>0</v>
      </c>
      <c r="H4326" s="223">
        <f t="shared" si="379"/>
        <v>0</v>
      </c>
      <c r="I4326" s="223">
        <f t="shared" si="379"/>
        <v>0</v>
      </c>
      <c r="J4326" s="223">
        <f t="shared" si="379"/>
        <v>0</v>
      </c>
      <c r="K4326" s="223">
        <f t="shared" si="379"/>
        <v>0</v>
      </c>
      <c r="L4326" s="223">
        <f t="shared" si="379"/>
        <v>0</v>
      </c>
      <c r="M4326" s="223">
        <f t="shared" si="379"/>
        <v>0</v>
      </c>
      <c r="N4326" s="223">
        <f t="shared" si="379"/>
        <v>0</v>
      </c>
      <c r="O4326" s="223">
        <f t="shared" si="379"/>
        <v>0</v>
      </c>
      <c r="P4326" s="223">
        <f t="shared" si="379"/>
        <v>0</v>
      </c>
      <c r="Q4326" s="223">
        <f t="shared" si="379"/>
        <v>0</v>
      </c>
      <c r="R4326" s="223">
        <f t="shared" si="379"/>
        <v>0</v>
      </c>
    </row>
    <row r="4327" spans="1:18" hidden="1" outlineLevel="2" x14ac:dyDescent="0.25">
      <c r="A4327" s="222" t="str">
        <f>'Usages mobilité'!A46</f>
        <v>Usage mobilité n°43</v>
      </c>
      <c r="B4327" s="222" t="s">
        <v>41</v>
      </c>
      <c r="C4327" s="222"/>
      <c r="D4327" s="223">
        <f>IF(B$4172&lt;&gt;"",IF(B$4172='Usages mobilité'!BF46,'Usages mobilité'!BD46,0),0)</f>
        <v>0</v>
      </c>
      <c r="E4327" s="223">
        <f t="shared" si="379"/>
        <v>0</v>
      </c>
      <c r="F4327" s="223">
        <f t="shared" si="379"/>
        <v>0</v>
      </c>
      <c r="G4327" s="223">
        <f t="shared" si="379"/>
        <v>0</v>
      </c>
      <c r="H4327" s="223">
        <f t="shared" si="379"/>
        <v>0</v>
      </c>
      <c r="I4327" s="223">
        <f t="shared" si="379"/>
        <v>0</v>
      </c>
      <c r="J4327" s="223">
        <f t="shared" si="379"/>
        <v>0</v>
      </c>
      <c r="K4327" s="223">
        <f t="shared" si="379"/>
        <v>0</v>
      </c>
      <c r="L4327" s="223">
        <f t="shared" si="379"/>
        <v>0</v>
      </c>
      <c r="M4327" s="223">
        <f t="shared" si="379"/>
        <v>0</v>
      </c>
      <c r="N4327" s="223">
        <f t="shared" si="379"/>
        <v>0</v>
      </c>
      <c r="O4327" s="223">
        <f t="shared" si="379"/>
        <v>0</v>
      </c>
      <c r="P4327" s="223">
        <f t="shared" si="379"/>
        <v>0</v>
      </c>
      <c r="Q4327" s="223">
        <f t="shared" si="379"/>
        <v>0</v>
      </c>
      <c r="R4327" s="223">
        <f t="shared" si="379"/>
        <v>0</v>
      </c>
    </row>
    <row r="4328" spans="1:18" hidden="1" outlineLevel="2" x14ac:dyDescent="0.25">
      <c r="A4328" s="222" t="str">
        <f>'Usages mobilité'!A47</f>
        <v>Usage mobilité n°44</v>
      </c>
      <c r="B4328" s="222" t="s">
        <v>41</v>
      </c>
      <c r="C4328" s="222"/>
      <c r="D4328" s="223">
        <f>IF(B$4172&lt;&gt;"",IF(B$4172='Usages mobilité'!BF47,'Usages mobilité'!BD47,0),0)</f>
        <v>0</v>
      </c>
      <c r="E4328" s="223">
        <f t="shared" si="379"/>
        <v>0</v>
      </c>
      <c r="F4328" s="223">
        <f t="shared" si="379"/>
        <v>0</v>
      </c>
      <c r="G4328" s="223">
        <f t="shared" si="379"/>
        <v>0</v>
      </c>
      <c r="H4328" s="223">
        <f t="shared" si="379"/>
        <v>0</v>
      </c>
      <c r="I4328" s="223">
        <f t="shared" si="379"/>
        <v>0</v>
      </c>
      <c r="J4328" s="223">
        <f t="shared" si="379"/>
        <v>0</v>
      </c>
      <c r="K4328" s="223">
        <f t="shared" si="379"/>
        <v>0</v>
      </c>
      <c r="L4328" s="223">
        <f t="shared" si="379"/>
        <v>0</v>
      </c>
      <c r="M4328" s="223">
        <f t="shared" si="379"/>
        <v>0</v>
      </c>
      <c r="N4328" s="223">
        <f t="shared" si="379"/>
        <v>0</v>
      </c>
      <c r="O4328" s="223">
        <f t="shared" si="379"/>
        <v>0</v>
      </c>
      <c r="P4328" s="223">
        <f t="shared" si="379"/>
        <v>0</v>
      </c>
      <c r="Q4328" s="223">
        <f t="shared" si="379"/>
        <v>0</v>
      </c>
      <c r="R4328" s="223">
        <f t="shared" si="379"/>
        <v>0</v>
      </c>
    </row>
    <row r="4329" spans="1:18" hidden="1" outlineLevel="2" x14ac:dyDescent="0.25">
      <c r="A4329" s="222" t="str">
        <f>'Usages mobilité'!A48</f>
        <v>Usage mobilité n°45</v>
      </c>
      <c r="B4329" s="222" t="s">
        <v>41</v>
      </c>
      <c r="C4329" s="222"/>
      <c r="D4329" s="223">
        <f>IF(B$4172&lt;&gt;"",IF(B$4172='Usages mobilité'!BF48,'Usages mobilité'!BD48,0),0)</f>
        <v>0</v>
      </c>
      <c r="E4329" s="223">
        <f t="shared" si="379"/>
        <v>0</v>
      </c>
      <c r="F4329" s="223">
        <f t="shared" si="379"/>
        <v>0</v>
      </c>
      <c r="G4329" s="223">
        <f t="shared" si="379"/>
        <v>0</v>
      </c>
      <c r="H4329" s="223">
        <f t="shared" si="379"/>
        <v>0</v>
      </c>
      <c r="I4329" s="223">
        <f t="shared" si="379"/>
        <v>0</v>
      </c>
      <c r="J4329" s="223">
        <f t="shared" si="379"/>
        <v>0</v>
      </c>
      <c r="K4329" s="223">
        <f t="shared" si="379"/>
        <v>0</v>
      </c>
      <c r="L4329" s="223">
        <f t="shared" si="379"/>
        <v>0</v>
      </c>
      <c r="M4329" s="223">
        <f t="shared" si="379"/>
        <v>0</v>
      </c>
      <c r="N4329" s="223">
        <f t="shared" si="379"/>
        <v>0</v>
      </c>
      <c r="O4329" s="223">
        <f t="shared" si="379"/>
        <v>0</v>
      </c>
      <c r="P4329" s="223">
        <f t="shared" si="379"/>
        <v>0</v>
      </c>
      <c r="Q4329" s="223">
        <f t="shared" si="379"/>
        <v>0</v>
      </c>
      <c r="R4329" s="223">
        <f t="shared" si="379"/>
        <v>0</v>
      </c>
    </row>
    <row r="4330" spans="1:18" hidden="1" outlineLevel="2" x14ac:dyDescent="0.25">
      <c r="A4330" s="222" t="str">
        <f>'Usages mobilité'!A49</f>
        <v>Usage mobilité n°46</v>
      </c>
      <c r="B4330" s="222" t="s">
        <v>41</v>
      </c>
      <c r="C4330" s="222"/>
      <c r="D4330" s="223">
        <f>IF(B$4172&lt;&gt;"",IF(B$4172='Usages mobilité'!BF49,'Usages mobilité'!BD49,0),0)</f>
        <v>0</v>
      </c>
      <c r="E4330" s="223">
        <f t="shared" si="379"/>
        <v>0</v>
      </c>
      <c r="F4330" s="223">
        <f t="shared" si="379"/>
        <v>0</v>
      </c>
      <c r="G4330" s="223">
        <f t="shared" si="379"/>
        <v>0</v>
      </c>
      <c r="H4330" s="223">
        <f t="shared" si="379"/>
        <v>0</v>
      </c>
      <c r="I4330" s="223">
        <f t="shared" si="379"/>
        <v>0</v>
      </c>
      <c r="J4330" s="223">
        <f t="shared" si="379"/>
        <v>0</v>
      </c>
      <c r="K4330" s="223">
        <f t="shared" si="379"/>
        <v>0</v>
      </c>
      <c r="L4330" s="223">
        <f t="shared" si="379"/>
        <v>0</v>
      </c>
      <c r="M4330" s="223">
        <f t="shared" si="379"/>
        <v>0</v>
      </c>
      <c r="N4330" s="223">
        <f t="shared" si="379"/>
        <v>0</v>
      </c>
      <c r="O4330" s="223">
        <f t="shared" si="379"/>
        <v>0</v>
      </c>
      <c r="P4330" s="223">
        <f t="shared" si="379"/>
        <v>0</v>
      </c>
      <c r="Q4330" s="223">
        <f t="shared" si="379"/>
        <v>0</v>
      </c>
      <c r="R4330" s="223">
        <f t="shared" si="379"/>
        <v>0</v>
      </c>
    </row>
    <row r="4331" spans="1:18" hidden="1" outlineLevel="2" x14ac:dyDescent="0.25">
      <c r="A4331" s="222" t="str">
        <f>'Usages mobilité'!A50</f>
        <v>Usage mobilité n°47</v>
      </c>
      <c r="B4331" s="222" t="s">
        <v>41</v>
      </c>
      <c r="C4331" s="222"/>
      <c r="D4331" s="223">
        <f>IF(B$4172&lt;&gt;"",IF(B$4172='Usages mobilité'!BF50,'Usages mobilité'!BD50,0),0)</f>
        <v>0</v>
      </c>
      <c r="E4331" s="223">
        <f t="shared" si="379"/>
        <v>0</v>
      </c>
      <c r="F4331" s="223">
        <f t="shared" si="379"/>
        <v>0</v>
      </c>
      <c r="G4331" s="223">
        <f t="shared" si="379"/>
        <v>0</v>
      </c>
      <c r="H4331" s="223">
        <f t="shared" si="379"/>
        <v>0</v>
      </c>
      <c r="I4331" s="223">
        <f t="shared" si="379"/>
        <v>0</v>
      </c>
      <c r="J4331" s="223">
        <f t="shared" si="379"/>
        <v>0</v>
      </c>
      <c r="K4331" s="223">
        <f t="shared" si="379"/>
        <v>0</v>
      </c>
      <c r="L4331" s="223">
        <f t="shared" si="379"/>
        <v>0</v>
      </c>
      <c r="M4331" s="223">
        <f t="shared" si="379"/>
        <v>0</v>
      </c>
      <c r="N4331" s="223">
        <f t="shared" si="379"/>
        <v>0</v>
      </c>
      <c r="O4331" s="223">
        <f t="shared" si="379"/>
        <v>0</v>
      </c>
      <c r="P4331" s="223">
        <f t="shared" si="379"/>
        <v>0</v>
      </c>
      <c r="Q4331" s="223">
        <f t="shared" si="379"/>
        <v>0</v>
      </c>
      <c r="R4331" s="223">
        <f t="shared" si="379"/>
        <v>0</v>
      </c>
    </row>
    <row r="4332" spans="1:18" hidden="1" outlineLevel="2" x14ac:dyDescent="0.25">
      <c r="A4332" s="222" t="str">
        <f>'Usages mobilité'!A51</f>
        <v>Usage mobilité n°48</v>
      </c>
      <c r="B4332" s="222" t="s">
        <v>41</v>
      </c>
      <c r="C4332" s="222"/>
      <c r="D4332" s="223">
        <f>IF(B$4172&lt;&gt;"",IF(B$4172='Usages mobilité'!BF51,'Usages mobilité'!BD51,0),0)</f>
        <v>0</v>
      </c>
      <c r="E4332" s="223">
        <f t="shared" si="379"/>
        <v>0</v>
      </c>
      <c r="F4332" s="223">
        <f t="shared" si="379"/>
        <v>0</v>
      </c>
      <c r="G4332" s="223">
        <f t="shared" si="379"/>
        <v>0</v>
      </c>
      <c r="H4332" s="223">
        <f t="shared" si="379"/>
        <v>0</v>
      </c>
      <c r="I4332" s="223">
        <f t="shared" si="379"/>
        <v>0</v>
      </c>
      <c r="J4332" s="223">
        <f t="shared" si="379"/>
        <v>0</v>
      </c>
      <c r="K4332" s="223">
        <f t="shared" si="379"/>
        <v>0</v>
      </c>
      <c r="L4332" s="223">
        <f t="shared" si="379"/>
        <v>0</v>
      </c>
      <c r="M4332" s="223">
        <f t="shared" si="379"/>
        <v>0</v>
      </c>
      <c r="N4332" s="223">
        <f t="shared" si="379"/>
        <v>0</v>
      </c>
      <c r="O4332" s="223">
        <f t="shared" si="379"/>
        <v>0</v>
      </c>
      <c r="P4332" s="223">
        <f t="shared" si="379"/>
        <v>0</v>
      </c>
      <c r="Q4332" s="223">
        <f t="shared" si="379"/>
        <v>0</v>
      </c>
      <c r="R4332" s="223">
        <f t="shared" si="379"/>
        <v>0</v>
      </c>
    </row>
    <row r="4333" spans="1:18" hidden="1" outlineLevel="2" x14ac:dyDescent="0.25">
      <c r="A4333" s="222" t="str">
        <f>'Usages mobilité'!A52</f>
        <v>Usage mobilité n°49</v>
      </c>
      <c r="B4333" s="222" t="s">
        <v>41</v>
      </c>
      <c r="C4333" s="222"/>
      <c r="D4333" s="223">
        <f>IF(B$4172&lt;&gt;"",IF(B$4172='Usages mobilité'!BF52,'Usages mobilité'!BD52,0),0)</f>
        <v>0</v>
      </c>
      <c r="E4333" s="223">
        <f t="shared" si="379"/>
        <v>0</v>
      </c>
      <c r="F4333" s="223">
        <f t="shared" si="379"/>
        <v>0</v>
      </c>
      <c r="G4333" s="223">
        <f t="shared" si="379"/>
        <v>0</v>
      </c>
      <c r="H4333" s="223">
        <f t="shared" si="379"/>
        <v>0</v>
      </c>
      <c r="I4333" s="223">
        <f t="shared" si="379"/>
        <v>0</v>
      </c>
      <c r="J4333" s="223">
        <f t="shared" si="379"/>
        <v>0</v>
      </c>
      <c r="K4333" s="223">
        <f t="shared" si="379"/>
        <v>0</v>
      </c>
      <c r="L4333" s="223">
        <f t="shared" si="379"/>
        <v>0</v>
      </c>
      <c r="M4333" s="223">
        <f t="shared" si="379"/>
        <v>0</v>
      </c>
      <c r="N4333" s="223">
        <f t="shared" si="379"/>
        <v>0</v>
      </c>
      <c r="O4333" s="223">
        <f t="shared" si="379"/>
        <v>0</v>
      </c>
      <c r="P4333" s="223">
        <f t="shared" si="379"/>
        <v>0</v>
      </c>
      <c r="Q4333" s="223">
        <f t="shared" si="379"/>
        <v>0</v>
      </c>
      <c r="R4333" s="223">
        <f t="shared" si="379"/>
        <v>0</v>
      </c>
    </row>
    <row r="4334" spans="1:18" hidden="1" outlineLevel="2" x14ac:dyDescent="0.25">
      <c r="A4334" s="222" t="str">
        <f>'Usages mobilité'!A53</f>
        <v>Usage mobilité n°50</v>
      </c>
      <c r="B4334" s="222" t="s">
        <v>41</v>
      </c>
      <c r="C4334" s="222"/>
      <c r="D4334" s="223">
        <f>IF(B$4172&lt;&gt;"",IF(B$4172='Usages mobilité'!BF53,'Usages mobilité'!BD53,0),0)</f>
        <v>0</v>
      </c>
      <c r="E4334" s="223">
        <f t="shared" si="379"/>
        <v>0</v>
      </c>
      <c r="F4334" s="223">
        <f t="shared" si="379"/>
        <v>0</v>
      </c>
      <c r="G4334" s="223">
        <f t="shared" si="379"/>
        <v>0</v>
      </c>
      <c r="H4334" s="223">
        <f t="shared" si="379"/>
        <v>0</v>
      </c>
      <c r="I4334" s="223">
        <f t="shared" si="379"/>
        <v>0</v>
      </c>
      <c r="J4334" s="223">
        <f t="shared" si="379"/>
        <v>0</v>
      </c>
      <c r="K4334" s="223">
        <f t="shared" si="379"/>
        <v>0</v>
      </c>
      <c r="L4334" s="223">
        <f t="shared" si="379"/>
        <v>0</v>
      </c>
      <c r="M4334" s="223">
        <f t="shared" si="379"/>
        <v>0</v>
      </c>
      <c r="N4334" s="223">
        <f t="shared" si="379"/>
        <v>0</v>
      </c>
      <c r="O4334" s="223">
        <f t="shared" si="379"/>
        <v>0</v>
      </c>
      <c r="P4334" s="223">
        <f t="shared" si="379"/>
        <v>0</v>
      </c>
      <c r="Q4334" s="223">
        <f t="shared" si="379"/>
        <v>0</v>
      </c>
      <c r="R4334" s="223">
        <f t="shared" si="379"/>
        <v>0</v>
      </c>
    </row>
    <row r="4335" spans="1:18" hidden="1" outlineLevel="1" collapsed="1" x14ac:dyDescent="0.25">
      <c r="A4335" s="222" t="s">
        <v>650</v>
      </c>
      <c r="B4335" s="222"/>
      <c r="C4335" s="222"/>
      <c r="D4335" s="223">
        <f t="shared" ref="D4335:R4335" si="380">SUM(D4285:D4334)</f>
        <v>0</v>
      </c>
      <c r="E4335" s="223">
        <f t="shared" si="380"/>
        <v>0</v>
      </c>
      <c r="F4335" s="223">
        <f t="shared" si="380"/>
        <v>0</v>
      </c>
      <c r="G4335" s="223">
        <f t="shared" si="380"/>
        <v>0</v>
      </c>
      <c r="H4335" s="223">
        <f t="shared" si="380"/>
        <v>0</v>
      </c>
      <c r="I4335" s="223">
        <f t="shared" si="380"/>
        <v>0</v>
      </c>
      <c r="J4335" s="223">
        <f t="shared" si="380"/>
        <v>0</v>
      </c>
      <c r="K4335" s="223">
        <f t="shared" si="380"/>
        <v>0</v>
      </c>
      <c r="L4335" s="223">
        <f t="shared" si="380"/>
        <v>0</v>
      </c>
      <c r="M4335" s="223">
        <f t="shared" si="380"/>
        <v>0</v>
      </c>
      <c r="N4335" s="223">
        <f t="shared" si="380"/>
        <v>0</v>
      </c>
      <c r="O4335" s="223">
        <f t="shared" si="380"/>
        <v>0</v>
      </c>
      <c r="P4335" s="223">
        <f t="shared" si="380"/>
        <v>0</v>
      </c>
      <c r="Q4335" s="223">
        <f t="shared" si="380"/>
        <v>0</v>
      </c>
      <c r="R4335" s="223">
        <f t="shared" si="380"/>
        <v>0</v>
      </c>
    </row>
    <row r="4336" spans="1:18" hidden="1" outlineLevel="2" x14ac:dyDescent="0.25">
      <c r="A4336" s="222" t="str">
        <f>'Usages mobilité'!A4</f>
        <v>Usage mobilité n°1</v>
      </c>
      <c r="B4336" s="222" t="s">
        <v>645</v>
      </c>
      <c r="C4336" s="222"/>
      <c r="D4336" s="223">
        <f>D4285*'Usages mobilité'!$BG4*(1+'Usages mobilité'!$BH4)^(D$4175-$D$4175)/1000</f>
        <v>0</v>
      </c>
      <c r="E4336" s="223">
        <f>E4285*'Usages mobilité'!$BG4*(1+'Usages mobilité'!$BH4)^(E$4175-$D$4175)/1000</f>
        <v>0</v>
      </c>
      <c r="F4336" s="223">
        <f>F4285*'Usages mobilité'!$BG4*(1+'Usages mobilité'!$BH4)^(F$4175-$D$4175)/1000</f>
        <v>0</v>
      </c>
      <c r="G4336" s="223">
        <f>G4285*'Usages mobilité'!$BG4*(1+'Usages mobilité'!$BH4)^(G$4175-$D$4175)/1000</f>
        <v>0</v>
      </c>
      <c r="H4336" s="223">
        <f>H4285*'Usages mobilité'!$BG4*(1+'Usages mobilité'!$BH4)^(H$4175-$D$4175)/1000</f>
        <v>0</v>
      </c>
      <c r="I4336" s="223">
        <f>I4285*'Usages mobilité'!$BG4*(1+'Usages mobilité'!$BH4)^(I$4175-$D$4175)/1000</f>
        <v>0</v>
      </c>
      <c r="J4336" s="223">
        <f>J4285*'Usages mobilité'!$BG4*(1+'Usages mobilité'!$BH4)^(J$4175-$D$4175)/1000</f>
        <v>0</v>
      </c>
      <c r="K4336" s="223">
        <f>K4285*'Usages mobilité'!$BG4*(1+'Usages mobilité'!$BH4)^(K$4175-$D$4175)/1000</f>
        <v>0</v>
      </c>
      <c r="L4336" s="223">
        <f>L4285*'Usages mobilité'!$BG4*(1+'Usages mobilité'!$BH4)^(L$4175-$D$4175)/1000</f>
        <v>0</v>
      </c>
      <c r="M4336" s="223">
        <f>M4285*'Usages mobilité'!$BG4*(1+'Usages mobilité'!$BH4)^(M$4175-$D$4175)/1000</f>
        <v>0</v>
      </c>
      <c r="N4336" s="223">
        <f>N4285*'Usages mobilité'!$BG4*(1+'Usages mobilité'!$BH4)^(N$4175-$D$4175)/1000</f>
        <v>0</v>
      </c>
      <c r="O4336" s="223">
        <f>O4285*'Usages mobilité'!$BG4*(1+'Usages mobilité'!$BH4)^(O$4175-$D$4175)/1000</f>
        <v>0</v>
      </c>
      <c r="P4336" s="223">
        <f>P4285*'Usages mobilité'!$BG4*(1+'Usages mobilité'!$BH4)^(P$4175-$D$4175)/1000</f>
        <v>0</v>
      </c>
      <c r="Q4336" s="223">
        <f>Q4285*'Usages mobilité'!$BG4*(1+'Usages mobilité'!$BH4)^(Q$4175-$D$4175)/1000</f>
        <v>0</v>
      </c>
      <c r="R4336" s="223">
        <f>R4285*'Usages mobilité'!$BG4*(1+'Usages mobilité'!$BH4)^(R$4175-$D$4175)/1000</f>
        <v>0</v>
      </c>
    </row>
    <row r="4337" spans="1:18" hidden="1" outlineLevel="2" x14ac:dyDescent="0.25">
      <c r="A4337" s="222" t="str">
        <f>'Usages mobilité'!A5</f>
        <v>Usage mobilité n°2</v>
      </c>
      <c r="B4337" s="222" t="s">
        <v>645</v>
      </c>
      <c r="C4337" s="222"/>
      <c r="D4337" s="223">
        <f>D4286*'Usages mobilité'!$BG5*(1+'Usages mobilité'!$BH5)^(D$4175-$D$4175)/1000</f>
        <v>0</v>
      </c>
      <c r="E4337" s="223">
        <f>E4286*'Usages mobilité'!$BG5*(1+'Usages mobilité'!$BH5)^(E$4175-$D$4175)/1000</f>
        <v>0</v>
      </c>
      <c r="F4337" s="223">
        <f>F4286*'Usages mobilité'!$BG5*(1+'Usages mobilité'!$BH5)^(F$4175-$D$4175)/1000</f>
        <v>0</v>
      </c>
      <c r="G4337" s="223">
        <f>G4286*'Usages mobilité'!$BG5*(1+'Usages mobilité'!$BH5)^(G$4175-$D$4175)/1000</f>
        <v>0</v>
      </c>
      <c r="H4337" s="223">
        <f>H4286*'Usages mobilité'!$BG5*(1+'Usages mobilité'!$BH5)^(H$4175-$D$4175)/1000</f>
        <v>0</v>
      </c>
      <c r="I4337" s="223">
        <f>I4286*'Usages mobilité'!$BG5*(1+'Usages mobilité'!$BH5)^(I$4175-$D$4175)/1000</f>
        <v>0</v>
      </c>
      <c r="J4337" s="223">
        <f>J4286*'Usages mobilité'!$BG5*(1+'Usages mobilité'!$BH5)^(J$4175-$D$4175)/1000</f>
        <v>0</v>
      </c>
      <c r="K4337" s="223">
        <f>K4286*'Usages mobilité'!$BG5*(1+'Usages mobilité'!$BH5)^(K$4175-$D$4175)/1000</f>
        <v>0</v>
      </c>
      <c r="L4337" s="223">
        <f>L4286*'Usages mobilité'!$BG5*(1+'Usages mobilité'!$BH5)^(L$4175-$D$4175)/1000</f>
        <v>0</v>
      </c>
      <c r="M4337" s="223">
        <f>M4286*'Usages mobilité'!$BG5*(1+'Usages mobilité'!$BH5)^(M$4175-$D$4175)/1000</f>
        <v>0</v>
      </c>
      <c r="N4337" s="223">
        <f>N4286*'Usages mobilité'!$BG5*(1+'Usages mobilité'!$BH5)^(N$4175-$D$4175)/1000</f>
        <v>0</v>
      </c>
      <c r="O4337" s="223">
        <f>O4286*'Usages mobilité'!$BG5*(1+'Usages mobilité'!$BH5)^(O$4175-$D$4175)/1000</f>
        <v>0</v>
      </c>
      <c r="P4337" s="223">
        <f>P4286*'Usages mobilité'!$BG5*(1+'Usages mobilité'!$BH5)^(P$4175-$D$4175)/1000</f>
        <v>0</v>
      </c>
      <c r="Q4337" s="223">
        <f>Q4286*'Usages mobilité'!$BG5*(1+'Usages mobilité'!$BH5)^(Q$4175-$D$4175)/1000</f>
        <v>0</v>
      </c>
      <c r="R4337" s="223">
        <f>R4286*'Usages mobilité'!$BG5*(1+'Usages mobilité'!$BH5)^(R$4175-$D$4175)/1000</f>
        <v>0</v>
      </c>
    </row>
    <row r="4338" spans="1:18" hidden="1" outlineLevel="2" x14ac:dyDescent="0.25">
      <c r="A4338" s="222" t="str">
        <f>'Usages mobilité'!A6</f>
        <v>Usage mobilité n°3</v>
      </c>
      <c r="B4338" s="222" t="s">
        <v>645</v>
      </c>
      <c r="C4338" s="222"/>
      <c r="D4338" s="223">
        <f>D4287*'Usages mobilité'!$BG6*(1+'Usages mobilité'!$BH6)^(D$4175-$D$4175)/1000</f>
        <v>0</v>
      </c>
      <c r="E4338" s="223">
        <f>E4287*'Usages mobilité'!$BG6*(1+'Usages mobilité'!$BH6)^(E$4175-$D$4175)/1000</f>
        <v>0</v>
      </c>
      <c r="F4338" s="223">
        <f>F4287*'Usages mobilité'!$BG6*(1+'Usages mobilité'!$BH6)^(F$4175-$D$4175)/1000</f>
        <v>0</v>
      </c>
      <c r="G4338" s="223">
        <f>G4287*'Usages mobilité'!$BG6*(1+'Usages mobilité'!$BH6)^(G$4175-$D$4175)/1000</f>
        <v>0</v>
      </c>
      <c r="H4338" s="223">
        <f>H4287*'Usages mobilité'!$BG6*(1+'Usages mobilité'!$BH6)^(H$4175-$D$4175)/1000</f>
        <v>0</v>
      </c>
      <c r="I4338" s="223">
        <f>I4287*'Usages mobilité'!$BG6*(1+'Usages mobilité'!$BH6)^(I$4175-$D$4175)/1000</f>
        <v>0</v>
      </c>
      <c r="J4338" s="223">
        <f>J4287*'Usages mobilité'!$BG6*(1+'Usages mobilité'!$BH6)^(J$4175-$D$4175)/1000</f>
        <v>0</v>
      </c>
      <c r="K4338" s="223">
        <f>K4287*'Usages mobilité'!$BG6*(1+'Usages mobilité'!$BH6)^(K$4175-$D$4175)/1000</f>
        <v>0</v>
      </c>
      <c r="L4338" s="223">
        <f>L4287*'Usages mobilité'!$BG6*(1+'Usages mobilité'!$BH6)^(L$4175-$D$4175)/1000</f>
        <v>0</v>
      </c>
      <c r="M4338" s="223">
        <f>M4287*'Usages mobilité'!$BG6*(1+'Usages mobilité'!$BH6)^(M$4175-$D$4175)/1000</f>
        <v>0</v>
      </c>
      <c r="N4338" s="223">
        <f>N4287*'Usages mobilité'!$BG6*(1+'Usages mobilité'!$BH6)^(N$4175-$D$4175)/1000</f>
        <v>0</v>
      </c>
      <c r="O4338" s="223">
        <f>O4287*'Usages mobilité'!$BG6*(1+'Usages mobilité'!$BH6)^(O$4175-$D$4175)/1000</f>
        <v>0</v>
      </c>
      <c r="P4338" s="223">
        <f>P4287*'Usages mobilité'!$BG6*(1+'Usages mobilité'!$BH6)^(P$4175-$D$4175)/1000</f>
        <v>0</v>
      </c>
      <c r="Q4338" s="223">
        <f>Q4287*'Usages mobilité'!$BG6*(1+'Usages mobilité'!$BH6)^(Q$4175-$D$4175)/1000</f>
        <v>0</v>
      </c>
      <c r="R4338" s="223">
        <f>R4287*'Usages mobilité'!$BG6*(1+'Usages mobilité'!$BH6)^(R$4175-$D$4175)/1000</f>
        <v>0</v>
      </c>
    </row>
    <row r="4339" spans="1:18" hidden="1" outlineLevel="2" x14ac:dyDescent="0.25">
      <c r="A4339" s="222" t="str">
        <f>'Usages mobilité'!A7</f>
        <v>Usage mobilité n°4</v>
      </c>
      <c r="B4339" s="222" t="s">
        <v>645</v>
      </c>
      <c r="C4339" s="222"/>
      <c r="D4339" s="223">
        <f>D4288*'Usages mobilité'!$BG7*(1+'Usages mobilité'!$BH7)^(D$4175-$D$4175)/1000</f>
        <v>0</v>
      </c>
      <c r="E4339" s="223">
        <f>E4288*'Usages mobilité'!$BG7*(1+'Usages mobilité'!$BH7)^(E$4175-$D$4175)/1000</f>
        <v>0</v>
      </c>
      <c r="F4339" s="223">
        <f>F4288*'Usages mobilité'!$BG7*(1+'Usages mobilité'!$BH7)^(F$4175-$D$4175)/1000</f>
        <v>0</v>
      </c>
      <c r="G4339" s="223">
        <f>G4288*'Usages mobilité'!$BG7*(1+'Usages mobilité'!$BH7)^(G$4175-$D$4175)/1000</f>
        <v>0</v>
      </c>
      <c r="H4339" s="223">
        <f>H4288*'Usages mobilité'!$BG7*(1+'Usages mobilité'!$BH7)^(H$4175-$D$4175)/1000</f>
        <v>0</v>
      </c>
      <c r="I4339" s="223">
        <f>I4288*'Usages mobilité'!$BG7*(1+'Usages mobilité'!$BH7)^(I$4175-$D$4175)/1000</f>
        <v>0</v>
      </c>
      <c r="J4339" s="223">
        <f>J4288*'Usages mobilité'!$BG7*(1+'Usages mobilité'!$BH7)^(J$4175-$D$4175)/1000</f>
        <v>0</v>
      </c>
      <c r="K4339" s="223">
        <f>K4288*'Usages mobilité'!$BG7*(1+'Usages mobilité'!$BH7)^(K$4175-$D$4175)/1000</f>
        <v>0</v>
      </c>
      <c r="L4339" s="223">
        <f>L4288*'Usages mobilité'!$BG7*(1+'Usages mobilité'!$BH7)^(L$4175-$D$4175)/1000</f>
        <v>0</v>
      </c>
      <c r="M4339" s="223">
        <f>M4288*'Usages mobilité'!$BG7*(1+'Usages mobilité'!$BH7)^(M$4175-$D$4175)/1000</f>
        <v>0</v>
      </c>
      <c r="N4339" s="223">
        <f>N4288*'Usages mobilité'!$BG7*(1+'Usages mobilité'!$BH7)^(N$4175-$D$4175)/1000</f>
        <v>0</v>
      </c>
      <c r="O4339" s="223">
        <f>O4288*'Usages mobilité'!$BG7*(1+'Usages mobilité'!$BH7)^(O$4175-$D$4175)/1000</f>
        <v>0</v>
      </c>
      <c r="P4339" s="223">
        <f>P4288*'Usages mobilité'!$BG7*(1+'Usages mobilité'!$BH7)^(P$4175-$D$4175)/1000</f>
        <v>0</v>
      </c>
      <c r="Q4339" s="223">
        <f>Q4288*'Usages mobilité'!$BG7*(1+'Usages mobilité'!$BH7)^(Q$4175-$D$4175)/1000</f>
        <v>0</v>
      </c>
      <c r="R4339" s="223">
        <f>R4288*'Usages mobilité'!$BG7*(1+'Usages mobilité'!$BH7)^(R$4175-$D$4175)/1000</f>
        <v>0</v>
      </c>
    </row>
    <row r="4340" spans="1:18" hidden="1" outlineLevel="2" x14ac:dyDescent="0.25">
      <c r="A4340" s="222" t="str">
        <f>'Usages mobilité'!A8</f>
        <v>Usage mobilité n°5</v>
      </c>
      <c r="B4340" s="222" t="s">
        <v>645</v>
      </c>
      <c r="C4340" s="222"/>
      <c r="D4340" s="223">
        <f>D4289*'Usages mobilité'!$BG8*(1+'Usages mobilité'!$BH8)^(D$4175-$D$4175)/1000</f>
        <v>0</v>
      </c>
      <c r="E4340" s="223">
        <f>E4289*'Usages mobilité'!$BG8*(1+'Usages mobilité'!$BH8)^(E$4175-$D$4175)/1000</f>
        <v>0</v>
      </c>
      <c r="F4340" s="223">
        <f>F4289*'Usages mobilité'!$BG8*(1+'Usages mobilité'!$BH8)^(F$4175-$D$4175)/1000</f>
        <v>0</v>
      </c>
      <c r="G4340" s="223">
        <f>G4289*'Usages mobilité'!$BG8*(1+'Usages mobilité'!$BH8)^(G$4175-$D$4175)/1000</f>
        <v>0</v>
      </c>
      <c r="H4340" s="223">
        <f>H4289*'Usages mobilité'!$BG8*(1+'Usages mobilité'!$BH8)^(H$4175-$D$4175)/1000</f>
        <v>0</v>
      </c>
      <c r="I4340" s="223">
        <f>I4289*'Usages mobilité'!$BG8*(1+'Usages mobilité'!$BH8)^(I$4175-$D$4175)/1000</f>
        <v>0</v>
      </c>
      <c r="J4340" s="223">
        <f>J4289*'Usages mobilité'!$BG8*(1+'Usages mobilité'!$BH8)^(J$4175-$D$4175)/1000</f>
        <v>0</v>
      </c>
      <c r="K4340" s="223">
        <f>K4289*'Usages mobilité'!$BG8*(1+'Usages mobilité'!$BH8)^(K$4175-$D$4175)/1000</f>
        <v>0</v>
      </c>
      <c r="L4340" s="223">
        <f>L4289*'Usages mobilité'!$BG8*(1+'Usages mobilité'!$BH8)^(L$4175-$D$4175)/1000</f>
        <v>0</v>
      </c>
      <c r="M4340" s="223">
        <f>M4289*'Usages mobilité'!$BG8*(1+'Usages mobilité'!$BH8)^(M$4175-$D$4175)/1000</f>
        <v>0</v>
      </c>
      <c r="N4340" s="223">
        <f>N4289*'Usages mobilité'!$BG8*(1+'Usages mobilité'!$BH8)^(N$4175-$D$4175)/1000</f>
        <v>0</v>
      </c>
      <c r="O4340" s="223">
        <f>O4289*'Usages mobilité'!$BG8*(1+'Usages mobilité'!$BH8)^(O$4175-$D$4175)/1000</f>
        <v>0</v>
      </c>
      <c r="P4340" s="223">
        <f>P4289*'Usages mobilité'!$BG8*(1+'Usages mobilité'!$BH8)^(P$4175-$D$4175)/1000</f>
        <v>0</v>
      </c>
      <c r="Q4340" s="223">
        <f>Q4289*'Usages mobilité'!$BG8*(1+'Usages mobilité'!$BH8)^(Q$4175-$D$4175)/1000</f>
        <v>0</v>
      </c>
      <c r="R4340" s="223">
        <f>R4289*'Usages mobilité'!$BG8*(1+'Usages mobilité'!$BH8)^(R$4175-$D$4175)/1000</f>
        <v>0</v>
      </c>
    </row>
    <row r="4341" spans="1:18" hidden="1" outlineLevel="2" x14ac:dyDescent="0.25">
      <c r="A4341" s="222" t="str">
        <f>'Usages mobilité'!A9</f>
        <v>Usage mobilité n°6</v>
      </c>
      <c r="B4341" s="222" t="s">
        <v>645</v>
      </c>
      <c r="C4341" s="222"/>
      <c r="D4341" s="223">
        <f>D4290*'Usages mobilité'!$BG9*(1+'Usages mobilité'!$BH9)^(D$4175-$D$4175)/1000</f>
        <v>0</v>
      </c>
      <c r="E4341" s="223">
        <f>E4290*'Usages mobilité'!$BG9*(1+'Usages mobilité'!$BH9)^(E$4175-$D$4175)/1000</f>
        <v>0</v>
      </c>
      <c r="F4341" s="223">
        <f>F4290*'Usages mobilité'!$BG9*(1+'Usages mobilité'!$BH9)^(F$4175-$D$4175)/1000</f>
        <v>0</v>
      </c>
      <c r="G4341" s="223">
        <f>G4290*'Usages mobilité'!$BG9*(1+'Usages mobilité'!$BH9)^(G$4175-$D$4175)/1000</f>
        <v>0</v>
      </c>
      <c r="H4341" s="223">
        <f>H4290*'Usages mobilité'!$BG9*(1+'Usages mobilité'!$BH9)^(H$4175-$D$4175)/1000</f>
        <v>0</v>
      </c>
      <c r="I4341" s="223">
        <f>I4290*'Usages mobilité'!$BG9*(1+'Usages mobilité'!$BH9)^(I$4175-$D$4175)/1000</f>
        <v>0</v>
      </c>
      <c r="J4341" s="223">
        <f>J4290*'Usages mobilité'!$BG9*(1+'Usages mobilité'!$BH9)^(J$4175-$D$4175)/1000</f>
        <v>0</v>
      </c>
      <c r="K4341" s="223">
        <f>K4290*'Usages mobilité'!$BG9*(1+'Usages mobilité'!$BH9)^(K$4175-$D$4175)/1000</f>
        <v>0</v>
      </c>
      <c r="L4341" s="223">
        <f>L4290*'Usages mobilité'!$BG9*(1+'Usages mobilité'!$BH9)^(L$4175-$D$4175)/1000</f>
        <v>0</v>
      </c>
      <c r="M4341" s="223">
        <f>M4290*'Usages mobilité'!$BG9*(1+'Usages mobilité'!$BH9)^(M$4175-$D$4175)/1000</f>
        <v>0</v>
      </c>
      <c r="N4341" s="223">
        <f>N4290*'Usages mobilité'!$BG9*(1+'Usages mobilité'!$BH9)^(N$4175-$D$4175)/1000</f>
        <v>0</v>
      </c>
      <c r="O4341" s="223">
        <f>O4290*'Usages mobilité'!$BG9*(1+'Usages mobilité'!$BH9)^(O$4175-$D$4175)/1000</f>
        <v>0</v>
      </c>
      <c r="P4341" s="223">
        <f>P4290*'Usages mobilité'!$BG9*(1+'Usages mobilité'!$BH9)^(P$4175-$D$4175)/1000</f>
        <v>0</v>
      </c>
      <c r="Q4341" s="223">
        <f>Q4290*'Usages mobilité'!$BG9*(1+'Usages mobilité'!$BH9)^(Q$4175-$D$4175)/1000</f>
        <v>0</v>
      </c>
      <c r="R4341" s="223">
        <f>R4290*'Usages mobilité'!$BG9*(1+'Usages mobilité'!$BH9)^(R$4175-$D$4175)/1000</f>
        <v>0</v>
      </c>
    </row>
    <row r="4342" spans="1:18" hidden="1" outlineLevel="2" x14ac:dyDescent="0.25">
      <c r="A4342" s="222" t="str">
        <f>'Usages mobilité'!A10</f>
        <v>Usage mobilité n°7</v>
      </c>
      <c r="B4342" s="222" t="s">
        <v>645</v>
      </c>
      <c r="C4342" s="222"/>
      <c r="D4342" s="223">
        <f>D4291*'Usages mobilité'!$BG10*(1+'Usages mobilité'!$BH10)^(D$4175-$D$4175)/1000</f>
        <v>0</v>
      </c>
      <c r="E4342" s="223">
        <f>E4291*'Usages mobilité'!$BG10*(1+'Usages mobilité'!$BH10)^(E$4175-$D$4175)/1000</f>
        <v>0</v>
      </c>
      <c r="F4342" s="223">
        <f>F4291*'Usages mobilité'!$BG10*(1+'Usages mobilité'!$BH10)^(F$4175-$D$4175)/1000</f>
        <v>0</v>
      </c>
      <c r="G4342" s="223">
        <f>G4291*'Usages mobilité'!$BG10*(1+'Usages mobilité'!$BH10)^(G$4175-$D$4175)/1000</f>
        <v>0</v>
      </c>
      <c r="H4342" s="223">
        <f>H4291*'Usages mobilité'!$BG10*(1+'Usages mobilité'!$BH10)^(H$4175-$D$4175)/1000</f>
        <v>0</v>
      </c>
      <c r="I4342" s="223">
        <f>I4291*'Usages mobilité'!$BG10*(1+'Usages mobilité'!$BH10)^(I$4175-$D$4175)/1000</f>
        <v>0</v>
      </c>
      <c r="J4342" s="223">
        <f>J4291*'Usages mobilité'!$BG10*(1+'Usages mobilité'!$BH10)^(J$4175-$D$4175)/1000</f>
        <v>0</v>
      </c>
      <c r="K4342" s="223">
        <f>K4291*'Usages mobilité'!$BG10*(1+'Usages mobilité'!$BH10)^(K$4175-$D$4175)/1000</f>
        <v>0</v>
      </c>
      <c r="L4342" s="223">
        <f>L4291*'Usages mobilité'!$BG10*(1+'Usages mobilité'!$BH10)^(L$4175-$D$4175)/1000</f>
        <v>0</v>
      </c>
      <c r="M4342" s="223">
        <f>M4291*'Usages mobilité'!$BG10*(1+'Usages mobilité'!$BH10)^(M$4175-$D$4175)/1000</f>
        <v>0</v>
      </c>
      <c r="N4342" s="223">
        <f>N4291*'Usages mobilité'!$BG10*(1+'Usages mobilité'!$BH10)^(N$4175-$D$4175)/1000</f>
        <v>0</v>
      </c>
      <c r="O4342" s="223">
        <f>O4291*'Usages mobilité'!$BG10*(1+'Usages mobilité'!$BH10)^(O$4175-$D$4175)/1000</f>
        <v>0</v>
      </c>
      <c r="P4342" s="223">
        <f>P4291*'Usages mobilité'!$BG10*(1+'Usages mobilité'!$BH10)^(P$4175-$D$4175)/1000</f>
        <v>0</v>
      </c>
      <c r="Q4342" s="223">
        <f>Q4291*'Usages mobilité'!$BG10*(1+'Usages mobilité'!$BH10)^(Q$4175-$D$4175)/1000</f>
        <v>0</v>
      </c>
      <c r="R4342" s="223">
        <f>R4291*'Usages mobilité'!$BG10*(1+'Usages mobilité'!$BH10)^(R$4175-$D$4175)/1000</f>
        <v>0</v>
      </c>
    </row>
    <row r="4343" spans="1:18" hidden="1" outlineLevel="2" x14ac:dyDescent="0.25">
      <c r="A4343" s="222" t="str">
        <f>'Usages mobilité'!A11</f>
        <v>Usage mobilité n°8</v>
      </c>
      <c r="B4343" s="222" t="s">
        <v>645</v>
      </c>
      <c r="C4343" s="222"/>
      <c r="D4343" s="223">
        <f>D4292*'Usages mobilité'!$BG11*(1+'Usages mobilité'!$BH11)^(D$4175-$D$4175)/1000</f>
        <v>0</v>
      </c>
      <c r="E4343" s="223">
        <f>E4292*'Usages mobilité'!$BG11*(1+'Usages mobilité'!$BH11)^(E$4175-$D$4175)/1000</f>
        <v>0</v>
      </c>
      <c r="F4343" s="223">
        <f>F4292*'Usages mobilité'!$BG11*(1+'Usages mobilité'!$BH11)^(F$4175-$D$4175)/1000</f>
        <v>0</v>
      </c>
      <c r="G4343" s="223">
        <f>G4292*'Usages mobilité'!$BG11*(1+'Usages mobilité'!$BH11)^(G$4175-$D$4175)/1000</f>
        <v>0</v>
      </c>
      <c r="H4343" s="223">
        <f>H4292*'Usages mobilité'!$BG11*(1+'Usages mobilité'!$BH11)^(H$4175-$D$4175)/1000</f>
        <v>0</v>
      </c>
      <c r="I4343" s="223">
        <f>I4292*'Usages mobilité'!$BG11*(1+'Usages mobilité'!$BH11)^(I$4175-$D$4175)/1000</f>
        <v>0</v>
      </c>
      <c r="J4343" s="223">
        <f>J4292*'Usages mobilité'!$BG11*(1+'Usages mobilité'!$BH11)^(J$4175-$D$4175)/1000</f>
        <v>0</v>
      </c>
      <c r="K4343" s="223">
        <f>K4292*'Usages mobilité'!$BG11*(1+'Usages mobilité'!$BH11)^(K$4175-$D$4175)/1000</f>
        <v>0</v>
      </c>
      <c r="L4343" s="223">
        <f>L4292*'Usages mobilité'!$BG11*(1+'Usages mobilité'!$BH11)^(L$4175-$D$4175)/1000</f>
        <v>0</v>
      </c>
      <c r="M4343" s="223">
        <f>M4292*'Usages mobilité'!$BG11*(1+'Usages mobilité'!$BH11)^(M$4175-$D$4175)/1000</f>
        <v>0</v>
      </c>
      <c r="N4343" s="223">
        <f>N4292*'Usages mobilité'!$BG11*(1+'Usages mobilité'!$BH11)^(N$4175-$D$4175)/1000</f>
        <v>0</v>
      </c>
      <c r="O4343" s="223">
        <f>O4292*'Usages mobilité'!$BG11*(1+'Usages mobilité'!$BH11)^(O$4175-$D$4175)/1000</f>
        <v>0</v>
      </c>
      <c r="P4343" s="223">
        <f>P4292*'Usages mobilité'!$BG11*(1+'Usages mobilité'!$BH11)^(P$4175-$D$4175)/1000</f>
        <v>0</v>
      </c>
      <c r="Q4343" s="223">
        <f>Q4292*'Usages mobilité'!$BG11*(1+'Usages mobilité'!$BH11)^(Q$4175-$D$4175)/1000</f>
        <v>0</v>
      </c>
      <c r="R4343" s="223">
        <f>R4292*'Usages mobilité'!$BG11*(1+'Usages mobilité'!$BH11)^(R$4175-$D$4175)/1000</f>
        <v>0</v>
      </c>
    </row>
    <row r="4344" spans="1:18" hidden="1" outlineLevel="2" x14ac:dyDescent="0.25">
      <c r="A4344" s="222" t="str">
        <f>'Usages mobilité'!A12</f>
        <v>Usage mobilité n°9</v>
      </c>
      <c r="B4344" s="222" t="s">
        <v>645</v>
      </c>
      <c r="C4344" s="222"/>
      <c r="D4344" s="223">
        <f>D4293*'Usages mobilité'!$BG12*(1+'Usages mobilité'!$BH12)^(D$4175-$D$4175)/1000</f>
        <v>0</v>
      </c>
      <c r="E4344" s="223">
        <f>E4293*'Usages mobilité'!$BG12*(1+'Usages mobilité'!$BH12)^(E$4175-$D$4175)/1000</f>
        <v>0</v>
      </c>
      <c r="F4344" s="223">
        <f>F4293*'Usages mobilité'!$BG12*(1+'Usages mobilité'!$BH12)^(F$4175-$D$4175)/1000</f>
        <v>0</v>
      </c>
      <c r="G4344" s="223">
        <f>G4293*'Usages mobilité'!$BG12*(1+'Usages mobilité'!$BH12)^(G$4175-$D$4175)/1000</f>
        <v>0</v>
      </c>
      <c r="H4344" s="223">
        <f>H4293*'Usages mobilité'!$BG12*(1+'Usages mobilité'!$BH12)^(H$4175-$D$4175)/1000</f>
        <v>0</v>
      </c>
      <c r="I4344" s="223">
        <f>I4293*'Usages mobilité'!$BG12*(1+'Usages mobilité'!$BH12)^(I$4175-$D$4175)/1000</f>
        <v>0</v>
      </c>
      <c r="J4344" s="223">
        <f>J4293*'Usages mobilité'!$BG12*(1+'Usages mobilité'!$BH12)^(J$4175-$D$4175)/1000</f>
        <v>0</v>
      </c>
      <c r="K4344" s="223">
        <f>K4293*'Usages mobilité'!$BG12*(1+'Usages mobilité'!$BH12)^(K$4175-$D$4175)/1000</f>
        <v>0</v>
      </c>
      <c r="L4344" s="223">
        <f>L4293*'Usages mobilité'!$BG12*(1+'Usages mobilité'!$BH12)^(L$4175-$D$4175)/1000</f>
        <v>0</v>
      </c>
      <c r="M4344" s="223">
        <f>M4293*'Usages mobilité'!$BG12*(1+'Usages mobilité'!$BH12)^(M$4175-$D$4175)/1000</f>
        <v>0</v>
      </c>
      <c r="N4344" s="223">
        <f>N4293*'Usages mobilité'!$BG12*(1+'Usages mobilité'!$BH12)^(N$4175-$D$4175)/1000</f>
        <v>0</v>
      </c>
      <c r="O4344" s="223">
        <f>O4293*'Usages mobilité'!$BG12*(1+'Usages mobilité'!$BH12)^(O$4175-$D$4175)/1000</f>
        <v>0</v>
      </c>
      <c r="P4344" s="223">
        <f>P4293*'Usages mobilité'!$BG12*(1+'Usages mobilité'!$BH12)^(P$4175-$D$4175)/1000</f>
        <v>0</v>
      </c>
      <c r="Q4344" s="223">
        <f>Q4293*'Usages mobilité'!$BG12*(1+'Usages mobilité'!$BH12)^(Q$4175-$D$4175)/1000</f>
        <v>0</v>
      </c>
      <c r="R4344" s="223">
        <f>R4293*'Usages mobilité'!$BG12*(1+'Usages mobilité'!$BH12)^(R$4175-$D$4175)/1000</f>
        <v>0</v>
      </c>
    </row>
    <row r="4345" spans="1:18" hidden="1" outlineLevel="2" x14ac:dyDescent="0.25">
      <c r="A4345" s="222" t="str">
        <f>'Usages mobilité'!A13</f>
        <v>Usage mobilité n°10</v>
      </c>
      <c r="B4345" s="222" t="s">
        <v>645</v>
      </c>
      <c r="C4345" s="222"/>
      <c r="D4345" s="223">
        <f>D4294*'Usages mobilité'!$BG13*(1+'Usages mobilité'!$BH13)^(D$4175-$D$4175)/1000</f>
        <v>0</v>
      </c>
      <c r="E4345" s="223">
        <f>E4294*'Usages mobilité'!$BG13*(1+'Usages mobilité'!$BH13)^(E$4175-$D$4175)/1000</f>
        <v>0</v>
      </c>
      <c r="F4345" s="223">
        <f>F4294*'Usages mobilité'!$BG13*(1+'Usages mobilité'!$BH13)^(F$4175-$D$4175)/1000</f>
        <v>0</v>
      </c>
      <c r="G4345" s="223">
        <f>G4294*'Usages mobilité'!$BG13*(1+'Usages mobilité'!$BH13)^(G$4175-$D$4175)/1000</f>
        <v>0</v>
      </c>
      <c r="H4345" s="223">
        <f>H4294*'Usages mobilité'!$BG13*(1+'Usages mobilité'!$BH13)^(H$4175-$D$4175)/1000</f>
        <v>0</v>
      </c>
      <c r="I4345" s="223">
        <f>I4294*'Usages mobilité'!$BG13*(1+'Usages mobilité'!$BH13)^(I$4175-$D$4175)/1000</f>
        <v>0</v>
      </c>
      <c r="J4345" s="223">
        <f>J4294*'Usages mobilité'!$BG13*(1+'Usages mobilité'!$BH13)^(J$4175-$D$4175)/1000</f>
        <v>0</v>
      </c>
      <c r="K4345" s="223">
        <f>K4294*'Usages mobilité'!$BG13*(1+'Usages mobilité'!$BH13)^(K$4175-$D$4175)/1000</f>
        <v>0</v>
      </c>
      <c r="L4345" s="223">
        <f>L4294*'Usages mobilité'!$BG13*(1+'Usages mobilité'!$BH13)^(L$4175-$D$4175)/1000</f>
        <v>0</v>
      </c>
      <c r="M4345" s="223">
        <f>M4294*'Usages mobilité'!$BG13*(1+'Usages mobilité'!$BH13)^(M$4175-$D$4175)/1000</f>
        <v>0</v>
      </c>
      <c r="N4345" s="223">
        <f>N4294*'Usages mobilité'!$BG13*(1+'Usages mobilité'!$BH13)^(N$4175-$D$4175)/1000</f>
        <v>0</v>
      </c>
      <c r="O4345" s="223">
        <f>O4294*'Usages mobilité'!$BG13*(1+'Usages mobilité'!$BH13)^(O$4175-$D$4175)/1000</f>
        <v>0</v>
      </c>
      <c r="P4345" s="223">
        <f>P4294*'Usages mobilité'!$BG13*(1+'Usages mobilité'!$BH13)^(P$4175-$D$4175)/1000</f>
        <v>0</v>
      </c>
      <c r="Q4345" s="223">
        <f>Q4294*'Usages mobilité'!$BG13*(1+'Usages mobilité'!$BH13)^(Q$4175-$D$4175)/1000</f>
        <v>0</v>
      </c>
      <c r="R4345" s="223">
        <f>R4294*'Usages mobilité'!$BG13*(1+'Usages mobilité'!$BH13)^(R$4175-$D$4175)/1000</f>
        <v>0</v>
      </c>
    </row>
    <row r="4346" spans="1:18" hidden="1" outlineLevel="2" x14ac:dyDescent="0.25">
      <c r="A4346" s="222" t="str">
        <f>'Usages mobilité'!A14</f>
        <v>Usage mobilité n°11</v>
      </c>
      <c r="B4346" s="222" t="s">
        <v>645</v>
      </c>
      <c r="C4346" s="222"/>
      <c r="D4346" s="223">
        <f>D4295*'Usages mobilité'!$BG14*(1+'Usages mobilité'!$BH14)^(D$4175-$D$4175)/1000</f>
        <v>0</v>
      </c>
      <c r="E4346" s="223">
        <f>E4295*'Usages mobilité'!$BG14*(1+'Usages mobilité'!$BH14)^(E$4175-$D$4175)/1000</f>
        <v>0</v>
      </c>
      <c r="F4346" s="223">
        <f>F4295*'Usages mobilité'!$BG14*(1+'Usages mobilité'!$BH14)^(F$4175-$D$4175)/1000</f>
        <v>0</v>
      </c>
      <c r="G4346" s="223">
        <f>G4295*'Usages mobilité'!$BG14*(1+'Usages mobilité'!$BH14)^(G$4175-$D$4175)/1000</f>
        <v>0</v>
      </c>
      <c r="H4346" s="223">
        <f>H4295*'Usages mobilité'!$BG14*(1+'Usages mobilité'!$BH14)^(H$4175-$D$4175)/1000</f>
        <v>0</v>
      </c>
      <c r="I4346" s="223">
        <f>I4295*'Usages mobilité'!$BG14*(1+'Usages mobilité'!$BH14)^(I$4175-$D$4175)/1000</f>
        <v>0</v>
      </c>
      <c r="J4346" s="223">
        <f>J4295*'Usages mobilité'!$BG14*(1+'Usages mobilité'!$BH14)^(J$4175-$D$4175)/1000</f>
        <v>0</v>
      </c>
      <c r="K4346" s="223">
        <f>K4295*'Usages mobilité'!$BG14*(1+'Usages mobilité'!$BH14)^(K$4175-$D$4175)/1000</f>
        <v>0</v>
      </c>
      <c r="L4346" s="223">
        <f>L4295*'Usages mobilité'!$BG14*(1+'Usages mobilité'!$BH14)^(L$4175-$D$4175)/1000</f>
        <v>0</v>
      </c>
      <c r="M4346" s="223">
        <f>M4295*'Usages mobilité'!$BG14*(1+'Usages mobilité'!$BH14)^(M$4175-$D$4175)/1000</f>
        <v>0</v>
      </c>
      <c r="N4346" s="223">
        <f>N4295*'Usages mobilité'!$BG14*(1+'Usages mobilité'!$BH14)^(N$4175-$D$4175)/1000</f>
        <v>0</v>
      </c>
      <c r="O4346" s="223">
        <f>O4295*'Usages mobilité'!$BG14*(1+'Usages mobilité'!$BH14)^(O$4175-$D$4175)/1000</f>
        <v>0</v>
      </c>
      <c r="P4346" s="223">
        <f>P4295*'Usages mobilité'!$BG14*(1+'Usages mobilité'!$BH14)^(P$4175-$D$4175)/1000</f>
        <v>0</v>
      </c>
      <c r="Q4346" s="223">
        <f>Q4295*'Usages mobilité'!$BG14*(1+'Usages mobilité'!$BH14)^(Q$4175-$D$4175)/1000</f>
        <v>0</v>
      </c>
      <c r="R4346" s="223">
        <f>R4295*'Usages mobilité'!$BG14*(1+'Usages mobilité'!$BH14)^(R$4175-$D$4175)/1000</f>
        <v>0</v>
      </c>
    </row>
    <row r="4347" spans="1:18" hidden="1" outlineLevel="2" x14ac:dyDescent="0.25">
      <c r="A4347" s="222" t="str">
        <f>'Usages mobilité'!A15</f>
        <v>Usage mobilité n°12</v>
      </c>
      <c r="B4347" s="222" t="s">
        <v>645</v>
      </c>
      <c r="C4347" s="222"/>
      <c r="D4347" s="223">
        <f>D4296*'Usages mobilité'!$BG15*(1+'Usages mobilité'!$BH15)^(D$4175-$D$4175)/1000</f>
        <v>0</v>
      </c>
      <c r="E4347" s="223">
        <f>E4296*'Usages mobilité'!$BG15*(1+'Usages mobilité'!$BH15)^(E$4175-$D$4175)/1000</f>
        <v>0</v>
      </c>
      <c r="F4347" s="223">
        <f>F4296*'Usages mobilité'!$BG15*(1+'Usages mobilité'!$BH15)^(F$4175-$D$4175)/1000</f>
        <v>0</v>
      </c>
      <c r="G4347" s="223">
        <f>G4296*'Usages mobilité'!$BG15*(1+'Usages mobilité'!$BH15)^(G$4175-$D$4175)/1000</f>
        <v>0</v>
      </c>
      <c r="H4347" s="223">
        <f>H4296*'Usages mobilité'!$BG15*(1+'Usages mobilité'!$BH15)^(H$4175-$D$4175)/1000</f>
        <v>0</v>
      </c>
      <c r="I4347" s="223">
        <f>I4296*'Usages mobilité'!$BG15*(1+'Usages mobilité'!$BH15)^(I$4175-$D$4175)/1000</f>
        <v>0</v>
      </c>
      <c r="J4347" s="223">
        <f>J4296*'Usages mobilité'!$BG15*(1+'Usages mobilité'!$BH15)^(J$4175-$D$4175)/1000</f>
        <v>0</v>
      </c>
      <c r="K4347" s="223">
        <f>K4296*'Usages mobilité'!$BG15*(1+'Usages mobilité'!$BH15)^(K$4175-$D$4175)/1000</f>
        <v>0</v>
      </c>
      <c r="L4347" s="223">
        <f>L4296*'Usages mobilité'!$BG15*(1+'Usages mobilité'!$BH15)^(L$4175-$D$4175)/1000</f>
        <v>0</v>
      </c>
      <c r="M4347" s="223">
        <f>M4296*'Usages mobilité'!$BG15*(1+'Usages mobilité'!$BH15)^(M$4175-$D$4175)/1000</f>
        <v>0</v>
      </c>
      <c r="N4347" s="223">
        <f>N4296*'Usages mobilité'!$BG15*(1+'Usages mobilité'!$BH15)^(N$4175-$D$4175)/1000</f>
        <v>0</v>
      </c>
      <c r="O4347" s="223">
        <f>O4296*'Usages mobilité'!$BG15*(1+'Usages mobilité'!$BH15)^(O$4175-$D$4175)/1000</f>
        <v>0</v>
      </c>
      <c r="P4347" s="223">
        <f>P4296*'Usages mobilité'!$BG15*(1+'Usages mobilité'!$BH15)^(P$4175-$D$4175)/1000</f>
        <v>0</v>
      </c>
      <c r="Q4347" s="223">
        <f>Q4296*'Usages mobilité'!$BG15*(1+'Usages mobilité'!$BH15)^(Q$4175-$D$4175)/1000</f>
        <v>0</v>
      </c>
      <c r="R4347" s="223">
        <f>R4296*'Usages mobilité'!$BG15*(1+'Usages mobilité'!$BH15)^(R$4175-$D$4175)/1000</f>
        <v>0</v>
      </c>
    </row>
    <row r="4348" spans="1:18" hidden="1" outlineLevel="2" x14ac:dyDescent="0.25">
      <c r="A4348" s="222" t="str">
        <f>'Usages mobilité'!A16</f>
        <v>Usage mobilité n°13</v>
      </c>
      <c r="B4348" s="222" t="s">
        <v>645</v>
      </c>
      <c r="C4348" s="222"/>
      <c r="D4348" s="223">
        <f>D4297*'Usages mobilité'!$BG16*(1+'Usages mobilité'!$BH16)^(D$4175-$D$4175)/1000</f>
        <v>0</v>
      </c>
      <c r="E4348" s="223">
        <f>E4297*'Usages mobilité'!$BG16*(1+'Usages mobilité'!$BH16)^(E$4175-$D$4175)/1000</f>
        <v>0</v>
      </c>
      <c r="F4348" s="223">
        <f>F4297*'Usages mobilité'!$BG16*(1+'Usages mobilité'!$BH16)^(F$4175-$D$4175)/1000</f>
        <v>0</v>
      </c>
      <c r="G4348" s="223">
        <f>G4297*'Usages mobilité'!$BG16*(1+'Usages mobilité'!$BH16)^(G$4175-$D$4175)/1000</f>
        <v>0</v>
      </c>
      <c r="H4348" s="223">
        <f>H4297*'Usages mobilité'!$BG16*(1+'Usages mobilité'!$BH16)^(H$4175-$D$4175)/1000</f>
        <v>0</v>
      </c>
      <c r="I4348" s="223">
        <f>I4297*'Usages mobilité'!$BG16*(1+'Usages mobilité'!$BH16)^(I$4175-$D$4175)/1000</f>
        <v>0</v>
      </c>
      <c r="J4348" s="223">
        <f>J4297*'Usages mobilité'!$BG16*(1+'Usages mobilité'!$BH16)^(J$4175-$D$4175)/1000</f>
        <v>0</v>
      </c>
      <c r="K4348" s="223">
        <f>K4297*'Usages mobilité'!$BG16*(1+'Usages mobilité'!$BH16)^(K$4175-$D$4175)/1000</f>
        <v>0</v>
      </c>
      <c r="L4348" s="223">
        <f>L4297*'Usages mobilité'!$BG16*(1+'Usages mobilité'!$BH16)^(L$4175-$D$4175)/1000</f>
        <v>0</v>
      </c>
      <c r="M4348" s="223">
        <f>M4297*'Usages mobilité'!$BG16*(1+'Usages mobilité'!$BH16)^(M$4175-$D$4175)/1000</f>
        <v>0</v>
      </c>
      <c r="N4348" s="223">
        <f>N4297*'Usages mobilité'!$BG16*(1+'Usages mobilité'!$BH16)^(N$4175-$D$4175)/1000</f>
        <v>0</v>
      </c>
      <c r="O4348" s="223">
        <f>O4297*'Usages mobilité'!$BG16*(1+'Usages mobilité'!$BH16)^(O$4175-$D$4175)/1000</f>
        <v>0</v>
      </c>
      <c r="P4348" s="223">
        <f>P4297*'Usages mobilité'!$BG16*(1+'Usages mobilité'!$BH16)^(P$4175-$D$4175)/1000</f>
        <v>0</v>
      </c>
      <c r="Q4348" s="223">
        <f>Q4297*'Usages mobilité'!$BG16*(1+'Usages mobilité'!$BH16)^(Q$4175-$D$4175)/1000</f>
        <v>0</v>
      </c>
      <c r="R4348" s="223">
        <f>R4297*'Usages mobilité'!$BG16*(1+'Usages mobilité'!$BH16)^(R$4175-$D$4175)/1000</f>
        <v>0</v>
      </c>
    </row>
    <row r="4349" spans="1:18" hidden="1" outlineLevel="2" x14ac:dyDescent="0.25">
      <c r="A4349" s="222" t="str">
        <f>'Usages mobilité'!A17</f>
        <v>Usage mobilité n°14</v>
      </c>
      <c r="B4349" s="222" t="s">
        <v>645</v>
      </c>
      <c r="C4349" s="222"/>
      <c r="D4349" s="223">
        <f>D4298*'Usages mobilité'!$BG17*(1+'Usages mobilité'!$BH17)^(D$4175-$D$4175)/1000</f>
        <v>0</v>
      </c>
      <c r="E4349" s="223">
        <f>E4298*'Usages mobilité'!$BG17*(1+'Usages mobilité'!$BH17)^(E$4175-$D$4175)/1000</f>
        <v>0</v>
      </c>
      <c r="F4349" s="223">
        <f>F4298*'Usages mobilité'!$BG17*(1+'Usages mobilité'!$BH17)^(F$4175-$D$4175)/1000</f>
        <v>0</v>
      </c>
      <c r="G4349" s="223">
        <f>G4298*'Usages mobilité'!$BG17*(1+'Usages mobilité'!$BH17)^(G$4175-$D$4175)/1000</f>
        <v>0</v>
      </c>
      <c r="H4349" s="223">
        <f>H4298*'Usages mobilité'!$BG17*(1+'Usages mobilité'!$BH17)^(H$4175-$D$4175)/1000</f>
        <v>0</v>
      </c>
      <c r="I4349" s="223">
        <f>I4298*'Usages mobilité'!$BG17*(1+'Usages mobilité'!$BH17)^(I$4175-$D$4175)/1000</f>
        <v>0</v>
      </c>
      <c r="J4349" s="223">
        <f>J4298*'Usages mobilité'!$BG17*(1+'Usages mobilité'!$BH17)^(J$4175-$D$4175)/1000</f>
        <v>0</v>
      </c>
      <c r="K4349" s="223">
        <f>K4298*'Usages mobilité'!$BG17*(1+'Usages mobilité'!$BH17)^(K$4175-$D$4175)/1000</f>
        <v>0</v>
      </c>
      <c r="L4349" s="223">
        <f>L4298*'Usages mobilité'!$BG17*(1+'Usages mobilité'!$BH17)^(L$4175-$D$4175)/1000</f>
        <v>0</v>
      </c>
      <c r="M4349" s="223">
        <f>M4298*'Usages mobilité'!$BG17*(1+'Usages mobilité'!$BH17)^(M$4175-$D$4175)/1000</f>
        <v>0</v>
      </c>
      <c r="N4349" s="223">
        <f>N4298*'Usages mobilité'!$BG17*(1+'Usages mobilité'!$BH17)^(N$4175-$D$4175)/1000</f>
        <v>0</v>
      </c>
      <c r="O4349" s="223">
        <f>O4298*'Usages mobilité'!$BG17*(1+'Usages mobilité'!$BH17)^(O$4175-$D$4175)/1000</f>
        <v>0</v>
      </c>
      <c r="P4349" s="223">
        <f>P4298*'Usages mobilité'!$BG17*(1+'Usages mobilité'!$BH17)^(P$4175-$D$4175)/1000</f>
        <v>0</v>
      </c>
      <c r="Q4349" s="223">
        <f>Q4298*'Usages mobilité'!$BG17*(1+'Usages mobilité'!$BH17)^(Q$4175-$D$4175)/1000</f>
        <v>0</v>
      </c>
      <c r="R4349" s="223">
        <f>R4298*'Usages mobilité'!$BG17*(1+'Usages mobilité'!$BH17)^(R$4175-$D$4175)/1000</f>
        <v>0</v>
      </c>
    </row>
    <row r="4350" spans="1:18" hidden="1" outlineLevel="2" x14ac:dyDescent="0.25">
      <c r="A4350" s="222" t="str">
        <f>'Usages mobilité'!A18</f>
        <v>Usage mobilité n°15</v>
      </c>
      <c r="B4350" s="222" t="s">
        <v>645</v>
      </c>
      <c r="C4350" s="222"/>
      <c r="D4350" s="223">
        <f>D4299*'Usages mobilité'!$BG18*(1+'Usages mobilité'!$BH18)^(D$4175-$D$4175)/1000</f>
        <v>0</v>
      </c>
      <c r="E4350" s="223">
        <f>E4299*'Usages mobilité'!$BG18*(1+'Usages mobilité'!$BH18)^(E$4175-$D$4175)/1000</f>
        <v>0</v>
      </c>
      <c r="F4350" s="223">
        <f>F4299*'Usages mobilité'!$BG18*(1+'Usages mobilité'!$BH18)^(F$4175-$D$4175)/1000</f>
        <v>0</v>
      </c>
      <c r="G4350" s="223">
        <f>G4299*'Usages mobilité'!$BG18*(1+'Usages mobilité'!$BH18)^(G$4175-$D$4175)/1000</f>
        <v>0</v>
      </c>
      <c r="H4350" s="223">
        <f>H4299*'Usages mobilité'!$BG18*(1+'Usages mobilité'!$BH18)^(H$4175-$D$4175)/1000</f>
        <v>0</v>
      </c>
      <c r="I4350" s="223">
        <f>I4299*'Usages mobilité'!$BG18*(1+'Usages mobilité'!$BH18)^(I$4175-$D$4175)/1000</f>
        <v>0</v>
      </c>
      <c r="J4350" s="223">
        <f>J4299*'Usages mobilité'!$BG18*(1+'Usages mobilité'!$BH18)^(J$4175-$D$4175)/1000</f>
        <v>0</v>
      </c>
      <c r="K4350" s="223">
        <f>K4299*'Usages mobilité'!$BG18*(1+'Usages mobilité'!$BH18)^(K$4175-$D$4175)/1000</f>
        <v>0</v>
      </c>
      <c r="L4350" s="223">
        <f>L4299*'Usages mobilité'!$BG18*(1+'Usages mobilité'!$BH18)^(L$4175-$D$4175)/1000</f>
        <v>0</v>
      </c>
      <c r="M4350" s="223">
        <f>M4299*'Usages mobilité'!$BG18*(1+'Usages mobilité'!$BH18)^(M$4175-$D$4175)/1000</f>
        <v>0</v>
      </c>
      <c r="N4350" s="223">
        <f>N4299*'Usages mobilité'!$BG18*(1+'Usages mobilité'!$BH18)^(N$4175-$D$4175)/1000</f>
        <v>0</v>
      </c>
      <c r="O4350" s="223">
        <f>O4299*'Usages mobilité'!$BG18*(1+'Usages mobilité'!$BH18)^(O$4175-$D$4175)/1000</f>
        <v>0</v>
      </c>
      <c r="P4350" s="223">
        <f>P4299*'Usages mobilité'!$BG18*(1+'Usages mobilité'!$BH18)^(P$4175-$D$4175)/1000</f>
        <v>0</v>
      </c>
      <c r="Q4350" s="223">
        <f>Q4299*'Usages mobilité'!$BG18*(1+'Usages mobilité'!$BH18)^(Q$4175-$D$4175)/1000</f>
        <v>0</v>
      </c>
      <c r="R4350" s="223">
        <f>R4299*'Usages mobilité'!$BG18*(1+'Usages mobilité'!$BH18)^(R$4175-$D$4175)/1000</f>
        <v>0</v>
      </c>
    </row>
    <row r="4351" spans="1:18" hidden="1" outlineLevel="2" x14ac:dyDescent="0.25">
      <c r="A4351" s="222" t="str">
        <f>'Usages mobilité'!A19</f>
        <v>Usage mobilité n°16</v>
      </c>
      <c r="B4351" s="222" t="s">
        <v>645</v>
      </c>
      <c r="C4351" s="222"/>
      <c r="D4351" s="223">
        <f>D4300*'Usages mobilité'!$BG19*(1+'Usages mobilité'!$BH19)^(D$4175-$D$4175)/1000</f>
        <v>0</v>
      </c>
      <c r="E4351" s="223">
        <f>E4300*'Usages mobilité'!$BG19*(1+'Usages mobilité'!$BH19)^(E$4175-$D$4175)/1000</f>
        <v>0</v>
      </c>
      <c r="F4351" s="223">
        <f>F4300*'Usages mobilité'!$BG19*(1+'Usages mobilité'!$BH19)^(F$4175-$D$4175)/1000</f>
        <v>0</v>
      </c>
      <c r="G4351" s="223">
        <f>G4300*'Usages mobilité'!$BG19*(1+'Usages mobilité'!$BH19)^(G$4175-$D$4175)/1000</f>
        <v>0</v>
      </c>
      <c r="H4351" s="223">
        <f>H4300*'Usages mobilité'!$BG19*(1+'Usages mobilité'!$BH19)^(H$4175-$D$4175)/1000</f>
        <v>0</v>
      </c>
      <c r="I4351" s="223">
        <f>I4300*'Usages mobilité'!$BG19*(1+'Usages mobilité'!$BH19)^(I$4175-$D$4175)/1000</f>
        <v>0</v>
      </c>
      <c r="J4351" s="223">
        <f>J4300*'Usages mobilité'!$BG19*(1+'Usages mobilité'!$BH19)^(J$4175-$D$4175)/1000</f>
        <v>0</v>
      </c>
      <c r="K4351" s="223">
        <f>K4300*'Usages mobilité'!$BG19*(1+'Usages mobilité'!$BH19)^(K$4175-$D$4175)/1000</f>
        <v>0</v>
      </c>
      <c r="L4351" s="223">
        <f>L4300*'Usages mobilité'!$BG19*(1+'Usages mobilité'!$BH19)^(L$4175-$D$4175)/1000</f>
        <v>0</v>
      </c>
      <c r="M4351" s="223">
        <f>M4300*'Usages mobilité'!$BG19*(1+'Usages mobilité'!$BH19)^(M$4175-$D$4175)/1000</f>
        <v>0</v>
      </c>
      <c r="N4351" s="223">
        <f>N4300*'Usages mobilité'!$BG19*(1+'Usages mobilité'!$BH19)^(N$4175-$D$4175)/1000</f>
        <v>0</v>
      </c>
      <c r="O4351" s="223">
        <f>O4300*'Usages mobilité'!$BG19*(1+'Usages mobilité'!$BH19)^(O$4175-$D$4175)/1000</f>
        <v>0</v>
      </c>
      <c r="P4351" s="223">
        <f>P4300*'Usages mobilité'!$BG19*(1+'Usages mobilité'!$BH19)^(P$4175-$D$4175)/1000</f>
        <v>0</v>
      </c>
      <c r="Q4351" s="223">
        <f>Q4300*'Usages mobilité'!$BG19*(1+'Usages mobilité'!$BH19)^(Q$4175-$D$4175)/1000</f>
        <v>0</v>
      </c>
      <c r="R4351" s="223">
        <f>R4300*'Usages mobilité'!$BG19*(1+'Usages mobilité'!$BH19)^(R$4175-$D$4175)/1000</f>
        <v>0</v>
      </c>
    </row>
    <row r="4352" spans="1:18" hidden="1" outlineLevel="2" x14ac:dyDescent="0.25">
      <c r="A4352" s="222" t="str">
        <f>'Usages mobilité'!A20</f>
        <v>Usage mobilité n°17</v>
      </c>
      <c r="B4352" s="222" t="s">
        <v>645</v>
      </c>
      <c r="C4352" s="222"/>
      <c r="D4352" s="223">
        <f>D4301*'Usages mobilité'!$BG20*(1+'Usages mobilité'!$BH20)^(D$4175-$D$4175)/1000</f>
        <v>0</v>
      </c>
      <c r="E4352" s="223">
        <f>E4301*'Usages mobilité'!$BG20*(1+'Usages mobilité'!$BH20)^(E$4175-$D$4175)/1000</f>
        <v>0</v>
      </c>
      <c r="F4352" s="223">
        <f>F4301*'Usages mobilité'!$BG20*(1+'Usages mobilité'!$BH20)^(F$4175-$D$4175)/1000</f>
        <v>0</v>
      </c>
      <c r="G4352" s="223">
        <f>G4301*'Usages mobilité'!$BG20*(1+'Usages mobilité'!$BH20)^(G$4175-$D$4175)/1000</f>
        <v>0</v>
      </c>
      <c r="H4352" s="223">
        <f>H4301*'Usages mobilité'!$BG20*(1+'Usages mobilité'!$BH20)^(H$4175-$D$4175)/1000</f>
        <v>0</v>
      </c>
      <c r="I4352" s="223">
        <f>I4301*'Usages mobilité'!$BG20*(1+'Usages mobilité'!$BH20)^(I$4175-$D$4175)/1000</f>
        <v>0</v>
      </c>
      <c r="J4352" s="223">
        <f>J4301*'Usages mobilité'!$BG20*(1+'Usages mobilité'!$BH20)^(J$4175-$D$4175)/1000</f>
        <v>0</v>
      </c>
      <c r="K4352" s="223">
        <f>K4301*'Usages mobilité'!$BG20*(1+'Usages mobilité'!$BH20)^(K$4175-$D$4175)/1000</f>
        <v>0</v>
      </c>
      <c r="L4352" s="223">
        <f>L4301*'Usages mobilité'!$BG20*(1+'Usages mobilité'!$BH20)^(L$4175-$D$4175)/1000</f>
        <v>0</v>
      </c>
      <c r="M4352" s="223">
        <f>M4301*'Usages mobilité'!$BG20*(1+'Usages mobilité'!$BH20)^(M$4175-$D$4175)/1000</f>
        <v>0</v>
      </c>
      <c r="N4352" s="223">
        <f>N4301*'Usages mobilité'!$BG20*(1+'Usages mobilité'!$BH20)^(N$4175-$D$4175)/1000</f>
        <v>0</v>
      </c>
      <c r="O4352" s="223">
        <f>O4301*'Usages mobilité'!$BG20*(1+'Usages mobilité'!$BH20)^(O$4175-$D$4175)/1000</f>
        <v>0</v>
      </c>
      <c r="P4352" s="223">
        <f>P4301*'Usages mobilité'!$BG20*(1+'Usages mobilité'!$BH20)^(P$4175-$D$4175)/1000</f>
        <v>0</v>
      </c>
      <c r="Q4352" s="223">
        <f>Q4301*'Usages mobilité'!$BG20*(1+'Usages mobilité'!$BH20)^(Q$4175-$D$4175)/1000</f>
        <v>0</v>
      </c>
      <c r="R4352" s="223">
        <f>R4301*'Usages mobilité'!$BG20*(1+'Usages mobilité'!$BH20)^(R$4175-$D$4175)/1000</f>
        <v>0</v>
      </c>
    </row>
    <row r="4353" spans="1:18" hidden="1" outlineLevel="2" x14ac:dyDescent="0.25">
      <c r="A4353" s="222" t="str">
        <f>'Usages mobilité'!A21</f>
        <v>Usage mobilité n°18</v>
      </c>
      <c r="B4353" s="222" t="s">
        <v>645</v>
      </c>
      <c r="C4353" s="222"/>
      <c r="D4353" s="223">
        <f>D4302*'Usages mobilité'!$BG21*(1+'Usages mobilité'!$BH21)^(D$4175-$D$4175)/1000</f>
        <v>0</v>
      </c>
      <c r="E4353" s="223">
        <f>E4302*'Usages mobilité'!$BG21*(1+'Usages mobilité'!$BH21)^(E$4175-$D$4175)/1000</f>
        <v>0</v>
      </c>
      <c r="F4353" s="223">
        <f>F4302*'Usages mobilité'!$BG21*(1+'Usages mobilité'!$BH21)^(F$4175-$D$4175)/1000</f>
        <v>0</v>
      </c>
      <c r="G4353" s="223">
        <f>G4302*'Usages mobilité'!$BG21*(1+'Usages mobilité'!$BH21)^(G$4175-$D$4175)/1000</f>
        <v>0</v>
      </c>
      <c r="H4353" s="223">
        <f>H4302*'Usages mobilité'!$BG21*(1+'Usages mobilité'!$BH21)^(H$4175-$D$4175)/1000</f>
        <v>0</v>
      </c>
      <c r="I4353" s="223">
        <f>I4302*'Usages mobilité'!$BG21*(1+'Usages mobilité'!$BH21)^(I$4175-$D$4175)/1000</f>
        <v>0</v>
      </c>
      <c r="J4353" s="223">
        <f>J4302*'Usages mobilité'!$BG21*(1+'Usages mobilité'!$BH21)^(J$4175-$D$4175)/1000</f>
        <v>0</v>
      </c>
      <c r="K4353" s="223">
        <f>K4302*'Usages mobilité'!$BG21*(1+'Usages mobilité'!$BH21)^(K$4175-$D$4175)/1000</f>
        <v>0</v>
      </c>
      <c r="L4353" s="223">
        <f>L4302*'Usages mobilité'!$BG21*(1+'Usages mobilité'!$BH21)^(L$4175-$D$4175)/1000</f>
        <v>0</v>
      </c>
      <c r="M4353" s="223">
        <f>M4302*'Usages mobilité'!$BG21*(1+'Usages mobilité'!$BH21)^(M$4175-$D$4175)/1000</f>
        <v>0</v>
      </c>
      <c r="N4353" s="223">
        <f>N4302*'Usages mobilité'!$BG21*(1+'Usages mobilité'!$BH21)^(N$4175-$D$4175)/1000</f>
        <v>0</v>
      </c>
      <c r="O4353" s="223">
        <f>O4302*'Usages mobilité'!$BG21*(1+'Usages mobilité'!$BH21)^(O$4175-$D$4175)/1000</f>
        <v>0</v>
      </c>
      <c r="P4353" s="223">
        <f>P4302*'Usages mobilité'!$BG21*(1+'Usages mobilité'!$BH21)^(P$4175-$D$4175)/1000</f>
        <v>0</v>
      </c>
      <c r="Q4353" s="223">
        <f>Q4302*'Usages mobilité'!$BG21*(1+'Usages mobilité'!$BH21)^(Q$4175-$D$4175)/1000</f>
        <v>0</v>
      </c>
      <c r="R4353" s="223">
        <f>R4302*'Usages mobilité'!$BG21*(1+'Usages mobilité'!$BH21)^(R$4175-$D$4175)/1000</f>
        <v>0</v>
      </c>
    </row>
    <row r="4354" spans="1:18" hidden="1" outlineLevel="2" x14ac:dyDescent="0.25">
      <c r="A4354" s="222" t="str">
        <f>'Usages mobilité'!A22</f>
        <v>Usage mobilité n°19</v>
      </c>
      <c r="B4354" s="222" t="s">
        <v>645</v>
      </c>
      <c r="C4354" s="222"/>
      <c r="D4354" s="223">
        <f>D4303*'Usages mobilité'!$BG22*(1+'Usages mobilité'!$BH22)^(D$4175-$D$4175)/1000</f>
        <v>0</v>
      </c>
      <c r="E4354" s="223">
        <f>E4303*'Usages mobilité'!$BG22*(1+'Usages mobilité'!$BH22)^(E$4175-$D$4175)/1000</f>
        <v>0</v>
      </c>
      <c r="F4354" s="223">
        <f>F4303*'Usages mobilité'!$BG22*(1+'Usages mobilité'!$BH22)^(F$4175-$D$4175)/1000</f>
        <v>0</v>
      </c>
      <c r="G4354" s="223">
        <f>G4303*'Usages mobilité'!$BG22*(1+'Usages mobilité'!$BH22)^(G$4175-$D$4175)/1000</f>
        <v>0</v>
      </c>
      <c r="H4354" s="223">
        <f>H4303*'Usages mobilité'!$BG22*(1+'Usages mobilité'!$BH22)^(H$4175-$D$4175)/1000</f>
        <v>0</v>
      </c>
      <c r="I4354" s="223">
        <f>I4303*'Usages mobilité'!$BG22*(1+'Usages mobilité'!$BH22)^(I$4175-$D$4175)/1000</f>
        <v>0</v>
      </c>
      <c r="J4354" s="223">
        <f>J4303*'Usages mobilité'!$BG22*(1+'Usages mobilité'!$BH22)^(J$4175-$D$4175)/1000</f>
        <v>0</v>
      </c>
      <c r="K4354" s="223">
        <f>K4303*'Usages mobilité'!$BG22*(1+'Usages mobilité'!$BH22)^(K$4175-$D$4175)/1000</f>
        <v>0</v>
      </c>
      <c r="L4354" s="223">
        <f>L4303*'Usages mobilité'!$BG22*(1+'Usages mobilité'!$BH22)^(L$4175-$D$4175)/1000</f>
        <v>0</v>
      </c>
      <c r="M4354" s="223">
        <f>M4303*'Usages mobilité'!$BG22*(1+'Usages mobilité'!$BH22)^(M$4175-$D$4175)/1000</f>
        <v>0</v>
      </c>
      <c r="N4354" s="223">
        <f>N4303*'Usages mobilité'!$BG22*(1+'Usages mobilité'!$BH22)^(N$4175-$D$4175)/1000</f>
        <v>0</v>
      </c>
      <c r="O4354" s="223">
        <f>O4303*'Usages mobilité'!$BG22*(1+'Usages mobilité'!$BH22)^(O$4175-$D$4175)/1000</f>
        <v>0</v>
      </c>
      <c r="P4354" s="223">
        <f>P4303*'Usages mobilité'!$BG22*(1+'Usages mobilité'!$BH22)^(P$4175-$D$4175)/1000</f>
        <v>0</v>
      </c>
      <c r="Q4354" s="223">
        <f>Q4303*'Usages mobilité'!$BG22*(1+'Usages mobilité'!$BH22)^(Q$4175-$D$4175)/1000</f>
        <v>0</v>
      </c>
      <c r="R4354" s="223">
        <f>R4303*'Usages mobilité'!$BG22*(1+'Usages mobilité'!$BH22)^(R$4175-$D$4175)/1000</f>
        <v>0</v>
      </c>
    </row>
    <row r="4355" spans="1:18" hidden="1" outlineLevel="2" x14ac:dyDescent="0.25">
      <c r="A4355" s="222" t="str">
        <f>'Usages mobilité'!A23</f>
        <v>Usage mobilité n°20</v>
      </c>
      <c r="B4355" s="222" t="s">
        <v>645</v>
      </c>
      <c r="C4355" s="222"/>
      <c r="D4355" s="223">
        <f>D4304*'Usages mobilité'!$BG23*(1+'Usages mobilité'!$BH23)^(D$4175-$D$4175)/1000</f>
        <v>0</v>
      </c>
      <c r="E4355" s="223">
        <f>E4304*'Usages mobilité'!$BG23*(1+'Usages mobilité'!$BH23)^(E$4175-$D$4175)/1000</f>
        <v>0</v>
      </c>
      <c r="F4355" s="223">
        <f>F4304*'Usages mobilité'!$BG23*(1+'Usages mobilité'!$BH23)^(F$4175-$D$4175)/1000</f>
        <v>0</v>
      </c>
      <c r="G4355" s="223">
        <f>G4304*'Usages mobilité'!$BG23*(1+'Usages mobilité'!$BH23)^(G$4175-$D$4175)/1000</f>
        <v>0</v>
      </c>
      <c r="H4355" s="223">
        <f>H4304*'Usages mobilité'!$BG23*(1+'Usages mobilité'!$BH23)^(H$4175-$D$4175)/1000</f>
        <v>0</v>
      </c>
      <c r="I4355" s="223">
        <f>I4304*'Usages mobilité'!$BG23*(1+'Usages mobilité'!$BH23)^(I$4175-$D$4175)/1000</f>
        <v>0</v>
      </c>
      <c r="J4355" s="223">
        <f>J4304*'Usages mobilité'!$BG23*(1+'Usages mobilité'!$BH23)^(J$4175-$D$4175)/1000</f>
        <v>0</v>
      </c>
      <c r="K4355" s="223">
        <f>K4304*'Usages mobilité'!$BG23*(1+'Usages mobilité'!$BH23)^(K$4175-$D$4175)/1000</f>
        <v>0</v>
      </c>
      <c r="L4355" s="223">
        <f>L4304*'Usages mobilité'!$BG23*(1+'Usages mobilité'!$BH23)^(L$4175-$D$4175)/1000</f>
        <v>0</v>
      </c>
      <c r="M4355" s="223">
        <f>M4304*'Usages mobilité'!$BG23*(1+'Usages mobilité'!$BH23)^(M$4175-$D$4175)/1000</f>
        <v>0</v>
      </c>
      <c r="N4355" s="223">
        <f>N4304*'Usages mobilité'!$BG23*(1+'Usages mobilité'!$BH23)^(N$4175-$D$4175)/1000</f>
        <v>0</v>
      </c>
      <c r="O4355" s="223">
        <f>O4304*'Usages mobilité'!$BG23*(1+'Usages mobilité'!$BH23)^(O$4175-$D$4175)/1000</f>
        <v>0</v>
      </c>
      <c r="P4355" s="223">
        <f>P4304*'Usages mobilité'!$BG23*(1+'Usages mobilité'!$BH23)^(P$4175-$D$4175)/1000</f>
        <v>0</v>
      </c>
      <c r="Q4355" s="223">
        <f>Q4304*'Usages mobilité'!$BG23*(1+'Usages mobilité'!$BH23)^(Q$4175-$D$4175)/1000</f>
        <v>0</v>
      </c>
      <c r="R4355" s="223">
        <f>R4304*'Usages mobilité'!$BG23*(1+'Usages mobilité'!$BH23)^(R$4175-$D$4175)/1000</f>
        <v>0</v>
      </c>
    </row>
    <row r="4356" spans="1:18" hidden="1" outlineLevel="2" x14ac:dyDescent="0.25">
      <c r="A4356" s="222" t="str">
        <f>'Usages mobilité'!A24</f>
        <v>Usage mobilité n°21</v>
      </c>
      <c r="B4356" s="222" t="s">
        <v>645</v>
      </c>
      <c r="C4356" s="222"/>
      <c r="D4356" s="223">
        <f>D4305*'Usages mobilité'!$BG24*(1+'Usages mobilité'!$BH24)^(D$4175-$D$4175)/1000</f>
        <v>0</v>
      </c>
      <c r="E4356" s="223">
        <f>E4305*'Usages mobilité'!$BG24*(1+'Usages mobilité'!$BH24)^(E$4175-$D$4175)/1000</f>
        <v>0</v>
      </c>
      <c r="F4356" s="223">
        <f>F4305*'Usages mobilité'!$BG24*(1+'Usages mobilité'!$BH24)^(F$4175-$D$4175)/1000</f>
        <v>0</v>
      </c>
      <c r="G4356" s="223">
        <f>G4305*'Usages mobilité'!$BG24*(1+'Usages mobilité'!$BH24)^(G$4175-$D$4175)/1000</f>
        <v>0</v>
      </c>
      <c r="H4356" s="223">
        <f>H4305*'Usages mobilité'!$BG24*(1+'Usages mobilité'!$BH24)^(H$4175-$D$4175)/1000</f>
        <v>0</v>
      </c>
      <c r="I4356" s="223">
        <f>I4305*'Usages mobilité'!$BG24*(1+'Usages mobilité'!$BH24)^(I$4175-$D$4175)/1000</f>
        <v>0</v>
      </c>
      <c r="J4356" s="223">
        <f>J4305*'Usages mobilité'!$BG24*(1+'Usages mobilité'!$BH24)^(J$4175-$D$4175)/1000</f>
        <v>0</v>
      </c>
      <c r="K4356" s="223">
        <f>K4305*'Usages mobilité'!$BG24*(1+'Usages mobilité'!$BH24)^(K$4175-$D$4175)/1000</f>
        <v>0</v>
      </c>
      <c r="L4356" s="223">
        <f>L4305*'Usages mobilité'!$BG24*(1+'Usages mobilité'!$BH24)^(L$4175-$D$4175)/1000</f>
        <v>0</v>
      </c>
      <c r="M4356" s="223">
        <f>M4305*'Usages mobilité'!$BG24*(1+'Usages mobilité'!$BH24)^(M$4175-$D$4175)/1000</f>
        <v>0</v>
      </c>
      <c r="N4356" s="223">
        <f>N4305*'Usages mobilité'!$BG24*(1+'Usages mobilité'!$BH24)^(N$4175-$D$4175)/1000</f>
        <v>0</v>
      </c>
      <c r="O4356" s="223">
        <f>O4305*'Usages mobilité'!$BG24*(1+'Usages mobilité'!$BH24)^(O$4175-$D$4175)/1000</f>
        <v>0</v>
      </c>
      <c r="P4356" s="223">
        <f>P4305*'Usages mobilité'!$BG24*(1+'Usages mobilité'!$BH24)^(P$4175-$D$4175)/1000</f>
        <v>0</v>
      </c>
      <c r="Q4356" s="223">
        <f>Q4305*'Usages mobilité'!$BG24*(1+'Usages mobilité'!$BH24)^(Q$4175-$D$4175)/1000</f>
        <v>0</v>
      </c>
      <c r="R4356" s="223">
        <f>R4305*'Usages mobilité'!$BG24*(1+'Usages mobilité'!$BH24)^(R$4175-$D$4175)/1000</f>
        <v>0</v>
      </c>
    </row>
    <row r="4357" spans="1:18" hidden="1" outlineLevel="2" x14ac:dyDescent="0.25">
      <c r="A4357" s="222" t="str">
        <f>'Usages mobilité'!A25</f>
        <v>Usage mobilité n°22</v>
      </c>
      <c r="B4357" s="222" t="s">
        <v>645</v>
      </c>
      <c r="C4357" s="222"/>
      <c r="D4357" s="223">
        <f>D4306*'Usages mobilité'!$BG25*(1+'Usages mobilité'!$BH25)^(D$4175-$D$4175)/1000</f>
        <v>0</v>
      </c>
      <c r="E4357" s="223">
        <f>E4306*'Usages mobilité'!$BG25*(1+'Usages mobilité'!$BH25)^(E$4175-$D$4175)/1000</f>
        <v>0</v>
      </c>
      <c r="F4357" s="223">
        <f>F4306*'Usages mobilité'!$BG25*(1+'Usages mobilité'!$BH25)^(F$4175-$D$4175)/1000</f>
        <v>0</v>
      </c>
      <c r="G4357" s="223">
        <f>G4306*'Usages mobilité'!$BG25*(1+'Usages mobilité'!$BH25)^(G$4175-$D$4175)/1000</f>
        <v>0</v>
      </c>
      <c r="H4357" s="223">
        <f>H4306*'Usages mobilité'!$BG25*(1+'Usages mobilité'!$BH25)^(H$4175-$D$4175)/1000</f>
        <v>0</v>
      </c>
      <c r="I4357" s="223">
        <f>I4306*'Usages mobilité'!$BG25*(1+'Usages mobilité'!$BH25)^(I$4175-$D$4175)/1000</f>
        <v>0</v>
      </c>
      <c r="J4357" s="223">
        <f>J4306*'Usages mobilité'!$BG25*(1+'Usages mobilité'!$BH25)^(J$4175-$D$4175)/1000</f>
        <v>0</v>
      </c>
      <c r="K4357" s="223">
        <f>K4306*'Usages mobilité'!$BG25*(1+'Usages mobilité'!$BH25)^(K$4175-$D$4175)/1000</f>
        <v>0</v>
      </c>
      <c r="L4357" s="223">
        <f>L4306*'Usages mobilité'!$BG25*(1+'Usages mobilité'!$BH25)^(L$4175-$D$4175)/1000</f>
        <v>0</v>
      </c>
      <c r="M4357" s="223">
        <f>M4306*'Usages mobilité'!$BG25*(1+'Usages mobilité'!$BH25)^(M$4175-$D$4175)/1000</f>
        <v>0</v>
      </c>
      <c r="N4357" s="223">
        <f>N4306*'Usages mobilité'!$BG25*(1+'Usages mobilité'!$BH25)^(N$4175-$D$4175)/1000</f>
        <v>0</v>
      </c>
      <c r="O4357" s="223">
        <f>O4306*'Usages mobilité'!$BG25*(1+'Usages mobilité'!$BH25)^(O$4175-$D$4175)/1000</f>
        <v>0</v>
      </c>
      <c r="P4357" s="223">
        <f>P4306*'Usages mobilité'!$BG25*(1+'Usages mobilité'!$BH25)^(P$4175-$D$4175)/1000</f>
        <v>0</v>
      </c>
      <c r="Q4357" s="223">
        <f>Q4306*'Usages mobilité'!$BG25*(1+'Usages mobilité'!$BH25)^(Q$4175-$D$4175)/1000</f>
        <v>0</v>
      </c>
      <c r="R4357" s="223">
        <f>R4306*'Usages mobilité'!$BG25*(1+'Usages mobilité'!$BH25)^(R$4175-$D$4175)/1000</f>
        <v>0</v>
      </c>
    </row>
    <row r="4358" spans="1:18" hidden="1" outlineLevel="2" x14ac:dyDescent="0.25">
      <c r="A4358" s="222" t="str">
        <f>'Usages mobilité'!A26</f>
        <v>Usage mobilité n°23</v>
      </c>
      <c r="B4358" s="222" t="s">
        <v>645</v>
      </c>
      <c r="C4358" s="222"/>
      <c r="D4358" s="223">
        <f>D4307*'Usages mobilité'!$BG26*(1+'Usages mobilité'!$BH26)^(D$4175-$D$4175)/1000</f>
        <v>0</v>
      </c>
      <c r="E4358" s="223">
        <f>E4307*'Usages mobilité'!$BG26*(1+'Usages mobilité'!$BH26)^(E$4175-$D$4175)/1000</f>
        <v>0</v>
      </c>
      <c r="F4358" s="223">
        <f>F4307*'Usages mobilité'!$BG26*(1+'Usages mobilité'!$BH26)^(F$4175-$D$4175)/1000</f>
        <v>0</v>
      </c>
      <c r="G4358" s="223">
        <f>G4307*'Usages mobilité'!$BG26*(1+'Usages mobilité'!$BH26)^(G$4175-$D$4175)/1000</f>
        <v>0</v>
      </c>
      <c r="H4358" s="223">
        <f>H4307*'Usages mobilité'!$BG26*(1+'Usages mobilité'!$BH26)^(H$4175-$D$4175)/1000</f>
        <v>0</v>
      </c>
      <c r="I4358" s="223">
        <f>I4307*'Usages mobilité'!$BG26*(1+'Usages mobilité'!$BH26)^(I$4175-$D$4175)/1000</f>
        <v>0</v>
      </c>
      <c r="J4358" s="223">
        <f>J4307*'Usages mobilité'!$BG26*(1+'Usages mobilité'!$BH26)^(J$4175-$D$4175)/1000</f>
        <v>0</v>
      </c>
      <c r="K4358" s="223">
        <f>K4307*'Usages mobilité'!$BG26*(1+'Usages mobilité'!$BH26)^(K$4175-$D$4175)/1000</f>
        <v>0</v>
      </c>
      <c r="L4358" s="223">
        <f>L4307*'Usages mobilité'!$BG26*(1+'Usages mobilité'!$BH26)^(L$4175-$D$4175)/1000</f>
        <v>0</v>
      </c>
      <c r="M4358" s="223">
        <f>M4307*'Usages mobilité'!$BG26*(1+'Usages mobilité'!$BH26)^(M$4175-$D$4175)/1000</f>
        <v>0</v>
      </c>
      <c r="N4358" s="223">
        <f>N4307*'Usages mobilité'!$BG26*(1+'Usages mobilité'!$BH26)^(N$4175-$D$4175)/1000</f>
        <v>0</v>
      </c>
      <c r="O4358" s="223">
        <f>O4307*'Usages mobilité'!$BG26*(1+'Usages mobilité'!$BH26)^(O$4175-$D$4175)/1000</f>
        <v>0</v>
      </c>
      <c r="P4358" s="223">
        <f>P4307*'Usages mobilité'!$BG26*(1+'Usages mobilité'!$BH26)^(P$4175-$D$4175)/1000</f>
        <v>0</v>
      </c>
      <c r="Q4358" s="223">
        <f>Q4307*'Usages mobilité'!$BG26*(1+'Usages mobilité'!$BH26)^(Q$4175-$D$4175)/1000</f>
        <v>0</v>
      </c>
      <c r="R4358" s="223">
        <f>R4307*'Usages mobilité'!$BG26*(1+'Usages mobilité'!$BH26)^(R$4175-$D$4175)/1000</f>
        <v>0</v>
      </c>
    </row>
    <row r="4359" spans="1:18" hidden="1" outlineLevel="2" x14ac:dyDescent="0.25">
      <c r="A4359" s="222" t="str">
        <f>'Usages mobilité'!A27</f>
        <v>Usage mobilité n°24</v>
      </c>
      <c r="B4359" s="222" t="s">
        <v>645</v>
      </c>
      <c r="C4359" s="222"/>
      <c r="D4359" s="223">
        <f>D4308*'Usages mobilité'!$BG27*(1+'Usages mobilité'!$BH27)^(D$4175-$D$4175)/1000</f>
        <v>0</v>
      </c>
      <c r="E4359" s="223">
        <f>E4308*'Usages mobilité'!$BG27*(1+'Usages mobilité'!$BH27)^(E$4175-$D$4175)/1000</f>
        <v>0</v>
      </c>
      <c r="F4359" s="223">
        <f>F4308*'Usages mobilité'!$BG27*(1+'Usages mobilité'!$BH27)^(F$4175-$D$4175)/1000</f>
        <v>0</v>
      </c>
      <c r="G4359" s="223">
        <f>G4308*'Usages mobilité'!$BG27*(1+'Usages mobilité'!$BH27)^(G$4175-$D$4175)/1000</f>
        <v>0</v>
      </c>
      <c r="H4359" s="223">
        <f>H4308*'Usages mobilité'!$BG27*(1+'Usages mobilité'!$BH27)^(H$4175-$D$4175)/1000</f>
        <v>0</v>
      </c>
      <c r="I4359" s="223">
        <f>I4308*'Usages mobilité'!$BG27*(1+'Usages mobilité'!$BH27)^(I$4175-$D$4175)/1000</f>
        <v>0</v>
      </c>
      <c r="J4359" s="223">
        <f>J4308*'Usages mobilité'!$BG27*(1+'Usages mobilité'!$BH27)^(J$4175-$D$4175)/1000</f>
        <v>0</v>
      </c>
      <c r="K4359" s="223">
        <f>K4308*'Usages mobilité'!$BG27*(1+'Usages mobilité'!$BH27)^(K$4175-$D$4175)/1000</f>
        <v>0</v>
      </c>
      <c r="L4359" s="223">
        <f>L4308*'Usages mobilité'!$BG27*(1+'Usages mobilité'!$BH27)^(L$4175-$D$4175)/1000</f>
        <v>0</v>
      </c>
      <c r="M4359" s="223">
        <f>M4308*'Usages mobilité'!$BG27*(1+'Usages mobilité'!$BH27)^(M$4175-$D$4175)/1000</f>
        <v>0</v>
      </c>
      <c r="N4359" s="223">
        <f>N4308*'Usages mobilité'!$BG27*(1+'Usages mobilité'!$BH27)^(N$4175-$D$4175)/1000</f>
        <v>0</v>
      </c>
      <c r="O4359" s="223">
        <f>O4308*'Usages mobilité'!$BG27*(1+'Usages mobilité'!$BH27)^(O$4175-$D$4175)/1000</f>
        <v>0</v>
      </c>
      <c r="P4359" s="223">
        <f>P4308*'Usages mobilité'!$BG27*(1+'Usages mobilité'!$BH27)^(P$4175-$D$4175)/1000</f>
        <v>0</v>
      </c>
      <c r="Q4359" s="223">
        <f>Q4308*'Usages mobilité'!$BG27*(1+'Usages mobilité'!$BH27)^(Q$4175-$D$4175)/1000</f>
        <v>0</v>
      </c>
      <c r="R4359" s="223">
        <f>R4308*'Usages mobilité'!$BG27*(1+'Usages mobilité'!$BH27)^(R$4175-$D$4175)/1000</f>
        <v>0</v>
      </c>
    </row>
    <row r="4360" spans="1:18" hidden="1" outlineLevel="2" x14ac:dyDescent="0.25">
      <c r="A4360" s="222" t="str">
        <f>'Usages mobilité'!A28</f>
        <v>Usage mobilité n°25</v>
      </c>
      <c r="B4360" s="222" t="s">
        <v>645</v>
      </c>
      <c r="C4360" s="222"/>
      <c r="D4360" s="223">
        <f>D4309*'Usages mobilité'!$BG28*(1+'Usages mobilité'!$BH28)^(D$4175-$D$4175)/1000</f>
        <v>0</v>
      </c>
      <c r="E4360" s="223">
        <f>E4309*'Usages mobilité'!$BG28*(1+'Usages mobilité'!$BH28)^(E$4175-$D$4175)/1000</f>
        <v>0</v>
      </c>
      <c r="F4360" s="223">
        <f>F4309*'Usages mobilité'!$BG28*(1+'Usages mobilité'!$BH28)^(F$4175-$D$4175)/1000</f>
        <v>0</v>
      </c>
      <c r="G4360" s="223">
        <f>G4309*'Usages mobilité'!$BG28*(1+'Usages mobilité'!$BH28)^(G$4175-$D$4175)/1000</f>
        <v>0</v>
      </c>
      <c r="H4360" s="223">
        <f>H4309*'Usages mobilité'!$BG28*(1+'Usages mobilité'!$BH28)^(H$4175-$D$4175)/1000</f>
        <v>0</v>
      </c>
      <c r="I4360" s="223">
        <f>I4309*'Usages mobilité'!$BG28*(1+'Usages mobilité'!$BH28)^(I$4175-$D$4175)/1000</f>
        <v>0</v>
      </c>
      <c r="J4360" s="223">
        <f>J4309*'Usages mobilité'!$BG28*(1+'Usages mobilité'!$BH28)^(J$4175-$D$4175)/1000</f>
        <v>0</v>
      </c>
      <c r="K4360" s="223">
        <f>K4309*'Usages mobilité'!$BG28*(1+'Usages mobilité'!$BH28)^(K$4175-$D$4175)/1000</f>
        <v>0</v>
      </c>
      <c r="L4360" s="223">
        <f>L4309*'Usages mobilité'!$BG28*(1+'Usages mobilité'!$BH28)^(L$4175-$D$4175)/1000</f>
        <v>0</v>
      </c>
      <c r="M4360" s="223">
        <f>M4309*'Usages mobilité'!$BG28*(1+'Usages mobilité'!$BH28)^(M$4175-$D$4175)/1000</f>
        <v>0</v>
      </c>
      <c r="N4360" s="223">
        <f>N4309*'Usages mobilité'!$BG28*(1+'Usages mobilité'!$BH28)^(N$4175-$D$4175)/1000</f>
        <v>0</v>
      </c>
      <c r="O4360" s="223">
        <f>O4309*'Usages mobilité'!$BG28*(1+'Usages mobilité'!$BH28)^(O$4175-$D$4175)/1000</f>
        <v>0</v>
      </c>
      <c r="P4360" s="223">
        <f>P4309*'Usages mobilité'!$BG28*(1+'Usages mobilité'!$BH28)^(P$4175-$D$4175)/1000</f>
        <v>0</v>
      </c>
      <c r="Q4360" s="223">
        <f>Q4309*'Usages mobilité'!$BG28*(1+'Usages mobilité'!$BH28)^(Q$4175-$D$4175)/1000</f>
        <v>0</v>
      </c>
      <c r="R4360" s="223">
        <f>R4309*'Usages mobilité'!$BG28*(1+'Usages mobilité'!$BH28)^(R$4175-$D$4175)/1000</f>
        <v>0</v>
      </c>
    </row>
    <row r="4361" spans="1:18" hidden="1" outlineLevel="2" x14ac:dyDescent="0.25">
      <c r="A4361" s="222" t="str">
        <f>'Usages mobilité'!A29</f>
        <v>Usage mobilité n°26</v>
      </c>
      <c r="B4361" s="222" t="s">
        <v>645</v>
      </c>
      <c r="C4361" s="222"/>
      <c r="D4361" s="223">
        <f>D4310*'Usages mobilité'!$BG29*(1+'Usages mobilité'!$BH29)^(D$4175-$D$4175)/1000</f>
        <v>0</v>
      </c>
      <c r="E4361" s="223">
        <f>E4310*'Usages mobilité'!$BG29*(1+'Usages mobilité'!$BH29)^(E$4175-$D$4175)/1000</f>
        <v>0</v>
      </c>
      <c r="F4361" s="223">
        <f>F4310*'Usages mobilité'!$BG29*(1+'Usages mobilité'!$BH29)^(F$4175-$D$4175)/1000</f>
        <v>0</v>
      </c>
      <c r="G4361" s="223">
        <f>G4310*'Usages mobilité'!$BG29*(1+'Usages mobilité'!$BH29)^(G$4175-$D$4175)/1000</f>
        <v>0</v>
      </c>
      <c r="H4361" s="223">
        <f>H4310*'Usages mobilité'!$BG29*(1+'Usages mobilité'!$BH29)^(H$4175-$D$4175)/1000</f>
        <v>0</v>
      </c>
      <c r="I4361" s="223">
        <f>I4310*'Usages mobilité'!$BG29*(1+'Usages mobilité'!$BH29)^(I$4175-$D$4175)/1000</f>
        <v>0</v>
      </c>
      <c r="J4361" s="223">
        <f>J4310*'Usages mobilité'!$BG29*(1+'Usages mobilité'!$BH29)^(J$4175-$D$4175)/1000</f>
        <v>0</v>
      </c>
      <c r="K4361" s="223">
        <f>K4310*'Usages mobilité'!$BG29*(1+'Usages mobilité'!$BH29)^(K$4175-$D$4175)/1000</f>
        <v>0</v>
      </c>
      <c r="L4361" s="223">
        <f>L4310*'Usages mobilité'!$BG29*(1+'Usages mobilité'!$BH29)^(L$4175-$D$4175)/1000</f>
        <v>0</v>
      </c>
      <c r="M4361" s="223">
        <f>M4310*'Usages mobilité'!$BG29*(1+'Usages mobilité'!$BH29)^(M$4175-$D$4175)/1000</f>
        <v>0</v>
      </c>
      <c r="N4361" s="223">
        <f>N4310*'Usages mobilité'!$BG29*(1+'Usages mobilité'!$BH29)^(N$4175-$D$4175)/1000</f>
        <v>0</v>
      </c>
      <c r="O4361" s="223">
        <f>O4310*'Usages mobilité'!$BG29*(1+'Usages mobilité'!$BH29)^(O$4175-$D$4175)/1000</f>
        <v>0</v>
      </c>
      <c r="P4361" s="223">
        <f>P4310*'Usages mobilité'!$BG29*(1+'Usages mobilité'!$BH29)^(P$4175-$D$4175)/1000</f>
        <v>0</v>
      </c>
      <c r="Q4361" s="223">
        <f>Q4310*'Usages mobilité'!$BG29*(1+'Usages mobilité'!$BH29)^(Q$4175-$D$4175)/1000</f>
        <v>0</v>
      </c>
      <c r="R4361" s="223">
        <f>R4310*'Usages mobilité'!$BG29*(1+'Usages mobilité'!$BH29)^(R$4175-$D$4175)/1000</f>
        <v>0</v>
      </c>
    </row>
    <row r="4362" spans="1:18" hidden="1" outlineLevel="2" x14ac:dyDescent="0.25">
      <c r="A4362" s="222" t="str">
        <f>'Usages mobilité'!A30</f>
        <v>Usage mobilité n°27</v>
      </c>
      <c r="B4362" s="222" t="s">
        <v>645</v>
      </c>
      <c r="C4362" s="222"/>
      <c r="D4362" s="223">
        <f>D4311*'Usages mobilité'!$BG30*(1+'Usages mobilité'!$BH30)^(D$4175-$D$4175)/1000</f>
        <v>0</v>
      </c>
      <c r="E4362" s="223">
        <f>E4311*'Usages mobilité'!$BG30*(1+'Usages mobilité'!$BH30)^(E$4175-$D$4175)/1000</f>
        <v>0</v>
      </c>
      <c r="F4362" s="223">
        <f>F4311*'Usages mobilité'!$BG30*(1+'Usages mobilité'!$BH30)^(F$4175-$D$4175)/1000</f>
        <v>0</v>
      </c>
      <c r="G4362" s="223">
        <f>G4311*'Usages mobilité'!$BG30*(1+'Usages mobilité'!$BH30)^(G$4175-$D$4175)/1000</f>
        <v>0</v>
      </c>
      <c r="H4362" s="223">
        <f>H4311*'Usages mobilité'!$BG30*(1+'Usages mobilité'!$BH30)^(H$4175-$D$4175)/1000</f>
        <v>0</v>
      </c>
      <c r="I4362" s="223">
        <f>I4311*'Usages mobilité'!$BG30*(1+'Usages mobilité'!$BH30)^(I$4175-$D$4175)/1000</f>
        <v>0</v>
      </c>
      <c r="J4362" s="223">
        <f>J4311*'Usages mobilité'!$BG30*(1+'Usages mobilité'!$BH30)^(J$4175-$D$4175)/1000</f>
        <v>0</v>
      </c>
      <c r="K4362" s="223">
        <f>K4311*'Usages mobilité'!$BG30*(1+'Usages mobilité'!$BH30)^(K$4175-$D$4175)/1000</f>
        <v>0</v>
      </c>
      <c r="L4362" s="223">
        <f>L4311*'Usages mobilité'!$BG30*(1+'Usages mobilité'!$BH30)^(L$4175-$D$4175)/1000</f>
        <v>0</v>
      </c>
      <c r="M4362" s="223">
        <f>M4311*'Usages mobilité'!$BG30*(1+'Usages mobilité'!$BH30)^(M$4175-$D$4175)/1000</f>
        <v>0</v>
      </c>
      <c r="N4362" s="223">
        <f>N4311*'Usages mobilité'!$BG30*(1+'Usages mobilité'!$BH30)^(N$4175-$D$4175)/1000</f>
        <v>0</v>
      </c>
      <c r="O4362" s="223">
        <f>O4311*'Usages mobilité'!$BG30*(1+'Usages mobilité'!$BH30)^(O$4175-$D$4175)/1000</f>
        <v>0</v>
      </c>
      <c r="P4362" s="223">
        <f>P4311*'Usages mobilité'!$BG30*(1+'Usages mobilité'!$BH30)^(P$4175-$D$4175)/1000</f>
        <v>0</v>
      </c>
      <c r="Q4362" s="223">
        <f>Q4311*'Usages mobilité'!$BG30*(1+'Usages mobilité'!$BH30)^(Q$4175-$D$4175)/1000</f>
        <v>0</v>
      </c>
      <c r="R4362" s="223">
        <f>R4311*'Usages mobilité'!$BG30*(1+'Usages mobilité'!$BH30)^(R$4175-$D$4175)/1000</f>
        <v>0</v>
      </c>
    </row>
    <row r="4363" spans="1:18" hidden="1" outlineLevel="2" x14ac:dyDescent="0.25">
      <c r="A4363" s="222" t="str">
        <f>'Usages mobilité'!A31</f>
        <v>Usage mobilité n°28</v>
      </c>
      <c r="B4363" s="222" t="s">
        <v>645</v>
      </c>
      <c r="C4363" s="222"/>
      <c r="D4363" s="223">
        <f>D4312*'Usages mobilité'!$BG31*(1+'Usages mobilité'!$BH31)^(D$4175-$D$4175)/1000</f>
        <v>0</v>
      </c>
      <c r="E4363" s="223">
        <f>E4312*'Usages mobilité'!$BG31*(1+'Usages mobilité'!$BH31)^(E$4175-$D$4175)/1000</f>
        <v>0</v>
      </c>
      <c r="F4363" s="223">
        <f>F4312*'Usages mobilité'!$BG31*(1+'Usages mobilité'!$BH31)^(F$4175-$D$4175)/1000</f>
        <v>0</v>
      </c>
      <c r="G4363" s="223">
        <f>G4312*'Usages mobilité'!$BG31*(1+'Usages mobilité'!$BH31)^(G$4175-$D$4175)/1000</f>
        <v>0</v>
      </c>
      <c r="H4363" s="223">
        <f>H4312*'Usages mobilité'!$BG31*(1+'Usages mobilité'!$BH31)^(H$4175-$D$4175)/1000</f>
        <v>0</v>
      </c>
      <c r="I4363" s="223">
        <f>I4312*'Usages mobilité'!$BG31*(1+'Usages mobilité'!$BH31)^(I$4175-$D$4175)/1000</f>
        <v>0</v>
      </c>
      <c r="J4363" s="223">
        <f>J4312*'Usages mobilité'!$BG31*(1+'Usages mobilité'!$BH31)^(J$4175-$D$4175)/1000</f>
        <v>0</v>
      </c>
      <c r="K4363" s="223">
        <f>K4312*'Usages mobilité'!$BG31*(1+'Usages mobilité'!$BH31)^(K$4175-$D$4175)/1000</f>
        <v>0</v>
      </c>
      <c r="L4363" s="223">
        <f>L4312*'Usages mobilité'!$BG31*(1+'Usages mobilité'!$BH31)^(L$4175-$D$4175)/1000</f>
        <v>0</v>
      </c>
      <c r="M4363" s="223">
        <f>M4312*'Usages mobilité'!$BG31*(1+'Usages mobilité'!$BH31)^(M$4175-$D$4175)/1000</f>
        <v>0</v>
      </c>
      <c r="N4363" s="223">
        <f>N4312*'Usages mobilité'!$BG31*(1+'Usages mobilité'!$BH31)^(N$4175-$D$4175)/1000</f>
        <v>0</v>
      </c>
      <c r="O4363" s="223">
        <f>O4312*'Usages mobilité'!$BG31*(1+'Usages mobilité'!$BH31)^(O$4175-$D$4175)/1000</f>
        <v>0</v>
      </c>
      <c r="P4363" s="223">
        <f>P4312*'Usages mobilité'!$BG31*(1+'Usages mobilité'!$BH31)^(P$4175-$D$4175)/1000</f>
        <v>0</v>
      </c>
      <c r="Q4363" s="223">
        <f>Q4312*'Usages mobilité'!$BG31*(1+'Usages mobilité'!$BH31)^(Q$4175-$D$4175)/1000</f>
        <v>0</v>
      </c>
      <c r="R4363" s="223">
        <f>R4312*'Usages mobilité'!$BG31*(1+'Usages mobilité'!$BH31)^(R$4175-$D$4175)/1000</f>
        <v>0</v>
      </c>
    </row>
    <row r="4364" spans="1:18" hidden="1" outlineLevel="2" x14ac:dyDescent="0.25">
      <c r="A4364" s="222" t="str">
        <f>'Usages mobilité'!A32</f>
        <v>Usage mobilité n°29</v>
      </c>
      <c r="B4364" s="222" t="s">
        <v>645</v>
      </c>
      <c r="C4364" s="222"/>
      <c r="D4364" s="223">
        <f>D4313*'Usages mobilité'!$BG32*(1+'Usages mobilité'!$BH32)^(D$4175-$D$4175)/1000</f>
        <v>0</v>
      </c>
      <c r="E4364" s="223">
        <f>E4313*'Usages mobilité'!$BG32*(1+'Usages mobilité'!$BH32)^(E$4175-$D$4175)/1000</f>
        <v>0</v>
      </c>
      <c r="F4364" s="223">
        <f>F4313*'Usages mobilité'!$BG32*(1+'Usages mobilité'!$BH32)^(F$4175-$D$4175)/1000</f>
        <v>0</v>
      </c>
      <c r="G4364" s="223">
        <f>G4313*'Usages mobilité'!$BG32*(1+'Usages mobilité'!$BH32)^(G$4175-$D$4175)/1000</f>
        <v>0</v>
      </c>
      <c r="H4364" s="223">
        <f>H4313*'Usages mobilité'!$BG32*(1+'Usages mobilité'!$BH32)^(H$4175-$D$4175)/1000</f>
        <v>0</v>
      </c>
      <c r="I4364" s="223">
        <f>I4313*'Usages mobilité'!$BG32*(1+'Usages mobilité'!$BH32)^(I$4175-$D$4175)/1000</f>
        <v>0</v>
      </c>
      <c r="J4364" s="223">
        <f>J4313*'Usages mobilité'!$BG32*(1+'Usages mobilité'!$BH32)^(J$4175-$D$4175)/1000</f>
        <v>0</v>
      </c>
      <c r="K4364" s="223">
        <f>K4313*'Usages mobilité'!$BG32*(1+'Usages mobilité'!$BH32)^(K$4175-$D$4175)/1000</f>
        <v>0</v>
      </c>
      <c r="L4364" s="223">
        <f>L4313*'Usages mobilité'!$BG32*(1+'Usages mobilité'!$BH32)^(L$4175-$D$4175)/1000</f>
        <v>0</v>
      </c>
      <c r="M4364" s="223">
        <f>M4313*'Usages mobilité'!$BG32*(1+'Usages mobilité'!$BH32)^(M$4175-$D$4175)/1000</f>
        <v>0</v>
      </c>
      <c r="N4364" s="223">
        <f>N4313*'Usages mobilité'!$BG32*(1+'Usages mobilité'!$BH32)^(N$4175-$D$4175)/1000</f>
        <v>0</v>
      </c>
      <c r="O4364" s="223">
        <f>O4313*'Usages mobilité'!$BG32*(1+'Usages mobilité'!$BH32)^(O$4175-$D$4175)/1000</f>
        <v>0</v>
      </c>
      <c r="P4364" s="223">
        <f>P4313*'Usages mobilité'!$BG32*(1+'Usages mobilité'!$BH32)^(P$4175-$D$4175)/1000</f>
        <v>0</v>
      </c>
      <c r="Q4364" s="223">
        <f>Q4313*'Usages mobilité'!$BG32*(1+'Usages mobilité'!$BH32)^(Q$4175-$D$4175)/1000</f>
        <v>0</v>
      </c>
      <c r="R4364" s="223">
        <f>R4313*'Usages mobilité'!$BG32*(1+'Usages mobilité'!$BH32)^(R$4175-$D$4175)/1000</f>
        <v>0</v>
      </c>
    </row>
    <row r="4365" spans="1:18" hidden="1" outlineLevel="2" x14ac:dyDescent="0.25">
      <c r="A4365" s="222" t="str">
        <f>'Usages mobilité'!A33</f>
        <v>Usage mobilité n°30</v>
      </c>
      <c r="B4365" s="222" t="s">
        <v>645</v>
      </c>
      <c r="C4365" s="222"/>
      <c r="D4365" s="223">
        <f>D4314*'Usages mobilité'!$BG33*(1+'Usages mobilité'!$BH33)^(D$4175-$D$4175)/1000</f>
        <v>0</v>
      </c>
      <c r="E4365" s="223">
        <f>E4314*'Usages mobilité'!$BG33*(1+'Usages mobilité'!$BH33)^(E$4175-$D$4175)/1000</f>
        <v>0</v>
      </c>
      <c r="F4365" s="223">
        <f>F4314*'Usages mobilité'!$BG33*(1+'Usages mobilité'!$BH33)^(F$4175-$D$4175)/1000</f>
        <v>0</v>
      </c>
      <c r="G4365" s="223">
        <f>G4314*'Usages mobilité'!$BG33*(1+'Usages mobilité'!$BH33)^(G$4175-$D$4175)/1000</f>
        <v>0</v>
      </c>
      <c r="H4365" s="223">
        <f>H4314*'Usages mobilité'!$BG33*(1+'Usages mobilité'!$BH33)^(H$4175-$D$4175)/1000</f>
        <v>0</v>
      </c>
      <c r="I4365" s="223">
        <f>I4314*'Usages mobilité'!$BG33*(1+'Usages mobilité'!$BH33)^(I$4175-$D$4175)/1000</f>
        <v>0</v>
      </c>
      <c r="J4365" s="223">
        <f>J4314*'Usages mobilité'!$BG33*(1+'Usages mobilité'!$BH33)^(J$4175-$D$4175)/1000</f>
        <v>0</v>
      </c>
      <c r="K4365" s="223">
        <f>K4314*'Usages mobilité'!$BG33*(1+'Usages mobilité'!$BH33)^(K$4175-$D$4175)/1000</f>
        <v>0</v>
      </c>
      <c r="L4365" s="223">
        <f>L4314*'Usages mobilité'!$BG33*(1+'Usages mobilité'!$BH33)^(L$4175-$D$4175)/1000</f>
        <v>0</v>
      </c>
      <c r="M4365" s="223">
        <f>M4314*'Usages mobilité'!$BG33*(1+'Usages mobilité'!$BH33)^(M$4175-$D$4175)/1000</f>
        <v>0</v>
      </c>
      <c r="N4365" s="223">
        <f>N4314*'Usages mobilité'!$BG33*(1+'Usages mobilité'!$BH33)^(N$4175-$D$4175)/1000</f>
        <v>0</v>
      </c>
      <c r="O4365" s="223">
        <f>O4314*'Usages mobilité'!$BG33*(1+'Usages mobilité'!$BH33)^(O$4175-$D$4175)/1000</f>
        <v>0</v>
      </c>
      <c r="P4365" s="223">
        <f>P4314*'Usages mobilité'!$BG33*(1+'Usages mobilité'!$BH33)^(P$4175-$D$4175)/1000</f>
        <v>0</v>
      </c>
      <c r="Q4365" s="223">
        <f>Q4314*'Usages mobilité'!$BG33*(1+'Usages mobilité'!$BH33)^(Q$4175-$D$4175)/1000</f>
        <v>0</v>
      </c>
      <c r="R4365" s="223">
        <f>R4314*'Usages mobilité'!$BG33*(1+'Usages mobilité'!$BH33)^(R$4175-$D$4175)/1000</f>
        <v>0</v>
      </c>
    </row>
    <row r="4366" spans="1:18" hidden="1" outlineLevel="2" x14ac:dyDescent="0.25">
      <c r="A4366" s="222" t="str">
        <f>'Usages mobilité'!A34</f>
        <v>Usage mobilité n°31</v>
      </c>
      <c r="B4366" s="222" t="s">
        <v>645</v>
      </c>
      <c r="C4366" s="222"/>
      <c r="D4366" s="223">
        <f>D4315*'Usages mobilité'!$BG34*(1+'Usages mobilité'!$BH34)^(D$4175-$D$4175)/1000</f>
        <v>0</v>
      </c>
      <c r="E4366" s="223">
        <f>E4315*'Usages mobilité'!$BG34*(1+'Usages mobilité'!$BH34)^(E$4175-$D$4175)/1000</f>
        <v>0</v>
      </c>
      <c r="F4366" s="223">
        <f>F4315*'Usages mobilité'!$BG34*(1+'Usages mobilité'!$BH34)^(F$4175-$D$4175)/1000</f>
        <v>0</v>
      </c>
      <c r="G4366" s="223">
        <f>G4315*'Usages mobilité'!$BG34*(1+'Usages mobilité'!$BH34)^(G$4175-$D$4175)/1000</f>
        <v>0</v>
      </c>
      <c r="H4366" s="223">
        <f>H4315*'Usages mobilité'!$BG34*(1+'Usages mobilité'!$BH34)^(H$4175-$D$4175)/1000</f>
        <v>0</v>
      </c>
      <c r="I4366" s="223">
        <f>I4315*'Usages mobilité'!$BG34*(1+'Usages mobilité'!$BH34)^(I$4175-$D$4175)/1000</f>
        <v>0</v>
      </c>
      <c r="J4366" s="223">
        <f>J4315*'Usages mobilité'!$BG34*(1+'Usages mobilité'!$BH34)^(J$4175-$D$4175)/1000</f>
        <v>0</v>
      </c>
      <c r="K4366" s="223">
        <f>K4315*'Usages mobilité'!$BG34*(1+'Usages mobilité'!$BH34)^(K$4175-$D$4175)/1000</f>
        <v>0</v>
      </c>
      <c r="L4366" s="223">
        <f>L4315*'Usages mobilité'!$BG34*(1+'Usages mobilité'!$BH34)^(L$4175-$D$4175)/1000</f>
        <v>0</v>
      </c>
      <c r="M4366" s="223">
        <f>M4315*'Usages mobilité'!$BG34*(1+'Usages mobilité'!$BH34)^(M$4175-$D$4175)/1000</f>
        <v>0</v>
      </c>
      <c r="N4366" s="223">
        <f>N4315*'Usages mobilité'!$BG34*(1+'Usages mobilité'!$BH34)^(N$4175-$D$4175)/1000</f>
        <v>0</v>
      </c>
      <c r="O4366" s="223">
        <f>O4315*'Usages mobilité'!$BG34*(1+'Usages mobilité'!$BH34)^(O$4175-$D$4175)/1000</f>
        <v>0</v>
      </c>
      <c r="P4366" s="223">
        <f>P4315*'Usages mobilité'!$BG34*(1+'Usages mobilité'!$BH34)^(P$4175-$D$4175)/1000</f>
        <v>0</v>
      </c>
      <c r="Q4366" s="223">
        <f>Q4315*'Usages mobilité'!$BG34*(1+'Usages mobilité'!$BH34)^(Q$4175-$D$4175)/1000</f>
        <v>0</v>
      </c>
      <c r="R4366" s="223">
        <f>R4315*'Usages mobilité'!$BG34*(1+'Usages mobilité'!$BH34)^(R$4175-$D$4175)/1000</f>
        <v>0</v>
      </c>
    </row>
    <row r="4367" spans="1:18" hidden="1" outlineLevel="2" x14ac:dyDescent="0.25">
      <c r="A4367" s="222" t="str">
        <f>'Usages mobilité'!A35</f>
        <v>Usage mobilité n°32</v>
      </c>
      <c r="B4367" s="222" t="s">
        <v>645</v>
      </c>
      <c r="C4367" s="222"/>
      <c r="D4367" s="223">
        <f>D4316*'Usages mobilité'!$BG35*(1+'Usages mobilité'!$BH35)^(D$4175-$D$4175)/1000</f>
        <v>0</v>
      </c>
      <c r="E4367" s="223">
        <f>E4316*'Usages mobilité'!$BG35*(1+'Usages mobilité'!$BH35)^(E$4175-$D$4175)/1000</f>
        <v>0</v>
      </c>
      <c r="F4367" s="223">
        <f>F4316*'Usages mobilité'!$BG35*(1+'Usages mobilité'!$BH35)^(F$4175-$D$4175)/1000</f>
        <v>0</v>
      </c>
      <c r="G4367" s="223">
        <f>G4316*'Usages mobilité'!$BG35*(1+'Usages mobilité'!$BH35)^(G$4175-$D$4175)/1000</f>
        <v>0</v>
      </c>
      <c r="H4367" s="223">
        <f>H4316*'Usages mobilité'!$BG35*(1+'Usages mobilité'!$BH35)^(H$4175-$D$4175)/1000</f>
        <v>0</v>
      </c>
      <c r="I4367" s="223">
        <f>I4316*'Usages mobilité'!$BG35*(1+'Usages mobilité'!$BH35)^(I$4175-$D$4175)/1000</f>
        <v>0</v>
      </c>
      <c r="J4367" s="223">
        <f>J4316*'Usages mobilité'!$BG35*(1+'Usages mobilité'!$BH35)^(J$4175-$D$4175)/1000</f>
        <v>0</v>
      </c>
      <c r="K4367" s="223">
        <f>K4316*'Usages mobilité'!$BG35*(1+'Usages mobilité'!$BH35)^(K$4175-$D$4175)/1000</f>
        <v>0</v>
      </c>
      <c r="L4367" s="223">
        <f>L4316*'Usages mobilité'!$BG35*(1+'Usages mobilité'!$BH35)^(L$4175-$D$4175)/1000</f>
        <v>0</v>
      </c>
      <c r="M4367" s="223">
        <f>M4316*'Usages mobilité'!$BG35*(1+'Usages mobilité'!$BH35)^(M$4175-$D$4175)/1000</f>
        <v>0</v>
      </c>
      <c r="N4367" s="223">
        <f>N4316*'Usages mobilité'!$BG35*(1+'Usages mobilité'!$BH35)^(N$4175-$D$4175)/1000</f>
        <v>0</v>
      </c>
      <c r="O4367" s="223">
        <f>O4316*'Usages mobilité'!$BG35*(1+'Usages mobilité'!$BH35)^(O$4175-$D$4175)/1000</f>
        <v>0</v>
      </c>
      <c r="P4367" s="223">
        <f>P4316*'Usages mobilité'!$BG35*(1+'Usages mobilité'!$BH35)^(P$4175-$D$4175)/1000</f>
        <v>0</v>
      </c>
      <c r="Q4367" s="223">
        <f>Q4316*'Usages mobilité'!$BG35*(1+'Usages mobilité'!$BH35)^(Q$4175-$D$4175)/1000</f>
        <v>0</v>
      </c>
      <c r="R4367" s="223">
        <f>R4316*'Usages mobilité'!$BG35*(1+'Usages mobilité'!$BH35)^(R$4175-$D$4175)/1000</f>
        <v>0</v>
      </c>
    </row>
    <row r="4368" spans="1:18" hidden="1" outlineLevel="2" x14ac:dyDescent="0.25">
      <c r="A4368" s="222" t="str">
        <f>'Usages mobilité'!A36</f>
        <v>Usage mobilité n°33</v>
      </c>
      <c r="B4368" s="222" t="s">
        <v>645</v>
      </c>
      <c r="C4368" s="222"/>
      <c r="D4368" s="223">
        <f>D4317*'Usages mobilité'!$BG36*(1+'Usages mobilité'!$BH36)^(D$4175-$D$4175)/1000</f>
        <v>0</v>
      </c>
      <c r="E4368" s="223">
        <f>E4317*'Usages mobilité'!$BG36*(1+'Usages mobilité'!$BH36)^(E$4175-$D$4175)/1000</f>
        <v>0</v>
      </c>
      <c r="F4368" s="223">
        <f>F4317*'Usages mobilité'!$BG36*(1+'Usages mobilité'!$BH36)^(F$4175-$D$4175)/1000</f>
        <v>0</v>
      </c>
      <c r="G4368" s="223">
        <f>G4317*'Usages mobilité'!$BG36*(1+'Usages mobilité'!$BH36)^(G$4175-$D$4175)/1000</f>
        <v>0</v>
      </c>
      <c r="H4368" s="223">
        <f>H4317*'Usages mobilité'!$BG36*(1+'Usages mobilité'!$BH36)^(H$4175-$D$4175)/1000</f>
        <v>0</v>
      </c>
      <c r="I4368" s="223">
        <f>I4317*'Usages mobilité'!$BG36*(1+'Usages mobilité'!$BH36)^(I$4175-$D$4175)/1000</f>
        <v>0</v>
      </c>
      <c r="J4368" s="223">
        <f>J4317*'Usages mobilité'!$BG36*(1+'Usages mobilité'!$BH36)^(J$4175-$D$4175)/1000</f>
        <v>0</v>
      </c>
      <c r="K4368" s="223">
        <f>K4317*'Usages mobilité'!$BG36*(1+'Usages mobilité'!$BH36)^(K$4175-$D$4175)/1000</f>
        <v>0</v>
      </c>
      <c r="L4368" s="223">
        <f>L4317*'Usages mobilité'!$BG36*(1+'Usages mobilité'!$BH36)^(L$4175-$D$4175)/1000</f>
        <v>0</v>
      </c>
      <c r="M4368" s="223">
        <f>M4317*'Usages mobilité'!$BG36*(1+'Usages mobilité'!$BH36)^(M$4175-$D$4175)/1000</f>
        <v>0</v>
      </c>
      <c r="N4368" s="223">
        <f>N4317*'Usages mobilité'!$BG36*(1+'Usages mobilité'!$BH36)^(N$4175-$D$4175)/1000</f>
        <v>0</v>
      </c>
      <c r="O4368" s="223">
        <f>O4317*'Usages mobilité'!$BG36*(1+'Usages mobilité'!$BH36)^(O$4175-$D$4175)/1000</f>
        <v>0</v>
      </c>
      <c r="P4368" s="223">
        <f>P4317*'Usages mobilité'!$BG36*(1+'Usages mobilité'!$BH36)^(P$4175-$D$4175)/1000</f>
        <v>0</v>
      </c>
      <c r="Q4368" s="223">
        <f>Q4317*'Usages mobilité'!$BG36*(1+'Usages mobilité'!$BH36)^(Q$4175-$D$4175)/1000</f>
        <v>0</v>
      </c>
      <c r="R4368" s="223">
        <f>R4317*'Usages mobilité'!$BG36*(1+'Usages mobilité'!$BH36)^(R$4175-$D$4175)/1000</f>
        <v>0</v>
      </c>
    </row>
    <row r="4369" spans="1:18" hidden="1" outlineLevel="2" x14ac:dyDescent="0.25">
      <c r="A4369" s="222" t="str">
        <f>'Usages mobilité'!A37</f>
        <v>Usage mobilité n°34</v>
      </c>
      <c r="B4369" s="222" t="s">
        <v>645</v>
      </c>
      <c r="C4369" s="222"/>
      <c r="D4369" s="223">
        <f>D4318*'Usages mobilité'!$BG37*(1+'Usages mobilité'!$BH37)^(D$4175-$D$4175)/1000</f>
        <v>0</v>
      </c>
      <c r="E4369" s="223">
        <f>E4318*'Usages mobilité'!$BG37*(1+'Usages mobilité'!$BH37)^(E$4175-$D$4175)/1000</f>
        <v>0</v>
      </c>
      <c r="F4369" s="223">
        <f>F4318*'Usages mobilité'!$BG37*(1+'Usages mobilité'!$BH37)^(F$4175-$D$4175)/1000</f>
        <v>0</v>
      </c>
      <c r="G4369" s="223">
        <f>G4318*'Usages mobilité'!$BG37*(1+'Usages mobilité'!$BH37)^(G$4175-$D$4175)/1000</f>
        <v>0</v>
      </c>
      <c r="H4369" s="223">
        <f>H4318*'Usages mobilité'!$BG37*(1+'Usages mobilité'!$BH37)^(H$4175-$D$4175)/1000</f>
        <v>0</v>
      </c>
      <c r="I4369" s="223">
        <f>I4318*'Usages mobilité'!$BG37*(1+'Usages mobilité'!$BH37)^(I$4175-$D$4175)/1000</f>
        <v>0</v>
      </c>
      <c r="J4369" s="223">
        <f>J4318*'Usages mobilité'!$BG37*(1+'Usages mobilité'!$BH37)^(J$4175-$D$4175)/1000</f>
        <v>0</v>
      </c>
      <c r="K4369" s="223">
        <f>K4318*'Usages mobilité'!$BG37*(1+'Usages mobilité'!$BH37)^(K$4175-$D$4175)/1000</f>
        <v>0</v>
      </c>
      <c r="L4369" s="223">
        <f>L4318*'Usages mobilité'!$BG37*(1+'Usages mobilité'!$BH37)^(L$4175-$D$4175)/1000</f>
        <v>0</v>
      </c>
      <c r="M4369" s="223">
        <f>M4318*'Usages mobilité'!$BG37*(1+'Usages mobilité'!$BH37)^(M$4175-$D$4175)/1000</f>
        <v>0</v>
      </c>
      <c r="N4369" s="223">
        <f>N4318*'Usages mobilité'!$BG37*(1+'Usages mobilité'!$BH37)^(N$4175-$D$4175)/1000</f>
        <v>0</v>
      </c>
      <c r="O4369" s="223">
        <f>O4318*'Usages mobilité'!$BG37*(1+'Usages mobilité'!$BH37)^(O$4175-$D$4175)/1000</f>
        <v>0</v>
      </c>
      <c r="P4369" s="223">
        <f>P4318*'Usages mobilité'!$BG37*(1+'Usages mobilité'!$BH37)^(P$4175-$D$4175)/1000</f>
        <v>0</v>
      </c>
      <c r="Q4369" s="223">
        <f>Q4318*'Usages mobilité'!$BG37*(1+'Usages mobilité'!$BH37)^(Q$4175-$D$4175)/1000</f>
        <v>0</v>
      </c>
      <c r="R4369" s="223">
        <f>R4318*'Usages mobilité'!$BG37*(1+'Usages mobilité'!$BH37)^(R$4175-$D$4175)/1000</f>
        <v>0</v>
      </c>
    </row>
    <row r="4370" spans="1:18" hidden="1" outlineLevel="2" x14ac:dyDescent="0.25">
      <c r="A4370" s="222" t="str">
        <f>'Usages mobilité'!A38</f>
        <v>Usage mobilité n°35</v>
      </c>
      <c r="B4370" s="222" t="s">
        <v>645</v>
      </c>
      <c r="C4370" s="222"/>
      <c r="D4370" s="223">
        <f>D4319*'Usages mobilité'!$BG38*(1+'Usages mobilité'!$BH38)^(D$4175-$D$4175)/1000</f>
        <v>0</v>
      </c>
      <c r="E4370" s="223">
        <f>E4319*'Usages mobilité'!$BG38*(1+'Usages mobilité'!$BH38)^(E$4175-$D$4175)/1000</f>
        <v>0</v>
      </c>
      <c r="F4370" s="223">
        <f>F4319*'Usages mobilité'!$BG38*(1+'Usages mobilité'!$BH38)^(F$4175-$D$4175)/1000</f>
        <v>0</v>
      </c>
      <c r="G4370" s="223">
        <f>G4319*'Usages mobilité'!$BG38*(1+'Usages mobilité'!$BH38)^(G$4175-$D$4175)/1000</f>
        <v>0</v>
      </c>
      <c r="H4370" s="223">
        <f>H4319*'Usages mobilité'!$BG38*(1+'Usages mobilité'!$BH38)^(H$4175-$D$4175)/1000</f>
        <v>0</v>
      </c>
      <c r="I4370" s="223">
        <f>I4319*'Usages mobilité'!$BG38*(1+'Usages mobilité'!$BH38)^(I$4175-$D$4175)/1000</f>
        <v>0</v>
      </c>
      <c r="J4370" s="223">
        <f>J4319*'Usages mobilité'!$BG38*(1+'Usages mobilité'!$BH38)^(J$4175-$D$4175)/1000</f>
        <v>0</v>
      </c>
      <c r="K4370" s="223">
        <f>K4319*'Usages mobilité'!$BG38*(1+'Usages mobilité'!$BH38)^(K$4175-$D$4175)/1000</f>
        <v>0</v>
      </c>
      <c r="L4370" s="223">
        <f>L4319*'Usages mobilité'!$BG38*(1+'Usages mobilité'!$BH38)^(L$4175-$D$4175)/1000</f>
        <v>0</v>
      </c>
      <c r="M4370" s="223">
        <f>M4319*'Usages mobilité'!$BG38*(1+'Usages mobilité'!$BH38)^(M$4175-$D$4175)/1000</f>
        <v>0</v>
      </c>
      <c r="N4370" s="223">
        <f>N4319*'Usages mobilité'!$BG38*(1+'Usages mobilité'!$BH38)^(N$4175-$D$4175)/1000</f>
        <v>0</v>
      </c>
      <c r="O4370" s="223">
        <f>O4319*'Usages mobilité'!$BG38*(1+'Usages mobilité'!$BH38)^(O$4175-$D$4175)/1000</f>
        <v>0</v>
      </c>
      <c r="P4370" s="223">
        <f>P4319*'Usages mobilité'!$BG38*(1+'Usages mobilité'!$BH38)^(P$4175-$D$4175)/1000</f>
        <v>0</v>
      </c>
      <c r="Q4370" s="223">
        <f>Q4319*'Usages mobilité'!$BG38*(1+'Usages mobilité'!$BH38)^(Q$4175-$D$4175)/1000</f>
        <v>0</v>
      </c>
      <c r="R4370" s="223">
        <f>R4319*'Usages mobilité'!$BG38*(1+'Usages mobilité'!$BH38)^(R$4175-$D$4175)/1000</f>
        <v>0</v>
      </c>
    </row>
    <row r="4371" spans="1:18" hidden="1" outlineLevel="2" x14ac:dyDescent="0.25">
      <c r="A4371" s="222" t="str">
        <f>'Usages mobilité'!A39</f>
        <v>Usage mobilité n°36</v>
      </c>
      <c r="B4371" s="222" t="s">
        <v>645</v>
      </c>
      <c r="C4371" s="222"/>
      <c r="D4371" s="223">
        <f>D4320*'Usages mobilité'!$BG39*(1+'Usages mobilité'!$BH39)^(D$4175-$D$4175)/1000</f>
        <v>0</v>
      </c>
      <c r="E4371" s="223">
        <f>E4320*'Usages mobilité'!$BG39*(1+'Usages mobilité'!$BH39)^(E$4175-$D$4175)/1000</f>
        <v>0</v>
      </c>
      <c r="F4371" s="223">
        <f>F4320*'Usages mobilité'!$BG39*(1+'Usages mobilité'!$BH39)^(F$4175-$D$4175)/1000</f>
        <v>0</v>
      </c>
      <c r="G4371" s="223">
        <f>G4320*'Usages mobilité'!$BG39*(1+'Usages mobilité'!$BH39)^(G$4175-$D$4175)/1000</f>
        <v>0</v>
      </c>
      <c r="H4371" s="223">
        <f>H4320*'Usages mobilité'!$BG39*(1+'Usages mobilité'!$BH39)^(H$4175-$D$4175)/1000</f>
        <v>0</v>
      </c>
      <c r="I4371" s="223">
        <f>I4320*'Usages mobilité'!$BG39*(1+'Usages mobilité'!$BH39)^(I$4175-$D$4175)/1000</f>
        <v>0</v>
      </c>
      <c r="J4371" s="223">
        <f>J4320*'Usages mobilité'!$BG39*(1+'Usages mobilité'!$BH39)^(J$4175-$D$4175)/1000</f>
        <v>0</v>
      </c>
      <c r="K4371" s="223">
        <f>K4320*'Usages mobilité'!$BG39*(1+'Usages mobilité'!$BH39)^(K$4175-$D$4175)/1000</f>
        <v>0</v>
      </c>
      <c r="L4371" s="223">
        <f>L4320*'Usages mobilité'!$BG39*(1+'Usages mobilité'!$BH39)^(L$4175-$D$4175)/1000</f>
        <v>0</v>
      </c>
      <c r="M4371" s="223">
        <f>M4320*'Usages mobilité'!$BG39*(1+'Usages mobilité'!$BH39)^(M$4175-$D$4175)/1000</f>
        <v>0</v>
      </c>
      <c r="N4371" s="223">
        <f>N4320*'Usages mobilité'!$BG39*(1+'Usages mobilité'!$BH39)^(N$4175-$D$4175)/1000</f>
        <v>0</v>
      </c>
      <c r="O4371" s="223">
        <f>O4320*'Usages mobilité'!$BG39*(1+'Usages mobilité'!$BH39)^(O$4175-$D$4175)/1000</f>
        <v>0</v>
      </c>
      <c r="P4371" s="223">
        <f>P4320*'Usages mobilité'!$BG39*(1+'Usages mobilité'!$BH39)^(P$4175-$D$4175)/1000</f>
        <v>0</v>
      </c>
      <c r="Q4371" s="223">
        <f>Q4320*'Usages mobilité'!$BG39*(1+'Usages mobilité'!$BH39)^(Q$4175-$D$4175)/1000</f>
        <v>0</v>
      </c>
      <c r="R4371" s="223">
        <f>R4320*'Usages mobilité'!$BG39*(1+'Usages mobilité'!$BH39)^(R$4175-$D$4175)/1000</f>
        <v>0</v>
      </c>
    </row>
    <row r="4372" spans="1:18" hidden="1" outlineLevel="2" x14ac:dyDescent="0.25">
      <c r="A4372" s="222" t="str">
        <f>'Usages mobilité'!A40</f>
        <v>Usage mobilité n°37</v>
      </c>
      <c r="B4372" s="222" t="s">
        <v>645</v>
      </c>
      <c r="C4372" s="222"/>
      <c r="D4372" s="223">
        <f>D4321*'Usages mobilité'!$BG40*(1+'Usages mobilité'!$BH40)^(D$4175-$D$4175)/1000</f>
        <v>0</v>
      </c>
      <c r="E4372" s="223">
        <f>E4321*'Usages mobilité'!$BG40*(1+'Usages mobilité'!$BH40)^(E$4175-$D$4175)/1000</f>
        <v>0</v>
      </c>
      <c r="F4372" s="223">
        <f>F4321*'Usages mobilité'!$BG40*(1+'Usages mobilité'!$BH40)^(F$4175-$D$4175)/1000</f>
        <v>0</v>
      </c>
      <c r="G4372" s="223">
        <f>G4321*'Usages mobilité'!$BG40*(1+'Usages mobilité'!$BH40)^(G$4175-$D$4175)/1000</f>
        <v>0</v>
      </c>
      <c r="H4372" s="223">
        <f>H4321*'Usages mobilité'!$BG40*(1+'Usages mobilité'!$BH40)^(H$4175-$D$4175)/1000</f>
        <v>0</v>
      </c>
      <c r="I4372" s="223">
        <f>I4321*'Usages mobilité'!$BG40*(1+'Usages mobilité'!$BH40)^(I$4175-$D$4175)/1000</f>
        <v>0</v>
      </c>
      <c r="J4372" s="223">
        <f>J4321*'Usages mobilité'!$BG40*(1+'Usages mobilité'!$BH40)^(J$4175-$D$4175)/1000</f>
        <v>0</v>
      </c>
      <c r="K4372" s="223">
        <f>K4321*'Usages mobilité'!$BG40*(1+'Usages mobilité'!$BH40)^(K$4175-$D$4175)/1000</f>
        <v>0</v>
      </c>
      <c r="L4372" s="223">
        <f>L4321*'Usages mobilité'!$BG40*(1+'Usages mobilité'!$BH40)^(L$4175-$D$4175)/1000</f>
        <v>0</v>
      </c>
      <c r="M4372" s="223">
        <f>M4321*'Usages mobilité'!$BG40*(1+'Usages mobilité'!$BH40)^(M$4175-$D$4175)/1000</f>
        <v>0</v>
      </c>
      <c r="N4372" s="223">
        <f>N4321*'Usages mobilité'!$BG40*(1+'Usages mobilité'!$BH40)^(N$4175-$D$4175)/1000</f>
        <v>0</v>
      </c>
      <c r="O4372" s="223">
        <f>O4321*'Usages mobilité'!$BG40*(1+'Usages mobilité'!$BH40)^(O$4175-$D$4175)/1000</f>
        <v>0</v>
      </c>
      <c r="P4372" s="223">
        <f>P4321*'Usages mobilité'!$BG40*(1+'Usages mobilité'!$BH40)^(P$4175-$D$4175)/1000</f>
        <v>0</v>
      </c>
      <c r="Q4372" s="223">
        <f>Q4321*'Usages mobilité'!$BG40*(1+'Usages mobilité'!$BH40)^(Q$4175-$D$4175)/1000</f>
        <v>0</v>
      </c>
      <c r="R4372" s="223">
        <f>R4321*'Usages mobilité'!$BG40*(1+'Usages mobilité'!$BH40)^(R$4175-$D$4175)/1000</f>
        <v>0</v>
      </c>
    </row>
    <row r="4373" spans="1:18" hidden="1" outlineLevel="2" x14ac:dyDescent="0.25">
      <c r="A4373" s="222" t="str">
        <f>'Usages mobilité'!A41</f>
        <v>Usage mobilité n°38</v>
      </c>
      <c r="B4373" s="222" t="s">
        <v>645</v>
      </c>
      <c r="C4373" s="222"/>
      <c r="D4373" s="223">
        <f>D4322*'Usages mobilité'!$BG41*(1+'Usages mobilité'!$BH41)^(D$4175-$D$4175)/1000</f>
        <v>0</v>
      </c>
      <c r="E4373" s="223">
        <f>E4322*'Usages mobilité'!$BG41*(1+'Usages mobilité'!$BH41)^(E$4175-$D$4175)/1000</f>
        <v>0</v>
      </c>
      <c r="F4373" s="223">
        <f>F4322*'Usages mobilité'!$BG41*(1+'Usages mobilité'!$BH41)^(F$4175-$D$4175)/1000</f>
        <v>0</v>
      </c>
      <c r="G4373" s="223">
        <f>G4322*'Usages mobilité'!$BG41*(1+'Usages mobilité'!$BH41)^(G$4175-$D$4175)/1000</f>
        <v>0</v>
      </c>
      <c r="H4373" s="223">
        <f>H4322*'Usages mobilité'!$BG41*(1+'Usages mobilité'!$BH41)^(H$4175-$D$4175)/1000</f>
        <v>0</v>
      </c>
      <c r="I4373" s="223">
        <f>I4322*'Usages mobilité'!$BG41*(1+'Usages mobilité'!$BH41)^(I$4175-$D$4175)/1000</f>
        <v>0</v>
      </c>
      <c r="J4373" s="223">
        <f>J4322*'Usages mobilité'!$BG41*(1+'Usages mobilité'!$BH41)^(J$4175-$D$4175)/1000</f>
        <v>0</v>
      </c>
      <c r="K4373" s="223">
        <f>K4322*'Usages mobilité'!$BG41*(1+'Usages mobilité'!$BH41)^(K$4175-$D$4175)/1000</f>
        <v>0</v>
      </c>
      <c r="L4373" s="223">
        <f>L4322*'Usages mobilité'!$BG41*(1+'Usages mobilité'!$BH41)^(L$4175-$D$4175)/1000</f>
        <v>0</v>
      </c>
      <c r="M4373" s="223">
        <f>M4322*'Usages mobilité'!$BG41*(1+'Usages mobilité'!$BH41)^(M$4175-$D$4175)/1000</f>
        <v>0</v>
      </c>
      <c r="N4373" s="223">
        <f>N4322*'Usages mobilité'!$BG41*(1+'Usages mobilité'!$BH41)^(N$4175-$D$4175)/1000</f>
        <v>0</v>
      </c>
      <c r="O4373" s="223">
        <f>O4322*'Usages mobilité'!$BG41*(1+'Usages mobilité'!$BH41)^(O$4175-$D$4175)/1000</f>
        <v>0</v>
      </c>
      <c r="P4373" s="223">
        <f>P4322*'Usages mobilité'!$BG41*(1+'Usages mobilité'!$BH41)^(P$4175-$D$4175)/1000</f>
        <v>0</v>
      </c>
      <c r="Q4373" s="223">
        <f>Q4322*'Usages mobilité'!$BG41*(1+'Usages mobilité'!$BH41)^(Q$4175-$D$4175)/1000</f>
        <v>0</v>
      </c>
      <c r="R4373" s="223">
        <f>R4322*'Usages mobilité'!$BG41*(1+'Usages mobilité'!$BH41)^(R$4175-$D$4175)/1000</f>
        <v>0</v>
      </c>
    </row>
    <row r="4374" spans="1:18" hidden="1" outlineLevel="2" x14ac:dyDescent="0.25">
      <c r="A4374" s="222" t="str">
        <f>'Usages mobilité'!A42</f>
        <v>Usage mobilité n°39</v>
      </c>
      <c r="B4374" s="222" t="s">
        <v>645</v>
      </c>
      <c r="C4374" s="222"/>
      <c r="D4374" s="223">
        <f>D4323*'Usages mobilité'!$BG42*(1+'Usages mobilité'!$BH42)^(D$4175-$D$4175)/1000</f>
        <v>0</v>
      </c>
      <c r="E4374" s="223">
        <f>E4323*'Usages mobilité'!$BG42*(1+'Usages mobilité'!$BH42)^(E$4175-$D$4175)/1000</f>
        <v>0</v>
      </c>
      <c r="F4374" s="223">
        <f>F4323*'Usages mobilité'!$BG42*(1+'Usages mobilité'!$BH42)^(F$4175-$D$4175)/1000</f>
        <v>0</v>
      </c>
      <c r="G4374" s="223">
        <f>G4323*'Usages mobilité'!$BG42*(1+'Usages mobilité'!$BH42)^(G$4175-$D$4175)/1000</f>
        <v>0</v>
      </c>
      <c r="H4374" s="223">
        <f>H4323*'Usages mobilité'!$BG42*(1+'Usages mobilité'!$BH42)^(H$4175-$D$4175)/1000</f>
        <v>0</v>
      </c>
      <c r="I4374" s="223">
        <f>I4323*'Usages mobilité'!$BG42*(1+'Usages mobilité'!$BH42)^(I$4175-$D$4175)/1000</f>
        <v>0</v>
      </c>
      <c r="J4374" s="223">
        <f>J4323*'Usages mobilité'!$BG42*(1+'Usages mobilité'!$BH42)^(J$4175-$D$4175)/1000</f>
        <v>0</v>
      </c>
      <c r="K4374" s="223">
        <f>K4323*'Usages mobilité'!$BG42*(1+'Usages mobilité'!$BH42)^(K$4175-$D$4175)/1000</f>
        <v>0</v>
      </c>
      <c r="L4374" s="223">
        <f>L4323*'Usages mobilité'!$BG42*(1+'Usages mobilité'!$BH42)^(L$4175-$D$4175)/1000</f>
        <v>0</v>
      </c>
      <c r="M4374" s="223">
        <f>M4323*'Usages mobilité'!$BG42*(1+'Usages mobilité'!$BH42)^(M$4175-$D$4175)/1000</f>
        <v>0</v>
      </c>
      <c r="N4374" s="223">
        <f>N4323*'Usages mobilité'!$BG42*(1+'Usages mobilité'!$BH42)^(N$4175-$D$4175)/1000</f>
        <v>0</v>
      </c>
      <c r="O4374" s="223">
        <f>O4323*'Usages mobilité'!$BG42*(1+'Usages mobilité'!$BH42)^(O$4175-$D$4175)/1000</f>
        <v>0</v>
      </c>
      <c r="P4374" s="223">
        <f>P4323*'Usages mobilité'!$BG42*(1+'Usages mobilité'!$BH42)^(P$4175-$D$4175)/1000</f>
        <v>0</v>
      </c>
      <c r="Q4374" s="223">
        <f>Q4323*'Usages mobilité'!$BG42*(1+'Usages mobilité'!$BH42)^(Q$4175-$D$4175)/1000</f>
        <v>0</v>
      </c>
      <c r="R4374" s="223">
        <f>R4323*'Usages mobilité'!$BG42*(1+'Usages mobilité'!$BH42)^(R$4175-$D$4175)/1000</f>
        <v>0</v>
      </c>
    </row>
    <row r="4375" spans="1:18" hidden="1" outlineLevel="2" x14ac:dyDescent="0.25">
      <c r="A4375" s="222" t="str">
        <f>'Usages mobilité'!A43</f>
        <v>Usage mobilité n°40</v>
      </c>
      <c r="B4375" s="222" t="s">
        <v>645</v>
      </c>
      <c r="C4375" s="222"/>
      <c r="D4375" s="223">
        <f>D4324*'Usages mobilité'!$BG43*(1+'Usages mobilité'!$BH43)^(D$4175-$D$4175)/1000</f>
        <v>0</v>
      </c>
      <c r="E4375" s="223">
        <f>E4324*'Usages mobilité'!$BG43*(1+'Usages mobilité'!$BH43)^(E$4175-$D$4175)/1000</f>
        <v>0</v>
      </c>
      <c r="F4375" s="223">
        <f>F4324*'Usages mobilité'!$BG43*(1+'Usages mobilité'!$BH43)^(F$4175-$D$4175)/1000</f>
        <v>0</v>
      </c>
      <c r="G4375" s="223">
        <f>G4324*'Usages mobilité'!$BG43*(1+'Usages mobilité'!$BH43)^(G$4175-$D$4175)/1000</f>
        <v>0</v>
      </c>
      <c r="H4375" s="223">
        <f>H4324*'Usages mobilité'!$BG43*(1+'Usages mobilité'!$BH43)^(H$4175-$D$4175)/1000</f>
        <v>0</v>
      </c>
      <c r="I4375" s="223">
        <f>I4324*'Usages mobilité'!$BG43*(1+'Usages mobilité'!$BH43)^(I$4175-$D$4175)/1000</f>
        <v>0</v>
      </c>
      <c r="J4375" s="223">
        <f>J4324*'Usages mobilité'!$BG43*(1+'Usages mobilité'!$BH43)^(J$4175-$D$4175)/1000</f>
        <v>0</v>
      </c>
      <c r="K4375" s="223">
        <f>K4324*'Usages mobilité'!$BG43*(1+'Usages mobilité'!$BH43)^(K$4175-$D$4175)/1000</f>
        <v>0</v>
      </c>
      <c r="L4375" s="223">
        <f>L4324*'Usages mobilité'!$BG43*(1+'Usages mobilité'!$BH43)^(L$4175-$D$4175)/1000</f>
        <v>0</v>
      </c>
      <c r="M4375" s="223">
        <f>M4324*'Usages mobilité'!$BG43*(1+'Usages mobilité'!$BH43)^(M$4175-$D$4175)/1000</f>
        <v>0</v>
      </c>
      <c r="N4375" s="223">
        <f>N4324*'Usages mobilité'!$BG43*(1+'Usages mobilité'!$BH43)^(N$4175-$D$4175)/1000</f>
        <v>0</v>
      </c>
      <c r="O4375" s="223">
        <f>O4324*'Usages mobilité'!$BG43*(1+'Usages mobilité'!$BH43)^(O$4175-$D$4175)/1000</f>
        <v>0</v>
      </c>
      <c r="P4375" s="223">
        <f>P4324*'Usages mobilité'!$BG43*(1+'Usages mobilité'!$BH43)^(P$4175-$D$4175)/1000</f>
        <v>0</v>
      </c>
      <c r="Q4375" s="223">
        <f>Q4324*'Usages mobilité'!$BG43*(1+'Usages mobilité'!$BH43)^(Q$4175-$D$4175)/1000</f>
        <v>0</v>
      </c>
      <c r="R4375" s="223">
        <f>R4324*'Usages mobilité'!$BG43*(1+'Usages mobilité'!$BH43)^(R$4175-$D$4175)/1000</f>
        <v>0</v>
      </c>
    </row>
    <row r="4376" spans="1:18" hidden="1" outlineLevel="2" x14ac:dyDescent="0.25">
      <c r="A4376" s="222" t="str">
        <f>'Usages mobilité'!A44</f>
        <v>Usage mobilité n°41</v>
      </c>
      <c r="B4376" s="222" t="s">
        <v>645</v>
      </c>
      <c r="C4376" s="222"/>
      <c r="D4376" s="223">
        <f>D4325*'Usages mobilité'!$BG44*(1+'Usages mobilité'!$BH44)^(D$4175-$D$4175)/1000</f>
        <v>0</v>
      </c>
      <c r="E4376" s="223">
        <f>E4325*'Usages mobilité'!$BG44*(1+'Usages mobilité'!$BH44)^(E$4175-$D$4175)/1000</f>
        <v>0</v>
      </c>
      <c r="F4376" s="223">
        <f>F4325*'Usages mobilité'!$BG44*(1+'Usages mobilité'!$BH44)^(F$4175-$D$4175)/1000</f>
        <v>0</v>
      </c>
      <c r="G4376" s="223">
        <f>G4325*'Usages mobilité'!$BG44*(1+'Usages mobilité'!$BH44)^(G$4175-$D$4175)/1000</f>
        <v>0</v>
      </c>
      <c r="H4376" s="223">
        <f>H4325*'Usages mobilité'!$BG44*(1+'Usages mobilité'!$BH44)^(H$4175-$D$4175)/1000</f>
        <v>0</v>
      </c>
      <c r="I4376" s="223">
        <f>I4325*'Usages mobilité'!$BG44*(1+'Usages mobilité'!$BH44)^(I$4175-$D$4175)/1000</f>
        <v>0</v>
      </c>
      <c r="J4376" s="223">
        <f>J4325*'Usages mobilité'!$BG44*(1+'Usages mobilité'!$BH44)^(J$4175-$D$4175)/1000</f>
        <v>0</v>
      </c>
      <c r="K4376" s="223">
        <f>K4325*'Usages mobilité'!$BG44*(1+'Usages mobilité'!$BH44)^(K$4175-$D$4175)/1000</f>
        <v>0</v>
      </c>
      <c r="L4376" s="223">
        <f>L4325*'Usages mobilité'!$BG44*(1+'Usages mobilité'!$BH44)^(L$4175-$D$4175)/1000</f>
        <v>0</v>
      </c>
      <c r="M4376" s="223">
        <f>M4325*'Usages mobilité'!$BG44*(1+'Usages mobilité'!$BH44)^(M$4175-$D$4175)/1000</f>
        <v>0</v>
      </c>
      <c r="N4376" s="223">
        <f>N4325*'Usages mobilité'!$BG44*(1+'Usages mobilité'!$BH44)^(N$4175-$D$4175)/1000</f>
        <v>0</v>
      </c>
      <c r="O4376" s="223">
        <f>O4325*'Usages mobilité'!$BG44*(1+'Usages mobilité'!$BH44)^(O$4175-$D$4175)/1000</f>
        <v>0</v>
      </c>
      <c r="P4376" s="223">
        <f>P4325*'Usages mobilité'!$BG44*(1+'Usages mobilité'!$BH44)^(P$4175-$D$4175)/1000</f>
        <v>0</v>
      </c>
      <c r="Q4376" s="223">
        <f>Q4325*'Usages mobilité'!$BG44*(1+'Usages mobilité'!$BH44)^(Q$4175-$D$4175)/1000</f>
        <v>0</v>
      </c>
      <c r="R4376" s="223">
        <f>R4325*'Usages mobilité'!$BG44*(1+'Usages mobilité'!$BH44)^(R$4175-$D$4175)/1000</f>
        <v>0</v>
      </c>
    </row>
    <row r="4377" spans="1:18" hidden="1" outlineLevel="2" x14ac:dyDescent="0.25">
      <c r="A4377" s="222" t="str">
        <f>'Usages mobilité'!A45</f>
        <v>Usage mobilité n°42</v>
      </c>
      <c r="B4377" s="222" t="s">
        <v>645</v>
      </c>
      <c r="C4377" s="222"/>
      <c r="D4377" s="223">
        <f>D4326*'Usages mobilité'!$BG45*(1+'Usages mobilité'!$BH45)^(D$4175-$D$4175)/1000</f>
        <v>0</v>
      </c>
      <c r="E4377" s="223">
        <f>E4326*'Usages mobilité'!$BG45*(1+'Usages mobilité'!$BH45)^(E$4175-$D$4175)/1000</f>
        <v>0</v>
      </c>
      <c r="F4377" s="223">
        <f>F4326*'Usages mobilité'!$BG45*(1+'Usages mobilité'!$BH45)^(F$4175-$D$4175)/1000</f>
        <v>0</v>
      </c>
      <c r="G4377" s="223">
        <f>G4326*'Usages mobilité'!$BG45*(1+'Usages mobilité'!$BH45)^(G$4175-$D$4175)/1000</f>
        <v>0</v>
      </c>
      <c r="H4377" s="223">
        <f>H4326*'Usages mobilité'!$BG45*(1+'Usages mobilité'!$BH45)^(H$4175-$D$4175)/1000</f>
        <v>0</v>
      </c>
      <c r="I4377" s="223">
        <f>I4326*'Usages mobilité'!$BG45*(1+'Usages mobilité'!$BH45)^(I$4175-$D$4175)/1000</f>
        <v>0</v>
      </c>
      <c r="J4377" s="223">
        <f>J4326*'Usages mobilité'!$BG45*(1+'Usages mobilité'!$BH45)^(J$4175-$D$4175)/1000</f>
        <v>0</v>
      </c>
      <c r="K4377" s="223">
        <f>K4326*'Usages mobilité'!$BG45*(1+'Usages mobilité'!$BH45)^(K$4175-$D$4175)/1000</f>
        <v>0</v>
      </c>
      <c r="L4377" s="223">
        <f>L4326*'Usages mobilité'!$BG45*(1+'Usages mobilité'!$BH45)^(L$4175-$D$4175)/1000</f>
        <v>0</v>
      </c>
      <c r="M4377" s="223">
        <f>M4326*'Usages mobilité'!$BG45*(1+'Usages mobilité'!$BH45)^(M$4175-$D$4175)/1000</f>
        <v>0</v>
      </c>
      <c r="N4377" s="223">
        <f>N4326*'Usages mobilité'!$BG45*(1+'Usages mobilité'!$BH45)^(N$4175-$D$4175)/1000</f>
        <v>0</v>
      </c>
      <c r="O4377" s="223">
        <f>O4326*'Usages mobilité'!$BG45*(1+'Usages mobilité'!$BH45)^(O$4175-$D$4175)/1000</f>
        <v>0</v>
      </c>
      <c r="P4377" s="223">
        <f>P4326*'Usages mobilité'!$BG45*(1+'Usages mobilité'!$BH45)^(P$4175-$D$4175)/1000</f>
        <v>0</v>
      </c>
      <c r="Q4377" s="223">
        <f>Q4326*'Usages mobilité'!$BG45*(1+'Usages mobilité'!$BH45)^(Q$4175-$D$4175)/1000</f>
        <v>0</v>
      </c>
      <c r="R4377" s="223">
        <f>R4326*'Usages mobilité'!$BG45*(1+'Usages mobilité'!$BH45)^(R$4175-$D$4175)/1000</f>
        <v>0</v>
      </c>
    </row>
    <row r="4378" spans="1:18" hidden="1" outlineLevel="2" x14ac:dyDescent="0.25">
      <c r="A4378" s="222" t="str">
        <f>'Usages mobilité'!A46</f>
        <v>Usage mobilité n°43</v>
      </c>
      <c r="B4378" s="222" t="s">
        <v>645</v>
      </c>
      <c r="C4378" s="222"/>
      <c r="D4378" s="223">
        <f>D4327*'Usages mobilité'!$BG46*(1+'Usages mobilité'!$BH46)^(D$4175-$D$4175)/1000</f>
        <v>0</v>
      </c>
      <c r="E4378" s="223">
        <f>E4327*'Usages mobilité'!$BG46*(1+'Usages mobilité'!$BH46)^(E$4175-$D$4175)/1000</f>
        <v>0</v>
      </c>
      <c r="F4378" s="223">
        <f>F4327*'Usages mobilité'!$BG46*(1+'Usages mobilité'!$BH46)^(F$4175-$D$4175)/1000</f>
        <v>0</v>
      </c>
      <c r="G4378" s="223">
        <f>G4327*'Usages mobilité'!$BG46*(1+'Usages mobilité'!$BH46)^(G$4175-$D$4175)/1000</f>
        <v>0</v>
      </c>
      <c r="H4378" s="223">
        <f>H4327*'Usages mobilité'!$BG46*(1+'Usages mobilité'!$BH46)^(H$4175-$D$4175)/1000</f>
        <v>0</v>
      </c>
      <c r="I4378" s="223">
        <f>I4327*'Usages mobilité'!$BG46*(1+'Usages mobilité'!$BH46)^(I$4175-$D$4175)/1000</f>
        <v>0</v>
      </c>
      <c r="J4378" s="223">
        <f>J4327*'Usages mobilité'!$BG46*(1+'Usages mobilité'!$BH46)^(J$4175-$D$4175)/1000</f>
        <v>0</v>
      </c>
      <c r="K4378" s="223">
        <f>K4327*'Usages mobilité'!$BG46*(1+'Usages mobilité'!$BH46)^(K$4175-$D$4175)/1000</f>
        <v>0</v>
      </c>
      <c r="L4378" s="223">
        <f>L4327*'Usages mobilité'!$BG46*(1+'Usages mobilité'!$BH46)^(L$4175-$D$4175)/1000</f>
        <v>0</v>
      </c>
      <c r="M4378" s="223">
        <f>M4327*'Usages mobilité'!$BG46*(1+'Usages mobilité'!$BH46)^(M$4175-$D$4175)/1000</f>
        <v>0</v>
      </c>
      <c r="N4378" s="223">
        <f>N4327*'Usages mobilité'!$BG46*(1+'Usages mobilité'!$BH46)^(N$4175-$D$4175)/1000</f>
        <v>0</v>
      </c>
      <c r="O4378" s="223">
        <f>O4327*'Usages mobilité'!$BG46*(1+'Usages mobilité'!$BH46)^(O$4175-$D$4175)/1000</f>
        <v>0</v>
      </c>
      <c r="P4378" s="223">
        <f>P4327*'Usages mobilité'!$BG46*(1+'Usages mobilité'!$BH46)^(P$4175-$D$4175)/1000</f>
        <v>0</v>
      </c>
      <c r="Q4378" s="223">
        <f>Q4327*'Usages mobilité'!$BG46*(1+'Usages mobilité'!$BH46)^(Q$4175-$D$4175)/1000</f>
        <v>0</v>
      </c>
      <c r="R4378" s="223">
        <f>R4327*'Usages mobilité'!$BG46*(1+'Usages mobilité'!$BH46)^(R$4175-$D$4175)/1000</f>
        <v>0</v>
      </c>
    </row>
    <row r="4379" spans="1:18" hidden="1" outlineLevel="2" x14ac:dyDescent="0.25">
      <c r="A4379" s="222" t="str">
        <f>'Usages mobilité'!A47</f>
        <v>Usage mobilité n°44</v>
      </c>
      <c r="B4379" s="222" t="s">
        <v>645</v>
      </c>
      <c r="C4379" s="222"/>
      <c r="D4379" s="223">
        <f>D4328*'Usages mobilité'!$BG47*(1+'Usages mobilité'!$BH47)^(D$4175-$D$4175)/1000</f>
        <v>0</v>
      </c>
      <c r="E4379" s="223">
        <f>E4328*'Usages mobilité'!$BG47*(1+'Usages mobilité'!$BH47)^(E$4175-$D$4175)/1000</f>
        <v>0</v>
      </c>
      <c r="F4379" s="223">
        <f>F4328*'Usages mobilité'!$BG47*(1+'Usages mobilité'!$BH47)^(F$4175-$D$4175)/1000</f>
        <v>0</v>
      </c>
      <c r="G4379" s="223">
        <f>G4328*'Usages mobilité'!$BG47*(1+'Usages mobilité'!$BH47)^(G$4175-$D$4175)/1000</f>
        <v>0</v>
      </c>
      <c r="H4379" s="223">
        <f>H4328*'Usages mobilité'!$BG47*(1+'Usages mobilité'!$BH47)^(H$4175-$D$4175)/1000</f>
        <v>0</v>
      </c>
      <c r="I4379" s="223">
        <f>I4328*'Usages mobilité'!$BG47*(1+'Usages mobilité'!$BH47)^(I$4175-$D$4175)/1000</f>
        <v>0</v>
      </c>
      <c r="J4379" s="223">
        <f>J4328*'Usages mobilité'!$BG47*(1+'Usages mobilité'!$BH47)^(J$4175-$D$4175)/1000</f>
        <v>0</v>
      </c>
      <c r="K4379" s="223">
        <f>K4328*'Usages mobilité'!$BG47*(1+'Usages mobilité'!$BH47)^(K$4175-$D$4175)/1000</f>
        <v>0</v>
      </c>
      <c r="L4379" s="223">
        <f>L4328*'Usages mobilité'!$BG47*(1+'Usages mobilité'!$BH47)^(L$4175-$D$4175)/1000</f>
        <v>0</v>
      </c>
      <c r="M4379" s="223">
        <f>M4328*'Usages mobilité'!$BG47*(1+'Usages mobilité'!$BH47)^(M$4175-$D$4175)/1000</f>
        <v>0</v>
      </c>
      <c r="N4379" s="223">
        <f>N4328*'Usages mobilité'!$BG47*(1+'Usages mobilité'!$BH47)^(N$4175-$D$4175)/1000</f>
        <v>0</v>
      </c>
      <c r="O4379" s="223">
        <f>O4328*'Usages mobilité'!$BG47*(1+'Usages mobilité'!$BH47)^(O$4175-$D$4175)/1000</f>
        <v>0</v>
      </c>
      <c r="P4379" s="223">
        <f>P4328*'Usages mobilité'!$BG47*(1+'Usages mobilité'!$BH47)^(P$4175-$D$4175)/1000</f>
        <v>0</v>
      </c>
      <c r="Q4379" s="223">
        <f>Q4328*'Usages mobilité'!$BG47*(1+'Usages mobilité'!$BH47)^(Q$4175-$D$4175)/1000</f>
        <v>0</v>
      </c>
      <c r="R4379" s="223">
        <f>R4328*'Usages mobilité'!$BG47*(1+'Usages mobilité'!$BH47)^(R$4175-$D$4175)/1000</f>
        <v>0</v>
      </c>
    </row>
    <row r="4380" spans="1:18" hidden="1" outlineLevel="2" x14ac:dyDescent="0.25">
      <c r="A4380" s="222" t="str">
        <f>'Usages mobilité'!A48</f>
        <v>Usage mobilité n°45</v>
      </c>
      <c r="B4380" s="222" t="s">
        <v>645</v>
      </c>
      <c r="C4380" s="222"/>
      <c r="D4380" s="223">
        <f>D4329*'Usages mobilité'!$BG48*(1+'Usages mobilité'!$BH48)^(D$4175-$D$4175)/1000</f>
        <v>0</v>
      </c>
      <c r="E4380" s="223">
        <f>E4329*'Usages mobilité'!$BG48*(1+'Usages mobilité'!$BH48)^(E$4175-$D$4175)/1000</f>
        <v>0</v>
      </c>
      <c r="F4380" s="223">
        <f>F4329*'Usages mobilité'!$BG48*(1+'Usages mobilité'!$BH48)^(F$4175-$D$4175)/1000</f>
        <v>0</v>
      </c>
      <c r="G4380" s="223">
        <f>G4329*'Usages mobilité'!$BG48*(1+'Usages mobilité'!$BH48)^(G$4175-$D$4175)/1000</f>
        <v>0</v>
      </c>
      <c r="H4380" s="223">
        <f>H4329*'Usages mobilité'!$BG48*(1+'Usages mobilité'!$BH48)^(H$4175-$D$4175)/1000</f>
        <v>0</v>
      </c>
      <c r="I4380" s="223">
        <f>I4329*'Usages mobilité'!$BG48*(1+'Usages mobilité'!$BH48)^(I$4175-$D$4175)/1000</f>
        <v>0</v>
      </c>
      <c r="J4380" s="223">
        <f>J4329*'Usages mobilité'!$BG48*(1+'Usages mobilité'!$BH48)^(J$4175-$D$4175)/1000</f>
        <v>0</v>
      </c>
      <c r="K4380" s="223">
        <f>K4329*'Usages mobilité'!$BG48*(1+'Usages mobilité'!$BH48)^(K$4175-$D$4175)/1000</f>
        <v>0</v>
      </c>
      <c r="L4380" s="223">
        <f>L4329*'Usages mobilité'!$BG48*(1+'Usages mobilité'!$BH48)^(L$4175-$D$4175)/1000</f>
        <v>0</v>
      </c>
      <c r="M4380" s="223">
        <f>M4329*'Usages mobilité'!$BG48*(1+'Usages mobilité'!$BH48)^(M$4175-$D$4175)/1000</f>
        <v>0</v>
      </c>
      <c r="N4380" s="223">
        <f>N4329*'Usages mobilité'!$BG48*(1+'Usages mobilité'!$BH48)^(N$4175-$D$4175)/1000</f>
        <v>0</v>
      </c>
      <c r="O4380" s="223">
        <f>O4329*'Usages mobilité'!$BG48*(1+'Usages mobilité'!$BH48)^(O$4175-$D$4175)/1000</f>
        <v>0</v>
      </c>
      <c r="P4380" s="223">
        <f>P4329*'Usages mobilité'!$BG48*(1+'Usages mobilité'!$BH48)^(P$4175-$D$4175)/1000</f>
        <v>0</v>
      </c>
      <c r="Q4380" s="223">
        <f>Q4329*'Usages mobilité'!$BG48*(1+'Usages mobilité'!$BH48)^(Q$4175-$D$4175)/1000</f>
        <v>0</v>
      </c>
      <c r="R4380" s="223">
        <f>R4329*'Usages mobilité'!$BG48*(1+'Usages mobilité'!$BH48)^(R$4175-$D$4175)/1000</f>
        <v>0</v>
      </c>
    </row>
    <row r="4381" spans="1:18" hidden="1" outlineLevel="2" x14ac:dyDescent="0.25">
      <c r="A4381" s="222" t="str">
        <f>'Usages mobilité'!A49</f>
        <v>Usage mobilité n°46</v>
      </c>
      <c r="B4381" s="222" t="s">
        <v>645</v>
      </c>
      <c r="C4381" s="222"/>
      <c r="D4381" s="223">
        <f>D4330*'Usages mobilité'!$BG49*(1+'Usages mobilité'!$BH49)^(D$4175-$D$4175)/1000</f>
        <v>0</v>
      </c>
      <c r="E4381" s="223">
        <f>E4330*'Usages mobilité'!$BG49*(1+'Usages mobilité'!$BH49)^(E$4175-$D$4175)/1000</f>
        <v>0</v>
      </c>
      <c r="F4381" s="223">
        <f>F4330*'Usages mobilité'!$BG49*(1+'Usages mobilité'!$BH49)^(F$4175-$D$4175)/1000</f>
        <v>0</v>
      </c>
      <c r="G4381" s="223">
        <f>G4330*'Usages mobilité'!$BG49*(1+'Usages mobilité'!$BH49)^(G$4175-$D$4175)/1000</f>
        <v>0</v>
      </c>
      <c r="H4381" s="223">
        <f>H4330*'Usages mobilité'!$BG49*(1+'Usages mobilité'!$BH49)^(H$4175-$D$4175)/1000</f>
        <v>0</v>
      </c>
      <c r="I4381" s="223">
        <f>I4330*'Usages mobilité'!$BG49*(1+'Usages mobilité'!$BH49)^(I$4175-$D$4175)/1000</f>
        <v>0</v>
      </c>
      <c r="J4381" s="223">
        <f>J4330*'Usages mobilité'!$BG49*(1+'Usages mobilité'!$BH49)^(J$4175-$D$4175)/1000</f>
        <v>0</v>
      </c>
      <c r="K4381" s="223">
        <f>K4330*'Usages mobilité'!$BG49*(1+'Usages mobilité'!$BH49)^(K$4175-$D$4175)/1000</f>
        <v>0</v>
      </c>
      <c r="L4381" s="223">
        <f>L4330*'Usages mobilité'!$BG49*(1+'Usages mobilité'!$BH49)^(L$4175-$D$4175)/1000</f>
        <v>0</v>
      </c>
      <c r="M4381" s="223">
        <f>M4330*'Usages mobilité'!$BG49*(1+'Usages mobilité'!$BH49)^(M$4175-$D$4175)/1000</f>
        <v>0</v>
      </c>
      <c r="N4381" s="223">
        <f>N4330*'Usages mobilité'!$BG49*(1+'Usages mobilité'!$BH49)^(N$4175-$D$4175)/1000</f>
        <v>0</v>
      </c>
      <c r="O4381" s="223">
        <f>O4330*'Usages mobilité'!$BG49*(1+'Usages mobilité'!$BH49)^(O$4175-$D$4175)/1000</f>
        <v>0</v>
      </c>
      <c r="P4381" s="223">
        <f>P4330*'Usages mobilité'!$BG49*(1+'Usages mobilité'!$BH49)^(P$4175-$D$4175)/1000</f>
        <v>0</v>
      </c>
      <c r="Q4381" s="223">
        <f>Q4330*'Usages mobilité'!$BG49*(1+'Usages mobilité'!$BH49)^(Q$4175-$D$4175)/1000</f>
        <v>0</v>
      </c>
      <c r="R4381" s="223">
        <f>R4330*'Usages mobilité'!$BG49*(1+'Usages mobilité'!$BH49)^(R$4175-$D$4175)/1000</f>
        <v>0</v>
      </c>
    </row>
    <row r="4382" spans="1:18" hidden="1" outlineLevel="2" x14ac:dyDescent="0.25">
      <c r="A4382" s="222" t="str">
        <f>'Usages mobilité'!A50</f>
        <v>Usage mobilité n°47</v>
      </c>
      <c r="B4382" s="222" t="s">
        <v>645</v>
      </c>
      <c r="C4382" s="222"/>
      <c r="D4382" s="223">
        <f>D4331*'Usages mobilité'!$BG50*(1+'Usages mobilité'!$BH50)^(D$4175-$D$4175)/1000</f>
        <v>0</v>
      </c>
      <c r="E4382" s="223">
        <f>E4331*'Usages mobilité'!$BG50*(1+'Usages mobilité'!$BH50)^(E$4175-$D$4175)/1000</f>
        <v>0</v>
      </c>
      <c r="F4382" s="223">
        <f>F4331*'Usages mobilité'!$BG50*(1+'Usages mobilité'!$BH50)^(F$4175-$D$4175)/1000</f>
        <v>0</v>
      </c>
      <c r="G4382" s="223">
        <f>G4331*'Usages mobilité'!$BG50*(1+'Usages mobilité'!$BH50)^(G$4175-$D$4175)/1000</f>
        <v>0</v>
      </c>
      <c r="H4382" s="223">
        <f>H4331*'Usages mobilité'!$BG50*(1+'Usages mobilité'!$BH50)^(H$4175-$D$4175)/1000</f>
        <v>0</v>
      </c>
      <c r="I4382" s="223">
        <f>I4331*'Usages mobilité'!$BG50*(1+'Usages mobilité'!$BH50)^(I$4175-$D$4175)/1000</f>
        <v>0</v>
      </c>
      <c r="J4382" s="223">
        <f>J4331*'Usages mobilité'!$BG50*(1+'Usages mobilité'!$BH50)^(J$4175-$D$4175)/1000</f>
        <v>0</v>
      </c>
      <c r="K4382" s="223">
        <f>K4331*'Usages mobilité'!$BG50*(1+'Usages mobilité'!$BH50)^(K$4175-$D$4175)/1000</f>
        <v>0</v>
      </c>
      <c r="L4382" s="223">
        <f>L4331*'Usages mobilité'!$BG50*(1+'Usages mobilité'!$BH50)^(L$4175-$D$4175)/1000</f>
        <v>0</v>
      </c>
      <c r="M4382" s="223">
        <f>M4331*'Usages mobilité'!$BG50*(1+'Usages mobilité'!$BH50)^(M$4175-$D$4175)/1000</f>
        <v>0</v>
      </c>
      <c r="N4382" s="223">
        <f>N4331*'Usages mobilité'!$BG50*(1+'Usages mobilité'!$BH50)^(N$4175-$D$4175)/1000</f>
        <v>0</v>
      </c>
      <c r="O4382" s="223">
        <f>O4331*'Usages mobilité'!$BG50*(1+'Usages mobilité'!$BH50)^(O$4175-$D$4175)/1000</f>
        <v>0</v>
      </c>
      <c r="P4382" s="223">
        <f>P4331*'Usages mobilité'!$BG50*(1+'Usages mobilité'!$BH50)^(P$4175-$D$4175)/1000</f>
        <v>0</v>
      </c>
      <c r="Q4382" s="223">
        <f>Q4331*'Usages mobilité'!$BG50*(1+'Usages mobilité'!$BH50)^(Q$4175-$D$4175)/1000</f>
        <v>0</v>
      </c>
      <c r="R4382" s="223">
        <f>R4331*'Usages mobilité'!$BG50*(1+'Usages mobilité'!$BH50)^(R$4175-$D$4175)/1000</f>
        <v>0</v>
      </c>
    </row>
    <row r="4383" spans="1:18" hidden="1" outlineLevel="2" x14ac:dyDescent="0.25">
      <c r="A4383" s="222" t="str">
        <f>'Usages mobilité'!A51</f>
        <v>Usage mobilité n°48</v>
      </c>
      <c r="B4383" s="222" t="s">
        <v>645</v>
      </c>
      <c r="C4383" s="222"/>
      <c r="D4383" s="223">
        <f>D4332*'Usages mobilité'!$BG51*(1+'Usages mobilité'!$BH51)^(D$4175-$D$4175)/1000</f>
        <v>0</v>
      </c>
      <c r="E4383" s="223">
        <f>E4332*'Usages mobilité'!$BG51*(1+'Usages mobilité'!$BH51)^(E$4175-$D$4175)/1000</f>
        <v>0</v>
      </c>
      <c r="F4383" s="223">
        <f>F4332*'Usages mobilité'!$BG51*(1+'Usages mobilité'!$BH51)^(F$4175-$D$4175)/1000</f>
        <v>0</v>
      </c>
      <c r="G4383" s="223">
        <f>G4332*'Usages mobilité'!$BG51*(1+'Usages mobilité'!$BH51)^(G$4175-$D$4175)/1000</f>
        <v>0</v>
      </c>
      <c r="H4383" s="223">
        <f>H4332*'Usages mobilité'!$BG51*(1+'Usages mobilité'!$BH51)^(H$4175-$D$4175)/1000</f>
        <v>0</v>
      </c>
      <c r="I4383" s="223">
        <f>I4332*'Usages mobilité'!$BG51*(1+'Usages mobilité'!$BH51)^(I$4175-$D$4175)/1000</f>
        <v>0</v>
      </c>
      <c r="J4383" s="223">
        <f>J4332*'Usages mobilité'!$BG51*(1+'Usages mobilité'!$BH51)^(J$4175-$D$4175)/1000</f>
        <v>0</v>
      </c>
      <c r="K4383" s="223">
        <f>K4332*'Usages mobilité'!$BG51*(1+'Usages mobilité'!$BH51)^(K$4175-$D$4175)/1000</f>
        <v>0</v>
      </c>
      <c r="L4383" s="223">
        <f>L4332*'Usages mobilité'!$BG51*(1+'Usages mobilité'!$BH51)^(L$4175-$D$4175)/1000</f>
        <v>0</v>
      </c>
      <c r="M4383" s="223">
        <f>M4332*'Usages mobilité'!$BG51*(1+'Usages mobilité'!$BH51)^(M$4175-$D$4175)/1000</f>
        <v>0</v>
      </c>
      <c r="N4383" s="223">
        <f>N4332*'Usages mobilité'!$BG51*(1+'Usages mobilité'!$BH51)^(N$4175-$D$4175)/1000</f>
        <v>0</v>
      </c>
      <c r="O4383" s="223">
        <f>O4332*'Usages mobilité'!$BG51*(1+'Usages mobilité'!$BH51)^(O$4175-$D$4175)/1000</f>
        <v>0</v>
      </c>
      <c r="P4383" s="223">
        <f>P4332*'Usages mobilité'!$BG51*(1+'Usages mobilité'!$BH51)^(P$4175-$D$4175)/1000</f>
        <v>0</v>
      </c>
      <c r="Q4383" s="223">
        <f>Q4332*'Usages mobilité'!$BG51*(1+'Usages mobilité'!$BH51)^(Q$4175-$D$4175)/1000</f>
        <v>0</v>
      </c>
      <c r="R4383" s="223">
        <f>R4332*'Usages mobilité'!$BG51*(1+'Usages mobilité'!$BH51)^(R$4175-$D$4175)/1000</f>
        <v>0</v>
      </c>
    </row>
    <row r="4384" spans="1:18" hidden="1" outlineLevel="2" x14ac:dyDescent="0.25">
      <c r="A4384" s="222" t="str">
        <f>'Usages mobilité'!A52</f>
        <v>Usage mobilité n°49</v>
      </c>
      <c r="B4384" s="222" t="s">
        <v>645</v>
      </c>
      <c r="C4384" s="222"/>
      <c r="D4384" s="223">
        <f>D4333*'Usages mobilité'!$BG52*(1+'Usages mobilité'!$BH52)^(D$4175-$D$4175)/1000</f>
        <v>0</v>
      </c>
      <c r="E4384" s="223">
        <f>E4333*'Usages mobilité'!$BG52*(1+'Usages mobilité'!$BH52)^(E$4175-$D$4175)/1000</f>
        <v>0</v>
      </c>
      <c r="F4384" s="223">
        <f>F4333*'Usages mobilité'!$BG52*(1+'Usages mobilité'!$BH52)^(F$4175-$D$4175)/1000</f>
        <v>0</v>
      </c>
      <c r="G4384" s="223">
        <f>G4333*'Usages mobilité'!$BG52*(1+'Usages mobilité'!$BH52)^(G$4175-$D$4175)/1000</f>
        <v>0</v>
      </c>
      <c r="H4384" s="223">
        <f>H4333*'Usages mobilité'!$BG52*(1+'Usages mobilité'!$BH52)^(H$4175-$D$4175)/1000</f>
        <v>0</v>
      </c>
      <c r="I4384" s="223">
        <f>I4333*'Usages mobilité'!$BG52*(1+'Usages mobilité'!$BH52)^(I$4175-$D$4175)/1000</f>
        <v>0</v>
      </c>
      <c r="J4384" s="223">
        <f>J4333*'Usages mobilité'!$BG52*(1+'Usages mobilité'!$BH52)^(J$4175-$D$4175)/1000</f>
        <v>0</v>
      </c>
      <c r="K4384" s="223">
        <f>K4333*'Usages mobilité'!$BG52*(1+'Usages mobilité'!$BH52)^(K$4175-$D$4175)/1000</f>
        <v>0</v>
      </c>
      <c r="L4384" s="223">
        <f>L4333*'Usages mobilité'!$BG52*(1+'Usages mobilité'!$BH52)^(L$4175-$D$4175)/1000</f>
        <v>0</v>
      </c>
      <c r="M4384" s="223">
        <f>M4333*'Usages mobilité'!$BG52*(1+'Usages mobilité'!$BH52)^(M$4175-$D$4175)/1000</f>
        <v>0</v>
      </c>
      <c r="N4384" s="223">
        <f>N4333*'Usages mobilité'!$BG52*(1+'Usages mobilité'!$BH52)^(N$4175-$D$4175)/1000</f>
        <v>0</v>
      </c>
      <c r="O4384" s="223">
        <f>O4333*'Usages mobilité'!$BG52*(1+'Usages mobilité'!$BH52)^(O$4175-$D$4175)/1000</f>
        <v>0</v>
      </c>
      <c r="P4384" s="223">
        <f>P4333*'Usages mobilité'!$BG52*(1+'Usages mobilité'!$BH52)^(P$4175-$D$4175)/1000</f>
        <v>0</v>
      </c>
      <c r="Q4384" s="223">
        <f>Q4333*'Usages mobilité'!$BG52*(1+'Usages mobilité'!$BH52)^(Q$4175-$D$4175)/1000</f>
        <v>0</v>
      </c>
      <c r="R4384" s="223">
        <f>R4333*'Usages mobilité'!$BG52*(1+'Usages mobilité'!$BH52)^(R$4175-$D$4175)/1000</f>
        <v>0</v>
      </c>
    </row>
    <row r="4385" spans="1:18" hidden="1" outlineLevel="2" x14ac:dyDescent="0.25">
      <c r="A4385" s="222" t="str">
        <f>'Usages mobilité'!A53</f>
        <v>Usage mobilité n°50</v>
      </c>
      <c r="B4385" s="222" t="s">
        <v>645</v>
      </c>
      <c r="C4385" s="222"/>
      <c r="D4385" s="223">
        <f>D4334*'Usages mobilité'!$BG53*(1+'Usages mobilité'!$BH53)^(D$4175-$D$4175)/1000</f>
        <v>0</v>
      </c>
      <c r="E4385" s="223">
        <f>E4334*'Usages mobilité'!$BG53*(1+'Usages mobilité'!$BH53)^(E$4175-$D$4175)/1000</f>
        <v>0</v>
      </c>
      <c r="F4385" s="223">
        <f>F4334*'Usages mobilité'!$BG53*(1+'Usages mobilité'!$BH53)^(F$4175-$D$4175)/1000</f>
        <v>0</v>
      </c>
      <c r="G4385" s="223">
        <f>G4334*'Usages mobilité'!$BG53*(1+'Usages mobilité'!$BH53)^(G$4175-$D$4175)/1000</f>
        <v>0</v>
      </c>
      <c r="H4385" s="223">
        <f>H4334*'Usages mobilité'!$BG53*(1+'Usages mobilité'!$BH53)^(H$4175-$D$4175)/1000</f>
        <v>0</v>
      </c>
      <c r="I4385" s="223">
        <f>I4334*'Usages mobilité'!$BG53*(1+'Usages mobilité'!$BH53)^(I$4175-$D$4175)/1000</f>
        <v>0</v>
      </c>
      <c r="J4385" s="223">
        <f>J4334*'Usages mobilité'!$BG53*(1+'Usages mobilité'!$BH53)^(J$4175-$D$4175)/1000</f>
        <v>0</v>
      </c>
      <c r="K4385" s="223">
        <f>K4334*'Usages mobilité'!$BG53*(1+'Usages mobilité'!$BH53)^(K$4175-$D$4175)/1000</f>
        <v>0</v>
      </c>
      <c r="L4385" s="223">
        <f>L4334*'Usages mobilité'!$BG53*(1+'Usages mobilité'!$BH53)^(L$4175-$D$4175)/1000</f>
        <v>0</v>
      </c>
      <c r="M4385" s="223">
        <f>M4334*'Usages mobilité'!$BG53*(1+'Usages mobilité'!$BH53)^(M$4175-$D$4175)/1000</f>
        <v>0</v>
      </c>
      <c r="N4385" s="223">
        <f>N4334*'Usages mobilité'!$BG53*(1+'Usages mobilité'!$BH53)^(N$4175-$D$4175)/1000</f>
        <v>0</v>
      </c>
      <c r="O4385" s="223">
        <f>O4334*'Usages mobilité'!$BG53*(1+'Usages mobilité'!$BH53)^(O$4175-$D$4175)/1000</f>
        <v>0</v>
      </c>
      <c r="P4385" s="223">
        <f>P4334*'Usages mobilité'!$BG53*(1+'Usages mobilité'!$BH53)^(P$4175-$D$4175)/1000</f>
        <v>0</v>
      </c>
      <c r="Q4385" s="223">
        <f>Q4334*'Usages mobilité'!$BG53*(1+'Usages mobilité'!$BH53)^(Q$4175-$D$4175)/1000</f>
        <v>0</v>
      </c>
      <c r="R4385" s="223">
        <f>R4334*'Usages mobilité'!$BG53*(1+'Usages mobilité'!$BH53)^(R$4175-$D$4175)/1000</f>
        <v>0</v>
      </c>
    </row>
    <row r="4386" spans="1:18" hidden="1" outlineLevel="1" collapsed="1" x14ac:dyDescent="0.25">
      <c r="A4386" s="222" t="s">
        <v>657</v>
      </c>
      <c r="B4386" s="222"/>
      <c r="C4386" s="222"/>
      <c r="D4386" s="223">
        <f t="shared" ref="D4386:R4386" si="381">SUM(D4336:D4385)</f>
        <v>0</v>
      </c>
      <c r="E4386" s="223">
        <f t="shared" si="381"/>
        <v>0</v>
      </c>
      <c r="F4386" s="223">
        <f t="shared" si="381"/>
        <v>0</v>
      </c>
      <c r="G4386" s="223">
        <f t="shared" si="381"/>
        <v>0</v>
      </c>
      <c r="H4386" s="223">
        <f t="shared" si="381"/>
        <v>0</v>
      </c>
      <c r="I4386" s="223">
        <f t="shared" si="381"/>
        <v>0</v>
      </c>
      <c r="J4386" s="223">
        <f t="shared" si="381"/>
        <v>0</v>
      </c>
      <c r="K4386" s="223">
        <f t="shared" si="381"/>
        <v>0</v>
      </c>
      <c r="L4386" s="223">
        <f t="shared" si="381"/>
        <v>0</v>
      </c>
      <c r="M4386" s="223">
        <f t="shared" si="381"/>
        <v>0</v>
      </c>
      <c r="N4386" s="223">
        <f t="shared" si="381"/>
        <v>0</v>
      </c>
      <c r="O4386" s="223">
        <f t="shared" si="381"/>
        <v>0</v>
      </c>
      <c r="P4386" s="223">
        <f t="shared" si="381"/>
        <v>0</v>
      </c>
      <c r="Q4386" s="223">
        <f t="shared" si="381"/>
        <v>0</v>
      </c>
      <c r="R4386" s="223">
        <f t="shared" si="381"/>
        <v>0</v>
      </c>
    </row>
    <row r="4387" spans="1:18" hidden="1" outlineLevel="1" x14ac:dyDescent="0.25">
      <c r="A4387" s="53" t="s">
        <v>652</v>
      </c>
      <c r="B4387" s="53"/>
      <c r="C4387" s="53"/>
      <c r="D4387" s="244"/>
      <c r="E4387" s="244"/>
      <c r="F4387" s="244"/>
      <c r="G4387" s="244"/>
      <c r="H4387" s="244"/>
      <c r="I4387" s="244"/>
      <c r="J4387" s="244"/>
      <c r="K4387" s="244"/>
      <c r="L4387" s="244"/>
      <c r="M4387" s="244"/>
      <c r="N4387" s="244"/>
      <c r="O4387" s="244"/>
      <c r="P4387" s="244"/>
      <c r="Q4387" s="244"/>
      <c r="R4387" s="244"/>
    </row>
    <row r="4388" spans="1:18" hidden="1" outlineLevel="1" x14ac:dyDescent="0.25">
      <c r="A4388" s="53" t="s">
        <v>658</v>
      </c>
      <c r="B4388" s="53"/>
      <c r="C4388" s="53"/>
      <c r="D4388" s="244"/>
      <c r="E4388" s="244"/>
      <c r="F4388" s="244"/>
      <c r="G4388" s="244"/>
      <c r="H4388" s="244"/>
      <c r="I4388" s="244"/>
      <c r="J4388" s="244"/>
      <c r="K4388" s="244"/>
      <c r="L4388" s="244"/>
      <c r="M4388" s="244"/>
      <c r="N4388" s="244"/>
      <c r="O4388" s="244"/>
      <c r="P4388" s="244"/>
      <c r="Q4388" s="244"/>
      <c r="R4388" s="244"/>
    </row>
    <row r="4389" spans="1:18" hidden="1" outlineLevel="1" x14ac:dyDescent="0.25">
      <c r="A4389" s="224" t="s">
        <v>40</v>
      </c>
      <c r="B4389" s="222"/>
      <c r="C4389" s="222"/>
      <c r="D4389" s="223">
        <f t="shared" ref="D4389:R4389" si="382">D4282+D4284+D4386+D4388</f>
        <v>0</v>
      </c>
      <c r="E4389" s="223">
        <f t="shared" si="382"/>
        <v>0</v>
      </c>
      <c r="F4389" s="223">
        <f t="shared" si="382"/>
        <v>0</v>
      </c>
      <c r="G4389" s="223">
        <f t="shared" si="382"/>
        <v>0</v>
      </c>
      <c r="H4389" s="223">
        <f t="shared" si="382"/>
        <v>0</v>
      </c>
      <c r="I4389" s="223">
        <f t="shared" si="382"/>
        <v>0</v>
      </c>
      <c r="J4389" s="223">
        <f t="shared" si="382"/>
        <v>0</v>
      </c>
      <c r="K4389" s="223">
        <f t="shared" si="382"/>
        <v>0</v>
      </c>
      <c r="L4389" s="223">
        <f t="shared" si="382"/>
        <v>0</v>
      </c>
      <c r="M4389" s="223">
        <f t="shared" si="382"/>
        <v>0</v>
      </c>
      <c r="N4389" s="223">
        <f t="shared" si="382"/>
        <v>0</v>
      </c>
      <c r="O4389" s="223">
        <f t="shared" si="382"/>
        <v>0</v>
      </c>
      <c r="P4389" s="223">
        <f t="shared" si="382"/>
        <v>0</v>
      </c>
      <c r="Q4389" s="223">
        <f t="shared" si="382"/>
        <v>0</v>
      </c>
      <c r="R4389" s="223">
        <f t="shared" si="382"/>
        <v>0</v>
      </c>
    </row>
    <row r="4390" spans="1:18" s="33" customFormat="1" hidden="1" outlineLevel="1" x14ac:dyDescent="0.25"/>
    <row r="4391" spans="1:18" hidden="1" outlineLevel="1" x14ac:dyDescent="0.25">
      <c r="A4391" s="274" t="s">
        <v>0</v>
      </c>
      <c r="B4391" s="225" t="s">
        <v>16</v>
      </c>
      <c r="C4391" s="53"/>
      <c r="D4391" s="244">
        <v>10000</v>
      </c>
      <c r="E4391" s="244">
        <v>10000</v>
      </c>
      <c r="F4391" s="244">
        <v>10000</v>
      </c>
      <c r="G4391" s="244"/>
      <c r="H4391" s="244"/>
      <c r="I4391" s="244"/>
      <c r="J4391" s="244"/>
      <c r="K4391" s="244"/>
      <c r="L4391" s="244"/>
      <c r="M4391" s="244"/>
      <c r="N4391" s="244"/>
      <c r="O4391" s="244"/>
      <c r="P4391" s="244"/>
      <c r="Q4391" s="244"/>
      <c r="R4391" s="244"/>
    </row>
    <row r="4392" spans="1:18" hidden="1" outlineLevel="1" x14ac:dyDescent="0.25">
      <c r="A4392" s="274"/>
      <c r="B4392" s="226" t="s">
        <v>42</v>
      </c>
      <c r="C4392" s="222"/>
      <c r="D4392" s="223">
        <f>IF(AND($B4171&lt;&gt;"",$B4172&lt;&gt;""),D4391*(VLOOKUP($B4171,Production!$G4:$P53,10)*(1+VLOOKUP($B4171,Production!$G4:$Q53,11))^(D4175-$D4175))/1000,0)</f>
        <v>0</v>
      </c>
      <c r="E4392" s="223">
        <f>IF(AND($B4171&lt;&gt;"",$B4172&lt;&gt;""),E4391*(VLOOKUP($B4171,Production!$G4:$P53,10)*(1+VLOOKUP($B4171,Production!$G4:$Q53,11))^(E4175-$D4175))/1000,0)</f>
        <v>0</v>
      </c>
      <c r="F4392" s="223">
        <f>IF(AND($B4171&lt;&gt;"",$B4172&lt;&gt;""),F4391*(VLOOKUP($B4171,Production!$G4:$P53,10)*(1+VLOOKUP($B4171,Production!$G4:$Q53,11))^(F4175-$D4175))/1000,0)</f>
        <v>0</v>
      </c>
      <c r="G4392" s="223">
        <f>IF(AND($B4171&lt;&gt;"",$B4172&lt;&gt;""),G4391*(VLOOKUP($B4171,Production!$G4:$P53,10)*(1+VLOOKUP($B4171,Production!$G4:$Q53,11))^(G4175-$D4175))/1000,0)</f>
        <v>0</v>
      </c>
      <c r="H4392" s="223">
        <f>IF(AND($B4171&lt;&gt;"",$B4172&lt;&gt;""),H4391*(VLOOKUP($B4171,Production!$G4:$P53,10)*(1+VLOOKUP($B4171,Production!$G4:$Q53,11))^(H4175-$D4175))/1000,0)</f>
        <v>0</v>
      </c>
      <c r="I4392" s="223">
        <f>IF(AND($B4171&lt;&gt;"",$B4172&lt;&gt;""),I4391*(VLOOKUP($B4171,Production!$G4:$P53,10)*(1+VLOOKUP($B4171,Production!$G4:$Q53,11))^(I4175-$D4175))/1000,0)</f>
        <v>0</v>
      </c>
      <c r="J4392" s="223">
        <f>IF(AND($B4171&lt;&gt;"",$B4172&lt;&gt;""),J4391*(VLOOKUP($B4171,Production!$G4:$P53,10)*(1+VLOOKUP($B4171,Production!$G4:$Q53,11))^(J4175-$D4175))/1000,0)</f>
        <v>0</v>
      </c>
      <c r="K4392" s="223">
        <f>IF(AND($B4171&lt;&gt;"",$B4172&lt;&gt;""),K4391*(VLOOKUP($B4171,Production!$G4:$P53,10)*(1+VLOOKUP($B4171,Production!$G4:$Q53,11))^(K4175-$D4175))/1000,0)</f>
        <v>0</v>
      </c>
      <c r="L4392" s="223">
        <f>IF(AND($B4171&lt;&gt;"",$B4172&lt;&gt;""),L4391*(VLOOKUP($B4171,Production!$G4:$P53,10)*(1+VLOOKUP($B4171,Production!$G4:$Q53,11))^(L4175-$D4175))/1000,0)</f>
        <v>0</v>
      </c>
      <c r="M4392" s="223">
        <f>IF(AND($B4171&lt;&gt;"",$B4172&lt;&gt;""),M4391*(VLOOKUP($B4171,Production!$G4:$P53,10)*(1+VLOOKUP($B4171,Production!$G4:$Q53,11))^(M4175-$D4175))/1000,0)</f>
        <v>0</v>
      </c>
      <c r="N4392" s="223">
        <f>IF(AND($B4171&lt;&gt;"",$B4172&lt;&gt;""),N4391*(VLOOKUP($B4171,Production!$G4:$P53,10)*(1+VLOOKUP($B4171,Production!$G4:$Q53,11))^(N4175-$D4175))/1000,0)</f>
        <v>0</v>
      </c>
      <c r="O4392" s="223">
        <f>IF(AND($B4171&lt;&gt;"",$B4172&lt;&gt;""),O4391*(VLOOKUP($B4171,Production!$G4:$P53,10)*(1+VLOOKUP($B4171,Production!$G4:$Q53,11))^(O4175-$D4175))/1000,0)</f>
        <v>0</v>
      </c>
      <c r="P4392" s="223">
        <f>IF(AND($B4171&lt;&gt;"",$B4172&lt;&gt;""),P4391*(VLOOKUP($B4171,Production!$G4:$P53,10)*(1+VLOOKUP($B4171,Production!$G4:$Q53,11))^(P4175-$D4175))/1000,0)</f>
        <v>0</v>
      </c>
      <c r="Q4392" s="223">
        <f>IF(AND($B4171&lt;&gt;"",$B4172&lt;&gt;""),Q4391*(VLOOKUP($B4171,Production!$G4:$P53,10)*(1+VLOOKUP($B4171,Production!$G4:$Q53,11))^(Q4175-$D4175))/1000,0)</f>
        <v>0</v>
      </c>
      <c r="R4392" s="223">
        <f>IF(AND($B4171&lt;&gt;"",$B4172&lt;&gt;""),R4391*(VLOOKUP($B4171,Production!$G4:$P53,10)*(1+VLOOKUP($B4171,Production!$G4:$Q53,11))^(R4175-$D4175))/1000,0)</f>
        <v>0</v>
      </c>
    </row>
    <row r="4393" spans="1:18" hidden="1" outlineLevel="1" x14ac:dyDescent="0.25">
      <c r="A4393" s="274" t="s">
        <v>13</v>
      </c>
      <c r="B4393" s="225" t="s">
        <v>17</v>
      </c>
      <c r="C4393" s="53"/>
      <c r="D4393" s="244"/>
      <c r="E4393" s="244"/>
      <c r="F4393" s="244"/>
      <c r="G4393" s="244"/>
      <c r="H4393" s="244"/>
      <c r="I4393" s="244"/>
      <c r="J4393" s="244"/>
      <c r="K4393" s="244"/>
      <c r="L4393" s="244"/>
      <c r="M4393" s="244"/>
      <c r="N4393" s="244"/>
      <c r="O4393" s="244"/>
      <c r="P4393" s="244"/>
      <c r="Q4393" s="244"/>
      <c r="R4393" s="244"/>
    </row>
    <row r="4394" spans="1:18" hidden="1" outlineLevel="1" x14ac:dyDescent="0.25">
      <c r="A4394" s="274"/>
      <c r="B4394" s="226" t="s">
        <v>42</v>
      </c>
      <c r="C4394" s="222"/>
      <c r="D4394" s="223">
        <f>IF($B4171&lt;&gt;"",D4393*(VLOOKUP($B4171,Production!$G4:$R53,12)*(1+VLOOKUP($B4171,Production!$G4:$S53,13))^(D4175-$D4175))/1000,0)</f>
        <v>0</v>
      </c>
      <c r="E4394" s="223">
        <f>IF($B4171&lt;&gt;"",E4393*(VLOOKUP($B4171,Production!$G4:$R53,12)*(1+VLOOKUP($B4171,Production!$G4:$S53,13))^(E4175-$D4175))/1000,0)</f>
        <v>0</v>
      </c>
      <c r="F4394" s="223">
        <f>IF($B4171&lt;&gt;"",F4393*(VLOOKUP($B4171,Production!$G4:$R53,12)*(1+VLOOKUP($B4171,Production!$G4:$S53,13))^(F4175-$D4175))/1000,0)</f>
        <v>0</v>
      </c>
      <c r="G4394" s="223">
        <f>IF($B4171&lt;&gt;"",G4393*(VLOOKUP($B4171,Production!$G4:$R53,12)*(1+VLOOKUP($B4171,Production!$G4:$S53,13))^(G4175-$D4175))/1000,0)</f>
        <v>0</v>
      </c>
      <c r="H4394" s="223">
        <f>IF($B4171&lt;&gt;"",H4393*(VLOOKUP($B4171,Production!$G4:$R53,12)*(1+VLOOKUP($B4171,Production!$G4:$S53,13))^(H4175-$D4175))/1000,0)</f>
        <v>0</v>
      </c>
      <c r="I4394" s="223">
        <f>IF($B4171&lt;&gt;"",I4393*(VLOOKUP($B4171,Production!$G4:$R53,12)*(1+VLOOKUP($B4171,Production!$G4:$S53,13))^(I4175-$D4175))/1000,0)</f>
        <v>0</v>
      </c>
      <c r="J4394" s="223">
        <f>IF($B4171&lt;&gt;"",J4393*(VLOOKUP($B4171,Production!$G4:$R53,12)*(1+VLOOKUP($B4171,Production!$G4:$S53,13))^(J4175-$D4175))/1000,0)</f>
        <v>0</v>
      </c>
      <c r="K4394" s="223">
        <f>IF($B4171&lt;&gt;"",K4393*(VLOOKUP($B4171,Production!$G4:$R53,12)*(1+VLOOKUP($B4171,Production!$G4:$S53,13))^(K4175-$D4175))/1000,0)</f>
        <v>0</v>
      </c>
      <c r="L4394" s="223">
        <f>IF($B4171&lt;&gt;"",L4393*(VLOOKUP($B4171,Production!$G4:$R53,12)*(1+VLOOKUP($B4171,Production!$G4:$S53,13))^(L4175-$D4175))/1000,0)</f>
        <v>0</v>
      </c>
      <c r="M4394" s="223">
        <f>IF($B4171&lt;&gt;"",M4393*(VLOOKUP($B4171,Production!$G4:$R53,12)*(1+VLOOKUP($B4171,Production!$G4:$S53,13))^(M4175-$D4175))/1000,0)</f>
        <v>0</v>
      </c>
      <c r="N4394" s="223">
        <f>IF($B4171&lt;&gt;"",N4393*(VLOOKUP($B4171,Production!$G4:$R53,12)*(1+VLOOKUP($B4171,Production!$G4:$S53,13))^(N4175-$D4175))/1000,0)</f>
        <v>0</v>
      </c>
      <c r="O4394" s="223">
        <f>IF($B4171&lt;&gt;"",O4393*(VLOOKUP($B4171,Production!$G4:$R53,12)*(1+VLOOKUP($B4171,Production!$G4:$S53,13))^(O4175-$D4175))/1000,0)</f>
        <v>0</v>
      </c>
      <c r="P4394" s="223">
        <f>IF($B4171&lt;&gt;"",P4393*(VLOOKUP($B4171,Production!$G4:$R53,12)*(1+VLOOKUP($B4171,Production!$G4:$S53,13))^(P4175-$D4175))/1000,0)</f>
        <v>0</v>
      </c>
      <c r="Q4394" s="223">
        <f>IF($B4171&lt;&gt;"",Q4393*(VLOOKUP($B4171,Production!$G4:$R53,12)*(1+VLOOKUP($B4171,Production!$G4:$S53,13))^(Q4175-$D4175))/1000,0)</f>
        <v>0</v>
      </c>
      <c r="R4394" s="223">
        <f>IF($B4171&lt;&gt;"",R4393*(VLOOKUP($B4171,Production!$G4:$R53,12)*(1+VLOOKUP($B4171,Production!$G4:$S53,13))^(R4175-$D4175))/1000,0)</f>
        <v>0</v>
      </c>
    </row>
    <row r="4395" spans="1:18" hidden="1" outlineLevel="1" x14ac:dyDescent="0.25">
      <c r="A4395" s="225" t="s">
        <v>56</v>
      </c>
      <c r="B4395" s="225"/>
      <c r="C4395" s="53"/>
      <c r="D4395" s="244"/>
      <c r="E4395" s="244"/>
      <c r="F4395" s="244"/>
      <c r="G4395" s="244"/>
      <c r="H4395" s="244"/>
      <c r="I4395" s="244"/>
      <c r="J4395" s="244"/>
      <c r="K4395" s="244"/>
      <c r="L4395" s="244"/>
      <c r="M4395" s="244"/>
      <c r="N4395" s="244"/>
      <c r="O4395" s="244"/>
      <c r="P4395" s="244"/>
      <c r="Q4395" s="244"/>
      <c r="R4395" s="244"/>
    </row>
    <row r="4396" spans="1:18" hidden="1" outlineLevel="1" x14ac:dyDescent="0.25">
      <c r="A4396" s="225" t="s">
        <v>57</v>
      </c>
      <c r="B4396" s="225"/>
      <c r="C4396" s="53"/>
      <c r="D4396" s="244"/>
      <c r="E4396" s="244"/>
      <c r="F4396" s="244"/>
      <c r="G4396" s="244"/>
      <c r="H4396" s="244"/>
      <c r="I4396" s="244"/>
      <c r="J4396" s="244"/>
      <c r="K4396" s="244"/>
      <c r="L4396" s="244"/>
      <c r="M4396" s="244"/>
      <c r="N4396" s="244"/>
      <c r="O4396" s="244"/>
      <c r="P4396" s="244"/>
      <c r="Q4396" s="244"/>
      <c r="R4396" s="244"/>
    </row>
    <row r="4397" spans="1:18" hidden="1" outlineLevel="1" x14ac:dyDescent="0.25">
      <c r="A4397" s="224" t="s">
        <v>659</v>
      </c>
      <c r="B4397" s="222"/>
      <c r="C4397" s="222"/>
      <c r="D4397" s="223">
        <f t="shared" ref="D4397:R4397" si="383">D4392+D4394+D4395+D4396</f>
        <v>0</v>
      </c>
      <c r="E4397" s="223">
        <f t="shared" si="383"/>
        <v>0</v>
      </c>
      <c r="F4397" s="223">
        <f t="shared" si="383"/>
        <v>0</v>
      </c>
      <c r="G4397" s="223">
        <f t="shared" si="383"/>
        <v>0</v>
      </c>
      <c r="H4397" s="223">
        <f t="shared" si="383"/>
        <v>0</v>
      </c>
      <c r="I4397" s="223">
        <f t="shared" si="383"/>
        <v>0</v>
      </c>
      <c r="J4397" s="223">
        <f t="shared" si="383"/>
        <v>0</v>
      </c>
      <c r="K4397" s="223">
        <f t="shared" si="383"/>
        <v>0</v>
      </c>
      <c r="L4397" s="223">
        <f t="shared" si="383"/>
        <v>0</v>
      </c>
      <c r="M4397" s="223">
        <f t="shared" si="383"/>
        <v>0</v>
      </c>
      <c r="N4397" s="223">
        <f t="shared" si="383"/>
        <v>0</v>
      </c>
      <c r="O4397" s="223">
        <f t="shared" si="383"/>
        <v>0</v>
      </c>
      <c r="P4397" s="223">
        <f t="shared" si="383"/>
        <v>0</v>
      </c>
      <c r="Q4397" s="223">
        <f t="shared" si="383"/>
        <v>0</v>
      </c>
      <c r="R4397" s="223">
        <f t="shared" si="383"/>
        <v>0</v>
      </c>
    </row>
    <row r="4398" spans="1:18" s="33" customFormat="1" hidden="1" outlineLevel="1" x14ac:dyDescent="0.25"/>
    <row r="4399" spans="1:18" hidden="1" outlineLevel="1" x14ac:dyDescent="0.25">
      <c r="A4399" s="222" t="s">
        <v>663</v>
      </c>
      <c r="B4399" s="222"/>
      <c r="C4399" s="222"/>
      <c r="D4399" s="223">
        <f t="shared" ref="D4399:R4399" si="384">D4389-D4397</f>
        <v>0</v>
      </c>
      <c r="E4399" s="223">
        <f t="shared" si="384"/>
        <v>0</v>
      </c>
      <c r="F4399" s="223">
        <f t="shared" si="384"/>
        <v>0</v>
      </c>
      <c r="G4399" s="223">
        <f t="shared" si="384"/>
        <v>0</v>
      </c>
      <c r="H4399" s="223">
        <f t="shared" si="384"/>
        <v>0</v>
      </c>
      <c r="I4399" s="223">
        <f t="shared" si="384"/>
        <v>0</v>
      </c>
      <c r="J4399" s="223">
        <f t="shared" si="384"/>
        <v>0</v>
      </c>
      <c r="K4399" s="223">
        <f t="shared" si="384"/>
        <v>0</v>
      </c>
      <c r="L4399" s="223">
        <f t="shared" si="384"/>
        <v>0</v>
      </c>
      <c r="M4399" s="223">
        <f t="shared" si="384"/>
        <v>0</v>
      </c>
      <c r="N4399" s="223">
        <f t="shared" si="384"/>
        <v>0</v>
      </c>
      <c r="O4399" s="223">
        <f t="shared" si="384"/>
        <v>0</v>
      </c>
      <c r="P4399" s="223">
        <f t="shared" si="384"/>
        <v>0</v>
      </c>
      <c r="Q4399" s="223">
        <f t="shared" si="384"/>
        <v>0</v>
      </c>
      <c r="R4399" s="223">
        <f t="shared" si="384"/>
        <v>0</v>
      </c>
    </row>
    <row r="4400" spans="1:18" hidden="1" outlineLevel="1" x14ac:dyDescent="0.25"/>
    <row r="4401" spans="1:18" hidden="1" outlineLevel="1" x14ac:dyDescent="0.25">
      <c r="A4401" s="53" t="s">
        <v>664</v>
      </c>
      <c r="B4401" s="53"/>
      <c r="C4401" s="53"/>
      <c r="D4401" s="244"/>
      <c r="E4401" s="244"/>
      <c r="F4401" s="244"/>
      <c r="G4401" s="244"/>
      <c r="H4401" s="244"/>
      <c r="I4401" s="244"/>
      <c r="J4401" s="244"/>
      <c r="K4401" s="244"/>
      <c r="L4401" s="244"/>
      <c r="M4401" s="244"/>
      <c r="N4401" s="244"/>
      <c r="O4401" s="244"/>
      <c r="P4401" s="244"/>
      <c r="Q4401" s="244"/>
      <c r="R4401" s="244"/>
    </row>
    <row r="4402" spans="1:18" hidden="1" outlineLevel="1" x14ac:dyDescent="0.25"/>
    <row r="4403" spans="1:18" hidden="1" outlineLevel="1" x14ac:dyDescent="0.25">
      <c r="A4403" s="222" t="s">
        <v>665</v>
      </c>
      <c r="B4403" s="222"/>
      <c r="C4403" s="222"/>
      <c r="D4403" s="223">
        <f t="shared" ref="D4403:R4403" si="385">D4399-D4401</f>
        <v>0</v>
      </c>
      <c r="E4403" s="223">
        <f t="shared" si="385"/>
        <v>0</v>
      </c>
      <c r="F4403" s="223">
        <f t="shared" si="385"/>
        <v>0</v>
      </c>
      <c r="G4403" s="223">
        <f t="shared" si="385"/>
        <v>0</v>
      </c>
      <c r="H4403" s="223">
        <f t="shared" si="385"/>
        <v>0</v>
      </c>
      <c r="I4403" s="223">
        <f t="shared" si="385"/>
        <v>0</v>
      </c>
      <c r="J4403" s="223">
        <f t="shared" si="385"/>
        <v>0</v>
      </c>
      <c r="K4403" s="223">
        <f t="shared" si="385"/>
        <v>0</v>
      </c>
      <c r="L4403" s="223">
        <f t="shared" si="385"/>
        <v>0</v>
      </c>
      <c r="M4403" s="223">
        <f t="shared" si="385"/>
        <v>0</v>
      </c>
      <c r="N4403" s="223">
        <f t="shared" si="385"/>
        <v>0</v>
      </c>
      <c r="O4403" s="223">
        <f t="shared" si="385"/>
        <v>0</v>
      </c>
      <c r="P4403" s="223">
        <f t="shared" si="385"/>
        <v>0</v>
      </c>
      <c r="Q4403" s="223">
        <f t="shared" si="385"/>
        <v>0</v>
      </c>
      <c r="R4403" s="223">
        <f t="shared" si="385"/>
        <v>0</v>
      </c>
    </row>
    <row r="4404" spans="1:18" hidden="1" outlineLevel="1" x14ac:dyDescent="0.25">
      <c r="A4404" s="222" t="s">
        <v>666</v>
      </c>
      <c r="B4404" s="222"/>
      <c r="C4404" s="222"/>
      <c r="D4404" s="223">
        <f t="shared" ref="D4404:R4404" si="386">$B4173*D4403</f>
        <v>0</v>
      </c>
      <c r="E4404" s="223">
        <f t="shared" si="386"/>
        <v>0</v>
      </c>
      <c r="F4404" s="223">
        <f t="shared" si="386"/>
        <v>0</v>
      </c>
      <c r="G4404" s="223">
        <f t="shared" si="386"/>
        <v>0</v>
      </c>
      <c r="H4404" s="223">
        <f t="shared" si="386"/>
        <v>0</v>
      </c>
      <c r="I4404" s="223">
        <f t="shared" si="386"/>
        <v>0</v>
      </c>
      <c r="J4404" s="223">
        <f t="shared" si="386"/>
        <v>0</v>
      </c>
      <c r="K4404" s="223">
        <f t="shared" si="386"/>
        <v>0</v>
      </c>
      <c r="L4404" s="223">
        <f t="shared" si="386"/>
        <v>0</v>
      </c>
      <c r="M4404" s="223">
        <f t="shared" si="386"/>
        <v>0</v>
      </c>
      <c r="N4404" s="223">
        <f t="shared" si="386"/>
        <v>0</v>
      </c>
      <c r="O4404" s="223">
        <f t="shared" si="386"/>
        <v>0</v>
      </c>
      <c r="P4404" s="223">
        <f t="shared" si="386"/>
        <v>0</v>
      </c>
      <c r="Q4404" s="223">
        <f t="shared" si="386"/>
        <v>0</v>
      </c>
      <c r="R4404" s="223">
        <f t="shared" si="386"/>
        <v>0</v>
      </c>
    </row>
    <row r="4405" spans="1:18" hidden="1" outlineLevel="1" x14ac:dyDescent="0.25"/>
    <row r="4406" spans="1:18" hidden="1" outlineLevel="1" x14ac:dyDescent="0.25">
      <c r="A4406" s="224" t="s">
        <v>667</v>
      </c>
      <c r="B4406" s="222"/>
      <c r="C4406" s="222"/>
      <c r="D4406" s="223">
        <f t="shared" ref="D4406:R4406" si="387">D4403-D4404</f>
        <v>0</v>
      </c>
      <c r="E4406" s="223">
        <f t="shared" si="387"/>
        <v>0</v>
      </c>
      <c r="F4406" s="223">
        <f t="shared" si="387"/>
        <v>0</v>
      </c>
      <c r="G4406" s="223">
        <f t="shared" si="387"/>
        <v>0</v>
      </c>
      <c r="H4406" s="223">
        <f t="shared" si="387"/>
        <v>0</v>
      </c>
      <c r="I4406" s="223">
        <f t="shared" si="387"/>
        <v>0</v>
      </c>
      <c r="J4406" s="223">
        <f t="shared" si="387"/>
        <v>0</v>
      </c>
      <c r="K4406" s="223">
        <f t="shared" si="387"/>
        <v>0</v>
      </c>
      <c r="L4406" s="223">
        <f t="shared" si="387"/>
        <v>0</v>
      </c>
      <c r="M4406" s="223">
        <f t="shared" si="387"/>
        <v>0</v>
      </c>
      <c r="N4406" s="223">
        <f t="shared" si="387"/>
        <v>0</v>
      </c>
      <c r="O4406" s="223">
        <f t="shared" si="387"/>
        <v>0</v>
      </c>
      <c r="P4406" s="223">
        <f t="shared" si="387"/>
        <v>0</v>
      </c>
      <c r="Q4406" s="223">
        <f t="shared" si="387"/>
        <v>0</v>
      </c>
      <c r="R4406" s="223">
        <f t="shared" si="387"/>
        <v>0</v>
      </c>
    </row>
    <row r="4407" spans="1:18" hidden="1" outlineLevel="1" x14ac:dyDescent="0.25"/>
    <row r="4408" spans="1:18" hidden="1" outlineLevel="1" x14ac:dyDescent="0.25">
      <c r="A4408" s="224" t="s">
        <v>668</v>
      </c>
      <c r="B4408" s="222"/>
      <c r="C4408" s="222"/>
      <c r="D4408" s="227" t="e">
        <f>IRR(D4406:R4406)</f>
        <v>#NUM!</v>
      </c>
    </row>
    <row r="4409" spans="1:18" collapsed="1" x14ac:dyDescent="0.25"/>
    <row r="4411" spans="1:18" s="169" customFormat="1" x14ac:dyDescent="0.25">
      <c r="A4411" s="169" t="s">
        <v>914</v>
      </c>
    </row>
    <row r="4412" spans="1:18" hidden="1" outlineLevel="1" x14ac:dyDescent="0.25"/>
    <row r="4413" spans="1:18" hidden="1" outlineLevel="1" x14ac:dyDescent="0.25">
      <c r="A4413" s="217" t="s">
        <v>643</v>
      </c>
      <c r="B4413" s="208"/>
    </row>
    <row r="4414" spans="1:18" ht="15.75" hidden="1" outlineLevel="1" thickBot="1" x14ac:dyDescent="0.3">
      <c r="A4414" s="219" t="s">
        <v>12</v>
      </c>
      <c r="B4414" s="243"/>
    </row>
    <row r="4415" spans="1:18" hidden="1" outlineLevel="1" x14ac:dyDescent="0.25"/>
    <row r="4416" spans="1:18" hidden="1" outlineLevel="1" x14ac:dyDescent="0.25">
      <c r="A4416" s="53" t="s">
        <v>14</v>
      </c>
      <c r="B4416" s="53"/>
      <c r="C4416" s="223">
        <v>0</v>
      </c>
      <c r="D4416" s="223">
        <v>1</v>
      </c>
      <c r="E4416" s="223">
        <v>2</v>
      </c>
      <c r="F4416" s="223">
        <v>3</v>
      </c>
      <c r="G4416" s="223">
        <v>4</v>
      </c>
      <c r="H4416" s="223">
        <v>5</v>
      </c>
      <c r="I4416" s="223">
        <v>6</v>
      </c>
      <c r="J4416" s="223">
        <v>7</v>
      </c>
      <c r="K4416" s="223">
        <v>8</v>
      </c>
      <c r="L4416" s="223">
        <v>9</v>
      </c>
      <c r="M4416" s="223">
        <v>10</v>
      </c>
      <c r="N4416" s="223">
        <v>11</v>
      </c>
      <c r="O4416" s="223">
        <v>12</v>
      </c>
      <c r="P4416" s="223">
        <v>13</v>
      </c>
      <c r="Q4416" s="223">
        <v>14</v>
      </c>
      <c r="R4416" s="223">
        <v>15</v>
      </c>
    </row>
    <row r="4417" spans="1:18" hidden="1" outlineLevel="1" x14ac:dyDescent="0.25"/>
    <row r="4418" spans="1:18" hidden="1" outlineLevel="1" x14ac:dyDescent="0.25">
      <c r="A4418" s="53" t="s">
        <v>59</v>
      </c>
      <c r="B4418" s="53"/>
      <c r="C4418" s="244"/>
      <c r="D4418" s="244"/>
      <c r="E4418" s="244"/>
      <c r="F4418" s="244"/>
      <c r="G4418" s="244"/>
      <c r="H4418" s="244"/>
      <c r="I4418" s="244"/>
      <c r="J4418" s="244"/>
      <c r="K4418" s="244"/>
      <c r="L4418" s="244"/>
      <c r="M4418" s="244"/>
      <c r="N4418" s="244"/>
      <c r="O4418" s="244"/>
      <c r="P4418" s="244"/>
      <c r="Q4418" s="244"/>
      <c r="R4418" s="244"/>
    </row>
    <row r="4419" spans="1:18" hidden="1" outlineLevel="1" x14ac:dyDescent="0.25">
      <c r="A4419" s="53" t="s">
        <v>824</v>
      </c>
      <c r="B4419" s="53"/>
      <c r="C4419" s="244"/>
      <c r="D4419" s="244"/>
      <c r="E4419" s="244"/>
      <c r="F4419" s="244"/>
      <c r="G4419" s="244"/>
      <c r="H4419" s="244"/>
      <c r="I4419" s="244"/>
      <c r="J4419" s="244"/>
      <c r="K4419" s="244"/>
      <c r="L4419" s="244"/>
      <c r="M4419" s="244"/>
      <c r="N4419" s="244"/>
      <c r="O4419" s="244"/>
      <c r="P4419" s="244"/>
      <c r="Q4419" s="244"/>
      <c r="R4419" s="244"/>
    </row>
    <row r="4420" spans="1:18" hidden="1" outlineLevel="1" x14ac:dyDescent="0.25">
      <c r="A4420" s="53" t="s">
        <v>825</v>
      </c>
      <c r="B4420" s="53"/>
      <c r="C4420" s="244"/>
      <c r="D4420" s="244"/>
      <c r="E4420" s="244"/>
      <c r="F4420" s="244"/>
      <c r="G4420" s="244"/>
      <c r="H4420" s="244"/>
      <c r="I4420" s="244"/>
      <c r="J4420" s="244"/>
      <c r="K4420" s="244"/>
      <c r="L4420" s="244"/>
      <c r="M4420" s="244"/>
      <c r="N4420" s="244"/>
      <c r="O4420" s="244"/>
      <c r="P4420" s="244"/>
      <c r="Q4420" s="244"/>
      <c r="R4420" s="244"/>
    </row>
    <row r="4421" spans="1:18" hidden="1" outlineLevel="1" x14ac:dyDescent="0.25"/>
    <row r="4422" spans="1:18" hidden="1" outlineLevel="2" x14ac:dyDescent="0.25">
      <c r="A4422" s="222" t="str">
        <f>'Usages industrie'!A4</f>
        <v>Usage industriel n°1</v>
      </c>
      <c r="B4422" s="222" t="s">
        <v>41</v>
      </c>
      <c r="C4422" s="222"/>
      <c r="D4422" s="223">
        <f>IF(B$4413&lt;&gt;"",IF(B$4413='Usages industrie'!$K4,'Usages industrie'!J4,0),0)</f>
        <v>0</v>
      </c>
      <c r="E4422" s="223">
        <f t="shared" ref="E4422:R4431" si="388">$D4422</f>
        <v>0</v>
      </c>
      <c r="F4422" s="223">
        <f t="shared" si="388"/>
        <v>0</v>
      </c>
      <c r="G4422" s="223">
        <f t="shared" si="388"/>
        <v>0</v>
      </c>
      <c r="H4422" s="223">
        <f t="shared" si="388"/>
        <v>0</v>
      </c>
      <c r="I4422" s="223">
        <f t="shared" si="388"/>
        <v>0</v>
      </c>
      <c r="J4422" s="223">
        <f t="shared" si="388"/>
        <v>0</v>
      </c>
      <c r="K4422" s="223">
        <f t="shared" si="388"/>
        <v>0</v>
      </c>
      <c r="L4422" s="223">
        <f t="shared" si="388"/>
        <v>0</v>
      </c>
      <c r="M4422" s="223">
        <f t="shared" si="388"/>
        <v>0</v>
      </c>
      <c r="N4422" s="223">
        <f t="shared" si="388"/>
        <v>0</v>
      </c>
      <c r="O4422" s="223">
        <f t="shared" si="388"/>
        <v>0</v>
      </c>
      <c r="P4422" s="223">
        <f t="shared" si="388"/>
        <v>0</v>
      </c>
      <c r="Q4422" s="223">
        <f t="shared" si="388"/>
        <v>0</v>
      </c>
      <c r="R4422" s="223">
        <f t="shared" si="388"/>
        <v>0</v>
      </c>
    </row>
    <row r="4423" spans="1:18" hidden="1" outlineLevel="2" x14ac:dyDescent="0.25">
      <c r="A4423" s="222" t="str">
        <f>'Usages industrie'!A5</f>
        <v>Usage industriel n°2</v>
      </c>
      <c r="B4423" s="222" t="s">
        <v>41</v>
      </c>
      <c r="C4423" s="222"/>
      <c r="D4423" s="223">
        <f>IF(B$4413&lt;&gt;"",IF(B$4413='Usages industrie'!$K5,'Usages industrie'!J5,0),0)</f>
        <v>0</v>
      </c>
      <c r="E4423" s="223">
        <f t="shared" si="388"/>
        <v>0</v>
      </c>
      <c r="F4423" s="223">
        <f t="shared" si="388"/>
        <v>0</v>
      </c>
      <c r="G4423" s="223">
        <f t="shared" si="388"/>
        <v>0</v>
      </c>
      <c r="H4423" s="223">
        <f t="shared" si="388"/>
        <v>0</v>
      </c>
      <c r="I4423" s="223">
        <f t="shared" si="388"/>
        <v>0</v>
      </c>
      <c r="J4423" s="223">
        <f t="shared" si="388"/>
        <v>0</v>
      </c>
      <c r="K4423" s="223">
        <f t="shared" si="388"/>
        <v>0</v>
      </c>
      <c r="L4423" s="223">
        <f t="shared" si="388"/>
        <v>0</v>
      </c>
      <c r="M4423" s="223">
        <f t="shared" si="388"/>
        <v>0</v>
      </c>
      <c r="N4423" s="223">
        <f t="shared" si="388"/>
        <v>0</v>
      </c>
      <c r="O4423" s="223">
        <f t="shared" si="388"/>
        <v>0</v>
      </c>
      <c r="P4423" s="223">
        <f t="shared" si="388"/>
        <v>0</v>
      </c>
      <c r="Q4423" s="223">
        <f t="shared" si="388"/>
        <v>0</v>
      </c>
      <c r="R4423" s="223">
        <f t="shared" si="388"/>
        <v>0</v>
      </c>
    </row>
    <row r="4424" spans="1:18" hidden="1" outlineLevel="2" x14ac:dyDescent="0.25">
      <c r="A4424" s="222" t="str">
        <f>'Usages industrie'!A6</f>
        <v>Usage industriel n°3</v>
      </c>
      <c r="B4424" s="222" t="s">
        <v>41</v>
      </c>
      <c r="C4424" s="222"/>
      <c r="D4424" s="223">
        <f>IF(B$4413&lt;&gt;"",IF(B$4413='Usages industrie'!$K6,'Usages industrie'!J6,0),0)</f>
        <v>0</v>
      </c>
      <c r="E4424" s="223">
        <f t="shared" si="388"/>
        <v>0</v>
      </c>
      <c r="F4424" s="223">
        <f t="shared" si="388"/>
        <v>0</v>
      </c>
      <c r="G4424" s="223">
        <f t="shared" si="388"/>
        <v>0</v>
      </c>
      <c r="H4424" s="223">
        <f t="shared" si="388"/>
        <v>0</v>
      </c>
      <c r="I4424" s="223">
        <f t="shared" si="388"/>
        <v>0</v>
      </c>
      <c r="J4424" s="223">
        <f t="shared" si="388"/>
        <v>0</v>
      </c>
      <c r="K4424" s="223">
        <f t="shared" si="388"/>
        <v>0</v>
      </c>
      <c r="L4424" s="223">
        <f t="shared" si="388"/>
        <v>0</v>
      </c>
      <c r="M4424" s="223">
        <f t="shared" si="388"/>
        <v>0</v>
      </c>
      <c r="N4424" s="223">
        <f t="shared" si="388"/>
        <v>0</v>
      </c>
      <c r="O4424" s="223">
        <f t="shared" si="388"/>
        <v>0</v>
      </c>
      <c r="P4424" s="223">
        <f t="shared" si="388"/>
        <v>0</v>
      </c>
      <c r="Q4424" s="223">
        <f t="shared" si="388"/>
        <v>0</v>
      </c>
      <c r="R4424" s="223">
        <f t="shared" si="388"/>
        <v>0</v>
      </c>
    </row>
    <row r="4425" spans="1:18" hidden="1" outlineLevel="2" x14ac:dyDescent="0.25">
      <c r="A4425" s="222" t="str">
        <f>'Usages industrie'!A7</f>
        <v>Usage industriel n°4</v>
      </c>
      <c r="B4425" s="222" t="s">
        <v>41</v>
      </c>
      <c r="C4425" s="222"/>
      <c r="D4425" s="223">
        <f>IF(B$4413&lt;&gt;"",IF(B$4413='Usages industrie'!$K7,'Usages industrie'!J7,0),0)</f>
        <v>0</v>
      </c>
      <c r="E4425" s="223">
        <f t="shared" si="388"/>
        <v>0</v>
      </c>
      <c r="F4425" s="223">
        <f t="shared" si="388"/>
        <v>0</v>
      </c>
      <c r="G4425" s="223">
        <f t="shared" si="388"/>
        <v>0</v>
      </c>
      <c r="H4425" s="223">
        <f t="shared" si="388"/>
        <v>0</v>
      </c>
      <c r="I4425" s="223">
        <f t="shared" si="388"/>
        <v>0</v>
      </c>
      <c r="J4425" s="223">
        <f t="shared" si="388"/>
        <v>0</v>
      </c>
      <c r="K4425" s="223">
        <f t="shared" si="388"/>
        <v>0</v>
      </c>
      <c r="L4425" s="223">
        <f t="shared" si="388"/>
        <v>0</v>
      </c>
      <c r="M4425" s="223">
        <f t="shared" si="388"/>
        <v>0</v>
      </c>
      <c r="N4425" s="223">
        <f t="shared" si="388"/>
        <v>0</v>
      </c>
      <c r="O4425" s="223">
        <f t="shared" si="388"/>
        <v>0</v>
      </c>
      <c r="P4425" s="223">
        <f t="shared" si="388"/>
        <v>0</v>
      </c>
      <c r="Q4425" s="223">
        <f t="shared" si="388"/>
        <v>0</v>
      </c>
      <c r="R4425" s="223">
        <f t="shared" si="388"/>
        <v>0</v>
      </c>
    </row>
    <row r="4426" spans="1:18" hidden="1" outlineLevel="2" x14ac:dyDescent="0.25">
      <c r="A4426" s="222" t="str">
        <f>'Usages industrie'!A8</f>
        <v>Usage industriel n°5</v>
      </c>
      <c r="B4426" s="222" t="s">
        <v>41</v>
      </c>
      <c r="C4426" s="222"/>
      <c r="D4426" s="223">
        <f>IF(B$4413&lt;&gt;"",IF(B$4413='Usages industrie'!$K8,'Usages industrie'!J8,0),0)</f>
        <v>0</v>
      </c>
      <c r="E4426" s="223">
        <f t="shared" si="388"/>
        <v>0</v>
      </c>
      <c r="F4426" s="223">
        <f t="shared" si="388"/>
        <v>0</v>
      </c>
      <c r="G4426" s="223">
        <f t="shared" si="388"/>
        <v>0</v>
      </c>
      <c r="H4426" s="223">
        <f t="shared" si="388"/>
        <v>0</v>
      </c>
      <c r="I4426" s="223">
        <f t="shared" si="388"/>
        <v>0</v>
      </c>
      <c r="J4426" s="223">
        <f t="shared" si="388"/>
        <v>0</v>
      </c>
      <c r="K4426" s="223">
        <f t="shared" si="388"/>
        <v>0</v>
      </c>
      <c r="L4426" s="223">
        <f t="shared" si="388"/>
        <v>0</v>
      </c>
      <c r="M4426" s="223">
        <f t="shared" si="388"/>
        <v>0</v>
      </c>
      <c r="N4426" s="223">
        <f t="shared" si="388"/>
        <v>0</v>
      </c>
      <c r="O4426" s="223">
        <f t="shared" si="388"/>
        <v>0</v>
      </c>
      <c r="P4426" s="223">
        <f t="shared" si="388"/>
        <v>0</v>
      </c>
      <c r="Q4426" s="223">
        <f t="shared" si="388"/>
        <v>0</v>
      </c>
      <c r="R4426" s="223">
        <f t="shared" si="388"/>
        <v>0</v>
      </c>
    </row>
    <row r="4427" spans="1:18" hidden="1" outlineLevel="2" x14ac:dyDescent="0.25">
      <c r="A4427" s="222" t="str">
        <f>'Usages industrie'!A9</f>
        <v>Usage industriel n°6</v>
      </c>
      <c r="B4427" s="222" t="s">
        <v>41</v>
      </c>
      <c r="C4427" s="222"/>
      <c r="D4427" s="223">
        <f>IF(B$4413&lt;&gt;"",IF(B$4413='Usages industrie'!$K9,'Usages industrie'!J9,0),0)</f>
        <v>0</v>
      </c>
      <c r="E4427" s="223">
        <f t="shared" si="388"/>
        <v>0</v>
      </c>
      <c r="F4427" s="223">
        <f t="shared" si="388"/>
        <v>0</v>
      </c>
      <c r="G4427" s="223">
        <f t="shared" si="388"/>
        <v>0</v>
      </c>
      <c r="H4427" s="223">
        <f t="shared" si="388"/>
        <v>0</v>
      </c>
      <c r="I4427" s="223">
        <f t="shared" si="388"/>
        <v>0</v>
      </c>
      <c r="J4427" s="223">
        <f t="shared" si="388"/>
        <v>0</v>
      </c>
      <c r="K4427" s="223">
        <f t="shared" si="388"/>
        <v>0</v>
      </c>
      <c r="L4427" s="223">
        <f t="shared" si="388"/>
        <v>0</v>
      </c>
      <c r="M4427" s="223">
        <f t="shared" si="388"/>
        <v>0</v>
      </c>
      <c r="N4427" s="223">
        <f t="shared" si="388"/>
        <v>0</v>
      </c>
      <c r="O4427" s="223">
        <f t="shared" si="388"/>
        <v>0</v>
      </c>
      <c r="P4427" s="223">
        <f t="shared" si="388"/>
        <v>0</v>
      </c>
      <c r="Q4427" s="223">
        <f t="shared" si="388"/>
        <v>0</v>
      </c>
      <c r="R4427" s="223">
        <f t="shared" si="388"/>
        <v>0</v>
      </c>
    </row>
    <row r="4428" spans="1:18" hidden="1" outlineLevel="2" x14ac:dyDescent="0.25">
      <c r="A4428" s="222" t="str">
        <f>'Usages industrie'!A10</f>
        <v>Usage industriel n°7</v>
      </c>
      <c r="B4428" s="222" t="s">
        <v>41</v>
      </c>
      <c r="C4428" s="222"/>
      <c r="D4428" s="223">
        <f>IF(B$4413&lt;&gt;"",IF(B$4413='Usages industrie'!$K10,'Usages industrie'!J10,0),0)</f>
        <v>0</v>
      </c>
      <c r="E4428" s="223">
        <f t="shared" si="388"/>
        <v>0</v>
      </c>
      <c r="F4428" s="223">
        <f t="shared" si="388"/>
        <v>0</v>
      </c>
      <c r="G4428" s="223">
        <f t="shared" si="388"/>
        <v>0</v>
      </c>
      <c r="H4428" s="223">
        <f t="shared" si="388"/>
        <v>0</v>
      </c>
      <c r="I4428" s="223">
        <f t="shared" si="388"/>
        <v>0</v>
      </c>
      <c r="J4428" s="223">
        <f t="shared" si="388"/>
        <v>0</v>
      </c>
      <c r="K4428" s="223">
        <f t="shared" si="388"/>
        <v>0</v>
      </c>
      <c r="L4428" s="223">
        <f t="shared" si="388"/>
        <v>0</v>
      </c>
      <c r="M4428" s="223">
        <f t="shared" si="388"/>
        <v>0</v>
      </c>
      <c r="N4428" s="223">
        <f t="shared" si="388"/>
        <v>0</v>
      </c>
      <c r="O4428" s="223">
        <f t="shared" si="388"/>
        <v>0</v>
      </c>
      <c r="P4428" s="223">
        <f t="shared" si="388"/>
        <v>0</v>
      </c>
      <c r="Q4428" s="223">
        <f t="shared" si="388"/>
        <v>0</v>
      </c>
      <c r="R4428" s="223">
        <f t="shared" si="388"/>
        <v>0</v>
      </c>
    </row>
    <row r="4429" spans="1:18" hidden="1" outlineLevel="2" x14ac:dyDescent="0.25">
      <c r="A4429" s="222" t="str">
        <f>'Usages industrie'!A11</f>
        <v>Usage industriel n°8</v>
      </c>
      <c r="B4429" s="222" t="s">
        <v>41</v>
      </c>
      <c r="C4429" s="222"/>
      <c r="D4429" s="223">
        <f>IF(B$4413&lt;&gt;"",IF(B$4413='Usages industrie'!$K11,'Usages industrie'!J11,0),0)</f>
        <v>0</v>
      </c>
      <c r="E4429" s="223">
        <f t="shared" si="388"/>
        <v>0</v>
      </c>
      <c r="F4429" s="223">
        <f t="shared" si="388"/>
        <v>0</v>
      </c>
      <c r="G4429" s="223">
        <f t="shared" si="388"/>
        <v>0</v>
      </c>
      <c r="H4429" s="223">
        <f t="shared" si="388"/>
        <v>0</v>
      </c>
      <c r="I4429" s="223">
        <f t="shared" si="388"/>
        <v>0</v>
      </c>
      <c r="J4429" s="223">
        <f t="shared" si="388"/>
        <v>0</v>
      </c>
      <c r="K4429" s="223">
        <f t="shared" si="388"/>
        <v>0</v>
      </c>
      <c r="L4429" s="223">
        <f t="shared" si="388"/>
        <v>0</v>
      </c>
      <c r="M4429" s="223">
        <f t="shared" si="388"/>
        <v>0</v>
      </c>
      <c r="N4429" s="223">
        <f t="shared" si="388"/>
        <v>0</v>
      </c>
      <c r="O4429" s="223">
        <f t="shared" si="388"/>
        <v>0</v>
      </c>
      <c r="P4429" s="223">
        <f t="shared" si="388"/>
        <v>0</v>
      </c>
      <c r="Q4429" s="223">
        <f t="shared" si="388"/>
        <v>0</v>
      </c>
      <c r="R4429" s="223">
        <f t="shared" si="388"/>
        <v>0</v>
      </c>
    </row>
    <row r="4430" spans="1:18" hidden="1" outlineLevel="2" x14ac:dyDescent="0.25">
      <c r="A4430" s="222" t="str">
        <f>'Usages industrie'!A12</f>
        <v>Usage industriel n°9</v>
      </c>
      <c r="B4430" s="222" t="s">
        <v>41</v>
      </c>
      <c r="C4430" s="222"/>
      <c r="D4430" s="223">
        <f>IF(B$4413&lt;&gt;"",IF(B$4413='Usages industrie'!$K12,'Usages industrie'!J12,0),0)</f>
        <v>0</v>
      </c>
      <c r="E4430" s="223">
        <f t="shared" si="388"/>
        <v>0</v>
      </c>
      <c r="F4430" s="223">
        <f t="shared" si="388"/>
        <v>0</v>
      </c>
      <c r="G4430" s="223">
        <f t="shared" si="388"/>
        <v>0</v>
      </c>
      <c r="H4430" s="223">
        <f t="shared" si="388"/>
        <v>0</v>
      </c>
      <c r="I4430" s="223">
        <f t="shared" si="388"/>
        <v>0</v>
      </c>
      <c r="J4430" s="223">
        <f t="shared" si="388"/>
        <v>0</v>
      </c>
      <c r="K4430" s="223">
        <f t="shared" si="388"/>
        <v>0</v>
      </c>
      <c r="L4430" s="223">
        <f t="shared" si="388"/>
        <v>0</v>
      </c>
      <c r="M4430" s="223">
        <f t="shared" si="388"/>
        <v>0</v>
      </c>
      <c r="N4430" s="223">
        <f t="shared" si="388"/>
        <v>0</v>
      </c>
      <c r="O4430" s="223">
        <f t="shared" si="388"/>
        <v>0</v>
      </c>
      <c r="P4430" s="223">
        <f t="shared" si="388"/>
        <v>0</v>
      </c>
      <c r="Q4430" s="223">
        <f t="shared" si="388"/>
        <v>0</v>
      </c>
      <c r="R4430" s="223">
        <f t="shared" si="388"/>
        <v>0</v>
      </c>
    </row>
    <row r="4431" spans="1:18" hidden="1" outlineLevel="2" x14ac:dyDescent="0.25">
      <c r="A4431" s="222" t="str">
        <f>'Usages industrie'!A13</f>
        <v>Usage industriel n°10</v>
      </c>
      <c r="B4431" s="222" t="s">
        <v>41</v>
      </c>
      <c r="C4431" s="222"/>
      <c r="D4431" s="223">
        <f>IF(B$4413&lt;&gt;"",IF(B$4413='Usages industrie'!$K13,'Usages industrie'!J13,0),0)</f>
        <v>0</v>
      </c>
      <c r="E4431" s="223">
        <f t="shared" si="388"/>
        <v>0</v>
      </c>
      <c r="F4431" s="223">
        <f t="shared" si="388"/>
        <v>0</v>
      </c>
      <c r="G4431" s="223">
        <f t="shared" si="388"/>
        <v>0</v>
      </c>
      <c r="H4431" s="223">
        <f t="shared" si="388"/>
        <v>0</v>
      </c>
      <c r="I4431" s="223">
        <f t="shared" si="388"/>
        <v>0</v>
      </c>
      <c r="J4431" s="223">
        <f t="shared" si="388"/>
        <v>0</v>
      </c>
      <c r="K4431" s="223">
        <f t="shared" si="388"/>
        <v>0</v>
      </c>
      <c r="L4431" s="223">
        <f t="shared" si="388"/>
        <v>0</v>
      </c>
      <c r="M4431" s="223">
        <f t="shared" si="388"/>
        <v>0</v>
      </c>
      <c r="N4431" s="223">
        <f t="shared" si="388"/>
        <v>0</v>
      </c>
      <c r="O4431" s="223">
        <f t="shared" si="388"/>
        <v>0</v>
      </c>
      <c r="P4431" s="223">
        <f t="shared" si="388"/>
        <v>0</v>
      </c>
      <c r="Q4431" s="223">
        <f t="shared" si="388"/>
        <v>0</v>
      </c>
      <c r="R4431" s="223">
        <f t="shared" si="388"/>
        <v>0</v>
      </c>
    </row>
    <row r="4432" spans="1:18" hidden="1" outlineLevel="2" x14ac:dyDescent="0.25">
      <c r="A4432" s="222" t="str">
        <f>'Usages industrie'!A14</f>
        <v>Usage industriel n°11</v>
      </c>
      <c r="B4432" s="222" t="s">
        <v>41</v>
      </c>
      <c r="C4432" s="222"/>
      <c r="D4432" s="223">
        <f>IF(B$4413&lt;&gt;"",IF(B$4413='Usages industrie'!$K14,'Usages industrie'!J14,0),0)</f>
        <v>0</v>
      </c>
      <c r="E4432" s="223">
        <f t="shared" ref="E4432:R4441" si="389">$D4432</f>
        <v>0</v>
      </c>
      <c r="F4432" s="223">
        <f t="shared" si="389"/>
        <v>0</v>
      </c>
      <c r="G4432" s="223">
        <f t="shared" si="389"/>
        <v>0</v>
      </c>
      <c r="H4432" s="223">
        <f t="shared" si="389"/>
        <v>0</v>
      </c>
      <c r="I4432" s="223">
        <f t="shared" si="389"/>
        <v>0</v>
      </c>
      <c r="J4432" s="223">
        <f t="shared" si="389"/>
        <v>0</v>
      </c>
      <c r="K4432" s="223">
        <f t="shared" si="389"/>
        <v>0</v>
      </c>
      <c r="L4432" s="223">
        <f t="shared" si="389"/>
        <v>0</v>
      </c>
      <c r="M4432" s="223">
        <f t="shared" si="389"/>
        <v>0</v>
      </c>
      <c r="N4432" s="223">
        <f t="shared" si="389"/>
        <v>0</v>
      </c>
      <c r="O4432" s="223">
        <f t="shared" si="389"/>
        <v>0</v>
      </c>
      <c r="P4432" s="223">
        <f t="shared" si="389"/>
        <v>0</v>
      </c>
      <c r="Q4432" s="223">
        <f t="shared" si="389"/>
        <v>0</v>
      </c>
      <c r="R4432" s="223">
        <f t="shared" si="389"/>
        <v>0</v>
      </c>
    </row>
    <row r="4433" spans="1:18" hidden="1" outlineLevel="2" x14ac:dyDescent="0.25">
      <c r="A4433" s="222" t="str">
        <f>'Usages industrie'!A15</f>
        <v>Usage industriel n°12</v>
      </c>
      <c r="B4433" s="222" t="s">
        <v>41</v>
      </c>
      <c r="C4433" s="222"/>
      <c r="D4433" s="223">
        <f>IF(B$4413&lt;&gt;"",IF(B$4413='Usages industrie'!$K15,'Usages industrie'!J15,0),0)</f>
        <v>0</v>
      </c>
      <c r="E4433" s="223">
        <f t="shared" si="389"/>
        <v>0</v>
      </c>
      <c r="F4433" s="223">
        <f t="shared" si="389"/>
        <v>0</v>
      </c>
      <c r="G4433" s="223">
        <f t="shared" si="389"/>
        <v>0</v>
      </c>
      <c r="H4433" s="223">
        <f t="shared" si="389"/>
        <v>0</v>
      </c>
      <c r="I4433" s="223">
        <f t="shared" si="389"/>
        <v>0</v>
      </c>
      <c r="J4433" s="223">
        <f t="shared" si="389"/>
        <v>0</v>
      </c>
      <c r="K4433" s="223">
        <f t="shared" si="389"/>
        <v>0</v>
      </c>
      <c r="L4433" s="223">
        <f t="shared" si="389"/>
        <v>0</v>
      </c>
      <c r="M4433" s="223">
        <f t="shared" si="389"/>
        <v>0</v>
      </c>
      <c r="N4433" s="223">
        <f t="shared" si="389"/>
        <v>0</v>
      </c>
      <c r="O4433" s="223">
        <f t="shared" si="389"/>
        <v>0</v>
      </c>
      <c r="P4433" s="223">
        <f t="shared" si="389"/>
        <v>0</v>
      </c>
      <c r="Q4433" s="223">
        <f t="shared" si="389"/>
        <v>0</v>
      </c>
      <c r="R4433" s="223">
        <f t="shared" si="389"/>
        <v>0</v>
      </c>
    </row>
    <row r="4434" spans="1:18" hidden="1" outlineLevel="2" x14ac:dyDescent="0.25">
      <c r="A4434" s="222" t="str">
        <f>'Usages industrie'!A16</f>
        <v>Usage industriel n°13</v>
      </c>
      <c r="B4434" s="222" t="s">
        <v>41</v>
      </c>
      <c r="C4434" s="222"/>
      <c r="D4434" s="223">
        <f>IF(B$4413&lt;&gt;"",IF(B$4413='Usages industrie'!$K16,'Usages industrie'!J16,0),0)</f>
        <v>0</v>
      </c>
      <c r="E4434" s="223">
        <f t="shared" si="389"/>
        <v>0</v>
      </c>
      <c r="F4434" s="223">
        <f t="shared" si="389"/>
        <v>0</v>
      </c>
      <c r="G4434" s="223">
        <f t="shared" si="389"/>
        <v>0</v>
      </c>
      <c r="H4434" s="223">
        <f t="shared" si="389"/>
        <v>0</v>
      </c>
      <c r="I4434" s="223">
        <f t="shared" si="389"/>
        <v>0</v>
      </c>
      <c r="J4434" s="223">
        <f t="shared" si="389"/>
        <v>0</v>
      </c>
      <c r="K4434" s="223">
        <f t="shared" si="389"/>
        <v>0</v>
      </c>
      <c r="L4434" s="223">
        <f t="shared" si="389"/>
        <v>0</v>
      </c>
      <c r="M4434" s="223">
        <f t="shared" si="389"/>
        <v>0</v>
      </c>
      <c r="N4434" s="223">
        <f t="shared" si="389"/>
        <v>0</v>
      </c>
      <c r="O4434" s="223">
        <f t="shared" si="389"/>
        <v>0</v>
      </c>
      <c r="P4434" s="223">
        <f t="shared" si="389"/>
        <v>0</v>
      </c>
      <c r="Q4434" s="223">
        <f t="shared" si="389"/>
        <v>0</v>
      </c>
      <c r="R4434" s="223">
        <f t="shared" si="389"/>
        <v>0</v>
      </c>
    </row>
    <row r="4435" spans="1:18" hidden="1" outlineLevel="2" x14ac:dyDescent="0.25">
      <c r="A4435" s="222" t="str">
        <f>'Usages industrie'!A17</f>
        <v>Usage industriel n°14</v>
      </c>
      <c r="B4435" s="222" t="s">
        <v>41</v>
      </c>
      <c r="C4435" s="222"/>
      <c r="D4435" s="223">
        <f>IF(B$4413&lt;&gt;"",IF(B$4413='Usages industrie'!$K17,'Usages industrie'!J17,0),0)</f>
        <v>0</v>
      </c>
      <c r="E4435" s="223">
        <f t="shared" si="389"/>
        <v>0</v>
      </c>
      <c r="F4435" s="223">
        <f t="shared" si="389"/>
        <v>0</v>
      </c>
      <c r="G4435" s="223">
        <f t="shared" si="389"/>
        <v>0</v>
      </c>
      <c r="H4435" s="223">
        <f t="shared" si="389"/>
        <v>0</v>
      </c>
      <c r="I4435" s="223">
        <f t="shared" si="389"/>
        <v>0</v>
      </c>
      <c r="J4435" s="223">
        <f t="shared" si="389"/>
        <v>0</v>
      </c>
      <c r="K4435" s="223">
        <f t="shared" si="389"/>
        <v>0</v>
      </c>
      <c r="L4435" s="223">
        <f t="shared" si="389"/>
        <v>0</v>
      </c>
      <c r="M4435" s="223">
        <f t="shared" si="389"/>
        <v>0</v>
      </c>
      <c r="N4435" s="223">
        <f t="shared" si="389"/>
        <v>0</v>
      </c>
      <c r="O4435" s="223">
        <f t="shared" si="389"/>
        <v>0</v>
      </c>
      <c r="P4435" s="223">
        <f t="shared" si="389"/>
        <v>0</v>
      </c>
      <c r="Q4435" s="223">
        <f t="shared" si="389"/>
        <v>0</v>
      </c>
      <c r="R4435" s="223">
        <f t="shared" si="389"/>
        <v>0</v>
      </c>
    </row>
    <row r="4436" spans="1:18" hidden="1" outlineLevel="2" x14ac:dyDescent="0.25">
      <c r="A4436" s="222" t="str">
        <f>'Usages industrie'!A18</f>
        <v>Usage industriel n°15</v>
      </c>
      <c r="B4436" s="222" t="s">
        <v>41</v>
      </c>
      <c r="C4436" s="222"/>
      <c r="D4436" s="223">
        <f>IF(B$4413&lt;&gt;"",IF(B$4413='Usages industrie'!$K18,'Usages industrie'!J18,0),0)</f>
        <v>0</v>
      </c>
      <c r="E4436" s="223">
        <f t="shared" si="389"/>
        <v>0</v>
      </c>
      <c r="F4436" s="223">
        <f t="shared" si="389"/>
        <v>0</v>
      </c>
      <c r="G4436" s="223">
        <f t="shared" si="389"/>
        <v>0</v>
      </c>
      <c r="H4436" s="223">
        <f t="shared" si="389"/>
        <v>0</v>
      </c>
      <c r="I4436" s="223">
        <f t="shared" si="389"/>
        <v>0</v>
      </c>
      <c r="J4436" s="223">
        <f t="shared" si="389"/>
        <v>0</v>
      </c>
      <c r="K4436" s="223">
        <f t="shared" si="389"/>
        <v>0</v>
      </c>
      <c r="L4436" s="223">
        <f t="shared" si="389"/>
        <v>0</v>
      </c>
      <c r="M4436" s="223">
        <f t="shared" si="389"/>
        <v>0</v>
      </c>
      <c r="N4436" s="223">
        <f t="shared" si="389"/>
        <v>0</v>
      </c>
      <c r="O4436" s="223">
        <f t="shared" si="389"/>
        <v>0</v>
      </c>
      <c r="P4436" s="223">
        <f t="shared" si="389"/>
        <v>0</v>
      </c>
      <c r="Q4436" s="223">
        <f t="shared" si="389"/>
        <v>0</v>
      </c>
      <c r="R4436" s="223">
        <f t="shared" si="389"/>
        <v>0</v>
      </c>
    </row>
    <row r="4437" spans="1:18" hidden="1" outlineLevel="2" x14ac:dyDescent="0.25">
      <c r="A4437" s="222" t="str">
        <f>'Usages industrie'!A19</f>
        <v>Usage industriel n°16</v>
      </c>
      <c r="B4437" s="222" t="s">
        <v>41</v>
      </c>
      <c r="C4437" s="222"/>
      <c r="D4437" s="223">
        <f>IF(B$4413&lt;&gt;"",IF(B$4413='Usages industrie'!$K19,'Usages industrie'!J19,0),0)</f>
        <v>0</v>
      </c>
      <c r="E4437" s="223">
        <f t="shared" si="389"/>
        <v>0</v>
      </c>
      <c r="F4437" s="223">
        <f t="shared" si="389"/>
        <v>0</v>
      </c>
      <c r="G4437" s="223">
        <f t="shared" si="389"/>
        <v>0</v>
      </c>
      <c r="H4437" s="223">
        <f t="shared" si="389"/>
        <v>0</v>
      </c>
      <c r="I4437" s="223">
        <f t="shared" si="389"/>
        <v>0</v>
      </c>
      <c r="J4437" s="223">
        <f t="shared" si="389"/>
        <v>0</v>
      </c>
      <c r="K4437" s="223">
        <f t="shared" si="389"/>
        <v>0</v>
      </c>
      <c r="L4437" s="223">
        <f t="shared" si="389"/>
        <v>0</v>
      </c>
      <c r="M4437" s="223">
        <f t="shared" si="389"/>
        <v>0</v>
      </c>
      <c r="N4437" s="223">
        <f t="shared" si="389"/>
        <v>0</v>
      </c>
      <c r="O4437" s="223">
        <f t="shared" si="389"/>
        <v>0</v>
      </c>
      <c r="P4437" s="223">
        <f t="shared" si="389"/>
        <v>0</v>
      </c>
      <c r="Q4437" s="223">
        <f t="shared" si="389"/>
        <v>0</v>
      </c>
      <c r="R4437" s="223">
        <f t="shared" si="389"/>
        <v>0</v>
      </c>
    </row>
    <row r="4438" spans="1:18" hidden="1" outlineLevel="2" x14ac:dyDescent="0.25">
      <c r="A4438" s="222" t="str">
        <f>'Usages industrie'!A20</f>
        <v>Usage industriel n°17</v>
      </c>
      <c r="B4438" s="222" t="s">
        <v>41</v>
      </c>
      <c r="C4438" s="222"/>
      <c r="D4438" s="223">
        <f>IF(B$4413&lt;&gt;"",IF(B$4413='Usages industrie'!$K20,'Usages industrie'!J20,0),0)</f>
        <v>0</v>
      </c>
      <c r="E4438" s="223">
        <f t="shared" si="389"/>
        <v>0</v>
      </c>
      <c r="F4438" s="223">
        <f t="shared" si="389"/>
        <v>0</v>
      </c>
      <c r="G4438" s="223">
        <f t="shared" si="389"/>
        <v>0</v>
      </c>
      <c r="H4438" s="223">
        <f t="shared" si="389"/>
        <v>0</v>
      </c>
      <c r="I4438" s="223">
        <f t="shared" si="389"/>
        <v>0</v>
      </c>
      <c r="J4438" s="223">
        <f t="shared" si="389"/>
        <v>0</v>
      </c>
      <c r="K4438" s="223">
        <f t="shared" si="389"/>
        <v>0</v>
      </c>
      <c r="L4438" s="223">
        <f t="shared" si="389"/>
        <v>0</v>
      </c>
      <c r="M4438" s="223">
        <f t="shared" si="389"/>
        <v>0</v>
      </c>
      <c r="N4438" s="223">
        <f t="shared" si="389"/>
        <v>0</v>
      </c>
      <c r="O4438" s="223">
        <f t="shared" si="389"/>
        <v>0</v>
      </c>
      <c r="P4438" s="223">
        <f t="shared" si="389"/>
        <v>0</v>
      </c>
      <c r="Q4438" s="223">
        <f t="shared" si="389"/>
        <v>0</v>
      </c>
      <c r="R4438" s="223">
        <f t="shared" si="389"/>
        <v>0</v>
      </c>
    </row>
    <row r="4439" spans="1:18" hidden="1" outlineLevel="2" x14ac:dyDescent="0.25">
      <c r="A4439" s="222" t="str">
        <f>'Usages industrie'!A21</f>
        <v>Usage industriel n°18</v>
      </c>
      <c r="B4439" s="222" t="s">
        <v>41</v>
      </c>
      <c r="C4439" s="222"/>
      <c r="D4439" s="223">
        <f>IF(B$4413&lt;&gt;"",IF(B$4413='Usages industrie'!$K21,'Usages industrie'!J21,0),0)</f>
        <v>0</v>
      </c>
      <c r="E4439" s="223">
        <f t="shared" si="389"/>
        <v>0</v>
      </c>
      <c r="F4439" s="223">
        <f t="shared" si="389"/>
        <v>0</v>
      </c>
      <c r="G4439" s="223">
        <f t="shared" si="389"/>
        <v>0</v>
      </c>
      <c r="H4439" s="223">
        <f t="shared" si="389"/>
        <v>0</v>
      </c>
      <c r="I4439" s="223">
        <f t="shared" si="389"/>
        <v>0</v>
      </c>
      <c r="J4439" s="223">
        <f t="shared" si="389"/>
        <v>0</v>
      </c>
      <c r="K4439" s="223">
        <f t="shared" si="389"/>
        <v>0</v>
      </c>
      <c r="L4439" s="223">
        <f t="shared" si="389"/>
        <v>0</v>
      </c>
      <c r="M4439" s="223">
        <f t="shared" si="389"/>
        <v>0</v>
      </c>
      <c r="N4439" s="223">
        <f t="shared" si="389"/>
        <v>0</v>
      </c>
      <c r="O4439" s="223">
        <f t="shared" si="389"/>
        <v>0</v>
      </c>
      <c r="P4439" s="223">
        <f t="shared" si="389"/>
        <v>0</v>
      </c>
      <c r="Q4439" s="223">
        <f t="shared" si="389"/>
        <v>0</v>
      </c>
      <c r="R4439" s="223">
        <f t="shared" si="389"/>
        <v>0</v>
      </c>
    </row>
    <row r="4440" spans="1:18" hidden="1" outlineLevel="2" x14ac:dyDescent="0.25">
      <c r="A4440" s="222" t="str">
        <f>'Usages industrie'!A22</f>
        <v>Usage industriel n°19</v>
      </c>
      <c r="B4440" s="222" t="s">
        <v>41</v>
      </c>
      <c r="C4440" s="222"/>
      <c r="D4440" s="223">
        <f>IF(B$4413&lt;&gt;"",IF(B$4413='Usages industrie'!$K22,'Usages industrie'!J22,0),0)</f>
        <v>0</v>
      </c>
      <c r="E4440" s="223">
        <f t="shared" si="389"/>
        <v>0</v>
      </c>
      <c r="F4440" s="223">
        <f t="shared" si="389"/>
        <v>0</v>
      </c>
      <c r="G4440" s="223">
        <f t="shared" si="389"/>
        <v>0</v>
      </c>
      <c r="H4440" s="223">
        <f t="shared" si="389"/>
        <v>0</v>
      </c>
      <c r="I4440" s="223">
        <f t="shared" si="389"/>
        <v>0</v>
      </c>
      <c r="J4440" s="223">
        <f t="shared" si="389"/>
        <v>0</v>
      </c>
      <c r="K4440" s="223">
        <f t="shared" si="389"/>
        <v>0</v>
      </c>
      <c r="L4440" s="223">
        <f t="shared" si="389"/>
        <v>0</v>
      </c>
      <c r="M4440" s="223">
        <f t="shared" si="389"/>
        <v>0</v>
      </c>
      <c r="N4440" s="223">
        <f t="shared" si="389"/>
        <v>0</v>
      </c>
      <c r="O4440" s="223">
        <f t="shared" si="389"/>
        <v>0</v>
      </c>
      <c r="P4440" s="223">
        <f t="shared" si="389"/>
        <v>0</v>
      </c>
      <c r="Q4440" s="223">
        <f t="shared" si="389"/>
        <v>0</v>
      </c>
      <c r="R4440" s="223">
        <f t="shared" si="389"/>
        <v>0</v>
      </c>
    </row>
    <row r="4441" spans="1:18" hidden="1" outlineLevel="2" x14ac:dyDescent="0.25">
      <c r="A4441" s="222" t="str">
        <f>'Usages industrie'!A23</f>
        <v>Usage industriel n°20</v>
      </c>
      <c r="B4441" s="222" t="s">
        <v>41</v>
      </c>
      <c r="C4441" s="222"/>
      <c r="D4441" s="223">
        <f>IF(B$4413&lt;&gt;"",IF(B$4413='Usages industrie'!$K23,'Usages industrie'!J23,0),0)</f>
        <v>0</v>
      </c>
      <c r="E4441" s="223">
        <f t="shared" si="389"/>
        <v>0</v>
      </c>
      <c r="F4441" s="223">
        <f t="shared" si="389"/>
        <v>0</v>
      </c>
      <c r="G4441" s="223">
        <f t="shared" si="389"/>
        <v>0</v>
      </c>
      <c r="H4441" s="223">
        <f t="shared" si="389"/>
        <v>0</v>
      </c>
      <c r="I4441" s="223">
        <f t="shared" si="389"/>
        <v>0</v>
      </c>
      <c r="J4441" s="223">
        <f t="shared" si="389"/>
        <v>0</v>
      </c>
      <c r="K4441" s="223">
        <f t="shared" si="389"/>
        <v>0</v>
      </c>
      <c r="L4441" s="223">
        <f t="shared" si="389"/>
        <v>0</v>
      </c>
      <c r="M4441" s="223">
        <f t="shared" si="389"/>
        <v>0</v>
      </c>
      <c r="N4441" s="223">
        <f t="shared" si="389"/>
        <v>0</v>
      </c>
      <c r="O4441" s="223">
        <f t="shared" si="389"/>
        <v>0</v>
      </c>
      <c r="P4441" s="223">
        <f t="shared" si="389"/>
        <v>0</v>
      </c>
      <c r="Q4441" s="223">
        <f t="shared" si="389"/>
        <v>0</v>
      </c>
      <c r="R4441" s="223">
        <f t="shared" si="389"/>
        <v>0</v>
      </c>
    </row>
    <row r="4442" spans="1:18" hidden="1" outlineLevel="2" x14ac:dyDescent="0.25">
      <c r="A4442" s="222" t="str">
        <f>'Usages industrie'!A24</f>
        <v>Usage industriel n°21</v>
      </c>
      <c r="B4442" s="222" t="s">
        <v>41</v>
      </c>
      <c r="C4442" s="222"/>
      <c r="D4442" s="223">
        <f>IF(B$4413&lt;&gt;"",IF(B$4413='Usages industrie'!$K24,'Usages industrie'!J24,0),0)</f>
        <v>0</v>
      </c>
      <c r="E4442" s="223">
        <f t="shared" ref="E4442:R4451" si="390">$D4442</f>
        <v>0</v>
      </c>
      <c r="F4442" s="223">
        <f t="shared" si="390"/>
        <v>0</v>
      </c>
      <c r="G4442" s="223">
        <f t="shared" si="390"/>
        <v>0</v>
      </c>
      <c r="H4442" s="223">
        <f t="shared" si="390"/>
        <v>0</v>
      </c>
      <c r="I4442" s="223">
        <f t="shared" si="390"/>
        <v>0</v>
      </c>
      <c r="J4442" s="223">
        <f t="shared" si="390"/>
        <v>0</v>
      </c>
      <c r="K4442" s="223">
        <f t="shared" si="390"/>
        <v>0</v>
      </c>
      <c r="L4442" s="223">
        <f t="shared" si="390"/>
        <v>0</v>
      </c>
      <c r="M4442" s="223">
        <f t="shared" si="390"/>
        <v>0</v>
      </c>
      <c r="N4442" s="223">
        <f t="shared" si="390"/>
        <v>0</v>
      </c>
      <c r="O4442" s="223">
        <f t="shared" si="390"/>
        <v>0</v>
      </c>
      <c r="P4442" s="223">
        <f t="shared" si="390"/>
        <v>0</v>
      </c>
      <c r="Q4442" s="223">
        <f t="shared" si="390"/>
        <v>0</v>
      </c>
      <c r="R4442" s="223">
        <f t="shared" si="390"/>
        <v>0</v>
      </c>
    </row>
    <row r="4443" spans="1:18" hidden="1" outlineLevel="2" x14ac:dyDescent="0.25">
      <c r="A4443" s="222" t="str">
        <f>'Usages industrie'!A25</f>
        <v>Usage industriel n°22</v>
      </c>
      <c r="B4443" s="222" t="s">
        <v>41</v>
      </c>
      <c r="C4443" s="222"/>
      <c r="D4443" s="223">
        <f>IF(B$4413&lt;&gt;"",IF(B$4413='Usages industrie'!$K25,'Usages industrie'!J25,0),0)</f>
        <v>0</v>
      </c>
      <c r="E4443" s="223">
        <f t="shared" si="390"/>
        <v>0</v>
      </c>
      <c r="F4443" s="223">
        <f t="shared" si="390"/>
        <v>0</v>
      </c>
      <c r="G4443" s="223">
        <f t="shared" si="390"/>
        <v>0</v>
      </c>
      <c r="H4443" s="223">
        <f t="shared" si="390"/>
        <v>0</v>
      </c>
      <c r="I4443" s="223">
        <f t="shared" si="390"/>
        <v>0</v>
      </c>
      <c r="J4443" s="223">
        <f t="shared" si="390"/>
        <v>0</v>
      </c>
      <c r="K4443" s="223">
        <f t="shared" si="390"/>
        <v>0</v>
      </c>
      <c r="L4443" s="223">
        <f t="shared" si="390"/>
        <v>0</v>
      </c>
      <c r="M4443" s="223">
        <f t="shared" si="390"/>
        <v>0</v>
      </c>
      <c r="N4443" s="223">
        <f t="shared" si="390"/>
        <v>0</v>
      </c>
      <c r="O4443" s="223">
        <f t="shared" si="390"/>
        <v>0</v>
      </c>
      <c r="P4443" s="223">
        <f t="shared" si="390"/>
        <v>0</v>
      </c>
      <c r="Q4443" s="223">
        <f t="shared" si="390"/>
        <v>0</v>
      </c>
      <c r="R4443" s="223">
        <f t="shared" si="390"/>
        <v>0</v>
      </c>
    </row>
    <row r="4444" spans="1:18" hidden="1" outlineLevel="2" x14ac:dyDescent="0.25">
      <c r="A4444" s="222" t="str">
        <f>'Usages industrie'!A26</f>
        <v>Usage industriel n°23</v>
      </c>
      <c r="B4444" s="222" t="s">
        <v>41</v>
      </c>
      <c r="C4444" s="222"/>
      <c r="D4444" s="223">
        <f>IF(B$4413&lt;&gt;"",IF(B$4413='Usages industrie'!$K26,'Usages industrie'!J26,0),0)</f>
        <v>0</v>
      </c>
      <c r="E4444" s="223">
        <f t="shared" si="390"/>
        <v>0</v>
      </c>
      <c r="F4444" s="223">
        <f t="shared" si="390"/>
        <v>0</v>
      </c>
      <c r="G4444" s="223">
        <f t="shared" si="390"/>
        <v>0</v>
      </c>
      <c r="H4444" s="223">
        <f t="shared" si="390"/>
        <v>0</v>
      </c>
      <c r="I4444" s="223">
        <f t="shared" si="390"/>
        <v>0</v>
      </c>
      <c r="J4444" s="223">
        <f t="shared" si="390"/>
        <v>0</v>
      </c>
      <c r="K4444" s="223">
        <f t="shared" si="390"/>
        <v>0</v>
      </c>
      <c r="L4444" s="223">
        <f t="shared" si="390"/>
        <v>0</v>
      </c>
      <c r="M4444" s="223">
        <f t="shared" si="390"/>
        <v>0</v>
      </c>
      <c r="N4444" s="223">
        <f t="shared" si="390"/>
        <v>0</v>
      </c>
      <c r="O4444" s="223">
        <f t="shared" si="390"/>
        <v>0</v>
      </c>
      <c r="P4444" s="223">
        <f t="shared" si="390"/>
        <v>0</v>
      </c>
      <c r="Q4444" s="223">
        <f t="shared" si="390"/>
        <v>0</v>
      </c>
      <c r="R4444" s="223">
        <f t="shared" si="390"/>
        <v>0</v>
      </c>
    </row>
    <row r="4445" spans="1:18" hidden="1" outlineLevel="2" x14ac:dyDescent="0.25">
      <c r="A4445" s="222" t="str">
        <f>'Usages industrie'!A27</f>
        <v>Usage industriel n°24</v>
      </c>
      <c r="B4445" s="222" t="s">
        <v>41</v>
      </c>
      <c r="C4445" s="222"/>
      <c r="D4445" s="223">
        <f>IF(B$4413&lt;&gt;"",IF(B$4413='Usages industrie'!$K27,'Usages industrie'!J27,0),0)</f>
        <v>0</v>
      </c>
      <c r="E4445" s="223">
        <f t="shared" si="390"/>
        <v>0</v>
      </c>
      <c r="F4445" s="223">
        <f t="shared" si="390"/>
        <v>0</v>
      </c>
      <c r="G4445" s="223">
        <f t="shared" si="390"/>
        <v>0</v>
      </c>
      <c r="H4445" s="223">
        <f t="shared" si="390"/>
        <v>0</v>
      </c>
      <c r="I4445" s="223">
        <f t="shared" si="390"/>
        <v>0</v>
      </c>
      <c r="J4445" s="223">
        <f t="shared" si="390"/>
        <v>0</v>
      </c>
      <c r="K4445" s="223">
        <f t="shared" si="390"/>
        <v>0</v>
      </c>
      <c r="L4445" s="223">
        <f t="shared" si="390"/>
        <v>0</v>
      </c>
      <c r="M4445" s="223">
        <f t="shared" si="390"/>
        <v>0</v>
      </c>
      <c r="N4445" s="223">
        <f t="shared" si="390"/>
        <v>0</v>
      </c>
      <c r="O4445" s="223">
        <f t="shared" si="390"/>
        <v>0</v>
      </c>
      <c r="P4445" s="223">
        <f t="shared" si="390"/>
        <v>0</v>
      </c>
      <c r="Q4445" s="223">
        <f t="shared" si="390"/>
        <v>0</v>
      </c>
      <c r="R4445" s="223">
        <f t="shared" si="390"/>
        <v>0</v>
      </c>
    </row>
    <row r="4446" spans="1:18" hidden="1" outlineLevel="2" x14ac:dyDescent="0.25">
      <c r="A4446" s="222" t="str">
        <f>'Usages industrie'!A28</f>
        <v>Usage industriel n°25</v>
      </c>
      <c r="B4446" s="222" t="s">
        <v>41</v>
      </c>
      <c r="C4446" s="222"/>
      <c r="D4446" s="223">
        <f>IF(B$4413&lt;&gt;"",IF(B$4413='Usages industrie'!$K28,'Usages industrie'!J28,0),0)</f>
        <v>0</v>
      </c>
      <c r="E4446" s="223">
        <f t="shared" si="390"/>
        <v>0</v>
      </c>
      <c r="F4446" s="223">
        <f t="shared" si="390"/>
        <v>0</v>
      </c>
      <c r="G4446" s="223">
        <f t="shared" si="390"/>
        <v>0</v>
      </c>
      <c r="H4446" s="223">
        <f t="shared" si="390"/>
        <v>0</v>
      </c>
      <c r="I4446" s="223">
        <f t="shared" si="390"/>
        <v>0</v>
      </c>
      <c r="J4446" s="223">
        <f t="shared" si="390"/>
        <v>0</v>
      </c>
      <c r="K4446" s="223">
        <f t="shared" si="390"/>
        <v>0</v>
      </c>
      <c r="L4446" s="223">
        <f t="shared" si="390"/>
        <v>0</v>
      </c>
      <c r="M4446" s="223">
        <f t="shared" si="390"/>
        <v>0</v>
      </c>
      <c r="N4446" s="223">
        <f t="shared" si="390"/>
        <v>0</v>
      </c>
      <c r="O4446" s="223">
        <f t="shared" si="390"/>
        <v>0</v>
      </c>
      <c r="P4446" s="223">
        <f t="shared" si="390"/>
        <v>0</v>
      </c>
      <c r="Q4446" s="223">
        <f t="shared" si="390"/>
        <v>0</v>
      </c>
      <c r="R4446" s="223">
        <f t="shared" si="390"/>
        <v>0</v>
      </c>
    </row>
    <row r="4447" spans="1:18" hidden="1" outlineLevel="2" x14ac:dyDescent="0.25">
      <c r="A4447" s="222" t="str">
        <f>'Usages industrie'!A29</f>
        <v>Usage industriel n°26</v>
      </c>
      <c r="B4447" s="222" t="s">
        <v>41</v>
      </c>
      <c r="C4447" s="222"/>
      <c r="D4447" s="223">
        <f>IF(B$4413&lt;&gt;"",IF(B$4413='Usages industrie'!$K29,'Usages industrie'!J29,0),0)</f>
        <v>0</v>
      </c>
      <c r="E4447" s="223">
        <f t="shared" si="390"/>
        <v>0</v>
      </c>
      <c r="F4447" s="223">
        <f t="shared" si="390"/>
        <v>0</v>
      </c>
      <c r="G4447" s="223">
        <f t="shared" si="390"/>
        <v>0</v>
      </c>
      <c r="H4447" s="223">
        <f t="shared" si="390"/>
        <v>0</v>
      </c>
      <c r="I4447" s="223">
        <f t="shared" si="390"/>
        <v>0</v>
      </c>
      <c r="J4447" s="223">
        <f t="shared" si="390"/>
        <v>0</v>
      </c>
      <c r="K4447" s="223">
        <f t="shared" si="390"/>
        <v>0</v>
      </c>
      <c r="L4447" s="223">
        <f t="shared" si="390"/>
        <v>0</v>
      </c>
      <c r="M4447" s="223">
        <f t="shared" si="390"/>
        <v>0</v>
      </c>
      <c r="N4447" s="223">
        <f t="shared" si="390"/>
        <v>0</v>
      </c>
      <c r="O4447" s="223">
        <f t="shared" si="390"/>
        <v>0</v>
      </c>
      <c r="P4447" s="223">
        <f t="shared" si="390"/>
        <v>0</v>
      </c>
      <c r="Q4447" s="223">
        <f t="shared" si="390"/>
        <v>0</v>
      </c>
      <c r="R4447" s="223">
        <f t="shared" si="390"/>
        <v>0</v>
      </c>
    </row>
    <row r="4448" spans="1:18" hidden="1" outlineLevel="2" x14ac:dyDescent="0.25">
      <c r="A4448" s="222" t="str">
        <f>'Usages industrie'!A30</f>
        <v>Usage industriel n°27</v>
      </c>
      <c r="B4448" s="222" t="s">
        <v>41</v>
      </c>
      <c r="C4448" s="222"/>
      <c r="D4448" s="223">
        <f>IF(B$4413&lt;&gt;"",IF(B$4413='Usages industrie'!$K30,'Usages industrie'!J30,0),0)</f>
        <v>0</v>
      </c>
      <c r="E4448" s="223">
        <f t="shared" si="390"/>
        <v>0</v>
      </c>
      <c r="F4448" s="223">
        <f t="shared" si="390"/>
        <v>0</v>
      </c>
      <c r="G4448" s="223">
        <f t="shared" si="390"/>
        <v>0</v>
      </c>
      <c r="H4448" s="223">
        <f t="shared" si="390"/>
        <v>0</v>
      </c>
      <c r="I4448" s="223">
        <f t="shared" si="390"/>
        <v>0</v>
      </c>
      <c r="J4448" s="223">
        <f t="shared" si="390"/>
        <v>0</v>
      </c>
      <c r="K4448" s="223">
        <f t="shared" si="390"/>
        <v>0</v>
      </c>
      <c r="L4448" s="223">
        <f t="shared" si="390"/>
        <v>0</v>
      </c>
      <c r="M4448" s="223">
        <f t="shared" si="390"/>
        <v>0</v>
      </c>
      <c r="N4448" s="223">
        <f t="shared" si="390"/>
        <v>0</v>
      </c>
      <c r="O4448" s="223">
        <f t="shared" si="390"/>
        <v>0</v>
      </c>
      <c r="P4448" s="223">
        <f t="shared" si="390"/>
        <v>0</v>
      </c>
      <c r="Q4448" s="223">
        <f t="shared" si="390"/>
        <v>0</v>
      </c>
      <c r="R4448" s="223">
        <f t="shared" si="390"/>
        <v>0</v>
      </c>
    </row>
    <row r="4449" spans="1:18" hidden="1" outlineLevel="2" x14ac:dyDescent="0.25">
      <c r="A4449" s="222" t="str">
        <f>'Usages industrie'!A31</f>
        <v>Usage industriel n°28</v>
      </c>
      <c r="B4449" s="222" t="s">
        <v>41</v>
      </c>
      <c r="C4449" s="222"/>
      <c r="D4449" s="223">
        <f>IF(B$4413&lt;&gt;"",IF(B$4413='Usages industrie'!$K31,'Usages industrie'!J31,0),0)</f>
        <v>0</v>
      </c>
      <c r="E4449" s="223">
        <f t="shared" si="390"/>
        <v>0</v>
      </c>
      <c r="F4449" s="223">
        <f t="shared" si="390"/>
        <v>0</v>
      </c>
      <c r="G4449" s="223">
        <f t="shared" si="390"/>
        <v>0</v>
      </c>
      <c r="H4449" s="223">
        <f t="shared" si="390"/>
        <v>0</v>
      </c>
      <c r="I4449" s="223">
        <f t="shared" si="390"/>
        <v>0</v>
      </c>
      <c r="J4449" s="223">
        <f t="shared" si="390"/>
        <v>0</v>
      </c>
      <c r="K4449" s="223">
        <f t="shared" si="390"/>
        <v>0</v>
      </c>
      <c r="L4449" s="223">
        <f t="shared" si="390"/>
        <v>0</v>
      </c>
      <c r="M4449" s="223">
        <f t="shared" si="390"/>
        <v>0</v>
      </c>
      <c r="N4449" s="223">
        <f t="shared" si="390"/>
        <v>0</v>
      </c>
      <c r="O4449" s="223">
        <f t="shared" si="390"/>
        <v>0</v>
      </c>
      <c r="P4449" s="223">
        <f t="shared" si="390"/>
        <v>0</v>
      </c>
      <c r="Q4449" s="223">
        <f t="shared" si="390"/>
        <v>0</v>
      </c>
      <c r="R4449" s="223">
        <f t="shared" si="390"/>
        <v>0</v>
      </c>
    </row>
    <row r="4450" spans="1:18" hidden="1" outlineLevel="2" x14ac:dyDescent="0.25">
      <c r="A4450" s="222" t="str">
        <f>'Usages industrie'!A32</f>
        <v>Usage industriel n°29</v>
      </c>
      <c r="B4450" s="222" t="s">
        <v>41</v>
      </c>
      <c r="C4450" s="222"/>
      <c r="D4450" s="223">
        <f>IF(B$4413&lt;&gt;"",IF(B$4413='Usages industrie'!$K32,'Usages industrie'!J32,0),0)</f>
        <v>0</v>
      </c>
      <c r="E4450" s="223">
        <f t="shared" si="390"/>
        <v>0</v>
      </c>
      <c r="F4450" s="223">
        <f t="shared" si="390"/>
        <v>0</v>
      </c>
      <c r="G4450" s="223">
        <f t="shared" si="390"/>
        <v>0</v>
      </c>
      <c r="H4450" s="223">
        <f t="shared" si="390"/>
        <v>0</v>
      </c>
      <c r="I4450" s="223">
        <f t="shared" si="390"/>
        <v>0</v>
      </c>
      <c r="J4450" s="223">
        <f t="shared" si="390"/>
        <v>0</v>
      </c>
      <c r="K4450" s="223">
        <f t="shared" si="390"/>
        <v>0</v>
      </c>
      <c r="L4450" s="223">
        <f t="shared" si="390"/>
        <v>0</v>
      </c>
      <c r="M4450" s="223">
        <f t="shared" si="390"/>
        <v>0</v>
      </c>
      <c r="N4450" s="223">
        <f t="shared" si="390"/>
        <v>0</v>
      </c>
      <c r="O4450" s="223">
        <f t="shared" si="390"/>
        <v>0</v>
      </c>
      <c r="P4450" s="223">
        <f t="shared" si="390"/>
        <v>0</v>
      </c>
      <c r="Q4450" s="223">
        <f t="shared" si="390"/>
        <v>0</v>
      </c>
      <c r="R4450" s="223">
        <f t="shared" si="390"/>
        <v>0</v>
      </c>
    </row>
    <row r="4451" spans="1:18" hidden="1" outlineLevel="2" x14ac:dyDescent="0.25">
      <c r="A4451" s="222" t="str">
        <f>'Usages industrie'!A33</f>
        <v>Usage industriel n°30</v>
      </c>
      <c r="B4451" s="222" t="s">
        <v>41</v>
      </c>
      <c r="C4451" s="222"/>
      <c r="D4451" s="223">
        <f>IF(B$4413&lt;&gt;"",IF(B$4413='Usages industrie'!$K33,'Usages industrie'!J33,0),0)</f>
        <v>0</v>
      </c>
      <c r="E4451" s="223">
        <f t="shared" si="390"/>
        <v>0</v>
      </c>
      <c r="F4451" s="223">
        <f t="shared" si="390"/>
        <v>0</v>
      </c>
      <c r="G4451" s="223">
        <f t="shared" si="390"/>
        <v>0</v>
      </c>
      <c r="H4451" s="223">
        <f t="shared" si="390"/>
        <v>0</v>
      </c>
      <c r="I4451" s="223">
        <f t="shared" si="390"/>
        <v>0</v>
      </c>
      <c r="J4451" s="223">
        <f t="shared" si="390"/>
        <v>0</v>
      </c>
      <c r="K4451" s="223">
        <f t="shared" si="390"/>
        <v>0</v>
      </c>
      <c r="L4451" s="223">
        <f t="shared" si="390"/>
        <v>0</v>
      </c>
      <c r="M4451" s="223">
        <f t="shared" si="390"/>
        <v>0</v>
      </c>
      <c r="N4451" s="223">
        <f t="shared" si="390"/>
        <v>0</v>
      </c>
      <c r="O4451" s="223">
        <f t="shared" si="390"/>
        <v>0</v>
      </c>
      <c r="P4451" s="223">
        <f t="shared" si="390"/>
        <v>0</v>
      </c>
      <c r="Q4451" s="223">
        <f t="shared" si="390"/>
        <v>0</v>
      </c>
      <c r="R4451" s="223">
        <f t="shared" si="390"/>
        <v>0</v>
      </c>
    </row>
    <row r="4452" spans="1:18" hidden="1" outlineLevel="2" x14ac:dyDescent="0.25">
      <c r="A4452" s="222" t="str">
        <f>'Usages industrie'!A34</f>
        <v>Usage industriel n°31</v>
      </c>
      <c r="B4452" s="222" t="s">
        <v>41</v>
      </c>
      <c r="C4452" s="222"/>
      <c r="D4452" s="223">
        <f>IF(B$4413&lt;&gt;"",IF(B$4413='Usages industrie'!$K34,'Usages industrie'!J34,0),0)</f>
        <v>0</v>
      </c>
      <c r="E4452" s="223">
        <f t="shared" ref="E4452:R4461" si="391">$D4452</f>
        <v>0</v>
      </c>
      <c r="F4452" s="223">
        <f t="shared" si="391"/>
        <v>0</v>
      </c>
      <c r="G4452" s="223">
        <f t="shared" si="391"/>
        <v>0</v>
      </c>
      <c r="H4452" s="223">
        <f t="shared" si="391"/>
        <v>0</v>
      </c>
      <c r="I4452" s="223">
        <f t="shared" si="391"/>
        <v>0</v>
      </c>
      <c r="J4452" s="223">
        <f t="shared" si="391"/>
        <v>0</v>
      </c>
      <c r="K4452" s="223">
        <f t="shared" si="391"/>
        <v>0</v>
      </c>
      <c r="L4452" s="223">
        <f t="shared" si="391"/>
        <v>0</v>
      </c>
      <c r="M4452" s="223">
        <f t="shared" si="391"/>
        <v>0</v>
      </c>
      <c r="N4452" s="223">
        <f t="shared" si="391"/>
        <v>0</v>
      </c>
      <c r="O4452" s="223">
        <f t="shared" si="391"/>
        <v>0</v>
      </c>
      <c r="P4452" s="223">
        <f t="shared" si="391"/>
        <v>0</v>
      </c>
      <c r="Q4452" s="223">
        <f t="shared" si="391"/>
        <v>0</v>
      </c>
      <c r="R4452" s="223">
        <f t="shared" si="391"/>
        <v>0</v>
      </c>
    </row>
    <row r="4453" spans="1:18" hidden="1" outlineLevel="2" x14ac:dyDescent="0.25">
      <c r="A4453" s="222" t="str">
        <f>'Usages industrie'!A35</f>
        <v>Usage industriel n°32</v>
      </c>
      <c r="B4453" s="222" t="s">
        <v>41</v>
      </c>
      <c r="C4453" s="222"/>
      <c r="D4453" s="223">
        <f>IF(B$4413&lt;&gt;"",IF(B$4413='Usages industrie'!$K35,'Usages industrie'!J35,0),0)</f>
        <v>0</v>
      </c>
      <c r="E4453" s="223">
        <f t="shared" si="391"/>
        <v>0</v>
      </c>
      <c r="F4453" s="223">
        <f t="shared" si="391"/>
        <v>0</v>
      </c>
      <c r="G4453" s="223">
        <f t="shared" si="391"/>
        <v>0</v>
      </c>
      <c r="H4453" s="223">
        <f t="shared" si="391"/>
        <v>0</v>
      </c>
      <c r="I4453" s="223">
        <f t="shared" si="391"/>
        <v>0</v>
      </c>
      <c r="J4453" s="223">
        <f t="shared" si="391"/>
        <v>0</v>
      </c>
      <c r="K4453" s="223">
        <f t="shared" si="391"/>
        <v>0</v>
      </c>
      <c r="L4453" s="223">
        <f t="shared" si="391"/>
        <v>0</v>
      </c>
      <c r="M4453" s="223">
        <f t="shared" si="391"/>
        <v>0</v>
      </c>
      <c r="N4453" s="223">
        <f t="shared" si="391"/>
        <v>0</v>
      </c>
      <c r="O4453" s="223">
        <f t="shared" si="391"/>
        <v>0</v>
      </c>
      <c r="P4453" s="223">
        <f t="shared" si="391"/>
        <v>0</v>
      </c>
      <c r="Q4453" s="223">
        <f t="shared" si="391"/>
        <v>0</v>
      </c>
      <c r="R4453" s="223">
        <f t="shared" si="391"/>
        <v>0</v>
      </c>
    </row>
    <row r="4454" spans="1:18" hidden="1" outlineLevel="2" x14ac:dyDescent="0.25">
      <c r="A4454" s="222" t="str">
        <f>'Usages industrie'!A36</f>
        <v>Usage industriel n°33</v>
      </c>
      <c r="B4454" s="222" t="s">
        <v>41</v>
      </c>
      <c r="C4454" s="222"/>
      <c r="D4454" s="223">
        <f>IF(B$4413&lt;&gt;"",IF(B$4413='Usages industrie'!$K36,'Usages industrie'!J36,0),0)</f>
        <v>0</v>
      </c>
      <c r="E4454" s="223">
        <f t="shared" si="391"/>
        <v>0</v>
      </c>
      <c r="F4454" s="223">
        <f t="shared" si="391"/>
        <v>0</v>
      </c>
      <c r="G4454" s="223">
        <f t="shared" si="391"/>
        <v>0</v>
      </c>
      <c r="H4454" s="223">
        <f t="shared" si="391"/>
        <v>0</v>
      </c>
      <c r="I4454" s="223">
        <f t="shared" si="391"/>
        <v>0</v>
      </c>
      <c r="J4454" s="223">
        <f t="shared" si="391"/>
        <v>0</v>
      </c>
      <c r="K4454" s="223">
        <f t="shared" si="391"/>
        <v>0</v>
      </c>
      <c r="L4454" s="223">
        <f t="shared" si="391"/>
        <v>0</v>
      </c>
      <c r="M4454" s="223">
        <f t="shared" si="391"/>
        <v>0</v>
      </c>
      <c r="N4454" s="223">
        <f t="shared" si="391"/>
        <v>0</v>
      </c>
      <c r="O4454" s="223">
        <f t="shared" si="391"/>
        <v>0</v>
      </c>
      <c r="P4454" s="223">
        <f t="shared" si="391"/>
        <v>0</v>
      </c>
      <c r="Q4454" s="223">
        <f t="shared" si="391"/>
        <v>0</v>
      </c>
      <c r="R4454" s="223">
        <f t="shared" si="391"/>
        <v>0</v>
      </c>
    </row>
    <row r="4455" spans="1:18" hidden="1" outlineLevel="2" x14ac:dyDescent="0.25">
      <c r="A4455" s="222" t="str">
        <f>'Usages industrie'!A37</f>
        <v>Usage industriel n°34</v>
      </c>
      <c r="B4455" s="222" t="s">
        <v>41</v>
      </c>
      <c r="C4455" s="222"/>
      <c r="D4455" s="223">
        <f>IF(B$4413&lt;&gt;"",IF(B$4413='Usages industrie'!$K37,'Usages industrie'!J37,0),0)</f>
        <v>0</v>
      </c>
      <c r="E4455" s="223">
        <f t="shared" si="391"/>
        <v>0</v>
      </c>
      <c r="F4455" s="223">
        <f t="shared" si="391"/>
        <v>0</v>
      </c>
      <c r="G4455" s="223">
        <f t="shared" si="391"/>
        <v>0</v>
      </c>
      <c r="H4455" s="223">
        <f t="shared" si="391"/>
        <v>0</v>
      </c>
      <c r="I4455" s="223">
        <f t="shared" si="391"/>
        <v>0</v>
      </c>
      <c r="J4455" s="223">
        <f t="shared" si="391"/>
        <v>0</v>
      </c>
      <c r="K4455" s="223">
        <f t="shared" si="391"/>
        <v>0</v>
      </c>
      <c r="L4455" s="223">
        <f t="shared" si="391"/>
        <v>0</v>
      </c>
      <c r="M4455" s="223">
        <f t="shared" si="391"/>
        <v>0</v>
      </c>
      <c r="N4455" s="223">
        <f t="shared" si="391"/>
        <v>0</v>
      </c>
      <c r="O4455" s="223">
        <f t="shared" si="391"/>
        <v>0</v>
      </c>
      <c r="P4455" s="223">
        <f t="shared" si="391"/>
        <v>0</v>
      </c>
      <c r="Q4455" s="223">
        <f t="shared" si="391"/>
        <v>0</v>
      </c>
      <c r="R4455" s="223">
        <f t="shared" si="391"/>
        <v>0</v>
      </c>
    </row>
    <row r="4456" spans="1:18" hidden="1" outlineLevel="2" x14ac:dyDescent="0.25">
      <c r="A4456" s="222" t="str">
        <f>'Usages industrie'!A38</f>
        <v>Usage industriel n°35</v>
      </c>
      <c r="B4456" s="222" t="s">
        <v>41</v>
      </c>
      <c r="C4456" s="222"/>
      <c r="D4456" s="223">
        <f>IF(B$4413&lt;&gt;"",IF(B$4413='Usages industrie'!$K38,'Usages industrie'!J38,0),0)</f>
        <v>0</v>
      </c>
      <c r="E4456" s="223">
        <f t="shared" si="391"/>
        <v>0</v>
      </c>
      <c r="F4456" s="223">
        <f t="shared" si="391"/>
        <v>0</v>
      </c>
      <c r="G4456" s="223">
        <f t="shared" si="391"/>
        <v>0</v>
      </c>
      <c r="H4456" s="223">
        <f t="shared" si="391"/>
        <v>0</v>
      </c>
      <c r="I4456" s="223">
        <f t="shared" si="391"/>
        <v>0</v>
      </c>
      <c r="J4456" s="223">
        <f t="shared" si="391"/>
        <v>0</v>
      </c>
      <c r="K4456" s="223">
        <f t="shared" si="391"/>
        <v>0</v>
      </c>
      <c r="L4456" s="223">
        <f t="shared" si="391"/>
        <v>0</v>
      </c>
      <c r="M4456" s="223">
        <f t="shared" si="391"/>
        <v>0</v>
      </c>
      <c r="N4456" s="223">
        <f t="shared" si="391"/>
        <v>0</v>
      </c>
      <c r="O4456" s="223">
        <f t="shared" si="391"/>
        <v>0</v>
      </c>
      <c r="P4456" s="223">
        <f t="shared" si="391"/>
        <v>0</v>
      </c>
      <c r="Q4456" s="223">
        <f t="shared" si="391"/>
        <v>0</v>
      </c>
      <c r="R4456" s="223">
        <f t="shared" si="391"/>
        <v>0</v>
      </c>
    </row>
    <row r="4457" spans="1:18" hidden="1" outlineLevel="2" x14ac:dyDescent="0.25">
      <c r="A4457" s="222" t="str">
        <f>'Usages industrie'!A39</f>
        <v>Usage industriel n°36</v>
      </c>
      <c r="B4457" s="222" t="s">
        <v>41</v>
      </c>
      <c r="C4457" s="222"/>
      <c r="D4457" s="223">
        <f>IF(B$4413&lt;&gt;"",IF(B$4413='Usages industrie'!$K39,'Usages industrie'!J39,0),0)</f>
        <v>0</v>
      </c>
      <c r="E4457" s="223">
        <f t="shared" si="391"/>
        <v>0</v>
      </c>
      <c r="F4457" s="223">
        <f t="shared" si="391"/>
        <v>0</v>
      </c>
      <c r="G4457" s="223">
        <f t="shared" si="391"/>
        <v>0</v>
      </c>
      <c r="H4457" s="223">
        <f t="shared" si="391"/>
        <v>0</v>
      </c>
      <c r="I4457" s="223">
        <f t="shared" si="391"/>
        <v>0</v>
      </c>
      <c r="J4457" s="223">
        <f t="shared" si="391"/>
        <v>0</v>
      </c>
      <c r="K4457" s="223">
        <f t="shared" si="391"/>
        <v>0</v>
      </c>
      <c r="L4457" s="223">
        <f t="shared" si="391"/>
        <v>0</v>
      </c>
      <c r="M4457" s="223">
        <f t="shared" si="391"/>
        <v>0</v>
      </c>
      <c r="N4457" s="223">
        <f t="shared" si="391"/>
        <v>0</v>
      </c>
      <c r="O4457" s="223">
        <f t="shared" si="391"/>
        <v>0</v>
      </c>
      <c r="P4457" s="223">
        <f t="shared" si="391"/>
        <v>0</v>
      </c>
      <c r="Q4457" s="223">
        <f t="shared" si="391"/>
        <v>0</v>
      </c>
      <c r="R4457" s="223">
        <f t="shared" si="391"/>
        <v>0</v>
      </c>
    </row>
    <row r="4458" spans="1:18" hidden="1" outlineLevel="2" x14ac:dyDescent="0.25">
      <c r="A4458" s="222" t="str">
        <f>'Usages industrie'!A40</f>
        <v>Usage industriel n°37</v>
      </c>
      <c r="B4458" s="222" t="s">
        <v>41</v>
      </c>
      <c r="C4458" s="222"/>
      <c r="D4458" s="223">
        <f>IF(B$4413&lt;&gt;"",IF(B$4413='Usages industrie'!$K40,'Usages industrie'!J40,0),0)</f>
        <v>0</v>
      </c>
      <c r="E4458" s="223">
        <f t="shared" si="391"/>
        <v>0</v>
      </c>
      <c r="F4458" s="223">
        <f t="shared" si="391"/>
        <v>0</v>
      </c>
      <c r="G4458" s="223">
        <f t="shared" si="391"/>
        <v>0</v>
      </c>
      <c r="H4458" s="223">
        <f t="shared" si="391"/>
        <v>0</v>
      </c>
      <c r="I4458" s="223">
        <f t="shared" si="391"/>
        <v>0</v>
      </c>
      <c r="J4458" s="223">
        <f t="shared" si="391"/>
        <v>0</v>
      </c>
      <c r="K4458" s="223">
        <f t="shared" si="391"/>
        <v>0</v>
      </c>
      <c r="L4458" s="223">
        <f t="shared" si="391"/>
        <v>0</v>
      </c>
      <c r="M4458" s="223">
        <f t="shared" si="391"/>
        <v>0</v>
      </c>
      <c r="N4458" s="223">
        <f t="shared" si="391"/>
        <v>0</v>
      </c>
      <c r="O4458" s="223">
        <f t="shared" si="391"/>
        <v>0</v>
      </c>
      <c r="P4458" s="223">
        <f t="shared" si="391"/>
        <v>0</v>
      </c>
      <c r="Q4458" s="223">
        <f t="shared" si="391"/>
        <v>0</v>
      </c>
      <c r="R4458" s="223">
        <f t="shared" si="391"/>
        <v>0</v>
      </c>
    </row>
    <row r="4459" spans="1:18" hidden="1" outlineLevel="2" x14ac:dyDescent="0.25">
      <c r="A4459" s="222" t="str">
        <f>'Usages industrie'!A41</f>
        <v>Usage industriel n°38</v>
      </c>
      <c r="B4459" s="222" t="s">
        <v>41</v>
      </c>
      <c r="C4459" s="222"/>
      <c r="D4459" s="223">
        <f>IF(B$4413&lt;&gt;"",IF(B$4413='Usages industrie'!$K41,'Usages industrie'!J41,0),0)</f>
        <v>0</v>
      </c>
      <c r="E4459" s="223">
        <f t="shared" si="391"/>
        <v>0</v>
      </c>
      <c r="F4459" s="223">
        <f t="shared" si="391"/>
        <v>0</v>
      </c>
      <c r="G4459" s="223">
        <f t="shared" si="391"/>
        <v>0</v>
      </c>
      <c r="H4459" s="223">
        <f t="shared" si="391"/>
        <v>0</v>
      </c>
      <c r="I4459" s="223">
        <f t="shared" si="391"/>
        <v>0</v>
      </c>
      <c r="J4459" s="223">
        <f t="shared" si="391"/>
        <v>0</v>
      </c>
      <c r="K4459" s="223">
        <f t="shared" si="391"/>
        <v>0</v>
      </c>
      <c r="L4459" s="223">
        <f t="shared" si="391"/>
        <v>0</v>
      </c>
      <c r="M4459" s="223">
        <f t="shared" si="391"/>
        <v>0</v>
      </c>
      <c r="N4459" s="223">
        <f t="shared" si="391"/>
        <v>0</v>
      </c>
      <c r="O4459" s="223">
        <f t="shared" si="391"/>
        <v>0</v>
      </c>
      <c r="P4459" s="223">
        <f t="shared" si="391"/>
        <v>0</v>
      </c>
      <c r="Q4459" s="223">
        <f t="shared" si="391"/>
        <v>0</v>
      </c>
      <c r="R4459" s="223">
        <f t="shared" si="391"/>
        <v>0</v>
      </c>
    </row>
    <row r="4460" spans="1:18" hidden="1" outlineLevel="2" x14ac:dyDescent="0.25">
      <c r="A4460" s="222" t="str">
        <f>'Usages industrie'!A42</f>
        <v>Usage industriel n°39</v>
      </c>
      <c r="B4460" s="222" t="s">
        <v>41</v>
      </c>
      <c r="C4460" s="222"/>
      <c r="D4460" s="223">
        <f>IF(B$4413&lt;&gt;"",IF(B$4413='Usages industrie'!$K42,'Usages industrie'!J42,0),0)</f>
        <v>0</v>
      </c>
      <c r="E4460" s="223">
        <f t="shared" si="391"/>
        <v>0</v>
      </c>
      <c r="F4460" s="223">
        <f t="shared" si="391"/>
        <v>0</v>
      </c>
      <c r="G4460" s="223">
        <f t="shared" si="391"/>
        <v>0</v>
      </c>
      <c r="H4460" s="223">
        <f t="shared" si="391"/>
        <v>0</v>
      </c>
      <c r="I4460" s="223">
        <f t="shared" si="391"/>
        <v>0</v>
      </c>
      <c r="J4460" s="223">
        <f t="shared" si="391"/>
        <v>0</v>
      </c>
      <c r="K4460" s="223">
        <f t="shared" si="391"/>
        <v>0</v>
      </c>
      <c r="L4460" s="223">
        <f t="shared" si="391"/>
        <v>0</v>
      </c>
      <c r="M4460" s="223">
        <f t="shared" si="391"/>
        <v>0</v>
      </c>
      <c r="N4460" s="223">
        <f t="shared" si="391"/>
        <v>0</v>
      </c>
      <c r="O4460" s="223">
        <f t="shared" si="391"/>
        <v>0</v>
      </c>
      <c r="P4460" s="223">
        <f t="shared" si="391"/>
        <v>0</v>
      </c>
      <c r="Q4460" s="223">
        <f t="shared" si="391"/>
        <v>0</v>
      </c>
      <c r="R4460" s="223">
        <f t="shared" si="391"/>
        <v>0</v>
      </c>
    </row>
    <row r="4461" spans="1:18" hidden="1" outlineLevel="2" x14ac:dyDescent="0.25">
      <c r="A4461" s="222" t="str">
        <f>'Usages industrie'!A43</f>
        <v>Usage industriel n°40</v>
      </c>
      <c r="B4461" s="222" t="s">
        <v>41</v>
      </c>
      <c r="C4461" s="222"/>
      <c r="D4461" s="223">
        <f>IF(B$4413&lt;&gt;"",IF(B$4413='Usages industrie'!$K43,'Usages industrie'!J43,0),0)</f>
        <v>0</v>
      </c>
      <c r="E4461" s="223">
        <f t="shared" si="391"/>
        <v>0</v>
      </c>
      <c r="F4461" s="223">
        <f t="shared" si="391"/>
        <v>0</v>
      </c>
      <c r="G4461" s="223">
        <f t="shared" si="391"/>
        <v>0</v>
      </c>
      <c r="H4461" s="223">
        <f t="shared" si="391"/>
        <v>0</v>
      </c>
      <c r="I4461" s="223">
        <f t="shared" si="391"/>
        <v>0</v>
      </c>
      <c r="J4461" s="223">
        <f t="shared" si="391"/>
        <v>0</v>
      </c>
      <c r="K4461" s="223">
        <f t="shared" si="391"/>
        <v>0</v>
      </c>
      <c r="L4461" s="223">
        <f t="shared" si="391"/>
        <v>0</v>
      </c>
      <c r="M4461" s="223">
        <f t="shared" si="391"/>
        <v>0</v>
      </c>
      <c r="N4461" s="223">
        <f t="shared" si="391"/>
        <v>0</v>
      </c>
      <c r="O4461" s="223">
        <f t="shared" si="391"/>
        <v>0</v>
      </c>
      <c r="P4461" s="223">
        <f t="shared" si="391"/>
        <v>0</v>
      </c>
      <c r="Q4461" s="223">
        <f t="shared" si="391"/>
        <v>0</v>
      </c>
      <c r="R4461" s="223">
        <f t="shared" si="391"/>
        <v>0</v>
      </c>
    </row>
    <row r="4462" spans="1:18" hidden="1" outlineLevel="2" x14ac:dyDescent="0.25">
      <c r="A4462" s="222" t="str">
        <f>'Usages industrie'!A44</f>
        <v>Usage industriel n°41</v>
      </c>
      <c r="B4462" s="222" t="s">
        <v>41</v>
      </c>
      <c r="C4462" s="222"/>
      <c r="D4462" s="223">
        <f>IF(B$4413&lt;&gt;"",IF(B$4413='Usages industrie'!$K44,'Usages industrie'!J44,0),0)</f>
        <v>0</v>
      </c>
      <c r="E4462" s="223">
        <f t="shared" ref="E4462:R4471" si="392">$D4462</f>
        <v>0</v>
      </c>
      <c r="F4462" s="223">
        <f t="shared" si="392"/>
        <v>0</v>
      </c>
      <c r="G4462" s="223">
        <f t="shared" si="392"/>
        <v>0</v>
      </c>
      <c r="H4462" s="223">
        <f t="shared" si="392"/>
        <v>0</v>
      </c>
      <c r="I4462" s="223">
        <f t="shared" si="392"/>
        <v>0</v>
      </c>
      <c r="J4462" s="223">
        <f t="shared" si="392"/>
        <v>0</v>
      </c>
      <c r="K4462" s="223">
        <f t="shared" si="392"/>
        <v>0</v>
      </c>
      <c r="L4462" s="223">
        <f t="shared" si="392"/>
        <v>0</v>
      </c>
      <c r="M4462" s="223">
        <f t="shared" si="392"/>
        <v>0</v>
      </c>
      <c r="N4462" s="223">
        <f t="shared" si="392"/>
        <v>0</v>
      </c>
      <c r="O4462" s="223">
        <f t="shared" si="392"/>
        <v>0</v>
      </c>
      <c r="P4462" s="223">
        <f t="shared" si="392"/>
        <v>0</v>
      </c>
      <c r="Q4462" s="223">
        <f t="shared" si="392"/>
        <v>0</v>
      </c>
      <c r="R4462" s="223">
        <f t="shared" si="392"/>
        <v>0</v>
      </c>
    </row>
    <row r="4463" spans="1:18" hidden="1" outlineLevel="2" x14ac:dyDescent="0.25">
      <c r="A4463" s="222" t="str">
        <f>'Usages industrie'!A45</f>
        <v>Usage industriel n°42</v>
      </c>
      <c r="B4463" s="222" t="s">
        <v>41</v>
      </c>
      <c r="C4463" s="222"/>
      <c r="D4463" s="223">
        <f>IF(B$4413&lt;&gt;"",IF(B$4413='Usages industrie'!$K45,'Usages industrie'!J45,0),0)</f>
        <v>0</v>
      </c>
      <c r="E4463" s="223">
        <f t="shared" si="392"/>
        <v>0</v>
      </c>
      <c r="F4463" s="223">
        <f t="shared" si="392"/>
        <v>0</v>
      </c>
      <c r="G4463" s="223">
        <f t="shared" si="392"/>
        <v>0</v>
      </c>
      <c r="H4463" s="223">
        <f t="shared" si="392"/>
        <v>0</v>
      </c>
      <c r="I4463" s="223">
        <f t="shared" si="392"/>
        <v>0</v>
      </c>
      <c r="J4463" s="223">
        <f t="shared" si="392"/>
        <v>0</v>
      </c>
      <c r="K4463" s="223">
        <f t="shared" si="392"/>
        <v>0</v>
      </c>
      <c r="L4463" s="223">
        <f t="shared" si="392"/>
        <v>0</v>
      </c>
      <c r="M4463" s="223">
        <f t="shared" si="392"/>
        <v>0</v>
      </c>
      <c r="N4463" s="223">
        <f t="shared" si="392"/>
        <v>0</v>
      </c>
      <c r="O4463" s="223">
        <f t="shared" si="392"/>
        <v>0</v>
      </c>
      <c r="P4463" s="223">
        <f t="shared" si="392"/>
        <v>0</v>
      </c>
      <c r="Q4463" s="223">
        <f t="shared" si="392"/>
        <v>0</v>
      </c>
      <c r="R4463" s="223">
        <f t="shared" si="392"/>
        <v>0</v>
      </c>
    </row>
    <row r="4464" spans="1:18" hidden="1" outlineLevel="2" x14ac:dyDescent="0.25">
      <c r="A4464" s="222" t="str">
        <f>'Usages industrie'!A46</f>
        <v>Usage industriel n°43</v>
      </c>
      <c r="B4464" s="222" t="s">
        <v>41</v>
      </c>
      <c r="C4464" s="222"/>
      <c r="D4464" s="223">
        <f>IF(B$4413&lt;&gt;"",IF(B$4413='Usages industrie'!$K46,'Usages industrie'!J46,0),0)</f>
        <v>0</v>
      </c>
      <c r="E4464" s="223">
        <f t="shared" si="392"/>
        <v>0</v>
      </c>
      <c r="F4464" s="223">
        <f t="shared" si="392"/>
        <v>0</v>
      </c>
      <c r="G4464" s="223">
        <f t="shared" si="392"/>
        <v>0</v>
      </c>
      <c r="H4464" s="223">
        <f t="shared" si="392"/>
        <v>0</v>
      </c>
      <c r="I4464" s="223">
        <f t="shared" si="392"/>
        <v>0</v>
      </c>
      <c r="J4464" s="223">
        <f t="shared" si="392"/>
        <v>0</v>
      </c>
      <c r="K4464" s="223">
        <f t="shared" si="392"/>
        <v>0</v>
      </c>
      <c r="L4464" s="223">
        <f t="shared" si="392"/>
        <v>0</v>
      </c>
      <c r="M4464" s="223">
        <f t="shared" si="392"/>
        <v>0</v>
      </c>
      <c r="N4464" s="223">
        <f t="shared" si="392"/>
        <v>0</v>
      </c>
      <c r="O4464" s="223">
        <f t="shared" si="392"/>
        <v>0</v>
      </c>
      <c r="P4464" s="223">
        <f t="shared" si="392"/>
        <v>0</v>
      </c>
      <c r="Q4464" s="223">
        <f t="shared" si="392"/>
        <v>0</v>
      </c>
      <c r="R4464" s="223">
        <f t="shared" si="392"/>
        <v>0</v>
      </c>
    </row>
    <row r="4465" spans="1:18" hidden="1" outlineLevel="2" x14ac:dyDescent="0.25">
      <c r="A4465" s="222" t="str">
        <f>'Usages industrie'!A47</f>
        <v>Usage industriel n°44</v>
      </c>
      <c r="B4465" s="222" t="s">
        <v>41</v>
      </c>
      <c r="C4465" s="222"/>
      <c r="D4465" s="223">
        <f>IF(B$4413&lt;&gt;"",IF(B$4413='Usages industrie'!$K47,'Usages industrie'!J47,0),0)</f>
        <v>0</v>
      </c>
      <c r="E4465" s="223">
        <f t="shared" si="392"/>
        <v>0</v>
      </c>
      <c r="F4465" s="223">
        <f t="shared" si="392"/>
        <v>0</v>
      </c>
      <c r="G4465" s="223">
        <f t="shared" si="392"/>
        <v>0</v>
      </c>
      <c r="H4465" s="223">
        <f t="shared" si="392"/>
        <v>0</v>
      </c>
      <c r="I4465" s="223">
        <f t="shared" si="392"/>
        <v>0</v>
      </c>
      <c r="J4465" s="223">
        <f t="shared" si="392"/>
        <v>0</v>
      </c>
      <c r="K4465" s="223">
        <f t="shared" si="392"/>
        <v>0</v>
      </c>
      <c r="L4465" s="223">
        <f t="shared" si="392"/>
        <v>0</v>
      </c>
      <c r="M4465" s="223">
        <f t="shared" si="392"/>
        <v>0</v>
      </c>
      <c r="N4465" s="223">
        <f t="shared" si="392"/>
        <v>0</v>
      </c>
      <c r="O4465" s="223">
        <f t="shared" si="392"/>
        <v>0</v>
      </c>
      <c r="P4465" s="223">
        <f t="shared" si="392"/>
        <v>0</v>
      </c>
      <c r="Q4465" s="223">
        <f t="shared" si="392"/>
        <v>0</v>
      </c>
      <c r="R4465" s="223">
        <f t="shared" si="392"/>
        <v>0</v>
      </c>
    </row>
    <row r="4466" spans="1:18" hidden="1" outlineLevel="2" x14ac:dyDescent="0.25">
      <c r="A4466" s="222" t="str">
        <f>'Usages industrie'!A48</f>
        <v>Usage industriel n°45</v>
      </c>
      <c r="B4466" s="222" t="s">
        <v>41</v>
      </c>
      <c r="C4466" s="222"/>
      <c r="D4466" s="223">
        <f>IF(B$4413&lt;&gt;"",IF(B$4413='Usages industrie'!$K48,'Usages industrie'!J48,0),0)</f>
        <v>0</v>
      </c>
      <c r="E4466" s="223">
        <f t="shared" si="392"/>
        <v>0</v>
      </c>
      <c r="F4466" s="223">
        <f t="shared" si="392"/>
        <v>0</v>
      </c>
      <c r="G4466" s="223">
        <f t="shared" si="392"/>
        <v>0</v>
      </c>
      <c r="H4466" s="223">
        <f t="shared" si="392"/>
        <v>0</v>
      </c>
      <c r="I4466" s="223">
        <f t="shared" si="392"/>
        <v>0</v>
      </c>
      <c r="J4466" s="223">
        <f t="shared" si="392"/>
        <v>0</v>
      </c>
      <c r="K4466" s="223">
        <f t="shared" si="392"/>
        <v>0</v>
      </c>
      <c r="L4466" s="223">
        <f t="shared" si="392"/>
        <v>0</v>
      </c>
      <c r="M4466" s="223">
        <f t="shared" si="392"/>
        <v>0</v>
      </c>
      <c r="N4466" s="223">
        <f t="shared" si="392"/>
        <v>0</v>
      </c>
      <c r="O4466" s="223">
        <f t="shared" si="392"/>
        <v>0</v>
      </c>
      <c r="P4466" s="223">
        <f t="shared" si="392"/>
        <v>0</v>
      </c>
      <c r="Q4466" s="223">
        <f t="shared" si="392"/>
        <v>0</v>
      </c>
      <c r="R4466" s="223">
        <f t="shared" si="392"/>
        <v>0</v>
      </c>
    </row>
    <row r="4467" spans="1:18" hidden="1" outlineLevel="2" x14ac:dyDescent="0.25">
      <c r="A4467" s="222" t="str">
        <f>'Usages industrie'!A49</f>
        <v>Usage industriel n°46</v>
      </c>
      <c r="B4467" s="222" t="s">
        <v>41</v>
      </c>
      <c r="C4467" s="222"/>
      <c r="D4467" s="223">
        <f>IF(B$4413&lt;&gt;"",IF(B$4413='Usages industrie'!$K49,'Usages industrie'!J49,0),0)</f>
        <v>0</v>
      </c>
      <c r="E4467" s="223">
        <f t="shared" si="392"/>
        <v>0</v>
      </c>
      <c r="F4467" s="223">
        <f t="shared" si="392"/>
        <v>0</v>
      </c>
      <c r="G4467" s="223">
        <f t="shared" si="392"/>
        <v>0</v>
      </c>
      <c r="H4467" s="223">
        <f t="shared" si="392"/>
        <v>0</v>
      </c>
      <c r="I4467" s="223">
        <f t="shared" si="392"/>
        <v>0</v>
      </c>
      <c r="J4467" s="223">
        <f t="shared" si="392"/>
        <v>0</v>
      </c>
      <c r="K4467" s="223">
        <f t="shared" si="392"/>
        <v>0</v>
      </c>
      <c r="L4467" s="223">
        <f t="shared" si="392"/>
        <v>0</v>
      </c>
      <c r="M4467" s="223">
        <f t="shared" si="392"/>
        <v>0</v>
      </c>
      <c r="N4467" s="223">
        <f t="shared" si="392"/>
        <v>0</v>
      </c>
      <c r="O4467" s="223">
        <f t="shared" si="392"/>
        <v>0</v>
      </c>
      <c r="P4467" s="223">
        <f t="shared" si="392"/>
        <v>0</v>
      </c>
      <c r="Q4467" s="223">
        <f t="shared" si="392"/>
        <v>0</v>
      </c>
      <c r="R4467" s="223">
        <f t="shared" si="392"/>
        <v>0</v>
      </c>
    </row>
    <row r="4468" spans="1:18" hidden="1" outlineLevel="2" x14ac:dyDescent="0.25">
      <c r="A4468" s="222" t="str">
        <f>'Usages industrie'!A50</f>
        <v>Usage industriel n°47</v>
      </c>
      <c r="B4468" s="222" t="s">
        <v>41</v>
      </c>
      <c r="C4468" s="222"/>
      <c r="D4468" s="223">
        <f>IF(B$4413&lt;&gt;"",IF(B$4413='Usages industrie'!$K50,'Usages industrie'!J50,0),0)</f>
        <v>0</v>
      </c>
      <c r="E4468" s="223">
        <f t="shared" si="392"/>
        <v>0</v>
      </c>
      <c r="F4468" s="223">
        <f t="shared" si="392"/>
        <v>0</v>
      </c>
      <c r="G4468" s="223">
        <f t="shared" si="392"/>
        <v>0</v>
      </c>
      <c r="H4468" s="223">
        <f t="shared" si="392"/>
        <v>0</v>
      </c>
      <c r="I4468" s="223">
        <f t="shared" si="392"/>
        <v>0</v>
      </c>
      <c r="J4468" s="223">
        <f t="shared" si="392"/>
        <v>0</v>
      </c>
      <c r="K4468" s="223">
        <f t="shared" si="392"/>
        <v>0</v>
      </c>
      <c r="L4468" s="223">
        <f t="shared" si="392"/>
        <v>0</v>
      </c>
      <c r="M4468" s="223">
        <f t="shared" si="392"/>
        <v>0</v>
      </c>
      <c r="N4468" s="223">
        <f t="shared" si="392"/>
        <v>0</v>
      </c>
      <c r="O4468" s="223">
        <f t="shared" si="392"/>
        <v>0</v>
      </c>
      <c r="P4468" s="223">
        <f t="shared" si="392"/>
        <v>0</v>
      </c>
      <c r="Q4468" s="223">
        <f t="shared" si="392"/>
        <v>0</v>
      </c>
      <c r="R4468" s="223">
        <f t="shared" si="392"/>
        <v>0</v>
      </c>
    </row>
    <row r="4469" spans="1:18" hidden="1" outlineLevel="2" x14ac:dyDescent="0.25">
      <c r="A4469" s="222" t="str">
        <f>'Usages industrie'!A51</f>
        <v>Usage industriel n°48</v>
      </c>
      <c r="B4469" s="222" t="s">
        <v>41</v>
      </c>
      <c r="C4469" s="222"/>
      <c r="D4469" s="223">
        <f>IF(B$4413&lt;&gt;"",IF(B$4413='Usages industrie'!$K51,'Usages industrie'!J51,0),0)</f>
        <v>0</v>
      </c>
      <c r="E4469" s="223">
        <f t="shared" si="392"/>
        <v>0</v>
      </c>
      <c r="F4469" s="223">
        <f t="shared" si="392"/>
        <v>0</v>
      </c>
      <c r="G4469" s="223">
        <f t="shared" si="392"/>
        <v>0</v>
      </c>
      <c r="H4469" s="223">
        <f t="shared" si="392"/>
        <v>0</v>
      </c>
      <c r="I4469" s="223">
        <f t="shared" si="392"/>
        <v>0</v>
      </c>
      <c r="J4469" s="223">
        <f t="shared" si="392"/>
        <v>0</v>
      </c>
      <c r="K4469" s="223">
        <f t="shared" si="392"/>
        <v>0</v>
      </c>
      <c r="L4469" s="223">
        <f t="shared" si="392"/>
        <v>0</v>
      </c>
      <c r="M4469" s="223">
        <f t="shared" si="392"/>
        <v>0</v>
      </c>
      <c r="N4469" s="223">
        <f t="shared" si="392"/>
        <v>0</v>
      </c>
      <c r="O4469" s="223">
        <f t="shared" si="392"/>
        <v>0</v>
      </c>
      <c r="P4469" s="223">
        <f t="shared" si="392"/>
        <v>0</v>
      </c>
      <c r="Q4469" s="223">
        <f t="shared" si="392"/>
        <v>0</v>
      </c>
      <c r="R4469" s="223">
        <f t="shared" si="392"/>
        <v>0</v>
      </c>
    </row>
    <row r="4470" spans="1:18" hidden="1" outlineLevel="2" x14ac:dyDescent="0.25">
      <c r="A4470" s="222" t="str">
        <f>'Usages industrie'!A52</f>
        <v>Usage industriel n°49</v>
      </c>
      <c r="B4470" s="222" t="s">
        <v>41</v>
      </c>
      <c r="C4470" s="222"/>
      <c r="D4470" s="223">
        <f>IF(B$4413&lt;&gt;"",IF(B$4413='Usages industrie'!$K52,'Usages industrie'!J52,0),0)</f>
        <v>0</v>
      </c>
      <c r="E4470" s="223">
        <f t="shared" si="392"/>
        <v>0</v>
      </c>
      <c r="F4470" s="223">
        <f t="shared" si="392"/>
        <v>0</v>
      </c>
      <c r="G4470" s="223">
        <f t="shared" si="392"/>
        <v>0</v>
      </c>
      <c r="H4470" s="223">
        <f t="shared" si="392"/>
        <v>0</v>
      </c>
      <c r="I4470" s="223">
        <f t="shared" si="392"/>
        <v>0</v>
      </c>
      <c r="J4470" s="223">
        <f t="shared" si="392"/>
        <v>0</v>
      </c>
      <c r="K4470" s="223">
        <f t="shared" si="392"/>
        <v>0</v>
      </c>
      <c r="L4470" s="223">
        <f t="shared" si="392"/>
        <v>0</v>
      </c>
      <c r="M4470" s="223">
        <f t="shared" si="392"/>
        <v>0</v>
      </c>
      <c r="N4470" s="223">
        <f t="shared" si="392"/>
        <v>0</v>
      </c>
      <c r="O4470" s="223">
        <f t="shared" si="392"/>
        <v>0</v>
      </c>
      <c r="P4470" s="223">
        <f t="shared" si="392"/>
        <v>0</v>
      </c>
      <c r="Q4470" s="223">
        <f t="shared" si="392"/>
        <v>0</v>
      </c>
      <c r="R4470" s="223">
        <f t="shared" si="392"/>
        <v>0</v>
      </c>
    </row>
    <row r="4471" spans="1:18" hidden="1" outlineLevel="2" x14ac:dyDescent="0.25">
      <c r="A4471" s="222" t="str">
        <f>'Usages industrie'!A53</f>
        <v>Usage industriel n°50</v>
      </c>
      <c r="B4471" s="222" t="s">
        <v>41</v>
      </c>
      <c r="C4471" s="222"/>
      <c r="D4471" s="223">
        <f>IF(B$4413&lt;&gt;"",IF(B$4413='Usages industrie'!$K53,'Usages industrie'!J53,0),0)</f>
        <v>0</v>
      </c>
      <c r="E4471" s="223">
        <f t="shared" si="392"/>
        <v>0</v>
      </c>
      <c r="F4471" s="223">
        <f t="shared" si="392"/>
        <v>0</v>
      </c>
      <c r="G4471" s="223">
        <f t="shared" si="392"/>
        <v>0</v>
      </c>
      <c r="H4471" s="223">
        <f t="shared" si="392"/>
        <v>0</v>
      </c>
      <c r="I4471" s="223">
        <f t="shared" si="392"/>
        <v>0</v>
      </c>
      <c r="J4471" s="223">
        <f t="shared" si="392"/>
        <v>0</v>
      </c>
      <c r="K4471" s="223">
        <f t="shared" si="392"/>
        <v>0</v>
      </c>
      <c r="L4471" s="223">
        <f t="shared" si="392"/>
        <v>0</v>
      </c>
      <c r="M4471" s="223">
        <f t="shared" si="392"/>
        <v>0</v>
      </c>
      <c r="N4471" s="223">
        <f t="shared" si="392"/>
        <v>0</v>
      </c>
      <c r="O4471" s="223">
        <f t="shared" si="392"/>
        <v>0</v>
      </c>
      <c r="P4471" s="223">
        <f t="shared" si="392"/>
        <v>0</v>
      </c>
      <c r="Q4471" s="223">
        <f t="shared" si="392"/>
        <v>0</v>
      </c>
      <c r="R4471" s="223">
        <f t="shared" si="392"/>
        <v>0</v>
      </c>
    </row>
    <row r="4472" spans="1:18" hidden="1" outlineLevel="1" collapsed="1" x14ac:dyDescent="0.25">
      <c r="A4472" s="222" t="s">
        <v>649</v>
      </c>
      <c r="B4472" s="222"/>
      <c r="C4472" s="222"/>
      <c r="D4472" s="223">
        <f t="shared" ref="D4472:R4472" si="393">SUM(D4422:D4471)</f>
        <v>0</v>
      </c>
      <c r="E4472" s="223">
        <f t="shared" si="393"/>
        <v>0</v>
      </c>
      <c r="F4472" s="223">
        <f t="shared" si="393"/>
        <v>0</v>
      </c>
      <c r="G4472" s="223">
        <f t="shared" si="393"/>
        <v>0</v>
      </c>
      <c r="H4472" s="223">
        <f t="shared" si="393"/>
        <v>0</v>
      </c>
      <c r="I4472" s="223">
        <f t="shared" si="393"/>
        <v>0</v>
      </c>
      <c r="J4472" s="223">
        <f t="shared" si="393"/>
        <v>0</v>
      </c>
      <c r="K4472" s="223">
        <f t="shared" si="393"/>
        <v>0</v>
      </c>
      <c r="L4472" s="223">
        <f t="shared" si="393"/>
        <v>0</v>
      </c>
      <c r="M4472" s="223">
        <f t="shared" si="393"/>
        <v>0</v>
      </c>
      <c r="N4472" s="223">
        <f t="shared" si="393"/>
        <v>0</v>
      </c>
      <c r="O4472" s="223">
        <f t="shared" si="393"/>
        <v>0</v>
      </c>
      <c r="P4472" s="223">
        <f t="shared" si="393"/>
        <v>0</v>
      </c>
      <c r="Q4472" s="223">
        <f t="shared" si="393"/>
        <v>0</v>
      </c>
      <c r="R4472" s="223">
        <f t="shared" si="393"/>
        <v>0</v>
      </c>
    </row>
    <row r="4473" spans="1:18" hidden="1" outlineLevel="2" x14ac:dyDescent="0.25">
      <c r="A4473" s="222" t="str">
        <f>'Usages industrie'!A4</f>
        <v>Usage industriel n°1</v>
      </c>
      <c r="B4473" s="222" t="s">
        <v>645</v>
      </c>
      <c r="C4473" s="222"/>
      <c r="D4473" s="223">
        <f>D4422*'Usages industrie'!$P4*(1+'Usages industrie'!$Q4)^(D$4416-$D$4416)/1000</f>
        <v>0</v>
      </c>
      <c r="E4473" s="223">
        <f>E4422*'Usages industrie'!$P4*(1+'Usages industrie'!$Q4)^(E$4416-$D$4416)/1000</f>
        <v>0</v>
      </c>
      <c r="F4473" s="223">
        <f>F4422*'Usages industrie'!$P4*(1+'Usages industrie'!$Q4)^(F$4416-$D$4416)/1000</f>
        <v>0</v>
      </c>
      <c r="G4473" s="223">
        <f>G4422*'Usages industrie'!$P4*(1+'Usages industrie'!$Q4)^(G$4416-$D$4416)/1000</f>
        <v>0</v>
      </c>
      <c r="H4473" s="223">
        <f>H4422*'Usages industrie'!$P4*(1+'Usages industrie'!$Q4)^(H$4416-$D$4416)/1000</f>
        <v>0</v>
      </c>
      <c r="I4473" s="223">
        <f>I4422*'Usages industrie'!$P4*(1+'Usages industrie'!$Q4)^(I$4416-$D$4416)/1000</f>
        <v>0</v>
      </c>
      <c r="J4473" s="223">
        <f>J4422*'Usages industrie'!$P4*(1+'Usages industrie'!$Q4)^(J$4416-$D$4416)/1000</f>
        <v>0</v>
      </c>
      <c r="K4473" s="223">
        <f>K4422*'Usages industrie'!$P4*(1+'Usages industrie'!$Q4)^(K$4416-$D$4416)/1000</f>
        <v>0</v>
      </c>
      <c r="L4473" s="223">
        <f>L4422*'Usages industrie'!$P4*(1+'Usages industrie'!$Q4)^(L$4416-$D$4416)/1000</f>
        <v>0</v>
      </c>
      <c r="M4473" s="223">
        <f>M4422*'Usages industrie'!$P4*(1+'Usages industrie'!$Q4)^(M$4416-$D$4416)/1000</f>
        <v>0</v>
      </c>
      <c r="N4473" s="223">
        <f>N4422*'Usages industrie'!$P4*(1+'Usages industrie'!$Q4)^(N$4416-$D$4416)/1000</f>
        <v>0</v>
      </c>
      <c r="O4473" s="223">
        <f>O4422*'Usages industrie'!$P4*(1+'Usages industrie'!$Q4)^(O$4416-$D$4416)/1000</f>
        <v>0</v>
      </c>
      <c r="P4473" s="223">
        <f>P4422*'Usages industrie'!$P4*(1+'Usages industrie'!$Q4)^(P$4416-$D$4416)/1000</f>
        <v>0</v>
      </c>
      <c r="Q4473" s="223">
        <f>Q4422*'Usages industrie'!$P4*(1+'Usages industrie'!$Q4)^(Q$4416-$D$4416)/1000</f>
        <v>0</v>
      </c>
      <c r="R4473" s="223">
        <f>R4422*'Usages industrie'!$P4*(1+'Usages industrie'!$Q4)^(R$4416-$D$4416)/1000</f>
        <v>0</v>
      </c>
    </row>
    <row r="4474" spans="1:18" hidden="1" outlineLevel="2" x14ac:dyDescent="0.25">
      <c r="A4474" s="222" t="str">
        <f>'Usages industrie'!A5</f>
        <v>Usage industriel n°2</v>
      </c>
      <c r="B4474" s="222" t="s">
        <v>645</v>
      </c>
      <c r="C4474" s="222"/>
      <c r="D4474" s="223">
        <f>D4423*'Usages industrie'!$P5*(1+'Usages industrie'!$Q5)^(D$4416-$D$4416)/1000</f>
        <v>0</v>
      </c>
      <c r="E4474" s="223">
        <f>E4423*'Usages industrie'!$P5*(1+'Usages industrie'!$Q5)^(E$4416-$D$4416)/1000</f>
        <v>0</v>
      </c>
      <c r="F4474" s="223">
        <f>F4423*'Usages industrie'!$P5*(1+'Usages industrie'!$Q5)^(F$4416-$D$4416)/1000</f>
        <v>0</v>
      </c>
      <c r="G4474" s="223">
        <f>G4423*'Usages industrie'!$P5*(1+'Usages industrie'!$Q5)^(G$4416-$D$4416)/1000</f>
        <v>0</v>
      </c>
      <c r="H4474" s="223">
        <f>H4423*'Usages industrie'!$P5*(1+'Usages industrie'!$Q5)^(H$4416-$D$4416)/1000</f>
        <v>0</v>
      </c>
      <c r="I4474" s="223">
        <f>I4423*'Usages industrie'!$P5*(1+'Usages industrie'!$Q5)^(I$4416-$D$4416)/1000</f>
        <v>0</v>
      </c>
      <c r="J4474" s="223">
        <f>J4423*'Usages industrie'!$P5*(1+'Usages industrie'!$Q5)^(J$4416-$D$4416)/1000</f>
        <v>0</v>
      </c>
      <c r="K4474" s="223">
        <f>K4423*'Usages industrie'!$P5*(1+'Usages industrie'!$Q5)^(K$4416-$D$4416)/1000</f>
        <v>0</v>
      </c>
      <c r="L4474" s="223">
        <f>L4423*'Usages industrie'!$P5*(1+'Usages industrie'!$Q5)^(L$4416-$D$4416)/1000</f>
        <v>0</v>
      </c>
      <c r="M4474" s="223">
        <f>M4423*'Usages industrie'!$P5*(1+'Usages industrie'!$Q5)^(M$4416-$D$4416)/1000</f>
        <v>0</v>
      </c>
      <c r="N4474" s="223">
        <f>N4423*'Usages industrie'!$P5*(1+'Usages industrie'!$Q5)^(N$4416-$D$4416)/1000</f>
        <v>0</v>
      </c>
      <c r="O4474" s="223">
        <f>O4423*'Usages industrie'!$P5*(1+'Usages industrie'!$Q5)^(O$4416-$D$4416)/1000</f>
        <v>0</v>
      </c>
      <c r="P4474" s="223">
        <f>P4423*'Usages industrie'!$P5*(1+'Usages industrie'!$Q5)^(P$4416-$D$4416)/1000</f>
        <v>0</v>
      </c>
      <c r="Q4474" s="223">
        <f>Q4423*'Usages industrie'!$P5*(1+'Usages industrie'!$Q5)^(Q$4416-$D$4416)/1000</f>
        <v>0</v>
      </c>
      <c r="R4474" s="223">
        <f>R4423*'Usages industrie'!$P5*(1+'Usages industrie'!$Q5)^(R$4416-$D$4416)/1000</f>
        <v>0</v>
      </c>
    </row>
    <row r="4475" spans="1:18" hidden="1" outlineLevel="2" x14ac:dyDescent="0.25">
      <c r="A4475" s="222" t="str">
        <f>'Usages industrie'!A6</f>
        <v>Usage industriel n°3</v>
      </c>
      <c r="B4475" s="222" t="s">
        <v>645</v>
      </c>
      <c r="C4475" s="222"/>
      <c r="D4475" s="223">
        <f>D4424*'Usages industrie'!$P6*(1+'Usages industrie'!$Q6)^(D$4416-$D$4416)/1000</f>
        <v>0</v>
      </c>
      <c r="E4475" s="223">
        <f>E4424*'Usages industrie'!$P6*(1+'Usages industrie'!$Q6)^(E$4416-$D$4416)/1000</f>
        <v>0</v>
      </c>
      <c r="F4475" s="223">
        <f>F4424*'Usages industrie'!$P6*(1+'Usages industrie'!$Q6)^(F$4416-$D$4416)/1000</f>
        <v>0</v>
      </c>
      <c r="G4475" s="223">
        <f>G4424*'Usages industrie'!$P6*(1+'Usages industrie'!$Q6)^(G$4416-$D$4416)/1000</f>
        <v>0</v>
      </c>
      <c r="H4475" s="223">
        <f>H4424*'Usages industrie'!$P6*(1+'Usages industrie'!$Q6)^(H$4416-$D$4416)/1000</f>
        <v>0</v>
      </c>
      <c r="I4475" s="223">
        <f>I4424*'Usages industrie'!$P6*(1+'Usages industrie'!$Q6)^(I$4416-$D$4416)/1000</f>
        <v>0</v>
      </c>
      <c r="J4475" s="223">
        <f>J4424*'Usages industrie'!$P6*(1+'Usages industrie'!$Q6)^(J$4416-$D$4416)/1000</f>
        <v>0</v>
      </c>
      <c r="K4475" s="223">
        <f>K4424*'Usages industrie'!$P6*(1+'Usages industrie'!$Q6)^(K$4416-$D$4416)/1000</f>
        <v>0</v>
      </c>
      <c r="L4475" s="223">
        <f>L4424*'Usages industrie'!$P6*(1+'Usages industrie'!$Q6)^(L$4416-$D$4416)/1000</f>
        <v>0</v>
      </c>
      <c r="M4475" s="223">
        <f>M4424*'Usages industrie'!$P6*(1+'Usages industrie'!$Q6)^(M$4416-$D$4416)/1000</f>
        <v>0</v>
      </c>
      <c r="N4475" s="223">
        <f>N4424*'Usages industrie'!$P6*(1+'Usages industrie'!$Q6)^(N$4416-$D$4416)/1000</f>
        <v>0</v>
      </c>
      <c r="O4475" s="223">
        <f>O4424*'Usages industrie'!$P6*(1+'Usages industrie'!$Q6)^(O$4416-$D$4416)/1000</f>
        <v>0</v>
      </c>
      <c r="P4475" s="223">
        <f>P4424*'Usages industrie'!$P6*(1+'Usages industrie'!$Q6)^(P$4416-$D$4416)/1000</f>
        <v>0</v>
      </c>
      <c r="Q4475" s="223">
        <f>Q4424*'Usages industrie'!$P6*(1+'Usages industrie'!$Q6)^(Q$4416-$D$4416)/1000</f>
        <v>0</v>
      </c>
      <c r="R4475" s="223">
        <f>R4424*'Usages industrie'!$P6*(1+'Usages industrie'!$Q6)^(R$4416-$D$4416)/1000</f>
        <v>0</v>
      </c>
    </row>
    <row r="4476" spans="1:18" hidden="1" outlineLevel="2" x14ac:dyDescent="0.25">
      <c r="A4476" s="222" t="str">
        <f>'Usages industrie'!A7</f>
        <v>Usage industriel n°4</v>
      </c>
      <c r="B4476" s="222" t="s">
        <v>645</v>
      </c>
      <c r="C4476" s="222"/>
      <c r="D4476" s="223">
        <f>D4425*'Usages industrie'!$P7*(1+'Usages industrie'!$Q7)^(D$4416-$D$4416)/1000</f>
        <v>0</v>
      </c>
      <c r="E4476" s="223">
        <f>E4425*'Usages industrie'!$P7*(1+'Usages industrie'!$Q7)^(E$4416-$D$4416)/1000</f>
        <v>0</v>
      </c>
      <c r="F4476" s="223">
        <f>F4425*'Usages industrie'!$P7*(1+'Usages industrie'!$Q7)^(F$4416-$D$4416)/1000</f>
        <v>0</v>
      </c>
      <c r="G4476" s="223">
        <f>G4425*'Usages industrie'!$P7*(1+'Usages industrie'!$Q7)^(G$4416-$D$4416)/1000</f>
        <v>0</v>
      </c>
      <c r="H4476" s="223">
        <f>H4425*'Usages industrie'!$P7*(1+'Usages industrie'!$Q7)^(H$4416-$D$4416)/1000</f>
        <v>0</v>
      </c>
      <c r="I4476" s="223">
        <f>I4425*'Usages industrie'!$P7*(1+'Usages industrie'!$Q7)^(I$4416-$D$4416)/1000</f>
        <v>0</v>
      </c>
      <c r="J4476" s="223">
        <f>J4425*'Usages industrie'!$P7*(1+'Usages industrie'!$Q7)^(J$4416-$D$4416)/1000</f>
        <v>0</v>
      </c>
      <c r="K4476" s="223">
        <f>K4425*'Usages industrie'!$P7*(1+'Usages industrie'!$Q7)^(K$4416-$D$4416)/1000</f>
        <v>0</v>
      </c>
      <c r="L4476" s="223">
        <f>L4425*'Usages industrie'!$P7*(1+'Usages industrie'!$Q7)^(L$4416-$D$4416)/1000</f>
        <v>0</v>
      </c>
      <c r="M4476" s="223">
        <f>M4425*'Usages industrie'!$P7*(1+'Usages industrie'!$Q7)^(M$4416-$D$4416)/1000</f>
        <v>0</v>
      </c>
      <c r="N4476" s="223">
        <f>N4425*'Usages industrie'!$P7*(1+'Usages industrie'!$Q7)^(N$4416-$D$4416)/1000</f>
        <v>0</v>
      </c>
      <c r="O4476" s="223">
        <f>O4425*'Usages industrie'!$P7*(1+'Usages industrie'!$Q7)^(O$4416-$D$4416)/1000</f>
        <v>0</v>
      </c>
      <c r="P4476" s="223">
        <f>P4425*'Usages industrie'!$P7*(1+'Usages industrie'!$Q7)^(P$4416-$D$4416)/1000</f>
        <v>0</v>
      </c>
      <c r="Q4476" s="223">
        <f>Q4425*'Usages industrie'!$P7*(1+'Usages industrie'!$Q7)^(Q$4416-$D$4416)/1000</f>
        <v>0</v>
      </c>
      <c r="R4476" s="223">
        <f>R4425*'Usages industrie'!$P7*(1+'Usages industrie'!$Q7)^(R$4416-$D$4416)/1000</f>
        <v>0</v>
      </c>
    </row>
    <row r="4477" spans="1:18" hidden="1" outlineLevel="2" x14ac:dyDescent="0.25">
      <c r="A4477" s="222" t="str">
        <f>'Usages industrie'!A8</f>
        <v>Usage industriel n°5</v>
      </c>
      <c r="B4477" s="222" t="s">
        <v>645</v>
      </c>
      <c r="C4477" s="222"/>
      <c r="D4477" s="223">
        <f>D4426*'Usages industrie'!$P8*(1+'Usages industrie'!$Q8)^(D$4416-$D$4416)/1000</f>
        <v>0</v>
      </c>
      <c r="E4477" s="223">
        <f>E4426*'Usages industrie'!$P8*(1+'Usages industrie'!$Q8)^(E$4416-$D$4416)/1000</f>
        <v>0</v>
      </c>
      <c r="F4477" s="223">
        <f>F4426*'Usages industrie'!$P8*(1+'Usages industrie'!$Q8)^(F$4416-$D$4416)/1000</f>
        <v>0</v>
      </c>
      <c r="G4477" s="223">
        <f>G4426*'Usages industrie'!$P8*(1+'Usages industrie'!$Q8)^(G$4416-$D$4416)/1000</f>
        <v>0</v>
      </c>
      <c r="H4477" s="223">
        <f>H4426*'Usages industrie'!$P8*(1+'Usages industrie'!$Q8)^(H$4416-$D$4416)/1000</f>
        <v>0</v>
      </c>
      <c r="I4477" s="223">
        <f>I4426*'Usages industrie'!$P8*(1+'Usages industrie'!$Q8)^(I$4416-$D$4416)/1000</f>
        <v>0</v>
      </c>
      <c r="J4477" s="223">
        <f>J4426*'Usages industrie'!$P8*(1+'Usages industrie'!$Q8)^(J$4416-$D$4416)/1000</f>
        <v>0</v>
      </c>
      <c r="K4477" s="223">
        <f>K4426*'Usages industrie'!$P8*(1+'Usages industrie'!$Q8)^(K$4416-$D$4416)/1000</f>
        <v>0</v>
      </c>
      <c r="L4477" s="223">
        <f>L4426*'Usages industrie'!$P8*(1+'Usages industrie'!$Q8)^(L$4416-$D$4416)/1000</f>
        <v>0</v>
      </c>
      <c r="M4477" s="223">
        <f>M4426*'Usages industrie'!$P8*(1+'Usages industrie'!$Q8)^(M$4416-$D$4416)/1000</f>
        <v>0</v>
      </c>
      <c r="N4477" s="223">
        <f>N4426*'Usages industrie'!$P8*(1+'Usages industrie'!$Q8)^(N$4416-$D$4416)/1000</f>
        <v>0</v>
      </c>
      <c r="O4477" s="223">
        <f>O4426*'Usages industrie'!$P8*(1+'Usages industrie'!$Q8)^(O$4416-$D$4416)/1000</f>
        <v>0</v>
      </c>
      <c r="P4477" s="223">
        <f>P4426*'Usages industrie'!$P8*(1+'Usages industrie'!$Q8)^(P$4416-$D$4416)/1000</f>
        <v>0</v>
      </c>
      <c r="Q4477" s="223">
        <f>Q4426*'Usages industrie'!$P8*(1+'Usages industrie'!$Q8)^(Q$4416-$D$4416)/1000</f>
        <v>0</v>
      </c>
      <c r="R4477" s="223">
        <f>R4426*'Usages industrie'!$P8*(1+'Usages industrie'!$Q8)^(R$4416-$D$4416)/1000</f>
        <v>0</v>
      </c>
    </row>
    <row r="4478" spans="1:18" hidden="1" outlineLevel="2" x14ac:dyDescent="0.25">
      <c r="A4478" s="222" t="str">
        <f>'Usages industrie'!A9</f>
        <v>Usage industriel n°6</v>
      </c>
      <c r="B4478" s="222" t="s">
        <v>645</v>
      </c>
      <c r="C4478" s="222"/>
      <c r="D4478" s="223">
        <f>D4427*'Usages industrie'!$P9*(1+'Usages industrie'!$Q9)^(D$4416-$D$4416)/1000</f>
        <v>0</v>
      </c>
      <c r="E4478" s="223">
        <f>E4427*'Usages industrie'!$P9*(1+'Usages industrie'!$Q9)^(E$4416-$D$4416)/1000</f>
        <v>0</v>
      </c>
      <c r="F4478" s="223">
        <f>F4427*'Usages industrie'!$P9*(1+'Usages industrie'!$Q9)^(F$4416-$D$4416)/1000</f>
        <v>0</v>
      </c>
      <c r="G4478" s="223">
        <f>G4427*'Usages industrie'!$P9*(1+'Usages industrie'!$Q9)^(G$4416-$D$4416)/1000</f>
        <v>0</v>
      </c>
      <c r="H4478" s="223">
        <f>H4427*'Usages industrie'!$P9*(1+'Usages industrie'!$Q9)^(H$4416-$D$4416)/1000</f>
        <v>0</v>
      </c>
      <c r="I4478" s="223">
        <f>I4427*'Usages industrie'!$P9*(1+'Usages industrie'!$Q9)^(I$4416-$D$4416)/1000</f>
        <v>0</v>
      </c>
      <c r="J4478" s="223">
        <f>J4427*'Usages industrie'!$P9*(1+'Usages industrie'!$Q9)^(J$4416-$D$4416)/1000</f>
        <v>0</v>
      </c>
      <c r="K4478" s="223">
        <f>K4427*'Usages industrie'!$P9*(1+'Usages industrie'!$Q9)^(K$4416-$D$4416)/1000</f>
        <v>0</v>
      </c>
      <c r="L4478" s="223">
        <f>L4427*'Usages industrie'!$P9*(1+'Usages industrie'!$Q9)^(L$4416-$D$4416)/1000</f>
        <v>0</v>
      </c>
      <c r="M4478" s="223">
        <f>M4427*'Usages industrie'!$P9*(1+'Usages industrie'!$Q9)^(M$4416-$D$4416)/1000</f>
        <v>0</v>
      </c>
      <c r="N4478" s="223">
        <f>N4427*'Usages industrie'!$P9*(1+'Usages industrie'!$Q9)^(N$4416-$D$4416)/1000</f>
        <v>0</v>
      </c>
      <c r="O4478" s="223">
        <f>O4427*'Usages industrie'!$P9*(1+'Usages industrie'!$Q9)^(O$4416-$D$4416)/1000</f>
        <v>0</v>
      </c>
      <c r="P4478" s="223">
        <f>P4427*'Usages industrie'!$P9*(1+'Usages industrie'!$Q9)^(P$4416-$D$4416)/1000</f>
        <v>0</v>
      </c>
      <c r="Q4478" s="223">
        <f>Q4427*'Usages industrie'!$P9*(1+'Usages industrie'!$Q9)^(Q$4416-$D$4416)/1000</f>
        <v>0</v>
      </c>
      <c r="R4478" s="223">
        <f>R4427*'Usages industrie'!$P9*(1+'Usages industrie'!$Q9)^(R$4416-$D$4416)/1000</f>
        <v>0</v>
      </c>
    </row>
    <row r="4479" spans="1:18" hidden="1" outlineLevel="2" x14ac:dyDescent="0.25">
      <c r="A4479" s="222" t="str">
        <f>'Usages industrie'!A10</f>
        <v>Usage industriel n°7</v>
      </c>
      <c r="B4479" s="222" t="s">
        <v>645</v>
      </c>
      <c r="C4479" s="222"/>
      <c r="D4479" s="223">
        <f>D4428*'Usages industrie'!$P10*(1+'Usages industrie'!$Q10)^(D$4416-$D$4416)/1000</f>
        <v>0</v>
      </c>
      <c r="E4479" s="223">
        <f>E4428*'Usages industrie'!$P10*(1+'Usages industrie'!$Q10)^(E$4416-$D$4416)/1000</f>
        <v>0</v>
      </c>
      <c r="F4479" s="223">
        <f>F4428*'Usages industrie'!$P10*(1+'Usages industrie'!$Q10)^(F$4416-$D$4416)/1000</f>
        <v>0</v>
      </c>
      <c r="G4479" s="223">
        <f>G4428*'Usages industrie'!$P10*(1+'Usages industrie'!$Q10)^(G$4416-$D$4416)/1000</f>
        <v>0</v>
      </c>
      <c r="H4479" s="223">
        <f>H4428*'Usages industrie'!$P10*(1+'Usages industrie'!$Q10)^(H$4416-$D$4416)/1000</f>
        <v>0</v>
      </c>
      <c r="I4479" s="223">
        <f>I4428*'Usages industrie'!$P10*(1+'Usages industrie'!$Q10)^(I$4416-$D$4416)/1000</f>
        <v>0</v>
      </c>
      <c r="J4479" s="223">
        <f>J4428*'Usages industrie'!$P10*(1+'Usages industrie'!$Q10)^(J$4416-$D$4416)/1000</f>
        <v>0</v>
      </c>
      <c r="K4479" s="223">
        <f>K4428*'Usages industrie'!$P10*(1+'Usages industrie'!$Q10)^(K$4416-$D$4416)/1000</f>
        <v>0</v>
      </c>
      <c r="L4479" s="223">
        <f>L4428*'Usages industrie'!$P10*(1+'Usages industrie'!$Q10)^(L$4416-$D$4416)/1000</f>
        <v>0</v>
      </c>
      <c r="M4479" s="223">
        <f>M4428*'Usages industrie'!$P10*(1+'Usages industrie'!$Q10)^(M$4416-$D$4416)/1000</f>
        <v>0</v>
      </c>
      <c r="N4479" s="223">
        <f>N4428*'Usages industrie'!$P10*(1+'Usages industrie'!$Q10)^(N$4416-$D$4416)/1000</f>
        <v>0</v>
      </c>
      <c r="O4479" s="223">
        <f>O4428*'Usages industrie'!$P10*(1+'Usages industrie'!$Q10)^(O$4416-$D$4416)/1000</f>
        <v>0</v>
      </c>
      <c r="P4479" s="223">
        <f>P4428*'Usages industrie'!$P10*(1+'Usages industrie'!$Q10)^(P$4416-$D$4416)/1000</f>
        <v>0</v>
      </c>
      <c r="Q4479" s="223">
        <f>Q4428*'Usages industrie'!$P10*(1+'Usages industrie'!$Q10)^(Q$4416-$D$4416)/1000</f>
        <v>0</v>
      </c>
      <c r="R4479" s="223">
        <f>R4428*'Usages industrie'!$P10*(1+'Usages industrie'!$Q10)^(R$4416-$D$4416)/1000</f>
        <v>0</v>
      </c>
    </row>
    <row r="4480" spans="1:18" hidden="1" outlineLevel="2" x14ac:dyDescent="0.25">
      <c r="A4480" s="222" t="str">
        <f>'Usages industrie'!A11</f>
        <v>Usage industriel n°8</v>
      </c>
      <c r="B4480" s="222" t="s">
        <v>645</v>
      </c>
      <c r="C4480" s="222"/>
      <c r="D4480" s="223">
        <f>D4429*'Usages industrie'!$P11*(1+'Usages industrie'!$Q11)^(D$4416-$D$4416)/1000</f>
        <v>0</v>
      </c>
      <c r="E4480" s="223">
        <f>E4429*'Usages industrie'!$P11*(1+'Usages industrie'!$Q11)^(E$4416-$D$4416)/1000</f>
        <v>0</v>
      </c>
      <c r="F4480" s="223">
        <f>F4429*'Usages industrie'!$P11*(1+'Usages industrie'!$Q11)^(F$4416-$D$4416)/1000</f>
        <v>0</v>
      </c>
      <c r="G4480" s="223">
        <f>G4429*'Usages industrie'!$P11*(1+'Usages industrie'!$Q11)^(G$4416-$D$4416)/1000</f>
        <v>0</v>
      </c>
      <c r="H4480" s="223">
        <f>H4429*'Usages industrie'!$P11*(1+'Usages industrie'!$Q11)^(H$4416-$D$4416)/1000</f>
        <v>0</v>
      </c>
      <c r="I4480" s="223">
        <f>I4429*'Usages industrie'!$P11*(1+'Usages industrie'!$Q11)^(I$4416-$D$4416)/1000</f>
        <v>0</v>
      </c>
      <c r="J4480" s="223">
        <f>J4429*'Usages industrie'!$P11*(1+'Usages industrie'!$Q11)^(J$4416-$D$4416)/1000</f>
        <v>0</v>
      </c>
      <c r="K4480" s="223">
        <f>K4429*'Usages industrie'!$P11*(1+'Usages industrie'!$Q11)^(K$4416-$D$4416)/1000</f>
        <v>0</v>
      </c>
      <c r="L4480" s="223">
        <f>L4429*'Usages industrie'!$P11*(1+'Usages industrie'!$Q11)^(L$4416-$D$4416)/1000</f>
        <v>0</v>
      </c>
      <c r="M4480" s="223">
        <f>M4429*'Usages industrie'!$P11*(1+'Usages industrie'!$Q11)^(M$4416-$D$4416)/1000</f>
        <v>0</v>
      </c>
      <c r="N4480" s="223">
        <f>N4429*'Usages industrie'!$P11*(1+'Usages industrie'!$Q11)^(N$4416-$D$4416)/1000</f>
        <v>0</v>
      </c>
      <c r="O4480" s="223">
        <f>O4429*'Usages industrie'!$P11*(1+'Usages industrie'!$Q11)^(O$4416-$D$4416)/1000</f>
        <v>0</v>
      </c>
      <c r="P4480" s="223">
        <f>P4429*'Usages industrie'!$P11*(1+'Usages industrie'!$Q11)^(P$4416-$D$4416)/1000</f>
        <v>0</v>
      </c>
      <c r="Q4480" s="223">
        <f>Q4429*'Usages industrie'!$P11*(1+'Usages industrie'!$Q11)^(Q$4416-$D$4416)/1000</f>
        <v>0</v>
      </c>
      <c r="R4480" s="223">
        <f>R4429*'Usages industrie'!$P11*(1+'Usages industrie'!$Q11)^(R$4416-$D$4416)/1000</f>
        <v>0</v>
      </c>
    </row>
    <row r="4481" spans="1:18" hidden="1" outlineLevel="2" x14ac:dyDescent="0.25">
      <c r="A4481" s="222" t="str">
        <f>'Usages industrie'!A12</f>
        <v>Usage industriel n°9</v>
      </c>
      <c r="B4481" s="222" t="s">
        <v>645</v>
      </c>
      <c r="C4481" s="222"/>
      <c r="D4481" s="223">
        <f>D4430*'Usages industrie'!$P12*(1+'Usages industrie'!$Q12)^(D$4416-$D$4416)/1000</f>
        <v>0</v>
      </c>
      <c r="E4481" s="223">
        <f>E4430*'Usages industrie'!$P12*(1+'Usages industrie'!$Q12)^(E$4416-$D$4416)/1000</f>
        <v>0</v>
      </c>
      <c r="F4481" s="223">
        <f>F4430*'Usages industrie'!$P12*(1+'Usages industrie'!$Q12)^(F$4416-$D$4416)/1000</f>
        <v>0</v>
      </c>
      <c r="G4481" s="223">
        <f>G4430*'Usages industrie'!$P12*(1+'Usages industrie'!$Q12)^(G$4416-$D$4416)/1000</f>
        <v>0</v>
      </c>
      <c r="H4481" s="223">
        <f>H4430*'Usages industrie'!$P12*(1+'Usages industrie'!$Q12)^(H$4416-$D$4416)/1000</f>
        <v>0</v>
      </c>
      <c r="I4481" s="223">
        <f>I4430*'Usages industrie'!$P12*(1+'Usages industrie'!$Q12)^(I$4416-$D$4416)/1000</f>
        <v>0</v>
      </c>
      <c r="J4481" s="223">
        <f>J4430*'Usages industrie'!$P12*(1+'Usages industrie'!$Q12)^(J$4416-$D$4416)/1000</f>
        <v>0</v>
      </c>
      <c r="K4481" s="223">
        <f>K4430*'Usages industrie'!$P12*(1+'Usages industrie'!$Q12)^(K$4416-$D$4416)/1000</f>
        <v>0</v>
      </c>
      <c r="L4481" s="223">
        <f>L4430*'Usages industrie'!$P12*(1+'Usages industrie'!$Q12)^(L$4416-$D$4416)/1000</f>
        <v>0</v>
      </c>
      <c r="M4481" s="223">
        <f>M4430*'Usages industrie'!$P12*(1+'Usages industrie'!$Q12)^(M$4416-$D$4416)/1000</f>
        <v>0</v>
      </c>
      <c r="N4481" s="223">
        <f>N4430*'Usages industrie'!$P12*(1+'Usages industrie'!$Q12)^(N$4416-$D$4416)/1000</f>
        <v>0</v>
      </c>
      <c r="O4481" s="223">
        <f>O4430*'Usages industrie'!$P12*(1+'Usages industrie'!$Q12)^(O$4416-$D$4416)/1000</f>
        <v>0</v>
      </c>
      <c r="P4481" s="223">
        <f>P4430*'Usages industrie'!$P12*(1+'Usages industrie'!$Q12)^(P$4416-$D$4416)/1000</f>
        <v>0</v>
      </c>
      <c r="Q4481" s="223">
        <f>Q4430*'Usages industrie'!$P12*(1+'Usages industrie'!$Q12)^(Q$4416-$D$4416)/1000</f>
        <v>0</v>
      </c>
      <c r="R4481" s="223">
        <f>R4430*'Usages industrie'!$P12*(1+'Usages industrie'!$Q12)^(R$4416-$D$4416)/1000</f>
        <v>0</v>
      </c>
    </row>
    <row r="4482" spans="1:18" hidden="1" outlineLevel="2" x14ac:dyDescent="0.25">
      <c r="A4482" s="222" t="str">
        <f>'Usages industrie'!A13</f>
        <v>Usage industriel n°10</v>
      </c>
      <c r="B4482" s="222" t="s">
        <v>645</v>
      </c>
      <c r="C4482" s="222"/>
      <c r="D4482" s="223">
        <f>D4431*'Usages industrie'!$P13*(1+'Usages industrie'!$Q13)^(D$4416-$D$4416)/1000</f>
        <v>0</v>
      </c>
      <c r="E4482" s="223">
        <f>E4431*'Usages industrie'!$P13*(1+'Usages industrie'!$Q13)^(E$4416-$D$4416)/1000</f>
        <v>0</v>
      </c>
      <c r="F4482" s="223">
        <f>F4431*'Usages industrie'!$P13*(1+'Usages industrie'!$Q13)^(F$4416-$D$4416)/1000</f>
        <v>0</v>
      </c>
      <c r="G4482" s="223">
        <f>G4431*'Usages industrie'!$P13*(1+'Usages industrie'!$Q13)^(G$4416-$D$4416)/1000</f>
        <v>0</v>
      </c>
      <c r="H4482" s="223">
        <f>H4431*'Usages industrie'!$P13*(1+'Usages industrie'!$Q13)^(H$4416-$D$4416)/1000</f>
        <v>0</v>
      </c>
      <c r="I4482" s="223">
        <f>I4431*'Usages industrie'!$P13*(1+'Usages industrie'!$Q13)^(I$4416-$D$4416)/1000</f>
        <v>0</v>
      </c>
      <c r="J4482" s="223">
        <f>J4431*'Usages industrie'!$P13*(1+'Usages industrie'!$Q13)^(J$4416-$D$4416)/1000</f>
        <v>0</v>
      </c>
      <c r="K4482" s="223">
        <f>K4431*'Usages industrie'!$P13*(1+'Usages industrie'!$Q13)^(K$4416-$D$4416)/1000</f>
        <v>0</v>
      </c>
      <c r="L4482" s="223">
        <f>L4431*'Usages industrie'!$P13*(1+'Usages industrie'!$Q13)^(L$4416-$D$4416)/1000</f>
        <v>0</v>
      </c>
      <c r="M4482" s="223">
        <f>M4431*'Usages industrie'!$P13*(1+'Usages industrie'!$Q13)^(M$4416-$D$4416)/1000</f>
        <v>0</v>
      </c>
      <c r="N4482" s="223">
        <f>N4431*'Usages industrie'!$P13*(1+'Usages industrie'!$Q13)^(N$4416-$D$4416)/1000</f>
        <v>0</v>
      </c>
      <c r="O4482" s="223">
        <f>O4431*'Usages industrie'!$P13*(1+'Usages industrie'!$Q13)^(O$4416-$D$4416)/1000</f>
        <v>0</v>
      </c>
      <c r="P4482" s="223">
        <f>P4431*'Usages industrie'!$P13*(1+'Usages industrie'!$Q13)^(P$4416-$D$4416)/1000</f>
        <v>0</v>
      </c>
      <c r="Q4482" s="223">
        <f>Q4431*'Usages industrie'!$P13*(1+'Usages industrie'!$Q13)^(Q$4416-$D$4416)/1000</f>
        <v>0</v>
      </c>
      <c r="R4482" s="223">
        <f>R4431*'Usages industrie'!$P13*(1+'Usages industrie'!$Q13)^(R$4416-$D$4416)/1000</f>
        <v>0</v>
      </c>
    </row>
    <row r="4483" spans="1:18" hidden="1" outlineLevel="2" x14ac:dyDescent="0.25">
      <c r="A4483" s="222" t="str">
        <f>'Usages industrie'!A14</f>
        <v>Usage industriel n°11</v>
      </c>
      <c r="B4483" s="222" t="s">
        <v>645</v>
      </c>
      <c r="C4483" s="222"/>
      <c r="D4483" s="223">
        <f>D4432*'Usages industrie'!$P14*(1+'Usages industrie'!$Q14)^(D$4416-$D$4416)/1000</f>
        <v>0</v>
      </c>
      <c r="E4483" s="223">
        <f>E4432*'Usages industrie'!$P14*(1+'Usages industrie'!$Q14)^(E$4416-$D$4416)/1000</f>
        <v>0</v>
      </c>
      <c r="F4483" s="223">
        <f>F4432*'Usages industrie'!$P14*(1+'Usages industrie'!$Q14)^(F$4416-$D$4416)/1000</f>
        <v>0</v>
      </c>
      <c r="G4483" s="223">
        <f>G4432*'Usages industrie'!$P14*(1+'Usages industrie'!$Q14)^(G$4416-$D$4416)/1000</f>
        <v>0</v>
      </c>
      <c r="H4483" s="223">
        <f>H4432*'Usages industrie'!$P14*(1+'Usages industrie'!$Q14)^(H$4416-$D$4416)/1000</f>
        <v>0</v>
      </c>
      <c r="I4483" s="223">
        <f>I4432*'Usages industrie'!$P14*(1+'Usages industrie'!$Q14)^(I$4416-$D$4416)/1000</f>
        <v>0</v>
      </c>
      <c r="J4483" s="223">
        <f>J4432*'Usages industrie'!$P14*(1+'Usages industrie'!$Q14)^(J$4416-$D$4416)/1000</f>
        <v>0</v>
      </c>
      <c r="K4483" s="223">
        <f>K4432*'Usages industrie'!$P14*(1+'Usages industrie'!$Q14)^(K$4416-$D$4416)/1000</f>
        <v>0</v>
      </c>
      <c r="L4483" s="223">
        <f>L4432*'Usages industrie'!$P14*(1+'Usages industrie'!$Q14)^(L$4416-$D$4416)/1000</f>
        <v>0</v>
      </c>
      <c r="M4483" s="223">
        <f>M4432*'Usages industrie'!$P14*(1+'Usages industrie'!$Q14)^(M$4416-$D$4416)/1000</f>
        <v>0</v>
      </c>
      <c r="N4483" s="223">
        <f>N4432*'Usages industrie'!$P14*(1+'Usages industrie'!$Q14)^(N$4416-$D$4416)/1000</f>
        <v>0</v>
      </c>
      <c r="O4483" s="223">
        <f>O4432*'Usages industrie'!$P14*(1+'Usages industrie'!$Q14)^(O$4416-$D$4416)/1000</f>
        <v>0</v>
      </c>
      <c r="P4483" s="223">
        <f>P4432*'Usages industrie'!$P14*(1+'Usages industrie'!$Q14)^(P$4416-$D$4416)/1000</f>
        <v>0</v>
      </c>
      <c r="Q4483" s="223">
        <f>Q4432*'Usages industrie'!$P14*(1+'Usages industrie'!$Q14)^(Q$4416-$D$4416)/1000</f>
        <v>0</v>
      </c>
      <c r="R4483" s="223">
        <f>R4432*'Usages industrie'!$P14*(1+'Usages industrie'!$Q14)^(R$4416-$D$4416)/1000</f>
        <v>0</v>
      </c>
    </row>
    <row r="4484" spans="1:18" hidden="1" outlineLevel="2" x14ac:dyDescent="0.25">
      <c r="A4484" s="222" t="str">
        <f>'Usages industrie'!A15</f>
        <v>Usage industriel n°12</v>
      </c>
      <c r="B4484" s="222" t="s">
        <v>645</v>
      </c>
      <c r="C4484" s="222"/>
      <c r="D4484" s="223">
        <f>D4433*'Usages industrie'!$P15*(1+'Usages industrie'!$Q15)^(D$4416-$D$4416)/1000</f>
        <v>0</v>
      </c>
      <c r="E4484" s="223">
        <f>E4433*'Usages industrie'!$P15*(1+'Usages industrie'!$Q15)^(E$4416-$D$4416)/1000</f>
        <v>0</v>
      </c>
      <c r="F4484" s="223">
        <f>F4433*'Usages industrie'!$P15*(1+'Usages industrie'!$Q15)^(F$4416-$D$4416)/1000</f>
        <v>0</v>
      </c>
      <c r="G4484" s="223">
        <f>G4433*'Usages industrie'!$P15*(1+'Usages industrie'!$Q15)^(G$4416-$D$4416)/1000</f>
        <v>0</v>
      </c>
      <c r="H4484" s="223">
        <f>H4433*'Usages industrie'!$P15*(1+'Usages industrie'!$Q15)^(H$4416-$D$4416)/1000</f>
        <v>0</v>
      </c>
      <c r="I4484" s="223">
        <f>I4433*'Usages industrie'!$P15*(1+'Usages industrie'!$Q15)^(I$4416-$D$4416)/1000</f>
        <v>0</v>
      </c>
      <c r="J4484" s="223">
        <f>J4433*'Usages industrie'!$P15*(1+'Usages industrie'!$Q15)^(J$4416-$D$4416)/1000</f>
        <v>0</v>
      </c>
      <c r="K4484" s="223">
        <f>K4433*'Usages industrie'!$P15*(1+'Usages industrie'!$Q15)^(K$4416-$D$4416)/1000</f>
        <v>0</v>
      </c>
      <c r="L4484" s="223">
        <f>L4433*'Usages industrie'!$P15*(1+'Usages industrie'!$Q15)^(L$4416-$D$4416)/1000</f>
        <v>0</v>
      </c>
      <c r="M4484" s="223">
        <f>M4433*'Usages industrie'!$P15*(1+'Usages industrie'!$Q15)^(M$4416-$D$4416)/1000</f>
        <v>0</v>
      </c>
      <c r="N4484" s="223">
        <f>N4433*'Usages industrie'!$P15*(1+'Usages industrie'!$Q15)^(N$4416-$D$4416)/1000</f>
        <v>0</v>
      </c>
      <c r="O4484" s="223">
        <f>O4433*'Usages industrie'!$P15*(1+'Usages industrie'!$Q15)^(O$4416-$D$4416)/1000</f>
        <v>0</v>
      </c>
      <c r="P4484" s="223">
        <f>P4433*'Usages industrie'!$P15*(1+'Usages industrie'!$Q15)^(P$4416-$D$4416)/1000</f>
        <v>0</v>
      </c>
      <c r="Q4484" s="223">
        <f>Q4433*'Usages industrie'!$P15*(1+'Usages industrie'!$Q15)^(Q$4416-$D$4416)/1000</f>
        <v>0</v>
      </c>
      <c r="R4484" s="223">
        <f>R4433*'Usages industrie'!$P15*(1+'Usages industrie'!$Q15)^(R$4416-$D$4416)/1000</f>
        <v>0</v>
      </c>
    </row>
    <row r="4485" spans="1:18" hidden="1" outlineLevel="2" x14ac:dyDescent="0.25">
      <c r="A4485" s="222" t="str">
        <f>'Usages industrie'!A16</f>
        <v>Usage industriel n°13</v>
      </c>
      <c r="B4485" s="222" t="s">
        <v>645</v>
      </c>
      <c r="C4485" s="222"/>
      <c r="D4485" s="223">
        <f>D4434*'Usages industrie'!$P16*(1+'Usages industrie'!$Q16)^(D$4416-$D$4416)/1000</f>
        <v>0</v>
      </c>
      <c r="E4485" s="223">
        <f>E4434*'Usages industrie'!$P16*(1+'Usages industrie'!$Q16)^(E$4416-$D$4416)/1000</f>
        <v>0</v>
      </c>
      <c r="F4485" s="223">
        <f>F4434*'Usages industrie'!$P16*(1+'Usages industrie'!$Q16)^(F$4416-$D$4416)/1000</f>
        <v>0</v>
      </c>
      <c r="G4485" s="223">
        <f>G4434*'Usages industrie'!$P16*(1+'Usages industrie'!$Q16)^(G$4416-$D$4416)/1000</f>
        <v>0</v>
      </c>
      <c r="H4485" s="223">
        <f>H4434*'Usages industrie'!$P16*(1+'Usages industrie'!$Q16)^(H$4416-$D$4416)/1000</f>
        <v>0</v>
      </c>
      <c r="I4485" s="223">
        <f>I4434*'Usages industrie'!$P16*(1+'Usages industrie'!$Q16)^(I$4416-$D$4416)/1000</f>
        <v>0</v>
      </c>
      <c r="J4485" s="223">
        <f>J4434*'Usages industrie'!$P16*(1+'Usages industrie'!$Q16)^(J$4416-$D$4416)/1000</f>
        <v>0</v>
      </c>
      <c r="K4485" s="223">
        <f>K4434*'Usages industrie'!$P16*(1+'Usages industrie'!$Q16)^(K$4416-$D$4416)/1000</f>
        <v>0</v>
      </c>
      <c r="L4485" s="223">
        <f>L4434*'Usages industrie'!$P16*(1+'Usages industrie'!$Q16)^(L$4416-$D$4416)/1000</f>
        <v>0</v>
      </c>
      <c r="M4485" s="223">
        <f>M4434*'Usages industrie'!$P16*(1+'Usages industrie'!$Q16)^(M$4416-$D$4416)/1000</f>
        <v>0</v>
      </c>
      <c r="N4485" s="223">
        <f>N4434*'Usages industrie'!$P16*(1+'Usages industrie'!$Q16)^(N$4416-$D$4416)/1000</f>
        <v>0</v>
      </c>
      <c r="O4485" s="223">
        <f>O4434*'Usages industrie'!$P16*(1+'Usages industrie'!$Q16)^(O$4416-$D$4416)/1000</f>
        <v>0</v>
      </c>
      <c r="P4485" s="223">
        <f>P4434*'Usages industrie'!$P16*(1+'Usages industrie'!$Q16)^(P$4416-$D$4416)/1000</f>
        <v>0</v>
      </c>
      <c r="Q4485" s="223">
        <f>Q4434*'Usages industrie'!$P16*(1+'Usages industrie'!$Q16)^(Q$4416-$D$4416)/1000</f>
        <v>0</v>
      </c>
      <c r="R4485" s="223">
        <f>R4434*'Usages industrie'!$P16*(1+'Usages industrie'!$Q16)^(R$4416-$D$4416)/1000</f>
        <v>0</v>
      </c>
    </row>
    <row r="4486" spans="1:18" hidden="1" outlineLevel="2" x14ac:dyDescent="0.25">
      <c r="A4486" s="222" t="str">
        <f>'Usages industrie'!A17</f>
        <v>Usage industriel n°14</v>
      </c>
      <c r="B4486" s="222" t="s">
        <v>645</v>
      </c>
      <c r="C4486" s="222"/>
      <c r="D4486" s="223">
        <f>D4435*'Usages industrie'!$P17*(1+'Usages industrie'!$Q17)^(D$4416-$D$4416)/1000</f>
        <v>0</v>
      </c>
      <c r="E4486" s="223">
        <f>E4435*'Usages industrie'!$P17*(1+'Usages industrie'!$Q17)^(E$4416-$D$4416)/1000</f>
        <v>0</v>
      </c>
      <c r="F4486" s="223">
        <f>F4435*'Usages industrie'!$P17*(1+'Usages industrie'!$Q17)^(F$4416-$D$4416)/1000</f>
        <v>0</v>
      </c>
      <c r="G4486" s="223">
        <f>G4435*'Usages industrie'!$P17*(1+'Usages industrie'!$Q17)^(G$4416-$D$4416)/1000</f>
        <v>0</v>
      </c>
      <c r="H4486" s="223">
        <f>H4435*'Usages industrie'!$P17*(1+'Usages industrie'!$Q17)^(H$4416-$D$4416)/1000</f>
        <v>0</v>
      </c>
      <c r="I4486" s="223">
        <f>I4435*'Usages industrie'!$P17*(1+'Usages industrie'!$Q17)^(I$4416-$D$4416)/1000</f>
        <v>0</v>
      </c>
      <c r="J4486" s="223">
        <f>J4435*'Usages industrie'!$P17*(1+'Usages industrie'!$Q17)^(J$4416-$D$4416)/1000</f>
        <v>0</v>
      </c>
      <c r="K4486" s="223">
        <f>K4435*'Usages industrie'!$P17*(1+'Usages industrie'!$Q17)^(K$4416-$D$4416)/1000</f>
        <v>0</v>
      </c>
      <c r="L4486" s="223">
        <f>L4435*'Usages industrie'!$P17*(1+'Usages industrie'!$Q17)^(L$4416-$D$4416)/1000</f>
        <v>0</v>
      </c>
      <c r="M4486" s="223">
        <f>M4435*'Usages industrie'!$P17*(1+'Usages industrie'!$Q17)^(M$4416-$D$4416)/1000</f>
        <v>0</v>
      </c>
      <c r="N4486" s="223">
        <f>N4435*'Usages industrie'!$P17*(1+'Usages industrie'!$Q17)^(N$4416-$D$4416)/1000</f>
        <v>0</v>
      </c>
      <c r="O4486" s="223">
        <f>O4435*'Usages industrie'!$P17*(1+'Usages industrie'!$Q17)^(O$4416-$D$4416)/1000</f>
        <v>0</v>
      </c>
      <c r="P4486" s="223">
        <f>P4435*'Usages industrie'!$P17*(1+'Usages industrie'!$Q17)^(P$4416-$D$4416)/1000</f>
        <v>0</v>
      </c>
      <c r="Q4486" s="223">
        <f>Q4435*'Usages industrie'!$P17*(1+'Usages industrie'!$Q17)^(Q$4416-$D$4416)/1000</f>
        <v>0</v>
      </c>
      <c r="R4486" s="223">
        <f>R4435*'Usages industrie'!$P17*(1+'Usages industrie'!$Q17)^(R$4416-$D$4416)/1000</f>
        <v>0</v>
      </c>
    </row>
    <row r="4487" spans="1:18" hidden="1" outlineLevel="2" x14ac:dyDescent="0.25">
      <c r="A4487" s="222" t="str">
        <f>'Usages industrie'!A18</f>
        <v>Usage industriel n°15</v>
      </c>
      <c r="B4487" s="222" t="s">
        <v>645</v>
      </c>
      <c r="C4487" s="222"/>
      <c r="D4487" s="223">
        <f>D4436*'Usages industrie'!$P18*(1+'Usages industrie'!$Q18)^(D$4416-$D$4416)/1000</f>
        <v>0</v>
      </c>
      <c r="E4487" s="223">
        <f>E4436*'Usages industrie'!$P18*(1+'Usages industrie'!$Q18)^(E$4416-$D$4416)/1000</f>
        <v>0</v>
      </c>
      <c r="F4487" s="223">
        <f>F4436*'Usages industrie'!$P18*(1+'Usages industrie'!$Q18)^(F$4416-$D$4416)/1000</f>
        <v>0</v>
      </c>
      <c r="G4487" s="223">
        <f>G4436*'Usages industrie'!$P18*(1+'Usages industrie'!$Q18)^(G$4416-$D$4416)/1000</f>
        <v>0</v>
      </c>
      <c r="H4487" s="223">
        <f>H4436*'Usages industrie'!$P18*(1+'Usages industrie'!$Q18)^(H$4416-$D$4416)/1000</f>
        <v>0</v>
      </c>
      <c r="I4487" s="223">
        <f>I4436*'Usages industrie'!$P18*(1+'Usages industrie'!$Q18)^(I$4416-$D$4416)/1000</f>
        <v>0</v>
      </c>
      <c r="J4487" s="223">
        <f>J4436*'Usages industrie'!$P18*(1+'Usages industrie'!$Q18)^(J$4416-$D$4416)/1000</f>
        <v>0</v>
      </c>
      <c r="K4487" s="223">
        <f>K4436*'Usages industrie'!$P18*(1+'Usages industrie'!$Q18)^(K$4416-$D$4416)/1000</f>
        <v>0</v>
      </c>
      <c r="L4487" s="223">
        <f>L4436*'Usages industrie'!$P18*(1+'Usages industrie'!$Q18)^(L$4416-$D$4416)/1000</f>
        <v>0</v>
      </c>
      <c r="M4487" s="223">
        <f>M4436*'Usages industrie'!$P18*(1+'Usages industrie'!$Q18)^(M$4416-$D$4416)/1000</f>
        <v>0</v>
      </c>
      <c r="N4487" s="223">
        <f>N4436*'Usages industrie'!$P18*(1+'Usages industrie'!$Q18)^(N$4416-$D$4416)/1000</f>
        <v>0</v>
      </c>
      <c r="O4487" s="223">
        <f>O4436*'Usages industrie'!$P18*(1+'Usages industrie'!$Q18)^(O$4416-$D$4416)/1000</f>
        <v>0</v>
      </c>
      <c r="P4487" s="223">
        <f>P4436*'Usages industrie'!$P18*(1+'Usages industrie'!$Q18)^(P$4416-$D$4416)/1000</f>
        <v>0</v>
      </c>
      <c r="Q4487" s="223">
        <f>Q4436*'Usages industrie'!$P18*(1+'Usages industrie'!$Q18)^(Q$4416-$D$4416)/1000</f>
        <v>0</v>
      </c>
      <c r="R4487" s="223">
        <f>R4436*'Usages industrie'!$P18*(1+'Usages industrie'!$Q18)^(R$4416-$D$4416)/1000</f>
        <v>0</v>
      </c>
    </row>
    <row r="4488" spans="1:18" hidden="1" outlineLevel="2" x14ac:dyDescent="0.25">
      <c r="A4488" s="222" t="str">
        <f>'Usages industrie'!A19</f>
        <v>Usage industriel n°16</v>
      </c>
      <c r="B4488" s="222" t="s">
        <v>645</v>
      </c>
      <c r="C4488" s="222"/>
      <c r="D4488" s="223">
        <f>D4437*'Usages industrie'!$P19*(1+'Usages industrie'!$Q19)^(D$4416-$D$4416)/1000</f>
        <v>0</v>
      </c>
      <c r="E4488" s="223">
        <f>E4437*'Usages industrie'!$P19*(1+'Usages industrie'!$Q19)^(E$4416-$D$4416)/1000</f>
        <v>0</v>
      </c>
      <c r="F4488" s="223">
        <f>F4437*'Usages industrie'!$P19*(1+'Usages industrie'!$Q19)^(F$4416-$D$4416)/1000</f>
        <v>0</v>
      </c>
      <c r="G4488" s="223">
        <f>G4437*'Usages industrie'!$P19*(1+'Usages industrie'!$Q19)^(G$4416-$D$4416)/1000</f>
        <v>0</v>
      </c>
      <c r="H4488" s="223">
        <f>H4437*'Usages industrie'!$P19*(1+'Usages industrie'!$Q19)^(H$4416-$D$4416)/1000</f>
        <v>0</v>
      </c>
      <c r="I4488" s="223">
        <f>I4437*'Usages industrie'!$P19*(1+'Usages industrie'!$Q19)^(I$4416-$D$4416)/1000</f>
        <v>0</v>
      </c>
      <c r="J4488" s="223">
        <f>J4437*'Usages industrie'!$P19*(1+'Usages industrie'!$Q19)^(J$4416-$D$4416)/1000</f>
        <v>0</v>
      </c>
      <c r="K4488" s="223">
        <f>K4437*'Usages industrie'!$P19*(1+'Usages industrie'!$Q19)^(K$4416-$D$4416)/1000</f>
        <v>0</v>
      </c>
      <c r="L4488" s="223">
        <f>L4437*'Usages industrie'!$P19*(1+'Usages industrie'!$Q19)^(L$4416-$D$4416)/1000</f>
        <v>0</v>
      </c>
      <c r="M4488" s="223">
        <f>M4437*'Usages industrie'!$P19*(1+'Usages industrie'!$Q19)^(M$4416-$D$4416)/1000</f>
        <v>0</v>
      </c>
      <c r="N4488" s="223">
        <f>N4437*'Usages industrie'!$P19*(1+'Usages industrie'!$Q19)^(N$4416-$D$4416)/1000</f>
        <v>0</v>
      </c>
      <c r="O4488" s="223">
        <f>O4437*'Usages industrie'!$P19*(1+'Usages industrie'!$Q19)^(O$4416-$D$4416)/1000</f>
        <v>0</v>
      </c>
      <c r="P4488" s="223">
        <f>P4437*'Usages industrie'!$P19*(1+'Usages industrie'!$Q19)^(P$4416-$D$4416)/1000</f>
        <v>0</v>
      </c>
      <c r="Q4488" s="223">
        <f>Q4437*'Usages industrie'!$P19*(1+'Usages industrie'!$Q19)^(Q$4416-$D$4416)/1000</f>
        <v>0</v>
      </c>
      <c r="R4488" s="223">
        <f>R4437*'Usages industrie'!$P19*(1+'Usages industrie'!$Q19)^(R$4416-$D$4416)/1000</f>
        <v>0</v>
      </c>
    </row>
    <row r="4489" spans="1:18" hidden="1" outlineLevel="2" x14ac:dyDescent="0.25">
      <c r="A4489" s="222" t="str">
        <f>'Usages industrie'!A20</f>
        <v>Usage industriel n°17</v>
      </c>
      <c r="B4489" s="222" t="s">
        <v>645</v>
      </c>
      <c r="C4489" s="222"/>
      <c r="D4489" s="223">
        <f>D4438*'Usages industrie'!$P20*(1+'Usages industrie'!$Q20)^(D$4416-$D$4416)/1000</f>
        <v>0</v>
      </c>
      <c r="E4489" s="223">
        <f>E4438*'Usages industrie'!$P20*(1+'Usages industrie'!$Q20)^(E$4416-$D$4416)/1000</f>
        <v>0</v>
      </c>
      <c r="F4489" s="223">
        <f>F4438*'Usages industrie'!$P20*(1+'Usages industrie'!$Q20)^(F$4416-$D$4416)/1000</f>
        <v>0</v>
      </c>
      <c r="G4489" s="223">
        <f>G4438*'Usages industrie'!$P20*(1+'Usages industrie'!$Q20)^(G$4416-$D$4416)/1000</f>
        <v>0</v>
      </c>
      <c r="H4489" s="223">
        <f>H4438*'Usages industrie'!$P20*(1+'Usages industrie'!$Q20)^(H$4416-$D$4416)/1000</f>
        <v>0</v>
      </c>
      <c r="I4489" s="223">
        <f>I4438*'Usages industrie'!$P20*(1+'Usages industrie'!$Q20)^(I$4416-$D$4416)/1000</f>
        <v>0</v>
      </c>
      <c r="J4489" s="223">
        <f>J4438*'Usages industrie'!$P20*(1+'Usages industrie'!$Q20)^(J$4416-$D$4416)/1000</f>
        <v>0</v>
      </c>
      <c r="K4489" s="223">
        <f>K4438*'Usages industrie'!$P20*(1+'Usages industrie'!$Q20)^(K$4416-$D$4416)/1000</f>
        <v>0</v>
      </c>
      <c r="L4489" s="223">
        <f>L4438*'Usages industrie'!$P20*(1+'Usages industrie'!$Q20)^(L$4416-$D$4416)/1000</f>
        <v>0</v>
      </c>
      <c r="M4489" s="223">
        <f>M4438*'Usages industrie'!$P20*(1+'Usages industrie'!$Q20)^(M$4416-$D$4416)/1000</f>
        <v>0</v>
      </c>
      <c r="N4489" s="223">
        <f>N4438*'Usages industrie'!$P20*(1+'Usages industrie'!$Q20)^(N$4416-$D$4416)/1000</f>
        <v>0</v>
      </c>
      <c r="O4489" s="223">
        <f>O4438*'Usages industrie'!$P20*(1+'Usages industrie'!$Q20)^(O$4416-$D$4416)/1000</f>
        <v>0</v>
      </c>
      <c r="P4489" s="223">
        <f>P4438*'Usages industrie'!$P20*(1+'Usages industrie'!$Q20)^(P$4416-$D$4416)/1000</f>
        <v>0</v>
      </c>
      <c r="Q4489" s="223">
        <f>Q4438*'Usages industrie'!$P20*(1+'Usages industrie'!$Q20)^(Q$4416-$D$4416)/1000</f>
        <v>0</v>
      </c>
      <c r="R4489" s="223">
        <f>R4438*'Usages industrie'!$P20*(1+'Usages industrie'!$Q20)^(R$4416-$D$4416)/1000</f>
        <v>0</v>
      </c>
    </row>
    <row r="4490" spans="1:18" hidden="1" outlineLevel="2" x14ac:dyDescent="0.25">
      <c r="A4490" s="222" t="str">
        <f>'Usages industrie'!A21</f>
        <v>Usage industriel n°18</v>
      </c>
      <c r="B4490" s="222" t="s">
        <v>645</v>
      </c>
      <c r="C4490" s="222"/>
      <c r="D4490" s="223">
        <f>D4439*'Usages industrie'!$P21*(1+'Usages industrie'!$Q21)^(D$4416-$D$4416)/1000</f>
        <v>0</v>
      </c>
      <c r="E4490" s="223">
        <f>E4439*'Usages industrie'!$P21*(1+'Usages industrie'!$Q21)^(E$4416-$D$4416)/1000</f>
        <v>0</v>
      </c>
      <c r="F4490" s="223">
        <f>F4439*'Usages industrie'!$P21*(1+'Usages industrie'!$Q21)^(F$4416-$D$4416)/1000</f>
        <v>0</v>
      </c>
      <c r="G4490" s="223">
        <f>G4439*'Usages industrie'!$P21*(1+'Usages industrie'!$Q21)^(G$4416-$D$4416)/1000</f>
        <v>0</v>
      </c>
      <c r="H4490" s="223">
        <f>H4439*'Usages industrie'!$P21*(1+'Usages industrie'!$Q21)^(H$4416-$D$4416)/1000</f>
        <v>0</v>
      </c>
      <c r="I4490" s="223">
        <f>I4439*'Usages industrie'!$P21*(1+'Usages industrie'!$Q21)^(I$4416-$D$4416)/1000</f>
        <v>0</v>
      </c>
      <c r="J4490" s="223">
        <f>J4439*'Usages industrie'!$P21*(1+'Usages industrie'!$Q21)^(J$4416-$D$4416)/1000</f>
        <v>0</v>
      </c>
      <c r="K4490" s="223">
        <f>K4439*'Usages industrie'!$P21*(1+'Usages industrie'!$Q21)^(K$4416-$D$4416)/1000</f>
        <v>0</v>
      </c>
      <c r="L4490" s="223">
        <f>L4439*'Usages industrie'!$P21*(1+'Usages industrie'!$Q21)^(L$4416-$D$4416)/1000</f>
        <v>0</v>
      </c>
      <c r="M4490" s="223">
        <f>M4439*'Usages industrie'!$P21*(1+'Usages industrie'!$Q21)^(M$4416-$D$4416)/1000</f>
        <v>0</v>
      </c>
      <c r="N4490" s="223">
        <f>N4439*'Usages industrie'!$P21*(1+'Usages industrie'!$Q21)^(N$4416-$D$4416)/1000</f>
        <v>0</v>
      </c>
      <c r="O4490" s="223">
        <f>O4439*'Usages industrie'!$P21*(1+'Usages industrie'!$Q21)^(O$4416-$D$4416)/1000</f>
        <v>0</v>
      </c>
      <c r="P4490" s="223">
        <f>P4439*'Usages industrie'!$P21*(1+'Usages industrie'!$Q21)^(P$4416-$D$4416)/1000</f>
        <v>0</v>
      </c>
      <c r="Q4490" s="223">
        <f>Q4439*'Usages industrie'!$P21*(1+'Usages industrie'!$Q21)^(Q$4416-$D$4416)/1000</f>
        <v>0</v>
      </c>
      <c r="R4490" s="223">
        <f>R4439*'Usages industrie'!$P21*(1+'Usages industrie'!$Q21)^(R$4416-$D$4416)/1000</f>
        <v>0</v>
      </c>
    </row>
    <row r="4491" spans="1:18" hidden="1" outlineLevel="2" x14ac:dyDescent="0.25">
      <c r="A4491" s="222" t="str">
        <f>'Usages industrie'!A22</f>
        <v>Usage industriel n°19</v>
      </c>
      <c r="B4491" s="222" t="s">
        <v>645</v>
      </c>
      <c r="C4491" s="222"/>
      <c r="D4491" s="223">
        <f>D4440*'Usages industrie'!$P22*(1+'Usages industrie'!$Q22)^(D$4416-$D$4416)/1000</f>
        <v>0</v>
      </c>
      <c r="E4491" s="223">
        <f>E4440*'Usages industrie'!$P22*(1+'Usages industrie'!$Q22)^(E$4416-$D$4416)/1000</f>
        <v>0</v>
      </c>
      <c r="F4491" s="223">
        <f>F4440*'Usages industrie'!$P22*(1+'Usages industrie'!$Q22)^(F$4416-$D$4416)/1000</f>
        <v>0</v>
      </c>
      <c r="G4491" s="223">
        <f>G4440*'Usages industrie'!$P22*(1+'Usages industrie'!$Q22)^(G$4416-$D$4416)/1000</f>
        <v>0</v>
      </c>
      <c r="H4491" s="223">
        <f>H4440*'Usages industrie'!$P22*(1+'Usages industrie'!$Q22)^(H$4416-$D$4416)/1000</f>
        <v>0</v>
      </c>
      <c r="I4491" s="223">
        <f>I4440*'Usages industrie'!$P22*(1+'Usages industrie'!$Q22)^(I$4416-$D$4416)/1000</f>
        <v>0</v>
      </c>
      <c r="J4491" s="223">
        <f>J4440*'Usages industrie'!$P22*(1+'Usages industrie'!$Q22)^(J$4416-$D$4416)/1000</f>
        <v>0</v>
      </c>
      <c r="K4491" s="223">
        <f>K4440*'Usages industrie'!$P22*(1+'Usages industrie'!$Q22)^(K$4416-$D$4416)/1000</f>
        <v>0</v>
      </c>
      <c r="L4491" s="223">
        <f>L4440*'Usages industrie'!$P22*(1+'Usages industrie'!$Q22)^(L$4416-$D$4416)/1000</f>
        <v>0</v>
      </c>
      <c r="M4491" s="223">
        <f>M4440*'Usages industrie'!$P22*(1+'Usages industrie'!$Q22)^(M$4416-$D$4416)/1000</f>
        <v>0</v>
      </c>
      <c r="N4491" s="223">
        <f>N4440*'Usages industrie'!$P22*(1+'Usages industrie'!$Q22)^(N$4416-$D$4416)/1000</f>
        <v>0</v>
      </c>
      <c r="O4491" s="223">
        <f>O4440*'Usages industrie'!$P22*(1+'Usages industrie'!$Q22)^(O$4416-$D$4416)/1000</f>
        <v>0</v>
      </c>
      <c r="P4491" s="223">
        <f>P4440*'Usages industrie'!$P22*(1+'Usages industrie'!$Q22)^(P$4416-$D$4416)/1000</f>
        <v>0</v>
      </c>
      <c r="Q4491" s="223">
        <f>Q4440*'Usages industrie'!$P22*(1+'Usages industrie'!$Q22)^(Q$4416-$D$4416)/1000</f>
        <v>0</v>
      </c>
      <c r="R4491" s="223">
        <f>R4440*'Usages industrie'!$P22*(1+'Usages industrie'!$Q22)^(R$4416-$D$4416)/1000</f>
        <v>0</v>
      </c>
    </row>
    <row r="4492" spans="1:18" hidden="1" outlineLevel="2" x14ac:dyDescent="0.25">
      <c r="A4492" s="222" t="str">
        <f>'Usages industrie'!A23</f>
        <v>Usage industriel n°20</v>
      </c>
      <c r="B4492" s="222" t="s">
        <v>645</v>
      </c>
      <c r="C4492" s="222"/>
      <c r="D4492" s="223">
        <f>D4441*'Usages industrie'!$P23*(1+'Usages industrie'!$Q23)^(D$4416-$D$4416)/1000</f>
        <v>0</v>
      </c>
      <c r="E4492" s="223">
        <f>E4441*'Usages industrie'!$P23*(1+'Usages industrie'!$Q23)^(E$4416-$D$4416)/1000</f>
        <v>0</v>
      </c>
      <c r="F4492" s="223">
        <f>F4441*'Usages industrie'!$P23*(1+'Usages industrie'!$Q23)^(F$4416-$D$4416)/1000</f>
        <v>0</v>
      </c>
      <c r="G4492" s="223">
        <f>G4441*'Usages industrie'!$P23*(1+'Usages industrie'!$Q23)^(G$4416-$D$4416)/1000</f>
        <v>0</v>
      </c>
      <c r="H4492" s="223">
        <f>H4441*'Usages industrie'!$P23*(1+'Usages industrie'!$Q23)^(H$4416-$D$4416)/1000</f>
        <v>0</v>
      </c>
      <c r="I4492" s="223">
        <f>I4441*'Usages industrie'!$P23*(1+'Usages industrie'!$Q23)^(I$4416-$D$4416)/1000</f>
        <v>0</v>
      </c>
      <c r="J4492" s="223">
        <f>J4441*'Usages industrie'!$P23*(1+'Usages industrie'!$Q23)^(J$4416-$D$4416)/1000</f>
        <v>0</v>
      </c>
      <c r="K4492" s="223">
        <f>K4441*'Usages industrie'!$P23*(1+'Usages industrie'!$Q23)^(K$4416-$D$4416)/1000</f>
        <v>0</v>
      </c>
      <c r="L4492" s="223">
        <f>L4441*'Usages industrie'!$P23*(1+'Usages industrie'!$Q23)^(L$4416-$D$4416)/1000</f>
        <v>0</v>
      </c>
      <c r="M4492" s="223">
        <f>M4441*'Usages industrie'!$P23*(1+'Usages industrie'!$Q23)^(M$4416-$D$4416)/1000</f>
        <v>0</v>
      </c>
      <c r="N4492" s="223">
        <f>N4441*'Usages industrie'!$P23*(1+'Usages industrie'!$Q23)^(N$4416-$D$4416)/1000</f>
        <v>0</v>
      </c>
      <c r="O4492" s="223">
        <f>O4441*'Usages industrie'!$P23*(1+'Usages industrie'!$Q23)^(O$4416-$D$4416)/1000</f>
        <v>0</v>
      </c>
      <c r="P4492" s="223">
        <f>P4441*'Usages industrie'!$P23*(1+'Usages industrie'!$Q23)^(P$4416-$D$4416)/1000</f>
        <v>0</v>
      </c>
      <c r="Q4492" s="223">
        <f>Q4441*'Usages industrie'!$P23*(1+'Usages industrie'!$Q23)^(Q$4416-$D$4416)/1000</f>
        <v>0</v>
      </c>
      <c r="R4492" s="223">
        <f>R4441*'Usages industrie'!$P23*(1+'Usages industrie'!$Q23)^(R$4416-$D$4416)/1000</f>
        <v>0</v>
      </c>
    </row>
    <row r="4493" spans="1:18" hidden="1" outlineLevel="2" x14ac:dyDescent="0.25">
      <c r="A4493" s="222" t="str">
        <f>'Usages industrie'!A24</f>
        <v>Usage industriel n°21</v>
      </c>
      <c r="B4493" s="222" t="s">
        <v>645</v>
      </c>
      <c r="C4493" s="222"/>
      <c r="D4493" s="223">
        <f>D4442*'Usages industrie'!$P24*(1+'Usages industrie'!$Q24)^(D$4416-$D$4416)/1000</f>
        <v>0</v>
      </c>
      <c r="E4493" s="223">
        <f>E4442*'Usages industrie'!$P24*(1+'Usages industrie'!$Q24)^(E$4416-$D$4416)/1000</f>
        <v>0</v>
      </c>
      <c r="F4493" s="223">
        <f>F4442*'Usages industrie'!$P24*(1+'Usages industrie'!$Q24)^(F$4416-$D$4416)/1000</f>
        <v>0</v>
      </c>
      <c r="G4493" s="223">
        <f>G4442*'Usages industrie'!$P24*(1+'Usages industrie'!$Q24)^(G$4416-$D$4416)/1000</f>
        <v>0</v>
      </c>
      <c r="H4493" s="223">
        <f>H4442*'Usages industrie'!$P24*(1+'Usages industrie'!$Q24)^(H$4416-$D$4416)/1000</f>
        <v>0</v>
      </c>
      <c r="I4493" s="223">
        <f>I4442*'Usages industrie'!$P24*(1+'Usages industrie'!$Q24)^(I$4416-$D$4416)/1000</f>
        <v>0</v>
      </c>
      <c r="J4493" s="223">
        <f>J4442*'Usages industrie'!$P24*(1+'Usages industrie'!$Q24)^(J$4416-$D$4416)/1000</f>
        <v>0</v>
      </c>
      <c r="K4493" s="223">
        <f>K4442*'Usages industrie'!$P24*(1+'Usages industrie'!$Q24)^(K$4416-$D$4416)/1000</f>
        <v>0</v>
      </c>
      <c r="L4493" s="223">
        <f>L4442*'Usages industrie'!$P24*(1+'Usages industrie'!$Q24)^(L$4416-$D$4416)/1000</f>
        <v>0</v>
      </c>
      <c r="M4493" s="223">
        <f>M4442*'Usages industrie'!$P24*(1+'Usages industrie'!$Q24)^(M$4416-$D$4416)/1000</f>
        <v>0</v>
      </c>
      <c r="N4493" s="223">
        <f>N4442*'Usages industrie'!$P24*(1+'Usages industrie'!$Q24)^(N$4416-$D$4416)/1000</f>
        <v>0</v>
      </c>
      <c r="O4493" s="223">
        <f>O4442*'Usages industrie'!$P24*(1+'Usages industrie'!$Q24)^(O$4416-$D$4416)/1000</f>
        <v>0</v>
      </c>
      <c r="P4493" s="223">
        <f>P4442*'Usages industrie'!$P24*(1+'Usages industrie'!$Q24)^(P$4416-$D$4416)/1000</f>
        <v>0</v>
      </c>
      <c r="Q4493" s="223">
        <f>Q4442*'Usages industrie'!$P24*(1+'Usages industrie'!$Q24)^(Q$4416-$D$4416)/1000</f>
        <v>0</v>
      </c>
      <c r="R4493" s="223">
        <f>R4442*'Usages industrie'!$P24*(1+'Usages industrie'!$Q24)^(R$4416-$D$4416)/1000</f>
        <v>0</v>
      </c>
    </row>
    <row r="4494" spans="1:18" hidden="1" outlineLevel="2" x14ac:dyDescent="0.25">
      <c r="A4494" s="222" t="str">
        <f>'Usages industrie'!A25</f>
        <v>Usage industriel n°22</v>
      </c>
      <c r="B4494" s="222" t="s">
        <v>645</v>
      </c>
      <c r="C4494" s="222"/>
      <c r="D4494" s="223">
        <f>D4443*'Usages industrie'!$P25*(1+'Usages industrie'!$Q25)^(D$4416-$D$4416)/1000</f>
        <v>0</v>
      </c>
      <c r="E4494" s="223">
        <f>E4443*'Usages industrie'!$P25*(1+'Usages industrie'!$Q25)^(E$4416-$D$4416)/1000</f>
        <v>0</v>
      </c>
      <c r="F4494" s="223">
        <f>F4443*'Usages industrie'!$P25*(1+'Usages industrie'!$Q25)^(F$4416-$D$4416)/1000</f>
        <v>0</v>
      </c>
      <c r="G4494" s="223">
        <f>G4443*'Usages industrie'!$P25*(1+'Usages industrie'!$Q25)^(G$4416-$D$4416)/1000</f>
        <v>0</v>
      </c>
      <c r="H4494" s="223">
        <f>H4443*'Usages industrie'!$P25*(1+'Usages industrie'!$Q25)^(H$4416-$D$4416)/1000</f>
        <v>0</v>
      </c>
      <c r="I4494" s="223">
        <f>I4443*'Usages industrie'!$P25*(1+'Usages industrie'!$Q25)^(I$4416-$D$4416)/1000</f>
        <v>0</v>
      </c>
      <c r="J4494" s="223">
        <f>J4443*'Usages industrie'!$P25*(1+'Usages industrie'!$Q25)^(J$4416-$D$4416)/1000</f>
        <v>0</v>
      </c>
      <c r="K4494" s="223">
        <f>K4443*'Usages industrie'!$P25*(1+'Usages industrie'!$Q25)^(K$4416-$D$4416)/1000</f>
        <v>0</v>
      </c>
      <c r="L4494" s="223">
        <f>L4443*'Usages industrie'!$P25*(1+'Usages industrie'!$Q25)^(L$4416-$D$4416)/1000</f>
        <v>0</v>
      </c>
      <c r="M4494" s="223">
        <f>M4443*'Usages industrie'!$P25*(1+'Usages industrie'!$Q25)^(M$4416-$D$4416)/1000</f>
        <v>0</v>
      </c>
      <c r="N4494" s="223">
        <f>N4443*'Usages industrie'!$P25*(1+'Usages industrie'!$Q25)^(N$4416-$D$4416)/1000</f>
        <v>0</v>
      </c>
      <c r="O4494" s="223">
        <f>O4443*'Usages industrie'!$P25*(1+'Usages industrie'!$Q25)^(O$4416-$D$4416)/1000</f>
        <v>0</v>
      </c>
      <c r="P4494" s="223">
        <f>P4443*'Usages industrie'!$P25*(1+'Usages industrie'!$Q25)^(P$4416-$D$4416)/1000</f>
        <v>0</v>
      </c>
      <c r="Q4494" s="223">
        <f>Q4443*'Usages industrie'!$P25*(1+'Usages industrie'!$Q25)^(Q$4416-$D$4416)/1000</f>
        <v>0</v>
      </c>
      <c r="R4494" s="223">
        <f>R4443*'Usages industrie'!$P25*(1+'Usages industrie'!$Q25)^(R$4416-$D$4416)/1000</f>
        <v>0</v>
      </c>
    </row>
    <row r="4495" spans="1:18" hidden="1" outlineLevel="2" x14ac:dyDescent="0.25">
      <c r="A4495" s="222" t="str">
        <f>'Usages industrie'!A26</f>
        <v>Usage industriel n°23</v>
      </c>
      <c r="B4495" s="222" t="s">
        <v>645</v>
      </c>
      <c r="C4495" s="222"/>
      <c r="D4495" s="223">
        <f>D4444*'Usages industrie'!$P26*(1+'Usages industrie'!$Q26)^(D$4416-$D$4416)/1000</f>
        <v>0</v>
      </c>
      <c r="E4495" s="223">
        <f>E4444*'Usages industrie'!$P26*(1+'Usages industrie'!$Q26)^(E$4416-$D$4416)/1000</f>
        <v>0</v>
      </c>
      <c r="F4495" s="223">
        <f>F4444*'Usages industrie'!$P26*(1+'Usages industrie'!$Q26)^(F$4416-$D$4416)/1000</f>
        <v>0</v>
      </c>
      <c r="G4495" s="223">
        <f>G4444*'Usages industrie'!$P26*(1+'Usages industrie'!$Q26)^(G$4416-$D$4416)/1000</f>
        <v>0</v>
      </c>
      <c r="H4495" s="223">
        <f>H4444*'Usages industrie'!$P26*(1+'Usages industrie'!$Q26)^(H$4416-$D$4416)/1000</f>
        <v>0</v>
      </c>
      <c r="I4495" s="223">
        <f>I4444*'Usages industrie'!$P26*(1+'Usages industrie'!$Q26)^(I$4416-$D$4416)/1000</f>
        <v>0</v>
      </c>
      <c r="J4495" s="223">
        <f>J4444*'Usages industrie'!$P26*(1+'Usages industrie'!$Q26)^(J$4416-$D$4416)/1000</f>
        <v>0</v>
      </c>
      <c r="K4495" s="223">
        <f>K4444*'Usages industrie'!$P26*(1+'Usages industrie'!$Q26)^(K$4416-$D$4416)/1000</f>
        <v>0</v>
      </c>
      <c r="L4495" s="223">
        <f>L4444*'Usages industrie'!$P26*(1+'Usages industrie'!$Q26)^(L$4416-$D$4416)/1000</f>
        <v>0</v>
      </c>
      <c r="M4495" s="223">
        <f>M4444*'Usages industrie'!$P26*(1+'Usages industrie'!$Q26)^(M$4416-$D$4416)/1000</f>
        <v>0</v>
      </c>
      <c r="N4495" s="223">
        <f>N4444*'Usages industrie'!$P26*(1+'Usages industrie'!$Q26)^(N$4416-$D$4416)/1000</f>
        <v>0</v>
      </c>
      <c r="O4495" s="223">
        <f>O4444*'Usages industrie'!$P26*(1+'Usages industrie'!$Q26)^(O$4416-$D$4416)/1000</f>
        <v>0</v>
      </c>
      <c r="P4495" s="223">
        <f>P4444*'Usages industrie'!$P26*(1+'Usages industrie'!$Q26)^(P$4416-$D$4416)/1000</f>
        <v>0</v>
      </c>
      <c r="Q4495" s="223">
        <f>Q4444*'Usages industrie'!$P26*(1+'Usages industrie'!$Q26)^(Q$4416-$D$4416)/1000</f>
        <v>0</v>
      </c>
      <c r="R4495" s="223">
        <f>R4444*'Usages industrie'!$P26*(1+'Usages industrie'!$Q26)^(R$4416-$D$4416)/1000</f>
        <v>0</v>
      </c>
    </row>
    <row r="4496" spans="1:18" hidden="1" outlineLevel="2" x14ac:dyDescent="0.25">
      <c r="A4496" s="222" t="str">
        <f>'Usages industrie'!A27</f>
        <v>Usage industriel n°24</v>
      </c>
      <c r="B4496" s="222" t="s">
        <v>645</v>
      </c>
      <c r="C4496" s="222"/>
      <c r="D4496" s="223">
        <f>D4445*'Usages industrie'!$P27*(1+'Usages industrie'!$Q27)^(D$4416-$D$4416)/1000</f>
        <v>0</v>
      </c>
      <c r="E4496" s="223">
        <f>E4445*'Usages industrie'!$P27*(1+'Usages industrie'!$Q27)^(E$4416-$D$4416)/1000</f>
        <v>0</v>
      </c>
      <c r="F4496" s="223">
        <f>F4445*'Usages industrie'!$P27*(1+'Usages industrie'!$Q27)^(F$4416-$D$4416)/1000</f>
        <v>0</v>
      </c>
      <c r="G4496" s="223">
        <f>G4445*'Usages industrie'!$P27*(1+'Usages industrie'!$Q27)^(G$4416-$D$4416)/1000</f>
        <v>0</v>
      </c>
      <c r="H4496" s="223">
        <f>H4445*'Usages industrie'!$P27*(1+'Usages industrie'!$Q27)^(H$4416-$D$4416)/1000</f>
        <v>0</v>
      </c>
      <c r="I4496" s="223">
        <f>I4445*'Usages industrie'!$P27*(1+'Usages industrie'!$Q27)^(I$4416-$D$4416)/1000</f>
        <v>0</v>
      </c>
      <c r="J4496" s="223">
        <f>J4445*'Usages industrie'!$P27*(1+'Usages industrie'!$Q27)^(J$4416-$D$4416)/1000</f>
        <v>0</v>
      </c>
      <c r="K4496" s="223">
        <f>K4445*'Usages industrie'!$P27*(1+'Usages industrie'!$Q27)^(K$4416-$D$4416)/1000</f>
        <v>0</v>
      </c>
      <c r="L4496" s="223">
        <f>L4445*'Usages industrie'!$P27*(1+'Usages industrie'!$Q27)^(L$4416-$D$4416)/1000</f>
        <v>0</v>
      </c>
      <c r="M4496" s="223">
        <f>M4445*'Usages industrie'!$P27*(1+'Usages industrie'!$Q27)^(M$4416-$D$4416)/1000</f>
        <v>0</v>
      </c>
      <c r="N4496" s="223">
        <f>N4445*'Usages industrie'!$P27*(1+'Usages industrie'!$Q27)^(N$4416-$D$4416)/1000</f>
        <v>0</v>
      </c>
      <c r="O4496" s="223">
        <f>O4445*'Usages industrie'!$P27*(1+'Usages industrie'!$Q27)^(O$4416-$D$4416)/1000</f>
        <v>0</v>
      </c>
      <c r="P4496" s="223">
        <f>P4445*'Usages industrie'!$P27*(1+'Usages industrie'!$Q27)^(P$4416-$D$4416)/1000</f>
        <v>0</v>
      </c>
      <c r="Q4496" s="223">
        <f>Q4445*'Usages industrie'!$P27*(1+'Usages industrie'!$Q27)^(Q$4416-$D$4416)/1000</f>
        <v>0</v>
      </c>
      <c r="R4496" s="223">
        <f>R4445*'Usages industrie'!$P27*(1+'Usages industrie'!$Q27)^(R$4416-$D$4416)/1000</f>
        <v>0</v>
      </c>
    </row>
    <row r="4497" spans="1:18" hidden="1" outlineLevel="2" x14ac:dyDescent="0.25">
      <c r="A4497" s="222" t="str">
        <f>'Usages industrie'!A28</f>
        <v>Usage industriel n°25</v>
      </c>
      <c r="B4497" s="222" t="s">
        <v>645</v>
      </c>
      <c r="C4497" s="222"/>
      <c r="D4497" s="223">
        <f>D4446*'Usages industrie'!$P28*(1+'Usages industrie'!$Q28)^(D$4416-$D$4416)/1000</f>
        <v>0</v>
      </c>
      <c r="E4497" s="223">
        <f>E4446*'Usages industrie'!$P28*(1+'Usages industrie'!$Q28)^(E$4416-$D$4416)/1000</f>
        <v>0</v>
      </c>
      <c r="F4497" s="223">
        <f>F4446*'Usages industrie'!$P28*(1+'Usages industrie'!$Q28)^(F$4416-$D$4416)/1000</f>
        <v>0</v>
      </c>
      <c r="G4497" s="223">
        <f>G4446*'Usages industrie'!$P28*(1+'Usages industrie'!$Q28)^(G$4416-$D$4416)/1000</f>
        <v>0</v>
      </c>
      <c r="H4497" s="223">
        <f>H4446*'Usages industrie'!$P28*(1+'Usages industrie'!$Q28)^(H$4416-$D$4416)/1000</f>
        <v>0</v>
      </c>
      <c r="I4497" s="223">
        <f>I4446*'Usages industrie'!$P28*(1+'Usages industrie'!$Q28)^(I$4416-$D$4416)/1000</f>
        <v>0</v>
      </c>
      <c r="J4497" s="223">
        <f>J4446*'Usages industrie'!$P28*(1+'Usages industrie'!$Q28)^(J$4416-$D$4416)/1000</f>
        <v>0</v>
      </c>
      <c r="K4497" s="223">
        <f>K4446*'Usages industrie'!$P28*(1+'Usages industrie'!$Q28)^(K$4416-$D$4416)/1000</f>
        <v>0</v>
      </c>
      <c r="L4497" s="223">
        <f>L4446*'Usages industrie'!$P28*(1+'Usages industrie'!$Q28)^(L$4416-$D$4416)/1000</f>
        <v>0</v>
      </c>
      <c r="M4497" s="223">
        <f>M4446*'Usages industrie'!$P28*(1+'Usages industrie'!$Q28)^(M$4416-$D$4416)/1000</f>
        <v>0</v>
      </c>
      <c r="N4497" s="223">
        <f>N4446*'Usages industrie'!$P28*(1+'Usages industrie'!$Q28)^(N$4416-$D$4416)/1000</f>
        <v>0</v>
      </c>
      <c r="O4497" s="223">
        <f>O4446*'Usages industrie'!$P28*(1+'Usages industrie'!$Q28)^(O$4416-$D$4416)/1000</f>
        <v>0</v>
      </c>
      <c r="P4497" s="223">
        <f>P4446*'Usages industrie'!$P28*(1+'Usages industrie'!$Q28)^(P$4416-$D$4416)/1000</f>
        <v>0</v>
      </c>
      <c r="Q4497" s="223">
        <f>Q4446*'Usages industrie'!$P28*(1+'Usages industrie'!$Q28)^(Q$4416-$D$4416)/1000</f>
        <v>0</v>
      </c>
      <c r="R4497" s="223">
        <f>R4446*'Usages industrie'!$P28*(1+'Usages industrie'!$Q28)^(R$4416-$D$4416)/1000</f>
        <v>0</v>
      </c>
    </row>
    <row r="4498" spans="1:18" hidden="1" outlineLevel="2" x14ac:dyDescent="0.25">
      <c r="A4498" s="222" t="str">
        <f>'Usages industrie'!A29</f>
        <v>Usage industriel n°26</v>
      </c>
      <c r="B4498" s="222" t="s">
        <v>645</v>
      </c>
      <c r="C4498" s="222"/>
      <c r="D4498" s="223">
        <f>D4447*'Usages industrie'!$P29*(1+'Usages industrie'!$Q29)^(D$4416-$D$4416)/1000</f>
        <v>0</v>
      </c>
      <c r="E4498" s="223">
        <f>E4447*'Usages industrie'!$P29*(1+'Usages industrie'!$Q29)^(E$4416-$D$4416)/1000</f>
        <v>0</v>
      </c>
      <c r="F4498" s="223">
        <f>F4447*'Usages industrie'!$P29*(1+'Usages industrie'!$Q29)^(F$4416-$D$4416)/1000</f>
        <v>0</v>
      </c>
      <c r="G4498" s="223">
        <f>G4447*'Usages industrie'!$P29*(1+'Usages industrie'!$Q29)^(G$4416-$D$4416)/1000</f>
        <v>0</v>
      </c>
      <c r="H4498" s="223">
        <f>H4447*'Usages industrie'!$P29*(1+'Usages industrie'!$Q29)^(H$4416-$D$4416)/1000</f>
        <v>0</v>
      </c>
      <c r="I4498" s="223">
        <f>I4447*'Usages industrie'!$P29*(1+'Usages industrie'!$Q29)^(I$4416-$D$4416)/1000</f>
        <v>0</v>
      </c>
      <c r="J4498" s="223">
        <f>J4447*'Usages industrie'!$P29*(1+'Usages industrie'!$Q29)^(J$4416-$D$4416)/1000</f>
        <v>0</v>
      </c>
      <c r="K4498" s="223">
        <f>K4447*'Usages industrie'!$P29*(1+'Usages industrie'!$Q29)^(K$4416-$D$4416)/1000</f>
        <v>0</v>
      </c>
      <c r="L4498" s="223">
        <f>L4447*'Usages industrie'!$P29*(1+'Usages industrie'!$Q29)^(L$4416-$D$4416)/1000</f>
        <v>0</v>
      </c>
      <c r="M4498" s="223">
        <f>M4447*'Usages industrie'!$P29*(1+'Usages industrie'!$Q29)^(M$4416-$D$4416)/1000</f>
        <v>0</v>
      </c>
      <c r="N4498" s="223">
        <f>N4447*'Usages industrie'!$P29*(1+'Usages industrie'!$Q29)^(N$4416-$D$4416)/1000</f>
        <v>0</v>
      </c>
      <c r="O4498" s="223">
        <f>O4447*'Usages industrie'!$P29*(1+'Usages industrie'!$Q29)^(O$4416-$D$4416)/1000</f>
        <v>0</v>
      </c>
      <c r="P4498" s="223">
        <f>P4447*'Usages industrie'!$P29*(1+'Usages industrie'!$Q29)^(P$4416-$D$4416)/1000</f>
        <v>0</v>
      </c>
      <c r="Q4498" s="223">
        <f>Q4447*'Usages industrie'!$P29*(1+'Usages industrie'!$Q29)^(Q$4416-$D$4416)/1000</f>
        <v>0</v>
      </c>
      <c r="R4498" s="223">
        <f>R4447*'Usages industrie'!$P29*(1+'Usages industrie'!$Q29)^(R$4416-$D$4416)/1000</f>
        <v>0</v>
      </c>
    </row>
    <row r="4499" spans="1:18" hidden="1" outlineLevel="2" x14ac:dyDescent="0.25">
      <c r="A4499" s="222" t="str">
        <f>'Usages industrie'!A30</f>
        <v>Usage industriel n°27</v>
      </c>
      <c r="B4499" s="222" t="s">
        <v>645</v>
      </c>
      <c r="C4499" s="222"/>
      <c r="D4499" s="223">
        <f>D4448*'Usages industrie'!$P30*(1+'Usages industrie'!$Q30)^(D$4416-$D$4416)/1000</f>
        <v>0</v>
      </c>
      <c r="E4499" s="223">
        <f>E4448*'Usages industrie'!$P30*(1+'Usages industrie'!$Q30)^(E$4416-$D$4416)/1000</f>
        <v>0</v>
      </c>
      <c r="F4499" s="223">
        <f>F4448*'Usages industrie'!$P30*(1+'Usages industrie'!$Q30)^(F$4416-$D$4416)/1000</f>
        <v>0</v>
      </c>
      <c r="G4499" s="223">
        <f>G4448*'Usages industrie'!$P30*(1+'Usages industrie'!$Q30)^(G$4416-$D$4416)/1000</f>
        <v>0</v>
      </c>
      <c r="H4499" s="223">
        <f>H4448*'Usages industrie'!$P30*(1+'Usages industrie'!$Q30)^(H$4416-$D$4416)/1000</f>
        <v>0</v>
      </c>
      <c r="I4499" s="223">
        <f>I4448*'Usages industrie'!$P30*(1+'Usages industrie'!$Q30)^(I$4416-$D$4416)/1000</f>
        <v>0</v>
      </c>
      <c r="J4499" s="223">
        <f>J4448*'Usages industrie'!$P30*(1+'Usages industrie'!$Q30)^(J$4416-$D$4416)/1000</f>
        <v>0</v>
      </c>
      <c r="K4499" s="223">
        <f>K4448*'Usages industrie'!$P30*(1+'Usages industrie'!$Q30)^(K$4416-$D$4416)/1000</f>
        <v>0</v>
      </c>
      <c r="L4499" s="223">
        <f>L4448*'Usages industrie'!$P30*(1+'Usages industrie'!$Q30)^(L$4416-$D$4416)/1000</f>
        <v>0</v>
      </c>
      <c r="M4499" s="223">
        <f>M4448*'Usages industrie'!$P30*(1+'Usages industrie'!$Q30)^(M$4416-$D$4416)/1000</f>
        <v>0</v>
      </c>
      <c r="N4499" s="223">
        <f>N4448*'Usages industrie'!$P30*(1+'Usages industrie'!$Q30)^(N$4416-$D$4416)/1000</f>
        <v>0</v>
      </c>
      <c r="O4499" s="223">
        <f>O4448*'Usages industrie'!$P30*(1+'Usages industrie'!$Q30)^(O$4416-$D$4416)/1000</f>
        <v>0</v>
      </c>
      <c r="P4499" s="223">
        <f>P4448*'Usages industrie'!$P30*(1+'Usages industrie'!$Q30)^(P$4416-$D$4416)/1000</f>
        <v>0</v>
      </c>
      <c r="Q4499" s="223">
        <f>Q4448*'Usages industrie'!$P30*(1+'Usages industrie'!$Q30)^(Q$4416-$D$4416)/1000</f>
        <v>0</v>
      </c>
      <c r="R4499" s="223">
        <f>R4448*'Usages industrie'!$P30*(1+'Usages industrie'!$Q30)^(R$4416-$D$4416)/1000</f>
        <v>0</v>
      </c>
    </row>
    <row r="4500" spans="1:18" hidden="1" outlineLevel="2" x14ac:dyDescent="0.25">
      <c r="A4500" s="222" t="str">
        <f>'Usages industrie'!A31</f>
        <v>Usage industriel n°28</v>
      </c>
      <c r="B4500" s="222" t="s">
        <v>645</v>
      </c>
      <c r="C4500" s="222"/>
      <c r="D4500" s="223">
        <f>D4449*'Usages industrie'!$P31*(1+'Usages industrie'!$Q31)^(D$4416-$D$4416)/1000</f>
        <v>0</v>
      </c>
      <c r="E4500" s="223">
        <f>E4449*'Usages industrie'!$P31*(1+'Usages industrie'!$Q31)^(E$4416-$D$4416)/1000</f>
        <v>0</v>
      </c>
      <c r="F4500" s="223">
        <f>F4449*'Usages industrie'!$P31*(1+'Usages industrie'!$Q31)^(F$4416-$D$4416)/1000</f>
        <v>0</v>
      </c>
      <c r="G4500" s="223">
        <f>G4449*'Usages industrie'!$P31*(1+'Usages industrie'!$Q31)^(G$4416-$D$4416)/1000</f>
        <v>0</v>
      </c>
      <c r="H4500" s="223">
        <f>H4449*'Usages industrie'!$P31*(1+'Usages industrie'!$Q31)^(H$4416-$D$4416)/1000</f>
        <v>0</v>
      </c>
      <c r="I4500" s="223">
        <f>I4449*'Usages industrie'!$P31*(1+'Usages industrie'!$Q31)^(I$4416-$D$4416)/1000</f>
        <v>0</v>
      </c>
      <c r="J4500" s="223">
        <f>J4449*'Usages industrie'!$P31*(1+'Usages industrie'!$Q31)^(J$4416-$D$4416)/1000</f>
        <v>0</v>
      </c>
      <c r="K4500" s="223">
        <f>K4449*'Usages industrie'!$P31*(1+'Usages industrie'!$Q31)^(K$4416-$D$4416)/1000</f>
        <v>0</v>
      </c>
      <c r="L4500" s="223">
        <f>L4449*'Usages industrie'!$P31*(1+'Usages industrie'!$Q31)^(L$4416-$D$4416)/1000</f>
        <v>0</v>
      </c>
      <c r="M4500" s="223">
        <f>M4449*'Usages industrie'!$P31*(1+'Usages industrie'!$Q31)^(M$4416-$D$4416)/1000</f>
        <v>0</v>
      </c>
      <c r="N4500" s="223">
        <f>N4449*'Usages industrie'!$P31*(1+'Usages industrie'!$Q31)^(N$4416-$D$4416)/1000</f>
        <v>0</v>
      </c>
      <c r="O4500" s="223">
        <f>O4449*'Usages industrie'!$P31*(1+'Usages industrie'!$Q31)^(O$4416-$D$4416)/1000</f>
        <v>0</v>
      </c>
      <c r="P4500" s="223">
        <f>P4449*'Usages industrie'!$P31*(1+'Usages industrie'!$Q31)^(P$4416-$D$4416)/1000</f>
        <v>0</v>
      </c>
      <c r="Q4500" s="223">
        <f>Q4449*'Usages industrie'!$P31*(1+'Usages industrie'!$Q31)^(Q$4416-$D$4416)/1000</f>
        <v>0</v>
      </c>
      <c r="R4500" s="223">
        <f>R4449*'Usages industrie'!$P31*(1+'Usages industrie'!$Q31)^(R$4416-$D$4416)/1000</f>
        <v>0</v>
      </c>
    </row>
    <row r="4501" spans="1:18" hidden="1" outlineLevel="2" x14ac:dyDescent="0.25">
      <c r="A4501" s="222" t="str">
        <f>'Usages industrie'!A32</f>
        <v>Usage industriel n°29</v>
      </c>
      <c r="B4501" s="222" t="s">
        <v>645</v>
      </c>
      <c r="C4501" s="222"/>
      <c r="D4501" s="223">
        <f>D4450*'Usages industrie'!$P32*(1+'Usages industrie'!$Q32)^(D$4416-$D$4416)/1000</f>
        <v>0</v>
      </c>
      <c r="E4501" s="223">
        <f>E4450*'Usages industrie'!$P32*(1+'Usages industrie'!$Q32)^(E$4416-$D$4416)/1000</f>
        <v>0</v>
      </c>
      <c r="F4501" s="223">
        <f>F4450*'Usages industrie'!$P32*(1+'Usages industrie'!$Q32)^(F$4416-$D$4416)/1000</f>
        <v>0</v>
      </c>
      <c r="G4501" s="223">
        <f>G4450*'Usages industrie'!$P32*(1+'Usages industrie'!$Q32)^(G$4416-$D$4416)/1000</f>
        <v>0</v>
      </c>
      <c r="H4501" s="223">
        <f>H4450*'Usages industrie'!$P32*(1+'Usages industrie'!$Q32)^(H$4416-$D$4416)/1000</f>
        <v>0</v>
      </c>
      <c r="I4501" s="223">
        <f>I4450*'Usages industrie'!$P32*(1+'Usages industrie'!$Q32)^(I$4416-$D$4416)/1000</f>
        <v>0</v>
      </c>
      <c r="J4501" s="223">
        <f>J4450*'Usages industrie'!$P32*(1+'Usages industrie'!$Q32)^(J$4416-$D$4416)/1000</f>
        <v>0</v>
      </c>
      <c r="K4501" s="223">
        <f>K4450*'Usages industrie'!$P32*(1+'Usages industrie'!$Q32)^(K$4416-$D$4416)/1000</f>
        <v>0</v>
      </c>
      <c r="L4501" s="223">
        <f>L4450*'Usages industrie'!$P32*(1+'Usages industrie'!$Q32)^(L$4416-$D$4416)/1000</f>
        <v>0</v>
      </c>
      <c r="M4501" s="223">
        <f>M4450*'Usages industrie'!$P32*(1+'Usages industrie'!$Q32)^(M$4416-$D$4416)/1000</f>
        <v>0</v>
      </c>
      <c r="N4501" s="223">
        <f>N4450*'Usages industrie'!$P32*(1+'Usages industrie'!$Q32)^(N$4416-$D$4416)/1000</f>
        <v>0</v>
      </c>
      <c r="O4501" s="223">
        <f>O4450*'Usages industrie'!$P32*(1+'Usages industrie'!$Q32)^(O$4416-$D$4416)/1000</f>
        <v>0</v>
      </c>
      <c r="P4501" s="223">
        <f>P4450*'Usages industrie'!$P32*(1+'Usages industrie'!$Q32)^(P$4416-$D$4416)/1000</f>
        <v>0</v>
      </c>
      <c r="Q4501" s="223">
        <f>Q4450*'Usages industrie'!$P32*(1+'Usages industrie'!$Q32)^(Q$4416-$D$4416)/1000</f>
        <v>0</v>
      </c>
      <c r="R4501" s="223">
        <f>R4450*'Usages industrie'!$P32*(1+'Usages industrie'!$Q32)^(R$4416-$D$4416)/1000</f>
        <v>0</v>
      </c>
    </row>
    <row r="4502" spans="1:18" hidden="1" outlineLevel="2" x14ac:dyDescent="0.25">
      <c r="A4502" s="222" t="str">
        <f>'Usages industrie'!A33</f>
        <v>Usage industriel n°30</v>
      </c>
      <c r="B4502" s="222" t="s">
        <v>645</v>
      </c>
      <c r="C4502" s="222"/>
      <c r="D4502" s="223">
        <f>D4451*'Usages industrie'!$P33*(1+'Usages industrie'!$Q33)^(D$4416-$D$4416)/1000</f>
        <v>0</v>
      </c>
      <c r="E4502" s="223">
        <f>E4451*'Usages industrie'!$P33*(1+'Usages industrie'!$Q33)^(E$4416-$D$4416)/1000</f>
        <v>0</v>
      </c>
      <c r="F4502" s="223">
        <f>F4451*'Usages industrie'!$P33*(1+'Usages industrie'!$Q33)^(F$4416-$D$4416)/1000</f>
        <v>0</v>
      </c>
      <c r="G4502" s="223">
        <f>G4451*'Usages industrie'!$P33*(1+'Usages industrie'!$Q33)^(G$4416-$D$4416)/1000</f>
        <v>0</v>
      </c>
      <c r="H4502" s="223">
        <f>H4451*'Usages industrie'!$P33*(1+'Usages industrie'!$Q33)^(H$4416-$D$4416)/1000</f>
        <v>0</v>
      </c>
      <c r="I4502" s="223">
        <f>I4451*'Usages industrie'!$P33*(1+'Usages industrie'!$Q33)^(I$4416-$D$4416)/1000</f>
        <v>0</v>
      </c>
      <c r="J4502" s="223">
        <f>J4451*'Usages industrie'!$P33*(1+'Usages industrie'!$Q33)^(J$4416-$D$4416)/1000</f>
        <v>0</v>
      </c>
      <c r="K4502" s="223">
        <f>K4451*'Usages industrie'!$P33*(1+'Usages industrie'!$Q33)^(K$4416-$D$4416)/1000</f>
        <v>0</v>
      </c>
      <c r="L4502" s="223">
        <f>L4451*'Usages industrie'!$P33*(1+'Usages industrie'!$Q33)^(L$4416-$D$4416)/1000</f>
        <v>0</v>
      </c>
      <c r="M4502" s="223">
        <f>M4451*'Usages industrie'!$P33*(1+'Usages industrie'!$Q33)^(M$4416-$D$4416)/1000</f>
        <v>0</v>
      </c>
      <c r="N4502" s="223">
        <f>N4451*'Usages industrie'!$P33*(1+'Usages industrie'!$Q33)^(N$4416-$D$4416)/1000</f>
        <v>0</v>
      </c>
      <c r="O4502" s="223">
        <f>O4451*'Usages industrie'!$P33*(1+'Usages industrie'!$Q33)^(O$4416-$D$4416)/1000</f>
        <v>0</v>
      </c>
      <c r="P4502" s="223">
        <f>P4451*'Usages industrie'!$P33*(1+'Usages industrie'!$Q33)^(P$4416-$D$4416)/1000</f>
        <v>0</v>
      </c>
      <c r="Q4502" s="223">
        <f>Q4451*'Usages industrie'!$P33*(1+'Usages industrie'!$Q33)^(Q$4416-$D$4416)/1000</f>
        <v>0</v>
      </c>
      <c r="R4502" s="223">
        <f>R4451*'Usages industrie'!$P33*(1+'Usages industrie'!$Q33)^(R$4416-$D$4416)/1000</f>
        <v>0</v>
      </c>
    </row>
    <row r="4503" spans="1:18" hidden="1" outlineLevel="2" x14ac:dyDescent="0.25">
      <c r="A4503" s="222" t="str">
        <f>'Usages industrie'!A34</f>
        <v>Usage industriel n°31</v>
      </c>
      <c r="B4503" s="222" t="s">
        <v>645</v>
      </c>
      <c r="C4503" s="222"/>
      <c r="D4503" s="223">
        <f>D4452*'Usages industrie'!$P34*(1+'Usages industrie'!$Q34)^(D$4416-$D$4416)/1000</f>
        <v>0</v>
      </c>
      <c r="E4503" s="223">
        <f>E4452*'Usages industrie'!$P34*(1+'Usages industrie'!$Q34)^(E$4416-$D$4416)/1000</f>
        <v>0</v>
      </c>
      <c r="F4503" s="223">
        <f>F4452*'Usages industrie'!$P34*(1+'Usages industrie'!$Q34)^(F$4416-$D$4416)/1000</f>
        <v>0</v>
      </c>
      <c r="G4503" s="223">
        <f>G4452*'Usages industrie'!$P34*(1+'Usages industrie'!$Q34)^(G$4416-$D$4416)/1000</f>
        <v>0</v>
      </c>
      <c r="H4503" s="223">
        <f>H4452*'Usages industrie'!$P34*(1+'Usages industrie'!$Q34)^(H$4416-$D$4416)/1000</f>
        <v>0</v>
      </c>
      <c r="I4503" s="223">
        <f>I4452*'Usages industrie'!$P34*(1+'Usages industrie'!$Q34)^(I$4416-$D$4416)/1000</f>
        <v>0</v>
      </c>
      <c r="J4503" s="223">
        <f>J4452*'Usages industrie'!$P34*(1+'Usages industrie'!$Q34)^(J$4416-$D$4416)/1000</f>
        <v>0</v>
      </c>
      <c r="K4503" s="223">
        <f>K4452*'Usages industrie'!$P34*(1+'Usages industrie'!$Q34)^(K$4416-$D$4416)/1000</f>
        <v>0</v>
      </c>
      <c r="L4503" s="223">
        <f>L4452*'Usages industrie'!$P34*(1+'Usages industrie'!$Q34)^(L$4416-$D$4416)/1000</f>
        <v>0</v>
      </c>
      <c r="M4503" s="223">
        <f>M4452*'Usages industrie'!$P34*(1+'Usages industrie'!$Q34)^(M$4416-$D$4416)/1000</f>
        <v>0</v>
      </c>
      <c r="N4503" s="223">
        <f>N4452*'Usages industrie'!$P34*(1+'Usages industrie'!$Q34)^(N$4416-$D$4416)/1000</f>
        <v>0</v>
      </c>
      <c r="O4503" s="223">
        <f>O4452*'Usages industrie'!$P34*(1+'Usages industrie'!$Q34)^(O$4416-$D$4416)/1000</f>
        <v>0</v>
      </c>
      <c r="P4503" s="223">
        <f>P4452*'Usages industrie'!$P34*(1+'Usages industrie'!$Q34)^(P$4416-$D$4416)/1000</f>
        <v>0</v>
      </c>
      <c r="Q4503" s="223">
        <f>Q4452*'Usages industrie'!$P34*(1+'Usages industrie'!$Q34)^(Q$4416-$D$4416)/1000</f>
        <v>0</v>
      </c>
      <c r="R4503" s="223">
        <f>R4452*'Usages industrie'!$P34*(1+'Usages industrie'!$Q34)^(R$4416-$D$4416)/1000</f>
        <v>0</v>
      </c>
    </row>
    <row r="4504" spans="1:18" hidden="1" outlineLevel="2" x14ac:dyDescent="0.25">
      <c r="A4504" s="222" t="str">
        <f>'Usages industrie'!A35</f>
        <v>Usage industriel n°32</v>
      </c>
      <c r="B4504" s="222" t="s">
        <v>645</v>
      </c>
      <c r="C4504" s="222"/>
      <c r="D4504" s="223">
        <f>D4453*'Usages industrie'!$P35*(1+'Usages industrie'!$Q35)^(D$4416-$D$4416)/1000</f>
        <v>0</v>
      </c>
      <c r="E4504" s="223">
        <f>E4453*'Usages industrie'!$P35*(1+'Usages industrie'!$Q35)^(E$4416-$D$4416)/1000</f>
        <v>0</v>
      </c>
      <c r="F4504" s="223">
        <f>F4453*'Usages industrie'!$P35*(1+'Usages industrie'!$Q35)^(F$4416-$D$4416)/1000</f>
        <v>0</v>
      </c>
      <c r="G4504" s="223">
        <f>G4453*'Usages industrie'!$P35*(1+'Usages industrie'!$Q35)^(G$4416-$D$4416)/1000</f>
        <v>0</v>
      </c>
      <c r="H4504" s="223">
        <f>H4453*'Usages industrie'!$P35*(1+'Usages industrie'!$Q35)^(H$4416-$D$4416)/1000</f>
        <v>0</v>
      </c>
      <c r="I4504" s="223">
        <f>I4453*'Usages industrie'!$P35*(1+'Usages industrie'!$Q35)^(I$4416-$D$4416)/1000</f>
        <v>0</v>
      </c>
      <c r="J4504" s="223">
        <f>J4453*'Usages industrie'!$P35*(1+'Usages industrie'!$Q35)^(J$4416-$D$4416)/1000</f>
        <v>0</v>
      </c>
      <c r="K4504" s="223">
        <f>K4453*'Usages industrie'!$P35*(1+'Usages industrie'!$Q35)^(K$4416-$D$4416)/1000</f>
        <v>0</v>
      </c>
      <c r="L4504" s="223">
        <f>L4453*'Usages industrie'!$P35*(1+'Usages industrie'!$Q35)^(L$4416-$D$4416)/1000</f>
        <v>0</v>
      </c>
      <c r="M4504" s="223">
        <f>M4453*'Usages industrie'!$P35*(1+'Usages industrie'!$Q35)^(M$4416-$D$4416)/1000</f>
        <v>0</v>
      </c>
      <c r="N4504" s="223">
        <f>N4453*'Usages industrie'!$P35*(1+'Usages industrie'!$Q35)^(N$4416-$D$4416)/1000</f>
        <v>0</v>
      </c>
      <c r="O4504" s="223">
        <f>O4453*'Usages industrie'!$P35*(1+'Usages industrie'!$Q35)^(O$4416-$D$4416)/1000</f>
        <v>0</v>
      </c>
      <c r="P4504" s="223">
        <f>P4453*'Usages industrie'!$P35*(1+'Usages industrie'!$Q35)^(P$4416-$D$4416)/1000</f>
        <v>0</v>
      </c>
      <c r="Q4504" s="223">
        <f>Q4453*'Usages industrie'!$P35*(1+'Usages industrie'!$Q35)^(Q$4416-$D$4416)/1000</f>
        <v>0</v>
      </c>
      <c r="R4504" s="223">
        <f>R4453*'Usages industrie'!$P35*(1+'Usages industrie'!$Q35)^(R$4416-$D$4416)/1000</f>
        <v>0</v>
      </c>
    </row>
    <row r="4505" spans="1:18" hidden="1" outlineLevel="2" x14ac:dyDescent="0.25">
      <c r="A4505" s="222" t="str">
        <f>'Usages industrie'!A36</f>
        <v>Usage industriel n°33</v>
      </c>
      <c r="B4505" s="222" t="s">
        <v>645</v>
      </c>
      <c r="C4505" s="222"/>
      <c r="D4505" s="223">
        <f>D4454*'Usages industrie'!$P36*(1+'Usages industrie'!$Q36)^(D$4416-$D$4416)/1000</f>
        <v>0</v>
      </c>
      <c r="E4505" s="223">
        <f>E4454*'Usages industrie'!$P36*(1+'Usages industrie'!$Q36)^(E$4416-$D$4416)/1000</f>
        <v>0</v>
      </c>
      <c r="F4505" s="223">
        <f>F4454*'Usages industrie'!$P36*(1+'Usages industrie'!$Q36)^(F$4416-$D$4416)/1000</f>
        <v>0</v>
      </c>
      <c r="G4505" s="223">
        <f>G4454*'Usages industrie'!$P36*(1+'Usages industrie'!$Q36)^(G$4416-$D$4416)/1000</f>
        <v>0</v>
      </c>
      <c r="H4505" s="223">
        <f>H4454*'Usages industrie'!$P36*(1+'Usages industrie'!$Q36)^(H$4416-$D$4416)/1000</f>
        <v>0</v>
      </c>
      <c r="I4505" s="223">
        <f>I4454*'Usages industrie'!$P36*(1+'Usages industrie'!$Q36)^(I$4416-$D$4416)/1000</f>
        <v>0</v>
      </c>
      <c r="J4505" s="223">
        <f>J4454*'Usages industrie'!$P36*(1+'Usages industrie'!$Q36)^(J$4416-$D$4416)/1000</f>
        <v>0</v>
      </c>
      <c r="K4505" s="223">
        <f>K4454*'Usages industrie'!$P36*(1+'Usages industrie'!$Q36)^(K$4416-$D$4416)/1000</f>
        <v>0</v>
      </c>
      <c r="L4505" s="223">
        <f>L4454*'Usages industrie'!$P36*(1+'Usages industrie'!$Q36)^(L$4416-$D$4416)/1000</f>
        <v>0</v>
      </c>
      <c r="M4505" s="223">
        <f>M4454*'Usages industrie'!$P36*(1+'Usages industrie'!$Q36)^(M$4416-$D$4416)/1000</f>
        <v>0</v>
      </c>
      <c r="N4505" s="223">
        <f>N4454*'Usages industrie'!$P36*(1+'Usages industrie'!$Q36)^(N$4416-$D$4416)/1000</f>
        <v>0</v>
      </c>
      <c r="O4505" s="223">
        <f>O4454*'Usages industrie'!$P36*(1+'Usages industrie'!$Q36)^(O$4416-$D$4416)/1000</f>
        <v>0</v>
      </c>
      <c r="P4505" s="223">
        <f>P4454*'Usages industrie'!$P36*(1+'Usages industrie'!$Q36)^(P$4416-$D$4416)/1000</f>
        <v>0</v>
      </c>
      <c r="Q4505" s="223">
        <f>Q4454*'Usages industrie'!$P36*(1+'Usages industrie'!$Q36)^(Q$4416-$D$4416)/1000</f>
        <v>0</v>
      </c>
      <c r="R4505" s="223">
        <f>R4454*'Usages industrie'!$P36*(1+'Usages industrie'!$Q36)^(R$4416-$D$4416)/1000</f>
        <v>0</v>
      </c>
    </row>
    <row r="4506" spans="1:18" hidden="1" outlineLevel="2" x14ac:dyDescent="0.25">
      <c r="A4506" s="222" t="str">
        <f>'Usages industrie'!A37</f>
        <v>Usage industriel n°34</v>
      </c>
      <c r="B4506" s="222" t="s">
        <v>645</v>
      </c>
      <c r="C4506" s="222"/>
      <c r="D4506" s="223">
        <f>D4455*'Usages industrie'!$P37*(1+'Usages industrie'!$Q37)^(D$4416-$D$4416)/1000</f>
        <v>0</v>
      </c>
      <c r="E4506" s="223">
        <f>E4455*'Usages industrie'!$P37*(1+'Usages industrie'!$Q37)^(E$4416-$D$4416)/1000</f>
        <v>0</v>
      </c>
      <c r="F4506" s="223">
        <f>F4455*'Usages industrie'!$P37*(1+'Usages industrie'!$Q37)^(F$4416-$D$4416)/1000</f>
        <v>0</v>
      </c>
      <c r="G4506" s="223">
        <f>G4455*'Usages industrie'!$P37*(1+'Usages industrie'!$Q37)^(G$4416-$D$4416)/1000</f>
        <v>0</v>
      </c>
      <c r="H4506" s="223">
        <f>H4455*'Usages industrie'!$P37*(1+'Usages industrie'!$Q37)^(H$4416-$D$4416)/1000</f>
        <v>0</v>
      </c>
      <c r="I4506" s="223">
        <f>I4455*'Usages industrie'!$P37*(1+'Usages industrie'!$Q37)^(I$4416-$D$4416)/1000</f>
        <v>0</v>
      </c>
      <c r="J4506" s="223">
        <f>J4455*'Usages industrie'!$P37*(1+'Usages industrie'!$Q37)^(J$4416-$D$4416)/1000</f>
        <v>0</v>
      </c>
      <c r="K4506" s="223">
        <f>K4455*'Usages industrie'!$P37*(1+'Usages industrie'!$Q37)^(K$4416-$D$4416)/1000</f>
        <v>0</v>
      </c>
      <c r="L4506" s="223">
        <f>L4455*'Usages industrie'!$P37*(1+'Usages industrie'!$Q37)^(L$4416-$D$4416)/1000</f>
        <v>0</v>
      </c>
      <c r="M4506" s="223">
        <f>M4455*'Usages industrie'!$P37*(1+'Usages industrie'!$Q37)^(M$4416-$D$4416)/1000</f>
        <v>0</v>
      </c>
      <c r="N4506" s="223">
        <f>N4455*'Usages industrie'!$P37*(1+'Usages industrie'!$Q37)^(N$4416-$D$4416)/1000</f>
        <v>0</v>
      </c>
      <c r="O4506" s="223">
        <f>O4455*'Usages industrie'!$P37*(1+'Usages industrie'!$Q37)^(O$4416-$D$4416)/1000</f>
        <v>0</v>
      </c>
      <c r="P4506" s="223">
        <f>P4455*'Usages industrie'!$P37*(1+'Usages industrie'!$Q37)^(P$4416-$D$4416)/1000</f>
        <v>0</v>
      </c>
      <c r="Q4506" s="223">
        <f>Q4455*'Usages industrie'!$P37*(1+'Usages industrie'!$Q37)^(Q$4416-$D$4416)/1000</f>
        <v>0</v>
      </c>
      <c r="R4506" s="223">
        <f>R4455*'Usages industrie'!$P37*(1+'Usages industrie'!$Q37)^(R$4416-$D$4416)/1000</f>
        <v>0</v>
      </c>
    </row>
    <row r="4507" spans="1:18" hidden="1" outlineLevel="2" x14ac:dyDescent="0.25">
      <c r="A4507" s="222" t="str">
        <f>'Usages industrie'!A38</f>
        <v>Usage industriel n°35</v>
      </c>
      <c r="B4507" s="222" t="s">
        <v>645</v>
      </c>
      <c r="C4507" s="222"/>
      <c r="D4507" s="223">
        <f>D4456*'Usages industrie'!$P38*(1+'Usages industrie'!$Q38)^(D$4416-$D$4416)/1000</f>
        <v>0</v>
      </c>
      <c r="E4507" s="223">
        <f>E4456*'Usages industrie'!$P38*(1+'Usages industrie'!$Q38)^(E$4416-$D$4416)/1000</f>
        <v>0</v>
      </c>
      <c r="F4507" s="223">
        <f>F4456*'Usages industrie'!$P38*(1+'Usages industrie'!$Q38)^(F$4416-$D$4416)/1000</f>
        <v>0</v>
      </c>
      <c r="G4507" s="223">
        <f>G4456*'Usages industrie'!$P38*(1+'Usages industrie'!$Q38)^(G$4416-$D$4416)/1000</f>
        <v>0</v>
      </c>
      <c r="H4507" s="223">
        <f>H4456*'Usages industrie'!$P38*(1+'Usages industrie'!$Q38)^(H$4416-$D$4416)/1000</f>
        <v>0</v>
      </c>
      <c r="I4507" s="223">
        <f>I4456*'Usages industrie'!$P38*(1+'Usages industrie'!$Q38)^(I$4416-$D$4416)/1000</f>
        <v>0</v>
      </c>
      <c r="J4507" s="223">
        <f>J4456*'Usages industrie'!$P38*(1+'Usages industrie'!$Q38)^(J$4416-$D$4416)/1000</f>
        <v>0</v>
      </c>
      <c r="K4507" s="223">
        <f>K4456*'Usages industrie'!$P38*(1+'Usages industrie'!$Q38)^(K$4416-$D$4416)/1000</f>
        <v>0</v>
      </c>
      <c r="L4507" s="223">
        <f>L4456*'Usages industrie'!$P38*(1+'Usages industrie'!$Q38)^(L$4416-$D$4416)/1000</f>
        <v>0</v>
      </c>
      <c r="M4507" s="223">
        <f>M4456*'Usages industrie'!$P38*(1+'Usages industrie'!$Q38)^(M$4416-$D$4416)/1000</f>
        <v>0</v>
      </c>
      <c r="N4507" s="223">
        <f>N4456*'Usages industrie'!$P38*(1+'Usages industrie'!$Q38)^(N$4416-$D$4416)/1000</f>
        <v>0</v>
      </c>
      <c r="O4507" s="223">
        <f>O4456*'Usages industrie'!$P38*(1+'Usages industrie'!$Q38)^(O$4416-$D$4416)/1000</f>
        <v>0</v>
      </c>
      <c r="P4507" s="223">
        <f>P4456*'Usages industrie'!$P38*(1+'Usages industrie'!$Q38)^(P$4416-$D$4416)/1000</f>
        <v>0</v>
      </c>
      <c r="Q4507" s="223">
        <f>Q4456*'Usages industrie'!$P38*(1+'Usages industrie'!$Q38)^(Q$4416-$D$4416)/1000</f>
        <v>0</v>
      </c>
      <c r="R4507" s="223">
        <f>R4456*'Usages industrie'!$P38*(1+'Usages industrie'!$Q38)^(R$4416-$D$4416)/1000</f>
        <v>0</v>
      </c>
    </row>
    <row r="4508" spans="1:18" hidden="1" outlineLevel="2" x14ac:dyDescent="0.25">
      <c r="A4508" s="222" t="str">
        <f>'Usages industrie'!A39</f>
        <v>Usage industriel n°36</v>
      </c>
      <c r="B4508" s="222" t="s">
        <v>645</v>
      </c>
      <c r="C4508" s="222"/>
      <c r="D4508" s="223">
        <f>D4457*'Usages industrie'!$P39*(1+'Usages industrie'!$Q39)^(D$4416-$D$4416)/1000</f>
        <v>0</v>
      </c>
      <c r="E4508" s="223">
        <f>E4457*'Usages industrie'!$P39*(1+'Usages industrie'!$Q39)^(E$4416-$D$4416)/1000</f>
        <v>0</v>
      </c>
      <c r="F4508" s="223">
        <f>F4457*'Usages industrie'!$P39*(1+'Usages industrie'!$Q39)^(F$4416-$D$4416)/1000</f>
        <v>0</v>
      </c>
      <c r="G4508" s="223">
        <f>G4457*'Usages industrie'!$P39*(1+'Usages industrie'!$Q39)^(G$4416-$D$4416)/1000</f>
        <v>0</v>
      </c>
      <c r="H4508" s="223">
        <f>H4457*'Usages industrie'!$P39*(1+'Usages industrie'!$Q39)^(H$4416-$D$4416)/1000</f>
        <v>0</v>
      </c>
      <c r="I4508" s="223">
        <f>I4457*'Usages industrie'!$P39*(1+'Usages industrie'!$Q39)^(I$4416-$D$4416)/1000</f>
        <v>0</v>
      </c>
      <c r="J4508" s="223">
        <f>J4457*'Usages industrie'!$P39*(1+'Usages industrie'!$Q39)^(J$4416-$D$4416)/1000</f>
        <v>0</v>
      </c>
      <c r="K4508" s="223">
        <f>K4457*'Usages industrie'!$P39*(1+'Usages industrie'!$Q39)^(K$4416-$D$4416)/1000</f>
        <v>0</v>
      </c>
      <c r="L4508" s="223">
        <f>L4457*'Usages industrie'!$P39*(1+'Usages industrie'!$Q39)^(L$4416-$D$4416)/1000</f>
        <v>0</v>
      </c>
      <c r="M4508" s="223">
        <f>M4457*'Usages industrie'!$P39*(1+'Usages industrie'!$Q39)^(M$4416-$D$4416)/1000</f>
        <v>0</v>
      </c>
      <c r="N4508" s="223">
        <f>N4457*'Usages industrie'!$P39*(1+'Usages industrie'!$Q39)^(N$4416-$D$4416)/1000</f>
        <v>0</v>
      </c>
      <c r="O4508" s="223">
        <f>O4457*'Usages industrie'!$P39*(1+'Usages industrie'!$Q39)^(O$4416-$D$4416)/1000</f>
        <v>0</v>
      </c>
      <c r="P4508" s="223">
        <f>P4457*'Usages industrie'!$P39*(1+'Usages industrie'!$Q39)^(P$4416-$D$4416)/1000</f>
        <v>0</v>
      </c>
      <c r="Q4508" s="223">
        <f>Q4457*'Usages industrie'!$P39*(1+'Usages industrie'!$Q39)^(Q$4416-$D$4416)/1000</f>
        <v>0</v>
      </c>
      <c r="R4508" s="223">
        <f>R4457*'Usages industrie'!$P39*(1+'Usages industrie'!$Q39)^(R$4416-$D$4416)/1000</f>
        <v>0</v>
      </c>
    </row>
    <row r="4509" spans="1:18" hidden="1" outlineLevel="2" x14ac:dyDescent="0.25">
      <c r="A4509" s="222" t="str">
        <f>'Usages industrie'!A40</f>
        <v>Usage industriel n°37</v>
      </c>
      <c r="B4509" s="222" t="s">
        <v>645</v>
      </c>
      <c r="C4509" s="222"/>
      <c r="D4509" s="223">
        <f>D4458*'Usages industrie'!$P40*(1+'Usages industrie'!$Q40)^(D$4416-$D$4416)/1000</f>
        <v>0</v>
      </c>
      <c r="E4509" s="223">
        <f>E4458*'Usages industrie'!$P40*(1+'Usages industrie'!$Q40)^(E$4416-$D$4416)/1000</f>
        <v>0</v>
      </c>
      <c r="F4509" s="223">
        <f>F4458*'Usages industrie'!$P40*(1+'Usages industrie'!$Q40)^(F$4416-$D$4416)/1000</f>
        <v>0</v>
      </c>
      <c r="G4509" s="223">
        <f>G4458*'Usages industrie'!$P40*(1+'Usages industrie'!$Q40)^(G$4416-$D$4416)/1000</f>
        <v>0</v>
      </c>
      <c r="H4509" s="223">
        <f>H4458*'Usages industrie'!$P40*(1+'Usages industrie'!$Q40)^(H$4416-$D$4416)/1000</f>
        <v>0</v>
      </c>
      <c r="I4509" s="223">
        <f>I4458*'Usages industrie'!$P40*(1+'Usages industrie'!$Q40)^(I$4416-$D$4416)/1000</f>
        <v>0</v>
      </c>
      <c r="J4509" s="223">
        <f>J4458*'Usages industrie'!$P40*(1+'Usages industrie'!$Q40)^(J$4416-$D$4416)/1000</f>
        <v>0</v>
      </c>
      <c r="K4509" s="223">
        <f>K4458*'Usages industrie'!$P40*(1+'Usages industrie'!$Q40)^(K$4416-$D$4416)/1000</f>
        <v>0</v>
      </c>
      <c r="L4509" s="223">
        <f>L4458*'Usages industrie'!$P40*(1+'Usages industrie'!$Q40)^(L$4416-$D$4416)/1000</f>
        <v>0</v>
      </c>
      <c r="M4509" s="223">
        <f>M4458*'Usages industrie'!$P40*(1+'Usages industrie'!$Q40)^(M$4416-$D$4416)/1000</f>
        <v>0</v>
      </c>
      <c r="N4509" s="223">
        <f>N4458*'Usages industrie'!$P40*(1+'Usages industrie'!$Q40)^(N$4416-$D$4416)/1000</f>
        <v>0</v>
      </c>
      <c r="O4509" s="223">
        <f>O4458*'Usages industrie'!$P40*(1+'Usages industrie'!$Q40)^(O$4416-$D$4416)/1000</f>
        <v>0</v>
      </c>
      <c r="P4509" s="223">
        <f>P4458*'Usages industrie'!$P40*(1+'Usages industrie'!$Q40)^(P$4416-$D$4416)/1000</f>
        <v>0</v>
      </c>
      <c r="Q4509" s="223">
        <f>Q4458*'Usages industrie'!$P40*(1+'Usages industrie'!$Q40)^(Q$4416-$D$4416)/1000</f>
        <v>0</v>
      </c>
      <c r="R4509" s="223">
        <f>R4458*'Usages industrie'!$P40*(1+'Usages industrie'!$Q40)^(R$4416-$D$4416)/1000</f>
        <v>0</v>
      </c>
    </row>
    <row r="4510" spans="1:18" hidden="1" outlineLevel="2" x14ac:dyDescent="0.25">
      <c r="A4510" s="222" t="str">
        <f>'Usages industrie'!A41</f>
        <v>Usage industriel n°38</v>
      </c>
      <c r="B4510" s="222" t="s">
        <v>645</v>
      </c>
      <c r="C4510" s="222"/>
      <c r="D4510" s="223">
        <f>D4459*'Usages industrie'!$P41*(1+'Usages industrie'!$Q41)^(D$4416-$D$4416)/1000</f>
        <v>0</v>
      </c>
      <c r="E4510" s="223">
        <f>E4459*'Usages industrie'!$P41*(1+'Usages industrie'!$Q41)^(E$4416-$D$4416)/1000</f>
        <v>0</v>
      </c>
      <c r="F4510" s="223">
        <f>F4459*'Usages industrie'!$P41*(1+'Usages industrie'!$Q41)^(F$4416-$D$4416)/1000</f>
        <v>0</v>
      </c>
      <c r="G4510" s="223">
        <f>G4459*'Usages industrie'!$P41*(1+'Usages industrie'!$Q41)^(G$4416-$D$4416)/1000</f>
        <v>0</v>
      </c>
      <c r="H4510" s="223">
        <f>H4459*'Usages industrie'!$P41*(1+'Usages industrie'!$Q41)^(H$4416-$D$4416)/1000</f>
        <v>0</v>
      </c>
      <c r="I4510" s="223">
        <f>I4459*'Usages industrie'!$P41*(1+'Usages industrie'!$Q41)^(I$4416-$D$4416)/1000</f>
        <v>0</v>
      </c>
      <c r="J4510" s="223">
        <f>J4459*'Usages industrie'!$P41*(1+'Usages industrie'!$Q41)^(J$4416-$D$4416)/1000</f>
        <v>0</v>
      </c>
      <c r="K4510" s="223">
        <f>K4459*'Usages industrie'!$P41*(1+'Usages industrie'!$Q41)^(K$4416-$D$4416)/1000</f>
        <v>0</v>
      </c>
      <c r="L4510" s="223">
        <f>L4459*'Usages industrie'!$P41*(1+'Usages industrie'!$Q41)^(L$4416-$D$4416)/1000</f>
        <v>0</v>
      </c>
      <c r="M4510" s="223">
        <f>M4459*'Usages industrie'!$P41*(1+'Usages industrie'!$Q41)^(M$4416-$D$4416)/1000</f>
        <v>0</v>
      </c>
      <c r="N4510" s="223">
        <f>N4459*'Usages industrie'!$P41*(1+'Usages industrie'!$Q41)^(N$4416-$D$4416)/1000</f>
        <v>0</v>
      </c>
      <c r="O4510" s="223">
        <f>O4459*'Usages industrie'!$P41*(1+'Usages industrie'!$Q41)^(O$4416-$D$4416)/1000</f>
        <v>0</v>
      </c>
      <c r="P4510" s="223">
        <f>P4459*'Usages industrie'!$P41*(1+'Usages industrie'!$Q41)^(P$4416-$D$4416)/1000</f>
        <v>0</v>
      </c>
      <c r="Q4510" s="223">
        <f>Q4459*'Usages industrie'!$P41*(1+'Usages industrie'!$Q41)^(Q$4416-$D$4416)/1000</f>
        <v>0</v>
      </c>
      <c r="R4510" s="223">
        <f>R4459*'Usages industrie'!$P41*(1+'Usages industrie'!$Q41)^(R$4416-$D$4416)/1000</f>
        <v>0</v>
      </c>
    </row>
    <row r="4511" spans="1:18" hidden="1" outlineLevel="2" x14ac:dyDescent="0.25">
      <c r="A4511" s="222" t="str">
        <f>'Usages industrie'!A42</f>
        <v>Usage industriel n°39</v>
      </c>
      <c r="B4511" s="222" t="s">
        <v>645</v>
      </c>
      <c r="C4511" s="222"/>
      <c r="D4511" s="223">
        <f>D4460*'Usages industrie'!$P42*(1+'Usages industrie'!$Q42)^(D$4416-$D$4416)/1000</f>
        <v>0</v>
      </c>
      <c r="E4511" s="223">
        <f>E4460*'Usages industrie'!$P42*(1+'Usages industrie'!$Q42)^(E$4416-$D$4416)/1000</f>
        <v>0</v>
      </c>
      <c r="F4511" s="223">
        <f>F4460*'Usages industrie'!$P42*(1+'Usages industrie'!$Q42)^(F$4416-$D$4416)/1000</f>
        <v>0</v>
      </c>
      <c r="G4511" s="223">
        <f>G4460*'Usages industrie'!$P42*(1+'Usages industrie'!$Q42)^(G$4416-$D$4416)/1000</f>
        <v>0</v>
      </c>
      <c r="H4511" s="223">
        <f>H4460*'Usages industrie'!$P42*(1+'Usages industrie'!$Q42)^(H$4416-$D$4416)/1000</f>
        <v>0</v>
      </c>
      <c r="I4511" s="223">
        <f>I4460*'Usages industrie'!$P42*(1+'Usages industrie'!$Q42)^(I$4416-$D$4416)/1000</f>
        <v>0</v>
      </c>
      <c r="J4511" s="223">
        <f>J4460*'Usages industrie'!$P42*(1+'Usages industrie'!$Q42)^(J$4416-$D$4416)/1000</f>
        <v>0</v>
      </c>
      <c r="K4511" s="223">
        <f>K4460*'Usages industrie'!$P42*(1+'Usages industrie'!$Q42)^(K$4416-$D$4416)/1000</f>
        <v>0</v>
      </c>
      <c r="L4511" s="223">
        <f>L4460*'Usages industrie'!$P42*(1+'Usages industrie'!$Q42)^(L$4416-$D$4416)/1000</f>
        <v>0</v>
      </c>
      <c r="M4511" s="223">
        <f>M4460*'Usages industrie'!$P42*(1+'Usages industrie'!$Q42)^(M$4416-$D$4416)/1000</f>
        <v>0</v>
      </c>
      <c r="N4511" s="223">
        <f>N4460*'Usages industrie'!$P42*(1+'Usages industrie'!$Q42)^(N$4416-$D$4416)/1000</f>
        <v>0</v>
      </c>
      <c r="O4511" s="223">
        <f>O4460*'Usages industrie'!$P42*(1+'Usages industrie'!$Q42)^(O$4416-$D$4416)/1000</f>
        <v>0</v>
      </c>
      <c r="P4511" s="223">
        <f>P4460*'Usages industrie'!$P42*(1+'Usages industrie'!$Q42)^(P$4416-$D$4416)/1000</f>
        <v>0</v>
      </c>
      <c r="Q4511" s="223">
        <f>Q4460*'Usages industrie'!$P42*(1+'Usages industrie'!$Q42)^(Q$4416-$D$4416)/1000</f>
        <v>0</v>
      </c>
      <c r="R4511" s="223">
        <f>R4460*'Usages industrie'!$P42*(1+'Usages industrie'!$Q42)^(R$4416-$D$4416)/1000</f>
        <v>0</v>
      </c>
    </row>
    <row r="4512" spans="1:18" hidden="1" outlineLevel="2" x14ac:dyDescent="0.25">
      <c r="A4512" s="222" t="str">
        <f>'Usages industrie'!A43</f>
        <v>Usage industriel n°40</v>
      </c>
      <c r="B4512" s="222" t="s">
        <v>645</v>
      </c>
      <c r="C4512" s="222"/>
      <c r="D4512" s="223">
        <f>D4461*'Usages industrie'!$P43*(1+'Usages industrie'!$Q43)^(D$4416-$D$4416)/1000</f>
        <v>0</v>
      </c>
      <c r="E4512" s="223">
        <f>E4461*'Usages industrie'!$P43*(1+'Usages industrie'!$Q43)^(E$4416-$D$4416)/1000</f>
        <v>0</v>
      </c>
      <c r="F4512" s="223">
        <f>F4461*'Usages industrie'!$P43*(1+'Usages industrie'!$Q43)^(F$4416-$D$4416)/1000</f>
        <v>0</v>
      </c>
      <c r="G4512" s="223">
        <f>G4461*'Usages industrie'!$P43*(1+'Usages industrie'!$Q43)^(G$4416-$D$4416)/1000</f>
        <v>0</v>
      </c>
      <c r="H4512" s="223">
        <f>H4461*'Usages industrie'!$P43*(1+'Usages industrie'!$Q43)^(H$4416-$D$4416)/1000</f>
        <v>0</v>
      </c>
      <c r="I4512" s="223">
        <f>I4461*'Usages industrie'!$P43*(1+'Usages industrie'!$Q43)^(I$4416-$D$4416)/1000</f>
        <v>0</v>
      </c>
      <c r="J4512" s="223">
        <f>J4461*'Usages industrie'!$P43*(1+'Usages industrie'!$Q43)^(J$4416-$D$4416)/1000</f>
        <v>0</v>
      </c>
      <c r="K4512" s="223">
        <f>K4461*'Usages industrie'!$P43*(1+'Usages industrie'!$Q43)^(K$4416-$D$4416)/1000</f>
        <v>0</v>
      </c>
      <c r="L4512" s="223">
        <f>L4461*'Usages industrie'!$P43*(1+'Usages industrie'!$Q43)^(L$4416-$D$4416)/1000</f>
        <v>0</v>
      </c>
      <c r="M4512" s="223">
        <f>M4461*'Usages industrie'!$P43*(1+'Usages industrie'!$Q43)^(M$4416-$D$4416)/1000</f>
        <v>0</v>
      </c>
      <c r="N4512" s="223">
        <f>N4461*'Usages industrie'!$P43*(1+'Usages industrie'!$Q43)^(N$4416-$D$4416)/1000</f>
        <v>0</v>
      </c>
      <c r="O4512" s="223">
        <f>O4461*'Usages industrie'!$P43*(1+'Usages industrie'!$Q43)^(O$4416-$D$4416)/1000</f>
        <v>0</v>
      </c>
      <c r="P4512" s="223">
        <f>P4461*'Usages industrie'!$P43*(1+'Usages industrie'!$Q43)^(P$4416-$D$4416)/1000</f>
        <v>0</v>
      </c>
      <c r="Q4512" s="223">
        <f>Q4461*'Usages industrie'!$P43*(1+'Usages industrie'!$Q43)^(Q$4416-$D$4416)/1000</f>
        <v>0</v>
      </c>
      <c r="R4512" s="223">
        <f>R4461*'Usages industrie'!$P43*(1+'Usages industrie'!$Q43)^(R$4416-$D$4416)/1000</f>
        <v>0</v>
      </c>
    </row>
    <row r="4513" spans="1:18" hidden="1" outlineLevel="2" x14ac:dyDescent="0.25">
      <c r="A4513" s="222" t="str">
        <f>'Usages industrie'!A44</f>
        <v>Usage industriel n°41</v>
      </c>
      <c r="B4513" s="222" t="s">
        <v>645</v>
      </c>
      <c r="C4513" s="222"/>
      <c r="D4513" s="223">
        <f>D4462*'Usages industrie'!$P44*(1+'Usages industrie'!$Q44)^(D$4416-$D$4416)/1000</f>
        <v>0</v>
      </c>
      <c r="E4513" s="223">
        <f>E4462*'Usages industrie'!$P44*(1+'Usages industrie'!$Q44)^(E$4416-$D$4416)/1000</f>
        <v>0</v>
      </c>
      <c r="F4513" s="223">
        <f>F4462*'Usages industrie'!$P44*(1+'Usages industrie'!$Q44)^(F$4416-$D$4416)/1000</f>
        <v>0</v>
      </c>
      <c r="G4513" s="223">
        <f>G4462*'Usages industrie'!$P44*(1+'Usages industrie'!$Q44)^(G$4416-$D$4416)/1000</f>
        <v>0</v>
      </c>
      <c r="H4513" s="223">
        <f>H4462*'Usages industrie'!$P44*(1+'Usages industrie'!$Q44)^(H$4416-$D$4416)/1000</f>
        <v>0</v>
      </c>
      <c r="I4513" s="223">
        <f>I4462*'Usages industrie'!$P44*(1+'Usages industrie'!$Q44)^(I$4416-$D$4416)/1000</f>
        <v>0</v>
      </c>
      <c r="J4513" s="223">
        <f>J4462*'Usages industrie'!$P44*(1+'Usages industrie'!$Q44)^(J$4416-$D$4416)/1000</f>
        <v>0</v>
      </c>
      <c r="K4513" s="223">
        <f>K4462*'Usages industrie'!$P44*(1+'Usages industrie'!$Q44)^(K$4416-$D$4416)/1000</f>
        <v>0</v>
      </c>
      <c r="L4513" s="223">
        <f>L4462*'Usages industrie'!$P44*(1+'Usages industrie'!$Q44)^(L$4416-$D$4416)/1000</f>
        <v>0</v>
      </c>
      <c r="M4513" s="223">
        <f>M4462*'Usages industrie'!$P44*(1+'Usages industrie'!$Q44)^(M$4416-$D$4416)/1000</f>
        <v>0</v>
      </c>
      <c r="N4513" s="223">
        <f>N4462*'Usages industrie'!$P44*(1+'Usages industrie'!$Q44)^(N$4416-$D$4416)/1000</f>
        <v>0</v>
      </c>
      <c r="O4513" s="223">
        <f>O4462*'Usages industrie'!$P44*(1+'Usages industrie'!$Q44)^(O$4416-$D$4416)/1000</f>
        <v>0</v>
      </c>
      <c r="P4513" s="223">
        <f>P4462*'Usages industrie'!$P44*(1+'Usages industrie'!$Q44)^(P$4416-$D$4416)/1000</f>
        <v>0</v>
      </c>
      <c r="Q4513" s="223">
        <f>Q4462*'Usages industrie'!$P44*(1+'Usages industrie'!$Q44)^(Q$4416-$D$4416)/1000</f>
        <v>0</v>
      </c>
      <c r="R4513" s="223">
        <f>R4462*'Usages industrie'!$P44*(1+'Usages industrie'!$Q44)^(R$4416-$D$4416)/1000</f>
        <v>0</v>
      </c>
    </row>
    <row r="4514" spans="1:18" hidden="1" outlineLevel="2" x14ac:dyDescent="0.25">
      <c r="A4514" s="222" t="str">
        <f>'Usages industrie'!A45</f>
        <v>Usage industriel n°42</v>
      </c>
      <c r="B4514" s="222" t="s">
        <v>645</v>
      </c>
      <c r="C4514" s="222"/>
      <c r="D4514" s="223">
        <f>D4463*'Usages industrie'!$P45*(1+'Usages industrie'!$Q45)^(D$4416-$D$4416)/1000</f>
        <v>0</v>
      </c>
      <c r="E4514" s="223">
        <f>E4463*'Usages industrie'!$P45*(1+'Usages industrie'!$Q45)^(E$4416-$D$4416)/1000</f>
        <v>0</v>
      </c>
      <c r="F4514" s="223">
        <f>F4463*'Usages industrie'!$P45*(1+'Usages industrie'!$Q45)^(F$4416-$D$4416)/1000</f>
        <v>0</v>
      </c>
      <c r="G4514" s="223">
        <f>G4463*'Usages industrie'!$P45*(1+'Usages industrie'!$Q45)^(G$4416-$D$4416)/1000</f>
        <v>0</v>
      </c>
      <c r="H4514" s="223">
        <f>H4463*'Usages industrie'!$P45*(1+'Usages industrie'!$Q45)^(H$4416-$D$4416)/1000</f>
        <v>0</v>
      </c>
      <c r="I4514" s="223">
        <f>I4463*'Usages industrie'!$P45*(1+'Usages industrie'!$Q45)^(I$4416-$D$4416)/1000</f>
        <v>0</v>
      </c>
      <c r="J4514" s="223">
        <f>J4463*'Usages industrie'!$P45*(1+'Usages industrie'!$Q45)^(J$4416-$D$4416)/1000</f>
        <v>0</v>
      </c>
      <c r="K4514" s="223">
        <f>K4463*'Usages industrie'!$P45*(1+'Usages industrie'!$Q45)^(K$4416-$D$4416)/1000</f>
        <v>0</v>
      </c>
      <c r="L4514" s="223">
        <f>L4463*'Usages industrie'!$P45*(1+'Usages industrie'!$Q45)^(L$4416-$D$4416)/1000</f>
        <v>0</v>
      </c>
      <c r="M4514" s="223">
        <f>M4463*'Usages industrie'!$P45*(1+'Usages industrie'!$Q45)^(M$4416-$D$4416)/1000</f>
        <v>0</v>
      </c>
      <c r="N4514" s="223">
        <f>N4463*'Usages industrie'!$P45*(1+'Usages industrie'!$Q45)^(N$4416-$D$4416)/1000</f>
        <v>0</v>
      </c>
      <c r="O4514" s="223">
        <f>O4463*'Usages industrie'!$P45*(1+'Usages industrie'!$Q45)^(O$4416-$D$4416)/1000</f>
        <v>0</v>
      </c>
      <c r="P4514" s="223">
        <f>P4463*'Usages industrie'!$P45*(1+'Usages industrie'!$Q45)^(P$4416-$D$4416)/1000</f>
        <v>0</v>
      </c>
      <c r="Q4514" s="223">
        <f>Q4463*'Usages industrie'!$P45*(1+'Usages industrie'!$Q45)^(Q$4416-$D$4416)/1000</f>
        <v>0</v>
      </c>
      <c r="R4514" s="223">
        <f>R4463*'Usages industrie'!$P45*(1+'Usages industrie'!$Q45)^(R$4416-$D$4416)/1000</f>
        <v>0</v>
      </c>
    </row>
    <row r="4515" spans="1:18" hidden="1" outlineLevel="2" x14ac:dyDescent="0.25">
      <c r="A4515" s="222" t="str">
        <f>'Usages industrie'!A46</f>
        <v>Usage industriel n°43</v>
      </c>
      <c r="B4515" s="222" t="s">
        <v>645</v>
      </c>
      <c r="C4515" s="222"/>
      <c r="D4515" s="223">
        <f>D4464*'Usages industrie'!$P46*(1+'Usages industrie'!$Q46)^(D$4416-$D$4416)/1000</f>
        <v>0</v>
      </c>
      <c r="E4515" s="223">
        <f>E4464*'Usages industrie'!$P46*(1+'Usages industrie'!$Q46)^(E$4416-$D$4416)/1000</f>
        <v>0</v>
      </c>
      <c r="F4515" s="223">
        <f>F4464*'Usages industrie'!$P46*(1+'Usages industrie'!$Q46)^(F$4416-$D$4416)/1000</f>
        <v>0</v>
      </c>
      <c r="G4515" s="223">
        <f>G4464*'Usages industrie'!$P46*(1+'Usages industrie'!$Q46)^(G$4416-$D$4416)/1000</f>
        <v>0</v>
      </c>
      <c r="H4515" s="223">
        <f>H4464*'Usages industrie'!$P46*(1+'Usages industrie'!$Q46)^(H$4416-$D$4416)/1000</f>
        <v>0</v>
      </c>
      <c r="I4515" s="223">
        <f>I4464*'Usages industrie'!$P46*(1+'Usages industrie'!$Q46)^(I$4416-$D$4416)/1000</f>
        <v>0</v>
      </c>
      <c r="J4515" s="223">
        <f>J4464*'Usages industrie'!$P46*(1+'Usages industrie'!$Q46)^(J$4416-$D$4416)/1000</f>
        <v>0</v>
      </c>
      <c r="K4515" s="223">
        <f>K4464*'Usages industrie'!$P46*(1+'Usages industrie'!$Q46)^(K$4416-$D$4416)/1000</f>
        <v>0</v>
      </c>
      <c r="L4515" s="223">
        <f>L4464*'Usages industrie'!$P46*(1+'Usages industrie'!$Q46)^(L$4416-$D$4416)/1000</f>
        <v>0</v>
      </c>
      <c r="M4515" s="223">
        <f>M4464*'Usages industrie'!$P46*(1+'Usages industrie'!$Q46)^(M$4416-$D$4416)/1000</f>
        <v>0</v>
      </c>
      <c r="N4515" s="223">
        <f>N4464*'Usages industrie'!$P46*(1+'Usages industrie'!$Q46)^(N$4416-$D$4416)/1000</f>
        <v>0</v>
      </c>
      <c r="O4515" s="223">
        <f>O4464*'Usages industrie'!$P46*(1+'Usages industrie'!$Q46)^(O$4416-$D$4416)/1000</f>
        <v>0</v>
      </c>
      <c r="P4515" s="223">
        <f>P4464*'Usages industrie'!$P46*(1+'Usages industrie'!$Q46)^(P$4416-$D$4416)/1000</f>
        <v>0</v>
      </c>
      <c r="Q4515" s="223">
        <f>Q4464*'Usages industrie'!$P46*(1+'Usages industrie'!$Q46)^(Q$4416-$D$4416)/1000</f>
        <v>0</v>
      </c>
      <c r="R4515" s="223">
        <f>R4464*'Usages industrie'!$P46*(1+'Usages industrie'!$Q46)^(R$4416-$D$4416)/1000</f>
        <v>0</v>
      </c>
    </row>
    <row r="4516" spans="1:18" hidden="1" outlineLevel="2" x14ac:dyDescent="0.25">
      <c r="A4516" s="222" t="str">
        <f>'Usages industrie'!A47</f>
        <v>Usage industriel n°44</v>
      </c>
      <c r="B4516" s="222" t="s">
        <v>645</v>
      </c>
      <c r="C4516" s="222"/>
      <c r="D4516" s="223">
        <f>D4465*'Usages industrie'!$P47*(1+'Usages industrie'!$Q47)^(D$4416-$D$4416)/1000</f>
        <v>0</v>
      </c>
      <c r="E4516" s="223">
        <f>E4465*'Usages industrie'!$P47*(1+'Usages industrie'!$Q47)^(E$4416-$D$4416)/1000</f>
        <v>0</v>
      </c>
      <c r="F4516" s="223">
        <f>F4465*'Usages industrie'!$P47*(1+'Usages industrie'!$Q47)^(F$4416-$D$4416)/1000</f>
        <v>0</v>
      </c>
      <c r="G4516" s="223">
        <f>G4465*'Usages industrie'!$P47*(1+'Usages industrie'!$Q47)^(G$4416-$D$4416)/1000</f>
        <v>0</v>
      </c>
      <c r="H4516" s="223">
        <f>H4465*'Usages industrie'!$P47*(1+'Usages industrie'!$Q47)^(H$4416-$D$4416)/1000</f>
        <v>0</v>
      </c>
      <c r="I4516" s="223">
        <f>I4465*'Usages industrie'!$P47*(1+'Usages industrie'!$Q47)^(I$4416-$D$4416)/1000</f>
        <v>0</v>
      </c>
      <c r="J4516" s="223">
        <f>J4465*'Usages industrie'!$P47*(1+'Usages industrie'!$Q47)^(J$4416-$D$4416)/1000</f>
        <v>0</v>
      </c>
      <c r="K4516" s="223">
        <f>K4465*'Usages industrie'!$P47*(1+'Usages industrie'!$Q47)^(K$4416-$D$4416)/1000</f>
        <v>0</v>
      </c>
      <c r="L4516" s="223">
        <f>L4465*'Usages industrie'!$P47*(1+'Usages industrie'!$Q47)^(L$4416-$D$4416)/1000</f>
        <v>0</v>
      </c>
      <c r="M4516" s="223">
        <f>M4465*'Usages industrie'!$P47*(1+'Usages industrie'!$Q47)^(M$4416-$D$4416)/1000</f>
        <v>0</v>
      </c>
      <c r="N4516" s="223">
        <f>N4465*'Usages industrie'!$P47*(1+'Usages industrie'!$Q47)^(N$4416-$D$4416)/1000</f>
        <v>0</v>
      </c>
      <c r="O4516" s="223">
        <f>O4465*'Usages industrie'!$P47*(1+'Usages industrie'!$Q47)^(O$4416-$D$4416)/1000</f>
        <v>0</v>
      </c>
      <c r="P4516" s="223">
        <f>P4465*'Usages industrie'!$P47*(1+'Usages industrie'!$Q47)^(P$4416-$D$4416)/1000</f>
        <v>0</v>
      </c>
      <c r="Q4516" s="223">
        <f>Q4465*'Usages industrie'!$P47*(1+'Usages industrie'!$Q47)^(Q$4416-$D$4416)/1000</f>
        <v>0</v>
      </c>
      <c r="R4516" s="223">
        <f>R4465*'Usages industrie'!$P47*(1+'Usages industrie'!$Q47)^(R$4416-$D$4416)/1000</f>
        <v>0</v>
      </c>
    </row>
    <row r="4517" spans="1:18" hidden="1" outlineLevel="2" x14ac:dyDescent="0.25">
      <c r="A4517" s="222" t="str">
        <f>'Usages industrie'!A48</f>
        <v>Usage industriel n°45</v>
      </c>
      <c r="B4517" s="222" t="s">
        <v>645</v>
      </c>
      <c r="C4517" s="222"/>
      <c r="D4517" s="223">
        <f>D4466*'Usages industrie'!$P48*(1+'Usages industrie'!$Q48)^(D$4416-$D$4416)/1000</f>
        <v>0</v>
      </c>
      <c r="E4517" s="223">
        <f>E4466*'Usages industrie'!$P48*(1+'Usages industrie'!$Q48)^(E$4416-$D$4416)/1000</f>
        <v>0</v>
      </c>
      <c r="F4517" s="223">
        <f>F4466*'Usages industrie'!$P48*(1+'Usages industrie'!$Q48)^(F$4416-$D$4416)/1000</f>
        <v>0</v>
      </c>
      <c r="G4517" s="223">
        <f>G4466*'Usages industrie'!$P48*(1+'Usages industrie'!$Q48)^(G$4416-$D$4416)/1000</f>
        <v>0</v>
      </c>
      <c r="H4517" s="223">
        <f>H4466*'Usages industrie'!$P48*(1+'Usages industrie'!$Q48)^(H$4416-$D$4416)/1000</f>
        <v>0</v>
      </c>
      <c r="I4517" s="223">
        <f>I4466*'Usages industrie'!$P48*(1+'Usages industrie'!$Q48)^(I$4416-$D$4416)/1000</f>
        <v>0</v>
      </c>
      <c r="J4517" s="223">
        <f>J4466*'Usages industrie'!$P48*(1+'Usages industrie'!$Q48)^(J$4416-$D$4416)/1000</f>
        <v>0</v>
      </c>
      <c r="K4517" s="223">
        <f>K4466*'Usages industrie'!$P48*(1+'Usages industrie'!$Q48)^(K$4416-$D$4416)/1000</f>
        <v>0</v>
      </c>
      <c r="L4517" s="223">
        <f>L4466*'Usages industrie'!$P48*(1+'Usages industrie'!$Q48)^(L$4416-$D$4416)/1000</f>
        <v>0</v>
      </c>
      <c r="M4517" s="223">
        <f>M4466*'Usages industrie'!$P48*(1+'Usages industrie'!$Q48)^(M$4416-$D$4416)/1000</f>
        <v>0</v>
      </c>
      <c r="N4517" s="223">
        <f>N4466*'Usages industrie'!$P48*(1+'Usages industrie'!$Q48)^(N$4416-$D$4416)/1000</f>
        <v>0</v>
      </c>
      <c r="O4517" s="223">
        <f>O4466*'Usages industrie'!$P48*(1+'Usages industrie'!$Q48)^(O$4416-$D$4416)/1000</f>
        <v>0</v>
      </c>
      <c r="P4517" s="223">
        <f>P4466*'Usages industrie'!$P48*(1+'Usages industrie'!$Q48)^(P$4416-$D$4416)/1000</f>
        <v>0</v>
      </c>
      <c r="Q4517" s="223">
        <f>Q4466*'Usages industrie'!$P48*(1+'Usages industrie'!$Q48)^(Q$4416-$D$4416)/1000</f>
        <v>0</v>
      </c>
      <c r="R4517" s="223">
        <f>R4466*'Usages industrie'!$P48*(1+'Usages industrie'!$Q48)^(R$4416-$D$4416)/1000</f>
        <v>0</v>
      </c>
    </row>
    <row r="4518" spans="1:18" hidden="1" outlineLevel="2" x14ac:dyDescent="0.25">
      <c r="A4518" s="222" t="str">
        <f>'Usages industrie'!A49</f>
        <v>Usage industriel n°46</v>
      </c>
      <c r="B4518" s="222" t="s">
        <v>645</v>
      </c>
      <c r="C4518" s="222"/>
      <c r="D4518" s="223">
        <f>D4467*'Usages industrie'!$P49*(1+'Usages industrie'!$Q49)^(D$4416-$D$4416)/1000</f>
        <v>0</v>
      </c>
      <c r="E4518" s="223">
        <f>E4467*'Usages industrie'!$P49*(1+'Usages industrie'!$Q49)^(E$4416-$D$4416)/1000</f>
        <v>0</v>
      </c>
      <c r="F4518" s="223">
        <f>F4467*'Usages industrie'!$P49*(1+'Usages industrie'!$Q49)^(F$4416-$D$4416)/1000</f>
        <v>0</v>
      </c>
      <c r="G4518" s="223">
        <f>G4467*'Usages industrie'!$P49*(1+'Usages industrie'!$Q49)^(G$4416-$D$4416)/1000</f>
        <v>0</v>
      </c>
      <c r="H4518" s="223">
        <f>H4467*'Usages industrie'!$P49*(1+'Usages industrie'!$Q49)^(H$4416-$D$4416)/1000</f>
        <v>0</v>
      </c>
      <c r="I4518" s="223">
        <f>I4467*'Usages industrie'!$P49*(1+'Usages industrie'!$Q49)^(I$4416-$D$4416)/1000</f>
        <v>0</v>
      </c>
      <c r="J4518" s="223">
        <f>J4467*'Usages industrie'!$P49*(1+'Usages industrie'!$Q49)^(J$4416-$D$4416)/1000</f>
        <v>0</v>
      </c>
      <c r="K4518" s="223">
        <f>K4467*'Usages industrie'!$P49*(1+'Usages industrie'!$Q49)^(K$4416-$D$4416)/1000</f>
        <v>0</v>
      </c>
      <c r="L4518" s="223">
        <f>L4467*'Usages industrie'!$P49*(1+'Usages industrie'!$Q49)^(L$4416-$D$4416)/1000</f>
        <v>0</v>
      </c>
      <c r="M4518" s="223">
        <f>M4467*'Usages industrie'!$P49*(1+'Usages industrie'!$Q49)^(M$4416-$D$4416)/1000</f>
        <v>0</v>
      </c>
      <c r="N4518" s="223">
        <f>N4467*'Usages industrie'!$P49*(1+'Usages industrie'!$Q49)^(N$4416-$D$4416)/1000</f>
        <v>0</v>
      </c>
      <c r="O4518" s="223">
        <f>O4467*'Usages industrie'!$P49*(1+'Usages industrie'!$Q49)^(O$4416-$D$4416)/1000</f>
        <v>0</v>
      </c>
      <c r="P4518" s="223">
        <f>P4467*'Usages industrie'!$P49*(1+'Usages industrie'!$Q49)^(P$4416-$D$4416)/1000</f>
        <v>0</v>
      </c>
      <c r="Q4518" s="223">
        <f>Q4467*'Usages industrie'!$P49*(1+'Usages industrie'!$Q49)^(Q$4416-$D$4416)/1000</f>
        <v>0</v>
      </c>
      <c r="R4518" s="223">
        <f>R4467*'Usages industrie'!$P49*(1+'Usages industrie'!$Q49)^(R$4416-$D$4416)/1000</f>
        <v>0</v>
      </c>
    </row>
    <row r="4519" spans="1:18" hidden="1" outlineLevel="2" x14ac:dyDescent="0.25">
      <c r="A4519" s="222" t="str">
        <f>'Usages industrie'!A50</f>
        <v>Usage industriel n°47</v>
      </c>
      <c r="B4519" s="222" t="s">
        <v>645</v>
      </c>
      <c r="C4519" s="222"/>
      <c r="D4519" s="223">
        <f>D4468*'Usages industrie'!$P50*(1+'Usages industrie'!$Q50)^(D$4416-$D$4416)/1000</f>
        <v>0</v>
      </c>
      <c r="E4519" s="223">
        <f>E4468*'Usages industrie'!$P50*(1+'Usages industrie'!$Q50)^(E$4416-$D$4416)/1000</f>
        <v>0</v>
      </c>
      <c r="F4519" s="223">
        <f>F4468*'Usages industrie'!$P50*(1+'Usages industrie'!$Q50)^(F$4416-$D$4416)/1000</f>
        <v>0</v>
      </c>
      <c r="G4519" s="223">
        <f>G4468*'Usages industrie'!$P50*(1+'Usages industrie'!$Q50)^(G$4416-$D$4416)/1000</f>
        <v>0</v>
      </c>
      <c r="H4519" s="223">
        <f>H4468*'Usages industrie'!$P50*(1+'Usages industrie'!$Q50)^(H$4416-$D$4416)/1000</f>
        <v>0</v>
      </c>
      <c r="I4519" s="223">
        <f>I4468*'Usages industrie'!$P50*(1+'Usages industrie'!$Q50)^(I$4416-$D$4416)/1000</f>
        <v>0</v>
      </c>
      <c r="J4519" s="223">
        <f>J4468*'Usages industrie'!$P50*(1+'Usages industrie'!$Q50)^(J$4416-$D$4416)/1000</f>
        <v>0</v>
      </c>
      <c r="K4519" s="223">
        <f>K4468*'Usages industrie'!$P50*(1+'Usages industrie'!$Q50)^(K$4416-$D$4416)/1000</f>
        <v>0</v>
      </c>
      <c r="L4519" s="223">
        <f>L4468*'Usages industrie'!$P50*(1+'Usages industrie'!$Q50)^(L$4416-$D$4416)/1000</f>
        <v>0</v>
      </c>
      <c r="M4519" s="223">
        <f>M4468*'Usages industrie'!$P50*(1+'Usages industrie'!$Q50)^(M$4416-$D$4416)/1000</f>
        <v>0</v>
      </c>
      <c r="N4519" s="223">
        <f>N4468*'Usages industrie'!$P50*(1+'Usages industrie'!$Q50)^(N$4416-$D$4416)/1000</f>
        <v>0</v>
      </c>
      <c r="O4519" s="223">
        <f>O4468*'Usages industrie'!$P50*(1+'Usages industrie'!$Q50)^(O$4416-$D$4416)/1000</f>
        <v>0</v>
      </c>
      <c r="P4519" s="223">
        <f>P4468*'Usages industrie'!$P50*(1+'Usages industrie'!$Q50)^(P$4416-$D$4416)/1000</f>
        <v>0</v>
      </c>
      <c r="Q4519" s="223">
        <f>Q4468*'Usages industrie'!$P50*(1+'Usages industrie'!$Q50)^(Q$4416-$D$4416)/1000</f>
        <v>0</v>
      </c>
      <c r="R4519" s="223">
        <f>R4468*'Usages industrie'!$P50*(1+'Usages industrie'!$Q50)^(R$4416-$D$4416)/1000</f>
        <v>0</v>
      </c>
    </row>
    <row r="4520" spans="1:18" hidden="1" outlineLevel="2" x14ac:dyDescent="0.25">
      <c r="A4520" s="222" t="str">
        <f>'Usages industrie'!A51</f>
        <v>Usage industriel n°48</v>
      </c>
      <c r="B4520" s="222" t="s">
        <v>645</v>
      </c>
      <c r="C4520" s="222"/>
      <c r="D4520" s="223">
        <f>D4469*'Usages industrie'!$P51*(1+'Usages industrie'!$Q51)^(D$4416-$D$4416)/1000</f>
        <v>0</v>
      </c>
      <c r="E4520" s="223">
        <f>E4469*'Usages industrie'!$P51*(1+'Usages industrie'!$Q51)^(E$4416-$D$4416)/1000</f>
        <v>0</v>
      </c>
      <c r="F4520" s="223">
        <f>F4469*'Usages industrie'!$P51*(1+'Usages industrie'!$Q51)^(F$4416-$D$4416)/1000</f>
        <v>0</v>
      </c>
      <c r="G4520" s="223">
        <f>G4469*'Usages industrie'!$P51*(1+'Usages industrie'!$Q51)^(G$4416-$D$4416)/1000</f>
        <v>0</v>
      </c>
      <c r="H4520" s="223">
        <f>H4469*'Usages industrie'!$P51*(1+'Usages industrie'!$Q51)^(H$4416-$D$4416)/1000</f>
        <v>0</v>
      </c>
      <c r="I4520" s="223">
        <f>I4469*'Usages industrie'!$P51*(1+'Usages industrie'!$Q51)^(I$4416-$D$4416)/1000</f>
        <v>0</v>
      </c>
      <c r="J4520" s="223">
        <f>J4469*'Usages industrie'!$P51*(1+'Usages industrie'!$Q51)^(J$4416-$D$4416)/1000</f>
        <v>0</v>
      </c>
      <c r="K4520" s="223">
        <f>K4469*'Usages industrie'!$P51*(1+'Usages industrie'!$Q51)^(K$4416-$D$4416)/1000</f>
        <v>0</v>
      </c>
      <c r="L4520" s="223">
        <f>L4469*'Usages industrie'!$P51*(1+'Usages industrie'!$Q51)^(L$4416-$D$4416)/1000</f>
        <v>0</v>
      </c>
      <c r="M4520" s="223">
        <f>M4469*'Usages industrie'!$P51*(1+'Usages industrie'!$Q51)^(M$4416-$D$4416)/1000</f>
        <v>0</v>
      </c>
      <c r="N4520" s="223">
        <f>N4469*'Usages industrie'!$P51*(1+'Usages industrie'!$Q51)^(N$4416-$D$4416)/1000</f>
        <v>0</v>
      </c>
      <c r="O4520" s="223">
        <f>O4469*'Usages industrie'!$P51*(1+'Usages industrie'!$Q51)^(O$4416-$D$4416)/1000</f>
        <v>0</v>
      </c>
      <c r="P4520" s="223">
        <f>P4469*'Usages industrie'!$P51*(1+'Usages industrie'!$Q51)^(P$4416-$D$4416)/1000</f>
        <v>0</v>
      </c>
      <c r="Q4520" s="223">
        <f>Q4469*'Usages industrie'!$P51*(1+'Usages industrie'!$Q51)^(Q$4416-$D$4416)/1000</f>
        <v>0</v>
      </c>
      <c r="R4520" s="223">
        <f>R4469*'Usages industrie'!$P51*(1+'Usages industrie'!$Q51)^(R$4416-$D$4416)/1000</f>
        <v>0</v>
      </c>
    </row>
    <row r="4521" spans="1:18" hidden="1" outlineLevel="2" x14ac:dyDescent="0.25">
      <c r="A4521" s="222" t="str">
        <f>'Usages industrie'!A52</f>
        <v>Usage industriel n°49</v>
      </c>
      <c r="B4521" s="222" t="s">
        <v>645</v>
      </c>
      <c r="C4521" s="222"/>
      <c r="D4521" s="223">
        <f>D4470*'Usages industrie'!$P52*(1+'Usages industrie'!$Q52)^(D$4416-$D$4416)/1000</f>
        <v>0</v>
      </c>
      <c r="E4521" s="223">
        <f>E4470*'Usages industrie'!$P52*(1+'Usages industrie'!$Q52)^(E$4416-$D$4416)/1000</f>
        <v>0</v>
      </c>
      <c r="F4521" s="223">
        <f>F4470*'Usages industrie'!$P52*(1+'Usages industrie'!$Q52)^(F$4416-$D$4416)/1000</f>
        <v>0</v>
      </c>
      <c r="G4521" s="223">
        <f>G4470*'Usages industrie'!$P52*(1+'Usages industrie'!$Q52)^(G$4416-$D$4416)/1000</f>
        <v>0</v>
      </c>
      <c r="H4521" s="223">
        <f>H4470*'Usages industrie'!$P52*(1+'Usages industrie'!$Q52)^(H$4416-$D$4416)/1000</f>
        <v>0</v>
      </c>
      <c r="I4521" s="223">
        <f>I4470*'Usages industrie'!$P52*(1+'Usages industrie'!$Q52)^(I$4416-$D$4416)/1000</f>
        <v>0</v>
      </c>
      <c r="J4521" s="223">
        <f>J4470*'Usages industrie'!$P52*(1+'Usages industrie'!$Q52)^(J$4416-$D$4416)/1000</f>
        <v>0</v>
      </c>
      <c r="K4521" s="223">
        <f>K4470*'Usages industrie'!$P52*(1+'Usages industrie'!$Q52)^(K$4416-$D$4416)/1000</f>
        <v>0</v>
      </c>
      <c r="L4521" s="223">
        <f>L4470*'Usages industrie'!$P52*(1+'Usages industrie'!$Q52)^(L$4416-$D$4416)/1000</f>
        <v>0</v>
      </c>
      <c r="M4521" s="223">
        <f>M4470*'Usages industrie'!$P52*(1+'Usages industrie'!$Q52)^(M$4416-$D$4416)/1000</f>
        <v>0</v>
      </c>
      <c r="N4521" s="223">
        <f>N4470*'Usages industrie'!$P52*(1+'Usages industrie'!$Q52)^(N$4416-$D$4416)/1000</f>
        <v>0</v>
      </c>
      <c r="O4521" s="223">
        <f>O4470*'Usages industrie'!$P52*(1+'Usages industrie'!$Q52)^(O$4416-$D$4416)/1000</f>
        <v>0</v>
      </c>
      <c r="P4521" s="223">
        <f>P4470*'Usages industrie'!$P52*(1+'Usages industrie'!$Q52)^(P$4416-$D$4416)/1000</f>
        <v>0</v>
      </c>
      <c r="Q4521" s="223">
        <f>Q4470*'Usages industrie'!$P52*(1+'Usages industrie'!$Q52)^(Q$4416-$D$4416)/1000</f>
        <v>0</v>
      </c>
      <c r="R4521" s="223">
        <f>R4470*'Usages industrie'!$P52*(1+'Usages industrie'!$Q52)^(R$4416-$D$4416)/1000</f>
        <v>0</v>
      </c>
    </row>
    <row r="4522" spans="1:18" hidden="1" outlineLevel="2" x14ac:dyDescent="0.25">
      <c r="A4522" s="222" t="str">
        <f>'Usages industrie'!A53</f>
        <v>Usage industriel n°50</v>
      </c>
      <c r="B4522" s="222" t="s">
        <v>645</v>
      </c>
      <c r="C4522" s="222"/>
      <c r="D4522" s="223">
        <f>D4471*'Usages industrie'!$P53*(1+'Usages industrie'!$Q53)^(D$4416-$D$4416)/1000</f>
        <v>0</v>
      </c>
      <c r="E4522" s="223">
        <f>E4471*'Usages industrie'!$P53*(1+'Usages industrie'!$Q53)^(E$4416-$D$4416)/1000</f>
        <v>0</v>
      </c>
      <c r="F4522" s="223">
        <f>F4471*'Usages industrie'!$P53*(1+'Usages industrie'!$Q53)^(F$4416-$D$4416)/1000</f>
        <v>0</v>
      </c>
      <c r="G4522" s="223">
        <f>G4471*'Usages industrie'!$P53*(1+'Usages industrie'!$Q53)^(G$4416-$D$4416)/1000</f>
        <v>0</v>
      </c>
      <c r="H4522" s="223">
        <f>H4471*'Usages industrie'!$P53*(1+'Usages industrie'!$Q53)^(H$4416-$D$4416)/1000</f>
        <v>0</v>
      </c>
      <c r="I4522" s="223">
        <f>I4471*'Usages industrie'!$P53*(1+'Usages industrie'!$Q53)^(I$4416-$D$4416)/1000</f>
        <v>0</v>
      </c>
      <c r="J4522" s="223">
        <f>J4471*'Usages industrie'!$P53*(1+'Usages industrie'!$Q53)^(J$4416-$D$4416)/1000</f>
        <v>0</v>
      </c>
      <c r="K4522" s="223">
        <f>K4471*'Usages industrie'!$P53*(1+'Usages industrie'!$Q53)^(K$4416-$D$4416)/1000</f>
        <v>0</v>
      </c>
      <c r="L4522" s="223">
        <f>L4471*'Usages industrie'!$P53*(1+'Usages industrie'!$Q53)^(L$4416-$D$4416)/1000</f>
        <v>0</v>
      </c>
      <c r="M4522" s="223">
        <f>M4471*'Usages industrie'!$P53*(1+'Usages industrie'!$Q53)^(M$4416-$D$4416)/1000</f>
        <v>0</v>
      </c>
      <c r="N4522" s="223">
        <f>N4471*'Usages industrie'!$P53*(1+'Usages industrie'!$Q53)^(N$4416-$D$4416)/1000</f>
        <v>0</v>
      </c>
      <c r="O4522" s="223">
        <f>O4471*'Usages industrie'!$P53*(1+'Usages industrie'!$Q53)^(O$4416-$D$4416)/1000</f>
        <v>0</v>
      </c>
      <c r="P4522" s="223">
        <f>P4471*'Usages industrie'!$P53*(1+'Usages industrie'!$Q53)^(P$4416-$D$4416)/1000</f>
        <v>0</v>
      </c>
      <c r="Q4522" s="223">
        <f>Q4471*'Usages industrie'!$P53*(1+'Usages industrie'!$Q53)^(Q$4416-$D$4416)/1000</f>
        <v>0</v>
      </c>
      <c r="R4522" s="223">
        <f>R4471*'Usages industrie'!$P53*(1+'Usages industrie'!$Q53)^(R$4416-$D$4416)/1000</f>
        <v>0</v>
      </c>
    </row>
    <row r="4523" spans="1:18" hidden="1" outlineLevel="1" collapsed="1" x14ac:dyDescent="0.25">
      <c r="A4523" s="222" t="s">
        <v>655</v>
      </c>
      <c r="B4523" s="222"/>
      <c r="C4523" s="222"/>
      <c r="D4523" s="223">
        <f t="shared" ref="D4523:R4523" si="394">SUM(D4473:D4522)</f>
        <v>0</v>
      </c>
      <c r="E4523" s="223">
        <f t="shared" si="394"/>
        <v>0</v>
      </c>
      <c r="F4523" s="223">
        <f t="shared" si="394"/>
        <v>0</v>
      </c>
      <c r="G4523" s="223">
        <f t="shared" si="394"/>
        <v>0</v>
      </c>
      <c r="H4523" s="223">
        <f t="shared" si="394"/>
        <v>0</v>
      </c>
      <c r="I4523" s="223">
        <f t="shared" si="394"/>
        <v>0</v>
      </c>
      <c r="J4523" s="223">
        <f t="shared" si="394"/>
        <v>0</v>
      </c>
      <c r="K4523" s="223">
        <f t="shared" si="394"/>
        <v>0</v>
      </c>
      <c r="L4523" s="223">
        <f t="shared" si="394"/>
        <v>0</v>
      </c>
      <c r="M4523" s="223">
        <f t="shared" si="394"/>
        <v>0</v>
      </c>
      <c r="N4523" s="223">
        <f t="shared" si="394"/>
        <v>0</v>
      </c>
      <c r="O4523" s="223">
        <f t="shared" si="394"/>
        <v>0</v>
      </c>
      <c r="P4523" s="223">
        <f t="shared" si="394"/>
        <v>0</v>
      </c>
      <c r="Q4523" s="223">
        <f t="shared" si="394"/>
        <v>0</v>
      </c>
      <c r="R4523" s="223">
        <f t="shared" si="394"/>
        <v>0</v>
      </c>
    </row>
    <row r="4524" spans="1:18" hidden="1" outlineLevel="1" x14ac:dyDescent="0.25">
      <c r="A4524" s="53" t="s">
        <v>651</v>
      </c>
      <c r="B4524" s="53"/>
      <c r="C4524" s="53"/>
      <c r="D4524" s="244"/>
      <c r="E4524" s="244"/>
      <c r="F4524" s="244"/>
      <c r="G4524" s="244"/>
      <c r="H4524" s="244"/>
      <c r="I4524" s="244"/>
      <c r="J4524" s="244"/>
      <c r="K4524" s="244"/>
      <c r="L4524" s="244"/>
      <c r="M4524" s="244"/>
      <c r="N4524" s="244"/>
      <c r="O4524" s="244"/>
      <c r="P4524" s="244"/>
      <c r="Q4524" s="244"/>
      <c r="R4524" s="244"/>
    </row>
    <row r="4525" spans="1:18" hidden="1" outlineLevel="1" x14ac:dyDescent="0.25">
      <c r="A4525" s="53" t="s">
        <v>656</v>
      </c>
      <c r="B4525" s="53"/>
      <c r="C4525" s="53"/>
      <c r="D4525" s="244"/>
      <c r="E4525" s="244"/>
      <c r="F4525" s="244"/>
      <c r="G4525" s="244"/>
      <c r="H4525" s="244"/>
      <c r="I4525" s="244"/>
      <c r="J4525" s="244"/>
      <c r="K4525" s="244"/>
      <c r="L4525" s="244"/>
      <c r="M4525" s="244"/>
      <c r="N4525" s="244"/>
      <c r="O4525" s="244"/>
      <c r="P4525" s="244"/>
      <c r="Q4525" s="244"/>
      <c r="R4525" s="244"/>
    </row>
    <row r="4526" spans="1:18" hidden="1" outlineLevel="1" x14ac:dyDescent="0.25">
      <c r="A4526" s="53" t="s">
        <v>650</v>
      </c>
      <c r="B4526" s="53"/>
      <c r="C4526" s="53"/>
      <c r="D4526" s="244"/>
      <c r="E4526" s="244"/>
      <c r="F4526" s="244"/>
      <c r="G4526" s="244"/>
      <c r="H4526" s="244"/>
      <c r="I4526" s="244"/>
      <c r="J4526" s="244"/>
      <c r="K4526" s="244"/>
      <c r="L4526" s="244"/>
      <c r="M4526" s="244"/>
      <c r="N4526" s="244"/>
      <c r="O4526" s="244"/>
      <c r="P4526" s="244"/>
      <c r="Q4526" s="244"/>
      <c r="R4526" s="244"/>
    </row>
    <row r="4527" spans="1:18" hidden="1" outlineLevel="1" x14ac:dyDescent="0.25">
      <c r="A4527" s="53" t="s">
        <v>657</v>
      </c>
      <c r="B4527" s="53"/>
      <c r="C4527" s="53"/>
      <c r="D4527" s="244"/>
      <c r="E4527" s="244"/>
      <c r="F4527" s="244"/>
      <c r="G4527" s="244"/>
      <c r="H4527" s="244"/>
      <c r="I4527" s="244"/>
      <c r="J4527" s="244"/>
      <c r="K4527" s="244"/>
      <c r="L4527" s="244"/>
      <c r="M4527" s="244"/>
      <c r="N4527" s="244"/>
      <c r="O4527" s="244"/>
      <c r="P4527" s="244"/>
      <c r="Q4527" s="244"/>
      <c r="R4527" s="244"/>
    </row>
    <row r="4528" spans="1:18" hidden="1" outlineLevel="1" x14ac:dyDescent="0.25">
      <c r="A4528" s="53" t="s">
        <v>652</v>
      </c>
      <c r="B4528" s="53"/>
      <c r="C4528" s="53"/>
      <c r="D4528" s="244"/>
      <c r="E4528" s="244"/>
      <c r="F4528" s="244"/>
      <c r="G4528" s="244"/>
      <c r="H4528" s="244"/>
      <c r="I4528" s="244"/>
      <c r="J4528" s="244"/>
      <c r="K4528" s="244"/>
      <c r="L4528" s="244"/>
      <c r="M4528" s="244"/>
      <c r="N4528" s="244"/>
      <c r="O4528" s="244"/>
      <c r="P4528" s="244"/>
      <c r="Q4528" s="244"/>
      <c r="R4528" s="244"/>
    </row>
    <row r="4529" spans="1:18" hidden="1" outlineLevel="1" x14ac:dyDescent="0.25">
      <c r="A4529" s="53" t="s">
        <v>658</v>
      </c>
      <c r="B4529" s="53"/>
      <c r="C4529" s="53"/>
      <c r="D4529" s="244"/>
      <c r="E4529" s="244"/>
      <c r="F4529" s="244"/>
      <c r="G4529" s="244"/>
      <c r="H4529" s="244"/>
      <c r="I4529" s="244"/>
      <c r="J4529" s="244"/>
      <c r="K4529" s="244"/>
      <c r="L4529" s="244"/>
      <c r="M4529" s="244"/>
      <c r="N4529" s="244"/>
      <c r="O4529" s="244"/>
      <c r="P4529" s="244"/>
      <c r="Q4529" s="244"/>
      <c r="R4529" s="244"/>
    </row>
    <row r="4530" spans="1:18" hidden="1" outlineLevel="1" x14ac:dyDescent="0.25">
      <c r="A4530" s="224" t="s">
        <v>40</v>
      </c>
      <c r="B4530" s="224"/>
      <c r="C4530" s="222"/>
      <c r="D4530" s="223">
        <f t="shared" ref="D4530:R4530" si="395">D4523+D4525+D4527+D4529</f>
        <v>0</v>
      </c>
      <c r="E4530" s="223">
        <f t="shared" si="395"/>
        <v>0</v>
      </c>
      <c r="F4530" s="223">
        <f t="shared" si="395"/>
        <v>0</v>
      </c>
      <c r="G4530" s="223">
        <f t="shared" si="395"/>
        <v>0</v>
      </c>
      <c r="H4530" s="223">
        <f t="shared" si="395"/>
        <v>0</v>
      </c>
      <c r="I4530" s="223">
        <f t="shared" si="395"/>
        <v>0</v>
      </c>
      <c r="J4530" s="223">
        <f t="shared" si="395"/>
        <v>0</v>
      </c>
      <c r="K4530" s="223">
        <f t="shared" si="395"/>
        <v>0</v>
      </c>
      <c r="L4530" s="223">
        <f t="shared" si="395"/>
        <v>0</v>
      </c>
      <c r="M4530" s="223">
        <f t="shared" si="395"/>
        <v>0</v>
      </c>
      <c r="N4530" s="223">
        <f t="shared" si="395"/>
        <v>0</v>
      </c>
      <c r="O4530" s="223">
        <f t="shared" si="395"/>
        <v>0</v>
      </c>
      <c r="P4530" s="223">
        <f t="shared" si="395"/>
        <v>0</v>
      </c>
      <c r="Q4530" s="223">
        <f t="shared" si="395"/>
        <v>0</v>
      </c>
      <c r="R4530" s="223">
        <f t="shared" si="395"/>
        <v>0</v>
      </c>
    </row>
    <row r="4531" spans="1:18" hidden="1" outlineLevel="1" x14ac:dyDescent="0.25"/>
    <row r="4532" spans="1:18" hidden="1" outlineLevel="1" x14ac:dyDescent="0.25">
      <c r="A4532" s="274" t="s">
        <v>0</v>
      </c>
      <c r="B4532" s="225" t="s">
        <v>16</v>
      </c>
      <c r="C4532" s="53"/>
      <c r="D4532" s="244">
        <v>10000</v>
      </c>
      <c r="E4532" s="244">
        <v>10000</v>
      </c>
      <c r="F4532" s="244"/>
      <c r="G4532" s="244"/>
      <c r="H4532" s="244"/>
      <c r="I4532" s="244"/>
      <c r="J4532" s="244"/>
      <c r="K4532" s="244"/>
      <c r="L4532" s="244"/>
      <c r="M4532" s="244"/>
      <c r="N4532" s="244"/>
      <c r="O4532" s="244"/>
      <c r="P4532" s="244"/>
      <c r="Q4532" s="244"/>
      <c r="R4532" s="244"/>
    </row>
    <row r="4533" spans="1:18" hidden="1" outlineLevel="1" x14ac:dyDescent="0.25">
      <c r="A4533" s="274"/>
      <c r="B4533" s="226" t="s">
        <v>42</v>
      </c>
      <c r="C4533" s="222"/>
      <c r="D4533" s="223">
        <f>IF($B4413&lt;&gt;"",D4532*(VLOOKUP($B4413,Production!$G4:$P53,10)*(1+VLOOKUP($B4413,Production!$G4:$Q53,11))^(D4416-$D4416))/1000,0)</f>
        <v>0</v>
      </c>
      <c r="E4533" s="223">
        <f>IF($B4413&lt;&gt;"",E4532*(VLOOKUP($B4413,Production!$G4:$P53,10)*(1+VLOOKUP($B4413,Production!$G4:$Q53,11))^(E4416-$D4416))/1000,0)</f>
        <v>0</v>
      </c>
      <c r="F4533" s="223">
        <f>IF($B4413&lt;&gt;"",F4532*(VLOOKUP($B4413,Production!$G4:$P53,10)*(1+VLOOKUP($B4413,Production!$G4:$Q53,11))^(F4416-$D4416))/1000,0)</f>
        <v>0</v>
      </c>
      <c r="G4533" s="223">
        <f>IF($B4413&lt;&gt;"",G4532*(VLOOKUP($B4413,Production!$G4:$P53,10)*(1+VLOOKUP($B4413,Production!$G4:$Q53,11))^(G4416-$D4416))/1000,0)</f>
        <v>0</v>
      </c>
      <c r="H4533" s="223">
        <f>IF($B4413&lt;&gt;"",H4532*(VLOOKUP($B4413,Production!$G4:$P53,10)*(1+VLOOKUP($B4413,Production!$G4:$Q53,11))^(H4416-$D4416))/1000,0)</f>
        <v>0</v>
      </c>
      <c r="I4533" s="223">
        <f>IF($B4413&lt;&gt;"",I4532*(VLOOKUP($B4413,Production!$G4:$P53,10)*(1+VLOOKUP($B4413,Production!$G4:$Q53,11))^(I4416-$D4416))/1000,0)</f>
        <v>0</v>
      </c>
      <c r="J4533" s="223">
        <f>IF($B4413&lt;&gt;"",J4532*(VLOOKUP($B4413,Production!$G4:$P53,10)*(1+VLOOKUP($B4413,Production!$G4:$Q53,11))^(J4416-$D4416))/1000,0)</f>
        <v>0</v>
      </c>
      <c r="K4533" s="223">
        <f>IF($B4413&lt;&gt;"",K4532*(VLOOKUP($B4413,Production!$G4:$P53,10)*(1+VLOOKUP($B4413,Production!$G4:$Q53,11))^(K4416-$D4416))/1000,0)</f>
        <v>0</v>
      </c>
      <c r="L4533" s="223">
        <f>IF($B4413&lt;&gt;"",L4532*(VLOOKUP($B4413,Production!$G4:$P53,10)*(1+VLOOKUP($B4413,Production!$G4:$Q53,11))^(L4416-$D4416))/1000,0)</f>
        <v>0</v>
      </c>
      <c r="M4533" s="223">
        <f>IF($B4413&lt;&gt;"",M4532*(VLOOKUP($B4413,Production!$G4:$P53,10)*(1+VLOOKUP($B4413,Production!$G4:$Q53,11))^(M4416-$D4416))/1000,0)</f>
        <v>0</v>
      </c>
      <c r="N4533" s="223">
        <f>IF($B4413&lt;&gt;"",N4532*(VLOOKUP($B4413,Production!$G4:$P53,10)*(1+VLOOKUP($B4413,Production!$G4:$Q53,11))^(N4416-$D4416))/1000,0)</f>
        <v>0</v>
      </c>
      <c r="O4533" s="223">
        <f>IF($B4413&lt;&gt;"",O4532*(VLOOKUP($B4413,Production!$G4:$P53,10)*(1+VLOOKUP($B4413,Production!$G4:$Q53,11))^(O4416-$D4416))/1000,0)</f>
        <v>0</v>
      </c>
      <c r="P4533" s="223">
        <f>IF($B4413&lt;&gt;"",P4532*(VLOOKUP($B4413,Production!$G4:$P53,10)*(1+VLOOKUP($B4413,Production!$G4:$Q53,11))^(P4416-$D4416))/1000,0)</f>
        <v>0</v>
      </c>
      <c r="Q4533" s="223">
        <f>IF($B4413&lt;&gt;"",Q4532*(VLOOKUP($B4413,Production!$G4:$P53,10)*(1+VLOOKUP($B4413,Production!$G4:$Q53,11))^(Q4416-$D4416))/1000,0)</f>
        <v>0</v>
      </c>
      <c r="R4533" s="223">
        <f>IF($B4413&lt;&gt;"",R4532*(VLOOKUP($B4413,Production!$G4:$P53,10)*(1+VLOOKUP($B4413,Production!$G4:$Q53,11))^(R4416-$D4416))/1000,0)</f>
        <v>0</v>
      </c>
    </row>
    <row r="4534" spans="1:18" hidden="1" outlineLevel="1" x14ac:dyDescent="0.25">
      <c r="A4534" s="274" t="s">
        <v>13</v>
      </c>
      <c r="B4534" s="225" t="s">
        <v>17</v>
      </c>
      <c r="C4534" s="53"/>
      <c r="D4534" s="244">
        <v>10000</v>
      </c>
      <c r="E4534" s="244">
        <v>10000</v>
      </c>
      <c r="F4534" s="244"/>
      <c r="G4534" s="244"/>
      <c r="H4534" s="244"/>
      <c r="I4534" s="244"/>
      <c r="J4534" s="244"/>
      <c r="K4534" s="244"/>
      <c r="L4534" s="244"/>
      <c r="M4534" s="244"/>
      <c r="N4534" s="244"/>
      <c r="O4534" s="244"/>
      <c r="P4534" s="244"/>
      <c r="Q4534" s="244"/>
      <c r="R4534" s="244"/>
    </row>
    <row r="4535" spans="1:18" hidden="1" outlineLevel="1" x14ac:dyDescent="0.25">
      <c r="A4535" s="274"/>
      <c r="B4535" s="226" t="s">
        <v>42</v>
      </c>
      <c r="C4535" s="222"/>
      <c r="D4535" s="223">
        <f>IF($B4413&lt;&gt;"",D4534*(VLOOKUP($B4413,Production!$G4:$R53,10)*(1+VLOOKUP($B4413,Production!$G4:$S53,11))^(D4416-$D4416))/1000,0)</f>
        <v>0</v>
      </c>
      <c r="E4535" s="223">
        <f>IF($B4413&lt;&gt;"",E4534*(VLOOKUP($B4413,Production!$G4:$R53,10)*(1+VLOOKUP($B4413,Production!$G4:$S53,11))^(E4416-$D4416))/1000,0)</f>
        <v>0</v>
      </c>
      <c r="F4535" s="223">
        <f>IF($B4413&lt;&gt;"",F4534*(VLOOKUP($B4413,Production!$G4:$R53,10)*(1+VLOOKUP($B4413,Production!$G4:$S53,11))^(F4416-$D4416))/1000,0)</f>
        <v>0</v>
      </c>
      <c r="G4535" s="223">
        <f>IF($B4413&lt;&gt;"",G4534*(VLOOKUP($B4413,Production!$G4:$R53,10)*(1+VLOOKUP($B4413,Production!$G4:$S53,11))^(G4416-$D4416))/1000,0)</f>
        <v>0</v>
      </c>
      <c r="H4535" s="223">
        <f>IF($B4413&lt;&gt;"",H4534*(VLOOKUP($B4413,Production!$G4:$R53,10)*(1+VLOOKUP($B4413,Production!$G4:$S53,11))^(H4416-$D4416))/1000,0)</f>
        <v>0</v>
      </c>
      <c r="I4535" s="223">
        <f>IF($B4413&lt;&gt;"",I4534*(VLOOKUP($B4413,Production!$G4:$R53,10)*(1+VLOOKUP($B4413,Production!$G4:$S53,11))^(I4416-$D4416))/1000,0)</f>
        <v>0</v>
      </c>
      <c r="J4535" s="223">
        <f>IF($B4413&lt;&gt;"",J4534*(VLOOKUP($B4413,Production!$G4:$R53,10)*(1+VLOOKUP($B4413,Production!$G4:$S53,11))^(J4416-$D4416))/1000,0)</f>
        <v>0</v>
      </c>
      <c r="K4535" s="223">
        <f>IF($B4413&lt;&gt;"",K4534*(VLOOKUP($B4413,Production!$G4:$R53,10)*(1+VLOOKUP($B4413,Production!$G4:$S53,11))^(K4416-$D4416))/1000,0)</f>
        <v>0</v>
      </c>
      <c r="L4535" s="223">
        <f>IF($B4413&lt;&gt;"",L4534*(VLOOKUP($B4413,Production!$G4:$R53,10)*(1+VLOOKUP($B4413,Production!$G4:$S53,11))^(L4416-$D4416))/1000,0)</f>
        <v>0</v>
      </c>
      <c r="M4535" s="223">
        <f>IF($B4413&lt;&gt;"",M4534*(VLOOKUP($B4413,Production!$G4:$R53,10)*(1+VLOOKUP($B4413,Production!$G4:$S53,11))^(M4416-$D4416))/1000,0)</f>
        <v>0</v>
      </c>
      <c r="N4535" s="223">
        <f>IF($B4413&lt;&gt;"",N4534*(VLOOKUP($B4413,Production!$G4:$R53,10)*(1+VLOOKUP($B4413,Production!$G4:$S53,11))^(N4416-$D4416))/1000,0)</f>
        <v>0</v>
      </c>
      <c r="O4535" s="223">
        <f>IF($B4413&lt;&gt;"",O4534*(VLOOKUP($B4413,Production!$G4:$R53,10)*(1+VLOOKUP($B4413,Production!$G4:$S53,11))^(O4416-$D4416))/1000,0)</f>
        <v>0</v>
      </c>
      <c r="P4535" s="223">
        <f>IF($B4413&lt;&gt;"",P4534*(VLOOKUP($B4413,Production!$G4:$R53,10)*(1+VLOOKUP($B4413,Production!$G4:$S53,11))^(P4416-$D4416))/1000,0)</f>
        <v>0</v>
      </c>
      <c r="Q4535" s="223">
        <f>IF($B4413&lt;&gt;"",Q4534*(VLOOKUP($B4413,Production!$G4:$R53,10)*(1+VLOOKUP($B4413,Production!$G4:$S53,11))^(Q4416-$D4416))/1000,0)</f>
        <v>0</v>
      </c>
      <c r="R4535" s="223">
        <f>IF($B4413&lt;&gt;"",R4534*(VLOOKUP($B4413,Production!$G4:$R53,10)*(1+VLOOKUP($B4413,Production!$G4:$S53,11))^(R4416-$D4416))/1000,0)</f>
        <v>0</v>
      </c>
    </row>
    <row r="4536" spans="1:18" hidden="1" outlineLevel="1" x14ac:dyDescent="0.25">
      <c r="A4536" s="225" t="s">
        <v>56</v>
      </c>
      <c r="B4536" s="225"/>
      <c r="C4536" s="53"/>
      <c r="D4536" s="244"/>
      <c r="E4536" s="244"/>
      <c r="F4536" s="244"/>
      <c r="G4536" s="244"/>
      <c r="H4536" s="244"/>
      <c r="I4536" s="244"/>
      <c r="J4536" s="244"/>
      <c r="K4536" s="244"/>
      <c r="L4536" s="244"/>
      <c r="M4536" s="244"/>
      <c r="N4536" s="244"/>
      <c r="O4536" s="244"/>
      <c r="P4536" s="244"/>
      <c r="Q4536" s="244"/>
      <c r="R4536" s="244"/>
    </row>
    <row r="4537" spans="1:18" hidden="1" outlineLevel="1" x14ac:dyDescent="0.25">
      <c r="A4537" s="225" t="s">
        <v>57</v>
      </c>
      <c r="B4537" s="225"/>
      <c r="C4537" s="53"/>
      <c r="D4537" s="244"/>
      <c r="E4537" s="244"/>
      <c r="F4537" s="244"/>
      <c r="G4537" s="244"/>
      <c r="H4537" s="244"/>
      <c r="I4537" s="244"/>
      <c r="J4537" s="244"/>
      <c r="K4537" s="244"/>
      <c r="L4537" s="244"/>
      <c r="M4537" s="244"/>
      <c r="N4537" s="244"/>
      <c r="O4537" s="244"/>
      <c r="P4537" s="244"/>
      <c r="Q4537" s="244"/>
      <c r="R4537" s="244"/>
    </row>
    <row r="4538" spans="1:18" hidden="1" outlineLevel="1" x14ac:dyDescent="0.25">
      <c r="A4538" s="224" t="s">
        <v>659</v>
      </c>
      <c r="B4538" s="222"/>
      <c r="C4538" s="222"/>
      <c r="D4538" s="223">
        <f t="shared" ref="D4538:R4538" si="396">D4533+D4535+D4536+D4537</f>
        <v>0</v>
      </c>
      <c r="E4538" s="223">
        <f t="shared" si="396"/>
        <v>0</v>
      </c>
      <c r="F4538" s="223">
        <f t="shared" si="396"/>
        <v>0</v>
      </c>
      <c r="G4538" s="223">
        <f t="shared" si="396"/>
        <v>0</v>
      </c>
      <c r="H4538" s="223">
        <f t="shared" si="396"/>
        <v>0</v>
      </c>
      <c r="I4538" s="223">
        <f t="shared" si="396"/>
        <v>0</v>
      </c>
      <c r="J4538" s="223">
        <f t="shared" si="396"/>
        <v>0</v>
      </c>
      <c r="K4538" s="223">
        <f t="shared" si="396"/>
        <v>0</v>
      </c>
      <c r="L4538" s="223">
        <f t="shared" si="396"/>
        <v>0</v>
      </c>
      <c r="M4538" s="223">
        <f t="shared" si="396"/>
        <v>0</v>
      </c>
      <c r="N4538" s="223">
        <f t="shared" si="396"/>
        <v>0</v>
      </c>
      <c r="O4538" s="223">
        <f t="shared" si="396"/>
        <v>0</v>
      </c>
      <c r="P4538" s="223">
        <f t="shared" si="396"/>
        <v>0</v>
      </c>
      <c r="Q4538" s="223">
        <f t="shared" si="396"/>
        <v>0</v>
      </c>
      <c r="R4538" s="223">
        <f t="shared" si="396"/>
        <v>0</v>
      </c>
    </row>
    <row r="4539" spans="1:18" hidden="1" outlineLevel="1" x14ac:dyDescent="0.25"/>
    <row r="4540" spans="1:18" hidden="1" outlineLevel="1" x14ac:dyDescent="0.25">
      <c r="A4540" s="222" t="s">
        <v>663</v>
      </c>
      <c r="B4540" s="222"/>
      <c r="C4540" s="222"/>
      <c r="D4540" s="223">
        <f t="shared" ref="D4540:R4540" si="397">D4530-D4538</f>
        <v>0</v>
      </c>
      <c r="E4540" s="223">
        <f t="shared" si="397"/>
        <v>0</v>
      </c>
      <c r="F4540" s="223">
        <f t="shared" si="397"/>
        <v>0</v>
      </c>
      <c r="G4540" s="223">
        <f t="shared" si="397"/>
        <v>0</v>
      </c>
      <c r="H4540" s="223">
        <f t="shared" si="397"/>
        <v>0</v>
      </c>
      <c r="I4540" s="223">
        <f t="shared" si="397"/>
        <v>0</v>
      </c>
      <c r="J4540" s="223">
        <f t="shared" si="397"/>
        <v>0</v>
      </c>
      <c r="K4540" s="223">
        <f t="shared" si="397"/>
        <v>0</v>
      </c>
      <c r="L4540" s="223">
        <f t="shared" si="397"/>
        <v>0</v>
      </c>
      <c r="M4540" s="223">
        <f t="shared" si="397"/>
        <v>0</v>
      </c>
      <c r="N4540" s="223">
        <f t="shared" si="397"/>
        <v>0</v>
      </c>
      <c r="O4540" s="223">
        <f t="shared" si="397"/>
        <v>0</v>
      </c>
      <c r="P4540" s="223">
        <f t="shared" si="397"/>
        <v>0</v>
      </c>
      <c r="Q4540" s="223">
        <f t="shared" si="397"/>
        <v>0</v>
      </c>
      <c r="R4540" s="223">
        <f t="shared" si="397"/>
        <v>0</v>
      </c>
    </row>
    <row r="4541" spans="1:18" hidden="1" outlineLevel="1" x14ac:dyDescent="0.25"/>
    <row r="4542" spans="1:18" hidden="1" outlineLevel="1" x14ac:dyDescent="0.25">
      <c r="A4542" s="53" t="s">
        <v>664</v>
      </c>
      <c r="B4542" s="53"/>
      <c r="C4542" s="53"/>
      <c r="D4542" s="244"/>
      <c r="E4542" s="244"/>
      <c r="F4542" s="244"/>
      <c r="G4542" s="244"/>
      <c r="H4542" s="244"/>
      <c r="I4542" s="244"/>
      <c r="J4542" s="244"/>
      <c r="K4542" s="244"/>
      <c r="L4542" s="244"/>
      <c r="M4542" s="244"/>
      <c r="N4542" s="244"/>
      <c r="O4542" s="244"/>
      <c r="P4542" s="244"/>
      <c r="Q4542" s="244"/>
      <c r="R4542" s="244"/>
    </row>
    <row r="4543" spans="1:18" hidden="1" outlineLevel="1" x14ac:dyDescent="0.25"/>
    <row r="4544" spans="1:18" hidden="1" outlineLevel="1" x14ac:dyDescent="0.25">
      <c r="A4544" s="222" t="s">
        <v>665</v>
      </c>
      <c r="B4544" s="222"/>
      <c r="C4544" s="222"/>
      <c r="D4544" s="223">
        <f t="shared" ref="D4544:R4544" si="398">D4540-D4542</f>
        <v>0</v>
      </c>
      <c r="E4544" s="223">
        <f t="shared" si="398"/>
        <v>0</v>
      </c>
      <c r="F4544" s="223">
        <f t="shared" si="398"/>
        <v>0</v>
      </c>
      <c r="G4544" s="223">
        <f t="shared" si="398"/>
        <v>0</v>
      </c>
      <c r="H4544" s="223">
        <f t="shared" si="398"/>
        <v>0</v>
      </c>
      <c r="I4544" s="223">
        <f t="shared" si="398"/>
        <v>0</v>
      </c>
      <c r="J4544" s="223">
        <f t="shared" si="398"/>
        <v>0</v>
      </c>
      <c r="K4544" s="223">
        <f t="shared" si="398"/>
        <v>0</v>
      </c>
      <c r="L4544" s="223">
        <f t="shared" si="398"/>
        <v>0</v>
      </c>
      <c r="M4544" s="223">
        <f t="shared" si="398"/>
        <v>0</v>
      </c>
      <c r="N4544" s="223">
        <f t="shared" si="398"/>
        <v>0</v>
      </c>
      <c r="O4544" s="223">
        <f t="shared" si="398"/>
        <v>0</v>
      </c>
      <c r="P4544" s="223">
        <f t="shared" si="398"/>
        <v>0</v>
      </c>
      <c r="Q4544" s="223">
        <f t="shared" si="398"/>
        <v>0</v>
      </c>
      <c r="R4544" s="223">
        <f t="shared" si="398"/>
        <v>0</v>
      </c>
    </row>
    <row r="4545" spans="1:18" hidden="1" outlineLevel="1" x14ac:dyDescent="0.25">
      <c r="A4545" s="222" t="s">
        <v>666</v>
      </c>
      <c r="B4545" s="222"/>
      <c r="C4545" s="222"/>
      <c r="D4545" s="223">
        <f t="shared" ref="D4545:R4545" si="399">$B4414*D4544</f>
        <v>0</v>
      </c>
      <c r="E4545" s="223">
        <f t="shared" si="399"/>
        <v>0</v>
      </c>
      <c r="F4545" s="223">
        <f t="shared" si="399"/>
        <v>0</v>
      </c>
      <c r="G4545" s="223">
        <f t="shared" si="399"/>
        <v>0</v>
      </c>
      <c r="H4545" s="223">
        <f t="shared" si="399"/>
        <v>0</v>
      </c>
      <c r="I4545" s="223">
        <f t="shared" si="399"/>
        <v>0</v>
      </c>
      <c r="J4545" s="223">
        <f t="shared" si="399"/>
        <v>0</v>
      </c>
      <c r="K4545" s="223">
        <f t="shared" si="399"/>
        <v>0</v>
      </c>
      <c r="L4545" s="223">
        <f t="shared" si="399"/>
        <v>0</v>
      </c>
      <c r="M4545" s="223">
        <f t="shared" si="399"/>
        <v>0</v>
      </c>
      <c r="N4545" s="223">
        <f t="shared" si="399"/>
        <v>0</v>
      </c>
      <c r="O4545" s="223">
        <f t="shared" si="399"/>
        <v>0</v>
      </c>
      <c r="P4545" s="223">
        <f t="shared" si="399"/>
        <v>0</v>
      </c>
      <c r="Q4545" s="223">
        <f t="shared" si="399"/>
        <v>0</v>
      </c>
      <c r="R4545" s="223">
        <f t="shared" si="399"/>
        <v>0</v>
      </c>
    </row>
    <row r="4546" spans="1:18" hidden="1" outlineLevel="1" x14ac:dyDescent="0.25"/>
    <row r="4547" spans="1:18" hidden="1" outlineLevel="1" x14ac:dyDescent="0.25">
      <c r="A4547" s="222" t="s">
        <v>667</v>
      </c>
      <c r="B4547" s="222"/>
      <c r="C4547" s="222"/>
      <c r="D4547" s="223">
        <f t="shared" ref="D4547:R4547" si="400">D4544-D4545</f>
        <v>0</v>
      </c>
      <c r="E4547" s="223">
        <f t="shared" si="400"/>
        <v>0</v>
      </c>
      <c r="F4547" s="223">
        <f t="shared" si="400"/>
        <v>0</v>
      </c>
      <c r="G4547" s="223">
        <f t="shared" si="400"/>
        <v>0</v>
      </c>
      <c r="H4547" s="223">
        <f t="shared" si="400"/>
        <v>0</v>
      </c>
      <c r="I4547" s="223">
        <f t="shared" si="400"/>
        <v>0</v>
      </c>
      <c r="J4547" s="223">
        <f t="shared" si="400"/>
        <v>0</v>
      </c>
      <c r="K4547" s="223">
        <f t="shared" si="400"/>
        <v>0</v>
      </c>
      <c r="L4547" s="223">
        <f t="shared" si="400"/>
        <v>0</v>
      </c>
      <c r="M4547" s="223">
        <f t="shared" si="400"/>
        <v>0</v>
      </c>
      <c r="N4547" s="223">
        <f t="shared" si="400"/>
        <v>0</v>
      </c>
      <c r="O4547" s="223">
        <f t="shared" si="400"/>
        <v>0</v>
      </c>
      <c r="P4547" s="223">
        <f t="shared" si="400"/>
        <v>0</v>
      </c>
      <c r="Q4547" s="223">
        <f t="shared" si="400"/>
        <v>0</v>
      </c>
      <c r="R4547" s="223">
        <f t="shared" si="400"/>
        <v>0</v>
      </c>
    </row>
    <row r="4548" spans="1:18" hidden="1" outlineLevel="1" x14ac:dyDescent="0.25"/>
    <row r="4549" spans="1:18" hidden="1" outlineLevel="1" x14ac:dyDescent="0.25">
      <c r="A4549" s="221" t="s">
        <v>668</v>
      </c>
      <c r="B4549" s="221"/>
      <c r="C4549" s="220"/>
      <c r="D4549" s="215" t="e">
        <f>IRR(D4547:R4547)</f>
        <v>#NUM!</v>
      </c>
    </row>
    <row r="4550" spans="1:18" collapsed="1" x14ac:dyDescent="0.25"/>
    <row r="4552" spans="1:18" s="169" customFormat="1" x14ac:dyDescent="0.25">
      <c r="A4552" s="169" t="s">
        <v>915</v>
      </c>
    </row>
    <row r="4553" spans="1:18" hidden="1" outlineLevel="1" x14ac:dyDescent="0.25"/>
    <row r="4554" spans="1:18" hidden="1" outlineLevel="1" x14ac:dyDescent="0.25">
      <c r="A4554" s="217" t="s">
        <v>644</v>
      </c>
      <c r="B4554" s="208"/>
    </row>
    <row r="4555" spans="1:18" ht="15.75" hidden="1" outlineLevel="1" thickBot="1" x14ac:dyDescent="0.3">
      <c r="A4555" s="219" t="s">
        <v>12</v>
      </c>
      <c r="B4555" s="243"/>
    </row>
    <row r="4556" spans="1:18" hidden="1" outlineLevel="1" x14ac:dyDescent="0.25"/>
    <row r="4557" spans="1:18" hidden="1" outlineLevel="1" x14ac:dyDescent="0.25">
      <c r="A4557" s="53" t="s">
        <v>14</v>
      </c>
      <c r="B4557" s="53"/>
      <c r="C4557" s="223">
        <v>0</v>
      </c>
      <c r="D4557" s="223">
        <v>1</v>
      </c>
      <c r="E4557" s="223">
        <v>2</v>
      </c>
      <c r="F4557" s="223">
        <v>3</v>
      </c>
      <c r="G4557" s="223">
        <v>4</v>
      </c>
      <c r="H4557" s="223">
        <v>5</v>
      </c>
      <c r="I4557" s="223">
        <v>6</v>
      </c>
      <c r="J4557" s="223">
        <v>7</v>
      </c>
      <c r="K4557" s="223">
        <v>8</v>
      </c>
      <c r="L4557" s="223">
        <v>9</v>
      </c>
      <c r="M4557" s="223">
        <v>10</v>
      </c>
      <c r="N4557" s="223">
        <v>11</v>
      </c>
      <c r="O4557" s="223">
        <v>12</v>
      </c>
      <c r="P4557" s="223">
        <v>13</v>
      </c>
      <c r="Q4557" s="223">
        <v>14</v>
      </c>
      <c r="R4557" s="223">
        <v>15</v>
      </c>
    </row>
    <row r="4558" spans="1:18" hidden="1" outlineLevel="1" x14ac:dyDescent="0.25"/>
    <row r="4559" spans="1:18" hidden="1" outlineLevel="1" x14ac:dyDescent="0.25">
      <c r="A4559" s="53" t="s">
        <v>59</v>
      </c>
      <c r="B4559" s="53"/>
      <c r="C4559" s="244"/>
      <c r="D4559" s="244"/>
      <c r="E4559" s="244"/>
      <c r="F4559" s="244"/>
      <c r="G4559" s="244"/>
      <c r="H4559" s="244"/>
      <c r="I4559" s="244"/>
      <c r="J4559" s="244"/>
      <c r="K4559" s="244"/>
      <c r="L4559" s="244"/>
      <c r="M4559" s="244"/>
      <c r="N4559" s="244"/>
      <c r="O4559" s="244"/>
      <c r="P4559" s="244"/>
      <c r="Q4559" s="244"/>
      <c r="R4559" s="244"/>
    </row>
    <row r="4560" spans="1:18" hidden="1" outlineLevel="1" x14ac:dyDescent="0.25">
      <c r="A4560" s="53" t="s">
        <v>824</v>
      </c>
      <c r="B4560" s="53"/>
      <c r="C4560" s="244"/>
      <c r="D4560" s="244"/>
      <c r="E4560" s="244"/>
      <c r="F4560" s="244"/>
      <c r="G4560" s="244"/>
      <c r="H4560" s="244"/>
      <c r="I4560" s="244"/>
      <c r="J4560" s="244"/>
      <c r="K4560" s="244"/>
      <c r="L4560" s="244"/>
      <c r="M4560" s="244"/>
      <c r="N4560" s="244"/>
      <c r="O4560" s="244"/>
      <c r="P4560" s="244"/>
      <c r="Q4560" s="244"/>
      <c r="R4560" s="244"/>
    </row>
    <row r="4561" spans="1:18" hidden="1" outlineLevel="1" x14ac:dyDescent="0.25">
      <c r="A4561" s="53" t="s">
        <v>825</v>
      </c>
      <c r="B4561" s="53"/>
      <c r="C4561" s="244"/>
      <c r="D4561" s="244"/>
      <c r="E4561" s="244"/>
      <c r="F4561" s="244"/>
      <c r="G4561" s="244"/>
      <c r="H4561" s="244"/>
      <c r="I4561" s="244"/>
      <c r="J4561" s="244"/>
      <c r="K4561" s="244"/>
      <c r="L4561" s="244"/>
      <c r="M4561" s="244"/>
      <c r="N4561" s="244"/>
      <c r="O4561" s="244"/>
      <c r="P4561" s="244"/>
      <c r="Q4561" s="244"/>
      <c r="R4561" s="244"/>
    </row>
    <row r="4562" spans="1:18" hidden="1" outlineLevel="1" x14ac:dyDescent="0.25"/>
    <row r="4563" spans="1:18" hidden="1" outlineLevel="2" x14ac:dyDescent="0.25">
      <c r="A4563" s="222" t="str">
        <f>'Usages mobilité'!A4</f>
        <v>Usage mobilité n°1</v>
      </c>
      <c r="B4563" s="222" t="s">
        <v>41</v>
      </c>
      <c r="C4563" s="222"/>
      <c r="D4563" s="223">
        <f>IF(B$4554&lt;&gt;"",IF(B$4554='Usages mobilité'!BF4,'Usages mobilité'!BD4,0),0)</f>
        <v>0</v>
      </c>
      <c r="E4563" s="223">
        <f t="shared" ref="E4563:R4572" si="401">$D4563</f>
        <v>0</v>
      </c>
      <c r="F4563" s="223">
        <f t="shared" si="401"/>
        <v>0</v>
      </c>
      <c r="G4563" s="223">
        <f t="shared" si="401"/>
        <v>0</v>
      </c>
      <c r="H4563" s="223">
        <f t="shared" si="401"/>
        <v>0</v>
      </c>
      <c r="I4563" s="223">
        <f t="shared" si="401"/>
        <v>0</v>
      </c>
      <c r="J4563" s="223">
        <f t="shared" si="401"/>
        <v>0</v>
      </c>
      <c r="K4563" s="223">
        <f t="shared" si="401"/>
        <v>0</v>
      </c>
      <c r="L4563" s="223">
        <f t="shared" si="401"/>
        <v>0</v>
      </c>
      <c r="M4563" s="223">
        <f t="shared" si="401"/>
        <v>0</v>
      </c>
      <c r="N4563" s="223">
        <f t="shared" si="401"/>
        <v>0</v>
      </c>
      <c r="O4563" s="223">
        <f t="shared" si="401"/>
        <v>0</v>
      </c>
      <c r="P4563" s="223">
        <f t="shared" si="401"/>
        <v>0</v>
      </c>
      <c r="Q4563" s="223">
        <f t="shared" si="401"/>
        <v>0</v>
      </c>
      <c r="R4563" s="223">
        <f t="shared" si="401"/>
        <v>0</v>
      </c>
    </row>
    <row r="4564" spans="1:18" hidden="1" outlineLevel="2" x14ac:dyDescent="0.25">
      <c r="A4564" s="222" t="str">
        <f>'Usages mobilité'!A5</f>
        <v>Usage mobilité n°2</v>
      </c>
      <c r="B4564" s="222" t="s">
        <v>41</v>
      </c>
      <c r="C4564" s="222"/>
      <c r="D4564" s="223">
        <f>IF(B$4554&lt;&gt;"",IF(B$4554='Usages mobilité'!BF5,'Usages mobilité'!BD5,0),0)</f>
        <v>0</v>
      </c>
      <c r="E4564" s="223">
        <f t="shared" si="401"/>
        <v>0</v>
      </c>
      <c r="F4564" s="223">
        <f t="shared" si="401"/>
        <v>0</v>
      </c>
      <c r="G4564" s="223">
        <f t="shared" si="401"/>
        <v>0</v>
      </c>
      <c r="H4564" s="223">
        <f t="shared" si="401"/>
        <v>0</v>
      </c>
      <c r="I4564" s="223">
        <f t="shared" si="401"/>
        <v>0</v>
      </c>
      <c r="J4564" s="223">
        <f t="shared" si="401"/>
        <v>0</v>
      </c>
      <c r="K4564" s="223">
        <f t="shared" si="401"/>
        <v>0</v>
      </c>
      <c r="L4564" s="223">
        <f t="shared" si="401"/>
        <v>0</v>
      </c>
      <c r="M4564" s="223">
        <f t="shared" si="401"/>
        <v>0</v>
      </c>
      <c r="N4564" s="223">
        <f t="shared" si="401"/>
        <v>0</v>
      </c>
      <c r="O4564" s="223">
        <f t="shared" si="401"/>
        <v>0</v>
      </c>
      <c r="P4564" s="223">
        <f t="shared" si="401"/>
        <v>0</v>
      </c>
      <c r="Q4564" s="223">
        <f t="shared" si="401"/>
        <v>0</v>
      </c>
      <c r="R4564" s="223">
        <f t="shared" si="401"/>
        <v>0</v>
      </c>
    </row>
    <row r="4565" spans="1:18" hidden="1" outlineLevel="2" x14ac:dyDescent="0.25">
      <c r="A4565" s="222" t="str">
        <f>'Usages mobilité'!A6</f>
        <v>Usage mobilité n°3</v>
      </c>
      <c r="B4565" s="222" t="s">
        <v>41</v>
      </c>
      <c r="C4565" s="222"/>
      <c r="D4565" s="223">
        <f>IF(B$4554&lt;&gt;"",IF(B$4554='Usages mobilité'!BF6,'Usages mobilité'!BD6,0),0)</f>
        <v>0</v>
      </c>
      <c r="E4565" s="223">
        <f t="shared" si="401"/>
        <v>0</v>
      </c>
      <c r="F4565" s="223">
        <f t="shared" si="401"/>
        <v>0</v>
      </c>
      <c r="G4565" s="223">
        <f t="shared" si="401"/>
        <v>0</v>
      </c>
      <c r="H4565" s="223">
        <f t="shared" si="401"/>
        <v>0</v>
      </c>
      <c r="I4565" s="223">
        <f t="shared" si="401"/>
        <v>0</v>
      </c>
      <c r="J4565" s="223">
        <f t="shared" si="401"/>
        <v>0</v>
      </c>
      <c r="K4565" s="223">
        <f t="shared" si="401"/>
        <v>0</v>
      </c>
      <c r="L4565" s="223">
        <f t="shared" si="401"/>
        <v>0</v>
      </c>
      <c r="M4565" s="223">
        <f t="shared" si="401"/>
        <v>0</v>
      </c>
      <c r="N4565" s="223">
        <f t="shared" si="401"/>
        <v>0</v>
      </c>
      <c r="O4565" s="223">
        <f t="shared" si="401"/>
        <v>0</v>
      </c>
      <c r="P4565" s="223">
        <f t="shared" si="401"/>
        <v>0</v>
      </c>
      <c r="Q4565" s="223">
        <f t="shared" si="401"/>
        <v>0</v>
      </c>
      <c r="R4565" s="223">
        <f t="shared" si="401"/>
        <v>0</v>
      </c>
    </row>
    <row r="4566" spans="1:18" hidden="1" outlineLevel="2" x14ac:dyDescent="0.25">
      <c r="A4566" s="222" t="str">
        <f>'Usages mobilité'!A7</f>
        <v>Usage mobilité n°4</v>
      </c>
      <c r="B4566" s="222" t="s">
        <v>41</v>
      </c>
      <c r="C4566" s="222"/>
      <c r="D4566" s="223">
        <f>IF(B$4554&lt;&gt;"",IF(B$4554='Usages mobilité'!BF7,'Usages mobilité'!BD7,0),0)</f>
        <v>0</v>
      </c>
      <c r="E4566" s="223">
        <f t="shared" si="401"/>
        <v>0</v>
      </c>
      <c r="F4566" s="223">
        <f t="shared" si="401"/>
        <v>0</v>
      </c>
      <c r="G4566" s="223">
        <f t="shared" si="401"/>
        <v>0</v>
      </c>
      <c r="H4566" s="223">
        <f t="shared" si="401"/>
        <v>0</v>
      </c>
      <c r="I4566" s="223">
        <f t="shared" si="401"/>
        <v>0</v>
      </c>
      <c r="J4566" s="223">
        <f t="shared" si="401"/>
        <v>0</v>
      </c>
      <c r="K4566" s="223">
        <f t="shared" si="401"/>
        <v>0</v>
      </c>
      <c r="L4566" s="223">
        <f t="shared" si="401"/>
        <v>0</v>
      </c>
      <c r="M4566" s="223">
        <f t="shared" si="401"/>
        <v>0</v>
      </c>
      <c r="N4566" s="223">
        <f t="shared" si="401"/>
        <v>0</v>
      </c>
      <c r="O4566" s="223">
        <f t="shared" si="401"/>
        <v>0</v>
      </c>
      <c r="P4566" s="223">
        <f t="shared" si="401"/>
        <v>0</v>
      </c>
      <c r="Q4566" s="223">
        <f t="shared" si="401"/>
        <v>0</v>
      </c>
      <c r="R4566" s="223">
        <f t="shared" si="401"/>
        <v>0</v>
      </c>
    </row>
    <row r="4567" spans="1:18" hidden="1" outlineLevel="2" x14ac:dyDescent="0.25">
      <c r="A4567" s="222" t="str">
        <f>'Usages mobilité'!A8</f>
        <v>Usage mobilité n°5</v>
      </c>
      <c r="B4567" s="222" t="s">
        <v>41</v>
      </c>
      <c r="C4567" s="222"/>
      <c r="D4567" s="223">
        <f>IF(B$4554&lt;&gt;"",IF(B$4554='Usages mobilité'!BF8,'Usages mobilité'!BD8,0),0)</f>
        <v>0</v>
      </c>
      <c r="E4567" s="223">
        <f t="shared" si="401"/>
        <v>0</v>
      </c>
      <c r="F4567" s="223">
        <f t="shared" si="401"/>
        <v>0</v>
      </c>
      <c r="G4567" s="223">
        <f t="shared" si="401"/>
        <v>0</v>
      </c>
      <c r="H4567" s="223">
        <f t="shared" si="401"/>
        <v>0</v>
      </c>
      <c r="I4567" s="223">
        <f t="shared" si="401"/>
        <v>0</v>
      </c>
      <c r="J4567" s="223">
        <f t="shared" si="401"/>
        <v>0</v>
      </c>
      <c r="K4567" s="223">
        <f t="shared" si="401"/>
        <v>0</v>
      </c>
      <c r="L4567" s="223">
        <f t="shared" si="401"/>
        <v>0</v>
      </c>
      <c r="M4567" s="223">
        <f t="shared" si="401"/>
        <v>0</v>
      </c>
      <c r="N4567" s="223">
        <f t="shared" si="401"/>
        <v>0</v>
      </c>
      <c r="O4567" s="223">
        <f t="shared" si="401"/>
        <v>0</v>
      </c>
      <c r="P4567" s="223">
        <f t="shared" si="401"/>
        <v>0</v>
      </c>
      <c r="Q4567" s="223">
        <f t="shared" si="401"/>
        <v>0</v>
      </c>
      <c r="R4567" s="223">
        <f t="shared" si="401"/>
        <v>0</v>
      </c>
    </row>
    <row r="4568" spans="1:18" hidden="1" outlineLevel="2" x14ac:dyDescent="0.25">
      <c r="A4568" s="222" t="str">
        <f>'Usages mobilité'!A9</f>
        <v>Usage mobilité n°6</v>
      </c>
      <c r="B4568" s="222" t="s">
        <v>41</v>
      </c>
      <c r="C4568" s="222"/>
      <c r="D4568" s="223">
        <f>IF(B$4554&lt;&gt;"",IF(B$4554='Usages mobilité'!BF9,'Usages mobilité'!BD9,0),0)</f>
        <v>0</v>
      </c>
      <c r="E4568" s="223">
        <f t="shared" si="401"/>
        <v>0</v>
      </c>
      <c r="F4568" s="223">
        <f t="shared" si="401"/>
        <v>0</v>
      </c>
      <c r="G4568" s="223">
        <f t="shared" si="401"/>
        <v>0</v>
      </c>
      <c r="H4568" s="223">
        <f t="shared" si="401"/>
        <v>0</v>
      </c>
      <c r="I4568" s="223">
        <f t="shared" si="401"/>
        <v>0</v>
      </c>
      <c r="J4568" s="223">
        <f t="shared" si="401"/>
        <v>0</v>
      </c>
      <c r="K4568" s="223">
        <f t="shared" si="401"/>
        <v>0</v>
      </c>
      <c r="L4568" s="223">
        <f t="shared" si="401"/>
        <v>0</v>
      </c>
      <c r="M4568" s="223">
        <f t="shared" si="401"/>
        <v>0</v>
      </c>
      <c r="N4568" s="223">
        <f t="shared" si="401"/>
        <v>0</v>
      </c>
      <c r="O4568" s="223">
        <f t="shared" si="401"/>
        <v>0</v>
      </c>
      <c r="P4568" s="223">
        <f t="shared" si="401"/>
        <v>0</v>
      </c>
      <c r="Q4568" s="223">
        <f t="shared" si="401"/>
        <v>0</v>
      </c>
      <c r="R4568" s="223">
        <f t="shared" si="401"/>
        <v>0</v>
      </c>
    </row>
    <row r="4569" spans="1:18" hidden="1" outlineLevel="2" x14ac:dyDescent="0.25">
      <c r="A4569" s="222" t="str">
        <f>'Usages mobilité'!A10</f>
        <v>Usage mobilité n°7</v>
      </c>
      <c r="B4569" s="222" t="s">
        <v>41</v>
      </c>
      <c r="C4569" s="222"/>
      <c r="D4569" s="223">
        <f>IF(B$4554&lt;&gt;"",IF(B$4554='Usages mobilité'!BF10,'Usages mobilité'!BD10,0),0)</f>
        <v>0</v>
      </c>
      <c r="E4569" s="223">
        <f t="shared" si="401"/>
        <v>0</v>
      </c>
      <c r="F4569" s="223">
        <f t="shared" si="401"/>
        <v>0</v>
      </c>
      <c r="G4569" s="223">
        <f t="shared" si="401"/>
        <v>0</v>
      </c>
      <c r="H4569" s="223">
        <f t="shared" si="401"/>
        <v>0</v>
      </c>
      <c r="I4569" s="223">
        <f t="shared" si="401"/>
        <v>0</v>
      </c>
      <c r="J4569" s="223">
        <f t="shared" si="401"/>
        <v>0</v>
      </c>
      <c r="K4569" s="223">
        <f t="shared" si="401"/>
        <v>0</v>
      </c>
      <c r="L4569" s="223">
        <f t="shared" si="401"/>
        <v>0</v>
      </c>
      <c r="M4569" s="223">
        <f t="shared" si="401"/>
        <v>0</v>
      </c>
      <c r="N4569" s="223">
        <f t="shared" si="401"/>
        <v>0</v>
      </c>
      <c r="O4569" s="223">
        <f t="shared" si="401"/>
        <v>0</v>
      </c>
      <c r="P4569" s="223">
        <f t="shared" si="401"/>
        <v>0</v>
      </c>
      <c r="Q4569" s="223">
        <f t="shared" si="401"/>
        <v>0</v>
      </c>
      <c r="R4569" s="223">
        <f t="shared" si="401"/>
        <v>0</v>
      </c>
    </row>
    <row r="4570" spans="1:18" hidden="1" outlineLevel="2" x14ac:dyDescent="0.25">
      <c r="A4570" s="222" t="str">
        <f>'Usages mobilité'!A11</f>
        <v>Usage mobilité n°8</v>
      </c>
      <c r="B4570" s="222" t="s">
        <v>41</v>
      </c>
      <c r="C4570" s="222"/>
      <c r="D4570" s="223">
        <f>IF(B$4554&lt;&gt;"",IF(B$4554='Usages mobilité'!BF11,'Usages mobilité'!BD11,0),0)</f>
        <v>0</v>
      </c>
      <c r="E4570" s="223">
        <f t="shared" si="401"/>
        <v>0</v>
      </c>
      <c r="F4570" s="223">
        <f t="shared" si="401"/>
        <v>0</v>
      </c>
      <c r="G4570" s="223">
        <f t="shared" si="401"/>
        <v>0</v>
      </c>
      <c r="H4570" s="223">
        <f t="shared" si="401"/>
        <v>0</v>
      </c>
      <c r="I4570" s="223">
        <f t="shared" si="401"/>
        <v>0</v>
      </c>
      <c r="J4570" s="223">
        <f t="shared" si="401"/>
        <v>0</v>
      </c>
      <c r="K4570" s="223">
        <f t="shared" si="401"/>
        <v>0</v>
      </c>
      <c r="L4570" s="223">
        <f t="shared" si="401"/>
        <v>0</v>
      </c>
      <c r="M4570" s="223">
        <f t="shared" si="401"/>
        <v>0</v>
      </c>
      <c r="N4570" s="223">
        <f t="shared" si="401"/>
        <v>0</v>
      </c>
      <c r="O4570" s="223">
        <f t="shared" si="401"/>
        <v>0</v>
      </c>
      <c r="P4570" s="223">
        <f t="shared" si="401"/>
        <v>0</v>
      </c>
      <c r="Q4570" s="223">
        <f t="shared" si="401"/>
        <v>0</v>
      </c>
      <c r="R4570" s="223">
        <f t="shared" si="401"/>
        <v>0</v>
      </c>
    </row>
    <row r="4571" spans="1:18" hidden="1" outlineLevel="2" x14ac:dyDescent="0.25">
      <c r="A4571" s="222" t="str">
        <f>'Usages mobilité'!A12</f>
        <v>Usage mobilité n°9</v>
      </c>
      <c r="B4571" s="222" t="s">
        <v>41</v>
      </c>
      <c r="C4571" s="222"/>
      <c r="D4571" s="223">
        <f>IF(B$4554&lt;&gt;"",IF(B$4554='Usages mobilité'!BF12,'Usages mobilité'!BD12,0),0)</f>
        <v>0</v>
      </c>
      <c r="E4571" s="223">
        <f t="shared" si="401"/>
        <v>0</v>
      </c>
      <c r="F4571" s="223">
        <f t="shared" si="401"/>
        <v>0</v>
      </c>
      <c r="G4571" s="223">
        <f t="shared" si="401"/>
        <v>0</v>
      </c>
      <c r="H4571" s="223">
        <f t="shared" si="401"/>
        <v>0</v>
      </c>
      <c r="I4571" s="223">
        <f t="shared" si="401"/>
        <v>0</v>
      </c>
      <c r="J4571" s="223">
        <f t="shared" si="401"/>
        <v>0</v>
      </c>
      <c r="K4571" s="223">
        <f t="shared" si="401"/>
        <v>0</v>
      </c>
      <c r="L4571" s="223">
        <f t="shared" si="401"/>
        <v>0</v>
      </c>
      <c r="M4571" s="223">
        <f t="shared" si="401"/>
        <v>0</v>
      </c>
      <c r="N4571" s="223">
        <f t="shared" si="401"/>
        <v>0</v>
      </c>
      <c r="O4571" s="223">
        <f t="shared" si="401"/>
        <v>0</v>
      </c>
      <c r="P4571" s="223">
        <f t="shared" si="401"/>
        <v>0</v>
      </c>
      <c r="Q4571" s="223">
        <f t="shared" si="401"/>
        <v>0</v>
      </c>
      <c r="R4571" s="223">
        <f t="shared" si="401"/>
        <v>0</v>
      </c>
    </row>
    <row r="4572" spans="1:18" hidden="1" outlineLevel="2" x14ac:dyDescent="0.25">
      <c r="A4572" s="222" t="str">
        <f>'Usages mobilité'!A13</f>
        <v>Usage mobilité n°10</v>
      </c>
      <c r="B4572" s="222" t="s">
        <v>41</v>
      </c>
      <c r="C4572" s="222"/>
      <c r="D4572" s="223">
        <f>IF(B$4554&lt;&gt;"",IF(B$4554='Usages mobilité'!BF13,'Usages mobilité'!BD13,0),0)</f>
        <v>0</v>
      </c>
      <c r="E4572" s="223">
        <f t="shared" si="401"/>
        <v>0</v>
      </c>
      <c r="F4572" s="223">
        <f t="shared" si="401"/>
        <v>0</v>
      </c>
      <c r="G4572" s="223">
        <f t="shared" si="401"/>
        <v>0</v>
      </c>
      <c r="H4572" s="223">
        <f t="shared" si="401"/>
        <v>0</v>
      </c>
      <c r="I4572" s="223">
        <f t="shared" si="401"/>
        <v>0</v>
      </c>
      <c r="J4572" s="223">
        <f t="shared" si="401"/>
        <v>0</v>
      </c>
      <c r="K4572" s="223">
        <f t="shared" si="401"/>
        <v>0</v>
      </c>
      <c r="L4572" s="223">
        <f t="shared" si="401"/>
        <v>0</v>
      </c>
      <c r="M4572" s="223">
        <f t="shared" si="401"/>
        <v>0</v>
      </c>
      <c r="N4572" s="223">
        <f t="shared" si="401"/>
        <v>0</v>
      </c>
      <c r="O4572" s="223">
        <f t="shared" si="401"/>
        <v>0</v>
      </c>
      <c r="P4572" s="223">
        <f t="shared" si="401"/>
        <v>0</v>
      </c>
      <c r="Q4572" s="223">
        <f t="shared" si="401"/>
        <v>0</v>
      </c>
      <c r="R4572" s="223">
        <f t="shared" si="401"/>
        <v>0</v>
      </c>
    </row>
    <row r="4573" spans="1:18" hidden="1" outlineLevel="2" x14ac:dyDescent="0.25">
      <c r="A4573" s="222" t="str">
        <f>'Usages mobilité'!A14</f>
        <v>Usage mobilité n°11</v>
      </c>
      <c r="B4573" s="222" t="s">
        <v>41</v>
      </c>
      <c r="C4573" s="222"/>
      <c r="D4573" s="223">
        <f>IF(B$4554&lt;&gt;"",IF(B$4554='Usages mobilité'!BF14,'Usages mobilité'!BD14,0),0)</f>
        <v>0</v>
      </c>
      <c r="E4573" s="223">
        <f t="shared" ref="E4573:R4582" si="402">$D4573</f>
        <v>0</v>
      </c>
      <c r="F4573" s="223">
        <f t="shared" si="402"/>
        <v>0</v>
      </c>
      <c r="G4573" s="223">
        <f t="shared" si="402"/>
        <v>0</v>
      </c>
      <c r="H4573" s="223">
        <f t="shared" si="402"/>
        <v>0</v>
      </c>
      <c r="I4573" s="223">
        <f t="shared" si="402"/>
        <v>0</v>
      </c>
      <c r="J4573" s="223">
        <f t="shared" si="402"/>
        <v>0</v>
      </c>
      <c r="K4573" s="223">
        <f t="shared" si="402"/>
        <v>0</v>
      </c>
      <c r="L4573" s="223">
        <f t="shared" si="402"/>
        <v>0</v>
      </c>
      <c r="M4573" s="223">
        <f t="shared" si="402"/>
        <v>0</v>
      </c>
      <c r="N4573" s="223">
        <f t="shared" si="402"/>
        <v>0</v>
      </c>
      <c r="O4573" s="223">
        <f t="shared" si="402"/>
        <v>0</v>
      </c>
      <c r="P4573" s="223">
        <f t="shared" si="402"/>
        <v>0</v>
      </c>
      <c r="Q4573" s="223">
        <f t="shared" si="402"/>
        <v>0</v>
      </c>
      <c r="R4573" s="223">
        <f t="shared" si="402"/>
        <v>0</v>
      </c>
    </row>
    <row r="4574" spans="1:18" hidden="1" outlineLevel="2" x14ac:dyDescent="0.25">
      <c r="A4574" s="222" t="str">
        <f>'Usages mobilité'!A15</f>
        <v>Usage mobilité n°12</v>
      </c>
      <c r="B4574" s="222" t="s">
        <v>41</v>
      </c>
      <c r="C4574" s="222"/>
      <c r="D4574" s="223">
        <f>IF(B$4554&lt;&gt;"",IF(B$4554='Usages mobilité'!BF15,'Usages mobilité'!BD15,0),0)</f>
        <v>0</v>
      </c>
      <c r="E4574" s="223">
        <f t="shared" si="402"/>
        <v>0</v>
      </c>
      <c r="F4574" s="223">
        <f t="shared" si="402"/>
        <v>0</v>
      </c>
      <c r="G4574" s="223">
        <f t="shared" si="402"/>
        <v>0</v>
      </c>
      <c r="H4574" s="223">
        <f t="shared" si="402"/>
        <v>0</v>
      </c>
      <c r="I4574" s="223">
        <f t="shared" si="402"/>
        <v>0</v>
      </c>
      <c r="J4574" s="223">
        <f t="shared" si="402"/>
        <v>0</v>
      </c>
      <c r="K4574" s="223">
        <f t="shared" si="402"/>
        <v>0</v>
      </c>
      <c r="L4574" s="223">
        <f t="shared" si="402"/>
        <v>0</v>
      </c>
      <c r="M4574" s="223">
        <f t="shared" si="402"/>
        <v>0</v>
      </c>
      <c r="N4574" s="223">
        <f t="shared" si="402"/>
        <v>0</v>
      </c>
      <c r="O4574" s="223">
        <f t="shared" si="402"/>
        <v>0</v>
      </c>
      <c r="P4574" s="223">
        <f t="shared" si="402"/>
        <v>0</v>
      </c>
      <c r="Q4574" s="223">
        <f t="shared" si="402"/>
        <v>0</v>
      </c>
      <c r="R4574" s="223">
        <f t="shared" si="402"/>
        <v>0</v>
      </c>
    </row>
    <row r="4575" spans="1:18" hidden="1" outlineLevel="2" x14ac:dyDescent="0.25">
      <c r="A4575" s="222" t="str">
        <f>'Usages mobilité'!A16</f>
        <v>Usage mobilité n°13</v>
      </c>
      <c r="B4575" s="222" t="s">
        <v>41</v>
      </c>
      <c r="C4575" s="222"/>
      <c r="D4575" s="223">
        <f>IF(B$4554&lt;&gt;"",IF(B$4554='Usages mobilité'!BF16,'Usages mobilité'!BD16,0),0)</f>
        <v>0</v>
      </c>
      <c r="E4575" s="223">
        <f t="shared" si="402"/>
        <v>0</v>
      </c>
      <c r="F4575" s="223">
        <f t="shared" si="402"/>
        <v>0</v>
      </c>
      <c r="G4575" s="223">
        <f t="shared" si="402"/>
        <v>0</v>
      </c>
      <c r="H4575" s="223">
        <f t="shared" si="402"/>
        <v>0</v>
      </c>
      <c r="I4575" s="223">
        <f t="shared" si="402"/>
        <v>0</v>
      </c>
      <c r="J4575" s="223">
        <f t="shared" si="402"/>
        <v>0</v>
      </c>
      <c r="K4575" s="223">
        <f t="shared" si="402"/>
        <v>0</v>
      </c>
      <c r="L4575" s="223">
        <f t="shared" si="402"/>
        <v>0</v>
      </c>
      <c r="M4575" s="223">
        <f t="shared" si="402"/>
        <v>0</v>
      </c>
      <c r="N4575" s="223">
        <f t="shared" si="402"/>
        <v>0</v>
      </c>
      <c r="O4575" s="223">
        <f t="shared" si="402"/>
        <v>0</v>
      </c>
      <c r="P4575" s="223">
        <f t="shared" si="402"/>
        <v>0</v>
      </c>
      <c r="Q4575" s="223">
        <f t="shared" si="402"/>
        <v>0</v>
      </c>
      <c r="R4575" s="223">
        <f t="shared" si="402"/>
        <v>0</v>
      </c>
    </row>
    <row r="4576" spans="1:18" hidden="1" outlineLevel="2" x14ac:dyDescent="0.25">
      <c r="A4576" s="222" t="str">
        <f>'Usages mobilité'!A17</f>
        <v>Usage mobilité n°14</v>
      </c>
      <c r="B4576" s="222" t="s">
        <v>41</v>
      </c>
      <c r="C4576" s="222"/>
      <c r="D4576" s="223">
        <f>IF(B$4554&lt;&gt;"",IF(B$4554='Usages mobilité'!BF17,'Usages mobilité'!BD17,0),0)</f>
        <v>0</v>
      </c>
      <c r="E4576" s="223">
        <f t="shared" si="402"/>
        <v>0</v>
      </c>
      <c r="F4576" s="223">
        <f t="shared" si="402"/>
        <v>0</v>
      </c>
      <c r="G4576" s="223">
        <f t="shared" si="402"/>
        <v>0</v>
      </c>
      <c r="H4576" s="223">
        <f t="shared" si="402"/>
        <v>0</v>
      </c>
      <c r="I4576" s="223">
        <f t="shared" si="402"/>
        <v>0</v>
      </c>
      <c r="J4576" s="223">
        <f t="shared" si="402"/>
        <v>0</v>
      </c>
      <c r="K4576" s="223">
        <f t="shared" si="402"/>
        <v>0</v>
      </c>
      <c r="L4576" s="223">
        <f t="shared" si="402"/>
        <v>0</v>
      </c>
      <c r="M4576" s="223">
        <f t="shared" si="402"/>
        <v>0</v>
      </c>
      <c r="N4576" s="223">
        <f t="shared" si="402"/>
        <v>0</v>
      </c>
      <c r="O4576" s="223">
        <f t="shared" si="402"/>
        <v>0</v>
      </c>
      <c r="P4576" s="223">
        <f t="shared" si="402"/>
        <v>0</v>
      </c>
      <c r="Q4576" s="223">
        <f t="shared" si="402"/>
        <v>0</v>
      </c>
      <c r="R4576" s="223">
        <f t="shared" si="402"/>
        <v>0</v>
      </c>
    </row>
    <row r="4577" spans="1:18" hidden="1" outlineLevel="2" x14ac:dyDescent="0.25">
      <c r="A4577" s="222" t="str">
        <f>'Usages mobilité'!A18</f>
        <v>Usage mobilité n°15</v>
      </c>
      <c r="B4577" s="222" t="s">
        <v>41</v>
      </c>
      <c r="C4577" s="222"/>
      <c r="D4577" s="223">
        <f>IF(B$4554&lt;&gt;"",IF(B$4554='Usages mobilité'!BF18,'Usages mobilité'!BD18,0),0)</f>
        <v>0</v>
      </c>
      <c r="E4577" s="223">
        <f t="shared" si="402"/>
        <v>0</v>
      </c>
      <c r="F4577" s="223">
        <f t="shared" si="402"/>
        <v>0</v>
      </c>
      <c r="G4577" s="223">
        <f t="shared" si="402"/>
        <v>0</v>
      </c>
      <c r="H4577" s="223">
        <f t="shared" si="402"/>
        <v>0</v>
      </c>
      <c r="I4577" s="223">
        <f t="shared" si="402"/>
        <v>0</v>
      </c>
      <c r="J4577" s="223">
        <f t="shared" si="402"/>
        <v>0</v>
      </c>
      <c r="K4577" s="223">
        <f t="shared" si="402"/>
        <v>0</v>
      </c>
      <c r="L4577" s="223">
        <f t="shared" si="402"/>
        <v>0</v>
      </c>
      <c r="M4577" s="223">
        <f t="shared" si="402"/>
        <v>0</v>
      </c>
      <c r="N4577" s="223">
        <f t="shared" si="402"/>
        <v>0</v>
      </c>
      <c r="O4577" s="223">
        <f t="shared" si="402"/>
        <v>0</v>
      </c>
      <c r="P4577" s="223">
        <f t="shared" si="402"/>
        <v>0</v>
      </c>
      <c r="Q4577" s="223">
        <f t="shared" si="402"/>
        <v>0</v>
      </c>
      <c r="R4577" s="223">
        <f t="shared" si="402"/>
        <v>0</v>
      </c>
    </row>
    <row r="4578" spans="1:18" hidden="1" outlineLevel="2" x14ac:dyDescent="0.25">
      <c r="A4578" s="222" t="str">
        <f>'Usages mobilité'!A19</f>
        <v>Usage mobilité n°16</v>
      </c>
      <c r="B4578" s="222" t="s">
        <v>41</v>
      </c>
      <c r="C4578" s="222"/>
      <c r="D4578" s="223">
        <f>IF(B$4554&lt;&gt;"",IF(B$4554='Usages mobilité'!BF19,'Usages mobilité'!BD19,0),0)</f>
        <v>0</v>
      </c>
      <c r="E4578" s="223">
        <f t="shared" si="402"/>
        <v>0</v>
      </c>
      <c r="F4578" s="223">
        <f t="shared" si="402"/>
        <v>0</v>
      </c>
      <c r="G4578" s="223">
        <f t="shared" si="402"/>
        <v>0</v>
      </c>
      <c r="H4578" s="223">
        <f t="shared" si="402"/>
        <v>0</v>
      </c>
      <c r="I4578" s="223">
        <f t="shared" si="402"/>
        <v>0</v>
      </c>
      <c r="J4578" s="223">
        <f t="shared" si="402"/>
        <v>0</v>
      </c>
      <c r="K4578" s="223">
        <f t="shared" si="402"/>
        <v>0</v>
      </c>
      <c r="L4578" s="223">
        <f t="shared" si="402"/>
        <v>0</v>
      </c>
      <c r="M4578" s="223">
        <f t="shared" si="402"/>
        <v>0</v>
      </c>
      <c r="N4578" s="223">
        <f t="shared" si="402"/>
        <v>0</v>
      </c>
      <c r="O4578" s="223">
        <f t="shared" si="402"/>
        <v>0</v>
      </c>
      <c r="P4578" s="223">
        <f t="shared" si="402"/>
        <v>0</v>
      </c>
      <c r="Q4578" s="223">
        <f t="shared" si="402"/>
        <v>0</v>
      </c>
      <c r="R4578" s="223">
        <f t="shared" si="402"/>
        <v>0</v>
      </c>
    </row>
    <row r="4579" spans="1:18" hidden="1" outlineLevel="2" x14ac:dyDescent="0.25">
      <c r="A4579" s="222" t="str">
        <f>'Usages mobilité'!A20</f>
        <v>Usage mobilité n°17</v>
      </c>
      <c r="B4579" s="222" t="s">
        <v>41</v>
      </c>
      <c r="C4579" s="222"/>
      <c r="D4579" s="223">
        <f>IF(B$4554&lt;&gt;"",IF(B$4554='Usages mobilité'!BF20,'Usages mobilité'!BD20,0),0)</f>
        <v>0</v>
      </c>
      <c r="E4579" s="223">
        <f t="shared" si="402"/>
        <v>0</v>
      </c>
      <c r="F4579" s="223">
        <f t="shared" si="402"/>
        <v>0</v>
      </c>
      <c r="G4579" s="223">
        <f t="shared" si="402"/>
        <v>0</v>
      </c>
      <c r="H4579" s="223">
        <f t="shared" si="402"/>
        <v>0</v>
      </c>
      <c r="I4579" s="223">
        <f t="shared" si="402"/>
        <v>0</v>
      </c>
      <c r="J4579" s="223">
        <f t="shared" si="402"/>
        <v>0</v>
      </c>
      <c r="K4579" s="223">
        <f t="shared" si="402"/>
        <v>0</v>
      </c>
      <c r="L4579" s="223">
        <f t="shared" si="402"/>
        <v>0</v>
      </c>
      <c r="M4579" s="223">
        <f t="shared" si="402"/>
        <v>0</v>
      </c>
      <c r="N4579" s="223">
        <f t="shared" si="402"/>
        <v>0</v>
      </c>
      <c r="O4579" s="223">
        <f t="shared" si="402"/>
        <v>0</v>
      </c>
      <c r="P4579" s="223">
        <f t="shared" si="402"/>
        <v>0</v>
      </c>
      <c r="Q4579" s="223">
        <f t="shared" si="402"/>
        <v>0</v>
      </c>
      <c r="R4579" s="223">
        <f t="shared" si="402"/>
        <v>0</v>
      </c>
    </row>
    <row r="4580" spans="1:18" hidden="1" outlineLevel="2" x14ac:dyDescent="0.25">
      <c r="A4580" s="222" t="str">
        <f>'Usages mobilité'!A21</f>
        <v>Usage mobilité n°18</v>
      </c>
      <c r="B4580" s="222" t="s">
        <v>41</v>
      </c>
      <c r="C4580" s="222"/>
      <c r="D4580" s="223">
        <f>IF(B$4554&lt;&gt;"",IF(B$4554='Usages mobilité'!BF21,'Usages mobilité'!BD21,0),0)</f>
        <v>0</v>
      </c>
      <c r="E4580" s="223">
        <f t="shared" si="402"/>
        <v>0</v>
      </c>
      <c r="F4580" s="223">
        <f t="shared" si="402"/>
        <v>0</v>
      </c>
      <c r="G4580" s="223">
        <f t="shared" si="402"/>
        <v>0</v>
      </c>
      <c r="H4580" s="223">
        <f t="shared" si="402"/>
        <v>0</v>
      </c>
      <c r="I4580" s="223">
        <f t="shared" si="402"/>
        <v>0</v>
      </c>
      <c r="J4580" s="223">
        <f t="shared" si="402"/>
        <v>0</v>
      </c>
      <c r="K4580" s="223">
        <f t="shared" si="402"/>
        <v>0</v>
      </c>
      <c r="L4580" s="223">
        <f t="shared" si="402"/>
        <v>0</v>
      </c>
      <c r="M4580" s="223">
        <f t="shared" si="402"/>
        <v>0</v>
      </c>
      <c r="N4580" s="223">
        <f t="shared" si="402"/>
        <v>0</v>
      </c>
      <c r="O4580" s="223">
        <f t="shared" si="402"/>
        <v>0</v>
      </c>
      <c r="P4580" s="223">
        <f t="shared" si="402"/>
        <v>0</v>
      </c>
      <c r="Q4580" s="223">
        <f t="shared" si="402"/>
        <v>0</v>
      </c>
      <c r="R4580" s="223">
        <f t="shared" si="402"/>
        <v>0</v>
      </c>
    </row>
    <row r="4581" spans="1:18" hidden="1" outlineLevel="2" x14ac:dyDescent="0.25">
      <c r="A4581" s="222" t="str">
        <f>'Usages mobilité'!A22</f>
        <v>Usage mobilité n°19</v>
      </c>
      <c r="B4581" s="222" t="s">
        <v>41</v>
      </c>
      <c r="C4581" s="222"/>
      <c r="D4581" s="223">
        <f>IF(B$4554&lt;&gt;"",IF(B$4554='Usages mobilité'!BF22,'Usages mobilité'!BD22,0),0)</f>
        <v>0</v>
      </c>
      <c r="E4581" s="223">
        <f t="shared" si="402"/>
        <v>0</v>
      </c>
      <c r="F4581" s="223">
        <f t="shared" si="402"/>
        <v>0</v>
      </c>
      <c r="G4581" s="223">
        <f t="shared" si="402"/>
        <v>0</v>
      </c>
      <c r="H4581" s="223">
        <f t="shared" si="402"/>
        <v>0</v>
      </c>
      <c r="I4581" s="223">
        <f t="shared" si="402"/>
        <v>0</v>
      </c>
      <c r="J4581" s="223">
        <f t="shared" si="402"/>
        <v>0</v>
      </c>
      <c r="K4581" s="223">
        <f t="shared" si="402"/>
        <v>0</v>
      </c>
      <c r="L4581" s="223">
        <f t="shared" si="402"/>
        <v>0</v>
      </c>
      <c r="M4581" s="223">
        <f t="shared" si="402"/>
        <v>0</v>
      </c>
      <c r="N4581" s="223">
        <f t="shared" si="402"/>
        <v>0</v>
      </c>
      <c r="O4581" s="223">
        <f t="shared" si="402"/>
        <v>0</v>
      </c>
      <c r="P4581" s="223">
        <f t="shared" si="402"/>
        <v>0</v>
      </c>
      <c r="Q4581" s="223">
        <f t="shared" si="402"/>
        <v>0</v>
      </c>
      <c r="R4581" s="223">
        <f t="shared" si="402"/>
        <v>0</v>
      </c>
    </row>
    <row r="4582" spans="1:18" hidden="1" outlineLevel="2" x14ac:dyDescent="0.25">
      <c r="A4582" s="222" t="str">
        <f>'Usages mobilité'!A23</f>
        <v>Usage mobilité n°20</v>
      </c>
      <c r="B4582" s="222" t="s">
        <v>41</v>
      </c>
      <c r="C4582" s="222"/>
      <c r="D4582" s="223">
        <f>IF(B$4554&lt;&gt;"",IF(B$4554='Usages mobilité'!BF23,'Usages mobilité'!BD23,0),0)</f>
        <v>0</v>
      </c>
      <c r="E4582" s="223">
        <f t="shared" si="402"/>
        <v>0</v>
      </c>
      <c r="F4582" s="223">
        <f t="shared" si="402"/>
        <v>0</v>
      </c>
      <c r="G4582" s="223">
        <f t="shared" si="402"/>
        <v>0</v>
      </c>
      <c r="H4582" s="223">
        <f t="shared" si="402"/>
        <v>0</v>
      </c>
      <c r="I4582" s="223">
        <f t="shared" si="402"/>
        <v>0</v>
      </c>
      <c r="J4582" s="223">
        <f t="shared" si="402"/>
        <v>0</v>
      </c>
      <c r="K4582" s="223">
        <f t="shared" si="402"/>
        <v>0</v>
      </c>
      <c r="L4582" s="223">
        <f t="shared" si="402"/>
        <v>0</v>
      </c>
      <c r="M4582" s="223">
        <f t="shared" si="402"/>
        <v>0</v>
      </c>
      <c r="N4582" s="223">
        <f t="shared" si="402"/>
        <v>0</v>
      </c>
      <c r="O4582" s="223">
        <f t="shared" si="402"/>
        <v>0</v>
      </c>
      <c r="P4582" s="223">
        <f t="shared" si="402"/>
        <v>0</v>
      </c>
      <c r="Q4582" s="223">
        <f t="shared" si="402"/>
        <v>0</v>
      </c>
      <c r="R4582" s="223">
        <f t="shared" si="402"/>
        <v>0</v>
      </c>
    </row>
    <row r="4583" spans="1:18" hidden="1" outlineLevel="2" x14ac:dyDescent="0.25">
      <c r="A4583" s="222" t="str">
        <f>'Usages mobilité'!A24</f>
        <v>Usage mobilité n°21</v>
      </c>
      <c r="B4583" s="222" t="s">
        <v>41</v>
      </c>
      <c r="C4583" s="222"/>
      <c r="D4583" s="223">
        <f>IF(B$4554&lt;&gt;"",IF(B$4554='Usages mobilité'!BF24,'Usages mobilité'!BD24,0),0)</f>
        <v>0</v>
      </c>
      <c r="E4583" s="223">
        <f t="shared" ref="E4583:R4592" si="403">$D4583</f>
        <v>0</v>
      </c>
      <c r="F4583" s="223">
        <f t="shared" si="403"/>
        <v>0</v>
      </c>
      <c r="G4583" s="223">
        <f t="shared" si="403"/>
        <v>0</v>
      </c>
      <c r="H4583" s="223">
        <f t="shared" si="403"/>
        <v>0</v>
      </c>
      <c r="I4583" s="223">
        <f t="shared" si="403"/>
        <v>0</v>
      </c>
      <c r="J4583" s="223">
        <f t="shared" si="403"/>
        <v>0</v>
      </c>
      <c r="K4583" s="223">
        <f t="shared" si="403"/>
        <v>0</v>
      </c>
      <c r="L4583" s="223">
        <f t="shared" si="403"/>
        <v>0</v>
      </c>
      <c r="M4583" s="223">
        <f t="shared" si="403"/>
        <v>0</v>
      </c>
      <c r="N4583" s="223">
        <f t="shared" si="403"/>
        <v>0</v>
      </c>
      <c r="O4583" s="223">
        <f t="shared" si="403"/>
        <v>0</v>
      </c>
      <c r="P4583" s="223">
        <f t="shared" si="403"/>
        <v>0</v>
      </c>
      <c r="Q4583" s="223">
        <f t="shared" si="403"/>
        <v>0</v>
      </c>
      <c r="R4583" s="223">
        <f t="shared" si="403"/>
        <v>0</v>
      </c>
    </row>
    <row r="4584" spans="1:18" hidden="1" outlineLevel="2" x14ac:dyDescent="0.25">
      <c r="A4584" s="222" t="str">
        <f>'Usages mobilité'!A25</f>
        <v>Usage mobilité n°22</v>
      </c>
      <c r="B4584" s="222" t="s">
        <v>41</v>
      </c>
      <c r="C4584" s="222"/>
      <c r="D4584" s="223">
        <f>IF(B$4554&lt;&gt;"",IF(B$4554='Usages mobilité'!BF25,'Usages mobilité'!BD25,0),0)</f>
        <v>0</v>
      </c>
      <c r="E4584" s="223">
        <f t="shared" si="403"/>
        <v>0</v>
      </c>
      <c r="F4584" s="223">
        <f t="shared" si="403"/>
        <v>0</v>
      </c>
      <c r="G4584" s="223">
        <f t="shared" si="403"/>
        <v>0</v>
      </c>
      <c r="H4584" s="223">
        <f t="shared" si="403"/>
        <v>0</v>
      </c>
      <c r="I4584" s="223">
        <f t="shared" si="403"/>
        <v>0</v>
      </c>
      <c r="J4584" s="223">
        <f t="shared" si="403"/>
        <v>0</v>
      </c>
      <c r="K4584" s="223">
        <f t="shared" si="403"/>
        <v>0</v>
      </c>
      <c r="L4584" s="223">
        <f t="shared" si="403"/>
        <v>0</v>
      </c>
      <c r="M4584" s="223">
        <f t="shared" si="403"/>
        <v>0</v>
      </c>
      <c r="N4584" s="223">
        <f t="shared" si="403"/>
        <v>0</v>
      </c>
      <c r="O4584" s="223">
        <f t="shared" si="403"/>
        <v>0</v>
      </c>
      <c r="P4584" s="223">
        <f t="shared" si="403"/>
        <v>0</v>
      </c>
      <c r="Q4584" s="223">
        <f t="shared" si="403"/>
        <v>0</v>
      </c>
      <c r="R4584" s="223">
        <f t="shared" si="403"/>
        <v>0</v>
      </c>
    </row>
    <row r="4585" spans="1:18" hidden="1" outlineLevel="2" x14ac:dyDescent="0.25">
      <c r="A4585" s="222" t="str">
        <f>'Usages mobilité'!A26</f>
        <v>Usage mobilité n°23</v>
      </c>
      <c r="B4585" s="222" t="s">
        <v>41</v>
      </c>
      <c r="C4585" s="222"/>
      <c r="D4585" s="223">
        <f>IF(B$4554&lt;&gt;"",IF(B$4554='Usages mobilité'!BF26,'Usages mobilité'!BD26,0),0)</f>
        <v>0</v>
      </c>
      <c r="E4585" s="223">
        <f t="shared" si="403"/>
        <v>0</v>
      </c>
      <c r="F4585" s="223">
        <f t="shared" si="403"/>
        <v>0</v>
      </c>
      <c r="G4585" s="223">
        <f t="shared" si="403"/>
        <v>0</v>
      </c>
      <c r="H4585" s="223">
        <f t="shared" si="403"/>
        <v>0</v>
      </c>
      <c r="I4585" s="223">
        <f t="shared" si="403"/>
        <v>0</v>
      </c>
      <c r="J4585" s="223">
        <f t="shared" si="403"/>
        <v>0</v>
      </c>
      <c r="K4585" s="223">
        <f t="shared" si="403"/>
        <v>0</v>
      </c>
      <c r="L4585" s="223">
        <f t="shared" si="403"/>
        <v>0</v>
      </c>
      <c r="M4585" s="223">
        <f t="shared" si="403"/>
        <v>0</v>
      </c>
      <c r="N4585" s="223">
        <f t="shared" si="403"/>
        <v>0</v>
      </c>
      <c r="O4585" s="223">
        <f t="shared" si="403"/>
        <v>0</v>
      </c>
      <c r="P4585" s="223">
        <f t="shared" si="403"/>
        <v>0</v>
      </c>
      <c r="Q4585" s="223">
        <f t="shared" si="403"/>
        <v>0</v>
      </c>
      <c r="R4585" s="223">
        <f t="shared" si="403"/>
        <v>0</v>
      </c>
    </row>
    <row r="4586" spans="1:18" hidden="1" outlineLevel="2" x14ac:dyDescent="0.25">
      <c r="A4586" s="222" t="str">
        <f>'Usages mobilité'!A27</f>
        <v>Usage mobilité n°24</v>
      </c>
      <c r="B4586" s="222" t="s">
        <v>41</v>
      </c>
      <c r="C4586" s="222"/>
      <c r="D4586" s="223">
        <f>IF(B$4554&lt;&gt;"",IF(B$4554='Usages mobilité'!BF27,'Usages mobilité'!BD27,0),0)</f>
        <v>0</v>
      </c>
      <c r="E4586" s="223">
        <f t="shared" si="403"/>
        <v>0</v>
      </c>
      <c r="F4586" s="223">
        <f t="shared" si="403"/>
        <v>0</v>
      </c>
      <c r="G4586" s="223">
        <f t="shared" si="403"/>
        <v>0</v>
      </c>
      <c r="H4586" s="223">
        <f t="shared" si="403"/>
        <v>0</v>
      </c>
      <c r="I4586" s="223">
        <f t="shared" si="403"/>
        <v>0</v>
      </c>
      <c r="J4586" s="223">
        <f t="shared" si="403"/>
        <v>0</v>
      </c>
      <c r="K4586" s="223">
        <f t="shared" si="403"/>
        <v>0</v>
      </c>
      <c r="L4586" s="223">
        <f t="shared" si="403"/>
        <v>0</v>
      </c>
      <c r="M4586" s="223">
        <f t="shared" si="403"/>
        <v>0</v>
      </c>
      <c r="N4586" s="223">
        <f t="shared" si="403"/>
        <v>0</v>
      </c>
      <c r="O4586" s="223">
        <f t="shared" si="403"/>
        <v>0</v>
      </c>
      <c r="P4586" s="223">
        <f t="shared" si="403"/>
        <v>0</v>
      </c>
      <c r="Q4586" s="223">
        <f t="shared" si="403"/>
        <v>0</v>
      </c>
      <c r="R4586" s="223">
        <f t="shared" si="403"/>
        <v>0</v>
      </c>
    </row>
    <row r="4587" spans="1:18" hidden="1" outlineLevel="2" x14ac:dyDescent="0.25">
      <c r="A4587" s="222" t="str">
        <f>'Usages mobilité'!A28</f>
        <v>Usage mobilité n°25</v>
      </c>
      <c r="B4587" s="222" t="s">
        <v>41</v>
      </c>
      <c r="C4587" s="222"/>
      <c r="D4587" s="223">
        <f>IF(B$4554&lt;&gt;"",IF(B$4554='Usages mobilité'!BF28,'Usages mobilité'!BD28,0),0)</f>
        <v>0</v>
      </c>
      <c r="E4587" s="223">
        <f t="shared" si="403"/>
        <v>0</v>
      </c>
      <c r="F4587" s="223">
        <f t="shared" si="403"/>
        <v>0</v>
      </c>
      <c r="G4587" s="223">
        <f t="shared" si="403"/>
        <v>0</v>
      </c>
      <c r="H4587" s="223">
        <f t="shared" si="403"/>
        <v>0</v>
      </c>
      <c r="I4587" s="223">
        <f t="shared" si="403"/>
        <v>0</v>
      </c>
      <c r="J4587" s="223">
        <f t="shared" si="403"/>
        <v>0</v>
      </c>
      <c r="K4587" s="223">
        <f t="shared" si="403"/>
        <v>0</v>
      </c>
      <c r="L4587" s="223">
        <f t="shared" si="403"/>
        <v>0</v>
      </c>
      <c r="M4587" s="223">
        <f t="shared" si="403"/>
        <v>0</v>
      </c>
      <c r="N4587" s="223">
        <f t="shared" si="403"/>
        <v>0</v>
      </c>
      <c r="O4587" s="223">
        <f t="shared" si="403"/>
        <v>0</v>
      </c>
      <c r="P4587" s="223">
        <f t="shared" si="403"/>
        <v>0</v>
      </c>
      <c r="Q4587" s="223">
        <f t="shared" si="403"/>
        <v>0</v>
      </c>
      <c r="R4587" s="223">
        <f t="shared" si="403"/>
        <v>0</v>
      </c>
    </row>
    <row r="4588" spans="1:18" hidden="1" outlineLevel="2" x14ac:dyDescent="0.25">
      <c r="A4588" s="222" t="str">
        <f>'Usages mobilité'!A29</f>
        <v>Usage mobilité n°26</v>
      </c>
      <c r="B4588" s="222" t="s">
        <v>41</v>
      </c>
      <c r="C4588" s="222"/>
      <c r="D4588" s="223">
        <f>IF(B$4554&lt;&gt;"",IF(B$4554='Usages mobilité'!BF29,'Usages mobilité'!BD29,0),0)</f>
        <v>0</v>
      </c>
      <c r="E4588" s="223">
        <f t="shared" si="403"/>
        <v>0</v>
      </c>
      <c r="F4588" s="223">
        <f t="shared" si="403"/>
        <v>0</v>
      </c>
      <c r="G4588" s="223">
        <f t="shared" si="403"/>
        <v>0</v>
      </c>
      <c r="H4588" s="223">
        <f t="shared" si="403"/>
        <v>0</v>
      </c>
      <c r="I4588" s="223">
        <f t="shared" si="403"/>
        <v>0</v>
      </c>
      <c r="J4588" s="223">
        <f t="shared" si="403"/>
        <v>0</v>
      </c>
      <c r="K4588" s="223">
        <f t="shared" si="403"/>
        <v>0</v>
      </c>
      <c r="L4588" s="223">
        <f t="shared" si="403"/>
        <v>0</v>
      </c>
      <c r="M4588" s="223">
        <f t="shared" si="403"/>
        <v>0</v>
      </c>
      <c r="N4588" s="223">
        <f t="shared" si="403"/>
        <v>0</v>
      </c>
      <c r="O4588" s="223">
        <f t="shared" si="403"/>
        <v>0</v>
      </c>
      <c r="P4588" s="223">
        <f t="shared" si="403"/>
        <v>0</v>
      </c>
      <c r="Q4588" s="223">
        <f t="shared" si="403"/>
        <v>0</v>
      </c>
      <c r="R4588" s="223">
        <f t="shared" si="403"/>
        <v>0</v>
      </c>
    </row>
    <row r="4589" spans="1:18" hidden="1" outlineLevel="2" x14ac:dyDescent="0.25">
      <c r="A4589" s="222" t="str">
        <f>'Usages mobilité'!A30</f>
        <v>Usage mobilité n°27</v>
      </c>
      <c r="B4589" s="222" t="s">
        <v>41</v>
      </c>
      <c r="C4589" s="222"/>
      <c r="D4589" s="223">
        <f>IF(B$4554&lt;&gt;"",IF(B$4554='Usages mobilité'!BF30,'Usages mobilité'!BD30,0),0)</f>
        <v>0</v>
      </c>
      <c r="E4589" s="223">
        <f t="shared" si="403"/>
        <v>0</v>
      </c>
      <c r="F4589" s="223">
        <f t="shared" si="403"/>
        <v>0</v>
      </c>
      <c r="G4589" s="223">
        <f t="shared" si="403"/>
        <v>0</v>
      </c>
      <c r="H4589" s="223">
        <f t="shared" si="403"/>
        <v>0</v>
      </c>
      <c r="I4589" s="223">
        <f t="shared" si="403"/>
        <v>0</v>
      </c>
      <c r="J4589" s="223">
        <f t="shared" si="403"/>
        <v>0</v>
      </c>
      <c r="K4589" s="223">
        <f t="shared" si="403"/>
        <v>0</v>
      </c>
      <c r="L4589" s="223">
        <f t="shared" si="403"/>
        <v>0</v>
      </c>
      <c r="M4589" s="223">
        <f t="shared" si="403"/>
        <v>0</v>
      </c>
      <c r="N4589" s="223">
        <f t="shared" si="403"/>
        <v>0</v>
      </c>
      <c r="O4589" s="223">
        <f t="shared" si="403"/>
        <v>0</v>
      </c>
      <c r="P4589" s="223">
        <f t="shared" si="403"/>
        <v>0</v>
      </c>
      <c r="Q4589" s="223">
        <f t="shared" si="403"/>
        <v>0</v>
      </c>
      <c r="R4589" s="223">
        <f t="shared" si="403"/>
        <v>0</v>
      </c>
    </row>
    <row r="4590" spans="1:18" hidden="1" outlineLevel="2" x14ac:dyDescent="0.25">
      <c r="A4590" s="222" t="str">
        <f>'Usages mobilité'!A31</f>
        <v>Usage mobilité n°28</v>
      </c>
      <c r="B4590" s="222" t="s">
        <v>41</v>
      </c>
      <c r="C4590" s="222"/>
      <c r="D4590" s="223">
        <f>IF(B$4554&lt;&gt;"",IF(B$4554='Usages mobilité'!BF31,'Usages mobilité'!BD31,0),0)</f>
        <v>0</v>
      </c>
      <c r="E4590" s="223">
        <f t="shared" si="403"/>
        <v>0</v>
      </c>
      <c r="F4590" s="223">
        <f t="shared" si="403"/>
        <v>0</v>
      </c>
      <c r="G4590" s="223">
        <f t="shared" si="403"/>
        <v>0</v>
      </c>
      <c r="H4590" s="223">
        <f t="shared" si="403"/>
        <v>0</v>
      </c>
      <c r="I4590" s="223">
        <f t="shared" si="403"/>
        <v>0</v>
      </c>
      <c r="J4590" s="223">
        <f t="shared" si="403"/>
        <v>0</v>
      </c>
      <c r="K4590" s="223">
        <f t="shared" si="403"/>
        <v>0</v>
      </c>
      <c r="L4590" s="223">
        <f t="shared" si="403"/>
        <v>0</v>
      </c>
      <c r="M4590" s="223">
        <f t="shared" si="403"/>
        <v>0</v>
      </c>
      <c r="N4590" s="223">
        <f t="shared" si="403"/>
        <v>0</v>
      </c>
      <c r="O4590" s="223">
        <f t="shared" si="403"/>
        <v>0</v>
      </c>
      <c r="P4590" s="223">
        <f t="shared" si="403"/>
        <v>0</v>
      </c>
      <c r="Q4590" s="223">
        <f t="shared" si="403"/>
        <v>0</v>
      </c>
      <c r="R4590" s="223">
        <f t="shared" si="403"/>
        <v>0</v>
      </c>
    </row>
    <row r="4591" spans="1:18" hidden="1" outlineLevel="2" x14ac:dyDescent="0.25">
      <c r="A4591" s="222" t="str">
        <f>'Usages mobilité'!A32</f>
        <v>Usage mobilité n°29</v>
      </c>
      <c r="B4591" s="222" t="s">
        <v>41</v>
      </c>
      <c r="C4591" s="222"/>
      <c r="D4591" s="223">
        <f>IF(B$4554&lt;&gt;"",IF(B$4554='Usages mobilité'!BF32,'Usages mobilité'!BD32,0),0)</f>
        <v>0</v>
      </c>
      <c r="E4591" s="223">
        <f t="shared" si="403"/>
        <v>0</v>
      </c>
      <c r="F4591" s="223">
        <f t="shared" si="403"/>
        <v>0</v>
      </c>
      <c r="G4591" s="223">
        <f t="shared" si="403"/>
        <v>0</v>
      </c>
      <c r="H4591" s="223">
        <f t="shared" si="403"/>
        <v>0</v>
      </c>
      <c r="I4591" s="223">
        <f t="shared" si="403"/>
        <v>0</v>
      </c>
      <c r="J4591" s="223">
        <f t="shared" si="403"/>
        <v>0</v>
      </c>
      <c r="K4591" s="223">
        <f t="shared" si="403"/>
        <v>0</v>
      </c>
      <c r="L4591" s="223">
        <f t="shared" si="403"/>
        <v>0</v>
      </c>
      <c r="M4591" s="223">
        <f t="shared" si="403"/>
        <v>0</v>
      </c>
      <c r="N4591" s="223">
        <f t="shared" si="403"/>
        <v>0</v>
      </c>
      <c r="O4591" s="223">
        <f t="shared" si="403"/>
        <v>0</v>
      </c>
      <c r="P4591" s="223">
        <f t="shared" si="403"/>
        <v>0</v>
      </c>
      <c r="Q4591" s="223">
        <f t="shared" si="403"/>
        <v>0</v>
      </c>
      <c r="R4591" s="223">
        <f t="shared" si="403"/>
        <v>0</v>
      </c>
    </row>
    <row r="4592" spans="1:18" hidden="1" outlineLevel="2" x14ac:dyDescent="0.25">
      <c r="A4592" s="222" t="str">
        <f>'Usages mobilité'!A33</f>
        <v>Usage mobilité n°30</v>
      </c>
      <c r="B4592" s="222" t="s">
        <v>41</v>
      </c>
      <c r="C4592" s="222"/>
      <c r="D4592" s="223">
        <f>IF(B$4554&lt;&gt;"",IF(B$4554='Usages mobilité'!BF33,'Usages mobilité'!BD33,0),0)</f>
        <v>0</v>
      </c>
      <c r="E4592" s="223">
        <f t="shared" si="403"/>
        <v>0</v>
      </c>
      <c r="F4592" s="223">
        <f t="shared" si="403"/>
        <v>0</v>
      </c>
      <c r="G4592" s="223">
        <f t="shared" si="403"/>
        <v>0</v>
      </c>
      <c r="H4592" s="223">
        <f t="shared" si="403"/>
        <v>0</v>
      </c>
      <c r="I4592" s="223">
        <f t="shared" si="403"/>
        <v>0</v>
      </c>
      <c r="J4592" s="223">
        <f t="shared" si="403"/>
        <v>0</v>
      </c>
      <c r="K4592" s="223">
        <f t="shared" si="403"/>
        <v>0</v>
      </c>
      <c r="L4592" s="223">
        <f t="shared" si="403"/>
        <v>0</v>
      </c>
      <c r="M4592" s="223">
        <f t="shared" si="403"/>
        <v>0</v>
      </c>
      <c r="N4592" s="223">
        <f t="shared" si="403"/>
        <v>0</v>
      </c>
      <c r="O4592" s="223">
        <f t="shared" si="403"/>
        <v>0</v>
      </c>
      <c r="P4592" s="223">
        <f t="shared" si="403"/>
        <v>0</v>
      </c>
      <c r="Q4592" s="223">
        <f t="shared" si="403"/>
        <v>0</v>
      </c>
      <c r="R4592" s="223">
        <f t="shared" si="403"/>
        <v>0</v>
      </c>
    </row>
    <row r="4593" spans="1:18" hidden="1" outlineLevel="2" x14ac:dyDescent="0.25">
      <c r="A4593" s="222" t="str">
        <f>'Usages mobilité'!A34</f>
        <v>Usage mobilité n°31</v>
      </c>
      <c r="B4593" s="222" t="s">
        <v>41</v>
      </c>
      <c r="C4593" s="222"/>
      <c r="D4593" s="223">
        <f>IF(B$4554&lt;&gt;"",IF(B$4554='Usages mobilité'!BF34,'Usages mobilité'!BD34,0),0)</f>
        <v>0</v>
      </c>
      <c r="E4593" s="223">
        <f t="shared" ref="E4593:R4602" si="404">$D4593</f>
        <v>0</v>
      </c>
      <c r="F4593" s="223">
        <f t="shared" si="404"/>
        <v>0</v>
      </c>
      <c r="G4593" s="223">
        <f t="shared" si="404"/>
        <v>0</v>
      </c>
      <c r="H4593" s="223">
        <f t="shared" si="404"/>
        <v>0</v>
      </c>
      <c r="I4593" s="223">
        <f t="shared" si="404"/>
        <v>0</v>
      </c>
      <c r="J4593" s="223">
        <f t="shared" si="404"/>
        <v>0</v>
      </c>
      <c r="K4593" s="223">
        <f t="shared" si="404"/>
        <v>0</v>
      </c>
      <c r="L4593" s="223">
        <f t="shared" si="404"/>
        <v>0</v>
      </c>
      <c r="M4593" s="223">
        <f t="shared" si="404"/>
        <v>0</v>
      </c>
      <c r="N4593" s="223">
        <f t="shared" si="404"/>
        <v>0</v>
      </c>
      <c r="O4593" s="223">
        <f t="shared" si="404"/>
        <v>0</v>
      </c>
      <c r="P4593" s="223">
        <f t="shared" si="404"/>
        <v>0</v>
      </c>
      <c r="Q4593" s="223">
        <f t="shared" si="404"/>
        <v>0</v>
      </c>
      <c r="R4593" s="223">
        <f t="shared" si="404"/>
        <v>0</v>
      </c>
    </row>
    <row r="4594" spans="1:18" hidden="1" outlineLevel="2" x14ac:dyDescent="0.25">
      <c r="A4594" s="222" t="str">
        <f>'Usages mobilité'!A35</f>
        <v>Usage mobilité n°32</v>
      </c>
      <c r="B4594" s="222" t="s">
        <v>41</v>
      </c>
      <c r="C4594" s="222"/>
      <c r="D4594" s="223">
        <f>IF(B$4554&lt;&gt;"",IF(B$4554='Usages mobilité'!BF35,'Usages mobilité'!BD35,0),0)</f>
        <v>0</v>
      </c>
      <c r="E4594" s="223">
        <f t="shared" si="404"/>
        <v>0</v>
      </c>
      <c r="F4594" s="223">
        <f t="shared" si="404"/>
        <v>0</v>
      </c>
      <c r="G4594" s="223">
        <f t="shared" si="404"/>
        <v>0</v>
      </c>
      <c r="H4594" s="223">
        <f t="shared" si="404"/>
        <v>0</v>
      </c>
      <c r="I4594" s="223">
        <f t="shared" si="404"/>
        <v>0</v>
      </c>
      <c r="J4594" s="223">
        <f t="shared" si="404"/>
        <v>0</v>
      </c>
      <c r="K4594" s="223">
        <f t="shared" si="404"/>
        <v>0</v>
      </c>
      <c r="L4594" s="223">
        <f t="shared" si="404"/>
        <v>0</v>
      </c>
      <c r="M4594" s="223">
        <f t="shared" si="404"/>
        <v>0</v>
      </c>
      <c r="N4594" s="223">
        <f t="shared" si="404"/>
        <v>0</v>
      </c>
      <c r="O4594" s="223">
        <f t="shared" si="404"/>
        <v>0</v>
      </c>
      <c r="P4594" s="223">
        <f t="shared" si="404"/>
        <v>0</v>
      </c>
      <c r="Q4594" s="223">
        <f t="shared" si="404"/>
        <v>0</v>
      </c>
      <c r="R4594" s="223">
        <f t="shared" si="404"/>
        <v>0</v>
      </c>
    </row>
    <row r="4595" spans="1:18" hidden="1" outlineLevel="2" x14ac:dyDescent="0.25">
      <c r="A4595" s="222" t="str">
        <f>'Usages mobilité'!A36</f>
        <v>Usage mobilité n°33</v>
      </c>
      <c r="B4595" s="222" t="s">
        <v>41</v>
      </c>
      <c r="C4595" s="222"/>
      <c r="D4595" s="223">
        <f>IF(B$4554&lt;&gt;"",IF(B$4554='Usages mobilité'!BF36,'Usages mobilité'!BD36,0),0)</f>
        <v>0</v>
      </c>
      <c r="E4595" s="223">
        <f t="shared" si="404"/>
        <v>0</v>
      </c>
      <c r="F4595" s="223">
        <f t="shared" si="404"/>
        <v>0</v>
      </c>
      <c r="G4595" s="223">
        <f t="shared" si="404"/>
        <v>0</v>
      </c>
      <c r="H4595" s="223">
        <f t="shared" si="404"/>
        <v>0</v>
      </c>
      <c r="I4595" s="223">
        <f t="shared" si="404"/>
        <v>0</v>
      </c>
      <c r="J4595" s="223">
        <f t="shared" si="404"/>
        <v>0</v>
      </c>
      <c r="K4595" s="223">
        <f t="shared" si="404"/>
        <v>0</v>
      </c>
      <c r="L4595" s="223">
        <f t="shared" si="404"/>
        <v>0</v>
      </c>
      <c r="M4595" s="223">
        <f t="shared" si="404"/>
        <v>0</v>
      </c>
      <c r="N4595" s="223">
        <f t="shared" si="404"/>
        <v>0</v>
      </c>
      <c r="O4595" s="223">
        <f t="shared" si="404"/>
        <v>0</v>
      </c>
      <c r="P4595" s="223">
        <f t="shared" si="404"/>
        <v>0</v>
      </c>
      <c r="Q4595" s="223">
        <f t="shared" si="404"/>
        <v>0</v>
      </c>
      <c r="R4595" s="223">
        <f t="shared" si="404"/>
        <v>0</v>
      </c>
    </row>
    <row r="4596" spans="1:18" hidden="1" outlineLevel="2" x14ac:dyDescent="0.25">
      <c r="A4596" s="222" t="str">
        <f>'Usages mobilité'!A37</f>
        <v>Usage mobilité n°34</v>
      </c>
      <c r="B4596" s="222" t="s">
        <v>41</v>
      </c>
      <c r="C4596" s="222"/>
      <c r="D4596" s="223">
        <f>IF(B$4554&lt;&gt;"",IF(B$4554='Usages mobilité'!BF37,'Usages mobilité'!BD37,0),0)</f>
        <v>0</v>
      </c>
      <c r="E4596" s="223">
        <f t="shared" si="404"/>
        <v>0</v>
      </c>
      <c r="F4596" s="223">
        <f t="shared" si="404"/>
        <v>0</v>
      </c>
      <c r="G4596" s="223">
        <f t="shared" si="404"/>
        <v>0</v>
      </c>
      <c r="H4596" s="223">
        <f t="shared" si="404"/>
        <v>0</v>
      </c>
      <c r="I4596" s="223">
        <f t="shared" si="404"/>
        <v>0</v>
      </c>
      <c r="J4596" s="223">
        <f t="shared" si="404"/>
        <v>0</v>
      </c>
      <c r="K4596" s="223">
        <f t="shared" si="404"/>
        <v>0</v>
      </c>
      <c r="L4596" s="223">
        <f t="shared" si="404"/>
        <v>0</v>
      </c>
      <c r="M4596" s="223">
        <f t="shared" si="404"/>
        <v>0</v>
      </c>
      <c r="N4596" s="223">
        <f t="shared" si="404"/>
        <v>0</v>
      </c>
      <c r="O4596" s="223">
        <f t="shared" si="404"/>
        <v>0</v>
      </c>
      <c r="P4596" s="223">
        <f t="shared" si="404"/>
        <v>0</v>
      </c>
      <c r="Q4596" s="223">
        <f t="shared" si="404"/>
        <v>0</v>
      </c>
      <c r="R4596" s="223">
        <f t="shared" si="404"/>
        <v>0</v>
      </c>
    </row>
    <row r="4597" spans="1:18" hidden="1" outlineLevel="2" x14ac:dyDescent="0.25">
      <c r="A4597" s="222" t="str">
        <f>'Usages mobilité'!A38</f>
        <v>Usage mobilité n°35</v>
      </c>
      <c r="B4597" s="222" t="s">
        <v>41</v>
      </c>
      <c r="C4597" s="222"/>
      <c r="D4597" s="223">
        <f>IF(B$4554&lt;&gt;"",IF(B$4554='Usages mobilité'!BF38,'Usages mobilité'!BD38,0),0)</f>
        <v>0</v>
      </c>
      <c r="E4597" s="223">
        <f t="shared" si="404"/>
        <v>0</v>
      </c>
      <c r="F4597" s="223">
        <f t="shared" si="404"/>
        <v>0</v>
      </c>
      <c r="G4597" s="223">
        <f t="shared" si="404"/>
        <v>0</v>
      </c>
      <c r="H4597" s="223">
        <f t="shared" si="404"/>
        <v>0</v>
      </c>
      <c r="I4597" s="223">
        <f t="shared" si="404"/>
        <v>0</v>
      </c>
      <c r="J4597" s="223">
        <f t="shared" si="404"/>
        <v>0</v>
      </c>
      <c r="K4597" s="223">
        <f t="shared" si="404"/>
        <v>0</v>
      </c>
      <c r="L4597" s="223">
        <f t="shared" si="404"/>
        <v>0</v>
      </c>
      <c r="M4597" s="223">
        <f t="shared" si="404"/>
        <v>0</v>
      </c>
      <c r="N4597" s="223">
        <f t="shared" si="404"/>
        <v>0</v>
      </c>
      <c r="O4597" s="223">
        <f t="shared" si="404"/>
        <v>0</v>
      </c>
      <c r="P4597" s="223">
        <f t="shared" si="404"/>
        <v>0</v>
      </c>
      <c r="Q4597" s="223">
        <f t="shared" si="404"/>
        <v>0</v>
      </c>
      <c r="R4597" s="223">
        <f t="shared" si="404"/>
        <v>0</v>
      </c>
    </row>
    <row r="4598" spans="1:18" hidden="1" outlineLevel="2" x14ac:dyDescent="0.25">
      <c r="A4598" s="222" t="str">
        <f>'Usages mobilité'!A39</f>
        <v>Usage mobilité n°36</v>
      </c>
      <c r="B4598" s="222" t="s">
        <v>41</v>
      </c>
      <c r="C4598" s="222"/>
      <c r="D4598" s="223">
        <f>IF(B$4554&lt;&gt;"",IF(B$4554='Usages mobilité'!BF39,'Usages mobilité'!BD39,0),0)</f>
        <v>0</v>
      </c>
      <c r="E4598" s="223">
        <f t="shared" si="404"/>
        <v>0</v>
      </c>
      <c r="F4598" s="223">
        <f t="shared" si="404"/>
        <v>0</v>
      </c>
      <c r="G4598" s="223">
        <f t="shared" si="404"/>
        <v>0</v>
      </c>
      <c r="H4598" s="223">
        <f t="shared" si="404"/>
        <v>0</v>
      </c>
      <c r="I4598" s="223">
        <f t="shared" si="404"/>
        <v>0</v>
      </c>
      <c r="J4598" s="223">
        <f t="shared" si="404"/>
        <v>0</v>
      </c>
      <c r="K4598" s="223">
        <f t="shared" si="404"/>
        <v>0</v>
      </c>
      <c r="L4598" s="223">
        <f t="shared" si="404"/>
        <v>0</v>
      </c>
      <c r="M4598" s="223">
        <f t="shared" si="404"/>
        <v>0</v>
      </c>
      <c r="N4598" s="223">
        <f t="shared" si="404"/>
        <v>0</v>
      </c>
      <c r="O4598" s="223">
        <f t="shared" si="404"/>
        <v>0</v>
      </c>
      <c r="P4598" s="223">
        <f t="shared" si="404"/>
        <v>0</v>
      </c>
      <c r="Q4598" s="223">
        <f t="shared" si="404"/>
        <v>0</v>
      </c>
      <c r="R4598" s="223">
        <f t="shared" si="404"/>
        <v>0</v>
      </c>
    </row>
    <row r="4599" spans="1:18" hidden="1" outlineLevel="2" x14ac:dyDescent="0.25">
      <c r="A4599" s="222" t="str">
        <f>'Usages mobilité'!A40</f>
        <v>Usage mobilité n°37</v>
      </c>
      <c r="B4599" s="222" t="s">
        <v>41</v>
      </c>
      <c r="C4599" s="222"/>
      <c r="D4599" s="223">
        <f>IF(B$4554&lt;&gt;"",IF(B$4554='Usages mobilité'!BF40,'Usages mobilité'!BD40,0),0)</f>
        <v>0</v>
      </c>
      <c r="E4599" s="223">
        <f t="shared" si="404"/>
        <v>0</v>
      </c>
      <c r="F4599" s="223">
        <f t="shared" si="404"/>
        <v>0</v>
      </c>
      <c r="G4599" s="223">
        <f t="shared" si="404"/>
        <v>0</v>
      </c>
      <c r="H4599" s="223">
        <f t="shared" si="404"/>
        <v>0</v>
      </c>
      <c r="I4599" s="223">
        <f t="shared" si="404"/>
        <v>0</v>
      </c>
      <c r="J4599" s="223">
        <f t="shared" si="404"/>
        <v>0</v>
      </c>
      <c r="K4599" s="223">
        <f t="shared" si="404"/>
        <v>0</v>
      </c>
      <c r="L4599" s="223">
        <f t="shared" si="404"/>
        <v>0</v>
      </c>
      <c r="M4599" s="223">
        <f t="shared" si="404"/>
        <v>0</v>
      </c>
      <c r="N4599" s="223">
        <f t="shared" si="404"/>
        <v>0</v>
      </c>
      <c r="O4599" s="223">
        <f t="shared" si="404"/>
        <v>0</v>
      </c>
      <c r="P4599" s="223">
        <f t="shared" si="404"/>
        <v>0</v>
      </c>
      <c r="Q4599" s="223">
        <f t="shared" si="404"/>
        <v>0</v>
      </c>
      <c r="R4599" s="223">
        <f t="shared" si="404"/>
        <v>0</v>
      </c>
    </row>
    <row r="4600" spans="1:18" hidden="1" outlineLevel="2" x14ac:dyDescent="0.25">
      <c r="A4600" s="222" t="str">
        <f>'Usages mobilité'!A41</f>
        <v>Usage mobilité n°38</v>
      </c>
      <c r="B4600" s="222" t="s">
        <v>41</v>
      </c>
      <c r="C4600" s="222"/>
      <c r="D4600" s="223">
        <f>IF(B$4554&lt;&gt;"",IF(B$4554='Usages mobilité'!BF41,'Usages mobilité'!BD41,0),0)</f>
        <v>0</v>
      </c>
      <c r="E4600" s="223">
        <f t="shared" si="404"/>
        <v>0</v>
      </c>
      <c r="F4600" s="223">
        <f t="shared" si="404"/>
        <v>0</v>
      </c>
      <c r="G4600" s="223">
        <f t="shared" si="404"/>
        <v>0</v>
      </c>
      <c r="H4600" s="223">
        <f t="shared" si="404"/>
        <v>0</v>
      </c>
      <c r="I4600" s="223">
        <f t="shared" si="404"/>
        <v>0</v>
      </c>
      <c r="J4600" s="223">
        <f t="shared" si="404"/>
        <v>0</v>
      </c>
      <c r="K4600" s="223">
        <f t="shared" si="404"/>
        <v>0</v>
      </c>
      <c r="L4600" s="223">
        <f t="shared" si="404"/>
        <v>0</v>
      </c>
      <c r="M4600" s="223">
        <f t="shared" si="404"/>
        <v>0</v>
      </c>
      <c r="N4600" s="223">
        <f t="shared" si="404"/>
        <v>0</v>
      </c>
      <c r="O4600" s="223">
        <f t="shared" si="404"/>
        <v>0</v>
      </c>
      <c r="P4600" s="223">
        <f t="shared" si="404"/>
        <v>0</v>
      </c>
      <c r="Q4600" s="223">
        <f t="shared" si="404"/>
        <v>0</v>
      </c>
      <c r="R4600" s="223">
        <f t="shared" si="404"/>
        <v>0</v>
      </c>
    </row>
    <row r="4601" spans="1:18" hidden="1" outlineLevel="2" x14ac:dyDescent="0.25">
      <c r="A4601" s="222" t="str">
        <f>'Usages mobilité'!A42</f>
        <v>Usage mobilité n°39</v>
      </c>
      <c r="B4601" s="222" t="s">
        <v>41</v>
      </c>
      <c r="C4601" s="222"/>
      <c r="D4601" s="223">
        <f>IF(B$4554&lt;&gt;"",IF(B$4554='Usages mobilité'!BF42,'Usages mobilité'!BD42,0),0)</f>
        <v>0</v>
      </c>
      <c r="E4601" s="223">
        <f t="shared" si="404"/>
        <v>0</v>
      </c>
      <c r="F4601" s="223">
        <f t="shared" si="404"/>
        <v>0</v>
      </c>
      <c r="G4601" s="223">
        <f t="shared" si="404"/>
        <v>0</v>
      </c>
      <c r="H4601" s="223">
        <f t="shared" si="404"/>
        <v>0</v>
      </c>
      <c r="I4601" s="223">
        <f t="shared" si="404"/>
        <v>0</v>
      </c>
      <c r="J4601" s="223">
        <f t="shared" si="404"/>
        <v>0</v>
      </c>
      <c r="K4601" s="223">
        <f t="shared" si="404"/>
        <v>0</v>
      </c>
      <c r="L4601" s="223">
        <f t="shared" si="404"/>
        <v>0</v>
      </c>
      <c r="M4601" s="223">
        <f t="shared" si="404"/>
        <v>0</v>
      </c>
      <c r="N4601" s="223">
        <f t="shared" si="404"/>
        <v>0</v>
      </c>
      <c r="O4601" s="223">
        <f t="shared" si="404"/>
        <v>0</v>
      </c>
      <c r="P4601" s="223">
        <f t="shared" si="404"/>
        <v>0</v>
      </c>
      <c r="Q4601" s="223">
        <f t="shared" si="404"/>
        <v>0</v>
      </c>
      <c r="R4601" s="223">
        <f t="shared" si="404"/>
        <v>0</v>
      </c>
    </row>
    <row r="4602" spans="1:18" hidden="1" outlineLevel="2" x14ac:dyDescent="0.25">
      <c r="A4602" s="222" t="str">
        <f>'Usages mobilité'!A43</f>
        <v>Usage mobilité n°40</v>
      </c>
      <c r="B4602" s="222" t="s">
        <v>41</v>
      </c>
      <c r="C4602" s="222"/>
      <c r="D4602" s="223">
        <f>IF(B$4554&lt;&gt;"",IF(B$4554='Usages mobilité'!BF43,'Usages mobilité'!BD43,0),0)</f>
        <v>0</v>
      </c>
      <c r="E4602" s="223">
        <f t="shared" si="404"/>
        <v>0</v>
      </c>
      <c r="F4602" s="223">
        <f t="shared" si="404"/>
        <v>0</v>
      </c>
      <c r="G4602" s="223">
        <f t="shared" si="404"/>
        <v>0</v>
      </c>
      <c r="H4602" s="223">
        <f t="shared" si="404"/>
        <v>0</v>
      </c>
      <c r="I4602" s="223">
        <f t="shared" si="404"/>
        <v>0</v>
      </c>
      <c r="J4602" s="223">
        <f t="shared" si="404"/>
        <v>0</v>
      </c>
      <c r="K4602" s="223">
        <f t="shared" si="404"/>
        <v>0</v>
      </c>
      <c r="L4602" s="223">
        <f t="shared" si="404"/>
        <v>0</v>
      </c>
      <c r="M4602" s="223">
        <f t="shared" si="404"/>
        <v>0</v>
      </c>
      <c r="N4602" s="223">
        <f t="shared" si="404"/>
        <v>0</v>
      </c>
      <c r="O4602" s="223">
        <f t="shared" si="404"/>
        <v>0</v>
      </c>
      <c r="P4602" s="223">
        <f t="shared" si="404"/>
        <v>0</v>
      </c>
      <c r="Q4602" s="223">
        <f t="shared" si="404"/>
        <v>0</v>
      </c>
      <c r="R4602" s="223">
        <f t="shared" si="404"/>
        <v>0</v>
      </c>
    </row>
    <row r="4603" spans="1:18" hidden="1" outlineLevel="2" x14ac:dyDescent="0.25">
      <c r="A4603" s="222" t="str">
        <f>'Usages mobilité'!A44</f>
        <v>Usage mobilité n°41</v>
      </c>
      <c r="B4603" s="222" t="s">
        <v>41</v>
      </c>
      <c r="C4603" s="222"/>
      <c r="D4603" s="223">
        <f>IF(B$4554&lt;&gt;"",IF(B$4554='Usages mobilité'!BF44,'Usages mobilité'!BD44,0),0)</f>
        <v>0</v>
      </c>
      <c r="E4603" s="223">
        <f t="shared" ref="E4603:R4612" si="405">$D4603</f>
        <v>0</v>
      </c>
      <c r="F4603" s="223">
        <f t="shared" si="405"/>
        <v>0</v>
      </c>
      <c r="G4603" s="223">
        <f t="shared" si="405"/>
        <v>0</v>
      </c>
      <c r="H4603" s="223">
        <f t="shared" si="405"/>
        <v>0</v>
      </c>
      <c r="I4603" s="223">
        <f t="shared" si="405"/>
        <v>0</v>
      </c>
      <c r="J4603" s="223">
        <f t="shared" si="405"/>
        <v>0</v>
      </c>
      <c r="K4603" s="223">
        <f t="shared" si="405"/>
        <v>0</v>
      </c>
      <c r="L4603" s="223">
        <f t="shared" si="405"/>
        <v>0</v>
      </c>
      <c r="M4603" s="223">
        <f t="shared" si="405"/>
        <v>0</v>
      </c>
      <c r="N4603" s="223">
        <f t="shared" si="405"/>
        <v>0</v>
      </c>
      <c r="O4603" s="223">
        <f t="shared" si="405"/>
        <v>0</v>
      </c>
      <c r="P4603" s="223">
        <f t="shared" si="405"/>
        <v>0</v>
      </c>
      <c r="Q4603" s="223">
        <f t="shared" si="405"/>
        <v>0</v>
      </c>
      <c r="R4603" s="223">
        <f t="shared" si="405"/>
        <v>0</v>
      </c>
    </row>
    <row r="4604" spans="1:18" hidden="1" outlineLevel="2" x14ac:dyDescent="0.25">
      <c r="A4604" s="222" t="str">
        <f>'Usages mobilité'!A45</f>
        <v>Usage mobilité n°42</v>
      </c>
      <c r="B4604" s="222" t="s">
        <v>41</v>
      </c>
      <c r="C4604" s="222"/>
      <c r="D4604" s="223">
        <f>IF(B$4554&lt;&gt;"",IF(B$4554='Usages mobilité'!BF45,'Usages mobilité'!BD45,0),0)</f>
        <v>0</v>
      </c>
      <c r="E4604" s="223">
        <f t="shared" si="405"/>
        <v>0</v>
      </c>
      <c r="F4604" s="223">
        <f t="shared" si="405"/>
        <v>0</v>
      </c>
      <c r="G4604" s="223">
        <f t="shared" si="405"/>
        <v>0</v>
      </c>
      <c r="H4604" s="223">
        <f t="shared" si="405"/>
        <v>0</v>
      </c>
      <c r="I4604" s="223">
        <f t="shared" si="405"/>
        <v>0</v>
      </c>
      <c r="J4604" s="223">
        <f t="shared" si="405"/>
        <v>0</v>
      </c>
      <c r="K4604" s="223">
        <f t="shared" si="405"/>
        <v>0</v>
      </c>
      <c r="L4604" s="223">
        <f t="shared" si="405"/>
        <v>0</v>
      </c>
      <c r="M4604" s="223">
        <f t="shared" si="405"/>
        <v>0</v>
      </c>
      <c r="N4604" s="223">
        <f t="shared" si="405"/>
        <v>0</v>
      </c>
      <c r="O4604" s="223">
        <f t="shared" si="405"/>
        <v>0</v>
      </c>
      <c r="P4604" s="223">
        <f t="shared" si="405"/>
        <v>0</v>
      </c>
      <c r="Q4604" s="223">
        <f t="shared" si="405"/>
        <v>0</v>
      </c>
      <c r="R4604" s="223">
        <f t="shared" si="405"/>
        <v>0</v>
      </c>
    </row>
    <row r="4605" spans="1:18" hidden="1" outlineLevel="2" x14ac:dyDescent="0.25">
      <c r="A4605" s="222" t="str">
        <f>'Usages mobilité'!A46</f>
        <v>Usage mobilité n°43</v>
      </c>
      <c r="B4605" s="222" t="s">
        <v>41</v>
      </c>
      <c r="C4605" s="222"/>
      <c r="D4605" s="223">
        <f>IF(B$4554&lt;&gt;"",IF(B$4554='Usages mobilité'!BF46,'Usages mobilité'!BD46,0),0)</f>
        <v>0</v>
      </c>
      <c r="E4605" s="223">
        <f t="shared" si="405"/>
        <v>0</v>
      </c>
      <c r="F4605" s="223">
        <f t="shared" si="405"/>
        <v>0</v>
      </c>
      <c r="G4605" s="223">
        <f t="shared" si="405"/>
        <v>0</v>
      </c>
      <c r="H4605" s="223">
        <f t="shared" si="405"/>
        <v>0</v>
      </c>
      <c r="I4605" s="223">
        <f t="shared" si="405"/>
        <v>0</v>
      </c>
      <c r="J4605" s="223">
        <f t="shared" si="405"/>
        <v>0</v>
      </c>
      <c r="K4605" s="223">
        <f t="shared" si="405"/>
        <v>0</v>
      </c>
      <c r="L4605" s="223">
        <f t="shared" si="405"/>
        <v>0</v>
      </c>
      <c r="M4605" s="223">
        <f t="shared" si="405"/>
        <v>0</v>
      </c>
      <c r="N4605" s="223">
        <f t="shared" si="405"/>
        <v>0</v>
      </c>
      <c r="O4605" s="223">
        <f t="shared" si="405"/>
        <v>0</v>
      </c>
      <c r="P4605" s="223">
        <f t="shared" si="405"/>
        <v>0</v>
      </c>
      <c r="Q4605" s="223">
        <f t="shared" si="405"/>
        <v>0</v>
      </c>
      <c r="R4605" s="223">
        <f t="shared" si="405"/>
        <v>0</v>
      </c>
    </row>
    <row r="4606" spans="1:18" hidden="1" outlineLevel="2" x14ac:dyDescent="0.25">
      <c r="A4606" s="222" t="str">
        <f>'Usages mobilité'!A47</f>
        <v>Usage mobilité n°44</v>
      </c>
      <c r="B4606" s="222" t="s">
        <v>41</v>
      </c>
      <c r="C4606" s="222"/>
      <c r="D4606" s="223">
        <f>IF(B$4554&lt;&gt;"",IF(B$4554='Usages mobilité'!BF47,'Usages mobilité'!BD47,0),0)</f>
        <v>0</v>
      </c>
      <c r="E4606" s="223">
        <f t="shared" si="405"/>
        <v>0</v>
      </c>
      <c r="F4606" s="223">
        <f t="shared" si="405"/>
        <v>0</v>
      </c>
      <c r="G4606" s="223">
        <f t="shared" si="405"/>
        <v>0</v>
      </c>
      <c r="H4606" s="223">
        <f t="shared" si="405"/>
        <v>0</v>
      </c>
      <c r="I4606" s="223">
        <f t="shared" si="405"/>
        <v>0</v>
      </c>
      <c r="J4606" s="223">
        <f t="shared" si="405"/>
        <v>0</v>
      </c>
      <c r="K4606" s="223">
        <f t="shared" si="405"/>
        <v>0</v>
      </c>
      <c r="L4606" s="223">
        <f t="shared" si="405"/>
        <v>0</v>
      </c>
      <c r="M4606" s="223">
        <f t="shared" si="405"/>
        <v>0</v>
      </c>
      <c r="N4606" s="223">
        <f t="shared" si="405"/>
        <v>0</v>
      </c>
      <c r="O4606" s="223">
        <f t="shared" si="405"/>
        <v>0</v>
      </c>
      <c r="P4606" s="223">
        <f t="shared" si="405"/>
        <v>0</v>
      </c>
      <c r="Q4606" s="223">
        <f t="shared" si="405"/>
        <v>0</v>
      </c>
      <c r="R4606" s="223">
        <f t="shared" si="405"/>
        <v>0</v>
      </c>
    </row>
    <row r="4607" spans="1:18" hidden="1" outlineLevel="2" x14ac:dyDescent="0.25">
      <c r="A4607" s="222" t="str">
        <f>'Usages mobilité'!A48</f>
        <v>Usage mobilité n°45</v>
      </c>
      <c r="B4607" s="222" t="s">
        <v>41</v>
      </c>
      <c r="C4607" s="222"/>
      <c r="D4607" s="223">
        <f>IF(B$4554&lt;&gt;"",IF(B$4554='Usages mobilité'!BF48,'Usages mobilité'!BD48,0),0)</f>
        <v>0</v>
      </c>
      <c r="E4607" s="223">
        <f t="shared" si="405"/>
        <v>0</v>
      </c>
      <c r="F4607" s="223">
        <f t="shared" si="405"/>
        <v>0</v>
      </c>
      <c r="G4607" s="223">
        <f t="shared" si="405"/>
        <v>0</v>
      </c>
      <c r="H4607" s="223">
        <f t="shared" si="405"/>
        <v>0</v>
      </c>
      <c r="I4607" s="223">
        <f t="shared" si="405"/>
        <v>0</v>
      </c>
      <c r="J4607" s="223">
        <f t="shared" si="405"/>
        <v>0</v>
      </c>
      <c r="K4607" s="223">
        <f t="shared" si="405"/>
        <v>0</v>
      </c>
      <c r="L4607" s="223">
        <f t="shared" si="405"/>
        <v>0</v>
      </c>
      <c r="M4607" s="223">
        <f t="shared" si="405"/>
        <v>0</v>
      </c>
      <c r="N4607" s="223">
        <f t="shared" si="405"/>
        <v>0</v>
      </c>
      <c r="O4607" s="223">
        <f t="shared" si="405"/>
        <v>0</v>
      </c>
      <c r="P4607" s="223">
        <f t="shared" si="405"/>
        <v>0</v>
      </c>
      <c r="Q4607" s="223">
        <f t="shared" si="405"/>
        <v>0</v>
      </c>
      <c r="R4607" s="223">
        <f t="shared" si="405"/>
        <v>0</v>
      </c>
    </row>
    <row r="4608" spans="1:18" hidden="1" outlineLevel="2" x14ac:dyDescent="0.25">
      <c r="A4608" s="222" t="str">
        <f>'Usages mobilité'!A49</f>
        <v>Usage mobilité n°46</v>
      </c>
      <c r="B4608" s="222" t="s">
        <v>41</v>
      </c>
      <c r="C4608" s="222"/>
      <c r="D4608" s="223">
        <f>IF(B$4554&lt;&gt;"",IF(B$4554='Usages mobilité'!BF49,'Usages mobilité'!BD49,0),0)</f>
        <v>0</v>
      </c>
      <c r="E4608" s="223">
        <f t="shared" si="405"/>
        <v>0</v>
      </c>
      <c r="F4608" s="223">
        <f t="shared" si="405"/>
        <v>0</v>
      </c>
      <c r="G4608" s="223">
        <f t="shared" si="405"/>
        <v>0</v>
      </c>
      <c r="H4608" s="223">
        <f t="shared" si="405"/>
        <v>0</v>
      </c>
      <c r="I4608" s="223">
        <f t="shared" si="405"/>
        <v>0</v>
      </c>
      <c r="J4608" s="223">
        <f t="shared" si="405"/>
        <v>0</v>
      </c>
      <c r="K4608" s="223">
        <f t="shared" si="405"/>
        <v>0</v>
      </c>
      <c r="L4608" s="223">
        <f t="shared" si="405"/>
        <v>0</v>
      </c>
      <c r="M4608" s="223">
        <f t="shared" si="405"/>
        <v>0</v>
      </c>
      <c r="N4608" s="223">
        <f t="shared" si="405"/>
        <v>0</v>
      </c>
      <c r="O4608" s="223">
        <f t="shared" si="405"/>
        <v>0</v>
      </c>
      <c r="P4608" s="223">
        <f t="shared" si="405"/>
        <v>0</v>
      </c>
      <c r="Q4608" s="223">
        <f t="shared" si="405"/>
        <v>0</v>
      </c>
      <c r="R4608" s="223">
        <f t="shared" si="405"/>
        <v>0</v>
      </c>
    </row>
    <row r="4609" spans="1:18" hidden="1" outlineLevel="2" x14ac:dyDescent="0.25">
      <c r="A4609" s="222" t="str">
        <f>'Usages mobilité'!A50</f>
        <v>Usage mobilité n°47</v>
      </c>
      <c r="B4609" s="222" t="s">
        <v>41</v>
      </c>
      <c r="C4609" s="222"/>
      <c r="D4609" s="223">
        <f>IF(B$4554&lt;&gt;"",IF(B$4554='Usages mobilité'!BF50,'Usages mobilité'!BD50,0),0)</f>
        <v>0</v>
      </c>
      <c r="E4609" s="223">
        <f t="shared" si="405"/>
        <v>0</v>
      </c>
      <c r="F4609" s="223">
        <f t="shared" si="405"/>
        <v>0</v>
      </c>
      <c r="G4609" s="223">
        <f t="shared" si="405"/>
        <v>0</v>
      </c>
      <c r="H4609" s="223">
        <f t="shared" si="405"/>
        <v>0</v>
      </c>
      <c r="I4609" s="223">
        <f t="shared" si="405"/>
        <v>0</v>
      </c>
      <c r="J4609" s="223">
        <f t="shared" si="405"/>
        <v>0</v>
      </c>
      <c r="K4609" s="223">
        <f t="shared" si="405"/>
        <v>0</v>
      </c>
      <c r="L4609" s="223">
        <f t="shared" si="405"/>
        <v>0</v>
      </c>
      <c r="M4609" s="223">
        <f t="shared" si="405"/>
        <v>0</v>
      </c>
      <c r="N4609" s="223">
        <f t="shared" si="405"/>
        <v>0</v>
      </c>
      <c r="O4609" s="223">
        <f t="shared" si="405"/>
        <v>0</v>
      </c>
      <c r="P4609" s="223">
        <f t="shared" si="405"/>
        <v>0</v>
      </c>
      <c r="Q4609" s="223">
        <f t="shared" si="405"/>
        <v>0</v>
      </c>
      <c r="R4609" s="223">
        <f t="shared" si="405"/>
        <v>0</v>
      </c>
    </row>
    <row r="4610" spans="1:18" hidden="1" outlineLevel="2" x14ac:dyDescent="0.25">
      <c r="A4610" s="222" t="str">
        <f>'Usages mobilité'!A51</f>
        <v>Usage mobilité n°48</v>
      </c>
      <c r="B4610" s="222" t="s">
        <v>41</v>
      </c>
      <c r="C4610" s="222"/>
      <c r="D4610" s="223">
        <f>IF(B$4554&lt;&gt;"",IF(B$4554='Usages mobilité'!BF51,'Usages mobilité'!BD51,0),0)</f>
        <v>0</v>
      </c>
      <c r="E4610" s="223">
        <f t="shared" si="405"/>
        <v>0</v>
      </c>
      <c r="F4610" s="223">
        <f t="shared" si="405"/>
        <v>0</v>
      </c>
      <c r="G4610" s="223">
        <f t="shared" si="405"/>
        <v>0</v>
      </c>
      <c r="H4610" s="223">
        <f t="shared" si="405"/>
        <v>0</v>
      </c>
      <c r="I4610" s="223">
        <f t="shared" si="405"/>
        <v>0</v>
      </c>
      <c r="J4610" s="223">
        <f t="shared" si="405"/>
        <v>0</v>
      </c>
      <c r="K4610" s="223">
        <f t="shared" si="405"/>
        <v>0</v>
      </c>
      <c r="L4610" s="223">
        <f t="shared" si="405"/>
        <v>0</v>
      </c>
      <c r="M4610" s="223">
        <f t="shared" si="405"/>
        <v>0</v>
      </c>
      <c r="N4610" s="223">
        <f t="shared" si="405"/>
        <v>0</v>
      </c>
      <c r="O4610" s="223">
        <f t="shared" si="405"/>
        <v>0</v>
      </c>
      <c r="P4610" s="223">
        <f t="shared" si="405"/>
        <v>0</v>
      </c>
      <c r="Q4610" s="223">
        <f t="shared" si="405"/>
        <v>0</v>
      </c>
      <c r="R4610" s="223">
        <f t="shared" si="405"/>
        <v>0</v>
      </c>
    </row>
    <row r="4611" spans="1:18" hidden="1" outlineLevel="2" x14ac:dyDescent="0.25">
      <c r="A4611" s="222" t="str">
        <f>'Usages mobilité'!A52</f>
        <v>Usage mobilité n°49</v>
      </c>
      <c r="B4611" s="222" t="s">
        <v>41</v>
      </c>
      <c r="C4611" s="222"/>
      <c r="D4611" s="223">
        <f>IF(B$4554&lt;&gt;"",IF(B$4554='Usages mobilité'!BF52,'Usages mobilité'!BD52,0),0)</f>
        <v>0</v>
      </c>
      <c r="E4611" s="223">
        <f t="shared" si="405"/>
        <v>0</v>
      </c>
      <c r="F4611" s="223">
        <f t="shared" si="405"/>
        <v>0</v>
      </c>
      <c r="G4611" s="223">
        <f t="shared" si="405"/>
        <v>0</v>
      </c>
      <c r="H4611" s="223">
        <f t="shared" si="405"/>
        <v>0</v>
      </c>
      <c r="I4611" s="223">
        <f t="shared" si="405"/>
        <v>0</v>
      </c>
      <c r="J4611" s="223">
        <f t="shared" si="405"/>
        <v>0</v>
      </c>
      <c r="K4611" s="223">
        <f t="shared" si="405"/>
        <v>0</v>
      </c>
      <c r="L4611" s="223">
        <f t="shared" si="405"/>
        <v>0</v>
      </c>
      <c r="M4611" s="223">
        <f t="shared" si="405"/>
        <v>0</v>
      </c>
      <c r="N4611" s="223">
        <f t="shared" si="405"/>
        <v>0</v>
      </c>
      <c r="O4611" s="223">
        <f t="shared" si="405"/>
        <v>0</v>
      </c>
      <c r="P4611" s="223">
        <f t="shared" si="405"/>
        <v>0</v>
      </c>
      <c r="Q4611" s="223">
        <f t="shared" si="405"/>
        <v>0</v>
      </c>
      <c r="R4611" s="223">
        <f t="shared" si="405"/>
        <v>0</v>
      </c>
    </row>
    <row r="4612" spans="1:18" hidden="1" outlineLevel="2" x14ac:dyDescent="0.25">
      <c r="A4612" s="222" t="str">
        <f>'Usages mobilité'!A53</f>
        <v>Usage mobilité n°50</v>
      </c>
      <c r="B4612" s="222" t="s">
        <v>41</v>
      </c>
      <c r="C4612" s="222"/>
      <c r="D4612" s="223">
        <f>IF(B$4554&lt;&gt;"",IF(B$4554='Usages mobilité'!BF53,'Usages mobilité'!BD53,0),0)</f>
        <v>0</v>
      </c>
      <c r="E4612" s="223">
        <f t="shared" si="405"/>
        <v>0</v>
      </c>
      <c r="F4612" s="223">
        <f t="shared" si="405"/>
        <v>0</v>
      </c>
      <c r="G4612" s="223">
        <f t="shared" si="405"/>
        <v>0</v>
      </c>
      <c r="H4612" s="223">
        <f t="shared" si="405"/>
        <v>0</v>
      </c>
      <c r="I4612" s="223">
        <f t="shared" si="405"/>
        <v>0</v>
      </c>
      <c r="J4612" s="223">
        <f t="shared" si="405"/>
        <v>0</v>
      </c>
      <c r="K4612" s="223">
        <f t="shared" si="405"/>
        <v>0</v>
      </c>
      <c r="L4612" s="223">
        <f t="shared" si="405"/>
        <v>0</v>
      </c>
      <c r="M4612" s="223">
        <f t="shared" si="405"/>
        <v>0</v>
      </c>
      <c r="N4612" s="223">
        <f t="shared" si="405"/>
        <v>0</v>
      </c>
      <c r="O4612" s="223">
        <f t="shared" si="405"/>
        <v>0</v>
      </c>
      <c r="P4612" s="223">
        <f t="shared" si="405"/>
        <v>0</v>
      </c>
      <c r="Q4612" s="223">
        <f t="shared" si="405"/>
        <v>0</v>
      </c>
      <c r="R4612" s="223">
        <f t="shared" si="405"/>
        <v>0</v>
      </c>
    </row>
    <row r="4613" spans="1:18" hidden="1" outlineLevel="1" collapsed="1" x14ac:dyDescent="0.25">
      <c r="A4613" s="222" t="s">
        <v>650</v>
      </c>
      <c r="B4613" s="222"/>
      <c r="C4613" s="222"/>
      <c r="D4613" s="223">
        <f t="shared" ref="D4613:R4613" si="406">SUM(D4563:D4612)</f>
        <v>0</v>
      </c>
      <c r="E4613" s="223">
        <f t="shared" si="406"/>
        <v>0</v>
      </c>
      <c r="F4613" s="223">
        <f t="shared" si="406"/>
        <v>0</v>
      </c>
      <c r="G4613" s="223">
        <f t="shared" si="406"/>
        <v>0</v>
      </c>
      <c r="H4613" s="223">
        <f t="shared" si="406"/>
        <v>0</v>
      </c>
      <c r="I4613" s="223">
        <f t="shared" si="406"/>
        <v>0</v>
      </c>
      <c r="J4613" s="223">
        <f t="shared" si="406"/>
        <v>0</v>
      </c>
      <c r="K4613" s="223">
        <f t="shared" si="406"/>
        <v>0</v>
      </c>
      <c r="L4613" s="223">
        <f t="shared" si="406"/>
        <v>0</v>
      </c>
      <c r="M4613" s="223">
        <f t="shared" si="406"/>
        <v>0</v>
      </c>
      <c r="N4613" s="223">
        <f t="shared" si="406"/>
        <v>0</v>
      </c>
      <c r="O4613" s="223">
        <f t="shared" si="406"/>
        <v>0</v>
      </c>
      <c r="P4613" s="223">
        <f t="shared" si="406"/>
        <v>0</v>
      </c>
      <c r="Q4613" s="223">
        <f t="shared" si="406"/>
        <v>0</v>
      </c>
      <c r="R4613" s="223">
        <f t="shared" si="406"/>
        <v>0</v>
      </c>
    </row>
    <row r="4614" spans="1:18" hidden="1" outlineLevel="2" x14ac:dyDescent="0.25">
      <c r="A4614" s="222" t="str">
        <f>'Usages mobilité'!A4</f>
        <v>Usage mobilité n°1</v>
      </c>
      <c r="B4614" s="222" t="s">
        <v>645</v>
      </c>
      <c r="C4614" s="222"/>
      <c r="D4614" s="223">
        <f>D4563*'Usages mobilité'!$BG4*(1+'Usages mobilité'!$BH4)^(D$4557-$D$4557)/1000</f>
        <v>0</v>
      </c>
      <c r="E4614" s="223">
        <f>E4563*'Usages mobilité'!$BG4*(1+'Usages mobilité'!$BH4)^(E$4557-$D$4557)/1000</f>
        <v>0</v>
      </c>
      <c r="F4614" s="223">
        <f>F4563*'Usages mobilité'!$BG4*(1+'Usages mobilité'!$BH4)^(F$4557-$D$4557)/1000</f>
        <v>0</v>
      </c>
      <c r="G4614" s="223">
        <f>G4563*'Usages mobilité'!$BG4*(1+'Usages mobilité'!$BH4)^(G$4557-$D$4557)/1000</f>
        <v>0</v>
      </c>
      <c r="H4614" s="223">
        <f>H4563*'Usages mobilité'!$BG4*(1+'Usages mobilité'!$BH4)^(H$4557-$D$4557)/1000</f>
        <v>0</v>
      </c>
      <c r="I4614" s="223">
        <f>I4563*'Usages mobilité'!$BG4*(1+'Usages mobilité'!$BH4)^(I$4557-$D$4557)/1000</f>
        <v>0</v>
      </c>
      <c r="J4614" s="223">
        <f>J4563*'Usages mobilité'!$BG4*(1+'Usages mobilité'!$BH4)^(J$4557-$D$4557)/1000</f>
        <v>0</v>
      </c>
      <c r="K4614" s="223">
        <f>K4563*'Usages mobilité'!$BG4*(1+'Usages mobilité'!$BH4)^(K$4557-$D$4557)/1000</f>
        <v>0</v>
      </c>
      <c r="L4614" s="223">
        <f>L4563*'Usages mobilité'!$BG4*(1+'Usages mobilité'!$BH4)^(L$4557-$D$4557)/1000</f>
        <v>0</v>
      </c>
      <c r="M4614" s="223">
        <f>M4563*'Usages mobilité'!$BG4*(1+'Usages mobilité'!$BH4)^(M$4557-$D$4557)/1000</f>
        <v>0</v>
      </c>
      <c r="N4614" s="223">
        <f>N4563*'Usages mobilité'!$BG4*(1+'Usages mobilité'!$BH4)^(N$4557-$D$4557)/1000</f>
        <v>0</v>
      </c>
      <c r="O4614" s="223">
        <f>O4563*'Usages mobilité'!$BG4*(1+'Usages mobilité'!$BH4)^(O$4557-$D$4557)/1000</f>
        <v>0</v>
      </c>
      <c r="P4614" s="223">
        <f>P4563*'Usages mobilité'!$BG4*(1+'Usages mobilité'!$BH4)^(P$4557-$D$4557)/1000</f>
        <v>0</v>
      </c>
      <c r="Q4614" s="223">
        <f>Q4563*'Usages mobilité'!$BG4*(1+'Usages mobilité'!$BH4)^(Q$4557-$D$4557)/1000</f>
        <v>0</v>
      </c>
      <c r="R4614" s="223">
        <f>R4563*'Usages mobilité'!$BG4*(1+'Usages mobilité'!$BH4)^(R$4557-$D$4557)/1000</f>
        <v>0</v>
      </c>
    </row>
    <row r="4615" spans="1:18" hidden="1" outlineLevel="2" x14ac:dyDescent="0.25">
      <c r="A4615" s="222" t="str">
        <f>'Usages mobilité'!A5</f>
        <v>Usage mobilité n°2</v>
      </c>
      <c r="B4615" s="222" t="s">
        <v>645</v>
      </c>
      <c r="C4615" s="222"/>
      <c r="D4615" s="223">
        <f>D4564*'Usages mobilité'!$BG5*(1+'Usages mobilité'!$BH5)^(D$4557-$D$4557)/1000</f>
        <v>0</v>
      </c>
      <c r="E4615" s="223">
        <f>E4564*'Usages mobilité'!$BG5*(1+'Usages mobilité'!$BH5)^(E$4557-$D$4557)/1000</f>
        <v>0</v>
      </c>
      <c r="F4615" s="223">
        <f>F4564*'Usages mobilité'!$BG5*(1+'Usages mobilité'!$BH5)^(F$4557-$D$4557)/1000</f>
        <v>0</v>
      </c>
      <c r="G4615" s="223">
        <f>G4564*'Usages mobilité'!$BG5*(1+'Usages mobilité'!$BH5)^(G$4557-$D$4557)/1000</f>
        <v>0</v>
      </c>
      <c r="H4615" s="223">
        <f>H4564*'Usages mobilité'!$BG5*(1+'Usages mobilité'!$BH5)^(H$4557-$D$4557)/1000</f>
        <v>0</v>
      </c>
      <c r="I4615" s="223">
        <f>I4564*'Usages mobilité'!$BG5*(1+'Usages mobilité'!$BH5)^(I$4557-$D$4557)/1000</f>
        <v>0</v>
      </c>
      <c r="J4615" s="223">
        <f>J4564*'Usages mobilité'!$BG5*(1+'Usages mobilité'!$BH5)^(J$4557-$D$4557)/1000</f>
        <v>0</v>
      </c>
      <c r="K4615" s="223">
        <f>K4564*'Usages mobilité'!$BG5*(1+'Usages mobilité'!$BH5)^(K$4557-$D$4557)/1000</f>
        <v>0</v>
      </c>
      <c r="L4615" s="223">
        <f>L4564*'Usages mobilité'!$BG5*(1+'Usages mobilité'!$BH5)^(L$4557-$D$4557)/1000</f>
        <v>0</v>
      </c>
      <c r="M4615" s="223">
        <f>M4564*'Usages mobilité'!$BG5*(1+'Usages mobilité'!$BH5)^(M$4557-$D$4557)/1000</f>
        <v>0</v>
      </c>
      <c r="N4615" s="223">
        <f>N4564*'Usages mobilité'!$BG5*(1+'Usages mobilité'!$BH5)^(N$4557-$D$4557)/1000</f>
        <v>0</v>
      </c>
      <c r="O4615" s="223">
        <f>O4564*'Usages mobilité'!$BG5*(1+'Usages mobilité'!$BH5)^(O$4557-$D$4557)/1000</f>
        <v>0</v>
      </c>
      <c r="P4615" s="223">
        <f>P4564*'Usages mobilité'!$BG5*(1+'Usages mobilité'!$BH5)^(P$4557-$D$4557)/1000</f>
        <v>0</v>
      </c>
      <c r="Q4615" s="223">
        <f>Q4564*'Usages mobilité'!$BG5*(1+'Usages mobilité'!$BH5)^(Q$4557-$D$4557)/1000</f>
        <v>0</v>
      </c>
      <c r="R4615" s="223">
        <f>R4564*'Usages mobilité'!$BG5*(1+'Usages mobilité'!$BH5)^(R$4557-$D$4557)/1000</f>
        <v>0</v>
      </c>
    </row>
    <row r="4616" spans="1:18" hidden="1" outlineLevel="2" x14ac:dyDescent="0.25">
      <c r="A4616" s="222" t="str">
        <f>'Usages mobilité'!A6</f>
        <v>Usage mobilité n°3</v>
      </c>
      <c r="B4616" s="222" t="s">
        <v>645</v>
      </c>
      <c r="C4616" s="222"/>
      <c r="D4616" s="223">
        <f>D4565*'Usages mobilité'!$BG6*(1+'Usages mobilité'!$BH6)^(D$4557-$D$4557)/1000</f>
        <v>0</v>
      </c>
      <c r="E4616" s="223">
        <f>E4565*'Usages mobilité'!$BG6*(1+'Usages mobilité'!$BH6)^(E$4557-$D$4557)/1000</f>
        <v>0</v>
      </c>
      <c r="F4616" s="223">
        <f>F4565*'Usages mobilité'!$BG6*(1+'Usages mobilité'!$BH6)^(F$4557-$D$4557)/1000</f>
        <v>0</v>
      </c>
      <c r="G4616" s="223">
        <f>G4565*'Usages mobilité'!$BG6*(1+'Usages mobilité'!$BH6)^(G$4557-$D$4557)/1000</f>
        <v>0</v>
      </c>
      <c r="H4616" s="223">
        <f>H4565*'Usages mobilité'!$BG6*(1+'Usages mobilité'!$BH6)^(H$4557-$D$4557)/1000</f>
        <v>0</v>
      </c>
      <c r="I4616" s="223">
        <f>I4565*'Usages mobilité'!$BG6*(1+'Usages mobilité'!$BH6)^(I$4557-$D$4557)/1000</f>
        <v>0</v>
      </c>
      <c r="J4616" s="223">
        <f>J4565*'Usages mobilité'!$BG6*(1+'Usages mobilité'!$BH6)^(J$4557-$D$4557)/1000</f>
        <v>0</v>
      </c>
      <c r="K4616" s="223">
        <f>K4565*'Usages mobilité'!$BG6*(1+'Usages mobilité'!$BH6)^(K$4557-$D$4557)/1000</f>
        <v>0</v>
      </c>
      <c r="L4616" s="223">
        <f>L4565*'Usages mobilité'!$BG6*(1+'Usages mobilité'!$BH6)^(L$4557-$D$4557)/1000</f>
        <v>0</v>
      </c>
      <c r="M4616" s="223">
        <f>M4565*'Usages mobilité'!$BG6*(1+'Usages mobilité'!$BH6)^(M$4557-$D$4557)/1000</f>
        <v>0</v>
      </c>
      <c r="N4616" s="223">
        <f>N4565*'Usages mobilité'!$BG6*(1+'Usages mobilité'!$BH6)^(N$4557-$D$4557)/1000</f>
        <v>0</v>
      </c>
      <c r="O4616" s="223">
        <f>O4565*'Usages mobilité'!$BG6*(1+'Usages mobilité'!$BH6)^(O$4557-$D$4557)/1000</f>
        <v>0</v>
      </c>
      <c r="P4616" s="223">
        <f>P4565*'Usages mobilité'!$BG6*(1+'Usages mobilité'!$BH6)^(P$4557-$D$4557)/1000</f>
        <v>0</v>
      </c>
      <c r="Q4616" s="223">
        <f>Q4565*'Usages mobilité'!$BG6*(1+'Usages mobilité'!$BH6)^(Q$4557-$D$4557)/1000</f>
        <v>0</v>
      </c>
      <c r="R4616" s="223">
        <f>R4565*'Usages mobilité'!$BG6*(1+'Usages mobilité'!$BH6)^(R$4557-$D$4557)/1000</f>
        <v>0</v>
      </c>
    </row>
    <row r="4617" spans="1:18" hidden="1" outlineLevel="2" x14ac:dyDescent="0.25">
      <c r="A4617" s="222" t="str">
        <f>'Usages mobilité'!A7</f>
        <v>Usage mobilité n°4</v>
      </c>
      <c r="B4617" s="222" t="s">
        <v>645</v>
      </c>
      <c r="C4617" s="222"/>
      <c r="D4617" s="223">
        <f>D4566*'Usages mobilité'!$BG7*(1+'Usages mobilité'!$BH7)^(D$4557-$D$4557)/1000</f>
        <v>0</v>
      </c>
      <c r="E4617" s="223">
        <f>E4566*'Usages mobilité'!$BG7*(1+'Usages mobilité'!$BH7)^(E$4557-$D$4557)/1000</f>
        <v>0</v>
      </c>
      <c r="F4617" s="223">
        <f>F4566*'Usages mobilité'!$BG7*(1+'Usages mobilité'!$BH7)^(F$4557-$D$4557)/1000</f>
        <v>0</v>
      </c>
      <c r="G4617" s="223">
        <f>G4566*'Usages mobilité'!$BG7*(1+'Usages mobilité'!$BH7)^(G$4557-$D$4557)/1000</f>
        <v>0</v>
      </c>
      <c r="H4617" s="223">
        <f>H4566*'Usages mobilité'!$BG7*(1+'Usages mobilité'!$BH7)^(H$4557-$D$4557)/1000</f>
        <v>0</v>
      </c>
      <c r="I4617" s="223">
        <f>I4566*'Usages mobilité'!$BG7*(1+'Usages mobilité'!$BH7)^(I$4557-$D$4557)/1000</f>
        <v>0</v>
      </c>
      <c r="J4617" s="223">
        <f>J4566*'Usages mobilité'!$BG7*(1+'Usages mobilité'!$BH7)^(J$4557-$D$4557)/1000</f>
        <v>0</v>
      </c>
      <c r="K4617" s="223">
        <f>K4566*'Usages mobilité'!$BG7*(1+'Usages mobilité'!$BH7)^(K$4557-$D$4557)/1000</f>
        <v>0</v>
      </c>
      <c r="L4617" s="223">
        <f>L4566*'Usages mobilité'!$BG7*(1+'Usages mobilité'!$BH7)^(L$4557-$D$4557)/1000</f>
        <v>0</v>
      </c>
      <c r="M4617" s="223">
        <f>M4566*'Usages mobilité'!$BG7*(1+'Usages mobilité'!$BH7)^(M$4557-$D$4557)/1000</f>
        <v>0</v>
      </c>
      <c r="N4617" s="223">
        <f>N4566*'Usages mobilité'!$BG7*(1+'Usages mobilité'!$BH7)^(N$4557-$D$4557)/1000</f>
        <v>0</v>
      </c>
      <c r="O4617" s="223">
        <f>O4566*'Usages mobilité'!$BG7*(1+'Usages mobilité'!$BH7)^(O$4557-$D$4557)/1000</f>
        <v>0</v>
      </c>
      <c r="P4617" s="223">
        <f>P4566*'Usages mobilité'!$BG7*(1+'Usages mobilité'!$BH7)^(P$4557-$D$4557)/1000</f>
        <v>0</v>
      </c>
      <c r="Q4617" s="223">
        <f>Q4566*'Usages mobilité'!$BG7*(1+'Usages mobilité'!$BH7)^(Q$4557-$D$4557)/1000</f>
        <v>0</v>
      </c>
      <c r="R4617" s="223">
        <f>R4566*'Usages mobilité'!$BG7*(1+'Usages mobilité'!$BH7)^(R$4557-$D$4557)/1000</f>
        <v>0</v>
      </c>
    </row>
    <row r="4618" spans="1:18" hidden="1" outlineLevel="2" x14ac:dyDescent="0.25">
      <c r="A4618" s="222" t="str">
        <f>'Usages mobilité'!A8</f>
        <v>Usage mobilité n°5</v>
      </c>
      <c r="B4618" s="222" t="s">
        <v>645</v>
      </c>
      <c r="C4618" s="222"/>
      <c r="D4618" s="223">
        <f>D4567*'Usages mobilité'!$BG8*(1+'Usages mobilité'!$BH8)^(D$4557-$D$4557)/1000</f>
        <v>0</v>
      </c>
      <c r="E4618" s="223">
        <f>E4567*'Usages mobilité'!$BG8*(1+'Usages mobilité'!$BH8)^(E$4557-$D$4557)/1000</f>
        <v>0</v>
      </c>
      <c r="F4618" s="223">
        <f>F4567*'Usages mobilité'!$BG8*(1+'Usages mobilité'!$BH8)^(F$4557-$D$4557)/1000</f>
        <v>0</v>
      </c>
      <c r="G4618" s="223">
        <f>G4567*'Usages mobilité'!$BG8*(1+'Usages mobilité'!$BH8)^(G$4557-$D$4557)/1000</f>
        <v>0</v>
      </c>
      <c r="H4618" s="223">
        <f>H4567*'Usages mobilité'!$BG8*(1+'Usages mobilité'!$BH8)^(H$4557-$D$4557)/1000</f>
        <v>0</v>
      </c>
      <c r="I4618" s="223">
        <f>I4567*'Usages mobilité'!$BG8*(1+'Usages mobilité'!$BH8)^(I$4557-$D$4557)/1000</f>
        <v>0</v>
      </c>
      <c r="J4618" s="223">
        <f>J4567*'Usages mobilité'!$BG8*(1+'Usages mobilité'!$BH8)^(J$4557-$D$4557)/1000</f>
        <v>0</v>
      </c>
      <c r="K4618" s="223">
        <f>K4567*'Usages mobilité'!$BG8*(1+'Usages mobilité'!$BH8)^(K$4557-$D$4557)/1000</f>
        <v>0</v>
      </c>
      <c r="L4618" s="223">
        <f>L4567*'Usages mobilité'!$BG8*(1+'Usages mobilité'!$BH8)^(L$4557-$D$4557)/1000</f>
        <v>0</v>
      </c>
      <c r="M4618" s="223">
        <f>M4567*'Usages mobilité'!$BG8*(1+'Usages mobilité'!$BH8)^(M$4557-$D$4557)/1000</f>
        <v>0</v>
      </c>
      <c r="N4618" s="223">
        <f>N4567*'Usages mobilité'!$BG8*(1+'Usages mobilité'!$BH8)^(N$4557-$D$4557)/1000</f>
        <v>0</v>
      </c>
      <c r="O4618" s="223">
        <f>O4567*'Usages mobilité'!$BG8*(1+'Usages mobilité'!$BH8)^(O$4557-$D$4557)/1000</f>
        <v>0</v>
      </c>
      <c r="P4618" s="223">
        <f>P4567*'Usages mobilité'!$BG8*(1+'Usages mobilité'!$BH8)^(P$4557-$D$4557)/1000</f>
        <v>0</v>
      </c>
      <c r="Q4618" s="223">
        <f>Q4567*'Usages mobilité'!$BG8*(1+'Usages mobilité'!$BH8)^(Q$4557-$D$4557)/1000</f>
        <v>0</v>
      </c>
      <c r="R4618" s="223">
        <f>R4567*'Usages mobilité'!$BG8*(1+'Usages mobilité'!$BH8)^(R$4557-$D$4557)/1000</f>
        <v>0</v>
      </c>
    </row>
    <row r="4619" spans="1:18" hidden="1" outlineLevel="2" x14ac:dyDescent="0.25">
      <c r="A4619" s="222" t="str">
        <f>'Usages mobilité'!A9</f>
        <v>Usage mobilité n°6</v>
      </c>
      <c r="B4619" s="222" t="s">
        <v>645</v>
      </c>
      <c r="C4619" s="222"/>
      <c r="D4619" s="223">
        <f>D4568*'Usages mobilité'!$BG9*(1+'Usages mobilité'!$BH9)^(D$4557-$D$4557)/1000</f>
        <v>0</v>
      </c>
      <c r="E4619" s="223">
        <f>E4568*'Usages mobilité'!$BG9*(1+'Usages mobilité'!$BH9)^(E$4557-$D$4557)/1000</f>
        <v>0</v>
      </c>
      <c r="F4619" s="223">
        <f>F4568*'Usages mobilité'!$BG9*(1+'Usages mobilité'!$BH9)^(F$4557-$D$4557)/1000</f>
        <v>0</v>
      </c>
      <c r="G4619" s="223">
        <f>G4568*'Usages mobilité'!$BG9*(1+'Usages mobilité'!$BH9)^(G$4557-$D$4557)/1000</f>
        <v>0</v>
      </c>
      <c r="H4619" s="223">
        <f>H4568*'Usages mobilité'!$BG9*(1+'Usages mobilité'!$BH9)^(H$4557-$D$4557)/1000</f>
        <v>0</v>
      </c>
      <c r="I4619" s="223">
        <f>I4568*'Usages mobilité'!$BG9*(1+'Usages mobilité'!$BH9)^(I$4557-$D$4557)/1000</f>
        <v>0</v>
      </c>
      <c r="J4619" s="223">
        <f>J4568*'Usages mobilité'!$BG9*(1+'Usages mobilité'!$BH9)^(J$4557-$D$4557)/1000</f>
        <v>0</v>
      </c>
      <c r="K4619" s="223">
        <f>K4568*'Usages mobilité'!$BG9*(1+'Usages mobilité'!$BH9)^(K$4557-$D$4557)/1000</f>
        <v>0</v>
      </c>
      <c r="L4619" s="223">
        <f>L4568*'Usages mobilité'!$BG9*(1+'Usages mobilité'!$BH9)^(L$4557-$D$4557)/1000</f>
        <v>0</v>
      </c>
      <c r="M4619" s="223">
        <f>M4568*'Usages mobilité'!$BG9*(1+'Usages mobilité'!$BH9)^(M$4557-$D$4557)/1000</f>
        <v>0</v>
      </c>
      <c r="N4619" s="223">
        <f>N4568*'Usages mobilité'!$BG9*(1+'Usages mobilité'!$BH9)^(N$4557-$D$4557)/1000</f>
        <v>0</v>
      </c>
      <c r="O4619" s="223">
        <f>O4568*'Usages mobilité'!$BG9*(1+'Usages mobilité'!$BH9)^(O$4557-$D$4557)/1000</f>
        <v>0</v>
      </c>
      <c r="P4619" s="223">
        <f>P4568*'Usages mobilité'!$BG9*(1+'Usages mobilité'!$BH9)^(P$4557-$D$4557)/1000</f>
        <v>0</v>
      </c>
      <c r="Q4619" s="223">
        <f>Q4568*'Usages mobilité'!$BG9*(1+'Usages mobilité'!$BH9)^(Q$4557-$D$4557)/1000</f>
        <v>0</v>
      </c>
      <c r="R4619" s="223">
        <f>R4568*'Usages mobilité'!$BG9*(1+'Usages mobilité'!$BH9)^(R$4557-$D$4557)/1000</f>
        <v>0</v>
      </c>
    </row>
    <row r="4620" spans="1:18" hidden="1" outlineLevel="2" x14ac:dyDescent="0.25">
      <c r="A4620" s="222" t="str">
        <f>'Usages mobilité'!A10</f>
        <v>Usage mobilité n°7</v>
      </c>
      <c r="B4620" s="222" t="s">
        <v>645</v>
      </c>
      <c r="C4620" s="222"/>
      <c r="D4620" s="223">
        <f>D4569*'Usages mobilité'!$BG10*(1+'Usages mobilité'!$BH10)^(D$4557-$D$4557)/1000</f>
        <v>0</v>
      </c>
      <c r="E4620" s="223">
        <f>E4569*'Usages mobilité'!$BG10*(1+'Usages mobilité'!$BH10)^(E$4557-$D$4557)/1000</f>
        <v>0</v>
      </c>
      <c r="F4620" s="223">
        <f>F4569*'Usages mobilité'!$BG10*(1+'Usages mobilité'!$BH10)^(F$4557-$D$4557)/1000</f>
        <v>0</v>
      </c>
      <c r="G4620" s="223">
        <f>G4569*'Usages mobilité'!$BG10*(1+'Usages mobilité'!$BH10)^(G$4557-$D$4557)/1000</f>
        <v>0</v>
      </c>
      <c r="H4620" s="223">
        <f>H4569*'Usages mobilité'!$BG10*(1+'Usages mobilité'!$BH10)^(H$4557-$D$4557)/1000</f>
        <v>0</v>
      </c>
      <c r="I4620" s="223">
        <f>I4569*'Usages mobilité'!$BG10*(1+'Usages mobilité'!$BH10)^(I$4557-$D$4557)/1000</f>
        <v>0</v>
      </c>
      <c r="J4620" s="223">
        <f>J4569*'Usages mobilité'!$BG10*(1+'Usages mobilité'!$BH10)^(J$4557-$D$4557)/1000</f>
        <v>0</v>
      </c>
      <c r="K4620" s="223">
        <f>K4569*'Usages mobilité'!$BG10*(1+'Usages mobilité'!$BH10)^(K$4557-$D$4557)/1000</f>
        <v>0</v>
      </c>
      <c r="L4620" s="223">
        <f>L4569*'Usages mobilité'!$BG10*(1+'Usages mobilité'!$BH10)^(L$4557-$D$4557)/1000</f>
        <v>0</v>
      </c>
      <c r="M4620" s="223">
        <f>M4569*'Usages mobilité'!$BG10*(1+'Usages mobilité'!$BH10)^(M$4557-$D$4557)/1000</f>
        <v>0</v>
      </c>
      <c r="N4620" s="223">
        <f>N4569*'Usages mobilité'!$BG10*(1+'Usages mobilité'!$BH10)^(N$4557-$D$4557)/1000</f>
        <v>0</v>
      </c>
      <c r="O4620" s="223">
        <f>O4569*'Usages mobilité'!$BG10*(1+'Usages mobilité'!$BH10)^(O$4557-$D$4557)/1000</f>
        <v>0</v>
      </c>
      <c r="P4620" s="223">
        <f>P4569*'Usages mobilité'!$BG10*(1+'Usages mobilité'!$BH10)^(P$4557-$D$4557)/1000</f>
        <v>0</v>
      </c>
      <c r="Q4620" s="223">
        <f>Q4569*'Usages mobilité'!$BG10*(1+'Usages mobilité'!$BH10)^(Q$4557-$D$4557)/1000</f>
        <v>0</v>
      </c>
      <c r="R4620" s="223">
        <f>R4569*'Usages mobilité'!$BG10*(1+'Usages mobilité'!$BH10)^(R$4557-$D$4557)/1000</f>
        <v>0</v>
      </c>
    </row>
    <row r="4621" spans="1:18" hidden="1" outlineLevel="2" x14ac:dyDescent="0.25">
      <c r="A4621" s="222" t="str">
        <f>'Usages mobilité'!A11</f>
        <v>Usage mobilité n°8</v>
      </c>
      <c r="B4621" s="222" t="s">
        <v>645</v>
      </c>
      <c r="C4621" s="222"/>
      <c r="D4621" s="223">
        <f>D4570*'Usages mobilité'!$BG11*(1+'Usages mobilité'!$BH11)^(D$4557-$D$4557)/1000</f>
        <v>0</v>
      </c>
      <c r="E4621" s="223">
        <f>E4570*'Usages mobilité'!$BG11*(1+'Usages mobilité'!$BH11)^(E$4557-$D$4557)/1000</f>
        <v>0</v>
      </c>
      <c r="F4621" s="223">
        <f>F4570*'Usages mobilité'!$BG11*(1+'Usages mobilité'!$BH11)^(F$4557-$D$4557)/1000</f>
        <v>0</v>
      </c>
      <c r="G4621" s="223">
        <f>G4570*'Usages mobilité'!$BG11*(1+'Usages mobilité'!$BH11)^(G$4557-$D$4557)/1000</f>
        <v>0</v>
      </c>
      <c r="H4621" s="223">
        <f>H4570*'Usages mobilité'!$BG11*(1+'Usages mobilité'!$BH11)^(H$4557-$D$4557)/1000</f>
        <v>0</v>
      </c>
      <c r="I4621" s="223">
        <f>I4570*'Usages mobilité'!$BG11*(1+'Usages mobilité'!$BH11)^(I$4557-$D$4557)/1000</f>
        <v>0</v>
      </c>
      <c r="J4621" s="223">
        <f>J4570*'Usages mobilité'!$BG11*(1+'Usages mobilité'!$BH11)^(J$4557-$D$4557)/1000</f>
        <v>0</v>
      </c>
      <c r="K4621" s="223">
        <f>K4570*'Usages mobilité'!$BG11*(1+'Usages mobilité'!$BH11)^(K$4557-$D$4557)/1000</f>
        <v>0</v>
      </c>
      <c r="L4621" s="223">
        <f>L4570*'Usages mobilité'!$BG11*(1+'Usages mobilité'!$BH11)^(L$4557-$D$4557)/1000</f>
        <v>0</v>
      </c>
      <c r="M4621" s="223">
        <f>M4570*'Usages mobilité'!$BG11*(1+'Usages mobilité'!$BH11)^(M$4557-$D$4557)/1000</f>
        <v>0</v>
      </c>
      <c r="N4621" s="223">
        <f>N4570*'Usages mobilité'!$BG11*(1+'Usages mobilité'!$BH11)^(N$4557-$D$4557)/1000</f>
        <v>0</v>
      </c>
      <c r="O4621" s="223">
        <f>O4570*'Usages mobilité'!$BG11*(1+'Usages mobilité'!$BH11)^(O$4557-$D$4557)/1000</f>
        <v>0</v>
      </c>
      <c r="P4621" s="223">
        <f>P4570*'Usages mobilité'!$BG11*(1+'Usages mobilité'!$BH11)^(P$4557-$D$4557)/1000</f>
        <v>0</v>
      </c>
      <c r="Q4621" s="223">
        <f>Q4570*'Usages mobilité'!$BG11*(1+'Usages mobilité'!$BH11)^(Q$4557-$D$4557)/1000</f>
        <v>0</v>
      </c>
      <c r="R4621" s="223">
        <f>R4570*'Usages mobilité'!$BG11*(1+'Usages mobilité'!$BH11)^(R$4557-$D$4557)/1000</f>
        <v>0</v>
      </c>
    </row>
    <row r="4622" spans="1:18" hidden="1" outlineLevel="2" x14ac:dyDescent="0.25">
      <c r="A4622" s="222" t="str">
        <f>'Usages mobilité'!A12</f>
        <v>Usage mobilité n°9</v>
      </c>
      <c r="B4622" s="222" t="s">
        <v>645</v>
      </c>
      <c r="C4622" s="222"/>
      <c r="D4622" s="223">
        <f>D4571*'Usages mobilité'!$BG12*(1+'Usages mobilité'!$BH12)^(D$4557-$D$4557)/1000</f>
        <v>0</v>
      </c>
      <c r="E4622" s="223">
        <f>E4571*'Usages mobilité'!$BG12*(1+'Usages mobilité'!$BH12)^(E$4557-$D$4557)/1000</f>
        <v>0</v>
      </c>
      <c r="F4622" s="223">
        <f>F4571*'Usages mobilité'!$BG12*(1+'Usages mobilité'!$BH12)^(F$4557-$D$4557)/1000</f>
        <v>0</v>
      </c>
      <c r="G4622" s="223">
        <f>G4571*'Usages mobilité'!$BG12*(1+'Usages mobilité'!$BH12)^(G$4557-$D$4557)/1000</f>
        <v>0</v>
      </c>
      <c r="H4622" s="223">
        <f>H4571*'Usages mobilité'!$BG12*(1+'Usages mobilité'!$BH12)^(H$4557-$D$4557)/1000</f>
        <v>0</v>
      </c>
      <c r="I4622" s="223">
        <f>I4571*'Usages mobilité'!$BG12*(1+'Usages mobilité'!$BH12)^(I$4557-$D$4557)/1000</f>
        <v>0</v>
      </c>
      <c r="J4622" s="223">
        <f>J4571*'Usages mobilité'!$BG12*(1+'Usages mobilité'!$BH12)^(J$4557-$D$4557)/1000</f>
        <v>0</v>
      </c>
      <c r="K4622" s="223">
        <f>K4571*'Usages mobilité'!$BG12*(1+'Usages mobilité'!$BH12)^(K$4557-$D$4557)/1000</f>
        <v>0</v>
      </c>
      <c r="L4622" s="223">
        <f>L4571*'Usages mobilité'!$BG12*(1+'Usages mobilité'!$BH12)^(L$4557-$D$4557)/1000</f>
        <v>0</v>
      </c>
      <c r="M4622" s="223">
        <f>M4571*'Usages mobilité'!$BG12*(1+'Usages mobilité'!$BH12)^(M$4557-$D$4557)/1000</f>
        <v>0</v>
      </c>
      <c r="N4622" s="223">
        <f>N4571*'Usages mobilité'!$BG12*(1+'Usages mobilité'!$BH12)^(N$4557-$D$4557)/1000</f>
        <v>0</v>
      </c>
      <c r="O4622" s="223">
        <f>O4571*'Usages mobilité'!$BG12*(1+'Usages mobilité'!$BH12)^(O$4557-$D$4557)/1000</f>
        <v>0</v>
      </c>
      <c r="P4622" s="223">
        <f>P4571*'Usages mobilité'!$BG12*(1+'Usages mobilité'!$BH12)^(P$4557-$D$4557)/1000</f>
        <v>0</v>
      </c>
      <c r="Q4622" s="223">
        <f>Q4571*'Usages mobilité'!$BG12*(1+'Usages mobilité'!$BH12)^(Q$4557-$D$4557)/1000</f>
        <v>0</v>
      </c>
      <c r="R4622" s="223">
        <f>R4571*'Usages mobilité'!$BG12*(1+'Usages mobilité'!$BH12)^(R$4557-$D$4557)/1000</f>
        <v>0</v>
      </c>
    </row>
    <row r="4623" spans="1:18" hidden="1" outlineLevel="2" x14ac:dyDescent="0.25">
      <c r="A4623" s="222" t="str">
        <f>'Usages mobilité'!A13</f>
        <v>Usage mobilité n°10</v>
      </c>
      <c r="B4623" s="222" t="s">
        <v>645</v>
      </c>
      <c r="C4623" s="222"/>
      <c r="D4623" s="223">
        <f>D4572*'Usages mobilité'!$BG13*(1+'Usages mobilité'!$BH13)^(D$4557-$D$4557)/1000</f>
        <v>0</v>
      </c>
      <c r="E4623" s="223">
        <f>E4572*'Usages mobilité'!$BG13*(1+'Usages mobilité'!$BH13)^(E$4557-$D$4557)/1000</f>
        <v>0</v>
      </c>
      <c r="F4623" s="223">
        <f>F4572*'Usages mobilité'!$BG13*(1+'Usages mobilité'!$BH13)^(F$4557-$D$4557)/1000</f>
        <v>0</v>
      </c>
      <c r="G4623" s="223">
        <f>G4572*'Usages mobilité'!$BG13*(1+'Usages mobilité'!$BH13)^(G$4557-$D$4557)/1000</f>
        <v>0</v>
      </c>
      <c r="H4623" s="223">
        <f>H4572*'Usages mobilité'!$BG13*(1+'Usages mobilité'!$BH13)^(H$4557-$D$4557)/1000</f>
        <v>0</v>
      </c>
      <c r="I4623" s="223">
        <f>I4572*'Usages mobilité'!$BG13*(1+'Usages mobilité'!$BH13)^(I$4557-$D$4557)/1000</f>
        <v>0</v>
      </c>
      <c r="J4623" s="223">
        <f>J4572*'Usages mobilité'!$BG13*(1+'Usages mobilité'!$BH13)^(J$4557-$D$4557)/1000</f>
        <v>0</v>
      </c>
      <c r="K4623" s="223">
        <f>K4572*'Usages mobilité'!$BG13*(1+'Usages mobilité'!$BH13)^(K$4557-$D$4557)/1000</f>
        <v>0</v>
      </c>
      <c r="L4623" s="223">
        <f>L4572*'Usages mobilité'!$BG13*(1+'Usages mobilité'!$BH13)^(L$4557-$D$4557)/1000</f>
        <v>0</v>
      </c>
      <c r="M4623" s="223">
        <f>M4572*'Usages mobilité'!$BG13*(1+'Usages mobilité'!$BH13)^(M$4557-$D$4557)/1000</f>
        <v>0</v>
      </c>
      <c r="N4623" s="223">
        <f>N4572*'Usages mobilité'!$BG13*(1+'Usages mobilité'!$BH13)^(N$4557-$D$4557)/1000</f>
        <v>0</v>
      </c>
      <c r="O4623" s="223">
        <f>O4572*'Usages mobilité'!$BG13*(1+'Usages mobilité'!$BH13)^(O$4557-$D$4557)/1000</f>
        <v>0</v>
      </c>
      <c r="P4623" s="223">
        <f>P4572*'Usages mobilité'!$BG13*(1+'Usages mobilité'!$BH13)^(P$4557-$D$4557)/1000</f>
        <v>0</v>
      </c>
      <c r="Q4623" s="223">
        <f>Q4572*'Usages mobilité'!$BG13*(1+'Usages mobilité'!$BH13)^(Q$4557-$D$4557)/1000</f>
        <v>0</v>
      </c>
      <c r="R4623" s="223">
        <f>R4572*'Usages mobilité'!$BG13*(1+'Usages mobilité'!$BH13)^(R$4557-$D$4557)/1000</f>
        <v>0</v>
      </c>
    </row>
    <row r="4624" spans="1:18" hidden="1" outlineLevel="2" x14ac:dyDescent="0.25">
      <c r="A4624" s="222" t="str">
        <f>'Usages mobilité'!A14</f>
        <v>Usage mobilité n°11</v>
      </c>
      <c r="B4624" s="222" t="s">
        <v>645</v>
      </c>
      <c r="C4624" s="222"/>
      <c r="D4624" s="223">
        <f>D4573*'Usages mobilité'!$BG14*(1+'Usages mobilité'!$BH14)^(D$4557-$D$4557)/1000</f>
        <v>0</v>
      </c>
      <c r="E4624" s="223">
        <f>E4573*'Usages mobilité'!$BG14*(1+'Usages mobilité'!$BH14)^(E$4557-$D$4557)/1000</f>
        <v>0</v>
      </c>
      <c r="F4624" s="223">
        <f>F4573*'Usages mobilité'!$BG14*(1+'Usages mobilité'!$BH14)^(F$4557-$D$4557)/1000</f>
        <v>0</v>
      </c>
      <c r="G4624" s="223">
        <f>G4573*'Usages mobilité'!$BG14*(1+'Usages mobilité'!$BH14)^(G$4557-$D$4557)/1000</f>
        <v>0</v>
      </c>
      <c r="H4624" s="223">
        <f>H4573*'Usages mobilité'!$BG14*(1+'Usages mobilité'!$BH14)^(H$4557-$D$4557)/1000</f>
        <v>0</v>
      </c>
      <c r="I4624" s="223">
        <f>I4573*'Usages mobilité'!$BG14*(1+'Usages mobilité'!$BH14)^(I$4557-$D$4557)/1000</f>
        <v>0</v>
      </c>
      <c r="J4624" s="223">
        <f>J4573*'Usages mobilité'!$BG14*(1+'Usages mobilité'!$BH14)^(J$4557-$D$4557)/1000</f>
        <v>0</v>
      </c>
      <c r="K4624" s="223">
        <f>K4573*'Usages mobilité'!$BG14*(1+'Usages mobilité'!$BH14)^(K$4557-$D$4557)/1000</f>
        <v>0</v>
      </c>
      <c r="L4624" s="223">
        <f>L4573*'Usages mobilité'!$BG14*(1+'Usages mobilité'!$BH14)^(L$4557-$D$4557)/1000</f>
        <v>0</v>
      </c>
      <c r="M4624" s="223">
        <f>M4573*'Usages mobilité'!$BG14*(1+'Usages mobilité'!$BH14)^(M$4557-$D$4557)/1000</f>
        <v>0</v>
      </c>
      <c r="N4624" s="223">
        <f>N4573*'Usages mobilité'!$BG14*(1+'Usages mobilité'!$BH14)^(N$4557-$D$4557)/1000</f>
        <v>0</v>
      </c>
      <c r="O4624" s="223">
        <f>O4573*'Usages mobilité'!$BG14*(1+'Usages mobilité'!$BH14)^(O$4557-$D$4557)/1000</f>
        <v>0</v>
      </c>
      <c r="P4624" s="223">
        <f>P4573*'Usages mobilité'!$BG14*(1+'Usages mobilité'!$BH14)^(P$4557-$D$4557)/1000</f>
        <v>0</v>
      </c>
      <c r="Q4624" s="223">
        <f>Q4573*'Usages mobilité'!$BG14*(1+'Usages mobilité'!$BH14)^(Q$4557-$D$4557)/1000</f>
        <v>0</v>
      </c>
      <c r="R4624" s="223">
        <f>R4573*'Usages mobilité'!$BG14*(1+'Usages mobilité'!$BH14)^(R$4557-$D$4557)/1000</f>
        <v>0</v>
      </c>
    </row>
    <row r="4625" spans="1:18" hidden="1" outlineLevel="2" x14ac:dyDescent="0.25">
      <c r="A4625" s="222" t="str">
        <f>'Usages mobilité'!A15</f>
        <v>Usage mobilité n°12</v>
      </c>
      <c r="B4625" s="222" t="s">
        <v>645</v>
      </c>
      <c r="C4625" s="222"/>
      <c r="D4625" s="223">
        <f>D4574*'Usages mobilité'!$BG15*(1+'Usages mobilité'!$BH15)^(D$4557-$D$4557)/1000</f>
        <v>0</v>
      </c>
      <c r="E4625" s="223">
        <f>E4574*'Usages mobilité'!$BG15*(1+'Usages mobilité'!$BH15)^(E$4557-$D$4557)/1000</f>
        <v>0</v>
      </c>
      <c r="F4625" s="223">
        <f>F4574*'Usages mobilité'!$BG15*(1+'Usages mobilité'!$BH15)^(F$4557-$D$4557)/1000</f>
        <v>0</v>
      </c>
      <c r="G4625" s="223">
        <f>G4574*'Usages mobilité'!$BG15*(1+'Usages mobilité'!$BH15)^(G$4557-$D$4557)/1000</f>
        <v>0</v>
      </c>
      <c r="H4625" s="223">
        <f>H4574*'Usages mobilité'!$BG15*(1+'Usages mobilité'!$BH15)^(H$4557-$D$4557)/1000</f>
        <v>0</v>
      </c>
      <c r="I4625" s="223">
        <f>I4574*'Usages mobilité'!$BG15*(1+'Usages mobilité'!$BH15)^(I$4557-$D$4557)/1000</f>
        <v>0</v>
      </c>
      <c r="J4625" s="223">
        <f>J4574*'Usages mobilité'!$BG15*(1+'Usages mobilité'!$BH15)^(J$4557-$D$4557)/1000</f>
        <v>0</v>
      </c>
      <c r="K4625" s="223">
        <f>K4574*'Usages mobilité'!$BG15*(1+'Usages mobilité'!$BH15)^(K$4557-$D$4557)/1000</f>
        <v>0</v>
      </c>
      <c r="L4625" s="223">
        <f>L4574*'Usages mobilité'!$BG15*(1+'Usages mobilité'!$BH15)^(L$4557-$D$4557)/1000</f>
        <v>0</v>
      </c>
      <c r="M4625" s="223">
        <f>M4574*'Usages mobilité'!$BG15*(1+'Usages mobilité'!$BH15)^(M$4557-$D$4557)/1000</f>
        <v>0</v>
      </c>
      <c r="N4625" s="223">
        <f>N4574*'Usages mobilité'!$BG15*(1+'Usages mobilité'!$BH15)^(N$4557-$D$4557)/1000</f>
        <v>0</v>
      </c>
      <c r="O4625" s="223">
        <f>O4574*'Usages mobilité'!$BG15*(1+'Usages mobilité'!$BH15)^(O$4557-$D$4557)/1000</f>
        <v>0</v>
      </c>
      <c r="P4625" s="223">
        <f>P4574*'Usages mobilité'!$BG15*(1+'Usages mobilité'!$BH15)^(P$4557-$D$4557)/1000</f>
        <v>0</v>
      </c>
      <c r="Q4625" s="223">
        <f>Q4574*'Usages mobilité'!$BG15*(1+'Usages mobilité'!$BH15)^(Q$4557-$D$4557)/1000</f>
        <v>0</v>
      </c>
      <c r="R4625" s="223">
        <f>R4574*'Usages mobilité'!$BG15*(1+'Usages mobilité'!$BH15)^(R$4557-$D$4557)/1000</f>
        <v>0</v>
      </c>
    </row>
    <row r="4626" spans="1:18" hidden="1" outlineLevel="2" x14ac:dyDescent="0.25">
      <c r="A4626" s="222" t="str">
        <f>'Usages mobilité'!A16</f>
        <v>Usage mobilité n°13</v>
      </c>
      <c r="B4626" s="222" t="s">
        <v>645</v>
      </c>
      <c r="C4626" s="222"/>
      <c r="D4626" s="223">
        <f>D4575*'Usages mobilité'!$BG16*(1+'Usages mobilité'!$BH16)^(D$4557-$D$4557)/1000</f>
        <v>0</v>
      </c>
      <c r="E4626" s="223">
        <f>E4575*'Usages mobilité'!$BG16*(1+'Usages mobilité'!$BH16)^(E$4557-$D$4557)/1000</f>
        <v>0</v>
      </c>
      <c r="F4626" s="223">
        <f>F4575*'Usages mobilité'!$BG16*(1+'Usages mobilité'!$BH16)^(F$4557-$D$4557)/1000</f>
        <v>0</v>
      </c>
      <c r="G4626" s="223">
        <f>G4575*'Usages mobilité'!$BG16*(1+'Usages mobilité'!$BH16)^(G$4557-$D$4557)/1000</f>
        <v>0</v>
      </c>
      <c r="H4626" s="223">
        <f>H4575*'Usages mobilité'!$BG16*(1+'Usages mobilité'!$BH16)^(H$4557-$D$4557)/1000</f>
        <v>0</v>
      </c>
      <c r="I4626" s="223">
        <f>I4575*'Usages mobilité'!$BG16*(1+'Usages mobilité'!$BH16)^(I$4557-$D$4557)/1000</f>
        <v>0</v>
      </c>
      <c r="J4626" s="223">
        <f>J4575*'Usages mobilité'!$BG16*(1+'Usages mobilité'!$BH16)^(J$4557-$D$4557)/1000</f>
        <v>0</v>
      </c>
      <c r="K4626" s="223">
        <f>K4575*'Usages mobilité'!$BG16*(1+'Usages mobilité'!$BH16)^(K$4557-$D$4557)/1000</f>
        <v>0</v>
      </c>
      <c r="L4626" s="223">
        <f>L4575*'Usages mobilité'!$BG16*(1+'Usages mobilité'!$BH16)^(L$4557-$D$4557)/1000</f>
        <v>0</v>
      </c>
      <c r="M4626" s="223">
        <f>M4575*'Usages mobilité'!$BG16*(1+'Usages mobilité'!$BH16)^(M$4557-$D$4557)/1000</f>
        <v>0</v>
      </c>
      <c r="N4626" s="223">
        <f>N4575*'Usages mobilité'!$BG16*(1+'Usages mobilité'!$BH16)^(N$4557-$D$4557)/1000</f>
        <v>0</v>
      </c>
      <c r="O4626" s="223">
        <f>O4575*'Usages mobilité'!$BG16*(1+'Usages mobilité'!$BH16)^(O$4557-$D$4557)/1000</f>
        <v>0</v>
      </c>
      <c r="P4626" s="223">
        <f>P4575*'Usages mobilité'!$BG16*(1+'Usages mobilité'!$BH16)^(P$4557-$D$4557)/1000</f>
        <v>0</v>
      </c>
      <c r="Q4626" s="223">
        <f>Q4575*'Usages mobilité'!$BG16*(1+'Usages mobilité'!$BH16)^(Q$4557-$D$4557)/1000</f>
        <v>0</v>
      </c>
      <c r="R4626" s="223">
        <f>R4575*'Usages mobilité'!$BG16*(1+'Usages mobilité'!$BH16)^(R$4557-$D$4557)/1000</f>
        <v>0</v>
      </c>
    </row>
    <row r="4627" spans="1:18" hidden="1" outlineLevel="2" x14ac:dyDescent="0.25">
      <c r="A4627" s="222" t="str">
        <f>'Usages mobilité'!A17</f>
        <v>Usage mobilité n°14</v>
      </c>
      <c r="B4627" s="222" t="s">
        <v>645</v>
      </c>
      <c r="C4627" s="222"/>
      <c r="D4627" s="223">
        <f>D4576*'Usages mobilité'!$BG17*(1+'Usages mobilité'!$BH17)^(D$4557-$D$4557)/1000</f>
        <v>0</v>
      </c>
      <c r="E4627" s="223">
        <f>E4576*'Usages mobilité'!$BG17*(1+'Usages mobilité'!$BH17)^(E$4557-$D$4557)/1000</f>
        <v>0</v>
      </c>
      <c r="F4627" s="223">
        <f>F4576*'Usages mobilité'!$BG17*(1+'Usages mobilité'!$BH17)^(F$4557-$D$4557)/1000</f>
        <v>0</v>
      </c>
      <c r="G4627" s="223">
        <f>G4576*'Usages mobilité'!$BG17*(1+'Usages mobilité'!$BH17)^(G$4557-$D$4557)/1000</f>
        <v>0</v>
      </c>
      <c r="H4627" s="223">
        <f>H4576*'Usages mobilité'!$BG17*(1+'Usages mobilité'!$BH17)^(H$4557-$D$4557)/1000</f>
        <v>0</v>
      </c>
      <c r="I4627" s="223">
        <f>I4576*'Usages mobilité'!$BG17*(1+'Usages mobilité'!$BH17)^(I$4557-$D$4557)/1000</f>
        <v>0</v>
      </c>
      <c r="J4627" s="223">
        <f>J4576*'Usages mobilité'!$BG17*(1+'Usages mobilité'!$BH17)^(J$4557-$D$4557)/1000</f>
        <v>0</v>
      </c>
      <c r="K4627" s="223">
        <f>K4576*'Usages mobilité'!$BG17*(1+'Usages mobilité'!$BH17)^(K$4557-$D$4557)/1000</f>
        <v>0</v>
      </c>
      <c r="L4627" s="223">
        <f>L4576*'Usages mobilité'!$BG17*(1+'Usages mobilité'!$BH17)^(L$4557-$D$4557)/1000</f>
        <v>0</v>
      </c>
      <c r="M4627" s="223">
        <f>M4576*'Usages mobilité'!$BG17*(1+'Usages mobilité'!$BH17)^(M$4557-$D$4557)/1000</f>
        <v>0</v>
      </c>
      <c r="N4627" s="223">
        <f>N4576*'Usages mobilité'!$BG17*(1+'Usages mobilité'!$BH17)^(N$4557-$D$4557)/1000</f>
        <v>0</v>
      </c>
      <c r="O4627" s="223">
        <f>O4576*'Usages mobilité'!$BG17*(1+'Usages mobilité'!$BH17)^(O$4557-$D$4557)/1000</f>
        <v>0</v>
      </c>
      <c r="P4627" s="223">
        <f>P4576*'Usages mobilité'!$BG17*(1+'Usages mobilité'!$BH17)^(P$4557-$D$4557)/1000</f>
        <v>0</v>
      </c>
      <c r="Q4627" s="223">
        <f>Q4576*'Usages mobilité'!$BG17*(1+'Usages mobilité'!$BH17)^(Q$4557-$D$4557)/1000</f>
        <v>0</v>
      </c>
      <c r="R4627" s="223">
        <f>R4576*'Usages mobilité'!$BG17*(1+'Usages mobilité'!$BH17)^(R$4557-$D$4557)/1000</f>
        <v>0</v>
      </c>
    </row>
    <row r="4628" spans="1:18" hidden="1" outlineLevel="2" x14ac:dyDescent="0.25">
      <c r="A4628" s="222" t="str">
        <f>'Usages mobilité'!A18</f>
        <v>Usage mobilité n°15</v>
      </c>
      <c r="B4628" s="222" t="s">
        <v>645</v>
      </c>
      <c r="C4628" s="222"/>
      <c r="D4628" s="223">
        <f>D4577*'Usages mobilité'!$BG18*(1+'Usages mobilité'!$BH18)^(D$4557-$D$4557)/1000</f>
        <v>0</v>
      </c>
      <c r="E4628" s="223">
        <f>E4577*'Usages mobilité'!$BG18*(1+'Usages mobilité'!$BH18)^(E$4557-$D$4557)/1000</f>
        <v>0</v>
      </c>
      <c r="F4628" s="223">
        <f>F4577*'Usages mobilité'!$BG18*(1+'Usages mobilité'!$BH18)^(F$4557-$D$4557)/1000</f>
        <v>0</v>
      </c>
      <c r="G4628" s="223">
        <f>G4577*'Usages mobilité'!$BG18*(1+'Usages mobilité'!$BH18)^(G$4557-$D$4557)/1000</f>
        <v>0</v>
      </c>
      <c r="H4628" s="223">
        <f>H4577*'Usages mobilité'!$BG18*(1+'Usages mobilité'!$BH18)^(H$4557-$D$4557)/1000</f>
        <v>0</v>
      </c>
      <c r="I4628" s="223">
        <f>I4577*'Usages mobilité'!$BG18*(1+'Usages mobilité'!$BH18)^(I$4557-$D$4557)/1000</f>
        <v>0</v>
      </c>
      <c r="J4628" s="223">
        <f>J4577*'Usages mobilité'!$BG18*(1+'Usages mobilité'!$BH18)^(J$4557-$D$4557)/1000</f>
        <v>0</v>
      </c>
      <c r="K4628" s="223">
        <f>K4577*'Usages mobilité'!$BG18*(1+'Usages mobilité'!$BH18)^(K$4557-$D$4557)/1000</f>
        <v>0</v>
      </c>
      <c r="L4628" s="223">
        <f>L4577*'Usages mobilité'!$BG18*(1+'Usages mobilité'!$BH18)^(L$4557-$D$4557)/1000</f>
        <v>0</v>
      </c>
      <c r="M4628" s="223">
        <f>M4577*'Usages mobilité'!$BG18*(1+'Usages mobilité'!$BH18)^(M$4557-$D$4557)/1000</f>
        <v>0</v>
      </c>
      <c r="N4628" s="223">
        <f>N4577*'Usages mobilité'!$BG18*(1+'Usages mobilité'!$BH18)^(N$4557-$D$4557)/1000</f>
        <v>0</v>
      </c>
      <c r="O4628" s="223">
        <f>O4577*'Usages mobilité'!$BG18*(1+'Usages mobilité'!$BH18)^(O$4557-$D$4557)/1000</f>
        <v>0</v>
      </c>
      <c r="P4628" s="223">
        <f>P4577*'Usages mobilité'!$BG18*(1+'Usages mobilité'!$BH18)^(P$4557-$D$4557)/1000</f>
        <v>0</v>
      </c>
      <c r="Q4628" s="223">
        <f>Q4577*'Usages mobilité'!$BG18*(1+'Usages mobilité'!$BH18)^(Q$4557-$D$4557)/1000</f>
        <v>0</v>
      </c>
      <c r="R4628" s="223">
        <f>R4577*'Usages mobilité'!$BG18*(1+'Usages mobilité'!$BH18)^(R$4557-$D$4557)/1000</f>
        <v>0</v>
      </c>
    </row>
    <row r="4629" spans="1:18" hidden="1" outlineLevel="2" x14ac:dyDescent="0.25">
      <c r="A4629" s="222" t="str">
        <f>'Usages mobilité'!A19</f>
        <v>Usage mobilité n°16</v>
      </c>
      <c r="B4629" s="222" t="s">
        <v>645</v>
      </c>
      <c r="C4629" s="222"/>
      <c r="D4629" s="223">
        <f>D4578*'Usages mobilité'!$BG19*(1+'Usages mobilité'!$BH19)^(D$4557-$D$4557)/1000</f>
        <v>0</v>
      </c>
      <c r="E4629" s="223">
        <f>E4578*'Usages mobilité'!$BG19*(1+'Usages mobilité'!$BH19)^(E$4557-$D$4557)/1000</f>
        <v>0</v>
      </c>
      <c r="F4629" s="223">
        <f>F4578*'Usages mobilité'!$BG19*(1+'Usages mobilité'!$BH19)^(F$4557-$D$4557)/1000</f>
        <v>0</v>
      </c>
      <c r="G4629" s="223">
        <f>G4578*'Usages mobilité'!$BG19*(1+'Usages mobilité'!$BH19)^(G$4557-$D$4557)/1000</f>
        <v>0</v>
      </c>
      <c r="H4629" s="223">
        <f>H4578*'Usages mobilité'!$BG19*(1+'Usages mobilité'!$BH19)^(H$4557-$D$4557)/1000</f>
        <v>0</v>
      </c>
      <c r="I4629" s="223">
        <f>I4578*'Usages mobilité'!$BG19*(1+'Usages mobilité'!$BH19)^(I$4557-$D$4557)/1000</f>
        <v>0</v>
      </c>
      <c r="J4629" s="223">
        <f>J4578*'Usages mobilité'!$BG19*(1+'Usages mobilité'!$BH19)^(J$4557-$D$4557)/1000</f>
        <v>0</v>
      </c>
      <c r="K4629" s="223">
        <f>K4578*'Usages mobilité'!$BG19*(1+'Usages mobilité'!$BH19)^(K$4557-$D$4557)/1000</f>
        <v>0</v>
      </c>
      <c r="L4629" s="223">
        <f>L4578*'Usages mobilité'!$BG19*(1+'Usages mobilité'!$BH19)^(L$4557-$D$4557)/1000</f>
        <v>0</v>
      </c>
      <c r="M4629" s="223">
        <f>M4578*'Usages mobilité'!$BG19*(1+'Usages mobilité'!$BH19)^(M$4557-$D$4557)/1000</f>
        <v>0</v>
      </c>
      <c r="N4629" s="223">
        <f>N4578*'Usages mobilité'!$BG19*(1+'Usages mobilité'!$BH19)^(N$4557-$D$4557)/1000</f>
        <v>0</v>
      </c>
      <c r="O4629" s="223">
        <f>O4578*'Usages mobilité'!$BG19*(1+'Usages mobilité'!$BH19)^(O$4557-$D$4557)/1000</f>
        <v>0</v>
      </c>
      <c r="P4629" s="223">
        <f>P4578*'Usages mobilité'!$BG19*(1+'Usages mobilité'!$BH19)^(P$4557-$D$4557)/1000</f>
        <v>0</v>
      </c>
      <c r="Q4629" s="223">
        <f>Q4578*'Usages mobilité'!$BG19*(1+'Usages mobilité'!$BH19)^(Q$4557-$D$4557)/1000</f>
        <v>0</v>
      </c>
      <c r="R4629" s="223">
        <f>R4578*'Usages mobilité'!$BG19*(1+'Usages mobilité'!$BH19)^(R$4557-$D$4557)/1000</f>
        <v>0</v>
      </c>
    </row>
    <row r="4630" spans="1:18" hidden="1" outlineLevel="2" x14ac:dyDescent="0.25">
      <c r="A4630" s="222" t="str">
        <f>'Usages mobilité'!A20</f>
        <v>Usage mobilité n°17</v>
      </c>
      <c r="B4630" s="222" t="s">
        <v>645</v>
      </c>
      <c r="C4630" s="222"/>
      <c r="D4630" s="223">
        <f>D4579*'Usages mobilité'!$BG20*(1+'Usages mobilité'!$BH20)^(D$4557-$D$4557)/1000</f>
        <v>0</v>
      </c>
      <c r="E4630" s="223">
        <f>E4579*'Usages mobilité'!$BG20*(1+'Usages mobilité'!$BH20)^(E$4557-$D$4557)/1000</f>
        <v>0</v>
      </c>
      <c r="F4630" s="223">
        <f>F4579*'Usages mobilité'!$BG20*(1+'Usages mobilité'!$BH20)^(F$4557-$D$4557)/1000</f>
        <v>0</v>
      </c>
      <c r="G4630" s="223">
        <f>G4579*'Usages mobilité'!$BG20*(1+'Usages mobilité'!$BH20)^(G$4557-$D$4557)/1000</f>
        <v>0</v>
      </c>
      <c r="H4630" s="223">
        <f>H4579*'Usages mobilité'!$BG20*(1+'Usages mobilité'!$BH20)^(H$4557-$D$4557)/1000</f>
        <v>0</v>
      </c>
      <c r="I4630" s="223">
        <f>I4579*'Usages mobilité'!$BG20*(1+'Usages mobilité'!$BH20)^(I$4557-$D$4557)/1000</f>
        <v>0</v>
      </c>
      <c r="J4630" s="223">
        <f>J4579*'Usages mobilité'!$BG20*(1+'Usages mobilité'!$BH20)^(J$4557-$D$4557)/1000</f>
        <v>0</v>
      </c>
      <c r="K4630" s="223">
        <f>K4579*'Usages mobilité'!$BG20*(1+'Usages mobilité'!$BH20)^(K$4557-$D$4557)/1000</f>
        <v>0</v>
      </c>
      <c r="L4630" s="223">
        <f>L4579*'Usages mobilité'!$BG20*(1+'Usages mobilité'!$BH20)^(L$4557-$D$4557)/1000</f>
        <v>0</v>
      </c>
      <c r="M4630" s="223">
        <f>M4579*'Usages mobilité'!$BG20*(1+'Usages mobilité'!$BH20)^(M$4557-$D$4557)/1000</f>
        <v>0</v>
      </c>
      <c r="N4630" s="223">
        <f>N4579*'Usages mobilité'!$BG20*(1+'Usages mobilité'!$BH20)^(N$4557-$D$4557)/1000</f>
        <v>0</v>
      </c>
      <c r="O4630" s="223">
        <f>O4579*'Usages mobilité'!$BG20*(1+'Usages mobilité'!$BH20)^(O$4557-$D$4557)/1000</f>
        <v>0</v>
      </c>
      <c r="P4630" s="223">
        <f>P4579*'Usages mobilité'!$BG20*(1+'Usages mobilité'!$BH20)^(P$4557-$D$4557)/1000</f>
        <v>0</v>
      </c>
      <c r="Q4630" s="223">
        <f>Q4579*'Usages mobilité'!$BG20*(1+'Usages mobilité'!$BH20)^(Q$4557-$D$4557)/1000</f>
        <v>0</v>
      </c>
      <c r="R4630" s="223">
        <f>R4579*'Usages mobilité'!$BG20*(1+'Usages mobilité'!$BH20)^(R$4557-$D$4557)/1000</f>
        <v>0</v>
      </c>
    </row>
    <row r="4631" spans="1:18" hidden="1" outlineLevel="2" x14ac:dyDescent="0.25">
      <c r="A4631" s="222" t="str">
        <f>'Usages mobilité'!A21</f>
        <v>Usage mobilité n°18</v>
      </c>
      <c r="B4631" s="222" t="s">
        <v>645</v>
      </c>
      <c r="C4631" s="222"/>
      <c r="D4631" s="223">
        <f>D4580*'Usages mobilité'!$BG21*(1+'Usages mobilité'!$BH21)^(D$4557-$D$4557)/1000</f>
        <v>0</v>
      </c>
      <c r="E4631" s="223">
        <f>E4580*'Usages mobilité'!$BG21*(1+'Usages mobilité'!$BH21)^(E$4557-$D$4557)/1000</f>
        <v>0</v>
      </c>
      <c r="F4631" s="223">
        <f>F4580*'Usages mobilité'!$BG21*(1+'Usages mobilité'!$BH21)^(F$4557-$D$4557)/1000</f>
        <v>0</v>
      </c>
      <c r="G4631" s="223">
        <f>G4580*'Usages mobilité'!$BG21*(1+'Usages mobilité'!$BH21)^(G$4557-$D$4557)/1000</f>
        <v>0</v>
      </c>
      <c r="H4631" s="223">
        <f>H4580*'Usages mobilité'!$BG21*(1+'Usages mobilité'!$BH21)^(H$4557-$D$4557)/1000</f>
        <v>0</v>
      </c>
      <c r="I4631" s="223">
        <f>I4580*'Usages mobilité'!$BG21*(1+'Usages mobilité'!$BH21)^(I$4557-$D$4557)/1000</f>
        <v>0</v>
      </c>
      <c r="J4631" s="223">
        <f>J4580*'Usages mobilité'!$BG21*(1+'Usages mobilité'!$BH21)^(J$4557-$D$4557)/1000</f>
        <v>0</v>
      </c>
      <c r="K4631" s="223">
        <f>K4580*'Usages mobilité'!$BG21*(1+'Usages mobilité'!$BH21)^(K$4557-$D$4557)/1000</f>
        <v>0</v>
      </c>
      <c r="L4631" s="223">
        <f>L4580*'Usages mobilité'!$BG21*(1+'Usages mobilité'!$BH21)^(L$4557-$D$4557)/1000</f>
        <v>0</v>
      </c>
      <c r="M4631" s="223">
        <f>M4580*'Usages mobilité'!$BG21*(1+'Usages mobilité'!$BH21)^(M$4557-$D$4557)/1000</f>
        <v>0</v>
      </c>
      <c r="N4631" s="223">
        <f>N4580*'Usages mobilité'!$BG21*(1+'Usages mobilité'!$BH21)^(N$4557-$D$4557)/1000</f>
        <v>0</v>
      </c>
      <c r="O4631" s="223">
        <f>O4580*'Usages mobilité'!$BG21*(1+'Usages mobilité'!$BH21)^(O$4557-$D$4557)/1000</f>
        <v>0</v>
      </c>
      <c r="P4631" s="223">
        <f>P4580*'Usages mobilité'!$BG21*(1+'Usages mobilité'!$BH21)^(P$4557-$D$4557)/1000</f>
        <v>0</v>
      </c>
      <c r="Q4631" s="223">
        <f>Q4580*'Usages mobilité'!$BG21*(1+'Usages mobilité'!$BH21)^(Q$4557-$D$4557)/1000</f>
        <v>0</v>
      </c>
      <c r="R4631" s="223">
        <f>R4580*'Usages mobilité'!$BG21*(1+'Usages mobilité'!$BH21)^(R$4557-$D$4557)/1000</f>
        <v>0</v>
      </c>
    </row>
    <row r="4632" spans="1:18" hidden="1" outlineLevel="2" x14ac:dyDescent="0.25">
      <c r="A4632" s="222" t="str">
        <f>'Usages mobilité'!A22</f>
        <v>Usage mobilité n°19</v>
      </c>
      <c r="B4632" s="222" t="s">
        <v>645</v>
      </c>
      <c r="C4632" s="222"/>
      <c r="D4632" s="223">
        <f>D4581*'Usages mobilité'!$BG22*(1+'Usages mobilité'!$BH22)^(D$4557-$D$4557)/1000</f>
        <v>0</v>
      </c>
      <c r="E4632" s="223">
        <f>E4581*'Usages mobilité'!$BG22*(1+'Usages mobilité'!$BH22)^(E$4557-$D$4557)/1000</f>
        <v>0</v>
      </c>
      <c r="F4632" s="223">
        <f>F4581*'Usages mobilité'!$BG22*(1+'Usages mobilité'!$BH22)^(F$4557-$D$4557)/1000</f>
        <v>0</v>
      </c>
      <c r="G4632" s="223">
        <f>G4581*'Usages mobilité'!$BG22*(1+'Usages mobilité'!$BH22)^(G$4557-$D$4557)/1000</f>
        <v>0</v>
      </c>
      <c r="H4632" s="223">
        <f>H4581*'Usages mobilité'!$BG22*(1+'Usages mobilité'!$BH22)^(H$4557-$D$4557)/1000</f>
        <v>0</v>
      </c>
      <c r="I4632" s="223">
        <f>I4581*'Usages mobilité'!$BG22*(1+'Usages mobilité'!$BH22)^(I$4557-$D$4557)/1000</f>
        <v>0</v>
      </c>
      <c r="J4632" s="223">
        <f>J4581*'Usages mobilité'!$BG22*(1+'Usages mobilité'!$BH22)^(J$4557-$D$4557)/1000</f>
        <v>0</v>
      </c>
      <c r="K4632" s="223">
        <f>K4581*'Usages mobilité'!$BG22*(1+'Usages mobilité'!$BH22)^(K$4557-$D$4557)/1000</f>
        <v>0</v>
      </c>
      <c r="L4632" s="223">
        <f>L4581*'Usages mobilité'!$BG22*(1+'Usages mobilité'!$BH22)^(L$4557-$D$4557)/1000</f>
        <v>0</v>
      </c>
      <c r="M4632" s="223">
        <f>M4581*'Usages mobilité'!$BG22*(1+'Usages mobilité'!$BH22)^(M$4557-$D$4557)/1000</f>
        <v>0</v>
      </c>
      <c r="N4632" s="223">
        <f>N4581*'Usages mobilité'!$BG22*(1+'Usages mobilité'!$BH22)^(N$4557-$D$4557)/1000</f>
        <v>0</v>
      </c>
      <c r="O4632" s="223">
        <f>O4581*'Usages mobilité'!$BG22*(1+'Usages mobilité'!$BH22)^(O$4557-$D$4557)/1000</f>
        <v>0</v>
      </c>
      <c r="P4632" s="223">
        <f>P4581*'Usages mobilité'!$BG22*(1+'Usages mobilité'!$BH22)^(P$4557-$D$4557)/1000</f>
        <v>0</v>
      </c>
      <c r="Q4632" s="223">
        <f>Q4581*'Usages mobilité'!$BG22*(1+'Usages mobilité'!$BH22)^(Q$4557-$D$4557)/1000</f>
        <v>0</v>
      </c>
      <c r="R4632" s="223">
        <f>R4581*'Usages mobilité'!$BG22*(1+'Usages mobilité'!$BH22)^(R$4557-$D$4557)/1000</f>
        <v>0</v>
      </c>
    </row>
    <row r="4633" spans="1:18" hidden="1" outlineLevel="2" x14ac:dyDescent="0.25">
      <c r="A4633" s="222" t="str">
        <f>'Usages mobilité'!A23</f>
        <v>Usage mobilité n°20</v>
      </c>
      <c r="B4633" s="222" t="s">
        <v>645</v>
      </c>
      <c r="C4633" s="222"/>
      <c r="D4633" s="223">
        <f>D4582*'Usages mobilité'!$BG23*(1+'Usages mobilité'!$BH23)^(D$4557-$D$4557)/1000</f>
        <v>0</v>
      </c>
      <c r="E4633" s="223">
        <f>E4582*'Usages mobilité'!$BG23*(1+'Usages mobilité'!$BH23)^(E$4557-$D$4557)/1000</f>
        <v>0</v>
      </c>
      <c r="F4633" s="223">
        <f>F4582*'Usages mobilité'!$BG23*(1+'Usages mobilité'!$BH23)^(F$4557-$D$4557)/1000</f>
        <v>0</v>
      </c>
      <c r="G4633" s="223">
        <f>G4582*'Usages mobilité'!$BG23*(1+'Usages mobilité'!$BH23)^(G$4557-$D$4557)/1000</f>
        <v>0</v>
      </c>
      <c r="H4633" s="223">
        <f>H4582*'Usages mobilité'!$BG23*(1+'Usages mobilité'!$BH23)^(H$4557-$D$4557)/1000</f>
        <v>0</v>
      </c>
      <c r="I4633" s="223">
        <f>I4582*'Usages mobilité'!$BG23*(1+'Usages mobilité'!$BH23)^(I$4557-$D$4557)/1000</f>
        <v>0</v>
      </c>
      <c r="J4633" s="223">
        <f>J4582*'Usages mobilité'!$BG23*(1+'Usages mobilité'!$BH23)^(J$4557-$D$4557)/1000</f>
        <v>0</v>
      </c>
      <c r="K4633" s="223">
        <f>K4582*'Usages mobilité'!$BG23*(1+'Usages mobilité'!$BH23)^(K$4557-$D$4557)/1000</f>
        <v>0</v>
      </c>
      <c r="L4633" s="223">
        <f>L4582*'Usages mobilité'!$BG23*(1+'Usages mobilité'!$BH23)^(L$4557-$D$4557)/1000</f>
        <v>0</v>
      </c>
      <c r="M4633" s="223">
        <f>M4582*'Usages mobilité'!$BG23*(1+'Usages mobilité'!$BH23)^(M$4557-$D$4557)/1000</f>
        <v>0</v>
      </c>
      <c r="N4633" s="223">
        <f>N4582*'Usages mobilité'!$BG23*(1+'Usages mobilité'!$BH23)^(N$4557-$D$4557)/1000</f>
        <v>0</v>
      </c>
      <c r="O4633" s="223">
        <f>O4582*'Usages mobilité'!$BG23*(1+'Usages mobilité'!$BH23)^(O$4557-$D$4557)/1000</f>
        <v>0</v>
      </c>
      <c r="P4633" s="223">
        <f>P4582*'Usages mobilité'!$BG23*(1+'Usages mobilité'!$BH23)^(P$4557-$D$4557)/1000</f>
        <v>0</v>
      </c>
      <c r="Q4633" s="223">
        <f>Q4582*'Usages mobilité'!$BG23*(1+'Usages mobilité'!$BH23)^(Q$4557-$D$4557)/1000</f>
        <v>0</v>
      </c>
      <c r="R4633" s="223">
        <f>R4582*'Usages mobilité'!$BG23*(1+'Usages mobilité'!$BH23)^(R$4557-$D$4557)/1000</f>
        <v>0</v>
      </c>
    </row>
    <row r="4634" spans="1:18" hidden="1" outlineLevel="2" x14ac:dyDescent="0.25">
      <c r="A4634" s="222" t="str">
        <f>'Usages mobilité'!A24</f>
        <v>Usage mobilité n°21</v>
      </c>
      <c r="B4634" s="222" t="s">
        <v>645</v>
      </c>
      <c r="C4634" s="222"/>
      <c r="D4634" s="223">
        <f>D4583*'Usages mobilité'!$BG24*(1+'Usages mobilité'!$BH24)^(D$4557-$D$4557)/1000</f>
        <v>0</v>
      </c>
      <c r="E4634" s="223">
        <f>E4583*'Usages mobilité'!$BG24*(1+'Usages mobilité'!$BH24)^(E$4557-$D$4557)/1000</f>
        <v>0</v>
      </c>
      <c r="F4634" s="223">
        <f>F4583*'Usages mobilité'!$BG24*(1+'Usages mobilité'!$BH24)^(F$4557-$D$4557)/1000</f>
        <v>0</v>
      </c>
      <c r="G4634" s="223">
        <f>G4583*'Usages mobilité'!$BG24*(1+'Usages mobilité'!$BH24)^(G$4557-$D$4557)/1000</f>
        <v>0</v>
      </c>
      <c r="H4634" s="223">
        <f>H4583*'Usages mobilité'!$BG24*(1+'Usages mobilité'!$BH24)^(H$4557-$D$4557)/1000</f>
        <v>0</v>
      </c>
      <c r="I4634" s="223">
        <f>I4583*'Usages mobilité'!$BG24*(1+'Usages mobilité'!$BH24)^(I$4557-$D$4557)/1000</f>
        <v>0</v>
      </c>
      <c r="J4634" s="223">
        <f>J4583*'Usages mobilité'!$BG24*(1+'Usages mobilité'!$BH24)^(J$4557-$D$4557)/1000</f>
        <v>0</v>
      </c>
      <c r="K4634" s="223">
        <f>K4583*'Usages mobilité'!$BG24*(1+'Usages mobilité'!$BH24)^(K$4557-$D$4557)/1000</f>
        <v>0</v>
      </c>
      <c r="L4634" s="223">
        <f>L4583*'Usages mobilité'!$BG24*(1+'Usages mobilité'!$BH24)^(L$4557-$D$4557)/1000</f>
        <v>0</v>
      </c>
      <c r="M4634" s="223">
        <f>M4583*'Usages mobilité'!$BG24*(1+'Usages mobilité'!$BH24)^(M$4557-$D$4557)/1000</f>
        <v>0</v>
      </c>
      <c r="N4634" s="223">
        <f>N4583*'Usages mobilité'!$BG24*(1+'Usages mobilité'!$BH24)^(N$4557-$D$4557)/1000</f>
        <v>0</v>
      </c>
      <c r="O4634" s="223">
        <f>O4583*'Usages mobilité'!$BG24*(1+'Usages mobilité'!$BH24)^(O$4557-$D$4557)/1000</f>
        <v>0</v>
      </c>
      <c r="P4634" s="223">
        <f>P4583*'Usages mobilité'!$BG24*(1+'Usages mobilité'!$BH24)^(P$4557-$D$4557)/1000</f>
        <v>0</v>
      </c>
      <c r="Q4634" s="223">
        <f>Q4583*'Usages mobilité'!$BG24*(1+'Usages mobilité'!$BH24)^(Q$4557-$D$4557)/1000</f>
        <v>0</v>
      </c>
      <c r="R4634" s="223">
        <f>R4583*'Usages mobilité'!$BG24*(1+'Usages mobilité'!$BH24)^(R$4557-$D$4557)/1000</f>
        <v>0</v>
      </c>
    </row>
    <row r="4635" spans="1:18" hidden="1" outlineLevel="2" x14ac:dyDescent="0.25">
      <c r="A4635" s="222" t="str">
        <f>'Usages mobilité'!A25</f>
        <v>Usage mobilité n°22</v>
      </c>
      <c r="B4635" s="222" t="s">
        <v>645</v>
      </c>
      <c r="C4635" s="222"/>
      <c r="D4635" s="223">
        <f>D4584*'Usages mobilité'!$BG25*(1+'Usages mobilité'!$BH25)^(D$4557-$D$4557)/1000</f>
        <v>0</v>
      </c>
      <c r="E4635" s="223">
        <f>E4584*'Usages mobilité'!$BG25*(1+'Usages mobilité'!$BH25)^(E$4557-$D$4557)/1000</f>
        <v>0</v>
      </c>
      <c r="F4635" s="223">
        <f>F4584*'Usages mobilité'!$BG25*(1+'Usages mobilité'!$BH25)^(F$4557-$D$4557)/1000</f>
        <v>0</v>
      </c>
      <c r="G4635" s="223">
        <f>G4584*'Usages mobilité'!$BG25*(1+'Usages mobilité'!$BH25)^(G$4557-$D$4557)/1000</f>
        <v>0</v>
      </c>
      <c r="H4635" s="223">
        <f>H4584*'Usages mobilité'!$BG25*(1+'Usages mobilité'!$BH25)^(H$4557-$D$4557)/1000</f>
        <v>0</v>
      </c>
      <c r="I4635" s="223">
        <f>I4584*'Usages mobilité'!$BG25*(1+'Usages mobilité'!$BH25)^(I$4557-$D$4557)/1000</f>
        <v>0</v>
      </c>
      <c r="J4635" s="223">
        <f>J4584*'Usages mobilité'!$BG25*(1+'Usages mobilité'!$BH25)^(J$4557-$D$4557)/1000</f>
        <v>0</v>
      </c>
      <c r="K4635" s="223">
        <f>K4584*'Usages mobilité'!$BG25*(1+'Usages mobilité'!$BH25)^(K$4557-$D$4557)/1000</f>
        <v>0</v>
      </c>
      <c r="L4635" s="223">
        <f>L4584*'Usages mobilité'!$BG25*(1+'Usages mobilité'!$BH25)^(L$4557-$D$4557)/1000</f>
        <v>0</v>
      </c>
      <c r="M4635" s="223">
        <f>M4584*'Usages mobilité'!$BG25*(1+'Usages mobilité'!$BH25)^(M$4557-$D$4557)/1000</f>
        <v>0</v>
      </c>
      <c r="N4635" s="223">
        <f>N4584*'Usages mobilité'!$BG25*(1+'Usages mobilité'!$BH25)^(N$4557-$D$4557)/1000</f>
        <v>0</v>
      </c>
      <c r="O4635" s="223">
        <f>O4584*'Usages mobilité'!$BG25*(1+'Usages mobilité'!$BH25)^(O$4557-$D$4557)/1000</f>
        <v>0</v>
      </c>
      <c r="P4635" s="223">
        <f>P4584*'Usages mobilité'!$BG25*(1+'Usages mobilité'!$BH25)^(P$4557-$D$4557)/1000</f>
        <v>0</v>
      </c>
      <c r="Q4635" s="223">
        <f>Q4584*'Usages mobilité'!$BG25*(1+'Usages mobilité'!$BH25)^(Q$4557-$D$4557)/1000</f>
        <v>0</v>
      </c>
      <c r="R4635" s="223">
        <f>R4584*'Usages mobilité'!$BG25*(1+'Usages mobilité'!$BH25)^(R$4557-$D$4557)/1000</f>
        <v>0</v>
      </c>
    </row>
    <row r="4636" spans="1:18" hidden="1" outlineLevel="2" x14ac:dyDescent="0.25">
      <c r="A4636" s="222" t="str">
        <f>'Usages mobilité'!A26</f>
        <v>Usage mobilité n°23</v>
      </c>
      <c r="B4636" s="222" t="s">
        <v>645</v>
      </c>
      <c r="C4636" s="222"/>
      <c r="D4636" s="223">
        <f>D4585*'Usages mobilité'!$BG26*(1+'Usages mobilité'!$BH26)^(D$4557-$D$4557)/1000</f>
        <v>0</v>
      </c>
      <c r="E4636" s="223">
        <f>E4585*'Usages mobilité'!$BG26*(1+'Usages mobilité'!$BH26)^(E$4557-$D$4557)/1000</f>
        <v>0</v>
      </c>
      <c r="F4636" s="223">
        <f>F4585*'Usages mobilité'!$BG26*(1+'Usages mobilité'!$BH26)^(F$4557-$D$4557)/1000</f>
        <v>0</v>
      </c>
      <c r="G4636" s="223">
        <f>G4585*'Usages mobilité'!$BG26*(1+'Usages mobilité'!$BH26)^(G$4557-$D$4557)/1000</f>
        <v>0</v>
      </c>
      <c r="H4636" s="223">
        <f>H4585*'Usages mobilité'!$BG26*(1+'Usages mobilité'!$BH26)^(H$4557-$D$4557)/1000</f>
        <v>0</v>
      </c>
      <c r="I4636" s="223">
        <f>I4585*'Usages mobilité'!$BG26*(1+'Usages mobilité'!$BH26)^(I$4557-$D$4557)/1000</f>
        <v>0</v>
      </c>
      <c r="J4636" s="223">
        <f>J4585*'Usages mobilité'!$BG26*(1+'Usages mobilité'!$BH26)^(J$4557-$D$4557)/1000</f>
        <v>0</v>
      </c>
      <c r="K4636" s="223">
        <f>K4585*'Usages mobilité'!$BG26*(1+'Usages mobilité'!$BH26)^(K$4557-$D$4557)/1000</f>
        <v>0</v>
      </c>
      <c r="L4636" s="223">
        <f>L4585*'Usages mobilité'!$BG26*(1+'Usages mobilité'!$BH26)^(L$4557-$D$4557)/1000</f>
        <v>0</v>
      </c>
      <c r="M4636" s="223">
        <f>M4585*'Usages mobilité'!$BG26*(1+'Usages mobilité'!$BH26)^(M$4557-$D$4557)/1000</f>
        <v>0</v>
      </c>
      <c r="N4636" s="223">
        <f>N4585*'Usages mobilité'!$BG26*(1+'Usages mobilité'!$BH26)^(N$4557-$D$4557)/1000</f>
        <v>0</v>
      </c>
      <c r="O4636" s="223">
        <f>O4585*'Usages mobilité'!$BG26*(1+'Usages mobilité'!$BH26)^(O$4557-$D$4557)/1000</f>
        <v>0</v>
      </c>
      <c r="P4636" s="223">
        <f>P4585*'Usages mobilité'!$BG26*(1+'Usages mobilité'!$BH26)^(P$4557-$D$4557)/1000</f>
        <v>0</v>
      </c>
      <c r="Q4636" s="223">
        <f>Q4585*'Usages mobilité'!$BG26*(1+'Usages mobilité'!$BH26)^(Q$4557-$D$4557)/1000</f>
        <v>0</v>
      </c>
      <c r="R4636" s="223">
        <f>R4585*'Usages mobilité'!$BG26*(1+'Usages mobilité'!$BH26)^(R$4557-$D$4557)/1000</f>
        <v>0</v>
      </c>
    </row>
    <row r="4637" spans="1:18" hidden="1" outlineLevel="2" x14ac:dyDescent="0.25">
      <c r="A4637" s="222" t="str">
        <f>'Usages mobilité'!A27</f>
        <v>Usage mobilité n°24</v>
      </c>
      <c r="B4637" s="222" t="s">
        <v>645</v>
      </c>
      <c r="C4637" s="222"/>
      <c r="D4637" s="223">
        <f>D4586*'Usages mobilité'!$BG27*(1+'Usages mobilité'!$BH27)^(D$4557-$D$4557)/1000</f>
        <v>0</v>
      </c>
      <c r="E4637" s="223">
        <f>E4586*'Usages mobilité'!$BG27*(1+'Usages mobilité'!$BH27)^(E$4557-$D$4557)/1000</f>
        <v>0</v>
      </c>
      <c r="F4637" s="223">
        <f>F4586*'Usages mobilité'!$BG27*(1+'Usages mobilité'!$BH27)^(F$4557-$D$4557)/1000</f>
        <v>0</v>
      </c>
      <c r="G4637" s="223">
        <f>G4586*'Usages mobilité'!$BG27*(1+'Usages mobilité'!$BH27)^(G$4557-$D$4557)/1000</f>
        <v>0</v>
      </c>
      <c r="H4637" s="223">
        <f>H4586*'Usages mobilité'!$BG27*(1+'Usages mobilité'!$BH27)^(H$4557-$D$4557)/1000</f>
        <v>0</v>
      </c>
      <c r="I4637" s="223">
        <f>I4586*'Usages mobilité'!$BG27*(1+'Usages mobilité'!$BH27)^(I$4557-$D$4557)/1000</f>
        <v>0</v>
      </c>
      <c r="J4637" s="223">
        <f>J4586*'Usages mobilité'!$BG27*(1+'Usages mobilité'!$BH27)^(J$4557-$D$4557)/1000</f>
        <v>0</v>
      </c>
      <c r="K4637" s="223">
        <f>K4586*'Usages mobilité'!$BG27*(1+'Usages mobilité'!$BH27)^(K$4557-$D$4557)/1000</f>
        <v>0</v>
      </c>
      <c r="L4637" s="223">
        <f>L4586*'Usages mobilité'!$BG27*(1+'Usages mobilité'!$BH27)^(L$4557-$D$4557)/1000</f>
        <v>0</v>
      </c>
      <c r="M4637" s="223">
        <f>M4586*'Usages mobilité'!$BG27*(1+'Usages mobilité'!$BH27)^(M$4557-$D$4557)/1000</f>
        <v>0</v>
      </c>
      <c r="N4637" s="223">
        <f>N4586*'Usages mobilité'!$BG27*(1+'Usages mobilité'!$BH27)^(N$4557-$D$4557)/1000</f>
        <v>0</v>
      </c>
      <c r="O4637" s="223">
        <f>O4586*'Usages mobilité'!$BG27*(1+'Usages mobilité'!$BH27)^(O$4557-$D$4557)/1000</f>
        <v>0</v>
      </c>
      <c r="P4637" s="223">
        <f>P4586*'Usages mobilité'!$BG27*(1+'Usages mobilité'!$BH27)^(P$4557-$D$4557)/1000</f>
        <v>0</v>
      </c>
      <c r="Q4637" s="223">
        <f>Q4586*'Usages mobilité'!$BG27*(1+'Usages mobilité'!$BH27)^(Q$4557-$D$4557)/1000</f>
        <v>0</v>
      </c>
      <c r="R4637" s="223">
        <f>R4586*'Usages mobilité'!$BG27*(1+'Usages mobilité'!$BH27)^(R$4557-$D$4557)/1000</f>
        <v>0</v>
      </c>
    </row>
    <row r="4638" spans="1:18" hidden="1" outlineLevel="2" x14ac:dyDescent="0.25">
      <c r="A4638" s="222" t="str">
        <f>'Usages mobilité'!A28</f>
        <v>Usage mobilité n°25</v>
      </c>
      <c r="B4638" s="222" t="s">
        <v>645</v>
      </c>
      <c r="C4638" s="222"/>
      <c r="D4638" s="223">
        <f>D4587*'Usages mobilité'!$BG28*(1+'Usages mobilité'!$BH28)^(D$4557-$D$4557)/1000</f>
        <v>0</v>
      </c>
      <c r="E4638" s="223">
        <f>E4587*'Usages mobilité'!$BG28*(1+'Usages mobilité'!$BH28)^(E$4557-$D$4557)/1000</f>
        <v>0</v>
      </c>
      <c r="F4638" s="223">
        <f>F4587*'Usages mobilité'!$BG28*(1+'Usages mobilité'!$BH28)^(F$4557-$D$4557)/1000</f>
        <v>0</v>
      </c>
      <c r="G4638" s="223">
        <f>G4587*'Usages mobilité'!$BG28*(1+'Usages mobilité'!$BH28)^(G$4557-$D$4557)/1000</f>
        <v>0</v>
      </c>
      <c r="H4638" s="223">
        <f>H4587*'Usages mobilité'!$BG28*(1+'Usages mobilité'!$BH28)^(H$4557-$D$4557)/1000</f>
        <v>0</v>
      </c>
      <c r="I4638" s="223">
        <f>I4587*'Usages mobilité'!$BG28*(1+'Usages mobilité'!$BH28)^(I$4557-$D$4557)/1000</f>
        <v>0</v>
      </c>
      <c r="J4638" s="223">
        <f>J4587*'Usages mobilité'!$BG28*(1+'Usages mobilité'!$BH28)^(J$4557-$D$4557)/1000</f>
        <v>0</v>
      </c>
      <c r="K4638" s="223">
        <f>K4587*'Usages mobilité'!$BG28*(1+'Usages mobilité'!$BH28)^(K$4557-$D$4557)/1000</f>
        <v>0</v>
      </c>
      <c r="L4638" s="223">
        <f>L4587*'Usages mobilité'!$BG28*(1+'Usages mobilité'!$BH28)^(L$4557-$D$4557)/1000</f>
        <v>0</v>
      </c>
      <c r="M4638" s="223">
        <f>M4587*'Usages mobilité'!$BG28*(1+'Usages mobilité'!$BH28)^(M$4557-$D$4557)/1000</f>
        <v>0</v>
      </c>
      <c r="N4638" s="223">
        <f>N4587*'Usages mobilité'!$BG28*(1+'Usages mobilité'!$BH28)^(N$4557-$D$4557)/1000</f>
        <v>0</v>
      </c>
      <c r="O4638" s="223">
        <f>O4587*'Usages mobilité'!$BG28*(1+'Usages mobilité'!$BH28)^(O$4557-$D$4557)/1000</f>
        <v>0</v>
      </c>
      <c r="P4638" s="223">
        <f>P4587*'Usages mobilité'!$BG28*(1+'Usages mobilité'!$BH28)^(P$4557-$D$4557)/1000</f>
        <v>0</v>
      </c>
      <c r="Q4638" s="223">
        <f>Q4587*'Usages mobilité'!$BG28*(1+'Usages mobilité'!$BH28)^(Q$4557-$D$4557)/1000</f>
        <v>0</v>
      </c>
      <c r="R4638" s="223">
        <f>R4587*'Usages mobilité'!$BG28*(1+'Usages mobilité'!$BH28)^(R$4557-$D$4557)/1000</f>
        <v>0</v>
      </c>
    </row>
    <row r="4639" spans="1:18" hidden="1" outlineLevel="2" x14ac:dyDescent="0.25">
      <c r="A4639" s="222" t="str">
        <f>'Usages mobilité'!A29</f>
        <v>Usage mobilité n°26</v>
      </c>
      <c r="B4639" s="222" t="s">
        <v>645</v>
      </c>
      <c r="C4639" s="222"/>
      <c r="D4639" s="223">
        <f>D4588*'Usages mobilité'!$BG29*(1+'Usages mobilité'!$BH29)^(D$4557-$D$4557)/1000</f>
        <v>0</v>
      </c>
      <c r="E4639" s="223">
        <f>E4588*'Usages mobilité'!$BG29*(1+'Usages mobilité'!$BH29)^(E$4557-$D$4557)/1000</f>
        <v>0</v>
      </c>
      <c r="F4639" s="223">
        <f>F4588*'Usages mobilité'!$BG29*(1+'Usages mobilité'!$BH29)^(F$4557-$D$4557)/1000</f>
        <v>0</v>
      </c>
      <c r="G4639" s="223">
        <f>G4588*'Usages mobilité'!$BG29*(1+'Usages mobilité'!$BH29)^(G$4557-$D$4557)/1000</f>
        <v>0</v>
      </c>
      <c r="H4639" s="223">
        <f>H4588*'Usages mobilité'!$BG29*(1+'Usages mobilité'!$BH29)^(H$4557-$D$4557)/1000</f>
        <v>0</v>
      </c>
      <c r="I4639" s="223">
        <f>I4588*'Usages mobilité'!$BG29*(1+'Usages mobilité'!$BH29)^(I$4557-$D$4557)/1000</f>
        <v>0</v>
      </c>
      <c r="J4639" s="223">
        <f>J4588*'Usages mobilité'!$BG29*(1+'Usages mobilité'!$BH29)^(J$4557-$D$4557)/1000</f>
        <v>0</v>
      </c>
      <c r="K4639" s="223">
        <f>K4588*'Usages mobilité'!$BG29*(1+'Usages mobilité'!$BH29)^(K$4557-$D$4557)/1000</f>
        <v>0</v>
      </c>
      <c r="L4639" s="223">
        <f>L4588*'Usages mobilité'!$BG29*(1+'Usages mobilité'!$BH29)^(L$4557-$D$4557)/1000</f>
        <v>0</v>
      </c>
      <c r="M4639" s="223">
        <f>M4588*'Usages mobilité'!$BG29*(1+'Usages mobilité'!$BH29)^(M$4557-$D$4557)/1000</f>
        <v>0</v>
      </c>
      <c r="N4639" s="223">
        <f>N4588*'Usages mobilité'!$BG29*(1+'Usages mobilité'!$BH29)^(N$4557-$D$4557)/1000</f>
        <v>0</v>
      </c>
      <c r="O4639" s="223">
        <f>O4588*'Usages mobilité'!$BG29*(1+'Usages mobilité'!$BH29)^(O$4557-$D$4557)/1000</f>
        <v>0</v>
      </c>
      <c r="P4639" s="223">
        <f>P4588*'Usages mobilité'!$BG29*(1+'Usages mobilité'!$BH29)^(P$4557-$D$4557)/1000</f>
        <v>0</v>
      </c>
      <c r="Q4639" s="223">
        <f>Q4588*'Usages mobilité'!$BG29*(1+'Usages mobilité'!$BH29)^(Q$4557-$D$4557)/1000</f>
        <v>0</v>
      </c>
      <c r="R4639" s="223">
        <f>R4588*'Usages mobilité'!$BG29*(1+'Usages mobilité'!$BH29)^(R$4557-$D$4557)/1000</f>
        <v>0</v>
      </c>
    </row>
    <row r="4640" spans="1:18" hidden="1" outlineLevel="2" x14ac:dyDescent="0.25">
      <c r="A4640" s="222" t="str">
        <f>'Usages mobilité'!A30</f>
        <v>Usage mobilité n°27</v>
      </c>
      <c r="B4640" s="222" t="s">
        <v>645</v>
      </c>
      <c r="C4640" s="222"/>
      <c r="D4640" s="223">
        <f>D4589*'Usages mobilité'!$BG30*(1+'Usages mobilité'!$BH30)^(D$4557-$D$4557)/1000</f>
        <v>0</v>
      </c>
      <c r="E4640" s="223">
        <f>E4589*'Usages mobilité'!$BG30*(1+'Usages mobilité'!$BH30)^(E$4557-$D$4557)/1000</f>
        <v>0</v>
      </c>
      <c r="F4640" s="223">
        <f>F4589*'Usages mobilité'!$BG30*(1+'Usages mobilité'!$BH30)^(F$4557-$D$4557)/1000</f>
        <v>0</v>
      </c>
      <c r="G4640" s="223">
        <f>G4589*'Usages mobilité'!$BG30*(1+'Usages mobilité'!$BH30)^(G$4557-$D$4557)/1000</f>
        <v>0</v>
      </c>
      <c r="H4640" s="223">
        <f>H4589*'Usages mobilité'!$BG30*(1+'Usages mobilité'!$BH30)^(H$4557-$D$4557)/1000</f>
        <v>0</v>
      </c>
      <c r="I4640" s="223">
        <f>I4589*'Usages mobilité'!$BG30*(1+'Usages mobilité'!$BH30)^(I$4557-$D$4557)/1000</f>
        <v>0</v>
      </c>
      <c r="J4640" s="223">
        <f>J4589*'Usages mobilité'!$BG30*(1+'Usages mobilité'!$BH30)^(J$4557-$D$4557)/1000</f>
        <v>0</v>
      </c>
      <c r="K4640" s="223">
        <f>K4589*'Usages mobilité'!$BG30*(1+'Usages mobilité'!$BH30)^(K$4557-$D$4557)/1000</f>
        <v>0</v>
      </c>
      <c r="L4640" s="223">
        <f>L4589*'Usages mobilité'!$BG30*(1+'Usages mobilité'!$BH30)^(L$4557-$D$4557)/1000</f>
        <v>0</v>
      </c>
      <c r="M4640" s="223">
        <f>M4589*'Usages mobilité'!$BG30*(1+'Usages mobilité'!$BH30)^(M$4557-$D$4557)/1000</f>
        <v>0</v>
      </c>
      <c r="N4640" s="223">
        <f>N4589*'Usages mobilité'!$BG30*(1+'Usages mobilité'!$BH30)^(N$4557-$D$4557)/1000</f>
        <v>0</v>
      </c>
      <c r="O4640" s="223">
        <f>O4589*'Usages mobilité'!$BG30*(1+'Usages mobilité'!$BH30)^(O$4557-$D$4557)/1000</f>
        <v>0</v>
      </c>
      <c r="P4640" s="223">
        <f>P4589*'Usages mobilité'!$BG30*(1+'Usages mobilité'!$BH30)^(P$4557-$D$4557)/1000</f>
        <v>0</v>
      </c>
      <c r="Q4640" s="223">
        <f>Q4589*'Usages mobilité'!$BG30*(1+'Usages mobilité'!$BH30)^(Q$4557-$D$4557)/1000</f>
        <v>0</v>
      </c>
      <c r="R4640" s="223">
        <f>R4589*'Usages mobilité'!$BG30*(1+'Usages mobilité'!$BH30)^(R$4557-$D$4557)/1000</f>
        <v>0</v>
      </c>
    </row>
    <row r="4641" spans="1:18" hidden="1" outlineLevel="2" x14ac:dyDescent="0.25">
      <c r="A4641" s="222" t="str">
        <f>'Usages mobilité'!A31</f>
        <v>Usage mobilité n°28</v>
      </c>
      <c r="B4641" s="222" t="s">
        <v>645</v>
      </c>
      <c r="C4641" s="222"/>
      <c r="D4641" s="223">
        <f>D4590*'Usages mobilité'!$BG31*(1+'Usages mobilité'!$BH31)^(D$4557-$D$4557)/1000</f>
        <v>0</v>
      </c>
      <c r="E4641" s="223">
        <f>E4590*'Usages mobilité'!$BG31*(1+'Usages mobilité'!$BH31)^(E$4557-$D$4557)/1000</f>
        <v>0</v>
      </c>
      <c r="F4641" s="223">
        <f>F4590*'Usages mobilité'!$BG31*(1+'Usages mobilité'!$BH31)^(F$4557-$D$4557)/1000</f>
        <v>0</v>
      </c>
      <c r="G4641" s="223">
        <f>G4590*'Usages mobilité'!$BG31*(1+'Usages mobilité'!$BH31)^(G$4557-$D$4557)/1000</f>
        <v>0</v>
      </c>
      <c r="H4641" s="223">
        <f>H4590*'Usages mobilité'!$BG31*(1+'Usages mobilité'!$BH31)^(H$4557-$D$4557)/1000</f>
        <v>0</v>
      </c>
      <c r="I4641" s="223">
        <f>I4590*'Usages mobilité'!$BG31*(1+'Usages mobilité'!$BH31)^(I$4557-$D$4557)/1000</f>
        <v>0</v>
      </c>
      <c r="J4641" s="223">
        <f>J4590*'Usages mobilité'!$BG31*(1+'Usages mobilité'!$BH31)^(J$4557-$D$4557)/1000</f>
        <v>0</v>
      </c>
      <c r="K4641" s="223">
        <f>K4590*'Usages mobilité'!$BG31*(1+'Usages mobilité'!$BH31)^(K$4557-$D$4557)/1000</f>
        <v>0</v>
      </c>
      <c r="L4641" s="223">
        <f>L4590*'Usages mobilité'!$BG31*(1+'Usages mobilité'!$BH31)^(L$4557-$D$4557)/1000</f>
        <v>0</v>
      </c>
      <c r="M4641" s="223">
        <f>M4590*'Usages mobilité'!$BG31*(1+'Usages mobilité'!$BH31)^(M$4557-$D$4557)/1000</f>
        <v>0</v>
      </c>
      <c r="N4641" s="223">
        <f>N4590*'Usages mobilité'!$BG31*(1+'Usages mobilité'!$BH31)^(N$4557-$D$4557)/1000</f>
        <v>0</v>
      </c>
      <c r="O4641" s="223">
        <f>O4590*'Usages mobilité'!$BG31*(1+'Usages mobilité'!$BH31)^(O$4557-$D$4557)/1000</f>
        <v>0</v>
      </c>
      <c r="P4641" s="223">
        <f>P4590*'Usages mobilité'!$BG31*(1+'Usages mobilité'!$BH31)^(P$4557-$D$4557)/1000</f>
        <v>0</v>
      </c>
      <c r="Q4641" s="223">
        <f>Q4590*'Usages mobilité'!$BG31*(1+'Usages mobilité'!$BH31)^(Q$4557-$D$4557)/1000</f>
        <v>0</v>
      </c>
      <c r="R4641" s="223">
        <f>R4590*'Usages mobilité'!$BG31*(1+'Usages mobilité'!$BH31)^(R$4557-$D$4557)/1000</f>
        <v>0</v>
      </c>
    </row>
    <row r="4642" spans="1:18" hidden="1" outlineLevel="2" x14ac:dyDescent="0.25">
      <c r="A4642" s="222" t="str">
        <f>'Usages mobilité'!A32</f>
        <v>Usage mobilité n°29</v>
      </c>
      <c r="B4642" s="222" t="s">
        <v>645</v>
      </c>
      <c r="C4642" s="222"/>
      <c r="D4642" s="223">
        <f>D4591*'Usages mobilité'!$BG32*(1+'Usages mobilité'!$BH32)^(D$4557-$D$4557)/1000</f>
        <v>0</v>
      </c>
      <c r="E4642" s="223">
        <f>E4591*'Usages mobilité'!$BG32*(1+'Usages mobilité'!$BH32)^(E$4557-$D$4557)/1000</f>
        <v>0</v>
      </c>
      <c r="F4642" s="223">
        <f>F4591*'Usages mobilité'!$BG32*(1+'Usages mobilité'!$BH32)^(F$4557-$D$4557)/1000</f>
        <v>0</v>
      </c>
      <c r="G4642" s="223">
        <f>G4591*'Usages mobilité'!$BG32*(1+'Usages mobilité'!$BH32)^(G$4557-$D$4557)/1000</f>
        <v>0</v>
      </c>
      <c r="H4642" s="223">
        <f>H4591*'Usages mobilité'!$BG32*(1+'Usages mobilité'!$BH32)^(H$4557-$D$4557)/1000</f>
        <v>0</v>
      </c>
      <c r="I4642" s="223">
        <f>I4591*'Usages mobilité'!$BG32*(1+'Usages mobilité'!$BH32)^(I$4557-$D$4557)/1000</f>
        <v>0</v>
      </c>
      <c r="J4642" s="223">
        <f>J4591*'Usages mobilité'!$BG32*(1+'Usages mobilité'!$BH32)^(J$4557-$D$4557)/1000</f>
        <v>0</v>
      </c>
      <c r="K4642" s="223">
        <f>K4591*'Usages mobilité'!$BG32*(1+'Usages mobilité'!$BH32)^(K$4557-$D$4557)/1000</f>
        <v>0</v>
      </c>
      <c r="L4642" s="223">
        <f>L4591*'Usages mobilité'!$BG32*(1+'Usages mobilité'!$BH32)^(L$4557-$D$4557)/1000</f>
        <v>0</v>
      </c>
      <c r="M4642" s="223">
        <f>M4591*'Usages mobilité'!$BG32*(1+'Usages mobilité'!$BH32)^(M$4557-$D$4557)/1000</f>
        <v>0</v>
      </c>
      <c r="N4642" s="223">
        <f>N4591*'Usages mobilité'!$BG32*(1+'Usages mobilité'!$BH32)^(N$4557-$D$4557)/1000</f>
        <v>0</v>
      </c>
      <c r="O4642" s="223">
        <f>O4591*'Usages mobilité'!$BG32*(1+'Usages mobilité'!$BH32)^(O$4557-$D$4557)/1000</f>
        <v>0</v>
      </c>
      <c r="P4642" s="223">
        <f>P4591*'Usages mobilité'!$BG32*(1+'Usages mobilité'!$BH32)^(P$4557-$D$4557)/1000</f>
        <v>0</v>
      </c>
      <c r="Q4642" s="223">
        <f>Q4591*'Usages mobilité'!$BG32*(1+'Usages mobilité'!$BH32)^(Q$4557-$D$4557)/1000</f>
        <v>0</v>
      </c>
      <c r="R4642" s="223">
        <f>R4591*'Usages mobilité'!$BG32*(1+'Usages mobilité'!$BH32)^(R$4557-$D$4557)/1000</f>
        <v>0</v>
      </c>
    </row>
    <row r="4643" spans="1:18" hidden="1" outlineLevel="2" x14ac:dyDescent="0.25">
      <c r="A4643" s="222" t="str">
        <f>'Usages mobilité'!A33</f>
        <v>Usage mobilité n°30</v>
      </c>
      <c r="B4643" s="222" t="s">
        <v>645</v>
      </c>
      <c r="C4643" s="222"/>
      <c r="D4643" s="223">
        <f>D4592*'Usages mobilité'!$BG33*(1+'Usages mobilité'!$BH33)^(D$4557-$D$4557)/1000</f>
        <v>0</v>
      </c>
      <c r="E4643" s="223">
        <f>E4592*'Usages mobilité'!$BG33*(1+'Usages mobilité'!$BH33)^(E$4557-$D$4557)/1000</f>
        <v>0</v>
      </c>
      <c r="F4643" s="223">
        <f>F4592*'Usages mobilité'!$BG33*(1+'Usages mobilité'!$BH33)^(F$4557-$D$4557)/1000</f>
        <v>0</v>
      </c>
      <c r="G4643" s="223">
        <f>G4592*'Usages mobilité'!$BG33*(1+'Usages mobilité'!$BH33)^(G$4557-$D$4557)/1000</f>
        <v>0</v>
      </c>
      <c r="H4643" s="223">
        <f>H4592*'Usages mobilité'!$BG33*(1+'Usages mobilité'!$BH33)^(H$4557-$D$4557)/1000</f>
        <v>0</v>
      </c>
      <c r="I4643" s="223">
        <f>I4592*'Usages mobilité'!$BG33*(1+'Usages mobilité'!$BH33)^(I$4557-$D$4557)/1000</f>
        <v>0</v>
      </c>
      <c r="J4643" s="223">
        <f>J4592*'Usages mobilité'!$BG33*(1+'Usages mobilité'!$BH33)^(J$4557-$D$4557)/1000</f>
        <v>0</v>
      </c>
      <c r="K4643" s="223">
        <f>K4592*'Usages mobilité'!$BG33*(1+'Usages mobilité'!$BH33)^(K$4557-$D$4557)/1000</f>
        <v>0</v>
      </c>
      <c r="L4643" s="223">
        <f>L4592*'Usages mobilité'!$BG33*(1+'Usages mobilité'!$BH33)^(L$4557-$D$4557)/1000</f>
        <v>0</v>
      </c>
      <c r="M4643" s="223">
        <f>M4592*'Usages mobilité'!$BG33*(1+'Usages mobilité'!$BH33)^(M$4557-$D$4557)/1000</f>
        <v>0</v>
      </c>
      <c r="N4643" s="223">
        <f>N4592*'Usages mobilité'!$BG33*(1+'Usages mobilité'!$BH33)^(N$4557-$D$4557)/1000</f>
        <v>0</v>
      </c>
      <c r="O4643" s="223">
        <f>O4592*'Usages mobilité'!$BG33*(1+'Usages mobilité'!$BH33)^(O$4557-$D$4557)/1000</f>
        <v>0</v>
      </c>
      <c r="P4643" s="223">
        <f>P4592*'Usages mobilité'!$BG33*(1+'Usages mobilité'!$BH33)^(P$4557-$D$4557)/1000</f>
        <v>0</v>
      </c>
      <c r="Q4643" s="223">
        <f>Q4592*'Usages mobilité'!$BG33*(1+'Usages mobilité'!$BH33)^(Q$4557-$D$4557)/1000</f>
        <v>0</v>
      </c>
      <c r="R4643" s="223">
        <f>R4592*'Usages mobilité'!$BG33*(1+'Usages mobilité'!$BH33)^(R$4557-$D$4557)/1000</f>
        <v>0</v>
      </c>
    </row>
    <row r="4644" spans="1:18" hidden="1" outlineLevel="2" x14ac:dyDescent="0.25">
      <c r="A4644" s="222" t="str">
        <f>'Usages mobilité'!A34</f>
        <v>Usage mobilité n°31</v>
      </c>
      <c r="B4644" s="222" t="s">
        <v>645</v>
      </c>
      <c r="C4644" s="222"/>
      <c r="D4644" s="223">
        <f>D4593*'Usages mobilité'!$BG34*(1+'Usages mobilité'!$BH34)^(D$4557-$D$4557)/1000</f>
        <v>0</v>
      </c>
      <c r="E4644" s="223">
        <f>E4593*'Usages mobilité'!$BG34*(1+'Usages mobilité'!$BH34)^(E$4557-$D$4557)/1000</f>
        <v>0</v>
      </c>
      <c r="F4644" s="223">
        <f>F4593*'Usages mobilité'!$BG34*(1+'Usages mobilité'!$BH34)^(F$4557-$D$4557)/1000</f>
        <v>0</v>
      </c>
      <c r="G4644" s="223">
        <f>G4593*'Usages mobilité'!$BG34*(1+'Usages mobilité'!$BH34)^(G$4557-$D$4557)/1000</f>
        <v>0</v>
      </c>
      <c r="H4644" s="223">
        <f>H4593*'Usages mobilité'!$BG34*(1+'Usages mobilité'!$BH34)^(H$4557-$D$4557)/1000</f>
        <v>0</v>
      </c>
      <c r="I4644" s="223">
        <f>I4593*'Usages mobilité'!$BG34*(1+'Usages mobilité'!$BH34)^(I$4557-$D$4557)/1000</f>
        <v>0</v>
      </c>
      <c r="J4644" s="223">
        <f>J4593*'Usages mobilité'!$BG34*(1+'Usages mobilité'!$BH34)^(J$4557-$D$4557)/1000</f>
        <v>0</v>
      </c>
      <c r="K4644" s="223">
        <f>K4593*'Usages mobilité'!$BG34*(1+'Usages mobilité'!$BH34)^(K$4557-$D$4557)/1000</f>
        <v>0</v>
      </c>
      <c r="L4644" s="223">
        <f>L4593*'Usages mobilité'!$BG34*(1+'Usages mobilité'!$BH34)^(L$4557-$D$4557)/1000</f>
        <v>0</v>
      </c>
      <c r="M4644" s="223">
        <f>M4593*'Usages mobilité'!$BG34*(1+'Usages mobilité'!$BH34)^(M$4557-$D$4557)/1000</f>
        <v>0</v>
      </c>
      <c r="N4644" s="223">
        <f>N4593*'Usages mobilité'!$BG34*(1+'Usages mobilité'!$BH34)^(N$4557-$D$4557)/1000</f>
        <v>0</v>
      </c>
      <c r="O4644" s="223">
        <f>O4593*'Usages mobilité'!$BG34*(1+'Usages mobilité'!$BH34)^(O$4557-$D$4557)/1000</f>
        <v>0</v>
      </c>
      <c r="P4644" s="223">
        <f>P4593*'Usages mobilité'!$BG34*(1+'Usages mobilité'!$BH34)^(P$4557-$D$4557)/1000</f>
        <v>0</v>
      </c>
      <c r="Q4644" s="223">
        <f>Q4593*'Usages mobilité'!$BG34*(1+'Usages mobilité'!$BH34)^(Q$4557-$D$4557)/1000</f>
        <v>0</v>
      </c>
      <c r="R4644" s="223">
        <f>R4593*'Usages mobilité'!$BG34*(1+'Usages mobilité'!$BH34)^(R$4557-$D$4557)/1000</f>
        <v>0</v>
      </c>
    </row>
    <row r="4645" spans="1:18" hidden="1" outlineLevel="2" x14ac:dyDescent="0.25">
      <c r="A4645" s="222" t="str">
        <f>'Usages mobilité'!A35</f>
        <v>Usage mobilité n°32</v>
      </c>
      <c r="B4645" s="222" t="s">
        <v>645</v>
      </c>
      <c r="C4645" s="222"/>
      <c r="D4645" s="223">
        <f>D4594*'Usages mobilité'!$BG35*(1+'Usages mobilité'!$BH35)^(D$4557-$D$4557)/1000</f>
        <v>0</v>
      </c>
      <c r="E4645" s="223">
        <f>E4594*'Usages mobilité'!$BG35*(1+'Usages mobilité'!$BH35)^(E$4557-$D$4557)/1000</f>
        <v>0</v>
      </c>
      <c r="F4645" s="223">
        <f>F4594*'Usages mobilité'!$BG35*(1+'Usages mobilité'!$BH35)^(F$4557-$D$4557)/1000</f>
        <v>0</v>
      </c>
      <c r="G4645" s="223">
        <f>G4594*'Usages mobilité'!$BG35*(1+'Usages mobilité'!$BH35)^(G$4557-$D$4557)/1000</f>
        <v>0</v>
      </c>
      <c r="H4645" s="223">
        <f>H4594*'Usages mobilité'!$BG35*(1+'Usages mobilité'!$BH35)^(H$4557-$D$4557)/1000</f>
        <v>0</v>
      </c>
      <c r="I4645" s="223">
        <f>I4594*'Usages mobilité'!$BG35*(1+'Usages mobilité'!$BH35)^(I$4557-$D$4557)/1000</f>
        <v>0</v>
      </c>
      <c r="J4645" s="223">
        <f>J4594*'Usages mobilité'!$BG35*(1+'Usages mobilité'!$BH35)^(J$4557-$D$4557)/1000</f>
        <v>0</v>
      </c>
      <c r="K4645" s="223">
        <f>K4594*'Usages mobilité'!$BG35*(1+'Usages mobilité'!$BH35)^(K$4557-$D$4557)/1000</f>
        <v>0</v>
      </c>
      <c r="L4645" s="223">
        <f>L4594*'Usages mobilité'!$BG35*(1+'Usages mobilité'!$BH35)^(L$4557-$D$4557)/1000</f>
        <v>0</v>
      </c>
      <c r="M4645" s="223">
        <f>M4594*'Usages mobilité'!$BG35*(1+'Usages mobilité'!$BH35)^(M$4557-$D$4557)/1000</f>
        <v>0</v>
      </c>
      <c r="N4645" s="223">
        <f>N4594*'Usages mobilité'!$BG35*(1+'Usages mobilité'!$BH35)^(N$4557-$D$4557)/1000</f>
        <v>0</v>
      </c>
      <c r="O4645" s="223">
        <f>O4594*'Usages mobilité'!$BG35*(1+'Usages mobilité'!$BH35)^(O$4557-$D$4557)/1000</f>
        <v>0</v>
      </c>
      <c r="P4645" s="223">
        <f>P4594*'Usages mobilité'!$BG35*(1+'Usages mobilité'!$BH35)^(P$4557-$D$4557)/1000</f>
        <v>0</v>
      </c>
      <c r="Q4645" s="223">
        <f>Q4594*'Usages mobilité'!$BG35*(1+'Usages mobilité'!$BH35)^(Q$4557-$D$4557)/1000</f>
        <v>0</v>
      </c>
      <c r="R4645" s="223">
        <f>R4594*'Usages mobilité'!$BG35*(1+'Usages mobilité'!$BH35)^(R$4557-$D$4557)/1000</f>
        <v>0</v>
      </c>
    </row>
    <row r="4646" spans="1:18" hidden="1" outlineLevel="2" x14ac:dyDescent="0.25">
      <c r="A4646" s="222" t="str">
        <f>'Usages mobilité'!A36</f>
        <v>Usage mobilité n°33</v>
      </c>
      <c r="B4646" s="222" t="s">
        <v>645</v>
      </c>
      <c r="C4646" s="222"/>
      <c r="D4646" s="223">
        <f>D4595*'Usages mobilité'!$BG36*(1+'Usages mobilité'!$BH36)^(D$4557-$D$4557)/1000</f>
        <v>0</v>
      </c>
      <c r="E4646" s="223">
        <f>E4595*'Usages mobilité'!$BG36*(1+'Usages mobilité'!$BH36)^(E$4557-$D$4557)/1000</f>
        <v>0</v>
      </c>
      <c r="F4646" s="223">
        <f>F4595*'Usages mobilité'!$BG36*(1+'Usages mobilité'!$BH36)^(F$4557-$D$4557)/1000</f>
        <v>0</v>
      </c>
      <c r="G4646" s="223">
        <f>G4595*'Usages mobilité'!$BG36*(1+'Usages mobilité'!$BH36)^(G$4557-$D$4557)/1000</f>
        <v>0</v>
      </c>
      <c r="H4646" s="223">
        <f>H4595*'Usages mobilité'!$BG36*(1+'Usages mobilité'!$BH36)^(H$4557-$D$4557)/1000</f>
        <v>0</v>
      </c>
      <c r="I4646" s="223">
        <f>I4595*'Usages mobilité'!$BG36*(1+'Usages mobilité'!$BH36)^(I$4557-$D$4557)/1000</f>
        <v>0</v>
      </c>
      <c r="J4646" s="223">
        <f>J4595*'Usages mobilité'!$BG36*(1+'Usages mobilité'!$BH36)^(J$4557-$D$4557)/1000</f>
        <v>0</v>
      </c>
      <c r="K4646" s="223">
        <f>K4595*'Usages mobilité'!$BG36*(1+'Usages mobilité'!$BH36)^(K$4557-$D$4557)/1000</f>
        <v>0</v>
      </c>
      <c r="L4646" s="223">
        <f>L4595*'Usages mobilité'!$BG36*(1+'Usages mobilité'!$BH36)^(L$4557-$D$4557)/1000</f>
        <v>0</v>
      </c>
      <c r="M4646" s="223">
        <f>M4595*'Usages mobilité'!$BG36*(1+'Usages mobilité'!$BH36)^(M$4557-$D$4557)/1000</f>
        <v>0</v>
      </c>
      <c r="N4646" s="223">
        <f>N4595*'Usages mobilité'!$BG36*(1+'Usages mobilité'!$BH36)^(N$4557-$D$4557)/1000</f>
        <v>0</v>
      </c>
      <c r="O4646" s="223">
        <f>O4595*'Usages mobilité'!$BG36*(1+'Usages mobilité'!$BH36)^(O$4557-$D$4557)/1000</f>
        <v>0</v>
      </c>
      <c r="P4646" s="223">
        <f>P4595*'Usages mobilité'!$BG36*(1+'Usages mobilité'!$BH36)^(P$4557-$D$4557)/1000</f>
        <v>0</v>
      </c>
      <c r="Q4646" s="223">
        <f>Q4595*'Usages mobilité'!$BG36*(1+'Usages mobilité'!$BH36)^(Q$4557-$D$4557)/1000</f>
        <v>0</v>
      </c>
      <c r="R4646" s="223">
        <f>R4595*'Usages mobilité'!$BG36*(1+'Usages mobilité'!$BH36)^(R$4557-$D$4557)/1000</f>
        <v>0</v>
      </c>
    </row>
    <row r="4647" spans="1:18" hidden="1" outlineLevel="2" x14ac:dyDescent="0.25">
      <c r="A4647" s="222" t="str">
        <f>'Usages mobilité'!A37</f>
        <v>Usage mobilité n°34</v>
      </c>
      <c r="B4647" s="222" t="s">
        <v>645</v>
      </c>
      <c r="C4647" s="222"/>
      <c r="D4647" s="223">
        <f>D4596*'Usages mobilité'!$BG37*(1+'Usages mobilité'!$BH37)^(D$4557-$D$4557)/1000</f>
        <v>0</v>
      </c>
      <c r="E4647" s="223">
        <f>E4596*'Usages mobilité'!$BG37*(1+'Usages mobilité'!$BH37)^(E$4557-$D$4557)/1000</f>
        <v>0</v>
      </c>
      <c r="F4647" s="223">
        <f>F4596*'Usages mobilité'!$BG37*(1+'Usages mobilité'!$BH37)^(F$4557-$D$4557)/1000</f>
        <v>0</v>
      </c>
      <c r="G4647" s="223">
        <f>G4596*'Usages mobilité'!$BG37*(1+'Usages mobilité'!$BH37)^(G$4557-$D$4557)/1000</f>
        <v>0</v>
      </c>
      <c r="H4647" s="223">
        <f>H4596*'Usages mobilité'!$BG37*(1+'Usages mobilité'!$BH37)^(H$4557-$D$4557)/1000</f>
        <v>0</v>
      </c>
      <c r="I4647" s="223">
        <f>I4596*'Usages mobilité'!$BG37*(1+'Usages mobilité'!$BH37)^(I$4557-$D$4557)/1000</f>
        <v>0</v>
      </c>
      <c r="J4647" s="223">
        <f>J4596*'Usages mobilité'!$BG37*(1+'Usages mobilité'!$BH37)^(J$4557-$D$4557)/1000</f>
        <v>0</v>
      </c>
      <c r="K4647" s="223">
        <f>K4596*'Usages mobilité'!$BG37*(1+'Usages mobilité'!$BH37)^(K$4557-$D$4557)/1000</f>
        <v>0</v>
      </c>
      <c r="L4647" s="223">
        <f>L4596*'Usages mobilité'!$BG37*(1+'Usages mobilité'!$BH37)^(L$4557-$D$4557)/1000</f>
        <v>0</v>
      </c>
      <c r="M4647" s="223">
        <f>M4596*'Usages mobilité'!$BG37*(1+'Usages mobilité'!$BH37)^(M$4557-$D$4557)/1000</f>
        <v>0</v>
      </c>
      <c r="N4647" s="223">
        <f>N4596*'Usages mobilité'!$BG37*(1+'Usages mobilité'!$BH37)^(N$4557-$D$4557)/1000</f>
        <v>0</v>
      </c>
      <c r="O4647" s="223">
        <f>O4596*'Usages mobilité'!$BG37*(1+'Usages mobilité'!$BH37)^(O$4557-$D$4557)/1000</f>
        <v>0</v>
      </c>
      <c r="P4647" s="223">
        <f>P4596*'Usages mobilité'!$BG37*(1+'Usages mobilité'!$BH37)^(P$4557-$D$4557)/1000</f>
        <v>0</v>
      </c>
      <c r="Q4647" s="223">
        <f>Q4596*'Usages mobilité'!$BG37*(1+'Usages mobilité'!$BH37)^(Q$4557-$D$4557)/1000</f>
        <v>0</v>
      </c>
      <c r="R4647" s="223">
        <f>R4596*'Usages mobilité'!$BG37*(1+'Usages mobilité'!$BH37)^(R$4557-$D$4557)/1000</f>
        <v>0</v>
      </c>
    </row>
    <row r="4648" spans="1:18" hidden="1" outlineLevel="2" x14ac:dyDescent="0.25">
      <c r="A4648" s="222" t="str">
        <f>'Usages mobilité'!A38</f>
        <v>Usage mobilité n°35</v>
      </c>
      <c r="B4648" s="222" t="s">
        <v>645</v>
      </c>
      <c r="C4648" s="222"/>
      <c r="D4648" s="223">
        <f>D4597*'Usages mobilité'!$BG38*(1+'Usages mobilité'!$BH38)^(D$4557-$D$4557)/1000</f>
        <v>0</v>
      </c>
      <c r="E4648" s="223">
        <f>E4597*'Usages mobilité'!$BG38*(1+'Usages mobilité'!$BH38)^(E$4557-$D$4557)/1000</f>
        <v>0</v>
      </c>
      <c r="F4648" s="223">
        <f>F4597*'Usages mobilité'!$BG38*(1+'Usages mobilité'!$BH38)^(F$4557-$D$4557)/1000</f>
        <v>0</v>
      </c>
      <c r="G4648" s="223">
        <f>G4597*'Usages mobilité'!$BG38*(1+'Usages mobilité'!$BH38)^(G$4557-$D$4557)/1000</f>
        <v>0</v>
      </c>
      <c r="H4648" s="223">
        <f>H4597*'Usages mobilité'!$BG38*(1+'Usages mobilité'!$BH38)^(H$4557-$D$4557)/1000</f>
        <v>0</v>
      </c>
      <c r="I4648" s="223">
        <f>I4597*'Usages mobilité'!$BG38*(1+'Usages mobilité'!$BH38)^(I$4557-$D$4557)/1000</f>
        <v>0</v>
      </c>
      <c r="J4648" s="223">
        <f>J4597*'Usages mobilité'!$BG38*(1+'Usages mobilité'!$BH38)^(J$4557-$D$4557)/1000</f>
        <v>0</v>
      </c>
      <c r="K4648" s="223">
        <f>K4597*'Usages mobilité'!$BG38*(1+'Usages mobilité'!$BH38)^(K$4557-$D$4557)/1000</f>
        <v>0</v>
      </c>
      <c r="L4648" s="223">
        <f>L4597*'Usages mobilité'!$BG38*(1+'Usages mobilité'!$BH38)^(L$4557-$D$4557)/1000</f>
        <v>0</v>
      </c>
      <c r="M4648" s="223">
        <f>M4597*'Usages mobilité'!$BG38*(1+'Usages mobilité'!$BH38)^(M$4557-$D$4557)/1000</f>
        <v>0</v>
      </c>
      <c r="N4648" s="223">
        <f>N4597*'Usages mobilité'!$BG38*(1+'Usages mobilité'!$BH38)^(N$4557-$D$4557)/1000</f>
        <v>0</v>
      </c>
      <c r="O4648" s="223">
        <f>O4597*'Usages mobilité'!$BG38*(1+'Usages mobilité'!$BH38)^(O$4557-$D$4557)/1000</f>
        <v>0</v>
      </c>
      <c r="P4648" s="223">
        <f>P4597*'Usages mobilité'!$BG38*(1+'Usages mobilité'!$BH38)^(P$4557-$D$4557)/1000</f>
        <v>0</v>
      </c>
      <c r="Q4648" s="223">
        <f>Q4597*'Usages mobilité'!$BG38*(1+'Usages mobilité'!$BH38)^(Q$4557-$D$4557)/1000</f>
        <v>0</v>
      </c>
      <c r="R4648" s="223">
        <f>R4597*'Usages mobilité'!$BG38*(1+'Usages mobilité'!$BH38)^(R$4557-$D$4557)/1000</f>
        <v>0</v>
      </c>
    </row>
    <row r="4649" spans="1:18" hidden="1" outlineLevel="2" x14ac:dyDescent="0.25">
      <c r="A4649" s="222" t="str">
        <f>'Usages mobilité'!A39</f>
        <v>Usage mobilité n°36</v>
      </c>
      <c r="B4649" s="222" t="s">
        <v>645</v>
      </c>
      <c r="C4649" s="222"/>
      <c r="D4649" s="223">
        <f>D4598*'Usages mobilité'!$BG39*(1+'Usages mobilité'!$BH39)^(D$4557-$D$4557)/1000</f>
        <v>0</v>
      </c>
      <c r="E4649" s="223">
        <f>E4598*'Usages mobilité'!$BG39*(1+'Usages mobilité'!$BH39)^(E$4557-$D$4557)/1000</f>
        <v>0</v>
      </c>
      <c r="F4649" s="223">
        <f>F4598*'Usages mobilité'!$BG39*(1+'Usages mobilité'!$BH39)^(F$4557-$D$4557)/1000</f>
        <v>0</v>
      </c>
      <c r="G4649" s="223">
        <f>G4598*'Usages mobilité'!$BG39*(1+'Usages mobilité'!$BH39)^(G$4557-$D$4557)/1000</f>
        <v>0</v>
      </c>
      <c r="H4649" s="223">
        <f>H4598*'Usages mobilité'!$BG39*(1+'Usages mobilité'!$BH39)^(H$4557-$D$4557)/1000</f>
        <v>0</v>
      </c>
      <c r="I4649" s="223">
        <f>I4598*'Usages mobilité'!$BG39*(1+'Usages mobilité'!$BH39)^(I$4557-$D$4557)/1000</f>
        <v>0</v>
      </c>
      <c r="J4649" s="223">
        <f>J4598*'Usages mobilité'!$BG39*(1+'Usages mobilité'!$BH39)^(J$4557-$D$4557)/1000</f>
        <v>0</v>
      </c>
      <c r="K4649" s="223">
        <f>K4598*'Usages mobilité'!$BG39*(1+'Usages mobilité'!$BH39)^(K$4557-$D$4557)/1000</f>
        <v>0</v>
      </c>
      <c r="L4649" s="223">
        <f>L4598*'Usages mobilité'!$BG39*(1+'Usages mobilité'!$BH39)^(L$4557-$D$4557)/1000</f>
        <v>0</v>
      </c>
      <c r="M4649" s="223">
        <f>M4598*'Usages mobilité'!$BG39*(1+'Usages mobilité'!$BH39)^(M$4557-$D$4557)/1000</f>
        <v>0</v>
      </c>
      <c r="N4649" s="223">
        <f>N4598*'Usages mobilité'!$BG39*(1+'Usages mobilité'!$BH39)^(N$4557-$D$4557)/1000</f>
        <v>0</v>
      </c>
      <c r="O4649" s="223">
        <f>O4598*'Usages mobilité'!$BG39*(1+'Usages mobilité'!$BH39)^(O$4557-$D$4557)/1000</f>
        <v>0</v>
      </c>
      <c r="P4649" s="223">
        <f>P4598*'Usages mobilité'!$BG39*(1+'Usages mobilité'!$BH39)^(P$4557-$D$4557)/1000</f>
        <v>0</v>
      </c>
      <c r="Q4649" s="223">
        <f>Q4598*'Usages mobilité'!$BG39*(1+'Usages mobilité'!$BH39)^(Q$4557-$D$4557)/1000</f>
        <v>0</v>
      </c>
      <c r="R4649" s="223">
        <f>R4598*'Usages mobilité'!$BG39*(1+'Usages mobilité'!$BH39)^(R$4557-$D$4557)/1000</f>
        <v>0</v>
      </c>
    </row>
    <row r="4650" spans="1:18" hidden="1" outlineLevel="2" x14ac:dyDescent="0.25">
      <c r="A4650" s="222" t="str">
        <f>'Usages mobilité'!A40</f>
        <v>Usage mobilité n°37</v>
      </c>
      <c r="B4650" s="222" t="s">
        <v>645</v>
      </c>
      <c r="C4650" s="222"/>
      <c r="D4650" s="223">
        <f>D4599*'Usages mobilité'!$BG40*(1+'Usages mobilité'!$BH40)^(D$4557-$D$4557)/1000</f>
        <v>0</v>
      </c>
      <c r="E4650" s="223">
        <f>E4599*'Usages mobilité'!$BG40*(1+'Usages mobilité'!$BH40)^(E$4557-$D$4557)/1000</f>
        <v>0</v>
      </c>
      <c r="F4650" s="223">
        <f>F4599*'Usages mobilité'!$BG40*(1+'Usages mobilité'!$BH40)^(F$4557-$D$4557)/1000</f>
        <v>0</v>
      </c>
      <c r="G4650" s="223">
        <f>G4599*'Usages mobilité'!$BG40*(1+'Usages mobilité'!$BH40)^(G$4557-$D$4557)/1000</f>
        <v>0</v>
      </c>
      <c r="H4650" s="223">
        <f>H4599*'Usages mobilité'!$BG40*(1+'Usages mobilité'!$BH40)^(H$4557-$D$4557)/1000</f>
        <v>0</v>
      </c>
      <c r="I4650" s="223">
        <f>I4599*'Usages mobilité'!$BG40*(1+'Usages mobilité'!$BH40)^(I$4557-$D$4557)/1000</f>
        <v>0</v>
      </c>
      <c r="J4650" s="223">
        <f>J4599*'Usages mobilité'!$BG40*(1+'Usages mobilité'!$BH40)^(J$4557-$D$4557)/1000</f>
        <v>0</v>
      </c>
      <c r="K4650" s="223">
        <f>K4599*'Usages mobilité'!$BG40*(1+'Usages mobilité'!$BH40)^(K$4557-$D$4557)/1000</f>
        <v>0</v>
      </c>
      <c r="L4650" s="223">
        <f>L4599*'Usages mobilité'!$BG40*(1+'Usages mobilité'!$BH40)^(L$4557-$D$4557)/1000</f>
        <v>0</v>
      </c>
      <c r="M4650" s="223">
        <f>M4599*'Usages mobilité'!$BG40*(1+'Usages mobilité'!$BH40)^(M$4557-$D$4557)/1000</f>
        <v>0</v>
      </c>
      <c r="N4650" s="223">
        <f>N4599*'Usages mobilité'!$BG40*(1+'Usages mobilité'!$BH40)^(N$4557-$D$4557)/1000</f>
        <v>0</v>
      </c>
      <c r="O4650" s="223">
        <f>O4599*'Usages mobilité'!$BG40*(1+'Usages mobilité'!$BH40)^(O$4557-$D$4557)/1000</f>
        <v>0</v>
      </c>
      <c r="P4650" s="223">
        <f>P4599*'Usages mobilité'!$BG40*(1+'Usages mobilité'!$BH40)^(P$4557-$D$4557)/1000</f>
        <v>0</v>
      </c>
      <c r="Q4650" s="223">
        <f>Q4599*'Usages mobilité'!$BG40*(1+'Usages mobilité'!$BH40)^(Q$4557-$D$4557)/1000</f>
        <v>0</v>
      </c>
      <c r="R4650" s="223">
        <f>R4599*'Usages mobilité'!$BG40*(1+'Usages mobilité'!$BH40)^(R$4557-$D$4557)/1000</f>
        <v>0</v>
      </c>
    </row>
    <row r="4651" spans="1:18" hidden="1" outlineLevel="2" x14ac:dyDescent="0.25">
      <c r="A4651" s="222" t="str">
        <f>'Usages mobilité'!A41</f>
        <v>Usage mobilité n°38</v>
      </c>
      <c r="B4651" s="222" t="s">
        <v>645</v>
      </c>
      <c r="C4651" s="222"/>
      <c r="D4651" s="223">
        <f>D4600*'Usages mobilité'!$BG41*(1+'Usages mobilité'!$BH41)^(D$4557-$D$4557)/1000</f>
        <v>0</v>
      </c>
      <c r="E4651" s="223">
        <f>E4600*'Usages mobilité'!$BG41*(1+'Usages mobilité'!$BH41)^(E$4557-$D$4557)/1000</f>
        <v>0</v>
      </c>
      <c r="F4651" s="223">
        <f>F4600*'Usages mobilité'!$BG41*(1+'Usages mobilité'!$BH41)^(F$4557-$D$4557)/1000</f>
        <v>0</v>
      </c>
      <c r="G4651" s="223">
        <f>G4600*'Usages mobilité'!$BG41*(1+'Usages mobilité'!$BH41)^(G$4557-$D$4557)/1000</f>
        <v>0</v>
      </c>
      <c r="H4651" s="223">
        <f>H4600*'Usages mobilité'!$BG41*(1+'Usages mobilité'!$BH41)^(H$4557-$D$4557)/1000</f>
        <v>0</v>
      </c>
      <c r="I4651" s="223">
        <f>I4600*'Usages mobilité'!$BG41*(1+'Usages mobilité'!$BH41)^(I$4557-$D$4557)/1000</f>
        <v>0</v>
      </c>
      <c r="J4651" s="223">
        <f>J4600*'Usages mobilité'!$BG41*(1+'Usages mobilité'!$BH41)^(J$4557-$D$4557)/1000</f>
        <v>0</v>
      </c>
      <c r="K4651" s="223">
        <f>K4600*'Usages mobilité'!$BG41*(1+'Usages mobilité'!$BH41)^(K$4557-$D$4557)/1000</f>
        <v>0</v>
      </c>
      <c r="L4651" s="223">
        <f>L4600*'Usages mobilité'!$BG41*(1+'Usages mobilité'!$BH41)^(L$4557-$D$4557)/1000</f>
        <v>0</v>
      </c>
      <c r="M4651" s="223">
        <f>M4600*'Usages mobilité'!$BG41*(1+'Usages mobilité'!$BH41)^(M$4557-$D$4557)/1000</f>
        <v>0</v>
      </c>
      <c r="N4651" s="223">
        <f>N4600*'Usages mobilité'!$BG41*(1+'Usages mobilité'!$BH41)^(N$4557-$D$4557)/1000</f>
        <v>0</v>
      </c>
      <c r="O4651" s="223">
        <f>O4600*'Usages mobilité'!$BG41*(1+'Usages mobilité'!$BH41)^(O$4557-$D$4557)/1000</f>
        <v>0</v>
      </c>
      <c r="P4651" s="223">
        <f>P4600*'Usages mobilité'!$BG41*(1+'Usages mobilité'!$BH41)^(P$4557-$D$4557)/1000</f>
        <v>0</v>
      </c>
      <c r="Q4651" s="223">
        <f>Q4600*'Usages mobilité'!$BG41*(1+'Usages mobilité'!$BH41)^(Q$4557-$D$4557)/1000</f>
        <v>0</v>
      </c>
      <c r="R4651" s="223">
        <f>R4600*'Usages mobilité'!$BG41*(1+'Usages mobilité'!$BH41)^(R$4557-$D$4557)/1000</f>
        <v>0</v>
      </c>
    </row>
    <row r="4652" spans="1:18" hidden="1" outlineLevel="2" x14ac:dyDescent="0.25">
      <c r="A4652" s="222" t="str">
        <f>'Usages mobilité'!A42</f>
        <v>Usage mobilité n°39</v>
      </c>
      <c r="B4652" s="222" t="s">
        <v>645</v>
      </c>
      <c r="C4652" s="222"/>
      <c r="D4652" s="223">
        <f>D4601*'Usages mobilité'!$BG42*(1+'Usages mobilité'!$BH42)^(D$4557-$D$4557)/1000</f>
        <v>0</v>
      </c>
      <c r="E4652" s="223">
        <f>E4601*'Usages mobilité'!$BG42*(1+'Usages mobilité'!$BH42)^(E$4557-$D$4557)/1000</f>
        <v>0</v>
      </c>
      <c r="F4652" s="223">
        <f>F4601*'Usages mobilité'!$BG42*(1+'Usages mobilité'!$BH42)^(F$4557-$D$4557)/1000</f>
        <v>0</v>
      </c>
      <c r="G4652" s="223">
        <f>G4601*'Usages mobilité'!$BG42*(1+'Usages mobilité'!$BH42)^(G$4557-$D$4557)/1000</f>
        <v>0</v>
      </c>
      <c r="H4652" s="223">
        <f>H4601*'Usages mobilité'!$BG42*(1+'Usages mobilité'!$BH42)^(H$4557-$D$4557)/1000</f>
        <v>0</v>
      </c>
      <c r="I4652" s="223">
        <f>I4601*'Usages mobilité'!$BG42*(1+'Usages mobilité'!$BH42)^(I$4557-$D$4557)/1000</f>
        <v>0</v>
      </c>
      <c r="J4652" s="223">
        <f>J4601*'Usages mobilité'!$BG42*(1+'Usages mobilité'!$BH42)^(J$4557-$D$4557)/1000</f>
        <v>0</v>
      </c>
      <c r="K4652" s="223">
        <f>K4601*'Usages mobilité'!$BG42*(1+'Usages mobilité'!$BH42)^(K$4557-$D$4557)/1000</f>
        <v>0</v>
      </c>
      <c r="L4652" s="223">
        <f>L4601*'Usages mobilité'!$BG42*(1+'Usages mobilité'!$BH42)^(L$4557-$D$4557)/1000</f>
        <v>0</v>
      </c>
      <c r="M4652" s="223">
        <f>M4601*'Usages mobilité'!$BG42*(1+'Usages mobilité'!$BH42)^(M$4557-$D$4557)/1000</f>
        <v>0</v>
      </c>
      <c r="N4652" s="223">
        <f>N4601*'Usages mobilité'!$BG42*(1+'Usages mobilité'!$BH42)^(N$4557-$D$4557)/1000</f>
        <v>0</v>
      </c>
      <c r="O4652" s="223">
        <f>O4601*'Usages mobilité'!$BG42*(1+'Usages mobilité'!$BH42)^(O$4557-$D$4557)/1000</f>
        <v>0</v>
      </c>
      <c r="P4652" s="223">
        <f>P4601*'Usages mobilité'!$BG42*(1+'Usages mobilité'!$BH42)^(P$4557-$D$4557)/1000</f>
        <v>0</v>
      </c>
      <c r="Q4652" s="223">
        <f>Q4601*'Usages mobilité'!$BG42*(1+'Usages mobilité'!$BH42)^(Q$4557-$D$4557)/1000</f>
        <v>0</v>
      </c>
      <c r="R4652" s="223">
        <f>R4601*'Usages mobilité'!$BG42*(1+'Usages mobilité'!$BH42)^(R$4557-$D$4557)/1000</f>
        <v>0</v>
      </c>
    </row>
    <row r="4653" spans="1:18" hidden="1" outlineLevel="2" x14ac:dyDescent="0.25">
      <c r="A4653" s="222" t="str">
        <f>'Usages mobilité'!A43</f>
        <v>Usage mobilité n°40</v>
      </c>
      <c r="B4653" s="222" t="s">
        <v>645</v>
      </c>
      <c r="C4653" s="222"/>
      <c r="D4653" s="223">
        <f>D4602*'Usages mobilité'!$BG43*(1+'Usages mobilité'!$BH43)^(D$4557-$D$4557)/1000</f>
        <v>0</v>
      </c>
      <c r="E4653" s="223">
        <f>E4602*'Usages mobilité'!$BG43*(1+'Usages mobilité'!$BH43)^(E$4557-$D$4557)/1000</f>
        <v>0</v>
      </c>
      <c r="F4653" s="223">
        <f>F4602*'Usages mobilité'!$BG43*(1+'Usages mobilité'!$BH43)^(F$4557-$D$4557)/1000</f>
        <v>0</v>
      </c>
      <c r="G4653" s="223">
        <f>G4602*'Usages mobilité'!$BG43*(1+'Usages mobilité'!$BH43)^(G$4557-$D$4557)/1000</f>
        <v>0</v>
      </c>
      <c r="H4653" s="223">
        <f>H4602*'Usages mobilité'!$BG43*(1+'Usages mobilité'!$BH43)^(H$4557-$D$4557)/1000</f>
        <v>0</v>
      </c>
      <c r="I4653" s="223">
        <f>I4602*'Usages mobilité'!$BG43*(1+'Usages mobilité'!$BH43)^(I$4557-$D$4557)/1000</f>
        <v>0</v>
      </c>
      <c r="J4653" s="223">
        <f>J4602*'Usages mobilité'!$BG43*(1+'Usages mobilité'!$BH43)^(J$4557-$D$4557)/1000</f>
        <v>0</v>
      </c>
      <c r="K4653" s="223">
        <f>K4602*'Usages mobilité'!$BG43*(1+'Usages mobilité'!$BH43)^(K$4557-$D$4557)/1000</f>
        <v>0</v>
      </c>
      <c r="L4653" s="223">
        <f>L4602*'Usages mobilité'!$BG43*(1+'Usages mobilité'!$BH43)^(L$4557-$D$4557)/1000</f>
        <v>0</v>
      </c>
      <c r="M4653" s="223">
        <f>M4602*'Usages mobilité'!$BG43*(1+'Usages mobilité'!$BH43)^(M$4557-$D$4557)/1000</f>
        <v>0</v>
      </c>
      <c r="N4653" s="223">
        <f>N4602*'Usages mobilité'!$BG43*(1+'Usages mobilité'!$BH43)^(N$4557-$D$4557)/1000</f>
        <v>0</v>
      </c>
      <c r="O4653" s="223">
        <f>O4602*'Usages mobilité'!$BG43*(1+'Usages mobilité'!$BH43)^(O$4557-$D$4557)/1000</f>
        <v>0</v>
      </c>
      <c r="P4653" s="223">
        <f>P4602*'Usages mobilité'!$BG43*(1+'Usages mobilité'!$BH43)^(P$4557-$D$4557)/1000</f>
        <v>0</v>
      </c>
      <c r="Q4653" s="223">
        <f>Q4602*'Usages mobilité'!$BG43*(1+'Usages mobilité'!$BH43)^(Q$4557-$D$4557)/1000</f>
        <v>0</v>
      </c>
      <c r="R4653" s="223">
        <f>R4602*'Usages mobilité'!$BG43*(1+'Usages mobilité'!$BH43)^(R$4557-$D$4557)/1000</f>
        <v>0</v>
      </c>
    </row>
    <row r="4654" spans="1:18" hidden="1" outlineLevel="2" x14ac:dyDescent="0.25">
      <c r="A4654" s="222" t="str">
        <f>'Usages mobilité'!A44</f>
        <v>Usage mobilité n°41</v>
      </c>
      <c r="B4654" s="222" t="s">
        <v>645</v>
      </c>
      <c r="C4654" s="222"/>
      <c r="D4654" s="223">
        <f>D4603*'Usages mobilité'!$BG44*(1+'Usages mobilité'!$BH44)^(D$4557-$D$4557)/1000</f>
        <v>0</v>
      </c>
      <c r="E4654" s="223">
        <f>E4603*'Usages mobilité'!$BG44*(1+'Usages mobilité'!$BH44)^(E$4557-$D$4557)/1000</f>
        <v>0</v>
      </c>
      <c r="F4654" s="223">
        <f>F4603*'Usages mobilité'!$BG44*(1+'Usages mobilité'!$BH44)^(F$4557-$D$4557)/1000</f>
        <v>0</v>
      </c>
      <c r="G4654" s="223">
        <f>G4603*'Usages mobilité'!$BG44*(1+'Usages mobilité'!$BH44)^(G$4557-$D$4557)/1000</f>
        <v>0</v>
      </c>
      <c r="H4654" s="223">
        <f>H4603*'Usages mobilité'!$BG44*(1+'Usages mobilité'!$BH44)^(H$4557-$D$4557)/1000</f>
        <v>0</v>
      </c>
      <c r="I4654" s="223">
        <f>I4603*'Usages mobilité'!$BG44*(1+'Usages mobilité'!$BH44)^(I$4557-$D$4557)/1000</f>
        <v>0</v>
      </c>
      <c r="J4654" s="223">
        <f>J4603*'Usages mobilité'!$BG44*(1+'Usages mobilité'!$BH44)^(J$4557-$D$4557)/1000</f>
        <v>0</v>
      </c>
      <c r="K4654" s="223">
        <f>K4603*'Usages mobilité'!$BG44*(1+'Usages mobilité'!$BH44)^(K$4557-$D$4557)/1000</f>
        <v>0</v>
      </c>
      <c r="L4654" s="223">
        <f>L4603*'Usages mobilité'!$BG44*(1+'Usages mobilité'!$BH44)^(L$4557-$D$4557)/1000</f>
        <v>0</v>
      </c>
      <c r="M4654" s="223">
        <f>M4603*'Usages mobilité'!$BG44*(1+'Usages mobilité'!$BH44)^(M$4557-$D$4557)/1000</f>
        <v>0</v>
      </c>
      <c r="N4654" s="223">
        <f>N4603*'Usages mobilité'!$BG44*(1+'Usages mobilité'!$BH44)^(N$4557-$D$4557)/1000</f>
        <v>0</v>
      </c>
      <c r="O4654" s="223">
        <f>O4603*'Usages mobilité'!$BG44*(1+'Usages mobilité'!$BH44)^(O$4557-$D$4557)/1000</f>
        <v>0</v>
      </c>
      <c r="P4654" s="223">
        <f>P4603*'Usages mobilité'!$BG44*(1+'Usages mobilité'!$BH44)^(P$4557-$D$4557)/1000</f>
        <v>0</v>
      </c>
      <c r="Q4654" s="223">
        <f>Q4603*'Usages mobilité'!$BG44*(1+'Usages mobilité'!$BH44)^(Q$4557-$D$4557)/1000</f>
        <v>0</v>
      </c>
      <c r="R4654" s="223">
        <f>R4603*'Usages mobilité'!$BG44*(1+'Usages mobilité'!$BH44)^(R$4557-$D$4557)/1000</f>
        <v>0</v>
      </c>
    </row>
    <row r="4655" spans="1:18" hidden="1" outlineLevel="2" x14ac:dyDescent="0.25">
      <c r="A4655" s="222" t="str">
        <f>'Usages mobilité'!A45</f>
        <v>Usage mobilité n°42</v>
      </c>
      <c r="B4655" s="222" t="s">
        <v>645</v>
      </c>
      <c r="C4655" s="222"/>
      <c r="D4655" s="223">
        <f>D4604*'Usages mobilité'!$BG45*(1+'Usages mobilité'!$BH45)^(D$4557-$D$4557)/1000</f>
        <v>0</v>
      </c>
      <c r="E4655" s="223">
        <f>E4604*'Usages mobilité'!$BG45*(1+'Usages mobilité'!$BH45)^(E$4557-$D$4557)/1000</f>
        <v>0</v>
      </c>
      <c r="F4655" s="223">
        <f>F4604*'Usages mobilité'!$BG45*(1+'Usages mobilité'!$BH45)^(F$4557-$D$4557)/1000</f>
        <v>0</v>
      </c>
      <c r="G4655" s="223">
        <f>G4604*'Usages mobilité'!$BG45*(1+'Usages mobilité'!$BH45)^(G$4557-$D$4557)/1000</f>
        <v>0</v>
      </c>
      <c r="H4655" s="223">
        <f>H4604*'Usages mobilité'!$BG45*(1+'Usages mobilité'!$BH45)^(H$4557-$D$4557)/1000</f>
        <v>0</v>
      </c>
      <c r="I4655" s="223">
        <f>I4604*'Usages mobilité'!$BG45*(1+'Usages mobilité'!$BH45)^(I$4557-$D$4557)/1000</f>
        <v>0</v>
      </c>
      <c r="J4655" s="223">
        <f>J4604*'Usages mobilité'!$BG45*(1+'Usages mobilité'!$BH45)^(J$4557-$D$4557)/1000</f>
        <v>0</v>
      </c>
      <c r="K4655" s="223">
        <f>K4604*'Usages mobilité'!$BG45*(1+'Usages mobilité'!$BH45)^(K$4557-$D$4557)/1000</f>
        <v>0</v>
      </c>
      <c r="L4655" s="223">
        <f>L4604*'Usages mobilité'!$BG45*(1+'Usages mobilité'!$BH45)^(L$4557-$D$4557)/1000</f>
        <v>0</v>
      </c>
      <c r="M4655" s="223">
        <f>M4604*'Usages mobilité'!$BG45*(1+'Usages mobilité'!$BH45)^(M$4557-$D$4557)/1000</f>
        <v>0</v>
      </c>
      <c r="N4655" s="223">
        <f>N4604*'Usages mobilité'!$BG45*(1+'Usages mobilité'!$BH45)^(N$4557-$D$4557)/1000</f>
        <v>0</v>
      </c>
      <c r="O4655" s="223">
        <f>O4604*'Usages mobilité'!$BG45*(1+'Usages mobilité'!$BH45)^(O$4557-$D$4557)/1000</f>
        <v>0</v>
      </c>
      <c r="P4655" s="223">
        <f>P4604*'Usages mobilité'!$BG45*(1+'Usages mobilité'!$BH45)^(P$4557-$D$4557)/1000</f>
        <v>0</v>
      </c>
      <c r="Q4655" s="223">
        <f>Q4604*'Usages mobilité'!$BG45*(1+'Usages mobilité'!$BH45)^(Q$4557-$D$4557)/1000</f>
        <v>0</v>
      </c>
      <c r="R4655" s="223">
        <f>R4604*'Usages mobilité'!$BG45*(1+'Usages mobilité'!$BH45)^(R$4557-$D$4557)/1000</f>
        <v>0</v>
      </c>
    </row>
    <row r="4656" spans="1:18" hidden="1" outlineLevel="2" x14ac:dyDescent="0.25">
      <c r="A4656" s="222" t="str">
        <f>'Usages mobilité'!A46</f>
        <v>Usage mobilité n°43</v>
      </c>
      <c r="B4656" s="222" t="s">
        <v>645</v>
      </c>
      <c r="C4656" s="222"/>
      <c r="D4656" s="223">
        <f>D4605*'Usages mobilité'!$BG46*(1+'Usages mobilité'!$BH46)^(D$4557-$D$4557)/1000</f>
        <v>0</v>
      </c>
      <c r="E4656" s="223">
        <f>E4605*'Usages mobilité'!$BG46*(1+'Usages mobilité'!$BH46)^(E$4557-$D$4557)/1000</f>
        <v>0</v>
      </c>
      <c r="F4656" s="223">
        <f>F4605*'Usages mobilité'!$BG46*(1+'Usages mobilité'!$BH46)^(F$4557-$D$4557)/1000</f>
        <v>0</v>
      </c>
      <c r="G4656" s="223">
        <f>G4605*'Usages mobilité'!$BG46*(1+'Usages mobilité'!$BH46)^(G$4557-$D$4557)/1000</f>
        <v>0</v>
      </c>
      <c r="H4656" s="223">
        <f>H4605*'Usages mobilité'!$BG46*(1+'Usages mobilité'!$BH46)^(H$4557-$D$4557)/1000</f>
        <v>0</v>
      </c>
      <c r="I4656" s="223">
        <f>I4605*'Usages mobilité'!$BG46*(1+'Usages mobilité'!$BH46)^(I$4557-$D$4557)/1000</f>
        <v>0</v>
      </c>
      <c r="J4656" s="223">
        <f>J4605*'Usages mobilité'!$BG46*(1+'Usages mobilité'!$BH46)^(J$4557-$D$4557)/1000</f>
        <v>0</v>
      </c>
      <c r="K4656" s="223">
        <f>K4605*'Usages mobilité'!$BG46*(1+'Usages mobilité'!$BH46)^(K$4557-$D$4557)/1000</f>
        <v>0</v>
      </c>
      <c r="L4656" s="223">
        <f>L4605*'Usages mobilité'!$BG46*(1+'Usages mobilité'!$BH46)^(L$4557-$D$4557)/1000</f>
        <v>0</v>
      </c>
      <c r="M4656" s="223">
        <f>M4605*'Usages mobilité'!$BG46*(1+'Usages mobilité'!$BH46)^(M$4557-$D$4557)/1000</f>
        <v>0</v>
      </c>
      <c r="N4656" s="223">
        <f>N4605*'Usages mobilité'!$BG46*(1+'Usages mobilité'!$BH46)^(N$4557-$D$4557)/1000</f>
        <v>0</v>
      </c>
      <c r="O4656" s="223">
        <f>O4605*'Usages mobilité'!$BG46*(1+'Usages mobilité'!$BH46)^(O$4557-$D$4557)/1000</f>
        <v>0</v>
      </c>
      <c r="P4656" s="223">
        <f>P4605*'Usages mobilité'!$BG46*(1+'Usages mobilité'!$BH46)^(P$4557-$D$4557)/1000</f>
        <v>0</v>
      </c>
      <c r="Q4656" s="223">
        <f>Q4605*'Usages mobilité'!$BG46*(1+'Usages mobilité'!$BH46)^(Q$4557-$D$4557)/1000</f>
        <v>0</v>
      </c>
      <c r="R4656" s="223">
        <f>R4605*'Usages mobilité'!$BG46*(1+'Usages mobilité'!$BH46)^(R$4557-$D$4557)/1000</f>
        <v>0</v>
      </c>
    </row>
    <row r="4657" spans="1:18" hidden="1" outlineLevel="2" x14ac:dyDescent="0.25">
      <c r="A4657" s="222" t="str">
        <f>'Usages mobilité'!A47</f>
        <v>Usage mobilité n°44</v>
      </c>
      <c r="B4657" s="222" t="s">
        <v>645</v>
      </c>
      <c r="C4657" s="222"/>
      <c r="D4657" s="223">
        <f>D4606*'Usages mobilité'!$BG47*(1+'Usages mobilité'!$BH47)^(D$4557-$D$4557)/1000</f>
        <v>0</v>
      </c>
      <c r="E4657" s="223">
        <f>E4606*'Usages mobilité'!$BG47*(1+'Usages mobilité'!$BH47)^(E$4557-$D$4557)/1000</f>
        <v>0</v>
      </c>
      <c r="F4657" s="223">
        <f>F4606*'Usages mobilité'!$BG47*(1+'Usages mobilité'!$BH47)^(F$4557-$D$4557)/1000</f>
        <v>0</v>
      </c>
      <c r="G4657" s="223">
        <f>G4606*'Usages mobilité'!$BG47*(1+'Usages mobilité'!$BH47)^(G$4557-$D$4557)/1000</f>
        <v>0</v>
      </c>
      <c r="H4657" s="223">
        <f>H4606*'Usages mobilité'!$BG47*(1+'Usages mobilité'!$BH47)^(H$4557-$D$4557)/1000</f>
        <v>0</v>
      </c>
      <c r="I4657" s="223">
        <f>I4606*'Usages mobilité'!$BG47*(1+'Usages mobilité'!$BH47)^(I$4557-$D$4557)/1000</f>
        <v>0</v>
      </c>
      <c r="J4657" s="223">
        <f>J4606*'Usages mobilité'!$BG47*(1+'Usages mobilité'!$BH47)^(J$4557-$D$4557)/1000</f>
        <v>0</v>
      </c>
      <c r="K4657" s="223">
        <f>K4606*'Usages mobilité'!$BG47*(1+'Usages mobilité'!$BH47)^(K$4557-$D$4557)/1000</f>
        <v>0</v>
      </c>
      <c r="L4657" s="223">
        <f>L4606*'Usages mobilité'!$BG47*(1+'Usages mobilité'!$BH47)^(L$4557-$D$4557)/1000</f>
        <v>0</v>
      </c>
      <c r="M4657" s="223">
        <f>M4606*'Usages mobilité'!$BG47*(1+'Usages mobilité'!$BH47)^(M$4557-$D$4557)/1000</f>
        <v>0</v>
      </c>
      <c r="N4657" s="223">
        <f>N4606*'Usages mobilité'!$BG47*(1+'Usages mobilité'!$BH47)^(N$4557-$D$4557)/1000</f>
        <v>0</v>
      </c>
      <c r="O4657" s="223">
        <f>O4606*'Usages mobilité'!$BG47*(1+'Usages mobilité'!$BH47)^(O$4557-$D$4557)/1000</f>
        <v>0</v>
      </c>
      <c r="P4657" s="223">
        <f>P4606*'Usages mobilité'!$BG47*(1+'Usages mobilité'!$BH47)^(P$4557-$D$4557)/1000</f>
        <v>0</v>
      </c>
      <c r="Q4657" s="223">
        <f>Q4606*'Usages mobilité'!$BG47*(1+'Usages mobilité'!$BH47)^(Q$4557-$D$4557)/1000</f>
        <v>0</v>
      </c>
      <c r="R4657" s="223">
        <f>R4606*'Usages mobilité'!$BG47*(1+'Usages mobilité'!$BH47)^(R$4557-$D$4557)/1000</f>
        <v>0</v>
      </c>
    </row>
    <row r="4658" spans="1:18" hidden="1" outlineLevel="2" x14ac:dyDescent="0.25">
      <c r="A4658" s="222" t="str">
        <f>'Usages mobilité'!A48</f>
        <v>Usage mobilité n°45</v>
      </c>
      <c r="B4658" s="222" t="s">
        <v>645</v>
      </c>
      <c r="C4658" s="222"/>
      <c r="D4658" s="223">
        <f>D4607*'Usages mobilité'!$BG48*(1+'Usages mobilité'!$BH48)^(D$4557-$D$4557)/1000</f>
        <v>0</v>
      </c>
      <c r="E4658" s="223">
        <f>E4607*'Usages mobilité'!$BG48*(1+'Usages mobilité'!$BH48)^(E$4557-$D$4557)/1000</f>
        <v>0</v>
      </c>
      <c r="F4658" s="223">
        <f>F4607*'Usages mobilité'!$BG48*(1+'Usages mobilité'!$BH48)^(F$4557-$D$4557)/1000</f>
        <v>0</v>
      </c>
      <c r="G4658" s="223">
        <f>G4607*'Usages mobilité'!$BG48*(1+'Usages mobilité'!$BH48)^(G$4557-$D$4557)/1000</f>
        <v>0</v>
      </c>
      <c r="H4658" s="223">
        <f>H4607*'Usages mobilité'!$BG48*(1+'Usages mobilité'!$BH48)^(H$4557-$D$4557)/1000</f>
        <v>0</v>
      </c>
      <c r="I4658" s="223">
        <f>I4607*'Usages mobilité'!$BG48*(1+'Usages mobilité'!$BH48)^(I$4557-$D$4557)/1000</f>
        <v>0</v>
      </c>
      <c r="J4658" s="223">
        <f>J4607*'Usages mobilité'!$BG48*(1+'Usages mobilité'!$BH48)^(J$4557-$D$4557)/1000</f>
        <v>0</v>
      </c>
      <c r="K4658" s="223">
        <f>K4607*'Usages mobilité'!$BG48*(1+'Usages mobilité'!$BH48)^(K$4557-$D$4557)/1000</f>
        <v>0</v>
      </c>
      <c r="L4658" s="223">
        <f>L4607*'Usages mobilité'!$BG48*(1+'Usages mobilité'!$BH48)^(L$4557-$D$4557)/1000</f>
        <v>0</v>
      </c>
      <c r="M4658" s="223">
        <f>M4607*'Usages mobilité'!$BG48*(1+'Usages mobilité'!$BH48)^(M$4557-$D$4557)/1000</f>
        <v>0</v>
      </c>
      <c r="N4658" s="223">
        <f>N4607*'Usages mobilité'!$BG48*(1+'Usages mobilité'!$BH48)^(N$4557-$D$4557)/1000</f>
        <v>0</v>
      </c>
      <c r="O4658" s="223">
        <f>O4607*'Usages mobilité'!$BG48*(1+'Usages mobilité'!$BH48)^(O$4557-$D$4557)/1000</f>
        <v>0</v>
      </c>
      <c r="P4658" s="223">
        <f>P4607*'Usages mobilité'!$BG48*(1+'Usages mobilité'!$BH48)^(P$4557-$D$4557)/1000</f>
        <v>0</v>
      </c>
      <c r="Q4658" s="223">
        <f>Q4607*'Usages mobilité'!$BG48*(1+'Usages mobilité'!$BH48)^(Q$4557-$D$4557)/1000</f>
        <v>0</v>
      </c>
      <c r="R4658" s="223">
        <f>R4607*'Usages mobilité'!$BG48*(1+'Usages mobilité'!$BH48)^(R$4557-$D$4557)/1000</f>
        <v>0</v>
      </c>
    </row>
    <row r="4659" spans="1:18" hidden="1" outlineLevel="2" x14ac:dyDescent="0.25">
      <c r="A4659" s="222" t="str">
        <f>'Usages mobilité'!A49</f>
        <v>Usage mobilité n°46</v>
      </c>
      <c r="B4659" s="222" t="s">
        <v>645</v>
      </c>
      <c r="C4659" s="222"/>
      <c r="D4659" s="223">
        <f>D4608*'Usages mobilité'!$BG49*(1+'Usages mobilité'!$BH49)^(D$4557-$D$4557)/1000</f>
        <v>0</v>
      </c>
      <c r="E4659" s="223">
        <f>E4608*'Usages mobilité'!$BG49*(1+'Usages mobilité'!$BH49)^(E$4557-$D$4557)/1000</f>
        <v>0</v>
      </c>
      <c r="F4659" s="223">
        <f>F4608*'Usages mobilité'!$BG49*(1+'Usages mobilité'!$BH49)^(F$4557-$D$4557)/1000</f>
        <v>0</v>
      </c>
      <c r="G4659" s="223">
        <f>G4608*'Usages mobilité'!$BG49*(1+'Usages mobilité'!$BH49)^(G$4557-$D$4557)/1000</f>
        <v>0</v>
      </c>
      <c r="H4659" s="223">
        <f>H4608*'Usages mobilité'!$BG49*(1+'Usages mobilité'!$BH49)^(H$4557-$D$4557)/1000</f>
        <v>0</v>
      </c>
      <c r="I4659" s="223">
        <f>I4608*'Usages mobilité'!$BG49*(1+'Usages mobilité'!$BH49)^(I$4557-$D$4557)/1000</f>
        <v>0</v>
      </c>
      <c r="J4659" s="223">
        <f>J4608*'Usages mobilité'!$BG49*(1+'Usages mobilité'!$BH49)^(J$4557-$D$4557)/1000</f>
        <v>0</v>
      </c>
      <c r="K4659" s="223">
        <f>K4608*'Usages mobilité'!$BG49*(1+'Usages mobilité'!$BH49)^(K$4557-$D$4557)/1000</f>
        <v>0</v>
      </c>
      <c r="L4659" s="223">
        <f>L4608*'Usages mobilité'!$BG49*(1+'Usages mobilité'!$BH49)^(L$4557-$D$4557)/1000</f>
        <v>0</v>
      </c>
      <c r="M4659" s="223">
        <f>M4608*'Usages mobilité'!$BG49*(1+'Usages mobilité'!$BH49)^(M$4557-$D$4557)/1000</f>
        <v>0</v>
      </c>
      <c r="N4659" s="223">
        <f>N4608*'Usages mobilité'!$BG49*(1+'Usages mobilité'!$BH49)^(N$4557-$D$4557)/1000</f>
        <v>0</v>
      </c>
      <c r="O4659" s="223">
        <f>O4608*'Usages mobilité'!$BG49*(1+'Usages mobilité'!$BH49)^(O$4557-$D$4557)/1000</f>
        <v>0</v>
      </c>
      <c r="P4659" s="223">
        <f>P4608*'Usages mobilité'!$BG49*(1+'Usages mobilité'!$BH49)^(P$4557-$D$4557)/1000</f>
        <v>0</v>
      </c>
      <c r="Q4659" s="223">
        <f>Q4608*'Usages mobilité'!$BG49*(1+'Usages mobilité'!$BH49)^(Q$4557-$D$4557)/1000</f>
        <v>0</v>
      </c>
      <c r="R4659" s="223">
        <f>R4608*'Usages mobilité'!$BG49*(1+'Usages mobilité'!$BH49)^(R$4557-$D$4557)/1000</f>
        <v>0</v>
      </c>
    </row>
    <row r="4660" spans="1:18" hidden="1" outlineLevel="2" x14ac:dyDescent="0.25">
      <c r="A4660" s="222" t="str">
        <f>'Usages mobilité'!A50</f>
        <v>Usage mobilité n°47</v>
      </c>
      <c r="B4660" s="222" t="s">
        <v>645</v>
      </c>
      <c r="C4660" s="222"/>
      <c r="D4660" s="223">
        <f>D4609*'Usages mobilité'!$BG50*(1+'Usages mobilité'!$BH50)^(D$4557-$D$4557)/1000</f>
        <v>0</v>
      </c>
      <c r="E4660" s="223">
        <f>E4609*'Usages mobilité'!$BG50*(1+'Usages mobilité'!$BH50)^(E$4557-$D$4557)/1000</f>
        <v>0</v>
      </c>
      <c r="F4660" s="223">
        <f>F4609*'Usages mobilité'!$BG50*(1+'Usages mobilité'!$BH50)^(F$4557-$D$4557)/1000</f>
        <v>0</v>
      </c>
      <c r="G4660" s="223">
        <f>G4609*'Usages mobilité'!$BG50*(1+'Usages mobilité'!$BH50)^(G$4557-$D$4557)/1000</f>
        <v>0</v>
      </c>
      <c r="H4660" s="223">
        <f>H4609*'Usages mobilité'!$BG50*(1+'Usages mobilité'!$BH50)^(H$4557-$D$4557)/1000</f>
        <v>0</v>
      </c>
      <c r="I4660" s="223">
        <f>I4609*'Usages mobilité'!$BG50*(1+'Usages mobilité'!$BH50)^(I$4557-$D$4557)/1000</f>
        <v>0</v>
      </c>
      <c r="J4660" s="223">
        <f>J4609*'Usages mobilité'!$BG50*(1+'Usages mobilité'!$BH50)^(J$4557-$D$4557)/1000</f>
        <v>0</v>
      </c>
      <c r="K4660" s="223">
        <f>K4609*'Usages mobilité'!$BG50*(1+'Usages mobilité'!$BH50)^(K$4557-$D$4557)/1000</f>
        <v>0</v>
      </c>
      <c r="L4660" s="223">
        <f>L4609*'Usages mobilité'!$BG50*(1+'Usages mobilité'!$BH50)^(L$4557-$D$4557)/1000</f>
        <v>0</v>
      </c>
      <c r="M4660" s="223">
        <f>M4609*'Usages mobilité'!$BG50*(1+'Usages mobilité'!$BH50)^(M$4557-$D$4557)/1000</f>
        <v>0</v>
      </c>
      <c r="N4660" s="223">
        <f>N4609*'Usages mobilité'!$BG50*(1+'Usages mobilité'!$BH50)^(N$4557-$D$4557)/1000</f>
        <v>0</v>
      </c>
      <c r="O4660" s="223">
        <f>O4609*'Usages mobilité'!$BG50*(1+'Usages mobilité'!$BH50)^(O$4557-$D$4557)/1000</f>
        <v>0</v>
      </c>
      <c r="P4660" s="223">
        <f>P4609*'Usages mobilité'!$BG50*(1+'Usages mobilité'!$BH50)^(P$4557-$D$4557)/1000</f>
        <v>0</v>
      </c>
      <c r="Q4660" s="223">
        <f>Q4609*'Usages mobilité'!$BG50*(1+'Usages mobilité'!$BH50)^(Q$4557-$D$4557)/1000</f>
        <v>0</v>
      </c>
      <c r="R4660" s="223">
        <f>R4609*'Usages mobilité'!$BG50*(1+'Usages mobilité'!$BH50)^(R$4557-$D$4557)/1000</f>
        <v>0</v>
      </c>
    </row>
    <row r="4661" spans="1:18" hidden="1" outlineLevel="2" x14ac:dyDescent="0.25">
      <c r="A4661" s="222" t="str">
        <f>'Usages mobilité'!A51</f>
        <v>Usage mobilité n°48</v>
      </c>
      <c r="B4661" s="222" t="s">
        <v>645</v>
      </c>
      <c r="C4661" s="222"/>
      <c r="D4661" s="223">
        <f>D4610*'Usages mobilité'!$BG51*(1+'Usages mobilité'!$BH51)^(D$4557-$D$4557)/1000</f>
        <v>0</v>
      </c>
      <c r="E4661" s="223">
        <f>E4610*'Usages mobilité'!$BG51*(1+'Usages mobilité'!$BH51)^(E$4557-$D$4557)/1000</f>
        <v>0</v>
      </c>
      <c r="F4661" s="223">
        <f>F4610*'Usages mobilité'!$BG51*(1+'Usages mobilité'!$BH51)^(F$4557-$D$4557)/1000</f>
        <v>0</v>
      </c>
      <c r="G4661" s="223">
        <f>G4610*'Usages mobilité'!$BG51*(1+'Usages mobilité'!$BH51)^(G$4557-$D$4557)/1000</f>
        <v>0</v>
      </c>
      <c r="H4661" s="223">
        <f>H4610*'Usages mobilité'!$BG51*(1+'Usages mobilité'!$BH51)^(H$4557-$D$4557)/1000</f>
        <v>0</v>
      </c>
      <c r="I4661" s="223">
        <f>I4610*'Usages mobilité'!$BG51*(1+'Usages mobilité'!$BH51)^(I$4557-$D$4557)/1000</f>
        <v>0</v>
      </c>
      <c r="J4661" s="223">
        <f>J4610*'Usages mobilité'!$BG51*(1+'Usages mobilité'!$BH51)^(J$4557-$D$4557)/1000</f>
        <v>0</v>
      </c>
      <c r="K4661" s="223">
        <f>K4610*'Usages mobilité'!$BG51*(1+'Usages mobilité'!$BH51)^(K$4557-$D$4557)/1000</f>
        <v>0</v>
      </c>
      <c r="L4661" s="223">
        <f>L4610*'Usages mobilité'!$BG51*(1+'Usages mobilité'!$BH51)^(L$4557-$D$4557)/1000</f>
        <v>0</v>
      </c>
      <c r="M4661" s="223">
        <f>M4610*'Usages mobilité'!$BG51*(1+'Usages mobilité'!$BH51)^(M$4557-$D$4557)/1000</f>
        <v>0</v>
      </c>
      <c r="N4661" s="223">
        <f>N4610*'Usages mobilité'!$BG51*(1+'Usages mobilité'!$BH51)^(N$4557-$D$4557)/1000</f>
        <v>0</v>
      </c>
      <c r="O4661" s="223">
        <f>O4610*'Usages mobilité'!$BG51*(1+'Usages mobilité'!$BH51)^(O$4557-$D$4557)/1000</f>
        <v>0</v>
      </c>
      <c r="P4661" s="223">
        <f>P4610*'Usages mobilité'!$BG51*(1+'Usages mobilité'!$BH51)^(P$4557-$D$4557)/1000</f>
        <v>0</v>
      </c>
      <c r="Q4661" s="223">
        <f>Q4610*'Usages mobilité'!$BG51*(1+'Usages mobilité'!$BH51)^(Q$4557-$D$4557)/1000</f>
        <v>0</v>
      </c>
      <c r="R4661" s="223">
        <f>R4610*'Usages mobilité'!$BG51*(1+'Usages mobilité'!$BH51)^(R$4557-$D$4557)/1000</f>
        <v>0</v>
      </c>
    </row>
    <row r="4662" spans="1:18" hidden="1" outlineLevel="2" x14ac:dyDescent="0.25">
      <c r="A4662" s="222" t="str">
        <f>'Usages mobilité'!A52</f>
        <v>Usage mobilité n°49</v>
      </c>
      <c r="B4662" s="222" t="s">
        <v>645</v>
      </c>
      <c r="C4662" s="222"/>
      <c r="D4662" s="223">
        <f>D4611*'Usages mobilité'!$BG52*(1+'Usages mobilité'!$BH52)^(D$4557-$D$4557)/1000</f>
        <v>0</v>
      </c>
      <c r="E4662" s="223">
        <f>E4611*'Usages mobilité'!$BG52*(1+'Usages mobilité'!$BH52)^(E$4557-$D$4557)/1000</f>
        <v>0</v>
      </c>
      <c r="F4662" s="223">
        <f>F4611*'Usages mobilité'!$BG52*(1+'Usages mobilité'!$BH52)^(F$4557-$D$4557)/1000</f>
        <v>0</v>
      </c>
      <c r="G4662" s="223">
        <f>G4611*'Usages mobilité'!$BG52*(1+'Usages mobilité'!$BH52)^(G$4557-$D$4557)/1000</f>
        <v>0</v>
      </c>
      <c r="H4662" s="223">
        <f>H4611*'Usages mobilité'!$BG52*(1+'Usages mobilité'!$BH52)^(H$4557-$D$4557)/1000</f>
        <v>0</v>
      </c>
      <c r="I4662" s="223">
        <f>I4611*'Usages mobilité'!$BG52*(1+'Usages mobilité'!$BH52)^(I$4557-$D$4557)/1000</f>
        <v>0</v>
      </c>
      <c r="J4662" s="223">
        <f>J4611*'Usages mobilité'!$BG52*(1+'Usages mobilité'!$BH52)^(J$4557-$D$4557)/1000</f>
        <v>0</v>
      </c>
      <c r="K4662" s="223">
        <f>K4611*'Usages mobilité'!$BG52*(1+'Usages mobilité'!$BH52)^(K$4557-$D$4557)/1000</f>
        <v>0</v>
      </c>
      <c r="L4662" s="223">
        <f>L4611*'Usages mobilité'!$BG52*(1+'Usages mobilité'!$BH52)^(L$4557-$D$4557)/1000</f>
        <v>0</v>
      </c>
      <c r="M4662" s="223">
        <f>M4611*'Usages mobilité'!$BG52*(1+'Usages mobilité'!$BH52)^(M$4557-$D$4557)/1000</f>
        <v>0</v>
      </c>
      <c r="N4662" s="223">
        <f>N4611*'Usages mobilité'!$BG52*(1+'Usages mobilité'!$BH52)^(N$4557-$D$4557)/1000</f>
        <v>0</v>
      </c>
      <c r="O4662" s="223">
        <f>O4611*'Usages mobilité'!$BG52*(1+'Usages mobilité'!$BH52)^(O$4557-$D$4557)/1000</f>
        <v>0</v>
      </c>
      <c r="P4662" s="223">
        <f>P4611*'Usages mobilité'!$BG52*(1+'Usages mobilité'!$BH52)^(P$4557-$D$4557)/1000</f>
        <v>0</v>
      </c>
      <c r="Q4662" s="223">
        <f>Q4611*'Usages mobilité'!$BG52*(1+'Usages mobilité'!$BH52)^(Q$4557-$D$4557)/1000</f>
        <v>0</v>
      </c>
      <c r="R4662" s="223">
        <f>R4611*'Usages mobilité'!$BG52*(1+'Usages mobilité'!$BH52)^(R$4557-$D$4557)/1000</f>
        <v>0</v>
      </c>
    </row>
    <row r="4663" spans="1:18" hidden="1" outlineLevel="2" x14ac:dyDescent="0.25">
      <c r="A4663" s="222" t="str">
        <f>'Usages mobilité'!A53</f>
        <v>Usage mobilité n°50</v>
      </c>
      <c r="B4663" s="222" t="s">
        <v>645</v>
      </c>
      <c r="C4663" s="222"/>
      <c r="D4663" s="223">
        <f>D4612*'Usages mobilité'!$BG53*(1+'Usages mobilité'!$BH53)^(D$4557-$D$4557)/1000</f>
        <v>0</v>
      </c>
      <c r="E4663" s="223">
        <f>E4612*'Usages mobilité'!$BG53*(1+'Usages mobilité'!$BH53)^(E$4557-$D$4557)/1000</f>
        <v>0</v>
      </c>
      <c r="F4663" s="223">
        <f>F4612*'Usages mobilité'!$BG53*(1+'Usages mobilité'!$BH53)^(F$4557-$D$4557)/1000</f>
        <v>0</v>
      </c>
      <c r="G4663" s="223">
        <f>G4612*'Usages mobilité'!$BG53*(1+'Usages mobilité'!$BH53)^(G$4557-$D$4557)/1000</f>
        <v>0</v>
      </c>
      <c r="H4663" s="223">
        <f>H4612*'Usages mobilité'!$BG53*(1+'Usages mobilité'!$BH53)^(H$4557-$D$4557)/1000</f>
        <v>0</v>
      </c>
      <c r="I4663" s="223">
        <f>I4612*'Usages mobilité'!$BG53*(1+'Usages mobilité'!$BH53)^(I$4557-$D$4557)/1000</f>
        <v>0</v>
      </c>
      <c r="J4663" s="223">
        <f>J4612*'Usages mobilité'!$BG53*(1+'Usages mobilité'!$BH53)^(J$4557-$D$4557)/1000</f>
        <v>0</v>
      </c>
      <c r="K4663" s="223">
        <f>K4612*'Usages mobilité'!$BG53*(1+'Usages mobilité'!$BH53)^(K$4557-$D$4557)/1000</f>
        <v>0</v>
      </c>
      <c r="L4663" s="223">
        <f>L4612*'Usages mobilité'!$BG53*(1+'Usages mobilité'!$BH53)^(L$4557-$D$4557)/1000</f>
        <v>0</v>
      </c>
      <c r="M4663" s="223">
        <f>M4612*'Usages mobilité'!$BG53*(1+'Usages mobilité'!$BH53)^(M$4557-$D$4557)/1000</f>
        <v>0</v>
      </c>
      <c r="N4663" s="223">
        <f>N4612*'Usages mobilité'!$BG53*(1+'Usages mobilité'!$BH53)^(N$4557-$D$4557)/1000</f>
        <v>0</v>
      </c>
      <c r="O4663" s="223">
        <f>O4612*'Usages mobilité'!$BG53*(1+'Usages mobilité'!$BH53)^(O$4557-$D$4557)/1000</f>
        <v>0</v>
      </c>
      <c r="P4663" s="223">
        <f>P4612*'Usages mobilité'!$BG53*(1+'Usages mobilité'!$BH53)^(P$4557-$D$4557)/1000</f>
        <v>0</v>
      </c>
      <c r="Q4663" s="223">
        <f>Q4612*'Usages mobilité'!$BG53*(1+'Usages mobilité'!$BH53)^(Q$4557-$D$4557)/1000</f>
        <v>0</v>
      </c>
      <c r="R4663" s="223">
        <f>R4612*'Usages mobilité'!$BG53*(1+'Usages mobilité'!$BH53)^(R$4557-$D$4557)/1000</f>
        <v>0</v>
      </c>
    </row>
    <row r="4664" spans="1:18" hidden="1" outlineLevel="1" collapsed="1" x14ac:dyDescent="0.25">
      <c r="A4664" s="222" t="s">
        <v>657</v>
      </c>
      <c r="B4664" s="222"/>
      <c r="C4664" s="222"/>
      <c r="D4664" s="223">
        <f t="shared" ref="D4664:R4664" si="407">SUM(D4614:D4663)</f>
        <v>0</v>
      </c>
      <c r="E4664" s="223">
        <f t="shared" si="407"/>
        <v>0</v>
      </c>
      <c r="F4664" s="223">
        <f t="shared" si="407"/>
        <v>0</v>
      </c>
      <c r="G4664" s="223">
        <f t="shared" si="407"/>
        <v>0</v>
      </c>
      <c r="H4664" s="223">
        <f t="shared" si="407"/>
        <v>0</v>
      </c>
      <c r="I4664" s="223">
        <f t="shared" si="407"/>
        <v>0</v>
      </c>
      <c r="J4664" s="223">
        <f t="shared" si="407"/>
        <v>0</v>
      </c>
      <c r="K4664" s="223">
        <f t="shared" si="407"/>
        <v>0</v>
      </c>
      <c r="L4664" s="223">
        <f t="shared" si="407"/>
        <v>0</v>
      </c>
      <c r="M4664" s="223">
        <f t="shared" si="407"/>
        <v>0</v>
      </c>
      <c r="N4664" s="223">
        <f t="shared" si="407"/>
        <v>0</v>
      </c>
      <c r="O4664" s="223">
        <f t="shared" si="407"/>
        <v>0</v>
      </c>
      <c r="P4664" s="223">
        <f t="shared" si="407"/>
        <v>0</v>
      </c>
      <c r="Q4664" s="223">
        <f t="shared" si="407"/>
        <v>0</v>
      </c>
      <c r="R4664" s="223">
        <f t="shared" si="407"/>
        <v>0</v>
      </c>
    </row>
    <row r="4665" spans="1:18" hidden="1" outlineLevel="1" x14ac:dyDescent="0.25">
      <c r="A4665" s="53" t="s">
        <v>652</v>
      </c>
      <c r="B4665" s="53"/>
      <c r="C4665" s="53"/>
      <c r="D4665" s="244"/>
      <c r="E4665" s="244"/>
      <c r="F4665" s="244"/>
      <c r="G4665" s="244"/>
      <c r="H4665" s="244"/>
      <c r="I4665" s="244"/>
      <c r="J4665" s="244"/>
      <c r="K4665" s="244"/>
      <c r="L4665" s="244"/>
      <c r="M4665" s="244"/>
      <c r="N4665" s="244"/>
      <c r="O4665" s="244"/>
      <c r="P4665" s="244"/>
      <c r="Q4665" s="244"/>
      <c r="R4665" s="244"/>
    </row>
    <row r="4666" spans="1:18" hidden="1" outlineLevel="1" x14ac:dyDescent="0.25">
      <c r="A4666" s="53" t="s">
        <v>658</v>
      </c>
      <c r="B4666" s="53"/>
      <c r="C4666" s="53"/>
      <c r="D4666" s="244"/>
      <c r="E4666" s="244"/>
      <c r="F4666" s="244"/>
      <c r="G4666" s="244"/>
      <c r="H4666" s="244"/>
      <c r="I4666" s="244"/>
      <c r="J4666" s="244"/>
      <c r="K4666" s="244"/>
      <c r="L4666" s="244"/>
      <c r="M4666" s="244"/>
      <c r="N4666" s="244"/>
      <c r="O4666" s="244"/>
      <c r="P4666" s="244"/>
      <c r="Q4666" s="244"/>
      <c r="R4666" s="244"/>
    </row>
    <row r="4667" spans="1:18" hidden="1" outlineLevel="1" x14ac:dyDescent="0.25">
      <c r="A4667" s="53" t="s">
        <v>40</v>
      </c>
      <c r="B4667" s="53"/>
      <c r="C4667" s="53"/>
      <c r="D4667" s="223">
        <f t="shared" ref="D4667:R4667" si="408">D4664+D4666</f>
        <v>0</v>
      </c>
      <c r="E4667" s="223">
        <f t="shared" si="408"/>
        <v>0</v>
      </c>
      <c r="F4667" s="223">
        <f t="shared" si="408"/>
        <v>0</v>
      </c>
      <c r="G4667" s="223">
        <f t="shared" si="408"/>
        <v>0</v>
      </c>
      <c r="H4667" s="223">
        <f t="shared" si="408"/>
        <v>0</v>
      </c>
      <c r="I4667" s="223">
        <f t="shared" si="408"/>
        <v>0</v>
      </c>
      <c r="J4667" s="223">
        <f t="shared" si="408"/>
        <v>0</v>
      </c>
      <c r="K4667" s="223">
        <f t="shared" si="408"/>
        <v>0</v>
      </c>
      <c r="L4667" s="223">
        <f t="shared" si="408"/>
        <v>0</v>
      </c>
      <c r="M4667" s="223">
        <f t="shared" si="408"/>
        <v>0</v>
      </c>
      <c r="N4667" s="223">
        <f t="shared" si="408"/>
        <v>0</v>
      </c>
      <c r="O4667" s="223">
        <f t="shared" si="408"/>
        <v>0</v>
      </c>
      <c r="P4667" s="223">
        <f t="shared" si="408"/>
        <v>0</v>
      </c>
      <c r="Q4667" s="223">
        <f t="shared" si="408"/>
        <v>0</v>
      </c>
      <c r="R4667" s="223">
        <f t="shared" si="408"/>
        <v>0</v>
      </c>
    </row>
    <row r="4668" spans="1:18" hidden="1" outlineLevel="1" x14ac:dyDescent="0.25"/>
    <row r="4669" spans="1:18" hidden="1" outlineLevel="1" x14ac:dyDescent="0.25">
      <c r="A4669" s="274" t="s">
        <v>0</v>
      </c>
      <c r="B4669" s="225" t="s">
        <v>16</v>
      </c>
      <c r="C4669" s="53"/>
      <c r="D4669" s="244">
        <v>10000</v>
      </c>
      <c r="E4669" s="244"/>
      <c r="F4669" s="244"/>
      <c r="G4669" s="244"/>
      <c r="H4669" s="244"/>
      <c r="I4669" s="244"/>
      <c r="J4669" s="244"/>
      <c r="K4669" s="244"/>
      <c r="L4669" s="244"/>
      <c r="M4669" s="244"/>
      <c r="N4669" s="244"/>
      <c r="O4669" s="244"/>
      <c r="P4669" s="244"/>
      <c r="Q4669" s="244"/>
      <c r="R4669" s="244"/>
    </row>
    <row r="4670" spans="1:18" hidden="1" outlineLevel="1" x14ac:dyDescent="0.25">
      <c r="A4670" s="274"/>
      <c r="B4670" s="226" t="s">
        <v>42</v>
      </c>
      <c r="C4670" s="222"/>
      <c r="D4670" s="223">
        <f>IF($B4554&lt;&gt;"",D4669*(VLOOKUP($B4554,Distribution!$H4:$Y53,18)*(1+VLOOKUP($B4554,Distribution!$H4:$Z53,19))^(D4557-$D4557))/1000,0)</f>
        <v>0</v>
      </c>
      <c r="E4670" s="223">
        <f>IF($B4554&lt;&gt;"",E4669*(VLOOKUP($B4554,Distribution!$H4:$Y53,18)*(1+VLOOKUP($B4554,Distribution!$H4:$Z53,19))^(E4557-$D4557))/1000,0)</f>
        <v>0</v>
      </c>
      <c r="F4670" s="223">
        <f>IF($B4554&lt;&gt;"",F4669*(VLOOKUP($B4554,Distribution!$H4:$Y53,18)*(1+VLOOKUP($B4554,Distribution!$H4:$Z53,19))^(F4557-$D4557))/1000,0)</f>
        <v>0</v>
      </c>
      <c r="G4670" s="223">
        <f>IF($B4554&lt;&gt;"",G4669*(VLOOKUP($B4554,Distribution!$H4:$Y53,18)*(1+VLOOKUP($B4554,Distribution!$H4:$Z53,19))^(G4557-$D4557))/1000,0)</f>
        <v>0</v>
      </c>
      <c r="H4670" s="223">
        <f>IF($B4554&lt;&gt;"",H4669*(VLOOKUP($B4554,Distribution!$H4:$Y53,18)*(1+VLOOKUP($B4554,Distribution!$H4:$Z53,19))^(H4557-$D4557))/1000,0)</f>
        <v>0</v>
      </c>
      <c r="I4670" s="223">
        <f>IF($B4554&lt;&gt;"",I4669*(VLOOKUP($B4554,Distribution!$H4:$Y53,18)*(1+VLOOKUP($B4554,Distribution!$H4:$Z53,19))^(I4557-$D4557))/1000,0)</f>
        <v>0</v>
      </c>
      <c r="J4670" s="223">
        <f>IF($B4554&lt;&gt;"",J4669*(VLOOKUP($B4554,Distribution!$H4:$Y53,18)*(1+VLOOKUP($B4554,Distribution!$H4:$Z53,19))^(J4557-$D4557))/1000,0)</f>
        <v>0</v>
      </c>
      <c r="K4670" s="223">
        <f>IF($B4554&lt;&gt;"",K4669*(VLOOKUP($B4554,Distribution!$H4:$Y53,18)*(1+VLOOKUP($B4554,Distribution!$H4:$Z53,19))^(K4557-$D4557))/1000,0)</f>
        <v>0</v>
      </c>
      <c r="L4670" s="223">
        <f>IF($B4554&lt;&gt;"",L4669*(VLOOKUP($B4554,Distribution!$H4:$Y53,18)*(1+VLOOKUP($B4554,Distribution!$H4:$Z53,19))^(L4557-$D4557))/1000,0)</f>
        <v>0</v>
      </c>
      <c r="M4670" s="223">
        <f>IF($B4554&lt;&gt;"",M4669*(VLOOKUP($B4554,Distribution!$H4:$Y53,18)*(1+VLOOKUP($B4554,Distribution!$H4:$Z53,19))^(M4557-$D4557))/1000,0)</f>
        <v>0</v>
      </c>
      <c r="N4670" s="223">
        <f>IF($B4554&lt;&gt;"",N4669*(VLOOKUP($B4554,Distribution!$H4:$Y53,18)*(1+VLOOKUP($B4554,Distribution!$H4:$Z53,19))^(N4557-$D4557))/1000,0)</f>
        <v>0</v>
      </c>
      <c r="O4670" s="223">
        <f>IF($B4554&lt;&gt;"",O4669*(VLOOKUP($B4554,Distribution!$H4:$Y53,18)*(1+VLOOKUP($B4554,Distribution!$H4:$Z53,19))^(O4557-$D4557))/1000,0)</f>
        <v>0</v>
      </c>
      <c r="P4670" s="223">
        <f>IF($B4554&lt;&gt;"",P4669*(VLOOKUP($B4554,Distribution!$H4:$Y53,18)*(1+VLOOKUP($B4554,Distribution!$H4:$Z53,19))^(P4557-$D4557))/1000,0)</f>
        <v>0</v>
      </c>
      <c r="Q4670" s="223">
        <f>IF($B4554&lt;&gt;"",Q4669*(VLOOKUP($B4554,Distribution!$H4:$Y53,18)*(1+VLOOKUP($B4554,Distribution!$H4:$Z53,19))^(Q4557-$D4557))/1000,0)</f>
        <v>0</v>
      </c>
      <c r="R4670" s="223">
        <f>IF($B4554&lt;&gt;"",R4669*(VLOOKUP($B4554,Distribution!$H4:$Y53,18)*(1+VLOOKUP($B4554,Distribution!$H4:$Z53,19))^(R4557-$D4557))/1000,0)</f>
        <v>0</v>
      </c>
    </row>
    <row r="4671" spans="1:18" hidden="1" outlineLevel="1" x14ac:dyDescent="0.25">
      <c r="A4671" s="274" t="s">
        <v>15</v>
      </c>
      <c r="B4671" s="225" t="s">
        <v>679</v>
      </c>
      <c r="C4671" s="53"/>
      <c r="D4671" s="244"/>
      <c r="E4671" s="244"/>
      <c r="F4671" s="244"/>
      <c r="G4671" s="244"/>
      <c r="H4671" s="244"/>
      <c r="I4671" s="244"/>
      <c r="J4671" s="244"/>
      <c r="K4671" s="244"/>
      <c r="L4671" s="244"/>
      <c r="M4671" s="244"/>
      <c r="N4671" s="244"/>
      <c r="O4671" s="244"/>
      <c r="P4671" s="244"/>
      <c r="Q4671" s="244"/>
      <c r="R4671" s="244"/>
    </row>
    <row r="4672" spans="1:18" hidden="1" outlineLevel="1" x14ac:dyDescent="0.25">
      <c r="A4672" s="274"/>
      <c r="B4672" s="225" t="s">
        <v>42</v>
      </c>
      <c r="C4672" s="53"/>
      <c r="D4672" s="244"/>
      <c r="E4672" s="244"/>
      <c r="F4672" s="244"/>
      <c r="G4672" s="244"/>
      <c r="H4672" s="244"/>
      <c r="I4672" s="244"/>
      <c r="J4672" s="244"/>
      <c r="K4672" s="244"/>
      <c r="L4672" s="244"/>
      <c r="M4672" s="244"/>
      <c r="N4672" s="244"/>
      <c r="O4672" s="244"/>
      <c r="P4672" s="244"/>
      <c r="Q4672" s="244"/>
      <c r="R4672" s="244"/>
    </row>
    <row r="4673" spans="1:18" hidden="1" outlineLevel="1" x14ac:dyDescent="0.25">
      <c r="A4673" s="225" t="s">
        <v>56</v>
      </c>
      <c r="B4673" s="225"/>
      <c r="C4673" s="53"/>
      <c r="D4673" s="244"/>
      <c r="E4673" s="244"/>
      <c r="F4673" s="244"/>
      <c r="G4673" s="244"/>
      <c r="H4673" s="244"/>
      <c r="I4673" s="244"/>
      <c r="J4673" s="244"/>
      <c r="K4673" s="244"/>
      <c r="L4673" s="244"/>
      <c r="M4673" s="244"/>
      <c r="N4673" s="244"/>
      <c r="O4673" s="244"/>
      <c r="P4673" s="244"/>
      <c r="Q4673" s="244"/>
      <c r="R4673" s="244"/>
    </row>
    <row r="4674" spans="1:18" hidden="1" outlineLevel="1" x14ac:dyDescent="0.25">
      <c r="A4674" s="225" t="s">
        <v>57</v>
      </c>
      <c r="B4674" s="225"/>
      <c r="C4674" s="53"/>
      <c r="D4674" s="244"/>
      <c r="E4674" s="244"/>
      <c r="F4674" s="244"/>
      <c r="G4674" s="244"/>
      <c r="H4674" s="244"/>
      <c r="I4674" s="244"/>
      <c r="J4674" s="244"/>
      <c r="K4674" s="244"/>
      <c r="L4674" s="244"/>
      <c r="M4674" s="244"/>
      <c r="N4674" s="244"/>
      <c r="O4674" s="244"/>
      <c r="P4674" s="244"/>
      <c r="Q4674" s="244"/>
      <c r="R4674" s="244"/>
    </row>
    <row r="4675" spans="1:18" hidden="1" outlineLevel="1" x14ac:dyDescent="0.25">
      <c r="A4675" s="224" t="s">
        <v>659</v>
      </c>
      <c r="B4675" s="224"/>
      <c r="C4675" s="222"/>
      <c r="D4675" s="223">
        <f t="shared" ref="D4675:R4675" si="409">D4670+D4672+D4673+D4674</f>
        <v>0</v>
      </c>
      <c r="E4675" s="223">
        <f t="shared" si="409"/>
        <v>0</v>
      </c>
      <c r="F4675" s="223">
        <f t="shared" si="409"/>
        <v>0</v>
      </c>
      <c r="G4675" s="223">
        <f t="shared" si="409"/>
        <v>0</v>
      </c>
      <c r="H4675" s="223">
        <f t="shared" si="409"/>
        <v>0</v>
      </c>
      <c r="I4675" s="223">
        <f t="shared" si="409"/>
        <v>0</v>
      </c>
      <c r="J4675" s="223">
        <f t="shared" si="409"/>
        <v>0</v>
      </c>
      <c r="K4675" s="223">
        <f t="shared" si="409"/>
        <v>0</v>
      </c>
      <c r="L4675" s="223">
        <f t="shared" si="409"/>
        <v>0</v>
      </c>
      <c r="M4675" s="223">
        <f t="shared" si="409"/>
        <v>0</v>
      </c>
      <c r="N4675" s="223">
        <f t="shared" si="409"/>
        <v>0</v>
      </c>
      <c r="O4675" s="223">
        <f t="shared" si="409"/>
        <v>0</v>
      </c>
      <c r="P4675" s="223">
        <f t="shared" si="409"/>
        <v>0</v>
      </c>
      <c r="Q4675" s="223">
        <f t="shared" si="409"/>
        <v>0</v>
      </c>
      <c r="R4675" s="223">
        <f t="shared" si="409"/>
        <v>0</v>
      </c>
    </row>
    <row r="4676" spans="1:18" hidden="1" outlineLevel="1" x14ac:dyDescent="0.25"/>
    <row r="4677" spans="1:18" hidden="1" outlineLevel="1" x14ac:dyDescent="0.25">
      <c r="A4677" s="222" t="s">
        <v>663</v>
      </c>
      <c r="B4677" s="222"/>
      <c r="C4677" s="222"/>
      <c r="D4677" s="223">
        <f t="shared" ref="D4677:R4677" si="410">D4667-D4675</f>
        <v>0</v>
      </c>
      <c r="E4677" s="223">
        <f t="shared" si="410"/>
        <v>0</v>
      </c>
      <c r="F4677" s="223">
        <f t="shared" si="410"/>
        <v>0</v>
      </c>
      <c r="G4677" s="223">
        <f t="shared" si="410"/>
        <v>0</v>
      </c>
      <c r="H4677" s="223">
        <f t="shared" si="410"/>
        <v>0</v>
      </c>
      <c r="I4677" s="223">
        <f t="shared" si="410"/>
        <v>0</v>
      </c>
      <c r="J4677" s="223">
        <f t="shared" si="410"/>
        <v>0</v>
      </c>
      <c r="K4677" s="223">
        <f t="shared" si="410"/>
        <v>0</v>
      </c>
      <c r="L4677" s="223">
        <f t="shared" si="410"/>
        <v>0</v>
      </c>
      <c r="M4677" s="223">
        <f t="shared" si="410"/>
        <v>0</v>
      </c>
      <c r="N4677" s="223">
        <f t="shared" si="410"/>
        <v>0</v>
      </c>
      <c r="O4677" s="223">
        <f t="shared" si="410"/>
        <v>0</v>
      </c>
      <c r="P4677" s="223">
        <f t="shared" si="410"/>
        <v>0</v>
      </c>
      <c r="Q4677" s="223">
        <f t="shared" si="410"/>
        <v>0</v>
      </c>
      <c r="R4677" s="223">
        <f t="shared" si="410"/>
        <v>0</v>
      </c>
    </row>
    <row r="4678" spans="1:18" hidden="1" outlineLevel="1" x14ac:dyDescent="0.25"/>
    <row r="4679" spans="1:18" hidden="1" outlineLevel="1" x14ac:dyDescent="0.25">
      <c r="A4679" s="53" t="s">
        <v>664</v>
      </c>
      <c r="B4679" s="53"/>
      <c r="C4679" s="53"/>
      <c r="D4679" s="244"/>
      <c r="E4679" s="244"/>
      <c r="F4679" s="244"/>
      <c r="G4679" s="244"/>
      <c r="H4679" s="244"/>
      <c r="I4679" s="244"/>
      <c r="J4679" s="244"/>
      <c r="K4679" s="244"/>
      <c r="L4679" s="244"/>
      <c r="M4679" s="244"/>
      <c r="N4679" s="244"/>
      <c r="O4679" s="244"/>
      <c r="P4679" s="244"/>
      <c r="Q4679" s="244"/>
      <c r="R4679" s="244"/>
    </row>
    <row r="4680" spans="1:18" hidden="1" outlineLevel="1" x14ac:dyDescent="0.25"/>
    <row r="4681" spans="1:18" hidden="1" outlineLevel="1" x14ac:dyDescent="0.25">
      <c r="A4681" s="222" t="s">
        <v>665</v>
      </c>
      <c r="B4681" s="222"/>
      <c r="C4681" s="222"/>
      <c r="D4681" s="223">
        <f t="shared" ref="D4681:R4681" si="411">D4677-D4679</f>
        <v>0</v>
      </c>
      <c r="E4681" s="223">
        <f t="shared" si="411"/>
        <v>0</v>
      </c>
      <c r="F4681" s="223">
        <f t="shared" si="411"/>
        <v>0</v>
      </c>
      <c r="G4681" s="223">
        <f t="shared" si="411"/>
        <v>0</v>
      </c>
      <c r="H4681" s="223">
        <f t="shared" si="411"/>
        <v>0</v>
      </c>
      <c r="I4681" s="223">
        <f t="shared" si="411"/>
        <v>0</v>
      </c>
      <c r="J4681" s="223">
        <f t="shared" si="411"/>
        <v>0</v>
      </c>
      <c r="K4681" s="223">
        <f t="shared" si="411"/>
        <v>0</v>
      </c>
      <c r="L4681" s="223">
        <f t="shared" si="411"/>
        <v>0</v>
      </c>
      <c r="M4681" s="223">
        <f t="shared" si="411"/>
        <v>0</v>
      </c>
      <c r="N4681" s="223">
        <f t="shared" si="411"/>
        <v>0</v>
      </c>
      <c r="O4681" s="223">
        <f t="shared" si="411"/>
        <v>0</v>
      </c>
      <c r="P4681" s="223">
        <f t="shared" si="411"/>
        <v>0</v>
      </c>
      <c r="Q4681" s="223">
        <f t="shared" si="411"/>
        <v>0</v>
      </c>
      <c r="R4681" s="223">
        <f t="shared" si="411"/>
        <v>0</v>
      </c>
    </row>
    <row r="4682" spans="1:18" hidden="1" outlineLevel="1" x14ac:dyDescent="0.25">
      <c r="A4682" s="222" t="s">
        <v>666</v>
      </c>
      <c r="B4682" s="222"/>
      <c r="C4682" s="222"/>
      <c r="D4682" s="223">
        <f t="shared" ref="D4682:R4682" si="412">$B4555*D4681</f>
        <v>0</v>
      </c>
      <c r="E4682" s="223">
        <f t="shared" si="412"/>
        <v>0</v>
      </c>
      <c r="F4682" s="223">
        <f t="shared" si="412"/>
        <v>0</v>
      </c>
      <c r="G4682" s="223">
        <f t="shared" si="412"/>
        <v>0</v>
      </c>
      <c r="H4682" s="223">
        <f t="shared" si="412"/>
        <v>0</v>
      </c>
      <c r="I4682" s="223">
        <f t="shared" si="412"/>
        <v>0</v>
      </c>
      <c r="J4682" s="223">
        <f t="shared" si="412"/>
        <v>0</v>
      </c>
      <c r="K4682" s="223">
        <f t="shared" si="412"/>
        <v>0</v>
      </c>
      <c r="L4682" s="223">
        <f t="shared" si="412"/>
        <v>0</v>
      </c>
      <c r="M4682" s="223">
        <f t="shared" si="412"/>
        <v>0</v>
      </c>
      <c r="N4682" s="223">
        <f t="shared" si="412"/>
        <v>0</v>
      </c>
      <c r="O4682" s="223">
        <f t="shared" si="412"/>
        <v>0</v>
      </c>
      <c r="P4682" s="223">
        <f t="shared" si="412"/>
        <v>0</v>
      </c>
      <c r="Q4682" s="223">
        <f t="shared" si="412"/>
        <v>0</v>
      </c>
      <c r="R4682" s="223">
        <f t="shared" si="412"/>
        <v>0</v>
      </c>
    </row>
    <row r="4683" spans="1:18" hidden="1" outlineLevel="1" x14ac:dyDescent="0.25"/>
    <row r="4684" spans="1:18" hidden="1" outlineLevel="1" x14ac:dyDescent="0.25">
      <c r="A4684" s="222" t="s">
        <v>667</v>
      </c>
      <c r="B4684" s="222"/>
      <c r="C4684" s="222"/>
      <c r="D4684" s="223">
        <f t="shared" ref="D4684:R4684" si="413">D4681-D4682</f>
        <v>0</v>
      </c>
      <c r="E4684" s="223">
        <f t="shared" si="413"/>
        <v>0</v>
      </c>
      <c r="F4684" s="223">
        <f t="shared" si="413"/>
        <v>0</v>
      </c>
      <c r="G4684" s="223">
        <f t="shared" si="413"/>
        <v>0</v>
      </c>
      <c r="H4684" s="223">
        <f t="shared" si="413"/>
        <v>0</v>
      </c>
      <c r="I4684" s="223">
        <f t="shared" si="413"/>
        <v>0</v>
      </c>
      <c r="J4684" s="223">
        <f t="shared" si="413"/>
        <v>0</v>
      </c>
      <c r="K4684" s="223">
        <f t="shared" si="413"/>
        <v>0</v>
      </c>
      <c r="L4684" s="223">
        <f t="shared" si="413"/>
        <v>0</v>
      </c>
      <c r="M4684" s="223">
        <f t="shared" si="413"/>
        <v>0</v>
      </c>
      <c r="N4684" s="223">
        <f t="shared" si="413"/>
        <v>0</v>
      </c>
      <c r="O4684" s="223">
        <f t="shared" si="413"/>
        <v>0</v>
      </c>
      <c r="P4684" s="223">
        <f t="shared" si="413"/>
        <v>0</v>
      </c>
      <c r="Q4684" s="223">
        <f t="shared" si="413"/>
        <v>0</v>
      </c>
      <c r="R4684" s="223">
        <f t="shared" si="413"/>
        <v>0</v>
      </c>
    </row>
    <row r="4685" spans="1:18" hidden="1" outlineLevel="1" x14ac:dyDescent="0.25"/>
    <row r="4686" spans="1:18" hidden="1" outlineLevel="1" x14ac:dyDescent="0.25">
      <c r="A4686" s="224" t="s">
        <v>668</v>
      </c>
      <c r="B4686" s="222"/>
      <c r="C4686" s="222"/>
      <c r="D4686" s="227" t="e">
        <f>IRR(D4684:R4684)</f>
        <v>#NUM!</v>
      </c>
    </row>
    <row r="4687" spans="1:18" collapsed="1" x14ac:dyDescent="0.25"/>
    <row r="4690" spans="1:18" s="169" customFormat="1" x14ac:dyDescent="0.25">
      <c r="A4690" s="169" t="s">
        <v>916</v>
      </c>
    </row>
    <row r="4691" spans="1:18" hidden="1" outlineLevel="1" x14ac:dyDescent="0.25"/>
    <row r="4692" spans="1:18" hidden="1" outlineLevel="1" x14ac:dyDescent="0.25">
      <c r="A4692" s="217" t="s">
        <v>643</v>
      </c>
      <c r="B4692" s="208"/>
    </row>
    <row r="4693" spans="1:18" hidden="1" outlineLevel="1" x14ac:dyDescent="0.25">
      <c r="A4693" s="218" t="s">
        <v>644</v>
      </c>
      <c r="B4693" s="209"/>
    </row>
    <row r="4694" spans="1:18" ht="15.75" hidden="1" outlineLevel="1" thickBot="1" x14ac:dyDescent="0.3">
      <c r="A4694" s="219" t="s">
        <v>12</v>
      </c>
      <c r="B4694" s="243"/>
    </row>
    <row r="4695" spans="1:18" hidden="1" outlineLevel="1" x14ac:dyDescent="0.25"/>
    <row r="4696" spans="1:18" hidden="1" outlineLevel="1" x14ac:dyDescent="0.25">
      <c r="A4696" s="53" t="s">
        <v>14</v>
      </c>
      <c r="B4696" s="53"/>
      <c r="C4696" s="223">
        <v>0</v>
      </c>
      <c r="D4696" s="223">
        <v>1</v>
      </c>
      <c r="E4696" s="223">
        <v>2</v>
      </c>
      <c r="F4696" s="223">
        <v>3</v>
      </c>
      <c r="G4696" s="223">
        <v>4</v>
      </c>
      <c r="H4696" s="223">
        <v>5</v>
      </c>
      <c r="I4696" s="223">
        <v>6</v>
      </c>
      <c r="J4696" s="223">
        <v>7</v>
      </c>
      <c r="K4696" s="223">
        <v>8</v>
      </c>
      <c r="L4696" s="223">
        <v>9</v>
      </c>
      <c r="M4696" s="223">
        <v>10</v>
      </c>
      <c r="N4696" s="223">
        <v>11</v>
      </c>
      <c r="O4696" s="223">
        <v>12</v>
      </c>
      <c r="P4696" s="223">
        <v>13</v>
      </c>
      <c r="Q4696" s="223">
        <v>14</v>
      </c>
      <c r="R4696" s="223">
        <v>15</v>
      </c>
    </row>
    <row r="4697" spans="1:18" hidden="1" outlineLevel="1" x14ac:dyDescent="0.25"/>
    <row r="4698" spans="1:18" hidden="1" outlineLevel="1" x14ac:dyDescent="0.25">
      <c r="A4698" s="53" t="s">
        <v>59</v>
      </c>
      <c r="B4698" s="53"/>
      <c r="C4698" s="244"/>
      <c r="D4698" s="244"/>
      <c r="E4698" s="244"/>
      <c r="F4698" s="244"/>
      <c r="G4698" s="244"/>
      <c r="H4698" s="244"/>
      <c r="I4698" s="244"/>
      <c r="J4698" s="244"/>
      <c r="K4698" s="244"/>
      <c r="L4698" s="244"/>
      <c r="M4698" s="244"/>
      <c r="N4698" s="244"/>
      <c r="O4698" s="244"/>
      <c r="P4698" s="244"/>
      <c r="Q4698" s="244"/>
      <c r="R4698" s="244"/>
    </row>
    <row r="4699" spans="1:18" hidden="1" outlineLevel="1" x14ac:dyDescent="0.25">
      <c r="A4699" s="53" t="s">
        <v>824</v>
      </c>
      <c r="B4699" s="53"/>
      <c r="C4699" s="244"/>
      <c r="D4699" s="244"/>
      <c r="E4699" s="244"/>
      <c r="F4699" s="244"/>
      <c r="G4699" s="244"/>
      <c r="H4699" s="244"/>
      <c r="I4699" s="244"/>
      <c r="J4699" s="244"/>
      <c r="K4699" s="244"/>
      <c r="L4699" s="244"/>
      <c r="M4699" s="244"/>
      <c r="N4699" s="244"/>
      <c r="O4699" s="244"/>
      <c r="P4699" s="244"/>
      <c r="Q4699" s="244"/>
      <c r="R4699" s="244"/>
    </row>
    <row r="4700" spans="1:18" hidden="1" outlineLevel="1" x14ac:dyDescent="0.25">
      <c r="A4700" s="53" t="s">
        <v>825</v>
      </c>
      <c r="B4700" s="53"/>
      <c r="C4700" s="244"/>
      <c r="D4700" s="244"/>
      <c r="E4700" s="244"/>
      <c r="F4700" s="244"/>
      <c r="G4700" s="244"/>
      <c r="H4700" s="244"/>
      <c r="I4700" s="244"/>
      <c r="J4700" s="244"/>
      <c r="K4700" s="244"/>
      <c r="L4700" s="244"/>
      <c r="M4700" s="244"/>
      <c r="N4700" s="244"/>
      <c r="O4700" s="244"/>
      <c r="P4700" s="244"/>
      <c r="Q4700" s="244"/>
      <c r="R4700" s="244"/>
    </row>
    <row r="4701" spans="1:18" hidden="1" outlineLevel="1" x14ac:dyDescent="0.25"/>
    <row r="4702" spans="1:18" hidden="1" outlineLevel="2" x14ac:dyDescent="0.25">
      <c r="A4702" s="222" t="str">
        <f>'Usages industrie'!A4</f>
        <v>Usage industriel n°1</v>
      </c>
      <c r="B4702" s="222" t="s">
        <v>41</v>
      </c>
      <c r="C4702" s="222"/>
      <c r="D4702" s="223">
        <f>IF(B$4692&lt;&gt;"",IF(B$4692='Usages industrie'!$K4,'Usages industrie'!J4,0),0)</f>
        <v>0</v>
      </c>
      <c r="E4702" s="223">
        <f t="shared" ref="E4702:R4711" si="414">$D4702</f>
        <v>0</v>
      </c>
      <c r="F4702" s="223">
        <f t="shared" si="414"/>
        <v>0</v>
      </c>
      <c r="G4702" s="223">
        <f t="shared" si="414"/>
        <v>0</v>
      </c>
      <c r="H4702" s="223">
        <f t="shared" si="414"/>
        <v>0</v>
      </c>
      <c r="I4702" s="223">
        <f t="shared" si="414"/>
        <v>0</v>
      </c>
      <c r="J4702" s="223">
        <f t="shared" si="414"/>
        <v>0</v>
      </c>
      <c r="K4702" s="223">
        <f t="shared" si="414"/>
        <v>0</v>
      </c>
      <c r="L4702" s="223">
        <f t="shared" si="414"/>
        <v>0</v>
      </c>
      <c r="M4702" s="223">
        <f t="shared" si="414"/>
        <v>0</v>
      </c>
      <c r="N4702" s="223">
        <f t="shared" si="414"/>
        <v>0</v>
      </c>
      <c r="O4702" s="223">
        <f t="shared" si="414"/>
        <v>0</v>
      </c>
      <c r="P4702" s="223">
        <f t="shared" si="414"/>
        <v>0</v>
      </c>
      <c r="Q4702" s="223">
        <f t="shared" si="414"/>
        <v>0</v>
      </c>
      <c r="R4702" s="223">
        <f t="shared" si="414"/>
        <v>0</v>
      </c>
    </row>
    <row r="4703" spans="1:18" hidden="1" outlineLevel="2" x14ac:dyDescent="0.25">
      <c r="A4703" s="222" t="str">
        <f>'Usages industrie'!A5</f>
        <v>Usage industriel n°2</v>
      </c>
      <c r="B4703" s="222" t="s">
        <v>41</v>
      </c>
      <c r="C4703" s="222"/>
      <c r="D4703" s="223">
        <f>IF(B$4692&lt;&gt;"",IF(B$4692='Usages industrie'!$K5,'Usages industrie'!J5,0),0)</f>
        <v>0</v>
      </c>
      <c r="E4703" s="223">
        <f t="shared" si="414"/>
        <v>0</v>
      </c>
      <c r="F4703" s="223">
        <f t="shared" si="414"/>
        <v>0</v>
      </c>
      <c r="G4703" s="223">
        <f t="shared" si="414"/>
        <v>0</v>
      </c>
      <c r="H4703" s="223">
        <f t="shared" si="414"/>
        <v>0</v>
      </c>
      <c r="I4703" s="223">
        <f t="shared" si="414"/>
        <v>0</v>
      </c>
      <c r="J4703" s="223">
        <f t="shared" si="414"/>
        <v>0</v>
      </c>
      <c r="K4703" s="223">
        <f t="shared" si="414"/>
        <v>0</v>
      </c>
      <c r="L4703" s="223">
        <f t="shared" si="414"/>
        <v>0</v>
      </c>
      <c r="M4703" s="223">
        <f t="shared" si="414"/>
        <v>0</v>
      </c>
      <c r="N4703" s="223">
        <f t="shared" si="414"/>
        <v>0</v>
      </c>
      <c r="O4703" s="223">
        <f t="shared" si="414"/>
        <v>0</v>
      </c>
      <c r="P4703" s="223">
        <f t="shared" si="414"/>
        <v>0</v>
      </c>
      <c r="Q4703" s="223">
        <f t="shared" si="414"/>
        <v>0</v>
      </c>
      <c r="R4703" s="223">
        <f t="shared" si="414"/>
        <v>0</v>
      </c>
    </row>
    <row r="4704" spans="1:18" hidden="1" outlineLevel="2" x14ac:dyDescent="0.25">
      <c r="A4704" s="222" t="str">
        <f>'Usages industrie'!A6</f>
        <v>Usage industriel n°3</v>
      </c>
      <c r="B4704" s="222" t="s">
        <v>41</v>
      </c>
      <c r="C4704" s="222"/>
      <c r="D4704" s="223">
        <f>IF(B$4692&lt;&gt;"",IF(B$4692='Usages industrie'!$K6,'Usages industrie'!J6,0),0)</f>
        <v>0</v>
      </c>
      <c r="E4704" s="223">
        <f t="shared" si="414"/>
        <v>0</v>
      </c>
      <c r="F4704" s="223">
        <f t="shared" si="414"/>
        <v>0</v>
      </c>
      <c r="G4704" s="223">
        <f t="shared" si="414"/>
        <v>0</v>
      </c>
      <c r="H4704" s="223">
        <f t="shared" si="414"/>
        <v>0</v>
      </c>
      <c r="I4704" s="223">
        <f t="shared" si="414"/>
        <v>0</v>
      </c>
      <c r="J4704" s="223">
        <f t="shared" si="414"/>
        <v>0</v>
      </c>
      <c r="K4704" s="223">
        <f t="shared" si="414"/>
        <v>0</v>
      </c>
      <c r="L4704" s="223">
        <f t="shared" si="414"/>
        <v>0</v>
      </c>
      <c r="M4704" s="223">
        <f t="shared" si="414"/>
        <v>0</v>
      </c>
      <c r="N4704" s="223">
        <f t="shared" si="414"/>
        <v>0</v>
      </c>
      <c r="O4704" s="223">
        <f t="shared" si="414"/>
        <v>0</v>
      </c>
      <c r="P4704" s="223">
        <f t="shared" si="414"/>
        <v>0</v>
      </c>
      <c r="Q4704" s="223">
        <f t="shared" si="414"/>
        <v>0</v>
      </c>
      <c r="R4704" s="223">
        <f t="shared" si="414"/>
        <v>0</v>
      </c>
    </row>
    <row r="4705" spans="1:18" hidden="1" outlineLevel="2" x14ac:dyDescent="0.25">
      <c r="A4705" s="222" t="str">
        <f>'Usages industrie'!A7</f>
        <v>Usage industriel n°4</v>
      </c>
      <c r="B4705" s="222" t="s">
        <v>41</v>
      </c>
      <c r="C4705" s="222"/>
      <c r="D4705" s="223">
        <f>IF(B$4692&lt;&gt;"",IF(B$4692='Usages industrie'!$K7,'Usages industrie'!J7,0),0)</f>
        <v>0</v>
      </c>
      <c r="E4705" s="223">
        <f t="shared" si="414"/>
        <v>0</v>
      </c>
      <c r="F4705" s="223">
        <f t="shared" si="414"/>
        <v>0</v>
      </c>
      <c r="G4705" s="223">
        <f t="shared" si="414"/>
        <v>0</v>
      </c>
      <c r="H4705" s="223">
        <f t="shared" si="414"/>
        <v>0</v>
      </c>
      <c r="I4705" s="223">
        <f t="shared" si="414"/>
        <v>0</v>
      </c>
      <c r="J4705" s="223">
        <f t="shared" si="414"/>
        <v>0</v>
      </c>
      <c r="K4705" s="223">
        <f t="shared" si="414"/>
        <v>0</v>
      </c>
      <c r="L4705" s="223">
        <f t="shared" si="414"/>
        <v>0</v>
      </c>
      <c r="M4705" s="223">
        <f t="shared" si="414"/>
        <v>0</v>
      </c>
      <c r="N4705" s="223">
        <f t="shared" si="414"/>
        <v>0</v>
      </c>
      <c r="O4705" s="223">
        <f t="shared" si="414"/>
        <v>0</v>
      </c>
      <c r="P4705" s="223">
        <f t="shared" si="414"/>
        <v>0</v>
      </c>
      <c r="Q4705" s="223">
        <f t="shared" si="414"/>
        <v>0</v>
      </c>
      <c r="R4705" s="223">
        <f t="shared" si="414"/>
        <v>0</v>
      </c>
    </row>
    <row r="4706" spans="1:18" hidden="1" outlineLevel="2" x14ac:dyDescent="0.25">
      <c r="A4706" s="222" t="str">
        <f>'Usages industrie'!A8</f>
        <v>Usage industriel n°5</v>
      </c>
      <c r="B4706" s="222" t="s">
        <v>41</v>
      </c>
      <c r="C4706" s="222"/>
      <c r="D4706" s="223">
        <f>IF(B$4692&lt;&gt;"",IF(B$4692='Usages industrie'!$K8,'Usages industrie'!J8,0),0)</f>
        <v>0</v>
      </c>
      <c r="E4706" s="223">
        <f t="shared" si="414"/>
        <v>0</v>
      </c>
      <c r="F4706" s="223">
        <f t="shared" si="414"/>
        <v>0</v>
      </c>
      <c r="G4706" s="223">
        <f t="shared" si="414"/>
        <v>0</v>
      </c>
      <c r="H4706" s="223">
        <f t="shared" si="414"/>
        <v>0</v>
      </c>
      <c r="I4706" s="223">
        <f t="shared" si="414"/>
        <v>0</v>
      </c>
      <c r="J4706" s="223">
        <f t="shared" si="414"/>
        <v>0</v>
      </c>
      <c r="K4706" s="223">
        <f t="shared" si="414"/>
        <v>0</v>
      </c>
      <c r="L4706" s="223">
        <f t="shared" si="414"/>
        <v>0</v>
      </c>
      <c r="M4706" s="223">
        <f t="shared" si="414"/>
        <v>0</v>
      </c>
      <c r="N4706" s="223">
        <f t="shared" si="414"/>
        <v>0</v>
      </c>
      <c r="O4706" s="223">
        <f t="shared" si="414"/>
        <v>0</v>
      </c>
      <c r="P4706" s="223">
        <f t="shared" si="414"/>
        <v>0</v>
      </c>
      <c r="Q4706" s="223">
        <f t="shared" si="414"/>
        <v>0</v>
      </c>
      <c r="R4706" s="223">
        <f t="shared" si="414"/>
        <v>0</v>
      </c>
    </row>
    <row r="4707" spans="1:18" hidden="1" outlineLevel="2" x14ac:dyDescent="0.25">
      <c r="A4707" s="222" t="str">
        <f>'Usages industrie'!A9</f>
        <v>Usage industriel n°6</v>
      </c>
      <c r="B4707" s="222" t="s">
        <v>41</v>
      </c>
      <c r="C4707" s="222"/>
      <c r="D4707" s="223">
        <f>IF(B$4692&lt;&gt;"",IF(B$4692='Usages industrie'!$K9,'Usages industrie'!J9,0),0)</f>
        <v>0</v>
      </c>
      <c r="E4707" s="223">
        <f t="shared" si="414"/>
        <v>0</v>
      </c>
      <c r="F4707" s="223">
        <f t="shared" si="414"/>
        <v>0</v>
      </c>
      <c r="G4707" s="223">
        <f t="shared" si="414"/>
        <v>0</v>
      </c>
      <c r="H4707" s="223">
        <f t="shared" si="414"/>
        <v>0</v>
      </c>
      <c r="I4707" s="223">
        <f t="shared" si="414"/>
        <v>0</v>
      </c>
      <c r="J4707" s="223">
        <f t="shared" si="414"/>
        <v>0</v>
      </c>
      <c r="K4707" s="223">
        <f t="shared" si="414"/>
        <v>0</v>
      </c>
      <c r="L4707" s="223">
        <f t="shared" si="414"/>
        <v>0</v>
      </c>
      <c r="M4707" s="223">
        <f t="shared" si="414"/>
        <v>0</v>
      </c>
      <c r="N4707" s="223">
        <f t="shared" si="414"/>
        <v>0</v>
      </c>
      <c r="O4707" s="223">
        <f t="shared" si="414"/>
        <v>0</v>
      </c>
      <c r="P4707" s="223">
        <f t="shared" si="414"/>
        <v>0</v>
      </c>
      <c r="Q4707" s="223">
        <f t="shared" si="414"/>
        <v>0</v>
      </c>
      <c r="R4707" s="223">
        <f t="shared" si="414"/>
        <v>0</v>
      </c>
    </row>
    <row r="4708" spans="1:18" hidden="1" outlineLevel="2" x14ac:dyDescent="0.25">
      <c r="A4708" s="222" t="str">
        <f>'Usages industrie'!A10</f>
        <v>Usage industriel n°7</v>
      </c>
      <c r="B4708" s="222" t="s">
        <v>41</v>
      </c>
      <c r="C4708" s="222"/>
      <c r="D4708" s="223">
        <f>IF(B$4692&lt;&gt;"",IF(B$4692='Usages industrie'!$K10,'Usages industrie'!J10,0),0)</f>
        <v>0</v>
      </c>
      <c r="E4708" s="223">
        <f t="shared" si="414"/>
        <v>0</v>
      </c>
      <c r="F4708" s="223">
        <f t="shared" si="414"/>
        <v>0</v>
      </c>
      <c r="G4708" s="223">
        <f t="shared" si="414"/>
        <v>0</v>
      </c>
      <c r="H4708" s="223">
        <f t="shared" si="414"/>
        <v>0</v>
      </c>
      <c r="I4708" s="223">
        <f t="shared" si="414"/>
        <v>0</v>
      </c>
      <c r="J4708" s="223">
        <f t="shared" si="414"/>
        <v>0</v>
      </c>
      <c r="K4708" s="223">
        <f t="shared" si="414"/>
        <v>0</v>
      </c>
      <c r="L4708" s="223">
        <f t="shared" si="414"/>
        <v>0</v>
      </c>
      <c r="M4708" s="223">
        <f t="shared" si="414"/>
        <v>0</v>
      </c>
      <c r="N4708" s="223">
        <f t="shared" si="414"/>
        <v>0</v>
      </c>
      <c r="O4708" s="223">
        <f t="shared" si="414"/>
        <v>0</v>
      </c>
      <c r="P4708" s="223">
        <f t="shared" si="414"/>
        <v>0</v>
      </c>
      <c r="Q4708" s="223">
        <f t="shared" si="414"/>
        <v>0</v>
      </c>
      <c r="R4708" s="223">
        <f t="shared" si="414"/>
        <v>0</v>
      </c>
    </row>
    <row r="4709" spans="1:18" hidden="1" outlineLevel="2" x14ac:dyDescent="0.25">
      <c r="A4709" s="222" t="str">
        <f>'Usages industrie'!A11</f>
        <v>Usage industriel n°8</v>
      </c>
      <c r="B4709" s="222" t="s">
        <v>41</v>
      </c>
      <c r="C4709" s="222"/>
      <c r="D4709" s="223">
        <f>IF(B$4692&lt;&gt;"",IF(B$4692='Usages industrie'!$K11,'Usages industrie'!J11,0),0)</f>
        <v>0</v>
      </c>
      <c r="E4709" s="223">
        <f t="shared" si="414"/>
        <v>0</v>
      </c>
      <c r="F4709" s="223">
        <f t="shared" si="414"/>
        <v>0</v>
      </c>
      <c r="G4709" s="223">
        <f t="shared" si="414"/>
        <v>0</v>
      </c>
      <c r="H4709" s="223">
        <f t="shared" si="414"/>
        <v>0</v>
      </c>
      <c r="I4709" s="223">
        <f t="shared" si="414"/>
        <v>0</v>
      </c>
      <c r="J4709" s="223">
        <f t="shared" si="414"/>
        <v>0</v>
      </c>
      <c r="K4709" s="223">
        <f t="shared" si="414"/>
        <v>0</v>
      </c>
      <c r="L4709" s="223">
        <f t="shared" si="414"/>
        <v>0</v>
      </c>
      <c r="M4709" s="223">
        <f t="shared" si="414"/>
        <v>0</v>
      </c>
      <c r="N4709" s="223">
        <f t="shared" si="414"/>
        <v>0</v>
      </c>
      <c r="O4709" s="223">
        <f t="shared" si="414"/>
        <v>0</v>
      </c>
      <c r="P4709" s="223">
        <f t="shared" si="414"/>
        <v>0</v>
      </c>
      <c r="Q4709" s="223">
        <f t="shared" si="414"/>
        <v>0</v>
      </c>
      <c r="R4709" s="223">
        <f t="shared" si="414"/>
        <v>0</v>
      </c>
    </row>
    <row r="4710" spans="1:18" hidden="1" outlineLevel="2" x14ac:dyDescent="0.25">
      <c r="A4710" s="222" t="str">
        <f>'Usages industrie'!A12</f>
        <v>Usage industriel n°9</v>
      </c>
      <c r="B4710" s="222" t="s">
        <v>41</v>
      </c>
      <c r="C4710" s="222"/>
      <c r="D4710" s="223">
        <f>IF(B$4692&lt;&gt;"",IF(B$4692='Usages industrie'!$K12,'Usages industrie'!J12,0),0)</f>
        <v>0</v>
      </c>
      <c r="E4710" s="223">
        <f t="shared" si="414"/>
        <v>0</v>
      </c>
      <c r="F4710" s="223">
        <f t="shared" si="414"/>
        <v>0</v>
      </c>
      <c r="G4710" s="223">
        <f t="shared" si="414"/>
        <v>0</v>
      </c>
      <c r="H4710" s="223">
        <f t="shared" si="414"/>
        <v>0</v>
      </c>
      <c r="I4710" s="223">
        <f t="shared" si="414"/>
        <v>0</v>
      </c>
      <c r="J4710" s="223">
        <f t="shared" si="414"/>
        <v>0</v>
      </c>
      <c r="K4710" s="223">
        <f t="shared" si="414"/>
        <v>0</v>
      </c>
      <c r="L4710" s="223">
        <f t="shared" si="414"/>
        <v>0</v>
      </c>
      <c r="M4710" s="223">
        <f t="shared" si="414"/>
        <v>0</v>
      </c>
      <c r="N4710" s="223">
        <f t="shared" si="414"/>
        <v>0</v>
      </c>
      <c r="O4710" s="223">
        <f t="shared" si="414"/>
        <v>0</v>
      </c>
      <c r="P4710" s="223">
        <f t="shared" si="414"/>
        <v>0</v>
      </c>
      <c r="Q4710" s="223">
        <f t="shared" si="414"/>
        <v>0</v>
      </c>
      <c r="R4710" s="223">
        <f t="shared" si="414"/>
        <v>0</v>
      </c>
    </row>
    <row r="4711" spans="1:18" hidden="1" outlineLevel="2" x14ac:dyDescent="0.25">
      <c r="A4711" s="222" t="str">
        <f>'Usages industrie'!A13</f>
        <v>Usage industriel n°10</v>
      </c>
      <c r="B4711" s="222" t="s">
        <v>41</v>
      </c>
      <c r="C4711" s="222"/>
      <c r="D4711" s="223">
        <f>IF(B$4692&lt;&gt;"",IF(B$4692='Usages industrie'!$K13,'Usages industrie'!J13,0),0)</f>
        <v>0</v>
      </c>
      <c r="E4711" s="223">
        <f t="shared" si="414"/>
        <v>0</v>
      </c>
      <c r="F4711" s="223">
        <f t="shared" si="414"/>
        <v>0</v>
      </c>
      <c r="G4711" s="223">
        <f t="shared" si="414"/>
        <v>0</v>
      </c>
      <c r="H4711" s="223">
        <f t="shared" si="414"/>
        <v>0</v>
      </c>
      <c r="I4711" s="223">
        <f t="shared" si="414"/>
        <v>0</v>
      </c>
      <c r="J4711" s="223">
        <f t="shared" si="414"/>
        <v>0</v>
      </c>
      <c r="K4711" s="223">
        <f t="shared" si="414"/>
        <v>0</v>
      </c>
      <c r="L4711" s="223">
        <f t="shared" si="414"/>
        <v>0</v>
      </c>
      <c r="M4711" s="223">
        <f t="shared" si="414"/>
        <v>0</v>
      </c>
      <c r="N4711" s="223">
        <f t="shared" si="414"/>
        <v>0</v>
      </c>
      <c r="O4711" s="223">
        <f t="shared" si="414"/>
        <v>0</v>
      </c>
      <c r="P4711" s="223">
        <f t="shared" si="414"/>
        <v>0</v>
      </c>
      <c r="Q4711" s="223">
        <f t="shared" si="414"/>
        <v>0</v>
      </c>
      <c r="R4711" s="223">
        <f t="shared" si="414"/>
        <v>0</v>
      </c>
    </row>
    <row r="4712" spans="1:18" hidden="1" outlineLevel="2" x14ac:dyDescent="0.25">
      <c r="A4712" s="222" t="str">
        <f>'Usages industrie'!A14</f>
        <v>Usage industriel n°11</v>
      </c>
      <c r="B4712" s="222" t="s">
        <v>41</v>
      </c>
      <c r="C4712" s="222"/>
      <c r="D4712" s="223">
        <f>IF(B$4692&lt;&gt;"",IF(B$4692='Usages industrie'!$K14,'Usages industrie'!J14,0),0)</f>
        <v>0</v>
      </c>
      <c r="E4712" s="223">
        <f t="shared" ref="E4712:R4721" si="415">$D4712</f>
        <v>0</v>
      </c>
      <c r="F4712" s="223">
        <f t="shared" si="415"/>
        <v>0</v>
      </c>
      <c r="G4712" s="223">
        <f t="shared" si="415"/>
        <v>0</v>
      </c>
      <c r="H4712" s="223">
        <f t="shared" si="415"/>
        <v>0</v>
      </c>
      <c r="I4712" s="223">
        <f t="shared" si="415"/>
        <v>0</v>
      </c>
      <c r="J4712" s="223">
        <f t="shared" si="415"/>
        <v>0</v>
      </c>
      <c r="K4712" s="223">
        <f t="shared" si="415"/>
        <v>0</v>
      </c>
      <c r="L4712" s="223">
        <f t="shared" si="415"/>
        <v>0</v>
      </c>
      <c r="M4712" s="223">
        <f t="shared" si="415"/>
        <v>0</v>
      </c>
      <c r="N4712" s="223">
        <f t="shared" si="415"/>
        <v>0</v>
      </c>
      <c r="O4712" s="223">
        <f t="shared" si="415"/>
        <v>0</v>
      </c>
      <c r="P4712" s="223">
        <f t="shared" si="415"/>
        <v>0</v>
      </c>
      <c r="Q4712" s="223">
        <f t="shared" si="415"/>
        <v>0</v>
      </c>
      <c r="R4712" s="223">
        <f t="shared" si="415"/>
        <v>0</v>
      </c>
    </row>
    <row r="4713" spans="1:18" hidden="1" outlineLevel="2" x14ac:dyDescent="0.25">
      <c r="A4713" s="222" t="str">
        <f>'Usages industrie'!A15</f>
        <v>Usage industriel n°12</v>
      </c>
      <c r="B4713" s="222" t="s">
        <v>41</v>
      </c>
      <c r="C4713" s="222"/>
      <c r="D4713" s="223">
        <f>IF(B$4692&lt;&gt;"",IF(B$4692='Usages industrie'!$K15,'Usages industrie'!J15,0),0)</f>
        <v>0</v>
      </c>
      <c r="E4713" s="223">
        <f t="shared" si="415"/>
        <v>0</v>
      </c>
      <c r="F4713" s="223">
        <f t="shared" si="415"/>
        <v>0</v>
      </c>
      <c r="G4713" s="223">
        <f t="shared" si="415"/>
        <v>0</v>
      </c>
      <c r="H4713" s="223">
        <f t="shared" si="415"/>
        <v>0</v>
      </c>
      <c r="I4713" s="223">
        <f t="shared" si="415"/>
        <v>0</v>
      </c>
      <c r="J4713" s="223">
        <f t="shared" si="415"/>
        <v>0</v>
      </c>
      <c r="K4713" s="223">
        <f t="shared" si="415"/>
        <v>0</v>
      </c>
      <c r="L4713" s="223">
        <f t="shared" si="415"/>
        <v>0</v>
      </c>
      <c r="M4713" s="223">
        <f t="shared" si="415"/>
        <v>0</v>
      </c>
      <c r="N4713" s="223">
        <f t="shared" si="415"/>
        <v>0</v>
      </c>
      <c r="O4713" s="223">
        <f t="shared" si="415"/>
        <v>0</v>
      </c>
      <c r="P4713" s="223">
        <f t="shared" si="415"/>
        <v>0</v>
      </c>
      <c r="Q4713" s="223">
        <f t="shared" si="415"/>
        <v>0</v>
      </c>
      <c r="R4713" s="223">
        <f t="shared" si="415"/>
        <v>0</v>
      </c>
    </row>
    <row r="4714" spans="1:18" hidden="1" outlineLevel="2" x14ac:dyDescent="0.25">
      <c r="A4714" s="222" t="str">
        <f>'Usages industrie'!A16</f>
        <v>Usage industriel n°13</v>
      </c>
      <c r="B4714" s="222" t="s">
        <v>41</v>
      </c>
      <c r="C4714" s="222"/>
      <c r="D4714" s="223">
        <f>IF(B$4692&lt;&gt;"",IF(B$4692='Usages industrie'!$K16,'Usages industrie'!J16,0),0)</f>
        <v>0</v>
      </c>
      <c r="E4714" s="223">
        <f t="shared" si="415"/>
        <v>0</v>
      </c>
      <c r="F4714" s="223">
        <f t="shared" si="415"/>
        <v>0</v>
      </c>
      <c r="G4714" s="223">
        <f t="shared" si="415"/>
        <v>0</v>
      </c>
      <c r="H4714" s="223">
        <f t="shared" si="415"/>
        <v>0</v>
      </c>
      <c r="I4714" s="223">
        <f t="shared" si="415"/>
        <v>0</v>
      </c>
      <c r="J4714" s="223">
        <f t="shared" si="415"/>
        <v>0</v>
      </c>
      <c r="K4714" s="223">
        <f t="shared" si="415"/>
        <v>0</v>
      </c>
      <c r="L4714" s="223">
        <f t="shared" si="415"/>
        <v>0</v>
      </c>
      <c r="M4714" s="223">
        <f t="shared" si="415"/>
        <v>0</v>
      </c>
      <c r="N4714" s="223">
        <f t="shared" si="415"/>
        <v>0</v>
      </c>
      <c r="O4714" s="223">
        <f t="shared" si="415"/>
        <v>0</v>
      </c>
      <c r="P4714" s="223">
        <f t="shared" si="415"/>
        <v>0</v>
      </c>
      <c r="Q4714" s="223">
        <f t="shared" si="415"/>
        <v>0</v>
      </c>
      <c r="R4714" s="223">
        <f t="shared" si="415"/>
        <v>0</v>
      </c>
    </row>
    <row r="4715" spans="1:18" hidden="1" outlineLevel="2" x14ac:dyDescent="0.25">
      <c r="A4715" s="222" t="str">
        <f>'Usages industrie'!A17</f>
        <v>Usage industriel n°14</v>
      </c>
      <c r="B4715" s="222" t="s">
        <v>41</v>
      </c>
      <c r="C4715" s="222"/>
      <c r="D4715" s="223">
        <f>IF(B$4692&lt;&gt;"",IF(B$4692='Usages industrie'!$K17,'Usages industrie'!J17,0),0)</f>
        <v>0</v>
      </c>
      <c r="E4715" s="223">
        <f t="shared" si="415"/>
        <v>0</v>
      </c>
      <c r="F4715" s="223">
        <f t="shared" si="415"/>
        <v>0</v>
      </c>
      <c r="G4715" s="223">
        <f t="shared" si="415"/>
        <v>0</v>
      </c>
      <c r="H4715" s="223">
        <f t="shared" si="415"/>
        <v>0</v>
      </c>
      <c r="I4715" s="223">
        <f t="shared" si="415"/>
        <v>0</v>
      </c>
      <c r="J4715" s="223">
        <f t="shared" si="415"/>
        <v>0</v>
      </c>
      <c r="K4715" s="223">
        <f t="shared" si="415"/>
        <v>0</v>
      </c>
      <c r="L4715" s="223">
        <f t="shared" si="415"/>
        <v>0</v>
      </c>
      <c r="M4715" s="223">
        <f t="shared" si="415"/>
        <v>0</v>
      </c>
      <c r="N4715" s="223">
        <f t="shared" si="415"/>
        <v>0</v>
      </c>
      <c r="O4715" s="223">
        <f t="shared" si="415"/>
        <v>0</v>
      </c>
      <c r="P4715" s="223">
        <f t="shared" si="415"/>
        <v>0</v>
      </c>
      <c r="Q4715" s="223">
        <f t="shared" si="415"/>
        <v>0</v>
      </c>
      <c r="R4715" s="223">
        <f t="shared" si="415"/>
        <v>0</v>
      </c>
    </row>
    <row r="4716" spans="1:18" hidden="1" outlineLevel="2" x14ac:dyDescent="0.25">
      <c r="A4716" s="222" t="str">
        <f>'Usages industrie'!A18</f>
        <v>Usage industriel n°15</v>
      </c>
      <c r="B4716" s="222" t="s">
        <v>41</v>
      </c>
      <c r="C4716" s="222"/>
      <c r="D4716" s="223">
        <f>IF(B$4692&lt;&gt;"",IF(B$4692='Usages industrie'!$K18,'Usages industrie'!J18,0),0)</f>
        <v>0</v>
      </c>
      <c r="E4716" s="223">
        <f t="shared" si="415"/>
        <v>0</v>
      </c>
      <c r="F4716" s="223">
        <f t="shared" si="415"/>
        <v>0</v>
      </c>
      <c r="G4716" s="223">
        <f t="shared" si="415"/>
        <v>0</v>
      </c>
      <c r="H4716" s="223">
        <f t="shared" si="415"/>
        <v>0</v>
      </c>
      <c r="I4716" s="223">
        <f t="shared" si="415"/>
        <v>0</v>
      </c>
      <c r="J4716" s="223">
        <f t="shared" si="415"/>
        <v>0</v>
      </c>
      <c r="K4716" s="223">
        <f t="shared" si="415"/>
        <v>0</v>
      </c>
      <c r="L4716" s="223">
        <f t="shared" si="415"/>
        <v>0</v>
      </c>
      <c r="M4716" s="223">
        <f t="shared" si="415"/>
        <v>0</v>
      </c>
      <c r="N4716" s="223">
        <f t="shared" si="415"/>
        <v>0</v>
      </c>
      <c r="O4716" s="223">
        <f t="shared" si="415"/>
        <v>0</v>
      </c>
      <c r="P4716" s="223">
        <f t="shared" si="415"/>
        <v>0</v>
      </c>
      <c r="Q4716" s="223">
        <f t="shared" si="415"/>
        <v>0</v>
      </c>
      <c r="R4716" s="223">
        <f t="shared" si="415"/>
        <v>0</v>
      </c>
    </row>
    <row r="4717" spans="1:18" hidden="1" outlineLevel="2" x14ac:dyDescent="0.25">
      <c r="A4717" s="222" t="str">
        <f>'Usages industrie'!A19</f>
        <v>Usage industriel n°16</v>
      </c>
      <c r="B4717" s="222" t="s">
        <v>41</v>
      </c>
      <c r="C4717" s="222"/>
      <c r="D4717" s="223">
        <f>IF(B$4692&lt;&gt;"",IF(B$4692='Usages industrie'!$K19,'Usages industrie'!J19,0),0)</f>
        <v>0</v>
      </c>
      <c r="E4717" s="223">
        <f t="shared" si="415"/>
        <v>0</v>
      </c>
      <c r="F4717" s="223">
        <f t="shared" si="415"/>
        <v>0</v>
      </c>
      <c r="G4717" s="223">
        <f t="shared" si="415"/>
        <v>0</v>
      </c>
      <c r="H4717" s="223">
        <f t="shared" si="415"/>
        <v>0</v>
      </c>
      <c r="I4717" s="223">
        <f t="shared" si="415"/>
        <v>0</v>
      </c>
      <c r="J4717" s="223">
        <f t="shared" si="415"/>
        <v>0</v>
      </c>
      <c r="K4717" s="223">
        <f t="shared" si="415"/>
        <v>0</v>
      </c>
      <c r="L4717" s="223">
        <f t="shared" si="415"/>
        <v>0</v>
      </c>
      <c r="M4717" s="223">
        <f t="shared" si="415"/>
        <v>0</v>
      </c>
      <c r="N4717" s="223">
        <f t="shared" si="415"/>
        <v>0</v>
      </c>
      <c r="O4717" s="223">
        <f t="shared" si="415"/>
        <v>0</v>
      </c>
      <c r="P4717" s="223">
        <f t="shared" si="415"/>
        <v>0</v>
      </c>
      <c r="Q4717" s="223">
        <f t="shared" si="415"/>
        <v>0</v>
      </c>
      <c r="R4717" s="223">
        <f t="shared" si="415"/>
        <v>0</v>
      </c>
    </row>
    <row r="4718" spans="1:18" hidden="1" outlineLevel="2" x14ac:dyDescent="0.25">
      <c r="A4718" s="222" t="str">
        <f>'Usages industrie'!A20</f>
        <v>Usage industriel n°17</v>
      </c>
      <c r="B4718" s="222" t="s">
        <v>41</v>
      </c>
      <c r="C4718" s="222"/>
      <c r="D4718" s="223">
        <f>IF(B$4692&lt;&gt;"",IF(B$4692='Usages industrie'!$K20,'Usages industrie'!J20,0),0)</f>
        <v>0</v>
      </c>
      <c r="E4718" s="223">
        <f t="shared" si="415"/>
        <v>0</v>
      </c>
      <c r="F4718" s="223">
        <f t="shared" si="415"/>
        <v>0</v>
      </c>
      <c r="G4718" s="223">
        <f t="shared" si="415"/>
        <v>0</v>
      </c>
      <c r="H4718" s="223">
        <f t="shared" si="415"/>
        <v>0</v>
      </c>
      <c r="I4718" s="223">
        <f t="shared" si="415"/>
        <v>0</v>
      </c>
      <c r="J4718" s="223">
        <f t="shared" si="415"/>
        <v>0</v>
      </c>
      <c r="K4718" s="223">
        <f t="shared" si="415"/>
        <v>0</v>
      </c>
      <c r="L4718" s="223">
        <f t="shared" si="415"/>
        <v>0</v>
      </c>
      <c r="M4718" s="223">
        <f t="shared" si="415"/>
        <v>0</v>
      </c>
      <c r="N4718" s="223">
        <f t="shared" si="415"/>
        <v>0</v>
      </c>
      <c r="O4718" s="223">
        <f t="shared" si="415"/>
        <v>0</v>
      </c>
      <c r="P4718" s="223">
        <f t="shared" si="415"/>
        <v>0</v>
      </c>
      <c r="Q4718" s="223">
        <f t="shared" si="415"/>
        <v>0</v>
      </c>
      <c r="R4718" s="223">
        <f t="shared" si="415"/>
        <v>0</v>
      </c>
    </row>
    <row r="4719" spans="1:18" hidden="1" outlineLevel="2" x14ac:dyDescent="0.25">
      <c r="A4719" s="222" t="str">
        <f>'Usages industrie'!A21</f>
        <v>Usage industriel n°18</v>
      </c>
      <c r="B4719" s="222" t="s">
        <v>41</v>
      </c>
      <c r="C4719" s="222"/>
      <c r="D4719" s="223">
        <f>IF(B$4692&lt;&gt;"",IF(B$4692='Usages industrie'!$K21,'Usages industrie'!J21,0),0)</f>
        <v>0</v>
      </c>
      <c r="E4719" s="223">
        <f t="shared" si="415"/>
        <v>0</v>
      </c>
      <c r="F4719" s="223">
        <f t="shared" si="415"/>
        <v>0</v>
      </c>
      <c r="G4719" s="223">
        <f t="shared" si="415"/>
        <v>0</v>
      </c>
      <c r="H4719" s="223">
        <f t="shared" si="415"/>
        <v>0</v>
      </c>
      <c r="I4719" s="223">
        <f t="shared" si="415"/>
        <v>0</v>
      </c>
      <c r="J4719" s="223">
        <f t="shared" si="415"/>
        <v>0</v>
      </c>
      <c r="K4719" s="223">
        <f t="shared" si="415"/>
        <v>0</v>
      </c>
      <c r="L4719" s="223">
        <f t="shared" si="415"/>
        <v>0</v>
      </c>
      <c r="M4719" s="223">
        <f t="shared" si="415"/>
        <v>0</v>
      </c>
      <c r="N4719" s="223">
        <f t="shared" si="415"/>
        <v>0</v>
      </c>
      <c r="O4719" s="223">
        <f t="shared" si="415"/>
        <v>0</v>
      </c>
      <c r="P4719" s="223">
        <f t="shared" si="415"/>
        <v>0</v>
      </c>
      <c r="Q4719" s="223">
        <f t="shared" si="415"/>
        <v>0</v>
      </c>
      <c r="R4719" s="223">
        <f t="shared" si="415"/>
        <v>0</v>
      </c>
    </row>
    <row r="4720" spans="1:18" hidden="1" outlineLevel="2" x14ac:dyDescent="0.25">
      <c r="A4720" s="222" t="str">
        <f>'Usages industrie'!A22</f>
        <v>Usage industriel n°19</v>
      </c>
      <c r="B4720" s="222" t="s">
        <v>41</v>
      </c>
      <c r="C4720" s="222"/>
      <c r="D4720" s="223">
        <f>IF(B$4692&lt;&gt;"",IF(B$4692='Usages industrie'!$K22,'Usages industrie'!J22,0),0)</f>
        <v>0</v>
      </c>
      <c r="E4720" s="223">
        <f t="shared" si="415"/>
        <v>0</v>
      </c>
      <c r="F4720" s="223">
        <f t="shared" si="415"/>
        <v>0</v>
      </c>
      <c r="G4720" s="223">
        <f t="shared" si="415"/>
        <v>0</v>
      </c>
      <c r="H4720" s="223">
        <f t="shared" si="415"/>
        <v>0</v>
      </c>
      <c r="I4720" s="223">
        <f t="shared" si="415"/>
        <v>0</v>
      </c>
      <c r="J4720" s="223">
        <f t="shared" si="415"/>
        <v>0</v>
      </c>
      <c r="K4720" s="223">
        <f t="shared" si="415"/>
        <v>0</v>
      </c>
      <c r="L4720" s="223">
        <f t="shared" si="415"/>
        <v>0</v>
      </c>
      <c r="M4720" s="223">
        <f t="shared" si="415"/>
        <v>0</v>
      </c>
      <c r="N4720" s="223">
        <f t="shared" si="415"/>
        <v>0</v>
      </c>
      <c r="O4720" s="223">
        <f t="shared" si="415"/>
        <v>0</v>
      </c>
      <c r="P4720" s="223">
        <f t="shared" si="415"/>
        <v>0</v>
      </c>
      <c r="Q4720" s="223">
        <f t="shared" si="415"/>
        <v>0</v>
      </c>
      <c r="R4720" s="223">
        <f t="shared" si="415"/>
        <v>0</v>
      </c>
    </row>
    <row r="4721" spans="1:18" hidden="1" outlineLevel="2" x14ac:dyDescent="0.25">
      <c r="A4721" s="222" t="str">
        <f>'Usages industrie'!A23</f>
        <v>Usage industriel n°20</v>
      </c>
      <c r="B4721" s="222" t="s">
        <v>41</v>
      </c>
      <c r="C4721" s="222"/>
      <c r="D4721" s="223">
        <f>IF(B$4692&lt;&gt;"",IF(B$4692='Usages industrie'!$K23,'Usages industrie'!J23,0),0)</f>
        <v>0</v>
      </c>
      <c r="E4721" s="223">
        <f t="shared" si="415"/>
        <v>0</v>
      </c>
      <c r="F4721" s="223">
        <f t="shared" si="415"/>
        <v>0</v>
      </c>
      <c r="G4721" s="223">
        <f t="shared" si="415"/>
        <v>0</v>
      </c>
      <c r="H4721" s="223">
        <f t="shared" si="415"/>
        <v>0</v>
      </c>
      <c r="I4721" s="223">
        <f t="shared" si="415"/>
        <v>0</v>
      </c>
      <c r="J4721" s="223">
        <f t="shared" si="415"/>
        <v>0</v>
      </c>
      <c r="K4721" s="223">
        <f t="shared" si="415"/>
        <v>0</v>
      </c>
      <c r="L4721" s="223">
        <f t="shared" si="415"/>
        <v>0</v>
      </c>
      <c r="M4721" s="223">
        <f t="shared" si="415"/>
        <v>0</v>
      </c>
      <c r="N4721" s="223">
        <f t="shared" si="415"/>
        <v>0</v>
      </c>
      <c r="O4721" s="223">
        <f t="shared" si="415"/>
        <v>0</v>
      </c>
      <c r="P4721" s="223">
        <f t="shared" si="415"/>
        <v>0</v>
      </c>
      <c r="Q4721" s="223">
        <f t="shared" si="415"/>
        <v>0</v>
      </c>
      <c r="R4721" s="223">
        <f t="shared" si="415"/>
        <v>0</v>
      </c>
    </row>
    <row r="4722" spans="1:18" hidden="1" outlineLevel="2" x14ac:dyDescent="0.25">
      <c r="A4722" s="222" t="str">
        <f>'Usages industrie'!A24</f>
        <v>Usage industriel n°21</v>
      </c>
      <c r="B4722" s="222" t="s">
        <v>41</v>
      </c>
      <c r="C4722" s="222"/>
      <c r="D4722" s="223">
        <f>IF(B$4692&lt;&gt;"",IF(B$4692='Usages industrie'!$K24,'Usages industrie'!J24,0),0)</f>
        <v>0</v>
      </c>
      <c r="E4722" s="223">
        <f t="shared" ref="E4722:R4731" si="416">$D4722</f>
        <v>0</v>
      </c>
      <c r="F4722" s="223">
        <f t="shared" si="416"/>
        <v>0</v>
      </c>
      <c r="G4722" s="223">
        <f t="shared" si="416"/>
        <v>0</v>
      </c>
      <c r="H4722" s="223">
        <f t="shared" si="416"/>
        <v>0</v>
      </c>
      <c r="I4722" s="223">
        <f t="shared" si="416"/>
        <v>0</v>
      </c>
      <c r="J4722" s="223">
        <f t="shared" si="416"/>
        <v>0</v>
      </c>
      <c r="K4722" s="223">
        <f t="shared" si="416"/>
        <v>0</v>
      </c>
      <c r="L4722" s="223">
        <f t="shared" si="416"/>
        <v>0</v>
      </c>
      <c r="M4722" s="223">
        <f t="shared" si="416"/>
        <v>0</v>
      </c>
      <c r="N4722" s="223">
        <f t="shared" si="416"/>
        <v>0</v>
      </c>
      <c r="O4722" s="223">
        <f t="shared" si="416"/>
        <v>0</v>
      </c>
      <c r="P4722" s="223">
        <f t="shared" si="416"/>
        <v>0</v>
      </c>
      <c r="Q4722" s="223">
        <f t="shared" si="416"/>
        <v>0</v>
      </c>
      <c r="R4722" s="223">
        <f t="shared" si="416"/>
        <v>0</v>
      </c>
    </row>
    <row r="4723" spans="1:18" hidden="1" outlineLevel="2" x14ac:dyDescent="0.25">
      <c r="A4723" s="222" t="str">
        <f>'Usages industrie'!A25</f>
        <v>Usage industriel n°22</v>
      </c>
      <c r="B4723" s="222" t="s">
        <v>41</v>
      </c>
      <c r="C4723" s="222"/>
      <c r="D4723" s="223">
        <f>IF(B$4692&lt;&gt;"",IF(B$4692='Usages industrie'!$K25,'Usages industrie'!J25,0),0)</f>
        <v>0</v>
      </c>
      <c r="E4723" s="223">
        <f t="shared" si="416"/>
        <v>0</v>
      </c>
      <c r="F4723" s="223">
        <f t="shared" si="416"/>
        <v>0</v>
      </c>
      <c r="G4723" s="223">
        <f t="shared" si="416"/>
        <v>0</v>
      </c>
      <c r="H4723" s="223">
        <f t="shared" si="416"/>
        <v>0</v>
      </c>
      <c r="I4723" s="223">
        <f t="shared" si="416"/>
        <v>0</v>
      </c>
      <c r="J4723" s="223">
        <f t="shared" si="416"/>
        <v>0</v>
      </c>
      <c r="K4723" s="223">
        <f t="shared" si="416"/>
        <v>0</v>
      </c>
      <c r="L4723" s="223">
        <f t="shared" si="416"/>
        <v>0</v>
      </c>
      <c r="M4723" s="223">
        <f t="shared" si="416"/>
        <v>0</v>
      </c>
      <c r="N4723" s="223">
        <f t="shared" si="416"/>
        <v>0</v>
      </c>
      <c r="O4723" s="223">
        <f t="shared" si="416"/>
        <v>0</v>
      </c>
      <c r="P4723" s="223">
        <f t="shared" si="416"/>
        <v>0</v>
      </c>
      <c r="Q4723" s="223">
        <f t="shared" si="416"/>
        <v>0</v>
      </c>
      <c r="R4723" s="223">
        <f t="shared" si="416"/>
        <v>0</v>
      </c>
    </row>
    <row r="4724" spans="1:18" hidden="1" outlineLevel="2" x14ac:dyDescent="0.25">
      <c r="A4724" s="222" t="str">
        <f>'Usages industrie'!A26</f>
        <v>Usage industriel n°23</v>
      </c>
      <c r="B4724" s="222" t="s">
        <v>41</v>
      </c>
      <c r="C4724" s="222"/>
      <c r="D4724" s="223">
        <f>IF(B$4692&lt;&gt;"",IF(B$4692='Usages industrie'!$K26,'Usages industrie'!J26,0),0)</f>
        <v>0</v>
      </c>
      <c r="E4724" s="223">
        <f t="shared" si="416"/>
        <v>0</v>
      </c>
      <c r="F4724" s="223">
        <f t="shared" si="416"/>
        <v>0</v>
      </c>
      <c r="G4724" s="223">
        <f t="shared" si="416"/>
        <v>0</v>
      </c>
      <c r="H4724" s="223">
        <f t="shared" si="416"/>
        <v>0</v>
      </c>
      <c r="I4724" s="223">
        <f t="shared" si="416"/>
        <v>0</v>
      </c>
      <c r="J4724" s="223">
        <f t="shared" si="416"/>
        <v>0</v>
      </c>
      <c r="K4724" s="223">
        <f t="shared" si="416"/>
        <v>0</v>
      </c>
      <c r="L4724" s="223">
        <f t="shared" si="416"/>
        <v>0</v>
      </c>
      <c r="M4724" s="223">
        <f t="shared" si="416"/>
        <v>0</v>
      </c>
      <c r="N4724" s="223">
        <f t="shared" si="416"/>
        <v>0</v>
      </c>
      <c r="O4724" s="223">
        <f t="shared" si="416"/>
        <v>0</v>
      </c>
      <c r="P4724" s="223">
        <f t="shared" si="416"/>
        <v>0</v>
      </c>
      <c r="Q4724" s="223">
        <f t="shared" si="416"/>
        <v>0</v>
      </c>
      <c r="R4724" s="223">
        <f t="shared" si="416"/>
        <v>0</v>
      </c>
    </row>
    <row r="4725" spans="1:18" hidden="1" outlineLevel="2" x14ac:dyDescent="0.25">
      <c r="A4725" s="222" t="str">
        <f>'Usages industrie'!A27</f>
        <v>Usage industriel n°24</v>
      </c>
      <c r="B4725" s="222" t="s">
        <v>41</v>
      </c>
      <c r="C4725" s="222"/>
      <c r="D4725" s="223">
        <f>IF(B$4692&lt;&gt;"",IF(B$4692='Usages industrie'!$K27,'Usages industrie'!J27,0),0)</f>
        <v>0</v>
      </c>
      <c r="E4725" s="223">
        <f t="shared" si="416"/>
        <v>0</v>
      </c>
      <c r="F4725" s="223">
        <f t="shared" si="416"/>
        <v>0</v>
      </c>
      <c r="G4725" s="223">
        <f t="shared" si="416"/>
        <v>0</v>
      </c>
      <c r="H4725" s="223">
        <f t="shared" si="416"/>
        <v>0</v>
      </c>
      <c r="I4725" s="223">
        <f t="shared" si="416"/>
        <v>0</v>
      </c>
      <c r="J4725" s="223">
        <f t="shared" si="416"/>
        <v>0</v>
      </c>
      <c r="K4725" s="223">
        <f t="shared" si="416"/>
        <v>0</v>
      </c>
      <c r="L4725" s="223">
        <f t="shared" si="416"/>
        <v>0</v>
      </c>
      <c r="M4725" s="223">
        <f t="shared" si="416"/>
        <v>0</v>
      </c>
      <c r="N4725" s="223">
        <f t="shared" si="416"/>
        <v>0</v>
      </c>
      <c r="O4725" s="223">
        <f t="shared" si="416"/>
        <v>0</v>
      </c>
      <c r="P4725" s="223">
        <f t="shared" si="416"/>
        <v>0</v>
      </c>
      <c r="Q4725" s="223">
        <f t="shared" si="416"/>
        <v>0</v>
      </c>
      <c r="R4725" s="223">
        <f t="shared" si="416"/>
        <v>0</v>
      </c>
    </row>
    <row r="4726" spans="1:18" hidden="1" outlineLevel="2" x14ac:dyDescent="0.25">
      <c r="A4726" s="222" t="str">
        <f>'Usages industrie'!A28</f>
        <v>Usage industriel n°25</v>
      </c>
      <c r="B4726" s="222" t="s">
        <v>41</v>
      </c>
      <c r="C4726" s="222"/>
      <c r="D4726" s="223">
        <f>IF(B$4692&lt;&gt;"",IF(B$4692='Usages industrie'!$K28,'Usages industrie'!J28,0),0)</f>
        <v>0</v>
      </c>
      <c r="E4726" s="223">
        <f t="shared" si="416"/>
        <v>0</v>
      </c>
      <c r="F4726" s="223">
        <f t="shared" si="416"/>
        <v>0</v>
      </c>
      <c r="G4726" s="223">
        <f t="shared" si="416"/>
        <v>0</v>
      </c>
      <c r="H4726" s="223">
        <f t="shared" si="416"/>
        <v>0</v>
      </c>
      <c r="I4726" s="223">
        <f t="shared" si="416"/>
        <v>0</v>
      </c>
      <c r="J4726" s="223">
        <f t="shared" si="416"/>
        <v>0</v>
      </c>
      <c r="K4726" s="223">
        <f t="shared" si="416"/>
        <v>0</v>
      </c>
      <c r="L4726" s="223">
        <f t="shared" si="416"/>
        <v>0</v>
      </c>
      <c r="M4726" s="223">
        <f t="shared" si="416"/>
        <v>0</v>
      </c>
      <c r="N4726" s="223">
        <f t="shared" si="416"/>
        <v>0</v>
      </c>
      <c r="O4726" s="223">
        <f t="shared" si="416"/>
        <v>0</v>
      </c>
      <c r="P4726" s="223">
        <f t="shared" si="416"/>
        <v>0</v>
      </c>
      <c r="Q4726" s="223">
        <f t="shared" si="416"/>
        <v>0</v>
      </c>
      <c r="R4726" s="223">
        <f t="shared" si="416"/>
        <v>0</v>
      </c>
    </row>
    <row r="4727" spans="1:18" hidden="1" outlineLevel="2" x14ac:dyDescent="0.25">
      <c r="A4727" s="222" t="str">
        <f>'Usages industrie'!A29</f>
        <v>Usage industriel n°26</v>
      </c>
      <c r="B4727" s="222" t="s">
        <v>41</v>
      </c>
      <c r="C4727" s="222"/>
      <c r="D4727" s="223">
        <f>IF(B$4692&lt;&gt;"",IF(B$4692='Usages industrie'!$K29,'Usages industrie'!J29,0),0)</f>
        <v>0</v>
      </c>
      <c r="E4727" s="223">
        <f t="shared" si="416"/>
        <v>0</v>
      </c>
      <c r="F4727" s="223">
        <f t="shared" si="416"/>
        <v>0</v>
      </c>
      <c r="G4727" s="223">
        <f t="shared" si="416"/>
        <v>0</v>
      </c>
      <c r="H4727" s="223">
        <f t="shared" si="416"/>
        <v>0</v>
      </c>
      <c r="I4727" s="223">
        <f t="shared" si="416"/>
        <v>0</v>
      </c>
      <c r="J4727" s="223">
        <f t="shared" si="416"/>
        <v>0</v>
      </c>
      <c r="K4727" s="223">
        <f t="shared" si="416"/>
        <v>0</v>
      </c>
      <c r="L4727" s="223">
        <f t="shared" si="416"/>
        <v>0</v>
      </c>
      <c r="M4727" s="223">
        <f t="shared" si="416"/>
        <v>0</v>
      </c>
      <c r="N4727" s="223">
        <f t="shared" si="416"/>
        <v>0</v>
      </c>
      <c r="O4727" s="223">
        <f t="shared" si="416"/>
        <v>0</v>
      </c>
      <c r="P4727" s="223">
        <f t="shared" si="416"/>
        <v>0</v>
      </c>
      <c r="Q4727" s="223">
        <f t="shared" si="416"/>
        <v>0</v>
      </c>
      <c r="R4727" s="223">
        <f t="shared" si="416"/>
        <v>0</v>
      </c>
    </row>
    <row r="4728" spans="1:18" hidden="1" outlineLevel="2" x14ac:dyDescent="0.25">
      <c r="A4728" s="222" t="str">
        <f>'Usages industrie'!A30</f>
        <v>Usage industriel n°27</v>
      </c>
      <c r="B4728" s="222" t="s">
        <v>41</v>
      </c>
      <c r="C4728" s="222"/>
      <c r="D4728" s="223">
        <f>IF(B$4692&lt;&gt;"",IF(B$4692='Usages industrie'!$K30,'Usages industrie'!J30,0),0)</f>
        <v>0</v>
      </c>
      <c r="E4728" s="223">
        <f t="shared" si="416"/>
        <v>0</v>
      </c>
      <c r="F4728" s="223">
        <f t="shared" si="416"/>
        <v>0</v>
      </c>
      <c r="G4728" s="223">
        <f t="shared" si="416"/>
        <v>0</v>
      </c>
      <c r="H4728" s="223">
        <f t="shared" si="416"/>
        <v>0</v>
      </c>
      <c r="I4728" s="223">
        <f t="shared" si="416"/>
        <v>0</v>
      </c>
      <c r="J4728" s="223">
        <f t="shared" si="416"/>
        <v>0</v>
      </c>
      <c r="K4728" s="223">
        <f t="shared" si="416"/>
        <v>0</v>
      </c>
      <c r="L4728" s="223">
        <f t="shared" si="416"/>
        <v>0</v>
      </c>
      <c r="M4728" s="223">
        <f t="shared" si="416"/>
        <v>0</v>
      </c>
      <c r="N4728" s="223">
        <f t="shared" si="416"/>
        <v>0</v>
      </c>
      <c r="O4728" s="223">
        <f t="shared" si="416"/>
        <v>0</v>
      </c>
      <c r="P4728" s="223">
        <f t="shared" si="416"/>
        <v>0</v>
      </c>
      <c r="Q4728" s="223">
        <f t="shared" si="416"/>
        <v>0</v>
      </c>
      <c r="R4728" s="223">
        <f t="shared" si="416"/>
        <v>0</v>
      </c>
    </row>
    <row r="4729" spans="1:18" hidden="1" outlineLevel="2" x14ac:dyDescent="0.25">
      <c r="A4729" s="222" t="str">
        <f>'Usages industrie'!A31</f>
        <v>Usage industriel n°28</v>
      </c>
      <c r="B4729" s="222" t="s">
        <v>41</v>
      </c>
      <c r="C4729" s="222"/>
      <c r="D4729" s="223">
        <f>IF(B$4692&lt;&gt;"",IF(B$4692='Usages industrie'!$K31,'Usages industrie'!J31,0),0)</f>
        <v>0</v>
      </c>
      <c r="E4729" s="223">
        <f t="shared" si="416"/>
        <v>0</v>
      </c>
      <c r="F4729" s="223">
        <f t="shared" si="416"/>
        <v>0</v>
      </c>
      <c r="G4729" s="223">
        <f t="shared" si="416"/>
        <v>0</v>
      </c>
      <c r="H4729" s="223">
        <f t="shared" si="416"/>
        <v>0</v>
      </c>
      <c r="I4729" s="223">
        <f t="shared" si="416"/>
        <v>0</v>
      </c>
      <c r="J4729" s="223">
        <f t="shared" si="416"/>
        <v>0</v>
      </c>
      <c r="K4729" s="223">
        <f t="shared" si="416"/>
        <v>0</v>
      </c>
      <c r="L4729" s="223">
        <f t="shared" si="416"/>
        <v>0</v>
      </c>
      <c r="M4729" s="223">
        <f t="shared" si="416"/>
        <v>0</v>
      </c>
      <c r="N4729" s="223">
        <f t="shared" si="416"/>
        <v>0</v>
      </c>
      <c r="O4729" s="223">
        <f t="shared" si="416"/>
        <v>0</v>
      </c>
      <c r="P4729" s="223">
        <f t="shared" si="416"/>
        <v>0</v>
      </c>
      <c r="Q4729" s="223">
        <f t="shared" si="416"/>
        <v>0</v>
      </c>
      <c r="R4729" s="223">
        <f t="shared" si="416"/>
        <v>0</v>
      </c>
    </row>
    <row r="4730" spans="1:18" hidden="1" outlineLevel="2" x14ac:dyDescent="0.25">
      <c r="A4730" s="222" t="str">
        <f>'Usages industrie'!A32</f>
        <v>Usage industriel n°29</v>
      </c>
      <c r="B4730" s="222" t="s">
        <v>41</v>
      </c>
      <c r="C4730" s="222"/>
      <c r="D4730" s="223">
        <f>IF(B$4692&lt;&gt;"",IF(B$4692='Usages industrie'!$K32,'Usages industrie'!J32,0),0)</f>
        <v>0</v>
      </c>
      <c r="E4730" s="223">
        <f t="shared" si="416"/>
        <v>0</v>
      </c>
      <c r="F4730" s="223">
        <f t="shared" si="416"/>
        <v>0</v>
      </c>
      <c r="G4730" s="223">
        <f t="shared" si="416"/>
        <v>0</v>
      </c>
      <c r="H4730" s="223">
        <f t="shared" si="416"/>
        <v>0</v>
      </c>
      <c r="I4730" s="223">
        <f t="shared" si="416"/>
        <v>0</v>
      </c>
      <c r="J4730" s="223">
        <f t="shared" si="416"/>
        <v>0</v>
      </c>
      <c r="K4730" s="223">
        <f t="shared" si="416"/>
        <v>0</v>
      </c>
      <c r="L4730" s="223">
        <f t="shared" si="416"/>
        <v>0</v>
      </c>
      <c r="M4730" s="223">
        <f t="shared" si="416"/>
        <v>0</v>
      </c>
      <c r="N4730" s="223">
        <f t="shared" si="416"/>
        <v>0</v>
      </c>
      <c r="O4730" s="223">
        <f t="shared" si="416"/>
        <v>0</v>
      </c>
      <c r="P4730" s="223">
        <f t="shared" si="416"/>
        <v>0</v>
      </c>
      <c r="Q4730" s="223">
        <f t="shared" si="416"/>
        <v>0</v>
      </c>
      <c r="R4730" s="223">
        <f t="shared" si="416"/>
        <v>0</v>
      </c>
    </row>
    <row r="4731" spans="1:18" hidden="1" outlineLevel="2" x14ac:dyDescent="0.25">
      <c r="A4731" s="222" t="str">
        <f>'Usages industrie'!A33</f>
        <v>Usage industriel n°30</v>
      </c>
      <c r="B4731" s="222" t="s">
        <v>41</v>
      </c>
      <c r="C4731" s="222"/>
      <c r="D4731" s="223">
        <f>IF(B$4692&lt;&gt;"",IF(B$4692='Usages industrie'!$K33,'Usages industrie'!J33,0),0)</f>
        <v>0</v>
      </c>
      <c r="E4731" s="223">
        <f t="shared" si="416"/>
        <v>0</v>
      </c>
      <c r="F4731" s="223">
        <f t="shared" si="416"/>
        <v>0</v>
      </c>
      <c r="G4731" s="223">
        <f t="shared" si="416"/>
        <v>0</v>
      </c>
      <c r="H4731" s="223">
        <f t="shared" si="416"/>
        <v>0</v>
      </c>
      <c r="I4731" s="223">
        <f t="shared" si="416"/>
        <v>0</v>
      </c>
      <c r="J4731" s="223">
        <f t="shared" si="416"/>
        <v>0</v>
      </c>
      <c r="K4731" s="223">
        <f t="shared" si="416"/>
        <v>0</v>
      </c>
      <c r="L4731" s="223">
        <f t="shared" si="416"/>
        <v>0</v>
      </c>
      <c r="M4731" s="223">
        <f t="shared" si="416"/>
        <v>0</v>
      </c>
      <c r="N4731" s="223">
        <f t="shared" si="416"/>
        <v>0</v>
      </c>
      <c r="O4731" s="223">
        <f t="shared" si="416"/>
        <v>0</v>
      </c>
      <c r="P4731" s="223">
        <f t="shared" si="416"/>
        <v>0</v>
      </c>
      <c r="Q4731" s="223">
        <f t="shared" si="416"/>
        <v>0</v>
      </c>
      <c r="R4731" s="223">
        <f t="shared" si="416"/>
        <v>0</v>
      </c>
    </row>
    <row r="4732" spans="1:18" hidden="1" outlineLevel="2" x14ac:dyDescent="0.25">
      <c r="A4732" s="222" t="str">
        <f>'Usages industrie'!A34</f>
        <v>Usage industriel n°31</v>
      </c>
      <c r="B4732" s="222" t="s">
        <v>41</v>
      </c>
      <c r="C4732" s="222"/>
      <c r="D4732" s="223">
        <f>IF(B$4692&lt;&gt;"",IF(B$4692='Usages industrie'!$K34,'Usages industrie'!J34,0),0)</f>
        <v>0</v>
      </c>
      <c r="E4732" s="223">
        <f t="shared" ref="E4732:R4741" si="417">$D4732</f>
        <v>0</v>
      </c>
      <c r="F4732" s="223">
        <f t="shared" si="417"/>
        <v>0</v>
      </c>
      <c r="G4732" s="223">
        <f t="shared" si="417"/>
        <v>0</v>
      </c>
      <c r="H4732" s="223">
        <f t="shared" si="417"/>
        <v>0</v>
      </c>
      <c r="I4732" s="223">
        <f t="shared" si="417"/>
        <v>0</v>
      </c>
      <c r="J4732" s="223">
        <f t="shared" si="417"/>
        <v>0</v>
      </c>
      <c r="K4732" s="223">
        <f t="shared" si="417"/>
        <v>0</v>
      </c>
      <c r="L4732" s="223">
        <f t="shared" si="417"/>
        <v>0</v>
      </c>
      <c r="M4732" s="223">
        <f t="shared" si="417"/>
        <v>0</v>
      </c>
      <c r="N4732" s="223">
        <f t="shared" si="417"/>
        <v>0</v>
      </c>
      <c r="O4732" s="223">
        <f t="shared" si="417"/>
        <v>0</v>
      </c>
      <c r="P4732" s="223">
        <f t="shared" si="417"/>
        <v>0</v>
      </c>
      <c r="Q4732" s="223">
        <f t="shared" si="417"/>
        <v>0</v>
      </c>
      <c r="R4732" s="223">
        <f t="shared" si="417"/>
        <v>0</v>
      </c>
    </row>
    <row r="4733" spans="1:18" hidden="1" outlineLevel="2" x14ac:dyDescent="0.25">
      <c r="A4733" s="222" t="str">
        <f>'Usages industrie'!A35</f>
        <v>Usage industriel n°32</v>
      </c>
      <c r="B4733" s="222" t="s">
        <v>41</v>
      </c>
      <c r="C4733" s="222"/>
      <c r="D4733" s="223">
        <f>IF(B$4692&lt;&gt;"",IF(B$4692='Usages industrie'!$K35,'Usages industrie'!J35,0),0)</f>
        <v>0</v>
      </c>
      <c r="E4733" s="223">
        <f t="shared" si="417"/>
        <v>0</v>
      </c>
      <c r="F4733" s="223">
        <f t="shared" si="417"/>
        <v>0</v>
      </c>
      <c r="G4733" s="223">
        <f t="shared" si="417"/>
        <v>0</v>
      </c>
      <c r="H4733" s="223">
        <f t="shared" si="417"/>
        <v>0</v>
      </c>
      <c r="I4733" s="223">
        <f t="shared" si="417"/>
        <v>0</v>
      </c>
      <c r="J4733" s="223">
        <f t="shared" si="417"/>
        <v>0</v>
      </c>
      <c r="K4733" s="223">
        <f t="shared" si="417"/>
        <v>0</v>
      </c>
      <c r="L4733" s="223">
        <f t="shared" si="417"/>
        <v>0</v>
      </c>
      <c r="M4733" s="223">
        <f t="shared" si="417"/>
        <v>0</v>
      </c>
      <c r="N4733" s="223">
        <f t="shared" si="417"/>
        <v>0</v>
      </c>
      <c r="O4733" s="223">
        <f t="shared" si="417"/>
        <v>0</v>
      </c>
      <c r="P4733" s="223">
        <f t="shared" si="417"/>
        <v>0</v>
      </c>
      <c r="Q4733" s="223">
        <f t="shared" si="417"/>
        <v>0</v>
      </c>
      <c r="R4733" s="223">
        <f t="shared" si="417"/>
        <v>0</v>
      </c>
    </row>
    <row r="4734" spans="1:18" hidden="1" outlineLevel="2" x14ac:dyDescent="0.25">
      <c r="A4734" s="222" t="str">
        <f>'Usages industrie'!A36</f>
        <v>Usage industriel n°33</v>
      </c>
      <c r="B4734" s="222" t="s">
        <v>41</v>
      </c>
      <c r="C4734" s="222"/>
      <c r="D4734" s="223">
        <f>IF(B$4692&lt;&gt;"",IF(B$4692='Usages industrie'!$K36,'Usages industrie'!J36,0),0)</f>
        <v>0</v>
      </c>
      <c r="E4734" s="223">
        <f t="shared" si="417"/>
        <v>0</v>
      </c>
      <c r="F4734" s="223">
        <f t="shared" si="417"/>
        <v>0</v>
      </c>
      <c r="G4734" s="223">
        <f t="shared" si="417"/>
        <v>0</v>
      </c>
      <c r="H4734" s="223">
        <f t="shared" si="417"/>
        <v>0</v>
      </c>
      <c r="I4734" s="223">
        <f t="shared" si="417"/>
        <v>0</v>
      </c>
      <c r="J4734" s="223">
        <f t="shared" si="417"/>
        <v>0</v>
      </c>
      <c r="K4734" s="223">
        <f t="shared" si="417"/>
        <v>0</v>
      </c>
      <c r="L4734" s="223">
        <f t="shared" si="417"/>
        <v>0</v>
      </c>
      <c r="M4734" s="223">
        <f t="shared" si="417"/>
        <v>0</v>
      </c>
      <c r="N4734" s="223">
        <f t="shared" si="417"/>
        <v>0</v>
      </c>
      <c r="O4734" s="223">
        <f t="shared" si="417"/>
        <v>0</v>
      </c>
      <c r="P4734" s="223">
        <f t="shared" si="417"/>
        <v>0</v>
      </c>
      <c r="Q4734" s="223">
        <f t="shared" si="417"/>
        <v>0</v>
      </c>
      <c r="R4734" s="223">
        <f t="shared" si="417"/>
        <v>0</v>
      </c>
    </row>
    <row r="4735" spans="1:18" hidden="1" outlineLevel="2" x14ac:dyDescent="0.25">
      <c r="A4735" s="222" t="str">
        <f>'Usages industrie'!A37</f>
        <v>Usage industriel n°34</v>
      </c>
      <c r="B4735" s="222" t="s">
        <v>41</v>
      </c>
      <c r="C4735" s="222"/>
      <c r="D4735" s="223">
        <f>IF(B$4692&lt;&gt;"",IF(B$4692='Usages industrie'!$K37,'Usages industrie'!J37,0),0)</f>
        <v>0</v>
      </c>
      <c r="E4735" s="223">
        <f t="shared" si="417"/>
        <v>0</v>
      </c>
      <c r="F4735" s="223">
        <f t="shared" si="417"/>
        <v>0</v>
      </c>
      <c r="G4735" s="223">
        <f t="shared" si="417"/>
        <v>0</v>
      </c>
      <c r="H4735" s="223">
        <f t="shared" si="417"/>
        <v>0</v>
      </c>
      <c r="I4735" s="223">
        <f t="shared" si="417"/>
        <v>0</v>
      </c>
      <c r="J4735" s="223">
        <f t="shared" si="417"/>
        <v>0</v>
      </c>
      <c r="K4735" s="223">
        <f t="shared" si="417"/>
        <v>0</v>
      </c>
      <c r="L4735" s="223">
        <f t="shared" si="417"/>
        <v>0</v>
      </c>
      <c r="M4735" s="223">
        <f t="shared" si="417"/>
        <v>0</v>
      </c>
      <c r="N4735" s="223">
        <f t="shared" si="417"/>
        <v>0</v>
      </c>
      <c r="O4735" s="223">
        <f t="shared" si="417"/>
        <v>0</v>
      </c>
      <c r="P4735" s="223">
        <f t="shared" si="417"/>
        <v>0</v>
      </c>
      <c r="Q4735" s="223">
        <f t="shared" si="417"/>
        <v>0</v>
      </c>
      <c r="R4735" s="223">
        <f t="shared" si="417"/>
        <v>0</v>
      </c>
    </row>
    <row r="4736" spans="1:18" hidden="1" outlineLevel="2" x14ac:dyDescent="0.25">
      <c r="A4736" s="222" t="str">
        <f>'Usages industrie'!A38</f>
        <v>Usage industriel n°35</v>
      </c>
      <c r="B4736" s="222" t="s">
        <v>41</v>
      </c>
      <c r="C4736" s="222"/>
      <c r="D4736" s="223">
        <f>IF(B$4692&lt;&gt;"",IF(B$4692='Usages industrie'!$K38,'Usages industrie'!J38,0),0)</f>
        <v>0</v>
      </c>
      <c r="E4736" s="223">
        <f t="shared" si="417"/>
        <v>0</v>
      </c>
      <c r="F4736" s="223">
        <f t="shared" si="417"/>
        <v>0</v>
      </c>
      <c r="G4736" s="223">
        <f t="shared" si="417"/>
        <v>0</v>
      </c>
      <c r="H4736" s="223">
        <f t="shared" si="417"/>
        <v>0</v>
      </c>
      <c r="I4736" s="223">
        <f t="shared" si="417"/>
        <v>0</v>
      </c>
      <c r="J4736" s="223">
        <f t="shared" si="417"/>
        <v>0</v>
      </c>
      <c r="K4736" s="223">
        <f t="shared" si="417"/>
        <v>0</v>
      </c>
      <c r="L4736" s="223">
        <f t="shared" si="417"/>
        <v>0</v>
      </c>
      <c r="M4736" s="223">
        <f t="shared" si="417"/>
        <v>0</v>
      </c>
      <c r="N4736" s="223">
        <f t="shared" si="417"/>
        <v>0</v>
      </c>
      <c r="O4736" s="223">
        <f t="shared" si="417"/>
        <v>0</v>
      </c>
      <c r="P4736" s="223">
        <f t="shared" si="417"/>
        <v>0</v>
      </c>
      <c r="Q4736" s="223">
        <f t="shared" si="417"/>
        <v>0</v>
      </c>
      <c r="R4736" s="223">
        <f t="shared" si="417"/>
        <v>0</v>
      </c>
    </row>
    <row r="4737" spans="1:18" hidden="1" outlineLevel="2" x14ac:dyDescent="0.25">
      <c r="A4737" s="222" t="str">
        <f>'Usages industrie'!A39</f>
        <v>Usage industriel n°36</v>
      </c>
      <c r="B4737" s="222" t="s">
        <v>41</v>
      </c>
      <c r="C4737" s="222"/>
      <c r="D4737" s="223">
        <f>IF(B$4692&lt;&gt;"",IF(B$4692='Usages industrie'!$K39,'Usages industrie'!J39,0),0)</f>
        <v>0</v>
      </c>
      <c r="E4737" s="223">
        <f t="shared" si="417"/>
        <v>0</v>
      </c>
      <c r="F4737" s="223">
        <f t="shared" si="417"/>
        <v>0</v>
      </c>
      <c r="G4737" s="223">
        <f t="shared" si="417"/>
        <v>0</v>
      </c>
      <c r="H4737" s="223">
        <f t="shared" si="417"/>
        <v>0</v>
      </c>
      <c r="I4737" s="223">
        <f t="shared" si="417"/>
        <v>0</v>
      </c>
      <c r="J4737" s="223">
        <f t="shared" si="417"/>
        <v>0</v>
      </c>
      <c r="K4737" s="223">
        <f t="shared" si="417"/>
        <v>0</v>
      </c>
      <c r="L4737" s="223">
        <f t="shared" si="417"/>
        <v>0</v>
      </c>
      <c r="M4737" s="223">
        <f t="shared" si="417"/>
        <v>0</v>
      </c>
      <c r="N4737" s="223">
        <f t="shared" si="417"/>
        <v>0</v>
      </c>
      <c r="O4737" s="223">
        <f t="shared" si="417"/>
        <v>0</v>
      </c>
      <c r="P4737" s="223">
        <f t="shared" si="417"/>
        <v>0</v>
      </c>
      <c r="Q4737" s="223">
        <f t="shared" si="417"/>
        <v>0</v>
      </c>
      <c r="R4737" s="223">
        <f t="shared" si="417"/>
        <v>0</v>
      </c>
    </row>
    <row r="4738" spans="1:18" hidden="1" outlineLevel="2" x14ac:dyDescent="0.25">
      <c r="A4738" s="222" t="str">
        <f>'Usages industrie'!A40</f>
        <v>Usage industriel n°37</v>
      </c>
      <c r="B4738" s="222" t="s">
        <v>41</v>
      </c>
      <c r="C4738" s="222"/>
      <c r="D4738" s="223">
        <f>IF(B$4692&lt;&gt;"",IF(B$4692='Usages industrie'!$K40,'Usages industrie'!J40,0),0)</f>
        <v>0</v>
      </c>
      <c r="E4738" s="223">
        <f t="shared" si="417"/>
        <v>0</v>
      </c>
      <c r="F4738" s="223">
        <f t="shared" si="417"/>
        <v>0</v>
      </c>
      <c r="G4738" s="223">
        <f t="shared" si="417"/>
        <v>0</v>
      </c>
      <c r="H4738" s="223">
        <f t="shared" si="417"/>
        <v>0</v>
      </c>
      <c r="I4738" s="223">
        <f t="shared" si="417"/>
        <v>0</v>
      </c>
      <c r="J4738" s="223">
        <f t="shared" si="417"/>
        <v>0</v>
      </c>
      <c r="K4738" s="223">
        <f t="shared" si="417"/>
        <v>0</v>
      </c>
      <c r="L4738" s="223">
        <f t="shared" si="417"/>
        <v>0</v>
      </c>
      <c r="M4738" s="223">
        <f t="shared" si="417"/>
        <v>0</v>
      </c>
      <c r="N4738" s="223">
        <f t="shared" si="417"/>
        <v>0</v>
      </c>
      <c r="O4738" s="223">
        <f t="shared" si="417"/>
        <v>0</v>
      </c>
      <c r="P4738" s="223">
        <f t="shared" si="417"/>
        <v>0</v>
      </c>
      <c r="Q4738" s="223">
        <f t="shared" si="417"/>
        <v>0</v>
      </c>
      <c r="R4738" s="223">
        <f t="shared" si="417"/>
        <v>0</v>
      </c>
    </row>
    <row r="4739" spans="1:18" hidden="1" outlineLevel="2" x14ac:dyDescent="0.25">
      <c r="A4739" s="222" t="str">
        <f>'Usages industrie'!A41</f>
        <v>Usage industriel n°38</v>
      </c>
      <c r="B4739" s="222" t="s">
        <v>41</v>
      </c>
      <c r="C4739" s="222"/>
      <c r="D4739" s="223">
        <f>IF(B$4692&lt;&gt;"",IF(B$4692='Usages industrie'!$K41,'Usages industrie'!J41,0),0)</f>
        <v>0</v>
      </c>
      <c r="E4739" s="223">
        <f t="shared" si="417"/>
        <v>0</v>
      </c>
      <c r="F4739" s="223">
        <f t="shared" si="417"/>
        <v>0</v>
      </c>
      <c r="G4739" s="223">
        <f t="shared" si="417"/>
        <v>0</v>
      </c>
      <c r="H4739" s="223">
        <f t="shared" si="417"/>
        <v>0</v>
      </c>
      <c r="I4739" s="223">
        <f t="shared" si="417"/>
        <v>0</v>
      </c>
      <c r="J4739" s="223">
        <f t="shared" si="417"/>
        <v>0</v>
      </c>
      <c r="K4739" s="223">
        <f t="shared" si="417"/>
        <v>0</v>
      </c>
      <c r="L4739" s="223">
        <f t="shared" si="417"/>
        <v>0</v>
      </c>
      <c r="M4739" s="223">
        <f t="shared" si="417"/>
        <v>0</v>
      </c>
      <c r="N4739" s="223">
        <f t="shared" si="417"/>
        <v>0</v>
      </c>
      <c r="O4739" s="223">
        <f t="shared" si="417"/>
        <v>0</v>
      </c>
      <c r="P4739" s="223">
        <f t="shared" si="417"/>
        <v>0</v>
      </c>
      <c r="Q4739" s="223">
        <f t="shared" si="417"/>
        <v>0</v>
      </c>
      <c r="R4739" s="223">
        <f t="shared" si="417"/>
        <v>0</v>
      </c>
    </row>
    <row r="4740" spans="1:18" hidden="1" outlineLevel="2" x14ac:dyDescent="0.25">
      <c r="A4740" s="222" t="str">
        <f>'Usages industrie'!A42</f>
        <v>Usage industriel n°39</v>
      </c>
      <c r="B4740" s="222" t="s">
        <v>41</v>
      </c>
      <c r="C4740" s="222"/>
      <c r="D4740" s="223">
        <f>IF(B$4692&lt;&gt;"",IF(B$4692='Usages industrie'!$K42,'Usages industrie'!J42,0),0)</f>
        <v>0</v>
      </c>
      <c r="E4740" s="223">
        <f t="shared" si="417"/>
        <v>0</v>
      </c>
      <c r="F4740" s="223">
        <f t="shared" si="417"/>
        <v>0</v>
      </c>
      <c r="G4740" s="223">
        <f t="shared" si="417"/>
        <v>0</v>
      </c>
      <c r="H4740" s="223">
        <f t="shared" si="417"/>
        <v>0</v>
      </c>
      <c r="I4740" s="223">
        <f t="shared" si="417"/>
        <v>0</v>
      </c>
      <c r="J4740" s="223">
        <f t="shared" si="417"/>
        <v>0</v>
      </c>
      <c r="K4740" s="223">
        <f t="shared" si="417"/>
        <v>0</v>
      </c>
      <c r="L4740" s="223">
        <f t="shared" si="417"/>
        <v>0</v>
      </c>
      <c r="M4740" s="223">
        <f t="shared" si="417"/>
        <v>0</v>
      </c>
      <c r="N4740" s="223">
        <f t="shared" si="417"/>
        <v>0</v>
      </c>
      <c r="O4740" s="223">
        <f t="shared" si="417"/>
        <v>0</v>
      </c>
      <c r="P4740" s="223">
        <f t="shared" si="417"/>
        <v>0</v>
      </c>
      <c r="Q4740" s="223">
        <f t="shared" si="417"/>
        <v>0</v>
      </c>
      <c r="R4740" s="223">
        <f t="shared" si="417"/>
        <v>0</v>
      </c>
    </row>
    <row r="4741" spans="1:18" hidden="1" outlineLevel="2" x14ac:dyDescent="0.25">
      <c r="A4741" s="222" t="str">
        <f>'Usages industrie'!A43</f>
        <v>Usage industriel n°40</v>
      </c>
      <c r="B4741" s="222" t="s">
        <v>41</v>
      </c>
      <c r="C4741" s="222"/>
      <c r="D4741" s="223">
        <f>IF(B$4692&lt;&gt;"",IF(B$4692='Usages industrie'!$K43,'Usages industrie'!J43,0),0)</f>
        <v>0</v>
      </c>
      <c r="E4741" s="223">
        <f t="shared" si="417"/>
        <v>0</v>
      </c>
      <c r="F4741" s="223">
        <f t="shared" si="417"/>
        <v>0</v>
      </c>
      <c r="G4741" s="223">
        <f t="shared" si="417"/>
        <v>0</v>
      </c>
      <c r="H4741" s="223">
        <f t="shared" si="417"/>
        <v>0</v>
      </c>
      <c r="I4741" s="223">
        <f t="shared" si="417"/>
        <v>0</v>
      </c>
      <c r="J4741" s="223">
        <f t="shared" si="417"/>
        <v>0</v>
      </c>
      <c r="K4741" s="223">
        <f t="shared" si="417"/>
        <v>0</v>
      </c>
      <c r="L4741" s="223">
        <f t="shared" si="417"/>
        <v>0</v>
      </c>
      <c r="M4741" s="223">
        <f t="shared" si="417"/>
        <v>0</v>
      </c>
      <c r="N4741" s="223">
        <f t="shared" si="417"/>
        <v>0</v>
      </c>
      <c r="O4741" s="223">
        <f t="shared" si="417"/>
        <v>0</v>
      </c>
      <c r="P4741" s="223">
        <f t="shared" si="417"/>
        <v>0</v>
      </c>
      <c r="Q4741" s="223">
        <f t="shared" si="417"/>
        <v>0</v>
      </c>
      <c r="R4741" s="223">
        <f t="shared" si="417"/>
        <v>0</v>
      </c>
    </row>
    <row r="4742" spans="1:18" hidden="1" outlineLevel="2" x14ac:dyDescent="0.25">
      <c r="A4742" s="222" t="str">
        <f>'Usages industrie'!A44</f>
        <v>Usage industriel n°41</v>
      </c>
      <c r="B4742" s="222" t="s">
        <v>41</v>
      </c>
      <c r="C4742" s="222"/>
      <c r="D4742" s="223">
        <f>IF(B$4692&lt;&gt;"",IF(B$4692='Usages industrie'!$K44,'Usages industrie'!J44,0),0)</f>
        <v>0</v>
      </c>
      <c r="E4742" s="223">
        <f t="shared" ref="E4742:R4751" si="418">$D4742</f>
        <v>0</v>
      </c>
      <c r="F4742" s="223">
        <f t="shared" si="418"/>
        <v>0</v>
      </c>
      <c r="G4742" s="223">
        <f t="shared" si="418"/>
        <v>0</v>
      </c>
      <c r="H4742" s="223">
        <f t="shared" si="418"/>
        <v>0</v>
      </c>
      <c r="I4742" s="223">
        <f t="shared" si="418"/>
        <v>0</v>
      </c>
      <c r="J4742" s="223">
        <f t="shared" si="418"/>
        <v>0</v>
      </c>
      <c r="K4742" s="223">
        <f t="shared" si="418"/>
        <v>0</v>
      </c>
      <c r="L4742" s="223">
        <f t="shared" si="418"/>
        <v>0</v>
      </c>
      <c r="M4742" s="223">
        <f t="shared" si="418"/>
        <v>0</v>
      </c>
      <c r="N4742" s="223">
        <f t="shared" si="418"/>
        <v>0</v>
      </c>
      <c r="O4742" s="223">
        <f t="shared" si="418"/>
        <v>0</v>
      </c>
      <c r="P4742" s="223">
        <f t="shared" si="418"/>
        <v>0</v>
      </c>
      <c r="Q4742" s="223">
        <f t="shared" si="418"/>
        <v>0</v>
      </c>
      <c r="R4742" s="223">
        <f t="shared" si="418"/>
        <v>0</v>
      </c>
    </row>
    <row r="4743" spans="1:18" hidden="1" outlineLevel="2" x14ac:dyDescent="0.25">
      <c r="A4743" s="222" t="str">
        <f>'Usages industrie'!A45</f>
        <v>Usage industriel n°42</v>
      </c>
      <c r="B4743" s="222" t="s">
        <v>41</v>
      </c>
      <c r="C4743" s="222"/>
      <c r="D4743" s="223">
        <f>IF(B$4692&lt;&gt;"",IF(B$4692='Usages industrie'!$K45,'Usages industrie'!J45,0),0)</f>
        <v>0</v>
      </c>
      <c r="E4743" s="223">
        <f t="shared" si="418"/>
        <v>0</v>
      </c>
      <c r="F4743" s="223">
        <f t="shared" si="418"/>
        <v>0</v>
      </c>
      <c r="G4743" s="223">
        <f t="shared" si="418"/>
        <v>0</v>
      </c>
      <c r="H4743" s="223">
        <f t="shared" si="418"/>
        <v>0</v>
      </c>
      <c r="I4743" s="223">
        <f t="shared" si="418"/>
        <v>0</v>
      </c>
      <c r="J4743" s="223">
        <f t="shared" si="418"/>
        <v>0</v>
      </c>
      <c r="K4743" s="223">
        <f t="shared" si="418"/>
        <v>0</v>
      </c>
      <c r="L4743" s="223">
        <f t="shared" si="418"/>
        <v>0</v>
      </c>
      <c r="M4743" s="223">
        <f t="shared" si="418"/>
        <v>0</v>
      </c>
      <c r="N4743" s="223">
        <f t="shared" si="418"/>
        <v>0</v>
      </c>
      <c r="O4743" s="223">
        <f t="shared" si="418"/>
        <v>0</v>
      </c>
      <c r="P4743" s="223">
        <f t="shared" si="418"/>
        <v>0</v>
      </c>
      <c r="Q4743" s="223">
        <f t="shared" si="418"/>
        <v>0</v>
      </c>
      <c r="R4743" s="223">
        <f t="shared" si="418"/>
        <v>0</v>
      </c>
    </row>
    <row r="4744" spans="1:18" hidden="1" outlineLevel="2" x14ac:dyDescent="0.25">
      <c r="A4744" s="222" t="str">
        <f>'Usages industrie'!A46</f>
        <v>Usage industriel n°43</v>
      </c>
      <c r="B4744" s="222" t="s">
        <v>41</v>
      </c>
      <c r="C4744" s="222"/>
      <c r="D4744" s="223">
        <f>IF(B$4692&lt;&gt;"",IF(B$4692='Usages industrie'!$K46,'Usages industrie'!J46,0),0)</f>
        <v>0</v>
      </c>
      <c r="E4744" s="223">
        <f t="shared" si="418"/>
        <v>0</v>
      </c>
      <c r="F4744" s="223">
        <f t="shared" si="418"/>
        <v>0</v>
      </c>
      <c r="G4744" s="223">
        <f t="shared" si="418"/>
        <v>0</v>
      </c>
      <c r="H4744" s="223">
        <f t="shared" si="418"/>
        <v>0</v>
      </c>
      <c r="I4744" s="223">
        <f t="shared" si="418"/>
        <v>0</v>
      </c>
      <c r="J4744" s="223">
        <f t="shared" si="418"/>
        <v>0</v>
      </c>
      <c r="K4744" s="223">
        <f t="shared" si="418"/>
        <v>0</v>
      </c>
      <c r="L4744" s="223">
        <f t="shared" si="418"/>
        <v>0</v>
      </c>
      <c r="M4744" s="223">
        <f t="shared" si="418"/>
        <v>0</v>
      </c>
      <c r="N4744" s="223">
        <f t="shared" si="418"/>
        <v>0</v>
      </c>
      <c r="O4744" s="223">
        <f t="shared" si="418"/>
        <v>0</v>
      </c>
      <c r="P4744" s="223">
        <f t="shared" si="418"/>
        <v>0</v>
      </c>
      <c r="Q4744" s="223">
        <f t="shared" si="418"/>
        <v>0</v>
      </c>
      <c r="R4744" s="223">
        <f t="shared" si="418"/>
        <v>0</v>
      </c>
    </row>
    <row r="4745" spans="1:18" hidden="1" outlineLevel="2" x14ac:dyDescent="0.25">
      <c r="A4745" s="222" t="str">
        <f>'Usages industrie'!A47</f>
        <v>Usage industriel n°44</v>
      </c>
      <c r="B4745" s="222" t="s">
        <v>41</v>
      </c>
      <c r="C4745" s="222"/>
      <c r="D4745" s="223">
        <f>IF(B$4692&lt;&gt;"",IF(B$4692='Usages industrie'!$K47,'Usages industrie'!J47,0),0)</f>
        <v>0</v>
      </c>
      <c r="E4745" s="223">
        <f t="shared" si="418"/>
        <v>0</v>
      </c>
      <c r="F4745" s="223">
        <f t="shared" si="418"/>
        <v>0</v>
      </c>
      <c r="G4745" s="223">
        <f t="shared" si="418"/>
        <v>0</v>
      </c>
      <c r="H4745" s="223">
        <f t="shared" si="418"/>
        <v>0</v>
      </c>
      <c r="I4745" s="223">
        <f t="shared" si="418"/>
        <v>0</v>
      </c>
      <c r="J4745" s="223">
        <f t="shared" si="418"/>
        <v>0</v>
      </c>
      <c r="K4745" s="223">
        <f t="shared" si="418"/>
        <v>0</v>
      </c>
      <c r="L4745" s="223">
        <f t="shared" si="418"/>
        <v>0</v>
      </c>
      <c r="M4745" s="223">
        <f t="shared" si="418"/>
        <v>0</v>
      </c>
      <c r="N4745" s="223">
        <f t="shared" si="418"/>
        <v>0</v>
      </c>
      <c r="O4745" s="223">
        <f t="shared" si="418"/>
        <v>0</v>
      </c>
      <c r="P4745" s="223">
        <f t="shared" si="418"/>
        <v>0</v>
      </c>
      <c r="Q4745" s="223">
        <f t="shared" si="418"/>
        <v>0</v>
      </c>
      <c r="R4745" s="223">
        <f t="shared" si="418"/>
        <v>0</v>
      </c>
    </row>
    <row r="4746" spans="1:18" hidden="1" outlineLevel="2" x14ac:dyDescent="0.25">
      <c r="A4746" s="222" t="str">
        <f>'Usages industrie'!A48</f>
        <v>Usage industriel n°45</v>
      </c>
      <c r="B4746" s="222" t="s">
        <v>41</v>
      </c>
      <c r="C4746" s="222"/>
      <c r="D4746" s="223">
        <f>IF(B$4692&lt;&gt;"",IF(B$4692='Usages industrie'!$K48,'Usages industrie'!J48,0),0)</f>
        <v>0</v>
      </c>
      <c r="E4746" s="223">
        <f t="shared" si="418"/>
        <v>0</v>
      </c>
      <c r="F4746" s="223">
        <f t="shared" si="418"/>
        <v>0</v>
      </c>
      <c r="G4746" s="223">
        <f t="shared" si="418"/>
        <v>0</v>
      </c>
      <c r="H4746" s="223">
        <f t="shared" si="418"/>
        <v>0</v>
      </c>
      <c r="I4746" s="223">
        <f t="shared" si="418"/>
        <v>0</v>
      </c>
      <c r="J4746" s="223">
        <f t="shared" si="418"/>
        <v>0</v>
      </c>
      <c r="K4746" s="223">
        <f t="shared" si="418"/>
        <v>0</v>
      </c>
      <c r="L4746" s="223">
        <f t="shared" si="418"/>
        <v>0</v>
      </c>
      <c r="M4746" s="223">
        <f t="shared" si="418"/>
        <v>0</v>
      </c>
      <c r="N4746" s="223">
        <f t="shared" si="418"/>
        <v>0</v>
      </c>
      <c r="O4746" s="223">
        <f t="shared" si="418"/>
        <v>0</v>
      </c>
      <c r="P4746" s="223">
        <f t="shared" si="418"/>
        <v>0</v>
      </c>
      <c r="Q4746" s="223">
        <f t="shared" si="418"/>
        <v>0</v>
      </c>
      <c r="R4746" s="223">
        <f t="shared" si="418"/>
        <v>0</v>
      </c>
    </row>
    <row r="4747" spans="1:18" hidden="1" outlineLevel="2" x14ac:dyDescent="0.25">
      <c r="A4747" s="222" t="str">
        <f>'Usages industrie'!A49</f>
        <v>Usage industriel n°46</v>
      </c>
      <c r="B4747" s="222" t="s">
        <v>41</v>
      </c>
      <c r="C4747" s="222"/>
      <c r="D4747" s="223">
        <f>IF(B$4692&lt;&gt;"",IF(B$4692='Usages industrie'!$K49,'Usages industrie'!J49,0),0)</f>
        <v>0</v>
      </c>
      <c r="E4747" s="223">
        <f t="shared" si="418"/>
        <v>0</v>
      </c>
      <c r="F4747" s="223">
        <f t="shared" si="418"/>
        <v>0</v>
      </c>
      <c r="G4747" s="223">
        <f t="shared" si="418"/>
        <v>0</v>
      </c>
      <c r="H4747" s="223">
        <f t="shared" si="418"/>
        <v>0</v>
      </c>
      <c r="I4747" s="223">
        <f t="shared" si="418"/>
        <v>0</v>
      </c>
      <c r="J4747" s="223">
        <f t="shared" si="418"/>
        <v>0</v>
      </c>
      <c r="K4747" s="223">
        <f t="shared" si="418"/>
        <v>0</v>
      </c>
      <c r="L4747" s="223">
        <f t="shared" si="418"/>
        <v>0</v>
      </c>
      <c r="M4747" s="223">
        <f t="shared" si="418"/>
        <v>0</v>
      </c>
      <c r="N4747" s="223">
        <f t="shared" si="418"/>
        <v>0</v>
      </c>
      <c r="O4747" s="223">
        <f t="shared" si="418"/>
        <v>0</v>
      </c>
      <c r="P4747" s="223">
        <f t="shared" si="418"/>
        <v>0</v>
      </c>
      <c r="Q4747" s="223">
        <f t="shared" si="418"/>
        <v>0</v>
      </c>
      <c r="R4747" s="223">
        <f t="shared" si="418"/>
        <v>0</v>
      </c>
    </row>
    <row r="4748" spans="1:18" hidden="1" outlineLevel="2" x14ac:dyDescent="0.25">
      <c r="A4748" s="222" t="str">
        <f>'Usages industrie'!A50</f>
        <v>Usage industriel n°47</v>
      </c>
      <c r="B4748" s="222" t="s">
        <v>41</v>
      </c>
      <c r="C4748" s="222"/>
      <c r="D4748" s="223">
        <f>IF(B$4692&lt;&gt;"",IF(B$4692='Usages industrie'!$K50,'Usages industrie'!J50,0),0)</f>
        <v>0</v>
      </c>
      <c r="E4748" s="223">
        <f t="shared" si="418"/>
        <v>0</v>
      </c>
      <c r="F4748" s="223">
        <f t="shared" si="418"/>
        <v>0</v>
      </c>
      <c r="G4748" s="223">
        <f t="shared" si="418"/>
        <v>0</v>
      </c>
      <c r="H4748" s="223">
        <f t="shared" si="418"/>
        <v>0</v>
      </c>
      <c r="I4748" s="223">
        <f t="shared" si="418"/>
        <v>0</v>
      </c>
      <c r="J4748" s="223">
        <f t="shared" si="418"/>
        <v>0</v>
      </c>
      <c r="K4748" s="223">
        <f t="shared" si="418"/>
        <v>0</v>
      </c>
      <c r="L4748" s="223">
        <f t="shared" si="418"/>
        <v>0</v>
      </c>
      <c r="M4748" s="223">
        <f t="shared" si="418"/>
        <v>0</v>
      </c>
      <c r="N4748" s="223">
        <f t="shared" si="418"/>
        <v>0</v>
      </c>
      <c r="O4748" s="223">
        <f t="shared" si="418"/>
        <v>0</v>
      </c>
      <c r="P4748" s="223">
        <f t="shared" si="418"/>
        <v>0</v>
      </c>
      <c r="Q4748" s="223">
        <f t="shared" si="418"/>
        <v>0</v>
      </c>
      <c r="R4748" s="223">
        <f t="shared" si="418"/>
        <v>0</v>
      </c>
    </row>
    <row r="4749" spans="1:18" hidden="1" outlineLevel="2" x14ac:dyDescent="0.25">
      <c r="A4749" s="222" t="str">
        <f>'Usages industrie'!A51</f>
        <v>Usage industriel n°48</v>
      </c>
      <c r="B4749" s="222" t="s">
        <v>41</v>
      </c>
      <c r="C4749" s="222"/>
      <c r="D4749" s="223">
        <f>IF(B$4692&lt;&gt;"",IF(B$4692='Usages industrie'!$K51,'Usages industrie'!J51,0),0)</f>
        <v>0</v>
      </c>
      <c r="E4749" s="223">
        <f t="shared" si="418"/>
        <v>0</v>
      </c>
      <c r="F4749" s="223">
        <f t="shared" si="418"/>
        <v>0</v>
      </c>
      <c r="G4749" s="223">
        <f t="shared" si="418"/>
        <v>0</v>
      </c>
      <c r="H4749" s="223">
        <f t="shared" si="418"/>
        <v>0</v>
      </c>
      <c r="I4749" s="223">
        <f t="shared" si="418"/>
        <v>0</v>
      </c>
      <c r="J4749" s="223">
        <f t="shared" si="418"/>
        <v>0</v>
      </c>
      <c r="K4749" s="223">
        <f t="shared" si="418"/>
        <v>0</v>
      </c>
      <c r="L4749" s="223">
        <f t="shared" si="418"/>
        <v>0</v>
      </c>
      <c r="M4749" s="223">
        <f t="shared" si="418"/>
        <v>0</v>
      </c>
      <c r="N4749" s="223">
        <f t="shared" si="418"/>
        <v>0</v>
      </c>
      <c r="O4749" s="223">
        <f t="shared" si="418"/>
        <v>0</v>
      </c>
      <c r="P4749" s="223">
        <f t="shared" si="418"/>
        <v>0</v>
      </c>
      <c r="Q4749" s="223">
        <f t="shared" si="418"/>
        <v>0</v>
      </c>
      <c r="R4749" s="223">
        <f t="shared" si="418"/>
        <v>0</v>
      </c>
    </row>
    <row r="4750" spans="1:18" hidden="1" outlineLevel="2" x14ac:dyDescent="0.25">
      <c r="A4750" s="222" t="str">
        <f>'Usages industrie'!A52</f>
        <v>Usage industriel n°49</v>
      </c>
      <c r="B4750" s="222" t="s">
        <v>41</v>
      </c>
      <c r="C4750" s="222"/>
      <c r="D4750" s="223">
        <f>IF(B$4692&lt;&gt;"",IF(B$4692='Usages industrie'!$K52,'Usages industrie'!J52,0),0)</f>
        <v>0</v>
      </c>
      <c r="E4750" s="223">
        <f t="shared" si="418"/>
        <v>0</v>
      </c>
      <c r="F4750" s="223">
        <f t="shared" si="418"/>
        <v>0</v>
      </c>
      <c r="G4750" s="223">
        <f t="shared" si="418"/>
        <v>0</v>
      </c>
      <c r="H4750" s="223">
        <f t="shared" si="418"/>
        <v>0</v>
      </c>
      <c r="I4750" s="223">
        <f t="shared" si="418"/>
        <v>0</v>
      </c>
      <c r="J4750" s="223">
        <f t="shared" si="418"/>
        <v>0</v>
      </c>
      <c r="K4750" s="223">
        <f t="shared" si="418"/>
        <v>0</v>
      </c>
      <c r="L4750" s="223">
        <f t="shared" si="418"/>
        <v>0</v>
      </c>
      <c r="M4750" s="223">
        <f t="shared" si="418"/>
        <v>0</v>
      </c>
      <c r="N4750" s="223">
        <f t="shared" si="418"/>
        <v>0</v>
      </c>
      <c r="O4750" s="223">
        <f t="shared" si="418"/>
        <v>0</v>
      </c>
      <c r="P4750" s="223">
        <f t="shared" si="418"/>
        <v>0</v>
      </c>
      <c r="Q4750" s="223">
        <f t="shared" si="418"/>
        <v>0</v>
      </c>
      <c r="R4750" s="223">
        <f t="shared" si="418"/>
        <v>0</v>
      </c>
    </row>
    <row r="4751" spans="1:18" hidden="1" outlineLevel="2" x14ac:dyDescent="0.25">
      <c r="A4751" s="222" t="str">
        <f>'Usages industrie'!A53</f>
        <v>Usage industriel n°50</v>
      </c>
      <c r="B4751" s="222" t="s">
        <v>41</v>
      </c>
      <c r="C4751" s="222"/>
      <c r="D4751" s="223">
        <f>IF(B$4692&lt;&gt;"",IF(B$4692='Usages industrie'!$K53,'Usages industrie'!J53,0),0)</f>
        <v>0</v>
      </c>
      <c r="E4751" s="223">
        <f t="shared" si="418"/>
        <v>0</v>
      </c>
      <c r="F4751" s="223">
        <f t="shared" si="418"/>
        <v>0</v>
      </c>
      <c r="G4751" s="223">
        <f t="shared" si="418"/>
        <v>0</v>
      </c>
      <c r="H4751" s="223">
        <f t="shared" si="418"/>
        <v>0</v>
      </c>
      <c r="I4751" s="223">
        <f t="shared" si="418"/>
        <v>0</v>
      </c>
      <c r="J4751" s="223">
        <f t="shared" si="418"/>
        <v>0</v>
      </c>
      <c r="K4751" s="223">
        <f t="shared" si="418"/>
        <v>0</v>
      </c>
      <c r="L4751" s="223">
        <f t="shared" si="418"/>
        <v>0</v>
      </c>
      <c r="M4751" s="223">
        <f t="shared" si="418"/>
        <v>0</v>
      </c>
      <c r="N4751" s="223">
        <f t="shared" si="418"/>
        <v>0</v>
      </c>
      <c r="O4751" s="223">
        <f t="shared" si="418"/>
        <v>0</v>
      </c>
      <c r="P4751" s="223">
        <f t="shared" si="418"/>
        <v>0</v>
      </c>
      <c r="Q4751" s="223">
        <f t="shared" si="418"/>
        <v>0</v>
      </c>
      <c r="R4751" s="223">
        <f t="shared" si="418"/>
        <v>0</v>
      </c>
    </row>
    <row r="4752" spans="1:18" hidden="1" outlineLevel="1" collapsed="1" x14ac:dyDescent="0.25">
      <c r="A4752" s="222" t="s">
        <v>649</v>
      </c>
      <c r="B4752" s="222"/>
      <c r="C4752" s="222"/>
      <c r="D4752" s="223">
        <f t="shared" ref="D4752:R4752" si="419">SUM(D4702:D4751)</f>
        <v>0</v>
      </c>
      <c r="E4752" s="223">
        <f t="shared" si="419"/>
        <v>0</v>
      </c>
      <c r="F4752" s="223">
        <f t="shared" si="419"/>
        <v>0</v>
      </c>
      <c r="G4752" s="223">
        <f t="shared" si="419"/>
        <v>0</v>
      </c>
      <c r="H4752" s="223">
        <f t="shared" si="419"/>
        <v>0</v>
      </c>
      <c r="I4752" s="223">
        <f t="shared" si="419"/>
        <v>0</v>
      </c>
      <c r="J4752" s="223">
        <f t="shared" si="419"/>
        <v>0</v>
      </c>
      <c r="K4752" s="223">
        <f t="shared" si="419"/>
        <v>0</v>
      </c>
      <c r="L4752" s="223">
        <f t="shared" si="419"/>
        <v>0</v>
      </c>
      <c r="M4752" s="223">
        <f t="shared" si="419"/>
        <v>0</v>
      </c>
      <c r="N4752" s="223">
        <f t="shared" si="419"/>
        <v>0</v>
      </c>
      <c r="O4752" s="223">
        <f t="shared" si="419"/>
        <v>0</v>
      </c>
      <c r="P4752" s="223">
        <f t="shared" si="419"/>
        <v>0</v>
      </c>
      <c r="Q4752" s="223">
        <f t="shared" si="419"/>
        <v>0</v>
      </c>
      <c r="R4752" s="223">
        <f t="shared" si="419"/>
        <v>0</v>
      </c>
    </row>
    <row r="4753" spans="1:18" hidden="1" outlineLevel="2" x14ac:dyDescent="0.25">
      <c r="A4753" s="222" t="str">
        <f>'Usages industrie'!A4</f>
        <v>Usage industriel n°1</v>
      </c>
      <c r="B4753" s="222" t="s">
        <v>645</v>
      </c>
      <c r="C4753" s="222"/>
      <c r="D4753" s="223">
        <f>D4702*'Usages industrie'!$P4*(1+'Usages industrie'!$Q4)^(D$4696-$D$4696)/1000</f>
        <v>0</v>
      </c>
      <c r="E4753" s="223">
        <f>E4702*'Usages industrie'!$P4*(1+'Usages industrie'!$Q4)^(E$4696-$D$4696)/1000</f>
        <v>0</v>
      </c>
      <c r="F4753" s="223">
        <f>F4702*'Usages industrie'!$P4*(1+'Usages industrie'!$Q4)^(F$4696-$D$4696)/1000</f>
        <v>0</v>
      </c>
      <c r="G4753" s="223">
        <f>G4702*'Usages industrie'!$P4*(1+'Usages industrie'!$Q4)^(G$4696-$D$4696)/1000</f>
        <v>0</v>
      </c>
      <c r="H4753" s="223">
        <f>H4702*'Usages industrie'!$P4*(1+'Usages industrie'!$Q4)^(H$4696-$D$4696)/1000</f>
        <v>0</v>
      </c>
      <c r="I4753" s="223">
        <f>I4702*'Usages industrie'!$P4*(1+'Usages industrie'!$Q4)^(I$4696-$D$4696)/1000</f>
        <v>0</v>
      </c>
      <c r="J4753" s="223">
        <f>J4702*'Usages industrie'!$P4*(1+'Usages industrie'!$Q4)^(J$4696-$D$4696)/1000</f>
        <v>0</v>
      </c>
      <c r="K4753" s="223">
        <f>K4702*'Usages industrie'!$P4*(1+'Usages industrie'!$Q4)^(K$4696-$D$4696)/1000</f>
        <v>0</v>
      </c>
      <c r="L4753" s="223">
        <f>L4702*'Usages industrie'!$P4*(1+'Usages industrie'!$Q4)^(L$4696-$D$4696)/1000</f>
        <v>0</v>
      </c>
      <c r="M4753" s="223">
        <f>M4702*'Usages industrie'!$P4*(1+'Usages industrie'!$Q4)^(M$4696-$D$4696)/1000</f>
        <v>0</v>
      </c>
      <c r="N4753" s="223">
        <f>N4702*'Usages industrie'!$P4*(1+'Usages industrie'!$Q4)^(N$4696-$D$4696)/1000</f>
        <v>0</v>
      </c>
      <c r="O4753" s="223">
        <f>O4702*'Usages industrie'!$P4*(1+'Usages industrie'!$Q4)^(O$4696-$D$4696)/1000</f>
        <v>0</v>
      </c>
      <c r="P4753" s="223">
        <f>P4702*'Usages industrie'!$P4*(1+'Usages industrie'!$Q4)^(P$4696-$D$4696)/1000</f>
        <v>0</v>
      </c>
      <c r="Q4753" s="223">
        <f>Q4702*'Usages industrie'!$P4*(1+'Usages industrie'!$Q4)^(Q$4696-$D$4696)/1000</f>
        <v>0</v>
      </c>
      <c r="R4753" s="223">
        <f>R4702*'Usages industrie'!$P4*(1+'Usages industrie'!$Q4)^(R$4696-$D$4696)/1000</f>
        <v>0</v>
      </c>
    </row>
    <row r="4754" spans="1:18" hidden="1" outlineLevel="2" x14ac:dyDescent="0.25">
      <c r="A4754" s="222" t="str">
        <f>'Usages industrie'!A5</f>
        <v>Usage industriel n°2</v>
      </c>
      <c r="B4754" s="222" t="s">
        <v>645</v>
      </c>
      <c r="C4754" s="222"/>
      <c r="D4754" s="223">
        <f>D4703*'Usages industrie'!$P5*(1+'Usages industrie'!$Q5)^(D$4696-$D$4696)/1000</f>
        <v>0</v>
      </c>
      <c r="E4754" s="223">
        <f>E4703*'Usages industrie'!$P5*(1+'Usages industrie'!$Q5)^(E$4696-$D$4696)/1000</f>
        <v>0</v>
      </c>
      <c r="F4754" s="223">
        <f>F4703*'Usages industrie'!$P5*(1+'Usages industrie'!$Q5)^(F$4696-$D$4696)/1000</f>
        <v>0</v>
      </c>
      <c r="G4754" s="223">
        <f>G4703*'Usages industrie'!$P5*(1+'Usages industrie'!$Q5)^(G$4696-$D$4696)/1000</f>
        <v>0</v>
      </c>
      <c r="H4754" s="223">
        <f>H4703*'Usages industrie'!$P5*(1+'Usages industrie'!$Q5)^(H$4696-$D$4696)/1000</f>
        <v>0</v>
      </c>
      <c r="I4754" s="223">
        <f>I4703*'Usages industrie'!$P5*(1+'Usages industrie'!$Q5)^(I$4696-$D$4696)/1000</f>
        <v>0</v>
      </c>
      <c r="J4754" s="223">
        <f>J4703*'Usages industrie'!$P5*(1+'Usages industrie'!$Q5)^(J$4696-$D$4696)/1000</f>
        <v>0</v>
      </c>
      <c r="K4754" s="223">
        <f>K4703*'Usages industrie'!$P5*(1+'Usages industrie'!$Q5)^(K$4696-$D$4696)/1000</f>
        <v>0</v>
      </c>
      <c r="L4754" s="223">
        <f>L4703*'Usages industrie'!$P5*(1+'Usages industrie'!$Q5)^(L$4696-$D$4696)/1000</f>
        <v>0</v>
      </c>
      <c r="M4754" s="223">
        <f>M4703*'Usages industrie'!$P5*(1+'Usages industrie'!$Q5)^(M$4696-$D$4696)/1000</f>
        <v>0</v>
      </c>
      <c r="N4754" s="223">
        <f>N4703*'Usages industrie'!$P5*(1+'Usages industrie'!$Q5)^(N$4696-$D$4696)/1000</f>
        <v>0</v>
      </c>
      <c r="O4754" s="223">
        <f>O4703*'Usages industrie'!$P5*(1+'Usages industrie'!$Q5)^(O$4696-$D$4696)/1000</f>
        <v>0</v>
      </c>
      <c r="P4754" s="223">
        <f>P4703*'Usages industrie'!$P5*(1+'Usages industrie'!$Q5)^(P$4696-$D$4696)/1000</f>
        <v>0</v>
      </c>
      <c r="Q4754" s="223">
        <f>Q4703*'Usages industrie'!$P5*(1+'Usages industrie'!$Q5)^(Q$4696-$D$4696)/1000</f>
        <v>0</v>
      </c>
      <c r="R4754" s="223">
        <f>R4703*'Usages industrie'!$P5*(1+'Usages industrie'!$Q5)^(R$4696-$D$4696)/1000</f>
        <v>0</v>
      </c>
    </row>
    <row r="4755" spans="1:18" hidden="1" outlineLevel="2" x14ac:dyDescent="0.25">
      <c r="A4755" s="222" t="str">
        <f>'Usages industrie'!A6</f>
        <v>Usage industriel n°3</v>
      </c>
      <c r="B4755" s="222" t="s">
        <v>645</v>
      </c>
      <c r="C4755" s="222"/>
      <c r="D4755" s="223">
        <f>D4704*'Usages industrie'!$P6*(1+'Usages industrie'!$Q6)^(D$4696-$D$4696)/1000</f>
        <v>0</v>
      </c>
      <c r="E4755" s="223">
        <f>E4704*'Usages industrie'!$P6*(1+'Usages industrie'!$Q6)^(E$4696-$D$4696)/1000</f>
        <v>0</v>
      </c>
      <c r="F4755" s="223">
        <f>F4704*'Usages industrie'!$P6*(1+'Usages industrie'!$Q6)^(F$4696-$D$4696)/1000</f>
        <v>0</v>
      </c>
      <c r="G4755" s="223">
        <f>G4704*'Usages industrie'!$P6*(1+'Usages industrie'!$Q6)^(G$4696-$D$4696)/1000</f>
        <v>0</v>
      </c>
      <c r="H4755" s="223">
        <f>H4704*'Usages industrie'!$P6*(1+'Usages industrie'!$Q6)^(H$4696-$D$4696)/1000</f>
        <v>0</v>
      </c>
      <c r="I4755" s="223">
        <f>I4704*'Usages industrie'!$P6*(1+'Usages industrie'!$Q6)^(I$4696-$D$4696)/1000</f>
        <v>0</v>
      </c>
      <c r="J4755" s="223">
        <f>J4704*'Usages industrie'!$P6*(1+'Usages industrie'!$Q6)^(J$4696-$D$4696)/1000</f>
        <v>0</v>
      </c>
      <c r="K4755" s="223">
        <f>K4704*'Usages industrie'!$P6*(1+'Usages industrie'!$Q6)^(K$4696-$D$4696)/1000</f>
        <v>0</v>
      </c>
      <c r="L4755" s="223">
        <f>L4704*'Usages industrie'!$P6*(1+'Usages industrie'!$Q6)^(L$4696-$D$4696)/1000</f>
        <v>0</v>
      </c>
      <c r="M4755" s="223">
        <f>M4704*'Usages industrie'!$P6*(1+'Usages industrie'!$Q6)^(M$4696-$D$4696)/1000</f>
        <v>0</v>
      </c>
      <c r="N4755" s="223">
        <f>N4704*'Usages industrie'!$P6*(1+'Usages industrie'!$Q6)^(N$4696-$D$4696)/1000</f>
        <v>0</v>
      </c>
      <c r="O4755" s="223">
        <f>O4704*'Usages industrie'!$P6*(1+'Usages industrie'!$Q6)^(O$4696-$D$4696)/1000</f>
        <v>0</v>
      </c>
      <c r="P4755" s="223">
        <f>P4704*'Usages industrie'!$P6*(1+'Usages industrie'!$Q6)^(P$4696-$D$4696)/1000</f>
        <v>0</v>
      </c>
      <c r="Q4755" s="223">
        <f>Q4704*'Usages industrie'!$P6*(1+'Usages industrie'!$Q6)^(Q$4696-$D$4696)/1000</f>
        <v>0</v>
      </c>
      <c r="R4755" s="223">
        <f>R4704*'Usages industrie'!$P6*(1+'Usages industrie'!$Q6)^(R$4696-$D$4696)/1000</f>
        <v>0</v>
      </c>
    </row>
    <row r="4756" spans="1:18" hidden="1" outlineLevel="2" x14ac:dyDescent="0.25">
      <c r="A4756" s="222" t="str">
        <f>'Usages industrie'!A7</f>
        <v>Usage industriel n°4</v>
      </c>
      <c r="B4756" s="222" t="s">
        <v>645</v>
      </c>
      <c r="C4756" s="222"/>
      <c r="D4756" s="223">
        <f>D4705*'Usages industrie'!$P7*(1+'Usages industrie'!$Q7)^(D$4696-$D$4696)/1000</f>
        <v>0</v>
      </c>
      <c r="E4756" s="223">
        <f>E4705*'Usages industrie'!$P7*(1+'Usages industrie'!$Q7)^(E$4696-$D$4696)/1000</f>
        <v>0</v>
      </c>
      <c r="F4756" s="223">
        <f>F4705*'Usages industrie'!$P7*(1+'Usages industrie'!$Q7)^(F$4696-$D$4696)/1000</f>
        <v>0</v>
      </c>
      <c r="G4756" s="223">
        <f>G4705*'Usages industrie'!$P7*(1+'Usages industrie'!$Q7)^(G$4696-$D$4696)/1000</f>
        <v>0</v>
      </c>
      <c r="H4756" s="223">
        <f>H4705*'Usages industrie'!$P7*(1+'Usages industrie'!$Q7)^(H$4696-$D$4696)/1000</f>
        <v>0</v>
      </c>
      <c r="I4756" s="223">
        <f>I4705*'Usages industrie'!$P7*(1+'Usages industrie'!$Q7)^(I$4696-$D$4696)/1000</f>
        <v>0</v>
      </c>
      <c r="J4756" s="223">
        <f>J4705*'Usages industrie'!$P7*(1+'Usages industrie'!$Q7)^(J$4696-$D$4696)/1000</f>
        <v>0</v>
      </c>
      <c r="K4756" s="223">
        <f>K4705*'Usages industrie'!$P7*(1+'Usages industrie'!$Q7)^(K$4696-$D$4696)/1000</f>
        <v>0</v>
      </c>
      <c r="L4756" s="223">
        <f>L4705*'Usages industrie'!$P7*(1+'Usages industrie'!$Q7)^(L$4696-$D$4696)/1000</f>
        <v>0</v>
      </c>
      <c r="M4756" s="223">
        <f>M4705*'Usages industrie'!$P7*(1+'Usages industrie'!$Q7)^(M$4696-$D$4696)/1000</f>
        <v>0</v>
      </c>
      <c r="N4756" s="223">
        <f>N4705*'Usages industrie'!$P7*(1+'Usages industrie'!$Q7)^(N$4696-$D$4696)/1000</f>
        <v>0</v>
      </c>
      <c r="O4756" s="223">
        <f>O4705*'Usages industrie'!$P7*(1+'Usages industrie'!$Q7)^(O$4696-$D$4696)/1000</f>
        <v>0</v>
      </c>
      <c r="P4756" s="223">
        <f>P4705*'Usages industrie'!$P7*(1+'Usages industrie'!$Q7)^(P$4696-$D$4696)/1000</f>
        <v>0</v>
      </c>
      <c r="Q4756" s="223">
        <f>Q4705*'Usages industrie'!$P7*(1+'Usages industrie'!$Q7)^(Q$4696-$D$4696)/1000</f>
        <v>0</v>
      </c>
      <c r="R4756" s="223">
        <f>R4705*'Usages industrie'!$P7*(1+'Usages industrie'!$Q7)^(R$4696-$D$4696)/1000</f>
        <v>0</v>
      </c>
    </row>
    <row r="4757" spans="1:18" hidden="1" outlineLevel="2" x14ac:dyDescent="0.25">
      <c r="A4757" s="222" t="str">
        <f>'Usages industrie'!A8</f>
        <v>Usage industriel n°5</v>
      </c>
      <c r="B4757" s="222" t="s">
        <v>645</v>
      </c>
      <c r="C4757" s="222"/>
      <c r="D4757" s="223">
        <f>D4706*'Usages industrie'!$P8*(1+'Usages industrie'!$Q8)^(D$4696-$D$4696)/1000</f>
        <v>0</v>
      </c>
      <c r="E4757" s="223">
        <f>E4706*'Usages industrie'!$P8*(1+'Usages industrie'!$Q8)^(E$4696-$D$4696)/1000</f>
        <v>0</v>
      </c>
      <c r="F4757" s="223">
        <f>F4706*'Usages industrie'!$P8*(1+'Usages industrie'!$Q8)^(F$4696-$D$4696)/1000</f>
        <v>0</v>
      </c>
      <c r="G4757" s="223">
        <f>G4706*'Usages industrie'!$P8*(1+'Usages industrie'!$Q8)^(G$4696-$D$4696)/1000</f>
        <v>0</v>
      </c>
      <c r="H4757" s="223">
        <f>H4706*'Usages industrie'!$P8*(1+'Usages industrie'!$Q8)^(H$4696-$D$4696)/1000</f>
        <v>0</v>
      </c>
      <c r="I4757" s="223">
        <f>I4706*'Usages industrie'!$P8*(1+'Usages industrie'!$Q8)^(I$4696-$D$4696)/1000</f>
        <v>0</v>
      </c>
      <c r="J4757" s="223">
        <f>J4706*'Usages industrie'!$P8*(1+'Usages industrie'!$Q8)^(J$4696-$D$4696)/1000</f>
        <v>0</v>
      </c>
      <c r="K4757" s="223">
        <f>K4706*'Usages industrie'!$P8*(1+'Usages industrie'!$Q8)^(K$4696-$D$4696)/1000</f>
        <v>0</v>
      </c>
      <c r="L4757" s="223">
        <f>L4706*'Usages industrie'!$P8*(1+'Usages industrie'!$Q8)^(L$4696-$D$4696)/1000</f>
        <v>0</v>
      </c>
      <c r="M4757" s="223">
        <f>M4706*'Usages industrie'!$P8*(1+'Usages industrie'!$Q8)^(M$4696-$D$4696)/1000</f>
        <v>0</v>
      </c>
      <c r="N4757" s="223">
        <f>N4706*'Usages industrie'!$P8*(1+'Usages industrie'!$Q8)^(N$4696-$D$4696)/1000</f>
        <v>0</v>
      </c>
      <c r="O4757" s="223">
        <f>O4706*'Usages industrie'!$P8*(1+'Usages industrie'!$Q8)^(O$4696-$D$4696)/1000</f>
        <v>0</v>
      </c>
      <c r="P4757" s="223">
        <f>P4706*'Usages industrie'!$P8*(1+'Usages industrie'!$Q8)^(P$4696-$D$4696)/1000</f>
        <v>0</v>
      </c>
      <c r="Q4757" s="223">
        <f>Q4706*'Usages industrie'!$P8*(1+'Usages industrie'!$Q8)^(Q$4696-$D$4696)/1000</f>
        <v>0</v>
      </c>
      <c r="R4757" s="223">
        <f>R4706*'Usages industrie'!$P8*(1+'Usages industrie'!$Q8)^(R$4696-$D$4696)/1000</f>
        <v>0</v>
      </c>
    </row>
    <row r="4758" spans="1:18" hidden="1" outlineLevel="2" x14ac:dyDescent="0.25">
      <c r="A4758" s="222" t="str">
        <f>'Usages industrie'!A9</f>
        <v>Usage industriel n°6</v>
      </c>
      <c r="B4758" s="222" t="s">
        <v>645</v>
      </c>
      <c r="C4758" s="222"/>
      <c r="D4758" s="223">
        <f>D4707*'Usages industrie'!$P9*(1+'Usages industrie'!$Q9)^(D$4696-$D$4696)/1000</f>
        <v>0</v>
      </c>
      <c r="E4758" s="223">
        <f>E4707*'Usages industrie'!$P9*(1+'Usages industrie'!$Q9)^(E$4696-$D$4696)/1000</f>
        <v>0</v>
      </c>
      <c r="F4758" s="223">
        <f>F4707*'Usages industrie'!$P9*(1+'Usages industrie'!$Q9)^(F$4696-$D$4696)/1000</f>
        <v>0</v>
      </c>
      <c r="G4758" s="223">
        <f>G4707*'Usages industrie'!$P9*(1+'Usages industrie'!$Q9)^(G$4696-$D$4696)/1000</f>
        <v>0</v>
      </c>
      <c r="H4758" s="223">
        <f>H4707*'Usages industrie'!$P9*(1+'Usages industrie'!$Q9)^(H$4696-$D$4696)/1000</f>
        <v>0</v>
      </c>
      <c r="I4758" s="223">
        <f>I4707*'Usages industrie'!$P9*(1+'Usages industrie'!$Q9)^(I$4696-$D$4696)/1000</f>
        <v>0</v>
      </c>
      <c r="J4758" s="223">
        <f>J4707*'Usages industrie'!$P9*(1+'Usages industrie'!$Q9)^(J$4696-$D$4696)/1000</f>
        <v>0</v>
      </c>
      <c r="K4758" s="223">
        <f>K4707*'Usages industrie'!$P9*(1+'Usages industrie'!$Q9)^(K$4696-$D$4696)/1000</f>
        <v>0</v>
      </c>
      <c r="L4758" s="223">
        <f>L4707*'Usages industrie'!$P9*(1+'Usages industrie'!$Q9)^(L$4696-$D$4696)/1000</f>
        <v>0</v>
      </c>
      <c r="M4758" s="223">
        <f>M4707*'Usages industrie'!$P9*(1+'Usages industrie'!$Q9)^(M$4696-$D$4696)/1000</f>
        <v>0</v>
      </c>
      <c r="N4758" s="223">
        <f>N4707*'Usages industrie'!$P9*(1+'Usages industrie'!$Q9)^(N$4696-$D$4696)/1000</f>
        <v>0</v>
      </c>
      <c r="O4758" s="223">
        <f>O4707*'Usages industrie'!$P9*(1+'Usages industrie'!$Q9)^(O$4696-$D$4696)/1000</f>
        <v>0</v>
      </c>
      <c r="P4758" s="223">
        <f>P4707*'Usages industrie'!$P9*(1+'Usages industrie'!$Q9)^(P$4696-$D$4696)/1000</f>
        <v>0</v>
      </c>
      <c r="Q4758" s="223">
        <f>Q4707*'Usages industrie'!$P9*(1+'Usages industrie'!$Q9)^(Q$4696-$D$4696)/1000</f>
        <v>0</v>
      </c>
      <c r="R4758" s="223">
        <f>R4707*'Usages industrie'!$P9*(1+'Usages industrie'!$Q9)^(R$4696-$D$4696)/1000</f>
        <v>0</v>
      </c>
    </row>
    <row r="4759" spans="1:18" hidden="1" outlineLevel="2" x14ac:dyDescent="0.25">
      <c r="A4759" s="222" t="str">
        <f>'Usages industrie'!A10</f>
        <v>Usage industriel n°7</v>
      </c>
      <c r="B4759" s="222" t="s">
        <v>645</v>
      </c>
      <c r="C4759" s="222"/>
      <c r="D4759" s="223">
        <f>D4708*'Usages industrie'!$P10*(1+'Usages industrie'!$Q10)^(D$4696-$D$4696)/1000</f>
        <v>0</v>
      </c>
      <c r="E4759" s="223">
        <f>E4708*'Usages industrie'!$P10*(1+'Usages industrie'!$Q10)^(E$4696-$D$4696)/1000</f>
        <v>0</v>
      </c>
      <c r="F4759" s="223">
        <f>F4708*'Usages industrie'!$P10*(1+'Usages industrie'!$Q10)^(F$4696-$D$4696)/1000</f>
        <v>0</v>
      </c>
      <c r="G4759" s="223">
        <f>G4708*'Usages industrie'!$P10*(1+'Usages industrie'!$Q10)^(G$4696-$D$4696)/1000</f>
        <v>0</v>
      </c>
      <c r="H4759" s="223">
        <f>H4708*'Usages industrie'!$P10*(1+'Usages industrie'!$Q10)^(H$4696-$D$4696)/1000</f>
        <v>0</v>
      </c>
      <c r="I4759" s="223">
        <f>I4708*'Usages industrie'!$P10*(1+'Usages industrie'!$Q10)^(I$4696-$D$4696)/1000</f>
        <v>0</v>
      </c>
      <c r="J4759" s="223">
        <f>J4708*'Usages industrie'!$P10*(1+'Usages industrie'!$Q10)^(J$4696-$D$4696)/1000</f>
        <v>0</v>
      </c>
      <c r="K4759" s="223">
        <f>K4708*'Usages industrie'!$P10*(1+'Usages industrie'!$Q10)^(K$4696-$D$4696)/1000</f>
        <v>0</v>
      </c>
      <c r="L4759" s="223">
        <f>L4708*'Usages industrie'!$P10*(1+'Usages industrie'!$Q10)^(L$4696-$D$4696)/1000</f>
        <v>0</v>
      </c>
      <c r="M4759" s="223">
        <f>M4708*'Usages industrie'!$P10*(1+'Usages industrie'!$Q10)^(M$4696-$D$4696)/1000</f>
        <v>0</v>
      </c>
      <c r="N4759" s="223">
        <f>N4708*'Usages industrie'!$P10*(1+'Usages industrie'!$Q10)^(N$4696-$D$4696)/1000</f>
        <v>0</v>
      </c>
      <c r="O4759" s="223">
        <f>O4708*'Usages industrie'!$P10*(1+'Usages industrie'!$Q10)^(O$4696-$D$4696)/1000</f>
        <v>0</v>
      </c>
      <c r="P4759" s="223">
        <f>P4708*'Usages industrie'!$P10*(1+'Usages industrie'!$Q10)^(P$4696-$D$4696)/1000</f>
        <v>0</v>
      </c>
      <c r="Q4759" s="223">
        <f>Q4708*'Usages industrie'!$P10*(1+'Usages industrie'!$Q10)^(Q$4696-$D$4696)/1000</f>
        <v>0</v>
      </c>
      <c r="R4759" s="223">
        <f>R4708*'Usages industrie'!$P10*(1+'Usages industrie'!$Q10)^(R$4696-$D$4696)/1000</f>
        <v>0</v>
      </c>
    </row>
    <row r="4760" spans="1:18" hidden="1" outlineLevel="2" x14ac:dyDescent="0.25">
      <c r="A4760" s="222" t="str">
        <f>'Usages industrie'!A11</f>
        <v>Usage industriel n°8</v>
      </c>
      <c r="B4760" s="222" t="s">
        <v>645</v>
      </c>
      <c r="C4760" s="222"/>
      <c r="D4760" s="223">
        <f>D4709*'Usages industrie'!$P11*(1+'Usages industrie'!$Q11)^(D$4696-$D$4696)/1000</f>
        <v>0</v>
      </c>
      <c r="E4760" s="223">
        <f>E4709*'Usages industrie'!$P11*(1+'Usages industrie'!$Q11)^(E$4696-$D$4696)/1000</f>
        <v>0</v>
      </c>
      <c r="F4760" s="223">
        <f>F4709*'Usages industrie'!$P11*(1+'Usages industrie'!$Q11)^(F$4696-$D$4696)/1000</f>
        <v>0</v>
      </c>
      <c r="G4760" s="223">
        <f>G4709*'Usages industrie'!$P11*(1+'Usages industrie'!$Q11)^(G$4696-$D$4696)/1000</f>
        <v>0</v>
      </c>
      <c r="H4760" s="223">
        <f>H4709*'Usages industrie'!$P11*(1+'Usages industrie'!$Q11)^(H$4696-$D$4696)/1000</f>
        <v>0</v>
      </c>
      <c r="I4760" s="223">
        <f>I4709*'Usages industrie'!$P11*(1+'Usages industrie'!$Q11)^(I$4696-$D$4696)/1000</f>
        <v>0</v>
      </c>
      <c r="J4760" s="223">
        <f>J4709*'Usages industrie'!$P11*(1+'Usages industrie'!$Q11)^(J$4696-$D$4696)/1000</f>
        <v>0</v>
      </c>
      <c r="K4760" s="223">
        <f>K4709*'Usages industrie'!$P11*(1+'Usages industrie'!$Q11)^(K$4696-$D$4696)/1000</f>
        <v>0</v>
      </c>
      <c r="L4760" s="223">
        <f>L4709*'Usages industrie'!$P11*(1+'Usages industrie'!$Q11)^(L$4696-$D$4696)/1000</f>
        <v>0</v>
      </c>
      <c r="M4760" s="223">
        <f>M4709*'Usages industrie'!$P11*(1+'Usages industrie'!$Q11)^(M$4696-$D$4696)/1000</f>
        <v>0</v>
      </c>
      <c r="N4760" s="223">
        <f>N4709*'Usages industrie'!$P11*(1+'Usages industrie'!$Q11)^(N$4696-$D$4696)/1000</f>
        <v>0</v>
      </c>
      <c r="O4760" s="223">
        <f>O4709*'Usages industrie'!$P11*(1+'Usages industrie'!$Q11)^(O$4696-$D$4696)/1000</f>
        <v>0</v>
      </c>
      <c r="P4760" s="223">
        <f>P4709*'Usages industrie'!$P11*(1+'Usages industrie'!$Q11)^(P$4696-$D$4696)/1000</f>
        <v>0</v>
      </c>
      <c r="Q4760" s="223">
        <f>Q4709*'Usages industrie'!$P11*(1+'Usages industrie'!$Q11)^(Q$4696-$D$4696)/1000</f>
        <v>0</v>
      </c>
      <c r="R4760" s="223">
        <f>R4709*'Usages industrie'!$P11*(1+'Usages industrie'!$Q11)^(R$4696-$D$4696)/1000</f>
        <v>0</v>
      </c>
    </row>
    <row r="4761" spans="1:18" hidden="1" outlineLevel="2" x14ac:dyDescent="0.25">
      <c r="A4761" s="222" t="str">
        <f>'Usages industrie'!A12</f>
        <v>Usage industriel n°9</v>
      </c>
      <c r="B4761" s="222" t="s">
        <v>645</v>
      </c>
      <c r="C4761" s="222"/>
      <c r="D4761" s="223">
        <f>D4710*'Usages industrie'!$P12*(1+'Usages industrie'!$Q12)^(D$4696-$D$4696)/1000</f>
        <v>0</v>
      </c>
      <c r="E4761" s="223">
        <f>E4710*'Usages industrie'!$P12*(1+'Usages industrie'!$Q12)^(E$4696-$D$4696)/1000</f>
        <v>0</v>
      </c>
      <c r="F4761" s="223">
        <f>F4710*'Usages industrie'!$P12*(1+'Usages industrie'!$Q12)^(F$4696-$D$4696)/1000</f>
        <v>0</v>
      </c>
      <c r="G4761" s="223">
        <f>G4710*'Usages industrie'!$P12*(1+'Usages industrie'!$Q12)^(G$4696-$D$4696)/1000</f>
        <v>0</v>
      </c>
      <c r="H4761" s="223">
        <f>H4710*'Usages industrie'!$P12*(1+'Usages industrie'!$Q12)^(H$4696-$D$4696)/1000</f>
        <v>0</v>
      </c>
      <c r="I4761" s="223">
        <f>I4710*'Usages industrie'!$P12*(1+'Usages industrie'!$Q12)^(I$4696-$D$4696)/1000</f>
        <v>0</v>
      </c>
      <c r="J4761" s="223">
        <f>J4710*'Usages industrie'!$P12*(1+'Usages industrie'!$Q12)^(J$4696-$D$4696)/1000</f>
        <v>0</v>
      </c>
      <c r="K4761" s="223">
        <f>K4710*'Usages industrie'!$P12*(1+'Usages industrie'!$Q12)^(K$4696-$D$4696)/1000</f>
        <v>0</v>
      </c>
      <c r="L4761" s="223">
        <f>L4710*'Usages industrie'!$P12*(1+'Usages industrie'!$Q12)^(L$4696-$D$4696)/1000</f>
        <v>0</v>
      </c>
      <c r="M4761" s="223">
        <f>M4710*'Usages industrie'!$P12*(1+'Usages industrie'!$Q12)^(M$4696-$D$4696)/1000</f>
        <v>0</v>
      </c>
      <c r="N4761" s="223">
        <f>N4710*'Usages industrie'!$P12*(1+'Usages industrie'!$Q12)^(N$4696-$D$4696)/1000</f>
        <v>0</v>
      </c>
      <c r="O4761" s="223">
        <f>O4710*'Usages industrie'!$P12*(1+'Usages industrie'!$Q12)^(O$4696-$D$4696)/1000</f>
        <v>0</v>
      </c>
      <c r="P4761" s="223">
        <f>P4710*'Usages industrie'!$P12*(1+'Usages industrie'!$Q12)^(P$4696-$D$4696)/1000</f>
        <v>0</v>
      </c>
      <c r="Q4761" s="223">
        <f>Q4710*'Usages industrie'!$P12*(1+'Usages industrie'!$Q12)^(Q$4696-$D$4696)/1000</f>
        <v>0</v>
      </c>
      <c r="R4761" s="223">
        <f>R4710*'Usages industrie'!$P12*(1+'Usages industrie'!$Q12)^(R$4696-$D$4696)/1000</f>
        <v>0</v>
      </c>
    </row>
    <row r="4762" spans="1:18" hidden="1" outlineLevel="2" x14ac:dyDescent="0.25">
      <c r="A4762" s="222" t="str">
        <f>'Usages industrie'!A13</f>
        <v>Usage industriel n°10</v>
      </c>
      <c r="B4762" s="222" t="s">
        <v>645</v>
      </c>
      <c r="C4762" s="222"/>
      <c r="D4762" s="223">
        <f>D4711*'Usages industrie'!$P13*(1+'Usages industrie'!$Q13)^(D$4696-$D$4696)/1000</f>
        <v>0</v>
      </c>
      <c r="E4762" s="223">
        <f>E4711*'Usages industrie'!$P13*(1+'Usages industrie'!$Q13)^(E$4696-$D$4696)/1000</f>
        <v>0</v>
      </c>
      <c r="F4762" s="223">
        <f>F4711*'Usages industrie'!$P13*(1+'Usages industrie'!$Q13)^(F$4696-$D$4696)/1000</f>
        <v>0</v>
      </c>
      <c r="G4762" s="223">
        <f>G4711*'Usages industrie'!$P13*(1+'Usages industrie'!$Q13)^(G$4696-$D$4696)/1000</f>
        <v>0</v>
      </c>
      <c r="H4762" s="223">
        <f>H4711*'Usages industrie'!$P13*(1+'Usages industrie'!$Q13)^(H$4696-$D$4696)/1000</f>
        <v>0</v>
      </c>
      <c r="I4762" s="223">
        <f>I4711*'Usages industrie'!$P13*(1+'Usages industrie'!$Q13)^(I$4696-$D$4696)/1000</f>
        <v>0</v>
      </c>
      <c r="J4762" s="223">
        <f>J4711*'Usages industrie'!$P13*(1+'Usages industrie'!$Q13)^(J$4696-$D$4696)/1000</f>
        <v>0</v>
      </c>
      <c r="K4762" s="223">
        <f>K4711*'Usages industrie'!$P13*(1+'Usages industrie'!$Q13)^(K$4696-$D$4696)/1000</f>
        <v>0</v>
      </c>
      <c r="L4762" s="223">
        <f>L4711*'Usages industrie'!$P13*(1+'Usages industrie'!$Q13)^(L$4696-$D$4696)/1000</f>
        <v>0</v>
      </c>
      <c r="M4762" s="223">
        <f>M4711*'Usages industrie'!$P13*(1+'Usages industrie'!$Q13)^(M$4696-$D$4696)/1000</f>
        <v>0</v>
      </c>
      <c r="N4762" s="223">
        <f>N4711*'Usages industrie'!$P13*(1+'Usages industrie'!$Q13)^(N$4696-$D$4696)/1000</f>
        <v>0</v>
      </c>
      <c r="O4762" s="223">
        <f>O4711*'Usages industrie'!$P13*(1+'Usages industrie'!$Q13)^(O$4696-$D$4696)/1000</f>
        <v>0</v>
      </c>
      <c r="P4762" s="223">
        <f>P4711*'Usages industrie'!$P13*(1+'Usages industrie'!$Q13)^(P$4696-$D$4696)/1000</f>
        <v>0</v>
      </c>
      <c r="Q4762" s="223">
        <f>Q4711*'Usages industrie'!$P13*(1+'Usages industrie'!$Q13)^(Q$4696-$D$4696)/1000</f>
        <v>0</v>
      </c>
      <c r="R4762" s="223">
        <f>R4711*'Usages industrie'!$P13*(1+'Usages industrie'!$Q13)^(R$4696-$D$4696)/1000</f>
        <v>0</v>
      </c>
    </row>
    <row r="4763" spans="1:18" hidden="1" outlineLevel="2" x14ac:dyDescent="0.25">
      <c r="A4763" s="222" t="str">
        <f>'Usages industrie'!A14</f>
        <v>Usage industriel n°11</v>
      </c>
      <c r="B4763" s="222" t="s">
        <v>645</v>
      </c>
      <c r="C4763" s="222"/>
      <c r="D4763" s="223">
        <f>D4712*'Usages industrie'!$P14*(1+'Usages industrie'!$Q14)^(D$4696-$D$4696)/1000</f>
        <v>0</v>
      </c>
      <c r="E4763" s="223">
        <f>E4712*'Usages industrie'!$P14*(1+'Usages industrie'!$Q14)^(E$4696-$D$4696)/1000</f>
        <v>0</v>
      </c>
      <c r="F4763" s="223">
        <f>F4712*'Usages industrie'!$P14*(1+'Usages industrie'!$Q14)^(F$4696-$D$4696)/1000</f>
        <v>0</v>
      </c>
      <c r="G4763" s="223">
        <f>G4712*'Usages industrie'!$P14*(1+'Usages industrie'!$Q14)^(G$4696-$D$4696)/1000</f>
        <v>0</v>
      </c>
      <c r="H4763" s="223">
        <f>H4712*'Usages industrie'!$P14*(1+'Usages industrie'!$Q14)^(H$4696-$D$4696)/1000</f>
        <v>0</v>
      </c>
      <c r="I4763" s="223">
        <f>I4712*'Usages industrie'!$P14*(1+'Usages industrie'!$Q14)^(I$4696-$D$4696)/1000</f>
        <v>0</v>
      </c>
      <c r="J4763" s="223">
        <f>J4712*'Usages industrie'!$P14*(1+'Usages industrie'!$Q14)^(J$4696-$D$4696)/1000</f>
        <v>0</v>
      </c>
      <c r="K4763" s="223">
        <f>K4712*'Usages industrie'!$P14*(1+'Usages industrie'!$Q14)^(K$4696-$D$4696)/1000</f>
        <v>0</v>
      </c>
      <c r="L4763" s="223">
        <f>L4712*'Usages industrie'!$P14*(1+'Usages industrie'!$Q14)^(L$4696-$D$4696)/1000</f>
        <v>0</v>
      </c>
      <c r="M4763" s="223">
        <f>M4712*'Usages industrie'!$P14*(1+'Usages industrie'!$Q14)^(M$4696-$D$4696)/1000</f>
        <v>0</v>
      </c>
      <c r="N4763" s="223">
        <f>N4712*'Usages industrie'!$P14*(1+'Usages industrie'!$Q14)^(N$4696-$D$4696)/1000</f>
        <v>0</v>
      </c>
      <c r="O4763" s="223">
        <f>O4712*'Usages industrie'!$P14*(1+'Usages industrie'!$Q14)^(O$4696-$D$4696)/1000</f>
        <v>0</v>
      </c>
      <c r="P4763" s="223">
        <f>P4712*'Usages industrie'!$P14*(1+'Usages industrie'!$Q14)^(P$4696-$D$4696)/1000</f>
        <v>0</v>
      </c>
      <c r="Q4763" s="223">
        <f>Q4712*'Usages industrie'!$P14*(1+'Usages industrie'!$Q14)^(Q$4696-$D$4696)/1000</f>
        <v>0</v>
      </c>
      <c r="R4763" s="223">
        <f>R4712*'Usages industrie'!$P14*(1+'Usages industrie'!$Q14)^(R$4696-$D$4696)/1000</f>
        <v>0</v>
      </c>
    </row>
    <row r="4764" spans="1:18" hidden="1" outlineLevel="2" x14ac:dyDescent="0.25">
      <c r="A4764" s="222" t="str">
        <f>'Usages industrie'!A15</f>
        <v>Usage industriel n°12</v>
      </c>
      <c r="B4764" s="222" t="s">
        <v>645</v>
      </c>
      <c r="C4764" s="222"/>
      <c r="D4764" s="223">
        <f>D4713*'Usages industrie'!$P15*(1+'Usages industrie'!$Q15)^(D$4696-$D$4696)/1000</f>
        <v>0</v>
      </c>
      <c r="E4764" s="223">
        <f>E4713*'Usages industrie'!$P15*(1+'Usages industrie'!$Q15)^(E$4696-$D$4696)/1000</f>
        <v>0</v>
      </c>
      <c r="F4764" s="223">
        <f>F4713*'Usages industrie'!$P15*(1+'Usages industrie'!$Q15)^(F$4696-$D$4696)/1000</f>
        <v>0</v>
      </c>
      <c r="G4764" s="223">
        <f>G4713*'Usages industrie'!$P15*(1+'Usages industrie'!$Q15)^(G$4696-$D$4696)/1000</f>
        <v>0</v>
      </c>
      <c r="H4764" s="223">
        <f>H4713*'Usages industrie'!$P15*(1+'Usages industrie'!$Q15)^(H$4696-$D$4696)/1000</f>
        <v>0</v>
      </c>
      <c r="I4764" s="223">
        <f>I4713*'Usages industrie'!$P15*(1+'Usages industrie'!$Q15)^(I$4696-$D$4696)/1000</f>
        <v>0</v>
      </c>
      <c r="J4764" s="223">
        <f>J4713*'Usages industrie'!$P15*(1+'Usages industrie'!$Q15)^(J$4696-$D$4696)/1000</f>
        <v>0</v>
      </c>
      <c r="K4764" s="223">
        <f>K4713*'Usages industrie'!$P15*(1+'Usages industrie'!$Q15)^(K$4696-$D$4696)/1000</f>
        <v>0</v>
      </c>
      <c r="L4764" s="223">
        <f>L4713*'Usages industrie'!$P15*(1+'Usages industrie'!$Q15)^(L$4696-$D$4696)/1000</f>
        <v>0</v>
      </c>
      <c r="M4764" s="223">
        <f>M4713*'Usages industrie'!$P15*(1+'Usages industrie'!$Q15)^(M$4696-$D$4696)/1000</f>
        <v>0</v>
      </c>
      <c r="N4764" s="223">
        <f>N4713*'Usages industrie'!$P15*(1+'Usages industrie'!$Q15)^(N$4696-$D$4696)/1000</f>
        <v>0</v>
      </c>
      <c r="O4764" s="223">
        <f>O4713*'Usages industrie'!$P15*(1+'Usages industrie'!$Q15)^(O$4696-$D$4696)/1000</f>
        <v>0</v>
      </c>
      <c r="P4764" s="223">
        <f>P4713*'Usages industrie'!$P15*(1+'Usages industrie'!$Q15)^(P$4696-$D$4696)/1000</f>
        <v>0</v>
      </c>
      <c r="Q4764" s="223">
        <f>Q4713*'Usages industrie'!$P15*(1+'Usages industrie'!$Q15)^(Q$4696-$D$4696)/1000</f>
        <v>0</v>
      </c>
      <c r="R4764" s="223">
        <f>R4713*'Usages industrie'!$P15*(1+'Usages industrie'!$Q15)^(R$4696-$D$4696)/1000</f>
        <v>0</v>
      </c>
    </row>
    <row r="4765" spans="1:18" hidden="1" outlineLevel="2" x14ac:dyDescent="0.25">
      <c r="A4765" s="222" t="str">
        <f>'Usages industrie'!A16</f>
        <v>Usage industriel n°13</v>
      </c>
      <c r="B4765" s="222" t="s">
        <v>645</v>
      </c>
      <c r="C4765" s="222"/>
      <c r="D4765" s="223">
        <f>D4714*'Usages industrie'!$P16*(1+'Usages industrie'!$Q16)^(D$4696-$D$4696)/1000</f>
        <v>0</v>
      </c>
      <c r="E4765" s="223">
        <f>E4714*'Usages industrie'!$P16*(1+'Usages industrie'!$Q16)^(E$4696-$D$4696)/1000</f>
        <v>0</v>
      </c>
      <c r="F4765" s="223">
        <f>F4714*'Usages industrie'!$P16*(1+'Usages industrie'!$Q16)^(F$4696-$D$4696)/1000</f>
        <v>0</v>
      </c>
      <c r="G4765" s="223">
        <f>G4714*'Usages industrie'!$P16*(1+'Usages industrie'!$Q16)^(G$4696-$D$4696)/1000</f>
        <v>0</v>
      </c>
      <c r="H4765" s="223">
        <f>H4714*'Usages industrie'!$P16*(1+'Usages industrie'!$Q16)^(H$4696-$D$4696)/1000</f>
        <v>0</v>
      </c>
      <c r="I4765" s="223">
        <f>I4714*'Usages industrie'!$P16*(1+'Usages industrie'!$Q16)^(I$4696-$D$4696)/1000</f>
        <v>0</v>
      </c>
      <c r="J4765" s="223">
        <f>J4714*'Usages industrie'!$P16*(1+'Usages industrie'!$Q16)^(J$4696-$D$4696)/1000</f>
        <v>0</v>
      </c>
      <c r="K4765" s="223">
        <f>K4714*'Usages industrie'!$P16*(1+'Usages industrie'!$Q16)^(K$4696-$D$4696)/1000</f>
        <v>0</v>
      </c>
      <c r="L4765" s="223">
        <f>L4714*'Usages industrie'!$P16*(1+'Usages industrie'!$Q16)^(L$4696-$D$4696)/1000</f>
        <v>0</v>
      </c>
      <c r="M4765" s="223">
        <f>M4714*'Usages industrie'!$P16*(1+'Usages industrie'!$Q16)^(M$4696-$D$4696)/1000</f>
        <v>0</v>
      </c>
      <c r="N4765" s="223">
        <f>N4714*'Usages industrie'!$P16*(1+'Usages industrie'!$Q16)^(N$4696-$D$4696)/1000</f>
        <v>0</v>
      </c>
      <c r="O4765" s="223">
        <f>O4714*'Usages industrie'!$P16*(1+'Usages industrie'!$Q16)^(O$4696-$D$4696)/1000</f>
        <v>0</v>
      </c>
      <c r="P4765" s="223">
        <f>P4714*'Usages industrie'!$P16*(1+'Usages industrie'!$Q16)^(P$4696-$D$4696)/1000</f>
        <v>0</v>
      </c>
      <c r="Q4765" s="223">
        <f>Q4714*'Usages industrie'!$P16*(1+'Usages industrie'!$Q16)^(Q$4696-$D$4696)/1000</f>
        <v>0</v>
      </c>
      <c r="R4765" s="223">
        <f>R4714*'Usages industrie'!$P16*(1+'Usages industrie'!$Q16)^(R$4696-$D$4696)/1000</f>
        <v>0</v>
      </c>
    </row>
    <row r="4766" spans="1:18" hidden="1" outlineLevel="2" x14ac:dyDescent="0.25">
      <c r="A4766" s="222" t="str">
        <f>'Usages industrie'!A17</f>
        <v>Usage industriel n°14</v>
      </c>
      <c r="B4766" s="222" t="s">
        <v>645</v>
      </c>
      <c r="C4766" s="222"/>
      <c r="D4766" s="223">
        <f>D4715*'Usages industrie'!$P17*(1+'Usages industrie'!$Q17)^(D$4696-$D$4696)/1000</f>
        <v>0</v>
      </c>
      <c r="E4766" s="223">
        <f>E4715*'Usages industrie'!$P17*(1+'Usages industrie'!$Q17)^(E$4696-$D$4696)/1000</f>
        <v>0</v>
      </c>
      <c r="F4766" s="223">
        <f>F4715*'Usages industrie'!$P17*(1+'Usages industrie'!$Q17)^(F$4696-$D$4696)/1000</f>
        <v>0</v>
      </c>
      <c r="G4766" s="223">
        <f>G4715*'Usages industrie'!$P17*(1+'Usages industrie'!$Q17)^(G$4696-$D$4696)/1000</f>
        <v>0</v>
      </c>
      <c r="H4766" s="223">
        <f>H4715*'Usages industrie'!$P17*(1+'Usages industrie'!$Q17)^(H$4696-$D$4696)/1000</f>
        <v>0</v>
      </c>
      <c r="I4766" s="223">
        <f>I4715*'Usages industrie'!$P17*(1+'Usages industrie'!$Q17)^(I$4696-$D$4696)/1000</f>
        <v>0</v>
      </c>
      <c r="J4766" s="223">
        <f>J4715*'Usages industrie'!$P17*(1+'Usages industrie'!$Q17)^(J$4696-$D$4696)/1000</f>
        <v>0</v>
      </c>
      <c r="K4766" s="223">
        <f>K4715*'Usages industrie'!$P17*(1+'Usages industrie'!$Q17)^(K$4696-$D$4696)/1000</f>
        <v>0</v>
      </c>
      <c r="L4766" s="223">
        <f>L4715*'Usages industrie'!$P17*(1+'Usages industrie'!$Q17)^(L$4696-$D$4696)/1000</f>
        <v>0</v>
      </c>
      <c r="M4766" s="223">
        <f>M4715*'Usages industrie'!$P17*(1+'Usages industrie'!$Q17)^(M$4696-$D$4696)/1000</f>
        <v>0</v>
      </c>
      <c r="N4766" s="223">
        <f>N4715*'Usages industrie'!$P17*(1+'Usages industrie'!$Q17)^(N$4696-$D$4696)/1000</f>
        <v>0</v>
      </c>
      <c r="O4766" s="223">
        <f>O4715*'Usages industrie'!$P17*(1+'Usages industrie'!$Q17)^(O$4696-$D$4696)/1000</f>
        <v>0</v>
      </c>
      <c r="P4766" s="223">
        <f>P4715*'Usages industrie'!$P17*(1+'Usages industrie'!$Q17)^(P$4696-$D$4696)/1000</f>
        <v>0</v>
      </c>
      <c r="Q4766" s="223">
        <f>Q4715*'Usages industrie'!$P17*(1+'Usages industrie'!$Q17)^(Q$4696-$D$4696)/1000</f>
        <v>0</v>
      </c>
      <c r="R4766" s="223">
        <f>R4715*'Usages industrie'!$P17*(1+'Usages industrie'!$Q17)^(R$4696-$D$4696)/1000</f>
        <v>0</v>
      </c>
    </row>
    <row r="4767" spans="1:18" hidden="1" outlineLevel="2" x14ac:dyDescent="0.25">
      <c r="A4767" s="222" t="str">
        <f>'Usages industrie'!A18</f>
        <v>Usage industriel n°15</v>
      </c>
      <c r="B4767" s="222" t="s">
        <v>645</v>
      </c>
      <c r="C4767" s="222"/>
      <c r="D4767" s="223">
        <f>D4716*'Usages industrie'!$P18*(1+'Usages industrie'!$Q18)^(D$4696-$D$4696)/1000</f>
        <v>0</v>
      </c>
      <c r="E4767" s="223">
        <f>E4716*'Usages industrie'!$P18*(1+'Usages industrie'!$Q18)^(E$4696-$D$4696)/1000</f>
        <v>0</v>
      </c>
      <c r="F4767" s="223">
        <f>F4716*'Usages industrie'!$P18*(1+'Usages industrie'!$Q18)^(F$4696-$D$4696)/1000</f>
        <v>0</v>
      </c>
      <c r="G4767" s="223">
        <f>G4716*'Usages industrie'!$P18*(1+'Usages industrie'!$Q18)^(G$4696-$D$4696)/1000</f>
        <v>0</v>
      </c>
      <c r="H4767" s="223">
        <f>H4716*'Usages industrie'!$P18*(1+'Usages industrie'!$Q18)^(H$4696-$D$4696)/1000</f>
        <v>0</v>
      </c>
      <c r="I4767" s="223">
        <f>I4716*'Usages industrie'!$P18*(1+'Usages industrie'!$Q18)^(I$4696-$D$4696)/1000</f>
        <v>0</v>
      </c>
      <c r="J4767" s="223">
        <f>J4716*'Usages industrie'!$P18*(1+'Usages industrie'!$Q18)^(J$4696-$D$4696)/1000</f>
        <v>0</v>
      </c>
      <c r="K4767" s="223">
        <f>K4716*'Usages industrie'!$P18*(1+'Usages industrie'!$Q18)^(K$4696-$D$4696)/1000</f>
        <v>0</v>
      </c>
      <c r="L4767" s="223">
        <f>L4716*'Usages industrie'!$P18*(1+'Usages industrie'!$Q18)^(L$4696-$D$4696)/1000</f>
        <v>0</v>
      </c>
      <c r="M4767" s="223">
        <f>M4716*'Usages industrie'!$P18*(1+'Usages industrie'!$Q18)^(M$4696-$D$4696)/1000</f>
        <v>0</v>
      </c>
      <c r="N4767" s="223">
        <f>N4716*'Usages industrie'!$P18*(1+'Usages industrie'!$Q18)^(N$4696-$D$4696)/1000</f>
        <v>0</v>
      </c>
      <c r="O4767" s="223">
        <f>O4716*'Usages industrie'!$P18*(1+'Usages industrie'!$Q18)^(O$4696-$D$4696)/1000</f>
        <v>0</v>
      </c>
      <c r="P4767" s="223">
        <f>P4716*'Usages industrie'!$P18*(1+'Usages industrie'!$Q18)^(P$4696-$D$4696)/1000</f>
        <v>0</v>
      </c>
      <c r="Q4767" s="223">
        <f>Q4716*'Usages industrie'!$P18*(1+'Usages industrie'!$Q18)^(Q$4696-$D$4696)/1000</f>
        <v>0</v>
      </c>
      <c r="R4767" s="223">
        <f>R4716*'Usages industrie'!$P18*(1+'Usages industrie'!$Q18)^(R$4696-$D$4696)/1000</f>
        <v>0</v>
      </c>
    </row>
    <row r="4768" spans="1:18" hidden="1" outlineLevel="2" x14ac:dyDescent="0.25">
      <c r="A4768" s="222" t="str">
        <f>'Usages industrie'!A19</f>
        <v>Usage industriel n°16</v>
      </c>
      <c r="B4768" s="222" t="s">
        <v>645</v>
      </c>
      <c r="C4768" s="222"/>
      <c r="D4768" s="223">
        <f>D4717*'Usages industrie'!$P19*(1+'Usages industrie'!$Q19)^(D$4696-$D$4696)/1000</f>
        <v>0</v>
      </c>
      <c r="E4768" s="223">
        <f>E4717*'Usages industrie'!$P19*(1+'Usages industrie'!$Q19)^(E$4696-$D$4696)/1000</f>
        <v>0</v>
      </c>
      <c r="F4768" s="223">
        <f>F4717*'Usages industrie'!$P19*(1+'Usages industrie'!$Q19)^(F$4696-$D$4696)/1000</f>
        <v>0</v>
      </c>
      <c r="G4768" s="223">
        <f>G4717*'Usages industrie'!$P19*(1+'Usages industrie'!$Q19)^(G$4696-$D$4696)/1000</f>
        <v>0</v>
      </c>
      <c r="H4768" s="223">
        <f>H4717*'Usages industrie'!$P19*(1+'Usages industrie'!$Q19)^(H$4696-$D$4696)/1000</f>
        <v>0</v>
      </c>
      <c r="I4768" s="223">
        <f>I4717*'Usages industrie'!$P19*(1+'Usages industrie'!$Q19)^(I$4696-$D$4696)/1000</f>
        <v>0</v>
      </c>
      <c r="J4768" s="223">
        <f>J4717*'Usages industrie'!$P19*(1+'Usages industrie'!$Q19)^(J$4696-$D$4696)/1000</f>
        <v>0</v>
      </c>
      <c r="K4768" s="223">
        <f>K4717*'Usages industrie'!$P19*(1+'Usages industrie'!$Q19)^(K$4696-$D$4696)/1000</f>
        <v>0</v>
      </c>
      <c r="L4768" s="223">
        <f>L4717*'Usages industrie'!$P19*(1+'Usages industrie'!$Q19)^(L$4696-$D$4696)/1000</f>
        <v>0</v>
      </c>
      <c r="M4768" s="223">
        <f>M4717*'Usages industrie'!$P19*(1+'Usages industrie'!$Q19)^(M$4696-$D$4696)/1000</f>
        <v>0</v>
      </c>
      <c r="N4768" s="223">
        <f>N4717*'Usages industrie'!$P19*(1+'Usages industrie'!$Q19)^(N$4696-$D$4696)/1000</f>
        <v>0</v>
      </c>
      <c r="O4768" s="223">
        <f>O4717*'Usages industrie'!$P19*(1+'Usages industrie'!$Q19)^(O$4696-$D$4696)/1000</f>
        <v>0</v>
      </c>
      <c r="P4768" s="223">
        <f>P4717*'Usages industrie'!$P19*(1+'Usages industrie'!$Q19)^(P$4696-$D$4696)/1000</f>
        <v>0</v>
      </c>
      <c r="Q4768" s="223">
        <f>Q4717*'Usages industrie'!$P19*(1+'Usages industrie'!$Q19)^(Q$4696-$D$4696)/1000</f>
        <v>0</v>
      </c>
      <c r="R4768" s="223">
        <f>R4717*'Usages industrie'!$P19*(1+'Usages industrie'!$Q19)^(R$4696-$D$4696)/1000</f>
        <v>0</v>
      </c>
    </row>
    <row r="4769" spans="1:18" hidden="1" outlineLevel="2" x14ac:dyDescent="0.25">
      <c r="A4769" s="222" t="str">
        <f>'Usages industrie'!A20</f>
        <v>Usage industriel n°17</v>
      </c>
      <c r="B4769" s="222" t="s">
        <v>645</v>
      </c>
      <c r="C4769" s="222"/>
      <c r="D4769" s="223">
        <f>D4718*'Usages industrie'!$P20*(1+'Usages industrie'!$Q20)^(D$4696-$D$4696)/1000</f>
        <v>0</v>
      </c>
      <c r="E4769" s="223">
        <f>E4718*'Usages industrie'!$P20*(1+'Usages industrie'!$Q20)^(E$4696-$D$4696)/1000</f>
        <v>0</v>
      </c>
      <c r="F4769" s="223">
        <f>F4718*'Usages industrie'!$P20*(1+'Usages industrie'!$Q20)^(F$4696-$D$4696)/1000</f>
        <v>0</v>
      </c>
      <c r="G4769" s="223">
        <f>G4718*'Usages industrie'!$P20*(1+'Usages industrie'!$Q20)^(G$4696-$D$4696)/1000</f>
        <v>0</v>
      </c>
      <c r="H4769" s="223">
        <f>H4718*'Usages industrie'!$P20*(1+'Usages industrie'!$Q20)^(H$4696-$D$4696)/1000</f>
        <v>0</v>
      </c>
      <c r="I4769" s="223">
        <f>I4718*'Usages industrie'!$P20*(1+'Usages industrie'!$Q20)^(I$4696-$D$4696)/1000</f>
        <v>0</v>
      </c>
      <c r="J4769" s="223">
        <f>J4718*'Usages industrie'!$P20*(1+'Usages industrie'!$Q20)^(J$4696-$D$4696)/1000</f>
        <v>0</v>
      </c>
      <c r="K4769" s="223">
        <f>K4718*'Usages industrie'!$P20*(1+'Usages industrie'!$Q20)^(K$4696-$D$4696)/1000</f>
        <v>0</v>
      </c>
      <c r="L4769" s="223">
        <f>L4718*'Usages industrie'!$P20*(1+'Usages industrie'!$Q20)^(L$4696-$D$4696)/1000</f>
        <v>0</v>
      </c>
      <c r="M4769" s="223">
        <f>M4718*'Usages industrie'!$P20*(1+'Usages industrie'!$Q20)^(M$4696-$D$4696)/1000</f>
        <v>0</v>
      </c>
      <c r="N4769" s="223">
        <f>N4718*'Usages industrie'!$P20*(1+'Usages industrie'!$Q20)^(N$4696-$D$4696)/1000</f>
        <v>0</v>
      </c>
      <c r="O4769" s="223">
        <f>O4718*'Usages industrie'!$P20*(1+'Usages industrie'!$Q20)^(O$4696-$D$4696)/1000</f>
        <v>0</v>
      </c>
      <c r="P4769" s="223">
        <f>P4718*'Usages industrie'!$P20*(1+'Usages industrie'!$Q20)^(P$4696-$D$4696)/1000</f>
        <v>0</v>
      </c>
      <c r="Q4769" s="223">
        <f>Q4718*'Usages industrie'!$P20*(1+'Usages industrie'!$Q20)^(Q$4696-$D$4696)/1000</f>
        <v>0</v>
      </c>
      <c r="R4769" s="223">
        <f>R4718*'Usages industrie'!$P20*(1+'Usages industrie'!$Q20)^(R$4696-$D$4696)/1000</f>
        <v>0</v>
      </c>
    </row>
    <row r="4770" spans="1:18" hidden="1" outlineLevel="2" x14ac:dyDescent="0.25">
      <c r="A4770" s="222" t="str">
        <f>'Usages industrie'!A21</f>
        <v>Usage industriel n°18</v>
      </c>
      <c r="B4770" s="222" t="s">
        <v>645</v>
      </c>
      <c r="C4770" s="222"/>
      <c r="D4770" s="223">
        <f>D4719*'Usages industrie'!$P21*(1+'Usages industrie'!$Q21)^(D$4696-$D$4696)/1000</f>
        <v>0</v>
      </c>
      <c r="E4770" s="223">
        <f>E4719*'Usages industrie'!$P21*(1+'Usages industrie'!$Q21)^(E$4696-$D$4696)/1000</f>
        <v>0</v>
      </c>
      <c r="F4770" s="223">
        <f>F4719*'Usages industrie'!$P21*(1+'Usages industrie'!$Q21)^(F$4696-$D$4696)/1000</f>
        <v>0</v>
      </c>
      <c r="G4770" s="223">
        <f>G4719*'Usages industrie'!$P21*(1+'Usages industrie'!$Q21)^(G$4696-$D$4696)/1000</f>
        <v>0</v>
      </c>
      <c r="H4770" s="223">
        <f>H4719*'Usages industrie'!$P21*(1+'Usages industrie'!$Q21)^(H$4696-$D$4696)/1000</f>
        <v>0</v>
      </c>
      <c r="I4770" s="223">
        <f>I4719*'Usages industrie'!$P21*(1+'Usages industrie'!$Q21)^(I$4696-$D$4696)/1000</f>
        <v>0</v>
      </c>
      <c r="J4770" s="223">
        <f>J4719*'Usages industrie'!$P21*(1+'Usages industrie'!$Q21)^(J$4696-$D$4696)/1000</f>
        <v>0</v>
      </c>
      <c r="K4770" s="223">
        <f>K4719*'Usages industrie'!$P21*(1+'Usages industrie'!$Q21)^(K$4696-$D$4696)/1000</f>
        <v>0</v>
      </c>
      <c r="L4770" s="223">
        <f>L4719*'Usages industrie'!$P21*(1+'Usages industrie'!$Q21)^(L$4696-$D$4696)/1000</f>
        <v>0</v>
      </c>
      <c r="M4770" s="223">
        <f>M4719*'Usages industrie'!$P21*(1+'Usages industrie'!$Q21)^(M$4696-$D$4696)/1000</f>
        <v>0</v>
      </c>
      <c r="N4770" s="223">
        <f>N4719*'Usages industrie'!$P21*(1+'Usages industrie'!$Q21)^(N$4696-$D$4696)/1000</f>
        <v>0</v>
      </c>
      <c r="O4770" s="223">
        <f>O4719*'Usages industrie'!$P21*(1+'Usages industrie'!$Q21)^(O$4696-$D$4696)/1000</f>
        <v>0</v>
      </c>
      <c r="P4770" s="223">
        <f>P4719*'Usages industrie'!$P21*(1+'Usages industrie'!$Q21)^(P$4696-$D$4696)/1000</f>
        <v>0</v>
      </c>
      <c r="Q4770" s="223">
        <f>Q4719*'Usages industrie'!$P21*(1+'Usages industrie'!$Q21)^(Q$4696-$D$4696)/1000</f>
        <v>0</v>
      </c>
      <c r="R4770" s="223">
        <f>R4719*'Usages industrie'!$P21*(1+'Usages industrie'!$Q21)^(R$4696-$D$4696)/1000</f>
        <v>0</v>
      </c>
    </row>
    <row r="4771" spans="1:18" hidden="1" outlineLevel="2" x14ac:dyDescent="0.25">
      <c r="A4771" s="222" t="str">
        <f>'Usages industrie'!A22</f>
        <v>Usage industriel n°19</v>
      </c>
      <c r="B4771" s="222" t="s">
        <v>645</v>
      </c>
      <c r="C4771" s="222"/>
      <c r="D4771" s="223">
        <f>D4720*'Usages industrie'!$P22*(1+'Usages industrie'!$Q22)^(D$4696-$D$4696)/1000</f>
        <v>0</v>
      </c>
      <c r="E4771" s="223">
        <f>E4720*'Usages industrie'!$P22*(1+'Usages industrie'!$Q22)^(E$4696-$D$4696)/1000</f>
        <v>0</v>
      </c>
      <c r="F4771" s="223">
        <f>F4720*'Usages industrie'!$P22*(1+'Usages industrie'!$Q22)^(F$4696-$D$4696)/1000</f>
        <v>0</v>
      </c>
      <c r="G4771" s="223">
        <f>G4720*'Usages industrie'!$P22*(1+'Usages industrie'!$Q22)^(G$4696-$D$4696)/1000</f>
        <v>0</v>
      </c>
      <c r="H4771" s="223">
        <f>H4720*'Usages industrie'!$P22*(1+'Usages industrie'!$Q22)^(H$4696-$D$4696)/1000</f>
        <v>0</v>
      </c>
      <c r="I4771" s="223">
        <f>I4720*'Usages industrie'!$P22*(1+'Usages industrie'!$Q22)^(I$4696-$D$4696)/1000</f>
        <v>0</v>
      </c>
      <c r="J4771" s="223">
        <f>J4720*'Usages industrie'!$P22*(1+'Usages industrie'!$Q22)^(J$4696-$D$4696)/1000</f>
        <v>0</v>
      </c>
      <c r="K4771" s="223">
        <f>K4720*'Usages industrie'!$P22*(1+'Usages industrie'!$Q22)^(K$4696-$D$4696)/1000</f>
        <v>0</v>
      </c>
      <c r="L4771" s="223">
        <f>L4720*'Usages industrie'!$P22*(1+'Usages industrie'!$Q22)^(L$4696-$D$4696)/1000</f>
        <v>0</v>
      </c>
      <c r="M4771" s="223">
        <f>M4720*'Usages industrie'!$P22*(1+'Usages industrie'!$Q22)^(M$4696-$D$4696)/1000</f>
        <v>0</v>
      </c>
      <c r="N4771" s="223">
        <f>N4720*'Usages industrie'!$P22*(1+'Usages industrie'!$Q22)^(N$4696-$D$4696)/1000</f>
        <v>0</v>
      </c>
      <c r="O4771" s="223">
        <f>O4720*'Usages industrie'!$P22*(1+'Usages industrie'!$Q22)^(O$4696-$D$4696)/1000</f>
        <v>0</v>
      </c>
      <c r="P4771" s="223">
        <f>P4720*'Usages industrie'!$P22*(1+'Usages industrie'!$Q22)^(P$4696-$D$4696)/1000</f>
        <v>0</v>
      </c>
      <c r="Q4771" s="223">
        <f>Q4720*'Usages industrie'!$P22*(1+'Usages industrie'!$Q22)^(Q$4696-$D$4696)/1000</f>
        <v>0</v>
      </c>
      <c r="R4771" s="223">
        <f>R4720*'Usages industrie'!$P22*(1+'Usages industrie'!$Q22)^(R$4696-$D$4696)/1000</f>
        <v>0</v>
      </c>
    </row>
    <row r="4772" spans="1:18" hidden="1" outlineLevel="2" x14ac:dyDescent="0.25">
      <c r="A4772" s="222" t="str">
        <f>'Usages industrie'!A23</f>
        <v>Usage industriel n°20</v>
      </c>
      <c r="B4772" s="222" t="s">
        <v>645</v>
      </c>
      <c r="C4772" s="222"/>
      <c r="D4772" s="223">
        <f>D4721*'Usages industrie'!$P23*(1+'Usages industrie'!$Q23)^(D$4696-$D$4696)/1000</f>
        <v>0</v>
      </c>
      <c r="E4772" s="223">
        <f>E4721*'Usages industrie'!$P23*(1+'Usages industrie'!$Q23)^(E$4696-$D$4696)/1000</f>
        <v>0</v>
      </c>
      <c r="F4772" s="223">
        <f>F4721*'Usages industrie'!$P23*(1+'Usages industrie'!$Q23)^(F$4696-$D$4696)/1000</f>
        <v>0</v>
      </c>
      <c r="G4772" s="223">
        <f>G4721*'Usages industrie'!$P23*(1+'Usages industrie'!$Q23)^(G$4696-$D$4696)/1000</f>
        <v>0</v>
      </c>
      <c r="H4772" s="223">
        <f>H4721*'Usages industrie'!$P23*(1+'Usages industrie'!$Q23)^(H$4696-$D$4696)/1000</f>
        <v>0</v>
      </c>
      <c r="I4772" s="223">
        <f>I4721*'Usages industrie'!$P23*(1+'Usages industrie'!$Q23)^(I$4696-$D$4696)/1000</f>
        <v>0</v>
      </c>
      <c r="J4772" s="223">
        <f>J4721*'Usages industrie'!$P23*(1+'Usages industrie'!$Q23)^(J$4696-$D$4696)/1000</f>
        <v>0</v>
      </c>
      <c r="K4772" s="223">
        <f>K4721*'Usages industrie'!$P23*(1+'Usages industrie'!$Q23)^(K$4696-$D$4696)/1000</f>
        <v>0</v>
      </c>
      <c r="L4772" s="223">
        <f>L4721*'Usages industrie'!$P23*(1+'Usages industrie'!$Q23)^(L$4696-$D$4696)/1000</f>
        <v>0</v>
      </c>
      <c r="M4772" s="223">
        <f>M4721*'Usages industrie'!$P23*(1+'Usages industrie'!$Q23)^(M$4696-$D$4696)/1000</f>
        <v>0</v>
      </c>
      <c r="N4772" s="223">
        <f>N4721*'Usages industrie'!$P23*(1+'Usages industrie'!$Q23)^(N$4696-$D$4696)/1000</f>
        <v>0</v>
      </c>
      <c r="O4772" s="223">
        <f>O4721*'Usages industrie'!$P23*(1+'Usages industrie'!$Q23)^(O$4696-$D$4696)/1000</f>
        <v>0</v>
      </c>
      <c r="P4772" s="223">
        <f>P4721*'Usages industrie'!$P23*(1+'Usages industrie'!$Q23)^(P$4696-$D$4696)/1000</f>
        <v>0</v>
      </c>
      <c r="Q4772" s="223">
        <f>Q4721*'Usages industrie'!$P23*(1+'Usages industrie'!$Q23)^(Q$4696-$D$4696)/1000</f>
        <v>0</v>
      </c>
      <c r="R4772" s="223">
        <f>R4721*'Usages industrie'!$P23*(1+'Usages industrie'!$Q23)^(R$4696-$D$4696)/1000</f>
        <v>0</v>
      </c>
    </row>
    <row r="4773" spans="1:18" hidden="1" outlineLevel="2" x14ac:dyDescent="0.25">
      <c r="A4773" s="222" t="str">
        <f>'Usages industrie'!A24</f>
        <v>Usage industriel n°21</v>
      </c>
      <c r="B4773" s="222" t="s">
        <v>645</v>
      </c>
      <c r="C4773" s="222"/>
      <c r="D4773" s="223">
        <f>D4722*'Usages industrie'!$P24*(1+'Usages industrie'!$Q24)^(D$4696-$D$4696)/1000</f>
        <v>0</v>
      </c>
      <c r="E4773" s="223">
        <f>E4722*'Usages industrie'!$P24*(1+'Usages industrie'!$Q24)^(E$4696-$D$4696)/1000</f>
        <v>0</v>
      </c>
      <c r="F4773" s="223">
        <f>F4722*'Usages industrie'!$P24*(1+'Usages industrie'!$Q24)^(F$4696-$D$4696)/1000</f>
        <v>0</v>
      </c>
      <c r="G4773" s="223">
        <f>G4722*'Usages industrie'!$P24*(1+'Usages industrie'!$Q24)^(G$4696-$D$4696)/1000</f>
        <v>0</v>
      </c>
      <c r="H4773" s="223">
        <f>H4722*'Usages industrie'!$P24*(1+'Usages industrie'!$Q24)^(H$4696-$D$4696)/1000</f>
        <v>0</v>
      </c>
      <c r="I4773" s="223">
        <f>I4722*'Usages industrie'!$P24*(1+'Usages industrie'!$Q24)^(I$4696-$D$4696)/1000</f>
        <v>0</v>
      </c>
      <c r="J4773" s="223">
        <f>J4722*'Usages industrie'!$P24*(1+'Usages industrie'!$Q24)^(J$4696-$D$4696)/1000</f>
        <v>0</v>
      </c>
      <c r="K4773" s="223">
        <f>K4722*'Usages industrie'!$P24*(1+'Usages industrie'!$Q24)^(K$4696-$D$4696)/1000</f>
        <v>0</v>
      </c>
      <c r="L4773" s="223">
        <f>L4722*'Usages industrie'!$P24*(1+'Usages industrie'!$Q24)^(L$4696-$D$4696)/1000</f>
        <v>0</v>
      </c>
      <c r="M4773" s="223">
        <f>M4722*'Usages industrie'!$P24*(1+'Usages industrie'!$Q24)^(M$4696-$D$4696)/1000</f>
        <v>0</v>
      </c>
      <c r="N4773" s="223">
        <f>N4722*'Usages industrie'!$P24*(1+'Usages industrie'!$Q24)^(N$4696-$D$4696)/1000</f>
        <v>0</v>
      </c>
      <c r="O4773" s="223">
        <f>O4722*'Usages industrie'!$P24*(1+'Usages industrie'!$Q24)^(O$4696-$D$4696)/1000</f>
        <v>0</v>
      </c>
      <c r="P4773" s="223">
        <f>P4722*'Usages industrie'!$P24*(1+'Usages industrie'!$Q24)^(P$4696-$D$4696)/1000</f>
        <v>0</v>
      </c>
      <c r="Q4773" s="223">
        <f>Q4722*'Usages industrie'!$P24*(1+'Usages industrie'!$Q24)^(Q$4696-$D$4696)/1000</f>
        <v>0</v>
      </c>
      <c r="R4773" s="223">
        <f>R4722*'Usages industrie'!$P24*(1+'Usages industrie'!$Q24)^(R$4696-$D$4696)/1000</f>
        <v>0</v>
      </c>
    </row>
    <row r="4774" spans="1:18" hidden="1" outlineLevel="2" x14ac:dyDescent="0.25">
      <c r="A4774" s="222" t="str">
        <f>'Usages industrie'!A25</f>
        <v>Usage industriel n°22</v>
      </c>
      <c r="B4774" s="222" t="s">
        <v>645</v>
      </c>
      <c r="C4774" s="222"/>
      <c r="D4774" s="223">
        <f>D4723*'Usages industrie'!$P25*(1+'Usages industrie'!$Q25)^(D$4696-$D$4696)/1000</f>
        <v>0</v>
      </c>
      <c r="E4774" s="223">
        <f>E4723*'Usages industrie'!$P25*(1+'Usages industrie'!$Q25)^(E$4696-$D$4696)/1000</f>
        <v>0</v>
      </c>
      <c r="F4774" s="223">
        <f>F4723*'Usages industrie'!$P25*(1+'Usages industrie'!$Q25)^(F$4696-$D$4696)/1000</f>
        <v>0</v>
      </c>
      <c r="G4774" s="223">
        <f>G4723*'Usages industrie'!$P25*(1+'Usages industrie'!$Q25)^(G$4696-$D$4696)/1000</f>
        <v>0</v>
      </c>
      <c r="H4774" s="223">
        <f>H4723*'Usages industrie'!$P25*(1+'Usages industrie'!$Q25)^(H$4696-$D$4696)/1000</f>
        <v>0</v>
      </c>
      <c r="I4774" s="223">
        <f>I4723*'Usages industrie'!$P25*(1+'Usages industrie'!$Q25)^(I$4696-$D$4696)/1000</f>
        <v>0</v>
      </c>
      <c r="J4774" s="223">
        <f>J4723*'Usages industrie'!$P25*(1+'Usages industrie'!$Q25)^(J$4696-$D$4696)/1000</f>
        <v>0</v>
      </c>
      <c r="K4774" s="223">
        <f>K4723*'Usages industrie'!$P25*(1+'Usages industrie'!$Q25)^(K$4696-$D$4696)/1000</f>
        <v>0</v>
      </c>
      <c r="L4774" s="223">
        <f>L4723*'Usages industrie'!$P25*(1+'Usages industrie'!$Q25)^(L$4696-$D$4696)/1000</f>
        <v>0</v>
      </c>
      <c r="M4774" s="223">
        <f>M4723*'Usages industrie'!$P25*(1+'Usages industrie'!$Q25)^(M$4696-$D$4696)/1000</f>
        <v>0</v>
      </c>
      <c r="N4774" s="223">
        <f>N4723*'Usages industrie'!$P25*(1+'Usages industrie'!$Q25)^(N$4696-$D$4696)/1000</f>
        <v>0</v>
      </c>
      <c r="O4774" s="223">
        <f>O4723*'Usages industrie'!$P25*(1+'Usages industrie'!$Q25)^(O$4696-$D$4696)/1000</f>
        <v>0</v>
      </c>
      <c r="P4774" s="223">
        <f>P4723*'Usages industrie'!$P25*(1+'Usages industrie'!$Q25)^(P$4696-$D$4696)/1000</f>
        <v>0</v>
      </c>
      <c r="Q4774" s="223">
        <f>Q4723*'Usages industrie'!$P25*(1+'Usages industrie'!$Q25)^(Q$4696-$D$4696)/1000</f>
        <v>0</v>
      </c>
      <c r="R4774" s="223">
        <f>R4723*'Usages industrie'!$P25*(1+'Usages industrie'!$Q25)^(R$4696-$D$4696)/1000</f>
        <v>0</v>
      </c>
    </row>
    <row r="4775" spans="1:18" hidden="1" outlineLevel="2" x14ac:dyDescent="0.25">
      <c r="A4775" s="222" t="str">
        <f>'Usages industrie'!A26</f>
        <v>Usage industriel n°23</v>
      </c>
      <c r="B4775" s="222" t="s">
        <v>645</v>
      </c>
      <c r="C4775" s="222"/>
      <c r="D4775" s="223">
        <f>D4724*'Usages industrie'!$P26*(1+'Usages industrie'!$Q26)^(D$4696-$D$4696)/1000</f>
        <v>0</v>
      </c>
      <c r="E4775" s="223">
        <f>E4724*'Usages industrie'!$P26*(1+'Usages industrie'!$Q26)^(E$4696-$D$4696)/1000</f>
        <v>0</v>
      </c>
      <c r="F4775" s="223">
        <f>F4724*'Usages industrie'!$P26*(1+'Usages industrie'!$Q26)^(F$4696-$D$4696)/1000</f>
        <v>0</v>
      </c>
      <c r="G4775" s="223">
        <f>G4724*'Usages industrie'!$P26*(1+'Usages industrie'!$Q26)^(G$4696-$D$4696)/1000</f>
        <v>0</v>
      </c>
      <c r="H4775" s="223">
        <f>H4724*'Usages industrie'!$P26*(1+'Usages industrie'!$Q26)^(H$4696-$D$4696)/1000</f>
        <v>0</v>
      </c>
      <c r="I4775" s="223">
        <f>I4724*'Usages industrie'!$P26*(1+'Usages industrie'!$Q26)^(I$4696-$D$4696)/1000</f>
        <v>0</v>
      </c>
      <c r="J4775" s="223">
        <f>J4724*'Usages industrie'!$P26*(1+'Usages industrie'!$Q26)^(J$4696-$D$4696)/1000</f>
        <v>0</v>
      </c>
      <c r="K4775" s="223">
        <f>K4724*'Usages industrie'!$P26*(1+'Usages industrie'!$Q26)^(K$4696-$D$4696)/1000</f>
        <v>0</v>
      </c>
      <c r="L4775" s="223">
        <f>L4724*'Usages industrie'!$P26*(1+'Usages industrie'!$Q26)^(L$4696-$D$4696)/1000</f>
        <v>0</v>
      </c>
      <c r="M4775" s="223">
        <f>M4724*'Usages industrie'!$P26*(1+'Usages industrie'!$Q26)^(M$4696-$D$4696)/1000</f>
        <v>0</v>
      </c>
      <c r="N4775" s="223">
        <f>N4724*'Usages industrie'!$P26*(1+'Usages industrie'!$Q26)^(N$4696-$D$4696)/1000</f>
        <v>0</v>
      </c>
      <c r="O4775" s="223">
        <f>O4724*'Usages industrie'!$P26*(1+'Usages industrie'!$Q26)^(O$4696-$D$4696)/1000</f>
        <v>0</v>
      </c>
      <c r="P4775" s="223">
        <f>P4724*'Usages industrie'!$P26*(1+'Usages industrie'!$Q26)^(P$4696-$D$4696)/1000</f>
        <v>0</v>
      </c>
      <c r="Q4775" s="223">
        <f>Q4724*'Usages industrie'!$P26*(1+'Usages industrie'!$Q26)^(Q$4696-$D$4696)/1000</f>
        <v>0</v>
      </c>
      <c r="R4775" s="223">
        <f>R4724*'Usages industrie'!$P26*(1+'Usages industrie'!$Q26)^(R$4696-$D$4696)/1000</f>
        <v>0</v>
      </c>
    </row>
    <row r="4776" spans="1:18" hidden="1" outlineLevel="2" x14ac:dyDescent="0.25">
      <c r="A4776" s="222" t="str">
        <f>'Usages industrie'!A27</f>
        <v>Usage industriel n°24</v>
      </c>
      <c r="B4776" s="222" t="s">
        <v>645</v>
      </c>
      <c r="C4776" s="222"/>
      <c r="D4776" s="223">
        <f>D4725*'Usages industrie'!$P27*(1+'Usages industrie'!$Q27)^(D$4696-$D$4696)/1000</f>
        <v>0</v>
      </c>
      <c r="E4776" s="223">
        <f>E4725*'Usages industrie'!$P27*(1+'Usages industrie'!$Q27)^(E$4696-$D$4696)/1000</f>
        <v>0</v>
      </c>
      <c r="F4776" s="223">
        <f>F4725*'Usages industrie'!$P27*(1+'Usages industrie'!$Q27)^(F$4696-$D$4696)/1000</f>
        <v>0</v>
      </c>
      <c r="G4776" s="223">
        <f>G4725*'Usages industrie'!$P27*(1+'Usages industrie'!$Q27)^(G$4696-$D$4696)/1000</f>
        <v>0</v>
      </c>
      <c r="H4776" s="223">
        <f>H4725*'Usages industrie'!$P27*(1+'Usages industrie'!$Q27)^(H$4696-$D$4696)/1000</f>
        <v>0</v>
      </c>
      <c r="I4776" s="223">
        <f>I4725*'Usages industrie'!$P27*(1+'Usages industrie'!$Q27)^(I$4696-$D$4696)/1000</f>
        <v>0</v>
      </c>
      <c r="J4776" s="223">
        <f>J4725*'Usages industrie'!$P27*(1+'Usages industrie'!$Q27)^(J$4696-$D$4696)/1000</f>
        <v>0</v>
      </c>
      <c r="K4776" s="223">
        <f>K4725*'Usages industrie'!$P27*(1+'Usages industrie'!$Q27)^(K$4696-$D$4696)/1000</f>
        <v>0</v>
      </c>
      <c r="L4776" s="223">
        <f>L4725*'Usages industrie'!$P27*(1+'Usages industrie'!$Q27)^(L$4696-$D$4696)/1000</f>
        <v>0</v>
      </c>
      <c r="M4776" s="223">
        <f>M4725*'Usages industrie'!$P27*(1+'Usages industrie'!$Q27)^(M$4696-$D$4696)/1000</f>
        <v>0</v>
      </c>
      <c r="N4776" s="223">
        <f>N4725*'Usages industrie'!$P27*(1+'Usages industrie'!$Q27)^(N$4696-$D$4696)/1000</f>
        <v>0</v>
      </c>
      <c r="O4776" s="223">
        <f>O4725*'Usages industrie'!$P27*(1+'Usages industrie'!$Q27)^(O$4696-$D$4696)/1000</f>
        <v>0</v>
      </c>
      <c r="P4776" s="223">
        <f>P4725*'Usages industrie'!$P27*(1+'Usages industrie'!$Q27)^(P$4696-$D$4696)/1000</f>
        <v>0</v>
      </c>
      <c r="Q4776" s="223">
        <f>Q4725*'Usages industrie'!$P27*(1+'Usages industrie'!$Q27)^(Q$4696-$D$4696)/1000</f>
        <v>0</v>
      </c>
      <c r="R4776" s="223">
        <f>R4725*'Usages industrie'!$P27*(1+'Usages industrie'!$Q27)^(R$4696-$D$4696)/1000</f>
        <v>0</v>
      </c>
    </row>
    <row r="4777" spans="1:18" hidden="1" outlineLevel="2" x14ac:dyDescent="0.25">
      <c r="A4777" s="222" t="str">
        <f>'Usages industrie'!A28</f>
        <v>Usage industriel n°25</v>
      </c>
      <c r="B4777" s="222" t="s">
        <v>645</v>
      </c>
      <c r="C4777" s="222"/>
      <c r="D4777" s="223">
        <f>D4726*'Usages industrie'!$P28*(1+'Usages industrie'!$Q28)^(D$4696-$D$4696)/1000</f>
        <v>0</v>
      </c>
      <c r="E4777" s="223">
        <f>E4726*'Usages industrie'!$P28*(1+'Usages industrie'!$Q28)^(E$4696-$D$4696)/1000</f>
        <v>0</v>
      </c>
      <c r="F4777" s="223">
        <f>F4726*'Usages industrie'!$P28*(1+'Usages industrie'!$Q28)^(F$4696-$D$4696)/1000</f>
        <v>0</v>
      </c>
      <c r="G4777" s="223">
        <f>G4726*'Usages industrie'!$P28*(1+'Usages industrie'!$Q28)^(G$4696-$D$4696)/1000</f>
        <v>0</v>
      </c>
      <c r="H4777" s="223">
        <f>H4726*'Usages industrie'!$P28*(1+'Usages industrie'!$Q28)^(H$4696-$D$4696)/1000</f>
        <v>0</v>
      </c>
      <c r="I4777" s="223">
        <f>I4726*'Usages industrie'!$P28*(1+'Usages industrie'!$Q28)^(I$4696-$D$4696)/1000</f>
        <v>0</v>
      </c>
      <c r="J4777" s="223">
        <f>J4726*'Usages industrie'!$P28*(1+'Usages industrie'!$Q28)^(J$4696-$D$4696)/1000</f>
        <v>0</v>
      </c>
      <c r="K4777" s="223">
        <f>K4726*'Usages industrie'!$P28*(1+'Usages industrie'!$Q28)^(K$4696-$D$4696)/1000</f>
        <v>0</v>
      </c>
      <c r="L4777" s="223">
        <f>L4726*'Usages industrie'!$P28*(1+'Usages industrie'!$Q28)^(L$4696-$D$4696)/1000</f>
        <v>0</v>
      </c>
      <c r="M4777" s="223">
        <f>M4726*'Usages industrie'!$P28*(1+'Usages industrie'!$Q28)^(M$4696-$D$4696)/1000</f>
        <v>0</v>
      </c>
      <c r="N4777" s="223">
        <f>N4726*'Usages industrie'!$P28*(1+'Usages industrie'!$Q28)^(N$4696-$D$4696)/1000</f>
        <v>0</v>
      </c>
      <c r="O4777" s="223">
        <f>O4726*'Usages industrie'!$P28*(1+'Usages industrie'!$Q28)^(O$4696-$D$4696)/1000</f>
        <v>0</v>
      </c>
      <c r="P4777" s="223">
        <f>P4726*'Usages industrie'!$P28*(1+'Usages industrie'!$Q28)^(P$4696-$D$4696)/1000</f>
        <v>0</v>
      </c>
      <c r="Q4777" s="223">
        <f>Q4726*'Usages industrie'!$P28*(1+'Usages industrie'!$Q28)^(Q$4696-$D$4696)/1000</f>
        <v>0</v>
      </c>
      <c r="R4777" s="223">
        <f>R4726*'Usages industrie'!$P28*(1+'Usages industrie'!$Q28)^(R$4696-$D$4696)/1000</f>
        <v>0</v>
      </c>
    </row>
    <row r="4778" spans="1:18" hidden="1" outlineLevel="2" x14ac:dyDescent="0.25">
      <c r="A4778" s="222" t="str">
        <f>'Usages industrie'!A29</f>
        <v>Usage industriel n°26</v>
      </c>
      <c r="B4778" s="222" t="s">
        <v>645</v>
      </c>
      <c r="C4778" s="222"/>
      <c r="D4778" s="223">
        <f>D4727*'Usages industrie'!$P29*(1+'Usages industrie'!$Q29)^(D$4696-$D$4696)/1000</f>
        <v>0</v>
      </c>
      <c r="E4778" s="223">
        <f>E4727*'Usages industrie'!$P29*(1+'Usages industrie'!$Q29)^(E$4696-$D$4696)/1000</f>
        <v>0</v>
      </c>
      <c r="F4778" s="223">
        <f>F4727*'Usages industrie'!$P29*(1+'Usages industrie'!$Q29)^(F$4696-$D$4696)/1000</f>
        <v>0</v>
      </c>
      <c r="G4778" s="223">
        <f>G4727*'Usages industrie'!$P29*(1+'Usages industrie'!$Q29)^(G$4696-$D$4696)/1000</f>
        <v>0</v>
      </c>
      <c r="H4778" s="223">
        <f>H4727*'Usages industrie'!$P29*(1+'Usages industrie'!$Q29)^(H$4696-$D$4696)/1000</f>
        <v>0</v>
      </c>
      <c r="I4778" s="223">
        <f>I4727*'Usages industrie'!$P29*(1+'Usages industrie'!$Q29)^(I$4696-$D$4696)/1000</f>
        <v>0</v>
      </c>
      <c r="J4778" s="223">
        <f>J4727*'Usages industrie'!$P29*(1+'Usages industrie'!$Q29)^(J$4696-$D$4696)/1000</f>
        <v>0</v>
      </c>
      <c r="K4778" s="223">
        <f>K4727*'Usages industrie'!$P29*(1+'Usages industrie'!$Q29)^(K$4696-$D$4696)/1000</f>
        <v>0</v>
      </c>
      <c r="L4778" s="223">
        <f>L4727*'Usages industrie'!$P29*(1+'Usages industrie'!$Q29)^(L$4696-$D$4696)/1000</f>
        <v>0</v>
      </c>
      <c r="M4778" s="223">
        <f>M4727*'Usages industrie'!$P29*(1+'Usages industrie'!$Q29)^(M$4696-$D$4696)/1000</f>
        <v>0</v>
      </c>
      <c r="N4778" s="223">
        <f>N4727*'Usages industrie'!$P29*(1+'Usages industrie'!$Q29)^(N$4696-$D$4696)/1000</f>
        <v>0</v>
      </c>
      <c r="O4778" s="223">
        <f>O4727*'Usages industrie'!$P29*(1+'Usages industrie'!$Q29)^(O$4696-$D$4696)/1000</f>
        <v>0</v>
      </c>
      <c r="P4778" s="223">
        <f>P4727*'Usages industrie'!$P29*(1+'Usages industrie'!$Q29)^(P$4696-$D$4696)/1000</f>
        <v>0</v>
      </c>
      <c r="Q4778" s="223">
        <f>Q4727*'Usages industrie'!$P29*(1+'Usages industrie'!$Q29)^(Q$4696-$D$4696)/1000</f>
        <v>0</v>
      </c>
      <c r="R4778" s="223">
        <f>R4727*'Usages industrie'!$P29*(1+'Usages industrie'!$Q29)^(R$4696-$D$4696)/1000</f>
        <v>0</v>
      </c>
    </row>
    <row r="4779" spans="1:18" hidden="1" outlineLevel="2" x14ac:dyDescent="0.25">
      <c r="A4779" s="222" t="str">
        <f>'Usages industrie'!A30</f>
        <v>Usage industriel n°27</v>
      </c>
      <c r="B4779" s="222" t="s">
        <v>645</v>
      </c>
      <c r="C4779" s="222"/>
      <c r="D4779" s="223">
        <f>D4728*'Usages industrie'!$P30*(1+'Usages industrie'!$Q30)^(D$4696-$D$4696)/1000</f>
        <v>0</v>
      </c>
      <c r="E4779" s="223">
        <f>E4728*'Usages industrie'!$P30*(1+'Usages industrie'!$Q30)^(E$4696-$D$4696)/1000</f>
        <v>0</v>
      </c>
      <c r="F4779" s="223">
        <f>F4728*'Usages industrie'!$P30*(1+'Usages industrie'!$Q30)^(F$4696-$D$4696)/1000</f>
        <v>0</v>
      </c>
      <c r="G4779" s="223">
        <f>G4728*'Usages industrie'!$P30*(1+'Usages industrie'!$Q30)^(G$4696-$D$4696)/1000</f>
        <v>0</v>
      </c>
      <c r="H4779" s="223">
        <f>H4728*'Usages industrie'!$P30*(1+'Usages industrie'!$Q30)^(H$4696-$D$4696)/1000</f>
        <v>0</v>
      </c>
      <c r="I4779" s="223">
        <f>I4728*'Usages industrie'!$P30*(1+'Usages industrie'!$Q30)^(I$4696-$D$4696)/1000</f>
        <v>0</v>
      </c>
      <c r="J4779" s="223">
        <f>J4728*'Usages industrie'!$P30*(1+'Usages industrie'!$Q30)^(J$4696-$D$4696)/1000</f>
        <v>0</v>
      </c>
      <c r="K4779" s="223">
        <f>K4728*'Usages industrie'!$P30*(1+'Usages industrie'!$Q30)^(K$4696-$D$4696)/1000</f>
        <v>0</v>
      </c>
      <c r="L4779" s="223">
        <f>L4728*'Usages industrie'!$P30*(1+'Usages industrie'!$Q30)^(L$4696-$D$4696)/1000</f>
        <v>0</v>
      </c>
      <c r="M4779" s="223">
        <f>M4728*'Usages industrie'!$P30*(1+'Usages industrie'!$Q30)^(M$4696-$D$4696)/1000</f>
        <v>0</v>
      </c>
      <c r="N4779" s="223">
        <f>N4728*'Usages industrie'!$P30*(1+'Usages industrie'!$Q30)^(N$4696-$D$4696)/1000</f>
        <v>0</v>
      </c>
      <c r="O4779" s="223">
        <f>O4728*'Usages industrie'!$P30*(1+'Usages industrie'!$Q30)^(O$4696-$D$4696)/1000</f>
        <v>0</v>
      </c>
      <c r="P4779" s="223">
        <f>P4728*'Usages industrie'!$P30*(1+'Usages industrie'!$Q30)^(P$4696-$D$4696)/1000</f>
        <v>0</v>
      </c>
      <c r="Q4779" s="223">
        <f>Q4728*'Usages industrie'!$P30*(1+'Usages industrie'!$Q30)^(Q$4696-$D$4696)/1000</f>
        <v>0</v>
      </c>
      <c r="R4779" s="223">
        <f>R4728*'Usages industrie'!$P30*(1+'Usages industrie'!$Q30)^(R$4696-$D$4696)/1000</f>
        <v>0</v>
      </c>
    </row>
    <row r="4780" spans="1:18" hidden="1" outlineLevel="2" x14ac:dyDescent="0.25">
      <c r="A4780" s="222" t="str">
        <f>'Usages industrie'!A31</f>
        <v>Usage industriel n°28</v>
      </c>
      <c r="B4780" s="222" t="s">
        <v>645</v>
      </c>
      <c r="C4780" s="222"/>
      <c r="D4780" s="223">
        <f>D4729*'Usages industrie'!$P31*(1+'Usages industrie'!$Q31)^(D$4696-$D$4696)/1000</f>
        <v>0</v>
      </c>
      <c r="E4780" s="223">
        <f>E4729*'Usages industrie'!$P31*(1+'Usages industrie'!$Q31)^(E$4696-$D$4696)/1000</f>
        <v>0</v>
      </c>
      <c r="F4780" s="223">
        <f>F4729*'Usages industrie'!$P31*(1+'Usages industrie'!$Q31)^(F$4696-$D$4696)/1000</f>
        <v>0</v>
      </c>
      <c r="G4780" s="223">
        <f>G4729*'Usages industrie'!$P31*(1+'Usages industrie'!$Q31)^(G$4696-$D$4696)/1000</f>
        <v>0</v>
      </c>
      <c r="H4780" s="223">
        <f>H4729*'Usages industrie'!$P31*(1+'Usages industrie'!$Q31)^(H$4696-$D$4696)/1000</f>
        <v>0</v>
      </c>
      <c r="I4780" s="223">
        <f>I4729*'Usages industrie'!$P31*(1+'Usages industrie'!$Q31)^(I$4696-$D$4696)/1000</f>
        <v>0</v>
      </c>
      <c r="J4780" s="223">
        <f>J4729*'Usages industrie'!$P31*(1+'Usages industrie'!$Q31)^(J$4696-$D$4696)/1000</f>
        <v>0</v>
      </c>
      <c r="K4780" s="223">
        <f>K4729*'Usages industrie'!$P31*(1+'Usages industrie'!$Q31)^(K$4696-$D$4696)/1000</f>
        <v>0</v>
      </c>
      <c r="L4780" s="223">
        <f>L4729*'Usages industrie'!$P31*(1+'Usages industrie'!$Q31)^(L$4696-$D$4696)/1000</f>
        <v>0</v>
      </c>
      <c r="M4780" s="223">
        <f>M4729*'Usages industrie'!$P31*(1+'Usages industrie'!$Q31)^(M$4696-$D$4696)/1000</f>
        <v>0</v>
      </c>
      <c r="N4780" s="223">
        <f>N4729*'Usages industrie'!$P31*(1+'Usages industrie'!$Q31)^(N$4696-$D$4696)/1000</f>
        <v>0</v>
      </c>
      <c r="O4780" s="223">
        <f>O4729*'Usages industrie'!$P31*(1+'Usages industrie'!$Q31)^(O$4696-$D$4696)/1000</f>
        <v>0</v>
      </c>
      <c r="P4780" s="223">
        <f>P4729*'Usages industrie'!$P31*(1+'Usages industrie'!$Q31)^(P$4696-$D$4696)/1000</f>
        <v>0</v>
      </c>
      <c r="Q4780" s="223">
        <f>Q4729*'Usages industrie'!$P31*(1+'Usages industrie'!$Q31)^(Q$4696-$D$4696)/1000</f>
        <v>0</v>
      </c>
      <c r="R4780" s="223">
        <f>R4729*'Usages industrie'!$P31*(1+'Usages industrie'!$Q31)^(R$4696-$D$4696)/1000</f>
        <v>0</v>
      </c>
    </row>
    <row r="4781" spans="1:18" hidden="1" outlineLevel="2" x14ac:dyDescent="0.25">
      <c r="A4781" s="222" t="str">
        <f>'Usages industrie'!A32</f>
        <v>Usage industriel n°29</v>
      </c>
      <c r="B4781" s="222" t="s">
        <v>645</v>
      </c>
      <c r="C4781" s="222"/>
      <c r="D4781" s="223">
        <f>D4730*'Usages industrie'!$P32*(1+'Usages industrie'!$Q32)^(D$4696-$D$4696)/1000</f>
        <v>0</v>
      </c>
      <c r="E4781" s="223">
        <f>E4730*'Usages industrie'!$P32*(1+'Usages industrie'!$Q32)^(E$4696-$D$4696)/1000</f>
        <v>0</v>
      </c>
      <c r="F4781" s="223">
        <f>F4730*'Usages industrie'!$P32*(1+'Usages industrie'!$Q32)^(F$4696-$D$4696)/1000</f>
        <v>0</v>
      </c>
      <c r="G4781" s="223">
        <f>G4730*'Usages industrie'!$P32*(1+'Usages industrie'!$Q32)^(G$4696-$D$4696)/1000</f>
        <v>0</v>
      </c>
      <c r="H4781" s="223">
        <f>H4730*'Usages industrie'!$P32*(1+'Usages industrie'!$Q32)^(H$4696-$D$4696)/1000</f>
        <v>0</v>
      </c>
      <c r="I4781" s="223">
        <f>I4730*'Usages industrie'!$P32*(1+'Usages industrie'!$Q32)^(I$4696-$D$4696)/1000</f>
        <v>0</v>
      </c>
      <c r="J4781" s="223">
        <f>J4730*'Usages industrie'!$P32*(1+'Usages industrie'!$Q32)^(J$4696-$D$4696)/1000</f>
        <v>0</v>
      </c>
      <c r="K4781" s="223">
        <f>K4730*'Usages industrie'!$P32*(1+'Usages industrie'!$Q32)^(K$4696-$D$4696)/1000</f>
        <v>0</v>
      </c>
      <c r="L4781" s="223">
        <f>L4730*'Usages industrie'!$P32*(1+'Usages industrie'!$Q32)^(L$4696-$D$4696)/1000</f>
        <v>0</v>
      </c>
      <c r="M4781" s="223">
        <f>M4730*'Usages industrie'!$P32*(1+'Usages industrie'!$Q32)^(M$4696-$D$4696)/1000</f>
        <v>0</v>
      </c>
      <c r="N4781" s="223">
        <f>N4730*'Usages industrie'!$P32*(1+'Usages industrie'!$Q32)^(N$4696-$D$4696)/1000</f>
        <v>0</v>
      </c>
      <c r="O4781" s="223">
        <f>O4730*'Usages industrie'!$P32*(1+'Usages industrie'!$Q32)^(O$4696-$D$4696)/1000</f>
        <v>0</v>
      </c>
      <c r="P4781" s="223">
        <f>P4730*'Usages industrie'!$P32*(1+'Usages industrie'!$Q32)^(P$4696-$D$4696)/1000</f>
        <v>0</v>
      </c>
      <c r="Q4781" s="223">
        <f>Q4730*'Usages industrie'!$P32*(1+'Usages industrie'!$Q32)^(Q$4696-$D$4696)/1000</f>
        <v>0</v>
      </c>
      <c r="R4781" s="223">
        <f>R4730*'Usages industrie'!$P32*(1+'Usages industrie'!$Q32)^(R$4696-$D$4696)/1000</f>
        <v>0</v>
      </c>
    </row>
    <row r="4782" spans="1:18" hidden="1" outlineLevel="2" x14ac:dyDescent="0.25">
      <c r="A4782" s="222" t="str">
        <f>'Usages industrie'!A33</f>
        <v>Usage industriel n°30</v>
      </c>
      <c r="B4782" s="222" t="s">
        <v>645</v>
      </c>
      <c r="C4782" s="222"/>
      <c r="D4782" s="223">
        <f>D4731*'Usages industrie'!$P33*(1+'Usages industrie'!$Q33)^(D$4696-$D$4696)/1000</f>
        <v>0</v>
      </c>
      <c r="E4782" s="223">
        <f>E4731*'Usages industrie'!$P33*(1+'Usages industrie'!$Q33)^(E$4696-$D$4696)/1000</f>
        <v>0</v>
      </c>
      <c r="F4782" s="223">
        <f>F4731*'Usages industrie'!$P33*(1+'Usages industrie'!$Q33)^(F$4696-$D$4696)/1000</f>
        <v>0</v>
      </c>
      <c r="G4782" s="223">
        <f>G4731*'Usages industrie'!$P33*(1+'Usages industrie'!$Q33)^(G$4696-$D$4696)/1000</f>
        <v>0</v>
      </c>
      <c r="H4782" s="223">
        <f>H4731*'Usages industrie'!$P33*(1+'Usages industrie'!$Q33)^(H$4696-$D$4696)/1000</f>
        <v>0</v>
      </c>
      <c r="I4782" s="223">
        <f>I4731*'Usages industrie'!$P33*(1+'Usages industrie'!$Q33)^(I$4696-$D$4696)/1000</f>
        <v>0</v>
      </c>
      <c r="J4782" s="223">
        <f>J4731*'Usages industrie'!$P33*(1+'Usages industrie'!$Q33)^(J$4696-$D$4696)/1000</f>
        <v>0</v>
      </c>
      <c r="K4782" s="223">
        <f>K4731*'Usages industrie'!$P33*(1+'Usages industrie'!$Q33)^(K$4696-$D$4696)/1000</f>
        <v>0</v>
      </c>
      <c r="L4782" s="223">
        <f>L4731*'Usages industrie'!$P33*(1+'Usages industrie'!$Q33)^(L$4696-$D$4696)/1000</f>
        <v>0</v>
      </c>
      <c r="M4782" s="223">
        <f>M4731*'Usages industrie'!$P33*(1+'Usages industrie'!$Q33)^(M$4696-$D$4696)/1000</f>
        <v>0</v>
      </c>
      <c r="N4782" s="223">
        <f>N4731*'Usages industrie'!$P33*(1+'Usages industrie'!$Q33)^(N$4696-$D$4696)/1000</f>
        <v>0</v>
      </c>
      <c r="O4782" s="223">
        <f>O4731*'Usages industrie'!$P33*(1+'Usages industrie'!$Q33)^(O$4696-$D$4696)/1000</f>
        <v>0</v>
      </c>
      <c r="P4782" s="223">
        <f>P4731*'Usages industrie'!$P33*(1+'Usages industrie'!$Q33)^(P$4696-$D$4696)/1000</f>
        <v>0</v>
      </c>
      <c r="Q4782" s="223">
        <f>Q4731*'Usages industrie'!$P33*(1+'Usages industrie'!$Q33)^(Q$4696-$D$4696)/1000</f>
        <v>0</v>
      </c>
      <c r="R4782" s="223">
        <f>R4731*'Usages industrie'!$P33*(1+'Usages industrie'!$Q33)^(R$4696-$D$4696)/1000</f>
        <v>0</v>
      </c>
    </row>
    <row r="4783" spans="1:18" hidden="1" outlineLevel="2" x14ac:dyDescent="0.25">
      <c r="A4783" s="222" t="str">
        <f>'Usages industrie'!A34</f>
        <v>Usage industriel n°31</v>
      </c>
      <c r="B4783" s="222" t="s">
        <v>645</v>
      </c>
      <c r="C4783" s="222"/>
      <c r="D4783" s="223">
        <f>D4732*'Usages industrie'!$P34*(1+'Usages industrie'!$Q34)^(D$4696-$D$4696)/1000</f>
        <v>0</v>
      </c>
      <c r="E4783" s="223">
        <f>E4732*'Usages industrie'!$P34*(1+'Usages industrie'!$Q34)^(E$4696-$D$4696)/1000</f>
        <v>0</v>
      </c>
      <c r="F4783" s="223">
        <f>F4732*'Usages industrie'!$P34*(1+'Usages industrie'!$Q34)^(F$4696-$D$4696)/1000</f>
        <v>0</v>
      </c>
      <c r="G4783" s="223">
        <f>G4732*'Usages industrie'!$P34*(1+'Usages industrie'!$Q34)^(G$4696-$D$4696)/1000</f>
        <v>0</v>
      </c>
      <c r="H4783" s="223">
        <f>H4732*'Usages industrie'!$P34*(1+'Usages industrie'!$Q34)^(H$4696-$D$4696)/1000</f>
        <v>0</v>
      </c>
      <c r="I4783" s="223">
        <f>I4732*'Usages industrie'!$P34*(1+'Usages industrie'!$Q34)^(I$4696-$D$4696)/1000</f>
        <v>0</v>
      </c>
      <c r="J4783" s="223">
        <f>J4732*'Usages industrie'!$P34*(1+'Usages industrie'!$Q34)^(J$4696-$D$4696)/1000</f>
        <v>0</v>
      </c>
      <c r="K4783" s="223">
        <f>K4732*'Usages industrie'!$P34*(1+'Usages industrie'!$Q34)^(K$4696-$D$4696)/1000</f>
        <v>0</v>
      </c>
      <c r="L4783" s="223">
        <f>L4732*'Usages industrie'!$P34*(1+'Usages industrie'!$Q34)^(L$4696-$D$4696)/1000</f>
        <v>0</v>
      </c>
      <c r="M4783" s="223">
        <f>M4732*'Usages industrie'!$P34*(1+'Usages industrie'!$Q34)^(M$4696-$D$4696)/1000</f>
        <v>0</v>
      </c>
      <c r="N4783" s="223">
        <f>N4732*'Usages industrie'!$P34*(1+'Usages industrie'!$Q34)^(N$4696-$D$4696)/1000</f>
        <v>0</v>
      </c>
      <c r="O4783" s="223">
        <f>O4732*'Usages industrie'!$P34*(1+'Usages industrie'!$Q34)^(O$4696-$D$4696)/1000</f>
        <v>0</v>
      </c>
      <c r="P4783" s="223">
        <f>P4732*'Usages industrie'!$P34*(1+'Usages industrie'!$Q34)^(P$4696-$D$4696)/1000</f>
        <v>0</v>
      </c>
      <c r="Q4783" s="223">
        <f>Q4732*'Usages industrie'!$P34*(1+'Usages industrie'!$Q34)^(Q$4696-$D$4696)/1000</f>
        <v>0</v>
      </c>
      <c r="R4783" s="223">
        <f>R4732*'Usages industrie'!$P34*(1+'Usages industrie'!$Q34)^(R$4696-$D$4696)/1000</f>
        <v>0</v>
      </c>
    </row>
    <row r="4784" spans="1:18" hidden="1" outlineLevel="2" x14ac:dyDescent="0.25">
      <c r="A4784" s="222" t="str">
        <f>'Usages industrie'!A35</f>
        <v>Usage industriel n°32</v>
      </c>
      <c r="B4784" s="222" t="s">
        <v>645</v>
      </c>
      <c r="C4784" s="222"/>
      <c r="D4784" s="223">
        <f>D4733*'Usages industrie'!$P35*(1+'Usages industrie'!$Q35)^(D$4696-$D$4696)/1000</f>
        <v>0</v>
      </c>
      <c r="E4784" s="223">
        <f>E4733*'Usages industrie'!$P35*(1+'Usages industrie'!$Q35)^(E$4696-$D$4696)/1000</f>
        <v>0</v>
      </c>
      <c r="F4784" s="223">
        <f>F4733*'Usages industrie'!$P35*(1+'Usages industrie'!$Q35)^(F$4696-$D$4696)/1000</f>
        <v>0</v>
      </c>
      <c r="G4784" s="223">
        <f>G4733*'Usages industrie'!$P35*(1+'Usages industrie'!$Q35)^(G$4696-$D$4696)/1000</f>
        <v>0</v>
      </c>
      <c r="H4784" s="223">
        <f>H4733*'Usages industrie'!$P35*(1+'Usages industrie'!$Q35)^(H$4696-$D$4696)/1000</f>
        <v>0</v>
      </c>
      <c r="I4784" s="223">
        <f>I4733*'Usages industrie'!$P35*(1+'Usages industrie'!$Q35)^(I$4696-$D$4696)/1000</f>
        <v>0</v>
      </c>
      <c r="J4784" s="223">
        <f>J4733*'Usages industrie'!$P35*(1+'Usages industrie'!$Q35)^(J$4696-$D$4696)/1000</f>
        <v>0</v>
      </c>
      <c r="K4784" s="223">
        <f>K4733*'Usages industrie'!$P35*(1+'Usages industrie'!$Q35)^(K$4696-$D$4696)/1000</f>
        <v>0</v>
      </c>
      <c r="L4784" s="223">
        <f>L4733*'Usages industrie'!$P35*(1+'Usages industrie'!$Q35)^(L$4696-$D$4696)/1000</f>
        <v>0</v>
      </c>
      <c r="M4784" s="223">
        <f>M4733*'Usages industrie'!$P35*(1+'Usages industrie'!$Q35)^(M$4696-$D$4696)/1000</f>
        <v>0</v>
      </c>
      <c r="N4784" s="223">
        <f>N4733*'Usages industrie'!$P35*(1+'Usages industrie'!$Q35)^(N$4696-$D$4696)/1000</f>
        <v>0</v>
      </c>
      <c r="O4784" s="223">
        <f>O4733*'Usages industrie'!$P35*(1+'Usages industrie'!$Q35)^(O$4696-$D$4696)/1000</f>
        <v>0</v>
      </c>
      <c r="P4784" s="223">
        <f>P4733*'Usages industrie'!$P35*(1+'Usages industrie'!$Q35)^(P$4696-$D$4696)/1000</f>
        <v>0</v>
      </c>
      <c r="Q4784" s="223">
        <f>Q4733*'Usages industrie'!$P35*(1+'Usages industrie'!$Q35)^(Q$4696-$D$4696)/1000</f>
        <v>0</v>
      </c>
      <c r="R4784" s="223">
        <f>R4733*'Usages industrie'!$P35*(1+'Usages industrie'!$Q35)^(R$4696-$D$4696)/1000</f>
        <v>0</v>
      </c>
    </row>
    <row r="4785" spans="1:18" hidden="1" outlineLevel="2" x14ac:dyDescent="0.25">
      <c r="A4785" s="222" t="str">
        <f>'Usages industrie'!A36</f>
        <v>Usage industriel n°33</v>
      </c>
      <c r="B4785" s="222" t="s">
        <v>645</v>
      </c>
      <c r="C4785" s="222"/>
      <c r="D4785" s="223">
        <f>D4734*'Usages industrie'!$P36*(1+'Usages industrie'!$Q36)^(D$4696-$D$4696)/1000</f>
        <v>0</v>
      </c>
      <c r="E4785" s="223">
        <f>E4734*'Usages industrie'!$P36*(1+'Usages industrie'!$Q36)^(E$4696-$D$4696)/1000</f>
        <v>0</v>
      </c>
      <c r="F4785" s="223">
        <f>F4734*'Usages industrie'!$P36*(1+'Usages industrie'!$Q36)^(F$4696-$D$4696)/1000</f>
        <v>0</v>
      </c>
      <c r="G4785" s="223">
        <f>G4734*'Usages industrie'!$P36*(1+'Usages industrie'!$Q36)^(G$4696-$D$4696)/1000</f>
        <v>0</v>
      </c>
      <c r="H4785" s="223">
        <f>H4734*'Usages industrie'!$P36*(1+'Usages industrie'!$Q36)^(H$4696-$D$4696)/1000</f>
        <v>0</v>
      </c>
      <c r="I4785" s="223">
        <f>I4734*'Usages industrie'!$P36*(1+'Usages industrie'!$Q36)^(I$4696-$D$4696)/1000</f>
        <v>0</v>
      </c>
      <c r="J4785" s="223">
        <f>J4734*'Usages industrie'!$P36*(1+'Usages industrie'!$Q36)^(J$4696-$D$4696)/1000</f>
        <v>0</v>
      </c>
      <c r="K4785" s="223">
        <f>K4734*'Usages industrie'!$P36*(1+'Usages industrie'!$Q36)^(K$4696-$D$4696)/1000</f>
        <v>0</v>
      </c>
      <c r="L4785" s="223">
        <f>L4734*'Usages industrie'!$P36*(1+'Usages industrie'!$Q36)^(L$4696-$D$4696)/1000</f>
        <v>0</v>
      </c>
      <c r="M4785" s="223">
        <f>M4734*'Usages industrie'!$P36*(1+'Usages industrie'!$Q36)^(M$4696-$D$4696)/1000</f>
        <v>0</v>
      </c>
      <c r="N4785" s="223">
        <f>N4734*'Usages industrie'!$P36*(1+'Usages industrie'!$Q36)^(N$4696-$D$4696)/1000</f>
        <v>0</v>
      </c>
      <c r="O4785" s="223">
        <f>O4734*'Usages industrie'!$P36*(1+'Usages industrie'!$Q36)^(O$4696-$D$4696)/1000</f>
        <v>0</v>
      </c>
      <c r="P4785" s="223">
        <f>P4734*'Usages industrie'!$P36*(1+'Usages industrie'!$Q36)^(P$4696-$D$4696)/1000</f>
        <v>0</v>
      </c>
      <c r="Q4785" s="223">
        <f>Q4734*'Usages industrie'!$P36*(1+'Usages industrie'!$Q36)^(Q$4696-$D$4696)/1000</f>
        <v>0</v>
      </c>
      <c r="R4785" s="223">
        <f>R4734*'Usages industrie'!$P36*(1+'Usages industrie'!$Q36)^(R$4696-$D$4696)/1000</f>
        <v>0</v>
      </c>
    </row>
    <row r="4786" spans="1:18" hidden="1" outlineLevel="2" x14ac:dyDescent="0.25">
      <c r="A4786" s="222" t="str">
        <f>'Usages industrie'!A37</f>
        <v>Usage industriel n°34</v>
      </c>
      <c r="B4786" s="222" t="s">
        <v>645</v>
      </c>
      <c r="C4786" s="222"/>
      <c r="D4786" s="223">
        <f>D4735*'Usages industrie'!$P37*(1+'Usages industrie'!$Q37)^(D$4696-$D$4696)/1000</f>
        <v>0</v>
      </c>
      <c r="E4786" s="223">
        <f>E4735*'Usages industrie'!$P37*(1+'Usages industrie'!$Q37)^(E$4696-$D$4696)/1000</f>
        <v>0</v>
      </c>
      <c r="F4786" s="223">
        <f>F4735*'Usages industrie'!$P37*(1+'Usages industrie'!$Q37)^(F$4696-$D$4696)/1000</f>
        <v>0</v>
      </c>
      <c r="G4786" s="223">
        <f>G4735*'Usages industrie'!$P37*(1+'Usages industrie'!$Q37)^(G$4696-$D$4696)/1000</f>
        <v>0</v>
      </c>
      <c r="H4786" s="223">
        <f>H4735*'Usages industrie'!$P37*(1+'Usages industrie'!$Q37)^(H$4696-$D$4696)/1000</f>
        <v>0</v>
      </c>
      <c r="I4786" s="223">
        <f>I4735*'Usages industrie'!$P37*(1+'Usages industrie'!$Q37)^(I$4696-$D$4696)/1000</f>
        <v>0</v>
      </c>
      <c r="J4786" s="223">
        <f>J4735*'Usages industrie'!$P37*(1+'Usages industrie'!$Q37)^(J$4696-$D$4696)/1000</f>
        <v>0</v>
      </c>
      <c r="K4786" s="223">
        <f>K4735*'Usages industrie'!$P37*(1+'Usages industrie'!$Q37)^(K$4696-$D$4696)/1000</f>
        <v>0</v>
      </c>
      <c r="L4786" s="223">
        <f>L4735*'Usages industrie'!$P37*(1+'Usages industrie'!$Q37)^(L$4696-$D$4696)/1000</f>
        <v>0</v>
      </c>
      <c r="M4786" s="223">
        <f>M4735*'Usages industrie'!$P37*(1+'Usages industrie'!$Q37)^(M$4696-$D$4696)/1000</f>
        <v>0</v>
      </c>
      <c r="N4786" s="223">
        <f>N4735*'Usages industrie'!$P37*(1+'Usages industrie'!$Q37)^(N$4696-$D$4696)/1000</f>
        <v>0</v>
      </c>
      <c r="O4786" s="223">
        <f>O4735*'Usages industrie'!$P37*(1+'Usages industrie'!$Q37)^(O$4696-$D$4696)/1000</f>
        <v>0</v>
      </c>
      <c r="P4786" s="223">
        <f>P4735*'Usages industrie'!$P37*(1+'Usages industrie'!$Q37)^(P$4696-$D$4696)/1000</f>
        <v>0</v>
      </c>
      <c r="Q4786" s="223">
        <f>Q4735*'Usages industrie'!$P37*(1+'Usages industrie'!$Q37)^(Q$4696-$D$4696)/1000</f>
        <v>0</v>
      </c>
      <c r="R4786" s="223">
        <f>R4735*'Usages industrie'!$P37*(1+'Usages industrie'!$Q37)^(R$4696-$D$4696)/1000</f>
        <v>0</v>
      </c>
    </row>
    <row r="4787" spans="1:18" hidden="1" outlineLevel="2" x14ac:dyDescent="0.25">
      <c r="A4787" s="222" t="str">
        <f>'Usages industrie'!A38</f>
        <v>Usage industriel n°35</v>
      </c>
      <c r="B4787" s="222" t="s">
        <v>645</v>
      </c>
      <c r="C4787" s="222"/>
      <c r="D4787" s="223">
        <f>D4736*'Usages industrie'!$P38*(1+'Usages industrie'!$Q38)^(D$4696-$D$4696)/1000</f>
        <v>0</v>
      </c>
      <c r="E4787" s="223">
        <f>E4736*'Usages industrie'!$P38*(1+'Usages industrie'!$Q38)^(E$4696-$D$4696)/1000</f>
        <v>0</v>
      </c>
      <c r="F4787" s="223">
        <f>F4736*'Usages industrie'!$P38*(1+'Usages industrie'!$Q38)^(F$4696-$D$4696)/1000</f>
        <v>0</v>
      </c>
      <c r="G4787" s="223">
        <f>G4736*'Usages industrie'!$P38*(1+'Usages industrie'!$Q38)^(G$4696-$D$4696)/1000</f>
        <v>0</v>
      </c>
      <c r="H4787" s="223">
        <f>H4736*'Usages industrie'!$P38*(1+'Usages industrie'!$Q38)^(H$4696-$D$4696)/1000</f>
        <v>0</v>
      </c>
      <c r="I4787" s="223">
        <f>I4736*'Usages industrie'!$P38*(1+'Usages industrie'!$Q38)^(I$4696-$D$4696)/1000</f>
        <v>0</v>
      </c>
      <c r="J4787" s="223">
        <f>J4736*'Usages industrie'!$P38*(1+'Usages industrie'!$Q38)^(J$4696-$D$4696)/1000</f>
        <v>0</v>
      </c>
      <c r="K4787" s="223">
        <f>K4736*'Usages industrie'!$P38*(1+'Usages industrie'!$Q38)^(K$4696-$D$4696)/1000</f>
        <v>0</v>
      </c>
      <c r="L4787" s="223">
        <f>L4736*'Usages industrie'!$P38*(1+'Usages industrie'!$Q38)^(L$4696-$D$4696)/1000</f>
        <v>0</v>
      </c>
      <c r="M4787" s="223">
        <f>M4736*'Usages industrie'!$P38*(1+'Usages industrie'!$Q38)^(M$4696-$D$4696)/1000</f>
        <v>0</v>
      </c>
      <c r="N4787" s="223">
        <f>N4736*'Usages industrie'!$P38*(1+'Usages industrie'!$Q38)^(N$4696-$D$4696)/1000</f>
        <v>0</v>
      </c>
      <c r="O4787" s="223">
        <f>O4736*'Usages industrie'!$P38*(1+'Usages industrie'!$Q38)^(O$4696-$D$4696)/1000</f>
        <v>0</v>
      </c>
      <c r="P4787" s="223">
        <f>P4736*'Usages industrie'!$P38*(1+'Usages industrie'!$Q38)^(P$4696-$D$4696)/1000</f>
        <v>0</v>
      </c>
      <c r="Q4787" s="223">
        <f>Q4736*'Usages industrie'!$P38*(1+'Usages industrie'!$Q38)^(Q$4696-$D$4696)/1000</f>
        <v>0</v>
      </c>
      <c r="R4787" s="223">
        <f>R4736*'Usages industrie'!$P38*(1+'Usages industrie'!$Q38)^(R$4696-$D$4696)/1000</f>
        <v>0</v>
      </c>
    </row>
    <row r="4788" spans="1:18" hidden="1" outlineLevel="2" x14ac:dyDescent="0.25">
      <c r="A4788" s="222" t="str">
        <f>'Usages industrie'!A39</f>
        <v>Usage industriel n°36</v>
      </c>
      <c r="B4788" s="222" t="s">
        <v>645</v>
      </c>
      <c r="C4788" s="222"/>
      <c r="D4788" s="223">
        <f>D4737*'Usages industrie'!$P39*(1+'Usages industrie'!$Q39)^(D$4696-$D$4696)/1000</f>
        <v>0</v>
      </c>
      <c r="E4788" s="223">
        <f>E4737*'Usages industrie'!$P39*(1+'Usages industrie'!$Q39)^(E$4696-$D$4696)/1000</f>
        <v>0</v>
      </c>
      <c r="F4788" s="223">
        <f>F4737*'Usages industrie'!$P39*(1+'Usages industrie'!$Q39)^(F$4696-$D$4696)/1000</f>
        <v>0</v>
      </c>
      <c r="G4788" s="223">
        <f>G4737*'Usages industrie'!$P39*(1+'Usages industrie'!$Q39)^(G$4696-$D$4696)/1000</f>
        <v>0</v>
      </c>
      <c r="H4788" s="223">
        <f>H4737*'Usages industrie'!$P39*(1+'Usages industrie'!$Q39)^(H$4696-$D$4696)/1000</f>
        <v>0</v>
      </c>
      <c r="I4788" s="223">
        <f>I4737*'Usages industrie'!$P39*(1+'Usages industrie'!$Q39)^(I$4696-$D$4696)/1000</f>
        <v>0</v>
      </c>
      <c r="J4788" s="223">
        <f>J4737*'Usages industrie'!$P39*(1+'Usages industrie'!$Q39)^(J$4696-$D$4696)/1000</f>
        <v>0</v>
      </c>
      <c r="K4788" s="223">
        <f>K4737*'Usages industrie'!$P39*(1+'Usages industrie'!$Q39)^(K$4696-$D$4696)/1000</f>
        <v>0</v>
      </c>
      <c r="L4788" s="223">
        <f>L4737*'Usages industrie'!$P39*(1+'Usages industrie'!$Q39)^(L$4696-$D$4696)/1000</f>
        <v>0</v>
      </c>
      <c r="M4788" s="223">
        <f>M4737*'Usages industrie'!$P39*(1+'Usages industrie'!$Q39)^(M$4696-$D$4696)/1000</f>
        <v>0</v>
      </c>
      <c r="N4788" s="223">
        <f>N4737*'Usages industrie'!$P39*(1+'Usages industrie'!$Q39)^(N$4696-$D$4696)/1000</f>
        <v>0</v>
      </c>
      <c r="O4788" s="223">
        <f>O4737*'Usages industrie'!$P39*(1+'Usages industrie'!$Q39)^(O$4696-$D$4696)/1000</f>
        <v>0</v>
      </c>
      <c r="P4788" s="223">
        <f>P4737*'Usages industrie'!$P39*(1+'Usages industrie'!$Q39)^(P$4696-$D$4696)/1000</f>
        <v>0</v>
      </c>
      <c r="Q4788" s="223">
        <f>Q4737*'Usages industrie'!$P39*(1+'Usages industrie'!$Q39)^(Q$4696-$D$4696)/1000</f>
        <v>0</v>
      </c>
      <c r="R4788" s="223">
        <f>R4737*'Usages industrie'!$P39*(1+'Usages industrie'!$Q39)^(R$4696-$D$4696)/1000</f>
        <v>0</v>
      </c>
    </row>
    <row r="4789" spans="1:18" hidden="1" outlineLevel="2" x14ac:dyDescent="0.25">
      <c r="A4789" s="222" t="str">
        <f>'Usages industrie'!A40</f>
        <v>Usage industriel n°37</v>
      </c>
      <c r="B4789" s="222" t="s">
        <v>645</v>
      </c>
      <c r="C4789" s="222"/>
      <c r="D4789" s="223">
        <f>D4738*'Usages industrie'!$P40*(1+'Usages industrie'!$Q40)^(D$4696-$D$4696)/1000</f>
        <v>0</v>
      </c>
      <c r="E4789" s="223">
        <f>E4738*'Usages industrie'!$P40*(1+'Usages industrie'!$Q40)^(E$4696-$D$4696)/1000</f>
        <v>0</v>
      </c>
      <c r="F4789" s="223">
        <f>F4738*'Usages industrie'!$P40*(1+'Usages industrie'!$Q40)^(F$4696-$D$4696)/1000</f>
        <v>0</v>
      </c>
      <c r="G4789" s="223">
        <f>G4738*'Usages industrie'!$P40*(1+'Usages industrie'!$Q40)^(G$4696-$D$4696)/1000</f>
        <v>0</v>
      </c>
      <c r="H4789" s="223">
        <f>H4738*'Usages industrie'!$P40*(1+'Usages industrie'!$Q40)^(H$4696-$D$4696)/1000</f>
        <v>0</v>
      </c>
      <c r="I4789" s="223">
        <f>I4738*'Usages industrie'!$P40*(1+'Usages industrie'!$Q40)^(I$4696-$D$4696)/1000</f>
        <v>0</v>
      </c>
      <c r="J4789" s="223">
        <f>J4738*'Usages industrie'!$P40*(1+'Usages industrie'!$Q40)^(J$4696-$D$4696)/1000</f>
        <v>0</v>
      </c>
      <c r="K4789" s="223">
        <f>K4738*'Usages industrie'!$P40*(1+'Usages industrie'!$Q40)^(K$4696-$D$4696)/1000</f>
        <v>0</v>
      </c>
      <c r="L4789" s="223">
        <f>L4738*'Usages industrie'!$P40*(1+'Usages industrie'!$Q40)^(L$4696-$D$4696)/1000</f>
        <v>0</v>
      </c>
      <c r="M4789" s="223">
        <f>M4738*'Usages industrie'!$P40*(1+'Usages industrie'!$Q40)^(M$4696-$D$4696)/1000</f>
        <v>0</v>
      </c>
      <c r="N4789" s="223">
        <f>N4738*'Usages industrie'!$P40*(1+'Usages industrie'!$Q40)^(N$4696-$D$4696)/1000</f>
        <v>0</v>
      </c>
      <c r="O4789" s="223">
        <f>O4738*'Usages industrie'!$P40*(1+'Usages industrie'!$Q40)^(O$4696-$D$4696)/1000</f>
        <v>0</v>
      </c>
      <c r="P4789" s="223">
        <f>P4738*'Usages industrie'!$P40*(1+'Usages industrie'!$Q40)^(P$4696-$D$4696)/1000</f>
        <v>0</v>
      </c>
      <c r="Q4789" s="223">
        <f>Q4738*'Usages industrie'!$P40*(1+'Usages industrie'!$Q40)^(Q$4696-$D$4696)/1000</f>
        <v>0</v>
      </c>
      <c r="R4789" s="223">
        <f>R4738*'Usages industrie'!$P40*(1+'Usages industrie'!$Q40)^(R$4696-$D$4696)/1000</f>
        <v>0</v>
      </c>
    </row>
    <row r="4790" spans="1:18" hidden="1" outlineLevel="2" x14ac:dyDescent="0.25">
      <c r="A4790" s="222" t="str">
        <f>'Usages industrie'!A41</f>
        <v>Usage industriel n°38</v>
      </c>
      <c r="B4790" s="222" t="s">
        <v>645</v>
      </c>
      <c r="C4790" s="222"/>
      <c r="D4790" s="223">
        <f>D4739*'Usages industrie'!$P41*(1+'Usages industrie'!$Q41)^(D$4696-$D$4696)/1000</f>
        <v>0</v>
      </c>
      <c r="E4790" s="223">
        <f>E4739*'Usages industrie'!$P41*(1+'Usages industrie'!$Q41)^(E$4696-$D$4696)/1000</f>
        <v>0</v>
      </c>
      <c r="F4790" s="223">
        <f>F4739*'Usages industrie'!$P41*(1+'Usages industrie'!$Q41)^(F$4696-$D$4696)/1000</f>
        <v>0</v>
      </c>
      <c r="G4790" s="223">
        <f>G4739*'Usages industrie'!$P41*(1+'Usages industrie'!$Q41)^(G$4696-$D$4696)/1000</f>
        <v>0</v>
      </c>
      <c r="H4790" s="223">
        <f>H4739*'Usages industrie'!$P41*(1+'Usages industrie'!$Q41)^(H$4696-$D$4696)/1000</f>
        <v>0</v>
      </c>
      <c r="I4790" s="223">
        <f>I4739*'Usages industrie'!$P41*(1+'Usages industrie'!$Q41)^(I$4696-$D$4696)/1000</f>
        <v>0</v>
      </c>
      <c r="J4790" s="223">
        <f>J4739*'Usages industrie'!$P41*(1+'Usages industrie'!$Q41)^(J$4696-$D$4696)/1000</f>
        <v>0</v>
      </c>
      <c r="K4790" s="223">
        <f>K4739*'Usages industrie'!$P41*(1+'Usages industrie'!$Q41)^(K$4696-$D$4696)/1000</f>
        <v>0</v>
      </c>
      <c r="L4790" s="223">
        <f>L4739*'Usages industrie'!$P41*(1+'Usages industrie'!$Q41)^(L$4696-$D$4696)/1000</f>
        <v>0</v>
      </c>
      <c r="M4790" s="223">
        <f>M4739*'Usages industrie'!$P41*(1+'Usages industrie'!$Q41)^(M$4696-$D$4696)/1000</f>
        <v>0</v>
      </c>
      <c r="N4790" s="223">
        <f>N4739*'Usages industrie'!$P41*(1+'Usages industrie'!$Q41)^(N$4696-$D$4696)/1000</f>
        <v>0</v>
      </c>
      <c r="O4790" s="223">
        <f>O4739*'Usages industrie'!$P41*(1+'Usages industrie'!$Q41)^(O$4696-$D$4696)/1000</f>
        <v>0</v>
      </c>
      <c r="P4790" s="223">
        <f>P4739*'Usages industrie'!$P41*(1+'Usages industrie'!$Q41)^(P$4696-$D$4696)/1000</f>
        <v>0</v>
      </c>
      <c r="Q4790" s="223">
        <f>Q4739*'Usages industrie'!$P41*(1+'Usages industrie'!$Q41)^(Q$4696-$D$4696)/1000</f>
        <v>0</v>
      </c>
      <c r="R4790" s="223">
        <f>R4739*'Usages industrie'!$P41*(1+'Usages industrie'!$Q41)^(R$4696-$D$4696)/1000</f>
        <v>0</v>
      </c>
    </row>
    <row r="4791" spans="1:18" hidden="1" outlineLevel="2" x14ac:dyDescent="0.25">
      <c r="A4791" s="222" t="str">
        <f>'Usages industrie'!A42</f>
        <v>Usage industriel n°39</v>
      </c>
      <c r="B4791" s="222" t="s">
        <v>645</v>
      </c>
      <c r="C4791" s="222"/>
      <c r="D4791" s="223">
        <f>D4740*'Usages industrie'!$P42*(1+'Usages industrie'!$Q42)^(D$4696-$D$4696)/1000</f>
        <v>0</v>
      </c>
      <c r="E4791" s="223">
        <f>E4740*'Usages industrie'!$P42*(1+'Usages industrie'!$Q42)^(E$4696-$D$4696)/1000</f>
        <v>0</v>
      </c>
      <c r="F4791" s="223">
        <f>F4740*'Usages industrie'!$P42*(1+'Usages industrie'!$Q42)^(F$4696-$D$4696)/1000</f>
        <v>0</v>
      </c>
      <c r="G4791" s="223">
        <f>G4740*'Usages industrie'!$P42*(1+'Usages industrie'!$Q42)^(G$4696-$D$4696)/1000</f>
        <v>0</v>
      </c>
      <c r="H4791" s="223">
        <f>H4740*'Usages industrie'!$P42*(1+'Usages industrie'!$Q42)^(H$4696-$D$4696)/1000</f>
        <v>0</v>
      </c>
      <c r="I4791" s="223">
        <f>I4740*'Usages industrie'!$P42*(1+'Usages industrie'!$Q42)^(I$4696-$D$4696)/1000</f>
        <v>0</v>
      </c>
      <c r="J4791" s="223">
        <f>J4740*'Usages industrie'!$P42*(1+'Usages industrie'!$Q42)^(J$4696-$D$4696)/1000</f>
        <v>0</v>
      </c>
      <c r="K4791" s="223">
        <f>K4740*'Usages industrie'!$P42*(1+'Usages industrie'!$Q42)^(K$4696-$D$4696)/1000</f>
        <v>0</v>
      </c>
      <c r="L4791" s="223">
        <f>L4740*'Usages industrie'!$P42*(1+'Usages industrie'!$Q42)^(L$4696-$D$4696)/1000</f>
        <v>0</v>
      </c>
      <c r="M4791" s="223">
        <f>M4740*'Usages industrie'!$P42*(1+'Usages industrie'!$Q42)^(M$4696-$D$4696)/1000</f>
        <v>0</v>
      </c>
      <c r="N4791" s="223">
        <f>N4740*'Usages industrie'!$P42*(1+'Usages industrie'!$Q42)^(N$4696-$D$4696)/1000</f>
        <v>0</v>
      </c>
      <c r="O4791" s="223">
        <f>O4740*'Usages industrie'!$P42*(1+'Usages industrie'!$Q42)^(O$4696-$D$4696)/1000</f>
        <v>0</v>
      </c>
      <c r="P4791" s="223">
        <f>P4740*'Usages industrie'!$P42*(1+'Usages industrie'!$Q42)^(P$4696-$D$4696)/1000</f>
        <v>0</v>
      </c>
      <c r="Q4791" s="223">
        <f>Q4740*'Usages industrie'!$P42*(1+'Usages industrie'!$Q42)^(Q$4696-$D$4696)/1000</f>
        <v>0</v>
      </c>
      <c r="R4791" s="223">
        <f>R4740*'Usages industrie'!$P42*(1+'Usages industrie'!$Q42)^(R$4696-$D$4696)/1000</f>
        <v>0</v>
      </c>
    </row>
    <row r="4792" spans="1:18" hidden="1" outlineLevel="2" x14ac:dyDescent="0.25">
      <c r="A4792" s="222" t="str">
        <f>'Usages industrie'!A43</f>
        <v>Usage industriel n°40</v>
      </c>
      <c r="B4792" s="222" t="s">
        <v>645</v>
      </c>
      <c r="C4792" s="222"/>
      <c r="D4792" s="223">
        <f>D4741*'Usages industrie'!$P43*(1+'Usages industrie'!$Q43)^(D$4696-$D$4696)/1000</f>
        <v>0</v>
      </c>
      <c r="E4792" s="223">
        <f>E4741*'Usages industrie'!$P43*(1+'Usages industrie'!$Q43)^(E$4696-$D$4696)/1000</f>
        <v>0</v>
      </c>
      <c r="F4792" s="223">
        <f>F4741*'Usages industrie'!$P43*(1+'Usages industrie'!$Q43)^(F$4696-$D$4696)/1000</f>
        <v>0</v>
      </c>
      <c r="G4792" s="223">
        <f>G4741*'Usages industrie'!$P43*(1+'Usages industrie'!$Q43)^(G$4696-$D$4696)/1000</f>
        <v>0</v>
      </c>
      <c r="H4792" s="223">
        <f>H4741*'Usages industrie'!$P43*(1+'Usages industrie'!$Q43)^(H$4696-$D$4696)/1000</f>
        <v>0</v>
      </c>
      <c r="I4792" s="223">
        <f>I4741*'Usages industrie'!$P43*(1+'Usages industrie'!$Q43)^(I$4696-$D$4696)/1000</f>
        <v>0</v>
      </c>
      <c r="J4792" s="223">
        <f>J4741*'Usages industrie'!$P43*(1+'Usages industrie'!$Q43)^(J$4696-$D$4696)/1000</f>
        <v>0</v>
      </c>
      <c r="K4792" s="223">
        <f>K4741*'Usages industrie'!$P43*(1+'Usages industrie'!$Q43)^(K$4696-$D$4696)/1000</f>
        <v>0</v>
      </c>
      <c r="L4792" s="223">
        <f>L4741*'Usages industrie'!$P43*(1+'Usages industrie'!$Q43)^(L$4696-$D$4696)/1000</f>
        <v>0</v>
      </c>
      <c r="M4792" s="223">
        <f>M4741*'Usages industrie'!$P43*(1+'Usages industrie'!$Q43)^(M$4696-$D$4696)/1000</f>
        <v>0</v>
      </c>
      <c r="N4792" s="223">
        <f>N4741*'Usages industrie'!$P43*(1+'Usages industrie'!$Q43)^(N$4696-$D$4696)/1000</f>
        <v>0</v>
      </c>
      <c r="O4792" s="223">
        <f>O4741*'Usages industrie'!$P43*(1+'Usages industrie'!$Q43)^(O$4696-$D$4696)/1000</f>
        <v>0</v>
      </c>
      <c r="P4792" s="223">
        <f>P4741*'Usages industrie'!$P43*(1+'Usages industrie'!$Q43)^(P$4696-$D$4696)/1000</f>
        <v>0</v>
      </c>
      <c r="Q4792" s="223">
        <f>Q4741*'Usages industrie'!$P43*(1+'Usages industrie'!$Q43)^(Q$4696-$D$4696)/1000</f>
        <v>0</v>
      </c>
      <c r="R4792" s="223">
        <f>R4741*'Usages industrie'!$P43*(1+'Usages industrie'!$Q43)^(R$4696-$D$4696)/1000</f>
        <v>0</v>
      </c>
    </row>
    <row r="4793" spans="1:18" hidden="1" outlineLevel="2" x14ac:dyDescent="0.25">
      <c r="A4793" s="222" t="str">
        <f>'Usages industrie'!A44</f>
        <v>Usage industriel n°41</v>
      </c>
      <c r="B4793" s="222" t="s">
        <v>645</v>
      </c>
      <c r="C4793" s="222"/>
      <c r="D4793" s="223">
        <f>D4742*'Usages industrie'!$P44*(1+'Usages industrie'!$Q44)^(D$4696-$D$4696)/1000</f>
        <v>0</v>
      </c>
      <c r="E4793" s="223">
        <f>E4742*'Usages industrie'!$P44*(1+'Usages industrie'!$Q44)^(E$4696-$D$4696)/1000</f>
        <v>0</v>
      </c>
      <c r="F4793" s="223">
        <f>F4742*'Usages industrie'!$P44*(1+'Usages industrie'!$Q44)^(F$4696-$D$4696)/1000</f>
        <v>0</v>
      </c>
      <c r="G4793" s="223">
        <f>G4742*'Usages industrie'!$P44*(1+'Usages industrie'!$Q44)^(G$4696-$D$4696)/1000</f>
        <v>0</v>
      </c>
      <c r="H4793" s="223">
        <f>H4742*'Usages industrie'!$P44*(1+'Usages industrie'!$Q44)^(H$4696-$D$4696)/1000</f>
        <v>0</v>
      </c>
      <c r="I4793" s="223">
        <f>I4742*'Usages industrie'!$P44*(1+'Usages industrie'!$Q44)^(I$4696-$D$4696)/1000</f>
        <v>0</v>
      </c>
      <c r="J4793" s="223">
        <f>J4742*'Usages industrie'!$P44*(1+'Usages industrie'!$Q44)^(J$4696-$D$4696)/1000</f>
        <v>0</v>
      </c>
      <c r="K4793" s="223">
        <f>K4742*'Usages industrie'!$P44*(1+'Usages industrie'!$Q44)^(K$4696-$D$4696)/1000</f>
        <v>0</v>
      </c>
      <c r="L4793" s="223">
        <f>L4742*'Usages industrie'!$P44*(1+'Usages industrie'!$Q44)^(L$4696-$D$4696)/1000</f>
        <v>0</v>
      </c>
      <c r="M4793" s="223">
        <f>M4742*'Usages industrie'!$P44*(1+'Usages industrie'!$Q44)^(M$4696-$D$4696)/1000</f>
        <v>0</v>
      </c>
      <c r="N4793" s="223">
        <f>N4742*'Usages industrie'!$P44*(1+'Usages industrie'!$Q44)^(N$4696-$D$4696)/1000</f>
        <v>0</v>
      </c>
      <c r="O4793" s="223">
        <f>O4742*'Usages industrie'!$P44*(1+'Usages industrie'!$Q44)^(O$4696-$D$4696)/1000</f>
        <v>0</v>
      </c>
      <c r="P4793" s="223">
        <f>P4742*'Usages industrie'!$P44*(1+'Usages industrie'!$Q44)^(P$4696-$D$4696)/1000</f>
        <v>0</v>
      </c>
      <c r="Q4793" s="223">
        <f>Q4742*'Usages industrie'!$P44*(1+'Usages industrie'!$Q44)^(Q$4696-$D$4696)/1000</f>
        <v>0</v>
      </c>
      <c r="R4793" s="223">
        <f>R4742*'Usages industrie'!$P44*(1+'Usages industrie'!$Q44)^(R$4696-$D$4696)/1000</f>
        <v>0</v>
      </c>
    </row>
    <row r="4794" spans="1:18" hidden="1" outlineLevel="2" x14ac:dyDescent="0.25">
      <c r="A4794" s="222" t="str">
        <f>'Usages industrie'!A45</f>
        <v>Usage industriel n°42</v>
      </c>
      <c r="B4794" s="222" t="s">
        <v>645</v>
      </c>
      <c r="C4794" s="222"/>
      <c r="D4794" s="223">
        <f>D4743*'Usages industrie'!$P45*(1+'Usages industrie'!$Q45)^(D$4696-$D$4696)/1000</f>
        <v>0</v>
      </c>
      <c r="E4794" s="223">
        <f>E4743*'Usages industrie'!$P45*(1+'Usages industrie'!$Q45)^(E$4696-$D$4696)/1000</f>
        <v>0</v>
      </c>
      <c r="F4794" s="223">
        <f>F4743*'Usages industrie'!$P45*(1+'Usages industrie'!$Q45)^(F$4696-$D$4696)/1000</f>
        <v>0</v>
      </c>
      <c r="G4794" s="223">
        <f>G4743*'Usages industrie'!$P45*(1+'Usages industrie'!$Q45)^(G$4696-$D$4696)/1000</f>
        <v>0</v>
      </c>
      <c r="H4794" s="223">
        <f>H4743*'Usages industrie'!$P45*(1+'Usages industrie'!$Q45)^(H$4696-$D$4696)/1000</f>
        <v>0</v>
      </c>
      <c r="I4794" s="223">
        <f>I4743*'Usages industrie'!$P45*(1+'Usages industrie'!$Q45)^(I$4696-$D$4696)/1000</f>
        <v>0</v>
      </c>
      <c r="J4794" s="223">
        <f>J4743*'Usages industrie'!$P45*(1+'Usages industrie'!$Q45)^(J$4696-$D$4696)/1000</f>
        <v>0</v>
      </c>
      <c r="K4794" s="223">
        <f>K4743*'Usages industrie'!$P45*(1+'Usages industrie'!$Q45)^(K$4696-$D$4696)/1000</f>
        <v>0</v>
      </c>
      <c r="L4794" s="223">
        <f>L4743*'Usages industrie'!$P45*(1+'Usages industrie'!$Q45)^(L$4696-$D$4696)/1000</f>
        <v>0</v>
      </c>
      <c r="M4794" s="223">
        <f>M4743*'Usages industrie'!$P45*(1+'Usages industrie'!$Q45)^(M$4696-$D$4696)/1000</f>
        <v>0</v>
      </c>
      <c r="N4794" s="223">
        <f>N4743*'Usages industrie'!$P45*(1+'Usages industrie'!$Q45)^(N$4696-$D$4696)/1000</f>
        <v>0</v>
      </c>
      <c r="O4794" s="223">
        <f>O4743*'Usages industrie'!$P45*(1+'Usages industrie'!$Q45)^(O$4696-$D$4696)/1000</f>
        <v>0</v>
      </c>
      <c r="P4794" s="223">
        <f>P4743*'Usages industrie'!$P45*(1+'Usages industrie'!$Q45)^(P$4696-$D$4696)/1000</f>
        <v>0</v>
      </c>
      <c r="Q4794" s="223">
        <f>Q4743*'Usages industrie'!$P45*(1+'Usages industrie'!$Q45)^(Q$4696-$D$4696)/1000</f>
        <v>0</v>
      </c>
      <c r="R4794" s="223">
        <f>R4743*'Usages industrie'!$P45*(1+'Usages industrie'!$Q45)^(R$4696-$D$4696)/1000</f>
        <v>0</v>
      </c>
    </row>
    <row r="4795" spans="1:18" hidden="1" outlineLevel="2" x14ac:dyDescent="0.25">
      <c r="A4795" s="222" t="str">
        <f>'Usages industrie'!A46</f>
        <v>Usage industriel n°43</v>
      </c>
      <c r="B4795" s="222" t="s">
        <v>645</v>
      </c>
      <c r="C4795" s="222"/>
      <c r="D4795" s="223">
        <f>D4744*'Usages industrie'!$P46*(1+'Usages industrie'!$Q46)^(D$4696-$D$4696)/1000</f>
        <v>0</v>
      </c>
      <c r="E4795" s="223">
        <f>E4744*'Usages industrie'!$P46*(1+'Usages industrie'!$Q46)^(E$4696-$D$4696)/1000</f>
        <v>0</v>
      </c>
      <c r="F4795" s="223">
        <f>F4744*'Usages industrie'!$P46*(1+'Usages industrie'!$Q46)^(F$4696-$D$4696)/1000</f>
        <v>0</v>
      </c>
      <c r="G4795" s="223">
        <f>G4744*'Usages industrie'!$P46*(1+'Usages industrie'!$Q46)^(G$4696-$D$4696)/1000</f>
        <v>0</v>
      </c>
      <c r="H4795" s="223">
        <f>H4744*'Usages industrie'!$P46*(1+'Usages industrie'!$Q46)^(H$4696-$D$4696)/1000</f>
        <v>0</v>
      </c>
      <c r="I4795" s="223">
        <f>I4744*'Usages industrie'!$P46*(1+'Usages industrie'!$Q46)^(I$4696-$D$4696)/1000</f>
        <v>0</v>
      </c>
      <c r="J4795" s="223">
        <f>J4744*'Usages industrie'!$P46*(1+'Usages industrie'!$Q46)^(J$4696-$D$4696)/1000</f>
        <v>0</v>
      </c>
      <c r="K4795" s="223">
        <f>K4744*'Usages industrie'!$P46*(1+'Usages industrie'!$Q46)^(K$4696-$D$4696)/1000</f>
        <v>0</v>
      </c>
      <c r="L4795" s="223">
        <f>L4744*'Usages industrie'!$P46*(1+'Usages industrie'!$Q46)^(L$4696-$D$4696)/1000</f>
        <v>0</v>
      </c>
      <c r="M4795" s="223">
        <f>M4744*'Usages industrie'!$P46*(1+'Usages industrie'!$Q46)^(M$4696-$D$4696)/1000</f>
        <v>0</v>
      </c>
      <c r="N4795" s="223">
        <f>N4744*'Usages industrie'!$P46*(1+'Usages industrie'!$Q46)^(N$4696-$D$4696)/1000</f>
        <v>0</v>
      </c>
      <c r="O4795" s="223">
        <f>O4744*'Usages industrie'!$P46*(1+'Usages industrie'!$Q46)^(O$4696-$D$4696)/1000</f>
        <v>0</v>
      </c>
      <c r="P4795" s="223">
        <f>P4744*'Usages industrie'!$P46*(1+'Usages industrie'!$Q46)^(P$4696-$D$4696)/1000</f>
        <v>0</v>
      </c>
      <c r="Q4795" s="223">
        <f>Q4744*'Usages industrie'!$P46*(1+'Usages industrie'!$Q46)^(Q$4696-$D$4696)/1000</f>
        <v>0</v>
      </c>
      <c r="R4795" s="223">
        <f>R4744*'Usages industrie'!$P46*(1+'Usages industrie'!$Q46)^(R$4696-$D$4696)/1000</f>
        <v>0</v>
      </c>
    </row>
    <row r="4796" spans="1:18" hidden="1" outlineLevel="2" x14ac:dyDescent="0.25">
      <c r="A4796" s="222" t="str">
        <f>'Usages industrie'!A47</f>
        <v>Usage industriel n°44</v>
      </c>
      <c r="B4796" s="222" t="s">
        <v>645</v>
      </c>
      <c r="C4796" s="222"/>
      <c r="D4796" s="223">
        <f>D4745*'Usages industrie'!$P47*(1+'Usages industrie'!$Q47)^(D$4696-$D$4696)/1000</f>
        <v>0</v>
      </c>
      <c r="E4796" s="223">
        <f>E4745*'Usages industrie'!$P47*(1+'Usages industrie'!$Q47)^(E$4696-$D$4696)/1000</f>
        <v>0</v>
      </c>
      <c r="F4796" s="223">
        <f>F4745*'Usages industrie'!$P47*(1+'Usages industrie'!$Q47)^(F$4696-$D$4696)/1000</f>
        <v>0</v>
      </c>
      <c r="G4796" s="223">
        <f>G4745*'Usages industrie'!$P47*(1+'Usages industrie'!$Q47)^(G$4696-$D$4696)/1000</f>
        <v>0</v>
      </c>
      <c r="H4796" s="223">
        <f>H4745*'Usages industrie'!$P47*(1+'Usages industrie'!$Q47)^(H$4696-$D$4696)/1000</f>
        <v>0</v>
      </c>
      <c r="I4796" s="223">
        <f>I4745*'Usages industrie'!$P47*(1+'Usages industrie'!$Q47)^(I$4696-$D$4696)/1000</f>
        <v>0</v>
      </c>
      <c r="J4796" s="223">
        <f>J4745*'Usages industrie'!$P47*(1+'Usages industrie'!$Q47)^(J$4696-$D$4696)/1000</f>
        <v>0</v>
      </c>
      <c r="K4796" s="223">
        <f>K4745*'Usages industrie'!$P47*(1+'Usages industrie'!$Q47)^(K$4696-$D$4696)/1000</f>
        <v>0</v>
      </c>
      <c r="L4796" s="223">
        <f>L4745*'Usages industrie'!$P47*(1+'Usages industrie'!$Q47)^(L$4696-$D$4696)/1000</f>
        <v>0</v>
      </c>
      <c r="M4796" s="223">
        <f>M4745*'Usages industrie'!$P47*(1+'Usages industrie'!$Q47)^(M$4696-$D$4696)/1000</f>
        <v>0</v>
      </c>
      <c r="N4796" s="223">
        <f>N4745*'Usages industrie'!$P47*(1+'Usages industrie'!$Q47)^(N$4696-$D$4696)/1000</f>
        <v>0</v>
      </c>
      <c r="O4796" s="223">
        <f>O4745*'Usages industrie'!$P47*(1+'Usages industrie'!$Q47)^(O$4696-$D$4696)/1000</f>
        <v>0</v>
      </c>
      <c r="P4796" s="223">
        <f>P4745*'Usages industrie'!$P47*(1+'Usages industrie'!$Q47)^(P$4696-$D$4696)/1000</f>
        <v>0</v>
      </c>
      <c r="Q4796" s="223">
        <f>Q4745*'Usages industrie'!$P47*(1+'Usages industrie'!$Q47)^(Q$4696-$D$4696)/1000</f>
        <v>0</v>
      </c>
      <c r="R4796" s="223">
        <f>R4745*'Usages industrie'!$P47*(1+'Usages industrie'!$Q47)^(R$4696-$D$4696)/1000</f>
        <v>0</v>
      </c>
    </row>
    <row r="4797" spans="1:18" hidden="1" outlineLevel="2" x14ac:dyDescent="0.25">
      <c r="A4797" s="222" t="str">
        <f>'Usages industrie'!A48</f>
        <v>Usage industriel n°45</v>
      </c>
      <c r="B4797" s="222" t="s">
        <v>645</v>
      </c>
      <c r="C4797" s="222"/>
      <c r="D4797" s="223">
        <f>D4746*'Usages industrie'!$P48*(1+'Usages industrie'!$Q48)^(D$4696-$D$4696)/1000</f>
        <v>0</v>
      </c>
      <c r="E4797" s="223">
        <f>E4746*'Usages industrie'!$P48*(1+'Usages industrie'!$Q48)^(E$4696-$D$4696)/1000</f>
        <v>0</v>
      </c>
      <c r="F4797" s="223">
        <f>F4746*'Usages industrie'!$P48*(1+'Usages industrie'!$Q48)^(F$4696-$D$4696)/1000</f>
        <v>0</v>
      </c>
      <c r="G4797" s="223">
        <f>G4746*'Usages industrie'!$P48*(1+'Usages industrie'!$Q48)^(G$4696-$D$4696)/1000</f>
        <v>0</v>
      </c>
      <c r="H4797" s="223">
        <f>H4746*'Usages industrie'!$P48*(1+'Usages industrie'!$Q48)^(H$4696-$D$4696)/1000</f>
        <v>0</v>
      </c>
      <c r="I4797" s="223">
        <f>I4746*'Usages industrie'!$P48*(1+'Usages industrie'!$Q48)^(I$4696-$D$4696)/1000</f>
        <v>0</v>
      </c>
      <c r="J4797" s="223">
        <f>J4746*'Usages industrie'!$P48*(1+'Usages industrie'!$Q48)^(J$4696-$D$4696)/1000</f>
        <v>0</v>
      </c>
      <c r="K4797" s="223">
        <f>K4746*'Usages industrie'!$P48*(1+'Usages industrie'!$Q48)^(K$4696-$D$4696)/1000</f>
        <v>0</v>
      </c>
      <c r="L4797" s="223">
        <f>L4746*'Usages industrie'!$P48*(1+'Usages industrie'!$Q48)^(L$4696-$D$4696)/1000</f>
        <v>0</v>
      </c>
      <c r="M4797" s="223">
        <f>M4746*'Usages industrie'!$P48*(1+'Usages industrie'!$Q48)^(M$4696-$D$4696)/1000</f>
        <v>0</v>
      </c>
      <c r="N4797" s="223">
        <f>N4746*'Usages industrie'!$P48*(1+'Usages industrie'!$Q48)^(N$4696-$D$4696)/1000</f>
        <v>0</v>
      </c>
      <c r="O4797" s="223">
        <f>O4746*'Usages industrie'!$P48*(1+'Usages industrie'!$Q48)^(O$4696-$D$4696)/1000</f>
        <v>0</v>
      </c>
      <c r="P4797" s="223">
        <f>P4746*'Usages industrie'!$P48*(1+'Usages industrie'!$Q48)^(P$4696-$D$4696)/1000</f>
        <v>0</v>
      </c>
      <c r="Q4797" s="223">
        <f>Q4746*'Usages industrie'!$P48*(1+'Usages industrie'!$Q48)^(Q$4696-$D$4696)/1000</f>
        <v>0</v>
      </c>
      <c r="R4797" s="223">
        <f>R4746*'Usages industrie'!$P48*(1+'Usages industrie'!$Q48)^(R$4696-$D$4696)/1000</f>
        <v>0</v>
      </c>
    </row>
    <row r="4798" spans="1:18" hidden="1" outlineLevel="2" x14ac:dyDescent="0.25">
      <c r="A4798" s="222" t="str">
        <f>'Usages industrie'!A49</f>
        <v>Usage industriel n°46</v>
      </c>
      <c r="B4798" s="222" t="s">
        <v>645</v>
      </c>
      <c r="C4798" s="222"/>
      <c r="D4798" s="223">
        <f>D4747*'Usages industrie'!$P49*(1+'Usages industrie'!$Q49)^(D$4696-$D$4696)/1000</f>
        <v>0</v>
      </c>
      <c r="E4798" s="223">
        <f>E4747*'Usages industrie'!$P49*(1+'Usages industrie'!$Q49)^(E$4696-$D$4696)/1000</f>
        <v>0</v>
      </c>
      <c r="F4798" s="223">
        <f>F4747*'Usages industrie'!$P49*(1+'Usages industrie'!$Q49)^(F$4696-$D$4696)/1000</f>
        <v>0</v>
      </c>
      <c r="G4798" s="223">
        <f>G4747*'Usages industrie'!$P49*(1+'Usages industrie'!$Q49)^(G$4696-$D$4696)/1000</f>
        <v>0</v>
      </c>
      <c r="H4798" s="223">
        <f>H4747*'Usages industrie'!$P49*(1+'Usages industrie'!$Q49)^(H$4696-$D$4696)/1000</f>
        <v>0</v>
      </c>
      <c r="I4798" s="223">
        <f>I4747*'Usages industrie'!$P49*(1+'Usages industrie'!$Q49)^(I$4696-$D$4696)/1000</f>
        <v>0</v>
      </c>
      <c r="J4798" s="223">
        <f>J4747*'Usages industrie'!$P49*(1+'Usages industrie'!$Q49)^(J$4696-$D$4696)/1000</f>
        <v>0</v>
      </c>
      <c r="K4798" s="223">
        <f>K4747*'Usages industrie'!$P49*(1+'Usages industrie'!$Q49)^(K$4696-$D$4696)/1000</f>
        <v>0</v>
      </c>
      <c r="L4798" s="223">
        <f>L4747*'Usages industrie'!$P49*(1+'Usages industrie'!$Q49)^(L$4696-$D$4696)/1000</f>
        <v>0</v>
      </c>
      <c r="M4798" s="223">
        <f>M4747*'Usages industrie'!$P49*(1+'Usages industrie'!$Q49)^(M$4696-$D$4696)/1000</f>
        <v>0</v>
      </c>
      <c r="N4798" s="223">
        <f>N4747*'Usages industrie'!$P49*(1+'Usages industrie'!$Q49)^(N$4696-$D$4696)/1000</f>
        <v>0</v>
      </c>
      <c r="O4798" s="223">
        <f>O4747*'Usages industrie'!$P49*(1+'Usages industrie'!$Q49)^(O$4696-$D$4696)/1000</f>
        <v>0</v>
      </c>
      <c r="P4798" s="223">
        <f>P4747*'Usages industrie'!$P49*(1+'Usages industrie'!$Q49)^(P$4696-$D$4696)/1000</f>
        <v>0</v>
      </c>
      <c r="Q4798" s="223">
        <f>Q4747*'Usages industrie'!$P49*(1+'Usages industrie'!$Q49)^(Q$4696-$D$4696)/1000</f>
        <v>0</v>
      </c>
      <c r="R4798" s="223">
        <f>R4747*'Usages industrie'!$P49*(1+'Usages industrie'!$Q49)^(R$4696-$D$4696)/1000</f>
        <v>0</v>
      </c>
    </row>
    <row r="4799" spans="1:18" hidden="1" outlineLevel="2" x14ac:dyDescent="0.25">
      <c r="A4799" s="222" t="str">
        <f>'Usages industrie'!A50</f>
        <v>Usage industriel n°47</v>
      </c>
      <c r="B4799" s="222" t="s">
        <v>645</v>
      </c>
      <c r="C4799" s="222"/>
      <c r="D4799" s="223">
        <f>D4748*'Usages industrie'!$P50*(1+'Usages industrie'!$Q50)^(D$4696-$D$4696)/1000</f>
        <v>0</v>
      </c>
      <c r="E4799" s="223">
        <f>E4748*'Usages industrie'!$P50*(1+'Usages industrie'!$Q50)^(E$4696-$D$4696)/1000</f>
        <v>0</v>
      </c>
      <c r="F4799" s="223">
        <f>F4748*'Usages industrie'!$P50*(1+'Usages industrie'!$Q50)^(F$4696-$D$4696)/1000</f>
        <v>0</v>
      </c>
      <c r="G4799" s="223">
        <f>G4748*'Usages industrie'!$P50*(1+'Usages industrie'!$Q50)^(G$4696-$D$4696)/1000</f>
        <v>0</v>
      </c>
      <c r="H4799" s="223">
        <f>H4748*'Usages industrie'!$P50*(1+'Usages industrie'!$Q50)^(H$4696-$D$4696)/1000</f>
        <v>0</v>
      </c>
      <c r="I4799" s="223">
        <f>I4748*'Usages industrie'!$P50*(1+'Usages industrie'!$Q50)^(I$4696-$D$4696)/1000</f>
        <v>0</v>
      </c>
      <c r="J4799" s="223">
        <f>J4748*'Usages industrie'!$P50*(1+'Usages industrie'!$Q50)^(J$4696-$D$4696)/1000</f>
        <v>0</v>
      </c>
      <c r="K4799" s="223">
        <f>K4748*'Usages industrie'!$P50*(1+'Usages industrie'!$Q50)^(K$4696-$D$4696)/1000</f>
        <v>0</v>
      </c>
      <c r="L4799" s="223">
        <f>L4748*'Usages industrie'!$P50*(1+'Usages industrie'!$Q50)^(L$4696-$D$4696)/1000</f>
        <v>0</v>
      </c>
      <c r="M4799" s="223">
        <f>M4748*'Usages industrie'!$P50*(1+'Usages industrie'!$Q50)^(M$4696-$D$4696)/1000</f>
        <v>0</v>
      </c>
      <c r="N4799" s="223">
        <f>N4748*'Usages industrie'!$P50*(1+'Usages industrie'!$Q50)^(N$4696-$D$4696)/1000</f>
        <v>0</v>
      </c>
      <c r="O4799" s="223">
        <f>O4748*'Usages industrie'!$P50*(1+'Usages industrie'!$Q50)^(O$4696-$D$4696)/1000</f>
        <v>0</v>
      </c>
      <c r="P4799" s="223">
        <f>P4748*'Usages industrie'!$P50*(1+'Usages industrie'!$Q50)^(P$4696-$D$4696)/1000</f>
        <v>0</v>
      </c>
      <c r="Q4799" s="223">
        <f>Q4748*'Usages industrie'!$P50*(1+'Usages industrie'!$Q50)^(Q$4696-$D$4696)/1000</f>
        <v>0</v>
      </c>
      <c r="R4799" s="223">
        <f>R4748*'Usages industrie'!$P50*(1+'Usages industrie'!$Q50)^(R$4696-$D$4696)/1000</f>
        <v>0</v>
      </c>
    </row>
    <row r="4800" spans="1:18" hidden="1" outlineLevel="2" x14ac:dyDescent="0.25">
      <c r="A4800" s="222" t="str">
        <f>'Usages industrie'!A51</f>
        <v>Usage industriel n°48</v>
      </c>
      <c r="B4800" s="222" t="s">
        <v>645</v>
      </c>
      <c r="C4800" s="222"/>
      <c r="D4800" s="223">
        <f>D4749*'Usages industrie'!$P51*(1+'Usages industrie'!$Q51)^(D$4696-$D$4696)/1000</f>
        <v>0</v>
      </c>
      <c r="E4800" s="223">
        <f>E4749*'Usages industrie'!$P51*(1+'Usages industrie'!$Q51)^(E$4696-$D$4696)/1000</f>
        <v>0</v>
      </c>
      <c r="F4800" s="223">
        <f>F4749*'Usages industrie'!$P51*(1+'Usages industrie'!$Q51)^(F$4696-$D$4696)/1000</f>
        <v>0</v>
      </c>
      <c r="G4800" s="223">
        <f>G4749*'Usages industrie'!$P51*(1+'Usages industrie'!$Q51)^(G$4696-$D$4696)/1000</f>
        <v>0</v>
      </c>
      <c r="H4800" s="223">
        <f>H4749*'Usages industrie'!$P51*(1+'Usages industrie'!$Q51)^(H$4696-$D$4696)/1000</f>
        <v>0</v>
      </c>
      <c r="I4800" s="223">
        <f>I4749*'Usages industrie'!$P51*(1+'Usages industrie'!$Q51)^(I$4696-$D$4696)/1000</f>
        <v>0</v>
      </c>
      <c r="J4800" s="223">
        <f>J4749*'Usages industrie'!$P51*(1+'Usages industrie'!$Q51)^(J$4696-$D$4696)/1000</f>
        <v>0</v>
      </c>
      <c r="K4800" s="223">
        <f>K4749*'Usages industrie'!$P51*(1+'Usages industrie'!$Q51)^(K$4696-$D$4696)/1000</f>
        <v>0</v>
      </c>
      <c r="L4800" s="223">
        <f>L4749*'Usages industrie'!$P51*(1+'Usages industrie'!$Q51)^(L$4696-$D$4696)/1000</f>
        <v>0</v>
      </c>
      <c r="M4800" s="223">
        <f>M4749*'Usages industrie'!$P51*(1+'Usages industrie'!$Q51)^(M$4696-$D$4696)/1000</f>
        <v>0</v>
      </c>
      <c r="N4800" s="223">
        <f>N4749*'Usages industrie'!$P51*(1+'Usages industrie'!$Q51)^(N$4696-$D$4696)/1000</f>
        <v>0</v>
      </c>
      <c r="O4800" s="223">
        <f>O4749*'Usages industrie'!$P51*(1+'Usages industrie'!$Q51)^(O$4696-$D$4696)/1000</f>
        <v>0</v>
      </c>
      <c r="P4800" s="223">
        <f>P4749*'Usages industrie'!$P51*(1+'Usages industrie'!$Q51)^(P$4696-$D$4696)/1000</f>
        <v>0</v>
      </c>
      <c r="Q4800" s="223">
        <f>Q4749*'Usages industrie'!$P51*(1+'Usages industrie'!$Q51)^(Q$4696-$D$4696)/1000</f>
        <v>0</v>
      </c>
      <c r="R4800" s="223">
        <f>R4749*'Usages industrie'!$P51*(1+'Usages industrie'!$Q51)^(R$4696-$D$4696)/1000</f>
        <v>0</v>
      </c>
    </row>
    <row r="4801" spans="1:18" hidden="1" outlineLevel="2" x14ac:dyDescent="0.25">
      <c r="A4801" s="222" t="str">
        <f>'Usages industrie'!A52</f>
        <v>Usage industriel n°49</v>
      </c>
      <c r="B4801" s="222" t="s">
        <v>645</v>
      </c>
      <c r="C4801" s="222"/>
      <c r="D4801" s="223">
        <f>D4750*'Usages industrie'!$P52*(1+'Usages industrie'!$Q52)^(D$4696-$D$4696)/1000</f>
        <v>0</v>
      </c>
      <c r="E4801" s="223">
        <f>E4750*'Usages industrie'!$P52*(1+'Usages industrie'!$Q52)^(E$4696-$D$4696)/1000</f>
        <v>0</v>
      </c>
      <c r="F4801" s="223">
        <f>F4750*'Usages industrie'!$P52*(1+'Usages industrie'!$Q52)^(F$4696-$D$4696)/1000</f>
        <v>0</v>
      </c>
      <c r="G4801" s="223">
        <f>G4750*'Usages industrie'!$P52*(1+'Usages industrie'!$Q52)^(G$4696-$D$4696)/1000</f>
        <v>0</v>
      </c>
      <c r="H4801" s="223">
        <f>H4750*'Usages industrie'!$P52*(1+'Usages industrie'!$Q52)^(H$4696-$D$4696)/1000</f>
        <v>0</v>
      </c>
      <c r="I4801" s="223">
        <f>I4750*'Usages industrie'!$P52*(1+'Usages industrie'!$Q52)^(I$4696-$D$4696)/1000</f>
        <v>0</v>
      </c>
      <c r="J4801" s="223">
        <f>J4750*'Usages industrie'!$P52*(1+'Usages industrie'!$Q52)^(J$4696-$D$4696)/1000</f>
        <v>0</v>
      </c>
      <c r="K4801" s="223">
        <f>K4750*'Usages industrie'!$P52*(1+'Usages industrie'!$Q52)^(K$4696-$D$4696)/1000</f>
        <v>0</v>
      </c>
      <c r="L4801" s="223">
        <f>L4750*'Usages industrie'!$P52*(1+'Usages industrie'!$Q52)^(L$4696-$D$4696)/1000</f>
        <v>0</v>
      </c>
      <c r="M4801" s="223">
        <f>M4750*'Usages industrie'!$P52*(1+'Usages industrie'!$Q52)^(M$4696-$D$4696)/1000</f>
        <v>0</v>
      </c>
      <c r="N4801" s="223">
        <f>N4750*'Usages industrie'!$P52*(1+'Usages industrie'!$Q52)^(N$4696-$D$4696)/1000</f>
        <v>0</v>
      </c>
      <c r="O4801" s="223">
        <f>O4750*'Usages industrie'!$P52*(1+'Usages industrie'!$Q52)^(O$4696-$D$4696)/1000</f>
        <v>0</v>
      </c>
      <c r="P4801" s="223">
        <f>P4750*'Usages industrie'!$P52*(1+'Usages industrie'!$Q52)^(P$4696-$D$4696)/1000</f>
        <v>0</v>
      </c>
      <c r="Q4801" s="223">
        <f>Q4750*'Usages industrie'!$P52*(1+'Usages industrie'!$Q52)^(Q$4696-$D$4696)/1000</f>
        <v>0</v>
      </c>
      <c r="R4801" s="223">
        <f>R4750*'Usages industrie'!$P52*(1+'Usages industrie'!$Q52)^(R$4696-$D$4696)/1000</f>
        <v>0</v>
      </c>
    </row>
    <row r="4802" spans="1:18" hidden="1" outlineLevel="2" x14ac:dyDescent="0.25">
      <c r="A4802" s="222" t="str">
        <f>'Usages industrie'!A53</f>
        <v>Usage industriel n°50</v>
      </c>
      <c r="B4802" s="222" t="s">
        <v>645</v>
      </c>
      <c r="C4802" s="222"/>
      <c r="D4802" s="223">
        <f>D4751*'Usages industrie'!$P53*(1+'Usages industrie'!$Q53)^(D$4696-$D$4696)/1000</f>
        <v>0</v>
      </c>
      <c r="E4802" s="223">
        <f>E4751*'Usages industrie'!$P53*(1+'Usages industrie'!$Q53)^(E$4696-$D$4696)/1000</f>
        <v>0</v>
      </c>
      <c r="F4802" s="223">
        <f>F4751*'Usages industrie'!$P53*(1+'Usages industrie'!$Q53)^(F$4696-$D$4696)/1000</f>
        <v>0</v>
      </c>
      <c r="G4802" s="223">
        <f>G4751*'Usages industrie'!$P53*(1+'Usages industrie'!$Q53)^(G$4696-$D$4696)/1000</f>
        <v>0</v>
      </c>
      <c r="H4802" s="223">
        <f>H4751*'Usages industrie'!$P53*(1+'Usages industrie'!$Q53)^(H$4696-$D$4696)/1000</f>
        <v>0</v>
      </c>
      <c r="I4802" s="223">
        <f>I4751*'Usages industrie'!$P53*(1+'Usages industrie'!$Q53)^(I$4696-$D$4696)/1000</f>
        <v>0</v>
      </c>
      <c r="J4802" s="223">
        <f>J4751*'Usages industrie'!$P53*(1+'Usages industrie'!$Q53)^(J$4696-$D$4696)/1000</f>
        <v>0</v>
      </c>
      <c r="K4802" s="223">
        <f>K4751*'Usages industrie'!$P53*(1+'Usages industrie'!$Q53)^(K$4696-$D$4696)/1000</f>
        <v>0</v>
      </c>
      <c r="L4802" s="223">
        <f>L4751*'Usages industrie'!$P53*(1+'Usages industrie'!$Q53)^(L$4696-$D$4696)/1000</f>
        <v>0</v>
      </c>
      <c r="M4802" s="223">
        <f>M4751*'Usages industrie'!$P53*(1+'Usages industrie'!$Q53)^(M$4696-$D$4696)/1000</f>
        <v>0</v>
      </c>
      <c r="N4802" s="223">
        <f>N4751*'Usages industrie'!$P53*(1+'Usages industrie'!$Q53)^(N$4696-$D$4696)/1000</f>
        <v>0</v>
      </c>
      <c r="O4802" s="223">
        <f>O4751*'Usages industrie'!$P53*(1+'Usages industrie'!$Q53)^(O$4696-$D$4696)/1000</f>
        <v>0</v>
      </c>
      <c r="P4802" s="223">
        <f>P4751*'Usages industrie'!$P53*(1+'Usages industrie'!$Q53)^(P$4696-$D$4696)/1000</f>
        <v>0</v>
      </c>
      <c r="Q4802" s="223">
        <f>Q4751*'Usages industrie'!$P53*(1+'Usages industrie'!$Q53)^(Q$4696-$D$4696)/1000</f>
        <v>0</v>
      </c>
      <c r="R4802" s="223">
        <f>R4751*'Usages industrie'!$P53*(1+'Usages industrie'!$Q53)^(R$4696-$D$4696)/1000</f>
        <v>0</v>
      </c>
    </row>
    <row r="4803" spans="1:18" hidden="1" outlineLevel="1" collapsed="1" x14ac:dyDescent="0.25">
      <c r="A4803" s="222" t="s">
        <v>655</v>
      </c>
      <c r="B4803" s="222"/>
      <c r="C4803" s="222"/>
      <c r="D4803" s="223">
        <f t="shared" ref="D4803:R4803" si="420">SUM(D4753:D4802)</f>
        <v>0</v>
      </c>
      <c r="E4803" s="223">
        <f t="shared" si="420"/>
        <v>0</v>
      </c>
      <c r="F4803" s="223">
        <f t="shared" si="420"/>
        <v>0</v>
      </c>
      <c r="G4803" s="223">
        <f t="shared" si="420"/>
        <v>0</v>
      </c>
      <c r="H4803" s="223">
        <f t="shared" si="420"/>
        <v>0</v>
      </c>
      <c r="I4803" s="223">
        <f t="shared" si="420"/>
        <v>0</v>
      </c>
      <c r="J4803" s="223">
        <f t="shared" si="420"/>
        <v>0</v>
      </c>
      <c r="K4803" s="223">
        <f t="shared" si="420"/>
        <v>0</v>
      </c>
      <c r="L4803" s="223">
        <f t="shared" si="420"/>
        <v>0</v>
      </c>
      <c r="M4803" s="223">
        <f t="shared" si="420"/>
        <v>0</v>
      </c>
      <c r="N4803" s="223">
        <f t="shared" si="420"/>
        <v>0</v>
      </c>
      <c r="O4803" s="223">
        <f t="shared" si="420"/>
        <v>0</v>
      </c>
      <c r="P4803" s="223">
        <f t="shared" si="420"/>
        <v>0</v>
      </c>
      <c r="Q4803" s="223">
        <f t="shared" si="420"/>
        <v>0</v>
      </c>
      <c r="R4803" s="223">
        <f t="shared" si="420"/>
        <v>0</v>
      </c>
    </row>
    <row r="4804" spans="1:18" hidden="1" outlineLevel="1" x14ac:dyDescent="0.25">
      <c r="A4804" s="53" t="s">
        <v>651</v>
      </c>
      <c r="B4804" s="53"/>
      <c r="C4804" s="245"/>
      <c r="D4804" s="244"/>
      <c r="E4804" s="244"/>
      <c r="F4804" s="244"/>
      <c r="G4804" s="244"/>
      <c r="H4804" s="244"/>
      <c r="I4804" s="244"/>
      <c r="J4804" s="244"/>
      <c r="K4804" s="244"/>
      <c r="L4804" s="244"/>
      <c r="M4804" s="244"/>
      <c r="N4804" s="244"/>
      <c r="O4804" s="244"/>
      <c r="P4804" s="244"/>
      <c r="Q4804" s="244"/>
      <c r="R4804" s="244"/>
    </row>
    <row r="4805" spans="1:18" hidden="1" outlineLevel="1" x14ac:dyDescent="0.25">
      <c r="A4805" s="53" t="s">
        <v>656</v>
      </c>
      <c r="B4805" s="53"/>
      <c r="C4805" s="245"/>
      <c r="D4805" s="244"/>
      <c r="E4805" s="244"/>
      <c r="F4805" s="244"/>
      <c r="G4805" s="244"/>
      <c r="H4805" s="244"/>
      <c r="I4805" s="244"/>
      <c r="J4805" s="244"/>
      <c r="K4805" s="244"/>
      <c r="L4805" s="244"/>
      <c r="M4805" s="244"/>
      <c r="N4805" s="244"/>
      <c r="O4805" s="244"/>
      <c r="P4805" s="244"/>
      <c r="Q4805" s="244"/>
      <c r="R4805" s="244"/>
    </row>
    <row r="4806" spans="1:18" hidden="1" outlineLevel="2" x14ac:dyDescent="0.25">
      <c r="A4806" s="222" t="str">
        <f>'Usages mobilité'!A4</f>
        <v>Usage mobilité n°1</v>
      </c>
      <c r="B4806" s="222" t="s">
        <v>41</v>
      </c>
      <c r="C4806" s="222"/>
      <c r="D4806" s="223">
        <f>IF(B$4693&lt;&gt;"",IF(B$4693='Usages mobilité'!BF4,'Usages mobilité'!BD4,0),0)</f>
        <v>0</v>
      </c>
      <c r="E4806" s="223">
        <f t="shared" ref="E4806:R4815" si="421">$D4806</f>
        <v>0</v>
      </c>
      <c r="F4806" s="223">
        <f t="shared" si="421"/>
        <v>0</v>
      </c>
      <c r="G4806" s="223">
        <f t="shared" si="421"/>
        <v>0</v>
      </c>
      <c r="H4806" s="223">
        <f t="shared" si="421"/>
        <v>0</v>
      </c>
      <c r="I4806" s="223">
        <f t="shared" si="421"/>
        <v>0</v>
      </c>
      <c r="J4806" s="223">
        <f t="shared" si="421"/>
        <v>0</v>
      </c>
      <c r="K4806" s="223">
        <f t="shared" si="421"/>
        <v>0</v>
      </c>
      <c r="L4806" s="223">
        <f t="shared" si="421"/>
        <v>0</v>
      </c>
      <c r="M4806" s="223">
        <f t="shared" si="421"/>
        <v>0</v>
      </c>
      <c r="N4806" s="223">
        <f t="shared" si="421"/>
        <v>0</v>
      </c>
      <c r="O4806" s="223">
        <f t="shared" si="421"/>
        <v>0</v>
      </c>
      <c r="P4806" s="223">
        <f t="shared" si="421"/>
        <v>0</v>
      </c>
      <c r="Q4806" s="223">
        <f t="shared" si="421"/>
        <v>0</v>
      </c>
      <c r="R4806" s="223">
        <f t="shared" si="421"/>
        <v>0</v>
      </c>
    </row>
    <row r="4807" spans="1:18" hidden="1" outlineLevel="2" x14ac:dyDescent="0.25">
      <c r="A4807" s="222" t="str">
        <f>'Usages mobilité'!A5</f>
        <v>Usage mobilité n°2</v>
      </c>
      <c r="B4807" s="222" t="s">
        <v>41</v>
      </c>
      <c r="C4807" s="222"/>
      <c r="D4807" s="223">
        <f>IF(B$4693&lt;&gt;"",IF(B$4693='Usages mobilité'!BF5,'Usages mobilité'!BD5,0),0)</f>
        <v>0</v>
      </c>
      <c r="E4807" s="223">
        <f t="shared" si="421"/>
        <v>0</v>
      </c>
      <c r="F4807" s="223">
        <f t="shared" si="421"/>
        <v>0</v>
      </c>
      <c r="G4807" s="223">
        <f t="shared" si="421"/>
        <v>0</v>
      </c>
      <c r="H4807" s="223">
        <f t="shared" si="421"/>
        <v>0</v>
      </c>
      <c r="I4807" s="223">
        <f t="shared" si="421"/>
        <v>0</v>
      </c>
      <c r="J4807" s="223">
        <f t="shared" si="421"/>
        <v>0</v>
      </c>
      <c r="K4807" s="223">
        <f t="shared" si="421"/>
        <v>0</v>
      </c>
      <c r="L4807" s="223">
        <f t="shared" si="421"/>
        <v>0</v>
      </c>
      <c r="M4807" s="223">
        <f t="shared" si="421"/>
        <v>0</v>
      </c>
      <c r="N4807" s="223">
        <f t="shared" si="421"/>
        <v>0</v>
      </c>
      <c r="O4807" s="223">
        <f t="shared" si="421"/>
        <v>0</v>
      </c>
      <c r="P4807" s="223">
        <f t="shared" si="421"/>
        <v>0</v>
      </c>
      <c r="Q4807" s="223">
        <f t="shared" si="421"/>
        <v>0</v>
      </c>
      <c r="R4807" s="223">
        <f t="shared" si="421"/>
        <v>0</v>
      </c>
    </row>
    <row r="4808" spans="1:18" hidden="1" outlineLevel="2" x14ac:dyDescent="0.25">
      <c r="A4808" s="222" t="str">
        <f>'Usages mobilité'!A6</f>
        <v>Usage mobilité n°3</v>
      </c>
      <c r="B4808" s="222" t="s">
        <v>41</v>
      </c>
      <c r="C4808" s="222"/>
      <c r="D4808" s="223">
        <f>IF(B$4693&lt;&gt;"",IF(B$4693='Usages mobilité'!BF6,'Usages mobilité'!BD6,0),0)</f>
        <v>0</v>
      </c>
      <c r="E4808" s="223">
        <f t="shared" si="421"/>
        <v>0</v>
      </c>
      <c r="F4808" s="223">
        <f t="shared" si="421"/>
        <v>0</v>
      </c>
      <c r="G4808" s="223">
        <f t="shared" si="421"/>
        <v>0</v>
      </c>
      <c r="H4808" s="223">
        <f t="shared" si="421"/>
        <v>0</v>
      </c>
      <c r="I4808" s="223">
        <f t="shared" si="421"/>
        <v>0</v>
      </c>
      <c r="J4808" s="223">
        <f t="shared" si="421"/>
        <v>0</v>
      </c>
      <c r="K4808" s="223">
        <f t="shared" si="421"/>
        <v>0</v>
      </c>
      <c r="L4808" s="223">
        <f t="shared" si="421"/>
        <v>0</v>
      </c>
      <c r="M4808" s="223">
        <f t="shared" si="421"/>
        <v>0</v>
      </c>
      <c r="N4808" s="223">
        <f t="shared" si="421"/>
        <v>0</v>
      </c>
      <c r="O4808" s="223">
        <f t="shared" si="421"/>
        <v>0</v>
      </c>
      <c r="P4808" s="223">
        <f t="shared" si="421"/>
        <v>0</v>
      </c>
      <c r="Q4808" s="223">
        <f t="shared" si="421"/>
        <v>0</v>
      </c>
      <c r="R4808" s="223">
        <f t="shared" si="421"/>
        <v>0</v>
      </c>
    </row>
    <row r="4809" spans="1:18" hidden="1" outlineLevel="2" x14ac:dyDescent="0.25">
      <c r="A4809" s="222" t="str">
        <f>'Usages mobilité'!A7</f>
        <v>Usage mobilité n°4</v>
      </c>
      <c r="B4809" s="222" t="s">
        <v>41</v>
      </c>
      <c r="C4809" s="222"/>
      <c r="D4809" s="223">
        <f>IF(B$4693&lt;&gt;"",IF(B$4693='Usages mobilité'!BF7,'Usages mobilité'!BD7,0),0)</f>
        <v>0</v>
      </c>
      <c r="E4809" s="223">
        <f t="shared" si="421"/>
        <v>0</v>
      </c>
      <c r="F4809" s="223">
        <f t="shared" si="421"/>
        <v>0</v>
      </c>
      <c r="G4809" s="223">
        <f t="shared" si="421"/>
        <v>0</v>
      </c>
      <c r="H4809" s="223">
        <f t="shared" si="421"/>
        <v>0</v>
      </c>
      <c r="I4809" s="223">
        <f t="shared" si="421"/>
        <v>0</v>
      </c>
      <c r="J4809" s="223">
        <f t="shared" si="421"/>
        <v>0</v>
      </c>
      <c r="K4809" s="223">
        <f t="shared" si="421"/>
        <v>0</v>
      </c>
      <c r="L4809" s="223">
        <f t="shared" si="421"/>
        <v>0</v>
      </c>
      <c r="M4809" s="223">
        <f t="shared" si="421"/>
        <v>0</v>
      </c>
      <c r="N4809" s="223">
        <f t="shared" si="421"/>
        <v>0</v>
      </c>
      <c r="O4809" s="223">
        <f t="shared" si="421"/>
        <v>0</v>
      </c>
      <c r="P4809" s="223">
        <f t="shared" si="421"/>
        <v>0</v>
      </c>
      <c r="Q4809" s="223">
        <f t="shared" si="421"/>
        <v>0</v>
      </c>
      <c r="R4809" s="223">
        <f t="shared" si="421"/>
        <v>0</v>
      </c>
    </row>
    <row r="4810" spans="1:18" hidden="1" outlineLevel="2" x14ac:dyDescent="0.25">
      <c r="A4810" s="222" t="str">
        <f>'Usages mobilité'!A8</f>
        <v>Usage mobilité n°5</v>
      </c>
      <c r="B4810" s="222" t="s">
        <v>41</v>
      </c>
      <c r="C4810" s="222"/>
      <c r="D4810" s="223">
        <f>IF(B$4693&lt;&gt;"",IF(B$4693='Usages mobilité'!BF8,'Usages mobilité'!BD8,0),0)</f>
        <v>0</v>
      </c>
      <c r="E4810" s="223">
        <f t="shared" si="421"/>
        <v>0</v>
      </c>
      <c r="F4810" s="223">
        <f t="shared" si="421"/>
        <v>0</v>
      </c>
      <c r="G4810" s="223">
        <f t="shared" si="421"/>
        <v>0</v>
      </c>
      <c r="H4810" s="223">
        <f t="shared" si="421"/>
        <v>0</v>
      </c>
      <c r="I4810" s="223">
        <f t="shared" si="421"/>
        <v>0</v>
      </c>
      <c r="J4810" s="223">
        <f t="shared" si="421"/>
        <v>0</v>
      </c>
      <c r="K4810" s="223">
        <f t="shared" si="421"/>
        <v>0</v>
      </c>
      <c r="L4810" s="223">
        <f t="shared" si="421"/>
        <v>0</v>
      </c>
      <c r="M4810" s="223">
        <f t="shared" si="421"/>
        <v>0</v>
      </c>
      <c r="N4810" s="223">
        <f t="shared" si="421"/>
        <v>0</v>
      </c>
      <c r="O4810" s="223">
        <f t="shared" si="421"/>
        <v>0</v>
      </c>
      <c r="P4810" s="223">
        <f t="shared" si="421"/>
        <v>0</v>
      </c>
      <c r="Q4810" s="223">
        <f t="shared" si="421"/>
        <v>0</v>
      </c>
      <c r="R4810" s="223">
        <f t="shared" si="421"/>
        <v>0</v>
      </c>
    </row>
    <row r="4811" spans="1:18" hidden="1" outlineLevel="2" x14ac:dyDescent="0.25">
      <c r="A4811" s="222" t="str">
        <f>'Usages mobilité'!A9</f>
        <v>Usage mobilité n°6</v>
      </c>
      <c r="B4811" s="222" t="s">
        <v>41</v>
      </c>
      <c r="C4811" s="222"/>
      <c r="D4811" s="223">
        <f>IF(B$4693&lt;&gt;"",IF(B$4693='Usages mobilité'!BF9,'Usages mobilité'!BD9,0),0)</f>
        <v>0</v>
      </c>
      <c r="E4811" s="223">
        <f t="shared" si="421"/>
        <v>0</v>
      </c>
      <c r="F4811" s="223">
        <f t="shared" si="421"/>
        <v>0</v>
      </c>
      <c r="G4811" s="223">
        <f t="shared" si="421"/>
        <v>0</v>
      </c>
      <c r="H4811" s="223">
        <f t="shared" si="421"/>
        <v>0</v>
      </c>
      <c r="I4811" s="223">
        <f t="shared" si="421"/>
        <v>0</v>
      </c>
      <c r="J4811" s="223">
        <f t="shared" si="421"/>
        <v>0</v>
      </c>
      <c r="K4811" s="223">
        <f t="shared" si="421"/>
        <v>0</v>
      </c>
      <c r="L4811" s="223">
        <f t="shared" si="421"/>
        <v>0</v>
      </c>
      <c r="M4811" s="223">
        <f t="shared" si="421"/>
        <v>0</v>
      </c>
      <c r="N4811" s="223">
        <f t="shared" si="421"/>
        <v>0</v>
      </c>
      <c r="O4811" s="223">
        <f t="shared" si="421"/>
        <v>0</v>
      </c>
      <c r="P4811" s="223">
        <f t="shared" si="421"/>
        <v>0</v>
      </c>
      <c r="Q4811" s="223">
        <f t="shared" si="421"/>
        <v>0</v>
      </c>
      <c r="R4811" s="223">
        <f t="shared" si="421"/>
        <v>0</v>
      </c>
    </row>
    <row r="4812" spans="1:18" hidden="1" outlineLevel="2" x14ac:dyDescent="0.25">
      <c r="A4812" s="222" t="str">
        <f>'Usages mobilité'!A10</f>
        <v>Usage mobilité n°7</v>
      </c>
      <c r="B4812" s="222" t="s">
        <v>41</v>
      </c>
      <c r="C4812" s="222"/>
      <c r="D4812" s="223">
        <f>IF(B$4693&lt;&gt;"",IF(B$4693='Usages mobilité'!BF10,'Usages mobilité'!BD10,0),0)</f>
        <v>0</v>
      </c>
      <c r="E4812" s="223">
        <f t="shared" si="421"/>
        <v>0</v>
      </c>
      <c r="F4812" s="223">
        <f t="shared" si="421"/>
        <v>0</v>
      </c>
      <c r="G4812" s="223">
        <f t="shared" si="421"/>
        <v>0</v>
      </c>
      <c r="H4812" s="223">
        <f t="shared" si="421"/>
        <v>0</v>
      </c>
      <c r="I4812" s="223">
        <f t="shared" si="421"/>
        <v>0</v>
      </c>
      <c r="J4812" s="223">
        <f t="shared" si="421"/>
        <v>0</v>
      </c>
      <c r="K4812" s="223">
        <f t="shared" si="421"/>
        <v>0</v>
      </c>
      <c r="L4812" s="223">
        <f t="shared" si="421"/>
        <v>0</v>
      </c>
      <c r="M4812" s="223">
        <f t="shared" si="421"/>
        <v>0</v>
      </c>
      <c r="N4812" s="223">
        <f t="shared" si="421"/>
        <v>0</v>
      </c>
      <c r="O4812" s="223">
        <f t="shared" si="421"/>
        <v>0</v>
      </c>
      <c r="P4812" s="223">
        <f t="shared" si="421"/>
        <v>0</v>
      </c>
      <c r="Q4812" s="223">
        <f t="shared" si="421"/>
        <v>0</v>
      </c>
      <c r="R4812" s="223">
        <f t="shared" si="421"/>
        <v>0</v>
      </c>
    </row>
    <row r="4813" spans="1:18" hidden="1" outlineLevel="2" x14ac:dyDescent="0.25">
      <c r="A4813" s="222" t="str">
        <f>'Usages mobilité'!A11</f>
        <v>Usage mobilité n°8</v>
      </c>
      <c r="B4813" s="222" t="s">
        <v>41</v>
      </c>
      <c r="C4813" s="222"/>
      <c r="D4813" s="223">
        <f>IF(B$4693&lt;&gt;"",IF(B$4693='Usages mobilité'!BF11,'Usages mobilité'!BD11,0),0)</f>
        <v>0</v>
      </c>
      <c r="E4813" s="223">
        <f t="shared" si="421"/>
        <v>0</v>
      </c>
      <c r="F4813" s="223">
        <f t="shared" si="421"/>
        <v>0</v>
      </c>
      <c r="G4813" s="223">
        <f t="shared" si="421"/>
        <v>0</v>
      </c>
      <c r="H4813" s="223">
        <f t="shared" si="421"/>
        <v>0</v>
      </c>
      <c r="I4813" s="223">
        <f t="shared" si="421"/>
        <v>0</v>
      </c>
      <c r="J4813" s="223">
        <f t="shared" si="421"/>
        <v>0</v>
      </c>
      <c r="K4813" s="223">
        <f t="shared" si="421"/>
        <v>0</v>
      </c>
      <c r="L4813" s="223">
        <f t="shared" si="421"/>
        <v>0</v>
      </c>
      <c r="M4813" s="223">
        <f t="shared" si="421"/>
        <v>0</v>
      </c>
      <c r="N4813" s="223">
        <f t="shared" si="421"/>
        <v>0</v>
      </c>
      <c r="O4813" s="223">
        <f t="shared" si="421"/>
        <v>0</v>
      </c>
      <c r="P4813" s="223">
        <f t="shared" si="421"/>
        <v>0</v>
      </c>
      <c r="Q4813" s="223">
        <f t="shared" si="421"/>
        <v>0</v>
      </c>
      <c r="R4813" s="223">
        <f t="shared" si="421"/>
        <v>0</v>
      </c>
    </row>
    <row r="4814" spans="1:18" hidden="1" outlineLevel="2" x14ac:dyDescent="0.25">
      <c r="A4814" s="222" t="str">
        <f>'Usages mobilité'!A12</f>
        <v>Usage mobilité n°9</v>
      </c>
      <c r="B4814" s="222" t="s">
        <v>41</v>
      </c>
      <c r="C4814" s="222"/>
      <c r="D4814" s="223">
        <f>IF(B$4693&lt;&gt;"",IF(B$4693='Usages mobilité'!BF12,'Usages mobilité'!BD12,0),0)</f>
        <v>0</v>
      </c>
      <c r="E4814" s="223">
        <f t="shared" si="421"/>
        <v>0</v>
      </c>
      <c r="F4814" s="223">
        <f t="shared" si="421"/>
        <v>0</v>
      </c>
      <c r="G4814" s="223">
        <f t="shared" si="421"/>
        <v>0</v>
      </c>
      <c r="H4814" s="223">
        <f t="shared" si="421"/>
        <v>0</v>
      </c>
      <c r="I4814" s="223">
        <f t="shared" si="421"/>
        <v>0</v>
      </c>
      <c r="J4814" s="223">
        <f t="shared" si="421"/>
        <v>0</v>
      </c>
      <c r="K4814" s="223">
        <f t="shared" si="421"/>
        <v>0</v>
      </c>
      <c r="L4814" s="223">
        <f t="shared" si="421"/>
        <v>0</v>
      </c>
      <c r="M4814" s="223">
        <f t="shared" si="421"/>
        <v>0</v>
      </c>
      <c r="N4814" s="223">
        <f t="shared" si="421"/>
        <v>0</v>
      </c>
      <c r="O4814" s="223">
        <f t="shared" si="421"/>
        <v>0</v>
      </c>
      <c r="P4814" s="223">
        <f t="shared" si="421"/>
        <v>0</v>
      </c>
      <c r="Q4814" s="223">
        <f t="shared" si="421"/>
        <v>0</v>
      </c>
      <c r="R4814" s="223">
        <f t="shared" si="421"/>
        <v>0</v>
      </c>
    </row>
    <row r="4815" spans="1:18" hidden="1" outlineLevel="2" x14ac:dyDescent="0.25">
      <c r="A4815" s="222" t="str">
        <f>'Usages mobilité'!A13</f>
        <v>Usage mobilité n°10</v>
      </c>
      <c r="B4815" s="222" t="s">
        <v>41</v>
      </c>
      <c r="C4815" s="222"/>
      <c r="D4815" s="223">
        <f>IF(B$4693&lt;&gt;"",IF(B$4693='Usages mobilité'!BF13,'Usages mobilité'!BD13,0),0)</f>
        <v>0</v>
      </c>
      <c r="E4815" s="223">
        <f t="shared" si="421"/>
        <v>0</v>
      </c>
      <c r="F4815" s="223">
        <f t="shared" si="421"/>
        <v>0</v>
      </c>
      <c r="G4815" s="223">
        <f t="shared" si="421"/>
        <v>0</v>
      </c>
      <c r="H4815" s="223">
        <f t="shared" si="421"/>
        <v>0</v>
      </c>
      <c r="I4815" s="223">
        <f t="shared" si="421"/>
        <v>0</v>
      </c>
      <c r="J4815" s="223">
        <f t="shared" si="421"/>
        <v>0</v>
      </c>
      <c r="K4815" s="223">
        <f t="shared" si="421"/>
        <v>0</v>
      </c>
      <c r="L4815" s="223">
        <f t="shared" si="421"/>
        <v>0</v>
      </c>
      <c r="M4815" s="223">
        <f t="shared" si="421"/>
        <v>0</v>
      </c>
      <c r="N4815" s="223">
        <f t="shared" si="421"/>
        <v>0</v>
      </c>
      <c r="O4815" s="223">
        <f t="shared" si="421"/>
        <v>0</v>
      </c>
      <c r="P4815" s="223">
        <f t="shared" si="421"/>
        <v>0</v>
      </c>
      <c r="Q4815" s="223">
        <f t="shared" si="421"/>
        <v>0</v>
      </c>
      <c r="R4815" s="223">
        <f t="shared" si="421"/>
        <v>0</v>
      </c>
    </row>
    <row r="4816" spans="1:18" hidden="1" outlineLevel="2" x14ac:dyDescent="0.25">
      <c r="A4816" s="222" t="str">
        <f>'Usages mobilité'!A14</f>
        <v>Usage mobilité n°11</v>
      </c>
      <c r="B4816" s="222" t="s">
        <v>41</v>
      </c>
      <c r="C4816" s="222"/>
      <c r="D4816" s="223">
        <f>IF(B$4693&lt;&gt;"",IF(B$4693='Usages mobilité'!BF14,'Usages mobilité'!BD14,0),0)</f>
        <v>0</v>
      </c>
      <c r="E4816" s="223">
        <f t="shared" ref="E4816:R4825" si="422">$D4816</f>
        <v>0</v>
      </c>
      <c r="F4816" s="223">
        <f t="shared" si="422"/>
        <v>0</v>
      </c>
      <c r="G4816" s="223">
        <f t="shared" si="422"/>
        <v>0</v>
      </c>
      <c r="H4816" s="223">
        <f t="shared" si="422"/>
        <v>0</v>
      </c>
      <c r="I4816" s="223">
        <f t="shared" si="422"/>
        <v>0</v>
      </c>
      <c r="J4816" s="223">
        <f t="shared" si="422"/>
        <v>0</v>
      </c>
      <c r="K4816" s="223">
        <f t="shared" si="422"/>
        <v>0</v>
      </c>
      <c r="L4816" s="223">
        <f t="shared" si="422"/>
        <v>0</v>
      </c>
      <c r="M4816" s="223">
        <f t="shared" si="422"/>
        <v>0</v>
      </c>
      <c r="N4816" s="223">
        <f t="shared" si="422"/>
        <v>0</v>
      </c>
      <c r="O4816" s="223">
        <f t="shared" si="422"/>
        <v>0</v>
      </c>
      <c r="P4816" s="223">
        <f t="shared" si="422"/>
        <v>0</v>
      </c>
      <c r="Q4816" s="223">
        <f t="shared" si="422"/>
        <v>0</v>
      </c>
      <c r="R4816" s="223">
        <f t="shared" si="422"/>
        <v>0</v>
      </c>
    </row>
    <row r="4817" spans="1:18" hidden="1" outlineLevel="2" x14ac:dyDescent="0.25">
      <c r="A4817" s="222" t="str">
        <f>'Usages mobilité'!A15</f>
        <v>Usage mobilité n°12</v>
      </c>
      <c r="B4817" s="222" t="s">
        <v>41</v>
      </c>
      <c r="C4817" s="222"/>
      <c r="D4817" s="223">
        <f>IF(B$4693&lt;&gt;"",IF(B$4693='Usages mobilité'!BF15,'Usages mobilité'!BD15,0),0)</f>
        <v>0</v>
      </c>
      <c r="E4817" s="223">
        <f t="shared" si="422"/>
        <v>0</v>
      </c>
      <c r="F4817" s="223">
        <f t="shared" si="422"/>
        <v>0</v>
      </c>
      <c r="G4817" s="223">
        <f t="shared" si="422"/>
        <v>0</v>
      </c>
      <c r="H4817" s="223">
        <f t="shared" si="422"/>
        <v>0</v>
      </c>
      <c r="I4817" s="223">
        <f t="shared" si="422"/>
        <v>0</v>
      </c>
      <c r="J4817" s="223">
        <f t="shared" si="422"/>
        <v>0</v>
      </c>
      <c r="K4817" s="223">
        <f t="shared" si="422"/>
        <v>0</v>
      </c>
      <c r="L4817" s="223">
        <f t="shared" si="422"/>
        <v>0</v>
      </c>
      <c r="M4817" s="223">
        <f t="shared" si="422"/>
        <v>0</v>
      </c>
      <c r="N4817" s="223">
        <f t="shared" si="422"/>
        <v>0</v>
      </c>
      <c r="O4817" s="223">
        <f t="shared" si="422"/>
        <v>0</v>
      </c>
      <c r="P4817" s="223">
        <f t="shared" si="422"/>
        <v>0</v>
      </c>
      <c r="Q4817" s="223">
        <f t="shared" si="422"/>
        <v>0</v>
      </c>
      <c r="R4817" s="223">
        <f t="shared" si="422"/>
        <v>0</v>
      </c>
    </row>
    <row r="4818" spans="1:18" hidden="1" outlineLevel="2" x14ac:dyDescent="0.25">
      <c r="A4818" s="222" t="str">
        <f>'Usages mobilité'!A16</f>
        <v>Usage mobilité n°13</v>
      </c>
      <c r="B4818" s="222" t="s">
        <v>41</v>
      </c>
      <c r="C4818" s="222"/>
      <c r="D4818" s="223">
        <f>IF(B$4693&lt;&gt;"",IF(B$4693='Usages mobilité'!BF16,'Usages mobilité'!BD16,0),0)</f>
        <v>0</v>
      </c>
      <c r="E4818" s="223">
        <f t="shared" si="422"/>
        <v>0</v>
      </c>
      <c r="F4818" s="223">
        <f t="shared" si="422"/>
        <v>0</v>
      </c>
      <c r="G4818" s="223">
        <f t="shared" si="422"/>
        <v>0</v>
      </c>
      <c r="H4818" s="223">
        <f t="shared" si="422"/>
        <v>0</v>
      </c>
      <c r="I4818" s="223">
        <f t="shared" si="422"/>
        <v>0</v>
      </c>
      <c r="J4818" s="223">
        <f t="shared" si="422"/>
        <v>0</v>
      </c>
      <c r="K4818" s="223">
        <f t="shared" si="422"/>
        <v>0</v>
      </c>
      <c r="L4818" s="223">
        <f t="shared" si="422"/>
        <v>0</v>
      </c>
      <c r="M4818" s="223">
        <f t="shared" si="422"/>
        <v>0</v>
      </c>
      <c r="N4818" s="223">
        <f t="shared" si="422"/>
        <v>0</v>
      </c>
      <c r="O4818" s="223">
        <f t="shared" si="422"/>
        <v>0</v>
      </c>
      <c r="P4818" s="223">
        <f t="shared" si="422"/>
        <v>0</v>
      </c>
      <c r="Q4818" s="223">
        <f t="shared" si="422"/>
        <v>0</v>
      </c>
      <c r="R4818" s="223">
        <f t="shared" si="422"/>
        <v>0</v>
      </c>
    </row>
    <row r="4819" spans="1:18" hidden="1" outlineLevel="2" x14ac:dyDescent="0.25">
      <c r="A4819" s="222" t="str">
        <f>'Usages mobilité'!A17</f>
        <v>Usage mobilité n°14</v>
      </c>
      <c r="B4819" s="222" t="s">
        <v>41</v>
      </c>
      <c r="C4819" s="222"/>
      <c r="D4819" s="223">
        <f>IF(B$4693&lt;&gt;"",IF(B$4693='Usages mobilité'!BF17,'Usages mobilité'!BD17,0),0)</f>
        <v>0</v>
      </c>
      <c r="E4819" s="223">
        <f t="shared" si="422"/>
        <v>0</v>
      </c>
      <c r="F4819" s="223">
        <f t="shared" si="422"/>
        <v>0</v>
      </c>
      <c r="G4819" s="223">
        <f t="shared" si="422"/>
        <v>0</v>
      </c>
      <c r="H4819" s="223">
        <f t="shared" si="422"/>
        <v>0</v>
      </c>
      <c r="I4819" s="223">
        <f t="shared" si="422"/>
        <v>0</v>
      </c>
      <c r="J4819" s="223">
        <f t="shared" si="422"/>
        <v>0</v>
      </c>
      <c r="K4819" s="223">
        <f t="shared" si="422"/>
        <v>0</v>
      </c>
      <c r="L4819" s="223">
        <f t="shared" si="422"/>
        <v>0</v>
      </c>
      <c r="M4819" s="223">
        <f t="shared" si="422"/>
        <v>0</v>
      </c>
      <c r="N4819" s="223">
        <f t="shared" si="422"/>
        <v>0</v>
      </c>
      <c r="O4819" s="223">
        <f t="shared" si="422"/>
        <v>0</v>
      </c>
      <c r="P4819" s="223">
        <f t="shared" si="422"/>
        <v>0</v>
      </c>
      <c r="Q4819" s="223">
        <f t="shared" si="422"/>
        <v>0</v>
      </c>
      <c r="R4819" s="223">
        <f t="shared" si="422"/>
        <v>0</v>
      </c>
    </row>
    <row r="4820" spans="1:18" hidden="1" outlineLevel="2" x14ac:dyDescent="0.25">
      <c r="A4820" s="222" t="str">
        <f>'Usages mobilité'!A18</f>
        <v>Usage mobilité n°15</v>
      </c>
      <c r="B4820" s="222" t="s">
        <v>41</v>
      </c>
      <c r="C4820" s="222"/>
      <c r="D4820" s="223">
        <f>IF(B$4693&lt;&gt;"",IF(B$4693='Usages mobilité'!BF18,'Usages mobilité'!BD18,0),0)</f>
        <v>0</v>
      </c>
      <c r="E4820" s="223">
        <f t="shared" si="422"/>
        <v>0</v>
      </c>
      <c r="F4820" s="223">
        <f t="shared" si="422"/>
        <v>0</v>
      </c>
      <c r="G4820" s="223">
        <f t="shared" si="422"/>
        <v>0</v>
      </c>
      <c r="H4820" s="223">
        <f t="shared" si="422"/>
        <v>0</v>
      </c>
      <c r="I4820" s="223">
        <f t="shared" si="422"/>
        <v>0</v>
      </c>
      <c r="J4820" s="223">
        <f t="shared" si="422"/>
        <v>0</v>
      </c>
      <c r="K4820" s="223">
        <f t="shared" si="422"/>
        <v>0</v>
      </c>
      <c r="L4820" s="223">
        <f t="shared" si="422"/>
        <v>0</v>
      </c>
      <c r="M4820" s="223">
        <f t="shared" si="422"/>
        <v>0</v>
      </c>
      <c r="N4820" s="223">
        <f t="shared" si="422"/>
        <v>0</v>
      </c>
      <c r="O4820" s="223">
        <f t="shared" si="422"/>
        <v>0</v>
      </c>
      <c r="P4820" s="223">
        <f t="shared" si="422"/>
        <v>0</v>
      </c>
      <c r="Q4820" s="223">
        <f t="shared" si="422"/>
        <v>0</v>
      </c>
      <c r="R4820" s="223">
        <f t="shared" si="422"/>
        <v>0</v>
      </c>
    </row>
    <row r="4821" spans="1:18" hidden="1" outlineLevel="2" x14ac:dyDescent="0.25">
      <c r="A4821" s="222" t="str">
        <f>'Usages mobilité'!A19</f>
        <v>Usage mobilité n°16</v>
      </c>
      <c r="B4821" s="222" t="s">
        <v>41</v>
      </c>
      <c r="C4821" s="222"/>
      <c r="D4821" s="223">
        <f>IF(B$4693&lt;&gt;"",IF(B$4693='Usages mobilité'!BF19,'Usages mobilité'!BD19,0),0)</f>
        <v>0</v>
      </c>
      <c r="E4821" s="223">
        <f t="shared" si="422"/>
        <v>0</v>
      </c>
      <c r="F4821" s="223">
        <f t="shared" si="422"/>
        <v>0</v>
      </c>
      <c r="G4821" s="223">
        <f t="shared" si="422"/>
        <v>0</v>
      </c>
      <c r="H4821" s="223">
        <f t="shared" si="422"/>
        <v>0</v>
      </c>
      <c r="I4821" s="223">
        <f t="shared" si="422"/>
        <v>0</v>
      </c>
      <c r="J4821" s="223">
        <f t="shared" si="422"/>
        <v>0</v>
      </c>
      <c r="K4821" s="223">
        <f t="shared" si="422"/>
        <v>0</v>
      </c>
      <c r="L4821" s="223">
        <f t="shared" si="422"/>
        <v>0</v>
      </c>
      <c r="M4821" s="223">
        <f t="shared" si="422"/>
        <v>0</v>
      </c>
      <c r="N4821" s="223">
        <f t="shared" si="422"/>
        <v>0</v>
      </c>
      <c r="O4821" s="223">
        <f t="shared" si="422"/>
        <v>0</v>
      </c>
      <c r="P4821" s="223">
        <f t="shared" si="422"/>
        <v>0</v>
      </c>
      <c r="Q4821" s="223">
        <f t="shared" si="422"/>
        <v>0</v>
      </c>
      <c r="R4821" s="223">
        <f t="shared" si="422"/>
        <v>0</v>
      </c>
    </row>
    <row r="4822" spans="1:18" hidden="1" outlineLevel="2" x14ac:dyDescent="0.25">
      <c r="A4822" s="222" t="str">
        <f>'Usages mobilité'!A20</f>
        <v>Usage mobilité n°17</v>
      </c>
      <c r="B4822" s="222" t="s">
        <v>41</v>
      </c>
      <c r="C4822" s="222"/>
      <c r="D4822" s="223">
        <f>IF(B$4693&lt;&gt;"",IF(B$4693='Usages mobilité'!BF20,'Usages mobilité'!BD20,0),0)</f>
        <v>0</v>
      </c>
      <c r="E4822" s="223">
        <f t="shared" si="422"/>
        <v>0</v>
      </c>
      <c r="F4822" s="223">
        <f t="shared" si="422"/>
        <v>0</v>
      </c>
      <c r="G4822" s="223">
        <f t="shared" si="422"/>
        <v>0</v>
      </c>
      <c r="H4822" s="223">
        <f t="shared" si="422"/>
        <v>0</v>
      </c>
      <c r="I4822" s="223">
        <f t="shared" si="422"/>
        <v>0</v>
      </c>
      <c r="J4822" s="223">
        <f t="shared" si="422"/>
        <v>0</v>
      </c>
      <c r="K4822" s="223">
        <f t="shared" si="422"/>
        <v>0</v>
      </c>
      <c r="L4822" s="223">
        <f t="shared" si="422"/>
        <v>0</v>
      </c>
      <c r="M4822" s="223">
        <f t="shared" si="422"/>
        <v>0</v>
      </c>
      <c r="N4822" s="223">
        <f t="shared" si="422"/>
        <v>0</v>
      </c>
      <c r="O4822" s="223">
        <f t="shared" si="422"/>
        <v>0</v>
      </c>
      <c r="P4822" s="223">
        <f t="shared" si="422"/>
        <v>0</v>
      </c>
      <c r="Q4822" s="223">
        <f t="shared" si="422"/>
        <v>0</v>
      </c>
      <c r="R4822" s="223">
        <f t="shared" si="422"/>
        <v>0</v>
      </c>
    </row>
    <row r="4823" spans="1:18" hidden="1" outlineLevel="2" x14ac:dyDescent="0.25">
      <c r="A4823" s="222" t="str">
        <f>'Usages mobilité'!A21</f>
        <v>Usage mobilité n°18</v>
      </c>
      <c r="B4823" s="222" t="s">
        <v>41</v>
      </c>
      <c r="C4823" s="222"/>
      <c r="D4823" s="223">
        <f>IF(B$4693&lt;&gt;"",IF(B$4693='Usages mobilité'!BF21,'Usages mobilité'!BD21,0),0)</f>
        <v>0</v>
      </c>
      <c r="E4823" s="223">
        <f t="shared" si="422"/>
        <v>0</v>
      </c>
      <c r="F4823" s="223">
        <f t="shared" si="422"/>
        <v>0</v>
      </c>
      <c r="G4823" s="223">
        <f t="shared" si="422"/>
        <v>0</v>
      </c>
      <c r="H4823" s="223">
        <f t="shared" si="422"/>
        <v>0</v>
      </c>
      <c r="I4823" s="223">
        <f t="shared" si="422"/>
        <v>0</v>
      </c>
      <c r="J4823" s="223">
        <f t="shared" si="422"/>
        <v>0</v>
      </c>
      <c r="K4823" s="223">
        <f t="shared" si="422"/>
        <v>0</v>
      </c>
      <c r="L4823" s="223">
        <f t="shared" si="422"/>
        <v>0</v>
      </c>
      <c r="M4823" s="223">
        <f t="shared" si="422"/>
        <v>0</v>
      </c>
      <c r="N4823" s="223">
        <f t="shared" si="422"/>
        <v>0</v>
      </c>
      <c r="O4823" s="223">
        <f t="shared" si="422"/>
        <v>0</v>
      </c>
      <c r="P4823" s="223">
        <f t="shared" si="422"/>
        <v>0</v>
      </c>
      <c r="Q4823" s="223">
        <f t="shared" si="422"/>
        <v>0</v>
      </c>
      <c r="R4823" s="223">
        <f t="shared" si="422"/>
        <v>0</v>
      </c>
    </row>
    <row r="4824" spans="1:18" hidden="1" outlineLevel="2" x14ac:dyDescent="0.25">
      <c r="A4824" s="222" t="str">
        <f>'Usages mobilité'!A22</f>
        <v>Usage mobilité n°19</v>
      </c>
      <c r="B4824" s="222" t="s">
        <v>41</v>
      </c>
      <c r="C4824" s="222"/>
      <c r="D4824" s="223">
        <f>IF(B$4693&lt;&gt;"",IF(B$4693='Usages mobilité'!BF22,'Usages mobilité'!BD22,0),0)</f>
        <v>0</v>
      </c>
      <c r="E4824" s="223">
        <f t="shared" si="422"/>
        <v>0</v>
      </c>
      <c r="F4824" s="223">
        <f t="shared" si="422"/>
        <v>0</v>
      </c>
      <c r="G4824" s="223">
        <f t="shared" si="422"/>
        <v>0</v>
      </c>
      <c r="H4824" s="223">
        <f t="shared" si="422"/>
        <v>0</v>
      </c>
      <c r="I4824" s="223">
        <f t="shared" si="422"/>
        <v>0</v>
      </c>
      <c r="J4824" s="223">
        <f t="shared" si="422"/>
        <v>0</v>
      </c>
      <c r="K4824" s="223">
        <f t="shared" si="422"/>
        <v>0</v>
      </c>
      <c r="L4824" s="223">
        <f t="shared" si="422"/>
        <v>0</v>
      </c>
      <c r="M4824" s="223">
        <f t="shared" si="422"/>
        <v>0</v>
      </c>
      <c r="N4824" s="223">
        <f t="shared" si="422"/>
        <v>0</v>
      </c>
      <c r="O4824" s="223">
        <f t="shared" si="422"/>
        <v>0</v>
      </c>
      <c r="P4824" s="223">
        <f t="shared" si="422"/>
        <v>0</v>
      </c>
      <c r="Q4824" s="223">
        <f t="shared" si="422"/>
        <v>0</v>
      </c>
      <c r="R4824" s="223">
        <f t="shared" si="422"/>
        <v>0</v>
      </c>
    </row>
    <row r="4825" spans="1:18" hidden="1" outlineLevel="2" x14ac:dyDescent="0.25">
      <c r="A4825" s="222" t="str">
        <f>'Usages mobilité'!A23</f>
        <v>Usage mobilité n°20</v>
      </c>
      <c r="B4825" s="222" t="s">
        <v>41</v>
      </c>
      <c r="C4825" s="222"/>
      <c r="D4825" s="223">
        <f>IF(B$4693&lt;&gt;"",IF(B$4693='Usages mobilité'!BF23,'Usages mobilité'!BD23,0),0)</f>
        <v>0</v>
      </c>
      <c r="E4825" s="223">
        <f t="shared" si="422"/>
        <v>0</v>
      </c>
      <c r="F4825" s="223">
        <f t="shared" si="422"/>
        <v>0</v>
      </c>
      <c r="G4825" s="223">
        <f t="shared" si="422"/>
        <v>0</v>
      </c>
      <c r="H4825" s="223">
        <f t="shared" si="422"/>
        <v>0</v>
      </c>
      <c r="I4825" s="223">
        <f t="shared" si="422"/>
        <v>0</v>
      </c>
      <c r="J4825" s="223">
        <f t="shared" si="422"/>
        <v>0</v>
      </c>
      <c r="K4825" s="223">
        <f t="shared" si="422"/>
        <v>0</v>
      </c>
      <c r="L4825" s="223">
        <f t="shared" si="422"/>
        <v>0</v>
      </c>
      <c r="M4825" s="223">
        <f t="shared" si="422"/>
        <v>0</v>
      </c>
      <c r="N4825" s="223">
        <f t="shared" si="422"/>
        <v>0</v>
      </c>
      <c r="O4825" s="223">
        <f t="shared" si="422"/>
        <v>0</v>
      </c>
      <c r="P4825" s="223">
        <f t="shared" si="422"/>
        <v>0</v>
      </c>
      <c r="Q4825" s="223">
        <f t="shared" si="422"/>
        <v>0</v>
      </c>
      <c r="R4825" s="223">
        <f t="shared" si="422"/>
        <v>0</v>
      </c>
    </row>
    <row r="4826" spans="1:18" hidden="1" outlineLevel="2" x14ac:dyDescent="0.25">
      <c r="A4826" s="222" t="str">
        <f>'Usages mobilité'!A24</f>
        <v>Usage mobilité n°21</v>
      </c>
      <c r="B4826" s="222" t="s">
        <v>41</v>
      </c>
      <c r="C4826" s="222"/>
      <c r="D4826" s="223">
        <f>IF(B$4693&lt;&gt;"",IF(B$4693='Usages mobilité'!BF24,'Usages mobilité'!BD24,0),0)</f>
        <v>0</v>
      </c>
      <c r="E4826" s="223">
        <f t="shared" ref="E4826:R4835" si="423">$D4826</f>
        <v>0</v>
      </c>
      <c r="F4826" s="223">
        <f t="shared" si="423"/>
        <v>0</v>
      </c>
      <c r="G4826" s="223">
        <f t="shared" si="423"/>
        <v>0</v>
      </c>
      <c r="H4826" s="223">
        <f t="shared" si="423"/>
        <v>0</v>
      </c>
      <c r="I4826" s="223">
        <f t="shared" si="423"/>
        <v>0</v>
      </c>
      <c r="J4826" s="223">
        <f t="shared" si="423"/>
        <v>0</v>
      </c>
      <c r="K4826" s="223">
        <f t="shared" si="423"/>
        <v>0</v>
      </c>
      <c r="L4826" s="223">
        <f t="shared" si="423"/>
        <v>0</v>
      </c>
      <c r="M4826" s="223">
        <f t="shared" si="423"/>
        <v>0</v>
      </c>
      <c r="N4826" s="223">
        <f t="shared" si="423"/>
        <v>0</v>
      </c>
      <c r="O4826" s="223">
        <f t="shared" si="423"/>
        <v>0</v>
      </c>
      <c r="P4826" s="223">
        <f t="shared" si="423"/>
        <v>0</v>
      </c>
      <c r="Q4826" s="223">
        <f t="shared" si="423"/>
        <v>0</v>
      </c>
      <c r="R4826" s="223">
        <f t="shared" si="423"/>
        <v>0</v>
      </c>
    </row>
    <row r="4827" spans="1:18" hidden="1" outlineLevel="2" x14ac:dyDescent="0.25">
      <c r="A4827" s="222" t="str">
        <f>'Usages mobilité'!A25</f>
        <v>Usage mobilité n°22</v>
      </c>
      <c r="B4827" s="222" t="s">
        <v>41</v>
      </c>
      <c r="C4827" s="222"/>
      <c r="D4827" s="223">
        <f>IF(B$4693&lt;&gt;"",IF(B$4693='Usages mobilité'!BF25,'Usages mobilité'!BD25,0),0)</f>
        <v>0</v>
      </c>
      <c r="E4827" s="223">
        <f t="shared" si="423"/>
        <v>0</v>
      </c>
      <c r="F4827" s="223">
        <f t="shared" si="423"/>
        <v>0</v>
      </c>
      <c r="G4827" s="223">
        <f t="shared" si="423"/>
        <v>0</v>
      </c>
      <c r="H4827" s="223">
        <f t="shared" si="423"/>
        <v>0</v>
      </c>
      <c r="I4827" s="223">
        <f t="shared" si="423"/>
        <v>0</v>
      </c>
      <c r="J4827" s="223">
        <f t="shared" si="423"/>
        <v>0</v>
      </c>
      <c r="K4827" s="223">
        <f t="shared" si="423"/>
        <v>0</v>
      </c>
      <c r="L4827" s="223">
        <f t="shared" si="423"/>
        <v>0</v>
      </c>
      <c r="M4827" s="223">
        <f t="shared" si="423"/>
        <v>0</v>
      </c>
      <c r="N4827" s="223">
        <f t="shared" si="423"/>
        <v>0</v>
      </c>
      <c r="O4827" s="223">
        <f t="shared" si="423"/>
        <v>0</v>
      </c>
      <c r="P4827" s="223">
        <f t="shared" si="423"/>
        <v>0</v>
      </c>
      <c r="Q4827" s="223">
        <f t="shared" si="423"/>
        <v>0</v>
      </c>
      <c r="R4827" s="223">
        <f t="shared" si="423"/>
        <v>0</v>
      </c>
    </row>
    <row r="4828" spans="1:18" hidden="1" outlineLevel="2" x14ac:dyDescent="0.25">
      <c r="A4828" s="222" t="str">
        <f>'Usages mobilité'!A26</f>
        <v>Usage mobilité n°23</v>
      </c>
      <c r="B4828" s="222" t="s">
        <v>41</v>
      </c>
      <c r="C4828" s="222"/>
      <c r="D4828" s="223">
        <f>IF(B$4693&lt;&gt;"",IF(B$4693='Usages mobilité'!BF26,'Usages mobilité'!BD26,0),0)</f>
        <v>0</v>
      </c>
      <c r="E4828" s="223">
        <f t="shared" si="423"/>
        <v>0</v>
      </c>
      <c r="F4828" s="223">
        <f t="shared" si="423"/>
        <v>0</v>
      </c>
      <c r="G4828" s="223">
        <f t="shared" si="423"/>
        <v>0</v>
      </c>
      <c r="H4828" s="223">
        <f t="shared" si="423"/>
        <v>0</v>
      </c>
      <c r="I4828" s="223">
        <f t="shared" si="423"/>
        <v>0</v>
      </c>
      <c r="J4828" s="223">
        <f t="shared" si="423"/>
        <v>0</v>
      </c>
      <c r="K4828" s="223">
        <f t="shared" si="423"/>
        <v>0</v>
      </c>
      <c r="L4828" s="223">
        <f t="shared" si="423"/>
        <v>0</v>
      </c>
      <c r="M4828" s="223">
        <f t="shared" si="423"/>
        <v>0</v>
      </c>
      <c r="N4828" s="223">
        <f t="shared" si="423"/>
        <v>0</v>
      </c>
      <c r="O4828" s="223">
        <f t="shared" si="423"/>
        <v>0</v>
      </c>
      <c r="P4828" s="223">
        <f t="shared" si="423"/>
        <v>0</v>
      </c>
      <c r="Q4828" s="223">
        <f t="shared" si="423"/>
        <v>0</v>
      </c>
      <c r="R4828" s="223">
        <f t="shared" si="423"/>
        <v>0</v>
      </c>
    </row>
    <row r="4829" spans="1:18" hidden="1" outlineLevel="2" x14ac:dyDescent="0.25">
      <c r="A4829" s="222" t="str">
        <f>'Usages mobilité'!A27</f>
        <v>Usage mobilité n°24</v>
      </c>
      <c r="B4829" s="222" t="s">
        <v>41</v>
      </c>
      <c r="C4829" s="222"/>
      <c r="D4829" s="223">
        <f>IF(B$4693&lt;&gt;"",IF(B$4693='Usages mobilité'!BF27,'Usages mobilité'!BD27,0),0)</f>
        <v>0</v>
      </c>
      <c r="E4829" s="223">
        <f t="shared" si="423"/>
        <v>0</v>
      </c>
      <c r="F4829" s="223">
        <f t="shared" si="423"/>
        <v>0</v>
      </c>
      <c r="G4829" s="223">
        <f t="shared" si="423"/>
        <v>0</v>
      </c>
      <c r="H4829" s="223">
        <f t="shared" si="423"/>
        <v>0</v>
      </c>
      <c r="I4829" s="223">
        <f t="shared" si="423"/>
        <v>0</v>
      </c>
      <c r="J4829" s="223">
        <f t="shared" si="423"/>
        <v>0</v>
      </c>
      <c r="K4829" s="223">
        <f t="shared" si="423"/>
        <v>0</v>
      </c>
      <c r="L4829" s="223">
        <f t="shared" si="423"/>
        <v>0</v>
      </c>
      <c r="M4829" s="223">
        <f t="shared" si="423"/>
        <v>0</v>
      </c>
      <c r="N4829" s="223">
        <f t="shared" si="423"/>
        <v>0</v>
      </c>
      <c r="O4829" s="223">
        <f t="shared" si="423"/>
        <v>0</v>
      </c>
      <c r="P4829" s="223">
        <f t="shared" si="423"/>
        <v>0</v>
      </c>
      <c r="Q4829" s="223">
        <f t="shared" si="423"/>
        <v>0</v>
      </c>
      <c r="R4829" s="223">
        <f t="shared" si="423"/>
        <v>0</v>
      </c>
    </row>
    <row r="4830" spans="1:18" hidden="1" outlineLevel="2" x14ac:dyDescent="0.25">
      <c r="A4830" s="222" t="str">
        <f>'Usages mobilité'!A28</f>
        <v>Usage mobilité n°25</v>
      </c>
      <c r="B4830" s="222" t="s">
        <v>41</v>
      </c>
      <c r="C4830" s="222"/>
      <c r="D4830" s="223">
        <f>IF(B$4693&lt;&gt;"",IF(B$4693='Usages mobilité'!BF28,'Usages mobilité'!BD28,0),0)</f>
        <v>0</v>
      </c>
      <c r="E4830" s="223">
        <f t="shared" si="423"/>
        <v>0</v>
      </c>
      <c r="F4830" s="223">
        <f t="shared" si="423"/>
        <v>0</v>
      </c>
      <c r="G4830" s="223">
        <f t="shared" si="423"/>
        <v>0</v>
      </c>
      <c r="H4830" s="223">
        <f t="shared" si="423"/>
        <v>0</v>
      </c>
      <c r="I4830" s="223">
        <f t="shared" si="423"/>
        <v>0</v>
      </c>
      <c r="J4830" s="223">
        <f t="shared" si="423"/>
        <v>0</v>
      </c>
      <c r="K4830" s="223">
        <f t="shared" si="423"/>
        <v>0</v>
      </c>
      <c r="L4830" s="223">
        <f t="shared" si="423"/>
        <v>0</v>
      </c>
      <c r="M4830" s="223">
        <f t="shared" si="423"/>
        <v>0</v>
      </c>
      <c r="N4830" s="223">
        <f t="shared" si="423"/>
        <v>0</v>
      </c>
      <c r="O4830" s="223">
        <f t="shared" si="423"/>
        <v>0</v>
      </c>
      <c r="P4830" s="223">
        <f t="shared" si="423"/>
        <v>0</v>
      </c>
      <c r="Q4830" s="223">
        <f t="shared" si="423"/>
        <v>0</v>
      </c>
      <c r="R4830" s="223">
        <f t="shared" si="423"/>
        <v>0</v>
      </c>
    </row>
    <row r="4831" spans="1:18" hidden="1" outlineLevel="2" x14ac:dyDescent="0.25">
      <c r="A4831" s="222" t="str">
        <f>'Usages mobilité'!A29</f>
        <v>Usage mobilité n°26</v>
      </c>
      <c r="B4831" s="222" t="s">
        <v>41</v>
      </c>
      <c r="C4831" s="222"/>
      <c r="D4831" s="223">
        <f>IF(B$4693&lt;&gt;"",IF(B$4693='Usages mobilité'!BF29,'Usages mobilité'!BD29,0),0)</f>
        <v>0</v>
      </c>
      <c r="E4831" s="223">
        <f t="shared" si="423"/>
        <v>0</v>
      </c>
      <c r="F4831" s="223">
        <f t="shared" si="423"/>
        <v>0</v>
      </c>
      <c r="G4831" s="223">
        <f t="shared" si="423"/>
        <v>0</v>
      </c>
      <c r="H4831" s="223">
        <f t="shared" si="423"/>
        <v>0</v>
      </c>
      <c r="I4831" s="223">
        <f t="shared" si="423"/>
        <v>0</v>
      </c>
      <c r="J4831" s="223">
        <f t="shared" si="423"/>
        <v>0</v>
      </c>
      <c r="K4831" s="223">
        <f t="shared" si="423"/>
        <v>0</v>
      </c>
      <c r="L4831" s="223">
        <f t="shared" si="423"/>
        <v>0</v>
      </c>
      <c r="M4831" s="223">
        <f t="shared" si="423"/>
        <v>0</v>
      </c>
      <c r="N4831" s="223">
        <f t="shared" si="423"/>
        <v>0</v>
      </c>
      <c r="O4831" s="223">
        <f t="shared" si="423"/>
        <v>0</v>
      </c>
      <c r="P4831" s="223">
        <f t="shared" si="423"/>
        <v>0</v>
      </c>
      <c r="Q4831" s="223">
        <f t="shared" si="423"/>
        <v>0</v>
      </c>
      <c r="R4831" s="223">
        <f t="shared" si="423"/>
        <v>0</v>
      </c>
    </row>
    <row r="4832" spans="1:18" hidden="1" outlineLevel="2" x14ac:dyDescent="0.25">
      <c r="A4832" s="222" t="str">
        <f>'Usages mobilité'!A30</f>
        <v>Usage mobilité n°27</v>
      </c>
      <c r="B4832" s="222" t="s">
        <v>41</v>
      </c>
      <c r="C4832" s="222"/>
      <c r="D4832" s="223">
        <f>IF(B$4693&lt;&gt;"",IF(B$4693='Usages mobilité'!BF30,'Usages mobilité'!BD30,0),0)</f>
        <v>0</v>
      </c>
      <c r="E4832" s="223">
        <f t="shared" si="423"/>
        <v>0</v>
      </c>
      <c r="F4832" s="223">
        <f t="shared" si="423"/>
        <v>0</v>
      </c>
      <c r="G4832" s="223">
        <f t="shared" si="423"/>
        <v>0</v>
      </c>
      <c r="H4832" s="223">
        <f t="shared" si="423"/>
        <v>0</v>
      </c>
      <c r="I4832" s="223">
        <f t="shared" si="423"/>
        <v>0</v>
      </c>
      <c r="J4832" s="223">
        <f t="shared" si="423"/>
        <v>0</v>
      </c>
      <c r="K4832" s="223">
        <f t="shared" si="423"/>
        <v>0</v>
      </c>
      <c r="L4832" s="223">
        <f t="shared" si="423"/>
        <v>0</v>
      </c>
      <c r="M4832" s="223">
        <f t="shared" si="423"/>
        <v>0</v>
      </c>
      <c r="N4832" s="223">
        <f t="shared" si="423"/>
        <v>0</v>
      </c>
      <c r="O4832" s="223">
        <f t="shared" si="423"/>
        <v>0</v>
      </c>
      <c r="P4832" s="223">
        <f t="shared" si="423"/>
        <v>0</v>
      </c>
      <c r="Q4832" s="223">
        <f t="shared" si="423"/>
        <v>0</v>
      </c>
      <c r="R4832" s="223">
        <f t="shared" si="423"/>
        <v>0</v>
      </c>
    </row>
    <row r="4833" spans="1:18" hidden="1" outlineLevel="2" x14ac:dyDescent="0.25">
      <c r="A4833" s="222" t="str">
        <f>'Usages mobilité'!A31</f>
        <v>Usage mobilité n°28</v>
      </c>
      <c r="B4833" s="222" t="s">
        <v>41</v>
      </c>
      <c r="C4833" s="222"/>
      <c r="D4833" s="223">
        <f>IF(B$4693&lt;&gt;"",IF(B$4693='Usages mobilité'!BF31,'Usages mobilité'!BD31,0),0)</f>
        <v>0</v>
      </c>
      <c r="E4833" s="223">
        <f t="shared" si="423"/>
        <v>0</v>
      </c>
      <c r="F4833" s="223">
        <f t="shared" si="423"/>
        <v>0</v>
      </c>
      <c r="G4833" s="223">
        <f t="shared" si="423"/>
        <v>0</v>
      </c>
      <c r="H4833" s="223">
        <f t="shared" si="423"/>
        <v>0</v>
      </c>
      <c r="I4833" s="223">
        <f t="shared" si="423"/>
        <v>0</v>
      </c>
      <c r="J4833" s="223">
        <f t="shared" si="423"/>
        <v>0</v>
      </c>
      <c r="K4833" s="223">
        <f t="shared" si="423"/>
        <v>0</v>
      </c>
      <c r="L4833" s="223">
        <f t="shared" si="423"/>
        <v>0</v>
      </c>
      <c r="M4833" s="223">
        <f t="shared" si="423"/>
        <v>0</v>
      </c>
      <c r="N4833" s="223">
        <f t="shared" si="423"/>
        <v>0</v>
      </c>
      <c r="O4833" s="223">
        <f t="shared" si="423"/>
        <v>0</v>
      </c>
      <c r="P4833" s="223">
        <f t="shared" si="423"/>
        <v>0</v>
      </c>
      <c r="Q4833" s="223">
        <f t="shared" si="423"/>
        <v>0</v>
      </c>
      <c r="R4833" s="223">
        <f t="shared" si="423"/>
        <v>0</v>
      </c>
    </row>
    <row r="4834" spans="1:18" hidden="1" outlineLevel="2" x14ac:dyDescent="0.25">
      <c r="A4834" s="222" t="str">
        <f>'Usages mobilité'!A32</f>
        <v>Usage mobilité n°29</v>
      </c>
      <c r="B4834" s="222" t="s">
        <v>41</v>
      </c>
      <c r="C4834" s="222"/>
      <c r="D4834" s="223">
        <f>IF(B$4693&lt;&gt;"",IF(B$4693='Usages mobilité'!BF32,'Usages mobilité'!BD32,0),0)</f>
        <v>0</v>
      </c>
      <c r="E4834" s="223">
        <f t="shared" si="423"/>
        <v>0</v>
      </c>
      <c r="F4834" s="223">
        <f t="shared" si="423"/>
        <v>0</v>
      </c>
      <c r="G4834" s="223">
        <f t="shared" si="423"/>
        <v>0</v>
      </c>
      <c r="H4834" s="223">
        <f t="shared" si="423"/>
        <v>0</v>
      </c>
      <c r="I4834" s="223">
        <f t="shared" si="423"/>
        <v>0</v>
      </c>
      <c r="J4834" s="223">
        <f t="shared" si="423"/>
        <v>0</v>
      </c>
      <c r="K4834" s="223">
        <f t="shared" si="423"/>
        <v>0</v>
      </c>
      <c r="L4834" s="223">
        <f t="shared" si="423"/>
        <v>0</v>
      </c>
      <c r="M4834" s="223">
        <f t="shared" si="423"/>
        <v>0</v>
      </c>
      <c r="N4834" s="223">
        <f t="shared" si="423"/>
        <v>0</v>
      </c>
      <c r="O4834" s="223">
        <f t="shared" si="423"/>
        <v>0</v>
      </c>
      <c r="P4834" s="223">
        <f t="shared" si="423"/>
        <v>0</v>
      </c>
      <c r="Q4834" s="223">
        <f t="shared" si="423"/>
        <v>0</v>
      </c>
      <c r="R4834" s="223">
        <f t="shared" si="423"/>
        <v>0</v>
      </c>
    </row>
    <row r="4835" spans="1:18" hidden="1" outlineLevel="2" x14ac:dyDescent="0.25">
      <c r="A4835" s="222" t="str">
        <f>'Usages mobilité'!A33</f>
        <v>Usage mobilité n°30</v>
      </c>
      <c r="B4835" s="222" t="s">
        <v>41</v>
      </c>
      <c r="C4835" s="222"/>
      <c r="D4835" s="223">
        <f>IF(B$4693&lt;&gt;"",IF(B$4693='Usages mobilité'!BF33,'Usages mobilité'!BD33,0),0)</f>
        <v>0</v>
      </c>
      <c r="E4835" s="223">
        <f t="shared" si="423"/>
        <v>0</v>
      </c>
      <c r="F4835" s="223">
        <f t="shared" si="423"/>
        <v>0</v>
      </c>
      <c r="G4835" s="223">
        <f t="shared" si="423"/>
        <v>0</v>
      </c>
      <c r="H4835" s="223">
        <f t="shared" si="423"/>
        <v>0</v>
      </c>
      <c r="I4835" s="223">
        <f t="shared" si="423"/>
        <v>0</v>
      </c>
      <c r="J4835" s="223">
        <f t="shared" si="423"/>
        <v>0</v>
      </c>
      <c r="K4835" s="223">
        <f t="shared" si="423"/>
        <v>0</v>
      </c>
      <c r="L4835" s="223">
        <f t="shared" si="423"/>
        <v>0</v>
      </c>
      <c r="M4835" s="223">
        <f t="shared" si="423"/>
        <v>0</v>
      </c>
      <c r="N4835" s="223">
        <f t="shared" si="423"/>
        <v>0</v>
      </c>
      <c r="O4835" s="223">
        <f t="shared" si="423"/>
        <v>0</v>
      </c>
      <c r="P4835" s="223">
        <f t="shared" si="423"/>
        <v>0</v>
      </c>
      <c r="Q4835" s="223">
        <f t="shared" si="423"/>
        <v>0</v>
      </c>
      <c r="R4835" s="223">
        <f t="shared" si="423"/>
        <v>0</v>
      </c>
    </row>
    <row r="4836" spans="1:18" hidden="1" outlineLevel="2" x14ac:dyDescent="0.25">
      <c r="A4836" s="222" t="str">
        <f>'Usages mobilité'!A34</f>
        <v>Usage mobilité n°31</v>
      </c>
      <c r="B4836" s="222" t="s">
        <v>41</v>
      </c>
      <c r="C4836" s="222"/>
      <c r="D4836" s="223">
        <f>IF(B$4693&lt;&gt;"",IF(B$4693='Usages mobilité'!BF34,'Usages mobilité'!BD34,0),0)</f>
        <v>0</v>
      </c>
      <c r="E4836" s="223">
        <f t="shared" ref="E4836:R4845" si="424">$D4836</f>
        <v>0</v>
      </c>
      <c r="F4836" s="223">
        <f t="shared" si="424"/>
        <v>0</v>
      </c>
      <c r="G4836" s="223">
        <f t="shared" si="424"/>
        <v>0</v>
      </c>
      <c r="H4836" s="223">
        <f t="shared" si="424"/>
        <v>0</v>
      </c>
      <c r="I4836" s="223">
        <f t="shared" si="424"/>
        <v>0</v>
      </c>
      <c r="J4836" s="223">
        <f t="shared" si="424"/>
        <v>0</v>
      </c>
      <c r="K4836" s="223">
        <f t="shared" si="424"/>
        <v>0</v>
      </c>
      <c r="L4836" s="223">
        <f t="shared" si="424"/>
        <v>0</v>
      </c>
      <c r="M4836" s="223">
        <f t="shared" si="424"/>
        <v>0</v>
      </c>
      <c r="N4836" s="223">
        <f t="shared" si="424"/>
        <v>0</v>
      </c>
      <c r="O4836" s="223">
        <f t="shared" si="424"/>
        <v>0</v>
      </c>
      <c r="P4836" s="223">
        <f t="shared" si="424"/>
        <v>0</v>
      </c>
      <c r="Q4836" s="223">
        <f t="shared" si="424"/>
        <v>0</v>
      </c>
      <c r="R4836" s="223">
        <f t="shared" si="424"/>
        <v>0</v>
      </c>
    </row>
    <row r="4837" spans="1:18" hidden="1" outlineLevel="2" x14ac:dyDescent="0.25">
      <c r="A4837" s="222" t="str">
        <f>'Usages mobilité'!A35</f>
        <v>Usage mobilité n°32</v>
      </c>
      <c r="B4837" s="222" t="s">
        <v>41</v>
      </c>
      <c r="C4837" s="222"/>
      <c r="D4837" s="223">
        <f>IF(B$4693&lt;&gt;"",IF(B$4693='Usages mobilité'!BF35,'Usages mobilité'!BD35,0),0)</f>
        <v>0</v>
      </c>
      <c r="E4837" s="223">
        <f t="shared" si="424"/>
        <v>0</v>
      </c>
      <c r="F4837" s="223">
        <f t="shared" si="424"/>
        <v>0</v>
      </c>
      <c r="G4837" s="223">
        <f t="shared" si="424"/>
        <v>0</v>
      </c>
      <c r="H4837" s="223">
        <f t="shared" si="424"/>
        <v>0</v>
      </c>
      <c r="I4837" s="223">
        <f t="shared" si="424"/>
        <v>0</v>
      </c>
      <c r="J4837" s="223">
        <f t="shared" si="424"/>
        <v>0</v>
      </c>
      <c r="K4837" s="223">
        <f t="shared" si="424"/>
        <v>0</v>
      </c>
      <c r="L4837" s="223">
        <f t="shared" si="424"/>
        <v>0</v>
      </c>
      <c r="M4837" s="223">
        <f t="shared" si="424"/>
        <v>0</v>
      </c>
      <c r="N4837" s="223">
        <f t="shared" si="424"/>
        <v>0</v>
      </c>
      <c r="O4837" s="223">
        <f t="shared" si="424"/>
        <v>0</v>
      </c>
      <c r="P4837" s="223">
        <f t="shared" si="424"/>
        <v>0</v>
      </c>
      <c r="Q4837" s="223">
        <f t="shared" si="424"/>
        <v>0</v>
      </c>
      <c r="R4837" s="223">
        <f t="shared" si="424"/>
        <v>0</v>
      </c>
    </row>
    <row r="4838" spans="1:18" hidden="1" outlineLevel="2" x14ac:dyDescent="0.25">
      <c r="A4838" s="222" t="str">
        <f>'Usages mobilité'!A36</f>
        <v>Usage mobilité n°33</v>
      </c>
      <c r="B4838" s="222" t="s">
        <v>41</v>
      </c>
      <c r="C4838" s="222"/>
      <c r="D4838" s="223">
        <f>IF(B$4693&lt;&gt;"",IF(B$4693='Usages mobilité'!BF36,'Usages mobilité'!BD36,0),0)</f>
        <v>0</v>
      </c>
      <c r="E4838" s="223">
        <f t="shared" si="424"/>
        <v>0</v>
      </c>
      <c r="F4838" s="223">
        <f t="shared" si="424"/>
        <v>0</v>
      </c>
      <c r="G4838" s="223">
        <f t="shared" si="424"/>
        <v>0</v>
      </c>
      <c r="H4838" s="223">
        <f t="shared" si="424"/>
        <v>0</v>
      </c>
      <c r="I4838" s="223">
        <f t="shared" si="424"/>
        <v>0</v>
      </c>
      <c r="J4838" s="223">
        <f t="shared" si="424"/>
        <v>0</v>
      </c>
      <c r="K4838" s="223">
        <f t="shared" si="424"/>
        <v>0</v>
      </c>
      <c r="L4838" s="223">
        <f t="shared" si="424"/>
        <v>0</v>
      </c>
      <c r="M4838" s="223">
        <f t="shared" si="424"/>
        <v>0</v>
      </c>
      <c r="N4838" s="223">
        <f t="shared" si="424"/>
        <v>0</v>
      </c>
      <c r="O4838" s="223">
        <f t="shared" si="424"/>
        <v>0</v>
      </c>
      <c r="P4838" s="223">
        <f t="shared" si="424"/>
        <v>0</v>
      </c>
      <c r="Q4838" s="223">
        <f t="shared" si="424"/>
        <v>0</v>
      </c>
      <c r="R4838" s="223">
        <f t="shared" si="424"/>
        <v>0</v>
      </c>
    </row>
    <row r="4839" spans="1:18" hidden="1" outlineLevel="2" x14ac:dyDescent="0.25">
      <c r="A4839" s="222" t="str">
        <f>'Usages mobilité'!A37</f>
        <v>Usage mobilité n°34</v>
      </c>
      <c r="B4839" s="222" t="s">
        <v>41</v>
      </c>
      <c r="C4839" s="222"/>
      <c r="D4839" s="223">
        <f>IF(B$4693&lt;&gt;"",IF(B$4693='Usages mobilité'!BF37,'Usages mobilité'!BD37,0),0)</f>
        <v>0</v>
      </c>
      <c r="E4839" s="223">
        <f t="shared" si="424"/>
        <v>0</v>
      </c>
      <c r="F4839" s="223">
        <f t="shared" si="424"/>
        <v>0</v>
      </c>
      <c r="G4839" s="223">
        <f t="shared" si="424"/>
        <v>0</v>
      </c>
      <c r="H4839" s="223">
        <f t="shared" si="424"/>
        <v>0</v>
      </c>
      <c r="I4839" s="223">
        <f t="shared" si="424"/>
        <v>0</v>
      </c>
      <c r="J4839" s="223">
        <f t="shared" si="424"/>
        <v>0</v>
      </c>
      <c r="K4839" s="223">
        <f t="shared" si="424"/>
        <v>0</v>
      </c>
      <c r="L4839" s="223">
        <f t="shared" si="424"/>
        <v>0</v>
      </c>
      <c r="M4839" s="223">
        <f t="shared" si="424"/>
        <v>0</v>
      </c>
      <c r="N4839" s="223">
        <f t="shared" si="424"/>
        <v>0</v>
      </c>
      <c r="O4839" s="223">
        <f t="shared" si="424"/>
        <v>0</v>
      </c>
      <c r="P4839" s="223">
        <f t="shared" si="424"/>
        <v>0</v>
      </c>
      <c r="Q4839" s="223">
        <f t="shared" si="424"/>
        <v>0</v>
      </c>
      <c r="R4839" s="223">
        <f t="shared" si="424"/>
        <v>0</v>
      </c>
    </row>
    <row r="4840" spans="1:18" hidden="1" outlineLevel="2" x14ac:dyDescent="0.25">
      <c r="A4840" s="222" t="str">
        <f>'Usages mobilité'!A38</f>
        <v>Usage mobilité n°35</v>
      </c>
      <c r="B4840" s="222" t="s">
        <v>41</v>
      </c>
      <c r="C4840" s="222"/>
      <c r="D4840" s="223">
        <f>IF(B$4693&lt;&gt;"",IF(B$4693='Usages mobilité'!BF38,'Usages mobilité'!BD38,0),0)</f>
        <v>0</v>
      </c>
      <c r="E4840" s="223">
        <f t="shared" si="424"/>
        <v>0</v>
      </c>
      <c r="F4840" s="223">
        <f t="shared" si="424"/>
        <v>0</v>
      </c>
      <c r="G4840" s="223">
        <f t="shared" si="424"/>
        <v>0</v>
      </c>
      <c r="H4840" s="223">
        <f t="shared" si="424"/>
        <v>0</v>
      </c>
      <c r="I4840" s="223">
        <f t="shared" si="424"/>
        <v>0</v>
      </c>
      <c r="J4840" s="223">
        <f t="shared" si="424"/>
        <v>0</v>
      </c>
      <c r="K4840" s="223">
        <f t="shared" si="424"/>
        <v>0</v>
      </c>
      <c r="L4840" s="223">
        <f t="shared" si="424"/>
        <v>0</v>
      </c>
      <c r="M4840" s="223">
        <f t="shared" si="424"/>
        <v>0</v>
      </c>
      <c r="N4840" s="223">
        <f t="shared" si="424"/>
        <v>0</v>
      </c>
      <c r="O4840" s="223">
        <f t="shared" si="424"/>
        <v>0</v>
      </c>
      <c r="P4840" s="223">
        <f t="shared" si="424"/>
        <v>0</v>
      </c>
      <c r="Q4840" s="223">
        <f t="shared" si="424"/>
        <v>0</v>
      </c>
      <c r="R4840" s="223">
        <f t="shared" si="424"/>
        <v>0</v>
      </c>
    </row>
    <row r="4841" spans="1:18" hidden="1" outlineLevel="2" x14ac:dyDescent="0.25">
      <c r="A4841" s="222" t="str">
        <f>'Usages mobilité'!A39</f>
        <v>Usage mobilité n°36</v>
      </c>
      <c r="B4841" s="222" t="s">
        <v>41</v>
      </c>
      <c r="C4841" s="222"/>
      <c r="D4841" s="223">
        <f>IF(B$4693&lt;&gt;"",IF(B$4693='Usages mobilité'!BF39,'Usages mobilité'!BD39,0),0)</f>
        <v>0</v>
      </c>
      <c r="E4841" s="223">
        <f t="shared" si="424"/>
        <v>0</v>
      </c>
      <c r="F4841" s="223">
        <f t="shared" si="424"/>
        <v>0</v>
      </c>
      <c r="G4841" s="223">
        <f t="shared" si="424"/>
        <v>0</v>
      </c>
      <c r="H4841" s="223">
        <f t="shared" si="424"/>
        <v>0</v>
      </c>
      <c r="I4841" s="223">
        <f t="shared" si="424"/>
        <v>0</v>
      </c>
      <c r="J4841" s="223">
        <f t="shared" si="424"/>
        <v>0</v>
      </c>
      <c r="K4841" s="223">
        <f t="shared" si="424"/>
        <v>0</v>
      </c>
      <c r="L4841" s="223">
        <f t="shared" si="424"/>
        <v>0</v>
      </c>
      <c r="M4841" s="223">
        <f t="shared" si="424"/>
        <v>0</v>
      </c>
      <c r="N4841" s="223">
        <f t="shared" si="424"/>
        <v>0</v>
      </c>
      <c r="O4841" s="223">
        <f t="shared" si="424"/>
        <v>0</v>
      </c>
      <c r="P4841" s="223">
        <f t="shared" si="424"/>
        <v>0</v>
      </c>
      <c r="Q4841" s="223">
        <f t="shared" si="424"/>
        <v>0</v>
      </c>
      <c r="R4841" s="223">
        <f t="shared" si="424"/>
        <v>0</v>
      </c>
    </row>
    <row r="4842" spans="1:18" hidden="1" outlineLevel="2" x14ac:dyDescent="0.25">
      <c r="A4842" s="222" t="str">
        <f>'Usages mobilité'!A40</f>
        <v>Usage mobilité n°37</v>
      </c>
      <c r="B4842" s="222" t="s">
        <v>41</v>
      </c>
      <c r="C4842" s="222"/>
      <c r="D4842" s="223">
        <f>IF(B$4693&lt;&gt;"",IF(B$4693='Usages mobilité'!BF40,'Usages mobilité'!BD40,0),0)</f>
        <v>0</v>
      </c>
      <c r="E4842" s="223">
        <f t="shared" si="424"/>
        <v>0</v>
      </c>
      <c r="F4842" s="223">
        <f t="shared" si="424"/>
        <v>0</v>
      </c>
      <c r="G4842" s="223">
        <f t="shared" si="424"/>
        <v>0</v>
      </c>
      <c r="H4842" s="223">
        <f t="shared" si="424"/>
        <v>0</v>
      </c>
      <c r="I4842" s="223">
        <f t="shared" si="424"/>
        <v>0</v>
      </c>
      <c r="J4842" s="223">
        <f t="shared" si="424"/>
        <v>0</v>
      </c>
      <c r="K4842" s="223">
        <f t="shared" si="424"/>
        <v>0</v>
      </c>
      <c r="L4842" s="223">
        <f t="shared" si="424"/>
        <v>0</v>
      </c>
      <c r="M4842" s="223">
        <f t="shared" si="424"/>
        <v>0</v>
      </c>
      <c r="N4842" s="223">
        <f t="shared" si="424"/>
        <v>0</v>
      </c>
      <c r="O4842" s="223">
        <f t="shared" si="424"/>
        <v>0</v>
      </c>
      <c r="P4842" s="223">
        <f t="shared" si="424"/>
        <v>0</v>
      </c>
      <c r="Q4842" s="223">
        <f t="shared" si="424"/>
        <v>0</v>
      </c>
      <c r="R4842" s="223">
        <f t="shared" si="424"/>
        <v>0</v>
      </c>
    </row>
    <row r="4843" spans="1:18" hidden="1" outlineLevel="2" x14ac:dyDescent="0.25">
      <c r="A4843" s="222" t="str">
        <f>'Usages mobilité'!A41</f>
        <v>Usage mobilité n°38</v>
      </c>
      <c r="B4843" s="222" t="s">
        <v>41</v>
      </c>
      <c r="C4843" s="222"/>
      <c r="D4843" s="223">
        <f>IF(B$4693&lt;&gt;"",IF(B$4693='Usages mobilité'!BF41,'Usages mobilité'!BD41,0),0)</f>
        <v>0</v>
      </c>
      <c r="E4843" s="223">
        <f t="shared" si="424"/>
        <v>0</v>
      </c>
      <c r="F4843" s="223">
        <f t="shared" si="424"/>
        <v>0</v>
      </c>
      <c r="G4843" s="223">
        <f t="shared" si="424"/>
        <v>0</v>
      </c>
      <c r="H4843" s="223">
        <f t="shared" si="424"/>
        <v>0</v>
      </c>
      <c r="I4843" s="223">
        <f t="shared" si="424"/>
        <v>0</v>
      </c>
      <c r="J4843" s="223">
        <f t="shared" si="424"/>
        <v>0</v>
      </c>
      <c r="K4843" s="223">
        <f t="shared" si="424"/>
        <v>0</v>
      </c>
      <c r="L4843" s="223">
        <f t="shared" si="424"/>
        <v>0</v>
      </c>
      <c r="M4843" s="223">
        <f t="shared" si="424"/>
        <v>0</v>
      </c>
      <c r="N4843" s="223">
        <f t="shared" si="424"/>
        <v>0</v>
      </c>
      <c r="O4843" s="223">
        <f t="shared" si="424"/>
        <v>0</v>
      </c>
      <c r="P4843" s="223">
        <f t="shared" si="424"/>
        <v>0</v>
      </c>
      <c r="Q4843" s="223">
        <f t="shared" si="424"/>
        <v>0</v>
      </c>
      <c r="R4843" s="223">
        <f t="shared" si="424"/>
        <v>0</v>
      </c>
    </row>
    <row r="4844" spans="1:18" hidden="1" outlineLevel="2" x14ac:dyDescent="0.25">
      <c r="A4844" s="222" t="str">
        <f>'Usages mobilité'!A42</f>
        <v>Usage mobilité n°39</v>
      </c>
      <c r="B4844" s="222" t="s">
        <v>41</v>
      </c>
      <c r="C4844" s="222"/>
      <c r="D4844" s="223">
        <f>IF(B$4693&lt;&gt;"",IF(B$4693='Usages mobilité'!BF42,'Usages mobilité'!BD42,0),0)</f>
        <v>0</v>
      </c>
      <c r="E4844" s="223">
        <f t="shared" si="424"/>
        <v>0</v>
      </c>
      <c r="F4844" s="223">
        <f t="shared" si="424"/>
        <v>0</v>
      </c>
      <c r="G4844" s="223">
        <f t="shared" si="424"/>
        <v>0</v>
      </c>
      <c r="H4844" s="223">
        <f t="shared" si="424"/>
        <v>0</v>
      </c>
      <c r="I4844" s="223">
        <f t="shared" si="424"/>
        <v>0</v>
      </c>
      <c r="J4844" s="223">
        <f t="shared" si="424"/>
        <v>0</v>
      </c>
      <c r="K4844" s="223">
        <f t="shared" si="424"/>
        <v>0</v>
      </c>
      <c r="L4844" s="223">
        <f t="shared" si="424"/>
        <v>0</v>
      </c>
      <c r="M4844" s="223">
        <f t="shared" si="424"/>
        <v>0</v>
      </c>
      <c r="N4844" s="223">
        <f t="shared" si="424"/>
        <v>0</v>
      </c>
      <c r="O4844" s="223">
        <f t="shared" si="424"/>
        <v>0</v>
      </c>
      <c r="P4844" s="223">
        <f t="shared" si="424"/>
        <v>0</v>
      </c>
      <c r="Q4844" s="223">
        <f t="shared" si="424"/>
        <v>0</v>
      </c>
      <c r="R4844" s="223">
        <f t="shared" si="424"/>
        <v>0</v>
      </c>
    </row>
    <row r="4845" spans="1:18" hidden="1" outlineLevel="2" x14ac:dyDescent="0.25">
      <c r="A4845" s="222" t="str">
        <f>'Usages mobilité'!A43</f>
        <v>Usage mobilité n°40</v>
      </c>
      <c r="B4845" s="222" t="s">
        <v>41</v>
      </c>
      <c r="C4845" s="222"/>
      <c r="D4845" s="223">
        <f>IF(B$4693&lt;&gt;"",IF(B$4693='Usages mobilité'!BF43,'Usages mobilité'!BD43,0),0)</f>
        <v>0</v>
      </c>
      <c r="E4845" s="223">
        <f t="shared" si="424"/>
        <v>0</v>
      </c>
      <c r="F4845" s="223">
        <f t="shared" si="424"/>
        <v>0</v>
      </c>
      <c r="G4845" s="223">
        <f t="shared" si="424"/>
        <v>0</v>
      </c>
      <c r="H4845" s="223">
        <f t="shared" si="424"/>
        <v>0</v>
      </c>
      <c r="I4845" s="223">
        <f t="shared" si="424"/>
        <v>0</v>
      </c>
      <c r="J4845" s="223">
        <f t="shared" si="424"/>
        <v>0</v>
      </c>
      <c r="K4845" s="223">
        <f t="shared" si="424"/>
        <v>0</v>
      </c>
      <c r="L4845" s="223">
        <f t="shared" si="424"/>
        <v>0</v>
      </c>
      <c r="M4845" s="223">
        <f t="shared" si="424"/>
        <v>0</v>
      </c>
      <c r="N4845" s="223">
        <f t="shared" si="424"/>
        <v>0</v>
      </c>
      <c r="O4845" s="223">
        <f t="shared" si="424"/>
        <v>0</v>
      </c>
      <c r="P4845" s="223">
        <f t="shared" si="424"/>
        <v>0</v>
      </c>
      <c r="Q4845" s="223">
        <f t="shared" si="424"/>
        <v>0</v>
      </c>
      <c r="R4845" s="223">
        <f t="shared" si="424"/>
        <v>0</v>
      </c>
    </row>
    <row r="4846" spans="1:18" hidden="1" outlineLevel="2" x14ac:dyDescent="0.25">
      <c r="A4846" s="222" t="str">
        <f>'Usages mobilité'!A44</f>
        <v>Usage mobilité n°41</v>
      </c>
      <c r="B4846" s="222" t="s">
        <v>41</v>
      </c>
      <c r="C4846" s="222"/>
      <c r="D4846" s="223">
        <f>IF(B$4693&lt;&gt;"",IF(B$4693='Usages mobilité'!BF44,'Usages mobilité'!BD44,0),0)</f>
        <v>0</v>
      </c>
      <c r="E4846" s="223">
        <f t="shared" ref="E4846:R4855" si="425">$D4846</f>
        <v>0</v>
      </c>
      <c r="F4846" s="223">
        <f t="shared" si="425"/>
        <v>0</v>
      </c>
      <c r="G4846" s="223">
        <f t="shared" si="425"/>
        <v>0</v>
      </c>
      <c r="H4846" s="223">
        <f t="shared" si="425"/>
        <v>0</v>
      </c>
      <c r="I4846" s="223">
        <f t="shared" si="425"/>
        <v>0</v>
      </c>
      <c r="J4846" s="223">
        <f t="shared" si="425"/>
        <v>0</v>
      </c>
      <c r="K4846" s="223">
        <f t="shared" si="425"/>
        <v>0</v>
      </c>
      <c r="L4846" s="223">
        <f t="shared" si="425"/>
        <v>0</v>
      </c>
      <c r="M4846" s="223">
        <f t="shared" si="425"/>
        <v>0</v>
      </c>
      <c r="N4846" s="223">
        <f t="shared" si="425"/>
        <v>0</v>
      </c>
      <c r="O4846" s="223">
        <f t="shared" si="425"/>
        <v>0</v>
      </c>
      <c r="P4846" s="223">
        <f t="shared" si="425"/>
        <v>0</v>
      </c>
      <c r="Q4846" s="223">
        <f t="shared" si="425"/>
        <v>0</v>
      </c>
      <c r="R4846" s="223">
        <f t="shared" si="425"/>
        <v>0</v>
      </c>
    </row>
    <row r="4847" spans="1:18" hidden="1" outlineLevel="2" x14ac:dyDescent="0.25">
      <c r="A4847" s="222" t="str">
        <f>'Usages mobilité'!A45</f>
        <v>Usage mobilité n°42</v>
      </c>
      <c r="B4847" s="222" t="s">
        <v>41</v>
      </c>
      <c r="C4847" s="222"/>
      <c r="D4847" s="223">
        <f>IF(B$4693&lt;&gt;"",IF(B$4693='Usages mobilité'!BF45,'Usages mobilité'!BD45,0),0)</f>
        <v>0</v>
      </c>
      <c r="E4847" s="223">
        <f t="shared" si="425"/>
        <v>0</v>
      </c>
      <c r="F4847" s="223">
        <f t="shared" si="425"/>
        <v>0</v>
      </c>
      <c r="G4847" s="223">
        <f t="shared" si="425"/>
        <v>0</v>
      </c>
      <c r="H4847" s="223">
        <f t="shared" si="425"/>
        <v>0</v>
      </c>
      <c r="I4847" s="223">
        <f t="shared" si="425"/>
        <v>0</v>
      </c>
      <c r="J4847" s="223">
        <f t="shared" si="425"/>
        <v>0</v>
      </c>
      <c r="K4847" s="223">
        <f t="shared" si="425"/>
        <v>0</v>
      </c>
      <c r="L4847" s="223">
        <f t="shared" si="425"/>
        <v>0</v>
      </c>
      <c r="M4847" s="223">
        <f t="shared" si="425"/>
        <v>0</v>
      </c>
      <c r="N4847" s="223">
        <f t="shared" si="425"/>
        <v>0</v>
      </c>
      <c r="O4847" s="223">
        <f t="shared" si="425"/>
        <v>0</v>
      </c>
      <c r="P4847" s="223">
        <f t="shared" si="425"/>
        <v>0</v>
      </c>
      <c r="Q4847" s="223">
        <f t="shared" si="425"/>
        <v>0</v>
      </c>
      <c r="R4847" s="223">
        <f t="shared" si="425"/>
        <v>0</v>
      </c>
    </row>
    <row r="4848" spans="1:18" hidden="1" outlineLevel="2" x14ac:dyDescent="0.25">
      <c r="A4848" s="222" t="str">
        <f>'Usages mobilité'!A46</f>
        <v>Usage mobilité n°43</v>
      </c>
      <c r="B4848" s="222" t="s">
        <v>41</v>
      </c>
      <c r="C4848" s="222"/>
      <c r="D4848" s="223">
        <f>IF(B$4693&lt;&gt;"",IF(B$4693='Usages mobilité'!BF46,'Usages mobilité'!BD46,0),0)</f>
        <v>0</v>
      </c>
      <c r="E4848" s="223">
        <f t="shared" si="425"/>
        <v>0</v>
      </c>
      <c r="F4848" s="223">
        <f t="shared" si="425"/>
        <v>0</v>
      </c>
      <c r="G4848" s="223">
        <f t="shared" si="425"/>
        <v>0</v>
      </c>
      <c r="H4848" s="223">
        <f t="shared" si="425"/>
        <v>0</v>
      </c>
      <c r="I4848" s="223">
        <f t="shared" si="425"/>
        <v>0</v>
      </c>
      <c r="J4848" s="223">
        <f t="shared" si="425"/>
        <v>0</v>
      </c>
      <c r="K4848" s="223">
        <f t="shared" si="425"/>
        <v>0</v>
      </c>
      <c r="L4848" s="223">
        <f t="shared" si="425"/>
        <v>0</v>
      </c>
      <c r="M4848" s="223">
        <f t="shared" si="425"/>
        <v>0</v>
      </c>
      <c r="N4848" s="223">
        <f t="shared" si="425"/>
        <v>0</v>
      </c>
      <c r="O4848" s="223">
        <f t="shared" si="425"/>
        <v>0</v>
      </c>
      <c r="P4848" s="223">
        <f t="shared" si="425"/>
        <v>0</v>
      </c>
      <c r="Q4848" s="223">
        <f t="shared" si="425"/>
        <v>0</v>
      </c>
      <c r="R4848" s="223">
        <f t="shared" si="425"/>
        <v>0</v>
      </c>
    </row>
    <row r="4849" spans="1:18" hidden="1" outlineLevel="2" x14ac:dyDescent="0.25">
      <c r="A4849" s="222" t="str">
        <f>'Usages mobilité'!A47</f>
        <v>Usage mobilité n°44</v>
      </c>
      <c r="B4849" s="222" t="s">
        <v>41</v>
      </c>
      <c r="C4849" s="222"/>
      <c r="D4849" s="223">
        <f>IF(B$4693&lt;&gt;"",IF(B$4693='Usages mobilité'!BF47,'Usages mobilité'!BD47,0),0)</f>
        <v>0</v>
      </c>
      <c r="E4849" s="223">
        <f t="shared" si="425"/>
        <v>0</v>
      </c>
      <c r="F4849" s="223">
        <f t="shared" si="425"/>
        <v>0</v>
      </c>
      <c r="G4849" s="223">
        <f t="shared" si="425"/>
        <v>0</v>
      </c>
      <c r="H4849" s="223">
        <f t="shared" si="425"/>
        <v>0</v>
      </c>
      <c r="I4849" s="223">
        <f t="shared" si="425"/>
        <v>0</v>
      </c>
      <c r="J4849" s="223">
        <f t="shared" si="425"/>
        <v>0</v>
      </c>
      <c r="K4849" s="223">
        <f t="shared" si="425"/>
        <v>0</v>
      </c>
      <c r="L4849" s="223">
        <f t="shared" si="425"/>
        <v>0</v>
      </c>
      <c r="M4849" s="223">
        <f t="shared" si="425"/>
        <v>0</v>
      </c>
      <c r="N4849" s="223">
        <f t="shared" si="425"/>
        <v>0</v>
      </c>
      <c r="O4849" s="223">
        <f t="shared" si="425"/>
        <v>0</v>
      </c>
      <c r="P4849" s="223">
        <f t="shared" si="425"/>
        <v>0</v>
      </c>
      <c r="Q4849" s="223">
        <f t="shared" si="425"/>
        <v>0</v>
      </c>
      <c r="R4849" s="223">
        <f t="shared" si="425"/>
        <v>0</v>
      </c>
    </row>
    <row r="4850" spans="1:18" hidden="1" outlineLevel="2" x14ac:dyDescent="0.25">
      <c r="A4850" s="222" t="str">
        <f>'Usages mobilité'!A48</f>
        <v>Usage mobilité n°45</v>
      </c>
      <c r="B4850" s="222" t="s">
        <v>41</v>
      </c>
      <c r="C4850" s="222"/>
      <c r="D4850" s="223">
        <f>IF(B$4693&lt;&gt;"",IF(B$4693='Usages mobilité'!BF48,'Usages mobilité'!BD48,0),0)</f>
        <v>0</v>
      </c>
      <c r="E4850" s="223">
        <f t="shared" si="425"/>
        <v>0</v>
      </c>
      <c r="F4850" s="223">
        <f t="shared" si="425"/>
        <v>0</v>
      </c>
      <c r="G4850" s="223">
        <f t="shared" si="425"/>
        <v>0</v>
      </c>
      <c r="H4850" s="223">
        <f t="shared" si="425"/>
        <v>0</v>
      </c>
      <c r="I4850" s="223">
        <f t="shared" si="425"/>
        <v>0</v>
      </c>
      <c r="J4850" s="223">
        <f t="shared" si="425"/>
        <v>0</v>
      </c>
      <c r="K4850" s="223">
        <f t="shared" si="425"/>
        <v>0</v>
      </c>
      <c r="L4850" s="223">
        <f t="shared" si="425"/>
        <v>0</v>
      </c>
      <c r="M4850" s="223">
        <f t="shared" si="425"/>
        <v>0</v>
      </c>
      <c r="N4850" s="223">
        <f t="shared" si="425"/>
        <v>0</v>
      </c>
      <c r="O4850" s="223">
        <f t="shared" si="425"/>
        <v>0</v>
      </c>
      <c r="P4850" s="223">
        <f t="shared" si="425"/>
        <v>0</v>
      </c>
      <c r="Q4850" s="223">
        <f t="shared" si="425"/>
        <v>0</v>
      </c>
      <c r="R4850" s="223">
        <f t="shared" si="425"/>
        <v>0</v>
      </c>
    </row>
    <row r="4851" spans="1:18" hidden="1" outlineLevel="2" x14ac:dyDescent="0.25">
      <c r="A4851" s="222" t="str">
        <f>'Usages mobilité'!A49</f>
        <v>Usage mobilité n°46</v>
      </c>
      <c r="B4851" s="222" t="s">
        <v>41</v>
      </c>
      <c r="C4851" s="222"/>
      <c r="D4851" s="223">
        <f>IF(B$4693&lt;&gt;"",IF(B$4693='Usages mobilité'!BF49,'Usages mobilité'!BD49,0),0)</f>
        <v>0</v>
      </c>
      <c r="E4851" s="223">
        <f t="shared" si="425"/>
        <v>0</v>
      </c>
      <c r="F4851" s="223">
        <f t="shared" si="425"/>
        <v>0</v>
      </c>
      <c r="G4851" s="223">
        <f t="shared" si="425"/>
        <v>0</v>
      </c>
      <c r="H4851" s="223">
        <f t="shared" si="425"/>
        <v>0</v>
      </c>
      <c r="I4851" s="223">
        <f t="shared" si="425"/>
        <v>0</v>
      </c>
      <c r="J4851" s="223">
        <f t="shared" si="425"/>
        <v>0</v>
      </c>
      <c r="K4851" s="223">
        <f t="shared" si="425"/>
        <v>0</v>
      </c>
      <c r="L4851" s="223">
        <f t="shared" si="425"/>
        <v>0</v>
      </c>
      <c r="M4851" s="223">
        <f t="shared" si="425"/>
        <v>0</v>
      </c>
      <c r="N4851" s="223">
        <f t="shared" si="425"/>
        <v>0</v>
      </c>
      <c r="O4851" s="223">
        <f t="shared" si="425"/>
        <v>0</v>
      </c>
      <c r="P4851" s="223">
        <f t="shared" si="425"/>
        <v>0</v>
      </c>
      <c r="Q4851" s="223">
        <f t="shared" si="425"/>
        <v>0</v>
      </c>
      <c r="R4851" s="223">
        <f t="shared" si="425"/>
        <v>0</v>
      </c>
    </row>
    <row r="4852" spans="1:18" hidden="1" outlineLevel="2" x14ac:dyDescent="0.25">
      <c r="A4852" s="222" t="str">
        <f>'Usages mobilité'!A50</f>
        <v>Usage mobilité n°47</v>
      </c>
      <c r="B4852" s="222" t="s">
        <v>41</v>
      </c>
      <c r="C4852" s="222"/>
      <c r="D4852" s="223">
        <f>IF(B$4693&lt;&gt;"",IF(B$4693='Usages mobilité'!BF50,'Usages mobilité'!BD50,0),0)</f>
        <v>0</v>
      </c>
      <c r="E4852" s="223">
        <f t="shared" si="425"/>
        <v>0</v>
      </c>
      <c r="F4852" s="223">
        <f t="shared" si="425"/>
        <v>0</v>
      </c>
      <c r="G4852" s="223">
        <f t="shared" si="425"/>
        <v>0</v>
      </c>
      <c r="H4852" s="223">
        <f t="shared" si="425"/>
        <v>0</v>
      </c>
      <c r="I4852" s="223">
        <f t="shared" si="425"/>
        <v>0</v>
      </c>
      <c r="J4852" s="223">
        <f t="shared" si="425"/>
        <v>0</v>
      </c>
      <c r="K4852" s="223">
        <f t="shared" si="425"/>
        <v>0</v>
      </c>
      <c r="L4852" s="223">
        <f t="shared" si="425"/>
        <v>0</v>
      </c>
      <c r="M4852" s="223">
        <f t="shared" si="425"/>
        <v>0</v>
      </c>
      <c r="N4852" s="223">
        <f t="shared" si="425"/>
        <v>0</v>
      </c>
      <c r="O4852" s="223">
        <f t="shared" si="425"/>
        <v>0</v>
      </c>
      <c r="P4852" s="223">
        <f t="shared" si="425"/>
        <v>0</v>
      </c>
      <c r="Q4852" s="223">
        <f t="shared" si="425"/>
        <v>0</v>
      </c>
      <c r="R4852" s="223">
        <f t="shared" si="425"/>
        <v>0</v>
      </c>
    </row>
    <row r="4853" spans="1:18" hidden="1" outlineLevel="2" x14ac:dyDescent="0.25">
      <c r="A4853" s="222" t="str">
        <f>'Usages mobilité'!A51</f>
        <v>Usage mobilité n°48</v>
      </c>
      <c r="B4853" s="222" t="s">
        <v>41</v>
      </c>
      <c r="C4853" s="222"/>
      <c r="D4853" s="223">
        <f>IF(B$4693&lt;&gt;"",IF(B$4693='Usages mobilité'!BF51,'Usages mobilité'!BD51,0),0)</f>
        <v>0</v>
      </c>
      <c r="E4853" s="223">
        <f t="shared" si="425"/>
        <v>0</v>
      </c>
      <c r="F4853" s="223">
        <f t="shared" si="425"/>
        <v>0</v>
      </c>
      <c r="G4853" s="223">
        <f t="shared" si="425"/>
        <v>0</v>
      </c>
      <c r="H4853" s="223">
        <f t="shared" si="425"/>
        <v>0</v>
      </c>
      <c r="I4853" s="223">
        <f t="shared" si="425"/>
        <v>0</v>
      </c>
      <c r="J4853" s="223">
        <f t="shared" si="425"/>
        <v>0</v>
      </c>
      <c r="K4853" s="223">
        <f t="shared" si="425"/>
        <v>0</v>
      </c>
      <c r="L4853" s="223">
        <f t="shared" si="425"/>
        <v>0</v>
      </c>
      <c r="M4853" s="223">
        <f t="shared" si="425"/>
        <v>0</v>
      </c>
      <c r="N4853" s="223">
        <f t="shared" si="425"/>
        <v>0</v>
      </c>
      <c r="O4853" s="223">
        <f t="shared" si="425"/>
        <v>0</v>
      </c>
      <c r="P4853" s="223">
        <f t="shared" si="425"/>
        <v>0</v>
      </c>
      <c r="Q4853" s="223">
        <f t="shared" si="425"/>
        <v>0</v>
      </c>
      <c r="R4853" s="223">
        <f t="shared" si="425"/>
        <v>0</v>
      </c>
    </row>
    <row r="4854" spans="1:18" hidden="1" outlineLevel="2" x14ac:dyDescent="0.25">
      <c r="A4854" s="222" t="str">
        <f>'Usages mobilité'!A52</f>
        <v>Usage mobilité n°49</v>
      </c>
      <c r="B4854" s="222" t="s">
        <v>41</v>
      </c>
      <c r="C4854" s="222"/>
      <c r="D4854" s="223">
        <f>IF(B$4693&lt;&gt;"",IF(B$4693='Usages mobilité'!BF52,'Usages mobilité'!BD52,0),0)</f>
        <v>0</v>
      </c>
      <c r="E4854" s="223">
        <f t="shared" si="425"/>
        <v>0</v>
      </c>
      <c r="F4854" s="223">
        <f t="shared" si="425"/>
        <v>0</v>
      </c>
      <c r="G4854" s="223">
        <f t="shared" si="425"/>
        <v>0</v>
      </c>
      <c r="H4854" s="223">
        <f t="shared" si="425"/>
        <v>0</v>
      </c>
      <c r="I4854" s="223">
        <f t="shared" si="425"/>
        <v>0</v>
      </c>
      <c r="J4854" s="223">
        <f t="shared" si="425"/>
        <v>0</v>
      </c>
      <c r="K4854" s="223">
        <f t="shared" si="425"/>
        <v>0</v>
      </c>
      <c r="L4854" s="223">
        <f t="shared" si="425"/>
        <v>0</v>
      </c>
      <c r="M4854" s="223">
        <f t="shared" si="425"/>
        <v>0</v>
      </c>
      <c r="N4854" s="223">
        <f t="shared" si="425"/>
        <v>0</v>
      </c>
      <c r="O4854" s="223">
        <f t="shared" si="425"/>
        <v>0</v>
      </c>
      <c r="P4854" s="223">
        <f t="shared" si="425"/>
        <v>0</v>
      </c>
      <c r="Q4854" s="223">
        <f t="shared" si="425"/>
        <v>0</v>
      </c>
      <c r="R4854" s="223">
        <f t="shared" si="425"/>
        <v>0</v>
      </c>
    </row>
    <row r="4855" spans="1:18" hidden="1" outlineLevel="2" x14ac:dyDescent="0.25">
      <c r="A4855" s="222" t="str">
        <f>'Usages mobilité'!A53</f>
        <v>Usage mobilité n°50</v>
      </c>
      <c r="B4855" s="222" t="s">
        <v>41</v>
      </c>
      <c r="C4855" s="222"/>
      <c r="D4855" s="223">
        <f>IF(B$4693&lt;&gt;"",IF(B$4693='Usages mobilité'!BF53,'Usages mobilité'!BD53,0),0)</f>
        <v>0</v>
      </c>
      <c r="E4855" s="223">
        <f t="shared" si="425"/>
        <v>0</v>
      </c>
      <c r="F4855" s="223">
        <f t="shared" si="425"/>
        <v>0</v>
      </c>
      <c r="G4855" s="223">
        <f t="shared" si="425"/>
        <v>0</v>
      </c>
      <c r="H4855" s="223">
        <f t="shared" si="425"/>
        <v>0</v>
      </c>
      <c r="I4855" s="223">
        <f t="shared" si="425"/>
        <v>0</v>
      </c>
      <c r="J4855" s="223">
        <f t="shared" si="425"/>
        <v>0</v>
      </c>
      <c r="K4855" s="223">
        <f t="shared" si="425"/>
        <v>0</v>
      </c>
      <c r="L4855" s="223">
        <f t="shared" si="425"/>
        <v>0</v>
      </c>
      <c r="M4855" s="223">
        <f t="shared" si="425"/>
        <v>0</v>
      </c>
      <c r="N4855" s="223">
        <f t="shared" si="425"/>
        <v>0</v>
      </c>
      <c r="O4855" s="223">
        <f t="shared" si="425"/>
        <v>0</v>
      </c>
      <c r="P4855" s="223">
        <f t="shared" si="425"/>
        <v>0</v>
      </c>
      <c r="Q4855" s="223">
        <f t="shared" si="425"/>
        <v>0</v>
      </c>
      <c r="R4855" s="223">
        <f t="shared" si="425"/>
        <v>0</v>
      </c>
    </row>
    <row r="4856" spans="1:18" hidden="1" outlineLevel="1" collapsed="1" x14ac:dyDescent="0.25">
      <c r="A4856" s="222" t="s">
        <v>650</v>
      </c>
      <c r="B4856" s="222"/>
      <c r="C4856" s="222"/>
      <c r="D4856" s="223">
        <f t="shared" ref="D4856:R4856" si="426">SUM(D4806:D4855)</f>
        <v>0</v>
      </c>
      <c r="E4856" s="223">
        <f t="shared" si="426"/>
        <v>0</v>
      </c>
      <c r="F4856" s="223">
        <f t="shared" si="426"/>
        <v>0</v>
      </c>
      <c r="G4856" s="223">
        <f t="shared" si="426"/>
        <v>0</v>
      </c>
      <c r="H4856" s="223">
        <f t="shared" si="426"/>
        <v>0</v>
      </c>
      <c r="I4856" s="223">
        <f t="shared" si="426"/>
        <v>0</v>
      </c>
      <c r="J4856" s="223">
        <f t="shared" si="426"/>
        <v>0</v>
      </c>
      <c r="K4856" s="223">
        <f t="shared" si="426"/>
        <v>0</v>
      </c>
      <c r="L4856" s="223">
        <f t="shared" si="426"/>
        <v>0</v>
      </c>
      <c r="M4856" s="223">
        <f t="shared" si="426"/>
        <v>0</v>
      </c>
      <c r="N4856" s="223">
        <f t="shared" si="426"/>
        <v>0</v>
      </c>
      <c r="O4856" s="223">
        <f t="shared" si="426"/>
        <v>0</v>
      </c>
      <c r="P4856" s="223">
        <f t="shared" si="426"/>
        <v>0</v>
      </c>
      <c r="Q4856" s="223">
        <f t="shared" si="426"/>
        <v>0</v>
      </c>
      <c r="R4856" s="223">
        <f t="shared" si="426"/>
        <v>0</v>
      </c>
    </row>
    <row r="4857" spans="1:18" hidden="1" outlineLevel="2" x14ac:dyDescent="0.25">
      <c r="A4857" s="222" t="str">
        <f>'Usages mobilité'!A4</f>
        <v>Usage mobilité n°1</v>
      </c>
      <c r="B4857" s="222" t="s">
        <v>645</v>
      </c>
      <c r="C4857" s="222"/>
      <c r="D4857" s="223">
        <f>D4806*'Usages mobilité'!$BG4*(1+'Usages mobilité'!$BH4)^(D$4696-$D$4696)/1000</f>
        <v>0</v>
      </c>
      <c r="E4857" s="223">
        <f>E4806*'Usages mobilité'!$BG4*(1+'Usages mobilité'!$BH4)^(E$4696-$D$4696)/1000</f>
        <v>0</v>
      </c>
      <c r="F4857" s="223">
        <f>F4806*'Usages mobilité'!$BG4*(1+'Usages mobilité'!$BH4)^(F$4696-$D$4696)/1000</f>
        <v>0</v>
      </c>
      <c r="G4857" s="223">
        <f>G4806*'Usages mobilité'!$BG4*(1+'Usages mobilité'!$BH4)^(G$4696-$D$4696)/1000</f>
        <v>0</v>
      </c>
      <c r="H4857" s="223">
        <f>H4806*'Usages mobilité'!$BG4*(1+'Usages mobilité'!$BH4)^(H$4696-$D$4696)/1000</f>
        <v>0</v>
      </c>
      <c r="I4857" s="223">
        <f>I4806*'Usages mobilité'!$BG4*(1+'Usages mobilité'!$BH4)^(I$4696-$D$4696)/1000</f>
        <v>0</v>
      </c>
      <c r="J4857" s="223">
        <f>J4806*'Usages mobilité'!$BG4*(1+'Usages mobilité'!$BH4)^(J$4696-$D$4696)/1000</f>
        <v>0</v>
      </c>
      <c r="K4857" s="223">
        <f>K4806*'Usages mobilité'!$BG4*(1+'Usages mobilité'!$BH4)^(K$4696-$D$4696)/1000</f>
        <v>0</v>
      </c>
      <c r="L4857" s="223">
        <f>L4806*'Usages mobilité'!$BG4*(1+'Usages mobilité'!$BH4)^(L$4696-$D$4696)/1000</f>
        <v>0</v>
      </c>
      <c r="M4857" s="223">
        <f>M4806*'Usages mobilité'!$BG4*(1+'Usages mobilité'!$BH4)^(M$4696-$D$4696)/1000</f>
        <v>0</v>
      </c>
      <c r="N4857" s="223">
        <f>N4806*'Usages mobilité'!$BG4*(1+'Usages mobilité'!$BH4)^(N$4696-$D$4696)/1000</f>
        <v>0</v>
      </c>
      <c r="O4857" s="223">
        <f>O4806*'Usages mobilité'!$BG4*(1+'Usages mobilité'!$BH4)^(O$4696-$D$4696)/1000</f>
        <v>0</v>
      </c>
      <c r="P4857" s="223">
        <f>P4806*'Usages mobilité'!$BG4*(1+'Usages mobilité'!$BH4)^(P$4696-$D$4696)/1000</f>
        <v>0</v>
      </c>
      <c r="Q4857" s="223">
        <f>Q4806*'Usages mobilité'!$BG4*(1+'Usages mobilité'!$BH4)^(Q$4696-$D$4696)/1000</f>
        <v>0</v>
      </c>
      <c r="R4857" s="223">
        <f>R4806*'Usages mobilité'!$BG4*(1+'Usages mobilité'!$BH4)^(R$4696-$D$4696)/1000</f>
        <v>0</v>
      </c>
    </row>
    <row r="4858" spans="1:18" hidden="1" outlineLevel="2" x14ac:dyDescent="0.25">
      <c r="A4858" s="222" t="str">
        <f>'Usages mobilité'!A5</f>
        <v>Usage mobilité n°2</v>
      </c>
      <c r="B4858" s="222" t="s">
        <v>645</v>
      </c>
      <c r="C4858" s="222"/>
      <c r="D4858" s="223">
        <f>D4807*'Usages mobilité'!$BG5*(1+'Usages mobilité'!$BH5)^(D$4696-$D$4696)/1000</f>
        <v>0</v>
      </c>
      <c r="E4858" s="223">
        <f>E4807*'Usages mobilité'!$BG5*(1+'Usages mobilité'!$BH5)^(E$4696-$D$4696)/1000</f>
        <v>0</v>
      </c>
      <c r="F4858" s="223">
        <f>F4807*'Usages mobilité'!$BG5*(1+'Usages mobilité'!$BH5)^(F$4696-$D$4696)/1000</f>
        <v>0</v>
      </c>
      <c r="G4858" s="223">
        <f>G4807*'Usages mobilité'!$BG5*(1+'Usages mobilité'!$BH5)^(G$4696-$D$4696)/1000</f>
        <v>0</v>
      </c>
      <c r="H4858" s="223">
        <f>H4807*'Usages mobilité'!$BG5*(1+'Usages mobilité'!$BH5)^(H$4696-$D$4696)/1000</f>
        <v>0</v>
      </c>
      <c r="I4858" s="223">
        <f>I4807*'Usages mobilité'!$BG5*(1+'Usages mobilité'!$BH5)^(I$4696-$D$4696)/1000</f>
        <v>0</v>
      </c>
      <c r="J4858" s="223">
        <f>J4807*'Usages mobilité'!$BG5*(1+'Usages mobilité'!$BH5)^(J$4696-$D$4696)/1000</f>
        <v>0</v>
      </c>
      <c r="K4858" s="223">
        <f>K4807*'Usages mobilité'!$BG5*(1+'Usages mobilité'!$BH5)^(K$4696-$D$4696)/1000</f>
        <v>0</v>
      </c>
      <c r="L4858" s="223">
        <f>L4807*'Usages mobilité'!$BG5*(1+'Usages mobilité'!$BH5)^(L$4696-$D$4696)/1000</f>
        <v>0</v>
      </c>
      <c r="M4858" s="223">
        <f>M4807*'Usages mobilité'!$BG5*(1+'Usages mobilité'!$BH5)^(M$4696-$D$4696)/1000</f>
        <v>0</v>
      </c>
      <c r="N4858" s="223">
        <f>N4807*'Usages mobilité'!$BG5*(1+'Usages mobilité'!$BH5)^(N$4696-$D$4696)/1000</f>
        <v>0</v>
      </c>
      <c r="O4858" s="223">
        <f>O4807*'Usages mobilité'!$BG5*(1+'Usages mobilité'!$BH5)^(O$4696-$D$4696)/1000</f>
        <v>0</v>
      </c>
      <c r="P4858" s="223">
        <f>P4807*'Usages mobilité'!$BG5*(1+'Usages mobilité'!$BH5)^(P$4696-$D$4696)/1000</f>
        <v>0</v>
      </c>
      <c r="Q4858" s="223">
        <f>Q4807*'Usages mobilité'!$BG5*(1+'Usages mobilité'!$BH5)^(Q$4696-$D$4696)/1000</f>
        <v>0</v>
      </c>
      <c r="R4858" s="223">
        <f>R4807*'Usages mobilité'!$BG5*(1+'Usages mobilité'!$BH5)^(R$4696-$D$4696)/1000</f>
        <v>0</v>
      </c>
    </row>
    <row r="4859" spans="1:18" hidden="1" outlineLevel="2" x14ac:dyDescent="0.25">
      <c r="A4859" s="222" t="str">
        <f>'Usages mobilité'!A6</f>
        <v>Usage mobilité n°3</v>
      </c>
      <c r="B4859" s="222" t="s">
        <v>645</v>
      </c>
      <c r="C4859" s="222"/>
      <c r="D4859" s="223">
        <f>D4808*'Usages mobilité'!$BG6*(1+'Usages mobilité'!$BH6)^(D$4696-$D$4696)/1000</f>
        <v>0</v>
      </c>
      <c r="E4859" s="223">
        <f>E4808*'Usages mobilité'!$BG6*(1+'Usages mobilité'!$BH6)^(E$4696-$D$4696)/1000</f>
        <v>0</v>
      </c>
      <c r="F4859" s="223">
        <f>F4808*'Usages mobilité'!$BG6*(1+'Usages mobilité'!$BH6)^(F$4696-$D$4696)/1000</f>
        <v>0</v>
      </c>
      <c r="G4859" s="223">
        <f>G4808*'Usages mobilité'!$BG6*(1+'Usages mobilité'!$BH6)^(G$4696-$D$4696)/1000</f>
        <v>0</v>
      </c>
      <c r="H4859" s="223">
        <f>H4808*'Usages mobilité'!$BG6*(1+'Usages mobilité'!$BH6)^(H$4696-$D$4696)/1000</f>
        <v>0</v>
      </c>
      <c r="I4859" s="223">
        <f>I4808*'Usages mobilité'!$BG6*(1+'Usages mobilité'!$BH6)^(I$4696-$D$4696)/1000</f>
        <v>0</v>
      </c>
      <c r="J4859" s="223">
        <f>J4808*'Usages mobilité'!$BG6*(1+'Usages mobilité'!$BH6)^(J$4696-$D$4696)/1000</f>
        <v>0</v>
      </c>
      <c r="K4859" s="223">
        <f>K4808*'Usages mobilité'!$BG6*(1+'Usages mobilité'!$BH6)^(K$4696-$D$4696)/1000</f>
        <v>0</v>
      </c>
      <c r="L4859" s="223">
        <f>L4808*'Usages mobilité'!$BG6*(1+'Usages mobilité'!$BH6)^(L$4696-$D$4696)/1000</f>
        <v>0</v>
      </c>
      <c r="M4859" s="223">
        <f>M4808*'Usages mobilité'!$BG6*(1+'Usages mobilité'!$BH6)^(M$4696-$D$4696)/1000</f>
        <v>0</v>
      </c>
      <c r="N4859" s="223">
        <f>N4808*'Usages mobilité'!$BG6*(1+'Usages mobilité'!$BH6)^(N$4696-$D$4696)/1000</f>
        <v>0</v>
      </c>
      <c r="O4859" s="223">
        <f>O4808*'Usages mobilité'!$BG6*(1+'Usages mobilité'!$BH6)^(O$4696-$D$4696)/1000</f>
        <v>0</v>
      </c>
      <c r="P4859" s="223">
        <f>P4808*'Usages mobilité'!$BG6*(1+'Usages mobilité'!$BH6)^(P$4696-$D$4696)/1000</f>
        <v>0</v>
      </c>
      <c r="Q4859" s="223">
        <f>Q4808*'Usages mobilité'!$BG6*(1+'Usages mobilité'!$BH6)^(Q$4696-$D$4696)/1000</f>
        <v>0</v>
      </c>
      <c r="R4859" s="223">
        <f>R4808*'Usages mobilité'!$BG6*(1+'Usages mobilité'!$BH6)^(R$4696-$D$4696)/1000</f>
        <v>0</v>
      </c>
    </row>
    <row r="4860" spans="1:18" hidden="1" outlineLevel="2" x14ac:dyDescent="0.25">
      <c r="A4860" s="222" t="str">
        <f>'Usages mobilité'!A7</f>
        <v>Usage mobilité n°4</v>
      </c>
      <c r="B4860" s="222" t="s">
        <v>645</v>
      </c>
      <c r="C4860" s="222"/>
      <c r="D4860" s="223">
        <f>D4809*'Usages mobilité'!$BG7*(1+'Usages mobilité'!$BH7)^(D$4696-$D$4696)/1000</f>
        <v>0</v>
      </c>
      <c r="E4860" s="223">
        <f>E4809*'Usages mobilité'!$BG7*(1+'Usages mobilité'!$BH7)^(E$4696-$D$4696)/1000</f>
        <v>0</v>
      </c>
      <c r="F4860" s="223">
        <f>F4809*'Usages mobilité'!$BG7*(1+'Usages mobilité'!$BH7)^(F$4696-$D$4696)/1000</f>
        <v>0</v>
      </c>
      <c r="G4860" s="223">
        <f>G4809*'Usages mobilité'!$BG7*(1+'Usages mobilité'!$BH7)^(G$4696-$D$4696)/1000</f>
        <v>0</v>
      </c>
      <c r="H4860" s="223">
        <f>H4809*'Usages mobilité'!$BG7*(1+'Usages mobilité'!$BH7)^(H$4696-$D$4696)/1000</f>
        <v>0</v>
      </c>
      <c r="I4860" s="223">
        <f>I4809*'Usages mobilité'!$BG7*(1+'Usages mobilité'!$BH7)^(I$4696-$D$4696)/1000</f>
        <v>0</v>
      </c>
      <c r="J4860" s="223">
        <f>J4809*'Usages mobilité'!$BG7*(1+'Usages mobilité'!$BH7)^(J$4696-$D$4696)/1000</f>
        <v>0</v>
      </c>
      <c r="K4860" s="223">
        <f>K4809*'Usages mobilité'!$BG7*(1+'Usages mobilité'!$BH7)^(K$4696-$D$4696)/1000</f>
        <v>0</v>
      </c>
      <c r="L4860" s="223">
        <f>L4809*'Usages mobilité'!$BG7*(1+'Usages mobilité'!$BH7)^(L$4696-$D$4696)/1000</f>
        <v>0</v>
      </c>
      <c r="M4860" s="223">
        <f>M4809*'Usages mobilité'!$BG7*(1+'Usages mobilité'!$BH7)^(M$4696-$D$4696)/1000</f>
        <v>0</v>
      </c>
      <c r="N4860" s="223">
        <f>N4809*'Usages mobilité'!$BG7*(1+'Usages mobilité'!$BH7)^(N$4696-$D$4696)/1000</f>
        <v>0</v>
      </c>
      <c r="O4860" s="223">
        <f>O4809*'Usages mobilité'!$BG7*(1+'Usages mobilité'!$BH7)^(O$4696-$D$4696)/1000</f>
        <v>0</v>
      </c>
      <c r="P4860" s="223">
        <f>P4809*'Usages mobilité'!$BG7*(1+'Usages mobilité'!$BH7)^(P$4696-$D$4696)/1000</f>
        <v>0</v>
      </c>
      <c r="Q4860" s="223">
        <f>Q4809*'Usages mobilité'!$BG7*(1+'Usages mobilité'!$BH7)^(Q$4696-$D$4696)/1000</f>
        <v>0</v>
      </c>
      <c r="R4860" s="223">
        <f>R4809*'Usages mobilité'!$BG7*(1+'Usages mobilité'!$BH7)^(R$4696-$D$4696)/1000</f>
        <v>0</v>
      </c>
    </row>
    <row r="4861" spans="1:18" hidden="1" outlineLevel="2" x14ac:dyDescent="0.25">
      <c r="A4861" s="222" t="str">
        <f>'Usages mobilité'!A8</f>
        <v>Usage mobilité n°5</v>
      </c>
      <c r="B4861" s="222" t="s">
        <v>645</v>
      </c>
      <c r="C4861" s="222"/>
      <c r="D4861" s="223">
        <f>D4810*'Usages mobilité'!$BG8*(1+'Usages mobilité'!$BH8)^(D$4696-$D$4696)/1000</f>
        <v>0</v>
      </c>
      <c r="E4861" s="223">
        <f>E4810*'Usages mobilité'!$BG8*(1+'Usages mobilité'!$BH8)^(E$4696-$D$4696)/1000</f>
        <v>0</v>
      </c>
      <c r="F4861" s="223">
        <f>F4810*'Usages mobilité'!$BG8*(1+'Usages mobilité'!$BH8)^(F$4696-$D$4696)/1000</f>
        <v>0</v>
      </c>
      <c r="G4861" s="223">
        <f>G4810*'Usages mobilité'!$BG8*(1+'Usages mobilité'!$BH8)^(G$4696-$D$4696)/1000</f>
        <v>0</v>
      </c>
      <c r="H4861" s="223">
        <f>H4810*'Usages mobilité'!$BG8*(1+'Usages mobilité'!$BH8)^(H$4696-$D$4696)/1000</f>
        <v>0</v>
      </c>
      <c r="I4861" s="223">
        <f>I4810*'Usages mobilité'!$BG8*(1+'Usages mobilité'!$BH8)^(I$4696-$D$4696)/1000</f>
        <v>0</v>
      </c>
      <c r="J4861" s="223">
        <f>J4810*'Usages mobilité'!$BG8*(1+'Usages mobilité'!$BH8)^(J$4696-$D$4696)/1000</f>
        <v>0</v>
      </c>
      <c r="K4861" s="223">
        <f>K4810*'Usages mobilité'!$BG8*(1+'Usages mobilité'!$BH8)^(K$4696-$D$4696)/1000</f>
        <v>0</v>
      </c>
      <c r="L4861" s="223">
        <f>L4810*'Usages mobilité'!$BG8*(1+'Usages mobilité'!$BH8)^(L$4696-$D$4696)/1000</f>
        <v>0</v>
      </c>
      <c r="M4861" s="223">
        <f>M4810*'Usages mobilité'!$BG8*(1+'Usages mobilité'!$BH8)^(M$4696-$D$4696)/1000</f>
        <v>0</v>
      </c>
      <c r="N4861" s="223">
        <f>N4810*'Usages mobilité'!$BG8*(1+'Usages mobilité'!$BH8)^(N$4696-$D$4696)/1000</f>
        <v>0</v>
      </c>
      <c r="O4861" s="223">
        <f>O4810*'Usages mobilité'!$BG8*(1+'Usages mobilité'!$BH8)^(O$4696-$D$4696)/1000</f>
        <v>0</v>
      </c>
      <c r="P4861" s="223">
        <f>P4810*'Usages mobilité'!$BG8*(1+'Usages mobilité'!$BH8)^(P$4696-$D$4696)/1000</f>
        <v>0</v>
      </c>
      <c r="Q4861" s="223">
        <f>Q4810*'Usages mobilité'!$BG8*(1+'Usages mobilité'!$BH8)^(Q$4696-$D$4696)/1000</f>
        <v>0</v>
      </c>
      <c r="R4861" s="223">
        <f>R4810*'Usages mobilité'!$BG8*(1+'Usages mobilité'!$BH8)^(R$4696-$D$4696)/1000</f>
        <v>0</v>
      </c>
    </row>
    <row r="4862" spans="1:18" hidden="1" outlineLevel="2" x14ac:dyDescent="0.25">
      <c r="A4862" s="222" t="str">
        <f>'Usages mobilité'!A9</f>
        <v>Usage mobilité n°6</v>
      </c>
      <c r="B4862" s="222" t="s">
        <v>645</v>
      </c>
      <c r="C4862" s="222"/>
      <c r="D4862" s="223">
        <f>D4811*'Usages mobilité'!$BG9*(1+'Usages mobilité'!$BH9)^(D$4696-$D$4696)/1000</f>
        <v>0</v>
      </c>
      <c r="E4862" s="223">
        <f>E4811*'Usages mobilité'!$BG9*(1+'Usages mobilité'!$BH9)^(E$4696-$D$4696)/1000</f>
        <v>0</v>
      </c>
      <c r="F4862" s="223">
        <f>F4811*'Usages mobilité'!$BG9*(1+'Usages mobilité'!$BH9)^(F$4696-$D$4696)/1000</f>
        <v>0</v>
      </c>
      <c r="G4862" s="223">
        <f>G4811*'Usages mobilité'!$BG9*(1+'Usages mobilité'!$BH9)^(G$4696-$D$4696)/1000</f>
        <v>0</v>
      </c>
      <c r="H4862" s="223">
        <f>H4811*'Usages mobilité'!$BG9*(1+'Usages mobilité'!$BH9)^(H$4696-$D$4696)/1000</f>
        <v>0</v>
      </c>
      <c r="I4862" s="223">
        <f>I4811*'Usages mobilité'!$BG9*(1+'Usages mobilité'!$BH9)^(I$4696-$D$4696)/1000</f>
        <v>0</v>
      </c>
      <c r="J4862" s="223">
        <f>J4811*'Usages mobilité'!$BG9*(1+'Usages mobilité'!$BH9)^(J$4696-$D$4696)/1000</f>
        <v>0</v>
      </c>
      <c r="K4862" s="223">
        <f>K4811*'Usages mobilité'!$BG9*(1+'Usages mobilité'!$BH9)^(K$4696-$D$4696)/1000</f>
        <v>0</v>
      </c>
      <c r="L4862" s="223">
        <f>L4811*'Usages mobilité'!$BG9*(1+'Usages mobilité'!$BH9)^(L$4696-$D$4696)/1000</f>
        <v>0</v>
      </c>
      <c r="M4862" s="223">
        <f>M4811*'Usages mobilité'!$BG9*(1+'Usages mobilité'!$BH9)^(M$4696-$D$4696)/1000</f>
        <v>0</v>
      </c>
      <c r="N4862" s="223">
        <f>N4811*'Usages mobilité'!$BG9*(1+'Usages mobilité'!$BH9)^(N$4696-$D$4696)/1000</f>
        <v>0</v>
      </c>
      <c r="O4862" s="223">
        <f>O4811*'Usages mobilité'!$BG9*(1+'Usages mobilité'!$BH9)^(O$4696-$D$4696)/1000</f>
        <v>0</v>
      </c>
      <c r="P4862" s="223">
        <f>P4811*'Usages mobilité'!$BG9*(1+'Usages mobilité'!$BH9)^(P$4696-$D$4696)/1000</f>
        <v>0</v>
      </c>
      <c r="Q4862" s="223">
        <f>Q4811*'Usages mobilité'!$BG9*(1+'Usages mobilité'!$BH9)^(Q$4696-$D$4696)/1000</f>
        <v>0</v>
      </c>
      <c r="R4862" s="223">
        <f>R4811*'Usages mobilité'!$BG9*(1+'Usages mobilité'!$BH9)^(R$4696-$D$4696)/1000</f>
        <v>0</v>
      </c>
    </row>
    <row r="4863" spans="1:18" hidden="1" outlineLevel="2" x14ac:dyDescent="0.25">
      <c r="A4863" s="222" t="str">
        <f>'Usages mobilité'!A10</f>
        <v>Usage mobilité n°7</v>
      </c>
      <c r="B4863" s="222" t="s">
        <v>645</v>
      </c>
      <c r="C4863" s="222"/>
      <c r="D4863" s="223">
        <f>D4812*'Usages mobilité'!$BG10*(1+'Usages mobilité'!$BH10)^(D$4696-$D$4696)/1000</f>
        <v>0</v>
      </c>
      <c r="E4863" s="223">
        <f>E4812*'Usages mobilité'!$BG10*(1+'Usages mobilité'!$BH10)^(E$4696-$D$4696)/1000</f>
        <v>0</v>
      </c>
      <c r="F4863" s="223">
        <f>F4812*'Usages mobilité'!$BG10*(1+'Usages mobilité'!$BH10)^(F$4696-$D$4696)/1000</f>
        <v>0</v>
      </c>
      <c r="G4863" s="223">
        <f>G4812*'Usages mobilité'!$BG10*(1+'Usages mobilité'!$BH10)^(G$4696-$D$4696)/1000</f>
        <v>0</v>
      </c>
      <c r="H4863" s="223">
        <f>H4812*'Usages mobilité'!$BG10*(1+'Usages mobilité'!$BH10)^(H$4696-$D$4696)/1000</f>
        <v>0</v>
      </c>
      <c r="I4863" s="223">
        <f>I4812*'Usages mobilité'!$BG10*(1+'Usages mobilité'!$BH10)^(I$4696-$D$4696)/1000</f>
        <v>0</v>
      </c>
      <c r="J4863" s="223">
        <f>J4812*'Usages mobilité'!$BG10*(1+'Usages mobilité'!$BH10)^(J$4696-$D$4696)/1000</f>
        <v>0</v>
      </c>
      <c r="K4863" s="223">
        <f>K4812*'Usages mobilité'!$BG10*(1+'Usages mobilité'!$BH10)^(K$4696-$D$4696)/1000</f>
        <v>0</v>
      </c>
      <c r="L4863" s="223">
        <f>L4812*'Usages mobilité'!$BG10*(1+'Usages mobilité'!$BH10)^(L$4696-$D$4696)/1000</f>
        <v>0</v>
      </c>
      <c r="M4863" s="223">
        <f>M4812*'Usages mobilité'!$BG10*(1+'Usages mobilité'!$BH10)^(M$4696-$D$4696)/1000</f>
        <v>0</v>
      </c>
      <c r="N4863" s="223">
        <f>N4812*'Usages mobilité'!$BG10*(1+'Usages mobilité'!$BH10)^(N$4696-$D$4696)/1000</f>
        <v>0</v>
      </c>
      <c r="O4863" s="223">
        <f>O4812*'Usages mobilité'!$BG10*(1+'Usages mobilité'!$BH10)^(O$4696-$D$4696)/1000</f>
        <v>0</v>
      </c>
      <c r="P4863" s="223">
        <f>P4812*'Usages mobilité'!$BG10*(1+'Usages mobilité'!$BH10)^(P$4696-$D$4696)/1000</f>
        <v>0</v>
      </c>
      <c r="Q4863" s="223">
        <f>Q4812*'Usages mobilité'!$BG10*(1+'Usages mobilité'!$BH10)^(Q$4696-$D$4696)/1000</f>
        <v>0</v>
      </c>
      <c r="R4863" s="223">
        <f>R4812*'Usages mobilité'!$BG10*(1+'Usages mobilité'!$BH10)^(R$4696-$D$4696)/1000</f>
        <v>0</v>
      </c>
    </row>
    <row r="4864" spans="1:18" hidden="1" outlineLevel="2" x14ac:dyDescent="0.25">
      <c r="A4864" s="222" t="str">
        <f>'Usages mobilité'!A11</f>
        <v>Usage mobilité n°8</v>
      </c>
      <c r="B4864" s="222" t="s">
        <v>645</v>
      </c>
      <c r="C4864" s="222"/>
      <c r="D4864" s="223">
        <f>D4813*'Usages mobilité'!$BG11*(1+'Usages mobilité'!$BH11)^(D$4696-$D$4696)/1000</f>
        <v>0</v>
      </c>
      <c r="E4864" s="223">
        <f>E4813*'Usages mobilité'!$BG11*(1+'Usages mobilité'!$BH11)^(E$4696-$D$4696)/1000</f>
        <v>0</v>
      </c>
      <c r="F4864" s="223">
        <f>F4813*'Usages mobilité'!$BG11*(1+'Usages mobilité'!$BH11)^(F$4696-$D$4696)/1000</f>
        <v>0</v>
      </c>
      <c r="G4864" s="223">
        <f>G4813*'Usages mobilité'!$BG11*(1+'Usages mobilité'!$BH11)^(G$4696-$D$4696)/1000</f>
        <v>0</v>
      </c>
      <c r="H4864" s="223">
        <f>H4813*'Usages mobilité'!$BG11*(1+'Usages mobilité'!$BH11)^(H$4696-$D$4696)/1000</f>
        <v>0</v>
      </c>
      <c r="I4864" s="223">
        <f>I4813*'Usages mobilité'!$BG11*(1+'Usages mobilité'!$BH11)^(I$4696-$D$4696)/1000</f>
        <v>0</v>
      </c>
      <c r="J4864" s="223">
        <f>J4813*'Usages mobilité'!$BG11*(1+'Usages mobilité'!$BH11)^(J$4696-$D$4696)/1000</f>
        <v>0</v>
      </c>
      <c r="K4864" s="223">
        <f>K4813*'Usages mobilité'!$BG11*(1+'Usages mobilité'!$BH11)^(K$4696-$D$4696)/1000</f>
        <v>0</v>
      </c>
      <c r="L4864" s="223">
        <f>L4813*'Usages mobilité'!$BG11*(1+'Usages mobilité'!$BH11)^(L$4696-$D$4696)/1000</f>
        <v>0</v>
      </c>
      <c r="M4864" s="223">
        <f>M4813*'Usages mobilité'!$BG11*(1+'Usages mobilité'!$BH11)^(M$4696-$D$4696)/1000</f>
        <v>0</v>
      </c>
      <c r="N4864" s="223">
        <f>N4813*'Usages mobilité'!$BG11*(1+'Usages mobilité'!$BH11)^(N$4696-$D$4696)/1000</f>
        <v>0</v>
      </c>
      <c r="O4864" s="223">
        <f>O4813*'Usages mobilité'!$BG11*(1+'Usages mobilité'!$BH11)^(O$4696-$D$4696)/1000</f>
        <v>0</v>
      </c>
      <c r="P4864" s="223">
        <f>P4813*'Usages mobilité'!$BG11*(1+'Usages mobilité'!$BH11)^(P$4696-$D$4696)/1000</f>
        <v>0</v>
      </c>
      <c r="Q4864" s="223">
        <f>Q4813*'Usages mobilité'!$BG11*(1+'Usages mobilité'!$BH11)^(Q$4696-$D$4696)/1000</f>
        <v>0</v>
      </c>
      <c r="R4864" s="223">
        <f>R4813*'Usages mobilité'!$BG11*(1+'Usages mobilité'!$BH11)^(R$4696-$D$4696)/1000</f>
        <v>0</v>
      </c>
    </row>
    <row r="4865" spans="1:18" hidden="1" outlineLevel="2" x14ac:dyDescent="0.25">
      <c r="A4865" s="222" t="str">
        <f>'Usages mobilité'!A12</f>
        <v>Usage mobilité n°9</v>
      </c>
      <c r="B4865" s="222" t="s">
        <v>645</v>
      </c>
      <c r="C4865" s="222"/>
      <c r="D4865" s="223">
        <f>D4814*'Usages mobilité'!$BG12*(1+'Usages mobilité'!$BH12)^(D$4696-$D$4696)/1000</f>
        <v>0</v>
      </c>
      <c r="E4865" s="223">
        <f>E4814*'Usages mobilité'!$BG12*(1+'Usages mobilité'!$BH12)^(E$4696-$D$4696)/1000</f>
        <v>0</v>
      </c>
      <c r="F4865" s="223">
        <f>F4814*'Usages mobilité'!$BG12*(1+'Usages mobilité'!$BH12)^(F$4696-$D$4696)/1000</f>
        <v>0</v>
      </c>
      <c r="G4865" s="223">
        <f>G4814*'Usages mobilité'!$BG12*(1+'Usages mobilité'!$BH12)^(G$4696-$D$4696)/1000</f>
        <v>0</v>
      </c>
      <c r="H4865" s="223">
        <f>H4814*'Usages mobilité'!$BG12*(1+'Usages mobilité'!$BH12)^(H$4696-$D$4696)/1000</f>
        <v>0</v>
      </c>
      <c r="I4865" s="223">
        <f>I4814*'Usages mobilité'!$BG12*(1+'Usages mobilité'!$BH12)^(I$4696-$D$4696)/1000</f>
        <v>0</v>
      </c>
      <c r="J4865" s="223">
        <f>J4814*'Usages mobilité'!$BG12*(1+'Usages mobilité'!$BH12)^(J$4696-$D$4696)/1000</f>
        <v>0</v>
      </c>
      <c r="K4865" s="223">
        <f>K4814*'Usages mobilité'!$BG12*(1+'Usages mobilité'!$BH12)^(K$4696-$D$4696)/1000</f>
        <v>0</v>
      </c>
      <c r="L4865" s="223">
        <f>L4814*'Usages mobilité'!$BG12*(1+'Usages mobilité'!$BH12)^(L$4696-$D$4696)/1000</f>
        <v>0</v>
      </c>
      <c r="M4865" s="223">
        <f>M4814*'Usages mobilité'!$BG12*(1+'Usages mobilité'!$BH12)^(M$4696-$D$4696)/1000</f>
        <v>0</v>
      </c>
      <c r="N4865" s="223">
        <f>N4814*'Usages mobilité'!$BG12*(1+'Usages mobilité'!$BH12)^(N$4696-$D$4696)/1000</f>
        <v>0</v>
      </c>
      <c r="O4865" s="223">
        <f>O4814*'Usages mobilité'!$BG12*(1+'Usages mobilité'!$BH12)^(O$4696-$D$4696)/1000</f>
        <v>0</v>
      </c>
      <c r="P4865" s="223">
        <f>P4814*'Usages mobilité'!$BG12*(1+'Usages mobilité'!$BH12)^(P$4696-$D$4696)/1000</f>
        <v>0</v>
      </c>
      <c r="Q4865" s="223">
        <f>Q4814*'Usages mobilité'!$BG12*(1+'Usages mobilité'!$BH12)^(Q$4696-$D$4696)/1000</f>
        <v>0</v>
      </c>
      <c r="R4865" s="223">
        <f>R4814*'Usages mobilité'!$BG12*(1+'Usages mobilité'!$BH12)^(R$4696-$D$4696)/1000</f>
        <v>0</v>
      </c>
    </row>
    <row r="4866" spans="1:18" hidden="1" outlineLevel="2" x14ac:dyDescent="0.25">
      <c r="A4866" s="222" t="str">
        <f>'Usages mobilité'!A13</f>
        <v>Usage mobilité n°10</v>
      </c>
      <c r="B4866" s="222" t="s">
        <v>645</v>
      </c>
      <c r="C4866" s="222"/>
      <c r="D4866" s="223">
        <f>D4815*'Usages mobilité'!$BG13*(1+'Usages mobilité'!$BH13)^(D$4696-$D$4696)/1000</f>
        <v>0</v>
      </c>
      <c r="E4866" s="223">
        <f>E4815*'Usages mobilité'!$BG13*(1+'Usages mobilité'!$BH13)^(E$4696-$D$4696)/1000</f>
        <v>0</v>
      </c>
      <c r="F4866" s="223">
        <f>F4815*'Usages mobilité'!$BG13*(1+'Usages mobilité'!$BH13)^(F$4696-$D$4696)/1000</f>
        <v>0</v>
      </c>
      <c r="G4866" s="223">
        <f>G4815*'Usages mobilité'!$BG13*(1+'Usages mobilité'!$BH13)^(G$4696-$D$4696)/1000</f>
        <v>0</v>
      </c>
      <c r="H4866" s="223">
        <f>H4815*'Usages mobilité'!$BG13*(1+'Usages mobilité'!$BH13)^(H$4696-$D$4696)/1000</f>
        <v>0</v>
      </c>
      <c r="I4866" s="223">
        <f>I4815*'Usages mobilité'!$BG13*(1+'Usages mobilité'!$BH13)^(I$4696-$D$4696)/1000</f>
        <v>0</v>
      </c>
      <c r="J4866" s="223">
        <f>J4815*'Usages mobilité'!$BG13*(1+'Usages mobilité'!$BH13)^(J$4696-$D$4696)/1000</f>
        <v>0</v>
      </c>
      <c r="K4866" s="223">
        <f>K4815*'Usages mobilité'!$BG13*(1+'Usages mobilité'!$BH13)^(K$4696-$D$4696)/1000</f>
        <v>0</v>
      </c>
      <c r="L4866" s="223">
        <f>L4815*'Usages mobilité'!$BG13*(1+'Usages mobilité'!$BH13)^(L$4696-$D$4696)/1000</f>
        <v>0</v>
      </c>
      <c r="M4866" s="223">
        <f>M4815*'Usages mobilité'!$BG13*(1+'Usages mobilité'!$BH13)^(M$4696-$D$4696)/1000</f>
        <v>0</v>
      </c>
      <c r="N4866" s="223">
        <f>N4815*'Usages mobilité'!$BG13*(1+'Usages mobilité'!$BH13)^(N$4696-$D$4696)/1000</f>
        <v>0</v>
      </c>
      <c r="O4866" s="223">
        <f>O4815*'Usages mobilité'!$BG13*(1+'Usages mobilité'!$BH13)^(O$4696-$D$4696)/1000</f>
        <v>0</v>
      </c>
      <c r="P4866" s="223">
        <f>P4815*'Usages mobilité'!$BG13*(1+'Usages mobilité'!$BH13)^(P$4696-$D$4696)/1000</f>
        <v>0</v>
      </c>
      <c r="Q4866" s="223">
        <f>Q4815*'Usages mobilité'!$BG13*(1+'Usages mobilité'!$BH13)^(Q$4696-$D$4696)/1000</f>
        <v>0</v>
      </c>
      <c r="R4866" s="223">
        <f>R4815*'Usages mobilité'!$BG13*(1+'Usages mobilité'!$BH13)^(R$4696-$D$4696)/1000</f>
        <v>0</v>
      </c>
    </row>
    <row r="4867" spans="1:18" hidden="1" outlineLevel="2" x14ac:dyDescent="0.25">
      <c r="A4867" s="222" t="str">
        <f>'Usages mobilité'!A14</f>
        <v>Usage mobilité n°11</v>
      </c>
      <c r="B4867" s="222" t="s">
        <v>645</v>
      </c>
      <c r="C4867" s="222"/>
      <c r="D4867" s="223">
        <f>D4816*'Usages mobilité'!$BG14*(1+'Usages mobilité'!$BH14)^(D$4696-$D$4696)/1000</f>
        <v>0</v>
      </c>
      <c r="E4867" s="223">
        <f>E4816*'Usages mobilité'!$BG14*(1+'Usages mobilité'!$BH14)^(E$4696-$D$4696)/1000</f>
        <v>0</v>
      </c>
      <c r="F4867" s="223">
        <f>F4816*'Usages mobilité'!$BG14*(1+'Usages mobilité'!$BH14)^(F$4696-$D$4696)/1000</f>
        <v>0</v>
      </c>
      <c r="G4867" s="223">
        <f>G4816*'Usages mobilité'!$BG14*(1+'Usages mobilité'!$BH14)^(G$4696-$D$4696)/1000</f>
        <v>0</v>
      </c>
      <c r="H4867" s="223">
        <f>H4816*'Usages mobilité'!$BG14*(1+'Usages mobilité'!$BH14)^(H$4696-$D$4696)/1000</f>
        <v>0</v>
      </c>
      <c r="I4867" s="223">
        <f>I4816*'Usages mobilité'!$BG14*(1+'Usages mobilité'!$BH14)^(I$4696-$D$4696)/1000</f>
        <v>0</v>
      </c>
      <c r="J4867" s="223">
        <f>J4816*'Usages mobilité'!$BG14*(1+'Usages mobilité'!$BH14)^(J$4696-$D$4696)/1000</f>
        <v>0</v>
      </c>
      <c r="K4867" s="223">
        <f>K4816*'Usages mobilité'!$BG14*(1+'Usages mobilité'!$BH14)^(K$4696-$D$4696)/1000</f>
        <v>0</v>
      </c>
      <c r="L4867" s="223">
        <f>L4816*'Usages mobilité'!$BG14*(1+'Usages mobilité'!$BH14)^(L$4696-$D$4696)/1000</f>
        <v>0</v>
      </c>
      <c r="M4867" s="223">
        <f>M4816*'Usages mobilité'!$BG14*(1+'Usages mobilité'!$BH14)^(M$4696-$D$4696)/1000</f>
        <v>0</v>
      </c>
      <c r="N4867" s="223">
        <f>N4816*'Usages mobilité'!$BG14*(1+'Usages mobilité'!$BH14)^(N$4696-$D$4696)/1000</f>
        <v>0</v>
      </c>
      <c r="O4867" s="223">
        <f>O4816*'Usages mobilité'!$BG14*(1+'Usages mobilité'!$BH14)^(O$4696-$D$4696)/1000</f>
        <v>0</v>
      </c>
      <c r="P4867" s="223">
        <f>P4816*'Usages mobilité'!$BG14*(1+'Usages mobilité'!$BH14)^(P$4696-$D$4696)/1000</f>
        <v>0</v>
      </c>
      <c r="Q4867" s="223">
        <f>Q4816*'Usages mobilité'!$BG14*(1+'Usages mobilité'!$BH14)^(Q$4696-$D$4696)/1000</f>
        <v>0</v>
      </c>
      <c r="R4867" s="223">
        <f>R4816*'Usages mobilité'!$BG14*(1+'Usages mobilité'!$BH14)^(R$4696-$D$4696)/1000</f>
        <v>0</v>
      </c>
    </row>
    <row r="4868" spans="1:18" hidden="1" outlineLevel="2" x14ac:dyDescent="0.25">
      <c r="A4868" s="222" t="str">
        <f>'Usages mobilité'!A15</f>
        <v>Usage mobilité n°12</v>
      </c>
      <c r="B4868" s="222" t="s">
        <v>645</v>
      </c>
      <c r="C4868" s="222"/>
      <c r="D4868" s="223">
        <f>D4817*'Usages mobilité'!$BG15*(1+'Usages mobilité'!$BH15)^(D$4696-$D$4696)/1000</f>
        <v>0</v>
      </c>
      <c r="E4868" s="223">
        <f>E4817*'Usages mobilité'!$BG15*(1+'Usages mobilité'!$BH15)^(E$4696-$D$4696)/1000</f>
        <v>0</v>
      </c>
      <c r="F4868" s="223">
        <f>F4817*'Usages mobilité'!$BG15*(1+'Usages mobilité'!$BH15)^(F$4696-$D$4696)/1000</f>
        <v>0</v>
      </c>
      <c r="G4868" s="223">
        <f>G4817*'Usages mobilité'!$BG15*(1+'Usages mobilité'!$BH15)^(G$4696-$D$4696)/1000</f>
        <v>0</v>
      </c>
      <c r="H4868" s="223">
        <f>H4817*'Usages mobilité'!$BG15*(1+'Usages mobilité'!$BH15)^(H$4696-$D$4696)/1000</f>
        <v>0</v>
      </c>
      <c r="I4868" s="223">
        <f>I4817*'Usages mobilité'!$BG15*(1+'Usages mobilité'!$BH15)^(I$4696-$D$4696)/1000</f>
        <v>0</v>
      </c>
      <c r="J4868" s="223">
        <f>J4817*'Usages mobilité'!$BG15*(1+'Usages mobilité'!$BH15)^(J$4696-$D$4696)/1000</f>
        <v>0</v>
      </c>
      <c r="K4868" s="223">
        <f>K4817*'Usages mobilité'!$BG15*(1+'Usages mobilité'!$BH15)^(K$4696-$D$4696)/1000</f>
        <v>0</v>
      </c>
      <c r="L4868" s="223">
        <f>L4817*'Usages mobilité'!$BG15*(1+'Usages mobilité'!$BH15)^(L$4696-$D$4696)/1000</f>
        <v>0</v>
      </c>
      <c r="M4868" s="223">
        <f>M4817*'Usages mobilité'!$BG15*(1+'Usages mobilité'!$BH15)^(M$4696-$D$4696)/1000</f>
        <v>0</v>
      </c>
      <c r="N4868" s="223">
        <f>N4817*'Usages mobilité'!$BG15*(1+'Usages mobilité'!$BH15)^(N$4696-$D$4696)/1000</f>
        <v>0</v>
      </c>
      <c r="O4868" s="223">
        <f>O4817*'Usages mobilité'!$BG15*(1+'Usages mobilité'!$BH15)^(O$4696-$D$4696)/1000</f>
        <v>0</v>
      </c>
      <c r="P4868" s="223">
        <f>P4817*'Usages mobilité'!$BG15*(1+'Usages mobilité'!$BH15)^(P$4696-$D$4696)/1000</f>
        <v>0</v>
      </c>
      <c r="Q4868" s="223">
        <f>Q4817*'Usages mobilité'!$BG15*(1+'Usages mobilité'!$BH15)^(Q$4696-$D$4696)/1000</f>
        <v>0</v>
      </c>
      <c r="R4868" s="223">
        <f>R4817*'Usages mobilité'!$BG15*(1+'Usages mobilité'!$BH15)^(R$4696-$D$4696)/1000</f>
        <v>0</v>
      </c>
    </row>
    <row r="4869" spans="1:18" hidden="1" outlineLevel="2" x14ac:dyDescent="0.25">
      <c r="A4869" s="222" t="str">
        <f>'Usages mobilité'!A16</f>
        <v>Usage mobilité n°13</v>
      </c>
      <c r="B4869" s="222" t="s">
        <v>645</v>
      </c>
      <c r="C4869" s="222"/>
      <c r="D4869" s="223">
        <f>D4818*'Usages mobilité'!$BG16*(1+'Usages mobilité'!$BH16)^(D$4696-$D$4696)/1000</f>
        <v>0</v>
      </c>
      <c r="E4869" s="223">
        <f>E4818*'Usages mobilité'!$BG16*(1+'Usages mobilité'!$BH16)^(E$4696-$D$4696)/1000</f>
        <v>0</v>
      </c>
      <c r="F4869" s="223">
        <f>F4818*'Usages mobilité'!$BG16*(1+'Usages mobilité'!$BH16)^(F$4696-$D$4696)/1000</f>
        <v>0</v>
      </c>
      <c r="G4869" s="223">
        <f>G4818*'Usages mobilité'!$BG16*(1+'Usages mobilité'!$BH16)^(G$4696-$D$4696)/1000</f>
        <v>0</v>
      </c>
      <c r="H4869" s="223">
        <f>H4818*'Usages mobilité'!$BG16*(1+'Usages mobilité'!$BH16)^(H$4696-$D$4696)/1000</f>
        <v>0</v>
      </c>
      <c r="I4869" s="223">
        <f>I4818*'Usages mobilité'!$BG16*(1+'Usages mobilité'!$BH16)^(I$4696-$D$4696)/1000</f>
        <v>0</v>
      </c>
      <c r="J4869" s="223">
        <f>J4818*'Usages mobilité'!$BG16*(1+'Usages mobilité'!$BH16)^(J$4696-$D$4696)/1000</f>
        <v>0</v>
      </c>
      <c r="K4869" s="223">
        <f>K4818*'Usages mobilité'!$BG16*(1+'Usages mobilité'!$BH16)^(K$4696-$D$4696)/1000</f>
        <v>0</v>
      </c>
      <c r="L4869" s="223">
        <f>L4818*'Usages mobilité'!$BG16*(1+'Usages mobilité'!$BH16)^(L$4696-$D$4696)/1000</f>
        <v>0</v>
      </c>
      <c r="M4869" s="223">
        <f>M4818*'Usages mobilité'!$BG16*(1+'Usages mobilité'!$BH16)^(M$4696-$D$4696)/1000</f>
        <v>0</v>
      </c>
      <c r="N4869" s="223">
        <f>N4818*'Usages mobilité'!$BG16*(1+'Usages mobilité'!$BH16)^(N$4696-$D$4696)/1000</f>
        <v>0</v>
      </c>
      <c r="O4869" s="223">
        <f>O4818*'Usages mobilité'!$BG16*(1+'Usages mobilité'!$BH16)^(O$4696-$D$4696)/1000</f>
        <v>0</v>
      </c>
      <c r="P4869" s="223">
        <f>P4818*'Usages mobilité'!$BG16*(1+'Usages mobilité'!$BH16)^(P$4696-$D$4696)/1000</f>
        <v>0</v>
      </c>
      <c r="Q4869" s="223">
        <f>Q4818*'Usages mobilité'!$BG16*(1+'Usages mobilité'!$BH16)^(Q$4696-$D$4696)/1000</f>
        <v>0</v>
      </c>
      <c r="R4869" s="223">
        <f>R4818*'Usages mobilité'!$BG16*(1+'Usages mobilité'!$BH16)^(R$4696-$D$4696)/1000</f>
        <v>0</v>
      </c>
    </row>
    <row r="4870" spans="1:18" hidden="1" outlineLevel="2" x14ac:dyDescent="0.25">
      <c r="A4870" s="222" t="str">
        <f>'Usages mobilité'!A17</f>
        <v>Usage mobilité n°14</v>
      </c>
      <c r="B4870" s="222" t="s">
        <v>645</v>
      </c>
      <c r="C4870" s="222"/>
      <c r="D4870" s="223">
        <f>D4819*'Usages mobilité'!$BG17*(1+'Usages mobilité'!$BH17)^(D$4696-$D$4696)/1000</f>
        <v>0</v>
      </c>
      <c r="E4870" s="223">
        <f>E4819*'Usages mobilité'!$BG17*(1+'Usages mobilité'!$BH17)^(E$4696-$D$4696)/1000</f>
        <v>0</v>
      </c>
      <c r="F4870" s="223">
        <f>F4819*'Usages mobilité'!$BG17*(1+'Usages mobilité'!$BH17)^(F$4696-$D$4696)/1000</f>
        <v>0</v>
      </c>
      <c r="G4870" s="223">
        <f>G4819*'Usages mobilité'!$BG17*(1+'Usages mobilité'!$BH17)^(G$4696-$D$4696)/1000</f>
        <v>0</v>
      </c>
      <c r="H4870" s="223">
        <f>H4819*'Usages mobilité'!$BG17*(1+'Usages mobilité'!$BH17)^(H$4696-$D$4696)/1000</f>
        <v>0</v>
      </c>
      <c r="I4870" s="223">
        <f>I4819*'Usages mobilité'!$BG17*(1+'Usages mobilité'!$BH17)^(I$4696-$D$4696)/1000</f>
        <v>0</v>
      </c>
      <c r="J4870" s="223">
        <f>J4819*'Usages mobilité'!$BG17*(1+'Usages mobilité'!$BH17)^(J$4696-$D$4696)/1000</f>
        <v>0</v>
      </c>
      <c r="K4870" s="223">
        <f>K4819*'Usages mobilité'!$BG17*(1+'Usages mobilité'!$BH17)^(K$4696-$D$4696)/1000</f>
        <v>0</v>
      </c>
      <c r="L4870" s="223">
        <f>L4819*'Usages mobilité'!$BG17*(1+'Usages mobilité'!$BH17)^(L$4696-$D$4696)/1000</f>
        <v>0</v>
      </c>
      <c r="M4870" s="223">
        <f>M4819*'Usages mobilité'!$BG17*(1+'Usages mobilité'!$BH17)^(M$4696-$D$4696)/1000</f>
        <v>0</v>
      </c>
      <c r="N4870" s="223">
        <f>N4819*'Usages mobilité'!$BG17*(1+'Usages mobilité'!$BH17)^(N$4696-$D$4696)/1000</f>
        <v>0</v>
      </c>
      <c r="O4870" s="223">
        <f>O4819*'Usages mobilité'!$BG17*(1+'Usages mobilité'!$BH17)^(O$4696-$D$4696)/1000</f>
        <v>0</v>
      </c>
      <c r="P4870" s="223">
        <f>P4819*'Usages mobilité'!$BG17*(1+'Usages mobilité'!$BH17)^(P$4696-$D$4696)/1000</f>
        <v>0</v>
      </c>
      <c r="Q4870" s="223">
        <f>Q4819*'Usages mobilité'!$BG17*(1+'Usages mobilité'!$BH17)^(Q$4696-$D$4696)/1000</f>
        <v>0</v>
      </c>
      <c r="R4870" s="223">
        <f>R4819*'Usages mobilité'!$BG17*(1+'Usages mobilité'!$BH17)^(R$4696-$D$4696)/1000</f>
        <v>0</v>
      </c>
    </row>
    <row r="4871" spans="1:18" hidden="1" outlineLevel="2" x14ac:dyDescent="0.25">
      <c r="A4871" s="222" t="str">
        <f>'Usages mobilité'!A18</f>
        <v>Usage mobilité n°15</v>
      </c>
      <c r="B4871" s="222" t="s">
        <v>645</v>
      </c>
      <c r="C4871" s="222"/>
      <c r="D4871" s="223">
        <f>D4820*'Usages mobilité'!$BG18*(1+'Usages mobilité'!$BH18)^(D$4696-$D$4696)/1000</f>
        <v>0</v>
      </c>
      <c r="E4871" s="223">
        <f>E4820*'Usages mobilité'!$BG18*(1+'Usages mobilité'!$BH18)^(E$4696-$D$4696)/1000</f>
        <v>0</v>
      </c>
      <c r="F4871" s="223">
        <f>F4820*'Usages mobilité'!$BG18*(1+'Usages mobilité'!$BH18)^(F$4696-$D$4696)/1000</f>
        <v>0</v>
      </c>
      <c r="G4871" s="223">
        <f>G4820*'Usages mobilité'!$BG18*(1+'Usages mobilité'!$BH18)^(G$4696-$D$4696)/1000</f>
        <v>0</v>
      </c>
      <c r="H4871" s="223">
        <f>H4820*'Usages mobilité'!$BG18*(1+'Usages mobilité'!$BH18)^(H$4696-$D$4696)/1000</f>
        <v>0</v>
      </c>
      <c r="I4871" s="223">
        <f>I4820*'Usages mobilité'!$BG18*(1+'Usages mobilité'!$BH18)^(I$4696-$D$4696)/1000</f>
        <v>0</v>
      </c>
      <c r="J4871" s="223">
        <f>J4820*'Usages mobilité'!$BG18*(1+'Usages mobilité'!$BH18)^(J$4696-$D$4696)/1000</f>
        <v>0</v>
      </c>
      <c r="K4871" s="223">
        <f>K4820*'Usages mobilité'!$BG18*(1+'Usages mobilité'!$BH18)^(K$4696-$D$4696)/1000</f>
        <v>0</v>
      </c>
      <c r="L4871" s="223">
        <f>L4820*'Usages mobilité'!$BG18*(1+'Usages mobilité'!$BH18)^(L$4696-$D$4696)/1000</f>
        <v>0</v>
      </c>
      <c r="M4871" s="223">
        <f>M4820*'Usages mobilité'!$BG18*(1+'Usages mobilité'!$BH18)^(M$4696-$D$4696)/1000</f>
        <v>0</v>
      </c>
      <c r="N4871" s="223">
        <f>N4820*'Usages mobilité'!$BG18*(1+'Usages mobilité'!$BH18)^(N$4696-$D$4696)/1000</f>
        <v>0</v>
      </c>
      <c r="O4871" s="223">
        <f>O4820*'Usages mobilité'!$BG18*(1+'Usages mobilité'!$BH18)^(O$4696-$D$4696)/1000</f>
        <v>0</v>
      </c>
      <c r="P4871" s="223">
        <f>P4820*'Usages mobilité'!$BG18*(1+'Usages mobilité'!$BH18)^(P$4696-$D$4696)/1000</f>
        <v>0</v>
      </c>
      <c r="Q4871" s="223">
        <f>Q4820*'Usages mobilité'!$BG18*(1+'Usages mobilité'!$BH18)^(Q$4696-$D$4696)/1000</f>
        <v>0</v>
      </c>
      <c r="R4871" s="223">
        <f>R4820*'Usages mobilité'!$BG18*(1+'Usages mobilité'!$BH18)^(R$4696-$D$4696)/1000</f>
        <v>0</v>
      </c>
    </row>
    <row r="4872" spans="1:18" hidden="1" outlineLevel="2" x14ac:dyDescent="0.25">
      <c r="A4872" s="222" t="str">
        <f>'Usages mobilité'!A19</f>
        <v>Usage mobilité n°16</v>
      </c>
      <c r="B4872" s="222" t="s">
        <v>645</v>
      </c>
      <c r="C4872" s="222"/>
      <c r="D4872" s="223">
        <f>D4821*'Usages mobilité'!$BG19*(1+'Usages mobilité'!$BH19)^(D$4696-$D$4696)/1000</f>
        <v>0</v>
      </c>
      <c r="E4872" s="223">
        <f>E4821*'Usages mobilité'!$BG19*(1+'Usages mobilité'!$BH19)^(E$4696-$D$4696)/1000</f>
        <v>0</v>
      </c>
      <c r="F4872" s="223">
        <f>F4821*'Usages mobilité'!$BG19*(1+'Usages mobilité'!$BH19)^(F$4696-$D$4696)/1000</f>
        <v>0</v>
      </c>
      <c r="G4872" s="223">
        <f>G4821*'Usages mobilité'!$BG19*(1+'Usages mobilité'!$BH19)^(G$4696-$D$4696)/1000</f>
        <v>0</v>
      </c>
      <c r="H4872" s="223">
        <f>H4821*'Usages mobilité'!$BG19*(1+'Usages mobilité'!$BH19)^(H$4696-$D$4696)/1000</f>
        <v>0</v>
      </c>
      <c r="I4872" s="223">
        <f>I4821*'Usages mobilité'!$BG19*(1+'Usages mobilité'!$BH19)^(I$4696-$D$4696)/1000</f>
        <v>0</v>
      </c>
      <c r="J4872" s="223">
        <f>J4821*'Usages mobilité'!$BG19*(1+'Usages mobilité'!$BH19)^(J$4696-$D$4696)/1000</f>
        <v>0</v>
      </c>
      <c r="K4872" s="223">
        <f>K4821*'Usages mobilité'!$BG19*(1+'Usages mobilité'!$BH19)^(K$4696-$D$4696)/1000</f>
        <v>0</v>
      </c>
      <c r="L4872" s="223">
        <f>L4821*'Usages mobilité'!$BG19*(1+'Usages mobilité'!$BH19)^(L$4696-$D$4696)/1000</f>
        <v>0</v>
      </c>
      <c r="M4872" s="223">
        <f>M4821*'Usages mobilité'!$BG19*(1+'Usages mobilité'!$BH19)^(M$4696-$D$4696)/1000</f>
        <v>0</v>
      </c>
      <c r="N4872" s="223">
        <f>N4821*'Usages mobilité'!$BG19*(1+'Usages mobilité'!$BH19)^(N$4696-$D$4696)/1000</f>
        <v>0</v>
      </c>
      <c r="O4872" s="223">
        <f>O4821*'Usages mobilité'!$BG19*(1+'Usages mobilité'!$BH19)^(O$4696-$D$4696)/1000</f>
        <v>0</v>
      </c>
      <c r="P4872" s="223">
        <f>P4821*'Usages mobilité'!$BG19*(1+'Usages mobilité'!$BH19)^(P$4696-$D$4696)/1000</f>
        <v>0</v>
      </c>
      <c r="Q4872" s="223">
        <f>Q4821*'Usages mobilité'!$BG19*(1+'Usages mobilité'!$BH19)^(Q$4696-$D$4696)/1000</f>
        <v>0</v>
      </c>
      <c r="R4872" s="223">
        <f>R4821*'Usages mobilité'!$BG19*(1+'Usages mobilité'!$BH19)^(R$4696-$D$4696)/1000</f>
        <v>0</v>
      </c>
    </row>
    <row r="4873" spans="1:18" hidden="1" outlineLevel="2" x14ac:dyDescent="0.25">
      <c r="A4873" s="222" t="str">
        <f>'Usages mobilité'!A20</f>
        <v>Usage mobilité n°17</v>
      </c>
      <c r="B4873" s="222" t="s">
        <v>645</v>
      </c>
      <c r="C4873" s="222"/>
      <c r="D4873" s="223">
        <f>D4822*'Usages mobilité'!$BG20*(1+'Usages mobilité'!$BH20)^(D$4696-$D$4696)/1000</f>
        <v>0</v>
      </c>
      <c r="E4873" s="223">
        <f>E4822*'Usages mobilité'!$BG20*(1+'Usages mobilité'!$BH20)^(E$4696-$D$4696)/1000</f>
        <v>0</v>
      </c>
      <c r="F4873" s="223">
        <f>F4822*'Usages mobilité'!$BG20*(1+'Usages mobilité'!$BH20)^(F$4696-$D$4696)/1000</f>
        <v>0</v>
      </c>
      <c r="G4873" s="223">
        <f>G4822*'Usages mobilité'!$BG20*(1+'Usages mobilité'!$BH20)^(G$4696-$D$4696)/1000</f>
        <v>0</v>
      </c>
      <c r="H4873" s="223">
        <f>H4822*'Usages mobilité'!$BG20*(1+'Usages mobilité'!$BH20)^(H$4696-$D$4696)/1000</f>
        <v>0</v>
      </c>
      <c r="I4873" s="223">
        <f>I4822*'Usages mobilité'!$BG20*(1+'Usages mobilité'!$BH20)^(I$4696-$D$4696)/1000</f>
        <v>0</v>
      </c>
      <c r="J4873" s="223">
        <f>J4822*'Usages mobilité'!$BG20*(1+'Usages mobilité'!$BH20)^(J$4696-$D$4696)/1000</f>
        <v>0</v>
      </c>
      <c r="K4873" s="223">
        <f>K4822*'Usages mobilité'!$BG20*(1+'Usages mobilité'!$BH20)^(K$4696-$D$4696)/1000</f>
        <v>0</v>
      </c>
      <c r="L4873" s="223">
        <f>L4822*'Usages mobilité'!$BG20*(1+'Usages mobilité'!$BH20)^(L$4696-$D$4696)/1000</f>
        <v>0</v>
      </c>
      <c r="M4873" s="223">
        <f>M4822*'Usages mobilité'!$BG20*(1+'Usages mobilité'!$BH20)^(M$4696-$D$4696)/1000</f>
        <v>0</v>
      </c>
      <c r="N4873" s="223">
        <f>N4822*'Usages mobilité'!$BG20*(1+'Usages mobilité'!$BH20)^(N$4696-$D$4696)/1000</f>
        <v>0</v>
      </c>
      <c r="O4873" s="223">
        <f>O4822*'Usages mobilité'!$BG20*(1+'Usages mobilité'!$BH20)^(O$4696-$D$4696)/1000</f>
        <v>0</v>
      </c>
      <c r="P4873" s="223">
        <f>P4822*'Usages mobilité'!$BG20*(1+'Usages mobilité'!$BH20)^(P$4696-$D$4696)/1000</f>
        <v>0</v>
      </c>
      <c r="Q4873" s="223">
        <f>Q4822*'Usages mobilité'!$BG20*(1+'Usages mobilité'!$BH20)^(Q$4696-$D$4696)/1000</f>
        <v>0</v>
      </c>
      <c r="R4873" s="223">
        <f>R4822*'Usages mobilité'!$BG20*(1+'Usages mobilité'!$BH20)^(R$4696-$D$4696)/1000</f>
        <v>0</v>
      </c>
    </row>
    <row r="4874" spans="1:18" hidden="1" outlineLevel="2" x14ac:dyDescent="0.25">
      <c r="A4874" s="222" t="str">
        <f>'Usages mobilité'!A21</f>
        <v>Usage mobilité n°18</v>
      </c>
      <c r="B4874" s="222" t="s">
        <v>645</v>
      </c>
      <c r="C4874" s="222"/>
      <c r="D4874" s="223">
        <f>D4823*'Usages mobilité'!$BG21*(1+'Usages mobilité'!$BH21)^(D$4696-$D$4696)/1000</f>
        <v>0</v>
      </c>
      <c r="E4874" s="223">
        <f>E4823*'Usages mobilité'!$BG21*(1+'Usages mobilité'!$BH21)^(E$4696-$D$4696)/1000</f>
        <v>0</v>
      </c>
      <c r="F4874" s="223">
        <f>F4823*'Usages mobilité'!$BG21*(1+'Usages mobilité'!$BH21)^(F$4696-$D$4696)/1000</f>
        <v>0</v>
      </c>
      <c r="G4874" s="223">
        <f>G4823*'Usages mobilité'!$BG21*(1+'Usages mobilité'!$BH21)^(G$4696-$D$4696)/1000</f>
        <v>0</v>
      </c>
      <c r="H4874" s="223">
        <f>H4823*'Usages mobilité'!$BG21*(1+'Usages mobilité'!$BH21)^(H$4696-$D$4696)/1000</f>
        <v>0</v>
      </c>
      <c r="I4874" s="223">
        <f>I4823*'Usages mobilité'!$BG21*(1+'Usages mobilité'!$BH21)^(I$4696-$D$4696)/1000</f>
        <v>0</v>
      </c>
      <c r="J4874" s="223">
        <f>J4823*'Usages mobilité'!$BG21*(1+'Usages mobilité'!$BH21)^(J$4696-$D$4696)/1000</f>
        <v>0</v>
      </c>
      <c r="K4874" s="223">
        <f>K4823*'Usages mobilité'!$BG21*(1+'Usages mobilité'!$BH21)^(K$4696-$D$4696)/1000</f>
        <v>0</v>
      </c>
      <c r="L4874" s="223">
        <f>L4823*'Usages mobilité'!$BG21*(1+'Usages mobilité'!$BH21)^(L$4696-$D$4696)/1000</f>
        <v>0</v>
      </c>
      <c r="M4874" s="223">
        <f>M4823*'Usages mobilité'!$BG21*(1+'Usages mobilité'!$BH21)^(M$4696-$D$4696)/1000</f>
        <v>0</v>
      </c>
      <c r="N4874" s="223">
        <f>N4823*'Usages mobilité'!$BG21*(1+'Usages mobilité'!$BH21)^(N$4696-$D$4696)/1000</f>
        <v>0</v>
      </c>
      <c r="O4874" s="223">
        <f>O4823*'Usages mobilité'!$BG21*(1+'Usages mobilité'!$BH21)^(O$4696-$D$4696)/1000</f>
        <v>0</v>
      </c>
      <c r="P4874" s="223">
        <f>P4823*'Usages mobilité'!$BG21*(1+'Usages mobilité'!$BH21)^(P$4696-$D$4696)/1000</f>
        <v>0</v>
      </c>
      <c r="Q4874" s="223">
        <f>Q4823*'Usages mobilité'!$BG21*(1+'Usages mobilité'!$BH21)^(Q$4696-$D$4696)/1000</f>
        <v>0</v>
      </c>
      <c r="R4874" s="223">
        <f>R4823*'Usages mobilité'!$BG21*(1+'Usages mobilité'!$BH21)^(R$4696-$D$4696)/1000</f>
        <v>0</v>
      </c>
    </row>
    <row r="4875" spans="1:18" hidden="1" outlineLevel="2" x14ac:dyDescent="0.25">
      <c r="A4875" s="222" t="str">
        <f>'Usages mobilité'!A22</f>
        <v>Usage mobilité n°19</v>
      </c>
      <c r="B4875" s="222" t="s">
        <v>645</v>
      </c>
      <c r="C4875" s="222"/>
      <c r="D4875" s="223">
        <f>D4824*'Usages mobilité'!$BG22*(1+'Usages mobilité'!$BH22)^(D$4696-$D$4696)/1000</f>
        <v>0</v>
      </c>
      <c r="E4875" s="223">
        <f>E4824*'Usages mobilité'!$BG22*(1+'Usages mobilité'!$BH22)^(E$4696-$D$4696)/1000</f>
        <v>0</v>
      </c>
      <c r="F4875" s="223">
        <f>F4824*'Usages mobilité'!$BG22*(1+'Usages mobilité'!$BH22)^(F$4696-$D$4696)/1000</f>
        <v>0</v>
      </c>
      <c r="G4875" s="223">
        <f>G4824*'Usages mobilité'!$BG22*(1+'Usages mobilité'!$BH22)^(G$4696-$D$4696)/1000</f>
        <v>0</v>
      </c>
      <c r="H4875" s="223">
        <f>H4824*'Usages mobilité'!$BG22*(1+'Usages mobilité'!$BH22)^(H$4696-$D$4696)/1000</f>
        <v>0</v>
      </c>
      <c r="I4875" s="223">
        <f>I4824*'Usages mobilité'!$BG22*(1+'Usages mobilité'!$BH22)^(I$4696-$D$4696)/1000</f>
        <v>0</v>
      </c>
      <c r="J4875" s="223">
        <f>J4824*'Usages mobilité'!$BG22*(1+'Usages mobilité'!$BH22)^(J$4696-$D$4696)/1000</f>
        <v>0</v>
      </c>
      <c r="K4875" s="223">
        <f>K4824*'Usages mobilité'!$BG22*(1+'Usages mobilité'!$BH22)^(K$4696-$D$4696)/1000</f>
        <v>0</v>
      </c>
      <c r="L4875" s="223">
        <f>L4824*'Usages mobilité'!$BG22*(1+'Usages mobilité'!$BH22)^(L$4696-$D$4696)/1000</f>
        <v>0</v>
      </c>
      <c r="M4875" s="223">
        <f>M4824*'Usages mobilité'!$BG22*(1+'Usages mobilité'!$BH22)^(M$4696-$D$4696)/1000</f>
        <v>0</v>
      </c>
      <c r="N4875" s="223">
        <f>N4824*'Usages mobilité'!$BG22*(1+'Usages mobilité'!$BH22)^(N$4696-$D$4696)/1000</f>
        <v>0</v>
      </c>
      <c r="O4875" s="223">
        <f>O4824*'Usages mobilité'!$BG22*(1+'Usages mobilité'!$BH22)^(O$4696-$D$4696)/1000</f>
        <v>0</v>
      </c>
      <c r="P4875" s="223">
        <f>P4824*'Usages mobilité'!$BG22*(1+'Usages mobilité'!$BH22)^(P$4696-$D$4696)/1000</f>
        <v>0</v>
      </c>
      <c r="Q4875" s="223">
        <f>Q4824*'Usages mobilité'!$BG22*(1+'Usages mobilité'!$BH22)^(Q$4696-$D$4696)/1000</f>
        <v>0</v>
      </c>
      <c r="R4875" s="223">
        <f>R4824*'Usages mobilité'!$BG22*(1+'Usages mobilité'!$BH22)^(R$4696-$D$4696)/1000</f>
        <v>0</v>
      </c>
    </row>
    <row r="4876" spans="1:18" hidden="1" outlineLevel="2" x14ac:dyDescent="0.25">
      <c r="A4876" s="222" t="str">
        <f>'Usages mobilité'!A23</f>
        <v>Usage mobilité n°20</v>
      </c>
      <c r="B4876" s="222" t="s">
        <v>645</v>
      </c>
      <c r="C4876" s="222"/>
      <c r="D4876" s="223">
        <f>D4825*'Usages mobilité'!$BG23*(1+'Usages mobilité'!$BH23)^(D$4696-$D$4696)/1000</f>
        <v>0</v>
      </c>
      <c r="E4876" s="223">
        <f>E4825*'Usages mobilité'!$BG23*(1+'Usages mobilité'!$BH23)^(E$4696-$D$4696)/1000</f>
        <v>0</v>
      </c>
      <c r="F4876" s="223">
        <f>F4825*'Usages mobilité'!$BG23*(1+'Usages mobilité'!$BH23)^(F$4696-$D$4696)/1000</f>
        <v>0</v>
      </c>
      <c r="G4876" s="223">
        <f>G4825*'Usages mobilité'!$BG23*(1+'Usages mobilité'!$BH23)^(G$4696-$D$4696)/1000</f>
        <v>0</v>
      </c>
      <c r="H4876" s="223">
        <f>H4825*'Usages mobilité'!$BG23*(1+'Usages mobilité'!$BH23)^(H$4696-$D$4696)/1000</f>
        <v>0</v>
      </c>
      <c r="I4876" s="223">
        <f>I4825*'Usages mobilité'!$BG23*(1+'Usages mobilité'!$BH23)^(I$4696-$D$4696)/1000</f>
        <v>0</v>
      </c>
      <c r="J4876" s="223">
        <f>J4825*'Usages mobilité'!$BG23*(1+'Usages mobilité'!$BH23)^(J$4696-$D$4696)/1000</f>
        <v>0</v>
      </c>
      <c r="K4876" s="223">
        <f>K4825*'Usages mobilité'!$BG23*(1+'Usages mobilité'!$BH23)^(K$4696-$D$4696)/1000</f>
        <v>0</v>
      </c>
      <c r="L4876" s="223">
        <f>L4825*'Usages mobilité'!$BG23*(1+'Usages mobilité'!$BH23)^(L$4696-$D$4696)/1000</f>
        <v>0</v>
      </c>
      <c r="M4876" s="223">
        <f>M4825*'Usages mobilité'!$BG23*(1+'Usages mobilité'!$BH23)^(M$4696-$D$4696)/1000</f>
        <v>0</v>
      </c>
      <c r="N4876" s="223">
        <f>N4825*'Usages mobilité'!$BG23*(1+'Usages mobilité'!$BH23)^(N$4696-$D$4696)/1000</f>
        <v>0</v>
      </c>
      <c r="O4876" s="223">
        <f>O4825*'Usages mobilité'!$BG23*(1+'Usages mobilité'!$BH23)^(O$4696-$D$4696)/1000</f>
        <v>0</v>
      </c>
      <c r="P4876" s="223">
        <f>P4825*'Usages mobilité'!$BG23*(1+'Usages mobilité'!$BH23)^(P$4696-$D$4696)/1000</f>
        <v>0</v>
      </c>
      <c r="Q4876" s="223">
        <f>Q4825*'Usages mobilité'!$BG23*(1+'Usages mobilité'!$BH23)^(Q$4696-$D$4696)/1000</f>
        <v>0</v>
      </c>
      <c r="R4876" s="223">
        <f>R4825*'Usages mobilité'!$BG23*(1+'Usages mobilité'!$BH23)^(R$4696-$D$4696)/1000</f>
        <v>0</v>
      </c>
    </row>
    <row r="4877" spans="1:18" hidden="1" outlineLevel="2" x14ac:dyDescent="0.25">
      <c r="A4877" s="222" t="str">
        <f>'Usages mobilité'!A24</f>
        <v>Usage mobilité n°21</v>
      </c>
      <c r="B4877" s="222" t="s">
        <v>645</v>
      </c>
      <c r="C4877" s="222"/>
      <c r="D4877" s="223">
        <f>D4826*'Usages mobilité'!$BG24*(1+'Usages mobilité'!$BH24)^(D$4696-$D$4696)/1000</f>
        <v>0</v>
      </c>
      <c r="E4877" s="223">
        <f>E4826*'Usages mobilité'!$BG24*(1+'Usages mobilité'!$BH24)^(E$4696-$D$4696)/1000</f>
        <v>0</v>
      </c>
      <c r="F4877" s="223">
        <f>F4826*'Usages mobilité'!$BG24*(1+'Usages mobilité'!$BH24)^(F$4696-$D$4696)/1000</f>
        <v>0</v>
      </c>
      <c r="G4877" s="223">
        <f>G4826*'Usages mobilité'!$BG24*(1+'Usages mobilité'!$BH24)^(G$4696-$D$4696)/1000</f>
        <v>0</v>
      </c>
      <c r="H4877" s="223">
        <f>H4826*'Usages mobilité'!$BG24*(1+'Usages mobilité'!$BH24)^(H$4696-$D$4696)/1000</f>
        <v>0</v>
      </c>
      <c r="I4877" s="223">
        <f>I4826*'Usages mobilité'!$BG24*(1+'Usages mobilité'!$BH24)^(I$4696-$D$4696)/1000</f>
        <v>0</v>
      </c>
      <c r="J4877" s="223">
        <f>J4826*'Usages mobilité'!$BG24*(1+'Usages mobilité'!$BH24)^(J$4696-$D$4696)/1000</f>
        <v>0</v>
      </c>
      <c r="K4877" s="223">
        <f>K4826*'Usages mobilité'!$BG24*(1+'Usages mobilité'!$BH24)^(K$4696-$D$4696)/1000</f>
        <v>0</v>
      </c>
      <c r="L4877" s="223">
        <f>L4826*'Usages mobilité'!$BG24*(1+'Usages mobilité'!$BH24)^(L$4696-$D$4696)/1000</f>
        <v>0</v>
      </c>
      <c r="M4877" s="223">
        <f>M4826*'Usages mobilité'!$BG24*(1+'Usages mobilité'!$BH24)^(M$4696-$D$4696)/1000</f>
        <v>0</v>
      </c>
      <c r="N4877" s="223">
        <f>N4826*'Usages mobilité'!$BG24*(1+'Usages mobilité'!$BH24)^(N$4696-$D$4696)/1000</f>
        <v>0</v>
      </c>
      <c r="O4877" s="223">
        <f>O4826*'Usages mobilité'!$BG24*(1+'Usages mobilité'!$BH24)^(O$4696-$D$4696)/1000</f>
        <v>0</v>
      </c>
      <c r="P4877" s="223">
        <f>P4826*'Usages mobilité'!$BG24*(1+'Usages mobilité'!$BH24)^(P$4696-$D$4696)/1000</f>
        <v>0</v>
      </c>
      <c r="Q4877" s="223">
        <f>Q4826*'Usages mobilité'!$BG24*(1+'Usages mobilité'!$BH24)^(Q$4696-$D$4696)/1000</f>
        <v>0</v>
      </c>
      <c r="R4877" s="223">
        <f>R4826*'Usages mobilité'!$BG24*(1+'Usages mobilité'!$BH24)^(R$4696-$D$4696)/1000</f>
        <v>0</v>
      </c>
    </row>
    <row r="4878" spans="1:18" hidden="1" outlineLevel="2" x14ac:dyDescent="0.25">
      <c r="A4878" s="222" t="str">
        <f>'Usages mobilité'!A25</f>
        <v>Usage mobilité n°22</v>
      </c>
      <c r="B4878" s="222" t="s">
        <v>645</v>
      </c>
      <c r="C4878" s="222"/>
      <c r="D4878" s="223">
        <f>D4827*'Usages mobilité'!$BG25*(1+'Usages mobilité'!$BH25)^(D$4696-$D$4696)/1000</f>
        <v>0</v>
      </c>
      <c r="E4878" s="223">
        <f>E4827*'Usages mobilité'!$BG25*(1+'Usages mobilité'!$BH25)^(E$4696-$D$4696)/1000</f>
        <v>0</v>
      </c>
      <c r="F4878" s="223">
        <f>F4827*'Usages mobilité'!$BG25*(1+'Usages mobilité'!$BH25)^(F$4696-$D$4696)/1000</f>
        <v>0</v>
      </c>
      <c r="G4878" s="223">
        <f>G4827*'Usages mobilité'!$BG25*(1+'Usages mobilité'!$BH25)^(G$4696-$D$4696)/1000</f>
        <v>0</v>
      </c>
      <c r="H4878" s="223">
        <f>H4827*'Usages mobilité'!$BG25*(1+'Usages mobilité'!$BH25)^(H$4696-$D$4696)/1000</f>
        <v>0</v>
      </c>
      <c r="I4878" s="223">
        <f>I4827*'Usages mobilité'!$BG25*(1+'Usages mobilité'!$BH25)^(I$4696-$D$4696)/1000</f>
        <v>0</v>
      </c>
      <c r="J4878" s="223">
        <f>J4827*'Usages mobilité'!$BG25*(1+'Usages mobilité'!$BH25)^(J$4696-$D$4696)/1000</f>
        <v>0</v>
      </c>
      <c r="K4878" s="223">
        <f>K4827*'Usages mobilité'!$BG25*(1+'Usages mobilité'!$BH25)^(K$4696-$D$4696)/1000</f>
        <v>0</v>
      </c>
      <c r="L4878" s="223">
        <f>L4827*'Usages mobilité'!$BG25*(1+'Usages mobilité'!$BH25)^(L$4696-$D$4696)/1000</f>
        <v>0</v>
      </c>
      <c r="M4878" s="223">
        <f>M4827*'Usages mobilité'!$BG25*(1+'Usages mobilité'!$BH25)^(M$4696-$D$4696)/1000</f>
        <v>0</v>
      </c>
      <c r="N4878" s="223">
        <f>N4827*'Usages mobilité'!$BG25*(1+'Usages mobilité'!$BH25)^(N$4696-$D$4696)/1000</f>
        <v>0</v>
      </c>
      <c r="O4878" s="223">
        <f>O4827*'Usages mobilité'!$BG25*(1+'Usages mobilité'!$BH25)^(O$4696-$D$4696)/1000</f>
        <v>0</v>
      </c>
      <c r="P4878" s="223">
        <f>P4827*'Usages mobilité'!$BG25*(1+'Usages mobilité'!$BH25)^(P$4696-$D$4696)/1000</f>
        <v>0</v>
      </c>
      <c r="Q4878" s="223">
        <f>Q4827*'Usages mobilité'!$BG25*(1+'Usages mobilité'!$BH25)^(Q$4696-$D$4696)/1000</f>
        <v>0</v>
      </c>
      <c r="R4878" s="223">
        <f>R4827*'Usages mobilité'!$BG25*(1+'Usages mobilité'!$BH25)^(R$4696-$D$4696)/1000</f>
        <v>0</v>
      </c>
    </row>
    <row r="4879" spans="1:18" hidden="1" outlineLevel="2" x14ac:dyDescent="0.25">
      <c r="A4879" s="222" t="str">
        <f>'Usages mobilité'!A26</f>
        <v>Usage mobilité n°23</v>
      </c>
      <c r="B4879" s="222" t="s">
        <v>645</v>
      </c>
      <c r="C4879" s="222"/>
      <c r="D4879" s="223">
        <f>D4828*'Usages mobilité'!$BG26*(1+'Usages mobilité'!$BH26)^(D$4696-$D$4696)/1000</f>
        <v>0</v>
      </c>
      <c r="E4879" s="223">
        <f>E4828*'Usages mobilité'!$BG26*(1+'Usages mobilité'!$BH26)^(E$4696-$D$4696)/1000</f>
        <v>0</v>
      </c>
      <c r="F4879" s="223">
        <f>F4828*'Usages mobilité'!$BG26*(1+'Usages mobilité'!$BH26)^(F$4696-$D$4696)/1000</f>
        <v>0</v>
      </c>
      <c r="G4879" s="223">
        <f>G4828*'Usages mobilité'!$BG26*(1+'Usages mobilité'!$BH26)^(G$4696-$D$4696)/1000</f>
        <v>0</v>
      </c>
      <c r="H4879" s="223">
        <f>H4828*'Usages mobilité'!$BG26*(1+'Usages mobilité'!$BH26)^(H$4696-$D$4696)/1000</f>
        <v>0</v>
      </c>
      <c r="I4879" s="223">
        <f>I4828*'Usages mobilité'!$BG26*(1+'Usages mobilité'!$BH26)^(I$4696-$D$4696)/1000</f>
        <v>0</v>
      </c>
      <c r="J4879" s="223">
        <f>J4828*'Usages mobilité'!$BG26*(1+'Usages mobilité'!$BH26)^(J$4696-$D$4696)/1000</f>
        <v>0</v>
      </c>
      <c r="K4879" s="223">
        <f>K4828*'Usages mobilité'!$BG26*(1+'Usages mobilité'!$BH26)^(K$4696-$D$4696)/1000</f>
        <v>0</v>
      </c>
      <c r="L4879" s="223">
        <f>L4828*'Usages mobilité'!$BG26*(1+'Usages mobilité'!$BH26)^(L$4696-$D$4696)/1000</f>
        <v>0</v>
      </c>
      <c r="M4879" s="223">
        <f>M4828*'Usages mobilité'!$BG26*(1+'Usages mobilité'!$BH26)^(M$4696-$D$4696)/1000</f>
        <v>0</v>
      </c>
      <c r="N4879" s="223">
        <f>N4828*'Usages mobilité'!$BG26*(1+'Usages mobilité'!$BH26)^(N$4696-$D$4696)/1000</f>
        <v>0</v>
      </c>
      <c r="O4879" s="223">
        <f>O4828*'Usages mobilité'!$BG26*(1+'Usages mobilité'!$BH26)^(O$4696-$D$4696)/1000</f>
        <v>0</v>
      </c>
      <c r="P4879" s="223">
        <f>P4828*'Usages mobilité'!$BG26*(1+'Usages mobilité'!$BH26)^(P$4696-$D$4696)/1000</f>
        <v>0</v>
      </c>
      <c r="Q4879" s="223">
        <f>Q4828*'Usages mobilité'!$BG26*(1+'Usages mobilité'!$BH26)^(Q$4696-$D$4696)/1000</f>
        <v>0</v>
      </c>
      <c r="R4879" s="223">
        <f>R4828*'Usages mobilité'!$BG26*(1+'Usages mobilité'!$BH26)^(R$4696-$D$4696)/1000</f>
        <v>0</v>
      </c>
    </row>
    <row r="4880" spans="1:18" hidden="1" outlineLevel="2" x14ac:dyDescent="0.25">
      <c r="A4880" s="222" t="str">
        <f>'Usages mobilité'!A27</f>
        <v>Usage mobilité n°24</v>
      </c>
      <c r="B4880" s="222" t="s">
        <v>645</v>
      </c>
      <c r="C4880" s="222"/>
      <c r="D4880" s="223">
        <f>D4829*'Usages mobilité'!$BG27*(1+'Usages mobilité'!$BH27)^(D$4696-$D$4696)/1000</f>
        <v>0</v>
      </c>
      <c r="E4880" s="223">
        <f>E4829*'Usages mobilité'!$BG27*(1+'Usages mobilité'!$BH27)^(E$4696-$D$4696)/1000</f>
        <v>0</v>
      </c>
      <c r="F4880" s="223">
        <f>F4829*'Usages mobilité'!$BG27*(1+'Usages mobilité'!$BH27)^(F$4696-$D$4696)/1000</f>
        <v>0</v>
      </c>
      <c r="G4880" s="223">
        <f>G4829*'Usages mobilité'!$BG27*(1+'Usages mobilité'!$BH27)^(G$4696-$D$4696)/1000</f>
        <v>0</v>
      </c>
      <c r="H4880" s="223">
        <f>H4829*'Usages mobilité'!$BG27*(1+'Usages mobilité'!$BH27)^(H$4696-$D$4696)/1000</f>
        <v>0</v>
      </c>
      <c r="I4880" s="223">
        <f>I4829*'Usages mobilité'!$BG27*(1+'Usages mobilité'!$BH27)^(I$4696-$D$4696)/1000</f>
        <v>0</v>
      </c>
      <c r="J4880" s="223">
        <f>J4829*'Usages mobilité'!$BG27*(1+'Usages mobilité'!$BH27)^(J$4696-$D$4696)/1000</f>
        <v>0</v>
      </c>
      <c r="K4880" s="223">
        <f>K4829*'Usages mobilité'!$BG27*(1+'Usages mobilité'!$BH27)^(K$4696-$D$4696)/1000</f>
        <v>0</v>
      </c>
      <c r="L4880" s="223">
        <f>L4829*'Usages mobilité'!$BG27*(1+'Usages mobilité'!$BH27)^(L$4696-$D$4696)/1000</f>
        <v>0</v>
      </c>
      <c r="M4880" s="223">
        <f>M4829*'Usages mobilité'!$BG27*(1+'Usages mobilité'!$BH27)^(M$4696-$D$4696)/1000</f>
        <v>0</v>
      </c>
      <c r="N4880" s="223">
        <f>N4829*'Usages mobilité'!$BG27*(1+'Usages mobilité'!$BH27)^(N$4696-$D$4696)/1000</f>
        <v>0</v>
      </c>
      <c r="O4880" s="223">
        <f>O4829*'Usages mobilité'!$BG27*(1+'Usages mobilité'!$BH27)^(O$4696-$D$4696)/1000</f>
        <v>0</v>
      </c>
      <c r="P4880" s="223">
        <f>P4829*'Usages mobilité'!$BG27*(1+'Usages mobilité'!$BH27)^(P$4696-$D$4696)/1000</f>
        <v>0</v>
      </c>
      <c r="Q4880" s="223">
        <f>Q4829*'Usages mobilité'!$BG27*(1+'Usages mobilité'!$BH27)^(Q$4696-$D$4696)/1000</f>
        <v>0</v>
      </c>
      <c r="R4880" s="223">
        <f>R4829*'Usages mobilité'!$BG27*(1+'Usages mobilité'!$BH27)^(R$4696-$D$4696)/1000</f>
        <v>0</v>
      </c>
    </row>
    <row r="4881" spans="1:18" hidden="1" outlineLevel="2" x14ac:dyDescent="0.25">
      <c r="A4881" s="222" t="str">
        <f>'Usages mobilité'!A28</f>
        <v>Usage mobilité n°25</v>
      </c>
      <c r="B4881" s="222" t="s">
        <v>645</v>
      </c>
      <c r="C4881" s="222"/>
      <c r="D4881" s="223">
        <f>D4830*'Usages mobilité'!$BG28*(1+'Usages mobilité'!$BH28)^(D$4696-$D$4696)/1000</f>
        <v>0</v>
      </c>
      <c r="E4881" s="223">
        <f>E4830*'Usages mobilité'!$BG28*(1+'Usages mobilité'!$BH28)^(E$4696-$D$4696)/1000</f>
        <v>0</v>
      </c>
      <c r="F4881" s="223">
        <f>F4830*'Usages mobilité'!$BG28*(1+'Usages mobilité'!$BH28)^(F$4696-$D$4696)/1000</f>
        <v>0</v>
      </c>
      <c r="G4881" s="223">
        <f>G4830*'Usages mobilité'!$BG28*(1+'Usages mobilité'!$BH28)^(G$4696-$D$4696)/1000</f>
        <v>0</v>
      </c>
      <c r="H4881" s="223">
        <f>H4830*'Usages mobilité'!$BG28*(1+'Usages mobilité'!$BH28)^(H$4696-$D$4696)/1000</f>
        <v>0</v>
      </c>
      <c r="I4881" s="223">
        <f>I4830*'Usages mobilité'!$BG28*(1+'Usages mobilité'!$BH28)^(I$4696-$D$4696)/1000</f>
        <v>0</v>
      </c>
      <c r="J4881" s="223">
        <f>J4830*'Usages mobilité'!$BG28*(1+'Usages mobilité'!$BH28)^(J$4696-$D$4696)/1000</f>
        <v>0</v>
      </c>
      <c r="K4881" s="223">
        <f>K4830*'Usages mobilité'!$BG28*(1+'Usages mobilité'!$BH28)^(K$4696-$D$4696)/1000</f>
        <v>0</v>
      </c>
      <c r="L4881" s="223">
        <f>L4830*'Usages mobilité'!$BG28*(1+'Usages mobilité'!$BH28)^(L$4696-$D$4696)/1000</f>
        <v>0</v>
      </c>
      <c r="M4881" s="223">
        <f>M4830*'Usages mobilité'!$BG28*(1+'Usages mobilité'!$BH28)^(M$4696-$D$4696)/1000</f>
        <v>0</v>
      </c>
      <c r="N4881" s="223">
        <f>N4830*'Usages mobilité'!$BG28*(1+'Usages mobilité'!$BH28)^(N$4696-$D$4696)/1000</f>
        <v>0</v>
      </c>
      <c r="O4881" s="223">
        <f>O4830*'Usages mobilité'!$BG28*(1+'Usages mobilité'!$BH28)^(O$4696-$D$4696)/1000</f>
        <v>0</v>
      </c>
      <c r="P4881" s="223">
        <f>P4830*'Usages mobilité'!$BG28*(1+'Usages mobilité'!$BH28)^(P$4696-$D$4696)/1000</f>
        <v>0</v>
      </c>
      <c r="Q4881" s="223">
        <f>Q4830*'Usages mobilité'!$BG28*(1+'Usages mobilité'!$BH28)^(Q$4696-$D$4696)/1000</f>
        <v>0</v>
      </c>
      <c r="R4881" s="223">
        <f>R4830*'Usages mobilité'!$BG28*(1+'Usages mobilité'!$BH28)^(R$4696-$D$4696)/1000</f>
        <v>0</v>
      </c>
    </row>
    <row r="4882" spans="1:18" hidden="1" outlineLevel="2" x14ac:dyDescent="0.25">
      <c r="A4882" s="222" t="str">
        <f>'Usages mobilité'!A29</f>
        <v>Usage mobilité n°26</v>
      </c>
      <c r="B4882" s="222" t="s">
        <v>645</v>
      </c>
      <c r="C4882" s="222"/>
      <c r="D4882" s="223">
        <f>D4831*'Usages mobilité'!$BG29*(1+'Usages mobilité'!$BH29)^(D$4696-$D$4696)/1000</f>
        <v>0</v>
      </c>
      <c r="E4882" s="223">
        <f>E4831*'Usages mobilité'!$BG29*(1+'Usages mobilité'!$BH29)^(E$4696-$D$4696)/1000</f>
        <v>0</v>
      </c>
      <c r="F4882" s="223">
        <f>F4831*'Usages mobilité'!$BG29*(1+'Usages mobilité'!$BH29)^(F$4696-$D$4696)/1000</f>
        <v>0</v>
      </c>
      <c r="G4882" s="223">
        <f>G4831*'Usages mobilité'!$BG29*(1+'Usages mobilité'!$BH29)^(G$4696-$D$4696)/1000</f>
        <v>0</v>
      </c>
      <c r="H4882" s="223">
        <f>H4831*'Usages mobilité'!$BG29*(1+'Usages mobilité'!$BH29)^(H$4696-$D$4696)/1000</f>
        <v>0</v>
      </c>
      <c r="I4882" s="223">
        <f>I4831*'Usages mobilité'!$BG29*(1+'Usages mobilité'!$BH29)^(I$4696-$D$4696)/1000</f>
        <v>0</v>
      </c>
      <c r="J4882" s="223">
        <f>J4831*'Usages mobilité'!$BG29*(1+'Usages mobilité'!$BH29)^(J$4696-$D$4696)/1000</f>
        <v>0</v>
      </c>
      <c r="K4882" s="223">
        <f>K4831*'Usages mobilité'!$BG29*(1+'Usages mobilité'!$BH29)^(K$4696-$D$4696)/1000</f>
        <v>0</v>
      </c>
      <c r="L4882" s="223">
        <f>L4831*'Usages mobilité'!$BG29*(1+'Usages mobilité'!$BH29)^(L$4696-$D$4696)/1000</f>
        <v>0</v>
      </c>
      <c r="M4882" s="223">
        <f>M4831*'Usages mobilité'!$BG29*(1+'Usages mobilité'!$BH29)^(M$4696-$D$4696)/1000</f>
        <v>0</v>
      </c>
      <c r="N4882" s="223">
        <f>N4831*'Usages mobilité'!$BG29*(1+'Usages mobilité'!$BH29)^(N$4696-$D$4696)/1000</f>
        <v>0</v>
      </c>
      <c r="O4882" s="223">
        <f>O4831*'Usages mobilité'!$BG29*(1+'Usages mobilité'!$BH29)^(O$4696-$D$4696)/1000</f>
        <v>0</v>
      </c>
      <c r="P4882" s="223">
        <f>P4831*'Usages mobilité'!$BG29*(1+'Usages mobilité'!$BH29)^(P$4696-$D$4696)/1000</f>
        <v>0</v>
      </c>
      <c r="Q4882" s="223">
        <f>Q4831*'Usages mobilité'!$BG29*(1+'Usages mobilité'!$BH29)^(Q$4696-$D$4696)/1000</f>
        <v>0</v>
      </c>
      <c r="R4882" s="223">
        <f>R4831*'Usages mobilité'!$BG29*(1+'Usages mobilité'!$BH29)^(R$4696-$D$4696)/1000</f>
        <v>0</v>
      </c>
    </row>
    <row r="4883" spans="1:18" hidden="1" outlineLevel="2" x14ac:dyDescent="0.25">
      <c r="A4883" s="222" t="str">
        <f>'Usages mobilité'!A30</f>
        <v>Usage mobilité n°27</v>
      </c>
      <c r="B4883" s="222" t="s">
        <v>645</v>
      </c>
      <c r="C4883" s="222"/>
      <c r="D4883" s="223">
        <f>D4832*'Usages mobilité'!$BG30*(1+'Usages mobilité'!$BH30)^(D$4696-$D$4696)/1000</f>
        <v>0</v>
      </c>
      <c r="E4883" s="223">
        <f>E4832*'Usages mobilité'!$BG30*(1+'Usages mobilité'!$BH30)^(E$4696-$D$4696)/1000</f>
        <v>0</v>
      </c>
      <c r="F4883" s="223">
        <f>F4832*'Usages mobilité'!$BG30*(1+'Usages mobilité'!$BH30)^(F$4696-$D$4696)/1000</f>
        <v>0</v>
      </c>
      <c r="G4883" s="223">
        <f>G4832*'Usages mobilité'!$BG30*(1+'Usages mobilité'!$BH30)^(G$4696-$D$4696)/1000</f>
        <v>0</v>
      </c>
      <c r="H4883" s="223">
        <f>H4832*'Usages mobilité'!$BG30*(1+'Usages mobilité'!$BH30)^(H$4696-$D$4696)/1000</f>
        <v>0</v>
      </c>
      <c r="I4883" s="223">
        <f>I4832*'Usages mobilité'!$BG30*(1+'Usages mobilité'!$BH30)^(I$4696-$D$4696)/1000</f>
        <v>0</v>
      </c>
      <c r="J4883" s="223">
        <f>J4832*'Usages mobilité'!$BG30*(1+'Usages mobilité'!$BH30)^(J$4696-$D$4696)/1000</f>
        <v>0</v>
      </c>
      <c r="K4883" s="223">
        <f>K4832*'Usages mobilité'!$BG30*(1+'Usages mobilité'!$BH30)^(K$4696-$D$4696)/1000</f>
        <v>0</v>
      </c>
      <c r="L4883" s="223">
        <f>L4832*'Usages mobilité'!$BG30*(1+'Usages mobilité'!$BH30)^(L$4696-$D$4696)/1000</f>
        <v>0</v>
      </c>
      <c r="M4883" s="223">
        <f>M4832*'Usages mobilité'!$BG30*(1+'Usages mobilité'!$BH30)^(M$4696-$D$4696)/1000</f>
        <v>0</v>
      </c>
      <c r="N4883" s="223">
        <f>N4832*'Usages mobilité'!$BG30*(1+'Usages mobilité'!$BH30)^(N$4696-$D$4696)/1000</f>
        <v>0</v>
      </c>
      <c r="O4883" s="223">
        <f>O4832*'Usages mobilité'!$BG30*(1+'Usages mobilité'!$BH30)^(O$4696-$D$4696)/1000</f>
        <v>0</v>
      </c>
      <c r="P4883" s="223">
        <f>P4832*'Usages mobilité'!$BG30*(1+'Usages mobilité'!$BH30)^(P$4696-$D$4696)/1000</f>
        <v>0</v>
      </c>
      <c r="Q4883" s="223">
        <f>Q4832*'Usages mobilité'!$BG30*(1+'Usages mobilité'!$BH30)^(Q$4696-$D$4696)/1000</f>
        <v>0</v>
      </c>
      <c r="R4883" s="223">
        <f>R4832*'Usages mobilité'!$BG30*(1+'Usages mobilité'!$BH30)^(R$4696-$D$4696)/1000</f>
        <v>0</v>
      </c>
    </row>
    <row r="4884" spans="1:18" hidden="1" outlineLevel="2" x14ac:dyDescent="0.25">
      <c r="A4884" s="222" t="str">
        <f>'Usages mobilité'!A31</f>
        <v>Usage mobilité n°28</v>
      </c>
      <c r="B4884" s="222" t="s">
        <v>645</v>
      </c>
      <c r="C4884" s="222"/>
      <c r="D4884" s="223">
        <f>D4833*'Usages mobilité'!$BG31*(1+'Usages mobilité'!$BH31)^(D$4696-$D$4696)/1000</f>
        <v>0</v>
      </c>
      <c r="E4884" s="223">
        <f>E4833*'Usages mobilité'!$BG31*(1+'Usages mobilité'!$BH31)^(E$4696-$D$4696)/1000</f>
        <v>0</v>
      </c>
      <c r="F4884" s="223">
        <f>F4833*'Usages mobilité'!$BG31*(1+'Usages mobilité'!$BH31)^(F$4696-$D$4696)/1000</f>
        <v>0</v>
      </c>
      <c r="G4884" s="223">
        <f>G4833*'Usages mobilité'!$BG31*(1+'Usages mobilité'!$BH31)^(G$4696-$D$4696)/1000</f>
        <v>0</v>
      </c>
      <c r="H4884" s="223">
        <f>H4833*'Usages mobilité'!$BG31*(1+'Usages mobilité'!$BH31)^(H$4696-$D$4696)/1000</f>
        <v>0</v>
      </c>
      <c r="I4884" s="223">
        <f>I4833*'Usages mobilité'!$BG31*(1+'Usages mobilité'!$BH31)^(I$4696-$D$4696)/1000</f>
        <v>0</v>
      </c>
      <c r="J4884" s="223">
        <f>J4833*'Usages mobilité'!$BG31*(1+'Usages mobilité'!$BH31)^(J$4696-$D$4696)/1000</f>
        <v>0</v>
      </c>
      <c r="K4884" s="223">
        <f>K4833*'Usages mobilité'!$BG31*(1+'Usages mobilité'!$BH31)^(K$4696-$D$4696)/1000</f>
        <v>0</v>
      </c>
      <c r="L4884" s="223">
        <f>L4833*'Usages mobilité'!$BG31*(1+'Usages mobilité'!$BH31)^(L$4696-$D$4696)/1000</f>
        <v>0</v>
      </c>
      <c r="M4884" s="223">
        <f>M4833*'Usages mobilité'!$BG31*(1+'Usages mobilité'!$BH31)^(M$4696-$D$4696)/1000</f>
        <v>0</v>
      </c>
      <c r="N4884" s="223">
        <f>N4833*'Usages mobilité'!$BG31*(1+'Usages mobilité'!$BH31)^(N$4696-$D$4696)/1000</f>
        <v>0</v>
      </c>
      <c r="O4884" s="223">
        <f>O4833*'Usages mobilité'!$BG31*(1+'Usages mobilité'!$BH31)^(O$4696-$D$4696)/1000</f>
        <v>0</v>
      </c>
      <c r="P4884" s="223">
        <f>P4833*'Usages mobilité'!$BG31*(1+'Usages mobilité'!$BH31)^(P$4696-$D$4696)/1000</f>
        <v>0</v>
      </c>
      <c r="Q4884" s="223">
        <f>Q4833*'Usages mobilité'!$BG31*(1+'Usages mobilité'!$BH31)^(Q$4696-$D$4696)/1000</f>
        <v>0</v>
      </c>
      <c r="R4884" s="223">
        <f>R4833*'Usages mobilité'!$BG31*(1+'Usages mobilité'!$BH31)^(R$4696-$D$4696)/1000</f>
        <v>0</v>
      </c>
    </row>
    <row r="4885" spans="1:18" hidden="1" outlineLevel="2" x14ac:dyDescent="0.25">
      <c r="A4885" s="222" t="str">
        <f>'Usages mobilité'!A32</f>
        <v>Usage mobilité n°29</v>
      </c>
      <c r="B4885" s="222" t="s">
        <v>645</v>
      </c>
      <c r="C4885" s="222"/>
      <c r="D4885" s="223">
        <f>D4834*'Usages mobilité'!$BG32*(1+'Usages mobilité'!$BH32)^(D$4696-$D$4696)/1000</f>
        <v>0</v>
      </c>
      <c r="E4885" s="223">
        <f>E4834*'Usages mobilité'!$BG32*(1+'Usages mobilité'!$BH32)^(E$4696-$D$4696)/1000</f>
        <v>0</v>
      </c>
      <c r="F4885" s="223">
        <f>F4834*'Usages mobilité'!$BG32*(1+'Usages mobilité'!$BH32)^(F$4696-$D$4696)/1000</f>
        <v>0</v>
      </c>
      <c r="G4885" s="223">
        <f>G4834*'Usages mobilité'!$BG32*(1+'Usages mobilité'!$BH32)^(G$4696-$D$4696)/1000</f>
        <v>0</v>
      </c>
      <c r="H4885" s="223">
        <f>H4834*'Usages mobilité'!$BG32*(1+'Usages mobilité'!$BH32)^(H$4696-$D$4696)/1000</f>
        <v>0</v>
      </c>
      <c r="I4885" s="223">
        <f>I4834*'Usages mobilité'!$BG32*(1+'Usages mobilité'!$BH32)^(I$4696-$D$4696)/1000</f>
        <v>0</v>
      </c>
      <c r="J4885" s="223">
        <f>J4834*'Usages mobilité'!$BG32*(1+'Usages mobilité'!$BH32)^(J$4696-$D$4696)/1000</f>
        <v>0</v>
      </c>
      <c r="K4885" s="223">
        <f>K4834*'Usages mobilité'!$BG32*(1+'Usages mobilité'!$BH32)^(K$4696-$D$4696)/1000</f>
        <v>0</v>
      </c>
      <c r="L4885" s="223">
        <f>L4834*'Usages mobilité'!$BG32*(1+'Usages mobilité'!$BH32)^(L$4696-$D$4696)/1000</f>
        <v>0</v>
      </c>
      <c r="M4885" s="223">
        <f>M4834*'Usages mobilité'!$BG32*(1+'Usages mobilité'!$BH32)^(M$4696-$D$4696)/1000</f>
        <v>0</v>
      </c>
      <c r="N4885" s="223">
        <f>N4834*'Usages mobilité'!$BG32*(1+'Usages mobilité'!$BH32)^(N$4696-$D$4696)/1000</f>
        <v>0</v>
      </c>
      <c r="O4885" s="223">
        <f>O4834*'Usages mobilité'!$BG32*(1+'Usages mobilité'!$BH32)^(O$4696-$D$4696)/1000</f>
        <v>0</v>
      </c>
      <c r="P4885" s="223">
        <f>P4834*'Usages mobilité'!$BG32*(1+'Usages mobilité'!$BH32)^(P$4696-$D$4696)/1000</f>
        <v>0</v>
      </c>
      <c r="Q4885" s="223">
        <f>Q4834*'Usages mobilité'!$BG32*(1+'Usages mobilité'!$BH32)^(Q$4696-$D$4696)/1000</f>
        <v>0</v>
      </c>
      <c r="R4885" s="223">
        <f>R4834*'Usages mobilité'!$BG32*(1+'Usages mobilité'!$BH32)^(R$4696-$D$4696)/1000</f>
        <v>0</v>
      </c>
    </row>
    <row r="4886" spans="1:18" hidden="1" outlineLevel="2" x14ac:dyDescent="0.25">
      <c r="A4886" s="222" t="str">
        <f>'Usages mobilité'!A33</f>
        <v>Usage mobilité n°30</v>
      </c>
      <c r="B4886" s="222" t="s">
        <v>645</v>
      </c>
      <c r="C4886" s="222"/>
      <c r="D4886" s="223">
        <f>D4835*'Usages mobilité'!$BG33*(1+'Usages mobilité'!$BH33)^(D$4696-$D$4696)/1000</f>
        <v>0</v>
      </c>
      <c r="E4886" s="223">
        <f>E4835*'Usages mobilité'!$BG33*(1+'Usages mobilité'!$BH33)^(E$4696-$D$4696)/1000</f>
        <v>0</v>
      </c>
      <c r="F4886" s="223">
        <f>F4835*'Usages mobilité'!$BG33*(1+'Usages mobilité'!$BH33)^(F$4696-$D$4696)/1000</f>
        <v>0</v>
      </c>
      <c r="G4886" s="223">
        <f>G4835*'Usages mobilité'!$BG33*(1+'Usages mobilité'!$BH33)^(G$4696-$D$4696)/1000</f>
        <v>0</v>
      </c>
      <c r="H4886" s="223">
        <f>H4835*'Usages mobilité'!$BG33*(1+'Usages mobilité'!$BH33)^(H$4696-$D$4696)/1000</f>
        <v>0</v>
      </c>
      <c r="I4886" s="223">
        <f>I4835*'Usages mobilité'!$BG33*(1+'Usages mobilité'!$BH33)^(I$4696-$D$4696)/1000</f>
        <v>0</v>
      </c>
      <c r="J4886" s="223">
        <f>J4835*'Usages mobilité'!$BG33*(1+'Usages mobilité'!$BH33)^(J$4696-$D$4696)/1000</f>
        <v>0</v>
      </c>
      <c r="K4886" s="223">
        <f>K4835*'Usages mobilité'!$BG33*(1+'Usages mobilité'!$BH33)^(K$4696-$D$4696)/1000</f>
        <v>0</v>
      </c>
      <c r="L4886" s="223">
        <f>L4835*'Usages mobilité'!$BG33*(1+'Usages mobilité'!$BH33)^(L$4696-$D$4696)/1000</f>
        <v>0</v>
      </c>
      <c r="M4886" s="223">
        <f>M4835*'Usages mobilité'!$BG33*(1+'Usages mobilité'!$BH33)^(M$4696-$D$4696)/1000</f>
        <v>0</v>
      </c>
      <c r="N4886" s="223">
        <f>N4835*'Usages mobilité'!$BG33*(1+'Usages mobilité'!$BH33)^(N$4696-$D$4696)/1000</f>
        <v>0</v>
      </c>
      <c r="O4886" s="223">
        <f>O4835*'Usages mobilité'!$BG33*(1+'Usages mobilité'!$BH33)^(O$4696-$D$4696)/1000</f>
        <v>0</v>
      </c>
      <c r="P4886" s="223">
        <f>P4835*'Usages mobilité'!$BG33*(1+'Usages mobilité'!$BH33)^(P$4696-$D$4696)/1000</f>
        <v>0</v>
      </c>
      <c r="Q4886" s="223">
        <f>Q4835*'Usages mobilité'!$BG33*(1+'Usages mobilité'!$BH33)^(Q$4696-$D$4696)/1000</f>
        <v>0</v>
      </c>
      <c r="R4886" s="223">
        <f>R4835*'Usages mobilité'!$BG33*(1+'Usages mobilité'!$BH33)^(R$4696-$D$4696)/1000</f>
        <v>0</v>
      </c>
    </row>
    <row r="4887" spans="1:18" hidden="1" outlineLevel="2" x14ac:dyDescent="0.25">
      <c r="A4887" s="222" t="str">
        <f>'Usages mobilité'!A34</f>
        <v>Usage mobilité n°31</v>
      </c>
      <c r="B4887" s="222" t="s">
        <v>645</v>
      </c>
      <c r="C4887" s="222"/>
      <c r="D4887" s="223">
        <f>D4836*'Usages mobilité'!$BG34*(1+'Usages mobilité'!$BH34)^(D$4696-$D$4696)/1000</f>
        <v>0</v>
      </c>
      <c r="E4887" s="223">
        <f>E4836*'Usages mobilité'!$BG34*(1+'Usages mobilité'!$BH34)^(E$4696-$D$4696)/1000</f>
        <v>0</v>
      </c>
      <c r="F4887" s="223">
        <f>F4836*'Usages mobilité'!$BG34*(1+'Usages mobilité'!$BH34)^(F$4696-$D$4696)/1000</f>
        <v>0</v>
      </c>
      <c r="G4887" s="223">
        <f>G4836*'Usages mobilité'!$BG34*(1+'Usages mobilité'!$BH34)^(G$4696-$D$4696)/1000</f>
        <v>0</v>
      </c>
      <c r="H4887" s="223">
        <f>H4836*'Usages mobilité'!$BG34*(1+'Usages mobilité'!$BH34)^(H$4696-$D$4696)/1000</f>
        <v>0</v>
      </c>
      <c r="I4887" s="223">
        <f>I4836*'Usages mobilité'!$BG34*(1+'Usages mobilité'!$BH34)^(I$4696-$D$4696)/1000</f>
        <v>0</v>
      </c>
      <c r="J4887" s="223">
        <f>J4836*'Usages mobilité'!$BG34*(1+'Usages mobilité'!$BH34)^(J$4696-$D$4696)/1000</f>
        <v>0</v>
      </c>
      <c r="K4887" s="223">
        <f>K4836*'Usages mobilité'!$BG34*(1+'Usages mobilité'!$BH34)^(K$4696-$D$4696)/1000</f>
        <v>0</v>
      </c>
      <c r="L4887" s="223">
        <f>L4836*'Usages mobilité'!$BG34*(1+'Usages mobilité'!$BH34)^(L$4696-$D$4696)/1000</f>
        <v>0</v>
      </c>
      <c r="M4887" s="223">
        <f>M4836*'Usages mobilité'!$BG34*(1+'Usages mobilité'!$BH34)^(M$4696-$D$4696)/1000</f>
        <v>0</v>
      </c>
      <c r="N4887" s="223">
        <f>N4836*'Usages mobilité'!$BG34*(1+'Usages mobilité'!$BH34)^(N$4696-$D$4696)/1000</f>
        <v>0</v>
      </c>
      <c r="O4887" s="223">
        <f>O4836*'Usages mobilité'!$BG34*(1+'Usages mobilité'!$BH34)^(O$4696-$D$4696)/1000</f>
        <v>0</v>
      </c>
      <c r="P4887" s="223">
        <f>P4836*'Usages mobilité'!$BG34*(1+'Usages mobilité'!$BH34)^(P$4696-$D$4696)/1000</f>
        <v>0</v>
      </c>
      <c r="Q4887" s="223">
        <f>Q4836*'Usages mobilité'!$BG34*(1+'Usages mobilité'!$BH34)^(Q$4696-$D$4696)/1000</f>
        <v>0</v>
      </c>
      <c r="R4887" s="223">
        <f>R4836*'Usages mobilité'!$BG34*(1+'Usages mobilité'!$BH34)^(R$4696-$D$4696)/1000</f>
        <v>0</v>
      </c>
    </row>
    <row r="4888" spans="1:18" hidden="1" outlineLevel="2" x14ac:dyDescent="0.25">
      <c r="A4888" s="222" t="str">
        <f>'Usages mobilité'!A35</f>
        <v>Usage mobilité n°32</v>
      </c>
      <c r="B4888" s="222" t="s">
        <v>645</v>
      </c>
      <c r="C4888" s="222"/>
      <c r="D4888" s="223">
        <f>D4837*'Usages mobilité'!$BG35*(1+'Usages mobilité'!$BH35)^(D$4696-$D$4696)/1000</f>
        <v>0</v>
      </c>
      <c r="E4888" s="223">
        <f>E4837*'Usages mobilité'!$BG35*(1+'Usages mobilité'!$BH35)^(E$4696-$D$4696)/1000</f>
        <v>0</v>
      </c>
      <c r="F4888" s="223">
        <f>F4837*'Usages mobilité'!$BG35*(1+'Usages mobilité'!$BH35)^(F$4696-$D$4696)/1000</f>
        <v>0</v>
      </c>
      <c r="G4888" s="223">
        <f>G4837*'Usages mobilité'!$BG35*(1+'Usages mobilité'!$BH35)^(G$4696-$D$4696)/1000</f>
        <v>0</v>
      </c>
      <c r="H4888" s="223">
        <f>H4837*'Usages mobilité'!$BG35*(1+'Usages mobilité'!$BH35)^(H$4696-$D$4696)/1000</f>
        <v>0</v>
      </c>
      <c r="I4888" s="223">
        <f>I4837*'Usages mobilité'!$BG35*(1+'Usages mobilité'!$BH35)^(I$4696-$D$4696)/1000</f>
        <v>0</v>
      </c>
      <c r="J4888" s="223">
        <f>J4837*'Usages mobilité'!$BG35*(1+'Usages mobilité'!$BH35)^(J$4696-$D$4696)/1000</f>
        <v>0</v>
      </c>
      <c r="K4888" s="223">
        <f>K4837*'Usages mobilité'!$BG35*(1+'Usages mobilité'!$BH35)^(K$4696-$D$4696)/1000</f>
        <v>0</v>
      </c>
      <c r="L4888" s="223">
        <f>L4837*'Usages mobilité'!$BG35*(1+'Usages mobilité'!$BH35)^(L$4696-$D$4696)/1000</f>
        <v>0</v>
      </c>
      <c r="M4888" s="223">
        <f>M4837*'Usages mobilité'!$BG35*(1+'Usages mobilité'!$BH35)^(M$4696-$D$4696)/1000</f>
        <v>0</v>
      </c>
      <c r="N4888" s="223">
        <f>N4837*'Usages mobilité'!$BG35*(1+'Usages mobilité'!$BH35)^(N$4696-$D$4696)/1000</f>
        <v>0</v>
      </c>
      <c r="O4888" s="223">
        <f>O4837*'Usages mobilité'!$BG35*(1+'Usages mobilité'!$BH35)^(O$4696-$D$4696)/1000</f>
        <v>0</v>
      </c>
      <c r="P4888" s="223">
        <f>P4837*'Usages mobilité'!$BG35*(1+'Usages mobilité'!$BH35)^(P$4696-$D$4696)/1000</f>
        <v>0</v>
      </c>
      <c r="Q4888" s="223">
        <f>Q4837*'Usages mobilité'!$BG35*(1+'Usages mobilité'!$BH35)^(Q$4696-$D$4696)/1000</f>
        <v>0</v>
      </c>
      <c r="R4888" s="223">
        <f>R4837*'Usages mobilité'!$BG35*(1+'Usages mobilité'!$BH35)^(R$4696-$D$4696)/1000</f>
        <v>0</v>
      </c>
    </row>
    <row r="4889" spans="1:18" hidden="1" outlineLevel="2" x14ac:dyDescent="0.25">
      <c r="A4889" s="222" t="str">
        <f>'Usages mobilité'!A36</f>
        <v>Usage mobilité n°33</v>
      </c>
      <c r="B4889" s="222" t="s">
        <v>645</v>
      </c>
      <c r="C4889" s="222"/>
      <c r="D4889" s="223">
        <f>D4838*'Usages mobilité'!$BG36*(1+'Usages mobilité'!$BH36)^(D$4696-$D$4696)/1000</f>
        <v>0</v>
      </c>
      <c r="E4889" s="223">
        <f>E4838*'Usages mobilité'!$BG36*(1+'Usages mobilité'!$BH36)^(E$4696-$D$4696)/1000</f>
        <v>0</v>
      </c>
      <c r="F4889" s="223">
        <f>F4838*'Usages mobilité'!$BG36*(1+'Usages mobilité'!$BH36)^(F$4696-$D$4696)/1000</f>
        <v>0</v>
      </c>
      <c r="G4889" s="223">
        <f>G4838*'Usages mobilité'!$BG36*(1+'Usages mobilité'!$BH36)^(G$4696-$D$4696)/1000</f>
        <v>0</v>
      </c>
      <c r="H4889" s="223">
        <f>H4838*'Usages mobilité'!$BG36*(1+'Usages mobilité'!$BH36)^(H$4696-$D$4696)/1000</f>
        <v>0</v>
      </c>
      <c r="I4889" s="223">
        <f>I4838*'Usages mobilité'!$BG36*(1+'Usages mobilité'!$BH36)^(I$4696-$D$4696)/1000</f>
        <v>0</v>
      </c>
      <c r="J4889" s="223">
        <f>J4838*'Usages mobilité'!$BG36*(1+'Usages mobilité'!$BH36)^(J$4696-$D$4696)/1000</f>
        <v>0</v>
      </c>
      <c r="K4889" s="223">
        <f>K4838*'Usages mobilité'!$BG36*(1+'Usages mobilité'!$BH36)^(K$4696-$D$4696)/1000</f>
        <v>0</v>
      </c>
      <c r="L4889" s="223">
        <f>L4838*'Usages mobilité'!$BG36*(1+'Usages mobilité'!$BH36)^(L$4696-$D$4696)/1000</f>
        <v>0</v>
      </c>
      <c r="M4889" s="223">
        <f>M4838*'Usages mobilité'!$BG36*(1+'Usages mobilité'!$BH36)^(M$4696-$D$4696)/1000</f>
        <v>0</v>
      </c>
      <c r="N4889" s="223">
        <f>N4838*'Usages mobilité'!$BG36*(1+'Usages mobilité'!$BH36)^(N$4696-$D$4696)/1000</f>
        <v>0</v>
      </c>
      <c r="O4889" s="223">
        <f>O4838*'Usages mobilité'!$BG36*(1+'Usages mobilité'!$BH36)^(O$4696-$D$4696)/1000</f>
        <v>0</v>
      </c>
      <c r="P4889" s="223">
        <f>P4838*'Usages mobilité'!$BG36*(1+'Usages mobilité'!$BH36)^(P$4696-$D$4696)/1000</f>
        <v>0</v>
      </c>
      <c r="Q4889" s="223">
        <f>Q4838*'Usages mobilité'!$BG36*(1+'Usages mobilité'!$BH36)^(Q$4696-$D$4696)/1000</f>
        <v>0</v>
      </c>
      <c r="R4889" s="223">
        <f>R4838*'Usages mobilité'!$BG36*(1+'Usages mobilité'!$BH36)^(R$4696-$D$4696)/1000</f>
        <v>0</v>
      </c>
    </row>
    <row r="4890" spans="1:18" hidden="1" outlineLevel="2" x14ac:dyDescent="0.25">
      <c r="A4890" s="222" t="str">
        <f>'Usages mobilité'!A37</f>
        <v>Usage mobilité n°34</v>
      </c>
      <c r="B4890" s="222" t="s">
        <v>645</v>
      </c>
      <c r="C4890" s="222"/>
      <c r="D4890" s="223">
        <f>D4839*'Usages mobilité'!$BG37*(1+'Usages mobilité'!$BH37)^(D$4696-$D$4696)/1000</f>
        <v>0</v>
      </c>
      <c r="E4890" s="223">
        <f>E4839*'Usages mobilité'!$BG37*(1+'Usages mobilité'!$BH37)^(E$4696-$D$4696)/1000</f>
        <v>0</v>
      </c>
      <c r="F4890" s="223">
        <f>F4839*'Usages mobilité'!$BG37*(1+'Usages mobilité'!$BH37)^(F$4696-$D$4696)/1000</f>
        <v>0</v>
      </c>
      <c r="G4890" s="223">
        <f>G4839*'Usages mobilité'!$BG37*(1+'Usages mobilité'!$BH37)^(G$4696-$D$4696)/1000</f>
        <v>0</v>
      </c>
      <c r="H4890" s="223">
        <f>H4839*'Usages mobilité'!$BG37*(1+'Usages mobilité'!$BH37)^(H$4696-$D$4696)/1000</f>
        <v>0</v>
      </c>
      <c r="I4890" s="223">
        <f>I4839*'Usages mobilité'!$BG37*(1+'Usages mobilité'!$BH37)^(I$4696-$D$4696)/1000</f>
        <v>0</v>
      </c>
      <c r="J4890" s="223">
        <f>J4839*'Usages mobilité'!$BG37*(1+'Usages mobilité'!$BH37)^(J$4696-$D$4696)/1000</f>
        <v>0</v>
      </c>
      <c r="K4890" s="223">
        <f>K4839*'Usages mobilité'!$BG37*(1+'Usages mobilité'!$BH37)^(K$4696-$D$4696)/1000</f>
        <v>0</v>
      </c>
      <c r="L4890" s="223">
        <f>L4839*'Usages mobilité'!$BG37*(1+'Usages mobilité'!$BH37)^(L$4696-$D$4696)/1000</f>
        <v>0</v>
      </c>
      <c r="M4890" s="223">
        <f>M4839*'Usages mobilité'!$BG37*(1+'Usages mobilité'!$BH37)^(M$4696-$D$4696)/1000</f>
        <v>0</v>
      </c>
      <c r="N4890" s="223">
        <f>N4839*'Usages mobilité'!$BG37*(1+'Usages mobilité'!$BH37)^(N$4696-$D$4696)/1000</f>
        <v>0</v>
      </c>
      <c r="O4890" s="223">
        <f>O4839*'Usages mobilité'!$BG37*(1+'Usages mobilité'!$BH37)^(O$4696-$D$4696)/1000</f>
        <v>0</v>
      </c>
      <c r="P4890" s="223">
        <f>P4839*'Usages mobilité'!$BG37*(1+'Usages mobilité'!$BH37)^(P$4696-$D$4696)/1000</f>
        <v>0</v>
      </c>
      <c r="Q4890" s="223">
        <f>Q4839*'Usages mobilité'!$BG37*(1+'Usages mobilité'!$BH37)^(Q$4696-$D$4696)/1000</f>
        <v>0</v>
      </c>
      <c r="R4890" s="223">
        <f>R4839*'Usages mobilité'!$BG37*(1+'Usages mobilité'!$BH37)^(R$4696-$D$4696)/1000</f>
        <v>0</v>
      </c>
    </row>
    <row r="4891" spans="1:18" hidden="1" outlineLevel="2" x14ac:dyDescent="0.25">
      <c r="A4891" s="222" t="str">
        <f>'Usages mobilité'!A38</f>
        <v>Usage mobilité n°35</v>
      </c>
      <c r="B4891" s="222" t="s">
        <v>645</v>
      </c>
      <c r="C4891" s="222"/>
      <c r="D4891" s="223">
        <f>D4840*'Usages mobilité'!$BG38*(1+'Usages mobilité'!$BH38)^(D$4696-$D$4696)/1000</f>
        <v>0</v>
      </c>
      <c r="E4891" s="223">
        <f>E4840*'Usages mobilité'!$BG38*(1+'Usages mobilité'!$BH38)^(E$4696-$D$4696)/1000</f>
        <v>0</v>
      </c>
      <c r="F4891" s="223">
        <f>F4840*'Usages mobilité'!$BG38*(1+'Usages mobilité'!$BH38)^(F$4696-$D$4696)/1000</f>
        <v>0</v>
      </c>
      <c r="G4891" s="223">
        <f>G4840*'Usages mobilité'!$BG38*(1+'Usages mobilité'!$BH38)^(G$4696-$D$4696)/1000</f>
        <v>0</v>
      </c>
      <c r="H4891" s="223">
        <f>H4840*'Usages mobilité'!$BG38*(1+'Usages mobilité'!$BH38)^(H$4696-$D$4696)/1000</f>
        <v>0</v>
      </c>
      <c r="I4891" s="223">
        <f>I4840*'Usages mobilité'!$BG38*(1+'Usages mobilité'!$BH38)^(I$4696-$D$4696)/1000</f>
        <v>0</v>
      </c>
      <c r="J4891" s="223">
        <f>J4840*'Usages mobilité'!$BG38*(1+'Usages mobilité'!$BH38)^(J$4696-$D$4696)/1000</f>
        <v>0</v>
      </c>
      <c r="K4891" s="223">
        <f>K4840*'Usages mobilité'!$BG38*(1+'Usages mobilité'!$BH38)^(K$4696-$D$4696)/1000</f>
        <v>0</v>
      </c>
      <c r="L4891" s="223">
        <f>L4840*'Usages mobilité'!$BG38*(1+'Usages mobilité'!$BH38)^(L$4696-$D$4696)/1000</f>
        <v>0</v>
      </c>
      <c r="M4891" s="223">
        <f>M4840*'Usages mobilité'!$BG38*(1+'Usages mobilité'!$BH38)^(M$4696-$D$4696)/1000</f>
        <v>0</v>
      </c>
      <c r="N4891" s="223">
        <f>N4840*'Usages mobilité'!$BG38*(1+'Usages mobilité'!$BH38)^(N$4696-$D$4696)/1000</f>
        <v>0</v>
      </c>
      <c r="O4891" s="223">
        <f>O4840*'Usages mobilité'!$BG38*(1+'Usages mobilité'!$BH38)^(O$4696-$D$4696)/1000</f>
        <v>0</v>
      </c>
      <c r="P4891" s="223">
        <f>P4840*'Usages mobilité'!$BG38*(1+'Usages mobilité'!$BH38)^(P$4696-$D$4696)/1000</f>
        <v>0</v>
      </c>
      <c r="Q4891" s="223">
        <f>Q4840*'Usages mobilité'!$BG38*(1+'Usages mobilité'!$BH38)^(Q$4696-$D$4696)/1000</f>
        <v>0</v>
      </c>
      <c r="R4891" s="223">
        <f>R4840*'Usages mobilité'!$BG38*(1+'Usages mobilité'!$BH38)^(R$4696-$D$4696)/1000</f>
        <v>0</v>
      </c>
    </row>
    <row r="4892" spans="1:18" hidden="1" outlineLevel="2" x14ac:dyDescent="0.25">
      <c r="A4892" s="222" t="str">
        <f>'Usages mobilité'!A39</f>
        <v>Usage mobilité n°36</v>
      </c>
      <c r="B4892" s="222" t="s">
        <v>645</v>
      </c>
      <c r="C4892" s="222"/>
      <c r="D4892" s="223">
        <f>D4841*'Usages mobilité'!$BG39*(1+'Usages mobilité'!$BH39)^(D$4696-$D$4696)/1000</f>
        <v>0</v>
      </c>
      <c r="E4892" s="223">
        <f>E4841*'Usages mobilité'!$BG39*(1+'Usages mobilité'!$BH39)^(E$4696-$D$4696)/1000</f>
        <v>0</v>
      </c>
      <c r="F4892" s="223">
        <f>F4841*'Usages mobilité'!$BG39*(1+'Usages mobilité'!$BH39)^(F$4696-$D$4696)/1000</f>
        <v>0</v>
      </c>
      <c r="G4892" s="223">
        <f>G4841*'Usages mobilité'!$BG39*(1+'Usages mobilité'!$BH39)^(G$4696-$D$4696)/1000</f>
        <v>0</v>
      </c>
      <c r="H4892" s="223">
        <f>H4841*'Usages mobilité'!$BG39*(1+'Usages mobilité'!$BH39)^(H$4696-$D$4696)/1000</f>
        <v>0</v>
      </c>
      <c r="I4892" s="223">
        <f>I4841*'Usages mobilité'!$BG39*(1+'Usages mobilité'!$BH39)^(I$4696-$D$4696)/1000</f>
        <v>0</v>
      </c>
      <c r="J4892" s="223">
        <f>J4841*'Usages mobilité'!$BG39*(1+'Usages mobilité'!$BH39)^(J$4696-$D$4696)/1000</f>
        <v>0</v>
      </c>
      <c r="K4892" s="223">
        <f>K4841*'Usages mobilité'!$BG39*(1+'Usages mobilité'!$BH39)^(K$4696-$D$4696)/1000</f>
        <v>0</v>
      </c>
      <c r="L4892" s="223">
        <f>L4841*'Usages mobilité'!$BG39*(1+'Usages mobilité'!$BH39)^(L$4696-$D$4696)/1000</f>
        <v>0</v>
      </c>
      <c r="M4892" s="223">
        <f>M4841*'Usages mobilité'!$BG39*(1+'Usages mobilité'!$BH39)^(M$4696-$D$4696)/1000</f>
        <v>0</v>
      </c>
      <c r="N4892" s="223">
        <f>N4841*'Usages mobilité'!$BG39*(1+'Usages mobilité'!$BH39)^(N$4696-$D$4696)/1000</f>
        <v>0</v>
      </c>
      <c r="O4892" s="223">
        <f>O4841*'Usages mobilité'!$BG39*(1+'Usages mobilité'!$BH39)^(O$4696-$D$4696)/1000</f>
        <v>0</v>
      </c>
      <c r="P4892" s="223">
        <f>P4841*'Usages mobilité'!$BG39*(1+'Usages mobilité'!$BH39)^(P$4696-$D$4696)/1000</f>
        <v>0</v>
      </c>
      <c r="Q4892" s="223">
        <f>Q4841*'Usages mobilité'!$BG39*(1+'Usages mobilité'!$BH39)^(Q$4696-$D$4696)/1000</f>
        <v>0</v>
      </c>
      <c r="R4892" s="223">
        <f>R4841*'Usages mobilité'!$BG39*(1+'Usages mobilité'!$BH39)^(R$4696-$D$4696)/1000</f>
        <v>0</v>
      </c>
    </row>
    <row r="4893" spans="1:18" hidden="1" outlineLevel="2" x14ac:dyDescent="0.25">
      <c r="A4893" s="222" t="str">
        <f>'Usages mobilité'!A40</f>
        <v>Usage mobilité n°37</v>
      </c>
      <c r="B4893" s="222" t="s">
        <v>645</v>
      </c>
      <c r="C4893" s="222"/>
      <c r="D4893" s="223">
        <f>D4842*'Usages mobilité'!$BG40*(1+'Usages mobilité'!$BH40)^(D$4696-$D$4696)/1000</f>
        <v>0</v>
      </c>
      <c r="E4893" s="223">
        <f>E4842*'Usages mobilité'!$BG40*(1+'Usages mobilité'!$BH40)^(E$4696-$D$4696)/1000</f>
        <v>0</v>
      </c>
      <c r="F4893" s="223">
        <f>F4842*'Usages mobilité'!$BG40*(1+'Usages mobilité'!$BH40)^(F$4696-$D$4696)/1000</f>
        <v>0</v>
      </c>
      <c r="G4893" s="223">
        <f>G4842*'Usages mobilité'!$BG40*(1+'Usages mobilité'!$BH40)^(G$4696-$D$4696)/1000</f>
        <v>0</v>
      </c>
      <c r="H4893" s="223">
        <f>H4842*'Usages mobilité'!$BG40*(1+'Usages mobilité'!$BH40)^(H$4696-$D$4696)/1000</f>
        <v>0</v>
      </c>
      <c r="I4893" s="223">
        <f>I4842*'Usages mobilité'!$BG40*(1+'Usages mobilité'!$BH40)^(I$4696-$D$4696)/1000</f>
        <v>0</v>
      </c>
      <c r="J4893" s="223">
        <f>J4842*'Usages mobilité'!$BG40*(1+'Usages mobilité'!$BH40)^(J$4696-$D$4696)/1000</f>
        <v>0</v>
      </c>
      <c r="K4893" s="223">
        <f>K4842*'Usages mobilité'!$BG40*(1+'Usages mobilité'!$BH40)^(K$4696-$D$4696)/1000</f>
        <v>0</v>
      </c>
      <c r="L4893" s="223">
        <f>L4842*'Usages mobilité'!$BG40*(1+'Usages mobilité'!$BH40)^(L$4696-$D$4696)/1000</f>
        <v>0</v>
      </c>
      <c r="M4893" s="223">
        <f>M4842*'Usages mobilité'!$BG40*(1+'Usages mobilité'!$BH40)^(M$4696-$D$4696)/1000</f>
        <v>0</v>
      </c>
      <c r="N4893" s="223">
        <f>N4842*'Usages mobilité'!$BG40*(1+'Usages mobilité'!$BH40)^(N$4696-$D$4696)/1000</f>
        <v>0</v>
      </c>
      <c r="O4893" s="223">
        <f>O4842*'Usages mobilité'!$BG40*(1+'Usages mobilité'!$BH40)^(O$4696-$D$4696)/1000</f>
        <v>0</v>
      </c>
      <c r="P4893" s="223">
        <f>P4842*'Usages mobilité'!$BG40*(1+'Usages mobilité'!$BH40)^(P$4696-$D$4696)/1000</f>
        <v>0</v>
      </c>
      <c r="Q4893" s="223">
        <f>Q4842*'Usages mobilité'!$BG40*(1+'Usages mobilité'!$BH40)^(Q$4696-$D$4696)/1000</f>
        <v>0</v>
      </c>
      <c r="R4893" s="223">
        <f>R4842*'Usages mobilité'!$BG40*(1+'Usages mobilité'!$BH40)^(R$4696-$D$4696)/1000</f>
        <v>0</v>
      </c>
    </row>
    <row r="4894" spans="1:18" hidden="1" outlineLevel="2" x14ac:dyDescent="0.25">
      <c r="A4894" s="222" t="str">
        <f>'Usages mobilité'!A41</f>
        <v>Usage mobilité n°38</v>
      </c>
      <c r="B4894" s="222" t="s">
        <v>645</v>
      </c>
      <c r="C4894" s="222"/>
      <c r="D4894" s="223">
        <f>D4843*'Usages mobilité'!$BG41*(1+'Usages mobilité'!$BH41)^(D$4696-$D$4696)/1000</f>
        <v>0</v>
      </c>
      <c r="E4894" s="223">
        <f>E4843*'Usages mobilité'!$BG41*(1+'Usages mobilité'!$BH41)^(E$4696-$D$4696)/1000</f>
        <v>0</v>
      </c>
      <c r="F4894" s="223">
        <f>F4843*'Usages mobilité'!$BG41*(1+'Usages mobilité'!$BH41)^(F$4696-$D$4696)/1000</f>
        <v>0</v>
      </c>
      <c r="G4894" s="223">
        <f>G4843*'Usages mobilité'!$BG41*(1+'Usages mobilité'!$BH41)^(G$4696-$D$4696)/1000</f>
        <v>0</v>
      </c>
      <c r="H4894" s="223">
        <f>H4843*'Usages mobilité'!$BG41*(1+'Usages mobilité'!$BH41)^(H$4696-$D$4696)/1000</f>
        <v>0</v>
      </c>
      <c r="I4894" s="223">
        <f>I4843*'Usages mobilité'!$BG41*(1+'Usages mobilité'!$BH41)^(I$4696-$D$4696)/1000</f>
        <v>0</v>
      </c>
      <c r="J4894" s="223">
        <f>J4843*'Usages mobilité'!$BG41*(1+'Usages mobilité'!$BH41)^(J$4696-$D$4696)/1000</f>
        <v>0</v>
      </c>
      <c r="K4894" s="223">
        <f>K4843*'Usages mobilité'!$BG41*(1+'Usages mobilité'!$BH41)^(K$4696-$D$4696)/1000</f>
        <v>0</v>
      </c>
      <c r="L4894" s="223">
        <f>L4843*'Usages mobilité'!$BG41*(1+'Usages mobilité'!$BH41)^(L$4696-$D$4696)/1000</f>
        <v>0</v>
      </c>
      <c r="M4894" s="223">
        <f>M4843*'Usages mobilité'!$BG41*(1+'Usages mobilité'!$BH41)^(M$4696-$D$4696)/1000</f>
        <v>0</v>
      </c>
      <c r="N4894" s="223">
        <f>N4843*'Usages mobilité'!$BG41*(1+'Usages mobilité'!$BH41)^(N$4696-$D$4696)/1000</f>
        <v>0</v>
      </c>
      <c r="O4894" s="223">
        <f>O4843*'Usages mobilité'!$BG41*(1+'Usages mobilité'!$BH41)^(O$4696-$D$4696)/1000</f>
        <v>0</v>
      </c>
      <c r="P4894" s="223">
        <f>P4843*'Usages mobilité'!$BG41*(1+'Usages mobilité'!$BH41)^(P$4696-$D$4696)/1000</f>
        <v>0</v>
      </c>
      <c r="Q4894" s="223">
        <f>Q4843*'Usages mobilité'!$BG41*(1+'Usages mobilité'!$BH41)^(Q$4696-$D$4696)/1000</f>
        <v>0</v>
      </c>
      <c r="R4894" s="223">
        <f>R4843*'Usages mobilité'!$BG41*(1+'Usages mobilité'!$BH41)^(R$4696-$D$4696)/1000</f>
        <v>0</v>
      </c>
    </row>
    <row r="4895" spans="1:18" hidden="1" outlineLevel="2" x14ac:dyDescent="0.25">
      <c r="A4895" s="222" t="str">
        <f>'Usages mobilité'!A42</f>
        <v>Usage mobilité n°39</v>
      </c>
      <c r="B4895" s="222" t="s">
        <v>645</v>
      </c>
      <c r="C4895" s="222"/>
      <c r="D4895" s="223">
        <f>D4844*'Usages mobilité'!$BG42*(1+'Usages mobilité'!$BH42)^(D$4696-$D$4696)/1000</f>
        <v>0</v>
      </c>
      <c r="E4895" s="223">
        <f>E4844*'Usages mobilité'!$BG42*(1+'Usages mobilité'!$BH42)^(E$4696-$D$4696)/1000</f>
        <v>0</v>
      </c>
      <c r="F4895" s="223">
        <f>F4844*'Usages mobilité'!$BG42*(1+'Usages mobilité'!$BH42)^(F$4696-$D$4696)/1000</f>
        <v>0</v>
      </c>
      <c r="G4895" s="223">
        <f>G4844*'Usages mobilité'!$BG42*(1+'Usages mobilité'!$BH42)^(G$4696-$D$4696)/1000</f>
        <v>0</v>
      </c>
      <c r="H4895" s="223">
        <f>H4844*'Usages mobilité'!$BG42*(1+'Usages mobilité'!$BH42)^(H$4696-$D$4696)/1000</f>
        <v>0</v>
      </c>
      <c r="I4895" s="223">
        <f>I4844*'Usages mobilité'!$BG42*(1+'Usages mobilité'!$BH42)^(I$4696-$D$4696)/1000</f>
        <v>0</v>
      </c>
      <c r="J4895" s="223">
        <f>J4844*'Usages mobilité'!$BG42*(1+'Usages mobilité'!$BH42)^(J$4696-$D$4696)/1000</f>
        <v>0</v>
      </c>
      <c r="K4895" s="223">
        <f>K4844*'Usages mobilité'!$BG42*(1+'Usages mobilité'!$BH42)^(K$4696-$D$4696)/1000</f>
        <v>0</v>
      </c>
      <c r="L4895" s="223">
        <f>L4844*'Usages mobilité'!$BG42*(1+'Usages mobilité'!$BH42)^(L$4696-$D$4696)/1000</f>
        <v>0</v>
      </c>
      <c r="M4895" s="223">
        <f>M4844*'Usages mobilité'!$BG42*(1+'Usages mobilité'!$BH42)^(M$4696-$D$4696)/1000</f>
        <v>0</v>
      </c>
      <c r="N4895" s="223">
        <f>N4844*'Usages mobilité'!$BG42*(1+'Usages mobilité'!$BH42)^(N$4696-$D$4696)/1000</f>
        <v>0</v>
      </c>
      <c r="O4895" s="223">
        <f>O4844*'Usages mobilité'!$BG42*(1+'Usages mobilité'!$BH42)^(O$4696-$D$4696)/1000</f>
        <v>0</v>
      </c>
      <c r="P4895" s="223">
        <f>P4844*'Usages mobilité'!$BG42*(1+'Usages mobilité'!$BH42)^(P$4696-$D$4696)/1000</f>
        <v>0</v>
      </c>
      <c r="Q4895" s="223">
        <f>Q4844*'Usages mobilité'!$BG42*(1+'Usages mobilité'!$BH42)^(Q$4696-$D$4696)/1000</f>
        <v>0</v>
      </c>
      <c r="R4895" s="223">
        <f>R4844*'Usages mobilité'!$BG42*(1+'Usages mobilité'!$BH42)^(R$4696-$D$4696)/1000</f>
        <v>0</v>
      </c>
    </row>
    <row r="4896" spans="1:18" hidden="1" outlineLevel="2" x14ac:dyDescent="0.25">
      <c r="A4896" s="222" t="str">
        <f>'Usages mobilité'!A43</f>
        <v>Usage mobilité n°40</v>
      </c>
      <c r="B4896" s="222" t="s">
        <v>645</v>
      </c>
      <c r="C4896" s="222"/>
      <c r="D4896" s="223">
        <f>D4845*'Usages mobilité'!$BG43*(1+'Usages mobilité'!$BH43)^(D$4696-$D$4696)/1000</f>
        <v>0</v>
      </c>
      <c r="E4896" s="223">
        <f>E4845*'Usages mobilité'!$BG43*(1+'Usages mobilité'!$BH43)^(E$4696-$D$4696)/1000</f>
        <v>0</v>
      </c>
      <c r="F4896" s="223">
        <f>F4845*'Usages mobilité'!$BG43*(1+'Usages mobilité'!$BH43)^(F$4696-$D$4696)/1000</f>
        <v>0</v>
      </c>
      <c r="G4896" s="223">
        <f>G4845*'Usages mobilité'!$BG43*(1+'Usages mobilité'!$BH43)^(G$4696-$D$4696)/1000</f>
        <v>0</v>
      </c>
      <c r="H4896" s="223">
        <f>H4845*'Usages mobilité'!$BG43*(1+'Usages mobilité'!$BH43)^(H$4696-$D$4696)/1000</f>
        <v>0</v>
      </c>
      <c r="I4896" s="223">
        <f>I4845*'Usages mobilité'!$BG43*(1+'Usages mobilité'!$BH43)^(I$4696-$D$4696)/1000</f>
        <v>0</v>
      </c>
      <c r="J4896" s="223">
        <f>J4845*'Usages mobilité'!$BG43*(1+'Usages mobilité'!$BH43)^(J$4696-$D$4696)/1000</f>
        <v>0</v>
      </c>
      <c r="K4896" s="223">
        <f>K4845*'Usages mobilité'!$BG43*(1+'Usages mobilité'!$BH43)^(K$4696-$D$4696)/1000</f>
        <v>0</v>
      </c>
      <c r="L4896" s="223">
        <f>L4845*'Usages mobilité'!$BG43*(1+'Usages mobilité'!$BH43)^(L$4696-$D$4696)/1000</f>
        <v>0</v>
      </c>
      <c r="M4896" s="223">
        <f>M4845*'Usages mobilité'!$BG43*(1+'Usages mobilité'!$BH43)^(M$4696-$D$4696)/1000</f>
        <v>0</v>
      </c>
      <c r="N4896" s="223">
        <f>N4845*'Usages mobilité'!$BG43*(1+'Usages mobilité'!$BH43)^(N$4696-$D$4696)/1000</f>
        <v>0</v>
      </c>
      <c r="O4896" s="223">
        <f>O4845*'Usages mobilité'!$BG43*(1+'Usages mobilité'!$BH43)^(O$4696-$D$4696)/1000</f>
        <v>0</v>
      </c>
      <c r="P4896" s="223">
        <f>P4845*'Usages mobilité'!$BG43*(1+'Usages mobilité'!$BH43)^(P$4696-$D$4696)/1000</f>
        <v>0</v>
      </c>
      <c r="Q4896" s="223">
        <f>Q4845*'Usages mobilité'!$BG43*(1+'Usages mobilité'!$BH43)^(Q$4696-$D$4696)/1000</f>
        <v>0</v>
      </c>
      <c r="R4896" s="223">
        <f>R4845*'Usages mobilité'!$BG43*(1+'Usages mobilité'!$BH43)^(R$4696-$D$4696)/1000</f>
        <v>0</v>
      </c>
    </row>
    <row r="4897" spans="1:18" hidden="1" outlineLevel="2" x14ac:dyDescent="0.25">
      <c r="A4897" s="222" t="str">
        <f>'Usages mobilité'!A44</f>
        <v>Usage mobilité n°41</v>
      </c>
      <c r="B4897" s="222" t="s">
        <v>645</v>
      </c>
      <c r="C4897" s="222"/>
      <c r="D4897" s="223">
        <f>D4846*'Usages mobilité'!$BG44*(1+'Usages mobilité'!$BH44)^(D$4696-$D$4696)/1000</f>
        <v>0</v>
      </c>
      <c r="E4897" s="223">
        <f>E4846*'Usages mobilité'!$BG44*(1+'Usages mobilité'!$BH44)^(E$4696-$D$4696)/1000</f>
        <v>0</v>
      </c>
      <c r="F4897" s="223">
        <f>F4846*'Usages mobilité'!$BG44*(1+'Usages mobilité'!$BH44)^(F$4696-$D$4696)/1000</f>
        <v>0</v>
      </c>
      <c r="G4897" s="223">
        <f>G4846*'Usages mobilité'!$BG44*(1+'Usages mobilité'!$BH44)^(G$4696-$D$4696)/1000</f>
        <v>0</v>
      </c>
      <c r="H4897" s="223">
        <f>H4846*'Usages mobilité'!$BG44*(1+'Usages mobilité'!$BH44)^(H$4696-$D$4696)/1000</f>
        <v>0</v>
      </c>
      <c r="I4897" s="223">
        <f>I4846*'Usages mobilité'!$BG44*(1+'Usages mobilité'!$BH44)^(I$4696-$D$4696)/1000</f>
        <v>0</v>
      </c>
      <c r="J4897" s="223">
        <f>J4846*'Usages mobilité'!$BG44*(1+'Usages mobilité'!$BH44)^(J$4696-$D$4696)/1000</f>
        <v>0</v>
      </c>
      <c r="K4897" s="223">
        <f>K4846*'Usages mobilité'!$BG44*(1+'Usages mobilité'!$BH44)^(K$4696-$D$4696)/1000</f>
        <v>0</v>
      </c>
      <c r="L4897" s="223">
        <f>L4846*'Usages mobilité'!$BG44*(1+'Usages mobilité'!$BH44)^(L$4696-$D$4696)/1000</f>
        <v>0</v>
      </c>
      <c r="M4897" s="223">
        <f>M4846*'Usages mobilité'!$BG44*(1+'Usages mobilité'!$BH44)^(M$4696-$D$4696)/1000</f>
        <v>0</v>
      </c>
      <c r="N4897" s="223">
        <f>N4846*'Usages mobilité'!$BG44*(1+'Usages mobilité'!$BH44)^(N$4696-$D$4696)/1000</f>
        <v>0</v>
      </c>
      <c r="O4897" s="223">
        <f>O4846*'Usages mobilité'!$BG44*(1+'Usages mobilité'!$BH44)^(O$4696-$D$4696)/1000</f>
        <v>0</v>
      </c>
      <c r="P4897" s="223">
        <f>P4846*'Usages mobilité'!$BG44*(1+'Usages mobilité'!$BH44)^(P$4696-$D$4696)/1000</f>
        <v>0</v>
      </c>
      <c r="Q4897" s="223">
        <f>Q4846*'Usages mobilité'!$BG44*(1+'Usages mobilité'!$BH44)^(Q$4696-$D$4696)/1000</f>
        <v>0</v>
      </c>
      <c r="R4897" s="223">
        <f>R4846*'Usages mobilité'!$BG44*(1+'Usages mobilité'!$BH44)^(R$4696-$D$4696)/1000</f>
        <v>0</v>
      </c>
    </row>
    <row r="4898" spans="1:18" hidden="1" outlineLevel="2" x14ac:dyDescent="0.25">
      <c r="A4898" s="222" t="str">
        <f>'Usages mobilité'!A45</f>
        <v>Usage mobilité n°42</v>
      </c>
      <c r="B4898" s="222" t="s">
        <v>645</v>
      </c>
      <c r="C4898" s="222"/>
      <c r="D4898" s="223">
        <f>D4847*'Usages mobilité'!$BG45*(1+'Usages mobilité'!$BH45)^(D$4696-$D$4696)/1000</f>
        <v>0</v>
      </c>
      <c r="E4898" s="223">
        <f>E4847*'Usages mobilité'!$BG45*(1+'Usages mobilité'!$BH45)^(E$4696-$D$4696)/1000</f>
        <v>0</v>
      </c>
      <c r="F4898" s="223">
        <f>F4847*'Usages mobilité'!$BG45*(1+'Usages mobilité'!$BH45)^(F$4696-$D$4696)/1000</f>
        <v>0</v>
      </c>
      <c r="G4898" s="223">
        <f>G4847*'Usages mobilité'!$BG45*(1+'Usages mobilité'!$BH45)^(G$4696-$D$4696)/1000</f>
        <v>0</v>
      </c>
      <c r="H4898" s="223">
        <f>H4847*'Usages mobilité'!$BG45*(1+'Usages mobilité'!$BH45)^(H$4696-$D$4696)/1000</f>
        <v>0</v>
      </c>
      <c r="I4898" s="223">
        <f>I4847*'Usages mobilité'!$BG45*(1+'Usages mobilité'!$BH45)^(I$4696-$D$4696)/1000</f>
        <v>0</v>
      </c>
      <c r="J4898" s="223">
        <f>J4847*'Usages mobilité'!$BG45*(1+'Usages mobilité'!$BH45)^(J$4696-$D$4696)/1000</f>
        <v>0</v>
      </c>
      <c r="K4898" s="223">
        <f>K4847*'Usages mobilité'!$BG45*(1+'Usages mobilité'!$BH45)^(K$4696-$D$4696)/1000</f>
        <v>0</v>
      </c>
      <c r="L4898" s="223">
        <f>L4847*'Usages mobilité'!$BG45*(1+'Usages mobilité'!$BH45)^(L$4696-$D$4696)/1000</f>
        <v>0</v>
      </c>
      <c r="M4898" s="223">
        <f>M4847*'Usages mobilité'!$BG45*(1+'Usages mobilité'!$BH45)^(M$4696-$D$4696)/1000</f>
        <v>0</v>
      </c>
      <c r="N4898" s="223">
        <f>N4847*'Usages mobilité'!$BG45*(1+'Usages mobilité'!$BH45)^(N$4696-$D$4696)/1000</f>
        <v>0</v>
      </c>
      <c r="O4898" s="223">
        <f>O4847*'Usages mobilité'!$BG45*(1+'Usages mobilité'!$BH45)^(O$4696-$D$4696)/1000</f>
        <v>0</v>
      </c>
      <c r="P4898" s="223">
        <f>P4847*'Usages mobilité'!$BG45*(1+'Usages mobilité'!$BH45)^(P$4696-$D$4696)/1000</f>
        <v>0</v>
      </c>
      <c r="Q4898" s="223">
        <f>Q4847*'Usages mobilité'!$BG45*(1+'Usages mobilité'!$BH45)^(Q$4696-$D$4696)/1000</f>
        <v>0</v>
      </c>
      <c r="R4898" s="223">
        <f>R4847*'Usages mobilité'!$BG45*(1+'Usages mobilité'!$BH45)^(R$4696-$D$4696)/1000</f>
        <v>0</v>
      </c>
    </row>
    <row r="4899" spans="1:18" hidden="1" outlineLevel="2" x14ac:dyDescent="0.25">
      <c r="A4899" s="222" t="str">
        <f>'Usages mobilité'!A46</f>
        <v>Usage mobilité n°43</v>
      </c>
      <c r="B4899" s="222" t="s">
        <v>645</v>
      </c>
      <c r="C4899" s="222"/>
      <c r="D4899" s="223">
        <f>D4848*'Usages mobilité'!$BG46*(1+'Usages mobilité'!$BH46)^(D$4696-$D$4696)/1000</f>
        <v>0</v>
      </c>
      <c r="E4899" s="223">
        <f>E4848*'Usages mobilité'!$BG46*(1+'Usages mobilité'!$BH46)^(E$4696-$D$4696)/1000</f>
        <v>0</v>
      </c>
      <c r="F4899" s="223">
        <f>F4848*'Usages mobilité'!$BG46*(1+'Usages mobilité'!$BH46)^(F$4696-$D$4696)/1000</f>
        <v>0</v>
      </c>
      <c r="G4899" s="223">
        <f>G4848*'Usages mobilité'!$BG46*(1+'Usages mobilité'!$BH46)^(G$4696-$D$4696)/1000</f>
        <v>0</v>
      </c>
      <c r="H4899" s="223">
        <f>H4848*'Usages mobilité'!$BG46*(1+'Usages mobilité'!$BH46)^(H$4696-$D$4696)/1000</f>
        <v>0</v>
      </c>
      <c r="I4899" s="223">
        <f>I4848*'Usages mobilité'!$BG46*(1+'Usages mobilité'!$BH46)^(I$4696-$D$4696)/1000</f>
        <v>0</v>
      </c>
      <c r="J4899" s="223">
        <f>J4848*'Usages mobilité'!$BG46*(1+'Usages mobilité'!$BH46)^(J$4696-$D$4696)/1000</f>
        <v>0</v>
      </c>
      <c r="K4899" s="223">
        <f>K4848*'Usages mobilité'!$BG46*(1+'Usages mobilité'!$BH46)^(K$4696-$D$4696)/1000</f>
        <v>0</v>
      </c>
      <c r="L4899" s="223">
        <f>L4848*'Usages mobilité'!$BG46*(1+'Usages mobilité'!$BH46)^(L$4696-$D$4696)/1000</f>
        <v>0</v>
      </c>
      <c r="M4899" s="223">
        <f>M4848*'Usages mobilité'!$BG46*(1+'Usages mobilité'!$BH46)^(M$4696-$D$4696)/1000</f>
        <v>0</v>
      </c>
      <c r="N4899" s="223">
        <f>N4848*'Usages mobilité'!$BG46*(1+'Usages mobilité'!$BH46)^(N$4696-$D$4696)/1000</f>
        <v>0</v>
      </c>
      <c r="O4899" s="223">
        <f>O4848*'Usages mobilité'!$BG46*(1+'Usages mobilité'!$BH46)^(O$4696-$D$4696)/1000</f>
        <v>0</v>
      </c>
      <c r="P4899" s="223">
        <f>P4848*'Usages mobilité'!$BG46*(1+'Usages mobilité'!$BH46)^(P$4696-$D$4696)/1000</f>
        <v>0</v>
      </c>
      <c r="Q4899" s="223">
        <f>Q4848*'Usages mobilité'!$BG46*(1+'Usages mobilité'!$BH46)^(Q$4696-$D$4696)/1000</f>
        <v>0</v>
      </c>
      <c r="R4899" s="223">
        <f>R4848*'Usages mobilité'!$BG46*(1+'Usages mobilité'!$BH46)^(R$4696-$D$4696)/1000</f>
        <v>0</v>
      </c>
    </row>
    <row r="4900" spans="1:18" hidden="1" outlineLevel="2" x14ac:dyDescent="0.25">
      <c r="A4900" s="222" t="str">
        <f>'Usages mobilité'!A47</f>
        <v>Usage mobilité n°44</v>
      </c>
      <c r="B4900" s="222" t="s">
        <v>645</v>
      </c>
      <c r="C4900" s="222"/>
      <c r="D4900" s="223">
        <f>D4849*'Usages mobilité'!$BG47*(1+'Usages mobilité'!$BH47)^(D$4696-$D$4696)/1000</f>
        <v>0</v>
      </c>
      <c r="E4900" s="223">
        <f>E4849*'Usages mobilité'!$BG47*(1+'Usages mobilité'!$BH47)^(E$4696-$D$4696)/1000</f>
        <v>0</v>
      </c>
      <c r="F4900" s="223">
        <f>F4849*'Usages mobilité'!$BG47*(1+'Usages mobilité'!$BH47)^(F$4696-$D$4696)/1000</f>
        <v>0</v>
      </c>
      <c r="G4900" s="223">
        <f>G4849*'Usages mobilité'!$BG47*(1+'Usages mobilité'!$BH47)^(G$4696-$D$4696)/1000</f>
        <v>0</v>
      </c>
      <c r="H4900" s="223">
        <f>H4849*'Usages mobilité'!$BG47*(1+'Usages mobilité'!$BH47)^(H$4696-$D$4696)/1000</f>
        <v>0</v>
      </c>
      <c r="I4900" s="223">
        <f>I4849*'Usages mobilité'!$BG47*(1+'Usages mobilité'!$BH47)^(I$4696-$D$4696)/1000</f>
        <v>0</v>
      </c>
      <c r="J4900" s="223">
        <f>J4849*'Usages mobilité'!$BG47*(1+'Usages mobilité'!$BH47)^(J$4696-$D$4696)/1000</f>
        <v>0</v>
      </c>
      <c r="K4900" s="223">
        <f>K4849*'Usages mobilité'!$BG47*(1+'Usages mobilité'!$BH47)^(K$4696-$D$4696)/1000</f>
        <v>0</v>
      </c>
      <c r="L4900" s="223">
        <f>L4849*'Usages mobilité'!$BG47*(1+'Usages mobilité'!$BH47)^(L$4696-$D$4696)/1000</f>
        <v>0</v>
      </c>
      <c r="M4900" s="223">
        <f>M4849*'Usages mobilité'!$BG47*(1+'Usages mobilité'!$BH47)^(M$4696-$D$4696)/1000</f>
        <v>0</v>
      </c>
      <c r="N4900" s="223">
        <f>N4849*'Usages mobilité'!$BG47*(1+'Usages mobilité'!$BH47)^(N$4696-$D$4696)/1000</f>
        <v>0</v>
      </c>
      <c r="O4900" s="223">
        <f>O4849*'Usages mobilité'!$BG47*(1+'Usages mobilité'!$BH47)^(O$4696-$D$4696)/1000</f>
        <v>0</v>
      </c>
      <c r="P4900" s="223">
        <f>P4849*'Usages mobilité'!$BG47*(1+'Usages mobilité'!$BH47)^(P$4696-$D$4696)/1000</f>
        <v>0</v>
      </c>
      <c r="Q4900" s="223">
        <f>Q4849*'Usages mobilité'!$BG47*(1+'Usages mobilité'!$BH47)^(Q$4696-$D$4696)/1000</f>
        <v>0</v>
      </c>
      <c r="R4900" s="223">
        <f>R4849*'Usages mobilité'!$BG47*(1+'Usages mobilité'!$BH47)^(R$4696-$D$4696)/1000</f>
        <v>0</v>
      </c>
    </row>
    <row r="4901" spans="1:18" hidden="1" outlineLevel="2" x14ac:dyDescent="0.25">
      <c r="A4901" s="222" t="str">
        <f>'Usages mobilité'!A48</f>
        <v>Usage mobilité n°45</v>
      </c>
      <c r="B4901" s="222" t="s">
        <v>645</v>
      </c>
      <c r="C4901" s="222"/>
      <c r="D4901" s="223">
        <f>D4850*'Usages mobilité'!$BG48*(1+'Usages mobilité'!$BH48)^(D$4696-$D$4696)/1000</f>
        <v>0</v>
      </c>
      <c r="E4901" s="223">
        <f>E4850*'Usages mobilité'!$BG48*(1+'Usages mobilité'!$BH48)^(E$4696-$D$4696)/1000</f>
        <v>0</v>
      </c>
      <c r="F4901" s="223">
        <f>F4850*'Usages mobilité'!$BG48*(1+'Usages mobilité'!$BH48)^(F$4696-$D$4696)/1000</f>
        <v>0</v>
      </c>
      <c r="G4901" s="223">
        <f>G4850*'Usages mobilité'!$BG48*(1+'Usages mobilité'!$BH48)^(G$4696-$D$4696)/1000</f>
        <v>0</v>
      </c>
      <c r="H4901" s="223">
        <f>H4850*'Usages mobilité'!$BG48*(1+'Usages mobilité'!$BH48)^(H$4696-$D$4696)/1000</f>
        <v>0</v>
      </c>
      <c r="I4901" s="223">
        <f>I4850*'Usages mobilité'!$BG48*(1+'Usages mobilité'!$BH48)^(I$4696-$D$4696)/1000</f>
        <v>0</v>
      </c>
      <c r="J4901" s="223">
        <f>J4850*'Usages mobilité'!$BG48*(1+'Usages mobilité'!$BH48)^(J$4696-$D$4696)/1000</f>
        <v>0</v>
      </c>
      <c r="K4901" s="223">
        <f>K4850*'Usages mobilité'!$BG48*(1+'Usages mobilité'!$BH48)^(K$4696-$D$4696)/1000</f>
        <v>0</v>
      </c>
      <c r="L4901" s="223">
        <f>L4850*'Usages mobilité'!$BG48*(1+'Usages mobilité'!$BH48)^(L$4696-$D$4696)/1000</f>
        <v>0</v>
      </c>
      <c r="M4901" s="223">
        <f>M4850*'Usages mobilité'!$BG48*(1+'Usages mobilité'!$BH48)^(M$4696-$D$4696)/1000</f>
        <v>0</v>
      </c>
      <c r="N4901" s="223">
        <f>N4850*'Usages mobilité'!$BG48*(1+'Usages mobilité'!$BH48)^(N$4696-$D$4696)/1000</f>
        <v>0</v>
      </c>
      <c r="O4901" s="223">
        <f>O4850*'Usages mobilité'!$BG48*(1+'Usages mobilité'!$BH48)^(O$4696-$D$4696)/1000</f>
        <v>0</v>
      </c>
      <c r="P4901" s="223">
        <f>P4850*'Usages mobilité'!$BG48*(1+'Usages mobilité'!$BH48)^(P$4696-$D$4696)/1000</f>
        <v>0</v>
      </c>
      <c r="Q4901" s="223">
        <f>Q4850*'Usages mobilité'!$BG48*(1+'Usages mobilité'!$BH48)^(Q$4696-$D$4696)/1000</f>
        <v>0</v>
      </c>
      <c r="R4901" s="223">
        <f>R4850*'Usages mobilité'!$BG48*(1+'Usages mobilité'!$BH48)^(R$4696-$D$4696)/1000</f>
        <v>0</v>
      </c>
    </row>
    <row r="4902" spans="1:18" hidden="1" outlineLevel="2" x14ac:dyDescent="0.25">
      <c r="A4902" s="222" t="str">
        <f>'Usages mobilité'!A49</f>
        <v>Usage mobilité n°46</v>
      </c>
      <c r="B4902" s="222" t="s">
        <v>645</v>
      </c>
      <c r="C4902" s="222"/>
      <c r="D4902" s="223">
        <f>D4851*'Usages mobilité'!$BG49*(1+'Usages mobilité'!$BH49)^(D$4696-$D$4696)/1000</f>
        <v>0</v>
      </c>
      <c r="E4902" s="223">
        <f>E4851*'Usages mobilité'!$BG49*(1+'Usages mobilité'!$BH49)^(E$4696-$D$4696)/1000</f>
        <v>0</v>
      </c>
      <c r="F4902" s="223">
        <f>F4851*'Usages mobilité'!$BG49*(1+'Usages mobilité'!$BH49)^(F$4696-$D$4696)/1000</f>
        <v>0</v>
      </c>
      <c r="G4902" s="223">
        <f>G4851*'Usages mobilité'!$BG49*(1+'Usages mobilité'!$BH49)^(G$4696-$D$4696)/1000</f>
        <v>0</v>
      </c>
      <c r="H4902" s="223">
        <f>H4851*'Usages mobilité'!$BG49*(1+'Usages mobilité'!$BH49)^(H$4696-$D$4696)/1000</f>
        <v>0</v>
      </c>
      <c r="I4902" s="223">
        <f>I4851*'Usages mobilité'!$BG49*(1+'Usages mobilité'!$BH49)^(I$4696-$D$4696)/1000</f>
        <v>0</v>
      </c>
      <c r="J4902" s="223">
        <f>J4851*'Usages mobilité'!$BG49*(1+'Usages mobilité'!$BH49)^(J$4696-$D$4696)/1000</f>
        <v>0</v>
      </c>
      <c r="K4902" s="223">
        <f>K4851*'Usages mobilité'!$BG49*(1+'Usages mobilité'!$BH49)^(K$4696-$D$4696)/1000</f>
        <v>0</v>
      </c>
      <c r="L4902" s="223">
        <f>L4851*'Usages mobilité'!$BG49*(1+'Usages mobilité'!$BH49)^(L$4696-$D$4696)/1000</f>
        <v>0</v>
      </c>
      <c r="M4902" s="223">
        <f>M4851*'Usages mobilité'!$BG49*(1+'Usages mobilité'!$BH49)^(M$4696-$D$4696)/1000</f>
        <v>0</v>
      </c>
      <c r="N4902" s="223">
        <f>N4851*'Usages mobilité'!$BG49*(1+'Usages mobilité'!$BH49)^(N$4696-$D$4696)/1000</f>
        <v>0</v>
      </c>
      <c r="O4902" s="223">
        <f>O4851*'Usages mobilité'!$BG49*(1+'Usages mobilité'!$BH49)^(O$4696-$D$4696)/1000</f>
        <v>0</v>
      </c>
      <c r="P4902" s="223">
        <f>P4851*'Usages mobilité'!$BG49*(1+'Usages mobilité'!$BH49)^(P$4696-$D$4696)/1000</f>
        <v>0</v>
      </c>
      <c r="Q4902" s="223">
        <f>Q4851*'Usages mobilité'!$BG49*(1+'Usages mobilité'!$BH49)^(Q$4696-$D$4696)/1000</f>
        <v>0</v>
      </c>
      <c r="R4902" s="223">
        <f>R4851*'Usages mobilité'!$BG49*(1+'Usages mobilité'!$BH49)^(R$4696-$D$4696)/1000</f>
        <v>0</v>
      </c>
    </row>
    <row r="4903" spans="1:18" hidden="1" outlineLevel="2" x14ac:dyDescent="0.25">
      <c r="A4903" s="222" t="str">
        <f>'Usages mobilité'!A50</f>
        <v>Usage mobilité n°47</v>
      </c>
      <c r="B4903" s="222" t="s">
        <v>645</v>
      </c>
      <c r="C4903" s="222"/>
      <c r="D4903" s="223">
        <f>D4852*'Usages mobilité'!$BG50*(1+'Usages mobilité'!$BH50)^(D$4696-$D$4696)/1000</f>
        <v>0</v>
      </c>
      <c r="E4903" s="223">
        <f>E4852*'Usages mobilité'!$BG50*(1+'Usages mobilité'!$BH50)^(E$4696-$D$4696)/1000</f>
        <v>0</v>
      </c>
      <c r="F4903" s="223">
        <f>F4852*'Usages mobilité'!$BG50*(1+'Usages mobilité'!$BH50)^(F$4696-$D$4696)/1000</f>
        <v>0</v>
      </c>
      <c r="G4903" s="223">
        <f>G4852*'Usages mobilité'!$BG50*(1+'Usages mobilité'!$BH50)^(G$4696-$D$4696)/1000</f>
        <v>0</v>
      </c>
      <c r="H4903" s="223">
        <f>H4852*'Usages mobilité'!$BG50*(1+'Usages mobilité'!$BH50)^(H$4696-$D$4696)/1000</f>
        <v>0</v>
      </c>
      <c r="I4903" s="223">
        <f>I4852*'Usages mobilité'!$BG50*(1+'Usages mobilité'!$BH50)^(I$4696-$D$4696)/1000</f>
        <v>0</v>
      </c>
      <c r="J4903" s="223">
        <f>J4852*'Usages mobilité'!$BG50*(1+'Usages mobilité'!$BH50)^(J$4696-$D$4696)/1000</f>
        <v>0</v>
      </c>
      <c r="K4903" s="223">
        <f>K4852*'Usages mobilité'!$BG50*(1+'Usages mobilité'!$BH50)^(K$4696-$D$4696)/1000</f>
        <v>0</v>
      </c>
      <c r="L4903" s="223">
        <f>L4852*'Usages mobilité'!$BG50*(1+'Usages mobilité'!$BH50)^(L$4696-$D$4696)/1000</f>
        <v>0</v>
      </c>
      <c r="M4903" s="223">
        <f>M4852*'Usages mobilité'!$BG50*(1+'Usages mobilité'!$BH50)^(M$4696-$D$4696)/1000</f>
        <v>0</v>
      </c>
      <c r="N4903" s="223">
        <f>N4852*'Usages mobilité'!$BG50*(1+'Usages mobilité'!$BH50)^(N$4696-$D$4696)/1000</f>
        <v>0</v>
      </c>
      <c r="O4903" s="223">
        <f>O4852*'Usages mobilité'!$BG50*(1+'Usages mobilité'!$BH50)^(O$4696-$D$4696)/1000</f>
        <v>0</v>
      </c>
      <c r="P4903" s="223">
        <f>P4852*'Usages mobilité'!$BG50*(1+'Usages mobilité'!$BH50)^(P$4696-$D$4696)/1000</f>
        <v>0</v>
      </c>
      <c r="Q4903" s="223">
        <f>Q4852*'Usages mobilité'!$BG50*(1+'Usages mobilité'!$BH50)^(Q$4696-$D$4696)/1000</f>
        <v>0</v>
      </c>
      <c r="R4903" s="223">
        <f>R4852*'Usages mobilité'!$BG50*(1+'Usages mobilité'!$BH50)^(R$4696-$D$4696)/1000</f>
        <v>0</v>
      </c>
    </row>
    <row r="4904" spans="1:18" hidden="1" outlineLevel="2" x14ac:dyDescent="0.25">
      <c r="A4904" s="222" t="str">
        <f>'Usages mobilité'!A51</f>
        <v>Usage mobilité n°48</v>
      </c>
      <c r="B4904" s="222" t="s">
        <v>645</v>
      </c>
      <c r="C4904" s="222"/>
      <c r="D4904" s="223">
        <f>D4853*'Usages mobilité'!$BG51*(1+'Usages mobilité'!$BH51)^(D$4696-$D$4696)/1000</f>
        <v>0</v>
      </c>
      <c r="E4904" s="223">
        <f>E4853*'Usages mobilité'!$BG51*(1+'Usages mobilité'!$BH51)^(E$4696-$D$4696)/1000</f>
        <v>0</v>
      </c>
      <c r="F4904" s="223">
        <f>F4853*'Usages mobilité'!$BG51*(1+'Usages mobilité'!$BH51)^(F$4696-$D$4696)/1000</f>
        <v>0</v>
      </c>
      <c r="G4904" s="223">
        <f>G4853*'Usages mobilité'!$BG51*(1+'Usages mobilité'!$BH51)^(G$4696-$D$4696)/1000</f>
        <v>0</v>
      </c>
      <c r="H4904" s="223">
        <f>H4853*'Usages mobilité'!$BG51*(1+'Usages mobilité'!$BH51)^(H$4696-$D$4696)/1000</f>
        <v>0</v>
      </c>
      <c r="I4904" s="223">
        <f>I4853*'Usages mobilité'!$BG51*(1+'Usages mobilité'!$BH51)^(I$4696-$D$4696)/1000</f>
        <v>0</v>
      </c>
      <c r="J4904" s="223">
        <f>J4853*'Usages mobilité'!$BG51*(1+'Usages mobilité'!$BH51)^(J$4696-$D$4696)/1000</f>
        <v>0</v>
      </c>
      <c r="K4904" s="223">
        <f>K4853*'Usages mobilité'!$BG51*(1+'Usages mobilité'!$BH51)^(K$4696-$D$4696)/1000</f>
        <v>0</v>
      </c>
      <c r="L4904" s="223">
        <f>L4853*'Usages mobilité'!$BG51*(1+'Usages mobilité'!$BH51)^(L$4696-$D$4696)/1000</f>
        <v>0</v>
      </c>
      <c r="M4904" s="223">
        <f>M4853*'Usages mobilité'!$BG51*(1+'Usages mobilité'!$BH51)^(M$4696-$D$4696)/1000</f>
        <v>0</v>
      </c>
      <c r="N4904" s="223">
        <f>N4853*'Usages mobilité'!$BG51*(1+'Usages mobilité'!$BH51)^(N$4696-$D$4696)/1000</f>
        <v>0</v>
      </c>
      <c r="O4904" s="223">
        <f>O4853*'Usages mobilité'!$BG51*(1+'Usages mobilité'!$BH51)^(O$4696-$D$4696)/1000</f>
        <v>0</v>
      </c>
      <c r="P4904" s="223">
        <f>P4853*'Usages mobilité'!$BG51*(1+'Usages mobilité'!$BH51)^(P$4696-$D$4696)/1000</f>
        <v>0</v>
      </c>
      <c r="Q4904" s="223">
        <f>Q4853*'Usages mobilité'!$BG51*(1+'Usages mobilité'!$BH51)^(Q$4696-$D$4696)/1000</f>
        <v>0</v>
      </c>
      <c r="R4904" s="223">
        <f>R4853*'Usages mobilité'!$BG51*(1+'Usages mobilité'!$BH51)^(R$4696-$D$4696)/1000</f>
        <v>0</v>
      </c>
    </row>
    <row r="4905" spans="1:18" hidden="1" outlineLevel="2" x14ac:dyDescent="0.25">
      <c r="A4905" s="222" t="str">
        <f>'Usages mobilité'!A52</f>
        <v>Usage mobilité n°49</v>
      </c>
      <c r="B4905" s="222" t="s">
        <v>645</v>
      </c>
      <c r="C4905" s="222"/>
      <c r="D4905" s="223">
        <f>D4854*'Usages mobilité'!$BG52*(1+'Usages mobilité'!$BH52)^(D$4696-$D$4696)/1000</f>
        <v>0</v>
      </c>
      <c r="E4905" s="223">
        <f>E4854*'Usages mobilité'!$BG52*(1+'Usages mobilité'!$BH52)^(E$4696-$D$4696)/1000</f>
        <v>0</v>
      </c>
      <c r="F4905" s="223">
        <f>F4854*'Usages mobilité'!$BG52*(1+'Usages mobilité'!$BH52)^(F$4696-$D$4696)/1000</f>
        <v>0</v>
      </c>
      <c r="G4905" s="223">
        <f>G4854*'Usages mobilité'!$BG52*(1+'Usages mobilité'!$BH52)^(G$4696-$D$4696)/1000</f>
        <v>0</v>
      </c>
      <c r="H4905" s="223">
        <f>H4854*'Usages mobilité'!$BG52*(1+'Usages mobilité'!$BH52)^(H$4696-$D$4696)/1000</f>
        <v>0</v>
      </c>
      <c r="I4905" s="223">
        <f>I4854*'Usages mobilité'!$BG52*(1+'Usages mobilité'!$BH52)^(I$4696-$D$4696)/1000</f>
        <v>0</v>
      </c>
      <c r="J4905" s="223">
        <f>J4854*'Usages mobilité'!$BG52*(1+'Usages mobilité'!$BH52)^(J$4696-$D$4696)/1000</f>
        <v>0</v>
      </c>
      <c r="K4905" s="223">
        <f>K4854*'Usages mobilité'!$BG52*(1+'Usages mobilité'!$BH52)^(K$4696-$D$4696)/1000</f>
        <v>0</v>
      </c>
      <c r="L4905" s="223">
        <f>L4854*'Usages mobilité'!$BG52*(1+'Usages mobilité'!$BH52)^(L$4696-$D$4696)/1000</f>
        <v>0</v>
      </c>
      <c r="M4905" s="223">
        <f>M4854*'Usages mobilité'!$BG52*(1+'Usages mobilité'!$BH52)^(M$4696-$D$4696)/1000</f>
        <v>0</v>
      </c>
      <c r="N4905" s="223">
        <f>N4854*'Usages mobilité'!$BG52*(1+'Usages mobilité'!$BH52)^(N$4696-$D$4696)/1000</f>
        <v>0</v>
      </c>
      <c r="O4905" s="223">
        <f>O4854*'Usages mobilité'!$BG52*(1+'Usages mobilité'!$BH52)^(O$4696-$D$4696)/1000</f>
        <v>0</v>
      </c>
      <c r="P4905" s="223">
        <f>P4854*'Usages mobilité'!$BG52*(1+'Usages mobilité'!$BH52)^(P$4696-$D$4696)/1000</f>
        <v>0</v>
      </c>
      <c r="Q4905" s="223">
        <f>Q4854*'Usages mobilité'!$BG52*(1+'Usages mobilité'!$BH52)^(Q$4696-$D$4696)/1000</f>
        <v>0</v>
      </c>
      <c r="R4905" s="223">
        <f>R4854*'Usages mobilité'!$BG52*(1+'Usages mobilité'!$BH52)^(R$4696-$D$4696)/1000</f>
        <v>0</v>
      </c>
    </row>
    <row r="4906" spans="1:18" hidden="1" outlineLevel="2" x14ac:dyDescent="0.25">
      <c r="A4906" s="222" t="str">
        <f>'Usages mobilité'!A53</f>
        <v>Usage mobilité n°50</v>
      </c>
      <c r="B4906" s="222" t="s">
        <v>645</v>
      </c>
      <c r="C4906" s="222"/>
      <c r="D4906" s="223">
        <f>D4855*'Usages mobilité'!$BG53*(1+'Usages mobilité'!$BH53)^(D$4696-$D$4696)/1000</f>
        <v>0</v>
      </c>
      <c r="E4906" s="223">
        <f>E4855*'Usages mobilité'!$BG53*(1+'Usages mobilité'!$BH53)^(E$4696-$D$4696)/1000</f>
        <v>0</v>
      </c>
      <c r="F4906" s="223">
        <f>F4855*'Usages mobilité'!$BG53*(1+'Usages mobilité'!$BH53)^(F$4696-$D$4696)/1000</f>
        <v>0</v>
      </c>
      <c r="G4906" s="223">
        <f>G4855*'Usages mobilité'!$BG53*(1+'Usages mobilité'!$BH53)^(G$4696-$D$4696)/1000</f>
        <v>0</v>
      </c>
      <c r="H4906" s="223">
        <f>H4855*'Usages mobilité'!$BG53*(1+'Usages mobilité'!$BH53)^(H$4696-$D$4696)/1000</f>
        <v>0</v>
      </c>
      <c r="I4906" s="223">
        <f>I4855*'Usages mobilité'!$BG53*(1+'Usages mobilité'!$BH53)^(I$4696-$D$4696)/1000</f>
        <v>0</v>
      </c>
      <c r="J4906" s="223">
        <f>J4855*'Usages mobilité'!$BG53*(1+'Usages mobilité'!$BH53)^(J$4696-$D$4696)/1000</f>
        <v>0</v>
      </c>
      <c r="K4906" s="223">
        <f>K4855*'Usages mobilité'!$BG53*(1+'Usages mobilité'!$BH53)^(K$4696-$D$4696)/1000</f>
        <v>0</v>
      </c>
      <c r="L4906" s="223">
        <f>L4855*'Usages mobilité'!$BG53*(1+'Usages mobilité'!$BH53)^(L$4696-$D$4696)/1000</f>
        <v>0</v>
      </c>
      <c r="M4906" s="223">
        <f>M4855*'Usages mobilité'!$BG53*(1+'Usages mobilité'!$BH53)^(M$4696-$D$4696)/1000</f>
        <v>0</v>
      </c>
      <c r="N4906" s="223">
        <f>N4855*'Usages mobilité'!$BG53*(1+'Usages mobilité'!$BH53)^(N$4696-$D$4696)/1000</f>
        <v>0</v>
      </c>
      <c r="O4906" s="223">
        <f>O4855*'Usages mobilité'!$BG53*(1+'Usages mobilité'!$BH53)^(O$4696-$D$4696)/1000</f>
        <v>0</v>
      </c>
      <c r="P4906" s="223">
        <f>P4855*'Usages mobilité'!$BG53*(1+'Usages mobilité'!$BH53)^(P$4696-$D$4696)/1000</f>
        <v>0</v>
      </c>
      <c r="Q4906" s="223">
        <f>Q4855*'Usages mobilité'!$BG53*(1+'Usages mobilité'!$BH53)^(Q$4696-$D$4696)/1000</f>
        <v>0</v>
      </c>
      <c r="R4906" s="223">
        <f>R4855*'Usages mobilité'!$BG53*(1+'Usages mobilité'!$BH53)^(R$4696-$D$4696)/1000</f>
        <v>0</v>
      </c>
    </row>
    <row r="4907" spans="1:18" hidden="1" outlineLevel="1" collapsed="1" x14ac:dyDescent="0.25">
      <c r="A4907" s="222" t="s">
        <v>657</v>
      </c>
      <c r="B4907" s="222"/>
      <c r="C4907" s="222"/>
      <c r="D4907" s="223">
        <f t="shared" ref="D4907:R4907" si="427">SUM(D4857:D4906)</f>
        <v>0</v>
      </c>
      <c r="E4907" s="223">
        <f t="shared" si="427"/>
        <v>0</v>
      </c>
      <c r="F4907" s="223">
        <f t="shared" si="427"/>
        <v>0</v>
      </c>
      <c r="G4907" s="223">
        <f t="shared" si="427"/>
        <v>0</v>
      </c>
      <c r="H4907" s="223">
        <f t="shared" si="427"/>
        <v>0</v>
      </c>
      <c r="I4907" s="223">
        <f t="shared" si="427"/>
        <v>0</v>
      </c>
      <c r="J4907" s="223">
        <f t="shared" si="427"/>
        <v>0</v>
      </c>
      <c r="K4907" s="223">
        <f t="shared" si="427"/>
        <v>0</v>
      </c>
      <c r="L4907" s="223">
        <f t="shared" si="427"/>
        <v>0</v>
      </c>
      <c r="M4907" s="223">
        <f t="shared" si="427"/>
        <v>0</v>
      </c>
      <c r="N4907" s="223">
        <f t="shared" si="427"/>
        <v>0</v>
      </c>
      <c r="O4907" s="223">
        <f t="shared" si="427"/>
        <v>0</v>
      </c>
      <c r="P4907" s="223">
        <f t="shared" si="427"/>
        <v>0</v>
      </c>
      <c r="Q4907" s="223">
        <f t="shared" si="427"/>
        <v>0</v>
      </c>
      <c r="R4907" s="223">
        <f t="shared" si="427"/>
        <v>0</v>
      </c>
    </row>
    <row r="4908" spans="1:18" hidden="1" outlineLevel="1" x14ac:dyDescent="0.25">
      <c r="A4908" s="53" t="s">
        <v>652</v>
      </c>
      <c r="B4908" s="53"/>
      <c r="C4908" s="53"/>
      <c r="D4908" s="244"/>
      <c r="E4908" s="244"/>
      <c r="F4908" s="244"/>
      <c r="G4908" s="244"/>
      <c r="H4908" s="244"/>
      <c r="I4908" s="244"/>
      <c r="J4908" s="244"/>
      <c r="K4908" s="244"/>
      <c r="L4908" s="244"/>
      <c r="M4908" s="244"/>
      <c r="N4908" s="244"/>
      <c r="O4908" s="244"/>
      <c r="P4908" s="244"/>
      <c r="Q4908" s="244"/>
      <c r="R4908" s="244"/>
    </row>
    <row r="4909" spans="1:18" hidden="1" outlineLevel="1" x14ac:dyDescent="0.25">
      <c r="A4909" s="53" t="s">
        <v>658</v>
      </c>
      <c r="B4909" s="53"/>
      <c r="C4909" s="53"/>
      <c r="D4909" s="244"/>
      <c r="E4909" s="244"/>
      <c r="F4909" s="244"/>
      <c r="G4909" s="244"/>
      <c r="H4909" s="244"/>
      <c r="I4909" s="244"/>
      <c r="J4909" s="244"/>
      <c r="K4909" s="244"/>
      <c r="L4909" s="244"/>
      <c r="M4909" s="244"/>
      <c r="N4909" s="244"/>
      <c r="O4909" s="244"/>
      <c r="P4909" s="244"/>
      <c r="Q4909" s="244"/>
      <c r="R4909" s="244"/>
    </row>
    <row r="4910" spans="1:18" hidden="1" outlineLevel="1" x14ac:dyDescent="0.25">
      <c r="A4910" s="224" t="s">
        <v>40</v>
      </c>
      <c r="B4910" s="222"/>
      <c r="C4910" s="222"/>
      <c r="D4910" s="223">
        <f t="shared" ref="D4910:R4910" si="428">D4803+D4805+D4907+D4909</f>
        <v>0</v>
      </c>
      <c r="E4910" s="223">
        <f t="shared" si="428"/>
        <v>0</v>
      </c>
      <c r="F4910" s="223">
        <f t="shared" si="428"/>
        <v>0</v>
      </c>
      <c r="G4910" s="223">
        <f t="shared" si="428"/>
        <v>0</v>
      </c>
      <c r="H4910" s="223">
        <f t="shared" si="428"/>
        <v>0</v>
      </c>
      <c r="I4910" s="223">
        <f t="shared" si="428"/>
        <v>0</v>
      </c>
      <c r="J4910" s="223">
        <f t="shared" si="428"/>
        <v>0</v>
      </c>
      <c r="K4910" s="223">
        <f t="shared" si="428"/>
        <v>0</v>
      </c>
      <c r="L4910" s="223">
        <f t="shared" si="428"/>
        <v>0</v>
      </c>
      <c r="M4910" s="223">
        <f t="shared" si="428"/>
        <v>0</v>
      </c>
      <c r="N4910" s="223">
        <f t="shared" si="428"/>
        <v>0</v>
      </c>
      <c r="O4910" s="223">
        <f t="shared" si="428"/>
        <v>0</v>
      </c>
      <c r="P4910" s="223">
        <f t="shared" si="428"/>
        <v>0</v>
      </c>
      <c r="Q4910" s="223">
        <f t="shared" si="428"/>
        <v>0</v>
      </c>
      <c r="R4910" s="223">
        <f t="shared" si="428"/>
        <v>0</v>
      </c>
    </row>
    <row r="4911" spans="1:18" s="33" customFormat="1" hidden="1" outlineLevel="1" x14ac:dyDescent="0.25"/>
    <row r="4912" spans="1:18" hidden="1" outlineLevel="1" x14ac:dyDescent="0.25">
      <c r="A4912" s="274" t="s">
        <v>0</v>
      </c>
      <c r="B4912" s="225" t="s">
        <v>16</v>
      </c>
      <c r="C4912" s="53"/>
      <c r="D4912" s="244">
        <v>10000</v>
      </c>
      <c r="E4912" s="244">
        <v>10000</v>
      </c>
      <c r="F4912" s="244">
        <v>10000</v>
      </c>
      <c r="G4912" s="244"/>
      <c r="H4912" s="244"/>
      <c r="I4912" s="244"/>
      <c r="J4912" s="244"/>
      <c r="K4912" s="244"/>
      <c r="L4912" s="244"/>
      <c r="M4912" s="244"/>
      <c r="N4912" s="244"/>
      <c r="O4912" s="244"/>
      <c r="P4912" s="244"/>
      <c r="Q4912" s="244"/>
      <c r="R4912" s="244"/>
    </row>
    <row r="4913" spans="1:18" hidden="1" outlineLevel="1" x14ac:dyDescent="0.25">
      <c r="A4913" s="274"/>
      <c r="B4913" s="226" t="s">
        <v>42</v>
      </c>
      <c r="C4913" s="222"/>
      <c r="D4913" s="223">
        <f>IF(AND($B4692&lt;&gt;"",$B4693&lt;&gt;""),D4912*(VLOOKUP($B4692,Production!$G4:$P53,10)*(1+VLOOKUP($B4692,Production!$G4:$Q53,11))^(D4696-$D4696))/1000,0)</f>
        <v>0</v>
      </c>
      <c r="E4913" s="223">
        <f>IF(AND($B4692&lt;&gt;"",$B4693&lt;&gt;""),E4912*(VLOOKUP($B4692,Production!$G4:$P53,10)*(1+VLOOKUP($B4692,Production!$G4:$Q53,11))^(E4696-$D4696))/1000,0)</f>
        <v>0</v>
      </c>
      <c r="F4913" s="223">
        <f>IF(AND($B4692&lt;&gt;"",$B4693&lt;&gt;""),F4912*(VLOOKUP($B4692,Production!$G4:$P53,10)*(1+VLOOKUP($B4692,Production!$G4:$Q53,11))^(F4696-$D4696))/1000,0)</f>
        <v>0</v>
      </c>
      <c r="G4913" s="223">
        <f>IF(AND($B4692&lt;&gt;"",$B4693&lt;&gt;""),G4912*(VLOOKUP($B4692,Production!$G4:$P53,10)*(1+VLOOKUP($B4692,Production!$G4:$Q53,11))^(G4696-$D4696))/1000,0)</f>
        <v>0</v>
      </c>
      <c r="H4913" s="223">
        <f>IF(AND($B4692&lt;&gt;"",$B4693&lt;&gt;""),H4912*(VLOOKUP($B4692,Production!$G4:$P53,10)*(1+VLOOKUP($B4692,Production!$G4:$Q53,11))^(H4696-$D4696))/1000,0)</f>
        <v>0</v>
      </c>
      <c r="I4913" s="223">
        <f>IF(AND($B4692&lt;&gt;"",$B4693&lt;&gt;""),I4912*(VLOOKUP($B4692,Production!$G4:$P53,10)*(1+VLOOKUP($B4692,Production!$G4:$Q53,11))^(I4696-$D4696))/1000,0)</f>
        <v>0</v>
      </c>
      <c r="J4913" s="223">
        <f>IF(AND($B4692&lt;&gt;"",$B4693&lt;&gt;""),J4912*(VLOOKUP($B4692,Production!$G4:$P53,10)*(1+VLOOKUP($B4692,Production!$G4:$Q53,11))^(J4696-$D4696))/1000,0)</f>
        <v>0</v>
      </c>
      <c r="K4913" s="223">
        <f>IF(AND($B4692&lt;&gt;"",$B4693&lt;&gt;""),K4912*(VLOOKUP($B4692,Production!$G4:$P53,10)*(1+VLOOKUP($B4692,Production!$G4:$Q53,11))^(K4696-$D4696))/1000,0)</f>
        <v>0</v>
      </c>
      <c r="L4913" s="223">
        <f>IF(AND($B4692&lt;&gt;"",$B4693&lt;&gt;""),L4912*(VLOOKUP($B4692,Production!$G4:$P53,10)*(1+VLOOKUP($B4692,Production!$G4:$Q53,11))^(L4696-$D4696))/1000,0)</f>
        <v>0</v>
      </c>
      <c r="M4913" s="223">
        <f>IF(AND($B4692&lt;&gt;"",$B4693&lt;&gt;""),M4912*(VLOOKUP($B4692,Production!$G4:$P53,10)*(1+VLOOKUP($B4692,Production!$G4:$Q53,11))^(M4696-$D4696))/1000,0)</f>
        <v>0</v>
      </c>
      <c r="N4913" s="223">
        <f>IF(AND($B4692&lt;&gt;"",$B4693&lt;&gt;""),N4912*(VLOOKUP($B4692,Production!$G4:$P53,10)*(1+VLOOKUP($B4692,Production!$G4:$Q53,11))^(N4696-$D4696))/1000,0)</f>
        <v>0</v>
      </c>
      <c r="O4913" s="223">
        <f>IF(AND($B4692&lt;&gt;"",$B4693&lt;&gt;""),O4912*(VLOOKUP($B4692,Production!$G4:$P53,10)*(1+VLOOKUP($B4692,Production!$G4:$Q53,11))^(O4696-$D4696))/1000,0)</f>
        <v>0</v>
      </c>
      <c r="P4913" s="223">
        <f>IF(AND($B4692&lt;&gt;"",$B4693&lt;&gt;""),P4912*(VLOOKUP($B4692,Production!$G4:$P53,10)*(1+VLOOKUP($B4692,Production!$G4:$Q53,11))^(P4696-$D4696))/1000,0)</f>
        <v>0</v>
      </c>
      <c r="Q4913" s="223">
        <f>IF(AND($B4692&lt;&gt;"",$B4693&lt;&gt;""),Q4912*(VLOOKUP($B4692,Production!$G4:$P53,10)*(1+VLOOKUP($B4692,Production!$G4:$Q53,11))^(Q4696-$D4696))/1000,0)</f>
        <v>0</v>
      </c>
      <c r="R4913" s="223">
        <f>IF(AND($B4692&lt;&gt;"",$B4693&lt;&gt;""),R4912*(VLOOKUP($B4692,Production!$G4:$P53,10)*(1+VLOOKUP($B4692,Production!$G4:$Q53,11))^(R4696-$D4696))/1000,0)</f>
        <v>0</v>
      </c>
    </row>
    <row r="4914" spans="1:18" hidden="1" outlineLevel="1" x14ac:dyDescent="0.25">
      <c r="A4914" s="274" t="s">
        <v>13</v>
      </c>
      <c r="B4914" s="225" t="s">
        <v>17</v>
      </c>
      <c r="C4914" s="53"/>
      <c r="D4914" s="244"/>
      <c r="E4914" s="244"/>
      <c r="F4914" s="244"/>
      <c r="G4914" s="244"/>
      <c r="H4914" s="244"/>
      <c r="I4914" s="244"/>
      <c r="J4914" s="244"/>
      <c r="K4914" s="244"/>
      <c r="L4914" s="244"/>
      <c r="M4914" s="244"/>
      <c r="N4914" s="244"/>
      <c r="O4914" s="244"/>
      <c r="P4914" s="244"/>
      <c r="Q4914" s="244"/>
      <c r="R4914" s="244"/>
    </row>
    <row r="4915" spans="1:18" hidden="1" outlineLevel="1" x14ac:dyDescent="0.25">
      <c r="A4915" s="274"/>
      <c r="B4915" s="226" t="s">
        <v>42</v>
      </c>
      <c r="C4915" s="222"/>
      <c r="D4915" s="223">
        <f>IF($B4692&lt;&gt;"",D4914*(VLOOKUP($B4692,Production!$G4:$R53,12)*(1+VLOOKUP($B4692,Production!$G4:$S53,13))^(D4696-$D4696))/1000,0)</f>
        <v>0</v>
      </c>
      <c r="E4915" s="223">
        <f>IF($B4692&lt;&gt;"",E4914*(VLOOKUP($B4692,Production!$G4:$R53,12)*(1+VLOOKUP($B4692,Production!$G4:$S53,13))^(E4696-$D4696))/1000,0)</f>
        <v>0</v>
      </c>
      <c r="F4915" s="223">
        <f>IF($B4692&lt;&gt;"",F4914*(VLOOKUP($B4692,Production!$G4:$R53,12)*(1+VLOOKUP($B4692,Production!$G4:$S53,13))^(F4696-$D4696))/1000,0)</f>
        <v>0</v>
      </c>
      <c r="G4915" s="223">
        <f>IF($B4692&lt;&gt;"",G4914*(VLOOKUP($B4692,Production!$G4:$R53,12)*(1+VLOOKUP($B4692,Production!$G4:$S53,13))^(G4696-$D4696))/1000,0)</f>
        <v>0</v>
      </c>
      <c r="H4915" s="223">
        <f>IF($B4692&lt;&gt;"",H4914*(VLOOKUP($B4692,Production!$G4:$R53,12)*(1+VLOOKUP($B4692,Production!$G4:$S53,13))^(H4696-$D4696))/1000,0)</f>
        <v>0</v>
      </c>
      <c r="I4915" s="223">
        <f>IF($B4692&lt;&gt;"",I4914*(VLOOKUP($B4692,Production!$G4:$R53,12)*(1+VLOOKUP($B4692,Production!$G4:$S53,13))^(I4696-$D4696))/1000,0)</f>
        <v>0</v>
      </c>
      <c r="J4915" s="223">
        <f>IF($B4692&lt;&gt;"",J4914*(VLOOKUP($B4692,Production!$G4:$R53,12)*(1+VLOOKUP($B4692,Production!$G4:$S53,13))^(J4696-$D4696))/1000,0)</f>
        <v>0</v>
      </c>
      <c r="K4915" s="223">
        <f>IF($B4692&lt;&gt;"",K4914*(VLOOKUP($B4692,Production!$G4:$R53,12)*(1+VLOOKUP($B4692,Production!$G4:$S53,13))^(K4696-$D4696))/1000,0)</f>
        <v>0</v>
      </c>
      <c r="L4915" s="223">
        <f>IF($B4692&lt;&gt;"",L4914*(VLOOKUP($B4692,Production!$G4:$R53,12)*(1+VLOOKUP($B4692,Production!$G4:$S53,13))^(L4696-$D4696))/1000,0)</f>
        <v>0</v>
      </c>
      <c r="M4915" s="223">
        <f>IF($B4692&lt;&gt;"",M4914*(VLOOKUP($B4692,Production!$G4:$R53,12)*(1+VLOOKUP($B4692,Production!$G4:$S53,13))^(M4696-$D4696))/1000,0)</f>
        <v>0</v>
      </c>
      <c r="N4915" s="223">
        <f>IF($B4692&lt;&gt;"",N4914*(VLOOKUP($B4692,Production!$G4:$R53,12)*(1+VLOOKUP($B4692,Production!$G4:$S53,13))^(N4696-$D4696))/1000,0)</f>
        <v>0</v>
      </c>
      <c r="O4915" s="223">
        <f>IF($B4692&lt;&gt;"",O4914*(VLOOKUP($B4692,Production!$G4:$R53,12)*(1+VLOOKUP($B4692,Production!$G4:$S53,13))^(O4696-$D4696))/1000,0)</f>
        <v>0</v>
      </c>
      <c r="P4915" s="223">
        <f>IF($B4692&lt;&gt;"",P4914*(VLOOKUP($B4692,Production!$G4:$R53,12)*(1+VLOOKUP($B4692,Production!$G4:$S53,13))^(P4696-$D4696))/1000,0)</f>
        <v>0</v>
      </c>
      <c r="Q4915" s="223">
        <f>IF($B4692&lt;&gt;"",Q4914*(VLOOKUP($B4692,Production!$G4:$R53,12)*(1+VLOOKUP($B4692,Production!$G4:$S53,13))^(Q4696-$D4696))/1000,0)</f>
        <v>0</v>
      </c>
      <c r="R4915" s="223">
        <f>IF($B4692&lt;&gt;"",R4914*(VLOOKUP($B4692,Production!$G4:$R53,12)*(1+VLOOKUP($B4692,Production!$G4:$S53,13))^(R4696-$D4696))/1000,0)</f>
        <v>0</v>
      </c>
    </row>
    <row r="4916" spans="1:18" hidden="1" outlineLevel="1" x14ac:dyDescent="0.25">
      <c r="A4916" s="225" t="s">
        <v>56</v>
      </c>
      <c r="B4916" s="225"/>
      <c r="C4916" s="53"/>
      <c r="D4916" s="244"/>
      <c r="E4916" s="244"/>
      <c r="F4916" s="244"/>
      <c r="G4916" s="244"/>
      <c r="H4916" s="244"/>
      <c r="I4916" s="244"/>
      <c r="J4916" s="244"/>
      <c r="K4916" s="244"/>
      <c r="L4916" s="244"/>
      <c r="M4916" s="244"/>
      <c r="N4916" s="244"/>
      <c r="O4916" s="244"/>
      <c r="P4916" s="244"/>
      <c r="Q4916" s="244"/>
      <c r="R4916" s="244"/>
    </row>
    <row r="4917" spans="1:18" hidden="1" outlineLevel="1" x14ac:dyDescent="0.25">
      <c r="A4917" s="225" t="s">
        <v>57</v>
      </c>
      <c r="B4917" s="225"/>
      <c r="C4917" s="53"/>
      <c r="D4917" s="244"/>
      <c r="E4917" s="244"/>
      <c r="F4917" s="244"/>
      <c r="G4917" s="244"/>
      <c r="H4917" s="244"/>
      <c r="I4917" s="244"/>
      <c r="J4917" s="244"/>
      <c r="K4917" s="244"/>
      <c r="L4917" s="244"/>
      <c r="M4917" s="244"/>
      <c r="N4917" s="244"/>
      <c r="O4917" s="244"/>
      <c r="P4917" s="244"/>
      <c r="Q4917" s="244"/>
      <c r="R4917" s="244"/>
    </row>
    <row r="4918" spans="1:18" hidden="1" outlineLevel="1" x14ac:dyDescent="0.25">
      <c r="A4918" s="224" t="s">
        <v>659</v>
      </c>
      <c r="B4918" s="222"/>
      <c r="C4918" s="222"/>
      <c r="D4918" s="223">
        <f t="shared" ref="D4918:R4918" si="429">D4913+D4915+D4916+D4917</f>
        <v>0</v>
      </c>
      <c r="E4918" s="223">
        <f t="shared" si="429"/>
        <v>0</v>
      </c>
      <c r="F4918" s="223">
        <f t="shared" si="429"/>
        <v>0</v>
      </c>
      <c r="G4918" s="223">
        <f t="shared" si="429"/>
        <v>0</v>
      </c>
      <c r="H4918" s="223">
        <f t="shared" si="429"/>
        <v>0</v>
      </c>
      <c r="I4918" s="223">
        <f t="shared" si="429"/>
        <v>0</v>
      </c>
      <c r="J4918" s="223">
        <f t="shared" si="429"/>
        <v>0</v>
      </c>
      <c r="K4918" s="223">
        <f t="shared" si="429"/>
        <v>0</v>
      </c>
      <c r="L4918" s="223">
        <f t="shared" si="429"/>
        <v>0</v>
      </c>
      <c r="M4918" s="223">
        <f t="shared" si="429"/>
        <v>0</v>
      </c>
      <c r="N4918" s="223">
        <f t="shared" si="429"/>
        <v>0</v>
      </c>
      <c r="O4918" s="223">
        <f t="shared" si="429"/>
        <v>0</v>
      </c>
      <c r="P4918" s="223">
        <f t="shared" si="429"/>
        <v>0</v>
      </c>
      <c r="Q4918" s="223">
        <f t="shared" si="429"/>
        <v>0</v>
      </c>
      <c r="R4918" s="223">
        <f t="shared" si="429"/>
        <v>0</v>
      </c>
    </row>
    <row r="4919" spans="1:18" s="33" customFormat="1" hidden="1" outlineLevel="1" x14ac:dyDescent="0.25"/>
    <row r="4920" spans="1:18" hidden="1" outlineLevel="1" x14ac:dyDescent="0.25">
      <c r="A4920" s="222" t="s">
        <v>663</v>
      </c>
      <c r="B4920" s="222"/>
      <c r="C4920" s="222"/>
      <c r="D4920" s="223">
        <f t="shared" ref="D4920:R4920" si="430">D4910-D4918</f>
        <v>0</v>
      </c>
      <c r="E4920" s="223">
        <f t="shared" si="430"/>
        <v>0</v>
      </c>
      <c r="F4920" s="223">
        <f t="shared" si="430"/>
        <v>0</v>
      </c>
      <c r="G4920" s="223">
        <f t="shared" si="430"/>
        <v>0</v>
      </c>
      <c r="H4920" s="223">
        <f t="shared" si="430"/>
        <v>0</v>
      </c>
      <c r="I4920" s="223">
        <f t="shared" si="430"/>
        <v>0</v>
      </c>
      <c r="J4920" s="223">
        <f t="shared" si="430"/>
        <v>0</v>
      </c>
      <c r="K4920" s="223">
        <f t="shared" si="430"/>
        <v>0</v>
      </c>
      <c r="L4920" s="223">
        <f t="shared" si="430"/>
        <v>0</v>
      </c>
      <c r="M4920" s="223">
        <f t="shared" si="430"/>
        <v>0</v>
      </c>
      <c r="N4920" s="223">
        <f t="shared" si="430"/>
        <v>0</v>
      </c>
      <c r="O4920" s="223">
        <f t="shared" si="430"/>
        <v>0</v>
      </c>
      <c r="P4920" s="223">
        <f t="shared" si="430"/>
        <v>0</v>
      </c>
      <c r="Q4920" s="223">
        <f t="shared" si="430"/>
        <v>0</v>
      </c>
      <c r="R4920" s="223">
        <f t="shared" si="430"/>
        <v>0</v>
      </c>
    </row>
    <row r="4921" spans="1:18" hidden="1" outlineLevel="1" x14ac:dyDescent="0.25"/>
    <row r="4922" spans="1:18" hidden="1" outlineLevel="1" x14ac:dyDescent="0.25">
      <c r="A4922" s="53" t="s">
        <v>664</v>
      </c>
      <c r="B4922" s="53"/>
      <c r="C4922" s="53"/>
      <c r="D4922" s="244"/>
      <c r="E4922" s="244"/>
      <c r="F4922" s="244"/>
      <c r="G4922" s="244"/>
      <c r="H4922" s="244"/>
      <c r="I4922" s="244"/>
      <c r="J4922" s="244"/>
      <c r="K4922" s="244"/>
      <c r="L4922" s="244"/>
      <c r="M4922" s="244"/>
      <c r="N4922" s="244"/>
      <c r="O4922" s="244"/>
      <c r="P4922" s="244"/>
      <c r="Q4922" s="244"/>
      <c r="R4922" s="244"/>
    </row>
    <row r="4923" spans="1:18" hidden="1" outlineLevel="1" x14ac:dyDescent="0.25"/>
    <row r="4924" spans="1:18" hidden="1" outlineLevel="1" x14ac:dyDescent="0.25">
      <c r="A4924" s="222" t="s">
        <v>665</v>
      </c>
      <c r="B4924" s="222"/>
      <c r="C4924" s="222"/>
      <c r="D4924" s="223">
        <f t="shared" ref="D4924:R4924" si="431">D4920-D4922</f>
        <v>0</v>
      </c>
      <c r="E4924" s="223">
        <f t="shared" si="431"/>
        <v>0</v>
      </c>
      <c r="F4924" s="223">
        <f t="shared" si="431"/>
        <v>0</v>
      </c>
      <c r="G4924" s="223">
        <f t="shared" si="431"/>
        <v>0</v>
      </c>
      <c r="H4924" s="223">
        <f t="shared" si="431"/>
        <v>0</v>
      </c>
      <c r="I4924" s="223">
        <f t="shared" si="431"/>
        <v>0</v>
      </c>
      <c r="J4924" s="223">
        <f t="shared" si="431"/>
        <v>0</v>
      </c>
      <c r="K4924" s="223">
        <f t="shared" si="431"/>
        <v>0</v>
      </c>
      <c r="L4924" s="223">
        <f t="shared" si="431"/>
        <v>0</v>
      </c>
      <c r="M4924" s="223">
        <f t="shared" si="431"/>
        <v>0</v>
      </c>
      <c r="N4924" s="223">
        <f t="shared" si="431"/>
        <v>0</v>
      </c>
      <c r="O4924" s="223">
        <f t="shared" si="431"/>
        <v>0</v>
      </c>
      <c r="P4924" s="223">
        <f t="shared" si="431"/>
        <v>0</v>
      </c>
      <c r="Q4924" s="223">
        <f t="shared" si="431"/>
        <v>0</v>
      </c>
      <c r="R4924" s="223">
        <f t="shared" si="431"/>
        <v>0</v>
      </c>
    </row>
    <row r="4925" spans="1:18" hidden="1" outlineLevel="1" x14ac:dyDescent="0.25">
      <c r="A4925" s="222" t="s">
        <v>666</v>
      </c>
      <c r="B4925" s="222"/>
      <c r="C4925" s="222"/>
      <c r="D4925" s="223">
        <f t="shared" ref="D4925:R4925" si="432">$B4694*D4924</f>
        <v>0</v>
      </c>
      <c r="E4925" s="223">
        <f t="shared" si="432"/>
        <v>0</v>
      </c>
      <c r="F4925" s="223">
        <f t="shared" si="432"/>
        <v>0</v>
      </c>
      <c r="G4925" s="223">
        <f t="shared" si="432"/>
        <v>0</v>
      </c>
      <c r="H4925" s="223">
        <f t="shared" si="432"/>
        <v>0</v>
      </c>
      <c r="I4925" s="223">
        <f t="shared" si="432"/>
        <v>0</v>
      </c>
      <c r="J4925" s="223">
        <f t="shared" si="432"/>
        <v>0</v>
      </c>
      <c r="K4925" s="223">
        <f t="shared" si="432"/>
        <v>0</v>
      </c>
      <c r="L4925" s="223">
        <f t="shared" si="432"/>
        <v>0</v>
      </c>
      <c r="M4925" s="223">
        <f t="shared" si="432"/>
        <v>0</v>
      </c>
      <c r="N4925" s="223">
        <f t="shared" si="432"/>
        <v>0</v>
      </c>
      <c r="O4925" s="223">
        <f t="shared" si="432"/>
        <v>0</v>
      </c>
      <c r="P4925" s="223">
        <f t="shared" si="432"/>
        <v>0</v>
      </c>
      <c r="Q4925" s="223">
        <f t="shared" si="432"/>
        <v>0</v>
      </c>
      <c r="R4925" s="223">
        <f t="shared" si="432"/>
        <v>0</v>
      </c>
    </row>
    <row r="4926" spans="1:18" hidden="1" outlineLevel="1" x14ac:dyDescent="0.25"/>
    <row r="4927" spans="1:18" hidden="1" outlineLevel="1" x14ac:dyDescent="0.25">
      <c r="A4927" s="224" t="s">
        <v>667</v>
      </c>
      <c r="B4927" s="222"/>
      <c r="C4927" s="222"/>
      <c r="D4927" s="223">
        <f t="shared" ref="D4927:R4927" si="433">D4924-D4925</f>
        <v>0</v>
      </c>
      <c r="E4927" s="223">
        <f t="shared" si="433"/>
        <v>0</v>
      </c>
      <c r="F4927" s="223">
        <f t="shared" si="433"/>
        <v>0</v>
      </c>
      <c r="G4927" s="223">
        <f t="shared" si="433"/>
        <v>0</v>
      </c>
      <c r="H4927" s="223">
        <f t="shared" si="433"/>
        <v>0</v>
      </c>
      <c r="I4927" s="223">
        <f t="shared" si="433"/>
        <v>0</v>
      </c>
      <c r="J4927" s="223">
        <f t="shared" si="433"/>
        <v>0</v>
      </c>
      <c r="K4927" s="223">
        <f t="shared" si="433"/>
        <v>0</v>
      </c>
      <c r="L4927" s="223">
        <f t="shared" si="433"/>
        <v>0</v>
      </c>
      <c r="M4927" s="223">
        <f t="shared" si="433"/>
        <v>0</v>
      </c>
      <c r="N4927" s="223">
        <f t="shared" si="433"/>
        <v>0</v>
      </c>
      <c r="O4927" s="223">
        <f t="shared" si="433"/>
        <v>0</v>
      </c>
      <c r="P4927" s="223">
        <f t="shared" si="433"/>
        <v>0</v>
      </c>
      <c r="Q4927" s="223">
        <f t="shared" si="433"/>
        <v>0</v>
      </c>
      <c r="R4927" s="223">
        <f t="shared" si="433"/>
        <v>0</v>
      </c>
    </row>
    <row r="4928" spans="1:18" hidden="1" outlineLevel="1" x14ac:dyDescent="0.25"/>
    <row r="4929" spans="1:18" hidden="1" outlineLevel="1" x14ac:dyDescent="0.25">
      <c r="A4929" s="224" t="s">
        <v>668</v>
      </c>
      <c r="B4929" s="222"/>
      <c r="C4929" s="222"/>
      <c r="D4929" s="227" t="e">
        <f>IRR(D4927:R4927)</f>
        <v>#NUM!</v>
      </c>
    </row>
    <row r="4930" spans="1:18" collapsed="1" x14ac:dyDescent="0.25"/>
    <row r="4932" spans="1:18" s="169" customFormat="1" x14ac:dyDescent="0.25">
      <c r="A4932" s="169" t="s">
        <v>917</v>
      </c>
    </row>
    <row r="4933" spans="1:18" hidden="1" outlineLevel="1" x14ac:dyDescent="0.25"/>
    <row r="4934" spans="1:18" hidden="1" outlineLevel="1" x14ac:dyDescent="0.25">
      <c r="A4934" s="217" t="s">
        <v>643</v>
      </c>
      <c r="B4934" s="208"/>
    </row>
    <row r="4935" spans="1:18" ht="15.75" hidden="1" outlineLevel="1" thickBot="1" x14ac:dyDescent="0.3">
      <c r="A4935" s="219" t="s">
        <v>12</v>
      </c>
      <c r="B4935" s="243"/>
    </row>
    <row r="4936" spans="1:18" hidden="1" outlineLevel="1" x14ac:dyDescent="0.25"/>
    <row r="4937" spans="1:18" hidden="1" outlineLevel="1" x14ac:dyDescent="0.25">
      <c r="A4937" s="53" t="s">
        <v>14</v>
      </c>
      <c r="B4937" s="53"/>
      <c r="C4937" s="223">
        <v>0</v>
      </c>
      <c r="D4937" s="223">
        <v>1</v>
      </c>
      <c r="E4937" s="223">
        <v>2</v>
      </c>
      <c r="F4937" s="223">
        <v>3</v>
      </c>
      <c r="G4937" s="223">
        <v>4</v>
      </c>
      <c r="H4937" s="223">
        <v>5</v>
      </c>
      <c r="I4937" s="223">
        <v>6</v>
      </c>
      <c r="J4937" s="223">
        <v>7</v>
      </c>
      <c r="K4937" s="223">
        <v>8</v>
      </c>
      <c r="L4937" s="223">
        <v>9</v>
      </c>
      <c r="M4937" s="223">
        <v>10</v>
      </c>
      <c r="N4937" s="223">
        <v>11</v>
      </c>
      <c r="O4937" s="223">
        <v>12</v>
      </c>
      <c r="P4937" s="223">
        <v>13</v>
      </c>
      <c r="Q4937" s="223">
        <v>14</v>
      </c>
      <c r="R4937" s="223">
        <v>15</v>
      </c>
    </row>
    <row r="4938" spans="1:18" hidden="1" outlineLevel="1" x14ac:dyDescent="0.25"/>
    <row r="4939" spans="1:18" hidden="1" outlineLevel="1" x14ac:dyDescent="0.25">
      <c r="A4939" s="53" t="s">
        <v>59</v>
      </c>
      <c r="B4939" s="53"/>
      <c r="C4939" s="244"/>
      <c r="D4939" s="244"/>
      <c r="E4939" s="244"/>
      <c r="F4939" s="244"/>
      <c r="G4939" s="244"/>
      <c r="H4939" s="244"/>
      <c r="I4939" s="244"/>
      <c r="J4939" s="244"/>
      <c r="K4939" s="244"/>
      <c r="L4939" s="244"/>
      <c r="M4939" s="244"/>
      <c r="N4939" s="244"/>
      <c r="O4939" s="244"/>
      <c r="P4939" s="244"/>
      <c r="Q4939" s="244"/>
      <c r="R4939" s="244"/>
    </row>
    <row r="4940" spans="1:18" hidden="1" outlineLevel="1" x14ac:dyDescent="0.25">
      <c r="A4940" s="53" t="s">
        <v>824</v>
      </c>
      <c r="B4940" s="53"/>
      <c r="C4940" s="244"/>
      <c r="D4940" s="244"/>
      <c r="E4940" s="244"/>
      <c r="F4940" s="244"/>
      <c r="G4940" s="244"/>
      <c r="H4940" s="244"/>
      <c r="I4940" s="244"/>
      <c r="J4940" s="244"/>
      <c r="K4940" s="244"/>
      <c r="L4940" s="244"/>
      <c r="M4940" s="244"/>
      <c r="N4940" s="244"/>
      <c r="O4940" s="244"/>
      <c r="P4940" s="244"/>
      <c r="Q4940" s="244"/>
      <c r="R4940" s="244"/>
    </row>
    <row r="4941" spans="1:18" hidden="1" outlineLevel="1" x14ac:dyDescent="0.25">
      <c r="A4941" s="53" t="s">
        <v>825</v>
      </c>
      <c r="B4941" s="53"/>
      <c r="C4941" s="244"/>
      <c r="D4941" s="244"/>
      <c r="E4941" s="244"/>
      <c r="F4941" s="244"/>
      <c r="G4941" s="244"/>
      <c r="H4941" s="244"/>
      <c r="I4941" s="244"/>
      <c r="J4941" s="244"/>
      <c r="K4941" s="244"/>
      <c r="L4941" s="244"/>
      <c r="M4941" s="244"/>
      <c r="N4941" s="244"/>
      <c r="O4941" s="244"/>
      <c r="P4941" s="244"/>
      <c r="Q4941" s="244"/>
      <c r="R4941" s="244"/>
    </row>
    <row r="4942" spans="1:18" hidden="1" outlineLevel="1" x14ac:dyDescent="0.25"/>
    <row r="4943" spans="1:18" hidden="1" outlineLevel="2" x14ac:dyDescent="0.25">
      <c r="A4943" s="222" t="str">
        <f>'Usages industrie'!A4</f>
        <v>Usage industriel n°1</v>
      </c>
      <c r="B4943" s="222" t="s">
        <v>41</v>
      </c>
      <c r="C4943" s="222"/>
      <c r="D4943" s="223">
        <f>IF(B$4934&lt;&gt;"",IF(B$4934='Usages industrie'!$K4,'Usages industrie'!J4,0),0)</f>
        <v>0</v>
      </c>
      <c r="E4943" s="223">
        <f t="shared" ref="E4943:R4952" si="434">$D4943</f>
        <v>0</v>
      </c>
      <c r="F4943" s="223">
        <f t="shared" si="434"/>
        <v>0</v>
      </c>
      <c r="G4943" s="223">
        <f t="shared" si="434"/>
        <v>0</v>
      </c>
      <c r="H4943" s="223">
        <f t="shared" si="434"/>
        <v>0</v>
      </c>
      <c r="I4943" s="223">
        <f t="shared" si="434"/>
        <v>0</v>
      </c>
      <c r="J4943" s="223">
        <f t="shared" si="434"/>
        <v>0</v>
      </c>
      <c r="K4943" s="223">
        <f t="shared" si="434"/>
        <v>0</v>
      </c>
      <c r="L4943" s="223">
        <f t="shared" si="434"/>
        <v>0</v>
      </c>
      <c r="M4943" s="223">
        <f t="shared" si="434"/>
        <v>0</v>
      </c>
      <c r="N4943" s="223">
        <f t="shared" si="434"/>
        <v>0</v>
      </c>
      <c r="O4943" s="223">
        <f t="shared" si="434"/>
        <v>0</v>
      </c>
      <c r="P4943" s="223">
        <f t="shared" si="434"/>
        <v>0</v>
      </c>
      <c r="Q4943" s="223">
        <f t="shared" si="434"/>
        <v>0</v>
      </c>
      <c r="R4943" s="223">
        <f t="shared" si="434"/>
        <v>0</v>
      </c>
    </row>
    <row r="4944" spans="1:18" hidden="1" outlineLevel="2" x14ac:dyDescent="0.25">
      <c r="A4944" s="222" t="str">
        <f>'Usages industrie'!A5</f>
        <v>Usage industriel n°2</v>
      </c>
      <c r="B4944" s="222" t="s">
        <v>41</v>
      </c>
      <c r="C4944" s="222"/>
      <c r="D4944" s="223">
        <f>IF(B$4934&lt;&gt;"",IF(B$4934='Usages industrie'!$K5,'Usages industrie'!J5,0),0)</f>
        <v>0</v>
      </c>
      <c r="E4944" s="223">
        <f t="shared" si="434"/>
        <v>0</v>
      </c>
      <c r="F4944" s="223">
        <f t="shared" si="434"/>
        <v>0</v>
      </c>
      <c r="G4944" s="223">
        <f t="shared" si="434"/>
        <v>0</v>
      </c>
      <c r="H4944" s="223">
        <f t="shared" si="434"/>
        <v>0</v>
      </c>
      <c r="I4944" s="223">
        <f t="shared" si="434"/>
        <v>0</v>
      </c>
      <c r="J4944" s="223">
        <f t="shared" si="434"/>
        <v>0</v>
      </c>
      <c r="K4944" s="223">
        <f t="shared" si="434"/>
        <v>0</v>
      </c>
      <c r="L4944" s="223">
        <f t="shared" si="434"/>
        <v>0</v>
      </c>
      <c r="M4944" s="223">
        <f t="shared" si="434"/>
        <v>0</v>
      </c>
      <c r="N4944" s="223">
        <f t="shared" si="434"/>
        <v>0</v>
      </c>
      <c r="O4944" s="223">
        <f t="shared" si="434"/>
        <v>0</v>
      </c>
      <c r="P4944" s="223">
        <f t="shared" si="434"/>
        <v>0</v>
      </c>
      <c r="Q4944" s="223">
        <f t="shared" si="434"/>
        <v>0</v>
      </c>
      <c r="R4944" s="223">
        <f t="shared" si="434"/>
        <v>0</v>
      </c>
    </row>
    <row r="4945" spans="1:18" hidden="1" outlineLevel="2" x14ac:dyDescent="0.25">
      <c r="A4945" s="222" t="str">
        <f>'Usages industrie'!A6</f>
        <v>Usage industriel n°3</v>
      </c>
      <c r="B4945" s="222" t="s">
        <v>41</v>
      </c>
      <c r="C4945" s="222"/>
      <c r="D4945" s="223">
        <f>IF(B$4934&lt;&gt;"",IF(B$4934='Usages industrie'!$K6,'Usages industrie'!J6,0),0)</f>
        <v>0</v>
      </c>
      <c r="E4945" s="223">
        <f t="shared" si="434"/>
        <v>0</v>
      </c>
      <c r="F4945" s="223">
        <f t="shared" si="434"/>
        <v>0</v>
      </c>
      <c r="G4945" s="223">
        <f t="shared" si="434"/>
        <v>0</v>
      </c>
      <c r="H4945" s="223">
        <f t="shared" si="434"/>
        <v>0</v>
      </c>
      <c r="I4945" s="223">
        <f t="shared" si="434"/>
        <v>0</v>
      </c>
      <c r="J4945" s="223">
        <f t="shared" si="434"/>
        <v>0</v>
      </c>
      <c r="K4945" s="223">
        <f t="shared" si="434"/>
        <v>0</v>
      </c>
      <c r="L4945" s="223">
        <f t="shared" si="434"/>
        <v>0</v>
      </c>
      <c r="M4945" s="223">
        <f t="shared" si="434"/>
        <v>0</v>
      </c>
      <c r="N4945" s="223">
        <f t="shared" si="434"/>
        <v>0</v>
      </c>
      <c r="O4945" s="223">
        <f t="shared" si="434"/>
        <v>0</v>
      </c>
      <c r="P4945" s="223">
        <f t="shared" si="434"/>
        <v>0</v>
      </c>
      <c r="Q4945" s="223">
        <f t="shared" si="434"/>
        <v>0</v>
      </c>
      <c r="R4945" s="223">
        <f t="shared" si="434"/>
        <v>0</v>
      </c>
    </row>
    <row r="4946" spans="1:18" hidden="1" outlineLevel="2" x14ac:dyDescent="0.25">
      <c r="A4946" s="222" t="str">
        <f>'Usages industrie'!A7</f>
        <v>Usage industriel n°4</v>
      </c>
      <c r="B4946" s="222" t="s">
        <v>41</v>
      </c>
      <c r="C4946" s="222"/>
      <c r="D4946" s="223">
        <f>IF(B$4934&lt;&gt;"",IF(B$4934='Usages industrie'!$K7,'Usages industrie'!J7,0),0)</f>
        <v>0</v>
      </c>
      <c r="E4946" s="223">
        <f t="shared" si="434"/>
        <v>0</v>
      </c>
      <c r="F4946" s="223">
        <f t="shared" si="434"/>
        <v>0</v>
      </c>
      <c r="G4946" s="223">
        <f t="shared" si="434"/>
        <v>0</v>
      </c>
      <c r="H4946" s="223">
        <f t="shared" si="434"/>
        <v>0</v>
      </c>
      <c r="I4946" s="223">
        <f t="shared" si="434"/>
        <v>0</v>
      </c>
      <c r="J4946" s="223">
        <f t="shared" si="434"/>
        <v>0</v>
      </c>
      <c r="K4946" s="223">
        <f t="shared" si="434"/>
        <v>0</v>
      </c>
      <c r="L4946" s="223">
        <f t="shared" si="434"/>
        <v>0</v>
      </c>
      <c r="M4946" s="223">
        <f t="shared" si="434"/>
        <v>0</v>
      </c>
      <c r="N4946" s="223">
        <f t="shared" si="434"/>
        <v>0</v>
      </c>
      <c r="O4946" s="223">
        <f t="shared" si="434"/>
        <v>0</v>
      </c>
      <c r="P4946" s="223">
        <f t="shared" si="434"/>
        <v>0</v>
      </c>
      <c r="Q4946" s="223">
        <f t="shared" si="434"/>
        <v>0</v>
      </c>
      <c r="R4946" s="223">
        <f t="shared" si="434"/>
        <v>0</v>
      </c>
    </row>
    <row r="4947" spans="1:18" hidden="1" outlineLevel="2" x14ac:dyDescent="0.25">
      <c r="A4947" s="222" t="str">
        <f>'Usages industrie'!A8</f>
        <v>Usage industriel n°5</v>
      </c>
      <c r="B4947" s="222" t="s">
        <v>41</v>
      </c>
      <c r="C4947" s="222"/>
      <c r="D4947" s="223">
        <f>IF(B$4934&lt;&gt;"",IF(B$4934='Usages industrie'!$K8,'Usages industrie'!J8,0),0)</f>
        <v>0</v>
      </c>
      <c r="E4947" s="223">
        <f t="shared" si="434"/>
        <v>0</v>
      </c>
      <c r="F4947" s="223">
        <f t="shared" si="434"/>
        <v>0</v>
      </c>
      <c r="G4947" s="223">
        <f t="shared" si="434"/>
        <v>0</v>
      </c>
      <c r="H4947" s="223">
        <f t="shared" si="434"/>
        <v>0</v>
      </c>
      <c r="I4947" s="223">
        <f t="shared" si="434"/>
        <v>0</v>
      </c>
      <c r="J4947" s="223">
        <f t="shared" si="434"/>
        <v>0</v>
      </c>
      <c r="K4947" s="223">
        <f t="shared" si="434"/>
        <v>0</v>
      </c>
      <c r="L4947" s="223">
        <f t="shared" si="434"/>
        <v>0</v>
      </c>
      <c r="M4947" s="223">
        <f t="shared" si="434"/>
        <v>0</v>
      </c>
      <c r="N4947" s="223">
        <f t="shared" si="434"/>
        <v>0</v>
      </c>
      <c r="O4947" s="223">
        <f t="shared" si="434"/>
        <v>0</v>
      </c>
      <c r="P4947" s="223">
        <f t="shared" si="434"/>
        <v>0</v>
      </c>
      <c r="Q4947" s="223">
        <f t="shared" si="434"/>
        <v>0</v>
      </c>
      <c r="R4947" s="223">
        <f t="shared" si="434"/>
        <v>0</v>
      </c>
    </row>
    <row r="4948" spans="1:18" hidden="1" outlineLevel="2" x14ac:dyDescent="0.25">
      <c r="A4948" s="222" t="str">
        <f>'Usages industrie'!A9</f>
        <v>Usage industriel n°6</v>
      </c>
      <c r="B4948" s="222" t="s">
        <v>41</v>
      </c>
      <c r="C4948" s="222"/>
      <c r="D4948" s="223">
        <f>IF(B$4934&lt;&gt;"",IF(B$4934='Usages industrie'!$K9,'Usages industrie'!J9,0),0)</f>
        <v>0</v>
      </c>
      <c r="E4948" s="223">
        <f t="shared" si="434"/>
        <v>0</v>
      </c>
      <c r="F4948" s="223">
        <f t="shared" si="434"/>
        <v>0</v>
      </c>
      <c r="G4948" s="223">
        <f t="shared" si="434"/>
        <v>0</v>
      </c>
      <c r="H4948" s="223">
        <f t="shared" si="434"/>
        <v>0</v>
      </c>
      <c r="I4948" s="223">
        <f t="shared" si="434"/>
        <v>0</v>
      </c>
      <c r="J4948" s="223">
        <f t="shared" si="434"/>
        <v>0</v>
      </c>
      <c r="K4948" s="223">
        <f t="shared" si="434"/>
        <v>0</v>
      </c>
      <c r="L4948" s="223">
        <f t="shared" si="434"/>
        <v>0</v>
      </c>
      <c r="M4948" s="223">
        <f t="shared" si="434"/>
        <v>0</v>
      </c>
      <c r="N4948" s="223">
        <f t="shared" si="434"/>
        <v>0</v>
      </c>
      <c r="O4948" s="223">
        <f t="shared" si="434"/>
        <v>0</v>
      </c>
      <c r="P4948" s="223">
        <f t="shared" si="434"/>
        <v>0</v>
      </c>
      <c r="Q4948" s="223">
        <f t="shared" si="434"/>
        <v>0</v>
      </c>
      <c r="R4948" s="223">
        <f t="shared" si="434"/>
        <v>0</v>
      </c>
    </row>
    <row r="4949" spans="1:18" hidden="1" outlineLevel="2" x14ac:dyDescent="0.25">
      <c r="A4949" s="222" t="str">
        <f>'Usages industrie'!A10</f>
        <v>Usage industriel n°7</v>
      </c>
      <c r="B4949" s="222" t="s">
        <v>41</v>
      </c>
      <c r="C4949" s="222"/>
      <c r="D4949" s="223">
        <f>IF(B$4934&lt;&gt;"",IF(B$4934='Usages industrie'!$K10,'Usages industrie'!J10,0),0)</f>
        <v>0</v>
      </c>
      <c r="E4949" s="223">
        <f t="shared" si="434"/>
        <v>0</v>
      </c>
      <c r="F4949" s="223">
        <f t="shared" si="434"/>
        <v>0</v>
      </c>
      <c r="G4949" s="223">
        <f t="shared" si="434"/>
        <v>0</v>
      </c>
      <c r="H4949" s="223">
        <f t="shared" si="434"/>
        <v>0</v>
      </c>
      <c r="I4949" s="223">
        <f t="shared" si="434"/>
        <v>0</v>
      </c>
      <c r="J4949" s="223">
        <f t="shared" si="434"/>
        <v>0</v>
      </c>
      <c r="K4949" s="223">
        <f t="shared" si="434"/>
        <v>0</v>
      </c>
      <c r="L4949" s="223">
        <f t="shared" si="434"/>
        <v>0</v>
      </c>
      <c r="M4949" s="223">
        <f t="shared" si="434"/>
        <v>0</v>
      </c>
      <c r="N4949" s="223">
        <f t="shared" si="434"/>
        <v>0</v>
      </c>
      <c r="O4949" s="223">
        <f t="shared" si="434"/>
        <v>0</v>
      </c>
      <c r="P4949" s="223">
        <f t="shared" si="434"/>
        <v>0</v>
      </c>
      <c r="Q4949" s="223">
        <f t="shared" si="434"/>
        <v>0</v>
      </c>
      <c r="R4949" s="223">
        <f t="shared" si="434"/>
        <v>0</v>
      </c>
    </row>
    <row r="4950" spans="1:18" hidden="1" outlineLevel="2" x14ac:dyDescent="0.25">
      <c r="A4950" s="222" t="str">
        <f>'Usages industrie'!A11</f>
        <v>Usage industriel n°8</v>
      </c>
      <c r="B4950" s="222" t="s">
        <v>41</v>
      </c>
      <c r="C4950" s="222"/>
      <c r="D4950" s="223">
        <f>IF(B$4934&lt;&gt;"",IF(B$4934='Usages industrie'!$K11,'Usages industrie'!J11,0),0)</f>
        <v>0</v>
      </c>
      <c r="E4950" s="223">
        <f t="shared" si="434"/>
        <v>0</v>
      </c>
      <c r="F4950" s="223">
        <f t="shared" si="434"/>
        <v>0</v>
      </c>
      <c r="G4950" s="223">
        <f t="shared" si="434"/>
        <v>0</v>
      </c>
      <c r="H4950" s="223">
        <f t="shared" si="434"/>
        <v>0</v>
      </c>
      <c r="I4950" s="223">
        <f t="shared" si="434"/>
        <v>0</v>
      </c>
      <c r="J4950" s="223">
        <f t="shared" si="434"/>
        <v>0</v>
      </c>
      <c r="K4950" s="223">
        <f t="shared" si="434"/>
        <v>0</v>
      </c>
      <c r="L4950" s="223">
        <f t="shared" si="434"/>
        <v>0</v>
      </c>
      <c r="M4950" s="223">
        <f t="shared" si="434"/>
        <v>0</v>
      </c>
      <c r="N4950" s="223">
        <f t="shared" si="434"/>
        <v>0</v>
      </c>
      <c r="O4950" s="223">
        <f t="shared" si="434"/>
        <v>0</v>
      </c>
      <c r="P4950" s="223">
        <f t="shared" si="434"/>
        <v>0</v>
      </c>
      <c r="Q4950" s="223">
        <f t="shared" si="434"/>
        <v>0</v>
      </c>
      <c r="R4950" s="223">
        <f t="shared" si="434"/>
        <v>0</v>
      </c>
    </row>
    <row r="4951" spans="1:18" hidden="1" outlineLevel="2" x14ac:dyDescent="0.25">
      <c r="A4951" s="222" t="str">
        <f>'Usages industrie'!A12</f>
        <v>Usage industriel n°9</v>
      </c>
      <c r="B4951" s="222" t="s">
        <v>41</v>
      </c>
      <c r="C4951" s="222"/>
      <c r="D4951" s="223">
        <f>IF(B$4934&lt;&gt;"",IF(B$4934='Usages industrie'!$K12,'Usages industrie'!J12,0),0)</f>
        <v>0</v>
      </c>
      <c r="E4951" s="223">
        <f t="shared" si="434"/>
        <v>0</v>
      </c>
      <c r="F4951" s="223">
        <f t="shared" si="434"/>
        <v>0</v>
      </c>
      <c r="G4951" s="223">
        <f t="shared" si="434"/>
        <v>0</v>
      </c>
      <c r="H4951" s="223">
        <f t="shared" si="434"/>
        <v>0</v>
      </c>
      <c r="I4951" s="223">
        <f t="shared" si="434"/>
        <v>0</v>
      </c>
      <c r="J4951" s="223">
        <f t="shared" si="434"/>
        <v>0</v>
      </c>
      <c r="K4951" s="223">
        <f t="shared" si="434"/>
        <v>0</v>
      </c>
      <c r="L4951" s="223">
        <f t="shared" si="434"/>
        <v>0</v>
      </c>
      <c r="M4951" s="223">
        <f t="shared" si="434"/>
        <v>0</v>
      </c>
      <c r="N4951" s="223">
        <f t="shared" si="434"/>
        <v>0</v>
      </c>
      <c r="O4951" s="223">
        <f t="shared" si="434"/>
        <v>0</v>
      </c>
      <c r="P4951" s="223">
        <f t="shared" si="434"/>
        <v>0</v>
      </c>
      <c r="Q4951" s="223">
        <f t="shared" si="434"/>
        <v>0</v>
      </c>
      <c r="R4951" s="223">
        <f t="shared" si="434"/>
        <v>0</v>
      </c>
    </row>
    <row r="4952" spans="1:18" hidden="1" outlineLevel="2" x14ac:dyDescent="0.25">
      <c r="A4952" s="222" t="str">
        <f>'Usages industrie'!A13</f>
        <v>Usage industriel n°10</v>
      </c>
      <c r="B4952" s="222" t="s">
        <v>41</v>
      </c>
      <c r="C4952" s="222"/>
      <c r="D4952" s="223">
        <f>IF(B$4934&lt;&gt;"",IF(B$4934='Usages industrie'!$K13,'Usages industrie'!J13,0),0)</f>
        <v>0</v>
      </c>
      <c r="E4952" s="223">
        <f t="shared" si="434"/>
        <v>0</v>
      </c>
      <c r="F4952" s="223">
        <f t="shared" si="434"/>
        <v>0</v>
      </c>
      <c r="G4952" s="223">
        <f t="shared" si="434"/>
        <v>0</v>
      </c>
      <c r="H4952" s="223">
        <f t="shared" si="434"/>
        <v>0</v>
      </c>
      <c r="I4952" s="223">
        <f t="shared" si="434"/>
        <v>0</v>
      </c>
      <c r="J4952" s="223">
        <f t="shared" si="434"/>
        <v>0</v>
      </c>
      <c r="K4952" s="223">
        <f t="shared" si="434"/>
        <v>0</v>
      </c>
      <c r="L4952" s="223">
        <f t="shared" si="434"/>
        <v>0</v>
      </c>
      <c r="M4952" s="223">
        <f t="shared" si="434"/>
        <v>0</v>
      </c>
      <c r="N4952" s="223">
        <f t="shared" si="434"/>
        <v>0</v>
      </c>
      <c r="O4952" s="223">
        <f t="shared" si="434"/>
        <v>0</v>
      </c>
      <c r="P4952" s="223">
        <f t="shared" si="434"/>
        <v>0</v>
      </c>
      <c r="Q4952" s="223">
        <f t="shared" si="434"/>
        <v>0</v>
      </c>
      <c r="R4952" s="223">
        <f t="shared" si="434"/>
        <v>0</v>
      </c>
    </row>
    <row r="4953" spans="1:18" hidden="1" outlineLevel="2" x14ac:dyDescent="0.25">
      <c r="A4953" s="222" t="str">
        <f>'Usages industrie'!A14</f>
        <v>Usage industriel n°11</v>
      </c>
      <c r="B4953" s="222" t="s">
        <v>41</v>
      </c>
      <c r="C4953" s="222"/>
      <c r="D4953" s="223">
        <f>IF(B$4934&lt;&gt;"",IF(B$4934='Usages industrie'!$K14,'Usages industrie'!J14,0),0)</f>
        <v>0</v>
      </c>
      <c r="E4953" s="223">
        <f t="shared" ref="E4953:R4962" si="435">$D4953</f>
        <v>0</v>
      </c>
      <c r="F4953" s="223">
        <f t="shared" si="435"/>
        <v>0</v>
      </c>
      <c r="G4953" s="223">
        <f t="shared" si="435"/>
        <v>0</v>
      </c>
      <c r="H4953" s="223">
        <f t="shared" si="435"/>
        <v>0</v>
      </c>
      <c r="I4953" s="223">
        <f t="shared" si="435"/>
        <v>0</v>
      </c>
      <c r="J4953" s="223">
        <f t="shared" si="435"/>
        <v>0</v>
      </c>
      <c r="K4953" s="223">
        <f t="shared" si="435"/>
        <v>0</v>
      </c>
      <c r="L4953" s="223">
        <f t="shared" si="435"/>
        <v>0</v>
      </c>
      <c r="M4953" s="223">
        <f t="shared" si="435"/>
        <v>0</v>
      </c>
      <c r="N4953" s="223">
        <f t="shared" si="435"/>
        <v>0</v>
      </c>
      <c r="O4953" s="223">
        <f t="shared" si="435"/>
        <v>0</v>
      </c>
      <c r="P4953" s="223">
        <f t="shared" si="435"/>
        <v>0</v>
      </c>
      <c r="Q4953" s="223">
        <f t="shared" si="435"/>
        <v>0</v>
      </c>
      <c r="R4953" s="223">
        <f t="shared" si="435"/>
        <v>0</v>
      </c>
    </row>
    <row r="4954" spans="1:18" hidden="1" outlineLevel="2" x14ac:dyDescent="0.25">
      <c r="A4954" s="222" t="str">
        <f>'Usages industrie'!A15</f>
        <v>Usage industriel n°12</v>
      </c>
      <c r="B4954" s="222" t="s">
        <v>41</v>
      </c>
      <c r="C4954" s="222"/>
      <c r="D4954" s="223">
        <f>IF(B$4934&lt;&gt;"",IF(B$4934='Usages industrie'!$K15,'Usages industrie'!J15,0),0)</f>
        <v>0</v>
      </c>
      <c r="E4954" s="223">
        <f t="shared" si="435"/>
        <v>0</v>
      </c>
      <c r="F4954" s="223">
        <f t="shared" si="435"/>
        <v>0</v>
      </c>
      <c r="G4954" s="223">
        <f t="shared" si="435"/>
        <v>0</v>
      </c>
      <c r="H4954" s="223">
        <f t="shared" si="435"/>
        <v>0</v>
      </c>
      <c r="I4954" s="223">
        <f t="shared" si="435"/>
        <v>0</v>
      </c>
      <c r="J4954" s="223">
        <f t="shared" si="435"/>
        <v>0</v>
      </c>
      <c r="K4954" s="223">
        <f t="shared" si="435"/>
        <v>0</v>
      </c>
      <c r="L4954" s="223">
        <f t="shared" si="435"/>
        <v>0</v>
      </c>
      <c r="M4954" s="223">
        <f t="shared" si="435"/>
        <v>0</v>
      </c>
      <c r="N4954" s="223">
        <f t="shared" si="435"/>
        <v>0</v>
      </c>
      <c r="O4954" s="223">
        <f t="shared" si="435"/>
        <v>0</v>
      </c>
      <c r="P4954" s="223">
        <f t="shared" si="435"/>
        <v>0</v>
      </c>
      <c r="Q4954" s="223">
        <f t="shared" si="435"/>
        <v>0</v>
      </c>
      <c r="R4954" s="223">
        <f t="shared" si="435"/>
        <v>0</v>
      </c>
    </row>
    <row r="4955" spans="1:18" hidden="1" outlineLevel="2" x14ac:dyDescent="0.25">
      <c r="A4955" s="222" t="str">
        <f>'Usages industrie'!A16</f>
        <v>Usage industriel n°13</v>
      </c>
      <c r="B4955" s="222" t="s">
        <v>41</v>
      </c>
      <c r="C4955" s="222"/>
      <c r="D4955" s="223">
        <f>IF(B$4934&lt;&gt;"",IF(B$4934='Usages industrie'!$K16,'Usages industrie'!J16,0),0)</f>
        <v>0</v>
      </c>
      <c r="E4955" s="223">
        <f t="shared" si="435"/>
        <v>0</v>
      </c>
      <c r="F4955" s="223">
        <f t="shared" si="435"/>
        <v>0</v>
      </c>
      <c r="G4955" s="223">
        <f t="shared" si="435"/>
        <v>0</v>
      </c>
      <c r="H4955" s="223">
        <f t="shared" si="435"/>
        <v>0</v>
      </c>
      <c r="I4955" s="223">
        <f t="shared" si="435"/>
        <v>0</v>
      </c>
      <c r="J4955" s="223">
        <f t="shared" si="435"/>
        <v>0</v>
      </c>
      <c r="K4955" s="223">
        <f t="shared" si="435"/>
        <v>0</v>
      </c>
      <c r="L4955" s="223">
        <f t="shared" si="435"/>
        <v>0</v>
      </c>
      <c r="M4955" s="223">
        <f t="shared" si="435"/>
        <v>0</v>
      </c>
      <c r="N4955" s="223">
        <f t="shared" si="435"/>
        <v>0</v>
      </c>
      <c r="O4955" s="223">
        <f t="shared" si="435"/>
        <v>0</v>
      </c>
      <c r="P4955" s="223">
        <f t="shared" si="435"/>
        <v>0</v>
      </c>
      <c r="Q4955" s="223">
        <f t="shared" si="435"/>
        <v>0</v>
      </c>
      <c r="R4955" s="223">
        <f t="shared" si="435"/>
        <v>0</v>
      </c>
    </row>
    <row r="4956" spans="1:18" hidden="1" outlineLevel="2" x14ac:dyDescent="0.25">
      <c r="A4956" s="222" t="str">
        <f>'Usages industrie'!A17</f>
        <v>Usage industriel n°14</v>
      </c>
      <c r="B4956" s="222" t="s">
        <v>41</v>
      </c>
      <c r="C4956" s="222"/>
      <c r="D4956" s="223">
        <f>IF(B$4934&lt;&gt;"",IF(B$4934='Usages industrie'!$K17,'Usages industrie'!J17,0),0)</f>
        <v>0</v>
      </c>
      <c r="E4956" s="223">
        <f t="shared" si="435"/>
        <v>0</v>
      </c>
      <c r="F4956" s="223">
        <f t="shared" si="435"/>
        <v>0</v>
      </c>
      <c r="G4956" s="223">
        <f t="shared" si="435"/>
        <v>0</v>
      </c>
      <c r="H4956" s="223">
        <f t="shared" si="435"/>
        <v>0</v>
      </c>
      <c r="I4956" s="223">
        <f t="shared" si="435"/>
        <v>0</v>
      </c>
      <c r="J4956" s="223">
        <f t="shared" si="435"/>
        <v>0</v>
      </c>
      <c r="K4956" s="223">
        <f t="shared" si="435"/>
        <v>0</v>
      </c>
      <c r="L4956" s="223">
        <f t="shared" si="435"/>
        <v>0</v>
      </c>
      <c r="M4956" s="223">
        <f t="shared" si="435"/>
        <v>0</v>
      </c>
      <c r="N4956" s="223">
        <f t="shared" si="435"/>
        <v>0</v>
      </c>
      <c r="O4956" s="223">
        <f t="shared" si="435"/>
        <v>0</v>
      </c>
      <c r="P4956" s="223">
        <f t="shared" si="435"/>
        <v>0</v>
      </c>
      <c r="Q4956" s="223">
        <f t="shared" si="435"/>
        <v>0</v>
      </c>
      <c r="R4956" s="223">
        <f t="shared" si="435"/>
        <v>0</v>
      </c>
    </row>
    <row r="4957" spans="1:18" hidden="1" outlineLevel="2" x14ac:dyDescent="0.25">
      <c r="A4957" s="222" t="str">
        <f>'Usages industrie'!A18</f>
        <v>Usage industriel n°15</v>
      </c>
      <c r="B4957" s="222" t="s">
        <v>41</v>
      </c>
      <c r="C4957" s="222"/>
      <c r="D4957" s="223">
        <f>IF(B$4934&lt;&gt;"",IF(B$4934='Usages industrie'!$K18,'Usages industrie'!J18,0),0)</f>
        <v>0</v>
      </c>
      <c r="E4957" s="223">
        <f t="shared" si="435"/>
        <v>0</v>
      </c>
      <c r="F4957" s="223">
        <f t="shared" si="435"/>
        <v>0</v>
      </c>
      <c r="G4957" s="223">
        <f t="shared" si="435"/>
        <v>0</v>
      </c>
      <c r="H4957" s="223">
        <f t="shared" si="435"/>
        <v>0</v>
      </c>
      <c r="I4957" s="223">
        <f t="shared" si="435"/>
        <v>0</v>
      </c>
      <c r="J4957" s="223">
        <f t="shared" si="435"/>
        <v>0</v>
      </c>
      <c r="K4957" s="223">
        <f t="shared" si="435"/>
        <v>0</v>
      </c>
      <c r="L4957" s="223">
        <f t="shared" si="435"/>
        <v>0</v>
      </c>
      <c r="M4957" s="223">
        <f t="shared" si="435"/>
        <v>0</v>
      </c>
      <c r="N4957" s="223">
        <f t="shared" si="435"/>
        <v>0</v>
      </c>
      <c r="O4957" s="223">
        <f t="shared" si="435"/>
        <v>0</v>
      </c>
      <c r="P4957" s="223">
        <f t="shared" si="435"/>
        <v>0</v>
      </c>
      <c r="Q4957" s="223">
        <f t="shared" si="435"/>
        <v>0</v>
      </c>
      <c r="R4957" s="223">
        <f t="shared" si="435"/>
        <v>0</v>
      </c>
    </row>
    <row r="4958" spans="1:18" hidden="1" outlineLevel="2" x14ac:dyDescent="0.25">
      <c r="A4958" s="222" t="str">
        <f>'Usages industrie'!A19</f>
        <v>Usage industriel n°16</v>
      </c>
      <c r="B4958" s="222" t="s">
        <v>41</v>
      </c>
      <c r="C4958" s="222"/>
      <c r="D4958" s="223">
        <f>IF(B$4934&lt;&gt;"",IF(B$4934='Usages industrie'!$K19,'Usages industrie'!J19,0),0)</f>
        <v>0</v>
      </c>
      <c r="E4958" s="223">
        <f t="shared" si="435"/>
        <v>0</v>
      </c>
      <c r="F4958" s="223">
        <f t="shared" si="435"/>
        <v>0</v>
      </c>
      <c r="G4958" s="223">
        <f t="shared" si="435"/>
        <v>0</v>
      </c>
      <c r="H4958" s="223">
        <f t="shared" si="435"/>
        <v>0</v>
      </c>
      <c r="I4958" s="223">
        <f t="shared" si="435"/>
        <v>0</v>
      </c>
      <c r="J4958" s="223">
        <f t="shared" si="435"/>
        <v>0</v>
      </c>
      <c r="K4958" s="223">
        <f t="shared" si="435"/>
        <v>0</v>
      </c>
      <c r="L4958" s="223">
        <f t="shared" si="435"/>
        <v>0</v>
      </c>
      <c r="M4958" s="223">
        <f t="shared" si="435"/>
        <v>0</v>
      </c>
      <c r="N4958" s="223">
        <f t="shared" si="435"/>
        <v>0</v>
      </c>
      <c r="O4958" s="223">
        <f t="shared" si="435"/>
        <v>0</v>
      </c>
      <c r="P4958" s="223">
        <f t="shared" si="435"/>
        <v>0</v>
      </c>
      <c r="Q4958" s="223">
        <f t="shared" si="435"/>
        <v>0</v>
      </c>
      <c r="R4958" s="223">
        <f t="shared" si="435"/>
        <v>0</v>
      </c>
    </row>
    <row r="4959" spans="1:18" hidden="1" outlineLevel="2" x14ac:dyDescent="0.25">
      <c r="A4959" s="222" t="str">
        <f>'Usages industrie'!A20</f>
        <v>Usage industriel n°17</v>
      </c>
      <c r="B4959" s="222" t="s">
        <v>41</v>
      </c>
      <c r="C4959" s="222"/>
      <c r="D4959" s="223">
        <f>IF(B$4934&lt;&gt;"",IF(B$4934='Usages industrie'!$K20,'Usages industrie'!J20,0),0)</f>
        <v>0</v>
      </c>
      <c r="E4959" s="223">
        <f t="shared" si="435"/>
        <v>0</v>
      </c>
      <c r="F4959" s="223">
        <f t="shared" si="435"/>
        <v>0</v>
      </c>
      <c r="G4959" s="223">
        <f t="shared" si="435"/>
        <v>0</v>
      </c>
      <c r="H4959" s="223">
        <f t="shared" si="435"/>
        <v>0</v>
      </c>
      <c r="I4959" s="223">
        <f t="shared" si="435"/>
        <v>0</v>
      </c>
      <c r="J4959" s="223">
        <f t="shared" si="435"/>
        <v>0</v>
      </c>
      <c r="K4959" s="223">
        <f t="shared" si="435"/>
        <v>0</v>
      </c>
      <c r="L4959" s="223">
        <f t="shared" si="435"/>
        <v>0</v>
      </c>
      <c r="M4959" s="223">
        <f t="shared" si="435"/>
        <v>0</v>
      </c>
      <c r="N4959" s="223">
        <f t="shared" si="435"/>
        <v>0</v>
      </c>
      <c r="O4959" s="223">
        <f t="shared" si="435"/>
        <v>0</v>
      </c>
      <c r="P4959" s="223">
        <f t="shared" si="435"/>
        <v>0</v>
      </c>
      <c r="Q4959" s="223">
        <f t="shared" si="435"/>
        <v>0</v>
      </c>
      <c r="R4959" s="223">
        <f t="shared" si="435"/>
        <v>0</v>
      </c>
    </row>
    <row r="4960" spans="1:18" hidden="1" outlineLevel="2" x14ac:dyDescent="0.25">
      <c r="A4960" s="222" t="str">
        <f>'Usages industrie'!A21</f>
        <v>Usage industriel n°18</v>
      </c>
      <c r="B4960" s="222" t="s">
        <v>41</v>
      </c>
      <c r="C4960" s="222"/>
      <c r="D4960" s="223">
        <f>IF(B$4934&lt;&gt;"",IF(B$4934='Usages industrie'!$K21,'Usages industrie'!J21,0),0)</f>
        <v>0</v>
      </c>
      <c r="E4960" s="223">
        <f t="shared" si="435"/>
        <v>0</v>
      </c>
      <c r="F4960" s="223">
        <f t="shared" si="435"/>
        <v>0</v>
      </c>
      <c r="G4960" s="223">
        <f t="shared" si="435"/>
        <v>0</v>
      </c>
      <c r="H4960" s="223">
        <f t="shared" si="435"/>
        <v>0</v>
      </c>
      <c r="I4960" s="223">
        <f t="shared" si="435"/>
        <v>0</v>
      </c>
      <c r="J4960" s="223">
        <f t="shared" si="435"/>
        <v>0</v>
      </c>
      <c r="K4960" s="223">
        <f t="shared" si="435"/>
        <v>0</v>
      </c>
      <c r="L4960" s="223">
        <f t="shared" si="435"/>
        <v>0</v>
      </c>
      <c r="M4960" s="223">
        <f t="shared" si="435"/>
        <v>0</v>
      </c>
      <c r="N4960" s="223">
        <f t="shared" si="435"/>
        <v>0</v>
      </c>
      <c r="O4960" s="223">
        <f t="shared" si="435"/>
        <v>0</v>
      </c>
      <c r="P4960" s="223">
        <f t="shared" si="435"/>
        <v>0</v>
      </c>
      <c r="Q4960" s="223">
        <f t="shared" si="435"/>
        <v>0</v>
      </c>
      <c r="R4960" s="223">
        <f t="shared" si="435"/>
        <v>0</v>
      </c>
    </row>
    <row r="4961" spans="1:18" hidden="1" outlineLevel="2" x14ac:dyDescent="0.25">
      <c r="A4961" s="222" t="str">
        <f>'Usages industrie'!A22</f>
        <v>Usage industriel n°19</v>
      </c>
      <c r="B4961" s="222" t="s">
        <v>41</v>
      </c>
      <c r="C4961" s="222"/>
      <c r="D4961" s="223">
        <f>IF(B$4934&lt;&gt;"",IF(B$4934='Usages industrie'!$K22,'Usages industrie'!J22,0),0)</f>
        <v>0</v>
      </c>
      <c r="E4961" s="223">
        <f t="shared" si="435"/>
        <v>0</v>
      </c>
      <c r="F4961" s="223">
        <f t="shared" si="435"/>
        <v>0</v>
      </c>
      <c r="G4961" s="223">
        <f t="shared" si="435"/>
        <v>0</v>
      </c>
      <c r="H4961" s="223">
        <f t="shared" si="435"/>
        <v>0</v>
      </c>
      <c r="I4961" s="223">
        <f t="shared" si="435"/>
        <v>0</v>
      </c>
      <c r="J4961" s="223">
        <f t="shared" si="435"/>
        <v>0</v>
      </c>
      <c r="K4961" s="223">
        <f t="shared" si="435"/>
        <v>0</v>
      </c>
      <c r="L4961" s="223">
        <f t="shared" si="435"/>
        <v>0</v>
      </c>
      <c r="M4961" s="223">
        <f t="shared" si="435"/>
        <v>0</v>
      </c>
      <c r="N4961" s="223">
        <f t="shared" si="435"/>
        <v>0</v>
      </c>
      <c r="O4961" s="223">
        <f t="shared" si="435"/>
        <v>0</v>
      </c>
      <c r="P4961" s="223">
        <f t="shared" si="435"/>
        <v>0</v>
      </c>
      <c r="Q4961" s="223">
        <f t="shared" si="435"/>
        <v>0</v>
      </c>
      <c r="R4961" s="223">
        <f t="shared" si="435"/>
        <v>0</v>
      </c>
    </row>
    <row r="4962" spans="1:18" hidden="1" outlineLevel="2" x14ac:dyDescent="0.25">
      <c r="A4962" s="222" t="str">
        <f>'Usages industrie'!A23</f>
        <v>Usage industriel n°20</v>
      </c>
      <c r="B4962" s="222" t="s">
        <v>41</v>
      </c>
      <c r="C4962" s="222"/>
      <c r="D4962" s="223">
        <f>IF(B$4934&lt;&gt;"",IF(B$4934='Usages industrie'!$K23,'Usages industrie'!J23,0),0)</f>
        <v>0</v>
      </c>
      <c r="E4962" s="223">
        <f t="shared" si="435"/>
        <v>0</v>
      </c>
      <c r="F4962" s="223">
        <f t="shared" si="435"/>
        <v>0</v>
      </c>
      <c r="G4962" s="223">
        <f t="shared" si="435"/>
        <v>0</v>
      </c>
      <c r="H4962" s="223">
        <f t="shared" si="435"/>
        <v>0</v>
      </c>
      <c r="I4962" s="223">
        <f t="shared" si="435"/>
        <v>0</v>
      </c>
      <c r="J4962" s="223">
        <f t="shared" si="435"/>
        <v>0</v>
      </c>
      <c r="K4962" s="223">
        <f t="shared" si="435"/>
        <v>0</v>
      </c>
      <c r="L4962" s="223">
        <f t="shared" si="435"/>
        <v>0</v>
      </c>
      <c r="M4962" s="223">
        <f t="shared" si="435"/>
        <v>0</v>
      </c>
      <c r="N4962" s="223">
        <f t="shared" si="435"/>
        <v>0</v>
      </c>
      <c r="O4962" s="223">
        <f t="shared" si="435"/>
        <v>0</v>
      </c>
      <c r="P4962" s="223">
        <f t="shared" si="435"/>
        <v>0</v>
      </c>
      <c r="Q4962" s="223">
        <f t="shared" si="435"/>
        <v>0</v>
      </c>
      <c r="R4962" s="223">
        <f t="shared" si="435"/>
        <v>0</v>
      </c>
    </row>
    <row r="4963" spans="1:18" hidden="1" outlineLevel="2" x14ac:dyDescent="0.25">
      <c r="A4963" s="222" t="str">
        <f>'Usages industrie'!A24</f>
        <v>Usage industriel n°21</v>
      </c>
      <c r="B4963" s="222" t="s">
        <v>41</v>
      </c>
      <c r="C4963" s="222"/>
      <c r="D4963" s="223">
        <f>IF(B$4934&lt;&gt;"",IF(B$4934='Usages industrie'!$K24,'Usages industrie'!J24,0),0)</f>
        <v>0</v>
      </c>
      <c r="E4963" s="223">
        <f t="shared" ref="E4963:R4972" si="436">$D4963</f>
        <v>0</v>
      </c>
      <c r="F4963" s="223">
        <f t="shared" si="436"/>
        <v>0</v>
      </c>
      <c r="G4963" s="223">
        <f t="shared" si="436"/>
        <v>0</v>
      </c>
      <c r="H4963" s="223">
        <f t="shared" si="436"/>
        <v>0</v>
      </c>
      <c r="I4963" s="223">
        <f t="shared" si="436"/>
        <v>0</v>
      </c>
      <c r="J4963" s="223">
        <f t="shared" si="436"/>
        <v>0</v>
      </c>
      <c r="K4963" s="223">
        <f t="shared" si="436"/>
        <v>0</v>
      </c>
      <c r="L4963" s="223">
        <f t="shared" si="436"/>
        <v>0</v>
      </c>
      <c r="M4963" s="223">
        <f t="shared" si="436"/>
        <v>0</v>
      </c>
      <c r="N4963" s="223">
        <f t="shared" si="436"/>
        <v>0</v>
      </c>
      <c r="O4963" s="223">
        <f t="shared" si="436"/>
        <v>0</v>
      </c>
      <c r="P4963" s="223">
        <f t="shared" si="436"/>
        <v>0</v>
      </c>
      <c r="Q4963" s="223">
        <f t="shared" si="436"/>
        <v>0</v>
      </c>
      <c r="R4963" s="223">
        <f t="shared" si="436"/>
        <v>0</v>
      </c>
    </row>
    <row r="4964" spans="1:18" hidden="1" outlineLevel="2" x14ac:dyDescent="0.25">
      <c r="A4964" s="222" t="str">
        <f>'Usages industrie'!A25</f>
        <v>Usage industriel n°22</v>
      </c>
      <c r="B4964" s="222" t="s">
        <v>41</v>
      </c>
      <c r="C4964" s="222"/>
      <c r="D4964" s="223">
        <f>IF(B$4934&lt;&gt;"",IF(B$4934='Usages industrie'!$K25,'Usages industrie'!J25,0),0)</f>
        <v>0</v>
      </c>
      <c r="E4964" s="223">
        <f t="shared" si="436"/>
        <v>0</v>
      </c>
      <c r="F4964" s="223">
        <f t="shared" si="436"/>
        <v>0</v>
      </c>
      <c r="G4964" s="223">
        <f t="shared" si="436"/>
        <v>0</v>
      </c>
      <c r="H4964" s="223">
        <f t="shared" si="436"/>
        <v>0</v>
      </c>
      <c r="I4964" s="223">
        <f t="shared" si="436"/>
        <v>0</v>
      </c>
      <c r="J4964" s="223">
        <f t="shared" si="436"/>
        <v>0</v>
      </c>
      <c r="K4964" s="223">
        <f t="shared" si="436"/>
        <v>0</v>
      </c>
      <c r="L4964" s="223">
        <f t="shared" si="436"/>
        <v>0</v>
      </c>
      <c r="M4964" s="223">
        <f t="shared" si="436"/>
        <v>0</v>
      </c>
      <c r="N4964" s="223">
        <f t="shared" si="436"/>
        <v>0</v>
      </c>
      <c r="O4964" s="223">
        <f t="shared" si="436"/>
        <v>0</v>
      </c>
      <c r="P4964" s="223">
        <f t="shared" si="436"/>
        <v>0</v>
      </c>
      <c r="Q4964" s="223">
        <f t="shared" si="436"/>
        <v>0</v>
      </c>
      <c r="R4964" s="223">
        <f t="shared" si="436"/>
        <v>0</v>
      </c>
    </row>
    <row r="4965" spans="1:18" hidden="1" outlineLevel="2" x14ac:dyDescent="0.25">
      <c r="A4965" s="222" t="str">
        <f>'Usages industrie'!A26</f>
        <v>Usage industriel n°23</v>
      </c>
      <c r="B4965" s="222" t="s">
        <v>41</v>
      </c>
      <c r="C4965" s="222"/>
      <c r="D4965" s="223">
        <f>IF(B$4934&lt;&gt;"",IF(B$4934='Usages industrie'!$K26,'Usages industrie'!J26,0),0)</f>
        <v>0</v>
      </c>
      <c r="E4965" s="223">
        <f t="shared" si="436"/>
        <v>0</v>
      </c>
      <c r="F4965" s="223">
        <f t="shared" si="436"/>
        <v>0</v>
      </c>
      <c r="G4965" s="223">
        <f t="shared" si="436"/>
        <v>0</v>
      </c>
      <c r="H4965" s="223">
        <f t="shared" si="436"/>
        <v>0</v>
      </c>
      <c r="I4965" s="223">
        <f t="shared" si="436"/>
        <v>0</v>
      </c>
      <c r="J4965" s="223">
        <f t="shared" si="436"/>
        <v>0</v>
      </c>
      <c r="K4965" s="223">
        <f t="shared" si="436"/>
        <v>0</v>
      </c>
      <c r="L4965" s="223">
        <f t="shared" si="436"/>
        <v>0</v>
      </c>
      <c r="M4965" s="223">
        <f t="shared" si="436"/>
        <v>0</v>
      </c>
      <c r="N4965" s="223">
        <f t="shared" si="436"/>
        <v>0</v>
      </c>
      <c r="O4965" s="223">
        <f t="shared" si="436"/>
        <v>0</v>
      </c>
      <c r="P4965" s="223">
        <f t="shared" si="436"/>
        <v>0</v>
      </c>
      <c r="Q4965" s="223">
        <f t="shared" si="436"/>
        <v>0</v>
      </c>
      <c r="R4965" s="223">
        <f t="shared" si="436"/>
        <v>0</v>
      </c>
    </row>
    <row r="4966" spans="1:18" hidden="1" outlineLevel="2" x14ac:dyDescent="0.25">
      <c r="A4966" s="222" t="str">
        <f>'Usages industrie'!A27</f>
        <v>Usage industriel n°24</v>
      </c>
      <c r="B4966" s="222" t="s">
        <v>41</v>
      </c>
      <c r="C4966" s="222"/>
      <c r="D4966" s="223">
        <f>IF(B$4934&lt;&gt;"",IF(B$4934='Usages industrie'!$K27,'Usages industrie'!J27,0),0)</f>
        <v>0</v>
      </c>
      <c r="E4966" s="223">
        <f t="shared" si="436"/>
        <v>0</v>
      </c>
      <c r="F4966" s="223">
        <f t="shared" si="436"/>
        <v>0</v>
      </c>
      <c r="G4966" s="223">
        <f t="shared" si="436"/>
        <v>0</v>
      </c>
      <c r="H4966" s="223">
        <f t="shared" si="436"/>
        <v>0</v>
      </c>
      <c r="I4966" s="223">
        <f t="shared" si="436"/>
        <v>0</v>
      </c>
      <c r="J4966" s="223">
        <f t="shared" si="436"/>
        <v>0</v>
      </c>
      <c r="K4966" s="223">
        <f t="shared" si="436"/>
        <v>0</v>
      </c>
      <c r="L4966" s="223">
        <f t="shared" si="436"/>
        <v>0</v>
      </c>
      <c r="M4966" s="223">
        <f t="shared" si="436"/>
        <v>0</v>
      </c>
      <c r="N4966" s="223">
        <f t="shared" si="436"/>
        <v>0</v>
      </c>
      <c r="O4966" s="223">
        <f t="shared" si="436"/>
        <v>0</v>
      </c>
      <c r="P4966" s="223">
        <f t="shared" si="436"/>
        <v>0</v>
      </c>
      <c r="Q4966" s="223">
        <f t="shared" si="436"/>
        <v>0</v>
      </c>
      <c r="R4966" s="223">
        <f t="shared" si="436"/>
        <v>0</v>
      </c>
    </row>
    <row r="4967" spans="1:18" hidden="1" outlineLevel="2" x14ac:dyDescent="0.25">
      <c r="A4967" s="222" t="str">
        <f>'Usages industrie'!A28</f>
        <v>Usage industriel n°25</v>
      </c>
      <c r="B4967" s="222" t="s">
        <v>41</v>
      </c>
      <c r="C4967" s="222"/>
      <c r="D4967" s="223">
        <f>IF(B$4934&lt;&gt;"",IF(B$4934='Usages industrie'!$K28,'Usages industrie'!J28,0),0)</f>
        <v>0</v>
      </c>
      <c r="E4967" s="223">
        <f t="shared" si="436"/>
        <v>0</v>
      </c>
      <c r="F4967" s="223">
        <f t="shared" si="436"/>
        <v>0</v>
      </c>
      <c r="G4967" s="223">
        <f t="shared" si="436"/>
        <v>0</v>
      </c>
      <c r="H4967" s="223">
        <f t="shared" si="436"/>
        <v>0</v>
      </c>
      <c r="I4967" s="223">
        <f t="shared" si="436"/>
        <v>0</v>
      </c>
      <c r="J4967" s="223">
        <f t="shared" si="436"/>
        <v>0</v>
      </c>
      <c r="K4967" s="223">
        <f t="shared" si="436"/>
        <v>0</v>
      </c>
      <c r="L4967" s="223">
        <f t="shared" si="436"/>
        <v>0</v>
      </c>
      <c r="M4967" s="223">
        <f t="shared" si="436"/>
        <v>0</v>
      </c>
      <c r="N4967" s="223">
        <f t="shared" si="436"/>
        <v>0</v>
      </c>
      <c r="O4967" s="223">
        <f t="shared" si="436"/>
        <v>0</v>
      </c>
      <c r="P4967" s="223">
        <f t="shared" si="436"/>
        <v>0</v>
      </c>
      <c r="Q4967" s="223">
        <f t="shared" si="436"/>
        <v>0</v>
      </c>
      <c r="R4967" s="223">
        <f t="shared" si="436"/>
        <v>0</v>
      </c>
    </row>
    <row r="4968" spans="1:18" hidden="1" outlineLevel="2" x14ac:dyDescent="0.25">
      <c r="A4968" s="222" t="str">
        <f>'Usages industrie'!A29</f>
        <v>Usage industriel n°26</v>
      </c>
      <c r="B4968" s="222" t="s">
        <v>41</v>
      </c>
      <c r="C4968" s="222"/>
      <c r="D4968" s="223">
        <f>IF(B$4934&lt;&gt;"",IF(B$4934='Usages industrie'!$K29,'Usages industrie'!J29,0),0)</f>
        <v>0</v>
      </c>
      <c r="E4968" s="223">
        <f t="shared" si="436"/>
        <v>0</v>
      </c>
      <c r="F4968" s="223">
        <f t="shared" si="436"/>
        <v>0</v>
      </c>
      <c r="G4968" s="223">
        <f t="shared" si="436"/>
        <v>0</v>
      </c>
      <c r="H4968" s="223">
        <f t="shared" si="436"/>
        <v>0</v>
      </c>
      <c r="I4968" s="223">
        <f t="shared" si="436"/>
        <v>0</v>
      </c>
      <c r="J4968" s="223">
        <f t="shared" si="436"/>
        <v>0</v>
      </c>
      <c r="K4968" s="223">
        <f t="shared" si="436"/>
        <v>0</v>
      </c>
      <c r="L4968" s="223">
        <f t="shared" si="436"/>
        <v>0</v>
      </c>
      <c r="M4968" s="223">
        <f t="shared" si="436"/>
        <v>0</v>
      </c>
      <c r="N4968" s="223">
        <f t="shared" si="436"/>
        <v>0</v>
      </c>
      <c r="O4968" s="223">
        <f t="shared" si="436"/>
        <v>0</v>
      </c>
      <c r="P4968" s="223">
        <f t="shared" si="436"/>
        <v>0</v>
      </c>
      <c r="Q4968" s="223">
        <f t="shared" si="436"/>
        <v>0</v>
      </c>
      <c r="R4968" s="223">
        <f t="shared" si="436"/>
        <v>0</v>
      </c>
    </row>
    <row r="4969" spans="1:18" hidden="1" outlineLevel="2" x14ac:dyDescent="0.25">
      <c r="A4969" s="222" t="str">
        <f>'Usages industrie'!A30</f>
        <v>Usage industriel n°27</v>
      </c>
      <c r="B4969" s="222" t="s">
        <v>41</v>
      </c>
      <c r="C4969" s="222"/>
      <c r="D4969" s="223">
        <f>IF(B$4934&lt;&gt;"",IF(B$4934='Usages industrie'!$K30,'Usages industrie'!J30,0),0)</f>
        <v>0</v>
      </c>
      <c r="E4969" s="223">
        <f t="shared" si="436"/>
        <v>0</v>
      </c>
      <c r="F4969" s="223">
        <f t="shared" si="436"/>
        <v>0</v>
      </c>
      <c r="G4969" s="223">
        <f t="shared" si="436"/>
        <v>0</v>
      </c>
      <c r="H4969" s="223">
        <f t="shared" si="436"/>
        <v>0</v>
      </c>
      <c r="I4969" s="223">
        <f t="shared" si="436"/>
        <v>0</v>
      </c>
      <c r="J4969" s="223">
        <f t="shared" si="436"/>
        <v>0</v>
      </c>
      <c r="K4969" s="223">
        <f t="shared" si="436"/>
        <v>0</v>
      </c>
      <c r="L4969" s="223">
        <f t="shared" si="436"/>
        <v>0</v>
      </c>
      <c r="M4969" s="223">
        <f t="shared" si="436"/>
        <v>0</v>
      </c>
      <c r="N4969" s="223">
        <f t="shared" si="436"/>
        <v>0</v>
      </c>
      <c r="O4969" s="223">
        <f t="shared" si="436"/>
        <v>0</v>
      </c>
      <c r="P4969" s="223">
        <f t="shared" si="436"/>
        <v>0</v>
      </c>
      <c r="Q4969" s="223">
        <f t="shared" si="436"/>
        <v>0</v>
      </c>
      <c r="R4969" s="223">
        <f t="shared" si="436"/>
        <v>0</v>
      </c>
    </row>
    <row r="4970" spans="1:18" hidden="1" outlineLevel="2" x14ac:dyDescent="0.25">
      <c r="A4970" s="222" t="str">
        <f>'Usages industrie'!A31</f>
        <v>Usage industriel n°28</v>
      </c>
      <c r="B4970" s="222" t="s">
        <v>41</v>
      </c>
      <c r="C4970" s="222"/>
      <c r="D4970" s="223">
        <f>IF(B$4934&lt;&gt;"",IF(B$4934='Usages industrie'!$K31,'Usages industrie'!J31,0),0)</f>
        <v>0</v>
      </c>
      <c r="E4970" s="223">
        <f t="shared" si="436"/>
        <v>0</v>
      </c>
      <c r="F4970" s="223">
        <f t="shared" si="436"/>
        <v>0</v>
      </c>
      <c r="G4970" s="223">
        <f t="shared" si="436"/>
        <v>0</v>
      </c>
      <c r="H4970" s="223">
        <f t="shared" si="436"/>
        <v>0</v>
      </c>
      <c r="I4970" s="223">
        <f t="shared" si="436"/>
        <v>0</v>
      </c>
      <c r="J4970" s="223">
        <f t="shared" si="436"/>
        <v>0</v>
      </c>
      <c r="K4970" s="223">
        <f t="shared" si="436"/>
        <v>0</v>
      </c>
      <c r="L4970" s="223">
        <f t="shared" si="436"/>
        <v>0</v>
      </c>
      <c r="M4970" s="223">
        <f t="shared" si="436"/>
        <v>0</v>
      </c>
      <c r="N4970" s="223">
        <f t="shared" si="436"/>
        <v>0</v>
      </c>
      <c r="O4970" s="223">
        <f t="shared" si="436"/>
        <v>0</v>
      </c>
      <c r="P4970" s="223">
        <f t="shared" si="436"/>
        <v>0</v>
      </c>
      <c r="Q4970" s="223">
        <f t="shared" si="436"/>
        <v>0</v>
      </c>
      <c r="R4970" s="223">
        <f t="shared" si="436"/>
        <v>0</v>
      </c>
    </row>
    <row r="4971" spans="1:18" hidden="1" outlineLevel="2" x14ac:dyDescent="0.25">
      <c r="A4971" s="222" t="str">
        <f>'Usages industrie'!A32</f>
        <v>Usage industriel n°29</v>
      </c>
      <c r="B4971" s="222" t="s">
        <v>41</v>
      </c>
      <c r="C4971" s="222"/>
      <c r="D4971" s="223">
        <f>IF(B$4934&lt;&gt;"",IF(B$4934='Usages industrie'!$K32,'Usages industrie'!J32,0),0)</f>
        <v>0</v>
      </c>
      <c r="E4971" s="223">
        <f t="shared" si="436"/>
        <v>0</v>
      </c>
      <c r="F4971" s="223">
        <f t="shared" si="436"/>
        <v>0</v>
      </c>
      <c r="G4971" s="223">
        <f t="shared" si="436"/>
        <v>0</v>
      </c>
      <c r="H4971" s="223">
        <f t="shared" si="436"/>
        <v>0</v>
      </c>
      <c r="I4971" s="223">
        <f t="shared" si="436"/>
        <v>0</v>
      </c>
      <c r="J4971" s="223">
        <f t="shared" si="436"/>
        <v>0</v>
      </c>
      <c r="K4971" s="223">
        <f t="shared" si="436"/>
        <v>0</v>
      </c>
      <c r="L4971" s="223">
        <f t="shared" si="436"/>
        <v>0</v>
      </c>
      <c r="M4971" s="223">
        <f t="shared" si="436"/>
        <v>0</v>
      </c>
      <c r="N4971" s="223">
        <f t="shared" si="436"/>
        <v>0</v>
      </c>
      <c r="O4971" s="223">
        <f t="shared" si="436"/>
        <v>0</v>
      </c>
      <c r="P4971" s="223">
        <f t="shared" si="436"/>
        <v>0</v>
      </c>
      <c r="Q4971" s="223">
        <f t="shared" si="436"/>
        <v>0</v>
      </c>
      <c r="R4971" s="223">
        <f t="shared" si="436"/>
        <v>0</v>
      </c>
    </row>
    <row r="4972" spans="1:18" hidden="1" outlineLevel="2" x14ac:dyDescent="0.25">
      <c r="A4972" s="222" t="str">
        <f>'Usages industrie'!A33</f>
        <v>Usage industriel n°30</v>
      </c>
      <c r="B4972" s="222" t="s">
        <v>41</v>
      </c>
      <c r="C4972" s="222"/>
      <c r="D4972" s="223">
        <f>IF(B$4934&lt;&gt;"",IF(B$4934='Usages industrie'!$K33,'Usages industrie'!J33,0),0)</f>
        <v>0</v>
      </c>
      <c r="E4972" s="223">
        <f t="shared" si="436"/>
        <v>0</v>
      </c>
      <c r="F4972" s="223">
        <f t="shared" si="436"/>
        <v>0</v>
      </c>
      <c r="G4972" s="223">
        <f t="shared" si="436"/>
        <v>0</v>
      </c>
      <c r="H4972" s="223">
        <f t="shared" si="436"/>
        <v>0</v>
      </c>
      <c r="I4972" s="223">
        <f t="shared" si="436"/>
        <v>0</v>
      </c>
      <c r="J4972" s="223">
        <f t="shared" si="436"/>
        <v>0</v>
      </c>
      <c r="K4972" s="223">
        <f t="shared" si="436"/>
        <v>0</v>
      </c>
      <c r="L4972" s="223">
        <f t="shared" si="436"/>
        <v>0</v>
      </c>
      <c r="M4972" s="223">
        <f t="shared" si="436"/>
        <v>0</v>
      </c>
      <c r="N4972" s="223">
        <f t="shared" si="436"/>
        <v>0</v>
      </c>
      <c r="O4972" s="223">
        <f t="shared" si="436"/>
        <v>0</v>
      </c>
      <c r="P4972" s="223">
        <f t="shared" si="436"/>
        <v>0</v>
      </c>
      <c r="Q4972" s="223">
        <f t="shared" si="436"/>
        <v>0</v>
      </c>
      <c r="R4972" s="223">
        <f t="shared" si="436"/>
        <v>0</v>
      </c>
    </row>
    <row r="4973" spans="1:18" hidden="1" outlineLevel="2" x14ac:dyDescent="0.25">
      <c r="A4973" s="222" t="str">
        <f>'Usages industrie'!A34</f>
        <v>Usage industriel n°31</v>
      </c>
      <c r="B4973" s="222" t="s">
        <v>41</v>
      </c>
      <c r="C4973" s="222"/>
      <c r="D4973" s="223">
        <f>IF(B$4934&lt;&gt;"",IF(B$4934='Usages industrie'!$K34,'Usages industrie'!J34,0),0)</f>
        <v>0</v>
      </c>
      <c r="E4973" s="223">
        <f t="shared" ref="E4973:R4982" si="437">$D4973</f>
        <v>0</v>
      </c>
      <c r="F4973" s="223">
        <f t="shared" si="437"/>
        <v>0</v>
      </c>
      <c r="G4973" s="223">
        <f t="shared" si="437"/>
        <v>0</v>
      </c>
      <c r="H4973" s="223">
        <f t="shared" si="437"/>
        <v>0</v>
      </c>
      <c r="I4973" s="223">
        <f t="shared" si="437"/>
        <v>0</v>
      </c>
      <c r="J4973" s="223">
        <f t="shared" si="437"/>
        <v>0</v>
      </c>
      <c r="K4973" s="223">
        <f t="shared" si="437"/>
        <v>0</v>
      </c>
      <c r="L4973" s="223">
        <f t="shared" si="437"/>
        <v>0</v>
      </c>
      <c r="M4973" s="223">
        <f t="shared" si="437"/>
        <v>0</v>
      </c>
      <c r="N4973" s="223">
        <f t="shared" si="437"/>
        <v>0</v>
      </c>
      <c r="O4973" s="223">
        <f t="shared" si="437"/>
        <v>0</v>
      </c>
      <c r="P4973" s="223">
        <f t="shared" si="437"/>
        <v>0</v>
      </c>
      <c r="Q4973" s="223">
        <f t="shared" si="437"/>
        <v>0</v>
      </c>
      <c r="R4973" s="223">
        <f t="shared" si="437"/>
        <v>0</v>
      </c>
    </row>
    <row r="4974" spans="1:18" hidden="1" outlineLevel="2" x14ac:dyDescent="0.25">
      <c r="A4974" s="222" t="str">
        <f>'Usages industrie'!A35</f>
        <v>Usage industriel n°32</v>
      </c>
      <c r="B4974" s="222" t="s">
        <v>41</v>
      </c>
      <c r="C4974" s="222"/>
      <c r="D4974" s="223">
        <f>IF(B$4934&lt;&gt;"",IF(B$4934='Usages industrie'!$K35,'Usages industrie'!J35,0),0)</f>
        <v>0</v>
      </c>
      <c r="E4974" s="223">
        <f t="shared" si="437"/>
        <v>0</v>
      </c>
      <c r="F4974" s="223">
        <f t="shared" si="437"/>
        <v>0</v>
      </c>
      <c r="G4974" s="223">
        <f t="shared" si="437"/>
        <v>0</v>
      </c>
      <c r="H4974" s="223">
        <f t="shared" si="437"/>
        <v>0</v>
      </c>
      <c r="I4974" s="223">
        <f t="shared" si="437"/>
        <v>0</v>
      </c>
      <c r="J4974" s="223">
        <f t="shared" si="437"/>
        <v>0</v>
      </c>
      <c r="K4974" s="223">
        <f t="shared" si="437"/>
        <v>0</v>
      </c>
      <c r="L4974" s="223">
        <f t="shared" si="437"/>
        <v>0</v>
      </c>
      <c r="M4974" s="223">
        <f t="shared" si="437"/>
        <v>0</v>
      </c>
      <c r="N4974" s="223">
        <f t="shared" si="437"/>
        <v>0</v>
      </c>
      <c r="O4974" s="223">
        <f t="shared" si="437"/>
        <v>0</v>
      </c>
      <c r="P4974" s="223">
        <f t="shared" si="437"/>
        <v>0</v>
      </c>
      <c r="Q4974" s="223">
        <f t="shared" si="437"/>
        <v>0</v>
      </c>
      <c r="R4974" s="223">
        <f t="shared" si="437"/>
        <v>0</v>
      </c>
    </row>
    <row r="4975" spans="1:18" hidden="1" outlineLevel="2" x14ac:dyDescent="0.25">
      <c r="A4975" s="222" t="str">
        <f>'Usages industrie'!A36</f>
        <v>Usage industriel n°33</v>
      </c>
      <c r="B4975" s="222" t="s">
        <v>41</v>
      </c>
      <c r="C4975" s="222"/>
      <c r="D4975" s="223">
        <f>IF(B$4934&lt;&gt;"",IF(B$4934='Usages industrie'!$K36,'Usages industrie'!J36,0),0)</f>
        <v>0</v>
      </c>
      <c r="E4975" s="223">
        <f t="shared" si="437"/>
        <v>0</v>
      </c>
      <c r="F4975" s="223">
        <f t="shared" si="437"/>
        <v>0</v>
      </c>
      <c r="G4975" s="223">
        <f t="shared" si="437"/>
        <v>0</v>
      </c>
      <c r="H4975" s="223">
        <f t="shared" si="437"/>
        <v>0</v>
      </c>
      <c r="I4975" s="223">
        <f t="shared" si="437"/>
        <v>0</v>
      </c>
      <c r="J4975" s="223">
        <f t="shared" si="437"/>
        <v>0</v>
      </c>
      <c r="K4975" s="223">
        <f t="shared" si="437"/>
        <v>0</v>
      </c>
      <c r="L4975" s="223">
        <f t="shared" si="437"/>
        <v>0</v>
      </c>
      <c r="M4975" s="223">
        <f t="shared" si="437"/>
        <v>0</v>
      </c>
      <c r="N4975" s="223">
        <f t="shared" si="437"/>
        <v>0</v>
      </c>
      <c r="O4975" s="223">
        <f t="shared" si="437"/>
        <v>0</v>
      </c>
      <c r="P4975" s="223">
        <f t="shared" si="437"/>
        <v>0</v>
      </c>
      <c r="Q4975" s="223">
        <f t="shared" si="437"/>
        <v>0</v>
      </c>
      <c r="R4975" s="223">
        <f t="shared" si="437"/>
        <v>0</v>
      </c>
    </row>
    <row r="4976" spans="1:18" hidden="1" outlineLevel="2" x14ac:dyDescent="0.25">
      <c r="A4976" s="222" t="str">
        <f>'Usages industrie'!A37</f>
        <v>Usage industriel n°34</v>
      </c>
      <c r="B4976" s="222" t="s">
        <v>41</v>
      </c>
      <c r="C4976" s="222"/>
      <c r="D4976" s="223">
        <f>IF(B$4934&lt;&gt;"",IF(B$4934='Usages industrie'!$K37,'Usages industrie'!J37,0),0)</f>
        <v>0</v>
      </c>
      <c r="E4976" s="223">
        <f t="shared" si="437"/>
        <v>0</v>
      </c>
      <c r="F4976" s="223">
        <f t="shared" si="437"/>
        <v>0</v>
      </c>
      <c r="G4976" s="223">
        <f t="shared" si="437"/>
        <v>0</v>
      </c>
      <c r="H4976" s="223">
        <f t="shared" si="437"/>
        <v>0</v>
      </c>
      <c r="I4976" s="223">
        <f t="shared" si="437"/>
        <v>0</v>
      </c>
      <c r="J4976" s="223">
        <f t="shared" si="437"/>
        <v>0</v>
      </c>
      <c r="K4976" s="223">
        <f t="shared" si="437"/>
        <v>0</v>
      </c>
      <c r="L4976" s="223">
        <f t="shared" si="437"/>
        <v>0</v>
      </c>
      <c r="M4976" s="223">
        <f t="shared" si="437"/>
        <v>0</v>
      </c>
      <c r="N4976" s="223">
        <f t="shared" si="437"/>
        <v>0</v>
      </c>
      <c r="O4976" s="223">
        <f t="shared" si="437"/>
        <v>0</v>
      </c>
      <c r="P4976" s="223">
        <f t="shared" si="437"/>
        <v>0</v>
      </c>
      <c r="Q4976" s="223">
        <f t="shared" si="437"/>
        <v>0</v>
      </c>
      <c r="R4976" s="223">
        <f t="shared" si="437"/>
        <v>0</v>
      </c>
    </row>
    <row r="4977" spans="1:18" hidden="1" outlineLevel="2" x14ac:dyDescent="0.25">
      <c r="A4977" s="222" t="str">
        <f>'Usages industrie'!A38</f>
        <v>Usage industriel n°35</v>
      </c>
      <c r="B4977" s="222" t="s">
        <v>41</v>
      </c>
      <c r="C4977" s="222"/>
      <c r="D4977" s="223">
        <f>IF(B$4934&lt;&gt;"",IF(B$4934='Usages industrie'!$K38,'Usages industrie'!J38,0),0)</f>
        <v>0</v>
      </c>
      <c r="E4977" s="223">
        <f t="shared" si="437"/>
        <v>0</v>
      </c>
      <c r="F4977" s="223">
        <f t="shared" si="437"/>
        <v>0</v>
      </c>
      <c r="G4977" s="223">
        <f t="shared" si="437"/>
        <v>0</v>
      </c>
      <c r="H4977" s="223">
        <f t="shared" si="437"/>
        <v>0</v>
      </c>
      <c r="I4977" s="223">
        <f t="shared" si="437"/>
        <v>0</v>
      </c>
      <c r="J4977" s="223">
        <f t="shared" si="437"/>
        <v>0</v>
      </c>
      <c r="K4977" s="223">
        <f t="shared" si="437"/>
        <v>0</v>
      </c>
      <c r="L4977" s="223">
        <f t="shared" si="437"/>
        <v>0</v>
      </c>
      <c r="M4977" s="223">
        <f t="shared" si="437"/>
        <v>0</v>
      </c>
      <c r="N4977" s="223">
        <f t="shared" si="437"/>
        <v>0</v>
      </c>
      <c r="O4977" s="223">
        <f t="shared" si="437"/>
        <v>0</v>
      </c>
      <c r="P4977" s="223">
        <f t="shared" si="437"/>
        <v>0</v>
      </c>
      <c r="Q4977" s="223">
        <f t="shared" si="437"/>
        <v>0</v>
      </c>
      <c r="R4977" s="223">
        <f t="shared" si="437"/>
        <v>0</v>
      </c>
    </row>
    <row r="4978" spans="1:18" hidden="1" outlineLevel="2" x14ac:dyDescent="0.25">
      <c r="A4978" s="222" t="str">
        <f>'Usages industrie'!A39</f>
        <v>Usage industriel n°36</v>
      </c>
      <c r="B4978" s="222" t="s">
        <v>41</v>
      </c>
      <c r="C4978" s="222"/>
      <c r="D4978" s="223">
        <f>IF(B$4934&lt;&gt;"",IF(B$4934='Usages industrie'!$K39,'Usages industrie'!J39,0),0)</f>
        <v>0</v>
      </c>
      <c r="E4978" s="223">
        <f t="shared" si="437"/>
        <v>0</v>
      </c>
      <c r="F4978" s="223">
        <f t="shared" si="437"/>
        <v>0</v>
      </c>
      <c r="G4978" s="223">
        <f t="shared" si="437"/>
        <v>0</v>
      </c>
      <c r="H4978" s="223">
        <f t="shared" si="437"/>
        <v>0</v>
      </c>
      <c r="I4978" s="223">
        <f t="shared" si="437"/>
        <v>0</v>
      </c>
      <c r="J4978" s="223">
        <f t="shared" si="437"/>
        <v>0</v>
      </c>
      <c r="K4978" s="223">
        <f t="shared" si="437"/>
        <v>0</v>
      </c>
      <c r="L4978" s="223">
        <f t="shared" si="437"/>
        <v>0</v>
      </c>
      <c r="M4978" s="223">
        <f t="shared" si="437"/>
        <v>0</v>
      </c>
      <c r="N4978" s="223">
        <f t="shared" si="437"/>
        <v>0</v>
      </c>
      <c r="O4978" s="223">
        <f t="shared" si="437"/>
        <v>0</v>
      </c>
      <c r="P4978" s="223">
        <f t="shared" si="437"/>
        <v>0</v>
      </c>
      <c r="Q4978" s="223">
        <f t="shared" si="437"/>
        <v>0</v>
      </c>
      <c r="R4978" s="223">
        <f t="shared" si="437"/>
        <v>0</v>
      </c>
    </row>
    <row r="4979" spans="1:18" hidden="1" outlineLevel="2" x14ac:dyDescent="0.25">
      <c r="A4979" s="222" t="str">
        <f>'Usages industrie'!A40</f>
        <v>Usage industriel n°37</v>
      </c>
      <c r="B4979" s="222" t="s">
        <v>41</v>
      </c>
      <c r="C4979" s="222"/>
      <c r="D4979" s="223">
        <f>IF(B$4934&lt;&gt;"",IF(B$4934='Usages industrie'!$K40,'Usages industrie'!J40,0),0)</f>
        <v>0</v>
      </c>
      <c r="E4979" s="223">
        <f t="shared" si="437"/>
        <v>0</v>
      </c>
      <c r="F4979" s="223">
        <f t="shared" si="437"/>
        <v>0</v>
      </c>
      <c r="G4979" s="223">
        <f t="shared" si="437"/>
        <v>0</v>
      </c>
      <c r="H4979" s="223">
        <f t="shared" si="437"/>
        <v>0</v>
      </c>
      <c r="I4979" s="223">
        <f t="shared" si="437"/>
        <v>0</v>
      </c>
      <c r="J4979" s="223">
        <f t="shared" si="437"/>
        <v>0</v>
      </c>
      <c r="K4979" s="223">
        <f t="shared" si="437"/>
        <v>0</v>
      </c>
      <c r="L4979" s="223">
        <f t="shared" si="437"/>
        <v>0</v>
      </c>
      <c r="M4979" s="223">
        <f t="shared" si="437"/>
        <v>0</v>
      </c>
      <c r="N4979" s="223">
        <f t="shared" si="437"/>
        <v>0</v>
      </c>
      <c r="O4979" s="223">
        <f t="shared" si="437"/>
        <v>0</v>
      </c>
      <c r="P4979" s="223">
        <f t="shared" si="437"/>
        <v>0</v>
      </c>
      <c r="Q4979" s="223">
        <f t="shared" si="437"/>
        <v>0</v>
      </c>
      <c r="R4979" s="223">
        <f t="shared" si="437"/>
        <v>0</v>
      </c>
    </row>
    <row r="4980" spans="1:18" hidden="1" outlineLevel="2" x14ac:dyDescent="0.25">
      <c r="A4980" s="222" t="str">
        <f>'Usages industrie'!A41</f>
        <v>Usage industriel n°38</v>
      </c>
      <c r="B4980" s="222" t="s">
        <v>41</v>
      </c>
      <c r="C4980" s="222"/>
      <c r="D4980" s="223">
        <f>IF(B$4934&lt;&gt;"",IF(B$4934='Usages industrie'!$K41,'Usages industrie'!J41,0),0)</f>
        <v>0</v>
      </c>
      <c r="E4980" s="223">
        <f t="shared" si="437"/>
        <v>0</v>
      </c>
      <c r="F4980" s="223">
        <f t="shared" si="437"/>
        <v>0</v>
      </c>
      <c r="G4980" s="223">
        <f t="shared" si="437"/>
        <v>0</v>
      </c>
      <c r="H4980" s="223">
        <f t="shared" si="437"/>
        <v>0</v>
      </c>
      <c r="I4980" s="223">
        <f t="shared" si="437"/>
        <v>0</v>
      </c>
      <c r="J4980" s="223">
        <f t="shared" si="437"/>
        <v>0</v>
      </c>
      <c r="K4980" s="223">
        <f t="shared" si="437"/>
        <v>0</v>
      </c>
      <c r="L4980" s="223">
        <f t="shared" si="437"/>
        <v>0</v>
      </c>
      <c r="M4980" s="223">
        <f t="shared" si="437"/>
        <v>0</v>
      </c>
      <c r="N4980" s="223">
        <f t="shared" si="437"/>
        <v>0</v>
      </c>
      <c r="O4980" s="223">
        <f t="shared" si="437"/>
        <v>0</v>
      </c>
      <c r="P4980" s="223">
        <f t="shared" si="437"/>
        <v>0</v>
      </c>
      <c r="Q4980" s="223">
        <f t="shared" si="437"/>
        <v>0</v>
      </c>
      <c r="R4980" s="223">
        <f t="shared" si="437"/>
        <v>0</v>
      </c>
    </row>
    <row r="4981" spans="1:18" hidden="1" outlineLevel="2" x14ac:dyDescent="0.25">
      <c r="A4981" s="222" t="str">
        <f>'Usages industrie'!A42</f>
        <v>Usage industriel n°39</v>
      </c>
      <c r="B4981" s="222" t="s">
        <v>41</v>
      </c>
      <c r="C4981" s="222"/>
      <c r="D4981" s="223">
        <f>IF(B$4934&lt;&gt;"",IF(B$4934='Usages industrie'!$K42,'Usages industrie'!J42,0),0)</f>
        <v>0</v>
      </c>
      <c r="E4981" s="223">
        <f t="shared" si="437"/>
        <v>0</v>
      </c>
      <c r="F4981" s="223">
        <f t="shared" si="437"/>
        <v>0</v>
      </c>
      <c r="G4981" s="223">
        <f t="shared" si="437"/>
        <v>0</v>
      </c>
      <c r="H4981" s="223">
        <f t="shared" si="437"/>
        <v>0</v>
      </c>
      <c r="I4981" s="223">
        <f t="shared" si="437"/>
        <v>0</v>
      </c>
      <c r="J4981" s="223">
        <f t="shared" si="437"/>
        <v>0</v>
      </c>
      <c r="K4981" s="223">
        <f t="shared" si="437"/>
        <v>0</v>
      </c>
      <c r="L4981" s="223">
        <f t="shared" si="437"/>
        <v>0</v>
      </c>
      <c r="M4981" s="223">
        <f t="shared" si="437"/>
        <v>0</v>
      </c>
      <c r="N4981" s="223">
        <f t="shared" si="437"/>
        <v>0</v>
      </c>
      <c r="O4981" s="223">
        <f t="shared" si="437"/>
        <v>0</v>
      </c>
      <c r="P4981" s="223">
        <f t="shared" si="437"/>
        <v>0</v>
      </c>
      <c r="Q4981" s="223">
        <f t="shared" si="437"/>
        <v>0</v>
      </c>
      <c r="R4981" s="223">
        <f t="shared" si="437"/>
        <v>0</v>
      </c>
    </row>
    <row r="4982" spans="1:18" hidden="1" outlineLevel="2" x14ac:dyDescent="0.25">
      <c r="A4982" s="222" t="str">
        <f>'Usages industrie'!A43</f>
        <v>Usage industriel n°40</v>
      </c>
      <c r="B4982" s="222" t="s">
        <v>41</v>
      </c>
      <c r="C4982" s="222"/>
      <c r="D4982" s="223">
        <f>IF(B$4934&lt;&gt;"",IF(B$4934='Usages industrie'!$K43,'Usages industrie'!J43,0),0)</f>
        <v>0</v>
      </c>
      <c r="E4982" s="223">
        <f t="shared" si="437"/>
        <v>0</v>
      </c>
      <c r="F4982" s="223">
        <f t="shared" si="437"/>
        <v>0</v>
      </c>
      <c r="G4982" s="223">
        <f t="shared" si="437"/>
        <v>0</v>
      </c>
      <c r="H4982" s="223">
        <f t="shared" si="437"/>
        <v>0</v>
      </c>
      <c r="I4982" s="223">
        <f t="shared" si="437"/>
        <v>0</v>
      </c>
      <c r="J4982" s="223">
        <f t="shared" si="437"/>
        <v>0</v>
      </c>
      <c r="K4982" s="223">
        <f t="shared" si="437"/>
        <v>0</v>
      </c>
      <c r="L4982" s="223">
        <f t="shared" si="437"/>
        <v>0</v>
      </c>
      <c r="M4982" s="223">
        <f t="shared" si="437"/>
        <v>0</v>
      </c>
      <c r="N4982" s="223">
        <f t="shared" si="437"/>
        <v>0</v>
      </c>
      <c r="O4982" s="223">
        <f t="shared" si="437"/>
        <v>0</v>
      </c>
      <c r="P4982" s="223">
        <f t="shared" si="437"/>
        <v>0</v>
      </c>
      <c r="Q4982" s="223">
        <f t="shared" si="437"/>
        <v>0</v>
      </c>
      <c r="R4982" s="223">
        <f t="shared" si="437"/>
        <v>0</v>
      </c>
    </row>
    <row r="4983" spans="1:18" hidden="1" outlineLevel="2" x14ac:dyDescent="0.25">
      <c r="A4983" s="222" t="str">
        <f>'Usages industrie'!A44</f>
        <v>Usage industriel n°41</v>
      </c>
      <c r="B4983" s="222" t="s">
        <v>41</v>
      </c>
      <c r="C4983" s="222"/>
      <c r="D4983" s="223">
        <f>IF(B$4934&lt;&gt;"",IF(B$4934='Usages industrie'!$K44,'Usages industrie'!J44,0),0)</f>
        <v>0</v>
      </c>
      <c r="E4983" s="223">
        <f t="shared" ref="E4983:R4992" si="438">$D4983</f>
        <v>0</v>
      </c>
      <c r="F4983" s="223">
        <f t="shared" si="438"/>
        <v>0</v>
      </c>
      <c r="G4983" s="223">
        <f t="shared" si="438"/>
        <v>0</v>
      </c>
      <c r="H4983" s="223">
        <f t="shared" si="438"/>
        <v>0</v>
      </c>
      <c r="I4983" s="223">
        <f t="shared" si="438"/>
        <v>0</v>
      </c>
      <c r="J4983" s="223">
        <f t="shared" si="438"/>
        <v>0</v>
      </c>
      <c r="K4983" s="223">
        <f t="shared" si="438"/>
        <v>0</v>
      </c>
      <c r="L4983" s="223">
        <f t="shared" si="438"/>
        <v>0</v>
      </c>
      <c r="M4983" s="223">
        <f t="shared" si="438"/>
        <v>0</v>
      </c>
      <c r="N4983" s="223">
        <f t="shared" si="438"/>
        <v>0</v>
      </c>
      <c r="O4983" s="223">
        <f t="shared" si="438"/>
        <v>0</v>
      </c>
      <c r="P4983" s="223">
        <f t="shared" si="438"/>
        <v>0</v>
      </c>
      <c r="Q4983" s="223">
        <f t="shared" si="438"/>
        <v>0</v>
      </c>
      <c r="R4983" s="223">
        <f t="shared" si="438"/>
        <v>0</v>
      </c>
    </row>
    <row r="4984" spans="1:18" hidden="1" outlineLevel="2" x14ac:dyDescent="0.25">
      <c r="A4984" s="222" t="str">
        <f>'Usages industrie'!A45</f>
        <v>Usage industriel n°42</v>
      </c>
      <c r="B4984" s="222" t="s">
        <v>41</v>
      </c>
      <c r="C4984" s="222"/>
      <c r="D4984" s="223">
        <f>IF(B$4934&lt;&gt;"",IF(B$4934='Usages industrie'!$K45,'Usages industrie'!J45,0),0)</f>
        <v>0</v>
      </c>
      <c r="E4984" s="223">
        <f t="shared" si="438"/>
        <v>0</v>
      </c>
      <c r="F4984" s="223">
        <f t="shared" si="438"/>
        <v>0</v>
      </c>
      <c r="G4984" s="223">
        <f t="shared" si="438"/>
        <v>0</v>
      </c>
      <c r="H4984" s="223">
        <f t="shared" si="438"/>
        <v>0</v>
      </c>
      <c r="I4984" s="223">
        <f t="shared" si="438"/>
        <v>0</v>
      </c>
      <c r="J4984" s="223">
        <f t="shared" si="438"/>
        <v>0</v>
      </c>
      <c r="K4984" s="223">
        <f t="shared" si="438"/>
        <v>0</v>
      </c>
      <c r="L4984" s="223">
        <f t="shared" si="438"/>
        <v>0</v>
      </c>
      <c r="M4984" s="223">
        <f t="shared" si="438"/>
        <v>0</v>
      </c>
      <c r="N4984" s="223">
        <f t="shared" si="438"/>
        <v>0</v>
      </c>
      <c r="O4984" s="223">
        <f t="shared" si="438"/>
        <v>0</v>
      </c>
      <c r="P4984" s="223">
        <f t="shared" si="438"/>
        <v>0</v>
      </c>
      <c r="Q4984" s="223">
        <f t="shared" si="438"/>
        <v>0</v>
      </c>
      <c r="R4984" s="223">
        <f t="shared" si="438"/>
        <v>0</v>
      </c>
    </row>
    <row r="4985" spans="1:18" hidden="1" outlineLevel="2" x14ac:dyDescent="0.25">
      <c r="A4985" s="222" t="str">
        <f>'Usages industrie'!A46</f>
        <v>Usage industriel n°43</v>
      </c>
      <c r="B4985" s="222" t="s">
        <v>41</v>
      </c>
      <c r="C4985" s="222"/>
      <c r="D4985" s="223">
        <f>IF(B$4934&lt;&gt;"",IF(B$4934='Usages industrie'!$K46,'Usages industrie'!J46,0),0)</f>
        <v>0</v>
      </c>
      <c r="E4985" s="223">
        <f t="shared" si="438"/>
        <v>0</v>
      </c>
      <c r="F4985" s="223">
        <f t="shared" si="438"/>
        <v>0</v>
      </c>
      <c r="G4985" s="223">
        <f t="shared" si="438"/>
        <v>0</v>
      </c>
      <c r="H4985" s="223">
        <f t="shared" si="438"/>
        <v>0</v>
      </c>
      <c r="I4985" s="223">
        <f t="shared" si="438"/>
        <v>0</v>
      </c>
      <c r="J4985" s="223">
        <f t="shared" si="438"/>
        <v>0</v>
      </c>
      <c r="K4985" s="223">
        <f t="shared" si="438"/>
        <v>0</v>
      </c>
      <c r="L4985" s="223">
        <f t="shared" si="438"/>
        <v>0</v>
      </c>
      <c r="M4985" s="223">
        <f t="shared" si="438"/>
        <v>0</v>
      </c>
      <c r="N4985" s="223">
        <f t="shared" si="438"/>
        <v>0</v>
      </c>
      <c r="O4985" s="223">
        <f t="shared" si="438"/>
        <v>0</v>
      </c>
      <c r="P4985" s="223">
        <f t="shared" si="438"/>
        <v>0</v>
      </c>
      <c r="Q4985" s="223">
        <f t="shared" si="438"/>
        <v>0</v>
      </c>
      <c r="R4985" s="223">
        <f t="shared" si="438"/>
        <v>0</v>
      </c>
    </row>
    <row r="4986" spans="1:18" hidden="1" outlineLevel="2" x14ac:dyDescent="0.25">
      <c r="A4986" s="222" t="str">
        <f>'Usages industrie'!A47</f>
        <v>Usage industriel n°44</v>
      </c>
      <c r="B4986" s="222" t="s">
        <v>41</v>
      </c>
      <c r="C4986" s="222"/>
      <c r="D4986" s="223">
        <f>IF(B$4934&lt;&gt;"",IF(B$4934='Usages industrie'!$K47,'Usages industrie'!J47,0),0)</f>
        <v>0</v>
      </c>
      <c r="E4986" s="223">
        <f t="shared" si="438"/>
        <v>0</v>
      </c>
      <c r="F4986" s="223">
        <f t="shared" si="438"/>
        <v>0</v>
      </c>
      <c r="G4986" s="223">
        <f t="shared" si="438"/>
        <v>0</v>
      </c>
      <c r="H4986" s="223">
        <f t="shared" si="438"/>
        <v>0</v>
      </c>
      <c r="I4986" s="223">
        <f t="shared" si="438"/>
        <v>0</v>
      </c>
      <c r="J4986" s="223">
        <f t="shared" si="438"/>
        <v>0</v>
      </c>
      <c r="K4986" s="223">
        <f t="shared" si="438"/>
        <v>0</v>
      </c>
      <c r="L4986" s="223">
        <f t="shared" si="438"/>
        <v>0</v>
      </c>
      <c r="M4986" s="223">
        <f t="shared" si="438"/>
        <v>0</v>
      </c>
      <c r="N4986" s="223">
        <f t="shared" si="438"/>
        <v>0</v>
      </c>
      <c r="O4986" s="223">
        <f t="shared" si="438"/>
        <v>0</v>
      </c>
      <c r="P4986" s="223">
        <f t="shared" si="438"/>
        <v>0</v>
      </c>
      <c r="Q4986" s="223">
        <f t="shared" si="438"/>
        <v>0</v>
      </c>
      <c r="R4986" s="223">
        <f t="shared" si="438"/>
        <v>0</v>
      </c>
    </row>
    <row r="4987" spans="1:18" hidden="1" outlineLevel="2" x14ac:dyDescent="0.25">
      <c r="A4987" s="222" t="str">
        <f>'Usages industrie'!A48</f>
        <v>Usage industriel n°45</v>
      </c>
      <c r="B4987" s="222" t="s">
        <v>41</v>
      </c>
      <c r="C4987" s="222"/>
      <c r="D4987" s="223">
        <f>IF(B$4934&lt;&gt;"",IF(B$4934='Usages industrie'!$K48,'Usages industrie'!J48,0),0)</f>
        <v>0</v>
      </c>
      <c r="E4987" s="223">
        <f t="shared" si="438"/>
        <v>0</v>
      </c>
      <c r="F4987" s="223">
        <f t="shared" si="438"/>
        <v>0</v>
      </c>
      <c r="G4987" s="223">
        <f t="shared" si="438"/>
        <v>0</v>
      </c>
      <c r="H4987" s="223">
        <f t="shared" si="438"/>
        <v>0</v>
      </c>
      <c r="I4987" s="223">
        <f t="shared" si="438"/>
        <v>0</v>
      </c>
      <c r="J4987" s="223">
        <f t="shared" si="438"/>
        <v>0</v>
      </c>
      <c r="K4987" s="223">
        <f t="shared" si="438"/>
        <v>0</v>
      </c>
      <c r="L4987" s="223">
        <f t="shared" si="438"/>
        <v>0</v>
      </c>
      <c r="M4987" s="223">
        <f t="shared" si="438"/>
        <v>0</v>
      </c>
      <c r="N4987" s="223">
        <f t="shared" si="438"/>
        <v>0</v>
      </c>
      <c r="O4987" s="223">
        <f t="shared" si="438"/>
        <v>0</v>
      </c>
      <c r="P4987" s="223">
        <f t="shared" si="438"/>
        <v>0</v>
      </c>
      <c r="Q4987" s="223">
        <f t="shared" si="438"/>
        <v>0</v>
      </c>
      <c r="R4987" s="223">
        <f t="shared" si="438"/>
        <v>0</v>
      </c>
    </row>
    <row r="4988" spans="1:18" hidden="1" outlineLevel="2" x14ac:dyDescent="0.25">
      <c r="A4988" s="222" t="str">
        <f>'Usages industrie'!A49</f>
        <v>Usage industriel n°46</v>
      </c>
      <c r="B4988" s="222" t="s">
        <v>41</v>
      </c>
      <c r="C4988" s="222"/>
      <c r="D4988" s="223">
        <f>IF(B$4934&lt;&gt;"",IF(B$4934='Usages industrie'!$K49,'Usages industrie'!J49,0),0)</f>
        <v>0</v>
      </c>
      <c r="E4988" s="223">
        <f t="shared" si="438"/>
        <v>0</v>
      </c>
      <c r="F4988" s="223">
        <f t="shared" si="438"/>
        <v>0</v>
      </c>
      <c r="G4988" s="223">
        <f t="shared" si="438"/>
        <v>0</v>
      </c>
      <c r="H4988" s="223">
        <f t="shared" si="438"/>
        <v>0</v>
      </c>
      <c r="I4988" s="223">
        <f t="shared" si="438"/>
        <v>0</v>
      </c>
      <c r="J4988" s="223">
        <f t="shared" si="438"/>
        <v>0</v>
      </c>
      <c r="K4988" s="223">
        <f t="shared" si="438"/>
        <v>0</v>
      </c>
      <c r="L4988" s="223">
        <f t="shared" si="438"/>
        <v>0</v>
      </c>
      <c r="M4988" s="223">
        <f t="shared" si="438"/>
        <v>0</v>
      </c>
      <c r="N4988" s="223">
        <f t="shared" si="438"/>
        <v>0</v>
      </c>
      <c r="O4988" s="223">
        <f t="shared" si="438"/>
        <v>0</v>
      </c>
      <c r="P4988" s="223">
        <f t="shared" si="438"/>
        <v>0</v>
      </c>
      <c r="Q4988" s="223">
        <f t="shared" si="438"/>
        <v>0</v>
      </c>
      <c r="R4988" s="223">
        <f t="shared" si="438"/>
        <v>0</v>
      </c>
    </row>
    <row r="4989" spans="1:18" hidden="1" outlineLevel="2" x14ac:dyDescent="0.25">
      <c r="A4989" s="222" t="str">
        <f>'Usages industrie'!A50</f>
        <v>Usage industriel n°47</v>
      </c>
      <c r="B4989" s="222" t="s">
        <v>41</v>
      </c>
      <c r="C4989" s="222"/>
      <c r="D4989" s="223">
        <f>IF(B$4934&lt;&gt;"",IF(B$4934='Usages industrie'!$K50,'Usages industrie'!J50,0),0)</f>
        <v>0</v>
      </c>
      <c r="E4989" s="223">
        <f t="shared" si="438"/>
        <v>0</v>
      </c>
      <c r="F4989" s="223">
        <f t="shared" si="438"/>
        <v>0</v>
      </c>
      <c r="G4989" s="223">
        <f t="shared" si="438"/>
        <v>0</v>
      </c>
      <c r="H4989" s="223">
        <f t="shared" si="438"/>
        <v>0</v>
      </c>
      <c r="I4989" s="223">
        <f t="shared" si="438"/>
        <v>0</v>
      </c>
      <c r="J4989" s="223">
        <f t="shared" si="438"/>
        <v>0</v>
      </c>
      <c r="K4989" s="223">
        <f t="shared" si="438"/>
        <v>0</v>
      </c>
      <c r="L4989" s="223">
        <f t="shared" si="438"/>
        <v>0</v>
      </c>
      <c r="M4989" s="223">
        <f t="shared" si="438"/>
        <v>0</v>
      </c>
      <c r="N4989" s="223">
        <f t="shared" si="438"/>
        <v>0</v>
      </c>
      <c r="O4989" s="223">
        <f t="shared" si="438"/>
        <v>0</v>
      </c>
      <c r="P4989" s="223">
        <f t="shared" si="438"/>
        <v>0</v>
      </c>
      <c r="Q4989" s="223">
        <f t="shared" si="438"/>
        <v>0</v>
      </c>
      <c r="R4989" s="223">
        <f t="shared" si="438"/>
        <v>0</v>
      </c>
    </row>
    <row r="4990" spans="1:18" hidden="1" outlineLevel="2" x14ac:dyDescent="0.25">
      <c r="A4990" s="222" t="str">
        <f>'Usages industrie'!A51</f>
        <v>Usage industriel n°48</v>
      </c>
      <c r="B4990" s="222" t="s">
        <v>41</v>
      </c>
      <c r="C4990" s="222"/>
      <c r="D4990" s="223">
        <f>IF(B$4934&lt;&gt;"",IF(B$4934='Usages industrie'!$K51,'Usages industrie'!J51,0),0)</f>
        <v>0</v>
      </c>
      <c r="E4990" s="223">
        <f t="shared" si="438"/>
        <v>0</v>
      </c>
      <c r="F4990" s="223">
        <f t="shared" si="438"/>
        <v>0</v>
      </c>
      <c r="G4990" s="223">
        <f t="shared" si="438"/>
        <v>0</v>
      </c>
      <c r="H4990" s="223">
        <f t="shared" si="438"/>
        <v>0</v>
      </c>
      <c r="I4990" s="223">
        <f t="shared" si="438"/>
        <v>0</v>
      </c>
      <c r="J4990" s="223">
        <f t="shared" si="438"/>
        <v>0</v>
      </c>
      <c r="K4990" s="223">
        <f t="shared" si="438"/>
        <v>0</v>
      </c>
      <c r="L4990" s="223">
        <f t="shared" si="438"/>
        <v>0</v>
      </c>
      <c r="M4990" s="223">
        <f t="shared" si="438"/>
        <v>0</v>
      </c>
      <c r="N4990" s="223">
        <f t="shared" si="438"/>
        <v>0</v>
      </c>
      <c r="O4990" s="223">
        <f t="shared" si="438"/>
        <v>0</v>
      </c>
      <c r="P4990" s="223">
        <f t="shared" si="438"/>
        <v>0</v>
      </c>
      <c r="Q4990" s="223">
        <f t="shared" si="438"/>
        <v>0</v>
      </c>
      <c r="R4990" s="223">
        <f t="shared" si="438"/>
        <v>0</v>
      </c>
    </row>
    <row r="4991" spans="1:18" hidden="1" outlineLevel="2" x14ac:dyDescent="0.25">
      <c r="A4991" s="222" t="str">
        <f>'Usages industrie'!A52</f>
        <v>Usage industriel n°49</v>
      </c>
      <c r="B4991" s="222" t="s">
        <v>41</v>
      </c>
      <c r="C4991" s="222"/>
      <c r="D4991" s="223">
        <f>IF(B$4934&lt;&gt;"",IF(B$4934='Usages industrie'!$K52,'Usages industrie'!J52,0),0)</f>
        <v>0</v>
      </c>
      <c r="E4991" s="223">
        <f t="shared" si="438"/>
        <v>0</v>
      </c>
      <c r="F4991" s="223">
        <f t="shared" si="438"/>
        <v>0</v>
      </c>
      <c r="G4991" s="223">
        <f t="shared" si="438"/>
        <v>0</v>
      </c>
      <c r="H4991" s="223">
        <f t="shared" si="438"/>
        <v>0</v>
      </c>
      <c r="I4991" s="223">
        <f t="shared" si="438"/>
        <v>0</v>
      </c>
      <c r="J4991" s="223">
        <f t="shared" si="438"/>
        <v>0</v>
      </c>
      <c r="K4991" s="223">
        <f t="shared" si="438"/>
        <v>0</v>
      </c>
      <c r="L4991" s="223">
        <f t="shared" si="438"/>
        <v>0</v>
      </c>
      <c r="M4991" s="223">
        <f t="shared" si="438"/>
        <v>0</v>
      </c>
      <c r="N4991" s="223">
        <f t="shared" si="438"/>
        <v>0</v>
      </c>
      <c r="O4991" s="223">
        <f t="shared" si="438"/>
        <v>0</v>
      </c>
      <c r="P4991" s="223">
        <f t="shared" si="438"/>
        <v>0</v>
      </c>
      <c r="Q4991" s="223">
        <f t="shared" si="438"/>
        <v>0</v>
      </c>
      <c r="R4991" s="223">
        <f t="shared" si="438"/>
        <v>0</v>
      </c>
    </row>
    <row r="4992" spans="1:18" hidden="1" outlineLevel="2" x14ac:dyDescent="0.25">
      <c r="A4992" s="222" t="str">
        <f>'Usages industrie'!A53</f>
        <v>Usage industriel n°50</v>
      </c>
      <c r="B4992" s="222" t="s">
        <v>41</v>
      </c>
      <c r="C4992" s="222"/>
      <c r="D4992" s="223">
        <f>IF(B$4934&lt;&gt;"",IF(B$4934='Usages industrie'!$K53,'Usages industrie'!J53,0),0)</f>
        <v>0</v>
      </c>
      <c r="E4992" s="223">
        <f t="shared" si="438"/>
        <v>0</v>
      </c>
      <c r="F4992" s="223">
        <f t="shared" si="438"/>
        <v>0</v>
      </c>
      <c r="G4992" s="223">
        <f t="shared" si="438"/>
        <v>0</v>
      </c>
      <c r="H4992" s="223">
        <f t="shared" si="438"/>
        <v>0</v>
      </c>
      <c r="I4992" s="223">
        <f t="shared" si="438"/>
        <v>0</v>
      </c>
      <c r="J4992" s="223">
        <f t="shared" si="438"/>
        <v>0</v>
      </c>
      <c r="K4992" s="223">
        <f t="shared" si="438"/>
        <v>0</v>
      </c>
      <c r="L4992" s="223">
        <f t="shared" si="438"/>
        <v>0</v>
      </c>
      <c r="M4992" s="223">
        <f t="shared" si="438"/>
        <v>0</v>
      </c>
      <c r="N4992" s="223">
        <f t="shared" si="438"/>
        <v>0</v>
      </c>
      <c r="O4992" s="223">
        <f t="shared" si="438"/>
        <v>0</v>
      </c>
      <c r="P4992" s="223">
        <f t="shared" si="438"/>
        <v>0</v>
      </c>
      <c r="Q4992" s="223">
        <f t="shared" si="438"/>
        <v>0</v>
      </c>
      <c r="R4992" s="223">
        <f t="shared" si="438"/>
        <v>0</v>
      </c>
    </row>
    <row r="4993" spans="1:18" hidden="1" outlineLevel="1" collapsed="1" x14ac:dyDescent="0.25">
      <c r="A4993" s="222" t="s">
        <v>649</v>
      </c>
      <c r="B4993" s="222"/>
      <c r="C4993" s="222"/>
      <c r="D4993" s="223">
        <f t="shared" ref="D4993:R4993" si="439">SUM(D4943:D4992)</f>
        <v>0</v>
      </c>
      <c r="E4993" s="223">
        <f t="shared" si="439"/>
        <v>0</v>
      </c>
      <c r="F4993" s="223">
        <f t="shared" si="439"/>
        <v>0</v>
      </c>
      <c r="G4993" s="223">
        <f t="shared" si="439"/>
        <v>0</v>
      </c>
      <c r="H4993" s="223">
        <f t="shared" si="439"/>
        <v>0</v>
      </c>
      <c r="I4993" s="223">
        <f t="shared" si="439"/>
        <v>0</v>
      </c>
      <c r="J4993" s="223">
        <f t="shared" si="439"/>
        <v>0</v>
      </c>
      <c r="K4993" s="223">
        <f t="shared" si="439"/>
        <v>0</v>
      </c>
      <c r="L4993" s="223">
        <f t="shared" si="439"/>
        <v>0</v>
      </c>
      <c r="M4993" s="223">
        <f t="shared" si="439"/>
        <v>0</v>
      </c>
      <c r="N4993" s="223">
        <f t="shared" si="439"/>
        <v>0</v>
      </c>
      <c r="O4993" s="223">
        <f t="shared" si="439"/>
        <v>0</v>
      </c>
      <c r="P4993" s="223">
        <f t="shared" si="439"/>
        <v>0</v>
      </c>
      <c r="Q4993" s="223">
        <f t="shared" si="439"/>
        <v>0</v>
      </c>
      <c r="R4993" s="223">
        <f t="shared" si="439"/>
        <v>0</v>
      </c>
    </row>
    <row r="4994" spans="1:18" hidden="1" outlineLevel="2" x14ac:dyDescent="0.25">
      <c r="A4994" s="222" t="str">
        <f>'Usages industrie'!A4</f>
        <v>Usage industriel n°1</v>
      </c>
      <c r="B4994" s="222" t="s">
        <v>645</v>
      </c>
      <c r="C4994" s="222"/>
      <c r="D4994" s="223">
        <f>D4943*'Usages industrie'!$P4*(1+'Usages industrie'!$Q4)^(D$4937-$D$4937)/1000</f>
        <v>0</v>
      </c>
      <c r="E4994" s="223">
        <f>E4943*'Usages industrie'!$P4*(1+'Usages industrie'!$Q4)^(E$4937-$D$4937)/1000</f>
        <v>0</v>
      </c>
      <c r="F4994" s="223">
        <f>F4943*'Usages industrie'!$P4*(1+'Usages industrie'!$Q4)^(F$4937-$D$4937)/1000</f>
        <v>0</v>
      </c>
      <c r="G4994" s="223">
        <f>G4943*'Usages industrie'!$P4*(1+'Usages industrie'!$Q4)^(G$4937-$D$4937)/1000</f>
        <v>0</v>
      </c>
      <c r="H4994" s="223">
        <f>H4943*'Usages industrie'!$P4*(1+'Usages industrie'!$Q4)^(H$4937-$D$4937)/1000</f>
        <v>0</v>
      </c>
      <c r="I4994" s="223">
        <f>I4943*'Usages industrie'!$P4*(1+'Usages industrie'!$Q4)^(I$4937-$D$4937)/1000</f>
        <v>0</v>
      </c>
      <c r="J4994" s="223">
        <f>J4943*'Usages industrie'!$P4*(1+'Usages industrie'!$Q4)^(J$4937-$D$4937)/1000</f>
        <v>0</v>
      </c>
      <c r="K4994" s="223">
        <f>K4943*'Usages industrie'!$P4*(1+'Usages industrie'!$Q4)^(K$4937-$D$4937)/1000</f>
        <v>0</v>
      </c>
      <c r="L4994" s="223">
        <f>L4943*'Usages industrie'!$P4*(1+'Usages industrie'!$Q4)^(L$4937-$D$4937)/1000</f>
        <v>0</v>
      </c>
      <c r="M4994" s="223">
        <f>M4943*'Usages industrie'!$P4*(1+'Usages industrie'!$Q4)^(M$4937-$D$4937)/1000</f>
        <v>0</v>
      </c>
      <c r="N4994" s="223">
        <f>N4943*'Usages industrie'!$P4*(1+'Usages industrie'!$Q4)^(N$4937-$D$4937)/1000</f>
        <v>0</v>
      </c>
      <c r="O4994" s="223">
        <f>O4943*'Usages industrie'!$P4*(1+'Usages industrie'!$Q4)^(O$4937-$D$4937)/1000</f>
        <v>0</v>
      </c>
      <c r="P4994" s="223">
        <f>P4943*'Usages industrie'!$P4*(1+'Usages industrie'!$Q4)^(P$4937-$D$4937)/1000</f>
        <v>0</v>
      </c>
      <c r="Q4994" s="223">
        <f>Q4943*'Usages industrie'!$P4*(1+'Usages industrie'!$Q4)^(Q$4937-$D$4937)/1000</f>
        <v>0</v>
      </c>
      <c r="R4994" s="223">
        <f>R4943*'Usages industrie'!$P4*(1+'Usages industrie'!$Q4)^(R$4937-$D$4937)/1000</f>
        <v>0</v>
      </c>
    </row>
    <row r="4995" spans="1:18" hidden="1" outlineLevel="2" x14ac:dyDescent="0.25">
      <c r="A4995" s="222" t="str">
        <f>'Usages industrie'!A5</f>
        <v>Usage industriel n°2</v>
      </c>
      <c r="B4995" s="222" t="s">
        <v>645</v>
      </c>
      <c r="C4995" s="222"/>
      <c r="D4995" s="223">
        <f>D4944*'Usages industrie'!$P5*(1+'Usages industrie'!$Q5)^(D$4937-$D$4937)/1000</f>
        <v>0</v>
      </c>
      <c r="E4995" s="223">
        <f>E4944*'Usages industrie'!$P5*(1+'Usages industrie'!$Q5)^(E$4937-$D$4937)/1000</f>
        <v>0</v>
      </c>
      <c r="F4995" s="223">
        <f>F4944*'Usages industrie'!$P5*(1+'Usages industrie'!$Q5)^(F$4937-$D$4937)/1000</f>
        <v>0</v>
      </c>
      <c r="G4995" s="223">
        <f>G4944*'Usages industrie'!$P5*(1+'Usages industrie'!$Q5)^(G$4937-$D$4937)/1000</f>
        <v>0</v>
      </c>
      <c r="H4995" s="223">
        <f>H4944*'Usages industrie'!$P5*(1+'Usages industrie'!$Q5)^(H$4937-$D$4937)/1000</f>
        <v>0</v>
      </c>
      <c r="I4995" s="223">
        <f>I4944*'Usages industrie'!$P5*(1+'Usages industrie'!$Q5)^(I$4937-$D$4937)/1000</f>
        <v>0</v>
      </c>
      <c r="J4995" s="223">
        <f>J4944*'Usages industrie'!$P5*(1+'Usages industrie'!$Q5)^(J$4937-$D$4937)/1000</f>
        <v>0</v>
      </c>
      <c r="K4995" s="223">
        <f>K4944*'Usages industrie'!$P5*(1+'Usages industrie'!$Q5)^(K$4937-$D$4937)/1000</f>
        <v>0</v>
      </c>
      <c r="L4995" s="223">
        <f>L4944*'Usages industrie'!$P5*(1+'Usages industrie'!$Q5)^(L$4937-$D$4937)/1000</f>
        <v>0</v>
      </c>
      <c r="M4995" s="223">
        <f>M4944*'Usages industrie'!$P5*(1+'Usages industrie'!$Q5)^(M$4937-$D$4937)/1000</f>
        <v>0</v>
      </c>
      <c r="N4995" s="223">
        <f>N4944*'Usages industrie'!$P5*(1+'Usages industrie'!$Q5)^(N$4937-$D$4937)/1000</f>
        <v>0</v>
      </c>
      <c r="O4995" s="223">
        <f>O4944*'Usages industrie'!$P5*(1+'Usages industrie'!$Q5)^(O$4937-$D$4937)/1000</f>
        <v>0</v>
      </c>
      <c r="P4995" s="223">
        <f>P4944*'Usages industrie'!$P5*(1+'Usages industrie'!$Q5)^(P$4937-$D$4937)/1000</f>
        <v>0</v>
      </c>
      <c r="Q4995" s="223">
        <f>Q4944*'Usages industrie'!$P5*(1+'Usages industrie'!$Q5)^(Q$4937-$D$4937)/1000</f>
        <v>0</v>
      </c>
      <c r="R4995" s="223">
        <f>R4944*'Usages industrie'!$P5*(1+'Usages industrie'!$Q5)^(R$4937-$D$4937)/1000</f>
        <v>0</v>
      </c>
    </row>
    <row r="4996" spans="1:18" hidden="1" outlineLevel="2" x14ac:dyDescent="0.25">
      <c r="A4996" s="222" t="str">
        <f>'Usages industrie'!A6</f>
        <v>Usage industriel n°3</v>
      </c>
      <c r="B4996" s="222" t="s">
        <v>645</v>
      </c>
      <c r="C4996" s="222"/>
      <c r="D4996" s="223">
        <f>D4945*'Usages industrie'!$P6*(1+'Usages industrie'!$Q6)^(D$4937-$D$4937)/1000</f>
        <v>0</v>
      </c>
      <c r="E4996" s="223">
        <f>E4945*'Usages industrie'!$P6*(1+'Usages industrie'!$Q6)^(E$4937-$D$4937)/1000</f>
        <v>0</v>
      </c>
      <c r="F4996" s="223">
        <f>F4945*'Usages industrie'!$P6*(1+'Usages industrie'!$Q6)^(F$4937-$D$4937)/1000</f>
        <v>0</v>
      </c>
      <c r="G4996" s="223">
        <f>G4945*'Usages industrie'!$P6*(1+'Usages industrie'!$Q6)^(G$4937-$D$4937)/1000</f>
        <v>0</v>
      </c>
      <c r="H4996" s="223">
        <f>H4945*'Usages industrie'!$P6*(1+'Usages industrie'!$Q6)^(H$4937-$D$4937)/1000</f>
        <v>0</v>
      </c>
      <c r="I4996" s="223">
        <f>I4945*'Usages industrie'!$P6*(1+'Usages industrie'!$Q6)^(I$4937-$D$4937)/1000</f>
        <v>0</v>
      </c>
      <c r="J4996" s="223">
        <f>J4945*'Usages industrie'!$P6*(1+'Usages industrie'!$Q6)^(J$4937-$D$4937)/1000</f>
        <v>0</v>
      </c>
      <c r="K4996" s="223">
        <f>K4945*'Usages industrie'!$P6*(1+'Usages industrie'!$Q6)^(K$4937-$D$4937)/1000</f>
        <v>0</v>
      </c>
      <c r="L4996" s="223">
        <f>L4945*'Usages industrie'!$P6*(1+'Usages industrie'!$Q6)^(L$4937-$D$4937)/1000</f>
        <v>0</v>
      </c>
      <c r="M4996" s="223">
        <f>M4945*'Usages industrie'!$P6*(1+'Usages industrie'!$Q6)^(M$4937-$D$4937)/1000</f>
        <v>0</v>
      </c>
      <c r="N4996" s="223">
        <f>N4945*'Usages industrie'!$P6*(1+'Usages industrie'!$Q6)^(N$4937-$D$4937)/1000</f>
        <v>0</v>
      </c>
      <c r="O4996" s="223">
        <f>O4945*'Usages industrie'!$P6*(1+'Usages industrie'!$Q6)^(O$4937-$D$4937)/1000</f>
        <v>0</v>
      </c>
      <c r="P4996" s="223">
        <f>P4945*'Usages industrie'!$P6*(1+'Usages industrie'!$Q6)^(P$4937-$D$4937)/1000</f>
        <v>0</v>
      </c>
      <c r="Q4996" s="223">
        <f>Q4945*'Usages industrie'!$P6*(1+'Usages industrie'!$Q6)^(Q$4937-$D$4937)/1000</f>
        <v>0</v>
      </c>
      <c r="R4996" s="223">
        <f>R4945*'Usages industrie'!$P6*(1+'Usages industrie'!$Q6)^(R$4937-$D$4937)/1000</f>
        <v>0</v>
      </c>
    </row>
    <row r="4997" spans="1:18" hidden="1" outlineLevel="2" x14ac:dyDescent="0.25">
      <c r="A4997" s="222" t="str">
        <f>'Usages industrie'!A7</f>
        <v>Usage industriel n°4</v>
      </c>
      <c r="B4997" s="222" t="s">
        <v>645</v>
      </c>
      <c r="C4997" s="222"/>
      <c r="D4997" s="223">
        <f>D4946*'Usages industrie'!$P7*(1+'Usages industrie'!$Q7)^(D$4937-$D$4937)/1000</f>
        <v>0</v>
      </c>
      <c r="E4997" s="223">
        <f>E4946*'Usages industrie'!$P7*(1+'Usages industrie'!$Q7)^(E$4937-$D$4937)/1000</f>
        <v>0</v>
      </c>
      <c r="F4997" s="223">
        <f>F4946*'Usages industrie'!$P7*(1+'Usages industrie'!$Q7)^(F$4937-$D$4937)/1000</f>
        <v>0</v>
      </c>
      <c r="G4997" s="223">
        <f>G4946*'Usages industrie'!$P7*(1+'Usages industrie'!$Q7)^(G$4937-$D$4937)/1000</f>
        <v>0</v>
      </c>
      <c r="H4997" s="223">
        <f>H4946*'Usages industrie'!$P7*(1+'Usages industrie'!$Q7)^(H$4937-$D$4937)/1000</f>
        <v>0</v>
      </c>
      <c r="I4997" s="223">
        <f>I4946*'Usages industrie'!$P7*(1+'Usages industrie'!$Q7)^(I$4937-$D$4937)/1000</f>
        <v>0</v>
      </c>
      <c r="J4997" s="223">
        <f>J4946*'Usages industrie'!$P7*(1+'Usages industrie'!$Q7)^(J$4937-$D$4937)/1000</f>
        <v>0</v>
      </c>
      <c r="K4997" s="223">
        <f>K4946*'Usages industrie'!$P7*(1+'Usages industrie'!$Q7)^(K$4937-$D$4937)/1000</f>
        <v>0</v>
      </c>
      <c r="L4997" s="223">
        <f>L4946*'Usages industrie'!$P7*(1+'Usages industrie'!$Q7)^(L$4937-$D$4937)/1000</f>
        <v>0</v>
      </c>
      <c r="M4997" s="223">
        <f>M4946*'Usages industrie'!$P7*(1+'Usages industrie'!$Q7)^(M$4937-$D$4937)/1000</f>
        <v>0</v>
      </c>
      <c r="N4997" s="223">
        <f>N4946*'Usages industrie'!$P7*(1+'Usages industrie'!$Q7)^(N$4937-$D$4937)/1000</f>
        <v>0</v>
      </c>
      <c r="O4997" s="223">
        <f>O4946*'Usages industrie'!$P7*(1+'Usages industrie'!$Q7)^(O$4937-$D$4937)/1000</f>
        <v>0</v>
      </c>
      <c r="P4997" s="223">
        <f>P4946*'Usages industrie'!$P7*(1+'Usages industrie'!$Q7)^(P$4937-$D$4937)/1000</f>
        <v>0</v>
      </c>
      <c r="Q4997" s="223">
        <f>Q4946*'Usages industrie'!$P7*(1+'Usages industrie'!$Q7)^(Q$4937-$D$4937)/1000</f>
        <v>0</v>
      </c>
      <c r="R4997" s="223">
        <f>R4946*'Usages industrie'!$P7*(1+'Usages industrie'!$Q7)^(R$4937-$D$4937)/1000</f>
        <v>0</v>
      </c>
    </row>
    <row r="4998" spans="1:18" hidden="1" outlineLevel="2" x14ac:dyDescent="0.25">
      <c r="A4998" s="222" t="str">
        <f>'Usages industrie'!A8</f>
        <v>Usage industriel n°5</v>
      </c>
      <c r="B4998" s="222" t="s">
        <v>645</v>
      </c>
      <c r="C4998" s="222"/>
      <c r="D4998" s="223">
        <f>D4947*'Usages industrie'!$P8*(1+'Usages industrie'!$Q8)^(D$4937-$D$4937)/1000</f>
        <v>0</v>
      </c>
      <c r="E4998" s="223">
        <f>E4947*'Usages industrie'!$P8*(1+'Usages industrie'!$Q8)^(E$4937-$D$4937)/1000</f>
        <v>0</v>
      </c>
      <c r="F4998" s="223">
        <f>F4947*'Usages industrie'!$P8*(1+'Usages industrie'!$Q8)^(F$4937-$D$4937)/1000</f>
        <v>0</v>
      </c>
      <c r="G4998" s="223">
        <f>G4947*'Usages industrie'!$P8*(1+'Usages industrie'!$Q8)^(G$4937-$D$4937)/1000</f>
        <v>0</v>
      </c>
      <c r="H4998" s="223">
        <f>H4947*'Usages industrie'!$P8*(1+'Usages industrie'!$Q8)^(H$4937-$D$4937)/1000</f>
        <v>0</v>
      </c>
      <c r="I4998" s="223">
        <f>I4947*'Usages industrie'!$P8*(1+'Usages industrie'!$Q8)^(I$4937-$D$4937)/1000</f>
        <v>0</v>
      </c>
      <c r="J4998" s="223">
        <f>J4947*'Usages industrie'!$P8*(1+'Usages industrie'!$Q8)^(J$4937-$D$4937)/1000</f>
        <v>0</v>
      </c>
      <c r="K4998" s="223">
        <f>K4947*'Usages industrie'!$P8*(1+'Usages industrie'!$Q8)^(K$4937-$D$4937)/1000</f>
        <v>0</v>
      </c>
      <c r="L4998" s="223">
        <f>L4947*'Usages industrie'!$P8*(1+'Usages industrie'!$Q8)^(L$4937-$D$4937)/1000</f>
        <v>0</v>
      </c>
      <c r="M4998" s="223">
        <f>M4947*'Usages industrie'!$P8*(1+'Usages industrie'!$Q8)^(M$4937-$D$4937)/1000</f>
        <v>0</v>
      </c>
      <c r="N4998" s="223">
        <f>N4947*'Usages industrie'!$P8*(1+'Usages industrie'!$Q8)^(N$4937-$D$4937)/1000</f>
        <v>0</v>
      </c>
      <c r="O4998" s="223">
        <f>O4947*'Usages industrie'!$P8*(1+'Usages industrie'!$Q8)^(O$4937-$D$4937)/1000</f>
        <v>0</v>
      </c>
      <c r="P4998" s="223">
        <f>P4947*'Usages industrie'!$P8*(1+'Usages industrie'!$Q8)^(P$4937-$D$4937)/1000</f>
        <v>0</v>
      </c>
      <c r="Q4998" s="223">
        <f>Q4947*'Usages industrie'!$P8*(1+'Usages industrie'!$Q8)^(Q$4937-$D$4937)/1000</f>
        <v>0</v>
      </c>
      <c r="R4998" s="223">
        <f>R4947*'Usages industrie'!$P8*(1+'Usages industrie'!$Q8)^(R$4937-$D$4937)/1000</f>
        <v>0</v>
      </c>
    </row>
    <row r="4999" spans="1:18" hidden="1" outlineLevel="2" x14ac:dyDescent="0.25">
      <c r="A4999" s="222" t="str">
        <f>'Usages industrie'!A9</f>
        <v>Usage industriel n°6</v>
      </c>
      <c r="B4999" s="222" t="s">
        <v>645</v>
      </c>
      <c r="C4999" s="222"/>
      <c r="D4999" s="223">
        <f>D4948*'Usages industrie'!$P9*(1+'Usages industrie'!$Q9)^(D$4937-$D$4937)/1000</f>
        <v>0</v>
      </c>
      <c r="E4999" s="223">
        <f>E4948*'Usages industrie'!$P9*(1+'Usages industrie'!$Q9)^(E$4937-$D$4937)/1000</f>
        <v>0</v>
      </c>
      <c r="F4999" s="223">
        <f>F4948*'Usages industrie'!$P9*(1+'Usages industrie'!$Q9)^(F$4937-$D$4937)/1000</f>
        <v>0</v>
      </c>
      <c r="G4999" s="223">
        <f>G4948*'Usages industrie'!$P9*(1+'Usages industrie'!$Q9)^(G$4937-$D$4937)/1000</f>
        <v>0</v>
      </c>
      <c r="H4999" s="223">
        <f>H4948*'Usages industrie'!$P9*(1+'Usages industrie'!$Q9)^(H$4937-$D$4937)/1000</f>
        <v>0</v>
      </c>
      <c r="I4999" s="223">
        <f>I4948*'Usages industrie'!$P9*(1+'Usages industrie'!$Q9)^(I$4937-$D$4937)/1000</f>
        <v>0</v>
      </c>
      <c r="J4999" s="223">
        <f>J4948*'Usages industrie'!$P9*(1+'Usages industrie'!$Q9)^(J$4937-$D$4937)/1000</f>
        <v>0</v>
      </c>
      <c r="K4999" s="223">
        <f>K4948*'Usages industrie'!$P9*(1+'Usages industrie'!$Q9)^(K$4937-$D$4937)/1000</f>
        <v>0</v>
      </c>
      <c r="L4999" s="223">
        <f>L4948*'Usages industrie'!$P9*(1+'Usages industrie'!$Q9)^(L$4937-$D$4937)/1000</f>
        <v>0</v>
      </c>
      <c r="M4999" s="223">
        <f>M4948*'Usages industrie'!$P9*(1+'Usages industrie'!$Q9)^(M$4937-$D$4937)/1000</f>
        <v>0</v>
      </c>
      <c r="N4999" s="223">
        <f>N4948*'Usages industrie'!$P9*(1+'Usages industrie'!$Q9)^(N$4937-$D$4937)/1000</f>
        <v>0</v>
      </c>
      <c r="O4999" s="223">
        <f>O4948*'Usages industrie'!$P9*(1+'Usages industrie'!$Q9)^(O$4937-$D$4937)/1000</f>
        <v>0</v>
      </c>
      <c r="P4999" s="223">
        <f>P4948*'Usages industrie'!$P9*(1+'Usages industrie'!$Q9)^(P$4937-$D$4937)/1000</f>
        <v>0</v>
      </c>
      <c r="Q4999" s="223">
        <f>Q4948*'Usages industrie'!$P9*(1+'Usages industrie'!$Q9)^(Q$4937-$D$4937)/1000</f>
        <v>0</v>
      </c>
      <c r="R4999" s="223">
        <f>R4948*'Usages industrie'!$P9*(1+'Usages industrie'!$Q9)^(R$4937-$D$4937)/1000</f>
        <v>0</v>
      </c>
    </row>
    <row r="5000" spans="1:18" hidden="1" outlineLevel="2" x14ac:dyDescent="0.25">
      <c r="A5000" s="222" t="str">
        <f>'Usages industrie'!A10</f>
        <v>Usage industriel n°7</v>
      </c>
      <c r="B5000" s="222" t="s">
        <v>645</v>
      </c>
      <c r="C5000" s="222"/>
      <c r="D5000" s="223">
        <f>D4949*'Usages industrie'!$P10*(1+'Usages industrie'!$Q10)^(D$4937-$D$4937)/1000</f>
        <v>0</v>
      </c>
      <c r="E5000" s="223">
        <f>E4949*'Usages industrie'!$P10*(1+'Usages industrie'!$Q10)^(E$4937-$D$4937)/1000</f>
        <v>0</v>
      </c>
      <c r="F5000" s="223">
        <f>F4949*'Usages industrie'!$P10*(1+'Usages industrie'!$Q10)^(F$4937-$D$4937)/1000</f>
        <v>0</v>
      </c>
      <c r="G5000" s="223">
        <f>G4949*'Usages industrie'!$P10*(1+'Usages industrie'!$Q10)^(G$4937-$D$4937)/1000</f>
        <v>0</v>
      </c>
      <c r="H5000" s="223">
        <f>H4949*'Usages industrie'!$P10*(1+'Usages industrie'!$Q10)^(H$4937-$D$4937)/1000</f>
        <v>0</v>
      </c>
      <c r="I5000" s="223">
        <f>I4949*'Usages industrie'!$P10*(1+'Usages industrie'!$Q10)^(I$4937-$D$4937)/1000</f>
        <v>0</v>
      </c>
      <c r="J5000" s="223">
        <f>J4949*'Usages industrie'!$P10*(1+'Usages industrie'!$Q10)^(J$4937-$D$4937)/1000</f>
        <v>0</v>
      </c>
      <c r="K5000" s="223">
        <f>K4949*'Usages industrie'!$P10*(1+'Usages industrie'!$Q10)^(K$4937-$D$4937)/1000</f>
        <v>0</v>
      </c>
      <c r="L5000" s="223">
        <f>L4949*'Usages industrie'!$P10*(1+'Usages industrie'!$Q10)^(L$4937-$D$4937)/1000</f>
        <v>0</v>
      </c>
      <c r="M5000" s="223">
        <f>M4949*'Usages industrie'!$P10*(1+'Usages industrie'!$Q10)^(M$4937-$D$4937)/1000</f>
        <v>0</v>
      </c>
      <c r="N5000" s="223">
        <f>N4949*'Usages industrie'!$P10*(1+'Usages industrie'!$Q10)^(N$4937-$D$4937)/1000</f>
        <v>0</v>
      </c>
      <c r="O5000" s="223">
        <f>O4949*'Usages industrie'!$P10*(1+'Usages industrie'!$Q10)^(O$4937-$D$4937)/1000</f>
        <v>0</v>
      </c>
      <c r="P5000" s="223">
        <f>P4949*'Usages industrie'!$P10*(1+'Usages industrie'!$Q10)^(P$4937-$D$4937)/1000</f>
        <v>0</v>
      </c>
      <c r="Q5000" s="223">
        <f>Q4949*'Usages industrie'!$P10*(1+'Usages industrie'!$Q10)^(Q$4937-$D$4937)/1000</f>
        <v>0</v>
      </c>
      <c r="R5000" s="223">
        <f>R4949*'Usages industrie'!$P10*(1+'Usages industrie'!$Q10)^(R$4937-$D$4937)/1000</f>
        <v>0</v>
      </c>
    </row>
    <row r="5001" spans="1:18" hidden="1" outlineLevel="2" x14ac:dyDescent="0.25">
      <c r="A5001" s="222" t="str">
        <f>'Usages industrie'!A11</f>
        <v>Usage industriel n°8</v>
      </c>
      <c r="B5001" s="222" t="s">
        <v>645</v>
      </c>
      <c r="C5001" s="222"/>
      <c r="D5001" s="223">
        <f>D4950*'Usages industrie'!$P11*(1+'Usages industrie'!$Q11)^(D$4937-$D$4937)/1000</f>
        <v>0</v>
      </c>
      <c r="E5001" s="223">
        <f>E4950*'Usages industrie'!$P11*(1+'Usages industrie'!$Q11)^(E$4937-$D$4937)/1000</f>
        <v>0</v>
      </c>
      <c r="F5001" s="223">
        <f>F4950*'Usages industrie'!$P11*(1+'Usages industrie'!$Q11)^(F$4937-$D$4937)/1000</f>
        <v>0</v>
      </c>
      <c r="G5001" s="223">
        <f>G4950*'Usages industrie'!$P11*(1+'Usages industrie'!$Q11)^(G$4937-$D$4937)/1000</f>
        <v>0</v>
      </c>
      <c r="H5001" s="223">
        <f>H4950*'Usages industrie'!$P11*(1+'Usages industrie'!$Q11)^(H$4937-$D$4937)/1000</f>
        <v>0</v>
      </c>
      <c r="I5001" s="223">
        <f>I4950*'Usages industrie'!$P11*(1+'Usages industrie'!$Q11)^(I$4937-$D$4937)/1000</f>
        <v>0</v>
      </c>
      <c r="J5001" s="223">
        <f>J4950*'Usages industrie'!$P11*(1+'Usages industrie'!$Q11)^(J$4937-$D$4937)/1000</f>
        <v>0</v>
      </c>
      <c r="K5001" s="223">
        <f>K4950*'Usages industrie'!$P11*(1+'Usages industrie'!$Q11)^(K$4937-$D$4937)/1000</f>
        <v>0</v>
      </c>
      <c r="L5001" s="223">
        <f>L4950*'Usages industrie'!$P11*(1+'Usages industrie'!$Q11)^(L$4937-$D$4937)/1000</f>
        <v>0</v>
      </c>
      <c r="M5001" s="223">
        <f>M4950*'Usages industrie'!$P11*(1+'Usages industrie'!$Q11)^(M$4937-$D$4937)/1000</f>
        <v>0</v>
      </c>
      <c r="N5001" s="223">
        <f>N4950*'Usages industrie'!$P11*(1+'Usages industrie'!$Q11)^(N$4937-$D$4937)/1000</f>
        <v>0</v>
      </c>
      <c r="O5001" s="223">
        <f>O4950*'Usages industrie'!$P11*(1+'Usages industrie'!$Q11)^(O$4937-$D$4937)/1000</f>
        <v>0</v>
      </c>
      <c r="P5001" s="223">
        <f>P4950*'Usages industrie'!$P11*(1+'Usages industrie'!$Q11)^(P$4937-$D$4937)/1000</f>
        <v>0</v>
      </c>
      <c r="Q5001" s="223">
        <f>Q4950*'Usages industrie'!$P11*(1+'Usages industrie'!$Q11)^(Q$4937-$D$4937)/1000</f>
        <v>0</v>
      </c>
      <c r="R5001" s="223">
        <f>R4950*'Usages industrie'!$P11*(1+'Usages industrie'!$Q11)^(R$4937-$D$4937)/1000</f>
        <v>0</v>
      </c>
    </row>
    <row r="5002" spans="1:18" hidden="1" outlineLevel="2" x14ac:dyDescent="0.25">
      <c r="A5002" s="222" t="str">
        <f>'Usages industrie'!A12</f>
        <v>Usage industriel n°9</v>
      </c>
      <c r="B5002" s="222" t="s">
        <v>645</v>
      </c>
      <c r="C5002" s="222"/>
      <c r="D5002" s="223">
        <f>D4951*'Usages industrie'!$P12*(1+'Usages industrie'!$Q12)^(D$4937-$D$4937)/1000</f>
        <v>0</v>
      </c>
      <c r="E5002" s="223">
        <f>E4951*'Usages industrie'!$P12*(1+'Usages industrie'!$Q12)^(E$4937-$D$4937)/1000</f>
        <v>0</v>
      </c>
      <c r="F5002" s="223">
        <f>F4951*'Usages industrie'!$P12*(1+'Usages industrie'!$Q12)^(F$4937-$D$4937)/1000</f>
        <v>0</v>
      </c>
      <c r="G5002" s="223">
        <f>G4951*'Usages industrie'!$P12*(1+'Usages industrie'!$Q12)^(G$4937-$D$4937)/1000</f>
        <v>0</v>
      </c>
      <c r="H5002" s="223">
        <f>H4951*'Usages industrie'!$P12*(1+'Usages industrie'!$Q12)^(H$4937-$D$4937)/1000</f>
        <v>0</v>
      </c>
      <c r="I5002" s="223">
        <f>I4951*'Usages industrie'!$P12*(1+'Usages industrie'!$Q12)^(I$4937-$D$4937)/1000</f>
        <v>0</v>
      </c>
      <c r="J5002" s="223">
        <f>J4951*'Usages industrie'!$P12*(1+'Usages industrie'!$Q12)^(J$4937-$D$4937)/1000</f>
        <v>0</v>
      </c>
      <c r="K5002" s="223">
        <f>K4951*'Usages industrie'!$P12*(1+'Usages industrie'!$Q12)^(K$4937-$D$4937)/1000</f>
        <v>0</v>
      </c>
      <c r="L5002" s="223">
        <f>L4951*'Usages industrie'!$P12*(1+'Usages industrie'!$Q12)^(L$4937-$D$4937)/1000</f>
        <v>0</v>
      </c>
      <c r="M5002" s="223">
        <f>M4951*'Usages industrie'!$P12*(1+'Usages industrie'!$Q12)^(M$4937-$D$4937)/1000</f>
        <v>0</v>
      </c>
      <c r="N5002" s="223">
        <f>N4951*'Usages industrie'!$P12*(1+'Usages industrie'!$Q12)^(N$4937-$D$4937)/1000</f>
        <v>0</v>
      </c>
      <c r="O5002" s="223">
        <f>O4951*'Usages industrie'!$P12*(1+'Usages industrie'!$Q12)^(O$4937-$D$4937)/1000</f>
        <v>0</v>
      </c>
      <c r="P5002" s="223">
        <f>P4951*'Usages industrie'!$P12*(1+'Usages industrie'!$Q12)^(P$4937-$D$4937)/1000</f>
        <v>0</v>
      </c>
      <c r="Q5002" s="223">
        <f>Q4951*'Usages industrie'!$P12*(1+'Usages industrie'!$Q12)^(Q$4937-$D$4937)/1000</f>
        <v>0</v>
      </c>
      <c r="R5002" s="223">
        <f>R4951*'Usages industrie'!$P12*(1+'Usages industrie'!$Q12)^(R$4937-$D$4937)/1000</f>
        <v>0</v>
      </c>
    </row>
    <row r="5003" spans="1:18" hidden="1" outlineLevel="2" x14ac:dyDescent="0.25">
      <c r="A5003" s="222" t="str">
        <f>'Usages industrie'!A13</f>
        <v>Usage industriel n°10</v>
      </c>
      <c r="B5003" s="222" t="s">
        <v>645</v>
      </c>
      <c r="C5003" s="222"/>
      <c r="D5003" s="223">
        <f>D4952*'Usages industrie'!$P13*(1+'Usages industrie'!$Q13)^(D$4937-$D$4937)/1000</f>
        <v>0</v>
      </c>
      <c r="E5003" s="223">
        <f>E4952*'Usages industrie'!$P13*(1+'Usages industrie'!$Q13)^(E$4937-$D$4937)/1000</f>
        <v>0</v>
      </c>
      <c r="F5003" s="223">
        <f>F4952*'Usages industrie'!$P13*(1+'Usages industrie'!$Q13)^(F$4937-$D$4937)/1000</f>
        <v>0</v>
      </c>
      <c r="G5003" s="223">
        <f>G4952*'Usages industrie'!$P13*(1+'Usages industrie'!$Q13)^(G$4937-$D$4937)/1000</f>
        <v>0</v>
      </c>
      <c r="H5003" s="223">
        <f>H4952*'Usages industrie'!$P13*(1+'Usages industrie'!$Q13)^(H$4937-$D$4937)/1000</f>
        <v>0</v>
      </c>
      <c r="I5003" s="223">
        <f>I4952*'Usages industrie'!$P13*(1+'Usages industrie'!$Q13)^(I$4937-$D$4937)/1000</f>
        <v>0</v>
      </c>
      <c r="J5003" s="223">
        <f>J4952*'Usages industrie'!$P13*(1+'Usages industrie'!$Q13)^(J$4937-$D$4937)/1000</f>
        <v>0</v>
      </c>
      <c r="K5003" s="223">
        <f>K4952*'Usages industrie'!$P13*(1+'Usages industrie'!$Q13)^(K$4937-$D$4937)/1000</f>
        <v>0</v>
      </c>
      <c r="L5003" s="223">
        <f>L4952*'Usages industrie'!$P13*(1+'Usages industrie'!$Q13)^(L$4937-$D$4937)/1000</f>
        <v>0</v>
      </c>
      <c r="M5003" s="223">
        <f>M4952*'Usages industrie'!$P13*(1+'Usages industrie'!$Q13)^(M$4937-$D$4937)/1000</f>
        <v>0</v>
      </c>
      <c r="N5003" s="223">
        <f>N4952*'Usages industrie'!$P13*(1+'Usages industrie'!$Q13)^(N$4937-$D$4937)/1000</f>
        <v>0</v>
      </c>
      <c r="O5003" s="223">
        <f>O4952*'Usages industrie'!$P13*(1+'Usages industrie'!$Q13)^(O$4937-$D$4937)/1000</f>
        <v>0</v>
      </c>
      <c r="P5003" s="223">
        <f>P4952*'Usages industrie'!$P13*(1+'Usages industrie'!$Q13)^(P$4937-$D$4937)/1000</f>
        <v>0</v>
      </c>
      <c r="Q5003" s="223">
        <f>Q4952*'Usages industrie'!$P13*(1+'Usages industrie'!$Q13)^(Q$4937-$D$4937)/1000</f>
        <v>0</v>
      </c>
      <c r="R5003" s="223">
        <f>R4952*'Usages industrie'!$P13*(1+'Usages industrie'!$Q13)^(R$4937-$D$4937)/1000</f>
        <v>0</v>
      </c>
    </row>
    <row r="5004" spans="1:18" hidden="1" outlineLevel="2" x14ac:dyDescent="0.25">
      <c r="A5004" s="222" t="str">
        <f>'Usages industrie'!A14</f>
        <v>Usage industriel n°11</v>
      </c>
      <c r="B5004" s="222" t="s">
        <v>645</v>
      </c>
      <c r="C5004" s="222"/>
      <c r="D5004" s="223">
        <f>D4953*'Usages industrie'!$P14*(1+'Usages industrie'!$Q14)^(D$4937-$D$4937)/1000</f>
        <v>0</v>
      </c>
      <c r="E5004" s="223">
        <f>E4953*'Usages industrie'!$P14*(1+'Usages industrie'!$Q14)^(E$4937-$D$4937)/1000</f>
        <v>0</v>
      </c>
      <c r="F5004" s="223">
        <f>F4953*'Usages industrie'!$P14*(1+'Usages industrie'!$Q14)^(F$4937-$D$4937)/1000</f>
        <v>0</v>
      </c>
      <c r="G5004" s="223">
        <f>G4953*'Usages industrie'!$P14*(1+'Usages industrie'!$Q14)^(G$4937-$D$4937)/1000</f>
        <v>0</v>
      </c>
      <c r="H5004" s="223">
        <f>H4953*'Usages industrie'!$P14*(1+'Usages industrie'!$Q14)^(H$4937-$D$4937)/1000</f>
        <v>0</v>
      </c>
      <c r="I5004" s="223">
        <f>I4953*'Usages industrie'!$P14*(1+'Usages industrie'!$Q14)^(I$4937-$D$4937)/1000</f>
        <v>0</v>
      </c>
      <c r="J5004" s="223">
        <f>J4953*'Usages industrie'!$P14*(1+'Usages industrie'!$Q14)^(J$4937-$D$4937)/1000</f>
        <v>0</v>
      </c>
      <c r="K5004" s="223">
        <f>K4953*'Usages industrie'!$P14*(1+'Usages industrie'!$Q14)^(K$4937-$D$4937)/1000</f>
        <v>0</v>
      </c>
      <c r="L5004" s="223">
        <f>L4953*'Usages industrie'!$P14*(1+'Usages industrie'!$Q14)^(L$4937-$D$4937)/1000</f>
        <v>0</v>
      </c>
      <c r="M5004" s="223">
        <f>M4953*'Usages industrie'!$P14*(1+'Usages industrie'!$Q14)^(M$4937-$D$4937)/1000</f>
        <v>0</v>
      </c>
      <c r="N5004" s="223">
        <f>N4953*'Usages industrie'!$P14*(1+'Usages industrie'!$Q14)^(N$4937-$D$4937)/1000</f>
        <v>0</v>
      </c>
      <c r="O5004" s="223">
        <f>O4953*'Usages industrie'!$P14*(1+'Usages industrie'!$Q14)^(O$4937-$D$4937)/1000</f>
        <v>0</v>
      </c>
      <c r="P5004" s="223">
        <f>P4953*'Usages industrie'!$P14*(1+'Usages industrie'!$Q14)^(P$4937-$D$4937)/1000</f>
        <v>0</v>
      </c>
      <c r="Q5004" s="223">
        <f>Q4953*'Usages industrie'!$P14*(1+'Usages industrie'!$Q14)^(Q$4937-$D$4937)/1000</f>
        <v>0</v>
      </c>
      <c r="R5004" s="223">
        <f>R4953*'Usages industrie'!$P14*(1+'Usages industrie'!$Q14)^(R$4937-$D$4937)/1000</f>
        <v>0</v>
      </c>
    </row>
    <row r="5005" spans="1:18" hidden="1" outlineLevel="2" x14ac:dyDescent="0.25">
      <c r="A5005" s="222" t="str">
        <f>'Usages industrie'!A15</f>
        <v>Usage industriel n°12</v>
      </c>
      <c r="B5005" s="222" t="s">
        <v>645</v>
      </c>
      <c r="C5005" s="222"/>
      <c r="D5005" s="223">
        <f>D4954*'Usages industrie'!$P15*(1+'Usages industrie'!$Q15)^(D$4937-$D$4937)/1000</f>
        <v>0</v>
      </c>
      <c r="E5005" s="223">
        <f>E4954*'Usages industrie'!$P15*(1+'Usages industrie'!$Q15)^(E$4937-$D$4937)/1000</f>
        <v>0</v>
      </c>
      <c r="F5005" s="223">
        <f>F4954*'Usages industrie'!$P15*(1+'Usages industrie'!$Q15)^(F$4937-$D$4937)/1000</f>
        <v>0</v>
      </c>
      <c r="G5005" s="223">
        <f>G4954*'Usages industrie'!$P15*(1+'Usages industrie'!$Q15)^(G$4937-$D$4937)/1000</f>
        <v>0</v>
      </c>
      <c r="H5005" s="223">
        <f>H4954*'Usages industrie'!$P15*(1+'Usages industrie'!$Q15)^(H$4937-$D$4937)/1000</f>
        <v>0</v>
      </c>
      <c r="I5005" s="223">
        <f>I4954*'Usages industrie'!$P15*(1+'Usages industrie'!$Q15)^(I$4937-$D$4937)/1000</f>
        <v>0</v>
      </c>
      <c r="J5005" s="223">
        <f>J4954*'Usages industrie'!$P15*(1+'Usages industrie'!$Q15)^(J$4937-$D$4937)/1000</f>
        <v>0</v>
      </c>
      <c r="K5005" s="223">
        <f>K4954*'Usages industrie'!$P15*(1+'Usages industrie'!$Q15)^(K$4937-$D$4937)/1000</f>
        <v>0</v>
      </c>
      <c r="L5005" s="223">
        <f>L4954*'Usages industrie'!$P15*(1+'Usages industrie'!$Q15)^(L$4937-$D$4937)/1000</f>
        <v>0</v>
      </c>
      <c r="M5005" s="223">
        <f>M4954*'Usages industrie'!$P15*(1+'Usages industrie'!$Q15)^(M$4937-$D$4937)/1000</f>
        <v>0</v>
      </c>
      <c r="N5005" s="223">
        <f>N4954*'Usages industrie'!$P15*(1+'Usages industrie'!$Q15)^(N$4937-$D$4937)/1000</f>
        <v>0</v>
      </c>
      <c r="O5005" s="223">
        <f>O4954*'Usages industrie'!$P15*(1+'Usages industrie'!$Q15)^(O$4937-$D$4937)/1000</f>
        <v>0</v>
      </c>
      <c r="P5005" s="223">
        <f>P4954*'Usages industrie'!$P15*(1+'Usages industrie'!$Q15)^(P$4937-$D$4937)/1000</f>
        <v>0</v>
      </c>
      <c r="Q5005" s="223">
        <f>Q4954*'Usages industrie'!$P15*(1+'Usages industrie'!$Q15)^(Q$4937-$D$4937)/1000</f>
        <v>0</v>
      </c>
      <c r="R5005" s="223">
        <f>R4954*'Usages industrie'!$P15*(1+'Usages industrie'!$Q15)^(R$4937-$D$4937)/1000</f>
        <v>0</v>
      </c>
    </row>
    <row r="5006" spans="1:18" hidden="1" outlineLevel="2" x14ac:dyDescent="0.25">
      <c r="A5006" s="222" t="str">
        <f>'Usages industrie'!A16</f>
        <v>Usage industriel n°13</v>
      </c>
      <c r="B5006" s="222" t="s">
        <v>645</v>
      </c>
      <c r="C5006" s="222"/>
      <c r="D5006" s="223">
        <f>D4955*'Usages industrie'!$P16*(1+'Usages industrie'!$Q16)^(D$4937-$D$4937)/1000</f>
        <v>0</v>
      </c>
      <c r="E5006" s="223">
        <f>E4955*'Usages industrie'!$P16*(1+'Usages industrie'!$Q16)^(E$4937-$D$4937)/1000</f>
        <v>0</v>
      </c>
      <c r="F5006" s="223">
        <f>F4955*'Usages industrie'!$P16*(1+'Usages industrie'!$Q16)^(F$4937-$D$4937)/1000</f>
        <v>0</v>
      </c>
      <c r="G5006" s="223">
        <f>G4955*'Usages industrie'!$P16*(1+'Usages industrie'!$Q16)^(G$4937-$D$4937)/1000</f>
        <v>0</v>
      </c>
      <c r="H5006" s="223">
        <f>H4955*'Usages industrie'!$P16*(1+'Usages industrie'!$Q16)^(H$4937-$D$4937)/1000</f>
        <v>0</v>
      </c>
      <c r="I5006" s="223">
        <f>I4955*'Usages industrie'!$P16*(1+'Usages industrie'!$Q16)^(I$4937-$D$4937)/1000</f>
        <v>0</v>
      </c>
      <c r="J5006" s="223">
        <f>J4955*'Usages industrie'!$P16*(1+'Usages industrie'!$Q16)^(J$4937-$D$4937)/1000</f>
        <v>0</v>
      </c>
      <c r="K5006" s="223">
        <f>K4955*'Usages industrie'!$P16*(1+'Usages industrie'!$Q16)^(K$4937-$D$4937)/1000</f>
        <v>0</v>
      </c>
      <c r="L5006" s="223">
        <f>L4955*'Usages industrie'!$P16*(1+'Usages industrie'!$Q16)^(L$4937-$D$4937)/1000</f>
        <v>0</v>
      </c>
      <c r="M5006" s="223">
        <f>M4955*'Usages industrie'!$P16*(1+'Usages industrie'!$Q16)^(M$4937-$D$4937)/1000</f>
        <v>0</v>
      </c>
      <c r="N5006" s="223">
        <f>N4955*'Usages industrie'!$P16*(1+'Usages industrie'!$Q16)^(N$4937-$D$4937)/1000</f>
        <v>0</v>
      </c>
      <c r="O5006" s="223">
        <f>O4955*'Usages industrie'!$P16*(1+'Usages industrie'!$Q16)^(O$4937-$D$4937)/1000</f>
        <v>0</v>
      </c>
      <c r="P5006" s="223">
        <f>P4955*'Usages industrie'!$P16*(1+'Usages industrie'!$Q16)^(P$4937-$D$4937)/1000</f>
        <v>0</v>
      </c>
      <c r="Q5006" s="223">
        <f>Q4955*'Usages industrie'!$P16*(1+'Usages industrie'!$Q16)^(Q$4937-$D$4937)/1000</f>
        <v>0</v>
      </c>
      <c r="R5006" s="223">
        <f>R4955*'Usages industrie'!$P16*(1+'Usages industrie'!$Q16)^(R$4937-$D$4937)/1000</f>
        <v>0</v>
      </c>
    </row>
    <row r="5007" spans="1:18" hidden="1" outlineLevel="2" x14ac:dyDescent="0.25">
      <c r="A5007" s="222" t="str">
        <f>'Usages industrie'!A17</f>
        <v>Usage industriel n°14</v>
      </c>
      <c r="B5007" s="222" t="s">
        <v>645</v>
      </c>
      <c r="C5007" s="222"/>
      <c r="D5007" s="223">
        <f>D4956*'Usages industrie'!$P17*(1+'Usages industrie'!$Q17)^(D$4937-$D$4937)/1000</f>
        <v>0</v>
      </c>
      <c r="E5007" s="223">
        <f>E4956*'Usages industrie'!$P17*(1+'Usages industrie'!$Q17)^(E$4937-$D$4937)/1000</f>
        <v>0</v>
      </c>
      <c r="F5007" s="223">
        <f>F4956*'Usages industrie'!$P17*(1+'Usages industrie'!$Q17)^(F$4937-$D$4937)/1000</f>
        <v>0</v>
      </c>
      <c r="G5007" s="223">
        <f>G4956*'Usages industrie'!$P17*(1+'Usages industrie'!$Q17)^(G$4937-$D$4937)/1000</f>
        <v>0</v>
      </c>
      <c r="H5007" s="223">
        <f>H4956*'Usages industrie'!$P17*(1+'Usages industrie'!$Q17)^(H$4937-$D$4937)/1000</f>
        <v>0</v>
      </c>
      <c r="I5007" s="223">
        <f>I4956*'Usages industrie'!$P17*(1+'Usages industrie'!$Q17)^(I$4937-$D$4937)/1000</f>
        <v>0</v>
      </c>
      <c r="J5007" s="223">
        <f>J4956*'Usages industrie'!$P17*(1+'Usages industrie'!$Q17)^(J$4937-$D$4937)/1000</f>
        <v>0</v>
      </c>
      <c r="K5007" s="223">
        <f>K4956*'Usages industrie'!$P17*(1+'Usages industrie'!$Q17)^(K$4937-$D$4937)/1000</f>
        <v>0</v>
      </c>
      <c r="L5007" s="223">
        <f>L4956*'Usages industrie'!$P17*(1+'Usages industrie'!$Q17)^(L$4937-$D$4937)/1000</f>
        <v>0</v>
      </c>
      <c r="M5007" s="223">
        <f>M4956*'Usages industrie'!$P17*(1+'Usages industrie'!$Q17)^(M$4937-$D$4937)/1000</f>
        <v>0</v>
      </c>
      <c r="N5007" s="223">
        <f>N4956*'Usages industrie'!$P17*(1+'Usages industrie'!$Q17)^(N$4937-$D$4937)/1000</f>
        <v>0</v>
      </c>
      <c r="O5007" s="223">
        <f>O4956*'Usages industrie'!$P17*(1+'Usages industrie'!$Q17)^(O$4937-$D$4937)/1000</f>
        <v>0</v>
      </c>
      <c r="P5007" s="223">
        <f>P4956*'Usages industrie'!$P17*(1+'Usages industrie'!$Q17)^(P$4937-$D$4937)/1000</f>
        <v>0</v>
      </c>
      <c r="Q5007" s="223">
        <f>Q4956*'Usages industrie'!$P17*(1+'Usages industrie'!$Q17)^(Q$4937-$D$4937)/1000</f>
        <v>0</v>
      </c>
      <c r="R5007" s="223">
        <f>R4956*'Usages industrie'!$P17*(1+'Usages industrie'!$Q17)^(R$4937-$D$4937)/1000</f>
        <v>0</v>
      </c>
    </row>
    <row r="5008" spans="1:18" hidden="1" outlineLevel="2" x14ac:dyDescent="0.25">
      <c r="A5008" s="222" t="str">
        <f>'Usages industrie'!A18</f>
        <v>Usage industriel n°15</v>
      </c>
      <c r="B5008" s="222" t="s">
        <v>645</v>
      </c>
      <c r="C5008" s="222"/>
      <c r="D5008" s="223">
        <f>D4957*'Usages industrie'!$P18*(1+'Usages industrie'!$Q18)^(D$4937-$D$4937)/1000</f>
        <v>0</v>
      </c>
      <c r="E5008" s="223">
        <f>E4957*'Usages industrie'!$P18*(1+'Usages industrie'!$Q18)^(E$4937-$D$4937)/1000</f>
        <v>0</v>
      </c>
      <c r="F5008" s="223">
        <f>F4957*'Usages industrie'!$P18*(1+'Usages industrie'!$Q18)^(F$4937-$D$4937)/1000</f>
        <v>0</v>
      </c>
      <c r="G5008" s="223">
        <f>G4957*'Usages industrie'!$P18*(1+'Usages industrie'!$Q18)^(G$4937-$D$4937)/1000</f>
        <v>0</v>
      </c>
      <c r="H5008" s="223">
        <f>H4957*'Usages industrie'!$P18*(1+'Usages industrie'!$Q18)^(H$4937-$D$4937)/1000</f>
        <v>0</v>
      </c>
      <c r="I5008" s="223">
        <f>I4957*'Usages industrie'!$P18*(1+'Usages industrie'!$Q18)^(I$4937-$D$4937)/1000</f>
        <v>0</v>
      </c>
      <c r="J5008" s="223">
        <f>J4957*'Usages industrie'!$P18*(1+'Usages industrie'!$Q18)^(J$4937-$D$4937)/1000</f>
        <v>0</v>
      </c>
      <c r="K5008" s="223">
        <f>K4957*'Usages industrie'!$P18*(1+'Usages industrie'!$Q18)^(K$4937-$D$4937)/1000</f>
        <v>0</v>
      </c>
      <c r="L5008" s="223">
        <f>L4957*'Usages industrie'!$P18*(1+'Usages industrie'!$Q18)^(L$4937-$D$4937)/1000</f>
        <v>0</v>
      </c>
      <c r="M5008" s="223">
        <f>M4957*'Usages industrie'!$P18*(1+'Usages industrie'!$Q18)^(M$4937-$D$4937)/1000</f>
        <v>0</v>
      </c>
      <c r="N5008" s="223">
        <f>N4957*'Usages industrie'!$P18*(1+'Usages industrie'!$Q18)^(N$4937-$D$4937)/1000</f>
        <v>0</v>
      </c>
      <c r="O5008" s="223">
        <f>O4957*'Usages industrie'!$P18*(1+'Usages industrie'!$Q18)^(O$4937-$D$4937)/1000</f>
        <v>0</v>
      </c>
      <c r="P5008" s="223">
        <f>P4957*'Usages industrie'!$P18*(1+'Usages industrie'!$Q18)^(P$4937-$D$4937)/1000</f>
        <v>0</v>
      </c>
      <c r="Q5008" s="223">
        <f>Q4957*'Usages industrie'!$P18*(1+'Usages industrie'!$Q18)^(Q$4937-$D$4937)/1000</f>
        <v>0</v>
      </c>
      <c r="R5008" s="223">
        <f>R4957*'Usages industrie'!$P18*(1+'Usages industrie'!$Q18)^(R$4937-$D$4937)/1000</f>
        <v>0</v>
      </c>
    </row>
    <row r="5009" spans="1:18" hidden="1" outlineLevel="2" x14ac:dyDescent="0.25">
      <c r="A5009" s="222" t="str">
        <f>'Usages industrie'!A19</f>
        <v>Usage industriel n°16</v>
      </c>
      <c r="B5009" s="222" t="s">
        <v>645</v>
      </c>
      <c r="C5009" s="222"/>
      <c r="D5009" s="223">
        <f>D4958*'Usages industrie'!$P19*(1+'Usages industrie'!$Q19)^(D$4937-$D$4937)/1000</f>
        <v>0</v>
      </c>
      <c r="E5009" s="223">
        <f>E4958*'Usages industrie'!$P19*(1+'Usages industrie'!$Q19)^(E$4937-$D$4937)/1000</f>
        <v>0</v>
      </c>
      <c r="F5009" s="223">
        <f>F4958*'Usages industrie'!$P19*(1+'Usages industrie'!$Q19)^(F$4937-$D$4937)/1000</f>
        <v>0</v>
      </c>
      <c r="G5009" s="223">
        <f>G4958*'Usages industrie'!$P19*(1+'Usages industrie'!$Q19)^(G$4937-$D$4937)/1000</f>
        <v>0</v>
      </c>
      <c r="H5009" s="223">
        <f>H4958*'Usages industrie'!$P19*(1+'Usages industrie'!$Q19)^(H$4937-$D$4937)/1000</f>
        <v>0</v>
      </c>
      <c r="I5009" s="223">
        <f>I4958*'Usages industrie'!$P19*(1+'Usages industrie'!$Q19)^(I$4937-$D$4937)/1000</f>
        <v>0</v>
      </c>
      <c r="J5009" s="223">
        <f>J4958*'Usages industrie'!$P19*(1+'Usages industrie'!$Q19)^(J$4937-$D$4937)/1000</f>
        <v>0</v>
      </c>
      <c r="K5009" s="223">
        <f>K4958*'Usages industrie'!$P19*(1+'Usages industrie'!$Q19)^(K$4937-$D$4937)/1000</f>
        <v>0</v>
      </c>
      <c r="L5009" s="223">
        <f>L4958*'Usages industrie'!$P19*(1+'Usages industrie'!$Q19)^(L$4937-$D$4937)/1000</f>
        <v>0</v>
      </c>
      <c r="M5009" s="223">
        <f>M4958*'Usages industrie'!$P19*(1+'Usages industrie'!$Q19)^(M$4937-$D$4937)/1000</f>
        <v>0</v>
      </c>
      <c r="N5009" s="223">
        <f>N4958*'Usages industrie'!$P19*(1+'Usages industrie'!$Q19)^(N$4937-$D$4937)/1000</f>
        <v>0</v>
      </c>
      <c r="O5009" s="223">
        <f>O4958*'Usages industrie'!$P19*(1+'Usages industrie'!$Q19)^(O$4937-$D$4937)/1000</f>
        <v>0</v>
      </c>
      <c r="P5009" s="223">
        <f>P4958*'Usages industrie'!$P19*(1+'Usages industrie'!$Q19)^(P$4937-$D$4937)/1000</f>
        <v>0</v>
      </c>
      <c r="Q5009" s="223">
        <f>Q4958*'Usages industrie'!$P19*(1+'Usages industrie'!$Q19)^(Q$4937-$D$4937)/1000</f>
        <v>0</v>
      </c>
      <c r="R5009" s="223">
        <f>R4958*'Usages industrie'!$P19*(1+'Usages industrie'!$Q19)^(R$4937-$D$4937)/1000</f>
        <v>0</v>
      </c>
    </row>
    <row r="5010" spans="1:18" hidden="1" outlineLevel="2" x14ac:dyDescent="0.25">
      <c r="A5010" s="222" t="str">
        <f>'Usages industrie'!A20</f>
        <v>Usage industriel n°17</v>
      </c>
      <c r="B5010" s="222" t="s">
        <v>645</v>
      </c>
      <c r="C5010" s="222"/>
      <c r="D5010" s="223">
        <f>D4959*'Usages industrie'!$P20*(1+'Usages industrie'!$Q20)^(D$4937-$D$4937)/1000</f>
        <v>0</v>
      </c>
      <c r="E5010" s="223">
        <f>E4959*'Usages industrie'!$P20*(1+'Usages industrie'!$Q20)^(E$4937-$D$4937)/1000</f>
        <v>0</v>
      </c>
      <c r="F5010" s="223">
        <f>F4959*'Usages industrie'!$P20*(1+'Usages industrie'!$Q20)^(F$4937-$D$4937)/1000</f>
        <v>0</v>
      </c>
      <c r="G5010" s="223">
        <f>G4959*'Usages industrie'!$P20*(1+'Usages industrie'!$Q20)^(G$4937-$D$4937)/1000</f>
        <v>0</v>
      </c>
      <c r="H5010" s="223">
        <f>H4959*'Usages industrie'!$P20*(1+'Usages industrie'!$Q20)^(H$4937-$D$4937)/1000</f>
        <v>0</v>
      </c>
      <c r="I5010" s="223">
        <f>I4959*'Usages industrie'!$P20*(1+'Usages industrie'!$Q20)^(I$4937-$D$4937)/1000</f>
        <v>0</v>
      </c>
      <c r="J5010" s="223">
        <f>J4959*'Usages industrie'!$P20*(1+'Usages industrie'!$Q20)^(J$4937-$D$4937)/1000</f>
        <v>0</v>
      </c>
      <c r="K5010" s="223">
        <f>K4959*'Usages industrie'!$P20*(1+'Usages industrie'!$Q20)^(K$4937-$D$4937)/1000</f>
        <v>0</v>
      </c>
      <c r="L5010" s="223">
        <f>L4959*'Usages industrie'!$P20*(1+'Usages industrie'!$Q20)^(L$4937-$D$4937)/1000</f>
        <v>0</v>
      </c>
      <c r="M5010" s="223">
        <f>M4959*'Usages industrie'!$P20*(1+'Usages industrie'!$Q20)^(M$4937-$D$4937)/1000</f>
        <v>0</v>
      </c>
      <c r="N5010" s="223">
        <f>N4959*'Usages industrie'!$P20*(1+'Usages industrie'!$Q20)^(N$4937-$D$4937)/1000</f>
        <v>0</v>
      </c>
      <c r="O5010" s="223">
        <f>O4959*'Usages industrie'!$P20*(1+'Usages industrie'!$Q20)^(O$4937-$D$4937)/1000</f>
        <v>0</v>
      </c>
      <c r="P5010" s="223">
        <f>P4959*'Usages industrie'!$P20*(1+'Usages industrie'!$Q20)^(P$4937-$D$4937)/1000</f>
        <v>0</v>
      </c>
      <c r="Q5010" s="223">
        <f>Q4959*'Usages industrie'!$P20*(1+'Usages industrie'!$Q20)^(Q$4937-$D$4937)/1000</f>
        <v>0</v>
      </c>
      <c r="R5010" s="223">
        <f>R4959*'Usages industrie'!$P20*(1+'Usages industrie'!$Q20)^(R$4937-$D$4937)/1000</f>
        <v>0</v>
      </c>
    </row>
    <row r="5011" spans="1:18" hidden="1" outlineLevel="2" x14ac:dyDescent="0.25">
      <c r="A5011" s="222" t="str">
        <f>'Usages industrie'!A21</f>
        <v>Usage industriel n°18</v>
      </c>
      <c r="B5011" s="222" t="s">
        <v>645</v>
      </c>
      <c r="C5011" s="222"/>
      <c r="D5011" s="223">
        <f>D4960*'Usages industrie'!$P21*(1+'Usages industrie'!$Q21)^(D$4937-$D$4937)/1000</f>
        <v>0</v>
      </c>
      <c r="E5011" s="223">
        <f>E4960*'Usages industrie'!$P21*(1+'Usages industrie'!$Q21)^(E$4937-$D$4937)/1000</f>
        <v>0</v>
      </c>
      <c r="F5011" s="223">
        <f>F4960*'Usages industrie'!$P21*(1+'Usages industrie'!$Q21)^(F$4937-$D$4937)/1000</f>
        <v>0</v>
      </c>
      <c r="G5011" s="223">
        <f>G4960*'Usages industrie'!$P21*(1+'Usages industrie'!$Q21)^(G$4937-$D$4937)/1000</f>
        <v>0</v>
      </c>
      <c r="H5011" s="223">
        <f>H4960*'Usages industrie'!$P21*(1+'Usages industrie'!$Q21)^(H$4937-$D$4937)/1000</f>
        <v>0</v>
      </c>
      <c r="I5011" s="223">
        <f>I4960*'Usages industrie'!$P21*(1+'Usages industrie'!$Q21)^(I$4937-$D$4937)/1000</f>
        <v>0</v>
      </c>
      <c r="J5011" s="223">
        <f>J4960*'Usages industrie'!$P21*(1+'Usages industrie'!$Q21)^(J$4937-$D$4937)/1000</f>
        <v>0</v>
      </c>
      <c r="K5011" s="223">
        <f>K4960*'Usages industrie'!$P21*(1+'Usages industrie'!$Q21)^(K$4937-$D$4937)/1000</f>
        <v>0</v>
      </c>
      <c r="L5011" s="223">
        <f>L4960*'Usages industrie'!$P21*(1+'Usages industrie'!$Q21)^(L$4937-$D$4937)/1000</f>
        <v>0</v>
      </c>
      <c r="M5011" s="223">
        <f>M4960*'Usages industrie'!$P21*(1+'Usages industrie'!$Q21)^(M$4937-$D$4937)/1000</f>
        <v>0</v>
      </c>
      <c r="N5011" s="223">
        <f>N4960*'Usages industrie'!$P21*(1+'Usages industrie'!$Q21)^(N$4937-$D$4937)/1000</f>
        <v>0</v>
      </c>
      <c r="O5011" s="223">
        <f>O4960*'Usages industrie'!$P21*(1+'Usages industrie'!$Q21)^(O$4937-$D$4937)/1000</f>
        <v>0</v>
      </c>
      <c r="P5011" s="223">
        <f>P4960*'Usages industrie'!$P21*(1+'Usages industrie'!$Q21)^(P$4937-$D$4937)/1000</f>
        <v>0</v>
      </c>
      <c r="Q5011" s="223">
        <f>Q4960*'Usages industrie'!$P21*(1+'Usages industrie'!$Q21)^(Q$4937-$D$4937)/1000</f>
        <v>0</v>
      </c>
      <c r="R5011" s="223">
        <f>R4960*'Usages industrie'!$P21*(1+'Usages industrie'!$Q21)^(R$4937-$D$4937)/1000</f>
        <v>0</v>
      </c>
    </row>
    <row r="5012" spans="1:18" hidden="1" outlineLevel="2" x14ac:dyDescent="0.25">
      <c r="A5012" s="222" t="str">
        <f>'Usages industrie'!A22</f>
        <v>Usage industriel n°19</v>
      </c>
      <c r="B5012" s="222" t="s">
        <v>645</v>
      </c>
      <c r="C5012" s="222"/>
      <c r="D5012" s="223">
        <f>D4961*'Usages industrie'!$P22*(1+'Usages industrie'!$Q22)^(D$4937-$D$4937)/1000</f>
        <v>0</v>
      </c>
      <c r="E5012" s="223">
        <f>E4961*'Usages industrie'!$P22*(1+'Usages industrie'!$Q22)^(E$4937-$D$4937)/1000</f>
        <v>0</v>
      </c>
      <c r="F5012" s="223">
        <f>F4961*'Usages industrie'!$P22*(1+'Usages industrie'!$Q22)^(F$4937-$D$4937)/1000</f>
        <v>0</v>
      </c>
      <c r="G5012" s="223">
        <f>G4961*'Usages industrie'!$P22*(1+'Usages industrie'!$Q22)^(G$4937-$D$4937)/1000</f>
        <v>0</v>
      </c>
      <c r="H5012" s="223">
        <f>H4961*'Usages industrie'!$P22*(1+'Usages industrie'!$Q22)^(H$4937-$D$4937)/1000</f>
        <v>0</v>
      </c>
      <c r="I5012" s="223">
        <f>I4961*'Usages industrie'!$P22*(1+'Usages industrie'!$Q22)^(I$4937-$D$4937)/1000</f>
        <v>0</v>
      </c>
      <c r="J5012" s="223">
        <f>J4961*'Usages industrie'!$P22*(1+'Usages industrie'!$Q22)^(J$4937-$D$4937)/1000</f>
        <v>0</v>
      </c>
      <c r="K5012" s="223">
        <f>K4961*'Usages industrie'!$P22*(1+'Usages industrie'!$Q22)^(K$4937-$D$4937)/1000</f>
        <v>0</v>
      </c>
      <c r="L5012" s="223">
        <f>L4961*'Usages industrie'!$P22*(1+'Usages industrie'!$Q22)^(L$4937-$D$4937)/1000</f>
        <v>0</v>
      </c>
      <c r="M5012" s="223">
        <f>M4961*'Usages industrie'!$P22*(1+'Usages industrie'!$Q22)^(M$4937-$D$4937)/1000</f>
        <v>0</v>
      </c>
      <c r="N5012" s="223">
        <f>N4961*'Usages industrie'!$P22*(1+'Usages industrie'!$Q22)^(N$4937-$D$4937)/1000</f>
        <v>0</v>
      </c>
      <c r="O5012" s="223">
        <f>O4961*'Usages industrie'!$P22*(1+'Usages industrie'!$Q22)^(O$4937-$D$4937)/1000</f>
        <v>0</v>
      </c>
      <c r="P5012" s="223">
        <f>P4961*'Usages industrie'!$P22*(1+'Usages industrie'!$Q22)^(P$4937-$D$4937)/1000</f>
        <v>0</v>
      </c>
      <c r="Q5012" s="223">
        <f>Q4961*'Usages industrie'!$P22*(1+'Usages industrie'!$Q22)^(Q$4937-$D$4937)/1000</f>
        <v>0</v>
      </c>
      <c r="R5012" s="223">
        <f>R4961*'Usages industrie'!$P22*(1+'Usages industrie'!$Q22)^(R$4937-$D$4937)/1000</f>
        <v>0</v>
      </c>
    </row>
    <row r="5013" spans="1:18" hidden="1" outlineLevel="2" x14ac:dyDescent="0.25">
      <c r="A5013" s="222" t="str">
        <f>'Usages industrie'!A23</f>
        <v>Usage industriel n°20</v>
      </c>
      <c r="B5013" s="222" t="s">
        <v>645</v>
      </c>
      <c r="C5013" s="222"/>
      <c r="D5013" s="223">
        <f>D4962*'Usages industrie'!$P23*(1+'Usages industrie'!$Q23)^(D$4937-$D$4937)/1000</f>
        <v>0</v>
      </c>
      <c r="E5013" s="223">
        <f>E4962*'Usages industrie'!$P23*(1+'Usages industrie'!$Q23)^(E$4937-$D$4937)/1000</f>
        <v>0</v>
      </c>
      <c r="F5013" s="223">
        <f>F4962*'Usages industrie'!$P23*(1+'Usages industrie'!$Q23)^(F$4937-$D$4937)/1000</f>
        <v>0</v>
      </c>
      <c r="G5013" s="223">
        <f>G4962*'Usages industrie'!$P23*(1+'Usages industrie'!$Q23)^(G$4937-$D$4937)/1000</f>
        <v>0</v>
      </c>
      <c r="H5013" s="223">
        <f>H4962*'Usages industrie'!$P23*(1+'Usages industrie'!$Q23)^(H$4937-$D$4937)/1000</f>
        <v>0</v>
      </c>
      <c r="I5013" s="223">
        <f>I4962*'Usages industrie'!$P23*(1+'Usages industrie'!$Q23)^(I$4937-$D$4937)/1000</f>
        <v>0</v>
      </c>
      <c r="J5013" s="223">
        <f>J4962*'Usages industrie'!$P23*(1+'Usages industrie'!$Q23)^(J$4937-$D$4937)/1000</f>
        <v>0</v>
      </c>
      <c r="K5013" s="223">
        <f>K4962*'Usages industrie'!$P23*(1+'Usages industrie'!$Q23)^(K$4937-$D$4937)/1000</f>
        <v>0</v>
      </c>
      <c r="L5013" s="223">
        <f>L4962*'Usages industrie'!$P23*(1+'Usages industrie'!$Q23)^(L$4937-$D$4937)/1000</f>
        <v>0</v>
      </c>
      <c r="M5013" s="223">
        <f>M4962*'Usages industrie'!$P23*(1+'Usages industrie'!$Q23)^(M$4937-$D$4937)/1000</f>
        <v>0</v>
      </c>
      <c r="N5013" s="223">
        <f>N4962*'Usages industrie'!$P23*(1+'Usages industrie'!$Q23)^(N$4937-$D$4937)/1000</f>
        <v>0</v>
      </c>
      <c r="O5013" s="223">
        <f>O4962*'Usages industrie'!$P23*(1+'Usages industrie'!$Q23)^(O$4937-$D$4937)/1000</f>
        <v>0</v>
      </c>
      <c r="P5013" s="223">
        <f>P4962*'Usages industrie'!$P23*(1+'Usages industrie'!$Q23)^(P$4937-$D$4937)/1000</f>
        <v>0</v>
      </c>
      <c r="Q5013" s="223">
        <f>Q4962*'Usages industrie'!$P23*(1+'Usages industrie'!$Q23)^(Q$4937-$D$4937)/1000</f>
        <v>0</v>
      </c>
      <c r="R5013" s="223">
        <f>R4962*'Usages industrie'!$P23*(1+'Usages industrie'!$Q23)^(R$4937-$D$4937)/1000</f>
        <v>0</v>
      </c>
    </row>
    <row r="5014" spans="1:18" hidden="1" outlineLevel="2" x14ac:dyDescent="0.25">
      <c r="A5014" s="222" t="str">
        <f>'Usages industrie'!A24</f>
        <v>Usage industriel n°21</v>
      </c>
      <c r="B5014" s="222" t="s">
        <v>645</v>
      </c>
      <c r="C5014" s="222"/>
      <c r="D5014" s="223">
        <f>D4963*'Usages industrie'!$P24*(1+'Usages industrie'!$Q24)^(D$4937-$D$4937)/1000</f>
        <v>0</v>
      </c>
      <c r="E5014" s="223">
        <f>E4963*'Usages industrie'!$P24*(1+'Usages industrie'!$Q24)^(E$4937-$D$4937)/1000</f>
        <v>0</v>
      </c>
      <c r="F5014" s="223">
        <f>F4963*'Usages industrie'!$P24*(1+'Usages industrie'!$Q24)^(F$4937-$D$4937)/1000</f>
        <v>0</v>
      </c>
      <c r="G5014" s="223">
        <f>G4963*'Usages industrie'!$P24*(1+'Usages industrie'!$Q24)^(G$4937-$D$4937)/1000</f>
        <v>0</v>
      </c>
      <c r="H5014" s="223">
        <f>H4963*'Usages industrie'!$P24*(1+'Usages industrie'!$Q24)^(H$4937-$D$4937)/1000</f>
        <v>0</v>
      </c>
      <c r="I5014" s="223">
        <f>I4963*'Usages industrie'!$P24*(1+'Usages industrie'!$Q24)^(I$4937-$D$4937)/1000</f>
        <v>0</v>
      </c>
      <c r="J5014" s="223">
        <f>J4963*'Usages industrie'!$P24*(1+'Usages industrie'!$Q24)^(J$4937-$D$4937)/1000</f>
        <v>0</v>
      </c>
      <c r="K5014" s="223">
        <f>K4963*'Usages industrie'!$P24*(1+'Usages industrie'!$Q24)^(K$4937-$D$4937)/1000</f>
        <v>0</v>
      </c>
      <c r="L5014" s="223">
        <f>L4963*'Usages industrie'!$P24*(1+'Usages industrie'!$Q24)^(L$4937-$D$4937)/1000</f>
        <v>0</v>
      </c>
      <c r="M5014" s="223">
        <f>M4963*'Usages industrie'!$P24*(1+'Usages industrie'!$Q24)^(M$4937-$D$4937)/1000</f>
        <v>0</v>
      </c>
      <c r="N5014" s="223">
        <f>N4963*'Usages industrie'!$P24*(1+'Usages industrie'!$Q24)^(N$4937-$D$4937)/1000</f>
        <v>0</v>
      </c>
      <c r="O5014" s="223">
        <f>O4963*'Usages industrie'!$P24*(1+'Usages industrie'!$Q24)^(O$4937-$D$4937)/1000</f>
        <v>0</v>
      </c>
      <c r="P5014" s="223">
        <f>P4963*'Usages industrie'!$P24*(1+'Usages industrie'!$Q24)^(P$4937-$D$4937)/1000</f>
        <v>0</v>
      </c>
      <c r="Q5014" s="223">
        <f>Q4963*'Usages industrie'!$P24*(1+'Usages industrie'!$Q24)^(Q$4937-$D$4937)/1000</f>
        <v>0</v>
      </c>
      <c r="R5014" s="223">
        <f>R4963*'Usages industrie'!$P24*(1+'Usages industrie'!$Q24)^(R$4937-$D$4937)/1000</f>
        <v>0</v>
      </c>
    </row>
    <row r="5015" spans="1:18" hidden="1" outlineLevel="2" x14ac:dyDescent="0.25">
      <c r="A5015" s="222" t="str">
        <f>'Usages industrie'!A25</f>
        <v>Usage industriel n°22</v>
      </c>
      <c r="B5015" s="222" t="s">
        <v>645</v>
      </c>
      <c r="C5015" s="222"/>
      <c r="D5015" s="223">
        <f>D4964*'Usages industrie'!$P25*(1+'Usages industrie'!$Q25)^(D$4937-$D$4937)/1000</f>
        <v>0</v>
      </c>
      <c r="E5015" s="223">
        <f>E4964*'Usages industrie'!$P25*(1+'Usages industrie'!$Q25)^(E$4937-$D$4937)/1000</f>
        <v>0</v>
      </c>
      <c r="F5015" s="223">
        <f>F4964*'Usages industrie'!$P25*(1+'Usages industrie'!$Q25)^(F$4937-$D$4937)/1000</f>
        <v>0</v>
      </c>
      <c r="G5015" s="223">
        <f>G4964*'Usages industrie'!$P25*(1+'Usages industrie'!$Q25)^(G$4937-$D$4937)/1000</f>
        <v>0</v>
      </c>
      <c r="H5015" s="223">
        <f>H4964*'Usages industrie'!$P25*(1+'Usages industrie'!$Q25)^(H$4937-$D$4937)/1000</f>
        <v>0</v>
      </c>
      <c r="I5015" s="223">
        <f>I4964*'Usages industrie'!$P25*(1+'Usages industrie'!$Q25)^(I$4937-$D$4937)/1000</f>
        <v>0</v>
      </c>
      <c r="J5015" s="223">
        <f>J4964*'Usages industrie'!$P25*(1+'Usages industrie'!$Q25)^(J$4937-$D$4937)/1000</f>
        <v>0</v>
      </c>
      <c r="K5015" s="223">
        <f>K4964*'Usages industrie'!$P25*(1+'Usages industrie'!$Q25)^(K$4937-$D$4937)/1000</f>
        <v>0</v>
      </c>
      <c r="L5015" s="223">
        <f>L4964*'Usages industrie'!$P25*(1+'Usages industrie'!$Q25)^(L$4937-$D$4937)/1000</f>
        <v>0</v>
      </c>
      <c r="M5015" s="223">
        <f>M4964*'Usages industrie'!$P25*(1+'Usages industrie'!$Q25)^(M$4937-$D$4937)/1000</f>
        <v>0</v>
      </c>
      <c r="N5015" s="223">
        <f>N4964*'Usages industrie'!$P25*(1+'Usages industrie'!$Q25)^(N$4937-$D$4937)/1000</f>
        <v>0</v>
      </c>
      <c r="O5015" s="223">
        <f>O4964*'Usages industrie'!$P25*(1+'Usages industrie'!$Q25)^(O$4937-$D$4937)/1000</f>
        <v>0</v>
      </c>
      <c r="P5015" s="223">
        <f>P4964*'Usages industrie'!$P25*(1+'Usages industrie'!$Q25)^(P$4937-$D$4937)/1000</f>
        <v>0</v>
      </c>
      <c r="Q5015" s="223">
        <f>Q4964*'Usages industrie'!$P25*(1+'Usages industrie'!$Q25)^(Q$4937-$D$4937)/1000</f>
        <v>0</v>
      </c>
      <c r="R5015" s="223">
        <f>R4964*'Usages industrie'!$P25*(1+'Usages industrie'!$Q25)^(R$4937-$D$4937)/1000</f>
        <v>0</v>
      </c>
    </row>
    <row r="5016" spans="1:18" hidden="1" outlineLevel="2" x14ac:dyDescent="0.25">
      <c r="A5016" s="222" t="str">
        <f>'Usages industrie'!A26</f>
        <v>Usage industriel n°23</v>
      </c>
      <c r="B5016" s="222" t="s">
        <v>645</v>
      </c>
      <c r="C5016" s="222"/>
      <c r="D5016" s="223">
        <f>D4965*'Usages industrie'!$P26*(1+'Usages industrie'!$Q26)^(D$4937-$D$4937)/1000</f>
        <v>0</v>
      </c>
      <c r="E5016" s="223">
        <f>E4965*'Usages industrie'!$P26*(1+'Usages industrie'!$Q26)^(E$4937-$D$4937)/1000</f>
        <v>0</v>
      </c>
      <c r="F5016" s="223">
        <f>F4965*'Usages industrie'!$P26*(1+'Usages industrie'!$Q26)^(F$4937-$D$4937)/1000</f>
        <v>0</v>
      </c>
      <c r="G5016" s="223">
        <f>G4965*'Usages industrie'!$P26*(1+'Usages industrie'!$Q26)^(G$4937-$D$4937)/1000</f>
        <v>0</v>
      </c>
      <c r="H5016" s="223">
        <f>H4965*'Usages industrie'!$P26*(1+'Usages industrie'!$Q26)^(H$4937-$D$4937)/1000</f>
        <v>0</v>
      </c>
      <c r="I5016" s="223">
        <f>I4965*'Usages industrie'!$P26*(1+'Usages industrie'!$Q26)^(I$4937-$D$4937)/1000</f>
        <v>0</v>
      </c>
      <c r="J5016" s="223">
        <f>J4965*'Usages industrie'!$P26*(1+'Usages industrie'!$Q26)^(J$4937-$D$4937)/1000</f>
        <v>0</v>
      </c>
      <c r="K5016" s="223">
        <f>K4965*'Usages industrie'!$P26*(1+'Usages industrie'!$Q26)^(K$4937-$D$4937)/1000</f>
        <v>0</v>
      </c>
      <c r="L5016" s="223">
        <f>L4965*'Usages industrie'!$P26*(1+'Usages industrie'!$Q26)^(L$4937-$D$4937)/1000</f>
        <v>0</v>
      </c>
      <c r="M5016" s="223">
        <f>M4965*'Usages industrie'!$P26*(1+'Usages industrie'!$Q26)^(M$4937-$D$4937)/1000</f>
        <v>0</v>
      </c>
      <c r="N5016" s="223">
        <f>N4965*'Usages industrie'!$P26*(1+'Usages industrie'!$Q26)^(N$4937-$D$4937)/1000</f>
        <v>0</v>
      </c>
      <c r="O5016" s="223">
        <f>O4965*'Usages industrie'!$P26*(1+'Usages industrie'!$Q26)^(O$4937-$D$4937)/1000</f>
        <v>0</v>
      </c>
      <c r="P5016" s="223">
        <f>P4965*'Usages industrie'!$P26*(1+'Usages industrie'!$Q26)^(P$4937-$D$4937)/1000</f>
        <v>0</v>
      </c>
      <c r="Q5016" s="223">
        <f>Q4965*'Usages industrie'!$P26*(1+'Usages industrie'!$Q26)^(Q$4937-$D$4937)/1000</f>
        <v>0</v>
      </c>
      <c r="R5016" s="223">
        <f>R4965*'Usages industrie'!$P26*(1+'Usages industrie'!$Q26)^(R$4937-$D$4937)/1000</f>
        <v>0</v>
      </c>
    </row>
    <row r="5017" spans="1:18" hidden="1" outlineLevel="2" x14ac:dyDescent="0.25">
      <c r="A5017" s="222" t="str">
        <f>'Usages industrie'!A27</f>
        <v>Usage industriel n°24</v>
      </c>
      <c r="B5017" s="222" t="s">
        <v>645</v>
      </c>
      <c r="C5017" s="222"/>
      <c r="D5017" s="223">
        <f>D4966*'Usages industrie'!$P27*(1+'Usages industrie'!$Q27)^(D$4937-$D$4937)/1000</f>
        <v>0</v>
      </c>
      <c r="E5017" s="223">
        <f>E4966*'Usages industrie'!$P27*(1+'Usages industrie'!$Q27)^(E$4937-$D$4937)/1000</f>
        <v>0</v>
      </c>
      <c r="F5017" s="223">
        <f>F4966*'Usages industrie'!$P27*(1+'Usages industrie'!$Q27)^(F$4937-$D$4937)/1000</f>
        <v>0</v>
      </c>
      <c r="G5017" s="223">
        <f>G4966*'Usages industrie'!$P27*(1+'Usages industrie'!$Q27)^(G$4937-$D$4937)/1000</f>
        <v>0</v>
      </c>
      <c r="H5017" s="223">
        <f>H4966*'Usages industrie'!$P27*(1+'Usages industrie'!$Q27)^(H$4937-$D$4937)/1000</f>
        <v>0</v>
      </c>
      <c r="I5017" s="223">
        <f>I4966*'Usages industrie'!$P27*(1+'Usages industrie'!$Q27)^(I$4937-$D$4937)/1000</f>
        <v>0</v>
      </c>
      <c r="J5017" s="223">
        <f>J4966*'Usages industrie'!$P27*(1+'Usages industrie'!$Q27)^(J$4937-$D$4937)/1000</f>
        <v>0</v>
      </c>
      <c r="K5017" s="223">
        <f>K4966*'Usages industrie'!$P27*(1+'Usages industrie'!$Q27)^(K$4937-$D$4937)/1000</f>
        <v>0</v>
      </c>
      <c r="L5017" s="223">
        <f>L4966*'Usages industrie'!$P27*(1+'Usages industrie'!$Q27)^(L$4937-$D$4937)/1000</f>
        <v>0</v>
      </c>
      <c r="M5017" s="223">
        <f>M4966*'Usages industrie'!$P27*(1+'Usages industrie'!$Q27)^(M$4937-$D$4937)/1000</f>
        <v>0</v>
      </c>
      <c r="N5017" s="223">
        <f>N4966*'Usages industrie'!$P27*(1+'Usages industrie'!$Q27)^(N$4937-$D$4937)/1000</f>
        <v>0</v>
      </c>
      <c r="O5017" s="223">
        <f>O4966*'Usages industrie'!$P27*(1+'Usages industrie'!$Q27)^(O$4937-$D$4937)/1000</f>
        <v>0</v>
      </c>
      <c r="P5017" s="223">
        <f>P4966*'Usages industrie'!$P27*(1+'Usages industrie'!$Q27)^(P$4937-$D$4937)/1000</f>
        <v>0</v>
      </c>
      <c r="Q5017" s="223">
        <f>Q4966*'Usages industrie'!$P27*(1+'Usages industrie'!$Q27)^(Q$4937-$D$4937)/1000</f>
        <v>0</v>
      </c>
      <c r="R5017" s="223">
        <f>R4966*'Usages industrie'!$P27*(1+'Usages industrie'!$Q27)^(R$4937-$D$4937)/1000</f>
        <v>0</v>
      </c>
    </row>
    <row r="5018" spans="1:18" hidden="1" outlineLevel="2" x14ac:dyDescent="0.25">
      <c r="A5018" s="222" t="str">
        <f>'Usages industrie'!A28</f>
        <v>Usage industriel n°25</v>
      </c>
      <c r="B5018" s="222" t="s">
        <v>645</v>
      </c>
      <c r="C5018" s="222"/>
      <c r="D5018" s="223">
        <f>D4967*'Usages industrie'!$P28*(1+'Usages industrie'!$Q28)^(D$4937-$D$4937)/1000</f>
        <v>0</v>
      </c>
      <c r="E5018" s="223">
        <f>E4967*'Usages industrie'!$P28*(1+'Usages industrie'!$Q28)^(E$4937-$D$4937)/1000</f>
        <v>0</v>
      </c>
      <c r="F5018" s="223">
        <f>F4967*'Usages industrie'!$P28*(1+'Usages industrie'!$Q28)^(F$4937-$D$4937)/1000</f>
        <v>0</v>
      </c>
      <c r="G5018" s="223">
        <f>G4967*'Usages industrie'!$P28*(1+'Usages industrie'!$Q28)^(G$4937-$D$4937)/1000</f>
        <v>0</v>
      </c>
      <c r="H5018" s="223">
        <f>H4967*'Usages industrie'!$P28*(1+'Usages industrie'!$Q28)^(H$4937-$D$4937)/1000</f>
        <v>0</v>
      </c>
      <c r="I5018" s="223">
        <f>I4967*'Usages industrie'!$P28*(1+'Usages industrie'!$Q28)^(I$4937-$D$4937)/1000</f>
        <v>0</v>
      </c>
      <c r="J5018" s="223">
        <f>J4967*'Usages industrie'!$P28*(1+'Usages industrie'!$Q28)^(J$4937-$D$4937)/1000</f>
        <v>0</v>
      </c>
      <c r="K5018" s="223">
        <f>K4967*'Usages industrie'!$P28*(1+'Usages industrie'!$Q28)^(K$4937-$D$4937)/1000</f>
        <v>0</v>
      </c>
      <c r="L5018" s="223">
        <f>L4967*'Usages industrie'!$P28*(1+'Usages industrie'!$Q28)^(L$4937-$D$4937)/1000</f>
        <v>0</v>
      </c>
      <c r="M5018" s="223">
        <f>M4967*'Usages industrie'!$P28*(1+'Usages industrie'!$Q28)^(M$4937-$D$4937)/1000</f>
        <v>0</v>
      </c>
      <c r="N5018" s="223">
        <f>N4967*'Usages industrie'!$P28*(1+'Usages industrie'!$Q28)^(N$4937-$D$4937)/1000</f>
        <v>0</v>
      </c>
      <c r="O5018" s="223">
        <f>O4967*'Usages industrie'!$P28*(1+'Usages industrie'!$Q28)^(O$4937-$D$4937)/1000</f>
        <v>0</v>
      </c>
      <c r="P5018" s="223">
        <f>P4967*'Usages industrie'!$P28*(1+'Usages industrie'!$Q28)^(P$4937-$D$4937)/1000</f>
        <v>0</v>
      </c>
      <c r="Q5018" s="223">
        <f>Q4967*'Usages industrie'!$P28*(1+'Usages industrie'!$Q28)^(Q$4937-$D$4937)/1000</f>
        <v>0</v>
      </c>
      <c r="R5018" s="223">
        <f>R4967*'Usages industrie'!$P28*(1+'Usages industrie'!$Q28)^(R$4937-$D$4937)/1000</f>
        <v>0</v>
      </c>
    </row>
    <row r="5019" spans="1:18" hidden="1" outlineLevel="2" x14ac:dyDescent="0.25">
      <c r="A5019" s="222" t="str">
        <f>'Usages industrie'!A29</f>
        <v>Usage industriel n°26</v>
      </c>
      <c r="B5019" s="222" t="s">
        <v>645</v>
      </c>
      <c r="C5019" s="222"/>
      <c r="D5019" s="223">
        <f>D4968*'Usages industrie'!$P29*(1+'Usages industrie'!$Q29)^(D$4937-$D$4937)/1000</f>
        <v>0</v>
      </c>
      <c r="E5019" s="223">
        <f>E4968*'Usages industrie'!$P29*(1+'Usages industrie'!$Q29)^(E$4937-$D$4937)/1000</f>
        <v>0</v>
      </c>
      <c r="F5019" s="223">
        <f>F4968*'Usages industrie'!$P29*(1+'Usages industrie'!$Q29)^(F$4937-$D$4937)/1000</f>
        <v>0</v>
      </c>
      <c r="G5019" s="223">
        <f>G4968*'Usages industrie'!$P29*(1+'Usages industrie'!$Q29)^(G$4937-$D$4937)/1000</f>
        <v>0</v>
      </c>
      <c r="H5019" s="223">
        <f>H4968*'Usages industrie'!$P29*(1+'Usages industrie'!$Q29)^(H$4937-$D$4937)/1000</f>
        <v>0</v>
      </c>
      <c r="I5019" s="223">
        <f>I4968*'Usages industrie'!$P29*(1+'Usages industrie'!$Q29)^(I$4937-$D$4937)/1000</f>
        <v>0</v>
      </c>
      <c r="J5019" s="223">
        <f>J4968*'Usages industrie'!$P29*(1+'Usages industrie'!$Q29)^(J$4937-$D$4937)/1000</f>
        <v>0</v>
      </c>
      <c r="K5019" s="223">
        <f>K4968*'Usages industrie'!$P29*(1+'Usages industrie'!$Q29)^(K$4937-$D$4937)/1000</f>
        <v>0</v>
      </c>
      <c r="L5019" s="223">
        <f>L4968*'Usages industrie'!$P29*(1+'Usages industrie'!$Q29)^(L$4937-$D$4937)/1000</f>
        <v>0</v>
      </c>
      <c r="M5019" s="223">
        <f>M4968*'Usages industrie'!$P29*(1+'Usages industrie'!$Q29)^(M$4937-$D$4937)/1000</f>
        <v>0</v>
      </c>
      <c r="N5019" s="223">
        <f>N4968*'Usages industrie'!$P29*(1+'Usages industrie'!$Q29)^(N$4937-$D$4937)/1000</f>
        <v>0</v>
      </c>
      <c r="O5019" s="223">
        <f>O4968*'Usages industrie'!$P29*(1+'Usages industrie'!$Q29)^(O$4937-$D$4937)/1000</f>
        <v>0</v>
      </c>
      <c r="P5019" s="223">
        <f>P4968*'Usages industrie'!$P29*(1+'Usages industrie'!$Q29)^(P$4937-$D$4937)/1000</f>
        <v>0</v>
      </c>
      <c r="Q5019" s="223">
        <f>Q4968*'Usages industrie'!$P29*(1+'Usages industrie'!$Q29)^(Q$4937-$D$4937)/1000</f>
        <v>0</v>
      </c>
      <c r="R5019" s="223">
        <f>R4968*'Usages industrie'!$P29*(1+'Usages industrie'!$Q29)^(R$4937-$D$4937)/1000</f>
        <v>0</v>
      </c>
    </row>
    <row r="5020" spans="1:18" hidden="1" outlineLevel="2" x14ac:dyDescent="0.25">
      <c r="A5020" s="222" t="str">
        <f>'Usages industrie'!A30</f>
        <v>Usage industriel n°27</v>
      </c>
      <c r="B5020" s="222" t="s">
        <v>645</v>
      </c>
      <c r="C5020" s="222"/>
      <c r="D5020" s="223">
        <f>D4969*'Usages industrie'!$P30*(1+'Usages industrie'!$Q30)^(D$4937-$D$4937)/1000</f>
        <v>0</v>
      </c>
      <c r="E5020" s="223">
        <f>E4969*'Usages industrie'!$P30*(1+'Usages industrie'!$Q30)^(E$4937-$D$4937)/1000</f>
        <v>0</v>
      </c>
      <c r="F5020" s="223">
        <f>F4969*'Usages industrie'!$P30*(1+'Usages industrie'!$Q30)^(F$4937-$D$4937)/1000</f>
        <v>0</v>
      </c>
      <c r="G5020" s="223">
        <f>G4969*'Usages industrie'!$P30*(1+'Usages industrie'!$Q30)^(G$4937-$D$4937)/1000</f>
        <v>0</v>
      </c>
      <c r="H5020" s="223">
        <f>H4969*'Usages industrie'!$P30*(1+'Usages industrie'!$Q30)^(H$4937-$D$4937)/1000</f>
        <v>0</v>
      </c>
      <c r="I5020" s="223">
        <f>I4969*'Usages industrie'!$P30*(1+'Usages industrie'!$Q30)^(I$4937-$D$4937)/1000</f>
        <v>0</v>
      </c>
      <c r="J5020" s="223">
        <f>J4969*'Usages industrie'!$P30*(1+'Usages industrie'!$Q30)^(J$4937-$D$4937)/1000</f>
        <v>0</v>
      </c>
      <c r="K5020" s="223">
        <f>K4969*'Usages industrie'!$P30*(1+'Usages industrie'!$Q30)^(K$4937-$D$4937)/1000</f>
        <v>0</v>
      </c>
      <c r="L5020" s="223">
        <f>L4969*'Usages industrie'!$P30*(1+'Usages industrie'!$Q30)^(L$4937-$D$4937)/1000</f>
        <v>0</v>
      </c>
      <c r="M5020" s="223">
        <f>M4969*'Usages industrie'!$P30*(1+'Usages industrie'!$Q30)^(M$4937-$D$4937)/1000</f>
        <v>0</v>
      </c>
      <c r="N5020" s="223">
        <f>N4969*'Usages industrie'!$P30*(1+'Usages industrie'!$Q30)^(N$4937-$D$4937)/1000</f>
        <v>0</v>
      </c>
      <c r="O5020" s="223">
        <f>O4969*'Usages industrie'!$P30*(1+'Usages industrie'!$Q30)^(O$4937-$D$4937)/1000</f>
        <v>0</v>
      </c>
      <c r="P5020" s="223">
        <f>P4969*'Usages industrie'!$P30*(1+'Usages industrie'!$Q30)^(P$4937-$D$4937)/1000</f>
        <v>0</v>
      </c>
      <c r="Q5020" s="223">
        <f>Q4969*'Usages industrie'!$P30*(1+'Usages industrie'!$Q30)^(Q$4937-$D$4937)/1000</f>
        <v>0</v>
      </c>
      <c r="R5020" s="223">
        <f>R4969*'Usages industrie'!$P30*(1+'Usages industrie'!$Q30)^(R$4937-$D$4937)/1000</f>
        <v>0</v>
      </c>
    </row>
    <row r="5021" spans="1:18" hidden="1" outlineLevel="2" x14ac:dyDescent="0.25">
      <c r="A5021" s="222" t="str">
        <f>'Usages industrie'!A31</f>
        <v>Usage industriel n°28</v>
      </c>
      <c r="B5021" s="222" t="s">
        <v>645</v>
      </c>
      <c r="C5021" s="222"/>
      <c r="D5021" s="223">
        <f>D4970*'Usages industrie'!$P31*(1+'Usages industrie'!$Q31)^(D$4937-$D$4937)/1000</f>
        <v>0</v>
      </c>
      <c r="E5021" s="223">
        <f>E4970*'Usages industrie'!$P31*(1+'Usages industrie'!$Q31)^(E$4937-$D$4937)/1000</f>
        <v>0</v>
      </c>
      <c r="F5021" s="223">
        <f>F4970*'Usages industrie'!$P31*(1+'Usages industrie'!$Q31)^(F$4937-$D$4937)/1000</f>
        <v>0</v>
      </c>
      <c r="G5021" s="223">
        <f>G4970*'Usages industrie'!$P31*(1+'Usages industrie'!$Q31)^(G$4937-$D$4937)/1000</f>
        <v>0</v>
      </c>
      <c r="H5021" s="223">
        <f>H4970*'Usages industrie'!$P31*(1+'Usages industrie'!$Q31)^(H$4937-$D$4937)/1000</f>
        <v>0</v>
      </c>
      <c r="I5021" s="223">
        <f>I4970*'Usages industrie'!$P31*(1+'Usages industrie'!$Q31)^(I$4937-$D$4937)/1000</f>
        <v>0</v>
      </c>
      <c r="J5021" s="223">
        <f>J4970*'Usages industrie'!$P31*(1+'Usages industrie'!$Q31)^(J$4937-$D$4937)/1000</f>
        <v>0</v>
      </c>
      <c r="K5021" s="223">
        <f>K4970*'Usages industrie'!$P31*(1+'Usages industrie'!$Q31)^(K$4937-$D$4937)/1000</f>
        <v>0</v>
      </c>
      <c r="L5021" s="223">
        <f>L4970*'Usages industrie'!$P31*(1+'Usages industrie'!$Q31)^(L$4937-$D$4937)/1000</f>
        <v>0</v>
      </c>
      <c r="M5021" s="223">
        <f>M4970*'Usages industrie'!$P31*(1+'Usages industrie'!$Q31)^(M$4937-$D$4937)/1000</f>
        <v>0</v>
      </c>
      <c r="N5021" s="223">
        <f>N4970*'Usages industrie'!$P31*(1+'Usages industrie'!$Q31)^(N$4937-$D$4937)/1000</f>
        <v>0</v>
      </c>
      <c r="O5021" s="223">
        <f>O4970*'Usages industrie'!$P31*(1+'Usages industrie'!$Q31)^(O$4937-$D$4937)/1000</f>
        <v>0</v>
      </c>
      <c r="P5021" s="223">
        <f>P4970*'Usages industrie'!$P31*(1+'Usages industrie'!$Q31)^(P$4937-$D$4937)/1000</f>
        <v>0</v>
      </c>
      <c r="Q5021" s="223">
        <f>Q4970*'Usages industrie'!$P31*(1+'Usages industrie'!$Q31)^(Q$4937-$D$4937)/1000</f>
        <v>0</v>
      </c>
      <c r="R5021" s="223">
        <f>R4970*'Usages industrie'!$P31*(1+'Usages industrie'!$Q31)^(R$4937-$D$4937)/1000</f>
        <v>0</v>
      </c>
    </row>
    <row r="5022" spans="1:18" hidden="1" outlineLevel="2" x14ac:dyDescent="0.25">
      <c r="A5022" s="222" t="str">
        <f>'Usages industrie'!A32</f>
        <v>Usage industriel n°29</v>
      </c>
      <c r="B5022" s="222" t="s">
        <v>645</v>
      </c>
      <c r="C5022" s="222"/>
      <c r="D5022" s="223">
        <f>D4971*'Usages industrie'!$P32*(1+'Usages industrie'!$Q32)^(D$4937-$D$4937)/1000</f>
        <v>0</v>
      </c>
      <c r="E5022" s="223">
        <f>E4971*'Usages industrie'!$P32*(1+'Usages industrie'!$Q32)^(E$4937-$D$4937)/1000</f>
        <v>0</v>
      </c>
      <c r="F5022" s="223">
        <f>F4971*'Usages industrie'!$P32*(1+'Usages industrie'!$Q32)^(F$4937-$D$4937)/1000</f>
        <v>0</v>
      </c>
      <c r="G5022" s="223">
        <f>G4971*'Usages industrie'!$P32*(1+'Usages industrie'!$Q32)^(G$4937-$D$4937)/1000</f>
        <v>0</v>
      </c>
      <c r="H5022" s="223">
        <f>H4971*'Usages industrie'!$P32*(1+'Usages industrie'!$Q32)^(H$4937-$D$4937)/1000</f>
        <v>0</v>
      </c>
      <c r="I5022" s="223">
        <f>I4971*'Usages industrie'!$P32*(1+'Usages industrie'!$Q32)^(I$4937-$D$4937)/1000</f>
        <v>0</v>
      </c>
      <c r="J5022" s="223">
        <f>J4971*'Usages industrie'!$P32*(1+'Usages industrie'!$Q32)^(J$4937-$D$4937)/1000</f>
        <v>0</v>
      </c>
      <c r="K5022" s="223">
        <f>K4971*'Usages industrie'!$P32*(1+'Usages industrie'!$Q32)^(K$4937-$D$4937)/1000</f>
        <v>0</v>
      </c>
      <c r="L5022" s="223">
        <f>L4971*'Usages industrie'!$P32*(1+'Usages industrie'!$Q32)^(L$4937-$D$4937)/1000</f>
        <v>0</v>
      </c>
      <c r="M5022" s="223">
        <f>M4971*'Usages industrie'!$P32*(1+'Usages industrie'!$Q32)^(M$4937-$D$4937)/1000</f>
        <v>0</v>
      </c>
      <c r="N5022" s="223">
        <f>N4971*'Usages industrie'!$P32*(1+'Usages industrie'!$Q32)^(N$4937-$D$4937)/1000</f>
        <v>0</v>
      </c>
      <c r="O5022" s="223">
        <f>O4971*'Usages industrie'!$P32*(1+'Usages industrie'!$Q32)^(O$4937-$D$4937)/1000</f>
        <v>0</v>
      </c>
      <c r="P5022" s="223">
        <f>P4971*'Usages industrie'!$P32*(1+'Usages industrie'!$Q32)^(P$4937-$D$4937)/1000</f>
        <v>0</v>
      </c>
      <c r="Q5022" s="223">
        <f>Q4971*'Usages industrie'!$P32*(1+'Usages industrie'!$Q32)^(Q$4937-$D$4937)/1000</f>
        <v>0</v>
      </c>
      <c r="R5022" s="223">
        <f>R4971*'Usages industrie'!$P32*(1+'Usages industrie'!$Q32)^(R$4937-$D$4937)/1000</f>
        <v>0</v>
      </c>
    </row>
    <row r="5023" spans="1:18" hidden="1" outlineLevel="2" x14ac:dyDescent="0.25">
      <c r="A5023" s="222" t="str">
        <f>'Usages industrie'!A33</f>
        <v>Usage industriel n°30</v>
      </c>
      <c r="B5023" s="222" t="s">
        <v>645</v>
      </c>
      <c r="C5023" s="222"/>
      <c r="D5023" s="223">
        <f>D4972*'Usages industrie'!$P33*(1+'Usages industrie'!$Q33)^(D$4937-$D$4937)/1000</f>
        <v>0</v>
      </c>
      <c r="E5023" s="223">
        <f>E4972*'Usages industrie'!$P33*(1+'Usages industrie'!$Q33)^(E$4937-$D$4937)/1000</f>
        <v>0</v>
      </c>
      <c r="F5023" s="223">
        <f>F4972*'Usages industrie'!$P33*(1+'Usages industrie'!$Q33)^(F$4937-$D$4937)/1000</f>
        <v>0</v>
      </c>
      <c r="G5023" s="223">
        <f>G4972*'Usages industrie'!$P33*(1+'Usages industrie'!$Q33)^(G$4937-$D$4937)/1000</f>
        <v>0</v>
      </c>
      <c r="H5023" s="223">
        <f>H4972*'Usages industrie'!$P33*(1+'Usages industrie'!$Q33)^(H$4937-$D$4937)/1000</f>
        <v>0</v>
      </c>
      <c r="I5023" s="223">
        <f>I4972*'Usages industrie'!$P33*(1+'Usages industrie'!$Q33)^(I$4937-$D$4937)/1000</f>
        <v>0</v>
      </c>
      <c r="J5023" s="223">
        <f>J4972*'Usages industrie'!$P33*(1+'Usages industrie'!$Q33)^(J$4937-$D$4937)/1000</f>
        <v>0</v>
      </c>
      <c r="K5023" s="223">
        <f>K4972*'Usages industrie'!$P33*(1+'Usages industrie'!$Q33)^(K$4937-$D$4937)/1000</f>
        <v>0</v>
      </c>
      <c r="L5023" s="223">
        <f>L4972*'Usages industrie'!$P33*(1+'Usages industrie'!$Q33)^(L$4937-$D$4937)/1000</f>
        <v>0</v>
      </c>
      <c r="M5023" s="223">
        <f>M4972*'Usages industrie'!$P33*(1+'Usages industrie'!$Q33)^(M$4937-$D$4937)/1000</f>
        <v>0</v>
      </c>
      <c r="N5023" s="223">
        <f>N4972*'Usages industrie'!$P33*(1+'Usages industrie'!$Q33)^(N$4937-$D$4937)/1000</f>
        <v>0</v>
      </c>
      <c r="O5023" s="223">
        <f>O4972*'Usages industrie'!$P33*(1+'Usages industrie'!$Q33)^(O$4937-$D$4937)/1000</f>
        <v>0</v>
      </c>
      <c r="P5023" s="223">
        <f>P4972*'Usages industrie'!$P33*(1+'Usages industrie'!$Q33)^(P$4937-$D$4937)/1000</f>
        <v>0</v>
      </c>
      <c r="Q5023" s="223">
        <f>Q4972*'Usages industrie'!$P33*(1+'Usages industrie'!$Q33)^(Q$4937-$D$4937)/1000</f>
        <v>0</v>
      </c>
      <c r="R5023" s="223">
        <f>R4972*'Usages industrie'!$P33*(1+'Usages industrie'!$Q33)^(R$4937-$D$4937)/1000</f>
        <v>0</v>
      </c>
    </row>
    <row r="5024" spans="1:18" hidden="1" outlineLevel="2" x14ac:dyDescent="0.25">
      <c r="A5024" s="222" t="str">
        <f>'Usages industrie'!A34</f>
        <v>Usage industriel n°31</v>
      </c>
      <c r="B5024" s="222" t="s">
        <v>645</v>
      </c>
      <c r="C5024" s="222"/>
      <c r="D5024" s="223">
        <f>D4973*'Usages industrie'!$P34*(1+'Usages industrie'!$Q34)^(D$4937-$D$4937)/1000</f>
        <v>0</v>
      </c>
      <c r="E5024" s="223">
        <f>E4973*'Usages industrie'!$P34*(1+'Usages industrie'!$Q34)^(E$4937-$D$4937)/1000</f>
        <v>0</v>
      </c>
      <c r="F5024" s="223">
        <f>F4973*'Usages industrie'!$P34*(1+'Usages industrie'!$Q34)^(F$4937-$D$4937)/1000</f>
        <v>0</v>
      </c>
      <c r="G5024" s="223">
        <f>G4973*'Usages industrie'!$P34*(1+'Usages industrie'!$Q34)^(G$4937-$D$4937)/1000</f>
        <v>0</v>
      </c>
      <c r="H5024" s="223">
        <f>H4973*'Usages industrie'!$P34*(1+'Usages industrie'!$Q34)^(H$4937-$D$4937)/1000</f>
        <v>0</v>
      </c>
      <c r="I5024" s="223">
        <f>I4973*'Usages industrie'!$P34*(1+'Usages industrie'!$Q34)^(I$4937-$D$4937)/1000</f>
        <v>0</v>
      </c>
      <c r="J5024" s="223">
        <f>J4973*'Usages industrie'!$P34*(1+'Usages industrie'!$Q34)^(J$4937-$D$4937)/1000</f>
        <v>0</v>
      </c>
      <c r="K5024" s="223">
        <f>K4973*'Usages industrie'!$P34*(1+'Usages industrie'!$Q34)^(K$4937-$D$4937)/1000</f>
        <v>0</v>
      </c>
      <c r="L5024" s="223">
        <f>L4973*'Usages industrie'!$P34*(1+'Usages industrie'!$Q34)^(L$4937-$D$4937)/1000</f>
        <v>0</v>
      </c>
      <c r="M5024" s="223">
        <f>M4973*'Usages industrie'!$P34*(1+'Usages industrie'!$Q34)^(M$4937-$D$4937)/1000</f>
        <v>0</v>
      </c>
      <c r="N5024" s="223">
        <f>N4973*'Usages industrie'!$P34*(1+'Usages industrie'!$Q34)^(N$4937-$D$4937)/1000</f>
        <v>0</v>
      </c>
      <c r="O5024" s="223">
        <f>O4973*'Usages industrie'!$P34*(1+'Usages industrie'!$Q34)^(O$4937-$D$4937)/1000</f>
        <v>0</v>
      </c>
      <c r="P5024" s="223">
        <f>P4973*'Usages industrie'!$P34*(1+'Usages industrie'!$Q34)^(P$4937-$D$4937)/1000</f>
        <v>0</v>
      </c>
      <c r="Q5024" s="223">
        <f>Q4973*'Usages industrie'!$P34*(1+'Usages industrie'!$Q34)^(Q$4937-$D$4937)/1000</f>
        <v>0</v>
      </c>
      <c r="R5024" s="223">
        <f>R4973*'Usages industrie'!$P34*(1+'Usages industrie'!$Q34)^(R$4937-$D$4937)/1000</f>
        <v>0</v>
      </c>
    </row>
    <row r="5025" spans="1:18" hidden="1" outlineLevel="2" x14ac:dyDescent="0.25">
      <c r="A5025" s="222" t="str">
        <f>'Usages industrie'!A35</f>
        <v>Usage industriel n°32</v>
      </c>
      <c r="B5025" s="222" t="s">
        <v>645</v>
      </c>
      <c r="C5025" s="222"/>
      <c r="D5025" s="223">
        <f>D4974*'Usages industrie'!$P35*(1+'Usages industrie'!$Q35)^(D$4937-$D$4937)/1000</f>
        <v>0</v>
      </c>
      <c r="E5025" s="223">
        <f>E4974*'Usages industrie'!$P35*(1+'Usages industrie'!$Q35)^(E$4937-$D$4937)/1000</f>
        <v>0</v>
      </c>
      <c r="F5025" s="223">
        <f>F4974*'Usages industrie'!$P35*(1+'Usages industrie'!$Q35)^(F$4937-$D$4937)/1000</f>
        <v>0</v>
      </c>
      <c r="G5025" s="223">
        <f>G4974*'Usages industrie'!$P35*(1+'Usages industrie'!$Q35)^(G$4937-$D$4937)/1000</f>
        <v>0</v>
      </c>
      <c r="H5025" s="223">
        <f>H4974*'Usages industrie'!$P35*(1+'Usages industrie'!$Q35)^(H$4937-$D$4937)/1000</f>
        <v>0</v>
      </c>
      <c r="I5025" s="223">
        <f>I4974*'Usages industrie'!$P35*(1+'Usages industrie'!$Q35)^(I$4937-$D$4937)/1000</f>
        <v>0</v>
      </c>
      <c r="J5025" s="223">
        <f>J4974*'Usages industrie'!$P35*(1+'Usages industrie'!$Q35)^(J$4937-$D$4937)/1000</f>
        <v>0</v>
      </c>
      <c r="K5025" s="223">
        <f>K4974*'Usages industrie'!$P35*(1+'Usages industrie'!$Q35)^(K$4937-$D$4937)/1000</f>
        <v>0</v>
      </c>
      <c r="L5025" s="223">
        <f>L4974*'Usages industrie'!$P35*(1+'Usages industrie'!$Q35)^(L$4937-$D$4937)/1000</f>
        <v>0</v>
      </c>
      <c r="M5025" s="223">
        <f>M4974*'Usages industrie'!$P35*(1+'Usages industrie'!$Q35)^(M$4937-$D$4937)/1000</f>
        <v>0</v>
      </c>
      <c r="N5025" s="223">
        <f>N4974*'Usages industrie'!$P35*(1+'Usages industrie'!$Q35)^(N$4937-$D$4937)/1000</f>
        <v>0</v>
      </c>
      <c r="O5025" s="223">
        <f>O4974*'Usages industrie'!$P35*(1+'Usages industrie'!$Q35)^(O$4937-$D$4937)/1000</f>
        <v>0</v>
      </c>
      <c r="P5025" s="223">
        <f>P4974*'Usages industrie'!$P35*(1+'Usages industrie'!$Q35)^(P$4937-$D$4937)/1000</f>
        <v>0</v>
      </c>
      <c r="Q5025" s="223">
        <f>Q4974*'Usages industrie'!$P35*(1+'Usages industrie'!$Q35)^(Q$4937-$D$4937)/1000</f>
        <v>0</v>
      </c>
      <c r="R5025" s="223">
        <f>R4974*'Usages industrie'!$P35*(1+'Usages industrie'!$Q35)^(R$4937-$D$4937)/1000</f>
        <v>0</v>
      </c>
    </row>
    <row r="5026" spans="1:18" hidden="1" outlineLevel="2" x14ac:dyDescent="0.25">
      <c r="A5026" s="222" t="str">
        <f>'Usages industrie'!A36</f>
        <v>Usage industriel n°33</v>
      </c>
      <c r="B5026" s="222" t="s">
        <v>645</v>
      </c>
      <c r="C5026" s="222"/>
      <c r="D5026" s="223">
        <f>D4975*'Usages industrie'!$P36*(1+'Usages industrie'!$Q36)^(D$4937-$D$4937)/1000</f>
        <v>0</v>
      </c>
      <c r="E5026" s="223">
        <f>E4975*'Usages industrie'!$P36*(1+'Usages industrie'!$Q36)^(E$4937-$D$4937)/1000</f>
        <v>0</v>
      </c>
      <c r="F5026" s="223">
        <f>F4975*'Usages industrie'!$P36*(1+'Usages industrie'!$Q36)^(F$4937-$D$4937)/1000</f>
        <v>0</v>
      </c>
      <c r="G5026" s="223">
        <f>G4975*'Usages industrie'!$P36*(1+'Usages industrie'!$Q36)^(G$4937-$D$4937)/1000</f>
        <v>0</v>
      </c>
      <c r="H5026" s="223">
        <f>H4975*'Usages industrie'!$P36*(1+'Usages industrie'!$Q36)^(H$4937-$D$4937)/1000</f>
        <v>0</v>
      </c>
      <c r="I5026" s="223">
        <f>I4975*'Usages industrie'!$P36*(1+'Usages industrie'!$Q36)^(I$4937-$D$4937)/1000</f>
        <v>0</v>
      </c>
      <c r="J5026" s="223">
        <f>J4975*'Usages industrie'!$P36*(1+'Usages industrie'!$Q36)^(J$4937-$D$4937)/1000</f>
        <v>0</v>
      </c>
      <c r="K5026" s="223">
        <f>K4975*'Usages industrie'!$P36*(1+'Usages industrie'!$Q36)^(K$4937-$D$4937)/1000</f>
        <v>0</v>
      </c>
      <c r="L5026" s="223">
        <f>L4975*'Usages industrie'!$P36*(1+'Usages industrie'!$Q36)^(L$4937-$D$4937)/1000</f>
        <v>0</v>
      </c>
      <c r="M5026" s="223">
        <f>M4975*'Usages industrie'!$P36*(1+'Usages industrie'!$Q36)^(M$4937-$D$4937)/1000</f>
        <v>0</v>
      </c>
      <c r="N5026" s="223">
        <f>N4975*'Usages industrie'!$P36*(1+'Usages industrie'!$Q36)^(N$4937-$D$4937)/1000</f>
        <v>0</v>
      </c>
      <c r="O5026" s="223">
        <f>O4975*'Usages industrie'!$P36*(1+'Usages industrie'!$Q36)^(O$4937-$D$4937)/1000</f>
        <v>0</v>
      </c>
      <c r="P5026" s="223">
        <f>P4975*'Usages industrie'!$P36*(1+'Usages industrie'!$Q36)^(P$4937-$D$4937)/1000</f>
        <v>0</v>
      </c>
      <c r="Q5026" s="223">
        <f>Q4975*'Usages industrie'!$P36*(1+'Usages industrie'!$Q36)^(Q$4937-$D$4937)/1000</f>
        <v>0</v>
      </c>
      <c r="R5026" s="223">
        <f>R4975*'Usages industrie'!$P36*(1+'Usages industrie'!$Q36)^(R$4937-$D$4937)/1000</f>
        <v>0</v>
      </c>
    </row>
    <row r="5027" spans="1:18" hidden="1" outlineLevel="2" x14ac:dyDescent="0.25">
      <c r="A5027" s="222" t="str">
        <f>'Usages industrie'!A37</f>
        <v>Usage industriel n°34</v>
      </c>
      <c r="B5027" s="222" t="s">
        <v>645</v>
      </c>
      <c r="C5027" s="222"/>
      <c r="D5027" s="223">
        <f>D4976*'Usages industrie'!$P37*(1+'Usages industrie'!$Q37)^(D$4937-$D$4937)/1000</f>
        <v>0</v>
      </c>
      <c r="E5027" s="223">
        <f>E4976*'Usages industrie'!$P37*(1+'Usages industrie'!$Q37)^(E$4937-$D$4937)/1000</f>
        <v>0</v>
      </c>
      <c r="F5027" s="223">
        <f>F4976*'Usages industrie'!$P37*(1+'Usages industrie'!$Q37)^(F$4937-$D$4937)/1000</f>
        <v>0</v>
      </c>
      <c r="G5027" s="223">
        <f>G4976*'Usages industrie'!$P37*(1+'Usages industrie'!$Q37)^(G$4937-$D$4937)/1000</f>
        <v>0</v>
      </c>
      <c r="H5027" s="223">
        <f>H4976*'Usages industrie'!$P37*(1+'Usages industrie'!$Q37)^(H$4937-$D$4937)/1000</f>
        <v>0</v>
      </c>
      <c r="I5027" s="223">
        <f>I4976*'Usages industrie'!$P37*(1+'Usages industrie'!$Q37)^(I$4937-$D$4937)/1000</f>
        <v>0</v>
      </c>
      <c r="J5027" s="223">
        <f>J4976*'Usages industrie'!$P37*(1+'Usages industrie'!$Q37)^(J$4937-$D$4937)/1000</f>
        <v>0</v>
      </c>
      <c r="K5027" s="223">
        <f>K4976*'Usages industrie'!$P37*(1+'Usages industrie'!$Q37)^(K$4937-$D$4937)/1000</f>
        <v>0</v>
      </c>
      <c r="L5027" s="223">
        <f>L4976*'Usages industrie'!$P37*(1+'Usages industrie'!$Q37)^(L$4937-$D$4937)/1000</f>
        <v>0</v>
      </c>
      <c r="M5027" s="223">
        <f>M4976*'Usages industrie'!$P37*(1+'Usages industrie'!$Q37)^(M$4937-$D$4937)/1000</f>
        <v>0</v>
      </c>
      <c r="N5027" s="223">
        <f>N4976*'Usages industrie'!$P37*(1+'Usages industrie'!$Q37)^(N$4937-$D$4937)/1000</f>
        <v>0</v>
      </c>
      <c r="O5027" s="223">
        <f>O4976*'Usages industrie'!$P37*(1+'Usages industrie'!$Q37)^(O$4937-$D$4937)/1000</f>
        <v>0</v>
      </c>
      <c r="P5027" s="223">
        <f>P4976*'Usages industrie'!$P37*(1+'Usages industrie'!$Q37)^(P$4937-$D$4937)/1000</f>
        <v>0</v>
      </c>
      <c r="Q5027" s="223">
        <f>Q4976*'Usages industrie'!$P37*(1+'Usages industrie'!$Q37)^(Q$4937-$D$4937)/1000</f>
        <v>0</v>
      </c>
      <c r="R5027" s="223">
        <f>R4976*'Usages industrie'!$P37*(1+'Usages industrie'!$Q37)^(R$4937-$D$4937)/1000</f>
        <v>0</v>
      </c>
    </row>
    <row r="5028" spans="1:18" hidden="1" outlineLevel="2" x14ac:dyDescent="0.25">
      <c r="A5028" s="222" t="str">
        <f>'Usages industrie'!A38</f>
        <v>Usage industriel n°35</v>
      </c>
      <c r="B5028" s="222" t="s">
        <v>645</v>
      </c>
      <c r="C5028" s="222"/>
      <c r="D5028" s="223">
        <f>D4977*'Usages industrie'!$P38*(1+'Usages industrie'!$Q38)^(D$4937-$D$4937)/1000</f>
        <v>0</v>
      </c>
      <c r="E5028" s="223">
        <f>E4977*'Usages industrie'!$P38*(1+'Usages industrie'!$Q38)^(E$4937-$D$4937)/1000</f>
        <v>0</v>
      </c>
      <c r="F5028" s="223">
        <f>F4977*'Usages industrie'!$P38*(1+'Usages industrie'!$Q38)^(F$4937-$D$4937)/1000</f>
        <v>0</v>
      </c>
      <c r="G5028" s="223">
        <f>G4977*'Usages industrie'!$P38*(1+'Usages industrie'!$Q38)^(G$4937-$D$4937)/1000</f>
        <v>0</v>
      </c>
      <c r="H5028" s="223">
        <f>H4977*'Usages industrie'!$P38*(1+'Usages industrie'!$Q38)^(H$4937-$D$4937)/1000</f>
        <v>0</v>
      </c>
      <c r="I5028" s="223">
        <f>I4977*'Usages industrie'!$P38*(1+'Usages industrie'!$Q38)^(I$4937-$D$4937)/1000</f>
        <v>0</v>
      </c>
      <c r="J5028" s="223">
        <f>J4977*'Usages industrie'!$P38*(1+'Usages industrie'!$Q38)^(J$4937-$D$4937)/1000</f>
        <v>0</v>
      </c>
      <c r="K5028" s="223">
        <f>K4977*'Usages industrie'!$P38*(1+'Usages industrie'!$Q38)^(K$4937-$D$4937)/1000</f>
        <v>0</v>
      </c>
      <c r="L5028" s="223">
        <f>L4977*'Usages industrie'!$P38*(1+'Usages industrie'!$Q38)^(L$4937-$D$4937)/1000</f>
        <v>0</v>
      </c>
      <c r="M5028" s="223">
        <f>M4977*'Usages industrie'!$P38*(1+'Usages industrie'!$Q38)^(M$4937-$D$4937)/1000</f>
        <v>0</v>
      </c>
      <c r="N5028" s="223">
        <f>N4977*'Usages industrie'!$P38*(1+'Usages industrie'!$Q38)^(N$4937-$D$4937)/1000</f>
        <v>0</v>
      </c>
      <c r="O5028" s="223">
        <f>O4977*'Usages industrie'!$P38*(1+'Usages industrie'!$Q38)^(O$4937-$D$4937)/1000</f>
        <v>0</v>
      </c>
      <c r="P5028" s="223">
        <f>P4977*'Usages industrie'!$P38*(1+'Usages industrie'!$Q38)^(P$4937-$D$4937)/1000</f>
        <v>0</v>
      </c>
      <c r="Q5028" s="223">
        <f>Q4977*'Usages industrie'!$P38*(1+'Usages industrie'!$Q38)^(Q$4937-$D$4937)/1000</f>
        <v>0</v>
      </c>
      <c r="R5028" s="223">
        <f>R4977*'Usages industrie'!$P38*(1+'Usages industrie'!$Q38)^(R$4937-$D$4937)/1000</f>
        <v>0</v>
      </c>
    </row>
    <row r="5029" spans="1:18" hidden="1" outlineLevel="2" x14ac:dyDescent="0.25">
      <c r="A5029" s="222" t="str">
        <f>'Usages industrie'!A39</f>
        <v>Usage industriel n°36</v>
      </c>
      <c r="B5029" s="222" t="s">
        <v>645</v>
      </c>
      <c r="C5029" s="222"/>
      <c r="D5029" s="223">
        <f>D4978*'Usages industrie'!$P39*(1+'Usages industrie'!$Q39)^(D$4937-$D$4937)/1000</f>
        <v>0</v>
      </c>
      <c r="E5029" s="223">
        <f>E4978*'Usages industrie'!$P39*(1+'Usages industrie'!$Q39)^(E$4937-$D$4937)/1000</f>
        <v>0</v>
      </c>
      <c r="F5029" s="223">
        <f>F4978*'Usages industrie'!$P39*(1+'Usages industrie'!$Q39)^(F$4937-$D$4937)/1000</f>
        <v>0</v>
      </c>
      <c r="G5029" s="223">
        <f>G4978*'Usages industrie'!$P39*(1+'Usages industrie'!$Q39)^(G$4937-$D$4937)/1000</f>
        <v>0</v>
      </c>
      <c r="H5029" s="223">
        <f>H4978*'Usages industrie'!$P39*(1+'Usages industrie'!$Q39)^(H$4937-$D$4937)/1000</f>
        <v>0</v>
      </c>
      <c r="I5029" s="223">
        <f>I4978*'Usages industrie'!$P39*(1+'Usages industrie'!$Q39)^(I$4937-$D$4937)/1000</f>
        <v>0</v>
      </c>
      <c r="J5029" s="223">
        <f>J4978*'Usages industrie'!$P39*(1+'Usages industrie'!$Q39)^(J$4937-$D$4937)/1000</f>
        <v>0</v>
      </c>
      <c r="K5029" s="223">
        <f>K4978*'Usages industrie'!$P39*(1+'Usages industrie'!$Q39)^(K$4937-$D$4937)/1000</f>
        <v>0</v>
      </c>
      <c r="L5029" s="223">
        <f>L4978*'Usages industrie'!$P39*(1+'Usages industrie'!$Q39)^(L$4937-$D$4937)/1000</f>
        <v>0</v>
      </c>
      <c r="M5029" s="223">
        <f>M4978*'Usages industrie'!$P39*(1+'Usages industrie'!$Q39)^(M$4937-$D$4937)/1000</f>
        <v>0</v>
      </c>
      <c r="N5029" s="223">
        <f>N4978*'Usages industrie'!$P39*(1+'Usages industrie'!$Q39)^(N$4937-$D$4937)/1000</f>
        <v>0</v>
      </c>
      <c r="O5029" s="223">
        <f>O4978*'Usages industrie'!$P39*(1+'Usages industrie'!$Q39)^(O$4937-$D$4937)/1000</f>
        <v>0</v>
      </c>
      <c r="P5029" s="223">
        <f>P4978*'Usages industrie'!$P39*(1+'Usages industrie'!$Q39)^(P$4937-$D$4937)/1000</f>
        <v>0</v>
      </c>
      <c r="Q5029" s="223">
        <f>Q4978*'Usages industrie'!$P39*(1+'Usages industrie'!$Q39)^(Q$4937-$D$4937)/1000</f>
        <v>0</v>
      </c>
      <c r="R5029" s="223">
        <f>R4978*'Usages industrie'!$P39*(1+'Usages industrie'!$Q39)^(R$4937-$D$4937)/1000</f>
        <v>0</v>
      </c>
    </row>
    <row r="5030" spans="1:18" hidden="1" outlineLevel="2" x14ac:dyDescent="0.25">
      <c r="A5030" s="222" t="str">
        <f>'Usages industrie'!A40</f>
        <v>Usage industriel n°37</v>
      </c>
      <c r="B5030" s="222" t="s">
        <v>645</v>
      </c>
      <c r="C5030" s="222"/>
      <c r="D5030" s="223">
        <f>D4979*'Usages industrie'!$P40*(1+'Usages industrie'!$Q40)^(D$4937-$D$4937)/1000</f>
        <v>0</v>
      </c>
      <c r="E5030" s="223">
        <f>E4979*'Usages industrie'!$P40*(1+'Usages industrie'!$Q40)^(E$4937-$D$4937)/1000</f>
        <v>0</v>
      </c>
      <c r="F5030" s="223">
        <f>F4979*'Usages industrie'!$P40*(1+'Usages industrie'!$Q40)^(F$4937-$D$4937)/1000</f>
        <v>0</v>
      </c>
      <c r="G5030" s="223">
        <f>G4979*'Usages industrie'!$P40*(1+'Usages industrie'!$Q40)^(G$4937-$D$4937)/1000</f>
        <v>0</v>
      </c>
      <c r="H5030" s="223">
        <f>H4979*'Usages industrie'!$P40*(1+'Usages industrie'!$Q40)^(H$4937-$D$4937)/1000</f>
        <v>0</v>
      </c>
      <c r="I5030" s="223">
        <f>I4979*'Usages industrie'!$P40*(1+'Usages industrie'!$Q40)^(I$4937-$D$4937)/1000</f>
        <v>0</v>
      </c>
      <c r="J5030" s="223">
        <f>J4979*'Usages industrie'!$P40*(1+'Usages industrie'!$Q40)^(J$4937-$D$4937)/1000</f>
        <v>0</v>
      </c>
      <c r="K5030" s="223">
        <f>K4979*'Usages industrie'!$P40*(1+'Usages industrie'!$Q40)^(K$4937-$D$4937)/1000</f>
        <v>0</v>
      </c>
      <c r="L5030" s="223">
        <f>L4979*'Usages industrie'!$P40*(1+'Usages industrie'!$Q40)^(L$4937-$D$4937)/1000</f>
        <v>0</v>
      </c>
      <c r="M5030" s="223">
        <f>M4979*'Usages industrie'!$P40*(1+'Usages industrie'!$Q40)^(M$4937-$D$4937)/1000</f>
        <v>0</v>
      </c>
      <c r="N5030" s="223">
        <f>N4979*'Usages industrie'!$P40*(1+'Usages industrie'!$Q40)^(N$4937-$D$4937)/1000</f>
        <v>0</v>
      </c>
      <c r="O5030" s="223">
        <f>O4979*'Usages industrie'!$P40*(1+'Usages industrie'!$Q40)^(O$4937-$D$4937)/1000</f>
        <v>0</v>
      </c>
      <c r="P5030" s="223">
        <f>P4979*'Usages industrie'!$P40*(1+'Usages industrie'!$Q40)^(P$4937-$D$4937)/1000</f>
        <v>0</v>
      </c>
      <c r="Q5030" s="223">
        <f>Q4979*'Usages industrie'!$P40*(1+'Usages industrie'!$Q40)^(Q$4937-$D$4937)/1000</f>
        <v>0</v>
      </c>
      <c r="R5030" s="223">
        <f>R4979*'Usages industrie'!$P40*(1+'Usages industrie'!$Q40)^(R$4937-$D$4937)/1000</f>
        <v>0</v>
      </c>
    </row>
    <row r="5031" spans="1:18" hidden="1" outlineLevel="2" x14ac:dyDescent="0.25">
      <c r="A5031" s="222" t="str">
        <f>'Usages industrie'!A41</f>
        <v>Usage industriel n°38</v>
      </c>
      <c r="B5031" s="222" t="s">
        <v>645</v>
      </c>
      <c r="C5031" s="222"/>
      <c r="D5031" s="223">
        <f>D4980*'Usages industrie'!$P41*(1+'Usages industrie'!$Q41)^(D$4937-$D$4937)/1000</f>
        <v>0</v>
      </c>
      <c r="E5031" s="223">
        <f>E4980*'Usages industrie'!$P41*(1+'Usages industrie'!$Q41)^(E$4937-$D$4937)/1000</f>
        <v>0</v>
      </c>
      <c r="F5031" s="223">
        <f>F4980*'Usages industrie'!$P41*(1+'Usages industrie'!$Q41)^(F$4937-$D$4937)/1000</f>
        <v>0</v>
      </c>
      <c r="G5031" s="223">
        <f>G4980*'Usages industrie'!$P41*(1+'Usages industrie'!$Q41)^(G$4937-$D$4937)/1000</f>
        <v>0</v>
      </c>
      <c r="H5031" s="223">
        <f>H4980*'Usages industrie'!$P41*(1+'Usages industrie'!$Q41)^(H$4937-$D$4937)/1000</f>
        <v>0</v>
      </c>
      <c r="I5031" s="223">
        <f>I4980*'Usages industrie'!$P41*(1+'Usages industrie'!$Q41)^(I$4937-$D$4937)/1000</f>
        <v>0</v>
      </c>
      <c r="J5031" s="223">
        <f>J4980*'Usages industrie'!$P41*(1+'Usages industrie'!$Q41)^(J$4937-$D$4937)/1000</f>
        <v>0</v>
      </c>
      <c r="K5031" s="223">
        <f>K4980*'Usages industrie'!$P41*(1+'Usages industrie'!$Q41)^(K$4937-$D$4937)/1000</f>
        <v>0</v>
      </c>
      <c r="L5031" s="223">
        <f>L4980*'Usages industrie'!$P41*(1+'Usages industrie'!$Q41)^(L$4937-$D$4937)/1000</f>
        <v>0</v>
      </c>
      <c r="M5031" s="223">
        <f>M4980*'Usages industrie'!$P41*(1+'Usages industrie'!$Q41)^(M$4937-$D$4937)/1000</f>
        <v>0</v>
      </c>
      <c r="N5031" s="223">
        <f>N4980*'Usages industrie'!$P41*(1+'Usages industrie'!$Q41)^(N$4937-$D$4937)/1000</f>
        <v>0</v>
      </c>
      <c r="O5031" s="223">
        <f>O4980*'Usages industrie'!$P41*(1+'Usages industrie'!$Q41)^(O$4937-$D$4937)/1000</f>
        <v>0</v>
      </c>
      <c r="P5031" s="223">
        <f>P4980*'Usages industrie'!$P41*(1+'Usages industrie'!$Q41)^(P$4937-$D$4937)/1000</f>
        <v>0</v>
      </c>
      <c r="Q5031" s="223">
        <f>Q4980*'Usages industrie'!$P41*(1+'Usages industrie'!$Q41)^(Q$4937-$D$4937)/1000</f>
        <v>0</v>
      </c>
      <c r="R5031" s="223">
        <f>R4980*'Usages industrie'!$P41*(1+'Usages industrie'!$Q41)^(R$4937-$D$4937)/1000</f>
        <v>0</v>
      </c>
    </row>
    <row r="5032" spans="1:18" hidden="1" outlineLevel="2" x14ac:dyDescent="0.25">
      <c r="A5032" s="222" t="str">
        <f>'Usages industrie'!A42</f>
        <v>Usage industriel n°39</v>
      </c>
      <c r="B5032" s="222" t="s">
        <v>645</v>
      </c>
      <c r="C5032" s="222"/>
      <c r="D5032" s="223">
        <f>D4981*'Usages industrie'!$P42*(1+'Usages industrie'!$Q42)^(D$4937-$D$4937)/1000</f>
        <v>0</v>
      </c>
      <c r="E5032" s="223">
        <f>E4981*'Usages industrie'!$P42*(1+'Usages industrie'!$Q42)^(E$4937-$D$4937)/1000</f>
        <v>0</v>
      </c>
      <c r="F5032" s="223">
        <f>F4981*'Usages industrie'!$P42*(1+'Usages industrie'!$Q42)^(F$4937-$D$4937)/1000</f>
        <v>0</v>
      </c>
      <c r="G5032" s="223">
        <f>G4981*'Usages industrie'!$P42*(1+'Usages industrie'!$Q42)^(G$4937-$D$4937)/1000</f>
        <v>0</v>
      </c>
      <c r="H5032" s="223">
        <f>H4981*'Usages industrie'!$P42*(1+'Usages industrie'!$Q42)^(H$4937-$D$4937)/1000</f>
        <v>0</v>
      </c>
      <c r="I5032" s="223">
        <f>I4981*'Usages industrie'!$P42*(1+'Usages industrie'!$Q42)^(I$4937-$D$4937)/1000</f>
        <v>0</v>
      </c>
      <c r="J5032" s="223">
        <f>J4981*'Usages industrie'!$P42*(1+'Usages industrie'!$Q42)^(J$4937-$D$4937)/1000</f>
        <v>0</v>
      </c>
      <c r="K5032" s="223">
        <f>K4981*'Usages industrie'!$P42*(1+'Usages industrie'!$Q42)^(K$4937-$D$4937)/1000</f>
        <v>0</v>
      </c>
      <c r="L5032" s="223">
        <f>L4981*'Usages industrie'!$P42*(1+'Usages industrie'!$Q42)^(L$4937-$D$4937)/1000</f>
        <v>0</v>
      </c>
      <c r="M5032" s="223">
        <f>M4981*'Usages industrie'!$P42*(1+'Usages industrie'!$Q42)^(M$4937-$D$4937)/1000</f>
        <v>0</v>
      </c>
      <c r="N5032" s="223">
        <f>N4981*'Usages industrie'!$P42*(1+'Usages industrie'!$Q42)^(N$4937-$D$4937)/1000</f>
        <v>0</v>
      </c>
      <c r="O5032" s="223">
        <f>O4981*'Usages industrie'!$P42*(1+'Usages industrie'!$Q42)^(O$4937-$D$4937)/1000</f>
        <v>0</v>
      </c>
      <c r="P5032" s="223">
        <f>P4981*'Usages industrie'!$P42*(1+'Usages industrie'!$Q42)^(P$4937-$D$4937)/1000</f>
        <v>0</v>
      </c>
      <c r="Q5032" s="223">
        <f>Q4981*'Usages industrie'!$P42*(1+'Usages industrie'!$Q42)^(Q$4937-$D$4937)/1000</f>
        <v>0</v>
      </c>
      <c r="R5032" s="223">
        <f>R4981*'Usages industrie'!$P42*(1+'Usages industrie'!$Q42)^(R$4937-$D$4937)/1000</f>
        <v>0</v>
      </c>
    </row>
    <row r="5033" spans="1:18" hidden="1" outlineLevel="2" x14ac:dyDescent="0.25">
      <c r="A5033" s="222" t="str">
        <f>'Usages industrie'!A43</f>
        <v>Usage industriel n°40</v>
      </c>
      <c r="B5033" s="222" t="s">
        <v>645</v>
      </c>
      <c r="C5033" s="222"/>
      <c r="D5033" s="223">
        <f>D4982*'Usages industrie'!$P43*(1+'Usages industrie'!$Q43)^(D$4937-$D$4937)/1000</f>
        <v>0</v>
      </c>
      <c r="E5033" s="223">
        <f>E4982*'Usages industrie'!$P43*(1+'Usages industrie'!$Q43)^(E$4937-$D$4937)/1000</f>
        <v>0</v>
      </c>
      <c r="F5033" s="223">
        <f>F4982*'Usages industrie'!$P43*(1+'Usages industrie'!$Q43)^(F$4937-$D$4937)/1000</f>
        <v>0</v>
      </c>
      <c r="G5033" s="223">
        <f>G4982*'Usages industrie'!$P43*(1+'Usages industrie'!$Q43)^(G$4937-$D$4937)/1000</f>
        <v>0</v>
      </c>
      <c r="H5033" s="223">
        <f>H4982*'Usages industrie'!$P43*(1+'Usages industrie'!$Q43)^(H$4937-$D$4937)/1000</f>
        <v>0</v>
      </c>
      <c r="I5033" s="223">
        <f>I4982*'Usages industrie'!$P43*(1+'Usages industrie'!$Q43)^(I$4937-$D$4937)/1000</f>
        <v>0</v>
      </c>
      <c r="J5033" s="223">
        <f>J4982*'Usages industrie'!$P43*(1+'Usages industrie'!$Q43)^(J$4937-$D$4937)/1000</f>
        <v>0</v>
      </c>
      <c r="K5033" s="223">
        <f>K4982*'Usages industrie'!$P43*(1+'Usages industrie'!$Q43)^(K$4937-$D$4937)/1000</f>
        <v>0</v>
      </c>
      <c r="L5033" s="223">
        <f>L4982*'Usages industrie'!$P43*(1+'Usages industrie'!$Q43)^(L$4937-$D$4937)/1000</f>
        <v>0</v>
      </c>
      <c r="M5033" s="223">
        <f>M4982*'Usages industrie'!$P43*(1+'Usages industrie'!$Q43)^(M$4937-$D$4937)/1000</f>
        <v>0</v>
      </c>
      <c r="N5033" s="223">
        <f>N4982*'Usages industrie'!$P43*(1+'Usages industrie'!$Q43)^(N$4937-$D$4937)/1000</f>
        <v>0</v>
      </c>
      <c r="O5033" s="223">
        <f>O4982*'Usages industrie'!$P43*(1+'Usages industrie'!$Q43)^(O$4937-$D$4937)/1000</f>
        <v>0</v>
      </c>
      <c r="P5033" s="223">
        <f>P4982*'Usages industrie'!$P43*(1+'Usages industrie'!$Q43)^(P$4937-$D$4937)/1000</f>
        <v>0</v>
      </c>
      <c r="Q5033" s="223">
        <f>Q4982*'Usages industrie'!$P43*(1+'Usages industrie'!$Q43)^(Q$4937-$D$4937)/1000</f>
        <v>0</v>
      </c>
      <c r="R5033" s="223">
        <f>R4982*'Usages industrie'!$P43*(1+'Usages industrie'!$Q43)^(R$4937-$D$4937)/1000</f>
        <v>0</v>
      </c>
    </row>
    <row r="5034" spans="1:18" hidden="1" outlineLevel="2" x14ac:dyDescent="0.25">
      <c r="A5034" s="222" t="str">
        <f>'Usages industrie'!A44</f>
        <v>Usage industriel n°41</v>
      </c>
      <c r="B5034" s="222" t="s">
        <v>645</v>
      </c>
      <c r="C5034" s="222"/>
      <c r="D5034" s="223">
        <f>D4983*'Usages industrie'!$P44*(1+'Usages industrie'!$Q44)^(D$4937-$D$4937)/1000</f>
        <v>0</v>
      </c>
      <c r="E5034" s="223">
        <f>E4983*'Usages industrie'!$P44*(1+'Usages industrie'!$Q44)^(E$4937-$D$4937)/1000</f>
        <v>0</v>
      </c>
      <c r="F5034" s="223">
        <f>F4983*'Usages industrie'!$P44*(1+'Usages industrie'!$Q44)^(F$4937-$D$4937)/1000</f>
        <v>0</v>
      </c>
      <c r="G5034" s="223">
        <f>G4983*'Usages industrie'!$P44*(1+'Usages industrie'!$Q44)^(G$4937-$D$4937)/1000</f>
        <v>0</v>
      </c>
      <c r="H5034" s="223">
        <f>H4983*'Usages industrie'!$P44*(1+'Usages industrie'!$Q44)^(H$4937-$D$4937)/1000</f>
        <v>0</v>
      </c>
      <c r="I5034" s="223">
        <f>I4983*'Usages industrie'!$P44*(1+'Usages industrie'!$Q44)^(I$4937-$D$4937)/1000</f>
        <v>0</v>
      </c>
      <c r="J5034" s="223">
        <f>J4983*'Usages industrie'!$P44*(1+'Usages industrie'!$Q44)^(J$4937-$D$4937)/1000</f>
        <v>0</v>
      </c>
      <c r="K5034" s="223">
        <f>K4983*'Usages industrie'!$P44*(1+'Usages industrie'!$Q44)^(K$4937-$D$4937)/1000</f>
        <v>0</v>
      </c>
      <c r="L5034" s="223">
        <f>L4983*'Usages industrie'!$P44*(1+'Usages industrie'!$Q44)^(L$4937-$D$4937)/1000</f>
        <v>0</v>
      </c>
      <c r="M5034" s="223">
        <f>M4983*'Usages industrie'!$P44*(1+'Usages industrie'!$Q44)^(M$4937-$D$4937)/1000</f>
        <v>0</v>
      </c>
      <c r="N5034" s="223">
        <f>N4983*'Usages industrie'!$P44*(1+'Usages industrie'!$Q44)^(N$4937-$D$4937)/1000</f>
        <v>0</v>
      </c>
      <c r="O5034" s="223">
        <f>O4983*'Usages industrie'!$P44*(1+'Usages industrie'!$Q44)^(O$4937-$D$4937)/1000</f>
        <v>0</v>
      </c>
      <c r="P5034" s="223">
        <f>P4983*'Usages industrie'!$P44*(1+'Usages industrie'!$Q44)^(P$4937-$D$4937)/1000</f>
        <v>0</v>
      </c>
      <c r="Q5034" s="223">
        <f>Q4983*'Usages industrie'!$P44*(1+'Usages industrie'!$Q44)^(Q$4937-$D$4937)/1000</f>
        <v>0</v>
      </c>
      <c r="R5034" s="223">
        <f>R4983*'Usages industrie'!$P44*(1+'Usages industrie'!$Q44)^(R$4937-$D$4937)/1000</f>
        <v>0</v>
      </c>
    </row>
    <row r="5035" spans="1:18" hidden="1" outlineLevel="2" x14ac:dyDescent="0.25">
      <c r="A5035" s="222" t="str">
        <f>'Usages industrie'!A45</f>
        <v>Usage industriel n°42</v>
      </c>
      <c r="B5035" s="222" t="s">
        <v>645</v>
      </c>
      <c r="C5035" s="222"/>
      <c r="D5035" s="223">
        <f>D4984*'Usages industrie'!$P45*(1+'Usages industrie'!$Q45)^(D$4937-$D$4937)/1000</f>
        <v>0</v>
      </c>
      <c r="E5035" s="223">
        <f>E4984*'Usages industrie'!$P45*(1+'Usages industrie'!$Q45)^(E$4937-$D$4937)/1000</f>
        <v>0</v>
      </c>
      <c r="F5035" s="223">
        <f>F4984*'Usages industrie'!$P45*(1+'Usages industrie'!$Q45)^(F$4937-$D$4937)/1000</f>
        <v>0</v>
      </c>
      <c r="G5035" s="223">
        <f>G4984*'Usages industrie'!$P45*(1+'Usages industrie'!$Q45)^(G$4937-$D$4937)/1000</f>
        <v>0</v>
      </c>
      <c r="H5035" s="223">
        <f>H4984*'Usages industrie'!$P45*(1+'Usages industrie'!$Q45)^(H$4937-$D$4937)/1000</f>
        <v>0</v>
      </c>
      <c r="I5035" s="223">
        <f>I4984*'Usages industrie'!$P45*(1+'Usages industrie'!$Q45)^(I$4937-$D$4937)/1000</f>
        <v>0</v>
      </c>
      <c r="J5035" s="223">
        <f>J4984*'Usages industrie'!$P45*(1+'Usages industrie'!$Q45)^(J$4937-$D$4937)/1000</f>
        <v>0</v>
      </c>
      <c r="K5035" s="223">
        <f>K4984*'Usages industrie'!$P45*(1+'Usages industrie'!$Q45)^(K$4937-$D$4937)/1000</f>
        <v>0</v>
      </c>
      <c r="L5035" s="223">
        <f>L4984*'Usages industrie'!$P45*(1+'Usages industrie'!$Q45)^(L$4937-$D$4937)/1000</f>
        <v>0</v>
      </c>
      <c r="M5035" s="223">
        <f>M4984*'Usages industrie'!$P45*(1+'Usages industrie'!$Q45)^(M$4937-$D$4937)/1000</f>
        <v>0</v>
      </c>
      <c r="N5035" s="223">
        <f>N4984*'Usages industrie'!$P45*(1+'Usages industrie'!$Q45)^(N$4937-$D$4937)/1000</f>
        <v>0</v>
      </c>
      <c r="O5035" s="223">
        <f>O4984*'Usages industrie'!$P45*(1+'Usages industrie'!$Q45)^(O$4937-$D$4937)/1000</f>
        <v>0</v>
      </c>
      <c r="P5035" s="223">
        <f>P4984*'Usages industrie'!$P45*(1+'Usages industrie'!$Q45)^(P$4937-$D$4937)/1000</f>
        <v>0</v>
      </c>
      <c r="Q5035" s="223">
        <f>Q4984*'Usages industrie'!$P45*(1+'Usages industrie'!$Q45)^(Q$4937-$D$4937)/1000</f>
        <v>0</v>
      </c>
      <c r="R5035" s="223">
        <f>R4984*'Usages industrie'!$P45*(1+'Usages industrie'!$Q45)^(R$4937-$D$4937)/1000</f>
        <v>0</v>
      </c>
    </row>
    <row r="5036" spans="1:18" hidden="1" outlineLevel="2" x14ac:dyDescent="0.25">
      <c r="A5036" s="222" t="str">
        <f>'Usages industrie'!A46</f>
        <v>Usage industriel n°43</v>
      </c>
      <c r="B5036" s="222" t="s">
        <v>645</v>
      </c>
      <c r="C5036" s="222"/>
      <c r="D5036" s="223">
        <f>D4985*'Usages industrie'!$P46*(1+'Usages industrie'!$Q46)^(D$4937-$D$4937)/1000</f>
        <v>0</v>
      </c>
      <c r="E5036" s="223">
        <f>E4985*'Usages industrie'!$P46*(1+'Usages industrie'!$Q46)^(E$4937-$D$4937)/1000</f>
        <v>0</v>
      </c>
      <c r="F5036" s="223">
        <f>F4985*'Usages industrie'!$P46*(1+'Usages industrie'!$Q46)^(F$4937-$D$4937)/1000</f>
        <v>0</v>
      </c>
      <c r="G5036" s="223">
        <f>G4985*'Usages industrie'!$P46*(1+'Usages industrie'!$Q46)^(G$4937-$D$4937)/1000</f>
        <v>0</v>
      </c>
      <c r="H5036" s="223">
        <f>H4985*'Usages industrie'!$P46*(1+'Usages industrie'!$Q46)^(H$4937-$D$4937)/1000</f>
        <v>0</v>
      </c>
      <c r="I5036" s="223">
        <f>I4985*'Usages industrie'!$P46*(1+'Usages industrie'!$Q46)^(I$4937-$D$4937)/1000</f>
        <v>0</v>
      </c>
      <c r="J5036" s="223">
        <f>J4985*'Usages industrie'!$P46*(1+'Usages industrie'!$Q46)^(J$4937-$D$4937)/1000</f>
        <v>0</v>
      </c>
      <c r="K5036" s="223">
        <f>K4985*'Usages industrie'!$P46*(1+'Usages industrie'!$Q46)^(K$4937-$D$4937)/1000</f>
        <v>0</v>
      </c>
      <c r="L5036" s="223">
        <f>L4985*'Usages industrie'!$P46*(1+'Usages industrie'!$Q46)^(L$4937-$D$4937)/1000</f>
        <v>0</v>
      </c>
      <c r="M5036" s="223">
        <f>M4985*'Usages industrie'!$P46*(1+'Usages industrie'!$Q46)^(M$4937-$D$4937)/1000</f>
        <v>0</v>
      </c>
      <c r="N5036" s="223">
        <f>N4985*'Usages industrie'!$P46*(1+'Usages industrie'!$Q46)^(N$4937-$D$4937)/1000</f>
        <v>0</v>
      </c>
      <c r="O5036" s="223">
        <f>O4985*'Usages industrie'!$P46*(1+'Usages industrie'!$Q46)^(O$4937-$D$4937)/1000</f>
        <v>0</v>
      </c>
      <c r="P5036" s="223">
        <f>P4985*'Usages industrie'!$P46*(1+'Usages industrie'!$Q46)^(P$4937-$D$4937)/1000</f>
        <v>0</v>
      </c>
      <c r="Q5036" s="223">
        <f>Q4985*'Usages industrie'!$P46*(1+'Usages industrie'!$Q46)^(Q$4937-$D$4937)/1000</f>
        <v>0</v>
      </c>
      <c r="R5036" s="223">
        <f>R4985*'Usages industrie'!$P46*(1+'Usages industrie'!$Q46)^(R$4937-$D$4937)/1000</f>
        <v>0</v>
      </c>
    </row>
    <row r="5037" spans="1:18" hidden="1" outlineLevel="2" x14ac:dyDescent="0.25">
      <c r="A5037" s="222" t="str">
        <f>'Usages industrie'!A47</f>
        <v>Usage industriel n°44</v>
      </c>
      <c r="B5037" s="222" t="s">
        <v>645</v>
      </c>
      <c r="C5037" s="222"/>
      <c r="D5037" s="223">
        <f>D4986*'Usages industrie'!$P47*(1+'Usages industrie'!$Q47)^(D$4937-$D$4937)/1000</f>
        <v>0</v>
      </c>
      <c r="E5037" s="223">
        <f>E4986*'Usages industrie'!$P47*(1+'Usages industrie'!$Q47)^(E$4937-$D$4937)/1000</f>
        <v>0</v>
      </c>
      <c r="F5037" s="223">
        <f>F4986*'Usages industrie'!$P47*(1+'Usages industrie'!$Q47)^(F$4937-$D$4937)/1000</f>
        <v>0</v>
      </c>
      <c r="G5037" s="223">
        <f>G4986*'Usages industrie'!$P47*(1+'Usages industrie'!$Q47)^(G$4937-$D$4937)/1000</f>
        <v>0</v>
      </c>
      <c r="H5037" s="223">
        <f>H4986*'Usages industrie'!$P47*(1+'Usages industrie'!$Q47)^(H$4937-$D$4937)/1000</f>
        <v>0</v>
      </c>
      <c r="I5037" s="223">
        <f>I4986*'Usages industrie'!$P47*(1+'Usages industrie'!$Q47)^(I$4937-$D$4937)/1000</f>
        <v>0</v>
      </c>
      <c r="J5037" s="223">
        <f>J4986*'Usages industrie'!$P47*(1+'Usages industrie'!$Q47)^(J$4937-$D$4937)/1000</f>
        <v>0</v>
      </c>
      <c r="K5037" s="223">
        <f>K4986*'Usages industrie'!$P47*(1+'Usages industrie'!$Q47)^(K$4937-$D$4937)/1000</f>
        <v>0</v>
      </c>
      <c r="L5037" s="223">
        <f>L4986*'Usages industrie'!$P47*(1+'Usages industrie'!$Q47)^(L$4937-$D$4937)/1000</f>
        <v>0</v>
      </c>
      <c r="M5037" s="223">
        <f>M4986*'Usages industrie'!$P47*(1+'Usages industrie'!$Q47)^(M$4937-$D$4937)/1000</f>
        <v>0</v>
      </c>
      <c r="N5037" s="223">
        <f>N4986*'Usages industrie'!$P47*(1+'Usages industrie'!$Q47)^(N$4937-$D$4937)/1000</f>
        <v>0</v>
      </c>
      <c r="O5037" s="223">
        <f>O4986*'Usages industrie'!$P47*(1+'Usages industrie'!$Q47)^(O$4937-$D$4937)/1000</f>
        <v>0</v>
      </c>
      <c r="P5037" s="223">
        <f>P4986*'Usages industrie'!$P47*(1+'Usages industrie'!$Q47)^(P$4937-$D$4937)/1000</f>
        <v>0</v>
      </c>
      <c r="Q5037" s="223">
        <f>Q4986*'Usages industrie'!$P47*(1+'Usages industrie'!$Q47)^(Q$4937-$D$4937)/1000</f>
        <v>0</v>
      </c>
      <c r="R5037" s="223">
        <f>R4986*'Usages industrie'!$P47*(1+'Usages industrie'!$Q47)^(R$4937-$D$4937)/1000</f>
        <v>0</v>
      </c>
    </row>
    <row r="5038" spans="1:18" hidden="1" outlineLevel="2" x14ac:dyDescent="0.25">
      <c r="A5038" s="222" t="str">
        <f>'Usages industrie'!A48</f>
        <v>Usage industriel n°45</v>
      </c>
      <c r="B5038" s="222" t="s">
        <v>645</v>
      </c>
      <c r="C5038" s="222"/>
      <c r="D5038" s="223">
        <f>D4987*'Usages industrie'!$P48*(1+'Usages industrie'!$Q48)^(D$4937-$D$4937)/1000</f>
        <v>0</v>
      </c>
      <c r="E5038" s="223">
        <f>E4987*'Usages industrie'!$P48*(1+'Usages industrie'!$Q48)^(E$4937-$D$4937)/1000</f>
        <v>0</v>
      </c>
      <c r="F5038" s="223">
        <f>F4987*'Usages industrie'!$P48*(1+'Usages industrie'!$Q48)^(F$4937-$D$4937)/1000</f>
        <v>0</v>
      </c>
      <c r="G5038" s="223">
        <f>G4987*'Usages industrie'!$P48*(1+'Usages industrie'!$Q48)^(G$4937-$D$4937)/1000</f>
        <v>0</v>
      </c>
      <c r="H5038" s="223">
        <f>H4987*'Usages industrie'!$P48*(1+'Usages industrie'!$Q48)^(H$4937-$D$4937)/1000</f>
        <v>0</v>
      </c>
      <c r="I5038" s="223">
        <f>I4987*'Usages industrie'!$P48*(1+'Usages industrie'!$Q48)^(I$4937-$D$4937)/1000</f>
        <v>0</v>
      </c>
      <c r="J5038" s="223">
        <f>J4987*'Usages industrie'!$P48*(1+'Usages industrie'!$Q48)^(J$4937-$D$4937)/1000</f>
        <v>0</v>
      </c>
      <c r="K5038" s="223">
        <f>K4987*'Usages industrie'!$P48*(1+'Usages industrie'!$Q48)^(K$4937-$D$4937)/1000</f>
        <v>0</v>
      </c>
      <c r="L5038" s="223">
        <f>L4987*'Usages industrie'!$P48*(1+'Usages industrie'!$Q48)^(L$4937-$D$4937)/1000</f>
        <v>0</v>
      </c>
      <c r="M5038" s="223">
        <f>M4987*'Usages industrie'!$P48*(1+'Usages industrie'!$Q48)^(M$4937-$D$4937)/1000</f>
        <v>0</v>
      </c>
      <c r="N5038" s="223">
        <f>N4987*'Usages industrie'!$P48*(1+'Usages industrie'!$Q48)^(N$4937-$D$4937)/1000</f>
        <v>0</v>
      </c>
      <c r="O5038" s="223">
        <f>O4987*'Usages industrie'!$P48*(1+'Usages industrie'!$Q48)^(O$4937-$D$4937)/1000</f>
        <v>0</v>
      </c>
      <c r="P5038" s="223">
        <f>P4987*'Usages industrie'!$P48*(1+'Usages industrie'!$Q48)^(P$4937-$D$4937)/1000</f>
        <v>0</v>
      </c>
      <c r="Q5038" s="223">
        <f>Q4987*'Usages industrie'!$P48*(1+'Usages industrie'!$Q48)^(Q$4937-$D$4937)/1000</f>
        <v>0</v>
      </c>
      <c r="R5038" s="223">
        <f>R4987*'Usages industrie'!$P48*(1+'Usages industrie'!$Q48)^(R$4937-$D$4937)/1000</f>
        <v>0</v>
      </c>
    </row>
    <row r="5039" spans="1:18" hidden="1" outlineLevel="2" x14ac:dyDescent="0.25">
      <c r="A5039" s="222" t="str">
        <f>'Usages industrie'!A49</f>
        <v>Usage industriel n°46</v>
      </c>
      <c r="B5039" s="222" t="s">
        <v>645</v>
      </c>
      <c r="C5039" s="222"/>
      <c r="D5039" s="223">
        <f>D4988*'Usages industrie'!$P49*(1+'Usages industrie'!$Q49)^(D$4937-$D$4937)/1000</f>
        <v>0</v>
      </c>
      <c r="E5039" s="223">
        <f>E4988*'Usages industrie'!$P49*(1+'Usages industrie'!$Q49)^(E$4937-$D$4937)/1000</f>
        <v>0</v>
      </c>
      <c r="F5039" s="223">
        <f>F4988*'Usages industrie'!$P49*(1+'Usages industrie'!$Q49)^(F$4937-$D$4937)/1000</f>
        <v>0</v>
      </c>
      <c r="G5039" s="223">
        <f>G4988*'Usages industrie'!$P49*(1+'Usages industrie'!$Q49)^(G$4937-$D$4937)/1000</f>
        <v>0</v>
      </c>
      <c r="H5039" s="223">
        <f>H4988*'Usages industrie'!$P49*(1+'Usages industrie'!$Q49)^(H$4937-$D$4937)/1000</f>
        <v>0</v>
      </c>
      <c r="I5039" s="223">
        <f>I4988*'Usages industrie'!$P49*(1+'Usages industrie'!$Q49)^(I$4937-$D$4937)/1000</f>
        <v>0</v>
      </c>
      <c r="J5039" s="223">
        <f>J4988*'Usages industrie'!$P49*(1+'Usages industrie'!$Q49)^(J$4937-$D$4937)/1000</f>
        <v>0</v>
      </c>
      <c r="K5039" s="223">
        <f>K4988*'Usages industrie'!$P49*(1+'Usages industrie'!$Q49)^(K$4937-$D$4937)/1000</f>
        <v>0</v>
      </c>
      <c r="L5039" s="223">
        <f>L4988*'Usages industrie'!$P49*(1+'Usages industrie'!$Q49)^(L$4937-$D$4937)/1000</f>
        <v>0</v>
      </c>
      <c r="M5039" s="223">
        <f>M4988*'Usages industrie'!$P49*(1+'Usages industrie'!$Q49)^(M$4937-$D$4937)/1000</f>
        <v>0</v>
      </c>
      <c r="N5039" s="223">
        <f>N4988*'Usages industrie'!$P49*(1+'Usages industrie'!$Q49)^(N$4937-$D$4937)/1000</f>
        <v>0</v>
      </c>
      <c r="O5039" s="223">
        <f>O4988*'Usages industrie'!$P49*(1+'Usages industrie'!$Q49)^(O$4937-$D$4937)/1000</f>
        <v>0</v>
      </c>
      <c r="P5039" s="223">
        <f>P4988*'Usages industrie'!$P49*(1+'Usages industrie'!$Q49)^(P$4937-$D$4937)/1000</f>
        <v>0</v>
      </c>
      <c r="Q5039" s="223">
        <f>Q4988*'Usages industrie'!$P49*(1+'Usages industrie'!$Q49)^(Q$4937-$D$4937)/1000</f>
        <v>0</v>
      </c>
      <c r="R5039" s="223">
        <f>R4988*'Usages industrie'!$P49*(1+'Usages industrie'!$Q49)^(R$4937-$D$4937)/1000</f>
        <v>0</v>
      </c>
    </row>
    <row r="5040" spans="1:18" hidden="1" outlineLevel="2" x14ac:dyDescent="0.25">
      <c r="A5040" s="222" t="str">
        <f>'Usages industrie'!A50</f>
        <v>Usage industriel n°47</v>
      </c>
      <c r="B5040" s="222" t="s">
        <v>645</v>
      </c>
      <c r="C5040" s="222"/>
      <c r="D5040" s="223">
        <f>D4989*'Usages industrie'!$P50*(1+'Usages industrie'!$Q50)^(D$4937-$D$4937)/1000</f>
        <v>0</v>
      </c>
      <c r="E5040" s="223">
        <f>E4989*'Usages industrie'!$P50*(1+'Usages industrie'!$Q50)^(E$4937-$D$4937)/1000</f>
        <v>0</v>
      </c>
      <c r="F5040" s="223">
        <f>F4989*'Usages industrie'!$P50*(1+'Usages industrie'!$Q50)^(F$4937-$D$4937)/1000</f>
        <v>0</v>
      </c>
      <c r="G5040" s="223">
        <f>G4989*'Usages industrie'!$P50*(1+'Usages industrie'!$Q50)^(G$4937-$D$4937)/1000</f>
        <v>0</v>
      </c>
      <c r="H5040" s="223">
        <f>H4989*'Usages industrie'!$P50*(1+'Usages industrie'!$Q50)^(H$4937-$D$4937)/1000</f>
        <v>0</v>
      </c>
      <c r="I5040" s="223">
        <f>I4989*'Usages industrie'!$P50*(1+'Usages industrie'!$Q50)^(I$4937-$D$4937)/1000</f>
        <v>0</v>
      </c>
      <c r="J5040" s="223">
        <f>J4989*'Usages industrie'!$P50*(1+'Usages industrie'!$Q50)^(J$4937-$D$4937)/1000</f>
        <v>0</v>
      </c>
      <c r="K5040" s="223">
        <f>K4989*'Usages industrie'!$P50*(1+'Usages industrie'!$Q50)^(K$4937-$D$4937)/1000</f>
        <v>0</v>
      </c>
      <c r="L5040" s="223">
        <f>L4989*'Usages industrie'!$P50*(1+'Usages industrie'!$Q50)^(L$4937-$D$4937)/1000</f>
        <v>0</v>
      </c>
      <c r="M5040" s="223">
        <f>M4989*'Usages industrie'!$P50*(1+'Usages industrie'!$Q50)^(M$4937-$D$4937)/1000</f>
        <v>0</v>
      </c>
      <c r="N5040" s="223">
        <f>N4989*'Usages industrie'!$P50*(1+'Usages industrie'!$Q50)^(N$4937-$D$4937)/1000</f>
        <v>0</v>
      </c>
      <c r="O5040" s="223">
        <f>O4989*'Usages industrie'!$P50*(1+'Usages industrie'!$Q50)^(O$4937-$D$4937)/1000</f>
        <v>0</v>
      </c>
      <c r="P5040" s="223">
        <f>P4989*'Usages industrie'!$P50*(1+'Usages industrie'!$Q50)^(P$4937-$D$4937)/1000</f>
        <v>0</v>
      </c>
      <c r="Q5040" s="223">
        <f>Q4989*'Usages industrie'!$P50*(1+'Usages industrie'!$Q50)^(Q$4937-$D$4937)/1000</f>
        <v>0</v>
      </c>
      <c r="R5040" s="223">
        <f>R4989*'Usages industrie'!$P50*(1+'Usages industrie'!$Q50)^(R$4937-$D$4937)/1000</f>
        <v>0</v>
      </c>
    </row>
    <row r="5041" spans="1:18" hidden="1" outlineLevel="2" x14ac:dyDescent="0.25">
      <c r="A5041" s="222" t="str">
        <f>'Usages industrie'!A51</f>
        <v>Usage industriel n°48</v>
      </c>
      <c r="B5041" s="222" t="s">
        <v>645</v>
      </c>
      <c r="C5041" s="222"/>
      <c r="D5041" s="223">
        <f>D4990*'Usages industrie'!$P51*(1+'Usages industrie'!$Q51)^(D$4937-$D$4937)/1000</f>
        <v>0</v>
      </c>
      <c r="E5041" s="223">
        <f>E4990*'Usages industrie'!$P51*(1+'Usages industrie'!$Q51)^(E$4937-$D$4937)/1000</f>
        <v>0</v>
      </c>
      <c r="F5041" s="223">
        <f>F4990*'Usages industrie'!$P51*(1+'Usages industrie'!$Q51)^(F$4937-$D$4937)/1000</f>
        <v>0</v>
      </c>
      <c r="G5041" s="223">
        <f>G4990*'Usages industrie'!$P51*(1+'Usages industrie'!$Q51)^(G$4937-$D$4937)/1000</f>
        <v>0</v>
      </c>
      <c r="H5041" s="223">
        <f>H4990*'Usages industrie'!$P51*(1+'Usages industrie'!$Q51)^(H$4937-$D$4937)/1000</f>
        <v>0</v>
      </c>
      <c r="I5041" s="223">
        <f>I4990*'Usages industrie'!$P51*(1+'Usages industrie'!$Q51)^(I$4937-$D$4937)/1000</f>
        <v>0</v>
      </c>
      <c r="J5041" s="223">
        <f>J4990*'Usages industrie'!$P51*(1+'Usages industrie'!$Q51)^(J$4937-$D$4937)/1000</f>
        <v>0</v>
      </c>
      <c r="K5041" s="223">
        <f>K4990*'Usages industrie'!$P51*(1+'Usages industrie'!$Q51)^(K$4937-$D$4937)/1000</f>
        <v>0</v>
      </c>
      <c r="L5041" s="223">
        <f>L4990*'Usages industrie'!$P51*(1+'Usages industrie'!$Q51)^(L$4937-$D$4937)/1000</f>
        <v>0</v>
      </c>
      <c r="M5041" s="223">
        <f>M4990*'Usages industrie'!$P51*(1+'Usages industrie'!$Q51)^(M$4937-$D$4937)/1000</f>
        <v>0</v>
      </c>
      <c r="N5041" s="223">
        <f>N4990*'Usages industrie'!$P51*(1+'Usages industrie'!$Q51)^(N$4937-$D$4937)/1000</f>
        <v>0</v>
      </c>
      <c r="O5041" s="223">
        <f>O4990*'Usages industrie'!$P51*(1+'Usages industrie'!$Q51)^(O$4937-$D$4937)/1000</f>
        <v>0</v>
      </c>
      <c r="P5041" s="223">
        <f>P4990*'Usages industrie'!$P51*(1+'Usages industrie'!$Q51)^(P$4937-$D$4937)/1000</f>
        <v>0</v>
      </c>
      <c r="Q5041" s="223">
        <f>Q4990*'Usages industrie'!$P51*(1+'Usages industrie'!$Q51)^(Q$4937-$D$4937)/1000</f>
        <v>0</v>
      </c>
      <c r="R5041" s="223">
        <f>R4990*'Usages industrie'!$P51*(1+'Usages industrie'!$Q51)^(R$4937-$D$4937)/1000</f>
        <v>0</v>
      </c>
    </row>
    <row r="5042" spans="1:18" hidden="1" outlineLevel="2" x14ac:dyDescent="0.25">
      <c r="A5042" s="222" t="str">
        <f>'Usages industrie'!A52</f>
        <v>Usage industriel n°49</v>
      </c>
      <c r="B5042" s="222" t="s">
        <v>645</v>
      </c>
      <c r="C5042" s="222"/>
      <c r="D5042" s="223">
        <f>D4991*'Usages industrie'!$P52*(1+'Usages industrie'!$Q52)^(D$4937-$D$4937)/1000</f>
        <v>0</v>
      </c>
      <c r="E5042" s="223">
        <f>E4991*'Usages industrie'!$P52*(1+'Usages industrie'!$Q52)^(E$4937-$D$4937)/1000</f>
        <v>0</v>
      </c>
      <c r="F5042" s="223">
        <f>F4991*'Usages industrie'!$P52*(1+'Usages industrie'!$Q52)^(F$4937-$D$4937)/1000</f>
        <v>0</v>
      </c>
      <c r="G5042" s="223">
        <f>G4991*'Usages industrie'!$P52*(1+'Usages industrie'!$Q52)^(G$4937-$D$4937)/1000</f>
        <v>0</v>
      </c>
      <c r="H5042" s="223">
        <f>H4991*'Usages industrie'!$P52*(1+'Usages industrie'!$Q52)^(H$4937-$D$4937)/1000</f>
        <v>0</v>
      </c>
      <c r="I5042" s="223">
        <f>I4991*'Usages industrie'!$P52*(1+'Usages industrie'!$Q52)^(I$4937-$D$4937)/1000</f>
        <v>0</v>
      </c>
      <c r="J5042" s="223">
        <f>J4991*'Usages industrie'!$P52*(1+'Usages industrie'!$Q52)^(J$4937-$D$4937)/1000</f>
        <v>0</v>
      </c>
      <c r="K5042" s="223">
        <f>K4991*'Usages industrie'!$P52*(1+'Usages industrie'!$Q52)^(K$4937-$D$4937)/1000</f>
        <v>0</v>
      </c>
      <c r="L5042" s="223">
        <f>L4991*'Usages industrie'!$P52*(1+'Usages industrie'!$Q52)^(L$4937-$D$4937)/1000</f>
        <v>0</v>
      </c>
      <c r="M5042" s="223">
        <f>M4991*'Usages industrie'!$P52*(1+'Usages industrie'!$Q52)^(M$4937-$D$4937)/1000</f>
        <v>0</v>
      </c>
      <c r="N5042" s="223">
        <f>N4991*'Usages industrie'!$P52*(1+'Usages industrie'!$Q52)^(N$4937-$D$4937)/1000</f>
        <v>0</v>
      </c>
      <c r="O5042" s="223">
        <f>O4991*'Usages industrie'!$P52*(1+'Usages industrie'!$Q52)^(O$4937-$D$4937)/1000</f>
        <v>0</v>
      </c>
      <c r="P5042" s="223">
        <f>P4991*'Usages industrie'!$P52*(1+'Usages industrie'!$Q52)^(P$4937-$D$4937)/1000</f>
        <v>0</v>
      </c>
      <c r="Q5042" s="223">
        <f>Q4991*'Usages industrie'!$P52*(1+'Usages industrie'!$Q52)^(Q$4937-$D$4937)/1000</f>
        <v>0</v>
      </c>
      <c r="R5042" s="223">
        <f>R4991*'Usages industrie'!$P52*(1+'Usages industrie'!$Q52)^(R$4937-$D$4937)/1000</f>
        <v>0</v>
      </c>
    </row>
    <row r="5043" spans="1:18" hidden="1" outlineLevel="2" x14ac:dyDescent="0.25">
      <c r="A5043" s="222" t="str">
        <f>'Usages industrie'!A53</f>
        <v>Usage industriel n°50</v>
      </c>
      <c r="B5043" s="222" t="s">
        <v>645</v>
      </c>
      <c r="C5043" s="222"/>
      <c r="D5043" s="223">
        <f>D4992*'Usages industrie'!$P53*(1+'Usages industrie'!$Q53)^(D$4937-$D$4937)/1000</f>
        <v>0</v>
      </c>
      <c r="E5043" s="223">
        <f>E4992*'Usages industrie'!$P53*(1+'Usages industrie'!$Q53)^(E$4937-$D$4937)/1000</f>
        <v>0</v>
      </c>
      <c r="F5043" s="223">
        <f>F4992*'Usages industrie'!$P53*(1+'Usages industrie'!$Q53)^(F$4937-$D$4937)/1000</f>
        <v>0</v>
      </c>
      <c r="G5043" s="223">
        <f>G4992*'Usages industrie'!$P53*(1+'Usages industrie'!$Q53)^(G$4937-$D$4937)/1000</f>
        <v>0</v>
      </c>
      <c r="H5043" s="223">
        <f>H4992*'Usages industrie'!$P53*(1+'Usages industrie'!$Q53)^(H$4937-$D$4937)/1000</f>
        <v>0</v>
      </c>
      <c r="I5043" s="223">
        <f>I4992*'Usages industrie'!$P53*(1+'Usages industrie'!$Q53)^(I$4937-$D$4937)/1000</f>
        <v>0</v>
      </c>
      <c r="J5043" s="223">
        <f>J4992*'Usages industrie'!$P53*(1+'Usages industrie'!$Q53)^(J$4937-$D$4937)/1000</f>
        <v>0</v>
      </c>
      <c r="K5043" s="223">
        <f>K4992*'Usages industrie'!$P53*(1+'Usages industrie'!$Q53)^(K$4937-$D$4937)/1000</f>
        <v>0</v>
      </c>
      <c r="L5043" s="223">
        <f>L4992*'Usages industrie'!$P53*(1+'Usages industrie'!$Q53)^(L$4937-$D$4937)/1000</f>
        <v>0</v>
      </c>
      <c r="M5043" s="223">
        <f>M4992*'Usages industrie'!$P53*(1+'Usages industrie'!$Q53)^(M$4937-$D$4937)/1000</f>
        <v>0</v>
      </c>
      <c r="N5043" s="223">
        <f>N4992*'Usages industrie'!$P53*(1+'Usages industrie'!$Q53)^(N$4937-$D$4937)/1000</f>
        <v>0</v>
      </c>
      <c r="O5043" s="223">
        <f>O4992*'Usages industrie'!$P53*(1+'Usages industrie'!$Q53)^(O$4937-$D$4937)/1000</f>
        <v>0</v>
      </c>
      <c r="P5043" s="223">
        <f>P4992*'Usages industrie'!$P53*(1+'Usages industrie'!$Q53)^(P$4937-$D$4937)/1000</f>
        <v>0</v>
      </c>
      <c r="Q5043" s="223">
        <f>Q4992*'Usages industrie'!$P53*(1+'Usages industrie'!$Q53)^(Q$4937-$D$4937)/1000</f>
        <v>0</v>
      </c>
      <c r="R5043" s="223">
        <f>R4992*'Usages industrie'!$P53*(1+'Usages industrie'!$Q53)^(R$4937-$D$4937)/1000</f>
        <v>0</v>
      </c>
    </row>
    <row r="5044" spans="1:18" hidden="1" outlineLevel="1" collapsed="1" x14ac:dyDescent="0.25">
      <c r="A5044" s="222" t="s">
        <v>655</v>
      </c>
      <c r="B5044" s="222"/>
      <c r="C5044" s="222"/>
      <c r="D5044" s="223">
        <f t="shared" ref="D5044:R5044" si="440">SUM(D4994:D5043)</f>
        <v>0</v>
      </c>
      <c r="E5044" s="223">
        <f t="shared" si="440"/>
        <v>0</v>
      </c>
      <c r="F5044" s="223">
        <f t="shared" si="440"/>
        <v>0</v>
      </c>
      <c r="G5044" s="223">
        <f t="shared" si="440"/>
        <v>0</v>
      </c>
      <c r="H5044" s="223">
        <f t="shared" si="440"/>
        <v>0</v>
      </c>
      <c r="I5044" s="223">
        <f t="shared" si="440"/>
        <v>0</v>
      </c>
      <c r="J5044" s="223">
        <f t="shared" si="440"/>
        <v>0</v>
      </c>
      <c r="K5044" s="223">
        <f t="shared" si="440"/>
        <v>0</v>
      </c>
      <c r="L5044" s="223">
        <f t="shared" si="440"/>
        <v>0</v>
      </c>
      <c r="M5044" s="223">
        <f t="shared" si="440"/>
        <v>0</v>
      </c>
      <c r="N5044" s="223">
        <f t="shared" si="440"/>
        <v>0</v>
      </c>
      <c r="O5044" s="223">
        <f t="shared" si="440"/>
        <v>0</v>
      </c>
      <c r="P5044" s="223">
        <f t="shared" si="440"/>
        <v>0</v>
      </c>
      <c r="Q5044" s="223">
        <f t="shared" si="440"/>
        <v>0</v>
      </c>
      <c r="R5044" s="223">
        <f t="shared" si="440"/>
        <v>0</v>
      </c>
    </row>
    <row r="5045" spans="1:18" hidden="1" outlineLevel="1" x14ac:dyDescent="0.25">
      <c r="A5045" s="53" t="s">
        <v>651</v>
      </c>
      <c r="B5045" s="53"/>
      <c r="C5045" s="53"/>
      <c r="D5045" s="244"/>
      <c r="E5045" s="244"/>
      <c r="F5045" s="244"/>
      <c r="G5045" s="244"/>
      <c r="H5045" s="244"/>
      <c r="I5045" s="244"/>
      <c r="J5045" s="244"/>
      <c r="K5045" s="244"/>
      <c r="L5045" s="244"/>
      <c r="M5045" s="244"/>
      <c r="N5045" s="244"/>
      <c r="O5045" s="244"/>
      <c r="P5045" s="244"/>
      <c r="Q5045" s="244"/>
      <c r="R5045" s="244"/>
    </row>
    <row r="5046" spans="1:18" hidden="1" outlineLevel="1" x14ac:dyDescent="0.25">
      <c r="A5046" s="53" t="s">
        <v>656</v>
      </c>
      <c r="B5046" s="53"/>
      <c r="C5046" s="53"/>
      <c r="D5046" s="244"/>
      <c r="E5046" s="244"/>
      <c r="F5046" s="244"/>
      <c r="G5046" s="244"/>
      <c r="H5046" s="244"/>
      <c r="I5046" s="244"/>
      <c r="J5046" s="244"/>
      <c r="K5046" s="244"/>
      <c r="L5046" s="244"/>
      <c r="M5046" s="244"/>
      <c r="N5046" s="244"/>
      <c r="O5046" s="244"/>
      <c r="P5046" s="244"/>
      <c r="Q5046" s="244"/>
      <c r="R5046" s="244"/>
    </row>
    <row r="5047" spans="1:18" hidden="1" outlineLevel="1" x14ac:dyDescent="0.25">
      <c r="A5047" s="53" t="s">
        <v>650</v>
      </c>
      <c r="B5047" s="53"/>
      <c r="C5047" s="53"/>
      <c r="D5047" s="244"/>
      <c r="E5047" s="244"/>
      <c r="F5047" s="244"/>
      <c r="G5047" s="244"/>
      <c r="H5047" s="244"/>
      <c r="I5047" s="244"/>
      <c r="J5047" s="244"/>
      <c r="K5047" s="244"/>
      <c r="L5047" s="244"/>
      <c r="M5047" s="244"/>
      <c r="N5047" s="244"/>
      <c r="O5047" s="244"/>
      <c r="P5047" s="244"/>
      <c r="Q5047" s="244"/>
      <c r="R5047" s="244"/>
    </row>
    <row r="5048" spans="1:18" hidden="1" outlineLevel="1" x14ac:dyDescent="0.25">
      <c r="A5048" s="53" t="s">
        <v>657</v>
      </c>
      <c r="B5048" s="53"/>
      <c r="C5048" s="53"/>
      <c r="D5048" s="244"/>
      <c r="E5048" s="244"/>
      <c r="F5048" s="244"/>
      <c r="G5048" s="244"/>
      <c r="H5048" s="244"/>
      <c r="I5048" s="244"/>
      <c r="J5048" s="244"/>
      <c r="K5048" s="244"/>
      <c r="L5048" s="244"/>
      <c r="M5048" s="244"/>
      <c r="N5048" s="244"/>
      <c r="O5048" s="244"/>
      <c r="P5048" s="244"/>
      <c r="Q5048" s="244"/>
      <c r="R5048" s="244"/>
    </row>
    <row r="5049" spans="1:18" hidden="1" outlineLevel="1" x14ac:dyDescent="0.25">
      <c r="A5049" s="53" t="s">
        <v>652</v>
      </c>
      <c r="B5049" s="53"/>
      <c r="C5049" s="53"/>
      <c r="D5049" s="244"/>
      <c r="E5049" s="244"/>
      <c r="F5049" s="244"/>
      <c r="G5049" s="244"/>
      <c r="H5049" s="244"/>
      <c r="I5049" s="244"/>
      <c r="J5049" s="244"/>
      <c r="K5049" s="244"/>
      <c r="L5049" s="244"/>
      <c r="M5049" s="244"/>
      <c r="N5049" s="244"/>
      <c r="O5049" s="244"/>
      <c r="P5049" s="244"/>
      <c r="Q5049" s="244"/>
      <c r="R5049" s="244"/>
    </row>
    <row r="5050" spans="1:18" hidden="1" outlineLevel="1" x14ac:dyDescent="0.25">
      <c r="A5050" s="53" t="s">
        <v>658</v>
      </c>
      <c r="B5050" s="53"/>
      <c r="C5050" s="53"/>
      <c r="D5050" s="244"/>
      <c r="E5050" s="244"/>
      <c r="F5050" s="244"/>
      <c r="G5050" s="244"/>
      <c r="H5050" s="244"/>
      <c r="I5050" s="244"/>
      <c r="J5050" s="244"/>
      <c r="K5050" s="244"/>
      <c r="L5050" s="244"/>
      <c r="M5050" s="244"/>
      <c r="N5050" s="244"/>
      <c r="O5050" s="244"/>
      <c r="P5050" s="244"/>
      <c r="Q5050" s="244"/>
      <c r="R5050" s="244"/>
    </row>
    <row r="5051" spans="1:18" hidden="1" outlineLevel="1" x14ac:dyDescent="0.25">
      <c r="A5051" s="224" t="s">
        <v>40</v>
      </c>
      <c r="B5051" s="224"/>
      <c r="C5051" s="222"/>
      <c r="D5051" s="223">
        <f t="shared" ref="D5051:R5051" si="441">D5044+D5046+D5048+D5050</f>
        <v>0</v>
      </c>
      <c r="E5051" s="223">
        <f t="shared" si="441"/>
        <v>0</v>
      </c>
      <c r="F5051" s="223">
        <f t="shared" si="441"/>
        <v>0</v>
      </c>
      <c r="G5051" s="223">
        <f t="shared" si="441"/>
        <v>0</v>
      </c>
      <c r="H5051" s="223">
        <f t="shared" si="441"/>
        <v>0</v>
      </c>
      <c r="I5051" s="223">
        <f t="shared" si="441"/>
        <v>0</v>
      </c>
      <c r="J5051" s="223">
        <f t="shared" si="441"/>
        <v>0</v>
      </c>
      <c r="K5051" s="223">
        <f t="shared" si="441"/>
        <v>0</v>
      </c>
      <c r="L5051" s="223">
        <f t="shared" si="441"/>
        <v>0</v>
      </c>
      <c r="M5051" s="223">
        <f t="shared" si="441"/>
        <v>0</v>
      </c>
      <c r="N5051" s="223">
        <f t="shared" si="441"/>
        <v>0</v>
      </c>
      <c r="O5051" s="223">
        <f t="shared" si="441"/>
        <v>0</v>
      </c>
      <c r="P5051" s="223">
        <f t="shared" si="441"/>
        <v>0</v>
      </c>
      <c r="Q5051" s="223">
        <f t="shared" si="441"/>
        <v>0</v>
      </c>
      <c r="R5051" s="223">
        <f t="shared" si="441"/>
        <v>0</v>
      </c>
    </row>
    <row r="5052" spans="1:18" hidden="1" outlineLevel="1" x14ac:dyDescent="0.25"/>
    <row r="5053" spans="1:18" hidden="1" outlineLevel="1" x14ac:dyDescent="0.25">
      <c r="A5053" s="274" t="s">
        <v>0</v>
      </c>
      <c r="B5053" s="225" t="s">
        <v>16</v>
      </c>
      <c r="C5053" s="53"/>
      <c r="D5053" s="244">
        <v>10000</v>
      </c>
      <c r="E5053" s="244">
        <v>10000</v>
      </c>
      <c r="F5053" s="244"/>
      <c r="G5053" s="244"/>
      <c r="H5053" s="244"/>
      <c r="I5053" s="244"/>
      <c r="J5053" s="244"/>
      <c r="K5053" s="244"/>
      <c r="L5053" s="244"/>
      <c r="M5053" s="244"/>
      <c r="N5053" s="244"/>
      <c r="O5053" s="244"/>
      <c r="P5053" s="244"/>
      <c r="Q5053" s="244"/>
      <c r="R5053" s="244"/>
    </row>
    <row r="5054" spans="1:18" hidden="1" outlineLevel="1" x14ac:dyDescent="0.25">
      <c r="A5054" s="274"/>
      <c r="B5054" s="226" t="s">
        <v>42</v>
      </c>
      <c r="C5054" s="222"/>
      <c r="D5054" s="223">
        <f>IF($B4934&lt;&gt;"",D5053*(VLOOKUP($B4934,Production!$G4:$P53,10)*(1+VLOOKUP($B4934,Production!$G4:$Q53,11))^(D4937-$D4937))/1000,0)</f>
        <v>0</v>
      </c>
      <c r="E5054" s="223">
        <f>IF($B4934&lt;&gt;"",E5053*(VLOOKUP($B4934,Production!$G4:$P53,10)*(1+VLOOKUP($B4934,Production!$G4:$Q53,11))^(E4937-$D4937))/1000,0)</f>
        <v>0</v>
      </c>
      <c r="F5054" s="223">
        <f>IF($B4934&lt;&gt;"",F5053*(VLOOKUP($B4934,Production!$G4:$P53,10)*(1+VLOOKUP($B4934,Production!$G4:$Q53,11))^(F4937-$D4937))/1000,0)</f>
        <v>0</v>
      </c>
      <c r="G5054" s="223">
        <f>IF($B4934&lt;&gt;"",G5053*(VLOOKUP($B4934,Production!$G4:$P53,10)*(1+VLOOKUP($B4934,Production!$G4:$Q53,11))^(G4937-$D4937))/1000,0)</f>
        <v>0</v>
      </c>
      <c r="H5054" s="223">
        <f>IF($B4934&lt;&gt;"",H5053*(VLOOKUP($B4934,Production!$G4:$P53,10)*(1+VLOOKUP($B4934,Production!$G4:$Q53,11))^(H4937-$D4937))/1000,0)</f>
        <v>0</v>
      </c>
      <c r="I5054" s="223">
        <f>IF($B4934&lt;&gt;"",I5053*(VLOOKUP($B4934,Production!$G4:$P53,10)*(1+VLOOKUP($B4934,Production!$G4:$Q53,11))^(I4937-$D4937))/1000,0)</f>
        <v>0</v>
      </c>
      <c r="J5054" s="223">
        <f>IF($B4934&lt;&gt;"",J5053*(VLOOKUP($B4934,Production!$G4:$P53,10)*(1+VLOOKUP($B4934,Production!$G4:$Q53,11))^(J4937-$D4937))/1000,0)</f>
        <v>0</v>
      </c>
      <c r="K5054" s="223">
        <f>IF($B4934&lt;&gt;"",K5053*(VLOOKUP($B4934,Production!$G4:$P53,10)*(1+VLOOKUP($B4934,Production!$G4:$Q53,11))^(K4937-$D4937))/1000,0)</f>
        <v>0</v>
      </c>
      <c r="L5054" s="223">
        <f>IF($B4934&lt;&gt;"",L5053*(VLOOKUP($B4934,Production!$G4:$P53,10)*(1+VLOOKUP($B4934,Production!$G4:$Q53,11))^(L4937-$D4937))/1000,0)</f>
        <v>0</v>
      </c>
      <c r="M5054" s="223">
        <f>IF($B4934&lt;&gt;"",M5053*(VLOOKUP($B4934,Production!$G4:$P53,10)*(1+VLOOKUP($B4934,Production!$G4:$Q53,11))^(M4937-$D4937))/1000,0)</f>
        <v>0</v>
      </c>
      <c r="N5054" s="223">
        <f>IF($B4934&lt;&gt;"",N5053*(VLOOKUP($B4934,Production!$G4:$P53,10)*(1+VLOOKUP($B4934,Production!$G4:$Q53,11))^(N4937-$D4937))/1000,0)</f>
        <v>0</v>
      </c>
      <c r="O5054" s="223">
        <f>IF($B4934&lt;&gt;"",O5053*(VLOOKUP($B4934,Production!$G4:$P53,10)*(1+VLOOKUP($B4934,Production!$G4:$Q53,11))^(O4937-$D4937))/1000,0)</f>
        <v>0</v>
      </c>
      <c r="P5054" s="223">
        <f>IF($B4934&lt;&gt;"",P5053*(VLOOKUP($B4934,Production!$G4:$P53,10)*(1+VLOOKUP($B4934,Production!$G4:$Q53,11))^(P4937-$D4937))/1000,0)</f>
        <v>0</v>
      </c>
      <c r="Q5054" s="223">
        <f>IF($B4934&lt;&gt;"",Q5053*(VLOOKUP($B4934,Production!$G4:$P53,10)*(1+VLOOKUP($B4934,Production!$G4:$Q53,11))^(Q4937-$D4937))/1000,0)</f>
        <v>0</v>
      </c>
      <c r="R5054" s="223">
        <f>IF($B4934&lt;&gt;"",R5053*(VLOOKUP($B4934,Production!$G4:$P53,10)*(1+VLOOKUP($B4934,Production!$G4:$Q53,11))^(R4937-$D4937))/1000,0)</f>
        <v>0</v>
      </c>
    </row>
    <row r="5055" spans="1:18" hidden="1" outlineLevel="1" x14ac:dyDescent="0.25">
      <c r="A5055" s="274" t="s">
        <v>13</v>
      </c>
      <c r="B5055" s="225" t="s">
        <v>17</v>
      </c>
      <c r="C5055" s="53"/>
      <c r="D5055" s="244">
        <v>10000</v>
      </c>
      <c r="E5055" s="244">
        <v>10000</v>
      </c>
      <c r="F5055" s="244"/>
      <c r="G5055" s="244"/>
      <c r="H5055" s="244"/>
      <c r="I5055" s="244"/>
      <c r="J5055" s="244"/>
      <c r="K5055" s="244"/>
      <c r="L5055" s="244"/>
      <c r="M5055" s="244"/>
      <c r="N5055" s="244"/>
      <c r="O5055" s="244"/>
      <c r="P5055" s="244"/>
      <c r="Q5055" s="244"/>
      <c r="R5055" s="244"/>
    </row>
    <row r="5056" spans="1:18" hidden="1" outlineLevel="1" x14ac:dyDescent="0.25">
      <c r="A5056" s="274"/>
      <c r="B5056" s="226" t="s">
        <v>42</v>
      </c>
      <c r="C5056" s="222"/>
      <c r="D5056" s="223">
        <f>IF($B4934&lt;&gt;"",D5055*(VLOOKUP($B4934,Production!$G4:$R53,10)*(1+VLOOKUP($B4934,Production!$G4:$S53,11))^(D4937-$D4937))/1000,0)</f>
        <v>0</v>
      </c>
      <c r="E5056" s="223">
        <f>IF($B4934&lt;&gt;"",E5055*(VLOOKUP($B4934,Production!$G4:$R53,10)*(1+VLOOKUP($B4934,Production!$G4:$S53,11))^(E4937-$D4937))/1000,0)</f>
        <v>0</v>
      </c>
      <c r="F5056" s="223">
        <f>IF($B4934&lt;&gt;"",F5055*(VLOOKUP($B4934,Production!$G4:$R53,10)*(1+VLOOKUP($B4934,Production!$G4:$S53,11))^(F4937-$D4937))/1000,0)</f>
        <v>0</v>
      </c>
      <c r="G5056" s="223">
        <f>IF($B4934&lt;&gt;"",G5055*(VLOOKUP($B4934,Production!$G4:$R53,10)*(1+VLOOKUP($B4934,Production!$G4:$S53,11))^(G4937-$D4937))/1000,0)</f>
        <v>0</v>
      </c>
      <c r="H5056" s="223">
        <f>IF($B4934&lt;&gt;"",H5055*(VLOOKUP($B4934,Production!$G4:$R53,10)*(1+VLOOKUP($B4934,Production!$G4:$S53,11))^(H4937-$D4937))/1000,0)</f>
        <v>0</v>
      </c>
      <c r="I5056" s="223">
        <f>IF($B4934&lt;&gt;"",I5055*(VLOOKUP($B4934,Production!$G4:$R53,10)*(1+VLOOKUP($B4934,Production!$G4:$S53,11))^(I4937-$D4937))/1000,0)</f>
        <v>0</v>
      </c>
      <c r="J5056" s="223">
        <f>IF($B4934&lt;&gt;"",J5055*(VLOOKUP($B4934,Production!$G4:$R53,10)*(1+VLOOKUP($B4934,Production!$G4:$S53,11))^(J4937-$D4937))/1000,0)</f>
        <v>0</v>
      </c>
      <c r="K5056" s="223">
        <f>IF($B4934&lt;&gt;"",K5055*(VLOOKUP($B4934,Production!$G4:$R53,10)*(1+VLOOKUP($B4934,Production!$G4:$S53,11))^(K4937-$D4937))/1000,0)</f>
        <v>0</v>
      </c>
      <c r="L5056" s="223">
        <f>IF($B4934&lt;&gt;"",L5055*(VLOOKUP($B4934,Production!$G4:$R53,10)*(1+VLOOKUP($B4934,Production!$G4:$S53,11))^(L4937-$D4937))/1000,0)</f>
        <v>0</v>
      </c>
      <c r="M5056" s="223">
        <f>IF($B4934&lt;&gt;"",M5055*(VLOOKUP($B4934,Production!$G4:$R53,10)*(1+VLOOKUP($B4934,Production!$G4:$S53,11))^(M4937-$D4937))/1000,0)</f>
        <v>0</v>
      </c>
      <c r="N5056" s="223">
        <f>IF($B4934&lt;&gt;"",N5055*(VLOOKUP($B4934,Production!$G4:$R53,10)*(1+VLOOKUP($B4934,Production!$G4:$S53,11))^(N4937-$D4937))/1000,0)</f>
        <v>0</v>
      </c>
      <c r="O5056" s="223">
        <f>IF($B4934&lt;&gt;"",O5055*(VLOOKUP($B4934,Production!$G4:$R53,10)*(1+VLOOKUP($B4934,Production!$G4:$S53,11))^(O4937-$D4937))/1000,0)</f>
        <v>0</v>
      </c>
      <c r="P5056" s="223">
        <f>IF($B4934&lt;&gt;"",P5055*(VLOOKUP($B4934,Production!$G4:$R53,10)*(1+VLOOKUP($B4934,Production!$G4:$S53,11))^(P4937-$D4937))/1000,0)</f>
        <v>0</v>
      </c>
      <c r="Q5056" s="223">
        <f>IF($B4934&lt;&gt;"",Q5055*(VLOOKUP($B4934,Production!$G4:$R53,10)*(1+VLOOKUP($B4934,Production!$G4:$S53,11))^(Q4937-$D4937))/1000,0)</f>
        <v>0</v>
      </c>
      <c r="R5056" s="223">
        <f>IF($B4934&lt;&gt;"",R5055*(VLOOKUP($B4934,Production!$G4:$R53,10)*(1+VLOOKUP($B4934,Production!$G4:$S53,11))^(R4937-$D4937))/1000,0)</f>
        <v>0</v>
      </c>
    </row>
    <row r="5057" spans="1:18" hidden="1" outlineLevel="1" x14ac:dyDescent="0.25">
      <c r="A5057" s="225" t="s">
        <v>56</v>
      </c>
      <c r="B5057" s="225"/>
      <c r="C5057" s="53"/>
      <c r="D5057" s="244"/>
      <c r="E5057" s="244"/>
      <c r="F5057" s="244"/>
      <c r="G5057" s="244"/>
      <c r="H5057" s="244"/>
      <c r="I5057" s="244"/>
      <c r="J5057" s="244"/>
      <c r="K5057" s="244"/>
      <c r="L5057" s="244"/>
      <c r="M5057" s="244"/>
      <c r="N5057" s="244"/>
      <c r="O5057" s="244"/>
      <c r="P5057" s="244"/>
      <c r="Q5057" s="244"/>
      <c r="R5057" s="244"/>
    </row>
    <row r="5058" spans="1:18" hidden="1" outlineLevel="1" x14ac:dyDescent="0.25">
      <c r="A5058" s="225" t="s">
        <v>57</v>
      </c>
      <c r="B5058" s="225"/>
      <c r="C5058" s="53"/>
      <c r="D5058" s="244"/>
      <c r="E5058" s="244"/>
      <c r="F5058" s="244"/>
      <c r="G5058" s="244"/>
      <c r="H5058" s="244"/>
      <c r="I5058" s="244"/>
      <c r="J5058" s="244"/>
      <c r="K5058" s="244"/>
      <c r="L5058" s="244"/>
      <c r="M5058" s="244"/>
      <c r="N5058" s="244"/>
      <c r="O5058" s="244"/>
      <c r="P5058" s="244"/>
      <c r="Q5058" s="244"/>
      <c r="R5058" s="244"/>
    </row>
    <row r="5059" spans="1:18" hidden="1" outlineLevel="1" x14ac:dyDescent="0.25">
      <c r="A5059" s="224" t="s">
        <v>659</v>
      </c>
      <c r="B5059" s="222"/>
      <c r="C5059" s="222"/>
      <c r="D5059" s="223">
        <f t="shared" ref="D5059:R5059" si="442">D5054+D5056+D5057+D5058</f>
        <v>0</v>
      </c>
      <c r="E5059" s="223">
        <f t="shared" si="442"/>
        <v>0</v>
      </c>
      <c r="F5059" s="223">
        <f t="shared" si="442"/>
        <v>0</v>
      </c>
      <c r="G5059" s="223">
        <f t="shared" si="442"/>
        <v>0</v>
      </c>
      <c r="H5059" s="223">
        <f t="shared" si="442"/>
        <v>0</v>
      </c>
      <c r="I5059" s="223">
        <f t="shared" si="442"/>
        <v>0</v>
      </c>
      <c r="J5059" s="223">
        <f t="shared" si="442"/>
        <v>0</v>
      </c>
      <c r="K5059" s="223">
        <f t="shared" si="442"/>
        <v>0</v>
      </c>
      <c r="L5059" s="223">
        <f t="shared" si="442"/>
        <v>0</v>
      </c>
      <c r="M5059" s="223">
        <f t="shared" si="442"/>
        <v>0</v>
      </c>
      <c r="N5059" s="223">
        <f t="shared" si="442"/>
        <v>0</v>
      </c>
      <c r="O5059" s="223">
        <f t="shared" si="442"/>
        <v>0</v>
      </c>
      <c r="P5059" s="223">
        <f t="shared" si="442"/>
        <v>0</v>
      </c>
      <c r="Q5059" s="223">
        <f t="shared" si="442"/>
        <v>0</v>
      </c>
      <c r="R5059" s="223">
        <f t="shared" si="442"/>
        <v>0</v>
      </c>
    </row>
    <row r="5060" spans="1:18" hidden="1" outlineLevel="1" x14ac:dyDescent="0.25"/>
    <row r="5061" spans="1:18" hidden="1" outlineLevel="1" x14ac:dyDescent="0.25">
      <c r="A5061" s="222" t="s">
        <v>663</v>
      </c>
      <c r="B5061" s="222"/>
      <c r="C5061" s="222"/>
      <c r="D5061" s="223">
        <f t="shared" ref="D5061:R5061" si="443">D5051-D5059</f>
        <v>0</v>
      </c>
      <c r="E5061" s="223">
        <f t="shared" si="443"/>
        <v>0</v>
      </c>
      <c r="F5061" s="223">
        <f t="shared" si="443"/>
        <v>0</v>
      </c>
      <c r="G5061" s="223">
        <f t="shared" si="443"/>
        <v>0</v>
      </c>
      <c r="H5061" s="223">
        <f t="shared" si="443"/>
        <v>0</v>
      </c>
      <c r="I5061" s="223">
        <f t="shared" si="443"/>
        <v>0</v>
      </c>
      <c r="J5061" s="223">
        <f t="shared" si="443"/>
        <v>0</v>
      </c>
      <c r="K5061" s="223">
        <f t="shared" si="443"/>
        <v>0</v>
      </c>
      <c r="L5061" s="223">
        <f t="shared" si="443"/>
        <v>0</v>
      </c>
      <c r="M5061" s="223">
        <f t="shared" si="443"/>
        <v>0</v>
      </c>
      <c r="N5061" s="223">
        <f t="shared" si="443"/>
        <v>0</v>
      </c>
      <c r="O5061" s="223">
        <f t="shared" si="443"/>
        <v>0</v>
      </c>
      <c r="P5061" s="223">
        <f t="shared" si="443"/>
        <v>0</v>
      </c>
      <c r="Q5061" s="223">
        <f t="shared" si="443"/>
        <v>0</v>
      </c>
      <c r="R5061" s="223">
        <f t="shared" si="443"/>
        <v>0</v>
      </c>
    </row>
    <row r="5062" spans="1:18" hidden="1" outlineLevel="1" x14ac:dyDescent="0.25"/>
    <row r="5063" spans="1:18" hidden="1" outlineLevel="1" x14ac:dyDescent="0.25">
      <c r="A5063" s="53" t="s">
        <v>664</v>
      </c>
      <c r="B5063" s="53"/>
      <c r="C5063" s="53"/>
      <c r="D5063" s="244"/>
      <c r="E5063" s="244"/>
      <c r="F5063" s="244"/>
      <c r="G5063" s="244"/>
      <c r="H5063" s="244"/>
      <c r="I5063" s="244"/>
      <c r="J5063" s="244"/>
      <c r="K5063" s="244"/>
      <c r="L5063" s="244"/>
      <c r="M5063" s="244"/>
      <c r="N5063" s="244"/>
      <c r="O5063" s="244"/>
      <c r="P5063" s="244"/>
      <c r="Q5063" s="244"/>
      <c r="R5063" s="244"/>
    </row>
    <row r="5064" spans="1:18" hidden="1" outlineLevel="1" x14ac:dyDescent="0.25"/>
    <row r="5065" spans="1:18" hidden="1" outlineLevel="1" x14ac:dyDescent="0.25">
      <c r="A5065" s="222" t="s">
        <v>665</v>
      </c>
      <c r="B5065" s="222"/>
      <c r="C5065" s="222"/>
      <c r="D5065" s="223">
        <f t="shared" ref="D5065:R5065" si="444">D5061-D5063</f>
        <v>0</v>
      </c>
      <c r="E5065" s="223">
        <f t="shared" si="444"/>
        <v>0</v>
      </c>
      <c r="F5065" s="223">
        <f t="shared" si="444"/>
        <v>0</v>
      </c>
      <c r="G5065" s="223">
        <f t="shared" si="444"/>
        <v>0</v>
      </c>
      <c r="H5065" s="223">
        <f t="shared" si="444"/>
        <v>0</v>
      </c>
      <c r="I5065" s="223">
        <f t="shared" si="444"/>
        <v>0</v>
      </c>
      <c r="J5065" s="223">
        <f t="shared" si="444"/>
        <v>0</v>
      </c>
      <c r="K5065" s="223">
        <f t="shared" si="444"/>
        <v>0</v>
      </c>
      <c r="L5065" s="223">
        <f t="shared" si="444"/>
        <v>0</v>
      </c>
      <c r="M5065" s="223">
        <f t="shared" si="444"/>
        <v>0</v>
      </c>
      <c r="N5065" s="223">
        <f t="shared" si="444"/>
        <v>0</v>
      </c>
      <c r="O5065" s="223">
        <f t="shared" si="444"/>
        <v>0</v>
      </c>
      <c r="P5065" s="223">
        <f t="shared" si="444"/>
        <v>0</v>
      </c>
      <c r="Q5065" s="223">
        <f t="shared" si="444"/>
        <v>0</v>
      </c>
      <c r="R5065" s="223">
        <f t="shared" si="444"/>
        <v>0</v>
      </c>
    </row>
    <row r="5066" spans="1:18" hidden="1" outlineLevel="1" x14ac:dyDescent="0.25">
      <c r="A5066" s="222" t="s">
        <v>666</v>
      </c>
      <c r="B5066" s="222"/>
      <c r="C5066" s="222"/>
      <c r="D5066" s="223">
        <f t="shared" ref="D5066:R5066" si="445">$B4935*D5065</f>
        <v>0</v>
      </c>
      <c r="E5066" s="223">
        <f t="shared" si="445"/>
        <v>0</v>
      </c>
      <c r="F5066" s="223">
        <f t="shared" si="445"/>
        <v>0</v>
      </c>
      <c r="G5066" s="223">
        <f t="shared" si="445"/>
        <v>0</v>
      </c>
      <c r="H5066" s="223">
        <f t="shared" si="445"/>
        <v>0</v>
      </c>
      <c r="I5066" s="223">
        <f t="shared" si="445"/>
        <v>0</v>
      </c>
      <c r="J5066" s="223">
        <f t="shared" si="445"/>
        <v>0</v>
      </c>
      <c r="K5066" s="223">
        <f t="shared" si="445"/>
        <v>0</v>
      </c>
      <c r="L5066" s="223">
        <f t="shared" si="445"/>
        <v>0</v>
      </c>
      <c r="M5066" s="223">
        <f t="shared" si="445"/>
        <v>0</v>
      </c>
      <c r="N5066" s="223">
        <f t="shared" si="445"/>
        <v>0</v>
      </c>
      <c r="O5066" s="223">
        <f t="shared" si="445"/>
        <v>0</v>
      </c>
      <c r="P5066" s="223">
        <f t="shared" si="445"/>
        <v>0</v>
      </c>
      <c r="Q5066" s="223">
        <f t="shared" si="445"/>
        <v>0</v>
      </c>
      <c r="R5066" s="223">
        <f t="shared" si="445"/>
        <v>0</v>
      </c>
    </row>
    <row r="5067" spans="1:18" hidden="1" outlineLevel="1" x14ac:dyDescent="0.25"/>
    <row r="5068" spans="1:18" hidden="1" outlineLevel="1" x14ac:dyDescent="0.25">
      <c r="A5068" s="222" t="s">
        <v>667</v>
      </c>
      <c r="B5068" s="222"/>
      <c r="C5068" s="222"/>
      <c r="D5068" s="223">
        <f t="shared" ref="D5068:R5068" si="446">D5065-D5066</f>
        <v>0</v>
      </c>
      <c r="E5068" s="223">
        <f t="shared" si="446"/>
        <v>0</v>
      </c>
      <c r="F5068" s="223">
        <f t="shared" si="446"/>
        <v>0</v>
      </c>
      <c r="G5068" s="223">
        <f t="shared" si="446"/>
        <v>0</v>
      </c>
      <c r="H5068" s="223">
        <f t="shared" si="446"/>
        <v>0</v>
      </c>
      <c r="I5068" s="223">
        <f t="shared" si="446"/>
        <v>0</v>
      </c>
      <c r="J5068" s="223">
        <f t="shared" si="446"/>
        <v>0</v>
      </c>
      <c r="K5068" s="223">
        <f t="shared" si="446"/>
        <v>0</v>
      </c>
      <c r="L5068" s="223">
        <f t="shared" si="446"/>
        <v>0</v>
      </c>
      <c r="M5068" s="223">
        <f t="shared" si="446"/>
        <v>0</v>
      </c>
      <c r="N5068" s="223">
        <f t="shared" si="446"/>
        <v>0</v>
      </c>
      <c r="O5068" s="223">
        <f t="shared" si="446"/>
        <v>0</v>
      </c>
      <c r="P5068" s="223">
        <f t="shared" si="446"/>
        <v>0</v>
      </c>
      <c r="Q5068" s="223">
        <f t="shared" si="446"/>
        <v>0</v>
      </c>
      <c r="R5068" s="223">
        <f t="shared" si="446"/>
        <v>0</v>
      </c>
    </row>
    <row r="5069" spans="1:18" hidden="1" outlineLevel="1" x14ac:dyDescent="0.25"/>
    <row r="5070" spans="1:18" hidden="1" outlineLevel="1" x14ac:dyDescent="0.25">
      <c r="A5070" s="221" t="s">
        <v>668</v>
      </c>
      <c r="B5070" s="221"/>
      <c r="C5070" s="220"/>
      <c r="D5070" s="215" t="e">
        <f>IRR(D5068:R5068)</f>
        <v>#NUM!</v>
      </c>
    </row>
    <row r="5071" spans="1:18" collapsed="1" x14ac:dyDescent="0.25"/>
    <row r="5073" spans="1:18" s="169" customFormat="1" x14ac:dyDescent="0.25">
      <c r="A5073" s="169" t="s">
        <v>918</v>
      </c>
    </row>
    <row r="5074" spans="1:18" hidden="1" outlineLevel="1" x14ac:dyDescent="0.25"/>
    <row r="5075" spans="1:18" hidden="1" outlineLevel="1" x14ac:dyDescent="0.25">
      <c r="A5075" s="217" t="s">
        <v>644</v>
      </c>
      <c r="B5075" s="208"/>
    </row>
    <row r="5076" spans="1:18" ht="15.75" hidden="1" outlineLevel="1" thickBot="1" x14ac:dyDescent="0.3">
      <c r="A5076" s="219" t="s">
        <v>12</v>
      </c>
      <c r="B5076" s="243"/>
    </row>
    <row r="5077" spans="1:18" hidden="1" outlineLevel="1" x14ac:dyDescent="0.25"/>
    <row r="5078" spans="1:18" hidden="1" outlineLevel="1" x14ac:dyDescent="0.25">
      <c r="A5078" s="53" t="s">
        <v>14</v>
      </c>
      <c r="B5078" s="53"/>
      <c r="C5078" s="223">
        <v>0</v>
      </c>
      <c r="D5078" s="223">
        <v>1</v>
      </c>
      <c r="E5078" s="223">
        <v>2</v>
      </c>
      <c r="F5078" s="223">
        <v>3</v>
      </c>
      <c r="G5078" s="223">
        <v>4</v>
      </c>
      <c r="H5078" s="223">
        <v>5</v>
      </c>
      <c r="I5078" s="223">
        <v>6</v>
      </c>
      <c r="J5078" s="223">
        <v>7</v>
      </c>
      <c r="K5078" s="223">
        <v>8</v>
      </c>
      <c r="L5078" s="223">
        <v>9</v>
      </c>
      <c r="M5078" s="223">
        <v>10</v>
      </c>
      <c r="N5078" s="223">
        <v>11</v>
      </c>
      <c r="O5078" s="223">
        <v>12</v>
      </c>
      <c r="P5078" s="223">
        <v>13</v>
      </c>
      <c r="Q5078" s="223">
        <v>14</v>
      </c>
      <c r="R5078" s="223">
        <v>15</v>
      </c>
    </row>
    <row r="5079" spans="1:18" hidden="1" outlineLevel="1" x14ac:dyDescent="0.25"/>
    <row r="5080" spans="1:18" hidden="1" outlineLevel="1" x14ac:dyDescent="0.25">
      <c r="A5080" s="53" t="s">
        <v>59</v>
      </c>
      <c r="B5080" s="53"/>
      <c r="C5080" s="244"/>
      <c r="D5080" s="244"/>
      <c r="E5080" s="244"/>
      <c r="F5080" s="244"/>
      <c r="G5080" s="244"/>
      <c r="H5080" s="244"/>
      <c r="I5080" s="244"/>
      <c r="J5080" s="244"/>
      <c r="K5080" s="244"/>
      <c r="L5080" s="244"/>
      <c r="M5080" s="244"/>
      <c r="N5080" s="244"/>
      <c r="O5080" s="244"/>
      <c r="P5080" s="244"/>
      <c r="Q5080" s="244"/>
      <c r="R5080" s="244"/>
    </row>
    <row r="5081" spans="1:18" hidden="1" outlineLevel="1" x14ac:dyDescent="0.25">
      <c r="A5081" s="53" t="s">
        <v>824</v>
      </c>
      <c r="B5081" s="53"/>
      <c r="C5081" s="244"/>
      <c r="D5081" s="244"/>
      <c r="E5081" s="244"/>
      <c r="F5081" s="244"/>
      <c r="G5081" s="244"/>
      <c r="H5081" s="244"/>
      <c r="I5081" s="244"/>
      <c r="J5081" s="244"/>
      <c r="K5081" s="244"/>
      <c r="L5081" s="244"/>
      <c r="M5081" s="244"/>
      <c r="N5081" s="244"/>
      <c r="O5081" s="244"/>
      <c r="P5081" s="244"/>
      <c r="Q5081" s="244"/>
      <c r="R5081" s="244"/>
    </row>
    <row r="5082" spans="1:18" hidden="1" outlineLevel="1" x14ac:dyDescent="0.25">
      <c r="A5082" s="53" t="s">
        <v>825</v>
      </c>
      <c r="B5082" s="53"/>
      <c r="C5082" s="244"/>
      <c r="D5082" s="244"/>
      <c r="E5082" s="244"/>
      <c r="F5082" s="244"/>
      <c r="G5082" s="244"/>
      <c r="H5082" s="244"/>
      <c r="I5082" s="244"/>
      <c r="J5082" s="244"/>
      <c r="K5082" s="244"/>
      <c r="L5082" s="244"/>
      <c r="M5082" s="244"/>
      <c r="N5082" s="244"/>
      <c r="O5082" s="244"/>
      <c r="P5082" s="244"/>
      <c r="Q5082" s="244"/>
      <c r="R5082" s="244"/>
    </row>
    <row r="5083" spans="1:18" hidden="1" outlineLevel="1" x14ac:dyDescent="0.25"/>
    <row r="5084" spans="1:18" hidden="1" outlineLevel="2" x14ac:dyDescent="0.25">
      <c r="A5084" s="222" t="str">
        <f>'Usages mobilité'!A4</f>
        <v>Usage mobilité n°1</v>
      </c>
      <c r="B5084" s="222" t="s">
        <v>41</v>
      </c>
      <c r="C5084" s="222"/>
      <c r="D5084" s="223">
        <f>IF(B$5075&lt;&gt;"",IF(B$5075='Usages mobilité'!BF4,'Usages mobilité'!BD4,0),0)</f>
        <v>0</v>
      </c>
      <c r="E5084" s="223">
        <f t="shared" ref="E5084:R5093" si="447">$D5084</f>
        <v>0</v>
      </c>
      <c r="F5084" s="223">
        <f t="shared" si="447"/>
        <v>0</v>
      </c>
      <c r="G5084" s="223">
        <f t="shared" si="447"/>
        <v>0</v>
      </c>
      <c r="H5084" s="223">
        <f t="shared" si="447"/>
        <v>0</v>
      </c>
      <c r="I5084" s="223">
        <f t="shared" si="447"/>
        <v>0</v>
      </c>
      <c r="J5084" s="223">
        <f t="shared" si="447"/>
        <v>0</v>
      </c>
      <c r="K5084" s="223">
        <f t="shared" si="447"/>
        <v>0</v>
      </c>
      <c r="L5084" s="223">
        <f t="shared" si="447"/>
        <v>0</v>
      </c>
      <c r="M5084" s="223">
        <f t="shared" si="447"/>
        <v>0</v>
      </c>
      <c r="N5084" s="223">
        <f t="shared" si="447"/>
        <v>0</v>
      </c>
      <c r="O5084" s="223">
        <f t="shared" si="447"/>
        <v>0</v>
      </c>
      <c r="P5084" s="223">
        <f t="shared" si="447"/>
        <v>0</v>
      </c>
      <c r="Q5084" s="223">
        <f t="shared" si="447"/>
        <v>0</v>
      </c>
      <c r="R5084" s="223">
        <f t="shared" si="447"/>
        <v>0</v>
      </c>
    </row>
    <row r="5085" spans="1:18" hidden="1" outlineLevel="2" x14ac:dyDescent="0.25">
      <c r="A5085" s="222" t="str">
        <f>'Usages mobilité'!A5</f>
        <v>Usage mobilité n°2</v>
      </c>
      <c r="B5085" s="222" t="s">
        <v>41</v>
      </c>
      <c r="C5085" s="222"/>
      <c r="D5085" s="223">
        <f>IF(B$5075&lt;&gt;"",IF(B$5075='Usages mobilité'!BF5,'Usages mobilité'!BD5,0),0)</f>
        <v>0</v>
      </c>
      <c r="E5085" s="223">
        <f t="shared" si="447"/>
        <v>0</v>
      </c>
      <c r="F5085" s="223">
        <f t="shared" si="447"/>
        <v>0</v>
      </c>
      <c r="G5085" s="223">
        <f t="shared" si="447"/>
        <v>0</v>
      </c>
      <c r="H5085" s="223">
        <f t="shared" si="447"/>
        <v>0</v>
      </c>
      <c r="I5085" s="223">
        <f t="shared" si="447"/>
        <v>0</v>
      </c>
      <c r="J5085" s="223">
        <f t="shared" si="447"/>
        <v>0</v>
      </c>
      <c r="K5085" s="223">
        <f t="shared" si="447"/>
        <v>0</v>
      </c>
      <c r="L5085" s="223">
        <f t="shared" si="447"/>
        <v>0</v>
      </c>
      <c r="M5085" s="223">
        <f t="shared" si="447"/>
        <v>0</v>
      </c>
      <c r="N5085" s="223">
        <f t="shared" si="447"/>
        <v>0</v>
      </c>
      <c r="O5085" s="223">
        <f t="shared" si="447"/>
        <v>0</v>
      </c>
      <c r="P5085" s="223">
        <f t="shared" si="447"/>
        <v>0</v>
      </c>
      <c r="Q5085" s="223">
        <f t="shared" si="447"/>
        <v>0</v>
      </c>
      <c r="R5085" s="223">
        <f t="shared" si="447"/>
        <v>0</v>
      </c>
    </row>
    <row r="5086" spans="1:18" hidden="1" outlineLevel="2" x14ac:dyDescent="0.25">
      <c r="A5086" s="222" t="str">
        <f>'Usages mobilité'!A6</f>
        <v>Usage mobilité n°3</v>
      </c>
      <c r="B5086" s="222" t="s">
        <v>41</v>
      </c>
      <c r="C5086" s="222"/>
      <c r="D5086" s="223">
        <f>IF(B$5075&lt;&gt;"",IF(B$5075='Usages mobilité'!BF6,'Usages mobilité'!BD6,0),0)</f>
        <v>0</v>
      </c>
      <c r="E5086" s="223">
        <f t="shared" si="447"/>
        <v>0</v>
      </c>
      <c r="F5086" s="223">
        <f t="shared" si="447"/>
        <v>0</v>
      </c>
      <c r="G5086" s="223">
        <f t="shared" si="447"/>
        <v>0</v>
      </c>
      <c r="H5086" s="223">
        <f t="shared" si="447"/>
        <v>0</v>
      </c>
      <c r="I5086" s="223">
        <f t="shared" si="447"/>
        <v>0</v>
      </c>
      <c r="J5086" s="223">
        <f t="shared" si="447"/>
        <v>0</v>
      </c>
      <c r="K5086" s="223">
        <f t="shared" si="447"/>
        <v>0</v>
      </c>
      <c r="L5086" s="223">
        <f t="shared" si="447"/>
        <v>0</v>
      </c>
      <c r="M5086" s="223">
        <f t="shared" si="447"/>
        <v>0</v>
      </c>
      <c r="N5086" s="223">
        <f t="shared" si="447"/>
        <v>0</v>
      </c>
      <c r="O5086" s="223">
        <f t="shared" si="447"/>
        <v>0</v>
      </c>
      <c r="P5086" s="223">
        <f t="shared" si="447"/>
        <v>0</v>
      </c>
      <c r="Q5086" s="223">
        <f t="shared" si="447"/>
        <v>0</v>
      </c>
      <c r="R5086" s="223">
        <f t="shared" si="447"/>
        <v>0</v>
      </c>
    </row>
    <row r="5087" spans="1:18" hidden="1" outlineLevel="2" x14ac:dyDescent="0.25">
      <c r="A5087" s="222" t="str">
        <f>'Usages mobilité'!A7</f>
        <v>Usage mobilité n°4</v>
      </c>
      <c r="B5087" s="222" t="s">
        <v>41</v>
      </c>
      <c r="C5087" s="222"/>
      <c r="D5087" s="223">
        <f>IF(B$5075&lt;&gt;"",IF(B$5075='Usages mobilité'!BF7,'Usages mobilité'!BD7,0),0)</f>
        <v>0</v>
      </c>
      <c r="E5087" s="223">
        <f t="shared" si="447"/>
        <v>0</v>
      </c>
      <c r="F5087" s="223">
        <f t="shared" si="447"/>
        <v>0</v>
      </c>
      <c r="G5087" s="223">
        <f t="shared" si="447"/>
        <v>0</v>
      </c>
      <c r="H5087" s="223">
        <f t="shared" si="447"/>
        <v>0</v>
      </c>
      <c r="I5087" s="223">
        <f t="shared" si="447"/>
        <v>0</v>
      </c>
      <c r="J5087" s="223">
        <f t="shared" si="447"/>
        <v>0</v>
      </c>
      <c r="K5087" s="223">
        <f t="shared" si="447"/>
        <v>0</v>
      </c>
      <c r="L5087" s="223">
        <f t="shared" si="447"/>
        <v>0</v>
      </c>
      <c r="M5087" s="223">
        <f t="shared" si="447"/>
        <v>0</v>
      </c>
      <c r="N5087" s="223">
        <f t="shared" si="447"/>
        <v>0</v>
      </c>
      <c r="O5087" s="223">
        <f t="shared" si="447"/>
        <v>0</v>
      </c>
      <c r="P5087" s="223">
        <f t="shared" si="447"/>
        <v>0</v>
      </c>
      <c r="Q5087" s="223">
        <f t="shared" si="447"/>
        <v>0</v>
      </c>
      <c r="R5087" s="223">
        <f t="shared" si="447"/>
        <v>0</v>
      </c>
    </row>
    <row r="5088" spans="1:18" hidden="1" outlineLevel="2" x14ac:dyDescent="0.25">
      <c r="A5088" s="222" t="str">
        <f>'Usages mobilité'!A8</f>
        <v>Usage mobilité n°5</v>
      </c>
      <c r="B5088" s="222" t="s">
        <v>41</v>
      </c>
      <c r="C5088" s="222"/>
      <c r="D5088" s="223">
        <f>IF(B$5075&lt;&gt;"",IF(B$5075='Usages mobilité'!BF8,'Usages mobilité'!BD8,0),0)</f>
        <v>0</v>
      </c>
      <c r="E5088" s="223">
        <f t="shared" si="447"/>
        <v>0</v>
      </c>
      <c r="F5088" s="223">
        <f t="shared" si="447"/>
        <v>0</v>
      </c>
      <c r="G5088" s="223">
        <f t="shared" si="447"/>
        <v>0</v>
      </c>
      <c r="H5088" s="223">
        <f t="shared" si="447"/>
        <v>0</v>
      </c>
      <c r="I5088" s="223">
        <f t="shared" si="447"/>
        <v>0</v>
      </c>
      <c r="J5088" s="223">
        <f t="shared" si="447"/>
        <v>0</v>
      </c>
      <c r="K5088" s="223">
        <f t="shared" si="447"/>
        <v>0</v>
      </c>
      <c r="L5088" s="223">
        <f t="shared" si="447"/>
        <v>0</v>
      </c>
      <c r="M5088" s="223">
        <f t="shared" si="447"/>
        <v>0</v>
      </c>
      <c r="N5088" s="223">
        <f t="shared" si="447"/>
        <v>0</v>
      </c>
      <c r="O5088" s="223">
        <f t="shared" si="447"/>
        <v>0</v>
      </c>
      <c r="P5088" s="223">
        <f t="shared" si="447"/>
        <v>0</v>
      </c>
      <c r="Q5088" s="223">
        <f t="shared" si="447"/>
        <v>0</v>
      </c>
      <c r="R5088" s="223">
        <f t="shared" si="447"/>
        <v>0</v>
      </c>
    </row>
    <row r="5089" spans="1:18" hidden="1" outlineLevel="2" x14ac:dyDescent="0.25">
      <c r="A5089" s="222" t="str">
        <f>'Usages mobilité'!A9</f>
        <v>Usage mobilité n°6</v>
      </c>
      <c r="B5089" s="222" t="s">
        <v>41</v>
      </c>
      <c r="C5089" s="222"/>
      <c r="D5089" s="223">
        <f>IF(B$5075&lt;&gt;"",IF(B$5075='Usages mobilité'!BF9,'Usages mobilité'!BD9,0),0)</f>
        <v>0</v>
      </c>
      <c r="E5089" s="223">
        <f t="shared" si="447"/>
        <v>0</v>
      </c>
      <c r="F5089" s="223">
        <f t="shared" si="447"/>
        <v>0</v>
      </c>
      <c r="G5089" s="223">
        <f t="shared" si="447"/>
        <v>0</v>
      </c>
      <c r="H5089" s="223">
        <f t="shared" si="447"/>
        <v>0</v>
      </c>
      <c r="I5089" s="223">
        <f t="shared" si="447"/>
        <v>0</v>
      </c>
      <c r="J5089" s="223">
        <f t="shared" si="447"/>
        <v>0</v>
      </c>
      <c r="K5089" s="223">
        <f t="shared" si="447"/>
        <v>0</v>
      </c>
      <c r="L5089" s="223">
        <f t="shared" si="447"/>
        <v>0</v>
      </c>
      <c r="M5089" s="223">
        <f t="shared" si="447"/>
        <v>0</v>
      </c>
      <c r="N5089" s="223">
        <f t="shared" si="447"/>
        <v>0</v>
      </c>
      <c r="O5089" s="223">
        <f t="shared" si="447"/>
        <v>0</v>
      </c>
      <c r="P5089" s="223">
        <f t="shared" si="447"/>
        <v>0</v>
      </c>
      <c r="Q5089" s="223">
        <f t="shared" si="447"/>
        <v>0</v>
      </c>
      <c r="R5089" s="223">
        <f t="shared" si="447"/>
        <v>0</v>
      </c>
    </row>
    <row r="5090" spans="1:18" hidden="1" outlineLevel="2" x14ac:dyDescent="0.25">
      <c r="A5090" s="222" t="str">
        <f>'Usages mobilité'!A10</f>
        <v>Usage mobilité n°7</v>
      </c>
      <c r="B5090" s="222" t="s">
        <v>41</v>
      </c>
      <c r="C5090" s="222"/>
      <c r="D5090" s="223">
        <f>IF(B$5075&lt;&gt;"",IF(B$5075='Usages mobilité'!BF10,'Usages mobilité'!BD10,0),0)</f>
        <v>0</v>
      </c>
      <c r="E5090" s="223">
        <f t="shared" si="447"/>
        <v>0</v>
      </c>
      <c r="F5090" s="223">
        <f t="shared" si="447"/>
        <v>0</v>
      </c>
      <c r="G5090" s="223">
        <f t="shared" si="447"/>
        <v>0</v>
      </c>
      <c r="H5090" s="223">
        <f t="shared" si="447"/>
        <v>0</v>
      </c>
      <c r="I5090" s="223">
        <f t="shared" si="447"/>
        <v>0</v>
      </c>
      <c r="J5090" s="223">
        <f t="shared" si="447"/>
        <v>0</v>
      </c>
      <c r="K5090" s="223">
        <f t="shared" si="447"/>
        <v>0</v>
      </c>
      <c r="L5090" s="223">
        <f t="shared" si="447"/>
        <v>0</v>
      </c>
      <c r="M5090" s="223">
        <f t="shared" si="447"/>
        <v>0</v>
      </c>
      <c r="N5090" s="223">
        <f t="shared" si="447"/>
        <v>0</v>
      </c>
      <c r="O5090" s="223">
        <f t="shared" si="447"/>
        <v>0</v>
      </c>
      <c r="P5090" s="223">
        <f t="shared" si="447"/>
        <v>0</v>
      </c>
      <c r="Q5090" s="223">
        <f t="shared" si="447"/>
        <v>0</v>
      </c>
      <c r="R5090" s="223">
        <f t="shared" si="447"/>
        <v>0</v>
      </c>
    </row>
    <row r="5091" spans="1:18" hidden="1" outlineLevel="2" x14ac:dyDescent="0.25">
      <c r="A5091" s="222" t="str">
        <f>'Usages mobilité'!A11</f>
        <v>Usage mobilité n°8</v>
      </c>
      <c r="B5091" s="222" t="s">
        <v>41</v>
      </c>
      <c r="C5091" s="222"/>
      <c r="D5091" s="223">
        <f>IF(B$5075&lt;&gt;"",IF(B$5075='Usages mobilité'!BF11,'Usages mobilité'!BD11,0),0)</f>
        <v>0</v>
      </c>
      <c r="E5091" s="223">
        <f t="shared" si="447"/>
        <v>0</v>
      </c>
      <c r="F5091" s="223">
        <f t="shared" si="447"/>
        <v>0</v>
      </c>
      <c r="G5091" s="223">
        <f t="shared" si="447"/>
        <v>0</v>
      </c>
      <c r="H5091" s="223">
        <f t="shared" si="447"/>
        <v>0</v>
      </c>
      <c r="I5091" s="223">
        <f t="shared" si="447"/>
        <v>0</v>
      </c>
      <c r="J5091" s="223">
        <f t="shared" si="447"/>
        <v>0</v>
      </c>
      <c r="K5091" s="223">
        <f t="shared" si="447"/>
        <v>0</v>
      </c>
      <c r="L5091" s="223">
        <f t="shared" si="447"/>
        <v>0</v>
      </c>
      <c r="M5091" s="223">
        <f t="shared" si="447"/>
        <v>0</v>
      </c>
      <c r="N5091" s="223">
        <f t="shared" si="447"/>
        <v>0</v>
      </c>
      <c r="O5091" s="223">
        <f t="shared" si="447"/>
        <v>0</v>
      </c>
      <c r="P5091" s="223">
        <f t="shared" si="447"/>
        <v>0</v>
      </c>
      <c r="Q5091" s="223">
        <f t="shared" si="447"/>
        <v>0</v>
      </c>
      <c r="R5091" s="223">
        <f t="shared" si="447"/>
        <v>0</v>
      </c>
    </row>
    <row r="5092" spans="1:18" hidden="1" outlineLevel="2" x14ac:dyDescent="0.25">
      <c r="A5092" s="222" t="str">
        <f>'Usages mobilité'!A12</f>
        <v>Usage mobilité n°9</v>
      </c>
      <c r="B5092" s="222" t="s">
        <v>41</v>
      </c>
      <c r="C5092" s="222"/>
      <c r="D5092" s="223">
        <f>IF(B$5075&lt;&gt;"",IF(B$5075='Usages mobilité'!BF12,'Usages mobilité'!BD12,0),0)</f>
        <v>0</v>
      </c>
      <c r="E5092" s="223">
        <f t="shared" si="447"/>
        <v>0</v>
      </c>
      <c r="F5092" s="223">
        <f t="shared" si="447"/>
        <v>0</v>
      </c>
      <c r="G5092" s="223">
        <f t="shared" si="447"/>
        <v>0</v>
      </c>
      <c r="H5092" s="223">
        <f t="shared" si="447"/>
        <v>0</v>
      </c>
      <c r="I5092" s="223">
        <f t="shared" si="447"/>
        <v>0</v>
      </c>
      <c r="J5092" s="223">
        <f t="shared" si="447"/>
        <v>0</v>
      </c>
      <c r="K5092" s="223">
        <f t="shared" si="447"/>
        <v>0</v>
      </c>
      <c r="L5092" s="223">
        <f t="shared" si="447"/>
        <v>0</v>
      </c>
      <c r="M5092" s="223">
        <f t="shared" si="447"/>
        <v>0</v>
      </c>
      <c r="N5092" s="223">
        <f t="shared" si="447"/>
        <v>0</v>
      </c>
      <c r="O5092" s="223">
        <f t="shared" si="447"/>
        <v>0</v>
      </c>
      <c r="P5092" s="223">
        <f t="shared" si="447"/>
        <v>0</v>
      </c>
      <c r="Q5092" s="223">
        <f t="shared" si="447"/>
        <v>0</v>
      </c>
      <c r="R5092" s="223">
        <f t="shared" si="447"/>
        <v>0</v>
      </c>
    </row>
    <row r="5093" spans="1:18" hidden="1" outlineLevel="2" x14ac:dyDescent="0.25">
      <c r="A5093" s="222" t="str">
        <f>'Usages mobilité'!A13</f>
        <v>Usage mobilité n°10</v>
      </c>
      <c r="B5093" s="222" t="s">
        <v>41</v>
      </c>
      <c r="C5093" s="222"/>
      <c r="D5093" s="223">
        <f>IF(B$5075&lt;&gt;"",IF(B$5075='Usages mobilité'!BF13,'Usages mobilité'!BD13,0),0)</f>
        <v>0</v>
      </c>
      <c r="E5093" s="223">
        <f t="shared" si="447"/>
        <v>0</v>
      </c>
      <c r="F5093" s="223">
        <f t="shared" si="447"/>
        <v>0</v>
      </c>
      <c r="G5093" s="223">
        <f t="shared" si="447"/>
        <v>0</v>
      </c>
      <c r="H5093" s="223">
        <f t="shared" si="447"/>
        <v>0</v>
      </c>
      <c r="I5093" s="223">
        <f t="shared" si="447"/>
        <v>0</v>
      </c>
      <c r="J5093" s="223">
        <f t="shared" si="447"/>
        <v>0</v>
      </c>
      <c r="K5093" s="223">
        <f t="shared" si="447"/>
        <v>0</v>
      </c>
      <c r="L5093" s="223">
        <f t="shared" si="447"/>
        <v>0</v>
      </c>
      <c r="M5093" s="223">
        <f t="shared" si="447"/>
        <v>0</v>
      </c>
      <c r="N5093" s="223">
        <f t="shared" si="447"/>
        <v>0</v>
      </c>
      <c r="O5093" s="223">
        <f t="shared" si="447"/>
        <v>0</v>
      </c>
      <c r="P5093" s="223">
        <f t="shared" si="447"/>
        <v>0</v>
      </c>
      <c r="Q5093" s="223">
        <f t="shared" si="447"/>
        <v>0</v>
      </c>
      <c r="R5093" s="223">
        <f t="shared" si="447"/>
        <v>0</v>
      </c>
    </row>
    <row r="5094" spans="1:18" hidden="1" outlineLevel="2" x14ac:dyDescent="0.25">
      <c r="A5094" s="222" t="str">
        <f>'Usages mobilité'!A14</f>
        <v>Usage mobilité n°11</v>
      </c>
      <c r="B5094" s="222" t="s">
        <v>41</v>
      </c>
      <c r="C5094" s="222"/>
      <c r="D5094" s="223">
        <f>IF(B$5075&lt;&gt;"",IF(B$5075='Usages mobilité'!BF14,'Usages mobilité'!BD14,0),0)</f>
        <v>0</v>
      </c>
      <c r="E5094" s="223">
        <f t="shared" ref="E5094:R5103" si="448">$D5094</f>
        <v>0</v>
      </c>
      <c r="F5094" s="223">
        <f t="shared" si="448"/>
        <v>0</v>
      </c>
      <c r="G5094" s="223">
        <f t="shared" si="448"/>
        <v>0</v>
      </c>
      <c r="H5094" s="223">
        <f t="shared" si="448"/>
        <v>0</v>
      </c>
      <c r="I5094" s="223">
        <f t="shared" si="448"/>
        <v>0</v>
      </c>
      <c r="J5094" s="223">
        <f t="shared" si="448"/>
        <v>0</v>
      </c>
      <c r="K5094" s="223">
        <f t="shared" si="448"/>
        <v>0</v>
      </c>
      <c r="L5094" s="223">
        <f t="shared" si="448"/>
        <v>0</v>
      </c>
      <c r="M5094" s="223">
        <f t="shared" si="448"/>
        <v>0</v>
      </c>
      <c r="N5094" s="223">
        <f t="shared" si="448"/>
        <v>0</v>
      </c>
      <c r="O5094" s="223">
        <f t="shared" si="448"/>
        <v>0</v>
      </c>
      <c r="P5094" s="223">
        <f t="shared" si="448"/>
        <v>0</v>
      </c>
      <c r="Q5094" s="223">
        <f t="shared" si="448"/>
        <v>0</v>
      </c>
      <c r="R5094" s="223">
        <f t="shared" si="448"/>
        <v>0</v>
      </c>
    </row>
    <row r="5095" spans="1:18" hidden="1" outlineLevel="2" x14ac:dyDescent="0.25">
      <c r="A5095" s="222" t="str">
        <f>'Usages mobilité'!A15</f>
        <v>Usage mobilité n°12</v>
      </c>
      <c r="B5095" s="222" t="s">
        <v>41</v>
      </c>
      <c r="C5095" s="222"/>
      <c r="D5095" s="223">
        <f>IF(B$5075&lt;&gt;"",IF(B$5075='Usages mobilité'!BF15,'Usages mobilité'!BD15,0),0)</f>
        <v>0</v>
      </c>
      <c r="E5095" s="223">
        <f t="shared" si="448"/>
        <v>0</v>
      </c>
      <c r="F5095" s="223">
        <f t="shared" si="448"/>
        <v>0</v>
      </c>
      <c r="G5095" s="223">
        <f t="shared" si="448"/>
        <v>0</v>
      </c>
      <c r="H5095" s="223">
        <f t="shared" si="448"/>
        <v>0</v>
      </c>
      <c r="I5095" s="223">
        <f t="shared" si="448"/>
        <v>0</v>
      </c>
      <c r="J5095" s="223">
        <f t="shared" si="448"/>
        <v>0</v>
      </c>
      <c r="K5095" s="223">
        <f t="shared" si="448"/>
        <v>0</v>
      </c>
      <c r="L5095" s="223">
        <f t="shared" si="448"/>
        <v>0</v>
      </c>
      <c r="M5095" s="223">
        <f t="shared" si="448"/>
        <v>0</v>
      </c>
      <c r="N5095" s="223">
        <f t="shared" si="448"/>
        <v>0</v>
      </c>
      <c r="O5095" s="223">
        <f t="shared" si="448"/>
        <v>0</v>
      </c>
      <c r="P5095" s="223">
        <f t="shared" si="448"/>
        <v>0</v>
      </c>
      <c r="Q5095" s="223">
        <f t="shared" si="448"/>
        <v>0</v>
      </c>
      <c r="R5095" s="223">
        <f t="shared" si="448"/>
        <v>0</v>
      </c>
    </row>
    <row r="5096" spans="1:18" hidden="1" outlineLevel="2" x14ac:dyDescent="0.25">
      <c r="A5096" s="222" t="str">
        <f>'Usages mobilité'!A16</f>
        <v>Usage mobilité n°13</v>
      </c>
      <c r="B5096" s="222" t="s">
        <v>41</v>
      </c>
      <c r="C5096" s="222"/>
      <c r="D5096" s="223">
        <f>IF(B$5075&lt;&gt;"",IF(B$5075='Usages mobilité'!BF16,'Usages mobilité'!BD16,0),0)</f>
        <v>0</v>
      </c>
      <c r="E5096" s="223">
        <f t="shared" si="448"/>
        <v>0</v>
      </c>
      <c r="F5096" s="223">
        <f t="shared" si="448"/>
        <v>0</v>
      </c>
      <c r="G5096" s="223">
        <f t="shared" si="448"/>
        <v>0</v>
      </c>
      <c r="H5096" s="223">
        <f t="shared" si="448"/>
        <v>0</v>
      </c>
      <c r="I5096" s="223">
        <f t="shared" si="448"/>
        <v>0</v>
      </c>
      <c r="J5096" s="223">
        <f t="shared" si="448"/>
        <v>0</v>
      </c>
      <c r="K5096" s="223">
        <f t="shared" si="448"/>
        <v>0</v>
      </c>
      <c r="L5096" s="223">
        <f t="shared" si="448"/>
        <v>0</v>
      </c>
      <c r="M5096" s="223">
        <f t="shared" si="448"/>
        <v>0</v>
      </c>
      <c r="N5096" s="223">
        <f t="shared" si="448"/>
        <v>0</v>
      </c>
      <c r="O5096" s="223">
        <f t="shared" si="448"/>
        <v>0</v>
      </c>
      <c r="P5096" s="223">
        <f t="shared" si="448"/>
        <v>0</v>
      </c>
      <c r="Q5096" s="223">
        <f t="shared" si="448"/>
        <v>0</v>
      </c>
      <c r="R5096" s="223">
        <f t="shared" si="448"/>
        <v>0</v>
      </c>
    </row>
    <row r="5097" spans="1:18" hidden="1" outlineLevel="2" x14ac:dyDescent="0.25">
      <c r="A5097" s="222" t="str">
        <f>'Usages mobilité'!A17</f>
        <v>Usage mobilité n°14</v>
      </c>
      <c r="B5097" s="222" t="s">
        <v>41</v>
      </c>
      <c r="C5097" s="222"/>
      <c r="D5097" s="223">
        <f>IF(B$5075&lt;&gt;"",IF(B$5075='Usages mobilité'!BF17,'Usages mobilité'!BD17,0),0)</f>
        <v>0</v>
      </c>
      <c r="E5097" s="223">
        <f t="shared" si="448"/>
        <v>0</v>
      </c>
      <c r="F5097" s="223">
        <f t="shared" si="448"/>
        <v>0</v>
      </c>
      <c r="G5097" s="223">
        <f t="shared" si="448"/>
        <v>0</v>
      </c>
      <c r="H5097" s="223">
        <f t="shared" si="448"/>
        <v>0</v>
      </c>
      <c r="I5097" s="223">
        <f t="shared" si="448"/>
        <v>0</v>
      </c>
      <c r="J5097" s="223">
        <f t="shared" si="448"/>
        <v>0</v>
      </c>
      <c r="K5097" s="223">
        <f t="shared" si="448"/>
        <v>0</v>
      </c>
      <c r="L5097" s="223">
        <f t="shared" si="448"/>
        <v>0</v>
      </c>
      <c r="M5097" s="223">
        <f t="shared" si="448"/>
        <v>0</v>
      </c>
      <c r="N5097" s="223">
        <f t="shared" si="448"/>
        <v>0</v>
      </c>
      <c r="O5097" s="223">
        <f t="shared" si="448"/>
        <v>0</v>
      </c>
      <c r="P5097" s="223">
        <f t="shared" si="448"/>
        <v>0</v>
      </c>
      <c r="Q5097" s="223">
        <f t="shared" si="448"/>
        <v>0</v>
      </c>
      <c r="R5097" s="223">
        <f t="shared" si="448"/>
        <v>0</v>
      </c>
    </row>
    <row r="5098" spans="1:18" hidden="1" outlineLevel="2" x14ac:dyDescent="0.25">
      <c r="A5098" s="222" t="str">
        <f>'Usages mobilité'!A18</f>
        <v>Usage mobilité n°15</v>
      </c>
      <c r="B5098" s="222" t="s">
        <v>41</v>
      </c>
      <c r="C5098" s="222"/>
      <c r="D5098" s="223">
        <f>IF(B$5075&lt;&gt;"",IF(B$5075='Usages mobilité'!BF18,'Usages mobilité'!BD18,0),0)</f>
        <v>0</v>
      </c>
      <c r="E5098" s="223">
        <f t="shared" si="448"/>
        <v>0</v>
      </c>
      <c r="F5098" s="223">
        <f t="shared" si="448"/>
        <v>0</v>
      </c>
      <c r="G5098" s="223">
        <f t="shared" si="448"/>
        <v>0</v>
      </c>
      <c r="H5098" s="223">
        <f t="shared" si="448"/>
        <v>0</v>
      </c>
      <c r="I5098" s="223">
        <f t="shared" si="448"/>
        <v>0</v>
      </c>
      <c r="J5098" s="223">
        <f t="shared" si="448"/>
        <v>0</v>
      </c>
      <c r="K5098" s="223">
        <f t="shared" si="448"/>
        <v>0</v>
      </c>
      <c r="L5098" s="223">
        <f t="shared" si="448"/>
        <v>0</v>
      </c>
      <c r="M5098" s="223">
        <f t="shared" si="448"/>
        <v>0</v>
      </c>
      <c r="N5098" s="223">
        <f t="shared" si="448"/>
        <v>0</v>
      </c>
      <c r="O5098" s="223">
        <f t="shared" si="448"/>
        <v>0</v>
      </c>
      <c r="P5098" s="223">
        <f t="shared" si="448"/>
        <v>0</v>
      </c>
      <c r="Q5098" s="223">
        <f t="shared" si="448"/>
        <v>0</v>
      </c>
      <c r="R5098" s="223">
        <f t="shared" si="448"/>
        <v>0</v>
      </c>
    </row>
    <row r="5099" spans="1:18" hidden="1" outlineLevel="2" x14ac:dyDescent="0.25">
      <c r="A5099" s="222" t="str">
        <f>'Usages mobilité'!A19</f>
        <v>Usage mobilité n°16</v>
      </c>
      <c r="B5099" s="222" t="s">
        <v>41</v>
      </c>
      <c r="C5099" s="222"/>
      <c r="D5099" s="223">
        <f>IF(B$5075&lt;&gt;"",IF(B$5075='Usages mobilité'!BF19,'Usages mobilité'!BD19,0),0)</f>
        <v>0</v>
      </c>
      <c r="E5099" s="223">
        <f t="shared" si="448"/>
        <v>0</v>
      </c>
      <c r="F5099" s="223">
        <f t="shared" si="448"/>
        <v>0</v>
      </c>
      <c r="G5099" s="223">
        <f t="shared" si="448"/>
        <v>0</v>
      </c>
      <c r="H5099" s="223">
        <f t="shared" si="448"/>
        <v>0</v>
      </c>
      <c r="I5099" s="223">
        <f t="shared" si="448"/>
        <v>0</v>
      </c>
      <c r="J5099" s="223">
        <f t="shared" si="448"/>
        <v>0</v>
      </c>
      <c r="K5099" s="223">
        <f t="shared" si="448"/>
        <v>0</v>
      </c>
      <c r="L5099" s="223">
        <f t="shared" si="448"/>
        <v>0</v>
      </c>
      <c r="M5099" s="223">
        <f t="shared" si="448"/>
        <v>0</v>
      </c>
      <c r="N5099" s="223">
        <f t="shared" si="448"/>
        <v>0</v>
      </c>
      <c r="O5099" s="223">
        <f t="shared" si="448"/>
        <v>0</v>
      </c>
      <c r="P5099" s="223">
        <f t="shared" si="448"/>
        <v>0</v>
      </c>
      <c r="Q5099" s="223">
        <f t="shared" si="448"/>
        <v>0</v>
      </c>
      <c r="R5099" s="223">
        <f t="shared" si="448"/>
        <v>0</v>
      </c>
    </row>
    <row r="5100" spans="1:18" hidden="1" outlineLevel="2" x14ac:dyDescent="0.25">
      <c r="A5100" s="222" t="str">
        <f>'Usages mobilité'!A20</f>
        <v>Usage mobilité n°17</v>
      </c>
      <c r="B5100" s="222" t="s">
        <v>41</v>
      </c>
      <c r="C5100" s="222"/>
      <c r="D5100" s="223">
        <f>IF(B$5075&lt;&gt;"",IF(B$5075='Usages mobilité'!BF20,'Usages mobilité'!BD20,0),0)</f>
        <v>0</v>
      </c>
      <c r="E5100" s="223">
        <f t="shared" si="448"/>
        <v>0</v>
      </c>
      <c r="F5100" s="223">
        <f t="shared" si="448"/>
        <v>0</v>
      </c>
      <c r="G5100" s="223">
        <f t="shared" si="448"/>
        <v>0</v>
      </c>
      <c r="H5100" s="223">
        <f t="shared" si="448"/>
        <v>0</v>
      </c>
      <c r="I5100" s="223">
        <f t="shared" si="448"/>
        <v>0</v>
      </c>
      <c r="J5100" s="223">
        <f t="shared" si="448"/>
        <v>0</v>
      </c>
      <c r="K5100" s="223">
        <f t="shared" si="448"/>
        <v>0</v>
      </c>
      <c r="L5100" s="223">
        <f t="shared" si="448"/>
        <v>0</v>
      </c>
      <c r="M5100" s="223">
        <f t="shared" si="448"/>
        <v>0</v>
      </c>
      <c r="N5100" s="223">
        <f t="shared" si="448"/>
        <v>0</v>
      </c>
      <c r="O5100" s="223">
        <f t="shared" si="448"/>
        <v>0</v>
      </c>
      <c r="P5100" s="223">
        <f t="shared" si="448"/>
        <v>0</v>
      </c>
      <c r="Q5100" s="223">
        <f t="shared" si="448"/>
        <v>0</v>
      </c>
      <c r="R5100" s="223">
        <f t="shared" si="448"/>
        <v>0</v>
      </c>
    </row>
    <row r="5101" spans="1:18" hidden="1" outlineLevel="2" x14ac:dyDescent="0.25">
      <c r="A5101" s="222" t="str">
        <f>'Usages mobilité'!A21</f>
        <v>Usage mobilité n°18</v>
      </c>
      <c r="B5101" s="222" t="s">
        <v>41</v>
      </c>
      <c r="C5101" s="222"/>
      <c r="D5101" s="223">
        <f>IF(B$5075&lt;&gt;"",IF(B$5075='Usages mobilité'!BF21,'Usages mobilité'!BD21,0),0)</f>
        <v>0</v>
      </c>
      <c r="E5101" s="223">
        <f t="shared" si="448"/>
        <v>0</v>
      </c>
      <c r="F5101" s="223">
        <f t="shared" si="448"/>
        <v>0</v>
      </c>
      <c r="G5101" s="223">
        <f t="shared" si="448"/>
        <v>0</v>
      </c>
      <c r="H5101" s="223">
        <f t="shared" si="448"/>
        <v>0</v>
      </c>
      <c r="I5101" s="223">
        <f t="shared" si="448"/>
        <v>0</v>
      </c>
      <c r="J5101" s="223">
        <f t="shared" si="448"/>
        <v>0</v>
      </c>
      <c r="K5101" s="223">
        <f t="shared" si="448"/>
        <v>0</v>
      </c>
      <c r="L5101" s="223">
        <f t="shared" si="448"/>
        <v>0</v>
      </c>
      <c r="M5101" s="223">
        <f t="shared" si="448"/>
        <v>0</v>
      </c>
      <c r="N5101" s="223">
        <f t="shared" si="448"/>
        <v>0</v>
      </c>
      <c r="O5101" s="223">
        <f t="shared" si="448"/>
        <v>0</v>
      </c>
      <c r="P5101" s="223">
        <f t="shared" si="448"/>
        <v>0</v>
      </c>
      <c r="Q5101" s="223">
        <f t="shared" si="448"/>
        <v>0</v>
      </c>
      <c r="R5101" s="223">
        <f t="shared" si="448"/>
        <v>0</v>
      </c>
    </row>
    <row r="5102" spans="1:18" hidden="1" outlineLevel="2" x14ac:dyDescent="0.25">
      <c r="A5102" s="222" t="str">
        <f>'Usages mobilité'!A22</f>
        <v>Usage mobilité n°19</v>
      </c>
      <c r="B5102" s="222" t="s">
        <v>41</v>
      </c>
      <c r="C5102" s="222"/>
      <c r="D5102" s="223">
        <f>IF(B$5075&lt;&gt;"",IF(B$5075='Usages mobilité'!BF22,'Usages mobilité'!BD22,0),0)</f>
        <v>0</v>
      </c>
      <c r="E5102" s="223">
        <f t="shared" si="448"/>
        <v>0</v>
      </c>
      <c r="F5102" s="223">
        <f t="shared" si="448"/>
        <v>0</v>
      </c>
      <c r="G5102" s="223">
        <f t="shared" si="448"/>
        <v>0</v>
      </c>
      <c r="H5102" s="223">
        <f t="shared" si="448"/>
        <v>0</v>
      </c>
      <c r="I5102" s="223">
        <f t="shared" si="448"/>
        <v>0</v>
      </c>
      <c r="J5102" s="223">
        <f t="shared" si="448"/>
        <v>0</v>
      </c>
      <c r="K5102" s="223">
        <f t="shared" si="448"/>
        <v>0</v>
      </c>
      <c r="L5102" s="223">
        <f t="shared" si="448"/>
        <v>0</v>
      </c>
      <c r="M5102" s="223">
        <f t="shared" si="448"/>
        <v>0</v>
      </c>
      <c r="N5102" s="223">
        <f t="shared" si="448"/>
        <v>0</v>
      </c>
      <c r="O5102" s="223">
        <f t="shared" si="448"/>
        <v>0</v>
      </c>
      <c r="P5102" s="223">
        <f t="shared" si="448"/>
        <v>0</v>
      </c>
      <c r="Q5102" s="223">
        <f t="shared" si="448"/>
        <v>0</v>
      </c>
      <c r="R5102" s="223">
        <f t="shared" si="448"/>
        <v>0</v>
      </c>
    </row>
    <row r="5103" spans="1:18" hidden="1" outlineLevel="2" x14ac:dyDescent="0.25">
      <c r="A5103" s="222" t="str">
        <f>'Usages mobilité'!A23</f>
        <v>Usage mobilité n°20</v>
      </c>
      <c r="B5103" s="222" t="s">
        <v>41</v>
      </c>
      <c r="C5103" s="222"/>
      <c r="D5103" s="223">
        <f>IF(B$5075&lt;&gt;"",IF(B$5075='Usages mobilité'!BF23,'Usages mobilité'!BD23,0),0)</f>
        <v>0</v>
      </c>
      <c r="E5103" s="223">
        <f t="shared" si="448"/>
        <v>0</v>
      </c>
      <c r="F5103" s="223">
        <f t="shared" si="448"/>
        <v>0</v>
      </c>
      <c r="G5103" s="223">
        <f t="shared" si="448"/>
        <v>0</v>
      </c>
      <c r="H5103" s="223">
        <f t="shared" si="448"/>
        <v>0</v>
      </c>
      <c r="I5103" s="223">
        <f t="shared" si="448"/>
        <v>0</v>
      </c>
      <c r="J5103" s="223">
        <f t="shared" si="448"/>
        <v>0</v>
      </c>
      <c r="K5103" s="223">
        <f t="shared" si="448"/>
        <v>0</v>
      </c>
      <c r="L5103" s="223">
        <f t="shared" si="448"/>
        <v>0</v>
      </c>
      <c r="M5103" s="223">
        <f t="shared" si="448"/>
        <v>0</v>
      </c>
      <c r="N5103" s="223">
        <f t="shared" si="448"/>
        <v>0</v>
      </c>
      <c r="O5103" s="223">
        <f t="shared" si="448"/>
        <v>0</v>
      </c>
      <c r="P5103" s="223">
        <f t="shared" si="448"/>
        <v>0</v>
      </c>
      <c r="Q5103" s="223">
        <f t="shared" si="448"/>
        <v>0</v>
      </c>
      <c r="R5103" s="223">
        <f t="shared" si="448"/>
        <v>0</v>
      </c>
    </row>
    <row r="5104" spans="1:18" hidden="1" outlineLevel="2" x14ac:dyDescent="0.25">
      <c r="A5104" s="222" t="str">
        <f>'Usages mobilité'!A24</f>
        <v>Usage mobilité n°21</v>
      </c>
      <c r="B5104" s="222" t="s">
        <v>41</v>
      </c>
      <c r="C5104" s="222"/>
      <c r="D5104" s="223">
        <f>IF(B$5075&lt;&gt;"",IF(B$5075='Usages mobilité'!BF24,'Usages mobilité'!BD24,0),0)</f>
        <v>0</v>
      </c>
      <c r="E5104" s="223">
        <f t="shared" ref="E5104:R5113" si="449">$D5104</f>
        <v>0</v>
      </c>
      <c r="F5104" s="223">
        <f t="shared" si="449"/>
        <v>0</v>
      </c>
      <c r="G5104" s="223">
        <f t="shared" si="449"/>
        <v>0</v>
      </c>
      <c r="H5104" s="223">
        <f t="shared" si="449"/>
        <v>0</v>
      </c>
      <c r="I5104" s="223">
        <f t="shared" si="449"/>
        <v>0</v>
      </c>
      <c r="J5104" s="223">
        <f t="shared" si="449"/>
        <v>0</v>
      </c>
      <c r="K5104" s="223">
        <f t="shared" si="449"/>
        <v>0</v>
      </c>
      <c r="L5104" s="223">
        <f t="shared" si="449"/>
        <v>0</v>
      </c>
      <c r="M5104" s="223">
        <f t="shared" si="449"/>
        <v>0</v>
      </c>
      <c r="N5104" s="223">
        <f t="shared" si="449"/>
        <v>0</v>
      </c>
      <c r="O5104" s="223">
        <f t="shared" si="449"/>
        <v>0</v>
      </c>
      <c r="P5104" s="223">
        <f t="shared" si="449"/>
        <v>0</v>
      </c>
      <c r="Q5104" s="223">
        <f t="shared" si="449"/>
        <v>0</v>
      </c>
      <c r="R5104" s="223">
        <f t="shared" si="449"/>
        <v>0</v>
      </c>
    </row>
    <row r="5105" spans="1:18" hidden="1" outlineLevel="2" x14ac:dyDescent="0.25">
      <c r="A5105" s="222" t="str">
        <f>'Usages mobilité'!A25</f>
        <v>Usage mobilité n°22</v>
      </c>
      <c r="B5105" s="222" t="s">
        <v>41</v>
      </c>
      <c r="C5105" s="222"/>
      <c r="D5105" s="223">
        <f>IF(B$5075&lt;&gt;"",IF(B$5075='Usages mobilité'!BF25,'Usages mobilité'!BD25,0),0)</f>
        <v>0</v>
      </c>
      <c r="E5105" s="223">
        <f t="shared" si="449"/>
        <v>0</v>
      </c>
      <c r="F5105" s="223">
        <f t="shared" si="449"/>
        <v>0</v>
      </c>
      <c r="G5105" s="223">
        <f t="shared" si="449"/>
        <v>0</v>
      </c>
      <c r="H5105" s="223">
        <f t="shared" si="449"/>
        <v>0</v>
      </c>
      <c r="I5105" s="223">
        <f t="shared" si="449"/>
        <v>0</v>
      </c>
      <c r="J5105" s="223">
        <f t="shared" si="449"/>
        <v>0</v>
      </c>
      <c r="K5105" s="223">
        <f t="shared" si="449"/>
        <v>0</v>
      </c>
      <c r="L5105" s="223">
        <f t="shared" si="449"/>
        <v>0</v>
      </c>
      <c r="M5105" s="223">
        <f t="shared" si="449"/>
        <v>0</v>
      </c>
      <c r="N5105" s="223">
        <f t="shared" si="449"/>
        <v>0</v>
      </c>
      <c r="O5105" s="223">
        <f t="shared" si="449"/>
        <v>0</v>
      </c>
      <c r="P5105" s="223">
        <f t="shared" si="449"/>
        <v>0</v>
      </c>
      <c r="Q5105" s="223">
        <f t="shared" si="449"/>
        <v>0</v>
      </c>
      <c r="R5105" s="223">
        <f t="shared" si="449"/>
        <v>0</v>
      </c>
    </row>
    <row r="5106" spans="1:18" hidden="1" outlineLevel="2" x14ac:dyDescent="0.25">
      <c r="A5106" s="222" t="str">
        <f>'Usages mobilité'!A26</f>
        <v>Usage mobilité n°23</v>
      </c>
      <c r="B5106" s="222" t="s">
        <v>41</v>
      </c>
      <c r="C5106" s="222"/>
      <c r="D5106" s="223">
        <f>IF(B$5075&lt;&gt;"",IF(B$5075='Usages mobilité'!BF26,'Usages mobilité'!BD26,0),0)</f>
        <v>0</v>
      </c>
      <c r="E5106" s="223">
        <f t="shared" si="449"/>
        <v>0</v>
      </c>
      <c r="F5106" s="223">
        <f t="shared" si="449"/>
        <v>0</v>
      </c>
      <c r="G5106" s="223">
        <f t="shared" si="449"/>
        <v>0</v>
      </c>
      <c r="H5106" s="223">
        <f t="shared" si="449"/>
        <v>0</v>
      </c>
      <c r="I5106" s="223">
        <f t="shared" si="449"/>
        <v>0</v>
      </c>
      <c r="J5106" s="223">
        <f t="shared" si="449"/>
        <v>0</v>
      </c>
      <c r="K5106" s="223">
        <f t="shared" si="449"/>
        <v>0</v>
      </c>
      <c r="L5106" s="223">
        <f t="shared" si="449"/>
        <v>0</v>
      </c>
      <c r="M5106" s="223">
        <f t="shared" si="449"/>
        <v>0</v>
      </c>
      <c r="N5106" s="223">
        <f t="shared" si="449"/>
        <v>0</v>
      </c>
      <c r="O5106" s="223">
        <f t="shared" si="449"/>
        <v>0</v>
      </c>
      <c r="P5106" s="223">
        <f t="shared" si="449"/>
        <v>0</v>
      </c>
      <c r="Q5106" s="223">
        <f t="shared" si="449"/>
        <v>0</v>
      </c>
      <c r="R5106" s="223">
        <f t="shared" si="449"/>
        <v>0</v>
      </c>
    </row>
    <row r="5107" spans="1:18" hidden="1" outlineLevel="2" x14ac:dyDescent="0.25">
      <c r="A5107" s="222" t="str">
        <f>'Usages mobilité'!A27</f>
        <v>Usage mobilité n°24</v>
      </c>
      <c r="B5107" s="222" t="s">
        <v>41</v>
      </c>
      <c r="C5107" s="222"/>
      <c r="D5107" s="223">
        <f>IF(B$5075&lt;&gt;"",IF(B$5075='Usages mobilité'!BF27,'Usages mobilité'!BD27,0),0)</f>
        <v>0</v>
      </c>
      <c r="E5107" s="223">
        <f t="shared" si="449"/>
        <v>0</v>
      </c>
      <c r="F5107" s="223">
        <f t="shared" si="449"/>
        <v>0</v>
      </c>
      <c r="G5107" s="223">
        <f t="shared" si="449"/>
        <v>0</v>
      </c>
      <c r="H5107" s="223">
        <f t="shared" si="449"/>
        <v>0</v>
      </c>
      <c r="I5107" s="223">
        <f t="shared" si="449"/>
        <v>0</v>
      </c>
      <c r="J5107" s="223">
        <f t="shared" si="449"/>
        <v>0</v>
      </c>
      <c r="K5107" s="223">
        <f t="shared" si="449"/>
        <v>0</v>
      </c>
      <c r="L5107" s="223">
        <f t="shared" si="449"/>
        <v>0</v>
      </c>
      <c r="M5107" s="223">
        <f t="shared" si="449"/>
        <v>0</v>
      </c>
      <c r="N5107" s="223">
        <f t="shared" si="449"/>
        <v>0</v>
      </c>
      <c r="O5107" s="223">
        <f t="shared" si="449"/>
        <v>0</v>
      </c>
      <c r="P5107" s="223">
        <f t="shared" si="449"/>
        <v>0</v>
      </c>
      <c r="Q5107" s="223">
        <f t="shared" si="449"/>
        <v>0</v>
      </c>
      <c r="R5107" s="223">
        <f t="shared" si="449"/>
        <v>0</v>
      </c>
    </row>
    <row r="5108" spans="1:18" hidden="1" outlineLevel="2" x14ac:dyDescent="0.25">
      <c r="A5108" s="222" t="str">
        <f>'Usages mobilité'!A28</f>
        <v>Usage mobilité n°25</v>
      </c>
      <c r="B5108" s="222" t="s">
        <v>41</v>
      </c>
      <c r="C5108" s="222"/>
      <c r="D5108" s="223">
        <f>IF(B$5075&lt;&gt;"",IF(B$5075='Usages mobilité'!BF28,'Usages mobilité'!BD28,0),0)</f>
        <v>0</v>
      </c>
      <c r="E5108" s="223">
        <f t="shared" si="449"/>
        <v>0</v>
      </c>
      <c r="F5108" s="223">
        <f t="shared" si="449"/>
        <v>0</v>
      </c>
      <c r="G5108" s="223">
        <f t="shared" si="449"/>
        <v>0</v>
      </c>
      <c r="H5108" s="223">
        <f t="shared" si="449"/>
        <v>0</v>
      </c>
      <c r="I5108" s="223">
        <f t="shared" si="449"/>
        <v>0</v>
      </c>
      <c r="J5108" s="223">
        <f t="shared" si="449"/>
        <v>0</v>
      </c>
      <c r="K5108" s="223">
        <f t="shared" si="449"/>
        <v>0</v>
      </c>
      <c r="L5108" s="223">
        <f t="shared" si="449"/>
        <v>0</v>
      </c>
      <c r="M5108" s="223">
        <f t="shared" si="449"/>
        <v>0</v>
      </c>
      <c r="N5108" s="223">
        <f t="shared" si="449"/>
        <v>0</v>
      </c>
      <c r="O5108" s="223">
        <f t="shared" si="449"/>
        <v>0</v>
      </c>
      <c r="P5108" s="223">
        <f t="shared" si="449"/>
        <v>0</v>
      </c>
      <c r="Q5108" s="223">
        <f t="shared" si="449"/>
        <v>0</v>
      </c>
      <c r="R5108" s="223">
        <f t="shared" si="449"/>
        <v>0</v>
      </c>
    </row>
    <row r="5109" spans="1:18" hidden="1" outlineLevel="2" x14ac:dyDescent="0.25">
      <c r="A5109" s="222" t="str">
        <f>'Usages mobilité'!A29</f>
        <v>Usage mobilité n°26</v>
      </c>
      <c r="B5109" s="222" t="s">
        <v>41</v>
      </c>
      <c r="C5109" s="222"/>
      <c r="D5109" s="223">
        <f>IF(B$5075&lt;&gt;"",IF(B$5075='Usages mobilité'!BF29,'Usages mobilité'!BD29,0),0)</f>
        <v>0</v>
      </c>
      <c r="E5109" s="223">
        <f t="shared" si="449"/>
        <v>0</v>
      </c>
      <c r="F5109" s="223">
        <f t="shared" si="449"/>
        <v>0</v>
      </c>
      <c r="G5109" s="223">
        <f t="shared" si="449"/>
        <v>0</v>
      </c>
      <c r="H5109" s="223">
        <f t="shared" si="449"/>
        <v>0</v>
      </c>
      <c r="I5109" s="223">
        <f t="shared" si="449"/>
        <v>0</v>
      </c>
      <c r="J5109" s="223">
        <f t="shared" si="449"/>
        <v>0</v>
      </c>
      <c r="K5109" s="223">
        <f t="shared" si="449"/>
        <v>0</v>
      </c>
      <c r="L5109" s="223">
        <f t="shared" si="449"/>
        <v>0</v>
      </c>
      <c r="M5109" s="223">
        <f t="shared" si="449"/>
        <v>0</v>
      </c>
      <c r="N5109" s="223">
        <f t="shared" si="449"/>
        <v>0</v>
      </c>
      <c r="O5109" s="223">
        <f t="shared" si="449"/>
        <v>0</v>
      </c>
      <c r="P5109" s="223">
        <f t="shared" si="449"/>
        <v>0</v>
      </c>
      <c r="Q5109" s="223">
        <f t="shared" si="449"/>
        <v>0</v>
      </c>
      <c r="R5109" s="223">
        <f t="shared" si="449"/>
        <v>0</v>
      </c>
    </row>
    <row r="5110" spans="1:18" hidden="1" outlineLevel="2" x14ac:dyDescent="0.25">
      <c r="A5110" s="222" t="str">
        <f>'Usages mobilité'!A30</f>
        <v>Usage mobilité n°27</v>
      </c>
      <c r="B5110" s="222" t="s">
        <v>41</v>
      </c>
      <c r="C5110" s="222"/>
      <c r="D5110" s="223">
        <f>IF(B$5075&lt;&gt;"",IF(B$5075='Usages mobilité'!BF30,'Usages mobilité'!BD30,0),0)</f>
        <v>0</v>
      </c>
      <c r="E5110" s="223">
        <f t="shared" si="449"/>
        <v>0</v>
      </c>
      <c r="F5110" s="223">
        <f t="shared" si="449"/>
        <v>0</v>
      </c>
      <c r="G5110" s="223">
        <f t="shared" si="449"/>
        <v>0</v>
      </c>
      <c r="H5110" s="223">
        <f t="shared" si="449"/>
        <v>0</v>
      </c>
      <c r="I5110" s="223">
        <f t="shared" si="449"/>
        <v>0</v>
      </c>
      <c r="J5110" s="223">
        <f t="shared" si="449"/>
        <v>0</v>
      </c>
      <c r="K5110" s="223">
        <f t="shared" si="449"/>
        <v>0</v>
      </c>
      <c r="L5110" s="223">
        <f t="shared" si="449"/>
        <v>0</v>
      </c>
      <c r="M5110" s="223">
        <f t="shared" si="449"/>
        <v>0</v>
      </c>
      <c r="N5110" s="223">
        <f t="shared" si="449"/>
        <v>0</v>
      </c>
      <c r="O5110" s="223">
        <f t="shared" si="449"/>
        <v>0</v>
      </c>
      <c r="P5110" s="223">
        <f t="shared" si="449"/>
        <v>0</v>
      </c>
      <c r="Q5110" s="223">
        <f t="shared" si="449"/>
        <v>0</v>
      </c>
      <c r="R5110" s="223">
        <f t="shared" si="449"/>
        <v>0</v>
      </c>
    </row>
    <row r="5111" spans="1:18" hidden="1" outlineLevel="2" x14ac:dyDescent="0.25">
      <c r="A5111" s="222" t="str">
        <f>'Usages mobilité'!A31</f>
        <v>Usage mobilité n°28</v>
      </c>
      <c r="B5111" s="222" t="s">
        <v>41</v>
      </c>
      <c r="C5111" s="222"/>
      <c r="D5111" s="223">
        <f>IF(B$5075&lt;&gt;"",IF(B$5075='Usages mobilité'!BF31,'Usages mobilité'!BD31,0),0)</f>
        <v>0</v>
      </c>
      <c r="E5111" s="223">
        <f t="shared" si="449"/>
        <v>0</v>
      </c>
      <c r="F5111" s="223">
        <f t="shared" si="449"/>
        <v>0</v>
      </c>
      <c r="G5111" s="223">
        <f t="shared" si="449"/>
        <v>0</v>
      </c>
      <c r="H5111" s="223">
        <f t="shared" si="449"/>
        <v>0</v>
      </c>
      <c r="I5111" s="223">
        <f t="shared" si="449"/>
        <v>0</v>
      </c>
      <c r="J5111" s="223">
        <f t="shared" si="449"/>
        <v>0</v>
      </c>
      <c r="K5111" s="223">
        <f t="shared" si="449"/>
        <v>0</v>
      </c>
      <c r="L5111" s="223">
        <f t="shared" si="449"/>
        <v>0</v>
      </c>
      <c r="M5111" s="223">
        <f t="shared" si="449"/>
        <v>0</v>
      </c>
      <c r="N5111" s="223">
        <f t="shared" si="449"/>
        <v>0</v>
      </c>
      <c r="O5111" s="223">
        <f t="shared" si="449"/>
        <v>0</v>
      </c>
      <c r="P5111" s="223">
        <f t="shared" si="449"/>
        <v>0</v>
      </c>
      <c r="Q5111" s="223">
        <f t="shared" si="449"/>
        <v>0</v>
      </c>
      <c r="R5111" s="223">
        <f t="shared" si="449"/>
        <v>0</v>
      </c>
    </row>
    <row r="5112" spans="1:18" hidden="1" outlineLevel="2" x14ac:dyDescent="0.25">
      <c r="A5112" s="222" t="str">
        <f>'Usages mobilité'!A32</f>
        <v>Usage mobilité n°29</v>
      </c>
      <c r="B5112" s="222" t="s">
        <v>41</v>
      </c>
      <c r="C5112" s="222"/>
      <c r="D5112" s="223">
        <f>IF(B$5075&lt;&gt;"",IF(B$5075='Usages mobilité'!BF32,'Usages mobilité'!BD32,0),0)</f>
        <v>0</v>
      </c>
      <c r="E5112" s="223">
        <f t="shared" si="449"/>
        <v>0</v>
      </c>
      <c r="F5112" s="223">
        <f t="shared" si="449"/>
        <v>0</v>
      </c>
      <c r="G5112" s="223">
        <f t="shared" si="449"/>
        <v>0</v>
      </c>
      <c r="H5112" s="223">
        <f t="shared" si="449"/>
        <v>0</v>
      </c>
      <c r="I5112" s="223">
        <f t="shared" si="449"/>
        <v>0</v>
      </c>
      <c r="J5112" s="223">
        <f t="shared" si="449"/>
        <v>0</v>
      </c>
      <c r="K5112" s="223">
        <f t="shared" si="449"/>
        <v>0</v>
      </c>
      <c r="L5112" s="223">
        <f t="shared" si="449"/>
        <v>0</v>
      </c>
      <c r="M5112" s="223">
        <f t="shared" si="449"/>
        <v>0</v>
      </c>
      <c r="N5112" s="223">
        <f t="shared" si="449"/>
        <v>0</v>
      </c>
      <c r="O5112" s="223">
        <f t="shared" si="449"/>
        <v>0</v>
      </c>
      <c r="P5112" s="223">
        <f t="shared" si="449"/>
        <v>0</v>
      </c>
      <c r="Q5112" s="223">
        <f t="shared" si="449"/>
        <v>0</v>
      </c>
      <c r="R5112" s="223">
        <f t="shared" si="449"/>
        <v>0</v>
      </c>
    </row>
    <row r="5113" spans="1:18" hidden="1" outlineLevel="2" x14ac:dyDescent="0.25">
      <c r="A5113" s="222" t="str">
        <f>'Usages mobilité'!A33</f>
        <v>Usage mobilité n°30</v>
      </c>
      <c r="B5113" s="222" t="s">
        <v>41</v>
      </c>
      <c r="C5113" s="222"/>
      <c r="D5113" s="223">
        <f>IF(B$5075&lt;&gt;"",IF(B$5075='Usages mobilité'!BF33,'Usages mobilité'!BD33,0),0)</f>
        <v>0</v>
      </c>
      <c r="E5113" s="223">
        <f t="shared" si="449"/>
        <v>0</v>
      </c>
      <c r="F5113" s="223">
        <f t="shared" si="449"/>
        <v>0</v>
      </c>
      <c r="G5113" s="223">
        <f t="shared" si="449"/>
        <v>0</v>
      </c>
      <c r="H5113" s="223">
        <f t="shared" si="449"/>
        <v>0</v>
      </c>
      <c r="I5113" s="223">
        <f t="shared" si="449"/>
        <v>0</v>
      </c>
      <c r="J5113" s="223">
        <f t="shared" si="449"/>
        <v>0</v>
      </c>
      <c r="K5113" s="223">
        <f t="shared" si="449"/>
        <v>0</v>
      </c>
      <c r="L5113" s="223">
        <f t="shared" si="449"/>
        <v>0</v>
      </c>
      <c r="M5113" s="223">
        <f t="shared" si="449"/>
        <v>0</v>
      </c>
      <c r="N5113" s="223">
        <f t="shared" si="449"/>
        <v>0</v>
      </c>
      <c r="O5113" s="223">
        <f t="shared" si="449"/>
        <v>0</v>
      </c>
      <c r="P5113" s="223">
        <f t="shared" si="449"/>
        <v>0</v>
      </c>
      <c r="Q5113" s="223">
        <f t="shared" si="449"/>
        <v>0</v>
      </c>
      <c r="R5113" s="223">
        <f t="shared" si="449"/>
        <v>0</v>
      </c>
    </row>
    <row r="5114" spans="1:18" hidden="1" outlineLevel="2" x14ac:dyDescent="0.25">
      <c r="A5114" s="222" t="str">
        <f>'Usages mobilité'!A34</f>
        <v>Usage mobilité n°31</v>
      </c>
      <c r="B5114" s="222" t="s">
        <v>41</v>
      </c>
      <c r="C5114" s="222"/>
      <c r="D5114" s="223">
        <f>IF(B$5075&lt;&gt;"",IF(B$5075='Usages mobilité'!BF34,'Usages mobilité'!BD34,0),0)</f>
        <v>0</v>
      </c>
      <c r="E5114" s="223">
        <f t="shared" ref="E5114:R5123" si="450">$D5114</f>
        <v>0</v>
      </c>
      <c r="F5114" s="223">
        <f t="shared" si="450"/>
        <v>0</v>
      </c>
      <c r="G5114" s="223">
        <f t="shared" si="450"/>
        <v>0</v>
      </c>
      <c r="H5114" s="223">
        <f t="shared" si="450"/>
        <v>0</v>
      </c>
      <c r="I5114" s="223">
        <f t="shared" si="450"/>
        <v>0</v>
      </c>
      <c r="J5114" s="223">
        <f t="shared" si="450"/>
        <v>0</v>
      </c>
      <c r="K5114" s="223">
        <f t="shared" si="450"/>
        <v>0</v>
      </c>
      <c r="L5114" s="223">
        <f t="shared" si="450"/>
        <v>0</v>
      </c>
      <c r="M5114" s="223">
        <f t="shared" si="450"/>
        <v>0</v>
      </c>
      <c r="N5114" s="223">
        <f t="shared" si="450"/>
        <v>0</v>
      </c>
      <c r="O5114" s="223">
        <f t="shared" si="450"/>
        <v>0</v>
      </c>
      <c r="P5114" s="223">
        <f t="shared" si="450"/>
        <v>0</v>
      </c>
      <c r="Q5114" s="223">
        <f t="shared" si="450"/>
        <v>0</v>
      </c>
      <c r="R5114" s="223">
        <f t="shared" si="450"/>
        <v>0</v>
      </c>
    </row>
    <row r="5115" spans="1:18" hidden="1" outlineLevel="2" x14ac:dyDescent="0.25">
      <c r="A5115" s="222" t="str">
        <f>'Usages mobilité'!A35</f>
        <v>Usage mobilité n°32</v>
      </c>
      <c r="B5115" s="222" t="s">
        <v>41</v>
      </c>
      <c r="C5115" s="222"/>
      <c r="D5115" s="223">
        <f>IF(B$5075&lt;&gt;"",IF(B$5075='Usages mobilité'!BF35,'Usages mobilité'!BD35,0),0)</f>
        <v>0</v>
      </c>
      <c r="E5115" s="223">
        <f t="shared" si="450"/>
        <v>0</v>
      </c>
      <c r="F5115" s="223">
        <f t="shared" si="450"/>
        <v>0</v>
      </c>
      <c r="G5115" s="223">
        <f t="shared" si="450"/>
        <v>0</v>
      </c>
      <c r="H5115" s="223">
        <f t="shared" si="450"/>
        <v>0</v>
      </c>
      <c r="I5115" s="223">
        <f t="shared" si="450"/>
        <v>0</v>
      </c>
      <c r="J5115" s="223">
        <f t="shared" si="450"/>
        <v>0</v>
      </c>
      <c r="K5115" s="223">
        <f t="shared" si="450"/>
        <v>0</v>
      </c>
      <c r="L5115" s="223">
        <f t="shared" si="450"/>
        <v>0</v>
      </c>
      <c r="M5115" s="223">
        <f t="shared" si="450"/>
        <v>0</v>
      </c>
      <c r="N5115" s="223">
        <f t="shared" si="450"/>
        <v>0</v>
      </c>
      <c r="O5115" s="223">
        <f t="shared" si="450"/>
        <v>0</v>
      </c>
      <c r="P5115" s="223">
        <f t="shared" si="450"/>
        <v>0</v>
      </c>
      <c r="Q5115" s="223">
        <f t="shared" si="450"/>
        <v>0</v>
      </c>
      <c r="R5115" s="223">
        <f t="shared" si="450"/>
        <v>0</v>
      </c>
    </row>
    <row r="5116" spans="1:18" hidden="1" outlineLevel="2" x14ac:dyDescent="0.25">
      <c r="A5116" s="222" t="str">
        <f>'Usages mobilité'!A36</f>
        <v>Usage mobilité n°33</v>
      </c>
      <c r="B5116" s="222" t="s">
        <v>41</v>
      </c>
      <c r="C5116" s="222"/>
      <c r="D5116" s="223">
        <f>IF(B$5075&lt;&gt;"",IF(B$5075='Usages mobilité'!BF36,'Usages mobilité'!BD36,0),0)</f>
        <v>0</v>
      </c>
      <c r="E5116" s="223">
        <f t="shared" si="450"/>
        <v>0</v>
      </c>
      <c r="F5116" s="223">
        <f t="shared" si="450"/>
        <v>0</v>
      </c>
      <c r="G5116" s="223">
        <f t="shared" si="450"/>
        <v>0</v>
      </c>
      <c r="H5116" s="223">
        <f t="shared" si="450"/>
        <v>0</v>
      </c>
      <c r="I5116" s="223">
        <f t="shared" si="450"/>
        <v>0</v>
      </c>
      <c r="J5116" s="223">
        <f t="shared" si="450"/>
        <v>0</v>
      </c>
      <c r="K5116" s="223">
        <f t="shared" si="450"/>
        <v>0</v>
      </c>
      <c r="L5116" s="223">
        <f t="shared" si="450"/>
        <v>0</v>
      </c>
      <c r="M5116" s="223">
        <f t="shared" si="450"/>
        <v>0</v>
      </c>
      <c r="N5116" s="223">
        <f t="shared" si="450"/>
        <v>0</v>
      </c>
      <c r="O5116" s="223">
        <f t="shared" si="450"/>
        <v>0</v>
      </c>
      <c r="P5116" s="223">
        <f t="shared" si="450"/>
        <v>0</v>
      </c>
      <c r="Q5116" s="223">
        <f t="shared" si="450"/>
        <v>0</v>
      </c>
      <c r="R5116" s="223">
        <f t="shared" si="450"/>
        <v>0</v>
      </c>
    </row>
    <row r="5117" spans="1:18" hidden="1" outlineLevel="2" x14ac:dyDescent="0.25">
      <c r="A5117" s="222" t="str">
        <f>'Usages mobilité'!A37</f>
        <v>Usage mobilité n°34</v>
      </c>
      <c r="B5117" s="222" t="s">
        <v>41</v>
      </c>
      <c r="C5117" s="222"/>
      <c r="D5117" s="223">
        <f>IF(B$5075&lt;&gt;"",IF(B$5075='Usages mobilité'!BF37,'Usages mobilité'!BD37,0),0)</f>
        <v>0</v>
      </c>
      <c r="E5117" s="223">
        <f t="shared" si="450"/>
        <v>0</v>
      </c>
      <c r="F5117" s="223">
        <f t="shared" si="450"/>
        <v>0</v>
      </c>
      <c r="G5117" s="223">
        <f t="shared" si="450"/>
        <v>0</v>
      </c>
      <c r="H5117" s="223">
        <f t="shared" si="450"/>
        <v>0</v>
      </c>
      <c r="I5117" s="223">
        <f t="shared" si="450"/>
        <v>0</v>
      </c>
      <c r="J5117" s="223">
        <f t="shared" si="450"/>
        <v>0</v>
      </c>
      <c r="K5117" s="223">
        <f t="shared" si="450"/>
        <v>0</v>
      </c>
      <c r="L5117" s="223">
        <f t="shared" si="450"/>
        <v>0</v>
      </c>
      <c r="M5117" s="223">
        <f t="shared" si="450"/>
        <v>0</v>
      </c>
      <c r="N5117" s="223">
        <f t="shared" si="450"/>
        <v>0</v>
      </c>
      <c r="O5117" s="223">
        <f t="shared" si="450"/>
        <v>0</v>
      </c>
      <c r="P5117" s="223">
        <f t="shared" si="450"/>
        <v>0</v>
      </c>
      <c r="Q5117" s="223">
        <f t="shared" si="450"/>
        <v>0</v>
      </c>
      <c r="R5117" s="223">
        <f t="shared" si="450"/>
        <v>0</v>
      </c>
    </row>
    <row r="5118" spans="1:18" hidden="1" outlineLevel="2" x14ac:dyDescent="0.25">
      <c r="A5118" s="222" t="str">
        <f>'Usages mobilité'!A38</f>
        <v>Usage mobilité n°35</v>
      </c>
      <c r="B5118" s="222" t="s">
        <v>41</v>
      </c>
      <c r="C5118" s="222"/>
      <c r="D5118" s="223">
        <f>IF(B$5075&lt;&gt;"",IF(B$5075='Usages mobilité'!BF38,'Usages mobilité'!BD38,0),0)</f>
        <v>0</v>
      </c>
      <c r="E5118" s="223">
        <f t="shared" si="450"/>
        <v>0</v>
      </c>
      <c r="F5118" s="223">
        <f t="shared" si="450"/>
        <v>0</v>
      </c>
      <c r="G5118" s="223">
        <f t="shared" si="450"/>
        <v>0</v>
      </c>
      <c r="H5118" s="223">
        <f t="shared" si="450"/>
        <v>0</v>
      </c>
      <c r="I5118" s="223">
        <f t="shared" si="450"/>
        <v>0</v>
      </c>
      <c r="J5118" s="223">
        <f t="shared" si="450"/>
        <v>0</v>
      </c>
      <c r="K5118" s="223">
        <f t="shared" si="450"/>
        <v>0</v>
      </c>
      <c r="L5118" s="223">
        <f t="shared" si="450"/>
        <v>0</v>
      </c>
      <c r="M5118" s="223">
        <f t="shared" si="450"/>
        <v>0</v>
      </c>
      <c r="N5118" s="223">
        <f t="shared" si="450"/>
        <v>0</v>
      </c>
      <c r="O5118" s="223">
        <f t="shared" si="450"/>
        <v>0</v>
      </c>
      <c r="P5118" s="223">
        <f t="shared" si="450"/>
        <v>0</v>
      </c>
      <c r="Q5118" s="223">
        <f t="shared" si="450"/>
        <v>0</v>
      </c>
      <c r="R5118" s="223">
        <f t="shared" si="450"/>
        <v>0</v>
      </c>
    </row>
    <row r="5119" spans="1:18" hidden="1" outlineLevel="2" x14ac:dyDescent="0.25">
      <c r="A5119" s="222" t="str">
        <f>'Usages mobilité'!A39</f>
        <v>Usage mobilité n°36</v>
      </c>
      <c r="B5119" s="222" t="s">
        <v>41</v>
      </c>
      <c r="C5119" s="222"/>
      <c r="D5119" s="223">
        <f>IF(B$5075&lt;&gt;"",IF(B$5075='Usages mobilité'!BF39,'Usages mobilité'!BD39,0),0)</f>
        <v>0</v>
      </c>
      <c r="E5119" s="223">
        <f t="shared" si="450"/>
        <v>0</v>
      </c>
      <c r="F5119" s="223">
        <f t="shared" si="450"/>
        <v>0</v>
      </c>
      <c r="G5119" s="223">
        <f t="shared" si="450"/>
        <v>0</v>
      </c>
      <c r="H5119" s="223">
        <f t="shared" si="450"/>
        <v>0</v>
      </c>
      <c r="I5119" s="223">
        <f t="shared" si="450"/>
        <v>0</v>
      </c>
      <c r="J5119" s="223">
        <f t="shared" si="450"/>
        <v>0</v>
      </c>
      <c r="K5119" s="223">
        <f t="shared" si="450"/>
        <v>0</v>
      </c>
      <c r="L5119" s="223">
        <f t="shared" si="450"/>
        <v>0</v>
      </c>
      <c r="M5119" s="223">
        <f t="shared" si="450"/>
        <v>0</v>
      </c>
      <c r="N5119" s="223">
        <f t="shared" si="450"/>
        <v>0</v>
      </c>
      <c r="O5119" s="223">
        <f t="shared" si="450"/>
        <v>0</v>
      </c>
      <c r="P5119" s="223">
        <f t="shared" si="450"/>
        <v>0</v>
      </c>
      <c r="Q5119" s="223">
        <f t="shared" si="450"/>
        <v>0</v>
      </c>
      <c r="R5119" s="223">
        <f t="shared" si="450"/>
        <v>0</v>
      </c>
    </row>
    <row r="5120" spans="1:18" hidden="1" outlineLevel="2" x14ac:dyDescent="0.25">
      <c r="A5120" s="222" t="str">
        <f>'Usages mobilité'!A40</f>
        <v>Usage mobilité n°37</v>
      </c>
      <c r="B5120" s="222" t="s">
        <v>41</v>
      </c>
      <c r="C5120" s="222"/>
      <c r="D5120" s="223">
        <f>IF(B$5075&lt;&gt;"",IF(B$5075='Usages mobilité'!BF40,'Usages mobilité'!BD40,0),0)</f>
        <v>0</v>
      </c>
      <c r="E5120" s="223">
        <f t="shared" si="450"/>
        <v>0</v>
      </c>
      <c r="F5120" s="223">
        <f t="shared" si="450"/>
        <v>0</v>
      </c>
      <c r="G5120" s="223">
        <f t="shared" si="450"/>
        <v>0</v>
      </c>
      <c r="H5120" s="223">
        <f t="shared" si="450"/>
        <v>0</v>
      </c>
      <c r="I5120" s="223">
        <f t="shared" si="450"/>
        <v>0</v>
      </c>
      <c r="J5120" s="223">
        <f t="shared" si="450"/>
        <v>0</v>
      </c>
      <c r="K5120" s="223">
        <f t="shared" si="450"/>
        <v>0</v>
      </c>
      <c r="L5120" s="223">
        <f t="shared" si="450"/>
        <v>0</v>
      </c>
      <c r="M5120" s="223">
        <f t="shared" si="450"/>
        <v>0</v>
      </c>
      <c r="N5120" s="223">
        <f t="shared" si="450"/>
        <v>0</v>
      </c>
      <c r="O5120" s="223">
        <f t="shared" si="450"/>
        <v>0</v>
      </c>
      <c r="P5120" s="223">
        <f t="shared" si="450"/>
        <v>0</v>
      </c>
      <c r="Q5120" s="223">
        <f t="shared" si="450"/>
        <v>0</v>
      </c>
      <c r="R5120" s="223">
        <f t="shared" si="450"/>
        <v>0</v>
      </c>
    </row>
    <row r="5121" spans="1:18" hidden="1" outlineLevel="2" x14ac:dyDescent="0.25">
      <c r="A5121" s="222" t="str">
        <f>'Usages mobilité'!A41</f>
        <v>Usage mobilité n°38</v>
      </c>
      <c r="B5121" s="222" t="s">
        <v>41</v>
      </c>
      <c r="C5121" s="222"/>
      <c r="D5121" s="223">
        <f>IF(B$5075&lt;&gt;"",IF(B$5075='Usages mobilité'!BF41,'Usages mobilité'!BD41,0),0)</f>
        <v>0</v>
      </c>
      <c r="E5121" s="223">
        <f t="shared" si="450"/>
        <v>0</v>
      </c>
      <c r="F5121" s="223">
        <f t="shared" si="450"/>
        <v>0</v>
      </c>
      <c r="G5121" s="223">
        <f t="shared" si="450"/>
        <v>0</v>
      </c>
      <c r="H5121" s="223">
        <f t="shared" si="450"/>
        <v>0</v>
      </c>
      <c r="I5121" s="223">
        <f t="shared" si="450"/>
        <v>0</v>
      </c>
      <c r="J5121" s="223">
        <f t="shared" si="450"/>
        <v>0</v>
      </c>
      <c r="K5121" s="223">
        <f t="shared" si="450"/>
        <v>0</v>
      </c>
      <c r="L5121" s="223">
        <f t="shared" si="450"/>
        <v>0</v>
      </c>
      <c r="M5121" s="223">
        <f t="shared" si="450"/>
        <v>0</v>
      </c>
      <c r="N5121" s="223">
        <f t="shared" si="450"/>
        <v>0</v>
      </c>
      <c r="O5121" s="223">
        <f t="shared" si="450"/>
        <v>0</v>
      </c>
      <c r="P5121" s="223">
        <f t="shared" si="450"/>
        <v>0</v>
      </c>
      <c r="Q5121" s="223">
        <f t="shared" si="450"/>
        <v>0</v>
      </c>
      <c r="R5121" s="223">
        <f t="shared" si="450"/>
        <v>0</v>
      </c>
    </row>
    <row r="5122" spans="1:18" hidden="1" outlineLevel="2" x14ac:dyDescent="0.25">
      <c r="A5122" s="222" t="str">
        <f>'Usages mobilité'!A42</f>
        <v>Usage mobilité n°39</v>
      </c>
      <c r="B5122" s="222" t="s">
        <v>41</v>
      </c>
      <c r="C5122" s="222"/>
      <c r="D5122" s="223">
        <f>IF(B$5075&lt;&gt;"",IF(B$5075='Usages mobilité'!BF42,'Usages mobilité'!BD42,0),0)</f>
        <v>0</v>
      </c>
      <c r="E5122" s="223">
        <f t="shared" si="450"/>
        <v>0</v>
      </c>
      <c r="F5122" s="223">
        <f t="shared" si="450"/>
        <v>0</v>
      </c>
      <c r="G5122" s="223">
        <f t="shared" si="450"/>
        <v>0</v>
      </c>
      <c r="H5122" s="223">
        <f t="shared" si="450"/>
        <v>0</v>
      </c>
      <c r="I5122" s="223">
        <f t="shared" si="450"/>
        <v>0</v>
      </c>
      <c r="J5122" s="223">
        <f t="shared" si="450"/>
        <v>0</v>
      </c>
      <c r="K5122" s="223">
        <f t="shared" si="450"/>
        <v>0</v>
      </c>
      <c r="L5122" s="223">
        <f t="shared" si="450"/>
        <v>0</v>
      </c>
      <c r="M5122" s="223">
        <f t="shared" si="450"/>
        <v>0</v>
      </c>
      <c r="N5122" s="223">
        <f t="shared" si="450"/>
        <v>0</v>
      </c>
      <c r="O5122" s="223">
        <f t="shared" si="450"/>
        <v>0</v>
      </c>
      <c r="P5122" s="223">
        <f t="shared" si="450"/>
        <v>0</v>
      </c>
      <c r="Q5122" s="223">
        <f t="shared" si="450"/>
        <v>0</v>
      </c>
      <c r="R5122" s="223">
        <f t="shared" si="450"/>
        <v>0</v>
      </c>
    </row>
    <row r="5123" spans="1:18" hidden="1" outlineLevel="2" x14ac:dyDescent="0.25">
      <c r="A5123" s="222" t="str">
        <f>'Usages mobilité'!A43</f>
        <v>Usage mobilité n°40</v>
      </c>
      <c r="B5123" s="222" t="s">
        <v>41</v>
      </c>
      <c r="C5123" s="222"/>
      <c r="D5123" s="223">
        <f>IF(B$5075&lt;&gt;"",IF(B$5075='Usages mobilité'!BF43,'Usages mobilité'!BD43,0),0)</f>
        <v>0</v>
      </c>
      <c r="E5123" s="223">
        <f t="shared" si="450"/>
        <v>0</v>
      </c>
      <c r="F5123" s="223">
        <f t="shared" si="450"/>
        <v>0</v>
      </c>
      <c r="G5123" s="223">
        <f t="shared" si="450"/>
        <v>0</v>
      </c>
      <c r="H5123" s="223">
        <f t="shared" si="450"/>
        <v>0</v>
      </c>
      <c r="I5123" s="223">
        <f t="shared" si="450"/>
        <v>0</v>
      </c>
      <c r="J5123" s="223">
        <f t="shared" si="450"/>
        <v>0</v>
      </c>
      <c r="K5123" s="223">
        <f t="shared" si="450"/>
        <v>0</v>
      </c>
      <c r="L5123" s="223">
        <f t="shared" si="450"/>
        <v>0</v>
      </c>
      <c r="M5123" s="223">
        <f t="shared" si="450"/>
        <v>0</v>
      </c>
      <c r="N5123" s="223">
        <f t="shared" si="450"/>
        <v>0</v>
      </c>
      <c r="O5123" s="223">
        <f t="shared" si="450"/>
        <v>0</v>
      </c>
      <c r="P5123" s="223">
        <f t="shared" si="450"/>
        <v>0</v>
      </c>
      <c r="Q5123" s="223">
        <f t="shared" si="450"/>
        <v>0</v>
      </c>
      <c r="R5123" s="223">
        <f t="shared" si="450"/>
        <v>0</v>
      </c>
    </row>
    <row r="5124" spans="1:18" hidden="1" outlineLevel="2" x14ac:dyDescent="0.25">
      <c r="A5124" s="222" t="str">
        <f>'Usages mobilité'!A44</f>
        <v>Usage mobilité n°41</v>
      </c>
      <c r="B5124" s="222" t="s">
        <v>41</v>
      </c>
      <c r="C5124" s="222"/>
      <c r="D5124" s="223">
        <f>IF(B$5075&lt;&gt;"",IF(B$5075='Usages mobilité'!BF44,'Usages mobilité'!BD44,0),0)</f>
        <v>0</v>
      </c>
      <c r="E5124" s="223">
        <f t="shared" ref="E5124:R5133" si="451">$D5124</f>
        <v>0</v>
      </c>
      <c r="F5124" s="223">
        <f t="shared" si="451"/>
        <v>0</v>
      </c>
      <c r="G5124" s="223">
        <f t="shared" si="451"/>
        <v>0</v>
      </c>
      <c r="H5124" s="223">
        <f t="shared" si="451"/>
        <v>0</v>
      </c>
      <c r="I5124" s="223">
        <f t="shared" si="451"/>
        <v>0</v>
      </c>
      <c r="J5124" s="223">
        <f t="shared" si="451"/>
        <v>0</v>
      </c>
      <c r="K5124" s="223">
        <f t="shared" si="451"/>
        <v>0</v>
      </c>
      <c r="L5124" s="223">
        <f t="shared" si="451"/>
        <v>0</v>
      </c>
      <c r="M5124" s="223">
        <f t="shared" si="451"/>
        <v>0</v>
      </c>
      <c r="N5124" s="223">
        <f t="shared" si="451"/>
        <v>0</v>
      </c>
      <c r="O5124" s="223">
        <f t="shared" si="451"/>
        <v>0</v>
      </c>
      <c r="P5124" s="223">
        <f t="shared" si="451"/>
        <v>0</v>
      </c>
      <c r="Q5124" s="223">
        <f t="shared" si="451"/>
        <v>0</v>
      </c>
      <c r="R5124" s="223">
        <f t="shared" si="451"/>
        <v>0</v>
      </c>
    </row>
    <row r="5125" spans="1:18" hidden="1" outlineLevel="2" x14ac:dyDescent="0.25">
      <c r="A5125" s="222" t="str">
        <f>'Usages mobilité'!A45</f>
        <v>Usage mobilité n°42</v>
      </c>
      <c r="B5125" s="222" t="s">
        <v>41</v>
      </c>
      <c r="C5125" s="222"/>
      <c r="D5125" s="223">
        <f>IF(B$5075&lt;&gt;"",IF(B$5075='Usages mobilité'!BF45,'Usages mobilité'!BD45,0),0)</f>
        <v>0</v>
      </c>
      <c r="E5125" s="223">
        <f t="shared" si="451"/>
        <v>0</v>
      </c>
      <c r="F5125" s="223">
        <f t="shared" si="451"/>
        <v>0</v>
      </c>
      <c r="G5125" s="223">
        <f t="shared" si="451"/>
        <v>0</v>
      </c>
      <c r="H5125" s="223">
        <f t="shared" si="451"/>
        <v>0</v>
      </c>
      <c r="I5125" s="223">
        <f t="shared" si="451"/>
        <v>0</v>
      </c>
      <c r="J5125" s="223">
        <f t="shared" si="451"/>
        <v>0</v>
      </c>
      <c r="K5125" s="223">
        <f t="shared" si="451"/>
        <v>0</v>
      </c>
      <c r="L5125" s="223">
        <f t="shared" si="451"/>
        <v>0</v>
      </c>
      <c r="M5125" s="223">
        <f t="shared" si="451"/>
        <v>0</v>
      </c>
      <c r="N5125" s="223">
        <f t="shared" si="451"/>
        <v>0</v>
      </c>
      <c r="O5125" s="223">
        <f t="shared" si="451"/>
        <v>0</v>
      </c>
      <c r="P5125" s="223">
        <f t="shared" si="451"/>
        <v>0</v>
      </c>
      <c r="Q5125" s="223">
        <f t="shared" si="451"/>
        <v>0</v>
      </c>
      <c r="R5125" s="223">
        <f t="shared" si="451"/>
        <v>0</v>
      </c>
    </row>
    <row r="5126" spans="1:18" hidden="1" outlineLevel="2" x14ac:dyDescent="0.25">
      <c r="A5126" s="222" t="str">
        <f>'Usages mobilité'!A46</f>
        <v>Usage mobilité n°43</v>
      </c>
      <c r="B5126" s="222" t="s">
        <v>41</v>
      </c>
      <c r="C5126" s="222"/>
      <c r="D5126" s="223">
        <f>IF(B$5075&lt;&gt;"",IF(B$5075='Usages mobilité'!BF46,'Usages mobilité'!BD46,0),0)</f>
        <v>0</v>
      </c>
      <c r="E5126" s="223">
        <f t="shared" si="451"/>
        <v>0</v>
      </c>
      <c r="F5126" s="223">
        <f t="shared" si="451"/>
        <v>0</v>
      </c>
      <c r="G5126" s="223">
        <f t="shared" si="451"/>
        <v>0</v>
      </c>
      <c r="H5126" s="223">
        <f t="shared" si="451"/>
        <v>0</v>
      </c>
      <c r="I5126" s="223">
        <f t="shared" si="451"/>
        <v>0</v>
      </c>
      <c r="J5126" s="223">
        <f t="shared" si="451"/>
        <v>0</v>
      </c>
      <c r="K5126" s="223">
        <f t="shared" si="451"/>
        <v>0</v>
      </c>
      <c r="L5126" s="223">
        <f t="shared" si="451"/>
        <v>0</v>
      </c>
      <c r="M5126" s="223">
        <f t="shared" si="451"/>
        <v>0</v>
      </c>
      <c r="N5126" s="223">
        <f t="shared" si="451"/>
        <v>0</v>
      </c>
      <c r="O5126" s="223">
        <f t="shared" si="451"/>
        <v>0</v>
      </c>
      <c r="P5126" s="223">
        <f t="shared" si="451"/>
        <v>0</v>
      </c>
      <c r="Q5126" s="223">
        <f t="shared" si="451"/>
        <v>0</v>
      </c>
      <c r="R5126" s="223">
        <f t="shared" si="451"/>
        <v>0</v>
      </c>
    </row>
    <row r="5127" spans="1:18" hidden="1" outlineLevel="2" x14ac:dyDescent="0.25">
      <c r="A5127" s="222" t="str">
        <f>'Usages mobilité'!A47</f>
        <v>Usage mobilité n°44</v>
      </c>
      <c r="B5127" s="222" t="s">
        <v>41</v>
      </c>
      <c r="C5127" s="222"/>
      <c r="D5127" s="223">
        <f>IF(B$5075&lt;&gt;"",IF(B$5075='Usages mobilité'!BF47,'Usages mobilité'!BD47,0),0)</f>
        <v>0</v>
      </c>
      <c r="E5127" s="223">
        <f t="shared" si="451"/>
        <v>0</v>
      </c>
      <c r="F5127" s="223">
        <f t="shared" si="451"/>
        <v>0</v>
      </c>
      <c r="G5127" s="223">
        <f t="shared" si="451"/>
        <v>0</v>
      </c>
      <c r="H5127" s="223">
        <f t="shared" si="451"/>
        <v>0</v>
      </c>
      <c r="I5127" s="223">
        <f t="shared" si="451"/>
        <v>0</v>
      </c>
      <c r="J5127" s="223">
        <f t="shared" si="451"/>
        <v>0</v>
      </c>
      <c r="K5127" s="223">
        <f t="shared" si="451"/>
        <v>0</v>
      </c>
      <c r="L5127" s="223">
        <f t="shared" si="451"/>
        <v>0</v>
      </c>
      <c r="M5127" s="223">
        <f t="shared" si="451"/>
        <v>0</v>
      </c>
      <c r="N5127" s="223">
        <f t="shared" si="451"/>
        <v>0</v>
      </c>
      <c r="O5127" s="223">
        <f t="shared" si="451"/>
        <v>0</v>
      </c>
      <c r="P5127" s="223">
        <f t="shared" si="451"/>
        <v>0</v>
      </c>
      <c r="Q5127" s="223">
        <f t="shared" si="451"/>
        <v>0</v>
      </c>
      <c r="R5127" s="223">
        <f t="shared" si="451"/>
        <v>0</v>
      </c>
    </row>
    <row r="5128" spans="1:18" hidden="1" outlineLevel="2" x14ac:dyDescent="0.25">
      <c r="A5128" s="222" t="str">
        <f>'Usages mobilité'!A48</f>
        <v>Usage mobilité n°45</v>
      </c>
      <c r="B5128" s="222" t="s">
        <v>41</v>
      </c>
      <c r="C5128" s="222"/>
      <c r="D5128" s="223">
        <f>IF(B$5075&lt;&gt;"",IF(B$5075='Usages mobilité'!BF48,'Usages mobilité'!BD48,0),0)</f>
        <v>0</v>
      </c>
      <c r="E5128" s="223">
        <f t="shared" si="451"/>
        <v>0</v>
      </c>
      <c r="F5128" s="223">
        <f t="shared" si="451"/>
        <v>0</v>
      </c>
      <c r="G5128" s="223">
        <f t="shared" si="451"/>
        <v>0</v>
      </c>
      <c r="H5128" s="223">
        <f t="shared" si="451"/>
        <v>0</v>
      </c>
      <c r="I5128" s="223">
        <f t="shared" si="451"/>
        <v>0</v>
      </c>
      <c r="J5128" s="223">
        <f t="shared" si="451"/>
        <v>0</v>
      </c>
      <c r="K5128" s="223">
        <f t="shared" si="451"/>
        <v>0</v>
      </c>
      <c r="L5128" s="223">
        <f t="shared" si="451"/>
        <v>0</v>
      </c>
      <c r="M5128" s="223">
        <f t="shared" si="451"/>
        <v>0</v>
      </c>
      <c r="N5128" s="223">
        <f t="shared" si="451"/>
        <v>0</v>
      </c>
      <c r="O5128" s="223">
        <f t="shared" si="451"/>
        <v>0</v>
      </c>
      <c r="P5128" s="223">
        <f t="shared" si="451"/>
        <v>0</v>
      </c>
      <c r="Q5128" s="223">
        <f t="shared" si="451"/>
        <v>0</v>
      </c>
      <c r="R5128" s="223">
        <f t="shared" si="451"/>
        <v>0</v>
      </c>
    </row>
    <row r="5129" spans="1:18" hidden="1" outlineLevel="2" x14ac:dyDescent="0.25">
      <c r="A5129" s="222" t="str">
        <f>'Usages mobilité'!A49</f>
        <v>Usage mobilité n°46</v>
      </c>
      <c r="B5129" s="222" t="s">
        <v>41</v>
      </c>
      <c r="C5129" s="222"/>
      <c r="D5129" s="223">
        <f>IF(B$5075&lt;&gt;"",IF(B$5075='Usages mobilité'!BF49,'Usages mobilité'!BD49,0),0)</f>
        <v>0</v>
      </c>
      <c r="E5129" s="223">
        <f t="shared" si="451"/>
        <v>0</v>
      </c>
      <c r="F5129" s="223">
        <f t="shared" si="451"/>
        <v>0</v>
      </c>
      <c r="G5129" s="223">
        <f t="shared" si="451"/>
        <v>0</v>
      </c>
      <c r="H5129" s="223">
        <f t="shared" si="451"/>
        <v>0</v>
      </c>
      <c r="I5129" s="223">
        <f t="shared" si="451"/>
        <v>0</v>
      </c>
      <c r="J5129" s="223">
        <f t="shared" si="451"/>
        <v>0</v>
      </c>
      <c r="K5129" s="223">
        <f t="shared" si="451"/>
        <v>0</v>
      </c>
      <c r="L5129" s="223">
        <f t="shared" si="451"/>
        <v>0</v>
      </c>
      <c r="M5129" s="223">
        <f t="shared" si="451"/>
        <v>0</v>
      </c>
      <c r="N5129" s="223">
        <f t="shared" si="451"/>
        <v>0</v>
      </c>
      <c r="O5129" s="223">
        <f t="shared" si="451"/>
        <v>0</v>
      </c>
      <c r="P5129" s="223">
        <f t="shared" si="451"/>
        <v>0</v>
      </c>
      <c r="Q5129" s="223">
        <f t="shared" si="451"/>
        <v>0</v>
      </c>
      <c r="R5129" s="223">
        <f t="shared" si="451"/>
        <v>0</v>
      </c>
    </row>
    <row r="5130" spans="1:18" hidden="1" outlineLevel="2" x14ac:dyDescent="0.25">
      <c r="A5130" s="222" t="str">
        <f>'Usages mobilité'!A50</f>
        <v>Usage mobilité n°47</v>
      </c>
      <c r="B5130" s="222" t="s">
        <v>41</v>
      </c>
      <c r="C5130" s="222"/>
      <c r="D5130" s="223">
        <f>IF(B$5075&lt;&gt;"",IF(B$5075='Usages mobilité'!BF50,'Usages mobilité'!BD50,0),0)</f>
        <v>0</v>
      </c>
      <c r="E5130" s="223">
        <f t="shared" si="451"/>
        <v>0</v>
      </c>
      <c r="F5130" s="223">
        <f t="shared" si="451"/>
        <v>0</v>
      </c>
      <c r="G5130" s="223">
        <f t="shared" si="451"/>
        <v>0</v>
      </c>
      <c r="H5130" s="223">
        <f t="shared" si="451"/>
        <v>0</v>
      </c>
      <c r="I5130" s="223">
        <f t="shared" si="451"/>
        <v>0</v>
      </c>
      <c r="J5130" s="223">
        <f t="shared" si="451"/>
        <v>0</v>
      </c>
      <c r="K5130" s="223">
        <f t="shared" si="451"/>
        <v>0</v>
      </c>
      <c r="L5130" s="223">
        <f t="shared" si="451"/>
        <v>0</v>
      </c>
      <c r="M5130" s="223">
        <f t="shared" si="451"/>
        <v>0</v>
      </c>
      <c r="N5130" s="223">
        <f t="shared" si="451"/>
        <v>0</v>
      </c>
      <c r="O5130" s="223">
        <f t="shared" si="451"/>
        <v>0</v>
      </c>
      <c r="P5130" s="223">
        <f t="shared" si="451"/>
        <v>0</v>
      </c>
      <c r="Q5130" s="223">
        <f t="shared" si="451"/>
        <v>0</v>
      </c>
      <c r="R5130" s="223">
        <f t="shared" si="451"/>
        <v>0</v>
      </c>
    </row>
    <row r="5131" spans="1:18" hidden="1" outlineLevel="2" x14ac:dyDescent="0.25">
      <c r="A5131" s="222" t="str">
        <f>'Usages mobilité'!A51</f>
        <v>Usage mobilité n°48</v>
      </c>
      <c r="B5131" s="222" t="s">
        <v>41</v>
      </c>
      <c r="C5131" s="222"/>
      <c r="D5131" s="223">
        <f>IF(B$5075&lt;&gt;"",IF(B$5075='Usages mobilité'!BF51,'Usages mobilité'!BD51,0),0)</f>
        <v>0</v>
      </c>
      <c r="E5131" s="223">
        <f t="shared" si="451"/>
        <v>0</v>
      </c>
      <c r="F5131" s="223">
        <f t="shared" si="451"/>
        <v>0</v>
      </c>
      <c r="G5131" s="223">
        <f t="shared" si="451"/>
        <v>0</v>
      </c>
      <c r="H5131" s="223">
        <f t="shared" si="451"/>
        <v>0</v>
      </c>
      <c r="I5131" s="223">
        <f t="shared" si="451"/>
        <v>0</v>
      </c>
      <c r="J5131" s="223">
        <f t="shared" si="451"/>
        <v>0</v>
      </c>
      <c r="K5131" s="223">
        <f t="shared" si="451"/>
        <v>0</v>
      </c>
      <c r="L5131" s="223">
        <f t="shared" si="451"/>
        <v>0</v>
      </c>
      <c r="M5131" s="223">
        <f t="shared" si="451"/>
        <v>0</v>
      </c>
      <c r="N5131" s="223">
        <f t="shared" si="451"/>
        <v>0</v>
      </c>
      <c r="O5131" s="223">
        <f t="shared" si="451"/>
        <v>0</v>
      </c>
      <c r="P5131" s="223">
        <f t="shared" si="451"/>
        <v>0</v>
      </c>
      <c r="Q5131" s="223">
        <f t="shared" si="451"/>
        <v>0</v>
      </c>
      <c r="R5131" s="223">
        <f t="shared" si="451"/>
        <v>0</v>
      </c>
    </row>
    <row r="5132" spans="1:18" hidden="1" outlineLevel="2" x14ac:dyDescent="0.25">
      <c r="A5132" s="222" t="str">
        <f>'Usages mobilité'!A52</f>
        <v>Usage mobilité n°49</v>
      </c>
      <c r="B5132" s="222" t="s">
        <v>41</v>
      </c>
      <c r="C5132" s="222"/>
      <c r="D5132" s="223">
        <f>IF(B$5075&lt;&gt;"",IF(B$5075='Usages mobilité'!BF52,'Usages mobilité'!BD52,0),0)</f>
        <v>0</v>
      </c>
      <c r="E5132" s="223">
        <f t="shared" si="451"/>
        <v>0</v>
      </c>
      <c r="F5132" s="223">
        <f t="shared" si="451"/>
        <v>0</v>
      </c>
      <c r="G5132" s="223">
        <f t="shared" si="451"/>
        <v>0</v>
      </c>
      <c r="H5132" s="223">
        <f t="shared" si="451"/>
        <v>0</v>
      </c>
      <c r="I5132" s="223">
        <f t="shared" si="451"/>
        <v>0</v>
      </c>
      <c r="J5132" s="223">
        <f t="shared" si="451"/>
        <v>0</v>
      </c>
      <c r="K5132" s="223">
        <f t="shared" si="451"/>
        <v>0</v>
      </c>
      <c r="L5132" s="223">
        <f t="shared" si="451"/>
        <v>0</v>
      </c>
      <c r="M5132" s="223">
        <f t="shared" si="451"/>
        <v>0</v>
      </c>
      <c r="N5132" s="223">
        <f t="shared" si="451"/>
        <v>0</v>
      </c>
      <c r="O5132" s="223">
        <f t="shared" si="451"/>
        <v>0</v>
      </c>
      <c r="P5132" s="223">
        <f t="shared" si="451"/>
        <v>0</v>
      </c>
      <c r="Q5132" s="223">
        <f t="shared" si="451"/>
        <v>0</v>
      </c>
      <c r="R5132" s="223">
        <f t="shared" si="451"/>
        <v>0</v>
      </c>
    </row>
    <row r="5133" spans="1:18" hidden="1" outlineLevel="2" x14ac:dyDescent="0.25">
      <c r="A5133" s="222" t="str">
        <f>'Usages mobilité'!A53</f>
        <v>Usage mobilité n°50</v>
      </c>
      <c r="B5133" s="222" t="s">
        <v>41</v>
      </c>
      <c r="C5133" s="222"/>
      <c r="D5133" s="223">
        <f>IF(B$5075&lt;&gt;"",IF(B$5075='Usages mobilité'!BF53,'Usages mobilité'!BD53,0),0)</f>
        <v>0</v>
      </c>
      <c r="E5133" s="223">
        <f t="shared" si="451"/>
        <v>0</v>
      </c>
      <c r="F5133" s="223">
        <f t="shared" si="451"/>
        <v>0</v>
      </c>
      <c r="G5133" s="223">
        <f t="shared" si="451"/>
        <v>0</v>
      </c>
      <c r="H5133" s="223">
        <f t="shared" si="451"/>
        <v>0</v>
      </c>
      <c r="I5133" s="223">
        <f t="shared" si="451"/>
        <v>0</v>
      </c>
      <c r="J5133" s="223">
        <f t="shared" si="451"/>
        <v>0</v>
      </c>
      <c r="K5133" s="223">
        <f t="shared" si="451"/>
        <v>0</v>
      </c>
      <c r="L5133" s="223">
        <f t="shared" si="451"/>
        <v>0</v>
      </c>
      <c r="M5133" s="223">
        <f t="shared" si="451"/>
        <v>0</v>
      </c>
      <c r="N5133" s="223">
        <f t="shared" si="451"/>
        <v>0</v>
      </c>
      <c r="O5133" s="223">
        <f t="shared" si="451"/>
        <v>0</v>
      </c>
      <c r="P5133" s="223">
        <f t="shared" si="451"/>
        <v>0</v>
      </c>
      <c r="Q5133" s="223">
        <f t="shared" si="451"/>
        <v>0</v>
      </c>
      <c r="R5133" s="223">
        <f t="shared" si="451"/>
        <v>0</v>
      </c>
    </row>
    <row r="5134" spans="1:18" hidden="1" outlineLevel="1" collapsed="1" x14ac:dyDescent="0.25">
      <c r="A5134" s="222" t="s">
        <v>650</v>
      </c>
      <c r="B5134" s="222"/>
      <c r="C5134" s="222"/>
      <c r="D5134" s="223">
        <f t="shared" ref="D5134:R5134" si="452">SUM(D5084:D5133)</f>
        <v>0</v>
      </c>
      <c r="E5134" s="223">
        <f t="shared" si="452"/>
        <v>0</v>
      </c>
      <c r="F5134" s="223">
        <f t="shared" si="452"/>
        <v>0</v>
      </c>
      <c r="G5134" s="223">
        <f t="shared" si="452"/>
        <v>0</v>
      </c>
      <c r="H5134" s="223">
        <f t="shared" si="452"/>
        <v>0</v>
      </c>
      <c r="I5134" s="223">
        <f t="shared" si="452"/>
        <v>0</v>
      </c>
      <c r="J5134" s="223">
        <f t="shared" si="452"/>
        <v>0</v>
      </c>
      <c r="K5134" s="223">
        <f t="shared" si="452"/>
        <v>0</v>
      </c>
      <c r="L5134" s="223">
        <f t="shared" si="452"/>
        <v>0</v>
      </c>
      <c r="M5134" s="223">
        <f t="shared" si="452"/>
        <v>0</v>
      </c>
      <c r="N5134" s="223">
        <f t="shared" si="452"/>
        <v>0</v>
      </c>
      <c r="O5134" s="223">
        <f t="shared" si="452"/>
        <v>0</v>
      </c>
      <c r="P5134" s="223">
        <f t="shared" si="452"/>
        <v>0</v>
      </c>
      <c r="Q5134" s="223">
        <f t="shared" si="452"/>
        <v>0</v>
      </c>
      <c r="R5134" s="223">
        <f t="shared" si="452"/>
        <v>0</v>
      </c>
    </row>
    <row r="5135" spans="1:18" hidden="1" outlineLevel="2" x14ac:dyDescent="0.25">
      <c r="A5135" s="222" t="str">
        <f>'Usages mobilité'!A4</f>
        <v>Usage mobilité n°1</v>
      </c>
      <c r="B5135" s="222" t="s">
        <v>645</v>
      </c>
      <c r="C5135" s="222"/>
      <c r="D5135" s="223">
        <f>D5084*'Usages mobilité'!$BG4*(1+'Usages mobilité'!$BH4)^(D$5078-$D$5078)/1000</f>
        <v>0</v>
      </c>
      <c r="E5135" s="223">
        <f>E5084*'Usages mobilité'!$BG4*(1+'Usages mobilité'!$BH4)^(E$5078-$D$5078)/1000</f>
        <v>0</v>
      </c>
      <c r="F5135" s="223">
        <f>F5084*'Usages mobilité'!$BG4*(1+'Usages mobilité'!$BH4)^(F$5078-$D$5078)/1000</f>
        <v>0</v>
      </c>
      <c r="G5135" s="223">
        <f>G5084*'Usages mobilité'!$BG4*(1+'Usages mobilité'!$BH4)^(G$5078-$D$5078)/1000</f>
        <v>0</v>
      </c>
      <c r="H5135" s="223">
        <f>H5084*'Usages mobilité'!$BG4*(1+'Usages mobilité'!$BH4)^(H$5078-$D$5078)/1000</f>
        <v>0</v>
      </c>
      <c r="I5135" s="223">
        <f>I5084*'Usages mobilité'!$BG4*(1+'Usages mobilité'!$BH4)^(I$5078-$D$5078)/1000</f>
        <v>0</v>
      </c>
      <c r="J5135" s="223">
        <f>J5084*'Usages mobilité'!$BG4*(1+'Usages mobilité'!$BH4)^(J$5078-$D$5078)/1000</f>
        <v>0</v>
      </c>
      <c r="K5135" s="223">
        <f>K5084*'Usages mobilité'!$BG4*(1+'Usages mobilité'!$BH4)^(K$5078-$D$5078)/1000</f>
        <v>0</v>
      </c>
      <c r="L5135" s="223">
        <f>L5084*'Usages mobilité'!$BG4*(1+'Usages mobilité'!$BH4)^(L$5078-$D$5078)/1000</f>
        <v>0</v>
      </c>
      <c r="M5135" s="223">
        <f>M5084*'Usages mobilité'!$BG4*(1+'Usages mobilité'!$BH4)^(M$5078-$D$5078)/1000</f>
        <v>0</v>
      </c>
      <c r="N5135" s="223">
        <f>N5084*'Usages mobilité'!$BG4*(1+'Usages mobilité'!$BH4)^(N$5078-$D$5078)/1000</f>
        <v>0</v>
      </c>
      <c r="O5135" s="223">
        <f>O5084*'Usages mobilité'!$BG4*(1+'Usages mobilité'!$BH4)^(O$5078-$D$5078)/1000</f>
        <v>0</v>
      </c>
      <c r="P5135" s="223">
        <f>P5084*'Usages mobilité'!$BG4*(1+'Usages mobilité'!$BH4)^(P$5078-$D$5078)/1000</f>
        <v>0</v>
      </c>
      <c r="Q5135" s="223">
        <f>Q5084*'Usages mobilité'!$BG4*(1+'Usages mobilité'!$BH4)^(Q$5078-$D$5078)/1000</f>
        <v>0</v>
      </c>
      <c r="R5135" s="223">
        <f>R5084*'Usages mobilité'!$BG4*(1+'Usages mobilité'!$BH4)^(R$5078-$D$5078)/1000</f>
        <v>0</v>
      </c>
    </row>
    <row r="5136" spans="1:18" hidden="1" outlineLevel="2" x14ac:dyDescent="0.25">
      <c r="A5136" s="222" t="str">
        <f>'Usages mobilité'!A5</f>
        <v>Usage mobilité n°2</v>
      </c>
      <c r="B5136" s="222" t="s">
        <v>645</v>
      </c>
      <c r="C5136" s="222"/>
      <c r="D5136" s="223">
        <f>D5085*'Usages mobilité'!$BG5*(1+'Usages mobilité'!$BH5)^(D$5078-$D$5078)/1000</f>
        <v>0</v>
      </c>
      <c r="E5136" s="223">
        <f>E5085*'Usages mobilité'!$BG5*(1+'Usages mobilité'!$BH5)^(E$5078-$D$5078)/1000</f>
        <v>0</v>
      </c>
      <c r="F5136" s="223">
        <f>F5085*'Usages mobilité'!$BG5*(1+'Usages mobilité'!$BH5)^(F$5078-$D$5078)/1000</f>
        <v>0</v>
      </c>
      <c r="G5136" s="223">
        <f>G5085*'Usages mobilité'!$BG5*(1+'Usages mobilité'!$BH5)^(G$5078-$D$5078)/1000</f>
        <v>0</v>
      </c>
      <c r="H5136" s="223">
        <f>H5085*'Usages mobilité'!$BG5*(1+'Usages mobilité'!$BH5)^(H$5078-$D$5078)/1000</f>
        <v>0</v>
      </c>
      <c r="I5136" s="223">
        <f>I5085*'Usages mobilité'!$BG5*(1+'Usages mobilité'!$BH5)^(I$5078-$D$5078)/1000</f>
        <v>0</v>
      </c>
      <c r="J5136" s="223">
        <f>J5085*'Usages mobilité'!$BG5*(1+'Usages mobilité'!$BH5)^(J$5078-$D$5078)/1000</f>
        <v>0</v>
      </c>
      <c r="K5136" s="223">
        <f>K5085*'Usages mobilité'!$BG5*(1+'Usages mobilité'!$BH5)^(K$5078-$D$5078)/1000</f>
        <v>0</v>
      </c>
      <c r="L5136" s="223">
        <f>L5085*'Usages mobilité'!$BG5*(1+'Usages mobilité'!$BH5)^(L$5078-$D$5078)/1000</f>
        <v>0</v>
      </c>
      <c r="M5136" s="223">
        <f>M5085*'Usages mobilité'!$BG5*(1+'Usages mobilité'!$BH5)^(M$5078-$D$5078)/1000</f>
        <v>0</v>
      </c>
      <c r="N5136" s="223">
        <f>N5085*'Usages mobilité'!$BG5*(1+'Usages mobilité'!$BH5)^(N$5078-$D$5078)/1000</f>
        <v>0</v>
      </c>
      <c r="O5136" s="223">
        <f>O5085*'Usages mobilité'!$BG5*(1+'Usages mobilité'!$BH5)^(O$5078-$D$5078)/1000</f>
        <v>0</v>
      </c>
      <c r="P5136" s="223">
        <f>P5085*'Usages mobilité'!$BG5*(1+'Usages mobilité'!$BH5)^(P$5078-$D$5078)/1000</f>
        <v>0</v>
      </c>
      <c r="Q5136" s="223">
        <f>Q5085*'Usages mobilité'!$BG5*(1+'Usages mobilité'!$BH5)^(Q$5078-$D$5078)/1000</f>
        <v>0</v>
      </c>
      <c r="R5136" s="223">
        <f>R5085*'Usages mobilité'!$BG5*(1+'Usages mobilité'!$BH5)^(R$5078-$D$5078)/1000</f>
        <v>0</v>
      </c>
    </row>
    <row r="5137" spans="1:18" hidden="1" outlineLevel="2" x14ac:dyDescent="0.25">
      <c r="A5137" s="222" t="str">
        <f>'Usages mobilité'!A6</f>
        <v>Usage mobilité n°3</v>
      </c>
      <c r="B5137" s="222" t="s">
        <v>645</v>
      </c>
      <c r="C5137" s="222"/>
      <c r="D5137" s="223">
        <f>D5086*'Usages mobilité'!$BG6*(1+'Usages mobilité'!$BH6)^(D$5078-$D$5078)/1000</f>
        <v>0</v>
      </c>
      <c r="E5137" s="223">
        <f>E5086*'Usages mobilité'!$BG6*(1+'Usages mobilité'!$BH6)^(E$5078-$D$5078)/1000</f>
        <v>0</v>
      </c>
      <c r="F5137" s="223">
        <f>F5086*'Usages mobilité'!$BG6*(1+'Usages mobilité'!$BH6)^(F$5078-$D$5078)/1000</f>
        <v>0</v>
      </c>
      <c r="G5137" s="223">
        <f>G5086*'Usages mobilité'!$BG6*(1+'Usages mobilité'!$BH6)^(G$5078-$D$5078)/1000</f>
        <v>0</v>
      </c>
      <c r="H5137" s="223">
        <f>H5086*'Usages mobilité'!$BG6*(1+'Usages mobilité'!$BH6)^(H$5078-$D$5078)/1000</f>
        <v>0</v>
      </c>
      <c r="I5137" s="223">
        <f>I5086*'Usages mobilité'!$BG6*(1+'Usages mobilité'!$BH6)^(I$5078-$D$5078)/1000</f>
        <v>0</v>
      </c>
      <c r="J5137" s="223">
        <f>J5086*'Usages mobilité'!$BG6*(1+'Usages mobilité'!$BH6)^(J$5078-$D$5078)/1000</f>
        <v>0</v>
      </c>
      <c r="K5137" s="223">
        <f>K5086*'Usages mobilité'!$BG6*(1+'Usages mobilité'!$BH6)^(K$5078-$D$5078)/1000</f>
        <v>0</v>
      </c>
      <c r="L5137" s="223">
        <f>L5086*'Usages mobilité'!$BG6*(1+'Usages mobilité'!$BH6)^(L$5078-$D$5078)/1000</f>
        <v>0</v>
      </c>
      <c r="M5137" s="223">
        <f>M5086*'Usages mobilité'!$BG6*(1+'Usages mobilité'!$BH6)^(M$5078-$D$5078)/1000</f>
        <v>0</v>
      </c>
      <c r="N5137" s="223">
        <f>N5086*'Usages mobilité'!$BG6*(1+'Usages mobilité'!$BH6)^(N$5078-$D$5078)/1000</f>
        <v>0</v>
      </c>
      <c r="O5137" s="223">
        <f>O5086*'Usages mobilité'!$BG6*(1+'Usages mobilité'!$BH6)^(O$5078-$D$5078)/1000</f>
        <v>0</v>
      </c>
      <c r="P5137" s="223">
        <f>P5086*'Usages mobilité'!$BG6*(1+'Usages mobilité'!$BH6)^(P$5078-$D$5078)/1000</f>
        <v>0</v>
      </c>
      <c r="Q5137" s="223">
        <f>Q5086*'Usages mobilité'!$BG6*(1+'Usages mobilité'!$BH6)^(Q$5078-$D$5078)/1000</f>
        <v>0</v>
      </c>
      <c r="R5137" s="223">
        <f>R5086*'Usages mobilité'!$BG6*(1+'Usages mobilité'!$BH6)^(R$5078-$D$5078)/1000</f>
        <v>0</v>
      </c>
    </row>
    <row r="5138" spans="1:18" hidden="1" outlineLevel="2" x14ac:dyDescent="0.25">
      <c r="A5138" s="222" t="str">
        <f>'Usages mobilité'!A7</f>
        <v>Usage mobilité n°4</v>
      </c>
      <c r="B5138" s="222" t="s">
        <v>645</v>
      </c>
      <c r="C5138" s="222"/>
      <c r="D5138" s="223">
        <f>D5087*'Usages mobilité'!$BG7*(1+'Usages mobilité'!$BH7)^(D$5078-$D$5078)/1000</f>
        <v>0</v>
      </c>
      <c r="E5138" s="223">
        <f>E5087*'Usages mobilité'!$BG7*(1+'Usages mobilité'!$BH7)^(E$5078-$D$5078)/1000</f>
        <v>0</v>
      </c>
      <c r="F5138" s="223">
        <f>F5087*'Usages mobilité'!$BG7*(1+'Usages mobilité'!$BH7)^(F$5078-$D$5078)/1000</f>
        <v>0</v>
      </c>
      <c r="G5138" s="223">
        <f>G5087*'Usages mobilité'!$BG7*(1+'Usages mobilité'!$BH7)^(G$5078-$D$5078)/1000</f>
        <v>0</v>
      </c>
      <c r="H5138" s="223">
        <f>H5087*'Usages mobilité'!$BG7*(1+'Usages mobilité'!$BH7)^(H$5078-$D$5078)/1000</f>
        <v>0</v>
      </c>
      <c r="I5138" s="223">
        <f>I5087*'Usages mobilité'!$BG7*(1+'Usages mobilité'!$BH7)^(I$5078-$D$5078)/1000</f>
        <v>0</v>
      </c>
      <c r="J5138" s="223">
        <f>J5087*'Usages mobilité'!$BG7*(1+'Usages mobilité'!$BH7)^(J$5078-$D$5078)/1000</f>
        <v>0</v>
      </c>
      <c r="K5138" s="223">
        <f>K5087*'Usages mobilité'!$BG7*(1+'Usages mobilité'!$BH7)^(K$5078-$D$5078)/1000</f>
        <v>0</v>
      </c>
      <c r="L5138" s="223">
        <f>L5087*'Usages mobilité'!$BG7*(1+'Usages mobilité'!$BH7)^(L$5078-$D$5078)/1000</f>
        <v>0</v>
      </c>
      <c r="M5138" s="223">
        <f>M5087*'Usages mobilité'!$BG7*(1+'Usages mobilité'!$BH7)^(M$5078-$D$5078)/1000</f>
        <v>0</v>
      </c>
      <c r="N5138" s="223">
        <f>N5087*'Usages mobilité'!$BG7*(1+'Usages mobilité'!$BH7)^(N$5078-$D$5078)/1000</f>
        <v>0</v>
      </c>
      <c r="O5138" s="223">
        <f>O5087*'Usages mobilité'!$BG7*(1+'Usages mobilité'!$BH7)^(O$5078-$D$5078)/1000</f>
        <v>0</v>
      </c>
      <c r="P5138" s="223">
        <f>P5087*'Usages mobilité'!$BG7*(1+'Usages mobilité'!$BH7)^(P$5078-$D$5078)/1000</f>
        <v>0</v>
      </c>
      <c r="Q5138" s="223">
        <f>Q5087*'Usages mobilité'!$BG7*(1+'Usages mobilité'!$BH7)^(Q$5078-$D$5078)/1000</f>
        <v>0</v>
      </c>
      <c r="R5138" s="223">
        <f>R5087*'Usages mobilité'!$BG7*(1+'Usages mobilité'!$BH7)^(R$5078-$D$5078)/1000</f>
        <v>0</v>
      </c>
    </row>
    <row r="5139" spans="1:18" hidden="1" outlineLevel="2" x14ac:dyDescent="0.25">
      <c r="A5139" s="222" t="str">
        <f>'Usages mobilité'!A8</f>
        <v>Usage mobilité n°5</v>
      </c>
      <c r="B5139" s="222" t="s">
        <v>645</v>
      </c>
      <c r="C5139" s="222"/>
      <c r="D5139" s="223">
        <f>D5088*'Usages mobilité'!$BG8*(1+'Usages mobilité'!$BH8)^(D$5078-$D$5078)/1000</f>
        <v>0</v>
      </c>
      <c r="E5139" s="223">
        <f>E5088*'Usages mobilité'!$BG8*(1+'Usages mobilité'!$BH8)^(E$5078-$D$5078)/1000</f>
        <v>0</v>
      </c>
      <c r="F5139" s="223">
        <f>F5088*'Usages mobilité'!$BG8*(1+'Usages mobilité'!$BH8)^(F$5078-$D$5078)/1000</f>
        <v>0</v>
      </c>
      <c r="G5139" s="223">
        <f>G5088*'Usages mobilité'!$BG8*(1+'Usages mobilité'!$BH8)^(G$5078-$D$5078)/1000</f>
        <v>0</v>
      </c>
      <c r="H5139" s="223">
        <f>H5088*'Usages mobilité'!$BG8*(1+'Usages mobilité'!$BH8)^(H$5078-$D$5078)/1000</f>
        <v>0</v>
      </c>
      <c r="I5139" s="223">
        <f>I5088*'Usages mobilité'!$BG8*(1+'Usages mobilité'!$BH8)^(I$5078-$D$5078)/1000</f>
        <v>0</v>
      </c>
      <c r="J5139" s="223">
        <f>J5088*'Usages mobilité'!$BG8*(1+'Usages mobilité'!$BH8)^(J$5078-$D$5078)/1000</f>
        <v>0</v>
      </c>
      <c r="K5139" s="223">
        <f>K5088*'Usages mobilité'!$BG8*(1+'Usages mobilité'!$BH8)^(K$5078-$D$5078)/1000</f>
        <v>0</v>
      </c>
      <c r="L5139" s="223">
        <f>L5088*'Usages mobilité'!$BG8*(1+'Usages mobilité'!$BH8)^(L$5078-$D$5078)/1000</f>
        <v>0</v>
      </c>
      <c r="M5139" s="223">
        <f>M5088*'Usages mobilité'!$BG8*(1+'Usages mobilité'!$BH8)^(M$5078-$D$5078)/1000</f>
        <v>0</v>
      </c>
      <c r="N5139" s="223">
        <f>N5088*'Usages mobilité'!$BG8*(1+'Usages mobilité'!$BH8)^(N$5078-$D$5078)/1000</f>
        <v>0</v>
      </c>
      <c r="O5139" s="223">
        <f>O5088*'Usages mobilité'!$BG8*(1+'Usages mobilité'!$BH8)^(O$5078-$D$5078)/1000</f>
        <v>0</v>
      </c>
      <c r="P5139" s="223">
        <f>P5088*'Usages mobilité'!$BG8*(1+'Usages mobilité'!$BH8)^(P$5078-$D$5078)/1000</f>
        <v>0</v>
      </c>
      <c r="Q5139" s="223">
        <f>Q5088*'Usages mobilité'!$BG8*(1+'Usages mobilité'!$BH8)^(Q$5078-$D$5078)/1000</f>
        <v>0</v>
      </c>
      <c r="R5139" s="223">
        <f>R5088*'Usages mobilité'!$BG8*(1+'Usages mobilité'!$BH8)^(R$5078-$D$5078)/1000</f>
        <v>0</v>
      </c>
    </row>
    <row r="5140" spans="1:18" hidden="1" outlineLevel="2" x14ac:dyDescent="0.25">
      <c r="A5140" s="222" t="str">
        <f>'Usages mobilité'!A9</f>
        <v>Usage mobilité n°6</v>
      </c>
      <c r="B5140" s="222" t="s">
        <v>645</v>
      </c>
      <c r="C5140" s="222"/>
      <c r="D5140" s="223">
        <f>D5089*'Usages mobilité'!$BG9*(1+'Usages mobilité'!$BH9)^(D$5078-$D$5078)/1000</f>
        <v>0</v>
      </c>
      <c r="E5140" s="223">
        <f>E5089*'Usages mobilité'!$BG9*(1+'Usages mobilité'!$BH9)^(E$5078-$D$5078)/1000</f>
        <v>0</v>
      </c>
      <c r="F5140" s="223">
        <f>F5089*'Usages mobilité'!$BG9*(1+'Usages mobilité'!$BH9)^(F$5078-$D$5078)/1000</f>
        <v>0</v>
      </c>
      <c r="G5140" s="223">
        <f>G5089*'Usages mobilité'!$BG9*(1+'Usages mobilité'!$BH9)^(G$5078-$D$5078)/1000</f>
        <v>0</v>
      </c>
      <c r="H5140" s="223">
        <f>H5089*'Usages mobilité'!$BG9*(1+'Usages mobilité'!$BH9)^(H$5078-$D$5078)/1000</f>
        <v>0</v>
      </c>
      <c r="I5140" s="223">
        <f>I5089*'Usages mobilité'!$BG9*(1+'Usages mobilité'!$BH9)^(I$5078-$D$5078)/1000</f>
        <v>0</v>
      </c>
      <c r="J5140" s="223">
        <f>J5089*'Usages mobilité'!$BG9*(1+'Usages mobilité'!$BH9)^(J$5078-$D$5078)/1000</f>
        <v>0</v>
      </c>
      <c r="K5140" s="223">
        <f>K5089*'Usages mobilité'!$BG9*(1+'Usages mobilité'!$BH9)^(K$5078-$D$5078)/1000</f>
        <v>0</v>
      </c>
      <c r="L5140" s="223">
        <f>L5089*'Usages mobilité'!$BG9*(1+'Usages mobilité'!$BH9)^(L$5078-$D$5078)/1000</f>
        <v>0</v>
      </c>
      <c r="M5140" s="223">
        <f>M5089*'Usages mobilité'!$BG9*(1+'Usages mobilité'!$BH9)^(M$5078-$D$5078)/1000</f>
        <v>0</v>
      </c>
      <c r="N5140" s="223">
        <f>N5089*'Usages mobilité'!$BG9*(1+'Usages mobilité'!$BH9)^(N$5078-$D$5078)/1000</f>
        <v>0</v>
      </c>
      <c r="O5140" s="223">
        <f>O5089*'Usages mobilité'!$BG9*(1+'Usages mobilité'!$BH9)^(O$5078-$D$5078)/1000</f>
        <v>0</v>
      </c>
      <c r="P5140" s="223">
        <f>P5089*'Usages mobilité'!$BG9*(1+'Usages mobilité'!$BH9)^(P$5078-$D$5078)/1000</f>
        <v>0</v>
      </c>
      <c r="Q5140" s="223">
        <f>Q5089*'Usages mobilité'!$BG9*(1+'Usages mobilité'!$BH9)^(Q$5078-$D$5078)/1000</f>
        <v>0</v>
      </c>
      <c r="R5140" s="223">
        <f>R5089*'Usages mobilité'!$BG9*(1+'Usages mobilité'!$BH9)^(R$5078-$D$5078)/1000</f>
        <v>0</v>
      </c>
    </row>
    <row r="5141" spans="1:18" hidden="1" outlineLevel="2" x14ac:dyDescent="0.25">
      <c r="A5141" s="222" t="str">
        <f>'Usages mobilité'!A10</f>
        <v>Usage mobilité n°7</v>
      </c>
      <c r="B5141" s="222" t="s">
        <v>645</v>
      </c>
      <c r="C5141" s="222"/>
      <c r="D5141" s="223">
        <f>D5090*'Usages mobilité'!$BG10*(1+'Usages mobilité'!$BH10)^(D$5078-$D$5078)/1000</f>
        <v>0</v>
      </c>
      <c r="E5141" s="223">
        <f>E5090*'Usages mobilité'!$BG10*(1+'Usages mobilité'!$BH10)^(E$5078-$D$5078)/1000</f>
        <v>0</v>
      </c>
      <c r="F5141" s="223">
        <f>F5090*'Usages mobilité'!$BG10*(1+'Usages mobilité'!$BH10)^(F$5078-$D$5078)/1000</f>
        <v>0</v>
      </c>
      <c r="G5141" s="223">
        <f>G5090*'Usages mobilité'!$BG10*(1+'Usages mobilité'!$BH10)^(G$5078-$D$5078)/1000</f>
        <v>0</v>
      </c>
      <c r="H5141" s="223">
        <f>H5090*'Usages mobilité'!$BG10*(1+'Usages mobilité'!$BH10)^(H$5078-$D$5078)/1000</f>
        <v>0</v>
      </c>
      <c r="I5141" s="223">
        <f>I5090*'Usages mobilité'!$BG10*(1+'Usages mobilité'!$BH10)^(I$5078-$D$5078)/1000</f>
        <v>0</v>
      </c>
      <c r="J5141" s="223">
        <f>J5090*'Usages mobilité'!$BG10*(1+'Usages mobilité'!$BH10)^(J$5078-$D$5078)/1000</f>
        <v>0</v>
      </c>
      <c r="K5141" s="223">
        <f>K5090*'Usages mobilité'!$BG10*(1+'Usages mobilité'!$BH10)^(K$5078-$D$5078)/1000</f>
        <v>0</v>
      </c>
      <c r="L5141" s="223">
        <f>L5090*'Usages mobilité'!$BG10*(1+'Usages mobilité'!$BH10)^(L$5078-$D$5078)/1000</f>
        <v>0</v>
      </c>
      <c r="M5141" s="223">
        <f>M5090*'Usages mobilité'!$BG10*(1+'Usages mobilité'!$BH10)^(M$5078-$D$5078)/1000</f>
        <v>0</v>
      </c>
      <c r="N5141" s="223">
        <f>N5090*'Usages mobilité'!$BG10*(1+'Usages mobilité'!$BH10)^(N$5078-$D$5078)/1000</f>
        <v>0</v>
      </c>
      <c r="O5141" s="223">
        <f>O5090*'Usages mobilité'!$BG10*(1+'Usages mobilité'!$BH10)^(O$5078-$D$5078)/1000</f>
        <v>0</v>
      </c>
      <c r="P5141" s="223">
        <f>P5090*'Usages mobilité'!$BG10*(1+'Usages mobilité'!$BH10)^(P$5078-$D$5078)/1000</f>
        <v>0</v>
      </c>
      <c r="Q5141" s="223">
        <f>Q5090*'Usages mobilité'!$BG10*(1+'Usages mobilité'!$BH10)^(Q$5078-$D$5078)/1000</f>
        <v>0</v>
      </c>
      <c r="R5141" s="223">
        <f>R5090*'Usages mobilité'!$BG10*(1+'Usages mobilité'!$BH10)^(R$5078-$D$5078)/1000</f>
        <v>0</v>
      </c>
    </row>
    <row r="5142" spans="1:18" hidden="1" outlineLevel="2" x14ac:dyDescent="0.25">
      <c r="A5142" s="222" t="str">
        <f>'Usages mobilité'!A11</f>
        <v>Usage mobilité n°8</v>
      </c>
      <c r="B5142" s="222" t="s">
        <v>645</v>
      </c>
      <c r="C5142" s="222"/>
      <c r="D5142" s="223">
        <f>D5091*'Usages mobilité'!$BG11*(1+'Usages mobilité'!$BH11)^(D$5078-$D$5078)/1000</f>
        <v>0</v>
      </c>
      <c r="E5142" s="223">
        <f>E5091*'Usages mobilité'!$BG11*(1+'Usages mobilité'!$BH11)^(E$5078-$D$5078)/1000</f>
        <v>0</v>
      </c>
      <c r="F5142" s="223">
        <f>F5091*'Usages mobilité'!$BG11*(1+'Usages mobilité'!$BH11)^(F$5078-$D$5078)/1000</f>
        <v>0</v>
      </c>
      <c r="G5142" s="223">
        <f>G5091*'Usages mobilité'!$BG11*(1+'Usages mobilité'!$BH11)^(G$5078-$D$5078)/1000</f>
        <v>0</v>
      </c>
      <c r="H5142" s="223">
        <f>H5091*'Usages mobilité'!$BG11*(1+'Usages mobilité'!$BH11)^(H$5078-$D$5078)/1000</f>
        <v>0</v>
      </c>
      <c r="I5142" s="223">
        <f>I5091*'Usages mobilité'!$BG11*(1+'Usages mobilité'!$BH11)^(I$5078-$D$5078)/1000</f>
        <v>0</v>
      </c>
      <c r="J5142" s="223">
        <f>J5091*'Usages mobilité'!$BG11*(1+'Usages mobilité'!$BH11)^(J$5078-$D$5078)/1000</f>
        <v>0</v>
      </c>
      <c r="K5142" s="223">
        <f>K5091*'Usages mobilité'!$BG11*(1+'Usages mobilité'!$BH11)^(K$5078-$D$5078)/1000</f>
        <v>0</v>
      </c>
      <c r="L5142" s="223">
        <f>L5091*'Usages mobilité'!$BG11*(1+'Usages mobilité'!$BH11)^(L$5078-$D$5078)/1000</f>
        <v>0</v>
      </c>
      <c r="M5142" s="223">
        <f>M5091*'Usages mobilité'!$BG11*(1+'Usages mobilité'!$BH11)^(M$5078-$D$5078)/1000</f>
        <v>0</v>
      </c>
      <c r="N5142" s="223">
        <f>N5091*'Usages mobilité'!$BG11*(1+'Usages mobilité'!$BH11)^(N$5078-$D$5078)/1000</f>
        <v>0</v>
      </c>
      <c r="O5142" s="223">
        <f>O5091*'Usages mobilité'!$BG11*(1+'Usages mobilité'!$BH11)^(O$5078-$D$5078)/1000</f>
        <v>0</v>
      </c>
      <c r="P5142" s="223">
        <f>P5091*'Usages mobilité'!$BG11*(1+'Usages mobilité'!$BH11)^(P$5078-$D$5078)/1000</f>
        <v>0</v>
      </c>
      <c r="Q5142" s="223">
        <f>Q5091*'Usages mobilité'!$BG11*(1+'Usages mobilité'!$BH11)^(Q$5078-$D$5078)/1000</f>
        <v>0</v>
      </c>
      <c r="R5142" s="223">
        <f>R5091*'Usages mobilité'!$BG11*(1+'Usages mobilité'!$BH11)^(R$5078-$D$5078)/1000</f>
        <v>0</v>
      </c>
    </row>
    <row r="5143" spans="1:18" hidden="1" outlineLevel="2" x14ac:dyDescent="0.25">
      <c r="A5143" s="222" t="str">
        <f>'Usages mobilité'!A12</f>
        <v>Usage mobilité n°9</v>
      </c>
      <c r="B5143" s="222" t="s">
        <v>645</v>
      </c>
      <c r="C5143" s="222"/>
      <c r="D5143" s="223">
        <f>D5092*'Usages mobilité'!$BG12*(1+'Usages mobilité'!$BH12)^(D$5078-$D$5078)/1000</f>
        <v>0</v>
      </c>
      <c r="E5143" s="223">
        <f>E5092*'Usages mobilité'!$BG12*(1+'Usages mobilité'!$BH12)^(E$5078-$D$5078)/1000</f>
        <v>0</v>
      </c>
      <c r="F5143" s="223">
        <f>F5092*'Usages mobilité'!$BG12*(1+'Usages mobilité'!$BH12)^(F$5078-$D$5078)/1000</f>
        <v>0</v>
      </c>
      <c r="G5143" s="223">
        <f>G5092*'Usages mobilité'!$BG12*(1+'Usages mobilité'!$BH12)^(G$5078-$D$5078)/1000</f>
        <v>0</v>
      </c>
      <c r="H5143" s="223">
        <f>H5092*'Usages mobilité'!$BG12*(1+'Usages mobilité'!$BH12)^(H$5078-$D$5078)/1000</f>
        <v>0</v>
      </c>
      <c r="I5143" s="223">
        <f>I5092*'Usages mobilité'!$BG12*(1+'Usages mobilité'!$BH12)^(I$5078-$D$5078)/1000</f>
        <v>0</v>
      </c>
      <c r="J5143" s="223">
        <f>J5092*'Usages mobilité'!$BG12*(1+'Usages mobilité'!$BH12)^(J$5078-$D$5078)/1000</f>
        <v>0</v>
      </c>
      <c r="K5143" s="223">
        <f>K5092*'Usages mobilité'!$BG12*(1+'Usages mobilité'!$BH12)^(K$5078-$D$5078)/1000</f>
        <v>0</v>
      </c>
      <c r="L5143" s="223">
        <f>L5092*'Usages mobilité'!$BG12*(1+'Usages mobilité'!$BH12)^(L$5078-$D$5078)/1000</f>
        <v>0</v>
      </c>
      <c r="M5143" s="223">
        <f>M5092*'Usages mobilité'!$BG12*(1+'Usages mobilité'!$BH12)^(M$5078-$D$5078)/1000</f>
        <v>0</v>
      </c>
      <c r="N5143" s="223">
        <f>N5092*'Usages mobilité'!$BG12*(1+'Usages mobilité'!$BH12)^(N$5078-$D$5078)/1000</f>
        <v>0</v>
      </c>
      <c r="O5143" s="223">
        <f>O5092*'Usages mobilité'!$BG12*(1+'Usages mobilité'!$BH12)^(O$5078-$D$5078)/1000</f>
        <v>0</v>
      </c>
      <c r="P5143" s="223">
        <f>P5092*'Usages mobilité'!$BG12*(1+'Usages mobilité'!$BH12)^(P$5078-$D$5078)/1000</f>
        <v>0</v>
      </c>
      <c r="Q5143" s="223">
        <f>Q5092*'Usages mobilité'!$BG12*(1+'Usages mobilité'!$BH12)^(Q$5078-$D$5078)/1000</f>
        <v>0</v>
      </c>
      <c r="R5143" s="223">
        <f>R5092*'Usages mobilité'!$BG12*(1+'Usages mobilité'!$BH12)^(R$5078-$D$5078)/1000</f>
        <v>0</v>
      </c>
    </row>
    <row r="5144" spans="1:18" hidden="1" outlineLevel="2" x14ac:dyDescent="0.25">
      <c r="A5144" s="222" t="str">
        <f>'Usages mobilité'!A13</f>
        <v>Usage mobilité n°10</v>
      </c>
      <c r="B5144" s="222" t="s">
        <v>645</v>
      </c>
      <c r="C5144" s="222"/>
      <c r="D5144" s="223">
        <f>D5093*'Usages mobilité'!$BG13*(1+'Usages mobilité'!$BH13)^(D$5078-$D$5078)/1000</f>
        <v>0</v>
      </c>
      <c r="E5144" s="223">
        <f>E5093*'Usages mobilité'!$BG13*(1+'Usages mobilité'!$BH13)^(E$5078-$D$5078)/1000</f>
        <v>0</v>
      </c>
      <c r="F5144" s="223">
        <f>F5093*'Usages mobilité'!$BG13*(1+'Usages mobilité'!$BH13)^(F$5078-$D$5078)/1000</f>
        <v>0</v>
      </c>
      <c r="G5144" s="223">
        <f>G5093*'Usages mobilité'!$BG13*(1+'Usages mobilité'!$BH13)^(G$5078-$D$5078)/1000</f>
        <v>0</v>
      </c>
      <c r="H5144" s="223">
        <f>H5093*'Usages mobilité'!$BG13*(1+'Usages mobilité'!$BH13)^(H$5078-$D$5078)/1000</f>
        <v>0</v>
      </c>
      <c r="I5144" s="223">
        <f>I5093*'Usages mobilité'!$BG13*(1+'Usages mobilité'!$BH13)^(I$5078-$D$5078)/1000</f>
        <v>0</v>
      </c>
      <c r="J5144" s="223">
        <f>J5093*'Usages mobilité'!$BG13*(1+'Usages mobilité'!$BH13)^(J$5078-$D$5078)/1000</f>
        <v>0</v>
      </c>
      <c r="K5144" s="223">
        <f>K5093*'Usages mobilité'!$BG13*(1+'Usages mobilité'!$BH13)^(K$5078-$D$5078)/1000</f>
        <v>0</v>
      </c>
      <c r="L5144" s="223">
        <f>L5093*'Usages mobilité'!$BG13*(1+'Usages mobilité'!$BH13)^(L$5078-$D$5078)/1000</f>
        <v>0</v>
      </c>
      <c r="M5144" s="223">
        <f>M5093*'Usages mobilité'!$BG13*(1+'Usages mobilité'!$BH13)^(M$5078-$D$5078)/1000</f>
        <v>0</v>
      </c>
      <c r="N5144" s="223">
        <f>N5093*'Usages mobilité'!$BG13*(1+'Usages mobilité'!$BH13)^(N$5078-$D$5078)/1000</f>
        <v>0</v>
      </c>
      <c r="O5144" s="223">
        <f>O5093*'Usages mobilité'!$BG13*(1+'Usages mobilité'!$BH13)^(O$5078-$D$5078)/1000</f>
        <v>0</v>
      </c>
      <c r="P5144" s="223">
        <f>P5093*'Usages mobilité'!$BG13*(1+'Usages mobilité'!$BH13)^(P$5078-$D$5078)/1000</f>
        <v>0</v>
      </c>
      <c r="Q5144" s="223">
        <f>Q5093*'Usages mobilité'!$BG13*(1+'Usages mobilité'!$BH13)^(Q$5078-$D$5078)/1000</f>
        <v>0</v>
      </c>
      <c r="R5144" s="223">
        <f>R5093*'Usages mobilité'!$BG13*(1+'Usages mobilité'!$BH13)^(R$5078-$D$5078)/1000</f>
        <v>0</v>
      </c>
    </row>
    <row r="5145" spans="1:18" hidden="1" outlineLevel="2" x14ac:dyDescent="0.25">
      <c r="A5145" s="222" t="str">
        <f>'Usages mobilité'!A14</f>
        <v>Usage mobilité n°11</v>
      </c>
      <c r="B5145" s="222" t="s">
        <v>645</v>
      </c>
      <c r="C5145" s="222"/>
      <c r="D5145" s="223">
        <f>D5094*'Usages mobilité'!$BG14*(1+'Usages mobilité'!$BH14)^(D$5078-$D$5078)/1000</f>
        <v>0</v>
      </c>
      <c r="E5145" s="223">
        <f>E5094*'Usages mobilité'!$BG14*(1+'Usages mobilité'!$BH14)^(E$5078-$D$5078)/1000</f>
        <v>0</v>
      </c>
      <c r="F5145" s="223">
        <f>F5094*'Usages mobilité'!$BG14*(1+'Usages mobilité'!$BH14)^(F$5078-$D$5078)/1000</f>
        <v>0</v>
      </c>
      <c r="G5145" s="223">
        <f>G5094*'Usages mobilité'!$BG14*(1+'Usages mobilité'!$BH14)^(G$5078-$D$5078)/1000</f>
        <v>0</v>
      </c>
      <c r="H5145" s="223">
        <f>H5094*'Usages mobilité'!$BG14*(1+'Usages mobilité'!$BH14)^(H$5078-$D$5078)/1000</f>
        <v>0</v>
      </c>
      <c r="I5145" s="223">
        <f>I5094*'Usages mobilité'!$BG14*(1+'Usages mobilité'!$BH14)^(I$5078-$D$5078)/1000</f>
        <v>0</v>
      </c>
      <c r="J5145" s="223">
        <f>J5094*'Usages mobilité'!$BG14*(1+'Usages mobilité'!$BH14)^(J$5078-$D$5078)/1000</f>
        <v>0</v>
      </c>
      <c r="K5145" s="223">
        <f>K5094*'Usages mobilité'!$BG14*(1+'Usages mobilité'!$BH14)^(K$5078-$D$5078)/1000</f>
        <v>0</v>
      </c>
      <c r="L5145" s="223">
        <f>L5094*'Usages mobilité'!$BG14*(1+'Usages mobilité'!$BH14)^(L$5078-$D$5078)/1000</f>
        <v>0</v>
      </c>
      <c r="M5145" s="223">
        <f>M5094*'Usages mobilité'!$BG14*(1+'Usages mobilité'!$BH14)^(M$5078-$D$5078)/1000</f>
        <v>0</v>
      </c>
      <c r="N5145" s="223">
        <f>N5094*'Usages mobilité'!$BG14*(1+'Usages mobilité'!$BH14)^(N$5078-$D$5078)/1000</f>
        <v>0</v>
      </c>
      <c r="O5145" s="223">
        <f>O5094*'Usages mobilité'!$BG14*(1+'Usages mobilité'!$BH14)^(O$5078-$D$5078)/1000</f>
        <v>0</v>
      </c>
      <c r="P5145" s="223">
        <f>P5094*'Usages mobilité'!$BG14*(1+'Usages mobilité'!$BH14)^(P$5078-$D$5078)/1000</f>
        <v>0</v>
      </c>
      <c r="Q5145" s="223">
        <f>Q5094*'Usages mobilité'!$BG14*(1+'Usages mobilité'!$BH14)^(Q$5078-$D$5078)/1000</f>
        <v>0</v>
      </c>
      <c r="R5145" s="223">
        <f>R5094*'Usages mobilité'!$BG14*(1+'Usages mobilité'!$BH14)^(R$5078-$D$5078)/1000</f>
        <v>0</v>
      </c>
    </row>
    <row r="5146" spans="1:18" hidden="1" outlineLevel="2" x14ac:dyDescent="0.25">
      <c r="A5146" s="222" t="str">
        <f>'Usages mobilité'!A15</f>
        <v>Usage mobilité n°12</v>
      </c>
      <c r="B5146" s="222" t="s">
        <v>645</v>
      </c>
      <c r="C5146" s="222"/>
      <c r="D5146" s="223">
        <f>D5095*'Usages mobilité'!$BG15*(1+'Usages mobilité'!$BH15)^(D$5078-$D$5078)/1000</f>
        <v>0</v>
      </c>
      <c r="E5146" s="223">
        <f>E5095*'Usages mobilité'!$BG15*(1+'Usages mobilité'!$BH15)^(E$5078-$D$5078)/1000</f>
        <v>0</v>
      </c>
      <c r="F5146" s="223">
        <f>F5095*'Usages mobilité'!$BG15*(1+'Usages mobilité'!$BH15)^(F$5078-$D$5078)/1000</f>
        <v>0</v>
      </c>
      <c r="G5146" s="223">
        <f>G5095*'Usages mobilité'!$BG15*(1+'Usages mobilité'!$BH15)^(G$5078-$D$5078)/1000</f>
        <v>0</v>
      </c>
      <c r="H5146" s="223">
        <f>H5095*'Usages mobilité'!$BG15*(1+'Usages mobilité'!$BH15)^(H$5078-$D$5078)/1000</f>
        <v>0</v>
      </c>
      <c r="I5146" s="223">
        <f>I5095*'Usages mobilité'!$BG15*(1+'Usages mobilité'!$BH15)^(I$5078-$D$5078)/1000</f>
        <v>0</v>
      </c>
      <c r="J5146" s="223">
        <f>J5095*'Usages mobilité'!$BG15*(1+'Usages mobilité'!$BH15)^(J$5078-$D$5078)/1000</f>
        <v>0</v>
      </c>
      <c r="K5146" s="223">
        <f>K5095*'Usages mobilité'!$BG15*(1+'Usages mobilité'!$BH15)^(K$5078-$D$5078)/1000</f>
        <v>0</v>
      </c>
      <c r="L5146" s="223">
        <f>L5095*'Usages mobilité'!$BG15*(1+'Usages mobilité'!$BH15)^(L$5078-$D$5078)/1000</f>
        <v>0</v>
      </c>
      <c r="M5146" s="223">
        <f>M5095*'Usages mobilité'!$BG15*(1+'Usages mobilité'!$BH15)^(M$5078-$D$5078)/1000</f>
        <v>0</v>
      </c>
      <c r="N5146" s="223">
        <f>N5095*'Usages mobilité'!$BG15*(1+'Usages mobilité'!$BH15)^(N$5078-$D$5078)/1000</f>
        <v>0</v>
      </c>
      <c r="O5146" s="223">
        <f>O5095*'Usages mobilité'!$BG15*(1+'Usages mobilité'!$BH15)^(O$5078-$D$5078)/1000</f>
        <v>0</v>
      </c>
      <c r="P5146" s="223">
        <f>P5095*'Usages mobilité'!$BG15*(1+'Usages mobilité'!$BH15)^(P$5078-$D$5078)/1000</f>
        <v>0</v>
      </c>
      <c r="Q5146" s="223">
        <f>Q5095*'Usages mobilité'!$BG15*(1+'Usages mobilité'!$BH15)^(Q$5078-$D$5078)/1000</f>
        <v>0</v>
      </c>
      <c r="R5146" s="223">
        <f>R5095*'Usages mobilité'!$BG15*(1+'Usages mobilité'!$BH15)^(R$5078-$D$5078)/1000</f>
        <v>0</v>
      </c>
    </row>
    <row r="5147" spans="1:18" hidden="1" outlineLevel="2" x14ac:dyDescent="0.25">
      <c r="A5147" s="222" t="str">
        <f>'Usages mobilité'!A16</f>
        <v>Usage mobilité n°13</v>
      </c>
      <c r="B5147" s="222" t="s">
        <v>645</v>
      </c>
      <c r="C5147" s="222"/>
      <c r="D5147" s="223">
        <f>D5096*'Usages mobilité'!$BG16*(1+'Usages mobilité'!$BH16)^(D$5078-$D$5078)/1000</f>
        <v>0</v>
      </c>
      <c r="E5147" s="223">
        <f>E5096*'Usages mobilité'!$BG16*(1+'Usages mobilité'!$BH16)^(E$5078-$D$5078)/1000</f>
        <v>0</v>
      </c>
      <c r="F5147" s="223">
        <f>F5096*'Usages mobilité'!$BG16*(1+'Usages mobilité'!$BH16)^(F$5078-$D$5078)/1000</f>
        <v>0</v>
      </c>
      <c r="G5147" s="223">
        <f>G5096*'Usages mobilité'!$BG16*(1+'Usages mobilité'!$BH16)^(G$5078-$D$5078)/1000</f>
        <v>0</v>
      </c>
      <c r="H5147" s="223">
        <f>H5096*'Usages mobilité'!$BG16*(1+'Usages mobilité'!$BH16)^(H$5078-$D$5078)/1000</f>
        <v>0</v>
      </c>
      <c r="I5147" s="223">
        <f>I5096*'Usages mobilité'!$BG16*(1+'Usages mobilité'!$BH16)^(I$5078-$D$5078)/1000</f>
        <v>0</v>
      </c>
      <c r="J5147" s="223">
        <f>J5096*'Usages mobilité'!$BG16*(1+'Usages mobilité'!$BH16)^(J$5078-$D$5078)/1000</f>
        <v>0</v>
      </c>
      <c r="K5147" s="223">
        <f>K5096*'Usages mobilité'!$BG16*(1+'Usages mobilité'!$BH16)^(K$5078-$D$5078)/1000</f>
        <v>0</v>
      </c>
      <c r="L5147" s="223">
        <f>L5096*'Usages mobilité'!$BG16*(1+'Usages mobilité'!$BH16)^(L$5078-$D$5078)/1000</f>
        <v>0</v>
      </c>
      <c r="M5147" s="223">
        <f>M5096*'Usages mobilité'!$BG16*(1+'Usages mobilité'!$BH16)^(M$5078-$D$5078)/1000</f>
        <v>0</v>
      </c>
      <c r="N5147" s="223">
        <f>N5096*'Usages mobilité'!$BG16*(1+'Usages mobilité'!$BH16)^(N$5078-$D$5078)/1000</f>
        <v>0</v>
      </c>
      <c r="O5147" s="223">
        <f>O5096*'Usages mobilité'!$BG16*(1+'Usages mobilité'!$BH16)^(O$5078-$D$5078)/1000</f>
        <v>0</v>
      </c>
      <c r="P5147" s="223">
        <f>P5096*'Usages mobilité'!$BG16*(1+'Usages mobilité'!$BH16)^(P$5078-$D$5078)/1000</f>
        <v>0</v>
      </c>
      <c r="Q5147" s="223">
        <f>Q5096*'Usages mobilité'!$BG16*(1+'Usages mobilité'!$BH16)^(Q$5078-$D$5078)/1000</f>
        <v>0</v>
      </c>
      <c r="R5147" s="223">
        <f>R5096*'Usages mobilité'!$BG16*(1+'Usages mobilité'!$BH16)^(R$5078-$D$5078)/1000</f>
        <v>0</v>
      </c>
    </row>
    <row r="5148" spans="1:18" hidden="1" outlineLevel="2" x14ac:dyDescent="0.25">
      <c r="A5148" s="222" t="str">
        <f>'Usages mobilité'!A17</f>
        <v>Usage mobilité n°14</v>
      </c>
      <c r="B5148" s="222" t="s">
        <v>645</v>
      </c>
      <c r="C5148" s="222"/>
      <c r="D5148" s="223">
        <f>D5097*'Usages mobilité'!$BG17*(1+'Usages mobilité'!$BH17)^(D$5078-$D$5078)/1000</f>
        <v>0</v>
      </c>
      <c r="E5148" s="223">
        <f>E5097*'Usages mobilité'!$BG17*(1+'Usages mobilité'!$BH17)^(E$5078-$D$5078)/1000</f>
        <v>0</v>
      </c>
      <c r="F5148" s="223">
        <f>F5097*'Usages mobilité'!$BG17*(1+'Usages mobilité'!$BH17)^(F$5078-$D$5078)/1000</f>
        <v>0</v>
      </c>
      <c r="G5148" s="223">
        <f>G5097*'Usages mobilité'!$BG17*(1+'Usages mobilité'!$BH17)^(G$5078-$D$5078)/1000</f>
        <v>0</v>
      </c>
      <c r="H5148" s="223">
        <f>H5097*'Usages mobilité'!$BG17*(1+'Usages mobilité'!$BH17)^(H$5078-$D$5078)/1000</f>
        <v>0</v>
      </c>
      <c r="I5148" s="223">
        <f>I5097*'Usages mobilité'!$BG17*(1+'Usages mobilité'!$BH17)^(I$5078-$D$5078)/1000</f>
        <v>0</v>
      </c>
      <c r="J5148" s="223">
        <f>J5097*'Usages mobilité'!$BG17*(1+'Usages mobilité'!$BH17)^(J$5078-$D$5078)/1000</f>
        <v>0</v>
      </c>
      <c r="K5148" s="223">
        <f>K5097*'Usages mobilité'!$BG17*(1+'Usages mobilité'!$BH17)^(K$5078-$D$5078)/1000</f>
        <v>0</v>
      </c>
      <c r="L5148" s="223">
        <f>L5097*'Usages mobilité'!$BG17*(1+'Usages mobilité'!$BH17)^(L$5078-$D$5078)/1000</f>
        <v>0</v>
      </c>
      <c r="M5148" s="223">
        <f>M5097*'Usages mobilité'!$BG17*(1+'Usages mobilité'!$BH17)^(M$5078-$D$5078)/1000</f>
        <v>0</v>
      </c>
      <c r="N5148" s="223">
        <f>N5097*'Usages mobilité'!$BG17*(1+'Usages mobilité'!$BH17)^(N$5078-$D$5078)/1000</f>
        <v>0</v>
      </c>
      <c r="O5148" s="223">
        <f>O5097*'Usages mobilité'!$BG17*(1+'Usages mobilité'!$BH17)^(O$5078-$D$5078)/1000</f>
        <v>0</v>
      </c>
      <c r="P5148" s="223">
        <f>P5097*'Usages mobilité'!$BG17*(1+'Usages mobilité'!$BH17)^(P$5078-$D$5078)/1000</f>
        <v>0</v>
      </c>
      <c r="Q5148" s="223">
        <f>Q5097*'Usages mobilité'!$BG17*(1+'Usages mobilité'!$BH17)^(Q$5078-$D$5078)/1000</f>
        <v>0</v>
      </c>
      <c r="R5148" s="223">
        <f>R5097*'Usages mobilité'!$BG17*(1+'Usages mobilité'!$BH17)^(R$5078-$D$5078)/1000</f>
        <v>0</v>
      </c>
    </row>
    <row r="5149" spans="1:18" hidden="1" outlineLevel="2" x14ac:dyDescent="0.25">
      <c r="A5149" s="222" t="str">
        <f>'Usages mobilité'!A18</f>
        <v>Usage mobilité n°15</v>
      </c>
      <c r="B5149" s="222" t="s">
        <v>645</v>
      </c>
      <c r="C5149" s="222"/>
      <c r="D5149" s="223">
        <f>D5098*'Usages mobilité'!$BG18*(1+'Usages mobilité'!$BH18)^(D$5078-$D$5078)/1000</f>
        <v>0</v>
      </c>
      <c r="E5149" s="223">
        <f>E5098*'Usages mobilité'!$BG18*(1+'Usages mobilité'!$BH18)^(E$5078-$D$5078)/1000</f>
        <v>0</v>
      </c>
      <c r="F5149" s="223">
        <f>F5098*'Usages mobilité'!$BG18*(1+'Usages mobilité'!$BH18)^(F$5078-$D$5078)/1000</f>
        <v>0</v>
      </c>
      <c r="G5149" s="223">
        <f>G5098*'Usages mobilité'!$BG18*(1+'Usages mobilité'!$BH18)^(G$5078-$D$5078)/1000</f>
        <v>0</v>
      </c>
      <c r="H5149" s="223">
        <f>H5098*'Usages mobilité'!$BG18*(1+'Usages mobilité'!$BH18)^(H$5078-$D$5078)/1000</f>
        <v>0</v>
      </c>
      <c r="I5149" s="223">
        <f>I5098*'Usages mobilité'!$BG18*(1+'Usages mobilité'!$BH18)^(I$5078-$D$5078)/1000</f>
        <v>0</v>
      </c>
      <c r="J5149" s="223">
        <f>J5098*'Usages mobilité'!$BG18*(1+'Usages mobilité'!$BH18)^(J$5078-$D$5078)/1000</f>
        <v>0</v>
      </c>
      <c r="K5149" s="223">
        <f>K5098*'Usages mobilité'!$BG18*(1+'Usages mobilité'!$BH18)^(K$5078-$D$5078)/1000</f>
        <v>0</v>
      </c>
      <c r="L5149" s="223">
        <f>L5098*'Usages mobilité'!$BG18*(1+'Usages mobilité'!$BH18)^(L$5078-$D$5078)/1000</f>
        <v>0</v>
      </c>
      <c r="M5149" s="223">
        <f>M5098*'Usages mobilité'!$BG18*(1+'Usages mobilité'!$BH18)^(M$5078-$D$5078)/1000</f>
        <v>0</v>
      </c>
      <c r="N5149" s="223">
        <f>N5098*'Usages mobilité'!$BG18*(1+'Usages mobilité'!$BH18)^(N$5078-$D$5078)/1000</f>
        <v>0</v>
      </c>
      <c r="O5149" s="223">
        <f>O5098*'Usages mobilité'!$BG18*(1+'Usages mobilité'!$BH18)^(O$5078-$D$5078)/1000</f>
        <v>0</v>
      </c>
      <c r="P5149" s="223">
        <f>P5098*'Usages mobilité'!$BG18*(1+'Usages mobilité'!$BH18)^(P$5078-$D$5078)/1000</f>
        <v>0</v>
      </c>
      <c r="Q5149" s="223">
        <f>Q5098*'Usages mobilité'!$BG18*(1+'Usages mobilité'!$BH18)^(Q$5078-$D$5078)/1000</f>
        <v>0</v>
      </c>
      <c r="R5149" s="223">
        <f>R5098*'Usages mobilité'!$BG18*(1+'Usages mobilité'!$BH18)^(R$5078-$D$5078)/1000</f>
        <v>0</v>
      </c>
    </row>
    <row r="5150" spans="1:18" hidden="1" outlineLevel="2" x14ac:dyDescent="0.25">
      <c r="A5150" s="222" t="str">
        <f>'Usages mobilité'!A19</f>
        <v>Usage mobilité n°16</v>
      </c>
      <c r="B5150" s="222" t="s">
        <v>645</v>
      </c>
      <c r="C5150" s="222"/>
      <c r="D5150" s="223">
        <f>D5099*'Usages mobilité'!$BG19*(1+'Usages mobilité'!$BH19)^(D$5078-$D$5078)/1000</f>
        <v>0</v>
      </c>
      <c r="E5150" s="223">
        <f>E5099*'Usages mobilité'!$BG19*(1+'Usages mobilité'!$BH19)^(E$5078-$D$5078)/1000</f>
        <v>0</v>
      </c>
      <c r="F5150" s="223">
        <f>F5099*'Usages mobilité'!$BG19*(1+'Usages mobilité'!$BH19)^(F$5078-$D$5078)/1000</f>
        <v>0</v>
      </c>
      <c r="G5150" s="223">
        <f>G5099*'Usages mobilité'!$BG19*(1+'Usages mobilité'!$BH19)^(G$5078-$D$5078)/1000</f>
        <v>0</v>
      </c>
      <c r="H5150" s="223">
        <f>H5099*'Usages mobilité'!$BG19*(1+'Usages mobilité'!$BH19)^(H$5078-$D$5078)/1000</f>
        <v>0</v>
      </c>
      <c r="I5150" s="223">
        <f>I5099*'Usages mobilité'!$BG19*(1+'Usages mobilité'!$BH19)^(I$5078-$D$5078)/1000</f>
        <v>0</v>
      </c>
      <c r="J5150" s="223">
        <f>J5099*'Usages mobilité'!$BG19*(1+'Usages mobilité'!$BH19)^(J$5078-$D$5078)/1000</f>
        <v>0</v>
      </c>
      <c r="K5150" s="223">
        <f>K5099*'Usages mobilité'!$BG19*(1+'Usages mobilité'!$BH19)^(K$5078-$D$5078)/1000</f>
        <v>0</v>
      </c>
      <c r="L5150" s="223">
        <f>L5099*'Usages mobilité'!$BG19*(1+'Usages mobilité'!$BH19)^(L$5078-$D$5078)/1000</f>
        <v>0</v>
      </c>
      <c r="M5150" s="223">
        <f>M5099*'Usages mobilité'!$BG19*(1+'Usages mobilité'!$BH19)^(M$5078-$D$5078)/1000</f>
        <v>0</v>
      </c>
      <c r="N5150" s="223">
        <f>N5099*'Usages mobilité'!$BG19*(1+'Usages mobilité'!$BH19)^(N$5078-$D$5078)/1000</f>
        <v>0</v>
      </c>
      <c r="O5150" s="223">
        <f>O5099*'Usages mobilité'!$BG19*(1+'Usages mobilité'!$BH19)^(O$5078-$D$5078)/1000</f>
        <v>0</v>
      </c>
      <c r="P5150" s="223">
        <f>P5099*'Usages mobilité'!$BG19*(1+'Usages mobilité'!$BH19)^(P$5078-$D$5078)/1000</f>
        <v>0</v>
      </c>
      <c r="Q5150" s="223">
        <f>Q5099*'Usages mobilité'!$BG19*(1+'Usages mobilité'!$BH19)^(Q$5078-$D$5078)/1000</f>
        <v>0</v>
      </c>
      <c r="R5150" s="223">
        <f>R5099*'Usages mobilité'!$BG19*(1+'Usages mobilité'!$BH19)^(R$5078-$D$5078)/1000</f>
        <v>0</v>
      </c>
    </row>
    <row r="5151" spans="1:18" hidden="1" outlineLevel="2" x14ac:dyDescent="0.25">
      <c r="A5151" s="222" t="str">
        <f>'Usages mobilité'!A20</f>
        <v>Usage mobilité n°17</v>
      </c>
      <c r="B5151" s="222" t="s">
        <v>645</v>
      </c>
      <c r="C5151" s="222"/>
      <c r="D5151" s="223">
        <f>D5100*'Usages mobilité'!$BG20*(1+'Usages mobilité'!$BH20)^(D$5078-$D$5078)/1000</f>
        <v>0</v>
      </c>
      <c r="E5151" s="223">
        <f>E5100*'Usages mobilité'!$BG20*(1+'Usages mobilité'!$BH20)^(E$5078-$D$5078)/1000</f>
        <v>0</v>
      </c>
      <c r="F5151" s="223">
        <f>F5100*'Usages mobilité'!$BG20*(1+'Usages mobilité'!$BH20)^(F$5078-$D$5078)/1000</f>
        <v>0</v>
      </c>
      <c r="G5151" s="223">
        <f>G5100*'Usages mobilité'!$BG20*(1+'Usages mobilité'!$BH20)^(G$5078-$D$5078)/1000</f>
        <v>0</v>
      </c>
      <c r="H5151" s="223">
        <f>H5100*'Usages mobilité'!$BG20*(1+'Usages mobilité'!$BH20)^(H$5078-$D$5078)/1000</f>
        <v>0</v>
      </c>
      <c r="I5151" s="223">
        <f>I5100*'Usages mobilité'!$BG20*(1+'Usages mobilité'!$BH20)^(I$5078-$D$5078)/1000</f>
        <v>0</v>
      </c>
      <c r="J5151" s="223">
        <f>J5100*'Usages mobilité'!$BG20*(1+'Usages mobilité'!$BH20)^(J$5078-$D$5078)/1000</f>
        <v>0</v>
      </c>
      <c r="K5151" s="223">
        <f>K5100*'Usages mobilité'!$BG20*(1+'Usages mobilité'!$BH20)^(K$5078-$D$5078)/1000</f>
        <v>0</v>
      </c>
      <c r="L5151" s="223">
        <f>L5100*'Usages mobilité'!$BG20*(1+'Usages mobilité'!$BH20)^(L$5078-$D$5078)/1000</f>
        <v>0</v>
      </c>
      <c r="M5151" s="223">
        <f>M5100*'Usages mobilité'!$BG20*(1+'Usages mobilité'!$BH20)^(M$5078-$D$5078)/1000</f>
        <v>0</v>
      </c>
      <c r="N5151" s="223">
        <f>N5100*'Usages mobilité'!$BG20*(1+'Usages mobilité'!$BH20)^(N$5078-$D$5078)/1000</f>
        <v>0</v>
      </c>
      <c r="O5151" s="223">
        <f>O5100*'Usages mobilité'!$BG20*(1+'Usages mobilité'!$BH20)^(O$5078-$D$5078)/1000</f>
        <v>0</v>
      </c>
      <c r="P5151" s="223">
        <f>P5100*'Usages mobilité'!$BG20*(1+'Usages mobilité'!$BH20)^(P$5078-$D$5078)/1000</f>
        <v>0</v>
      </c>
      <c r="Q5151" s="223">
        <f>Q5100*'Usages mobilité'!$BG20*(1+'Usages mobilité'!$BH20)^(Q$5078-$D$5078)/1000</f>
        <v>0</v>
      </c>
      <c r="R5151" s="223">
        <f>R5100*'Usages mobilité'!$BG20*(1+'Usages mobilité'!$BH20)^(R$5078-$D$5078)/1000</f>
        <v>0</v>
      </c>
    </row>
    <row r="5152" spans="1:18" hidden="1" outlineLevel="2" x14ac:dyDescent="0.25">
      <c r="A5152" s="222" t="str">
        <f>'Usages mobilité'!A21</f>
        <v>Usage mobilité n°18</v>
      </c>
      <c r="B5152" s="222" t="s">
        <v>645</v>
      </c>
      <c r="C5152" s="222"/>
      <c r="D5152" s="223">
        <f>D5101*'Usages mobilité'!$BG21*(1+'Usages mobilité'!$BH21)^(D$5078-$D$5078)/1000</f>
        <v>0</v>
      </c>
      <c r="E5152" s="223">
        <f>E5101*'Usages mobilité'!$BG21*(1+'Usages mobilité'!$BH21)^(E$5078-$D$5078)/1000</f>
        <v>0</v>
      </c>
      <c r="F5152" s="223">
        <f>F5101*'Usages mobilité'!$BG21*(1+'Usages mobilité'!$BH21)^(F$5078-$D$5078)/1000</f>
        <v>0</v>
      </c>
      <c r="G5152" s="223">
        <f>G5101*'Usages mobilité'!$BG21*(1+'Usages mobilité'!$BH21)^(G$5078-$D$5078)/1000</f>
        <v>0</v>
      </c>
      <c r="H5152" s="223">
        <f>H5101*'Usages mobilité'!$BG21*(1+'Usages mobilité'!$BH21)^(H$5078-$D$5078)/1000</f>
        <v>0</v>
      </c>
      <c r="I5152" s="223">
        <f>I5101*'Usages mobilité'!$BG21*(1+'Usages mobilité'!$BH21)^(I$5078-$D$5078)/1000</f>
        <v>0</v>
      </c>
      <c r="J5152" s="223">
        <f>J5101*'Usages mobilité'!$BG21*(1+'Usages mobilité'!$BH21)^(J$5078-$D$5078)/1000</f>
        <v>0</v>
      </c>
      <c r="K5152" s="223">
        <f>K5101*'Usages mobilité'!$BG21*(1+'Usages mobilité'!$BH21)^(K$5078-$D$5078)/1000</f>
        <v>0</v>
      </c>
      <c r="L5152" s="223">
        <f>L5101*'Usages mobilité'!$BG21*(1+'Usages mobilité'!$BH21)^(L$5078-$D$5078)/1000</f>
        <v>0</v>
      </c>
      <c r="M5152" s="223">
        <f>M5101*'Usages mobilité'!$BG21*(1+'Usages mobilité'!$BH21)^(M$5078-$D$5078)/1000</f>
        <v>0</v>
      </c>
      <c r="N5152" s="223">
        <f>N5101*'Usages mobilité'!$BG21*(1+'Usages mobilité'!$BH21)^(N$5078-$D$5078)/1000</f>
        <v>0</v>
      </c>
      <c r="O5152" s="223">
        <f>O5101*'Usages mobilité'!$BG21*(1+'Usages mobilité'!$BH21)^(O$5078-$D$5078)/1000</f>
        <v>0</v>
      </c>
      <c r="P5152" s="223">
        <f>P5101*'Usages mobilité'!$BG21*(1+'Usages mobilité'!$BH21)^(P$5078-$D$5078)/1000</f>
        <v>0</v>
      </c>
      <c r="Q5152" s="223">
        <f>Q5101*'Usages mobilité'!$BG21*(1+'Usages mobilité'!$BH21)^(Q$5078-$D$5078)/1000</f>
        <v>0</v>
      </c>
      <c r="R5152" s="223">
        <f>R5101*'Usages mobilité'!$BG21*(1+'Usages mobilité'!$BH21)^(R$5078-$D$5078)/1000</f>
        <v>0</v>
      </c>
    </row>
    <row r="5153" spans="1:18" hidden="1" outlineLevel="2" x14ac:dyDescent="0.25">
      <c r="A5153" s="222" t="str">
        <f>'Usages mobilité'!A22</f>
        <v>Usage mobilité n°19</v>
      </c>
      <c r="B5153" s="222" t="s">
        <v>645</v>
      </c>
      <c r="C5153" s="222"/>
      <c r="D5153" s="223">
        <f>D5102*'Usages mobilité'!$BG22*(1+'Usages mobilité'!$BH22)^(D$5078-$D$5078)/1000</f>
        <v>0</v>
      </c>
      <c r="E5153" s="223">
        <f>E5102*'Usages mobilité'!$BG22*(1+'Usages mobilité'!$BH22)^(E$5078-$D$5078)/1000</f>
        <v>0</v>
      </c>
      <c r="F5153" s="223">
        <f>F5102*'Usages mobilité'!$BG22*(1+'Usages mobilité'!$BH22)^(F$5078-$D$5078)/1000</f>
        <v>0</v>
      </c>
      <c r="G5153" s="223">
        <f>G5102*'Usages mobilité'!$BG22*(1+'Usages mobilité'!$BH22)^(G$5078-$D$5078)/1000</f>
        <v>0</v>
      </c>
      <c r="H5153" s="223">
        <f>H5102*'Usages mobilité'!$BG22*(1+'Usages mobilité'!$BH22)^(H$5078-$D$5078)/1000</f>
        <v>0</v>
      </c>
      <c r="I5153" s="223">
        <f>I5102*'Usages mobilité'!$BG22*(1+'Usages mobilité'!$BH22)^(I$5078-$D$5078)/1000</f>
        <v>0</v>
      </c>
      <c r="J5153" s="223">
        <f>J5102*'Usages mobilité'!$BG22*(1+'Usages mobilité'!$BH22)^(J$5078-$D$5078)/1000</f>
        <v>0</v>
      </c>
      <c r="K5153" s="223">
        <f>K5102*'Usages mobilité'!$BG22*(1+'Usages mobilité'!$BH22)^(K$5078-$D$5078)/1000</f>
        <v>0</v>
      </c>
      <c r="L5153" s="223">
        <f>L5102*'Usages mobilité'!$BG22*(1+'Usages mobilité'!$BH22)^(L$5078-$D$5078)/1000</f>
        <v>0</v>
      </c>
      <c r="M5153" s="223">
        <f>M5102*'Usages mobilité'!$BG22*(1+'Usages mobilité'!$BH22)^(M$5078-$D$5078)/1000</f>
        <v>0</v>
      </c>
      <c r="N5153" s="223">
        <f>N5102*'Usages mobilité'!$BG22*(1+'Usages mobilité'!$BH22)^(N$5078-$D$5078)/1000</f>
        <v>0</v>
      </c>
      <c r="O5153" s="223">
        <f>O5102*'Usages mobilité'!$BG22*(1+'Usages mobilité'!$BH22)^(O$5078-$D$5078)/1000</f>
        <v>0</v>
      </c>
      <c r="P5153" s="223">
        <f>P5102*'Usages mobilité'!$BG22*(1+'Usages mobilité'!$BH22)^(P$5078-$D$5078)/1000</f>
        <v>0</v>
      </c>
      <c r="Q5153" s="223">
        <f>Q5102*'Usages mobilité'!$BG22*(1+'Usages mobilité'!$BH22)^(Q$5078-$D$5078)/1000</f>
        <v>0</v>
      </c>
      <c r="R5153" s="223">
        <f>R5102*'Usages mobilité'!$BG22*(1+'Usages mobilité'!$BH22)^(R$5078-$D$5078)/1000</f>
        <v>0</v>
      </c>
    </row>
    <row r="5154" spans="1:18" hidden="1" outlineLevel="2" x14ac:dyDescent="0.25">
      <c r="A5154" s="222" t="str">
        <f>'Usages mobilité'!A23</f>
        <v>Usage mobilité n°20</v>
      </c>
      <c r="B5154" s="222" t="s">
        <v>645</v>
      </c>
      <c r="C5154" s="222"/>
      <c r="D5154" s="223">
        <f>D5103*'Usages mobilité'!$BG23*(1+'Usages mobilité'!$BH23)^(D$5078-$D$5078)/1000</f>
        <v>0</v>
      </c>
      <c r="E5154" s="223">
        <f>E5103*'Usages mobilité'!$BG23*(1+'Usages mobilité'!$BH23)^(E$5078-$D$5078)/1000</f>
        <v>0</v>
      </c>
      <c r="F5154" s="223">
        <f>F5103*'Usages mobilité'!$BG23*(1+'Usages mobilité'!$BH23)^(F$5078-$D$5078)/1000</f>
        <v>0</v>
      </c>
      <c r="G5154" s="223">
        <f>G5103*'Usages mobilité'!$BG23*(1+'Usages mobilité'!$BH23)^(G$5078-$D$5078)/1000</f>
        <v>0</v>
      </c>
      <c r="H5154" s="223">
        <f>H5103*'Usages mobilité'!$BG23*(1+'Usages mobilité'!$BH23)^(H$5078-$D$5078)/1000</f>
        <v>0</v>
      </c>
      <c r="I5154" s="223">
        <f>I5103*'Usages mobilité'!$BG23*(1+'Usages mobilité'!$BH23)^(I$5078-$D$5078)/1000</f>
        <v>0</v>
      </c>
      <c r="J5154" s="223">
        <f>J5103*'Usages mobilité'!$BG23*(1+'Usages mobilité'!$BH23)^(J$5078-$D$5078)/1000</f>
        <v>0</v>
      </c>
      <c r="K5154" s="223">
        <f>K5103*'Usages mobilité'!$BG23*(1+'Usages mobilité'!$BH23)^(K$5078-$D$5078)/1000</f>
        <v>0</v>
      </c>
      <c r="L5154" s="223">
        <f>L5103*'Usages mobilité'!$BG23*(1+'Usages mobilité'!$BH23)^(L$5078-$D$5078)/1000</f>
        <v>0</v>
      </c>
      <c r="M5154" s="223">
        <f>M5103*'Usages mobilité'!$BG23*(1+'Usages mobilité'!$BH23)^(M$5078-$D$5078)/1000</f>
        <v>0</v>
      </c>
      <c r="N5154" s="223">
        <f>N5103*'Usages mobilité'!$BG23*(1+'Usages mobilité'!$BH23)^(N$5078-$D$5078)/1000</f>
        <v>0</v>
      </c>
      <c r="O5154" s="223">
        <f>O5103*'Usages mobilité'!$BG23*(1+'Usages mobilité'!$BH23)^(O$5078-$D$5078)/1000</f>
        <v>0</v>
      </c>
      <c r="P5154" s="223">
        <f>P5103*'Usages mobilité'!$BG23*(1+'Usages mobilité'!$BH23)^(P$5078-$D$5078)/1000</f>
        <v>0</v>
      </c>
      <c r="Q5154" s="223">
        <f>Q5103*'Usages mobilité'!$BG23*(1+'Usages mobilité'!$BH23)^(Q$5078-$D$5078)/1000</f>
        <v>0</v>
      </c>
      <c r="R5154" s="223">
        <f>R5103*'Usages mobilité'!$BG23*(1+'Usages mobilité'!$BH23)^(R$5078-$D$5078)/1000</f>
        <v>0</v>
      </c>
    </row>
    <row r="5155" spans="1:18" hidden="1" outlineLevel="2" x14ac:dyDescent="0.25">
      <c r="A5155" s="222" t="str">
        <f>'Usages mobilité'!A24</f>
        <v>Usage mobilité n°21</v>
      </c>
      <c r="B5155" s="222" t="s">
        <v>645</v>
      </c>
      <c r="C5155" s="222"/>
      <c r="D5155" s="223">
        <f>D5104*'Usages mobilité'!$BG24*(1+'Usages mobilité'!$BH24)^(D$5078-$D$5078)/1000</f>
        <v>0</v>
      </c>
      <c r="E5155" s="223">
        <f>E5104*'Usages mobilité'!$BG24*(1+'Usages mobilité'!$BH24)^(E$5078-$D$5078)/1000</f>
        <v>0</v>
      </c>
      <c r="F5155" s="223">
        <f>F5104*'Usages mobilité'!$BG24*(1+'Usages mobilité'!$BH24)^(F$5078-$D$5078)/1000</f>
        <v>0</v>
      </c>
      <c r="G5155" s="223">
        <f>G5104*'Usages mobilité'!$BG24*(1+'Usages mobilité'!$BH24)^(G$5078-$D$5078)/1000</f>
        <v>0</v>
      </c>
      <c r="H5155" s="223">
        <f>H5104*'Usages mobilité'!$BG24*(1+'Usages mobilité'!$BH24)^(H$5078-$D$5078)/1000</f>
        <v>0</v>
      </c>
      <c r="I5155" s="223">
        <f>I5104*'Usages mobilité'!$BG24*(1+'Usages mobilité'!$BH24)^(I$5078-$D$5078)/1000</f>
        <v>0</v>
      </c>
      <c r="J5155" s="223">
        <f>J5104*'Usages mobilité'!$BG24*(1+'Usages mobilité'!$BH24)^(J$5078-$D$5078)/1000</f>
        <v>0</v>
      </c>
      <c r="K5155" s="223">
        <f>K5104*'Usages mobilité'!$BG24*(1+'Usages mobilité'!$BH24)^(K$5078-$D$5078)/1000</f>
        <v>0</v>
      </c>
      <c r="L5155" s="223">
        <f>L5104*'Usages mobilité'!$BG24*(1+'Usages mobilité'!$BH24)^(L$5078-$D$5078)/1000</f>
        <v>0</v>
      </c>
      <c r="M5155" s="223">
        <f>M5104*'Usages mobilité'!$BG24*(1+'Usages mobilité'!$BH24)^(M$5078-$D$5078)/1000</f>
        <v>0</v>
      </c>
      <c r="N5155" s="223">
        <f>N5104*'Usages mobilité'!$BG24*(1+'Usages mobilité'!$BH24)^(N$5078-$D$5078)/1000</f>
        <v>0</v>
      </c>
      <c r="O5155" s="223">
        <f>O5104*'Usages mobilité'!$BG24*(1+'Usages mobilité'!$BH24)^(O$5078-$D$5078)/1000</f>
        <v>0</v>
      </c>
      <c r="P5155" s="223">
        <f>P5104*'Usages mobilité'!$BG24*(1+'Usages mobilité'!$BH24)^(P$5078-$D$5078)/1000</f>
        <v>0</v>
      </c>
      <c r="Q5155" s="223">
        <f>Q5104*'Usages mobilité'!$BG24*(1+'Usages mobilité'!$BH24)^(Q$5078-$D$5078)/1000</f>
        <v>0</v>
      </c>
      <c r="R5155" s="223">
        <f>R5104*'Usages mobilité'!$BG24*(1+'Usages mobilité'!$BH24)^(R$5078-$D$5078)/1000</f>
        <v>0</v>
      </c>
    </row>
    <row r="5156" spans="1:18" hidden="1" outlineLevel="2" x14ac:dyDescent="0.25">
      <c r="A5156" s="222" t="str">
        <f>'Usages mobilité'!A25</f>
        <v>Usage mobilité n°22</v>
      </c>
      <c r="B5156" s="222" t="s">
        <v>645</v>
      </c>
      <c r="C5156" s="222"/>
      <c r="D5156" s="223">
        <f>D5105*'Usages mobilité'!$BG25*(1+'Usages mobilité'!$BH25)^(D$5078-$D$5078)/1000</f>
        <v>0</v>
      </c>
      <c r="E5156" s="223">
        <f>E5105*'Usages mobilité'!$BG25*(1+'Usages mobilité'!$BH25)^(E$5078-$D$5078)/1000</f>
        <v>0</v>
      </c>
      <c r="F5156" s="223">
        <f>F5105*'Usages mobilité'!$BG25*(1+'Usages mobilité'!$BH25)^(F$5078-$D$5078)/1000</f>
        <v>0</v>
      </c>
      <c r="G5156" s="223">
        <f>G5105*'Usages mobilité'!$BG25*(1+'Usages mobilité'!$BH25)^(G$5078-$D$5078)/1000</f>
        <v>0</v>
      </c>
      <c r="H5156" s="223">
        <f>H5105*'Usages mobilité'!$BG25*(1+'Usages mobilité'!$BH25)^(H$5078-$D$5078)/1000</f>
        <v>0</v>
      </c>
      <c r="I5156" s="223">
        <f>I5105*'Usages mobilité'!$BG25*(1+'Usages mobilité'!$BH25)^(I$5078-$D$5078)/1000</f>
        <v>0</v>
      </c>
      <c r="J5156" s="223">
        <f>J5105*'Usages mobilité'!$BG25*(1+'Usages mobilité'!$BH25)^(J$5078-$D$5078)/1000</f>
        <v>0</v>
      </c>
      <c r="K5156" s="223">
        <f>K5105*'Usages mobilité'!$BG25*(1+'Usages mobilité'!$BH25)^(K$5078-$D$5078)/1000</f>
        <v>0</v>
      </c>
      <c r="L5156" s="223">
        <f>L5105*'Usages mobilité'!$BG25*(1+'Usages mobilité'!$BH25)^(L$5078-$D$5078)/1000</f>
        <v>0</v>
      </c>
      <c r="M5156" s="223">
        <f>M5105*'Usages mobilité'!$BG25*(1+'Usages mobilité'!$BH25)^(M$5078-$D$5078)/1000</f>
        <v>0</v>
      </c>
      <c r="N5156" s="223">
        <f>N5105*'Usages mobilité'!$BG25*(1+'Usages mobilité'!$BH25)^(N$5078-$D$5078)/1000</f>
        <v>0</v>
      </c>
      <c r="O5156" s="223">
        <f>O5105*'Usages mobilité'!$BG25*(1+'Usages mobilité'!$BH25)^(O$5078-$D$5078)/1000</f>
        <v>0</v>
      </c>
      <c r="P5156" s="223">
        <f>P5105*'Usages mobilité'!$BG25*(1+'Usages mobilité'!$BH25)^(P$5078-$D$5078)/1000</f>
        <v>0</v>
      </c>
      <c r="Q5156" s="223">
        <f>Q5105*'Usages mobilité'!$BG25*(1+'Usages mobilité'!$BH25)^(Q$5078-$D$5078)/1000</f>
        <v>0</v>
      </c>
      <c r="R5156" s="223">
        <f>R5105*'Usages mobilité'!$BG25*(1+'Usages mobilité'!$BH25)^(R$5078-$D$5078)/1000</f>
        <v>0</v>
      </c>
    </row>
    <row r="5157" spans="1:18" hidden="1" outlineLevel="2" x14ac:dyDescent="0.25">
      <c r="A5157" s="222" t="str">
        <f>'Usages mobilité'!A26</f>
        <v>Usage mobilité n°23</v>
      </c>
      <c r="B5157" s="222" t="s">
        <v>645</v>
      </c>
      <c r="C5157" s="222"/>
      <c r="D5157" s="223">
        <f>D5106*'Usages mobilité'!$BG26*(1+'Usages mobilité'!$BH26)^(D$5078-$D$5078)/1000</f>
        <v>0</v>
      </c>
      <c r="E5157" s="223">
        <f>E5106*'Usages mobilité'!$BG26*(1+'Usages mobilité'!$BH26)^(E$5078-$D$5078)/1000</f>
        <v>0</v>
      </c>
      <c r="F5157" s="223">
        <f>F5106*'Usages mobilité'!$BG26*(1+'Usages mobilité'!$BH26)^(F$5078-$D$5078)/1000</f>
        <v>0</v>
      </c>
      <c r="G5157" s="223">
        <f>G5106*'Usages mobilité'!$BG26*(1+'Usages mobilité'!$BH26)^(G$5078-$D$5078)/1000</f>
        <v>0</v>
      </c>
      <c r="H5157" s="223">
        <f>H5106*'Usages mobilité'!$BG26*(1+'Usages mobilité'!$BH26)^(H$5078-$D$5078)/1000</f>
        <v>0</v>
      </c>
      <c r="I5157" s="223">
        <f>I5106*'Usages mobilité'!$BG26*(1+'Usages mobilité'!$BH26)^(I$5078-$D$5078)/1000</f>
        <v>0</v>
      </c>
      <c r="J5157" s="223">
        <f>J5106*'Usages mobilité'!$BG26*(1+'Usages mobilité'!$BH26)^(J$5078-$D$5078)/1000</f>
        <v>0</v>
      </c>
      <c r="K5157" s="223">
        <f>K5106*'Usages mobilité'!$BG26*(1+'Usages mobilité'!$BH26)^(K$5078-$D$5078)/1000</f>
        <v>0</v>
      </c>
      <c r="L5157" s="223">
        <f>L5106*'Usages mobilité'!$BG26*(1+'Usages mobilité'!$BH26)^(L$5078-$D$5078)/1000</f>
        <v>0</v>
      </c>
      <c r="M5157" s="223">
        <f>M5106*'Usages mobilité'!$BG26*(1+'Usages mobilité'!$BH26)^(M$5078-$D$5078)/1000</f>
        <v>0</v>
      </c>
      <c r="N5157" s="223">
        <f>N5106*'Usages mobilité'!$BG26*(1+'Usages mobilité'!$BH26)^(N$5078-$D$5078)/1000</f>
        <v>0</v>
      </c>
      <c r="O5157" s="223">
        <f>O5106*'Usages mobilité'!$BG26*(1+'Usages mobilité'!$BH26)^(O$5078-$D$5078)/1000</f>
        <v>0</v>
      </c>
      <c r="P5157" s="223">
        <f>P5106*'Usages mobilité'!$BG26*(1+'Usages mobilité'!$BH26)^(P$5078-$D$5078)/1000</f>
        <v>0</v>
      </c>
      <c r="Q5157" s="223">
        <f>Q5106*'Usages mobilité'!$BG26*(1+'Usages mobilité'!$BH26)^(Q$5078-$D$5078)/1000</f>
        <v>0</v>
      </c>
      <c r="R5157" s="223">
        <f>R5106*'Usages mobilité'!$BG26*(1+'Usages mobilité'!$BH26)^(R$5078-$D$5078)/1000</f>
        <v>0</v>
      </c>
    </row>
    <row r="5158" spans="1:18" hidden="1" outlineLevel="2" x14ac:dyDescent="0.25">
      <c r="A5158" s="222" t="str">
        <f>'Usages mobilité'!A27</f>
        <v>Usage mobilité n°24</v>
      </c>
      <c r="B5158" s="222" t="s">
        <v>645</v>
      </c>
      <c r="C5158" s="222"/>
      <c r="D5158" s="223">
        <f>D5107*'Usages mobilité'!$BG27*(1+'Usages mobilité'!$BH27)^(D$5078-$D$5078)/1000</f>
        <v>0</v>
      </c>
      <c r="E5158" s="223">
        <f>E5107*'Usages mobilité'!$BG27*(1+'Usages mobilité'!$BH27)^(E$5078-$D$5078)/1000</f>
        <v>0</v>
      </c>
      <c r="F5158" s="223">
        <f>F5107*'Usages mobilité'!$BG27*(1+'Usages mobilité'!$BH27)^(F$5078-$D$5078)/1000</f>
        <v>0</v>
      </c>
      <c r="G5158" s="223">
        <f>G5107*'Usages mobilité'!$BG27*(1+'Usages mobilité'!$BH27)^(G$5078-$D$5078)/1000</f>
        <v>0</v>
      </c>
      <c r="H5158" s="223">
        <f>H5107*'Usages mobilité'!$BG27*(1+'Usages mobilité'!$BH27)^(H$5078-$D$5078)/1000</f>
        <v>0</v>
      </c>
      <c r="I5158" s="223">
        <f>I5107*'Usages mobilité'!$BG27*(1+'Usages mobilité'!$BH27)^(I$5078-$D$5078)/1000</f>
        <v>0</v>
      </c>
      <c r="J5158" s="223">
        <f>J5107*'Usages mobilité'!$BG27*(1+'Usages mobilité'!$BH27)^(J$5078-$D$5078)/1000</f>
        <v>0</v>
      </c>
      <c r="K5158" s="223">
        <f>K5107*'Usages mobilité'!$BG27*(1+'Usages mobilité'!$BH27)^(K$5078-$D$5078)/1000</f>
        <v>0</v>
      </c>
      <c r="L5158" s="223">
        <f>L5107*'Usages mobilité'!$BG27*(1+'Usages mobilité'!$BH27)^(L$5078-$D$5078)/1000</f>
        <v>0</v>
      </c>
      <c r="M5158" s="223">
        <f>M5107*'Usages mobilité'!$BG27*(1+'Usages mobilité'!$BH27)^(M$5078-$D$5078)/1000</f>
        <v>0</v>
      </c>
      <c r="N5158" s="223">
        <f>N5107*'Usages mobilité'!$BG27*(1+'Usages mobilité'!$BH27)^(N$5078-$D$5078)/1000</f>
        <v>0</v>
      </c>
      <c r="O5158" s="223">
        <f>O5107*'Usages mobilité'!$BG27*(1+'Usages mobilité'!$BH27)^(O$5078-$D$5078)/1000</f>
        <v>0</v>
      </c>
      <c r="P5158" s="223">
        <f>P5107*'Usages mobilité'!$BG27*(1+'Usages mobilité'!$BH27)^(P$5078-$D$5078)/1000</f>
        <v>0</v>
      </c>
      <c r="Q5158" s="223">
        <f>Q5107*'Usages mobilité'!$BG27*(1+'Usages mobilité'!$BH27)^(Q$5078-$D$5078)/1000</f>
        <v>0</v>
      </c>
      <c r="R5158" s="223">
        <f>R5107*'Usages mobilité'!$BG27*(1+'Usages mobilité'!$BH27)^(R$5078-$D$5078)/1000</f>
        <v>0</v>
      </c>
    </row>
    <row r="5159" spans="1:18" hidden="1" outlineLevel="2" x14ac:dyDescent="0.25">
      <c r="A5159" s="222" t="str">
        <f>'Usages mobilité'!A28</f>
        <v>Usage mobilité n°25</v>
      </c>
      <c r="B5159" s="222" t="s">
        <v>645</v>
      </c>
      <c r="C5159" s="222"/>
      <c r="D5159" s="223">
        <f>D5108*'Usages mobilité'!$BG28*(1+'Usages mobilité'!$BH28)^(D$5078-$D$5078)/1000</f>
        <v>0</v>
      </c>
      <c r="E5159" s="223">
        <f>E5108*'Usages mobilité'!$BG28*(1+'Usages mobilité'!$BH28)^(E$5078-$D$5078)/1000</f>
        <v>0</v>
      </c>
      <c r="F5159" s="223">
        <f>F5108*'Usages mobilité'!$BG28*(1+'Usages mobilité'!$BH28)^(F$5078-$D$5078)/1000</f>
        <v>0</v>
      </c>
      <c r="G5159" s="223">
        <f>G5108*'Usages mobilité'!$BG28*(1+'Usages mobilité'!$BH28)^(G$5078-$D$5078)/1000</f>
        <v>0</v>
      </c>
      <c r="H5159" s="223">
        <f>H5108*'Usages mobilité'!$BG28*(1+'Usages mobilité'!$BH28)^(H$5078-$D$5078)/1000</f>
        <v>0</v>
      </c>
      <c r="I5159" s="223">
        <f>I5108*'Usages mobilité'!$BG28*(1+'Usages mobilité'!$BH28)^(I$5078-$D$5078)/1000</f>
        <v>0</v>
      </c>
      <c r="J5159" s="223">
        <f>J5108*'Usages mobilité'!$BG28*(1+'Usages mobilité'!$BH28)^(J$5078-$D$5078)/1000</f>
        <v>0</v>
      </c>
      <c r="K5159" s="223">
        <f>K5108*'Usages mobilité'!$BG28*(1+'Usages mobilité'!$BH28)^(K$5078-$D$5078)/1000</f>
        <v>0</v>
      </c>
      <c r="L5159" s="223">
        <f>L5108*'Usages mobilité'!$BG28*(1+'Usages mobilité'!$BH28)^(L$5078-$D$5078)/1000</f>
        <v>0</v>
      </c>
      <c r="M5159" s="223">
        <f>M5108*'Usages mobilité'!$BG28*(1+'Usages mobilité'!$BH28)^(M$5078-$D$5078)/1000</f>
        <v>0</v>
      </c>
      <c r="N5159" s="223">
        <f>N5108*'Usages mobilité'!$BG28*(1+'Usages mobilité'!$BH28)^(N$5078-$D$5078)/1000</f>
        <v>0</v>
      </c>
      <c r="O5159" s="223">
        <f>O5108*'Usages mobilité'!$BG28*(1+'Usages mobilité'!$BH28)^(O$5078-$D$5078)/1000</f>
        <v>0</v>
      </c>
      <c r="P5159" s="223">
        <f>P5108*'Usages mobilité'!$BG28*(1+'Usages mobilité'!$BH28)^(P$5078-$D$5078)/1000</f>
        <v>0</v>
      </c>
      <c r="Q5159" s="223">
        <f>Q5108*'Usages mobilité'!$BG28*(1+'Usages mobilité'!$BH28)^(Q$5078-$D$5078)/1000</f>
        <v>0</v>
      </c>
      <c r="R5159" s="223">
        <f>R5108*'Usages mobilité'!$BG28*(1+'Usages mobilité'!$BH28)^(R$5078-$D$5078)/1000</f>
        <v>0</v>
      </c>
    </row>
    <row r="5160" spans="1:18" hidden="1" outlineLevel="2" x14ac:dyDescent="0.25">
      <c r="A5160" s="222" t="str">
        <f>'Usages mobilité'!A29</f>
        <v>Usage mobilité n°26</v>
      </c>
      <c r="B5160" s="222" t="s">
        <v>645</v>
      </c>
      <c r="C5160" s="222"/>
      <c r="D5160" s="223">
        <f>D5109*'Usages mobilité'!$BG29*(1+'Usages mobilité'!$BH29)^(D$5078-$D$5078)/1000</f>
        <v>0</v>
      </c>
      <c r="E5160" s="223">
        <f>E5109*'Usages mobilité'!$BG29*(1+'Usages mobilité'!$BH29)^(E$5078-$D$5078)/1000</f>
        <v>0</v>
      </c>
      <c r="F5160" s="223">
        <f>F5109*'Usages mobilité'!$BG29*(1+'Usages mobilité'!$BH29)^(F$5078-$D$5078)/1000</f>
        <v>0</v>
      </c>
      <c r="G5160" s="223">
        <f>G5109*'Usages mobilité'!$BG29*(1+'Usages mobilité'!$BH29)^(G$5078-$D$5078)/1000</f>
        <v>0</v>
      </c>
      <c r="H5160" s="223">
        <f>H5109*'Usages mobilité'!$BG29*(1+'Usages mobilité'!$BH29)^(H$5078-$D$5078)/1000</f>
        <v>0</v>
      </c>
      <c r="I5160" s="223">
        <f>I5109*'Usages mobilité'!$BG29*(1+'Usages mobilité'!$BH29)^(I$5078-$D$5078)/1000</f>
        <v>0</v>
      </c>
      <c r="J5160" s="223">
        <f>J5109*'Usages mobilité'!$BG29*(1+'Usages mobilité'!$BH29)^(J$5078-$D$5078)/1000</f>
        <v>0</v>
      </c>
      <c r="K5160" s="223">
        <f>K5109*'Usages mobilité'!$BG29*(1+'Usages mobilité'!$BH29)^(K$5078-$D$5078)/1000</f>
        <v>0</v>
      </c>
      <c r="L5160" s="223">
        <f>L5109*'Usages mobilité'!$BG29*(1+'Usages mobilité'!$BH29)^(L$5078-$D$5078)/1000</f>
        <v>0</v>
      </c>
      <c r="M5160" s="223">
        <f>M5109*'Usages mobilité'!$BG29*(1+'Usages mobilité'!$BH29)^(M$5078-$D$5078)/1000</f>
        <v>0</v>
      </c>
      <c r="N5160" s="223">
        <f>N5109*'Usages mobilité'!$BG29*(1+'Usages mobilité'!$BH29)^(N$5078-$D$5078)/1000</f>
        <v>0</v>
      </c>
      <c r="O5160" s="223">
        <f>O5109*'Usages mobilité'!$BG29*(1+'Usages mobilité'!$BH29)^(O$5078-$D$5078)/1000</f>
        <v>0</v>
      </c>
      <c r="P5160" s="223">
        <f>P5109*'Usages mobilité'!$BG29*(1+'Usages mobilité'!$BH29)^(P$5078-$D$5078)/1000</f>
        <v>0</v>
      </c>
      <c r="Q5160" s="223">
        <f>Q5109*'Usages mobilité'!$BG29*(1+'Usages mobilité'!$BH29)^(Q$5078-$D$5078)/1000</f>
        <v>0</v>
      </c>
      <c r="R5160" s="223">
        <f>R5109*'Usages mobilité'!$BG29*(1+'Usages mobilité'!$BH29)^(R$5078-$D$5078)/1000</f>
        <v>0</v>
      </c>
    </row>
    <row r="5161" spans="1:18" hidden="1" outlineLevel="2" x14ac:dyDescent="0.25">
      <c r="A5161" s="222" t="str">
        <f>'Usages mobilité'!A30</f>
        <v>Usage mobilité n°27</v>
      </c>
      <c r="B5161" s="222" t="s">
        <v>645</v>
      </c>
      <c r="C5161" s="222"/>
      <c r="D5161" s="223">
        <f>D5110*'Usages mobilité'!$BG30*(1+'Usages mobilité'!$BH30)^(D$5078-$D$5078)/1000</f>
        <v>0</v>
      </c>
      <c r="E5161" s="223">
        <f>E5110*'Usages mobilité'!$BG30*(1+'Usages mobilité'!$BH30)^(E$5078-$D$5078)/1000</f>
        <v>0</v>
      </c>
      <c r="F5161" s="223">
        <f>F5110*'Usages mobilité'!$BG30*(1+'Usages mobilité'!$BH30)^(F$5078-$D$5078)/1000</f>
        <v>0</v>
      </c>
      <c r="G5161" s="223">
        <f>G5110*'Usages mobilité'!$BG30*(1+'Usages mobilité'!$BH30)^(G$5078-$D$5078)/1000</f>
        <v>0</v>
      </c>
      <c r="H5161" s="223">
        <f>H5110*'Usages mobilité'!$BG30*(1+'Usages mobilité'!$BH30)^(H$5078-$D$5078)/1000</f>
        <v>0</v>
      </c>
      <c r="I5161" s="223">
        <f>I5110*'Usages mobilité'!$BG30*(1+'Usages mobilité'!$BH30)^(I$5078-$D$5078)/1000</f>
        <v>0</v>
      </c>
      <c r="J5161" s="223">
        <f>J5110*'Usages mobilité'!$BG30*(1+'Usages mobilité'!$BH30)^(J$5078-$D$5078)/1000</f>
        <v>0</v>
      </c>
      <c r="K5161" s="223">
        <f>K5110*'Usages mobilité'!$BG30*(1+'Usages mobilité'!$BH30)^(K$5078-$D$5078)/1000</f>
        <v>0</v>
      </c>
      <c r="L5161" s="223">
        <f>L5110*'Usages mobilité'!$BG30*(1+'Usages mobilité'!$BH30)^(L$5078-$D$5078)/1000</f>
        <v>0</v>
      </c>
      <c r="M5161" s="223">
        <f>M5110*'Usages mobilité'!$BG30*(1+'Usages mobilité'!$BH30)^(M$5078-$D$5078)/1000</f>
        <v>0</v>
      </c>
      <c r="N5161" s="223">
        <f>N5110*'Usages mobilité'!$BG30*(1+'Usages mobilité'!$BH30)^(N$5078-$D$5078)/1000</f>
        <v>0</v>
      </c>
      <c r="O5161" s="223">
        <f>O5110*'Usages mobilité'!$BG30*(1+'Usages mobilité'!$BH30)^(O$5078-$D$5078)/1000</f>
        <v>0</v>
      </c>
      <c r="P5161" s="223">
        <f>P5110*'Usages mobilité'!$BG30*(1+'Usages mobilité'!$BH30)^(P$5078-$D$5078)/1000</f>
        <v>0</v>
      </c>
      <c r="Q5161" s="223">
        <f>Q5110*'Usages mobilité'!$BG30*(1+'Usages mobilité'!$BH30)^(Q$5078-$D$5078)/1000</f>
        <v>0</v>
      </c>
      <c r="R5161" s="223">
        <f>R5110*'Usages mobilité'!$BG30*(1+'Usages mobilité'!$BH30)^(R$5078-$D$5078)/1000</f>
        <v>0</v>
      </c>
    </row>
    <row r="5162" spans="1:18" hidden="1" outlineLevel="2" x14ac:dyDescent="0.25">
      <c r="A5162" s="222" t="str">
        <f>'Usages mobilité'!A31</f>
        <v>Usage mobilité n°28</v>
      </c>
      <c r="B5162" s="222" t="s">
        <v>645</v>
      </c>
      <c r="C5162" s="222"/>
      <c r="D5162" s="223">
        <f>D5111*'Usages mobilité'!$BG31*(1+'Usages mobilité'!$BH31)^(D$5078-$D$5078)/1000</f>
        <v>0</v>
      </c>
      <c r="E5162" s="223">
        <f>E5111*'Usages mobilité'!$BG31*(1+'Usages mobilité'!$BH31)^(E$5078-$D$5078)/1000</f>
        <v>0</v>
      </c>
      <c r="F5162" s="223">
        <f>F5111*'Usages mobilité'!$BG31*(1+'Usages mobilité'!$BH31)^(F$5078-$D$5078)/1000</f>
        <v>0</v>
      </c>
      <c r="G5162" s="223">
        <f>G5111*'Usages mobilité'!$BG31*(1+'Usages mobilité'!$BH31)^(G$5078-$D$5078)/1000</f>
        <v>0</v>
      </c>
      <c r="H5162" s="223">
        <f>H5111*'Usages mobilité'!$BG31*(1+'Usages mobilité'!$BH31)^(H$5078-$D$5078)/1000</f>
        <v>0</v>
      </c>
      <c r="I5162" s="223">
        <f>I5111*'Usages mobilité'!$BG31*(1+'Usages mobilité'!$BH31)^(I$5078-$D$5078)/1000</f>
        <v>0</v>
      </c>
      <c r="J5162" s="223">
        <f>J5111*'Usages mobilité'!$BG31*(1+'Usages mobilité'!$BH31)^(J$5078-$D$5078)/1000</f>
        <v>0</v>
      </c>
      <c r="K5162" s="223">
        <f>K5111*'Usages mobilité'!$BG31*(1+'Usages mobilité'!$BH31)^(K$5078-$D$5078)/1000</f>
        <v>0</v>
      </c>
      <c r="L5162" s="223">
        <f>L5111*'Usages mobilité'!$BG31*(1+'Usages mobilité'!$BH31)^(L$5078-$D$5078)/1000</f>
        <v>0</v>
      </c>
      <c r="M5162" s="223">
        <f>M5111*'Usages mobilité'!$BG31*(1+'Usages mobilité'!$BH31)^(M$5078-$D$5078)/1000</f>
        <v>0</v>
      </c>
      <c r="N5162" s="223">
        <f>N5111*'Usages mobilité'!$BG31*(1+'Usages mobilité'!$BH31)^(N$5078-$D$5078)/1000</f>
        <v>0</v>
      </c>
      <c r="O5162" s="223">
        <f>O5111*'Usages mobilité'!$BG31*(1+'Usages mobilité'!$BH31)^(O$5078-$D$5078)/1000</f>
        <v>0</v>
      </c>
      <c r="P5162" s="223">
        <f>P5111*'Usages mobilité'!$BG31*(1+'Usages mobilité'!$BH31)^(P$5078-$D$5078)/1000</f>
        <v>0</v>
      </c>
      <c r="Q5162" s="223">
        <f>Q5111*'Usages mobilité'!$BG31*(1+'Usages mobilité'!$BH31)^(Q$5078-$D$5078)/1000</f>
        <v>0</v>
      </c>
      <c r="R5162" s="223">
        <f>R5111*'Usages mobilité'!$BG31*(1+'Usages mobilité'!$BH31)^(R$5078-$D$5078)/1000</f>
        <v>0</v>
      </c>
    </row>
    <row r="5163" spans="1:18" hidden="1" outlineLevel="2" x14ac:dyDescent="0.25">
      <c r="A5163" s="222" t="str">
        <f>'Usages mobilité'!A32</f>
        <v>Usage mobilité n°29</v>
      </c>
      <c r="B5163" s="222" t="s">
        <v>645</v>
      </c>
      <c r="C5163" s="222"/>
      <c r="D5163" s="223">
        <f>D5112*'Usages mobilité'!$BG32*(1+'Usages mobilité'!$BH32)^(D$5078-$D$5078)/1000</f>
        <v>0</v>
      </c>
      <c r="E5163" s="223">
        <f>E5112*'Usages mobilité'!$BG32*(1+'Usages mobilité'!$BH32)^(E$5078-$D$5078)/1000</f>
        <v>0</v>
      </c>
      <c r="F5163" s="223">
        <f>F5112*'Usages mobilité'!$BG32*(1+'Usages mobilité'!$BH32)^(F$5078-$D$5078)/1000</f>
        <v>0</v>
      </c>
      <c r="G5163" s="223">
        <f>G5112*'Usages mobilité'!$BG32*(1+'Usages mobilité'!$BH32)^(G$5078-$D$5078)/1000</f>
        <v>0</v>
      </c>
      <c r="H5163" s="223">
        <f>H5112*'Usages mobilité'!$BG32*(1+'Usages mobilité'!$BH32)^(H$5078-$D$5078)/1000</f>
        <v>0</v>
      </c>
      <c r="I5163" s="223">
        <f>I5112*'Usages mobilité'!$BG32*(1+'Usages mobilité'!$BH32)^(I$5078-$D$5078)/1000</f>
        <v>0</v>
      </c>
      <c r="J5163" s="223">
        <f>J5112*'Usages mobilité'!$BG32*(1+'Usages mobilité'!$BH32)^(J$5078-$D$5078)/1000</f>
        <v>0</v>
      </c>
      <c r="K5163" s="223">
        <f>K5112*'Usages mobilité'!$BG32*(1+'Usages mobilité'!$BH32)^(K$5078-$D$5078)/1000</f>
        <v>0</v>
      </c>
      <c r="L5163" s="223">
        <f>L5112*'Usages mobilité'!$BG32*(1+'Usages mobilité'!$BH32)^(L$5078-$D$5078)/1000</f>
        <v>0</v>
      </c>
      <c r="M5163" s="223">
        <f>M5112*'Usages mobilité'!$BG32*(1+'Usages mobilité'!$BH32)^(M$5078-$D$5078)/1000</f>
        <v>0</v>
      </c>
      <c r="N5163" s="223">
        <f>N5112*'Usages mobilité'!$BG32*(1+'Usages mobilité'!$BH32)^(N$5078-$D$5078)/1000</f>
        <v>0</v>
      </c>
      <c r="O5163" s="223">
        <f>O5112*'Usages mobilité'!$BG32*(1+'Usages mobilité'!$BH32)^(O$5078-$D$5078)/1000</f>
        <v>0</v>
      </c>
      <c r="P5163" s="223">
        <f>P5112*'Usages mobilité'!$BG32*(1+'Usages mobilité'!$BH32)^(P$5078-$D$5078)/1000</f>
        <v>0</v>
      </c>
      <c r="Q5163" s="223">
        <f>Q5112*'Usages mobilité'!$BG32*(1+'Usages mobilité'!$BH32)^(Q$5078-$D$5078)/1000</f>
        <v>0</v>
      </c>
      <c r="R5163" s="223">
        <f>R5112*'Usages mobilité'!$BG32*(1+'Usages mobilité'!$BH32)^(R$5078-$D$5078)/1000</f>
        <v>0</v>
      </c>
    </row>
    <row r="5164" spans="1:18" hidden="1" outlineLevel="2" x14ac:dyDescent="0.25">
      <c r="A5164" s="222" t="str">
        <f>'Usages mobilité'!A33</f>
        <v>Usage mobilité n°30</v>
      </c>
      <c r="B5164" s="222" t="s">
        <v>645</v>
      </c>
      <c r="C5164" s="222"/>
      <c r="D5164" s="223">
        <f>D5113*'Usages mobilité'!$BG33*(1+'Usages mobilité'!$BH33)^(D$5078-$D$5078)/1000</f>
        <v>0</v>
      </c>
      <c r="E5164" s="223">
        <f>E5113*'Usages mobilité'!$BG33*(1+'Usages mobilité'!$BH33)^(E$5078-$D$5078)/1000</f>
        <v>0</v>
      </c>
      <c r="F5164" s="223">
        <f>F5113*'Usages mobilité'!$BG33*(1+'Usages mobilité'!$BH33)^(F$5078-$D$5078)/1000</f>
        <v>0</v>
      </c>
      <c r="G5164" s="223">
        <f>G5113*'Usages mobilité'!$BG33*(1+'Usages mobilité'!$BH33)^(G$5078-$D$5078)/1000</f>
        <v>0</v>
      </c>
      <c r="H5164" s="223">
        <f>H5113*'Usages mobilité'!$BG33*(1+'Usages mobilité'!$BH33)^(H$5078-$D$5078)/1000</f>
        <v>0</v>
      </c>
      <c r="I5164" s="223">
        <f>I5113*'Usages mobilité'!$BG33*(1+'Usages mobilité'!$BH33)^(I$5078-$D$5078)/1000</f>
        <v>0</v>
      </c>
      <c r="J5164" s="223">
        <f>J5113*'Usages mobilité'!$BG33*(1+'Usages mobilité'!$BH33)^(J$5078-$D$5078)/1000</f>
        <v>0</v>
      </c>
      <c r="K5164" s="223">
        <f>K5113*'Usages mobilité'!$BG33*(1+'Usages mobilité'!$BH33)^(K$5078-$D$5078)/1000</f>
        <v>0</v>
      </c>
      <c r="L5164" s="223">
        <f>L5113*'Usages mobilité'!$BG33*(1+'Usages mobilité'!$BH33)^(L$5078-$D$5078)/1000</f>
        <v>0</v>
      </c>
      <c r="M5164" s="223">
        <f>M5113*'Usages mobilité'!$BG33*(1+'Usages mobilité'!$BH33)^(M$5078-$D$5078)/1000</f>
        <v>0</v>
      </c>
      <c r="N5164" s="223">
        <f>N5113*'Usages mobilité'!$BG33*(1+'Usages mobilité'!$BH33)^(N$5078-$D$5078)/1000</f>
        <v>0</v>
      </c>
      <c r="O5164" s="223">
        <f>O5113*'Usages mobilité'!$BG33*(1+'Usages mobilité'!$BH33)^(O$5078-$D$5078)/1000</f>
        <v>0</v>
      </c>
      <c r="P5164" s="223">
        <f>P5113*'Usages mobilité'!$BG33*(1+'Usages mobilité'!$BH33)^(P$5078-$D$5078)/1000</f>
        <v>0</v>
      </c>
      <c r="Q5164" s="223">
        <f>Q5113*'Usages mobilité'!$BG33*(1+'Usages mobilité'!$BH33)^(Q$5078-$D$5078)/1000</f>
        <v>0</v>
      </c>
      <c r="R5164" s="223">
        <f>R5113*'Usages mobilité'!$BG33*(1+'Usages mobilité'!$BH33)^(R$5078-$D$5078)/1000</f>
        <v>0</v>
      </c>
    </row>
    <row r="5165" spans="1:18" hidden="1" outlineLevel="2" x14ac:dyDescent="0.25">
      <c r="A5165" s="222" t="str">
        <f>'Usages mobilité'!A34</f>
        <v>Usage mobilité n°31</v>
      </c>
      <c r="B5165" s="222" t="s">
        <v>645</v>
      </c>
      <c r="C5165" s="222"/>
      <c r="D5165" s="223">
        <f>D5114*'Usages mobilité'!$BG34*(1+'Usages mobilité'!$BH34)^(D$5078-$D$5078)/1000</f>
        <v>0</v>
      </c>
      <c r="E5165" s="223">
        <f>E5114*'Usages mobilité'!$BG34*(1+'Usages mobilité'!$BH34)^(E$5078-$D$5078)/1000</f>
        <v>0</v>
      </c>
      <c r="F5165" s="223">
        <f>F5114*'Usages mobilité'!$BG34*(1+'Usages mobilité'!$BH34)^(F$5078-$D$5078)/1000</f>
        <v>0</v>
      </c>
      <c r="G5165" s="223">
        <f>G5114*'Usages mobilité'!$BG34*(1+'Usages mobilité'!$BH34)^(G$5078-$D$5078)/1000</f>
        <v>0</v>
      </c>
      <c r="H5165" s="223">
        <f>H5114*'Usages mobilité'!$BG34*(1+'Usages mobilité'!$BH34)^(H$5078-$D$5078)/1000</f>
        <v>0</v>
      </c>
      <c r="I5165" s="223">
        <f>I5114*'Usages mobilité'!$BG34*(1+'Usages mobilité'!$BH34)^(I$5078-$D$5078)/1000</f>
        <v>0</v>
      </c>
      <c r="J5165" s="223">
        <f>J5114*'Usages mobilité'!$BG34*(1+'Usages mobilité'!$BH34)^(J$5078-$D$5078)/1000</f>
        <v>0</v>
      </c>
      <c r="K5165" s="223">
        <f>K5114*'Usages mobilité'!$BG34*(1+'Usages mobilité'!$BH34)^(K$5078-$D$5078)/1000</f>
        <v>0</v>
      </c>
      <c r="L5165" s="223">
        <f>L5114*'Usages mobilité'!$BG34*(1+'Usages mobilité'!$BH34)^(L$5078-$D$5078)/1000</f>
        <v>0</v>
      </c>
      <c r="M5165" s="223">
        <f>M5114*'Usages mobilité'!$BG34*(1+'Usages mobilité'!$BH34)^(M$5078-$D$5078)/1000</f>
        <v>0</v>
      </c>
      <c r="N5165" s="223">
        <f>N5114*'Usages mobilité'!$BG34*(1+'Usages mobilité'!$BH34)^(N$5078-$D$5078)/1000</f>
        <v>0</v>
      </c>
      <c r="O5165" s="223">
        <f>O5114*'Usages mobilité'!$BG34*(1+'Usages mobilité'!$BH34)^(O$5078-$D$5078)/1000</f>
        <v>0</v>
      </c>
      <c r="P5165" s="223">
        <f>P5114*'Usages mobilité'!$BG34*(1+'Usages mobilité'!$BH34)^(P$5078-$D$5078)/1000</f>
        <v>0</v>
      </c>
      <c r="Q5165" s="223">
        <f>Q5114*'Usages mobilité'!$BG34*(1+'Usages mobilité'!$BH34)^(Q$5078-$D$5078)/1000</f>
        <v>0</v>
      </c>
      <c r="R5165" s="223">
        <f>R5114*'Usages mobilité'!$BG34*(1+'Usages mobilité'!$BH34)^(R$5078-$D$5078)/1000</f>
        <v>0</v>
      </c>
    </row>
    <row r="5166" spans="1:18" hidden="1" outlineLevel="2" x14ac:dyDescent="0.25">
      <c r="A5166" s="222" t="str">
        <f>'Usages mobilité'!A35</f>
        <v>Usage mobilité n°32</v>
      </c>
      <c r="B5166" s="222" t="s">
        <v>645</v>
      </c>
      <c r="C5166" s="222"/>
      <c r="D5166" s="223">
        <f>D5115*'Usages mobilité'!$BG35*(1+'Usages mobilité'!$BH35)^(D$5078-$D$5078)/1000</f>
        <v>0</v>
      </c>
      <c r="E5166" s="223">
        <f>E5115*'Usages mobilité'!$BG35*(1+'Usages mobilité'!$BH35)^(E$5078-$D$5078)/1000</f>
        <v>0</v>
      </c>
      <c r="F5166" s="223">
        <f>F5115*'Usages mobilité'!$BG35*(1+'Usages mobilité'!$BH35)^(F$5078-$D$5078)/1000</f>
        <v>0</v>
      </c>
      <c r="G5166" s="223">
        <f>G5115*'Usages mobilité'!$BG35*(1+'Usages mobilité'!$BH35)^(G$5078-$D$5078)/1000</f>
        <v>0</v>
      </c>
      <c r="H5166" s="223">
        <f>H5115*'Usages mobilité'!$BG35*(1+'Usages mobilité'!$BH35)^(H$5078-$D$5078)/1000</f>
        <v>0</v>
      </c>
      <c r="I5166" s="223">
        <f>I5115*'Usages mobilité'!$BG35*(1+'Usages mobilité'!$BH35)^(I$5078-$D$5078)/1000</f>
        <v>0</v>
      </c>
      <c r="J5166" s="223">
        <f>J5115*'Usages mobilité'!$BG35*(1+'Usages mobilité'!$BH35)^(J$5078-$D$5078)/1000</f>
        <v>0</v>
      </c>
      <c r="K5166" s="223">
        <f>K5115*'Usages mobilité'!$BG35*(1+'Usages mobilité'!$BH35)^(K$5078-$D$5078)/1000</f>
        <v>0</v>
      </c>
      <c r="L5166" s="223">
        <f>L5115*'Usages mobilité'!$BG35*(1+'Usages mobilité'!$BH35)^(L$5078-$D$5078)/1000</f>
        <v>0</v>
      </c>
      <c r="M5166" s="223">
        <f>M5115*'Usages mobilité'!$BG35*(1+'Usages mobilité'!$BH35)^(M$5078-$D$5078)/1000</f>
        <v>0</v>
      </c>
      <c r="N5166" s="223">
        <f>N5115*'Usages mobilité'!$BG35*(1+'Usages mobilité'!$BH35)^(N$5078-$D$5078)/1000</f>
        <v>0</v>
      </c>
      <c r="O5166" s="223">
        <f>O5115*'Usages mobilité'!$BG35*(1+'Usages mobilité'!$BH35)^(O$5078-$D$5078)/1000</f>
        <v>0</v>
      </c>
      <c r="P5166" s="223">
        <f>P5115*'Usages mobilité'!$BG35*(1+'Usages mobilité'!$BH35)^(P$5078-$D$5078)/1000</f>
        <v>0</v>
      </c>
      <c r="Q5166" s="223">
        <f>Q5115*'Usages mobilité'!$BG35*(1+'Usages mobilité'!$BH35)^(Q$5078-$D$5078)/1000</f>
        <v>0</v>
      </c>
      <c r="R5166" s="223">
        <f>R5115*'Usages mobilité'!$BG35*(1+'Usages mobilité'!$BH35)^(R$5078-$D$5078)/1000</f>
        <v>0</v>
      </c>
    </row>
    <row r="5167" spans="1:18" hidden="1" outlineLevel="2" x14ac:dyDescent="0.25">
      <c r="A5167" s="222" t="str">
        <f>'Usages mobilité'!A36</f>
        <v>Usage mobilité n°33</v>
      </c>
      <c r="B5167" s="222" t="s">
        <v>645</v>
      </c>
      <c r="C5167" s="222"/>
      <c r="D5167" s="223">
        <f>D5116*'Usages mobilité'!$BG36*(1+'Usages mobilité'!$BH36)^(D$5078-$D$5078)/1000</f>
        <v>0</v>
      </c>
      <c r="E5167" s="223">
        <f>E5116*'Usages mobilité'!$BG36*(1+'Usages mobilité'!$BH36)^(E$5078-$D$5078)/1000</f>
        <v>0</v>
      </c>
      <c r="F5167" s="223">
        <f>F5116*'Usages mobilité'!$BG36*(1+'Usages mobilité'!$BH36)^(F$5078-$D$5078)/1000</f>
        <v>0</v>
      </c>
      <c r="G5167" s="223">
        <f>G5116*'Usages mobilité'!$BG36*(1+'Usages mobilité'!$BH36)^(G$5078-$D$5078)/1000</f>
        <v>0</v>
      </c>
      <c r="H5167" s="223">
        <f>H5116*'Usages mobilité'!$BG36*(1+'Usages mobilité'!$BH36)^(H$5078-$D$5078)/1000</f>
        <v>0</v>
      </c>
      <c r="I5167" s="223">
        <f>I5116*'Usages mobilité'!$BG36*(1+'Usages mobilité'!$BH36)^(I$5078-$D$5078)/1000</f>
        <v>0</v>
      </c>
      <c r="J5167" s="223">
        <f>J5116*'Usages mobilité'!$BG36*(1+'Usages mobilité'!$BH36)^(J$5078-$D$5078)/1000</f>
        <v>0</v>
      </c>
      <c r="K5167" s="223">
        <f>K5116*'Usages mobilité'!$BG36*(1+'Usages mobilité'!$BH36)^(K$5078-$D$5078)/1000</f>
        <v>0</v>
      </c>
      <c r="L5167" s="223">
        <f>L5116*'Usages mobilité'!$BG36*(1+'Usages mobilité'!$BH36)^(L$5078-$D$5078)/1000</f>
        <v>0</v>
      </c>
      <c r="M5167" s="223">
        <f>M5116*'Usages mobilité'!$BG36*(1+'Usages mobilité'!$BH36)^(M$5078-$D$5078)/1000</f>
        <v>0</v>
      </c>
      <c r="N5167" s="223">
        <f>N5116*'Usages mobilité'!$BG36*(1+'Usages mobilité'!$BH36)^(N$5078-$D$5078)/1000</f>
        <v>0</v>
      </c>
      <c r="O5167" s="223">
        <f>O5116*'Usages mobilité'!$BG36*(1+'Usages mobilité'!$BH36)^(O$5078-$D$5078)/1000</f>
        <v>0</v>
      </c>
      <c r="P5167" s="223">
        <f>P5116*'Usages mobilité'!$BG36*(1+'Usages mobilité'!$BH36)^(P$5078-$D$5078)/1000</f>
        <v>0</v>
      </c>
      <c r="Q5167" s="223">
        <f>Q5116*'Usages mobilité'!$BG36*(1+'Usages mobilité'!$BH36)^(Q$5078-$D$5078)/1000</f>
        <v>0</v>
      </c>
      <c r="R5167" s="223">
        <f>R5116*'Usages mobilité'!$BG36*(1+'Usages mobilité'!$BH36)^(R$5078-$D$5078)/1000</f>
        <v>0</v>
      </c>
    </row>
    <row r="5168" spans="1:18" hidden="1" outlineLevel="2" x14ac:dyDescent="0.25">
      <c r="A5168" s="222" t="str">
        <f>'Usages mobilité'!A37</f>
        <v>Usage mobilité n°34</v>
      </c>
      <c r="B5168" s="222" t="s">
        <v>645</v>
      </c>
      <c r="C5168" s="222"/>
      <c r="D5168" s="223">
        <f>D5117*'Usages mobilité'!$BG37*(1+'Usages mobilité'!$BH37)^(D$5078-$D$5078)/1000</f>
        <v>0</v>
      </c>
      <c r="E5168" s="223">
        <f>E5117*'Usages mobilité'!$BG37*(1+'Usages mobilité'!$BH37)^(E$5078-$D$5078)/1000</f>
        <v>0</v>
      </c>
      <c r="F5168" s="223">
        <f>F5117*'Usages mobilité'!$BG37*(1+'Usages mobilité'!$BH37)^(F$5078-$D$5078)/1000</f>
        <v>0</v>
      </c>
      <c r="G5168" s="223">
        <f>G5117*'Usages mobilité'!$BG37*(1+'Usages mobilité'!$BH37)^(G$5078-$D$5078)/1000</f>
        <v>0</v>
      </c>
      <c r="H5168" s="223">
        <f>H5117*'Usages mobilité'!$BG37*(1+'Usages mobilité'!$BH37)^(H$5078-$D$5078)/1000</f>
        <v>0</v>
      </c>
      <c r="I5168" s="223">
        <f>I5117*'Usages mobilité'!$BG37*(1+'Usages mobilité'!$BH37)^(I$5078-$D$5078)/1000</f>
        <v>0</v>
      </c>
      <c r="J5168" s="223">
        <f>J5117*'Usages mobilité'!$BG37*(1+'Usages mobilité'!$BH37)^(J$5078-$D$5078)/1000</f>
        <v>0</v>
      </c>
      <c r="K5168" s="223">
        <f>K5117*'Usages mobilité'!$BG37*(1+'Usages mobilité'!$BH37)^(K$5078-$D$5078)/1000</f>
        <v>0</v>
      </c>
      <c r="L5168" s="223">
        <f>L5117*'Usages mobilité'!$BG37*(1+'Usages mobilité'!$BH37)^(L$5078-$D$5078)/1000</f>
        <v>0</v>
      </c>
      <c r="M5168" s="223">
        <f>M5117*'Usages mobilité'!$BG37*(1+'Usages mobilité'!$BH37)^(M$5078-$D$5078)/1000</f>
        <v>0</v>
      </c>
      <c r="N5168" s="223">
        <f>N5117*'Usages mobilité'!$BG37*(1+'Usages mobilité'!$BH37)^(N$5078-$D$5078)/1000</f>
        <v>0</v>
      </c>
      <c r="O5168" s="223">
        <f>O5117*'Usages mobilité'!$BG37*(1+'Usages mobilité'!$BH37)^(O$5078-$D$5078)/1000</f>
        <v>0</v>
      </c>
      <c r="P5168" s="223">
        <f>P5117*'Usages mobilité'!$BG37*(1+'Usages mobilité'!$BH37)^(P$5078-$D$5078)/1000</f>
        <v>0</v>
      </c>
      <c r="Q5168" s="223">
        <f>Q5117*'Usages mobilité'!$BG37*(1+'Usages mobilité'!$BH37)^(Q$5078-$D$5078)/1000</f>
        <v>0</v>
      </c>
      <c r="R5168" s="223">
        <f>R5117*'Usages mobilité'!$BG37*(1+'Usages mobilité'!$BH37)^(R$5078-$D$5078)/1000</f>
        <v>0</v>
      </c>
    </row>
    <row r="5169" spans="1:18" hidden="1" outlineLevel="2" x14ac:dyDescent="0.25">
      <c r="A5169" s="222" t="str">
        <f>'Usages mobilité'!A38</f>
        <v>Usage mobilité n°35</v>
      </c>
      <c r="B5169" s="222" t="s">
        <v>645</v>
      </c>
      <c r="C5169" s="222"/>
      <c r="D5169" s="223">
        <f>D5118*'Usages mobilité'!$BG38*(1+'Usages mobilité'!$BH38)^(D$5078-$D$5078)/1000</f>
        <v>0</v>
      </c>
      <c r="E5169" s="223">
        <f>E5118*'Usages mobilité'!$BG38*(1+'Usages mobilité'!$BH38)^(E$5078-$D$5078)/1000</f>
        <v>0</v>
      </c>
      <c r="F5169" s="223">
        <f>F5118*'Usages mobilité'!$BG38*(1+'Usages mobilité'!$BH38)^(F$5078-$D$5078)/1000</f>
        <v>0</v>
      </c>
      <c r="G5169" s="223">
        <f>G5118*'Usages mobilité'!$BG38*(1+'Usages mobilité'!$BH38)^(G$5078-$D$5078)/1000</f>
        <v>0</v>
      </c>
      <c r="H5169" s="223">
        <f>H5118*'Usages mobilité'!$BG38*(1+'Usages mobilité'!$BH38)^(H$5078-$D$5078)/1000</f>
        <v>0</v>
      </c>
      <c r="I5169" s="223">
        <f>I5118*'Usages mobilité'!$BG38*(1+'Usages mobilité'!$BH38)^(I$5078-$D$5078)/1000</f>
        <v>0</v>
      </c>
      <c r="J5169" s="223">
        <f>J5118*'Usages mobilité'!$BG38*(1+'Usages mobilité'!$BH38)^(J$5078-$D$5078)/1000</f>
        <v>0</v>
      </c>
      <c r="K5169" s="223">
        <f>K5118*'Usages mobilité'!$BG38*(1+'Usages mobilité'!$BH38)^(K$5078-$D$5078)/1000</f>
        <v>0</v>
      </c>
      <c r="L5169" s="223">
        <f>L5118*'Usages mobilité'!$BG38*(1+'Usages mobilité'!$BH38)^(L$5078-$D$5078)/1000</f>
        <v>0</v>
      </c>
      <c r="M5169" s="223">
        <f>M5118*'Usages mobilité'!$BG38*(1+'Usages mobilité'!$BH38)^(M$5078-$D$5078)/1000</f>
        <v>0</v>
      </c>
      <c r="N5169" s="223">
        <f>N5118*'Usages mobilité'!$BG38*(1+'Usages mobilité'!$BH38)^(N$5078-$D$5078)/1000</f>
        <v>0</v>
      </c>
      <c r="O5169" s="223">
        <f>O5118*'Usages mobilité'!$BG38*(1+'Usages mobilité'!$BH38)^(O$5078-$D$5078)/1000</f>
        <v>0</v>
      </c>
      <c r="P5169" s="223">
        <f>P5118*'Usages mobilité'!$BG38*(1+'Usages mobilité'!$BH38)^(P$5078-$D$5078)/1000</f>
        <v>0</v>
      </c>
      <c r="Q5169" s="223">
        <f>Q5118*'Usages mobilité'!$BG38*(1+'Usages mobilité'!$BH38)^(Q$5078-$D$5078)/1000</f>
        <v>0</v>
      </c>
      <c r="R5169" s="223">
        <f>R5118*'Usages mobilité'!$BG38*(1+'Usages mobilité'!$BH38)^(R$5078-$D$5078)/1000</f>
        <v>0</v>
      </c>
    </row>
    <row r="5170" spans="1:18" hidden="1" outlineLevel="2" x14ac:dyDescent="0.25">
      <c r="A5170" s="222" t="str">
        <f>'Usages mobilité'!A39</f>
        <v>Usage mobilité n°36</v>
      </c>
      <c r="B5170" s="222" t="s">
        <v>645</v>
      </c>
      <c r="C5170" s="222"/>
      <c r="D5170" s="223">
        <f>D5119*'Usages mobilité'!$BG39*(1+'Usages mobilité'!$BH39)^(D$5078-$D$5078)/1000</f>
        <v>0</v>
      </c>
      <c r="E5170" s="223">
        <f>E5119*'Usages mobilité'!$BG39*(1+'Usages mobilité'!$BH39)^(E$5078-$D$5078)/1000</f>
        <v>0</v>
      </c>
      <c r="F5170" s="223">
        <f>F5119*'Usages mobilité'!$BG39*(1+'Usages mobilité'!$BH39)^(F$5078-$D$5078)/1000</f>
        <v>0</v>
      </c>
      <c r="G5170" s="223">
        <f>G5119*'Usages mobilité'!$BG39*(1+'Usages mobilité'!$BH39)^(G$5078-$D$5078)/1000</f>
        <v>0</v>
      </c>
      <c r="H5170" s="223">
        <f>H5119*'Usages mobilité'!$BG39*(1+'Usages mobilité'!$BH39)^(H$5078-$D$5078)/1000</f>
        <v>0</v>
      </c>
      <c r="I5170" s="223">
        <f>I5119*'Usages mobilité'!$BG39*(1+'Usages mobilité'!$BH39)^(I$5078-$D$5078)/1000</f>
        <v>0</v>
      </c>
      <c r="J5170" s="223">
        <f>J5119*'Usages mobilité'!$BG39*(1+'Usages mobilité'!$BH39)^(J$5078-$D$5078)/1000</f>
        <v>0</v>
      </c>
      <c r="K5170" s="223">
        <f>K5119*'Usages mobilité'!$BG39*(1+'Usages mobilité'!$BH39)^(K$5078-$D$5078)/1000</f>
        <v>0</v>
      </c>
      <c r="L5170" s="223">
        <f>L5119*'Usages mobilité'!$BG39*(1+'Usages mobilité'!$BH39)^(L$5078-$D$5078)/1000</f>
        <v>0</v>
      </c>
      <c r="M5170" s="223">
        <f>M5119*'Usages mobilité'!$BG39*(1+'Usages mobilité'!$BH39)^(M$5078-$D$5078)/1000</f>
        <v>0</v>
      </c>
      <c r="N5170" s="223">
        <f>N5119*'Usages mobilité'!$BG39*(1+'Usages mobilité'!$BH39)^(N$5078-$D$5078)/1000</f>
        <v>0</v>
      </c>
      <c r="O5170" s="223">
        <f>O5119*'Usages mobilité'!$BG39*(1+'Usages mobilité'!$BH39)^(O$5078-$D$5078)/1000</f>
        <v>0</v>
      </c>
      <c r="P5170" s="223">
        <f>P5119*'Usages mobilité'!$BG39*(1+'Usages mobilité'!$BH39)^(P$5078-$D$5078)/1000</f>
        <v>0</v>
      </c>
      <c r="Q5170" s="223">
        <f>Q5119*'Usages mobilité'!$BG39*(1+'Usages mobilité'!$BH39)^(Q$5078-$D$5078)/1000</f>
        <v>0</v>
      </c>
      <c r="R5170" s="223">
        <f>R5119*'Usages mobilité'!$BG39*(1+'Usages mobilité'!$BH39)^(R$5078-$D$5078)/1000</f>
        <v>0</v>
      </c>
    </row>
    <row r="5171" spans="1:18" hidden="1" outlineLevel="2" x14ac:dyDescent="0.25">
      <c r="A5171" s="222" t="str">
        <f>'Usages mobilité'!A40</f>
        <v>Usage mobilité n°37</v>
      </c>
      <c r="B5171" s="222" t="s">
        <v>645</v>
      </c>
      <c r="C5171" s="222"/>
      <c r="D5171" s="223">
        <f>D5120*'Usages mobilité'!$BG40*(1+'Usages mobilité'!$BH40)^(D$5078-$D$5078)/1000</f>
        <v>0</v>
      </c>
      <c r="E5171" s="223">
        <f>E5120*'Usages mobilité'!$BG40*(1+'Usages mobilité'!$BH40)^(E$5078-$D$5078)/1000</f>
        <v>0</v>
      </c>
      <c r="F5171" s="223">
        <f>F5120*'Usages mobilité'!$BG40*(1+'Usages mobilité'!$BH40)^(F$5078-$D$5078)/1000</f>
        <v>0</v>
      </c>
      <c r="G5171" s="223">
        <f>G5120*'Usages mobilité'!$BG40*(1+'Usages mobilité'!$BH40)^(G$5078-$D$5078)/1000</f>
        <v>0</v>
      </c>
      <c r="H5171" s="223">
        <f>H5120*'Usages mobilité'!$BG40*(1+'Usages mobilité'!$BH40)^(H$5078-$D$5078)/1000</f>
        <v>0</v>
      </c>
      <c r="I5171" s="223">
        <f>I5120*'Usages mobilité'!$BG40*(1+'Usages mobilité'!$BH40)^(I$5078-$D$5078)/1000</f>
        <v>0</v>
      </c>
      <c r="J5171" s="223">
        <f>J5120*'Usages mobilité'!$BG40*(1+'Usages mobilité'!$BH40)^(J$5078-$D$5078)/1000</f>
        <v>0</v>
      </c>
      <c r="K5171" s="223">
        <f>K5120*'Usages mobilité'!$BG40*(1+'Usages mobilité'!$BH40)^(K$5078-$D$5078)/1000</f>
        <v>0</v>
      </c>
      <c r="L5171" s="223">
        <f>L5120*'Usages mobilité'!$BG40*(1+'Usages mobilité'!$BH40)^(L$5078-$D$5078)/1000</f>
        <v>0</v>
      </c>
      <c r="M5171" s="223">
        <f>M5120*'Usages mobilité'!$BG40*(1+'Usages mobilité'!$BH40)^(M$5078-$D$5078)/1000</f>
        <v>0</v>
      </c>
      <c r="N5171" s="223">
        <f>N5120*'Usages mobilité'!$BG40*(1+'Usages mobilité'!$BH40)^(N$5078-$D$5078)/1000</f>
        <v>0</v>
      </c>
      <c r="O5171" s="223">
        <f>O5120*'Usages mobilité'!$BG40*(1+'Usages mobilité'!$BH40)^(O$5078-$D$5078)/1000</f>
        <v>0</v>
      </c>
      <c r="P5171" s="223">
        <f>P5120*'Usages mobilité'!$BG40*(1+'Usages mobilité'!$BH40)^(P$5078-$D$5078)/1000</f>
        <v>0</v>
      </c>
      <c r="Q5171" s="223">
        <f>Q5120*'Usages mobilité'!$BG40*(1+'Usages mobilité'!$BH40)^(Q$5078-$D$5078)/1000</f>
        <v>0</v>
      </c>
      <c r="R5171" s="223">
        <f>R5120*'Usages mobilité'!$BG40*(1+'Usages mobilité'!$BH40)^(R$5078-$D$5078)/1000</f>
        <v>0</v>
      </c>
    </row>
    <row r="5172" spans="1:18" hidden="1" outlineLevel="2" x14ac:dyDescent="0.25">
      <c r="A5172" s="222" t="str">
        <f>'Usages mobilité'!A41</f>
        <v>Usage mobilité n°38</v>
      </c>
      <c r="B5172" s="222" t="s">
        <v>645</v>
      </c>
      <c r="C5172" s="222"/>
      <c r="D5172" s="223">
        <f>D5121*'Usages mobilité'!$BG41*(1+'Usages mobilité'!$BH41)^(D$5078-$D$5078)/1000</f>
        <v>0</v>
      </c>
      <c r="E5172" s="223">
        <f>E5121*'Usages mobilité'!$BG41*(1+'Usages mobilité'!$BH41)^(E$5078-$D$5078)/1000</f>
        <v>0</v>
      </c>
      <c r="F5172" s="223">
        <f>F5121*'Usages mobilité'!$BG41*(1+'Usages mobilité'!$BH41)^(F$5078-$D$5078)/1000</f>
        <v>0</v>
      </c>
      <c r="G5172" s="223">
        <f>G5121*'Usages mobilité'!$BG41*(1+'Usages mobilité'!$BH41)^(G$5078-$D$5078)/1000</f>
        <v>0</v>
      </c>
      <c r="H5172" s="223">
        <f>H5121*'Usages mobilité'!$BG41*(1+'Usages mobilité'!$BH41)^(H$5078-$D$5078)/1000</f>
        <v>0</v>
      </c>
      <c r="I5172" s="223">
        <f>I5121*'Usages mobilité'!$BG41*(1+'Usages mobilité'!$BH41)^(I$5078-$D$5078)/1000</f>
        <v>0</v>
      </c>
      <c r="J5172" s="223">
        <f>J5121*'Usages mobilité'!$BG41*(1+'Usages mobilité'!$BH41)^(J$5078-$D$5078)/1000</f>
        <v>0</v>
      </c>
      <c r="K5172" s="223">
        <f>K5121*'Usages mobilité'!$BG41*(1+'Usages mobilité'!$BH41)^(K$5078-$D$5078)/1000</f>
        <v>0</v>
      </c>
      <c r="L5172" s="223">
        <f>L5121*'Usages mobilité'!$BG41*(1+'Usages mobilité'!$BH41)^(L$5078-$D$5078)/1000</f>
        <v>0</v>
      </c>
      <c r="M5172" s="223">
        <f>M5121*'Usages mobilité'!$BG41*(1+'Usages mobilité'!$BH41)^(M$5078-$D$5078)/1000</f>
        <v>0</v>
      </c>
      <c r="N5172" s="223">
        <f>N5121*'Usages mobilité'!$BG41*(1+'Usages mobilité'!$BH41)^(N$5078-$D$5078)/1000</f>
        <v>0</v>
      </c>
      <c r="O5172" s="223">
        <f>O5121*'Usages mobilité'!$BG41*(1+'Usages mobilité'!$BH41)^(O$5078-$D$5078)/1000</f>
        <v>0</v>
      </c>
      <c r="P5172" s="223">
        <f>P5121*'Usages mobilité'!$BG41*(1+'Usages mobilité'!$BH41)^(P$5078-$D$5078)/1000</f>
        <v>0</v>
      </c>
      <c r="Q5172" s="223">
        <f>Q5121*'Usages mobilité'!$BG41*(1+'Usages mobilité'!$BH41)^(Q$5078-$D$5078)/1000</f>
        <v>0</v>
      </c>
      <c r="R5172" s="223">
        <f>R5121*'Usages mobilité'!$BG41*(1+'Usages mobilité'!$BH41)^(R$5078-$D$5078)/1000</f>
        <v>0</v>
      </c>
    </row>
    <row r="5173" spans="1:18" hidden="1" outlineLevel="2" x14ac:dyDescent="0.25">
      <c r="A5173" s="222" t="str">
        <f>'Usages mobilité'!A42</f>
        <v>Usage mobilité n°39</v>
      </c>
      <c r="B5173" s="222" t="s">
        <v>645</v>
      </c>
      <c r="C5173" s="222"/>
      <c r="D5173" s="223">
        <f>D5122*'Usages mobilité'!$BG42*(1+'Usages mobilité'!$BH42)^(D$5078-$D$5078)/1000</f>
        <v>0</v>
      </c>
      <c r="E5173" s="223">
        <f>E5122*'Usages mobilité'!$BG42*(1+'Usages mobilité'!$BH42)^(E$5078-$D$5078)/1000</f>
        <v>0</v>
      </c>
      <c r="F5173" s="223">
        <f>F5122*'Usages mobilité'!$BG42*(1+'Usages mobilité'!$BH42)^(F$5078-$D$5078)/1000</f>
        <v>0</v>
      </c>
      <c r="G5173" s="223">
        <f>G5122*'Usages mobilité'!$BG42*(1+'Usages mobilité'!$BH42)^(G$5078-$D$5078)/1000</f>
        <v>0</v>
      </c>
      <c r="H5173" s="223">
        <f>H5122*'Usages mobilité'!$BG42*(1+'Usages mobilité'!$BH42)^(H$5078-$D$5078)/1000</f>
        <v>0</v>
      </c>
      <c r="I5173" s="223">
        <f>I5122*'Usages mobilité'!$BG42*(1+'Usages mobilité'!$BH42)^(I$5078-$D$5078)/1000</f>
        <v>0</v>
      </c>
      <c r="J5173" s="223">
        <f>J5122*'Usages mobilité'!$BG42*(1+'Usages mobilité'!$BH42)^(J$5078-$D$5078)/1000</f>
        <v>0</v>
      </c>
      <c r="K5173" s="223">
        <f>K5122*'Usages mobilité'!$BG42*(1+'Usages mobilité'!$BH42)^(K$5078-$D$5078)/1000</f>
        <v>0</v>
      </c>
      <c r="L5173" s="223">
        <f>L5122*'Usages mobilité'!$BG42*(1+'Usages mobilité'!$BH42)^(L$5078-$D$5078)/1000</f>
        <v>0</v>
      </c>
      <c r="M5173" s="223">
        <f>M5122*'Usages mobilité'!$BG42*(1+'Usages mobilité'!$BH42)^(M$5078-$D$5078)/1000</f>
        <v>0</v>
      </c>
      <c r="N5173" s="223">
        <f>N5122*'Usages mobilité'!$BG42*(1+'Usages mobilité'!$BH42)^(N$5078-$D$5078)/1000</f>
        <v>0</v>
      </c>
      <c r="O5173" s="223">
        <f>O5122*'Usages mobilité'!$BG42*(1+'Usages mobilité'!$BH42)^(O$5078-$D$5078)/1000</f>
        <v>0</v>
      </c>
      <c r="P5173" s="223">
        <f>P5122*'Usages mobilité'!$BG42*(1+'Usages mobilité'!$BH42)^(P$5078-$D$5078)/1000</f>
        <v>0</v>
      </c>
      <c r="Q5173" s="223">
        <f>Q5122*'Usages mobilité'!$BG42*(1+'Usages mobilité'!$BH42)^(Q$5078-$D$5078)/1000</f>
        <v>0</v>
      </c>
      <c r="R5173" s="223">
        <f>R5122*'Usages mobilité'!$BG42*(1+'Usages mobilité'!$BH42)^(R$5078-$D$5078)/1000</f>
        <v>0</v>
      </c>
    </row>
    <row r="5174" spans="1:18" hidden="1" outlineLevel="2" x14ac:dyDescent="0.25">
      <c r="A5174" s="222" t="str">
        <f>'Usages mobilité'!A43</f>
        <v>Usage mobilité n°40</v>
      </c>
      <c r="B5174" s="222" t="s">
        <v>645</v>
      </c>
      <c r="C5174" s="222"/>
      <c r="D5174" s="223">
        <f>D5123*'Usages mobilité'!$BG43*(1+'Usages mobilité'!$BH43)^(D$5078-$D$5078)/1000</f>
        <v>0</v>
      </c>
      <c r="E5174" s="223">
        <f>E5123*'Usages mobilité'!$BG43*(1+'Usages mobilité'!$BH43)^(E$5078-$D$5078)/1000</f>
        <v>0</v>
      </c>
      <c r="F5174" s="223">
        <f>F5123*'Usages mobilité'!$BG43*(1+'Usages mobilité'!$BH43)^(F$5078-$D$5078)/1000</f>
        <v>0</v>
      </c>
      <c r="G5174" s="223">
        <f>G5123*'Usages mobilité'!$BG43*(1+'Usages mobilité'!$BH43)^(G$5078-$D$5078)/1000</f>
        <v>0</v>
      </c>
      <c r="H5174" s="223">
        <f>H5123*'Usages mobilité'!$BG43*(1+'Usages mobilité'!$BH43)^(H$5078-$D$5078)/1000</f>
        <v>0</v>
      </c>
      <c r="I5174" s="223">
        <f>I5123*'Usages mobilité'!$BG43*(1+'Usages mobilité'!$BH43)^(I$5078-$D$5078)/1000</f>
        <v>0</v>
      </c>
      <c r="J5174" s="223">
        <f>J5123*'Usages mobilité'!$BG43*(1+'Usages mobilité'!$BH43)^(J$5078-$D$5078)/1000</f>
        <v>0</v>
      </c>
      <c r="K5174" s="223">
        <f>K5123*'Usages mobilité'!$BG43*(1+'Usages mobilité'!$BH43)^(K$5078-$D$5078)/1000</f>
        <v>0</v>
      </c>
      <c r="L5174" s="223">
        <f>L5123*'Usages mobilité'!$BG43*(1+'Usages mobilité'!$BH43)^(L$5078-$D$5078)/1000</f>
        <v>0</v>
      </c>
      <c r="M5174" s="223">
        <f>M5123*'Usages mobilité'!$BG43*(1+'Usages mobilité'!$BH43)^(M$5078-$D$5078)/1000</f>
        <v>0</v>
      </c>
      <c r="N5174" s="223">
        <f>N5123*'Usages mobilité'!$BG43*(1+'Usages mobilité'!$BH43)^(N$5078-$D$5078)/1000</f>
        <v>0</v>
      </c>
      <c r="O5174" s="223">
        <f>O5123*'Usages mobilité'!$BG43*(1+'Usages mobilité'!$BH43)^(O$5078-$D$5078)/1000</f>
        <v>0</v>
      </c>
      <c r="P5174" s="223">
        <f>P5123*'Usages mobilité'!$BG43*(1+'Usages mobilité'!$BH43)^(P$5078-$D$5078)/1000</f>
        <v>0</v>
      </c>
      <c r="Q5174" s="223">
        <f>Q5123*'Usages mobilité'!$BG43*(1+'Usages mobilité'!$BH43)^(Q$5078-$D$5078)/1000</f>
        <v>0</v>
      </c>
      <c r="R5174" s="223">
        <f>R5123*'Usages mobilité'!$BG43*(1+'Usages mobilité'!$BH43)^(R$5078-$D$5078)/1000</f>
        <v>0</v>
      </c>
    </row>
    <row r="5175" spans="1:18" hidden="1" outlineLevel="2" x14ac:dyDescent="0.25">
      <c r="A5175" s="222" t="str">
        <f>'Usages mobilité'!A44</f>
        <v>Usage mobilité n°41</v>
      </c>
      <c r="B5175" s="222" t="s">
        <v>645</v>
      </c>
      <c r="C5175" s="222"/>
      <c r="D5175" s="223">
        <f>D5124*'Usages mobilité'!$BG44*(1+'Usages mobilité'!$BH44)^(D$5078-$D$5078)/1000</f>
        <v>0</v>
      </c>
      <c r="E5175" s="223">
        <f>E5124*'Usages mobilité'!$BG44*(1+'Usages mobilité'!$BH44)^(E$5078-$D$5078)/1000</f>
        <v>0</v>
      </c>
      <c r="F5175" s="223">
        <f>F5124*'Usages mobilité'!$BG44*(1+'Usages mobilité'!$BH44)^(F$5078-$D$5078)/1000</f>
        <v>0</v>
      </c>
      <c r="G5175" s="223">
        <f>G5124*'Usages mobilité'!$BG44*(1+'Usages mobilité'!$BH44)^(G$5078-$D$5078)/1000</f>
        <v>0</v>
      </c>
      <c r="H5175" s="223">
        <f>H5124*'Usages mobilité'!$BG44*(1+'Usages mobilité'!$BH44)^(H$5078-$D$5078)/1000</f>
        <v>0</v>
      </c>
      <c r="I5175" s="223">
        <f>I5124*'Usages mobilité'!$BG44*(1+'Usages mobilité'!$BH44)^(I$5078-$D$5078)/1000</f>
        <v>0</v>
      </c>
      <c r="J5175" s="223">
        <f>J5124*'Usages mobilité'!$BG44*(1+'Usages mobilité'!$BH44)^(J$5078-$D$5078)/1000</f>
        <v>0</v>
      </c>
      <c r="K5175" s="223">
        <f>K5124*'Usages mobilité'!$BG44*(1+'Usages mobilité'!$BH44)^(K$5078-$D$5078)/1000</f>
        <v>0</v>
      </c>
      <c r="L5175" s="223">
        <f>L5124*'Usages mobilité'!$BG44*(1+'Usages mobilité'!$BH44)^(L$5078-$D$5078)/1000</f>
        <v>0</v>
      </c>
      <c r="M5175" s="223">
        <f>M5124*'Usages mobilité'!$BG44*(1+'Usages mobilité'!$BH44)^(M$5078-$D$5078)/1000</f>
        <v>0</v>
      </c>
      <c r="N5175" s="223">
        <f>N5124*'Usages mobilité'!$BG44*(1+'Usages mobilité'!$BH44)^(N$5078-$D$5078)/1000</f>
        <v>0</v>
      </c>
      <c r="O5175" s="223">
        <f>O5124*'Usages mobilité'!$BG44*(1+'Usages mobilité'!$BH44)^(O$5078-$D$5078)/1000</f>
        <v>0</v>
      </c>
      <c r="P5175" s="223">
        <f>P5124*'Usages mobilité'!$BG44*(1+'Usages mobilité'!$BH44)^(P$5078-$D$5078)/1000</f>
        <v>0</v>
      </c>
      <c r="Q5175" s="223">
        <f>Q5124*'Usages mobilité'!$BG44*(1+'Usages mobilité'!$BH44)^(Q$5078-$D$5078)/1000</f>
        <v>0</v>
      </c>
      <c r="R5175" s="223">
        <f>R5124*'Usages mobilité'!$BG44*(1+'Usages mobilité'!$BH44)^(R$5078-$D$5078)/1000</f>
        <v>0</v>
      </c>
    </row>
    <row r="5176" spans="1:18" hidden="1" outlineLevel="2" x14ac:dyDescent="0.25">
      <c r="A5176" s="222" t="str">
        <f>'Usages mobilité'!A45</f>
        <v>Usage mobilité n°42</v>
      </c>
      <c r="B5176" s="222" t="s">
        <v>645</v>
      </c>
      <c r="C5176" s="222"/>
      <c r="D5176" s="223">
        <f>D5125*'Usages mobilité'!$BG45*(1+'Usages mobilité'!$BH45)^(D$5078-$D$5078)/1000</f>
        <v>0</v>
      </c>
      <c r="E5176" s="223">
        <f>E5125*'Usages mobilité'!$BG45*(1+'Usages mobilité'!$BH45)^(E$5078-$D$5078)/1000</f>
        <v>0</v>
      </c>
      <c r="F5176" s="223">
        <f>F5125*'Usages mobilité'!$BG45*(1+'Usages mobilité'!$BH45)^(F$5078-$D$5078)/1000</f>
        <v>0</v>
      </c>
      <c r="G5176" s="223">
        <f>G5125*'Usages mobilité'!$BG45*(1+'Usages mobilité'!$BH45)^(G$5078-$D$5078)/1000</f>
        <v>0</v>
      </c>
      <c r="H5176" s="223">
        <f>H5125*'Usages mobilité'!$BG45*(1+'Usages mobilité'!$BH45)^(H$5078-$D$5078)/1000</f>
        <v>0</v>
      </c>
      <c r="I5176" s="223">
        <f>I5125*'Usages mobilité'!$BG45*(1+'Usages mobilité'!$BH45)^(I$5078-$D$5078)/1000</f>
        <v>0</v>
      </c>
      <c r="J5176" s="223">
        <f>J5125*'Usages mobilité'!$BG45*(1+'Usages mobilité'!$BH45)^(J$5078-$D$5078)/1000</f>
        <v>0</v>
      </c>
      <c r="K5176" s="223">
        <f>K5125*'Usages mobilité'!$BG45*(1+'Usages mobilité'!$BH45)^(K$5078-$D$5078)/1000</f>
        <v>0</v>
      </c>
      <c r="L5176" s="223">
        <f>L5125*'Usages mobilité'!$BG45*(1+'Usages mobilité'!$BH45)^(L$5078-$D$5078)/1000</f>
        <v>0</v>
      </c>
      <c r="M5176" s="223">
        <f>M5125*'Usages mobilité'!$BG45*(1+'Usages mobilité'!$BH45)^(M$5078-$D$5078)/1000</f>
        <v>0</v>
      </c>
      <c r="N5176" s="223">
        <f>N5125*'Usages mobilité'!$BG45*(1+'Usages mobilité'!$BH45)^(N$5078-$D$5078)/1000</f>
        <v>0</v>
      </c>
      <c r="O5176" s="223">
        <f>O5125*'Usages mobilité'!$BG45*(1+'Usages mobilité'!$BH45)^(O$5078-$D$5078)/1000</f>
        <v>0</v>
      </c>
      <c r="P5176" s="223">
        <f>P5125*'Usages mobilité'!$BG45*(1+'Usages mobilité'!$BH45)^(P$5078-$D$5078)/1000</f>
        <v>0</v>
      </c>
      <c r="Q5176" s="223">
        <f>Q5125*'Usages mobilité'!$BG45*(1+'Usages mobilité'!$BH45)^(Q$5078-$D$5078)/1000</f>
        <v>0</v>
      </c>
      <c r="R5176" s="223">
        <f>R5125*'Usages mobilité'!$BG45*(1+'Usages mobilité'!$BH45)^(R$5078-$D$5078)/1000</f>
        <v>0</v>
      </c>
    </row>
    <row r="5177" spans="1:18" hidden="1" outlineLevel="2" x14ac:dyDescent="0.25">
      <c r="A5177" s="222" t="str">
        <f>'Usages mobilité'!A46</f>
        <v>Usage mobilité n°43</v>
      </c>
      <c r="B5177" s="222" t="s">
        <v>645</v>
      </c>
      <c r="C5177" s="222"/>
      <c r="D5177" s="223">
        <f>D5126*'Usages mobilité'!$BG46*(1+'Usages mobilité'!$BH46)^(D$5078-$D$5078)/1000</f>
        <v>0</v>
      </c>
      <c r="E5177" s="223">
        <f>E5126*'Usages mobilité'!$BG46*(1+'Usages mobilité'!$BH46)^(E$5078-$D$5078)/1000</f>
        <v>0</v>
      </c>
      <c r="F5177" s="223">
        <f>F5126*'Usages mobilité'!$BG46*(1+'Usages mobilité'!$BH46)^(F$5078-$D$5078)/1000</f>
        <v>0</v>
      </c>
      <c r="G5177" s="223">
        <f>G5126*'Usages mobilité'!$BG46*(1+'Usages mobilité'!$BH46)^(G$5078-$D$5078)/1000</f>
        <v>0</v>
      </c>
      <c r="H5177" s="223">
        <f>H5126*'Usages mobilité'!$BG46*(1+'Usages mobilité'!$BH46)^(H$5078-$D$5078)/1000</f>
        <v>0</v>
      </c>
      <c r="I5177" s="223">
        <f>I5126*'Usages mobilité'!$BG46*(1+'Usages mobilité'!$BH46)^(I$5078-$D$5078)/1000</f>
        <v>0</v>
      </c>
      <c r="J5177" s="223">
        <f>J5126*'Usages mobilité'!$BG46*(1+'Usages mobilité'!$BH46)^(J$5078-$D$5078)/1000</f>
        <v>0</v>
      </c>
      <c r="K5177" s="223">
        <f>K5126*'Usages mobilité'!$BG46*(1+'Usages mobilité'!$BH46)^(K$5078-$D$5078)/1000</f>
        <v>0</v>
      </c>
      <c r="L5177" s="223">
        <f>L5126*'Usages mobilité'!$BG46*(1+'Usages mobilité'!$BH46)^(L$5078-$D$5078)/1000</f>
        <v>0</v>
      </c>
      <c r="M5177" s="223">
        <f>M5126*'Usages mobilité'!$BG46*(1+'Usages mobilité'!$BH46)^(M$5078-$D$5078)/1000</f>
        <v>0</v>
      </c>
      <c r="N5177" s="223">
        <f>N5126*'Usages mobilité'!$BG46*(1+'Usages mobilité'!$BH46)^(N$5078-$D$5078)/1000</f>
        <v>0</v>
      </c>
      <c r="O5177" s="223">
        <f>O5126*'Usages mobilité'!$BG46*(1+'Usages mobilité'!$BH46)^(O$5078-$D$5078)/1000</f>
        <v>0</v>
      </c>
      <c r="P5177" s="223">
        <f>P5126*'Usages mobilité'!$BG46*(1+'Usages mobilité'!$BH46)^(P$5078-$D$5078)/1000</f>
        <v>0</v>
      </c>
      <c r="Q5177" s="223">
        <f>Q5126*'Usages mobilité'!$BG46*(1+'Usages mobilité'!$BH46)^(Q$5078-$D$5078)/1000</f>
        <v>0</v>
      </c>
      <c r="R5177" s="223">
        <f>R5126*'Usages mobilité'!$BG46*(1+'Usages mobilité'!$BH46)^(R$5078-$D$5078)/1000</f>
        <v>0</v>
      </c>
    </row>
    <row r="5178" spans="1:18" hidden="1" outlineLevel="2" x14ac:dyDescent="0.25">
      <c r="A5178" s="222" t="str">
        <f>'Usages mobilité'!A47</f>
        <v>Usage mobilité n°44</v>
      </c>
      <c r="B5178" s="222" t="s">
        <v>645</v>
      </c>
      <c r="C5178" s="222"/>
      <c r="D5178" s="223">
        <f>D5127*'Usages mobilité'!$BG47*(1+'Usages mobilité'!$BH47)^(D$5078-$D$5078)/1000</f>
        <v>0</v>
      </c>
      <c r="E5178" s="223">
        <f>E5127*'Usages mobilité'!$BG47*(1+'Usages mobilité'!$BH47)^(E$5078-$D$5078)/1000</f>
        <v>0</v>
      </c>
      <c r="F5178" s="223">
        <f>F5127*'Usages mobilité'!$BG47*(1+'Usages mobilité'!$BH47)^(F$5078-$D$5078)/1000</f>
        <v>0</v>
      </c>
      <c r="G5178" s="223">
        <f>G5127*'Usages mobilité'!$BG47*(1+'Usages mobilité'!$BH47)^(G$5078-$D$5078)/1000</f>
        <v>0</v>
      </c>
      <c r="H5178" s="223">
        <f>H5127*'Usages mobilité'!$BG47*(1+'Usages mobilité'!$BH47)^(H$5078-$D$5078)/1000</f>
        <v>0</v>
      </c>
      <c r="I5178" s="223">
        <f>I5127*'Usages mobilité'!$BG47*(1+'Usages mobilité'!$BH47)^(I$5078-$D$5078)/1000</f>
        <v>0</v>
      </c>
      <c r="J5178" s="223">
        <f>J5127*'Usages mobilité'!$BG47*(1+'Usages mobilité'!$BH47)^(J$5078-$D$5078)/1000</f>
        <v>0</v>
      </c>
      <c r="K5178" s="223">
        <f>K5127*'Usages mobilité'!$BG47*(1+'Usages mobilité'!$BH47)^(K$5078-$D$5078)/1000</f>
        <v>0</v>
      </c>
      <c r="L5178" s="223">
        <f>L5127*'Usages mobilité'!$BG47*(1+'Usages mobilité'!$BH47)^(L$5078-$D$5078)/1000</f>
        <v>0</v>
      </c>
      <c r="M5178" s="223">
        <f>M5127*'Usages mobilité'!$BG47*(1+'Usages mobilité'!$BH47)^(M$5078-$D$5078)/1000</f>
        <v>0</v>
      </c>
      <c r="N5178" s="223">
        <f>N5127*'Usages mobilité'!$BG47*(1+'Usages mobilité'!$BH47)^(N$5078-$D$5078)/1000</f>
        <v>0</v>
      </c>
      <c r="O5178" s="223">
        <f>O5127*'Usages mobilité'!$BG47*(1+'Usages mobilité'!$BH47)^(O$5078-$D$5078)/1000</f>
        <v>0</v>
      </c>
      <c r="P5178" s="223">
        <f>P5127*'Usages mobilité'!$BG47*(1+'Usages mobilité'!$BH47)^(P$5078-$D$5078)/1000</f>
        <v>0</v>
      </c>
      <c r="Q5178" s="223">
        <f>Q5127*'Usages mobilité'!$BG47*(1+'Usages mobilité'!$BH47)^(Q$5078-$D$5078)/1000</f>
        <v>0</v>
      </c>
      <c r="R5178" s="223">
        <f>R5127*'Usages mobilité'!$BG47*(1+'Usages mobilité'!$BH47)^(R$5078-$D$5078)/1000</f>
        <v>0</v>
      </c>
    </row>
    <row r="5179" spans="1:18" hidden="1" outlineLevel="2" x14ac:dyDescent="0.25">
      <c r="A5179" s="222" t="str">
        <f>'Usages mobilité'!A48</f>
        <v>Usage mobilité n°45</v>
      </c>
      <c r="B5179" s="222" t="s">
        <v>645</v>
      </c>
      <c r="C5179" s="222"/>
      <c r="D5179" s="223">
        <f>D5128*'Usages mobilité'!$BG48*(1+'Usages mobilité'!$BH48)^(D$5078-$D$5078)/1000</f>
        <v>0</v>
      </c>
      <c r="E5179" s="223">
        <f>E5128*'Usages mobilité'!$BG48*(1+'Usages mobilité'!$BH48)^(E$5078-$D$5078)/1000</f>
        <v>0</v>
      </c>
      <c r="F5179" s="223">
        <f>F5128*'Usages mobilité'!$BG48*(1+'Usages mobilité'!$BH48)^(F$5078-$D$5078)/1000</f>
        <v>0</v>
      </c>
      <c r="G5179" s="223">
        <f>G5128*'Usages mobilité'!$BG48*(1+'Usages mobilité'!$BH48)^(G$5078-$D$5078)/1000</f>
        <v>0</v>
      </c>
      <c r="H5179" s="223">
        <f>H5128*'Usages mobilité'!$BG48*(1+'Usages mobilité'!$BH48)^(H$5078-$D$5078)/1000</f>
        <v>0</v>
      </c>
      <c r="I5179" s="223">
        <f>I5128*'Usages mobilité'!$BG48*(1+'Usages mobilité'!$BH48)^(I$5078-$D$5078)/1000</f>
        <v>0</v>
      </c>
      <c r="J5179" s="223">
        <f>J5128*'Usages mobilité'!$BG48*(1+'Usages mobilité'!$BH48)^(J$5078-$D$5078)/1000</f>
        <v>0</v>
      </c>
      <c r="K5179" s="223">
        <f>K5128*'Usages mobilité'!$BG48*(1+'Usages mobilité'!$BH48)^(K$5078-$D$5078)/1000</f>
        <v>0</v>
      </c>
      <c r="L5179" s="223">
        <f>L5128*'Usages mobilité'!$BG48*(1+'Usages mobilité'!$BH48)^(L$5078-$D$5078)/1000</f>
        <v>0</v>
      </c>
      <c r="M5179" s="223">
        <f>M5128*'Usages mobilité'!$BG48*(1+'Usages mobilité'!$BH48)^(M$5078-$D$5078)/1000</f>
        <v>0</v>
      </c>
      <c r="N5179" s="223">
        <f>N5128*'Usages mobilité'!$BG48*(1+'Usages mobilité'!$BH48)^(N$5078-$D$5078)/1000</f>
        <v>0</v>
      </c>
      <c r="O5179" s="223">
        <f>O5128*'Usages mobilité'!$BG48*(1+'Usages mobilité'!$BH48)^(O$5078-$D$5078)/1000</f>
        <v>0</v>
      </c>
      <c r="P5179" s="223">
        <f>P5128*'Usages mobilité'!$BG48*(1+'Usages mobilité'!$BH48)^(P$5078-$D$5078)/1000</f>
        <v>0</v>
      </c>
      <c r="Q5179" s="223">
        <f>Q5128*'Usages mobilité'!$BG48*(1+'Usages mobilité'!$BH48)^(Q$5078-$D$5078)/1000</f>
        <v>0</v>
      </c>
      <c r="R5179" s="223">
        <f>R5128*'Usages mobilité'!$BG48*(1+'Usages mobilité'!$BH48)^(R$5078-$D$5078)/1000</f>
        <v>0</v>
      </c>
    </row>
    <row r="5180" spans="1:18" hidden="1" outlineLevel="2" x14ac:dyDescent="0.25">
      <c r="A5180" s="222" t="str">
        <f>'Usages mobilité'!A49</f>
        <v>Usage mobilité n°46</v>
      </c>
      <c r="B5180" s="222" t="s">
        <v>645</v>
      </c>
      <c r="C5180" s="222"/>
      <c r="D5180" s="223">
        <f>D5129*'Usages mobilité'!$BG49*(1+'Usages mobilité'!$BH49)^(D$5078-$D$5078)/1000</f>
        <v>0</v>
      </c>
      <c r="E5180" s="223">
        <f>E5129*'Usages mobilité'!$BG49*(1+'Usages mobilité'!$BH49)^(E$5078-$D$5078)/1000</f>
        <v>0</v>
      </c>
      <c r="F5180" s="223">
        <f>F5129*'Usages mobilité'!$BG49*(1+'Usages mobilité'!$BH49)^(F$5078-$D$5078)/1000</f>
        <v>0</v>
      </c>
      <c r="G5180" s="223">
        <f>G5129*'Usages mobilité'!$BG49*(1+'Usages mobilité'!$BH49)^(G$5078-$D$5078)/1000</f>
        <v>0</v>
      </c>
      <c r="H5180" s="223">
        <f>H5129*'Usages mobilité'!$BG49*(1+'Usages mobilité'!$BH49)^(H$5078-$D$5078)/1000</f>
        <v>0</v>
      </c>
      <c r="I5180" s="223">
        <f>I5129*'Usages mobilité'!$BG49*(1+'Usages mobilité'!$BH49)^(I$5078-$D$5078)/1000</f>
        <v>0</v>
      </c>
      <c r="J5180" s="223">
        <f>J5129*'Usages mobilité'!$BG49*(1+'Usages mobilité'!$BH49)^(J$5078-$D$5078)/1000</f>
        <v>0</v>
      </c>
      <c r="K5180" s="223">
        <f>K5129*'Usages mobilité'!$BG49*(1+'Usages mobilité'!$BH49)^(K$5078-$D$5078)/1000</f>
        <v>0</v>
      </c>
      <c r="L5180" s="223">
        <f>L5129*'Usages mobilité'!$BG49*(1+'Usages mobilité'!$BH49)^(L$5078-$D$5078)/1000</f>
        <v>0</v>
      </c>
      <c r="M5180" s="223">
        <f>M5129*'Usages mobilité'!$BG49*(1+'Usages mobilité'!$BH49)^(M$5078-$D$5078)/1000</f>
        <v>0</v>
      </c>
      <c r="N5180" s="223">
        <f>N5129*'Usages mobilité'!$BG49*(1+'Usages mobilité'!$BH49)^(N$5078-$D$5078)/1000</f>
        <v>0</v>
      </c>
      <c r="O5180" s="223">
        <f>O5129*'Usages mobilité'!$BG49*(1+'Usages mobilité'!$BH49)^(O$5078-$D$5078)/1000</f>
        <v>0</v>
      </c>
      <c r="P5180" s="223">
        <f>P5129*'Usages mobilité'!$BG49*(1+'Usages mobilité'!$BH49)^(P$5078-$D$5078)/1000</f>
        <v>0</v>
      </c>
      <c r="Q5180" s="223">
        <f>Q5129*'Usages mobilité'!$BG49*(1+'Usages mobilité'!$BH49)^(Q$5078-$D$5078)/1000</f>
        <v>0</v>
      </c>
      <c r="R5180" s="223">
        <f>R5129*'Usages mobilité'!$BG49*(1+'Usages mobilité'!$BH49)^(R$5078-$D$5078)/1000</f>
        <v>0</v>
      </c>
    </row>
    <row r="5181" spans="1:18" hidden="1" outlineLevel="2" x14ac:dyDescent="0.25">
      <c r="A5181" s="222" t="str">
        <f>'Usages mobilité'!A50</f>
        <v>Usage mobilité n°47</v>
      </c>
      <c r="B5181" s="222" t="s">
        <v>645</v>
      </c>
      <c r="C5181" s="222"/>
      <c r="D5181" s="223">
        <f>D5130*'Usages mobilité'!$BG50*(1+'Usages mobilité'!$BH50)^(D$5078-$D$5078)/1000</f>
        <v>0</v>
      </c>
      <c r="E5181" s="223">
        <f>E5130*'Usages mobilité'!$BG50*(1+'Usages mobilité'!$BH50)^(E$5078-$D$5078)/1000</f>
        <v>0</v>
      </c>
      <c r="F5181" s="223">
        <f>F5130*'Usages mobilité'!$BG50*(1+'Usages mobilité'!$BH50)^(F$5078-$D$5078)/1000</f>
        <v>0</v>
      </c>
      <c r="G5181" s="223">
        <f>G5130*'Usages mobilité'!$BG50*(1+'Usages mobilité'!$BH50)^(G$5078-$D$5078)/1000</f>
        <v>0</v>
      </c>
      <c r="H5181" s="223">
        <f>H5130*'Usages mobilité'!$BG50*(1+'Usages mobilité'!$BH50)^(H$5078-$D$5078)/1000</f>
        <v>0</v>
      </c>
      <c r="I5181" s="223">
        <f>I5130*'Usages mobilité'!$BG50*(1+'Usages mobilité'!$BH50)^(I$5078-$D$5078)/1000</f>
        <v>0</v>
      </c>
      <c r="J5181" s="223">
        <f>J5130*'Usages mobilité'!$BG50*(1+'Usages mobilité'!$BH50)^(J$5078-$D$5078)/1000</f>
        <v>0</v>
      </c>
      <c r="K5181" s="223">
        <f>K5130*'Usages mobilité'!$BG50*(1+'Usages mobilité'!$BH50)^(K$5078-$D$5078)/1000</f>
        <v>0</v>
      </c>
      <c r="L5181" s="223">
        <f>L5130*'Usages mobilité'!$BG50*(1+'Usages mobilité'!$BH50)^(L$5078-$D$5078)/1000</f>
        <v>0</v>
      </c>
      <c r="M5181" s="223">
        <f>M5130*'Usages mobilité'!$BG50*(1+'Usages mobilité'!$BH50)^(M$5078-$D$5078)/1000</f>
        <v>0</v>
      </c>
      <c r="N5181" s="223">
        <f>N5130*'Usages mobilité'!$BG50*(1+'Usages mobilité'!$BH50)^(N$5078-$D$5078)/1000</f>
        <v>0</v>
      </c>
      <c r="O5181" s="223">
        <f>O5130*'Usages mobilité'!$BG50*(1+'Usages mobilité'!$BH50)^(O$5078-$D$5078)/1000</f>
        <v>0</v>
      </c>
      <c r="P5181" s="223">
        <f>P5130*'Usages mobilité'!$BG50*(1+'Usages mobilité'!$BH50)^(P$5078-$D$5078)/1000</f>
        <v>0</v>
      </c>
      <c r="Q5181" s="223">
        <f>Q5130*'Usages mobilité'!$BG50*(1+'Usages mobilité'!$BH50)^(Q$5078-$D$5078)/1000</f>
        <v>0</v>
      </c>
      <c r="R5181" s="223">
        <f>R5130*'Usages mobilité'!$BG50*(1+'Usages mobilité'!$BH50)^(R$5078-$D$5078)/1000</f>
        <v>0</v>
      </c>
    </row>
    <row r="5182" spans="1:18" hidden="1" outlineLevel="2" x14ac:dyDescent="0.25">
      <c r="A5182" s="222" t="str">
        <f>'Usages mobilité'!A51</f>
        <v>Usage mobilité n°48</v>
      </c>
      <c r="B5182" s="222" t="s">
        <v>645</v>
      </c>
      <c r="C5182" s="222"/>
      <c r="D5182" s="223">
        <f>D5131*'Usages mobilité'!$BG51*(1+'Usages mobilité'!$BH51)^(D$5078-$D$5078)/1000</f>
        <v>0</v>
      </c>
      <c r="E5182" s="223">
        <f>E5131*'Usages mobilité'!$BG51*(1+'Usages mobilité'!$BH51)^(E$5078-$D$5078)/1000</f>
        <v>0</v>
      </c>
      <c r="F5182" s="223">
        <f>F5131*'Usages mobilité'!$BG51*(1+'Usages mobilité'!$BH51)^(F$5078-$D$5078)/1000</f>
        <v>0</v>
      </c>
      <c r="G5182" s="223">
        <f>G5131*'Usages mobilité'!$BG51*(1+'Usages mobilité'!$BH51)^(G$5078-$D$5078)/1000</f>
        <v>0</v>
      </c>
      <c r="H5182" s="223">
        <f>H5131*'Usages mobilité'!$BG51*(1+'Usages mobilité'!$BH51)^(H$5078-$D$5078)/1000</f>
        <v>0</v>
      </c>
      <c r="I5182" s="223">
        <f>I5131*'Usages mobilité'!$BG51*(1+'Usages mobilité'!$BH51)^(I$5078-$D$5078)/1000</f>
        <v>0</v>
      </c>
      <c r="J5182" s="223">
        <f>J5131*'Usages mobilité'!$BG51*(1+'Usages mobilité'!$BH51)^(J$5078-$D$5078)/1000</f>
        <v>0</v>
      </c>
      <c r="K5182" s="223">
        <f>K5131*'Usages mobilité'!$BG51*(1+'Usages mobilité'!$BH51)^(K$5078-$D$5078)/1000</f>
        <v>0</v>
      </c>
      <c r="L5182" s="223">
        <f>L5131*'Usages mobilité'!$BG51*(1+'Usages mobilité'!$BH51)^(L$5078-$D$5078)/1000</f>
        <v>0</v>
      </c>
      <c r="M5182" s="223">
        <f>M5131*'Usages mobilité'!$BG51*(1+'Usages mobilité'!$BH51)^(M$5078-$D$5078)/1000</f>
        <v>0</v>
      </c>
      <c r="N5182" s="223">
        <f>N5131*'Usages mobilité'!$BG51*(1+'Usages mobilité'!$BH51)^(N$5078-$D$5078)/1000</f>
        <v>0</v>
      </c>
      <c r="O5182" s="223">
        <f>O5131*'Usages mobilité'!$BG51*(1+'Usages mobilité'!$BH51)^(O$5078-$D$5078)/1000</f>
        <v>0</v>
      </c>
      <c r="P5182" s="223">
        <f>P5131*'Usages mobilité'!$BG51*(1+'Usages mobilité'!$BH51)^(P$5078-$D$5078)/1000</f>
        <v>0</v>
      </c>
      <c r="Q5182" s="223">
        <f>Q5131*'Usages mobilité'!$BG51*(1+'Usages mobilité'!$BH51)^(Q$5078-$D$5078)/1000</f>
        <v>0</v>
      </c>
      <c r="R5182" s="223">
        <f>R5131*'Usages mobilité'!$BG51*(1+'Usages mobilité'!$BH51)^(R$5078-$D$5078)/1000</f>
        <v>0</v>
      </c>
    </row>
    <row r="5183" spans="1:18" hidden="1" outlineLevel="2" x14ac:dyDescent="0.25">
      <c r="A5183" s="222" t="str">
        <f>'Usages mobilité'!A52</f>
        <v>Usage mobilité n°49</v>
      </c>
      <c r="B5183" s="222" t="s">
        <v>645</v>
      </c>
      <c r="C5183" s="222"/>
      <c r="D5183" s="223">
        <f>D5132*'Usages mobilité'!$BG52*(1+'Usages mobilité'!$BH52)^(D$5078-$D$5078)/1000</f>
        <v>0</v>
      </c>
      <c r="E5183" s="223">
        <f>E5132*'Usages mobilité'!$BG52*(1+'Usages mobilité'!$BH52)^(E$5078-$D$5078)/1000</f>
        <v>0</v>
      </c>
      <c r="F5183" s="223">
        <f>F5132*'Usages mobilité'!$BG52*(1+'Usages mobilité'!$BH52)^(F$5078-$D$5078)/1000</f>
        <v>0</v>
      </c>
      <c r="G5183" s="223">
        <f>G5132*'Usages mobilité'!$BG52*(1+'Usages mobilité'!$BH52)^(G$5078-$D$5078)/1000</f>
        <v>0</v>
      </c>
      <c r="H5183" s="223">
        <f>H5132*'Usages mobilité'!$BG52*(1+'Usages mobilité'!$BH52)^(H$5078-$D$5078)/1000</f>
        <v>0</v>
      </c>
      <c r="I5183" s="223">
        <f>I5132*'Usages mobilité'!$BG52*(1+'Usages mobilité'!$BH52)^(I$5078-$D$5078)/1000</f>
        <v>0</v>
      </c>
      <c r="J5183" s="223">
        <f>J5132*'Usages mobilité'!$BG52*(1+'Usages mobilité'!$BH52)^(J$5078-$D$5078)/1000</f>
        <v>0</v>
      </c>
      <c r="K5183" s="223">
        <f>K5132*'Usages mobilité'!$BG52*(1+'Usages mobilité'!$BH52)^(K$5078-$D$5078)/1000</f>
        <v>0</v>
      </c>
      <c r="L5183" s="223">
        <f>L5132*'Usages mobilité'!$BG52*(1+'Usages mobilité'!$BH52)^(L$5078-$D$5078)/1000</f>
        <v>0</v>
      </c>
      <c r="M5183" s="223">
        <f>M5132*'Usages mobilité'!$BG52*(1+'Usages mobilité'!$BH52)^(M$5078-$D$5078)/1000</f>
        <v>0</v>
      </c>
      <c r="N5183" s="223">
        <f>N5132*'Usages mobilité'!$BG52*(1+'Usages mobilité'!$BH52)^(N$5078-$D$5078)/1000</f>
        <v>0</v>
      </c>
      <c r="O5183" s="223">
        <f>O5132*'Usages mobilité'!$BG52*(1+'Usages mobilité'!$BH52)^(O$5078-$D$5078)/1000</f>
        <v>0</v>
      </c>
      <c r="P5183" s="223">
        <f>P5132*'Usages mobilité'!$BG52*(1+'Usages mobilité'!$BH52)^(P$5078-$D$5078)/1000</f>
        <v>0</v>
      </c>
      <c r="Q5183" s="223">
        <f>Q5132*'Usages mobilité'!$BG52*(1+'Usages mobilité'!$BH52)^(Q$5078-$D$5078)/1000</f>
        <v>0</v>
      </c>
      <c r="R5183" s="223">
        <f>R5132*'Usages mobilité'!$BG52*(1+'Usages mobilité'!$BH52)^(R$5078-$D$5078)/1000</f>
        <v>0</v>
      </c>
    </row>
    <row r="5184" spans="1:18" hidden="1" outlineLevel="2" x14ac:dyDescent="0.25">
      <c r="A5184" s="222" t="str">
        <f>'Usages mobilité'!A53</f>
        <v>Usage mobilité n°50</v>
      </c>
      <c r="B5184" s="222" t="s">
        <v>645</v>
      </c>
      <c r="C5184" s="222"/>
      <c r="D5184" s="223">
        <f>D5133*'Usages mobilité'!$BG53*(1+'Usages mobilité'!$BH53)^(D$5078-$D$5078)/1000</f>
        <v>0</v>
      </c>
      <c r="E5184" s="223">
        <f>E5133*'Usages mobilité'!$BG53*(1+'Usages mobilité'!$BH53)^(E$5078-$D$5078)/1000</f>
        <v>0</v>
      </c>
      <c r="F5184" s="223">
        <f>F5133*'Usages mobilité'!$BG53*(1+'Usages mobilité'!$BH53)^(F$5078-$D$5078)/1000</f>
        <v>0</v>
      </c>
      <c r="G5184" s="223">
        <f>G5133*'Usages mobilité'!$BG53*(1+'Usages mobilité'!$BH53)^(G$5078-$D$5078)/1000</f>
        <v>0</v>
      </c>
      <c r="H5184" s="223">
        <f>H5133*'Usages mobilité'!$BG53*(1+'Usages mobilité'!$BH53)^(H$5078-$D$5078)/1000</f>
        <v>0</v>
      </c>
      <c r="I5184" s="223">
        <f>I5133*'Usages mobilité'!$BG53*(1+'Usages mobilité'!$BH53)^(I$5078-$D$5078)/1000</f>
        <v>0</v>
      </c>
      <c r="J5184" s="223">
        <f>J5133*'Usages mobilité'!$BG53*(1+'Usages mobilité'!$BH53)^(J$5078-$D$5078)/1000</f>
        <v>0</v>
      </c>
      <c r="K5184" s="223">
        <f>K5133*'Usages mobilité'!$BG53*(1+'Usages mobilité'!$BH53)^(K$5078-$D$5078)/1000</f>
        <v>0</v>
      </c>
      <c r="L5184" s="223">
        <f>L5133*'Usages mobilité'!$BG53*(1+'Usages mobilité'!$BH53)^(L$5078-$D$5078)/1000</f>
        <v>0</v>
      </c>
      <c r="M5184" s="223">
        <f>M5133*'Usages mobilité'!$BG53*(1+'Usages mobilité'!$BH53)^(M$5078-$D$5078)/1000</f>
        <v>0</v>
      </c>
      <c r="N5184" s="223">
        <f>N5133*'Usages mobilité'!$BG53*(1+'Usages mobilité'!$BH53)^(N$5078-$D$5078)/1000</f>
        <v>0</v>
      </c>
      <c r="O5184" s="223">
        <f>O5133*'Usages mobilité'!$BG53*(1+'Usages mobilité'!$BH53)^(O$5078-$D$5078)/1000</f>
        <v>0</v>
      </c>
      <c r="P5184" s="223">
        <f>P5133*'Usages mobilité'!$BG53*(1+'Usages mobilité'!$BH53)^(P$5078-$D$5078)/1000</f>
        <v>0</v>
      </c>
      <c r="Q5184" s="223">
        <f>Q5133*'Usages mobilité'!$BG53*(1+'Usages mobilité'!$BH53)^(Q$5078-$D$5078)/1000</f>
        <v>0</v>
      </c>
      <c r="R5184" s="223">
        <f>R5133*'Usages mobilité'!$BG53*(1+'Usages mobilité'!$BH53)^(R$5078-$D$5078)/1000</f>
        <v>0</v>
      </c>
    </row>
    <row r="5185" spans="1:18" hidden="1" outlineLevel="1" collapsed="1" x14ac:dyDescent="0.25">
      <c r="A5185" s="222" t="s">
        <v>657</v>
      </c>
      <c r="B5185" s="222"/>
      <c r="C5185" s="222"/>
      <c r="D5185" s="223">
        <f t="shared" ref="D5185:R5185" si="453">SUM(D5135:D5184)</f>
        <v>0</v>
      </c>
      <c r="E5185" s="223">
        <f t="shared" si="453"/>
        <v>0</v>
      </c>
      <c r="F5185" s="223">
        <f t="shared" si="453"/>
        <v>0</v>
      </c>
      <c r="G5185" s="223">
        <f t="shared" si="453"/>
        <v>0</v>
      </c>
      <c r="H5185" s="223">
        <f t="shared" si="453"/>
        <v>0</v>
      </c>
      <c r="I5185" s="223">
        <f t="shared" si="453"/>
        <v>0</v>
      </c>
      <c r="J5185" s="223">
        <f t="shared" si="453"/>
        <v>0</v>
      </c>
      <c r="K5185" s="223">
        <f t="shared" si="453"/>
        <v>0</v>
      </c>
      <c r="L5185" s="223">
        <f t="shared" si="453"/>
        <v>0</v>
      </c>
      <c r="M5185" s="223">
        <f t="shared" si="453"/>
        <v>0</v>
      </c>
      <c r="N5185" s="223">
        <f t="shared" si="453"/>
        <v>0</v>
      </c>
      <c r="O5185" s="223">
        <f t="shared" si="453"/>
        <v>0</v>
      </c>
      <c r="P5185" s="223">
        <f t="shared" si="453"/>
        <v>0</v>
      </c>
      <c r="Q5185" s="223">
        <f t="shared" si="453"/>
        <v>0</v>
      </c>
      <c r="R5185" s="223">
        <f t="shared" si="453"/>
        <v>0</v>
      </c>
    </row>
    <row r="5186" spans="1:18" hidden="1" outlineLevel="1" x14ac:dyDescent="0.25">
      <c r="A5186" s="53" t="s">
        <v>652</v>
      </c>
      <c r="B5186" s="53"/>
      <c r="C5186" s="53"/>
      <c r="D5186" s="244"/>
      <c r="E5186" s="244"/>
      <c r="F5186" s="244"/>
      <c r="G5186" s="244"/>
      <c r="H5186" s="244"/>
      <c r="I5186" s="244"/>
      <c r="J5186" s="244"/>
      <c r="K5186" s="244"/>
      <c r="L5186" s="244"/>
      <c r="M5186" s="244"/>
      <c r="N5186" s="244"/>
      <c r="O5186" s="244"/>
      <c r="P5186" s="244"/>
      <c r="Q5186" s="244"/>
      <c r="R5186" s="244"/>
    </row>
    <row r="5187" spans="1:18" hidden="1" outlineLevel="1" x14ac:dyDescent="0.25">
      <c r="A5187" s="53" t="s">
        <v>658</v>
      </c>
      <c r="B5187" s="53"/>
      <c r="C5187" s="53"/>
      <c r="D5187" s="244"/>
      <c r="E5187" s="244"/>
      <c r="F5187" s="244"/>
      <c r="G5187" s="244"/>
      <c r="H5187" s="244"/>
      <c r="I5187" s="244"/>
      <c r="J5187" s="244"/>
      <c r="K5187" s="244"/>
      <c r="L5187" s="244"/>
      <c r="M5187" s="244"/>
      <c r="N5187" s="244"/>
      <c r="O5187" s="244"/>
      <c r="P5187" s="244"/>
      <c r="Q5187" s="244"/>
      <c r="R5187" s="244"/>
    </row>
    <row r="5188" spans="1:18" hidden="1" outlineLevel="1" x14ac:dyDescent="0.25">
      <c r="A5188" s="53" t="s">
        <v>40</v>
      </c>
      <c r="B5188" s="53"/>
      <c r="C5188" s="53"/>
      <c r="D5188" s="223">
        <f t="shared" ref="D5188:R5188" si="454">D5185+D5187</f>
        <v>0</v>
      </c>
      <c r="E5188" s="223">
        <f t="shared" si="454"/>
        <v>0</v>
      </c>
      <c r="F5188" s="223">
        <f t="shared" si="454"/>
        <v>0</v>
      </c>
      <c r="G5188" s="223">
        <f t="shared" si="454"/>
        <v>0</v>
      </c>
      <c r="H5188" s="223">
        <f t="shared" si="454"/>
        <v>0</v>
      </c>
      <c r="I5188" s="223">
        <f t="shared" si="454"/>
        <v>0</v>
      </c>
      <c r="J5188" s="223">
        <f t="shared" si="454"/>
        <v>0</v>
      </c>
      <c r="K5188" s="223">
        <f t="shared" si="454"/>
        <v>0</v>
      </c>
      <c r="L5188" s="223">
        <f t="shared" si="454"/>
        <v>0</v>
      </c>
      <c r="M5188" s="223">
        <f t="shared" si="454"/>
        <v>0</v>
      </c>
      <c r="N5188" s="223">
        <f t="shared" si="454"/>
        <v>0</v>
      </c>
      <c r="O5188" s="223">
        <f t="shared" si="454"/>
        <v>0</v>
      </c>
      <c r="P5188" s="223">
        <f t="shared" si="454"/>
        <v>0</v>
      </c>
      <c r="Q5188" s="223">
        <f t="shared" si="454"/>
        <v>0</v>
      </c>
      <c r="R5188" s="223">
        <f t="shared" si="454"/>
        <v>0</v>
      </c>
    </row>
    <row r="5189" spans="1:18" hidden="1" outlineLevel="1" x14ac:dyDescent="0.25"/>
    <row r="5190" spans="1:18" hidden="1" outlineLevel="1" x14ac:dyDescent="0.25">
      <c r="A5190" s="274" t="s">
        <v>0</v>
      </c>
      <c r="B5190" s="225" t="s">
        <v>16</v>
      </c>
      <c r="C5190" s="53"/>
      <c r="D5190" s="244">
        <v>10000</v>
      </c>
      <c r="E5190" s="244"/>
      <c r="F5190" s="244"/>
      <c r="G5190" s="244"/>
      <c r="H5190" s="244"/>
      <c r="I5190" s="244"/>
      <c r="J5190" s="244"/>
      <c r="K5190" s="244"/>
      <c r="L5190" s="244"/>
      <c r="M5190" s="244"/>
      <c r="N5190" s="244"/>
      <c r="O5190" s="244"/>
      <c r="P5190" s="244"/>
      <c r="Q5190" s="244"/>
      <c r="R5190" s="244"/>
    </row>
    <row r="5191" spans="1:18" hidden="1" outlineLevel="1" x14ac:dyDescent="0.25">
      <c r="A5191" s="274"/>
      <c r="B5191" s="226" t="s">
        <v>42</v>
      </c>
      <c r="C5191" s="222"/>
      <c r="D5191" s="223">
        <f>IF($B5075&lt;&gt;"",D5190*(VLOOKUP($B5075,Distribution!$H4:$Y53,18)*(1+VLOOKUP($B5075,Distribution!$H4:$Z53,19))^(D5078-$D5078))/1000,0)</f>
        <v>0</v>
      </c>
      <c r="E5191" s="223">
        <f>IF($B5075&lt;&gt;"",E5190*(VLOOKUP($B5075,Distribution!$H4:$Y53,18)*(1+VLOOKUP($B5075,Distribution!$H4:$Z53,19))^(E5078-$D5078))/1000,0)</f>
        <v>0</v>
      </c>
      <c r="F5191" s="223">
        <f>IF($B5075&lt;&gt;"",F5190*(VLOOKUP($B5075,Distribution!$H4:$Y53,18)*(1+VLOOKUP($B5075,Distribution!$H4:$Z53,19))^(F5078-$D5078))/1000,0)</f>
        <v>0</v>
      </c>
      <c r="G5191" s="223">
        <f>IF($B5075&lt;&gt;"",G5190*(VLOOKUP($B5075,Distribution!$H4:$Y53,18)*(1+VLOOKUP($B5075,Distribution!$H4:$Z53,19))^(G5078-$D5078))/1000,0)</f>
        <v>0</v>
      </c>
      <c r="H5191" s="223">
        <f>IF($B5075&lt;&gt;"",H5190*(VLOOKUP($B5075,Distribution!$H4:$Y53,18)*(1+VLOOKUP($B5075,Distribution!$H4:$Z53,19))^(H5078-$D5078))/1000,0)</f>
        <v>0</v>
      </c>
      <c r="I5191" s="223">
        <f>IF($B5075&lt;&gt;"",I5190*(VLOOKUP($B5075,Distribution!$H4:$Y53,18)*(1+VLOOKUP($B5075,Distribution!$H4:$Z53,19))^(I5078-$D5078))/1000,0)</f>
        <v>0</v>
      </c>
      <c r="J5191" s="223">
        <f>IF($B5075&lt;&gt;"",J5190*(VLOOKUP($B5075,Distribution!$H4:$Y53,18)*(1+VLOOKUP($B5075,Distribution!$H4:$Z53,19))^(J5078-$D5078))/1000,0)</f>
        <v>0</v>
      </c>
      <c r="K5191" s="223">
        <f>IF($B5075&lt;&gt;"",K5190*(VLOOKUP($B5075,Distribution!$H4:$Y53,18)*(1+VLOOKUP($B5075,Distribution!$H4:$Z53,19))^(K5078-$D5078))/1000,0)</f>
        <v>0</v>
      </c>
      <c r="L5191" s="223">
        <f>IF($B5075&lt;&gt;"",L5190*(VLOOKUP($B5075,Distribution!$H4:$Y53,18)*(1+VLOOKUP($B5075,Distribution!$H4:$Z53,19))^(L5078-$D5078))/1000,0)</f>
        <v>0</v>
      </c>
      <c r="M5191" s="223">
        <f>IF($B5075&lt;&gt;"",M5190*(VLOOKUP($B5075,Distribution!$H4:$Y53,18)*(1+VLOOKUP($B5075,Distribution!$H4:$Z53,19))^(M5078-$D5078))/1000,0)</f>
        <v>0</v>
      </c>
      <c r="N5191" s="223">
        <f>IF($B5075&lt;&gt;"",N5190*(VLOOKUP($B5075,Distribution!$H4:$Y53,18)*(1+VLOOKUP($B5075,Distribution!$H4:$Z53,19))^(N5078-$D5078))/1000,0)</f>
        <v>0</v>
      </c>
      <c r="O5191" s="223">
        <f>IF($B5075&lt;&gt;"",O5190*(VLOOKUP($B5075,Distribution!$H4:$Y53,18)*(1+VLOOKUP($B5075,Distribution!$H4:$Z53,19))^(O5078-$D5078))/1000,0)</f>
        <v>0</v>
      </c>
      <c r="P5191" s="223">
        <f>IF($B5075&lt;&gt;"",P5190*(VLOOKUP($B5075,Distribution!$H4:$Y53,18)*(1+VLOOKUP($B5075,Distribution!$H4:$Z53,19))^(P5078-$D5078))/1000,0)</f>
        <v>0</v>
      </c>
      <c r="Q5191" s="223">
        <f>IF($B5075&lt;&gt;"",Q5190*(VLOOKUP($B5075,Distribution!$H4:$Y53,18)*(1+VLOOKUP($B5075,Distribution!$H4:$Z53,19))^(Q5078-$D5078))/1000,0)</f>
        <v>0</v>
      </c>
      <c r="R5191" s="223">
        <f>IF($B5075&lt;&gt;"",R5190*(VLOOKUP($B5075,Distribution!$H4:$Y53,18)*(1+VLOOKUP($B5075,Distribution!$H4:$Z53,19))^(R5078-$D5078))/1000,0)</f>
        <v>0</v>
      </c>
    </row>
    <row r="5192" spans="1:18" hidden="1" outlineLevel="1" x14ac:dyDescent="0.25">
      <c r="A5192" s="274" t="s">
        <v>15</v>
      </c>
      <c r="B5192" s="225" t="s">
        <v>679</v>
      </c>
      <c r="C5192" s="53"/>
      <c r="D5192" s="244"/>
      <c r="E5192" s="244"/>
      <c r="F5192" s="244"/>
      <c r="G5192" s="244"/>
      <c r="H5192" s="244"/>
      <c r="I5192" s="244"/>
      <c r="J5192" s="244"/>
      <c r="K5192" s="244"/>
      <c r="L5192" s="244"/>
      <c r="M5192" s="244"/>
      <c r="N5192" s="244"/>
      <c r="O5192" s="244"/>
      <c r="P5192" s="244"/>
      <c r="Q5192" s="244"/>
      <c r="R5192" s="244"/>
    </row>
    <row r="5193" spans="1:18" hidden="1" outlineLevel="1" x14ac:dyDescent="0.25">
      <c r="A5193" s="274"/>
      <c r="B5193" s="225" t="s">
        <v>42</v>
      </c>
      <c r="C5193" s="53"/>
      <c r="D5193" s="244"/>
      <c r="E5193" s="244"/>
      <c r="F5193" s="244"/>
      <c r="G5193" s="244"/>
      <c r="H5193" s="244"/>
      <c r="I5193" s="244"/>
      <c r="J5193" s="244"/>
      <c r="K5193" s="244"/>
      <c r="L5193" s="244"/>
      <c r="M5193" s="244"/>
      <c r="N5193" s="244"/>
      <c r="O5193" s="244"/>
      <c r="P5193" s="244"/>
      <c r="Q5193" s="244"/>
      <c r="R5193" s="244"/>
    </row>
    <row r="5194" spans="1:18" hidden="1" outlineLevel="1" x14ac:dyDescent="0.25">
      <c r="A5194" s="225" t="s">
        <v>56</v>
      </c>
      <c r="B5194" s="225"/>
      <c r="C5194" s="53"/>
      <c r="D5194" s="244"/>
      <c r="E5194" s="244"/>
      <c r="F5194" s="244"/>
      <c r="G5194" s="244"/>
      <c r="H5194" s="244"/>
      <c r="I5194" s="244"/>
      <c r="J5194" s="244"/>
      <c r="K5194" s="244"/>
      <c r="L5194" s="244"/>
      <c r="M5194" s="244"/>
      <c r="N5194" s="244"/>
      <c r="O5194" s="244"/>
      <c r="P5194" s="244"/>
      <c r="Q5194" s="244"/>
      <c r="R5194" s="244"/>
    </row>
    <row r="5195" spans="1:18" hidden="1" outlineLevel="1" x14ac:dyDescent="0.25">
      <c r="A5195" s="225" t="s">
        <v>57</v>
      </c>
      <c r="B5195" s="225"/>
      <c r="C5195" s="53"/>
      <c r="D5195" s="244"/>
      <c r="E5195" s="244"/>
      <c r="F5195" s="244"/>
      <c r="G5195" s="244"/>
      <c r="H5195" s="244"/>
      <c r="I5195" s="244"/>
      <c r="J5195" s="244"/>
      <c r="K5195" s="244"/>
      <c r="L5195" s="244"/>
      <c r="M5195" s="244"/>
      <c r="N5195" s="244"/>
      <c r="O5195" s="244"/>
      <c r="P5195" s="244"/>
      <c r="Q5195" s="244"/>
      <c r="R5195" s="244"/>
    </row>
    <row r="5196" spans="1:18" hidden="1" outlineLevel="1" x14ac:dyDescent="0.25">
      <c r="A5196" s="224" t="s">
        <v>659</v>
      </c>
      <c r="B5196" s="224"/>
      <c r="C5196" s="222"/>
      <c r="D5196" s="223">
        <f t="shared" ref="D5196:R5196" si="455">D5191+D5193+D5194+D5195</f>
        <v>0</v>
      </c>
      <c r="E5196" s="223">
        <f t="shared" si="455"/>
        <v>0</v>
      </c>
      <c r="F5196" s="223">
        <f t="shared" si="455"/>
        <v>0</v>
      </c>
      <c r="G5196" s="223">
        <f t="shared" si="455"/>
        <v>0</v>
      </c>
      <c r="H5196" s="223">
        <f t="shared" si="455"/>
        <v>0</v>
      </c>
      <c r="I5196" s="223">
        <f t="shared" si="455"/>
        <v>0</v>
      </c>
      <c r="J5196" s="223">
        <f t="shared" si="455"/>
        <v>0</v>
      </c>
      <c r="K5196" s="223">
        <f t="shared" si="455"/>
        <v>0</v>
      </c>
      <c r="L5196" s="223">
        <f t="shared" si="455"/>
        <v>0</v>
      </c>
      <c r="M5196" s="223">
        <f t="shared" si="455"/>
        <v>0</v>
      </c>
      <c r="N5196" s="223">
        <f t="shared" si="455"/>
        <v>0</v>
      </c>
      <c r="O5196" s="223">
        <f t="shared" si="455"/>
        <v>0</v>
      </c>
      <c r="P5196" s="223">
        <f t="shared" si="455"/>
        <v>0</v>
      </c>
      <c r="Q5196" s="223">
        <f t="shared" si="455"/>
        <v>0</v>
      </c>
      <c r="R5196" s="223">
        <f t="shared" si="455"/>
        <v>0</v>
      </c>
    </row>
    <row r="5197" spans="1:18" hidden="1" outlineLevel="1" x14ac:dyDescent="0.25"/>
    <row r="5198" spans="1:18" hidden="1" outlineLevel="1" x14ac:dyDescent="0.25">
      <c r="A5198" s="222" t="s">
        <v>663</v>
      </c>
      <c r="B5198" s="222"/>
      <c r="C5198" s="222"/>
      <c r="D5198" s="223">
        <f t="shared" ref="D5198:R5198" si="456">D5188-D5196</f>
        <v>0</v>
      </c>
      <c r="E5198" s="223">
        <f t="shared" si="456"/>
        <v>0</v>
      </c>
      <c r="F5198" s="223">
        <f t="shared" si="456"/>
        <v>0</v>
      </c>
      <c r="G5198" s="223">
        <f t="shared" si="456"/>
        <v>0</v>
      </c>
      <c r="H5198" s="223">
        <f t="shared" si="456"/>
        <v>0</v>
      </c>
      <c r="I5198" s="223">
        <f t="shared" si="456"/>
        <v>0</v>
      </c>
      <c r="J5198" s="223">
        <f t="shared" si="456"/>
        <v>0</v>
      </c>
      <c r="K5198" s="223">
        <f t="shared" si="456"/>
        <v>0</v>
      </c>
      <c r="L5198" s="223">
        <f t="shared" si="456"/>
        <v>0</v>
      </c>
      <c r="M5198" s="223">
        <f t="shared" si="456"/>
        <v>0</v>
      </c>
      <c r="N5198" s="223">
        <f t="shared" si="456"/>
        <v>0</v>
      </c>
      <c r="O5198" s="223">
        <f t="shared" si="456"/>
        <v>0</v>
      </c>
      <c r="P5198" s="223">
        <f t="shared" si="456"/>
        <v>0</v>
      </c>
      <c r="Q5198" s="223">
        <f t="shared" si="456"/>
        <v>0</v>
      </c>
      <c r="R5198" s="223">
        <f t="shared" si="456"/>
        <v>0</v>
      </c>
    </row>
    <row r="5199" spans="1:18" hidden="1" outlineLevel="1" x14ac:dyDescent="0.25"/>
    <row r="5200" spans="1:18" hidden="1" outlineLevel="1" x14ac:dyDescent="0.25">
      <c r="A5200" s="53" t="s">
        <v>664</v>
      </c>
      <c r="B5200" s="53"/>
      <c r="C5200" s="53"/>
      <c r="D5200" s="244"/>
      <c r="E5200" s="244"/>
      <c r="F5200" s="244"/>
      <c r="G5200" s="244"/>
      <c r="H5200" s="244"/>
      <c r="I5200" s="244"/>
      <c r="J5200" s="244"/>
      <c r="K5200" s="244"/>
      <c r="L5200" s="244"/>
      <c r="M5200" s="244"/>
      <c r="N5200" s="244"/>
      <c r="O5200" s="244"/>
      <c r="P5200" s="244"/>
      <c r="Q5200" s="244"/>
      <c r="R5200" s="244"/>
    </row>
    <row r="5201" spans="1:18" hidden="1" outlineLevel="1" x14ac:dyDescent="0.25"/>
    <row r="5202" spans="1:18" hidden="1" outlineLevel="1" x14ac:dyDescent="0.25">
      <c r="A5202" s="222" t="s">
        <v>665</v>
      </c>
      <c r="B5202" s="222"/>
      <c r="C5202" s="222"/>
      <c r="D5202" s="223">
        <f t="shared" ref="D5202:R5202" si="457">D5198-D5200</f>
        <v>0</v>
      </c>
      <c r="E5202" s="223">
        <f t="shared" si="457"/>
        <v>0</v>
      </c>
      <c r="F5202" s="223">
        <f t="shared" si="457"/>
        <v>0</v>
      </c>
      <c r="G5202" s="223">
        <f t="shared" si="457"/>
        <v>0</v>
      </c>
      <c r="H5202" s="223">
        <f t="shared" si="457"/>
        <v>0</v>
      </c>
      <c r="I5202" s="223">
        <f t="shared" si="457"/>
        <v>0</v>
      </c>
      <c r="J5202" s="223">
        <f t="shared" si="457"/>
        <v>0</v>
      </c>
      <c r="K5202" s="223">
        <f t="shared" si="457"/>
        <v>0</v>
      </c>
      <c r="L5202" s="223">
        <f t="shared" si="457"/>
        <v>0</v>
      </c>
      <c r="M5202" s="223">
        <f t="shared" si="457"/>
        <v>0</v>
      </c>
      <c r="N5202" s="223">
        <f t="shared" si="457"/>
        <v>0</v>
      </c>
      <c r="O5202" s="223">
        <f t="shared" si="457"/>
        <v>0</v>
      </c>
      <c r="P5202" s="223">
        <f t="shared" si="457"/>
        <v>0</v>
      </c>
      <c r="Q5202" s="223">
        <f t="shared" si="457"/>
        <v>0</v>
      </c>
      <c r="R5202" s="223">
        <f t="shared" si="457"/>
        <v>0</v>
      </c>
    </row>
    <row r="5203" spans="1:18" hidden="1" outlineLevel="1" x14ac:dyDescent="0.25">
      <c r="A5203" s="222" t="s">
        <v>666</v>
      </c>
      <c r="B5203" s="222"/>
      <c r="C5203" s="222"/>
      <c r="D5203" s="223">
        <f t="shared" ref="D5203:R5203" si="458">$B5076*D5202</f>
        <v>0</v>
      </c>
      <c r="E5203" s="223">
        <f t="shared" si="458"/>
        <v>0</v>
      </c>
      <c r="F5203" s="223">
        <f t="shared" si="458"/>
        <v>0</v>
      </c>
      <c r="G5203" s="223">
        <f t="shared" si="458"/>
        <v>0</v>
      </c>
      <c r="H5203" s="223">
        <f t="shared" si="458"/>
        <v>0</v>
      </c>
      <c r="I5203" s="223">
        <f t="shared" si="458"/>
        <v>0</v>
      </c>
      <c r="J5203" s="223">
        <f t="shared" si="458"/>
        <v>0</v>
      </c>
      <c r="K5203" s="223">
        <f t="shared" si="458"/>
        <v>0</v>
      </c>
      <c r="L5203" s="223">
        <f t="shared" si="458"/>
        <v>0</v>
      </c>
      <c r="M5203" s="223">
        <f t="shared" si="458"/>
        <v>0</v>
      </c>
      <c r="N5203" s="223">
        <f t="shared" si="458"/>
        <v>0</v>
      </c>
      <c r="O5203" s="223">
        <f t="shared" si="458"/>
        <v>0</v>
      </c>
      <c r="P5203" s="223">
        <f t="shared" si="458"/>
        <v>0</v>
      </c>
      <c r="Q5203" s="223">
        <f t="shared" si="458"/>
        <v>0</v>
      </c>
      <c r="R5203" s="223">
        <f t="shared" si="458"/>
        <v>0</v>
      </c>
    </row>
    <row r="5204" spans="1:18" hidden="1" outlineLevel="1" x14ac:dyDescent="0.25"/>
    <row r="5205" spans="1:18" hidden="1" outlineLevel="1" x14ac:dyDescent="0.25">
      <c r="A5205" s="222" t="s">
        <v>667</v>
      </c>
      <c r="B5205" s="222"/>
      <c r="C5205" s="222"/>
      <c r="D5205" s="223">
        <f t="shared" ref="D5205:R5205" si="459">D5202-D5203</f>
        <v>0</v>
      </c>
      <c r="E5205" s="223">
        <f t="shared" si="459"/>
        <v>0</v>
      </c>
      <c r="F5205" s="223">
        <f t="shared" si="459"/>
        <v>0</v>
      </c>
      <c r="G5205" s="223">
        <f t="shared" si="459"/>
        <v>0</v>
      </c>
      <c r="H5205" s="223">
        <f t="shared" si="459"/>
        <v>0</v>
      </c>
      <c r="I5205" s="223">
        <f t="shared" si="459"/>
        <v>0</v>
      </c>
      <c r="J5205" s="223">
        <f t="shared" si="459"/>
        <v>0</v>
      </c>
      <c r="K5205" s="223">
        <f t="shared" si="459"/>
        <v>0</v>
      </c>
      <c r="L5205" s="223">
        <f t="shared" si="459"/>
        <v>0</v>
      </c>
      <c r="M5205" s="223">
        <f t="shared" si="459"/>
        <v>0</v>
      </c>
      <c r="N5205" s="223">
        <f t="shared" si="459"/>
        <v>0</v>
      </c>
      <c r="O5205" s="223">
        <f t="shared" si="459"/>
        <v>0</v>
      </c>
      <c r="P5205" s="223">
        <f t="shared" si="459"/>
        <v>0</v>
      </c>
      <c r="Q5205" s="223">
        <f t="shared" si="459"/>
        <v>0</v>
      </c>
      <c r="R5205" s="223">
        <f t="shared" si="459"/>
        <v>0</v>
      </c>
    </row>
    <row r="5206" spans="1:18" hidden="1" outlineLevel="1" x14ac:dyDescent="0.25"/>
    <row r="5207" spans="1:18" hidden="1" outlineLevel="1" x14ac:dyDescent="0.25">
      <c r="A5207" s="224" t="s">
        <v>668</v>
      </c>
      <c r="B5207" s="222"/>
      <c r="C5207" s="222"/>
      <c r="D5207" s="227" t="e">
        <f>IRR(D5205:R5205)</f>
        <v>#NUM!</v>
      </c>
    </row>
    <row r="5208" spans="1:18" collapsed="1" x14ac:dyDescent="0.25"/>
    <row r="5211" spans="1:18" s="169" customFormat="1" x14ac:dyDescent="0.25">
      <c r="A5211" s="169" t="s">
        <v>919</v>
      </c>
    </row>
    <row r="5212" spans="1:18" hidden="1" outlineLevel="1" x14ac:dyDescent="0.25"/>
    <row r="5213" spans="1:18" hidden="1" outlineLevel="1" x14ac:dyDescent="0.25">
      <c r="A5213" s="217" t="s">
        <v>643</v>
      </c>
      <c r="B5213" s="208"/>
    </row>
    <row r="5214" spans="1:18" hidden="1" outlineLevel="1" x14ac:dyDescent="0.25">
      <c r="A5214" s="218" t="s">
        <v>644</v>
      </c>
      <c r="B5214" s="209"/>
    </row>
    <row r="5215" spans="1:18" ht="15.75" hidden="1" outlineLevel="1" thickBot="1" x14ac:dyDescent="0.3">
      <c r="A5215" s="219" t="s">
        <v>12</v>
      </c>
      <c r="B5215" s="243"/>
    </row>
    <row r="5216" spans="1:18" hidden="1" outlineLevel="1" x14ac:dyDescent="0.25"/>
    <row r="5217" spans="1:18" hidden="1" outlineLevel="1" x14ac:dyDescent="0.25">
      <c r="A5217" s="53" t="s">
        <v>14</v>
      </c>
      <c r="B5217" s="53"/>
      <c r="C5217" s="223">
        <v>0</v>
      </c>
      <c r="D5217" s="223">
        <v>1</v>
      </c>
      <c r="E5217" s="223">
        <v>2</v>
      </c>
      <c r="F5217" s="223">
        <v>3</v>
      </c>
      <c r="G5217" s="223">
        <v>4</v>
      </c>
      <c r="H5217" s="223">
        <v>5</v>
      </c>
      <c r="I5217" s="223">
        <v>6</v>
      </c>
      <c r="J5217" s="223">
        <v>7</v>
      </c>
      <c r="K5217" s="223">
        <v>8</v>
      </c>
      <c r="L5217" s="223">
        <v>9</v>
      </c>
      <c r="M5217" s="223">
        <v>10</v>
      </c>
      <c r="N5217" s="223">
        <v>11</v>
      </c>
      <c r="O5217" s="223">
        <v>12</v>
      </c>
      <c r="P5217" s="223">
        <v>13</v>
      </c>
      <c r="Q5217" s="223">
        <v>14</v>
      </c>
      <c r="R5217" s="223">
        <v>15</v>
      </c>
    </row>
    <row r="5218" spans="1:18" hidden="1" outlineLevel="1" x14ac:dyDescent="0.25"/>
    <row r="5219" spans="1:18" hidden="1" outlineLevel="1" x14ac:dyDescent="0.25">
      <c r="A5219" s="53" t="s">
        <v>59</v>
      </c>
      <c r="B5219" s="53"/>
      <c r="C5219" s="244"/>
      <c r="D5219" s="244"/>
      <c r="E5219" s="244"/>
      <c r="F5219" s="244"/>
      <c r="G5219" s="244"/>
      <c r="H5219" s="244"/>
      <c r="I5219" s="244"/>
      <c r="J5219" s="244"/>
      <c r="K5219" s="244"/>
      <c r="L5219" s="244"/>
      <c r="M5219" s="244"/>
      <c r="N5219" s="244"/>
      <c r="O5219" s="244"/>
      <c r="P5219" s="244"/>
      <c r="Q5219" s="244"/>
      <c r="R5219" s="244"/>
    </row>
    <row r="5220" spans="1:18" hidden="1" outlineLevel="1" x14ac:dyDescent="0.25">
      <c r="A5220" s="53" t="s">
        <v>824</v>
      </c>
      <c r="B5220" s="53"/>
      <c r="C5220" s="244"/>
      <c r="D5220" s="244"/>
      <c r="E5220" s="244"/>
      <c r="F5220" s="244"/>
      <c r="G5220" s="244"/>
      <c r="H5220" s="244"/>
      <c r="I5220" s="244"/>
      <c r="J5220" s="244"/>
      <c r="K5220" s="244"/>
      <c r="L5220" s="244"/>
      <c r="M5220" s="244"/>
      <c r="N5220" s="244"/>
      <c r="O5220" s="244"/>
      <c r="P5220" s="244"/>
      <c r="Q5220" s="244"/>
      <c r="R5220" s="244"/>
    </row>
    <row r="5221" spans="1:18" hidden="1" outlineLevel="1" x14ac:dyDescent="0.25">
      <c r="A5221" s="53" t="s">
        <v>825</v>
      </c>
      <c r="B5221" s="53"/>
      <c r="C5221" s="244"/>
      <c r="D5221" s="244"/>
      <c r="E5221" s="244"/>
      <c r="F5221" s="244"/>
      <c r="G5221" s="244"/>
      <c r="H5221" s="244"/>
      <c r="I5221" s="244"/>
      <c r="J5221" s="244"/>
      <c r="K5221" s="244"/>
      <c r="L5221" s="244"/>
      <c r="M5221" s="244"/>
      <c r="N5221" s="244"/>
      <c r="O5221" s="244"/>
      <c r="P5221" s="244"/>
      <c r="Q5221" s="244"/>
      <c r="R5221" s="244"/>
    </row>
    <row r="5222" spans="1:18" hidden="1" outlineLevel="1" x14ac:dyDescent="0.25"/>
    <row r="5223" spans="1:18" hidden="1" outlineLevel="2" x14ac:dyDescent="0.25">
      <c r="A5223" s="222" t="str">
        <f>'Usages industrie'!A4</f>
        <v>Usage industriel n°1</v>
      </c>
      <c r="B5223" s="222" t="s">
        <v>41</v>
      </c>
      <c r="C5223" s="222"/>
      <c r="D5223" s="223">
        <f>IF(B$5213&lt;&gt;"",IF(B$5213='Usages industrie'!$K4,'Usages industrie'!J4,0),0)</f>
        <v>0</v>
      </c>
      <c r="E5223" s="223">
        <f t="shared" ref="E5223:R5232" si="460">$D5223</f>
        <v>0</v>
      </c>
      <c r="F5223" s="223">
        <f t="shared" si="460"/>
        <v>0</v>
      </c>
      <c r="G5223" s="223">
        <f t="shared" si="460"/>
        <v>0</v>
      </c>
      <c r="H5223" s="223">
        <f t="shared" si="460"/>
        <v>0</v>
      </c>
      <c r="I5223" s="223">
        <f t="shared" si="460"/>
        <v>0</v>
      </c>
      <c r="J5223" s="223">
        <f t="shared" si="460"/>
        <v>0</v>
      </c>
      <c r="K5223" s="223">
        <f t="shared" si="460"/>
        <v>0</v>
      </c>
      <c r="L5223" s="223">
        <f t="shared" si="460"/>
        <v>0</v>
      </c>
      <c r="M5223" s="223">
        <f t="shared" si="460"/>
        <v>0</v>
      </c>
      <c r="N5223" s="223">
        <f t="shared" si="460"/>
        <v>0</v>
      </c>
      <c r="O5223" s="223">
        <f t="shared" si="460"/>
        <v>0</v>
      </c>
      <c r="P5223" s="223">
        <f t="shared" si="460"/>
        <v>0</v>
      </c>
      <c r="Q5223" s="223">
        <f t="shared" si="460"/>
        <v>0</v>
      </c>
      <c r="R5223" s="223">
        <f t="shared" si="460"/>
        <v>0</v>
      </c>
    </row>
    <row r="5224" spans="1:18" hidden="1" outlineLevel="2" x14ac:dyDescent="0.25">
      <c r="A5224" s="222" t="str">
        <f>'Usages industrie'!A5</f>
        <v>Usage industriel n°2</v>
      </c>
      <c r="B5224" s="222" t="s">
        <v>41</v>
      </c>
      <c r="C5224" s="222"/>
      <c r="D5224" s="223">
        <f>IF(B$5213&lt;&gt;"",IF(B$5213='Usages industrie'!$K5,'Usages industrie'!J5,0),0)</f>
        <v>0</v>
      </c>
      <c r="E5224" s="223">
        <f t="shared" si="460"/>
        <v>0</v>
      </c>
      <c r="F5224" s="223">
        <f t="shared" si="460"/>
        <v>0</v>
      </c>
      <c r="G5224" s="223">
        <f t="shared" si="460"/>
        <v>0</v>
      </c>
      <c r="H5224" s="223">
        <f t="shared" si="460"/>
        <v>0</v>
      </c>
      <c r="I5224" s="223">
        <f t="shared" si="460"/>
        <v>0</v>
      </c>
      <c r="J5224" s="223">
        <f t="shared" si="460"/>
        <v>0</v>
      </c>
      <c r="K5224" s="223">
        <f t="shared" si="460"/>
        <v>0</v>
      </c>
      <c r="L5224" s="223">
        <f t="shared" si="460"/>
        <v>0</v>
      </c>
      <c r="M5224" s="223">
        <f t="shared" si="460"/>
        <v>0</v>
      </c>
      <c r="N5224" s="223">
        <f t="shared" si="460"/>
        <v>0</v>
      </c>
      <c r="O5224" s="223">
        <f t="shared" si="460"/>
        <v>0</v>
      </c>
      <c r="P5224" s="223">
        <f t="shared" si="460"/>
        <v>0</v>
      </c>
      <c r="Q5224" s="223">
        <f t="shared" si="460"/>
        <v>0</v>
      </c>
      <c r="R5224" s="223">
        <f t="shared" si="460"/>
        <v>0</v>
      </c>
    </row>
    <row r="5225" spans="1:18" hidden="1" outlineLevel="2" x14ac:dyDescent="0.25">
      <c r="A5225" s="222" t="str">
        <f>'Usages industrie'!A6</f>
        <v>Usage industriel n°3</v>
      </c>
      <c r="B5225" s="222" t="s">
        <v>41</v>
      </c>
      <c r="C5225" s="222"/>
      <c r="D5225" s="223">
        <f>IF(B$5213&lt;&gt;"",IF(B$5213='Usages industrie'!$K6,'Usages industrie'!J6,0),0)</f>
        <v>0</v>
      </c>
      <c r="E5225" s="223">
        <f t="shared" si="460"/>
        <v>0</v>
      </c>
      <c r="F5225" s="223">
        <f t="shared" si="460"/>
        <v>0</v>
      </c>
      <c r="G5225" s="223">
        <f t="shared" si="460"/>
        <v>0</v>
      </c>
      <c r="H5225" s="223">
        <f t="shared" si="460"/>
        <v>0</v>
      </c>
      <c r="I5225" s="223">
        <f t="shared" si="460"/>
        <v>0</v>
      </c>
      <c r="J5225" s="223">
        <f t="shared" si="460"/>
        <v>0</v>
      </c>
      <c r="K5225" s="223">
        <f t="shared" si="460"/>
        <v>0</v>
      </c>
      <c r="L5225" s="223">
        <f t="shared" si="460"/>
        <v>0</v>
      </c>
      <c r="M5225" s="223">
        <f t="shared" si="460"/>
        <v>0</v>
      </c>
      <c r="N5225" s="223">
        <f t="shared" si="460"/>
        <v>0</v>
      </c>
      <c r="O5225" s="223">
        <f t="shared" si="460"/>
        <v>0</v>
      </c>
      <c r="P5225" s="223">
        <f t="shared" si="460"/>
        <v>0</v>
      </c>
      <c r="Q5225" s="223">
        <f t="shared" si="460"/>
        <v>0</v>
      </c>
      <c r="R5225" s="223">
        <f t="shared" si="460"/>
        <v>0</v>
      </c>
    </row>
    <row r="5226" spans="1:18" hidden="1" outlineLevel="2" x14ac:dyDescent="0.25">
      <c r="A5226" s="222" t="str">
        <f>'Usages industrie'!A7</f>
        <v>Usage industriel n°4</v>
      </c>
      <c r="B5226" s="222" t="s">
        <v>41</v>
      </c>
      <c r="C5226" s="222"/>
      <c r="D5226" s="223">
        <f>IF(B$5213&lt;&gt;"",IF(B$5213='Usages industrie'!$K7,'Usages industrie'!J7,0),0)</f>
        <v>0</v>
      </c>
      <c r="E5226" s="223">
        <f t="shared" si="460"/>
        <v>0</v>
      </c>
      <c r="F5226" s="223">
        <f t="shared" si="460"/>
        <v>0</v>
      </c>
      <c r="G5226" s="223">
        <f t="shared" si="460"/>
        <v>0</v>
      </c>
      <c r="H5226" s="223">
        <f t="shared" si="460"/>
        <v>0</v>
      </c>
      <c r="I5226" s="223">
        <f t="shared" si="460"/>
        <v>0</v>
      </c>
      <c r="J5226" s="223">
        <f t="shared" si="460"/>
        <v>0</v>
      </c>
      <c r="K5226" s="223">
        <f t="shared" si="460"/>
        <v>0</v>
      </c>
      <c r="L5226" s="223">
        <f t="shared" si="460"/>
        <v>0</v>
      </c>
      <c r="M5226" s="223">
        <f t="shared" si="460"/>
        <v>0</v>
      </c>
      <c r="N5226" s="223">
        <f t="shared" si="460"/>
        <v>0</v>
      </c>
      <c r="O5226" s="223">
        <f t="shared" si="460"/>
        <v>0</v>
      </c>
      <c r="P5226" s="223">
        <f t="shared" si="460"/>
        <v>0</v>
      </c>
      <c r="Q5226" s="223">
        <f t="shared" si="460"/>
        <v>0</v>
      </c>
      <c r="R5226" s="223">
        <f t="shared" si="460"/>
        <v>0</v>
      </c>
    </row>
    <row r="5227" spans="1:18" hidden="1" outlineLevel="2" x14ac:dyDescent="0.25">
      <c r="A5227" s="222" t="str">
        <f>'Usages industrie'!A8</f>
        <v>Usage industriel n°5</v>
      </c>
      <c r="B5227" s="222" t="s">
        <v>41</v>
      </c>
      <c r="C5227" s="222"/>
      <c r="D5227" s="223">
        <f>IF(B$5213&lt;&gt;"",IF(B$5213='Usages industrie'!$K8,'Usages industrie'!J8,0),0)</f>
        <v>0</v>
      </c>
      <c r="E5227" s="223">
        <f t="shared" si="460"/>
        <v>0</v>
      </c>
      <c r="F5227" s="223">
        <f t="shared" si="460"/>
        <v>0</v>
      </c>
      <c r="G5227" s="223">
        <f t="shared" si="460"/>
        <v>0</v>
      </c>
      <c r="H5227" s="223">
        <f t="shared" si="460"/>
        <v>0</v>
      </c>
      <c r="I5227" s="223">
        <f t="shared" si="460"/>
        <v>0</v>
      </c>
      <c r="J5227" s="223">
        <f t="shared" si="460"/>
        <v>0</v>
      </c>
      <c r="K5227" s="223">
        <f t="shared" si="460"/>
        <v>0</v>
      </c>
      <c r="L5227" s="223">
        <f t="shared" si="460"/>
        <v>0</v>
      </c>
      <c r="M5227" s="223">
        <f t="shared" si="460"/>
        <v>0</v>
      </c>
      <c r="N5227" s="223">
        <f t="shared" si="460"/>
        <v>0</v>
      </c>
      <c r="O5227" s="223">
        <f t="shared" si="460"/>
        <v>0</v>
      </c>
      <c r="P5227" s="223">
        <f t="shared" si="460"/>
        <v>0</v>
      </c>
      <c r="Q5227" s="223">
        <f t="shared" si="460"/>
        <v>0</v>
      </c>
      <c r="R5227" s="223">
        <f t="shared" si="460"/>
        <v>0</v>
      </c>
    </row>
    <row r="5228" spans="1:18" hidden="1" outlineLevel="2" x14ac:dyDescent="0.25">
      <c r="A5228" s="222" t="str">
        <f>'Usages industrie'!A9</f>
        <v>Usage industriel n°6</v>
      </c>
      <c r="B5228" s="222" t="s">
        <v>41</v>
      </c>
      <c r="C5228" s="222"/>
      <c r="D5228" s="223">
        <f>IF(B$5213&lt;&gt;"",IF(B$5213='Usages industrie'!$K9,'Usages industrie'!J9,0),0)</f>
        <v>0</v>
      </c>
      <c r="E5228" s="223">
        <f t="shared" si="460"/>
        <v>0</v>
      </c>
      <c r="F5228" s="223">
        <f t="shared" si="460"/>
        <v>0</v>
      </c>
      <c r="G5228" s="223">
        <f t="shared" si="460"/>
        <v>0</v>
      </c>
      <c r="H5228" s="223">
        <f t="shared" si="460"/>
        <v>0</v>
      </c>
      <c r="I5228" s="223">
        <f t="shared" si="460"/>
        <v>0</v>
      </c>
      <c r="J5228" s="223">
        <f t="shared" si="460"/>
        <v>0</v>
      </c>
      <c r="K5228" s="223">
        <f t="shared" si="460"/>
        <v>0</v>
      </c>
      <c r="L5228" s="223">
        <f t="shared" si="460"/>
        <v>0</v>
      </c>
      <c r="M5228" s="223">
        <f t="shared" si="460"/>
        <v>0</v>
      </c>
      <c r="N5228" s="223">
        <f t="shared" si="460"/>
        <v>0</v>
      </c>
      <c r="O5228" s="223">
        <f t="shared" si="460"/>
        <v>0</v>
      </c>
      <c r="P5228" s="223">
        <f t="shared" si="460"/>
        <v>0</v>
      </c>
      <c r="Q5228" s="223">
        <f t="shared" si="460"/>
        <v>0</v>
      </c>
      <c r="R5228" s="223">
        <f t="shared" si="460"/>
        <v>0</v>
      </c>
    </row>
    <row r="5229" spans="1:18" hidden="1" outlineLevel="2" x14ac:dyDescent="0.25">
      <c r="A5229" s="222" t="str">
        <f>'Usages industrie'!A10</f>
        <v>Usage industriel n°7</v>
      </c>
      <c r="B5229" s="222" t="s">
        <v>41</v>
      </c>
      <c r="C5229" s="222"/>
      <c r="D5229" s="223">
        <f>IF(B$5213&lt;&gt;"",IF(B$5213='Usages industrie'!$K10,'Usages industrie'!J10,0),0)</f>
        <v>0</v>
      </c>
      <c r="E5229" s="223">
        <f t="shared" si="460"/>
        <v>0</v>
      </c>
      <c r="F5229" s="223">
        <f t="shared" si="460"/>
        <v>0</v>
      </c>
      <c r="G5229" s="223">
        <f t="shared" si="460"/>
        <v>0</v>
      </c>
      <c r="H5229" s="223">
        <f t="shared" si="460"/>
        <v>0</v>
      </c>
      <c r="I5229" s="223">
        <f t="shared" si="460"/>
        <v>0</v>
      </c>
      <c r="J5229" s="223">
        <f t="shared" si="460"/>
        <v>0</v>
      </c>
      <c r="K5229" s="223">
        <f t="shared" si="460"/>
        <v>0</v>
      </c>
      <c r="L5229" s="223">
        <f t="shared" si="460"/>
        <v>0</v>
      </c>
      <c r="M5229" s="223">
        <f t="shared" si="460"/>
        <v>0</v>
      </c>
      <c r="N5229" s="223">
        <f t="shared" si="460"/>
        <v>0</v>
      </c>
      <c r="O5229" s="223">
        <f t="shared" si="460"/>
        <v>0</v>
      </c>
      <c r="P5229" s="223">
        <f t="shared" si="460"/>
        <v>0</v>
      </c>
      <c r="Q5229" s="223">
        <f t="shared" si="460"/>
        <v>0</v>
      </c>
      <c r="R5229" s="223">
        <f t="shared" si="460"/>
        <v>0</v>
      </c>
    </row>
    <row r="5230" spans="1:18" hidden="1" outlineLevel="2" x14ac:dyDescent="0.25">
      <c r="A5230" s="222" t="str">
        <f>'Usages industrie'!A11</f>
        <v>Usage industriel n°8</v>
      </c>
      <c r="B5230" s="222" t="s">
        <v>41</v>
      </c>
      <c r="C5230" s="222"/>
      <c r="D5230" s="223">
        <f>IF(B$5213&lt;&gt;"",IF(B$5213='Usages industrie'!$K11,'Usages industrie'!J11,0),0)</f>
        <v>0</v>
      </c>
      <c r="E5230" s="223">
        <f t="shared" si="460"/>
        <v>0</v>
      </c>
      <c r="F5230" s="223">
        <f t="shared" si="460"/>
        <v>0</v>
      </c>
      <c r="G5230" s="223">
        <f t="shared" si="460"/>
        <v>0</v>
      </c>
      <c r="H5230" s="223">
        <f t="shared" si="460"/>
        <v>0</v>
      </c>
      <c r="I5230" s="223">
        <f t="shared" si="460"/>
        <v>0</v>
      </c>
      <c r="J5230" s="223">
        <f t="shared" si="460"/>
        <v>0</v>
      </c>
      <c r="K5230" s="223">
        <f t="shared" si="460"/>
        <v>0</v>
      </c>
      <c r="L5230" s="223">
        <f t="shared" si="460"/>
        <v>0</v>
      </c>
      <c r="M5230" s="223">
        <f t="shared" si="460"/>
        <v>0</v>
      </c>
      <c r="N5230" s="223">
        <f t="shared" si="460"/>
        <v>0</v>
      </c>
      <c r="O5230" s="223">
        <f t="shared" si="460"/>
        <v>0</v>
      </c>
      <c r="P5230" s="223">
        <f t="shared" si="460"/>
        <v>0</v>
      </c>
      <c r="Q5230" s="223">
        <f t="shared" si="460"/>
        <v>0</v>
      </c>
      <c r="R5230" s="223">
        <f t="shared" si="460"/>
        <v>0</v>
      </c>
    </row>
    <row r="5231" spans="1:18" hidden="1" outlineLevel="2" x14ac:dyDescent="0.25">
      <c r="A5231" s="222" t="str">
        <f>'Usages industrie'!A12</f>
        <v>Usage industriel n°9</v>
      </c>
      <c r="B5231" s="222" t="s">
        <v>41</v>
      </c>
      <c r="C5231" s="222"/>
      <c r="D5231" s="223">
        <f>IF(B$5213&lt;&gt;"",IF(B$5213='Usages industrie'!$K12,'Usages industrie'!J12,0),0)</f>
        <v>0</v>
      </c>
      <c r="E5231" s="223">
        <f t="shared" si="460"/>
        <v>0</v>
      </c>
      <c r="F5231" s="223">
        <f t="shared" si="460"/>
        <v>0</v>
      </c>
      <c r="G5231" s="223">
        <f t="shared" si="460"/>
        <v>0</v>
      </c>
      <c r="H5231" s="223">
        <f t="shared" si="460"/>
        <v>0</v>
      </c>
      <c r="I5231" s="223">
        <f t="shared" si="460"/>
        <v>0</v>
      </c>
      <c r="J5231" s="223">
        <f t="shared" si="460"/>
        <v>0</v>
      </c>
      <c r="K5231" s="223">
        <f t="shared" si="460"/>
        <v>0</v>
      </c>
      <c r="L5231" s="223">
        <f t="shared" si="460"/>
        <v>0</v>
      </c>
      <c r="M5231" s="223">
        <f t="shared" si="460"/>
        <v>0</v>
      </c>
      <c r="N5231" s="223">
        <f t="shared" si="460"/>
        <v>0</v>
      </c>
      <c r="O5231" s="223">
        <f t="shared" si="460"/>
        <v>0</v>
      </c>
      <c r="P5231" s="223">
        <f t="shared" si="460"/>
        <v>0</v>
      </c>
      <c r="Q5231" s="223">
        <f t="shared" si="460"/>
        <v>0</v>
      </c>
      <c r="R5231" s="223">
        <f t="shared" si="460"/>
        <v>0</v>
      </c>
    </row>
    <row r="5232" spans="1:18" hidden="1" outlineLevel="2" x14ac:dyDescent="0.25">
      <c r="A5232" s="222" t="str">
        <f>'Usages industrie'!A13</f>
        <v>Usage industriel n°10</v>
      </c>
      <c r="B5232" s="222" t="s">
        <v>41</v>
      </c>
      <c r="C5232" s="222"/>
      <c r="D5232" s="223">
        <f>IF(B$5213&lt;&gt;"",IF(B$5213='Usages industrie'!$K13,'Usages industrie'!J13,0),0)</f>
        <v>0</v>
      </c>
      <c r="E5232" s="223">
        <f t="shared" si="460"/>
        <v>0</v>
      </c>
      <c r="F5232" s="223">
        <f t="shared" si="460"/>
        <v>0</v>
      </c>
      <c r="G5232" s="223">
        <f t="shared" si="460"/>
        <v>0</v>
      </c>
      <c r="H5232" s="223">
        <f t="shared" si="460"/>
        <v>0</v>
      </c>
      <c r="I5232" s="223">
        <f t="shared" si="460"/>
        <v>0</v>
      </c>
      <c r="J5232" s="223">
        <f t="shared" si="460"/>
        <v>0</v>
      </c>
      <c r="K5232" s="223">
        <f t="shared" si="460"/>
        <v>0</v>
      </c>
      <c r="L5232" s="223">
        <f t="shared" si="460"/>
        <v>0</v>
      </c>
      <c r="M5232" s="223">
        <f t="shared" si="460"/>
        <v>0</v>
      </c>
      <c r="N5232" s="223">
        <f t="shared" si="460"/>
        <v>0</v>
      </c>
      <c r="O5232" s="223">
        <f t="shared" si="460"/>
        <v>0</v>
      </c>
      <c r="P5232" s="223">
        <f t="shared" si="460"/>
        <v>0</v>
      </c>
      <c r="Q5232" s="223">
        <f t="shared" si="460"/>
        <v>0</v>
      </c>
      <c r="R5232" s="223">
        <f t="shared" si="460"/>
        <v>0</v>
      </c>
    </row>
    <row r="5233" spans="1:18" hidden="1" outlineLevel="2" x14ac:dyDescent="0.25">
      <c r="A5233" s="222" t="str">
        <f>'Usages industrie'!A14</f>
        <v>Usage industriel n°11</v>
      </c>
      <c r="B5233" s="222" t="s">
        <v>41</v>
      </c>
      <c r="C5233" s="222"/>
      <c r="D5233" s="223">
        <f>IF(B$5213&lt;&gt;"",IF(B$5213='Usages industrie'!$K14,'Usages industrie'!J14,0),0)</f>
        <v>0</v>
      </c>
      <c r="E5233" s="223">
        <f t="shared" ref="E5233:R5242" si="461">$D5233</f>
        <v>0</v>
      </c>
      <c r="F5233" s="223">
        <f t="shared" si="461"/>
        <v>0</v>
      </c>
      <c r="G5233" s="223">
        <f t="shared" si="461"/>
        <v>0</v>
      </c>
      <c r="H5233" s="223">
        <f t="shared" si="461"/>
        <v>0</v>
      </c>
      <c r="I5233" s="223">
        <f t="shared" si="461"/>
        <v>0</v>
      </c>
      <c r="J5233" s="223">
        <f t="shared" si="461"/>
        <v>0</v>
      </c>
      <c r="K5233" s="223">
        <f t="shared" si="461"/>
        <v>0</v>
      </c>
      <c r="L5233" s="223">
        <f t="shared" si="461"/>
        <v>0</v>
      </c>
      <c r="M5233" s="223">
        <f t="shared" si="461"/>
        <v>0</v>
      </c>
      <c r="N5233" s="223">
        <f t="shared" si="461"/>
        <v>0</v>
      </c>
      <c r="O5233" s="223">
        <f t="shared" si="461"/>
        <v>0</v>
      </c>
      <c r="P5233" s="223">
        <f t="shared" si="461"/>
        <v>0</v>
      </c>
      <c r="Q5233" s="223">
        <f t="shared" si="461"/>
        <v>0</v>
      </c>
      <c r="R5233" s="223">
        <f t="shared" si="461"/>
        <v>0</v>
      </c>
    </row>
    <row r="5234" spans="1:18" hidden="1" outlineLevel="2" x14ac:dyDescent="0.25">
      <c r="A5234" s="222" t="str">
        <f>'Usages industrie'!A15</f>
        <v>Usage industriel n°12</v>
      </c>
      <c r="B5234" s="222" t="s">
        <v>41</v>
      </c>
      <c r="C5234" s="222"/>
      <c r="D5234" s="223">
        <f>IF(B$5213&lt;&gt;"",IF(B$5213='Usages industrie'!$K15,'Usages industrie'!J15,0),0)</f>
        <v>0</v>
      </c>
      <c r="E5234" s="223">
        <f t="shared" si="461"/>
        <v>0</v>
      </c>
      <c r="F5234" s="223">
        <f t="shared" si="461"/>
        <v>0</v>
      </c>
      <c r="G5234" s="223">
        <f t="shared" si="461"/>
        <v>0</v>
      </c>
      <c r="H5234" s="223">
        <f t="shared" si="461"/>
        <v>0</v>
      </c>
      <c r="I5234" s="223">
        <f t="shared" si="461"/>
        <v>0</v>
      </c>
      <c r="J5234" s="223">
        <f t="shared" si="461"/>
        <v>0</v>
      </c>
      <c r="K5234" s="223">
        <f t="shared" si="461"/>
        <v>0</v>
      </c>
      <c r="L5234" s="223">
        <f t="shared" si="461"/>
        <v>0</v>
      </c>
      <c r="M5234" s="223">
        <f t="shared" si="461"/>
        <v>0</v>
      </c>
      <c r="N5234" s="223">
        <f t="shared" si="461"/>
        <v>0</v>
      </c>
      <c r="O5234" s="223">
        <f t="shared" si="461"/>
        <v>0</v>
      </c>
      <c r="P5234" s="223">
        <f t="shared" si="461"/>
        <v>0</v>
      </c>
      <c r="Q5234" s="223">
        <f t="shared" si="461"/>
        <v>0</v>
      </c>
      <c r="R5234" s="223">
        <f t="shared" si="461"/>
        <v>0</v>
      </c>
    </row>
    <row r="5235" spans="1:18" hidden="1" outlineLevel="2" x14ac:dyDescent="0.25">
      <c r="A5235" s="222" t="str">
        <f>'Usages industrie'!A16</f>
        <v>Usage industriel n°13</v>
      </c>
      <c r="B5235" s="222" t="s">
        <v>41</v>
      </c>
      <c r="C5235" s="222"/>
      <c r="D5235" s="223">
        <f>IF(B$5213&lt;&gt;"",IF(B$5213='Usages industrie'!$K16,'Usages industrie'!J16,0),0)</f>
        <v>0</v>
      </c>
      <c r="E5235" s="223">
        <f t="shared" si="461"/>
        <v>0</v>
      </c>
      <c r="F5235" s="223">
        <f t="shared" si="461"/>
        <v>0</v>
      </c>
      <c r="G5235" s="223">
        <f t="shared" si="461"/>
        <v>0</v>
      </c>
      <c r="H5235" s="223">
        <f t="shared" si="461"/>
        <v>0</v>
      </c>
      <c r="I5235" s="223">
        <f t="shared" si="461"/>
        <v>0</v>
      </c>
      <c r="J5235" s="223">
        <f t="shared" si="461"/>
        <v>0</v>
      </c>
      <c r="K5235" s="223">
        <f t="shared" si="461"/>
        <v>0</v>
      </c>
      <c r="L5235" s="223">
        <f t="shared" si="461"/>
        <v>0</v>
      </c>
      <c r="M5235" s="223">
        <f t="shared" si="461"/>
        <v>0</v>
      </c>
      <c r="N5235" s="223">
        <f t="shared" si="461"/>
        <v>0</v>
      </c>
      <c r="O5235" s="223">
        <f t="shared" si="461"/>
        <v>0</v>
      </c>
      <c r="P5235" s="223">
        <f t="shared" si="461"/>
        <v>0</v>
      </c>
      <c r="Q5235" s="223">
        <f t="shared" si="461"/>
        <v>0</v>
      </c>
      <c r="R5235" s="223">
        <f t="shared" si="461"/>
        <v>0</v>
      </c>
    </row>
    <row r="5236" spans="1:18" hidden="1" outlineLevel="2" x14ac:dyDescent="0.25">
      <c r="A5236" s="222" t="str">
        <f>'Usages industrie'!A17</f>
        <v>Usage industriel n°14</v>
      </c>
      <c r="B5236" s="222" t="s">
        <v>41</v>
      </c>
      <c r="C5236" s="222"/>
      <c r="D5236" s="223">
        <f>IF(B$5213&lt;&gt;"",IF(B$5213='Usages industrie'!$K17,'Usages industrie'!J17,0),0)</f>
        <v>0</v>
      </c>
      <c r="E5236" s="223">
        <f t="shared" si="461"/>
        <v>0</v>
      </c>
      <c r="F5236" s="223">
        <f t="shared" si="461"/>
        <v>0</v>
      </c>
      <c r="G5236" s="223">
        <f t="shared" si="461"/>
        <v>0</v>
      </c>
      <c r="H5236" s="223">
        <f t="shared" si="461"/>
        <v>0</v>
      </c>
      <c r="I5236" s="223">
        <f t="shared" si="461"/>
        <v>0</v>
      </c>
      <c r="J5236" s="223">
        <f t="shared" si="461"/>
        <v>0</v>
      </c>
      <c r="K5236" s="223">
        <f t="shared" si="461"/>
        <v>0</v>
      </c>
      <c r="L5236" s="223">
        <f t="shared" si="461"/>
        <v>0</v>
      </c>
      <c r="M5236" s="223">
        <f t="shared" si="461"/>
        <v>0</v>
      </c>
      <c r="N5236" s="223">
        <f t="shared" si="461"/>
        <v>0</v>
      </c>
      <c r="O5236" s="223">
        <f t="shared" si="461"/>
        <v>0</v>
      </c>
      <c r="P5236" s="223">
        <f t="shared" si="461"/>
        <v>0</v>
      </c>
      <c r="Q5236" s="223">
        <f t="shared" si="461"/>
        <v>0</v>
      </c>
      <c r="R5236" s="223">
        <f t="shared" si="461"/>
        <v>0</v>
      </c>
    </row>
    <row r="5237" spans="1:18" hidden="1" outlineLevel="2" x14ac:dyDescent="0.25">
      <c r="A5237" s="222" t="str">
        <f>'Usages industrie'!A18</f>
        <v>Usage industriel n°15</v>
      </c>
      <c r="B5237" s="222" t="s">
        <v>41</v>
      </c>
      <c r="C5237" s="222"/>
      <c r="D5237" s="223">
        <f>IF(B$5213&lt;&gt;"",IF(B$5213='Usages industrie'!$K18,'Usages industrie'!J18,0),0)</f>
        <v>0</v>
      </c>
      <c r="E5237" s="223">
        <f t="shared" si="461"/>
        <v>0</v>
      </c>
      <c r="F5237" s="223">
        <f t="shared" si="461"/>
        <v>0</v>
      </c>
      <c r="G5237" s="223">
        <f t="shared" si="461"/>
        <v>0</v>
      </c>
      <c r="H5237" s="223">
        <f t="shared" si="461"/>
        <v>0</v>
      </c>
      <c r="I5237" s="223">
        <f t="shared" si="461"/>
        <v>0</v>
      </c>
      <c r="J5237" s="223">
        <f t="shared" si="461"/>
        <v>0</v>
      </c>
      <c r="K5237" s="223">
        <f t="shared" si="461"/>
        <v>0</v>
      </c>
      <c r="L5237" s="223">
        <f t="shared" si="461"/>
        <v>0</v>
      </c>
      <c r="M5237" s="223">
        <f t="shared" si="461"/>
        <v>0</v>
      </c>
      <c r="N5237" s="223">
        <f t="shared" si="461"/>
        <v>0</v>
      </c>
      <c r="O5237" s="223">
        <f t="shared" si="461"/>
        <v>0</v>
      </c>
      <c r="P5237" s="223">
        <f t="shared" si="461"/>
        <v>0</v>
      </c>
      <c r="Q5237" s="223">
        <f t="shared" si="461"/>
        <v>0</v>
      </c>
      <c r="R5237" s="223">
        <f t="shared" si="461"/>
        <v>0</v>
      </c>
    </row>
    <row r="5238" spans="1:18" hidden="1" outlineLevel="2" x14ac:dyDescent="0.25">
      <c r="A5238" s="222" t="str">
        <f>'Usages industrie'!A19</f>
        <v>Usage industriel n°16</v>
      </c>
      <c r="B5238" s="222" t="s">
        <v>41</v>
      </c>
      <c r="C5238" s="222"/>
      <c r="D5238" s="223">
        <f>IF(B$5213&lt;&gt;"",IF(B$5213='Usages industrie'!$K19,'Usages industrie'!J19,0),0)</f>
        <v>0</v>
      </c>
      <c r="E5238" s="223">
        <f t="shared" si="461"/>
        <v>0</v>
      </c>
      <c r="F5238" s="223">
        <f t="shared" si="461"/>
        <v>0</v>
      </c>
      <c r="G5238" s="223">
        <f t="shared" si="461"/>
        <v>0</v>
      </c>
      <c r="H5238" s="223">
        <f t="shared" si="461"/>
        <v>0</v>
      </c>
      <c r="I5238" s="223">
        <f t="shared" si="461"/>
        <v>0</v>
      </c>
      <c r="J5238" s="223">
        <f t="shared" si="461"/>
        <v>0</v>
      </c>
      <c r="K5238" s="223">
        <f t="shared" si="461"/>
        <v>0</v>
      </c>
      <c r="L5238" s="223">
        <f t="shared" si="461"/>
        <v>0</v>
      </c>
      <c r="M5238" s="223">
        <f t="shared" si="461"/>
        <v>0</v>
      </c>
      <c r="N5238" s="223">
        <f t="shared" si="461"/>
        <v>0</v>
      </c>
      <c r="O5238" s="223">
        <f t="shared" si="461"/>
        <v>0</v>
      </c>
      <c r="P5238" s="223">
        <f t="shared" si="461"/>
        <v>0</v>
      </c>
      <c r="Q5238" s="223">
        <f t="shared" si="461"/>
        <v>0</v>
      </c>
      <c r="R5238" s="223">
        <f t="shared" si="461"/>
        <v>0</v>
      </c>
    </row>
    <row r="5239" spans="1:18" hidden="1" outlineLevel="2" x14ac:dyDescent="0.25">
      <c r="A5239" s="222" t="str">
        <f>'Usages industrie'!A20</f>
        <v>Usage industriel n°17</v>
      </c>
      <c r="B5239" s="222" t="s">
        <v>41</v>
      </c>
      <c r="C5239" s="222"/>
      <c r="D5239" s="223">
        <f>IF(B$5213&lt;&gt;"",IF(B$5213='Usages industrie'!$K20,'Usages industrie'!J20,0),0)</f>
        <v>0</v>
      </c>
      <c r="E5239" s="223">
        <f t="shared" si="461"/>
        <v>0</v>
      </c>
      <c r="F5239" s="223">
        <f t="shared" si="461"/>
        <v>0</v>
      </c>
      <c r="G5239" s="223">
        <f t="shared" si="461"/>
        <v>0</v>
      </c>
      <c r="H5239" s="223">
        <f t="shared" si="461"/>
        <v>0</v>
      </c>
      <c r="I5239" s="223">
        <f t="shared" si="461"/>
        <v>0</v>
      </c>
      <c r="J5239" s="223">
        <f t="shared" si="461"/>
        <v>0</v>
      </c>
      <c r="K5239" s="223">
        <f t="shared" si="461"/>
        <v>0</v>
      </c>
      <c r="L5239" s="223">
        <f t="shared" si="461"/>
        <v>0</v>
      </c>
      <c r="M5239" s="223">
        <f t="shared" si="461"/>
        <v>0</v>
      </c>
      <c r="N5239" s="223">
        <f t="shared" si="461"/>
        <v>0</v>
      </c>
      <c r="O5239" s="223">
        <f t="shared" si="461"/>
        <v>0</v>
      </c>
      <c r="P5239" s="223">
        <f t="shared" si="461"/>
        <v>0</v>
      </c>
      <c r="Q5239" s="223">
        <f t="shared" si="461"/>
        <v>0</v>
      </c>
      <c r="R5239" s="223">
        <f t="shared" si="461"/>
        <v>0</v>
      </c>
    </row>
    <row r="5240" spans="1:18" hidden="1" outlineLevel="2" x14ac:dyDescent="0.25">
      <c r="A5240" s="222" t="str">
        <f>'Usages industrie'!A21</f>
        <v>Usage industriel n°18</v>
      </c>
      <c r="B5240" s="222" t="s">
        <v>41</v>
      </c>
      <c r="C5240" s="222"/>
      <c r="D5240" s="223">
        <f>IF(B$5213&lt;&gt;"",IF(B$5213='Usages industrie'!$K21,'Usages industrie'!J21,0),0)</f>
        <v>0</v>
      </c>
      <c r="E5240" s="223">
        <f t="shared" si="461"/>
        <v>0</v>
      </c>
      <c r="F5240" s="223">
        <f t="shared" si="461"/>
        <v>0</v>
      </c>
      <c r="G5240" s="223">
        <f t="shared" si="461"/>
        <v>0</v>
      </c>
      <c r="H5240" s="223">
        <f t="shared" si="461"/>
        <v>0</v>
      </c>
      <c r="I5240" s="223">
        <f t="shared" si="461"/>
        <v>0</v>
      </c>
      <c r="J5240" s="223">
        <f t="shared" si="461"/>
        <v>0</v>
      </c>
      <c r="K5240" s="223">
        <f t="shared" si="461"/>
        <v>0</v>
      </c>
      <c r="L5240" s="223">
        <f t="shared" si="461"/>
        <v>0</v>
      </c>
      <c r="M5240" s="223">
        <f t="shared" si="461"/>
        <v>0</v>
      </c>
      <c r="N5240" s="223">
        <f t="shared" si="461"/>
        <v>0</v>
      </c>
      <c r="O5240" s="223">
        <f t="shared" si="461"/>
        <v>0</v>
      </c>
      <c r="P5240" s="223">
        <f t="shared" si="461"/>
        <v>0</v>
      </c>
      <c r="Q5240" s="223">
        <f t="shared" si="461"/>
        <v>0</v>
      </c>
      <c r="R5240" s="223">
        <f t="shared" si="461"/>
        <v>0</v>
      </c>
    </row>
    <row r="5241" spans="1:18" hidden="1" outlineLevel="2" x14ac:dyDescent="0.25">
      <c r="A5241" s="222" t="str">
        <f>'Usages industrie'!A22</f>
        <v>Usage industriel n°19</v>
      </c>
      <c r="B5241" s="222" t="s">
        <v>41</v>
      </c>
      <c r="C5241" s="222"/>
      <c r="D5241" s="223">
        <f>IF(B$5213&lt;&gt;"",IF(B$5213='Usages industrie'!$K22,'Usages industrie'!J22,0),0)</f>
        <v>0</v>
      </c>
      <c r="E5241" s="223">
        <f t="shared" si="461"/>
        <v>0</v>
      </c>
      <c r="F5241" s="223">
        <f t="shared" si="461"/>
        <v>0</v>
      </c>
      <c r="G5241" s="223">
        <f t="shared" si="461"/>
        <v>0</v>
      </c>
      <c r="H5241" s="223">
        <f t="shared" si="461"/>
        <v>0</v>
      </c>
      <c r="I5241" s="223">
        <f t="shared" si="461"/>
        <v>0</v>
      </c>
      <c r="J5241" s="223">
        <f t="shared" si="461"/>
        <v>0</v>
      </c>
      <c r="K5241" s="223">
        <f t="shared" si="461"/>
        <v>0</v>
      </c>
      <c r="L5241" s="223">
        <f t="shared" si="461"/>
        <v>0</v>
      </c>
      <c r="M5241" s="223">
        <f t="shared" si="461"/>
        <v>0</v>
      </c>
      <c r="N5241" s="223">
        <f t="shared" si="461"/>
        <v>0</v>
      </c>
      <c r="O5241" s="223">
        <f t="shared" si="461"/>
        <v>0</v>
      </c>
      <c r="P5241" s="223">
        <f t="shared" si="461"/>
        <v>0</v>
      </c>
      <c r="Q5241" s="223">
        <f t="shared" si="461"/>
        <v>0</v>
      </c>
      <c r="R5241" s="223">
        <f t="shared" si="461"/>
        <v>0</v>
      </c>
    </row>
    <row r="5242" spans="1:18" hidden="1" outlineLevel="2" x14ac:dyDescent="0.25">
      <c r="A5242" s="222" t="str">
        <f>'Usages industrie'!A23</f>
        <v>Usage industriel n°20</v>
      </c>
      <c r="B5242" s="222" t="s">
        <v>41</v>
      </c>
      <c r="C5242" s="222"/>
      <c r="D5242" s="223">
        <f>IF(B$5213&lt;&gt;"",IF(B$5213='Usages industrie'!$K23,'Usages industrie'!J23,0),0)</f>
        <v>0</v>
      </c>
      <c r="E5242" s="223">
        <f t="shared" si="461"/>
        <v>0</v>
      </c>
      <c r="F5242" s="223">
        <f t="shared" si="461"/>
        <v>0</v>
      </c>
      <c r="G5242" s="223">
        <f t="shared" si="461"/>
        <v>0</v>
      </c>
      <c r="H5242" s="223">
        <f t="shared" si="461"/>
        <v>0</v>
      </c>
      <c r="I5242" s="223">
        <f t="shared" si="461"/>
        <v>0</v>
      </c>
      <c r="J5242" s="223">
        <f t="shared" si="461"/>
        <v>0</v>
      </c>
      <c r="K5242" s="223">
        <f t="shared" si="461"/>
        <v>0</v>
      </c>
      <c r="L5242" s="223">
        <f t="shared" si="461"/>
        <v>0</v>
      </c>
      <c r="M5242" s="223">
        <f t="shared" si="461"/>
        <v>0</v>
      </c>
      <c r="N5242" s="223">
        <f t="shared" si="461"/>
        <v>0</v>
      </c>
      <c r="O5242" s="223">
        <f t="shared" si="461"/>
        <v>0</v>
      </c>
      <c r="P5242" s="223">
        <f t="shared" si="461"/>
        <v>0</v>
      </c>
      <c r="Q5242" s="223">
        <f t="shared" si="461"/>
        <v>0</v>
      </c>
      <c r="R5242" s="223">
        <f t="shared" si="461"/>
        <v>0</v>
      </c>
    </row>
    <row r="5243" spans="1:18" hidden="1" outlineLevel="2" x14ac:dyDescent="0.25">
      <c r="A5243" s="222" t="str">
        <f>'Usages industrie'!A24</f>
        <v>Usage industriel n°21</v>
      </c>
      <c r="B5243" s="222" t="s">
        <v>41</v>
      </c>
      <c r="C5243" s="222"/>
      <c r="D5243" s="223">
        <f>IF(B$5213&lt;&gt;"",IF(B$5213='Usages industrie'!$K24,'Usages industrie'!J24,0),0)</f>
        <v>0</v>
      </c>
      <c r="E5243" s="223">
        <f t="shared" ref="E5243:R5252" si="462">$D5243</f>
        <v>0</v>
      </c>
      <c r="F5243" s="223">
        <f t="shared" si="462"/>
        <v>0</v>
      </c>
      <c r="G5243" s="223">
        <f t="shared" si="462"/>
        <v>0</v>
      </c>
      <c r="H5243" s="223">
        <f t="shared" si="462"/>
        <v>0</v>
      </c>
      <c r="I5243" s="223">
        <f t="shared" si="462"/>
        <v>0</v>
      </c>
      <c r="J5243" s="223">
        <f t="shared" si="462"/>
        <v>0</v>
      </c>
      <c r="K5243" s="223">
        <f t="shared" si="462"/>
        <v>0</v>
      </c>
      <c r="L5243" s="223">
        <f t="shared" si="462"/>
        <v>0</v>
      </c>
      <c r="M5243" s="223">
        <f t="shared" si="462"/>
        <v>0</v>
      </c>
      <c r="N5243" s="223">
        <f t="shared" si="462"/>
        <v>0</v>
      </c>
      <c r="O5243" s="223">
        <f t="shared" si="462"/>
        <v>0</v>
      </c>
      <c r="P5243" s="223">
        <f t="shared" si="462"/>
        <v>0</v>
      </c>
      <c r="Q5243" s="223">
        <f t="shared" si="462"/>
        <v>0</v>
      </c>
      <c r="R5243" s="223">
        <f t="shared" si="462"/>
        <v>0</v>
      </c>
    </row>
    <row r="5244" spans="1:18" hidden="1" outlineLevel="2" x14ac:dyDescent="0.25">
      <c r="A5244" s="222" t="str">
        <f>'Usages industrie'!A25</f>
        <v>Usage industriel n°22</v>
      </c>
      <c r="B5244" s="222" t="s">
        <v>41</v>
      </c>
      <c r="C5244" s="222"/>
      <c r="D5244" s="223">
        <f>IF(B$5213&lt;&gt;"",IF(B$5213='Usages industrie'!$K25,'Usages industrie'!J25,0),0)</f>
        <v>0</v>
      </c>
      <c r="E5244" s="223">
        <f t="shared" si="462"/>
        <v>0</v>
      </c>
      <c r="F5244" s="223">
        <f t="shared" si="462"/>
        <v>0</v>
      </c>
      <c r="G5244" s="223">
        <f t="shared" si="462"/>
        <v>0</v>
      </c>
      <c r="H5244" s="223">
        <f t="shared" si="462"/>
        <v>0</v>
      </c>
      <c r="I5244" s="223">
        <f t="shared" si="462"/>
        <v>0</v>
      </c>
      <c r="J5244" s="223">
        <f t="shared" si="462"/>
        <v>0</v>
      </c>
      <c r="K5244" s="223">
        <f t="shared" si="462"/>
        <v>0</v>
      </c>
      <c r="L5244" s="223">
        <f t="shared" si="462"/>
        <v>0</v>
      </c>
      <c r="M5244" s="223">
        <f t="shared" si="462"/>
        <v>0</v>
      </c>
      <c r="N5244" s="223">
        <f t="shared" si="462"/>
        <v>0</v>
      </c>
      <c r="O5244" s="223">
        <f t="shared" si="462"/>
        <v>0</v>
      </c>
      <c r="P5244" s="223">
        <f t="shared" si="462"/>
        <v>0</v>
      </c>
      <c r="Q5244" s="223">
        <f t="shared" si="462"/>
        <v>0</v>
      </c>
      <c r="R5244" s="223">
        <f t="shared" si="462"/>
        <v>0</v>
      </c>
    </row>
    <row r="5245" spans="1:18" hidden="1" outlineLevel="2" x14ac:dyDescent="0.25">
      <c r="A5245" s="222" t="str">
        <f>'Usages industrie'!A26</f>
        <v>Usage industriel n°23</v>
      </c>
      <c r="B5245" s="222" t="s">
        <v>41</v>
      </c>
      <c r="C5245" s="222"/>
      <c r="D5245" s="223">
        <f>IF(B$5213&lt;&gt;"",IF(B$5213='Usages industrie'!$K26,'Usages industrie'!J26,0),0)</f>
        <v>0</v>
      </c>
      <c r="E5245" s="223">
        <f t="shared" si="462"/>
        <v>0</v>
      </c>
      <c r="F5245" s="223">
        <f t="shared" si="462"/>
        <v>0</v>
      </c>
      <c r="G5245" s="223">
        <f t="shared" si="462"/>
        <v>0</v>
      </c>
      <c r="H5245" s="223">
        <f t="shared" si="462"/>
        <v>0</v>
      </c>
      <c r="I5245" s="223">
        <f t="shared" si="462"/>
        <v>0</v>
      </c>
      <c r="J5245" s="223">
        <f t="shared" si="462"/>
        <v>0</v>
      </c>
      <c r="K5245" s="223">
        <f t="shared" si="462"/>
        <v>0</v>
      </c>
      <c r="L5245" s="223">
        <f t="shared" si="462"/>
        <v>0</v>
      </c>
      <c r="M5245" s="223">
        <f t="shared" si="462"/>
        <v>0</v>
      </c>
      <c r="N5245" s="223">
        <f t="shared" si="462"/>
        <v>0</v>
      </c>
      <c r="O5245" s="223">
        <f t="shared" si="462"/>
        <v>0</v>
      </c>
      <c r="P5245" s="223">
        <f t="shared" si="462"/>
        <v>0</v>
      </c>
      <c r="Q5245" s="223">
        <f t="shared" si="462"/>
        <v>0</v>
      </c>
      <c r="R5245" s="223">
        <f t="shared" si="462"/>
        <v>0</v>
      </c>
    </row>
    <row r="5246" spans="1:18" hidden="1" outlineLevel="2" x14ac:dyDescent="0.25">
      <c r="A5246" s="222" t="str">
        <f>'Usages industrie'!A27</f>
        <v>Usage industriel n°24</v>
      </c>
      <c r="B5246" s="222" t="s">
        <v>41</v>
      </c>
      <c r="C5246" s="222"/>
      <c r="D5246" s="223">
        <f>IF(B$5213&lt;&gt;"",IF(B$5213='Usages industrie'!$K27,'Usages industrie'!J27,0),0)</f>
        <v>0</v>
      </c>
      <c r="E5246" s="223">
        <f t="shared" si="462"/>
        <v>0</v>
      </c>
      <c r="F5246" s="223">
        <f t="shared" si="462"/>
        <v>0</v>
      </c>
      <c r="G5246" s="223">
        <f t="shared" si="462"/>
        <v>0</v>
      </c>
      <c r="H5246" s="223">
        <f t="shared" si="462"/>
        <v>0</v>
      </c>
      <c r="I5246" s="223">
        <f t="shared" si="462"/>
        <v>0</v>
      </c>
      <c r="J5246" s="223">
        <f t="shared" si="462"/>
        <v>0</v>
      </c>
      <c r="K5246" s="223">
        <f t="shared" si="462"/>
        <v>0</v>
      </c>
      <c r="L5246" s="223">
        <f t="shared" si="462"/>
        <v>0</v>
      </c>
      <c r="M5246" s="223">
        <f t="shared" si="462"/>
        <v>0</v>
      </c>
      <c r="N5246" s="223">
        <f t="shared" si="462"/>
        <v>0</v>
      </c>
      <c r="O5246" s="223">
        <f t="shared" si="462"/>
        <v>0</v>
      </c>
      <c r="P5246" s="223">
        <f t="shared" si="462"/>
        <v>0</v>
      </c>
      <c r="Q5246" s="223">
        <f t="shared" si="462"/>
        <v>0</v>
      </c>
      <c r="R5246" s="223">
        <f t="shared" si="462"/>
        <v>0</v>
      </c>
    </row>
    <row r="5247" spans="1:18" hidden="1" outlineLevel="2" x14ac:dyDescent="0.25">
      <c r="A5247" s="222" t="str">
        <f>'Usages industrie'!A28</f>
        <v>Usage industriel n°25</v>
      </c>
      <c r="B5247" s="222" t="s">
        <v>41</v>
      </c>
      <c r="C5247" s="222"/>
      <c r="D5247" s="223">
        <f>IF(B$5213&lt;&gt;"",IF(B$5213='Usages industrie'!$K28,'Usages industrie'!J28,0),0)</f>
        <v>0</v>
      </c>
      <c r="E5247" s="223">
        <f t="shared" si="462"/>
        <v>0</v>
      </c>
      <c r="F5247" s="223">
        <f t="shared" si="462"/>
        <v>0</v>
      </c>
      <c r="G5247" s="223">
        <f t="shared" si="462"/>
        <v>0</v>
      </c>
      <c r="H5247" s="223">
        <f t="shared" si="462"/>
        <v>0</v>
      </c>
      <c r="I5247" s="223">
        <f t="shared" si="462"/>
        <v>0</v>
      </c>
      <c r="J5247" s="223">
        <f t="shared" si="462"/>
        <v>0</v>
      </c>
      <c r="K5247" s="223">
        <f t="shared" si="462"/>
        <v>0</v>
      </c>
      <c r="L5247" s="223">
        <f t="shared" si="462"/>
        <v>0</v>
      </c>
      <c r="M5247" s="223">
        <f t="shared" si="462"/>
        <v>0</v>
      </c>
      <c r="N5247" s="223">
        <f t="shared" si="462"/>
        <v>0</v>
      </c>
      <c r="O5247" s="223">
        <f t="shared" si="462"/>
        <v>0</v>
      </c>
      <c r="P5247" s="223">
        <f t="shared" si="462"/>
        <v>0</v>
      </c>
      <c r="Q5247" s="223">
        <f t="shared" si="462"/>
        <v>0</v>
      </c>
      <c r="R5247" s="223">
        <f t="shared" si="462"/>
        <v>0</v>
      </c>
    </row>
    <row r="5248" spans="1:18" hidden="1" outlineLevel="2" x14ac:dyDescent="0.25">
      <c r="A5248" s="222" t="str">
        <f>'Usages industrie'!A29</f>
        <v>Usage industriel n°26</v>
      </c>
      <c r="B5248" s="222" t="s">
        <v>41</v>
      </c>
      <c r="C5248" s="222"/>
      <c r="D5248" s="223">
        <f>IF(B$5213&lt;&gt;"",IF(B$5213='Usages industrie'!$K29,'Usages industrie'!J29,0),0)</f>
        <v>0</v>
      </c>
      <c r="E5248" s="223">
        <f t="shared" si="462"/>
        <v>0</v>
      </c>
      <c r="F5248" s="223">
        <f t="shared" si="462"/>
        <v>0</v>
      </c>
      <c r="G5248" s="223">
        <f t="shared" si="462"/>
        <v>0</v>
      </c>
      <c r="H5248" s="223">
        <f t="shared" si="462"/>
        <v>0</v>
      </c>
      <c r="I5248" s="223">
        <f t="shared" si="462"/>
        <v>0</v>
      </c>
      <c r="J5248" s="223">
        <f t="shared" si="462"/>
        <v>0</v>
      </c>
      <c r="K5248" s="223">
        <f t="shared" si="462"/>
        <v>0</v>
      </c>
      <c r="L5248" s="223">
        <f t="shared" si="462"/>
        <v>0</v>
      </c>
      <c r="M5248" s="223">
        <f t="shared" si="462"/>
        <v>0</v>
      </c>
      <c r="N5248" s="223">
        <f t="shared" si="462"/>
        <v>0</v>
      </c>
      <c r="O5248" s="223">
        <f t="shared" si="462"/>
        <v>0</v>
      </c>
      <c r="P5248" s="223">
        <f t="shared" si="462"/>
        <v>0</v>
      </c>
      <c r="Q5248" s="223">
        <f t="shared" si="462"/>
        <v>0</v>
      </c>
      <c r="R5248" s="223">
        <f t="shared" si="462"/>
        <v>0</v>
      </c>
    </row>
    <row r="5249" spans="1:18" hidden="1" outlineLevel="2" x14ac:dyDescent="0.25">
      <c r="A5249" s="222" t="str">
        <f>'Usages industrie'!A30</f>
        <v>Usage industriel n°27</v>
      </c>
      <c r="B5249" s="222" t="s">
        <v>41</v>
      </c>
      <c r="C5249" s="222"/>
      <c r="D5249" s="223">
        <f>IF(B$5213&lt;&gt;"",IF(B$5213='Usages industrie'!$K30,'Usages industrie'!J30,0),0)</f>
        <v>0</v>
      </c>
      <c r="E5249" s="223">
        <f t="shared" si="462"/>
        <v>0</v>
      </c>
      <c r="F5249" s="223">
        <f t="shared" si="462"/>
        <v>0</v>
      </c>
      <c r="G5249" s="223">
        <f t="shared" si="462"/>
        <v>0</v>
      </c>
      <c r="H5249" s="223">
        <f t="shared" si="462"/>
        <v>0</v>
      </c>
      <c r="I5249" s="223">
        <f t="shared" si="462"/>
        <v>0</v>
      </c>
      <c r="J5249" s="223">
        <f t="shared" si="462"/>
        <v>0</v>
      </c>
      <c r="K5249" s="223">
        <f t="shared" si="462"/>
        <v>0</v>
      </c>
      <c r="L5249" s="223">
        <f t="shared" si="462"/>
        <v>0</v>
      </c>
      <c r="M5249" s="223">
        <f t="shared" si="462"/>
        <v>0</v>
      </c>
      <c r="N5249" s="223">
        <f t="shared" si="462"/>
        <v>0</v>
      </c>
      <c r="O5249" s="223">
        <f t="shared" si="462"/>
        <v>0</v>
      </c>
      <c r="P5249" s="223">
        <f t="shared" si="462"/>
        <v>0</v>
      </c>
      <c r="Q5249" s="223">
        <f t="shared" si="462"/>
        <v>0</v>
      </c>
      <c r="R5249" s="223">
        <f t="shared" si="462"/>
        <v>0</v>
      </c>
    </row>
    <row r="5250" spans="1:18" hidden="1" outlineLevel="2" x14ac:dyDescent="0.25">
      <c r="A5250" s="222" t="str">
        <f>'Usages industrie'!A31</f>
        <v>Usage industriel n°28</v>
      </c>
      <c r="B5250" s="222" t="s">
        <v>41</v>
      </c>
      <c r="C5250" s="222"/>
      <c r="D5250" s="223">
        <f>IF(B$5213&lt;&gt;"",IF(B$5213='Usages industrie'!$K31,'Usages industrie'!J31,0),0)</f>
        <v>0</v>
      </c>
      <c r="E5250" s="223">
        <f t="shared" si="462"/>
        <v>0</v>
      </c>
      <c r="F5250" s="223">
        <f t="shared" si="462"/>
        <v>0</v>
      </c>
      <c r="G5250" s="223">
        <f t="shared" si="462"/>
        <v>0</v>
      </c>
      <c r="H5250" s="223">
        <f t="shared" si="462"/>
        <v>0</v>
      </c>
      <c r="I5250" s="223">
        <f t="shared" si="462"/>
        <v>0</v>
      </c>
      <c r="J5250" s="223">
        <f t="shared" si="462"/>
        <v>0</v>
      </c>
      <c r="K5250" s="223">
        <f t="shared" si="462"/>
        <v>0</v>
      </c>
      <c r="L5250" s="223">
        <f t="shared" si="462"/>
        <v>0</v>
      </c>
      <c r="M5250" s="223">
        <f t="shared" si="462"/>
        <v>0</v>
      </c>
      <c r="N5250" s="223">
        <f t="shared" si="462"/>
        <v>0</v>
      </c>
      <c r="O5250" s="223">
        <f t="shared" si="462"/>
        <v>0</v>
      </c>
      <c r="P5250" s="223">
        <f t="shared" si="462"/>
        <v>0</v>
      </c>
      <c r="Q5250" s="223">
        <f t="shared" si="462"/>
        <v>0</v>
      </c>
      <c r="R5250" s="223">
        <f t="shared" si="462"/>
        <v>0</v>
      </c>
    </row>
    <row r="5251" spans="1:18" hidden="1" outlineLevel="2" x14ac:dyDescent="0.25">
      <c r="A5251" s="222" t="str">
        <f>'Usages industrie'!A32</f>
        <v>Usage industriel n°29</v>
      </c>
      <c r="B5251" s="222" t="s">
        <v>41</v>
      </c>
      <c r="C5251" s="222"/>
      <c r="D5251" s="223">
        <f>IF(B$5213&lt;&gt;"",IF(B$5213='Usages industrie'!$K32,'Usages industrie'!J32,0),0)</f>
        <v>0</v>
      </c>
      <c r="E5251" s="223">
        <f t="shared" si="462"/>
        <v>0</v>
      </c>
      <c r="F5251" s="223">
        <f t="shared" si="462"/>
        <v>0</v>
      </c>
      <c r="G5251" s="223">
        <f t="shared" si="462"/>
        <v>0</v>
      </c>
      <c r="H5251" s="223">
        <f t="shared" si="462"/>
        <v>0</v>
      </c>
      <c r="I5251" s="223">
        <f t="shared" si="462"/>
        <v>0</v>
      </c>
      <c r="J5251" s="223">
        <f t="shared" si="462"/>
        <v>0</v>
      </c>
      <c r="K5251" s="223">
        <f t="shared" si="462"/>
        <v>0</v>
      </c>
      <c r="L5251" s="223">
        <f t="shared" si="462"/>
        <v>0</v>
      </c>
      <c r="M5251" s="223">
        <f t="shared" si="462"/>
        <v>0</v>
      </c>
      <c r="N5251" s="223">
        <f t="shared" si="462"/>
        <v>0</v>
      </c>
      <c r="O5251" s="223">
        <f t="shared" si="462"/>
        <v>0</v>
      </c>
      <c r="P5251" s="223">
        <f t="shared" si="462"/>
        <v>0</v>
      </c>
      <c r="Q5251" s="223">
        <f t="shared" si="462"/>
        <v>0</v>
      </c>
      <c r="R5251" s="223">
        <f t="shared" si="462"/>
        <v>0</v>
      </c>
    </row>
    <row r="5252" spans="1:18" hidden="1" outlineLevel="2" x14ac:dyDescent="0.25">
      <c r="A5252" s="222" t="str">
        <f>'Usages industrie'!A33</f>
        <v>Usage industriel n°30</v>
      </c>
      <c r="B5252" s="222" t="s">
        <v>41</v>
      </c>
      <c r="C5252" s="222"/>
      <c r="D5252" s="223">
        <f>IF(B$5213&lt;&gt;"",IF(B$5213='Usages industrie'!$K33,'Usages industrie'!J33,0),0)</f>
        <v>0</v>
      </c>
      <c r="E5252" s="223">
        <f t="shared" si="462"/>
        <v>0</v>
      </c>
      <c r="F5252" s="223">
        <f t="shared" si="462"/>
        <v>0</v>
      </c>
      <c r="G5252" s="223">
        <f t="shared" si="462"/>
        <v>0</v>
      </c>
      <c r="H5252" s="223">
        <f t="shared" si="462"/>
        <v>0</v>
      </c>
      <c r="I5252" s="223">
        <f t="shared" si="462"/>
        <v>0</v>
      </c>
      <c r="J5252" s="223">
        <f t="shared" si="462"/>
        <v>0</v>
      </c>
      <c r="K5252" s="223">
        <f t="shared" si="462"/>
        <v>0</v>
      </c>
      <c r="L5252" s="223">
        <f t="shared" si="462"/>
        <v>0</v>
      </c>
      <c r="M5252" s="223">
        <f t="shared" si="462"/>
        <v>0</v>
      </c>
      <c r="N5252" s="223">
        <f t="shared" si="462"/>
        <v>0</v>
      </c>
      <c r="O5252" s="223">
        <f t="shared" si="462"/>
        <v>0</v>
      </c>
      <c r="P5252" s="223">
        <f t="shared" si="462"/>
        <v>0</v>
      </c>
      <c r="Q5252" s="223">
        <f t="shared" si="462"/>
        <v>0</v>
      </c>
      <c r="R5252" s="223">
        <f t="shared" si="462"/>
        <v>0</v>
      </c>
    </row>
    <row r="5253" spans="1:18" hidden="1" outlineLevel="2" x14ac:dyDescent="0.25">
      <c r="A5253" s="222" t="str">
        <f>'Usages industrie'!A34</f>
        <v>Usage industriel n°31</v>
      </c>
      <c r="B5253" s="222" t="s">
        <v>41</v>
      </c>
      <c r="C5253" s="222"/>
      <c r="D5253" s="223">
        <f>IF(B$5213&lt;&gt;"",IF(B$5213='Usages industrie'!$K34,'Usages industrie'!J34,0),0)</f>
        <v>0</v>
      </c>
      <c r="E5253" s="223">
        <f t="shared" ref="E5253:R5262" si="463">$D5253</f>
        <v>0</v>
      </c>
      <c r="F5253" s="223">
        <f t="shared" si="463"/>
        <v>0</v>
      </c>
      <c r="G5253" s="223">
        <f t="shared" si="463"/>
        <v>0</v>
      </c>
      <c r="H5253" s="223">
        <f t="shared" si="463"/>
        <v>0</v>
      </c>
      <c r="I5253" s="223">
        <f t="shared" si="463"/>
        <v>0</v>
      </c>
      <c r="J5253" s="223">
        <f t="shared" si="463"/>
        <v>0</v>
      </c>
      <c r="K5253" s="223">
        <f t="shared" si="463"/>
        <v>0</v>
      </c>
      <c r="L5253" s="223">
        <f t="shared" si="463"/>
        <v>0</v>
      </c>
      <c r="M5253" s="223">
        <f t="shared" si="463"/>
        <v>0</v>
      </c>
      <c r="N5253" s="223">
        <f t="shared" si="463"/>
        <v>0</v>
      </c>
      <c r="O5253" s="223">
        <f t="shared" si="463"/>
        <v>0</v>
      </c>
      <c r="P5253" s="223">
        <f t="shared" si="463"/>
        <v>0</v>
      </c>
      <c r="Q5253" s="223">
        <f t="shared" si="463"/>
        <v>0</v>
      </c>
      <c r="R5253" s="223">
        <f t="shared" si="463"/>
        <v>0</v>
      </c>
    </row>
    <row r="5254" spans="1:18" hidden="1" outlineLevel="2" x14ac:dyDescent="0.25">
      <c r="A5254" s="222" t="str">
        <f>'Usages industrie'!A35</f>
        <v>Usage industriel n°32</v>
      </c>
      <c r="B5254" s="222" t="s">
        <v>41</v>
      </c>
      <c r="C5254" s="222"/>
      <c r="D5254" s="223">
        <f>IF(B$5213&lt;&gt;"",IF(B$5213='Usages industrie'!$K35,'Usages industrie'!J35,0),0)</f>
        <v>0</v>
      </c>
      <c r="E5254" s="223">
        <f t="shared" si="463"/>
        <v>0</v>
      </c>
      <c r="F5254" s="223">
        <f t="shared" si="463"/>
        <v>0</v>
      </c>
      <c r="G5254" s="223">
        <f t="shared" si="463"/>
        <v>0</v>
      </c>
      <c r="H5254" s="223">
        <f t="shared" si="463"/>
        <v>0</v>
      </c>
      <c r="I5254" s="223">
        <f t="shared" si="463"/>
        <v>0</v>
      </c>
      <c r="J5254" s="223">
        <f t="shared" si="463"/>
        <v>0</v>
      </c>
      <c r="K5254" s="223">
        <f t="shared" si="463"/>
        <v>0</v>
      </c>
      <c r="L5254" s="223">
        <f t="shared" si="463"/>
        <v>0</v>
      </c>
      <c r="M5254" s="223">
        <f t="shared" si="463"/>
        <v>0</v>
      </c>
      <c r="N5254" s="223">
        <f t="shared" si="463"/>
        <v>0</v>
      </c>
      <c r="O5254" s="223">
        <f t="shared" si="463"/>
        <v>0</v>
      </c>
      <c r="P5254" s="223">
        <f t="shared" si="463"/>
        <v>0</v>
      </c>
      <c r="Q5254" s="223">
        <f t="shared" si="463"/>
        <v>0</v>
      </c>
      <c r="R5254" s="223">
        <f t="shared" si="463"/>
        <v>0</v>
      </c>
    </row>
    <row r="5255" spans="1:18" hidden="1" outlineLevel="2" x14ac:dyDescent="0.25">
      <c r="A5255" s="222" t="str">
        <f>'Usages industrie'!A36</f>
        <v>Usage industriel n°33</v>
      </c>
      <c r="B5255" s="222" t="s">
        <v>41</v>
      </c>
      <c r="C5255" s="222"/>
      <c r="D5255" s="223">
        <f>IF(B$5213&lt;&gt;"",IF(B$5213='Usages industrie'!$K36,'Usages industrie'!J36,0),0)</f>
        <v>0</v>
      </c>
      <c r="E5255" s="223">
        <f t="shared" si="463"/>
        <v>0</v>
      </c>
      <c r="F5255" s="223">
        <f t="shared" si="463"/>
        <v>0</v>
      </c>
      <c r="G5255" s="223">
        <f t="shared" si="463"/>
        <v>0</v>
      </c>
      <c r="H5255" s="223">
        <f t="shared" si="463"/>
        <v>0</v>
      </c>
      <c r="I5255" s="223">
        <f t="shared" si="463"/>
        <v>0</v>
      </c>
      <c r="J5255" s="223">
        <f t="shared" si="463"/>
        <v>0</v>
      </c>
      <c r="K5255" s="223">
        <f t="shared" si="463"/>
        <v>0</v>
      </c>
      <c r="L5255" s="223">
        <f t="shared" si="463"/>
        <v>0</v>
      </c>
      <c r="M5255" s="223">
        <f t="shared" si="463"/>
        <v>0</v>
      </c>
      <c r="N5255" s="223">
        <f t="shared" si="463"/>
        <v>0</v>
      </c>
      <c r="O5255" s="223">
        <f t="shared" si="463"/>
        <v>0</v>
      </c>
      <c r="P5255" s="223">
        <f t="shared" si="463"/>
        <v>0</v>
      </c>
      <c r="Q5255" s="223">
        <f t="shared" si="463"/>
        <v>0</v>
      </c>
      <c r="R5255" s="223">
        <f t="shared" si="463"/>
        <v>0</v>
      </c>
    </row>
    <row r="5256" spans="1:18" hidden="1" outlineLevel="2" x14ac:dyDescent="0.25">
      <c r="A5256" s="222" t="str">
        <f>'Usages industrie'!A37</f>
        <v>Usage industriel n°34</v>
      </c>
      <c r="B5256" s="222" t="s">
        <v>41</v>
      </c>
      <c r="C5256" s="222"/>
      <c r="D5256" s="223">
        <f>IF(B$5213&lt;&gt;"",IF(B$5213='Usages industrie'!$K37,'Usages industrie'!J37,0),0)</f>
        <v>0</v>
      </c>
      <c r="E5256" s="223">
        <f t="shared" si="463"/>
        <v>0</v>
      </c>
      <c r="F5256" s="223">
        <f t="shared" si="463"/>
        <v>0</v>
      </c>
      <c r="G5256" s="223">
        <f t="shared" si="463"/>
        <v>0</v>
      </c>
      <c r="H5256" s="223">
        <f t="shared" si="463"/>
        <v>0</v>
      </c>
      <c r="I5256" s="223">
        <f t="shared" si="463"/>
        <v>0</v>
      </c>
      <c r="J5256" s="223">
        <f t="shared" si="463"/>
        <v>0</v>
      </c>
      <c r="K5256" s="223">
        <f t="shared" si="463"/>
        <v>0</v>
      </c>
      <c r="L5256" s="223">
        <f t="shared" si="463"/>
        <v>0</v>
      </c>
      <c r="M5256" s="223">
        <f t="shared" si="463"/>
        <v>0</v>
      </c>
      <c r="N5256" s="223">
        <f t="shared" si="463"/>
        <v>0</v>
      </c>
      <c r="O5256" s="223">
        <f t="shared" si="463"/>
        <v>0</v>
      </c>
      <c r="P5256" s="223">
        <f t="shared" si="463"/>
        <v>0</v>
      </c>
      <c r="Q5256" s="223">
        <f t="shared" si="463"/>
        <v>0</v>
      </c>
      <c r="R5256" s="223">
        <f t="shared" si="463"/>
        <v>0</v>
      </c>
    </row>
    <row r="5257" spans="1:18" hidden="1" outlineLevel="2" x14ac:dyDescent="0.25">
      <c r="A5257" s="222" t="str">
        <f>'Usages industrie'!A38</f>
        <v>Usage industriel n°35</v>
      </c>
      <c r="B5257" s="222" t="s">
        <v>41</v>
      </c>
      <c r="C5257" s="222"/>
      <c r="D5257" s="223">
        <f>IF(B$5213&lt;&gt;"",IF(B$5213='Usages industrie'!$K38,'Usages industrie'!J38,0),0)</f>
        <v>0</v>
      </c>
      <c r="E5257" s="223">
        <f t="shared" si="463"/>
        <v>0</v>
      </c>
      <c r="F5257" s="223">
        <f t="shared" si="463"/>
        <v>0</v>
      </c>
      <c r="G5257" s="223">
        <f t="shared" si="463"/>
        <v>0</v>
      </c>
      <c r="H5257" s="223">
        <f t="shared" si="463"/>
        <v>0</v>
      </c>
      <c r="I5257" s="223">
        <f t="shared" si="463"/>
        <v>0</v>
      </c>
      <c r="J5257" s="223">
        <f t="shared" si="463"/>
        <v>0</v>
      </c>
      <c r="K5257" s="223">
        <f t="shared" si="463"/>
        <v>0</v>
      </c>
      <c r="L5257" s="223">
        <f t="shared" si="463"/>
        <v>0</v>
      </c>
      <c r="M5257" s="223">
        <f t="shared" si="463"/>
        <v>0</v>
      </c>
      <c r="N5257" s="223">
        <f t="shared" si="463"/>
        <v>0</v>
      </c>
      <c r="O5257" s="223">
        <f t="shared" si="463"/>
        <v>0</v>
      </c>
      <c r="P5257" s="223">
        <f t="shared" si="463"/>
        <v>0</v>
      </c>
      <c r="Q5257" s="223">
        <f t="shared" si="463"/>
        <v>0</v>
      </c>
      <c r="R5257" s="223">
        <f t="shared" si="463"/>
        <v>0</v>
      </c>
    </row>
    <row r="5258" spans="1:18" hidden="1" outlineLevel="2" x14ac:dyDescent="0.25">
      <c r="A5258" s="222" t="str">
        <f>'Usages industrie'!A39</f>
        <v>Usage industriel n°36</v>
      </c>
      <c r="B5258" s="222" t="s">
        <v>41</v>
      </c>
      <c r="C5258" s="222"/>
      <c r="D5258" s="223">
        <f>IF(B$5213&lt;&gt;"",IF(B$5213='Usages industrie'!$K39,'Usages industrie'!J39,0),0)</f>
        <v>0</v>
      </c>
      <c r="E5258" s="223">
        <f t="shared" si="463"/>
        <v>0</v>
      </c>
      <c r="F5258" s="223">
        <f t="shared" si="463"/>
        <v>0</v>
      </c>
      <c r="G5258" s="223">
        <f t="shared" si="463"/>
        <v>0</v>
      </c>
      <c r="H5258" s="223">
        <f t="shared" si="463"/>
        <v>0</v>
      </c>
      <c r="I5258" s="223">
        <f t="shared" si="463"/>
        <v>0</v>
      </c>
      <c r="J5258" s="223">
        <f t="shared" si="463"/>
        <v>0</v>
      </c>
      <c r="K5258" s="223">
        <f t="shared" si="463"/>
        <v>0</v>
      </c>
      <c r="L5258" s="223">
        <f t="shared" si="463"/>
        <v>0</v>
      </c>
      <c r="M5258" s="223">
        <f t="shared" si="463"/>
        <v>0</v>
      </c>
      <c r="N5258" s="223">
        <f t="shared" si="463"/>
        <v>0</v>
      </c>
      <c r="O5258" s="223">
        <f t="shared" si="463"/>
        <v>0</v>
      </c>
      <c r="P5258" s="223">
        <f t="shared" si="463"/>
        <v>0</v>
      </c>
      <c r="Q5258" s="223">
        <f t="shared" si="463"/>
        <v>0</v>
      </c>
      <c r="R5258" s="223">
        <f t="shared" si="463"/>
        <v>0</v>
      </c>
    </row>
    <row r="5259" spans="1:18" hidden="1" outlineLevel="2" x14ac:dyDescent="0.25">
      <c r="A5259" s="222" t="str">
        <f>'Usages industrie'!A40</f>
        <v>Usage industriel n°37</v>
      </c>
      <c r="B5259" s="222" t="s">
        <v>41</v>
      </c>
      <c r="C5259" s="222"/>
      <c r="D5259" s="223">
        <f>IF(B$5213&lt;&gt;"",IF(B$5213='Usages industrie'!$K40,'Usages industrie'!J40,0),0)</f>
        <v>0</v>
      </c>
      <c r="E5259" s="223">
        <f t="shared" si="463"/>
        <v>0</v>
      </c>
      <c r="F5259" s="223">
        <f t="shared" si="463"/>
        <v>0</v>
      </c>
      <c r="G5259" s="223">
        <f t="shared" si="463"/>
        <v>0</v>
      </c>
      <c r="H5259" s="223">
        <f t="shared" si="463"/>
        <v>0</v>
      </c>
      <c r="I5259" s="223">
        <f t="shared" si="463"/>
        <v>0</v>
      </c>
      <c r="J5259" s="223">
        <f t="shared" si="463"/>
        <v>0</v>
      </c>
      <c r="K5259" s="223">
        <f t="shared" si="463"/>
        <v>0</v>
      </c>
      <c r="L5259" s="223">
        <f t="shared" si="463"/>
        <v>0</v>
      </c>
      <c r="M5259" s="223">
        <f t="shared" si="463"/>
        <v>0</v>
      </c>
      <c r="N5259" s="223">
        <f t="shared" si="463"/>
        <v>0</v>
      </c>
      <c r="O5259" s="223">
        <f t="shared" si="463"/>
        <v>0</v>
      </c>
      <c r="P5259" s="223">
        <f t="shared" si="463"/>
        <v>0</v>
      </c>
      <c r="Q5259" s="223">
        <f t="shared" si="463"/>
        <v>0</v>
      </c>
      <c r="R5259" s="223">
        <f t="shared" si="463"/>
        <v>0</v>
      </c>
    </row>
    <row r="5260" spans="1:18" hidden="1" outlineLevel="2" x14ac:dyDescent="0.25">
      <c r="A5260" s="222" t="str">
        <f>'Usages industrie'!A41</f>
        <v>Usage industriel n°38</v>
      </c>
      <c r="B5260" s="222" t="s">
        <v>41</v>
      </c>
      <c r="C5260" s="222"/>
      <c r="D5260" s="223">
        <f>IF(B$5213&lt;&gt;"",IF(B$5213='Usages industrie'!$K41,'Usages industrie'!J41,0),0)</f>
        <v>0</v>
      </c>
      <c r="E5260" s="223">
        <f t="shared" si="463"/>
        <v>0</v>
      </c>
      <c r="F5260" s="223">
        <f t="shared" si="463"/>
        <v>0</v>
      </c>
      <c r="G5260" s="223">
        <f t="shared" si="463"/>
        <v>0</v>
      </c>
      <c r="H5260" s="223">
        <f t="shared" si="463"/>
        <v>0</v>
      </c>
      <c r="I5260" s="223">
        <f t="shared" si="463"/>
        <v>0</v>
      </c>
      <c r="J5260" s="223">
        <f t="shared" si="463"/>
        <v>0</v>
      </c>
      <c r="K5260" s="223">
        <f t="shared" si="463"/>
        <v>0</v>
      </c>
      <c r="L5260" s="223">
        <f t="shared" si="463"/>
        <v>0</v>
      </c>
      <c r="M5260" s="223">
        <f t="shared" si="463"/>
        <v>0</v>
      </c>
      <c r="N5260" s="223">
        <f t="shared" si="463"/>
        <v>0</v>
      </c>
      <c r="O5260" s="223">
        <f t="shared" si="463"/>
        <v>0</v>
      </c>
      <c r="P5260" s="223">
        <f t="shared" si="463"/>
        <v>0</v>
      </c>
      <c r="Q5260" s="223">
        <f t="shared" si="463"/>
        <v>0</v>
      </c>
      <c r="R5260" s="223">
        <f t="shared" si="463"/>
        <v>0</v>
      </c>
    </row>
    <row r="5261" spans="1:18" hidden="1" outlineLevel="2" x14ac:dyDescent="0.25">
      <c r="A5261" s="222" t="str">
        <f>'Usages industrie'!A42</f>
        <v>Usage industriel n°39</v>
      </c>
      <c r="B5261" s="222" t="s">
        <v>41</v>
      </c>
      <c r="C5261" s="222"/>
      <c r="D5261" s="223">
        <f>IF(B$5213&lt;&gt;"",IF(B$5213='Usages industrie'!$K42,'Usages industrie'!J42,0),0)</f>
        <v>0</v>
      </c>
      <c r="E5261" s="223">
        <f t="shared" si="463"/>
        <v>0</v>
      </c>
      <c r="F5261" s="223">
        <f t="shared" si="463"/>
        <v>0</v>
      </c>
      <c r="G5261" s="223">
        <f t="shared" si="463"/>
        <v>0</v>
      </c>
      <c r="H5261" s="223">
        <f t="shared" si="463"/>
        <v>0</v>
      </c>
      <c r="I5261" s="223">
        <f t="shared" si="463"/>
        <v>0</v>
      </c>
      <c r="J5261" s="223">
        <f t="shared" si="463"/>
        <v>0</v>
      </c>
      <c r="K5261" s="223">
        <f t="shared" si="463"/>
        <v>0</v>
      </c>
      <c r="L5261" s="223">
        <f t="shared" si="463"/>
        <v>0</v>
      </c>
      <c r="M5261" s="223">
        <f t="shared" si="463"/>
        <v>0</v>
      </c>
      <c r="N5261" s="223">
        <f t="shared" si="463"/>
        <v>0</v>
      </c>
      <c r="O5261" s="223">
        <f t="shared" si="463"/>
        <v>0</v>
      </c>
      <c r="P5261" s="223">
        <f t="shared" si="463"/>
        <v>0</v>
      </c>
      <c r="Q5261" s="223">
        <f t="shared" si="463"/>
        <v>0</v>
      </c>
      <c r="R5261" s="223">
        <f t="shared" si="463"/>
        <v>0</v>
      </c>
    </row>
    <row r="5262" spans="1:18" hidden="1" outlineLevel="2" x14ac:dyDescent="0.25">
      <c r="A5262" s="222" t="str">
        <f>'Usages industrie'!A43</f>
        <v>Usage industriel n°40</v>
      </c>
      <c r="B5262" s="222" t="s">
        <v>41</v>
      </c>
      <c r="C5262" s="222"/>
      <c r="D5262" s="223">
        <f>IF(B$5213&lt;&gt;"",IF(B$5213='Usages industrie'!$K43,'Usages industrie'!J43,0),0)</f>
        <v>0</v>
      </c>
      <c r="E5262" s="223">
        <f t="shared" si="463"/>
        <v>0</v>
      </c>
      <c r="F5262" s="223">
        <f t="shared" si="463"/>
        <v>0</v>
      </c>
      <c r="G5262" s="223">
        <f t="shared" si="463"/>
        <v>0</v>
      </c>
      <c r="H5262" s="223">
        <f t="shared" si="463"/>
        <v>0</v>
      </c>
      <c r="I5262" s="223">
        <f t="shared" si="463"/>
        <v>0</v>
      </c>
      <c r="J5262" s="223">
        <f t="shared" si="463"/>
        <v>0</v>
      </c>
      <c r="K5262" s="223">
        <f t="shared" si="463"/>
        <v>0</v>
      </c>
      <c r="L5262" s="223">
        <f t="shared" si="463"/>
        <v>0</v>
      </c>
      <c r="M5262" s="223">
        <f t="shared" si="463"/>
        <v>0</v>
      </c>
      <c r="N5262" s="223">
        <f t="shared" si="463"/>
        <v>0</v>
      </c>
      <c r="O5262" s="223">
        <f t="shared" si="463"/>
        <v>0</v>
      </c>
      <c r="P5262" s="223">
        <f t="shared" si="463"/>
        <v>0</v>
      </c>
      <c r="Q5262" s="223">
        <f t="shared" si="463"/>
        <v>0</v>
      </c>
      <c r="R5262" s="223">
        <f t="shared" si="463"/>
        <v>0</v>
      </c>
    </row>
    <row r="5263" spans="1:18" hidden="1" outlineLevel="2" x14ac:dyDescent="0.25">
      <c r="A5263" s="222" t="str">
        <f>'Usages industrie'!A44</f>
        <v>Usage industriel n°41</v>
      </c>
      <c r="B5263" s="222" t="s">
        <v>41</v>
      </c>
      <c r="C5263" s="222"/>
      <c r="D5263" s="223">
        <f>IF(B$5213&lt;&gt;"",IF(B$5213='Usages industrie'!$K44,'Usages industrie'!J44,0),0)</f>
        <v>0</v>
      </c>
      <c r="E5263" s="223">
        <f t="shared" ref="E5263:R5272" si="464">$D5263</f>
        <v>0</v>
      </c>
      <c r="F5263" s="223">
        <f t="shared" si="464"/>
        <v>0</v>
      </c>
      <c r="G5263" s="223">
        <f t="shared" si="464"/>
        <v>0</v>
      </c>
      <c r="H5263" s="223">
        <f t="shared" si="464"/>
        <v>0</v>
      </c>
      <c r="I5263" s="223">
        <f t="shared" si="464"/>
        <v>0</v>
      </c>
      <c r="J5263" s="223">
        <f t="shared" si="464"/>
        <v>0</v>
      </c>
      <c r="K5263" s="223">
        <f t="shared" si="464"/>
        <v>0</v>
      </c>
      <c r="L5263" s="223">
        <f t="shared" si="464"/>
        <v>0</v>
      </c>
      <c r="M5263" s="223">
        <f t="shared" si="464"/>
        <v>0</v>
      </c>
      <c r="N5263" s="223">
        <f t="shared" si="464"/>
        <v>0</v>
      </c>
      <c r="O5263" s="223">
        <f t="shared" si="464"/>
        <v>0</v>
      </c>
      <c r="P5263" s="223">
        <f t="shared" si="464"/>
        <v>0</v>
      </c>
      <c r="Q5263" s="223">
        <f t="shared" si="464"/>
        <v>0</v>
      </c>
      <c r="R5263" s="223">
        <f t="shared" si="464"/>
        <v>0</v>
      </c>
    </row>
    <row r="5264" spans="1:18" hidden="1" outlineLevel="2" x14ac:dyDescent="0.25">
      <c r="A5264" s="222" t="str">
        <f>'Usages industrie'!A45</f>
        <v>Usage industriel n°42</v>
      </c>
      <c r="B5264" s="222" t="s">
        <v>41</v>
      </c>
      <c r="C5264" s="222"/>
      <c r="D5264" s="223">
        <f>IF(B$5213&lt;&gt;"",IF(B$5213='Usages industrie'!$K45,'Usages industrie'!J45,0),0)</f>
        <v>0</v>
      </c>
      <c r="E5264" s="223">
        <f t="shared" si="464"/>
        <v>0</v>
      </c>
      <c r="F5264" s="223">
        <f t="shared" si="464"/>
        <v>0</v>
      </c>
      <c r="G5264" s="223">
        <f t="shared" si="464"/>
        <v>0</v>
      </c>
      <c r="H5264" s="223">
        <f t="shared" si="464"/>
        <v>0</v>
      </c>
      <c r="I5264" s="223">
        <f t="shared" si="464"/>
        <v>0</v>
      </c>
      <c r="J5264" s="223">
        <f t="shared" si="464"/>
        <v>0</v>
      </c>
      <c r="K5264" s="223">
        <f t="shared" si="464"/>
        <v>0</v>
      </c>
      <c r="L5264" s="223">
        <f t="shared" si="464"/>
        <v>0</v>
      </c>
      <c r="M5264" s="223">
        <f t="shared" si="464"/>
        <v>0</v>
      </c>
      <c r="N5264" s="223">
        <f t="shared" si="464"/>
        <v>0</v>
      </c>
      <c r="O5264" s="223">
        <f t="shared" si="464"/>
        <v>0</v>
      </c>
      <c r="P5264" s="223">
        <f t="shared" si="464"/>
        <v>0</v>
      </c>
      <c r="Q5264" s="223">
        <f t="shared" si="464"/>
        <v>0</v>
      </c>
      <c r="R5264" s="223">
        <f t="shared" si="464"/>
        <v>0</v>
      </c>
    </row>
    <row r="5265" spans="1:18" hidden="1" outlineLevel="2" x14ac:dyDescent="0.25">
      <c r="A5265" s="222" t="str">
        <f>'Usages industrie'!A46</f>
        <v>Usage industriel n°43</v>
      </c>
      <c r="B5265" s="222" t="s">
        <v>41</v>
      </c>
      <c r="C5265" s="222"/>
      <c r="D5265" s="223">
        <f>IF(B$5213&lt;&gt;"",IF(B$5213='Usages industrie'!$K46,'Usages industrie'!J46,0),0)</f>
        <v>0</v>
      </c>
      <c r="E5265" s="223">
        <f t="shared" si="464"/>
        <v>0</v>
      </c>
      <c r="F5265" s="223">
        <f t="shared" si="464"/>
        <v>0</v>
      </c>
      <c r="G5265" s="223">
        <f t="shared" si="464"/>
        <v>0</v>
      </c>
      <c r="H5265" s="223">
        <f t="shared" si="464"/>
        <v>0</v>
      </c>
      <c r="I5265" s="223">
        <f t="shared" si="464"/>
        <v>0</v>
      </c>
      <c r="J5265" s="223">
        <f t="shared" si="464"/>
        <v>0</v>
      </c>
      <c r="K5265" s="223">
        <f t="shared" si="464"/>
        <v>0</v>
      </c>
      <c r="L5265" s="223">
        <f t="shared" si="464"/>
        <v>0</v>
      </c>
      <c r="M5265" s="223">
        <f t="shared" si="464"/>
        <v>0</v>
      </c>
      <c r="N5265" s="223">
        <f t="shared" si="464"/>
        <v>0</v>
      </c>
      <c r="O5265" s="223">
        <f t="shared" si="464"/>
        <v>0</v>
      </c>
      <c r="P5265" s="223">
        <f t="shared" si="464"/>
        <v>0</v>
      </c>
      <c r="Q5265" s="223">
        <f t="shared" si="464"/>
        <v>0</v>
      </c>
      <c r="R5265" s="223">
        <f t="shared" si="464"/>
        <v>0</v>
      </c>
    </row>
    <row r="5266" spans="1:18" hidden="1" outlineLevel="2" x14ac:dyDescent="0.25">
      <c r="A5266" s="222" t="str">
        <f>'Usages industrie'!A47</f>
        <v>Usage industriel n°44</v>
      </c>
      <c r="B5266" s="222" t="s">
        <v>41</v>
      </c>
      <c r="C5266" s="222"/>
      <c r="D5266" s="223">
        <f>IF(B$5213&lt;&gt;"",IF(B$5213='Usages industrie'!$K47,'Usages industrie'!J47,0),0)</f>
        <v>0</v>
      </c>
      <c r="E5266" s="223">
        <f t="shared" si="464"/>
        <v>0</v>
      </c>
      <c r="F5266" s="223">
        <f t="shared" si="464"/>
        <v>0</v>
      </c>
      <c r="G5266" s="223">
        <f t="shared" si="464"/>
        <v>0</v>
      </c>
      <c r="H5266" s="223">
        <f t="shared" si="464"/>
        <v>0</v>
      </c>
      <c r="I5266" s="223">
        <f t="shared" si="464"/>
        <v>0</v>
      </c>
      <c r="J5266" s="223">
        <f t="shared" si="464"/>
        <v>0</v>
      </c>
      <c r="K5266" s="223">
        <f t="shared" si="464"/>
        <v>0</v>
      </c>
      <c r="L5266" s="223">
        <f t="shared" si="464"/>
        <v>0</v>
      </c>
      <c r="M5266" s="223">
        <f t="shared" si="464"/>
        <v>0</v>
      </c>
      <c r="N5266" s="223">
        <f t="shared" si="464"/>
        <v>0</v>
      </c>
      <c r="O5266" s="223">
        <f t="shared" si="464"/>
        <v>0</v>
      </c>
      <c r="P5266" s="223">
        <f t="shared" si="464"/>
        <v>0</v>
      </c>
      <c r="Q5266" s="223">
        <f t="shared" si="464"/>
        <v>0</v>
      </c>
      <c r="R5266" s="223">
        <f t="shared" si="464"/>
        <v>0</v>
      </c>
    </row>
    <row r="5267" spans="1:18" hidden="1" outlineLevel="2" x14ac:dyDescent="0.25">
      <c r="A5267" s="222" t="str">
        <f>'Usages industrie'!A48</f>
        <v>Usage industriel n°45</v>
      </c>
      <c r="B5267" s="222" t="s">
        <v>41</v>
      </c>
      <c r="C5267" s="222"/>
      <c r="D5267" s="223">
        <f>IF(B$5213&lt;&gt;"",IF(B$5213='Usages industrie'!$K48,'Usages industrie'!J48,0),0)</f>
        <v>0</v>
      </c>
      <c r="E5267" s="223">
        <f t="shared" si="464"/>
        <v>0</v>
      </c>
      <c r="F5267" s="223">
        <f t="shared" si="464"/>
        <v>0</v>
      </c>
      <c r="G5267" s="223">
        <f t="shared" si="464"/>
        <v>0</v>
      </c>
      <c r="H5267" s="223">
        <f t="shared" si="464"/>
        <v>0</v>
      </c>
      <c r="I5267" s="223">
        <f t="shared" si="464"/>
        <v>0</v>
      </c>
      <c r="J5267" s="223">
        <f t="shared" si="464"/>
        <v>0</v>
      </c>
      <c r="K5267" s="223">
        <f t="shared" si="464"/>
        <v>0</v>
      </c>
      <c r="L5267" s="223">
        <f t="shared" si="464"/>
        <v>0</v>
      </c>
      <c r="M5267" s="223">
        <f t="shared" si="464"/>
        <v>0</v>
      </c>
      <c r="N5267" s="223">
        <f t="shared" si="464"/>
        <v>0</v>
      </c>
      <c r="O5267" s="223">
        <f t="shared" si="464"/>
        <v>0</v>
      </c>
      <c r="P5267" s="223">
        <f t="shared" si="464"/>
        <v>0</v>
      </c>
      <c r="Q5267" s="223">
        <f t="shared" si="464"/>
        <v>0</v>
      </c>
      <c r="R5267" s="223">
        <f t="shared" si="464"/>
        <v>0</v>
      </c>
    </row>
    <row r="5268" spans="1:18" hidden="1" outlineLevel="2" x14ac:dyDescent="0.25">
      <c r="A5268" s="222" t="str">
        <f>'Usages industrie'!A49</f>
        <v>Usage industriel n°46</v>
      </c>
      <c r="B5268" s="222" t="s">
        <v>41</v>
      </c>
      <c r="C5268" s="222"/>
      <c r="D5268" s="223">
        <f>IF(B$5213&lt;&gt;"",IF(B$5213='Usages industrie'!$K49,'Usages industrie'!J49,0),0)</f>
        <v>0</v>
      </c>
      <c r="E5268" s="223">
        <f t="shared" si="464"/>
        <v>0</v>
      </c>
      <c r="F5268" s="223">
        <f t="shared" si="464"/>
        <v>0</v>
      </c>
      <c r="G5268" s="223">
        <f t="shared" si="464"/>
        <v>0</v>
      </c>
      <c r="H5268" s="223">
        <f t="shared" si="464"/>
        <v>0</v>
      </c>
      <c r="I5268" s="223">
        <f t="shared" si="464"/>
        <v>0</v>
      </c>
      <c r="J5268" s="223">
        <f t="shared" si="464"/>
        <v>0</v>
      </c>
      <c r="K5268" s="223">
        <f t="shared" si="464"/>
        <v>0</v>
      </c>
      <c r="L5268" s="223">
        <f t="shared" si="464"/>
        <v>0</v>
      </c>
      <c r="M5268" s="223">
        <f t="shared" si="464"/>
        <v>0</v>
      </c>
      <c r="N5268" s="223">
        <f t="shared" si="464"/>
        <v>0</v>
      </c>
      <c r="O5268" s="223">
        <f t="shared" si="464"/>
        <v>0</v>
      </c>
      <c r="P5268" s="223">
        <f t="shared" si="464"/>
        <v>0</v>
      </c>
      <c r="Q5268" s="223">
        <f t="shared" si="464"/>
        <v>0</v>
      </c>
      <c r="R5268" s="223">
        <f t="shared" si="464"/>
        <v>0</v>
      </c>
    </row>
    <row r="5269" spans="1:18" hidden="1" outlineLevel="2" x14ac:dyDescent="0.25">
      <c r="A5269" s="222" t="str">
        <f>'Usages industrie'!A50</f>
        <v>Usage industriel n°47</v>
      </c>
      <c r="B5269" s="222" t="s">
        <v>41</v>
      </c>
      <c r="C5269" s="222"/>
      <c r="D5269" s="223">
        <f>IF(B$5213&lt;&gt;"",IF(B$5213='Usages industrie'!$K50,'Usages industrie'!J50,0),0)</f>
        <v>0</v>
      </c>
      <c r="E5269" s="223">
        <f t="shared" si="464"/>
        <v>0</v>
      </c>
      <c r="F5269" s="223">
        <f t="shared" si="464"/>
        <v>0</v>
      </c>
      <c r="G5269" s="223">
        <f t="shared" si="464"/>
        <v>0</v>
      </c>
      <c r="H5269" s="223">
        <f t="shared" si="464"/>
        <v>0</v>
      </c>
      <c r="I5269" s="223">
        <f t="shared" si="464"/>
        <v>0</v>
      </c>
      <c r="J5269" s="223">
        <f t="shared" si="464"/>
        <v>0</v>
      </c>
      <c r="K5269" s="223">
        <f t="shared" si="464"/>
        <v>0</v>
      </c>
      <c r="L5269" s="223">
        <f t="shared" si="464"/>
        <v>0</v>
      </c>
      <c r="M5269" s="223">
        <f t="shared" si="464"/>
        <v>0</v>
      </c>
      <c r="N5269" s="223">
        <f t="shared" si="464"/>
        <v>0</v>
      </c>
      <c r="O5269" s="223">
        <f t="shared" si="464"/>
        <v>0</v>
      </c>
      <c r="P5269" s="223">
        <f t="shared" si="464"/>
        <v>0</v>
      </c>
      <c r="Q5269" s="223">
        <f t="shared" si="464"/>
        <v>0</v>
      </c>
      <c r="R5269" s="223">
        <f t="shared" si="464"/>
        <v>0</v>
      </c>
    </row>
    <row r="5270" spans="1:18" hidden="1" outlineLevel="2" x14ac:dyDescent="0.25">
      <c r="A5270" s="222" t="str">
        <f>'Usages industrie'!A51</f>
        <v>Usage industriel n°48</v>
      </c>
      <c r="B5270" s="222" t="s">
        <v>41</v>
      </c>
      <c r="C5270" s="222"/>
      <c r="D5270" s="223">
        <f>IF(B$5213&lt;&gt;"",IF(B$5213='Usages industrie'!$K51,'Usages industrie'!J51,0),0)</f>
        <v>0</v>
      </c>
      <c r="E5270" s="223">
        <f t="shared" si="464"/>
        <v>0</v>
      </c>
      <c r="F5270" s="223">
        <f t="shared" si="464"/>
        <v>0</v>
      </c>
      <c r="G5270" s="223">
        <f t="shared" si="464"/>
        <v>0</v>
      </c>
      <c r="H5270" s="223">
        <f t="shared" si="464"/>
        <v>0</v>
      </c>
      <c r="I5270" s="223">
        <f t="shared" si="464"/>
        <v>0</v>
      </c>
      <c r="J5270" s="223">
        <f t="shared" si="464"/>
        <v>0</v>
      </c>
      <c r="K5270" s="223">
        <f t="shared" si="464"/>
        <v>0</v>
      </c>
      <c r="L5270" s="223">
        <f t="shared" si="464"/>
        <v>0</v>
      </c>
      <c r="M5270" s="223">
        <f t="shared" si="464"/>
        <v>0</v>
      </c>
      <c r="N5270" s="223">
        <f t="shared" si="464"/>
        <v>0</v>
      </c>
      <c r="O5270" s="223">
        <f t="shared" si="464"/>
        <v>0</v>
      </c>
      <c r="P5270" s="223">
        <f t="shared" si="464"/>
        <v>0</v>
      </c>
      <c r="Q5270" s="223">
        <f t="shared" si="464"/>
        <v>0</v>
      </c>
      <c r="R5270" s="223">
        <f t="shared" si="464"/>
        <v>0</v>
      </c>
    </row>
    <row r="5271" spans="1:18" hidden="1" outlineLevel="2" x14ac:dyDescent="0.25">
      <c r="A5271" s="222" t="str">
        <f>'Usages industrie'!A52</f>
        <v>Usage industriel n°49</v>
      </c>
      <c r="B5271" s="222" t="s">
        <v>41</v>
      </c>
      <c r="C5271" s="222"/>
      <c r="D5271" s="223">
        <f>IF(B$5213&lt;&gt;"",IF(B$5213='Usages industrie'!$K52,'Usages industrie'!J52,0),0)</f>
        <v>0</v>
      </c>
      <c r="E5271" s="223">
        <f t="shared" si="464"/>
        <v>0</v>
      </c>
      <c r="F5271" s="223">
        <f t="shared" si="464"/>
        <v>0</v>
      </c>
      <c r="G5271" s="223">
        <f t="shared" si="464"/>
        <v>0</v>
      </c>
      <c r="H5271" s="223">
        <f t="shared" si="464"/>
        <v>0</v>
      </c>
      <c r="I5271" s="223">
        <f t="shared" si="464"/>
        <v>0</v>
      </c>
      <c r="J5271" s="223">
        <f t="shared" si="464"/>
        <v>0</v>
      </c>
      <c r="K5271" s="223">
        <f t="shared" si="464"/>
        <v>0</v>
      </c>
      <c r="L5271" s="223">
        <f t="shared" si="464"/>
        <v>0</v>
      </c>
      <c r="M5271" s="223">
        <f t="shared" si="464"/>
        <v>0</v>
      </c>
      <c r="N5271" s="223">
        <f t="shared" si="464"/>
        <v>0</v>
      </c>
      <c r="O5271" s="223">
        <f t="shared" si="464"/>
        <v>0</v>
      </c>
      <c r="P5271" s="223">
        <f t="shared" si="464"/>
        <v>0</v>
      </c>
      <c r="Q5271" s="223">
        <f t="shared" si="464"/>
        <v>0</v>
      </c>
      <c r="R5271" s="223">
        <f t="shared" si="464"/>
        <v>0</v>
      </c>
    </row>
    <row r="5272" spans="1:18" hidden="1" outlineLevel="2" x14ac:dyDescent="0.25">
      <c r="A5272" s="222" t="str">
        <f>'Usages industrie'!A53</f>
        <v>Usage industriel n°50</v>
      </c>
      <c r="B5272" s="222" t="s">
        <v>41</v>
      </c>
      <c r="C5272" s="222"/>
      <c r="D5272" s="223">
        <f>IF(B$5213&lt;&gt;"",IF(B$5213='Usages industrie'!$K53,'Usages industrie'!J53,0),0)</f>
        <v>0</v>
      </c>
      <c r="E5272" s="223">
        <f t="shared" si="464"/>
        <v>0</v>
      </c>
      <c r="F5272" s="223">
        <f t="shared" si="464"/>
        <v>0</v>
      </c>
      <c r="G5272" s="223">
        <f t="shared" si="464"/>
        <v>0</v>
      </c>
      <c r="H5272" s="223">
        <f t="shared" si="464"/>
        <v>0</v>
      </c>
      <c r="I5272" s="223">
        <f t="shared" si="464"/>
        <v>0</v>
      </c>
      <c r="J5272" s="223">
        <f t="shared" si="464"/>
        <v>0</v>
      </c>
      <c r="K5272" s="223">
        <f t="shared" si="464"/>
        <v>0</v>
      </c>
      <c r="L5272" s="223">
        <f t="shared" si="464"/>
        <v>0</v>
      </c>
      <c r="M5272" s="223">
        <f t="shared" si="464"/>
        <v>0</v>
      </c>
      <c r="N5272" s="223">
        <f t="shared" si="464"/>
        <v>0</v>
      </c>
      <c r="O5272" s="223">
        <f t="shared" si="464"/>
        <v>0</v>
      </c>
      <c r="P5272" s="223">
        <f t="shared" si="464"/>
        <v>0</v>
      </c>
      <c r="Q5272" s="223">
        <f t="shared" si="464"/>
        <v>0</v>
      </c>
      <c r="R5272" s="223">
        <f t="shared" si="464"/>
        <v>0</v>
      </c>
    </row>
    <row r="5273" spans="1:18" hidden="1" outlineLevel="1" collapsed="1" x14ac:dyDescent="0.25">
      <c r="A5273" s="222" t="s">
        <v>649</v>
      </c>
      <c r="B5273" s="222"/>
      <c r="C5273" s="222"/>
      <c r="D5273" s="223">
        <f t="shared" ref="D5273:R5273" si="465">SUM(D5223:D5272)</f>
        <v>0</v>
      </c>
      <c r="E5273" s="223">
        <f t="shared" si="465"/>
        <v>0</v>
      </c>
      <c r="F5273" s="223">
        <f t="shared" si="465"/>
        <v>0</v>
      </c>
      <c r="G5273" s="223">
        <f t="shared" si="465"/>
        <v>0</v>
      </c>
      <c r="H5273" s="223">
        <f t="shared" si="465"/>
        <v>0</v>
      </c>
      <c r="I5273" s="223">
        <f t="shared" si="465"/>
        <v>0</v>
      </c>
      <c r="J5273" s="223">
        <f t="shared" si="465"/>
        <v>0</v>
      </c>
      <c r="K5273" s="223">
        <f t="shared" si="465"/>
        <v>0</v>
      </c>
      <c r="L5273" s="223">
        <f t="shared" si="465"/>
        <v>0</v>
      </c>
      <c r="M5273" s="223">
        <f t="shared" si="465"/>
        <v>0</v>
      </c>
      <c r="N5273" s="223">
        <f t="shared" si="465"/>
        <v>0</v>
      </c>
      <c r="O5273" s="223">
        <f t="shared" si="465"/>
        <v>0</v>
      </c>
      <c r="P5273" s="223">
        <f t="shared" si="465"/>
        <v>0</v>
      </c>
      <c r="Q5273" s="223">
        <f t="shared" si="465"/>
        <v>0</v>
      </c>
      <c r="R5273" s="223">
        <f t="shared" si="465"/>
        <v>0</v>
      </c>
    </row>
    <row r="5274" spans="1:18" hidden="1" outlineLevel="2" x14ac:dyDescent="0.25">
      <c r="A5274" s="222" t="str">
        <f>'Usages industrie'!A4</f>
        <v>Usage industriel n°1</v>
      </c>
      <c r="B5274" s="222" t="s">
        <v>645</v>
      </c>
      <c r="C5274" s="222"/>
      <c r="D5274" s="223">
        <f>D5223*'Usages industrie'!$P4*(1+'Usages industrie'!$Q4)^(D$5217-$D$5217)/1000</f>
        <v>0</v>
      </c>
      <c r="E5274" s="223">
        <f>E5223*'Usages industrie'!$P4*(1+'Usages industrie'!$Q4)^(E$5217-$D$5217)/1000</f>
        <v>0</v>
      </c>
      <c r="F5274" s="223">
        <f>F5223*'Usages industrie'!$P4*(1+'Usages industrie'!$Q4)^(F$5217-$D$5217)/1000</f>
        <v>0</v>
      </c>
      <c r="G5274" s="223">
        <f>G5223*'Usages industrie'!$P4*(1+'Usages industrie'!$Q4)^(G$5217-$D$5217)/1000</f>
        <v>0</v>
      </c>
      <c r="H5274" s="223">
        <f>H5223*'Usages industrie'!$P4*(1+'Usages industrie'!$Q4)^(H$5217-$D$5217)/1000</f>
        <v>0</v>
      </c>
      <c r="I5274" s="223">
        <f>I5223*'Usages industrie'!$P4*(1+'Usages industrie'!$Q4)^(I$5217-$D$5217)/1000</f>
        <v>0</v>
      </c>
      <c r="J5274" s="223">
        <f>J5223*'Usages industrie'!$P4*(1+'Usages industrie'!$Q4)^(J$5217-$D$5217)/1000</f>
        <v>0</v>
      </c>
      <c r="K5274" s="223">
        <f>K5223*'Usages industrie'!$P4*(1+'Usages industrie'!$Q4)^(K$5217-$D$5217)/1000</f>
        <v>0</v>
      </c>
      <c r="L5274" s="223">
        <f>L5223*'Usages industrie'!$P4*(1+'Usages industrie'!$Q4)^(L$5217-$D$5217)/1000</f>
        <v>0</v>
      </c>
      <c r="M5274" s="223">
        <f>M5223*'Usages industrie'!$P4*(1+'Usages industrie'!$Q4)^(M$5217-$D$5217)/1000</f>
        <v>0</v>
      </c>
      <c r="N5274" s="223">
        <f>N5223*'Usages industrie'!$P4*(1+'Usages industrie'!$Q4)^(N$5217-$D$5217)/1000</f>
        <v>0</v>
      </c>
      <c r="O5274" s="223">
        <f>O5223*'Usages industrie'!$P4*(1+'Usages industrie'!$Q4)^(O$5217-$D$5217)/1000</f>
        <v>0</v>
      </c>
      <c r="P5274" s="223">
        <f>P5223*'Usages industrie'!$P4*(1+'Usages industrie'!$Q4)^(P$5217-$D$5217)/1000</f>
        <v>0</v>
      </c>
      <c r="Q5274" s="223">
        <f>Q5223*'Usages industrie'!$P4*(1+'Usages industrie'!$Q4)^(Q$5217-$D$5217)/1000</f>
        <v>0</v>
      </c>
      <c r="R5274" s="223">
        <f>R5223*'Usages industrie'!$P4*(1+'Usages industrie'!$Q4)^(R$5217-$D$5217)/1000</f>
        <v>0</v>
      </c>
    </row>
    <row r="5275" spans="1:18" hidden="1" outlineLevel="2" x14ac:dyDescent="0.25">
      <c r="A5275" s="222" t="str">
        <f>'Usages industrie'!A5</f>
        <v>Usage industriel n°2</v>
      </c>
      <c r="B5275" s="222" t="s">
        <v>645</v>
      </c>
      <c r="C5275" s="222"/>
      <c r="D5275" s="223">
        <f>D5224*'Usages industrie'!$P5*(1+'Usages industrie'!$Q5)^(D$5217-$D$5217)/1000</f>
        <v>0</v>
      </c>
      <c r="E5275" s="223">
        <f>E5224*'Usages industrie'!$P5*(1+'Usages industrie'!$Q5)^(E$5217-$D$5217)/1000</f>
        <v>0</v>
      </c>
      <c r="F5275" s="223">
        <f>F5224*'Usages industrie'!$P5*(1+'Usages industrie'!$Q5)^(F$5217-$D$5217)/1000</f>
        <v>0</v>
      </c>
      <c r="G5275" s="223">
        <f>G5224*'Usages industrie'!$P5*(1+'Usages industrie'!$Q5)^(G$5217-$D$5217)/1000</f>
        <v>0</v>
      </c>
      <c r="H5275" s="223">
        <f>H5224*'Usages industrie'!$P5*(1+'Usages industrie'!$Q5)^(H$5217-$D$5217)/1000</f>
        <v>0</v>
      </c>
      <c r="I5275" s="223">
        <f>I5224*'Usages industrie'!$P5*(1+'Usages industrie'!$Q5)^(I$5217-$D$5217)/1000</f>
        <v>0</v>
      </c>
      <c r="J5275" s="223">
        <f>J5224*'Usages industrie'!$P5*(1+'Usages industrie'!$Q5)^(J$5217-$D$5217)/1000</f>
        <v>0</v>
      </c>
      <c r="K5275" s="223">
        <f>K5224*'Usages industrie'!$P5*(1+'Usages industrie'!$Q5)^(K$5217-$D$5217)/1000</f>
        <v>0</v>
      </c>
      <c r="L5275" s="223">
        <f>L5224*'Usages industrie'!$P5*(1+'Usages industrie'!$Q5)^(L$5217-$D$5217)/1000</f>
        <v>0</v>
      </c>
      <c r="M5275" s="223">
        <f>M5224*'Usages industrie'!$P5*(1+'Usages industrie'!$Q5)^(M$5217-$D$5217)/1000</f>
        <v>0</v>
      </c>
      <c r="N5275" s="223">
        <f>N5224*'Usages industrie'!$P5*(1+'Usages industrie'!$Q5)^(N$5217-$D$5217)/1000</f>
        <v>0</v>
      </c>
      <c r="O5275" s="223">
        <f>O5224*'Usages industrie'!$P5*(1+'Usages industrie'!$Q5)^(O$5217-$D$5217)/1000</f>
        <v>0</v>
      </c>
      <c r="P5275" s="223">
        <f>P5224*'Usages industrie'!$P5*(1+'Usages industrie'!$Q5)^(P$5217-$D$5217)/1000</f>
        <v>0</v>
      </c>
      <c r="Q5275" s="223">
        <f>Q5224*'Usages industrie'!$P5*(1+'Usages industrie'!$Q5)^(Q$5217-$D$5217)/1000</f>
        <v>0</v>
      </c>
      <c r="R5275" s="223">
        <f>R5224*'Usages industrie'!$P5*(1+'Usages industrie'!$Q5)^(R$5217-$D$5217)/1000</f>
        <v>0</v>
      </c>
    </row>
    <row r="5276" spans="1:18" hidden="1" outlineLevel="2" x14ac:dyDescent="0.25">
      <c r="A5276" s="222" t="str">
        <f>'Usages industrie'!A6</f>
        <v>Usage industriel n°3</v>
      </c>
      <c r="B5276" s="222" t="s">
        <v>645</v>
      </c>
      <c r="C5276" s="222"/>
      <c r="D5276" s="223">
        <f>D5225*'Usages industrie'!$P6*(1+'Usages industrie'!$Q6)^(D$5217-$D$5217)/1000</f>
        <v>0</v>
      </c>
      <c r="E5276" s="223">
        <f>E5225*'Usages industrie'!$P6*(1+'Usages industrie'!$Q6)^(E$5217-$D$5217)/1000</f>
        <v>0</v>
      </c>
      <c r="F5276" s="223">
        <f>F5225*'Usages industrie'!$P6*(1+'Usages industrie'!$Q6)^(F$5217-$D$5217)/1000</f>
        <v>0</v>
      </c>
      <c r="G5276" s="223">
        <f>G5225*'Usages industrie'!$P6*(1+'Usages industrie'!$Q6)^(G$5217-$D$5217)/1000</f>
        <v>0</v>
      </c>
      <c r="H5276" s="223">
        <f>H5225*'Usages industrie'!$P6*(1+'Usages industrie'!$Q6)^(H$5217-$D$5217)/1000</f>
        <v>0</v>
      </c>
      <c r="I5276" s="223">
        <f>I5225*'Usages industrie'!$P6*(1+'Usages industrie'!$Q6)^(I$5217-$D$5217)/1000</f>
        <v>0</v>
      </c>
      <c r="J5276" s="223">
        <f>J5225*'Usages industrie'!$P6*(1+'Usages industrie'!$Q6)^(J$5217-$D$5217)/1000</f>
        <v>0</v>
      </c>
      <c r="K5276" s="223">
        <f>K5225*'Usages industrie'!$P6*(1+'Usages industrie'!$Q6)^(K$5217-$D$5217)/1000</f>
        <v>0</v>
      </c>
      <c r="L5276" s="223">
        <f>L5225*'Usages industrie'!$P6*(1+'Usages industrie'!$Q6)^(L$5217-$D$5217)/1000</f>
        <v>0</v>
      </c>
      <c r="M5276" s="223">
        <f>M5225*'Usages industrie'!$P6*(1+'Usages industrie'!$Q6)^(M$5217-$D$5217)/1000</f>
        <v>0</v>
      </c>
      <c r="N5276" s="223">
        <f>N5225*'Usages industrie'!$P6*(1+'Usages industrie'!$Q6)^(N$5217-$D$5217)/1000</f>
        <v>0</v>
      </c>
      <c r="O5276" s="223">
        <f>O5225*'Usages industrie'!$P6*(1+'Usages industrie'!$Q6)^(O$5217-$D$5217)/1000</f>
        <v>0</v>
      </c>
      <c r="P5276" s="223">
        <f>P5225*'Usages industrie'!$P6*(1+'Usages industrie'!$Q6)^(P$5217-$D$5217)/1000</f>
        <v>0</v>
      </c>
      <c r="Q5276" s="223">
        <f>Q5225*'Usages industrie'!$P6*(1+'Usages industrie'!$Q6)^(Q$5217-$D$5217)/1000</f>
        <v>0</v>
      </c>
      <c r="R5276" s="223">
        <f>R5225*'Usages industrie'!$P6*(1+'Usages industrie'!$Q6)^(R$5217-$D$5217)/1000</f>
        <v>0</v>
      </c>
    </row>
    <row r="5277" spans="1:18" hidden="1" outlineLevel="2" x14ac:dyDescent="0.25">
      <c r="A5277" s="222" t="str">
        <f>'Usages industrie'!A7</f>
        <v>Usage industriel n°4</v>
      </c>
      <c r="B5277" s="222" t="s">
        <v>645</v>
      </c>
      <c r="C5277" s="222"/>
      <c r="D5277" s="223">
        <f>D5226*'Usages industrie'!$P7*(1+'Usages industrie'!$Q7)^(D$5217-$D$5217)/1000</f>
        <v>0</v>
      </c>
      <c r="E5277" s="223">
        <f>E5226*'Usages industrie'!$P7*(1+'Usages industrie'!$Q7)^(E$5217-$D$5217)/1000</f>
        <v>0</v>
      </c>
      <c r="F5277" s="223">
        <f>F5226*'Usages industrie'!$P7*(1+'Usages industrie'!$Q7)^(F$5217-$D$5217)/1000</f>
        <v>0</v>
      </c>
      <c r="G5277" s="223">
        <f>G5226*'Usages industrie'!$P7*(1+'Usages industrie'!$Q7)^(G$5217-$D$5217)/1000</f>
        <v>0</v>
      </c>
      <c r="H5277" s="223">
        <f>H5226*'Usages industrie'!$P7*(1+'Usages industrie'!$Q7)^(H$5217-$D$5217)/1000</f>
        <v>0</v>
      </c>
      <c r="I5277" s="223">
        <f>I5226*'Usages industrie'!$P7*(1+'Usages industrie'!$Q7)^(I$5217-$D$5217)/1000</f>
        <v>0</v>
      </c>
      <c r="J5277" s="223">
        <f>J5226*'Usages industrie'!$P7*(1+'Usages industrie'!$Q7)^(J$5217-$D$5217)/1000</f>
        <v>0</v>
      </c>
      <c r="K5277" s="223">
        <f>K5226*'Usages industrie'!$P7*(1+'Usages industrie'!$Q7)^(K$5217-$D$5217)/1000</f>
        <v>0</v>
      </c>
      <c r="L5277" s="223">
        <f>L5226*'Usages industrie'!$P7*(1+'Usages industrie'!$Q7)^(L$5217-$D$5217)/1000</f>
        <v>0</v>
      </c>
      <c r="M5277" s="223">
        <f>M5226*'Usages industrie'!$P7*(1+'Usages industrie'!$Q7)^(M$5217-$D$5217)/1000</f>
        <v>0</v>
      </c>
      <c r="N5277" s="223">
        <f>N5226*'Usages industrie'!$P7*(1+'Usages industrie'!$Q7)^(N$5217-$D$5217)/1000</f>
        <v>0</v>
      </c>
      <c r="O5277" s="223">
        <f>O5226*'Usages industrie'!$P7*(1+'Usages industrie'!$Q7)^(O$5217-$D$5217)/1000</f>
        <v>0</v>
      </c>
      <c r="P5277" s="223">
        <f>P5226*'Usages industrie'!$P7*(1+'Usages industrie'!$Q7)^(P$5217-$D$5217)/1000</f>
        <v>0</v>
      </c>
      <c r="Q5277" s="223">
        <f>Q5226*'Usages industrie'!$P7*(1+'Usages industrie'!$Q7)^(Q$5217-$D$5217)/1000</f>
        <v>0</v>
      </c>
      <c r="R5277" s="223">
        <f>R5226*'Usages industrie'!$P7*(1+'Usages industrie'!$Q7)^(R$5217-$D$5217)/1000</f>
        <v>0</v>
      </c>
    </row>
    <row r="5278" spans="1:18" hidden="1" outlineLevel="2" x14ac:dyDescent="0.25">
      <c r="A5278" s="222" t="str">
        <f>'Usages industrie'!A8</f>
        <v>Usage industriel n°5</v>
      </c>
      <c r="B5278" s="222" t="s">
        <v>645</v>
      </c>
      <c r="C5278" s="222"/>
      <c r="D5278" s="223">
        <f>D5227*'Usages industrie'!$P8*(1+'Usages industrie'!$Q8)^(D$5217-$D$5217)/1000</f>
        <v>0</v>
      </c>
      <c r="E5278" s="223">
        <f>E5227*'Usages industrie'!$P8*(1+'Usages industrie'!$Q8)^(E$5217-$D$5217)/1000</f>
        <v>0</v>
      </c>
      <c r="F5278" s="223">
        <f>F5227*'Usages industrie'!$P8*(1+'Usages industrie'!$Q8)^(F$5217-$D$5217)/1000</f>
        <v>0</v>
      </c>
      <c r="G5278" s="223">
        <f>G5227*'Usages industrie'!$P8*(1+'Usages industrie'!$Q8)^(G$5217-$D$5217)/1000</f>
        <v>0</v>
      </c>
      <c r="H5278" s="223">
        <f>H5227*'Usages industrie'!$P8*(1+'Usages industrie'!$Q8)^(H$5217-$D$5217)/1000</f>
        <v>0</v>
      </c>
      <c r="I5278" s="223">
        <f>I5227*'Usages industrie'!$P8*(1+'Usages industrie'!$Q8)^(I$5217-$D$5217)/1000</f>
        <v>0</v>
      </c>
      <c r="J5278" s="223">
        <f>J5227*'Usages industrie'!$P8*(1+'Usages industrie'!$Q8)^(J$5217-$D$5217)/1000</f>
        <v>0</v>
      </c>
      <c r="K5278" s="223">
        <f>K5227*'Usages industrie'!$P8*(1+'Usages industrie'!$Q8)^(K$5217-$D$5217)/1000</f>
        <v>0</v>
      </c>
      <c r="L5278" s="223">
        <f>L5227*'Usages industrie'!$P8*(1+'Usages industrie'!$Q8)^(L$5217-$D$5217)/1000</f>
        <v>0</v>
      </c>
      <c r="M5278" s="223">
        <f>M5227*'Usages industrie'!$P8*(1+'Usages industrie'!$Q8)^(M$5217-$D$5217)/1000</f>
        <v>0</v>
      </c>
      <c r="N5278" s="223">
        <f>N5227*'Usages industrie'!$P8*(1+'Usages industrie'!$Q8)^(N$5217-$D$5217)/1000</f>
        <v>0</v>
      </c>
      <c r="O5278" s="223">
        <f>O5227*'Usages industrie'!$P8*(1+'Usages industrie'!$Q8)^(O$5217-$D$5217)/1000</f>
        <v>0</v>
      </c>
      <c r="P5278" s="223">
        <f>P5227*'Usages industrie'!$P8*(1+'Usages industrie'!$Q8)^(P$5217-$D$5217)/1000</f>
        <v>0</v>
      </c>
      <c r="Q5278" s="223">
        <f>Q5227*'Usages industrie'!$P8*(1+'Usages industrie'!$Q8)^(Q$5217-$D$5217)/1000</f>
        <v>0</v>
      </c>
      <c r="R5278" s="223">
        <f>R5227*'Usages industrie'!$P8*(1+'Usages industrie'!$Q8)^(R$5217-$D$5217)/1000</f>
        <v>0</v>
      </c>
    </row>
    <row r="5279" spans="1:18" hidden="1" outlineLevel="2" x14ac:dyDescent="0.25">
      <c r="A5279" s="222" t="str">
        <f>'Usages industrie'!A9</f>
        <v>Usage industriel n°6</v>
      </c>
      <c r="B5279" s="222" t="s">
        <v>645</v>
      </c>
      <c r="C5279" s="222"/>
      <c r="D5279" s="223">
        <f>D5228*'Usages industrie'!$P9*(1+'Usages industrie'!$Q9)^(D$5217-$D$5217)/1000</f>
        <v>0</v>
      </c>
      <c r="E5279" s="223">
        <f>E5228*'Usages industrie'!$P9*(1+'Usages industrie'!$Q9)^(E$5217-$D$5217)/1000</f>
        <v>0</v>
      </c>
      <c r="F5279" s="223">
        <f>F5228*'Usages industrie'!$P9*(1+'Usages industrie'!$Q9)^(F$5217-$D$5217)/1000</f>
        <v>0</v>
      </c>
      <c r="G5279" s="223">
        <f>G5228*'Usages industrie'!$P9*(1+'Usages industrie'!$Q9)^(G$5217-$D$5217)/1000</f>
        <v>0</v>
      </c>
      <c r="H5279" s="223">
        <f>H5228*'Usages industrie'!$P9*(1+'Usages industrie'!$Q9)^(H$5217-$D$5217)/1000</f>
        <v>0</v>
      </c>
      <c r="I5279" s="223">
        <f>I5228*'Usages industrie'!$P9*(1+'Usages industrie'!$Q9)^(I$5217-$D$5217)/1000</f>
        <v>0</v>
      </c>
      <c r="J5279" s="223">
        <f>J5228*'Usages industrie'!$P9*(1+'Usages industrie'!$Q9)^(J$5217-$D$5217)/1000</f>
        <v>0</v>
      </c>
      <c r="K5279" s="223">
        <f>K5228*'Usages industrie'!$P9*(1+'Usages industrie'!$Q9)^(K$5217-$D$5217)/1000</f>
        <v>0</v>
      </c>
      <c r="L5279" s="223">
        <f>L5228*'Usages industrie'!$P9*(1+'Usages industrie'!$Q9)^(L$5217-$D$5217)/1000</f>
        <v>0</v>
      </c>
      <c r="M5279" s="223">
        <f>M5228*'Usages industrie'!$P9*(1+'Usages industrie'!$Q9)^(M$5217-$D$5217)/1000</f>
        <v>0</v>
      </c>
      <c r="N5279" s="223">
        <f>N5228*'Usages industrie'!$P9*(1+'Usages industrie'!$Q9)^(N$5217-$D$5217)/1000</f>
        <v>0</v>
      </c>
      <c r="O5279" s="223">
        <f>O5228*'Usages industrie'!$P9*(1+'Usages industrie'!$Q9)^(O$5217-$D$5217)/1000</f>
        <v>0</v>
      </c>
      <c r="P5279" s="223">
        <f>P5228*'Usages industrie'!$P9*(1+'Usages industrie'!$Q9)^(P$5217-$D$5217)/1000</f>
        <v>0</v>
      </c>
      <c r="Q5279" s="223">
        <f>Q5228*'Usages industrie'!$P9*(1+'Usages industrie'!$Q9)^(Q$5217-$D$5217)/1000</f>
        <v>0</v>
      </c>
      <c r="R5279" s="223">
        <f>R5228*'Usages industrie'!$P9*(1+'Usages industrie'!$Q9)^(R$5217-$D$5217)/1000</f>
        <v>0</v>
      </c>
    </row>
    <row r="5280" spans="1:18" hidden="1" outlineLevel="2" x14ac:dyDescent="0.25">
      <c r="A5280" s="222" t="str">
        <f>'Usages industrie'!A10</f>
        <v>Usage industriel n°7</v>
      </c>
      <c r="B5280" s="222" t="s">
        <v>645</v>
      </c>
      <c r="C5280" s="222"/>
      <c r="D5280" s="223">
        <f>D5229*'Usages industrie'!$P10*(1+'Usages industrie'!$Q10)^(D$5217-$D$5217)/1000</f>
        <v>0</v>
      </c>
      <c r="E5280" s="223">
        <f>E5229*'Usages industrie'!$P10*(1+'Usages industrie'!$Q10)^(E$5217-$D$5217)/1000</f>
        <v>0</v>
      </c>
      <c r="F5280" s="223">
        <f>F5229*'Usages industrie'!$P10*(1+'Usages industrie'!$Q10)^(F$5217-$D$5217)/1000</f>
        <v>0</v>
      </c>
      <c r="G5280" s="223">
        <f>G5229*'Usages industrie'!$P10*(1+'Usages industrie'!$Q10)^(G$5217-$D$5217)/1000</f>
        <v>0</v>
      </c>
      <c r="H5280" s="223">
        <f>H5229*'Usages industrie'!$P10*(1+'Usages industrie'!$Q10)^(H$5217-$D$5217)/1000</f>
        <v>0</v>
      </c>
      <c r="I5280" s="223">
        <f>I5229*'Usages industrie'!$P10*(1+'Usages industrie'!$Q10)^(I$5217-$D$5217)/1000</f>
        <v>0</v>
      </c>
      <c r="J5280" s="223">
        <f>J5229*'Usages industrie'!$P10*(1+'Usages industrie'!$Q10)^(J$5217-$D$5217)/1000</f>
        <v>0</v>
      </c>
      <c r="K5280" s="223">
        <f>K5229*'Usages industrie'!$P10*(1+'Usages industrie'!$Q10)^(K$5217-$D$5217)/1000</f>
        <v>0</v>
      </c>
      <c r="L5280" s="223">
        <f>L5229*'Usages industrie'!$P10*(1+'Usages industrie'!$Q10)^(L$5217-$D$5217)/1000</f>
        <v>0</v>
      </c>
      <c r="M5280" s="223">
        <f>M5229*'Usages industrie'!$P10*(1+'Usages industrie'!$Q10)^(M$5217-$D$5217)/1000</f>
        <v>0</v>
      </c>
      <c r="N5280" s="223">
        <f>N5229*'Usages industrie'!$P10*(1+'Usages industrie'!$Q10)^(N$5217-$D$5217)/1000</f>
        <v>0</v>
      </c>
      <c r="O5280" s="223">
        <f>O5229*'Usages industrie'!$P10*(1+'Usages industrie'!$Q10)^(O$5217-$D$5217)/1000</f>
        <v>0</v>
      </c>
      <c r="P5280" s="223">
        <f>P5229*'Usages industrie'!$P10*(1+'Usages industrie'!$Q10)^(P$5217-$D$5217)/1000</f>
        <v>0</v>
      </c>
      <c r="Q5280" s="223">
        <f>Q5229*'Usages industrie'!$P10*(1+'Usages industrie'!$Q10)^(Q$5217-$D$5217)/1000</f>
        <v>0</v>
      </c>
      <c r="R5280" s="223">
        <f>R5229*'Usages industrie'!$P10*(1+'Usages industrie'!$Q10)^(R$5217-$D$5217)/1000</f>
        <v>0</v>
      </c>
    </row>
    <row r="5281" spans="1:18" hidden="1" outlineLevel="2" x14ac:dyDescent="0.25">
      <c r="A5281" s="222" t="str">
        <f>'Usages industrie'!A11</f>
        <v>Usage industriel n°8</v>
      </c>
      <c r="B5281" s="222" t="s">
        <v>645</v>
      </c>
      <c r="C5281" s="222"/>
      <c r="D5281" s="223">
        <f>D5230*'Usages industrie'!$P11*(1+'Usages industrie'!$Q11)^(D$5217-$D$5217)/1000</f>
        <v>0</v>
      </c>
      <c r="E5281" s="223">
        <f>E5230*'Usages industrie'!$P11*(1+'Usages industrie'!$Q11)^(E$5217-$D$5217)/1000</f>
        <v>0</v>
      </c>
      <c r="F5281" s="223">
        <f>F5230*'Usages industrie'!$P11*(1+'Usages industrie'!$Q11)^(F$5217-$D$5217)/1000</f>
        <v>0</v>
      </c>
      <c r="G5281" s="223">
        <f>G5230*'Usages industrie'!$P11*(1+'Usages industrie'!$Q11)^(G$5217-$D$5217)/1000</f>
        <v>0</v>
      </c>
      <c r="H5281" s="223">
        <f>H5230*'Usages industrie'!$P11*(1+'Usages industrie'!$Q11)^(H$5217-$D$5217)/1000</f>
        <v>0</v>
      </c>
      <c r="I5281" s="223">
        <f>I5230*'Usages industrie'!$P11*(1+'Usages industrie'!$Q11)^(I$5217-$D$5217)/1000</f>
        <v>0</v>
      </c>
      <c r="J5281" s="223">
        <f>J5230*'Usages industrie'!$P11*(1+'Usages industrie'!$Q11)^(J$5217-$D$5217)/1000</f>
        <v>0</v>
      </c>
      <c r="K5281" s="223">
        <f>K5230*'Usages industrie'!$P11*(1+'Usages industrie'!$Q11)^(K$5217-$D$5217)/1000</f>
        <v>0</v>
      </c>
      <c r="L5281" s="223">
        <f>L5230*'Usages industrie'!$P11*(1+'Usages industrie'!$Q11)^(L$5217-$D$5217)/1000</f>
        <v>0</v>
      </c>
      <c r="M5281" s="223">
        <f>M5230*'Usages industrie'!$P11*(1+'Usages industrie'!$Q11)^(M$5217-$D$5217)/1000</f>
        <v>0</v>
      </c>
      <c r="N5281" s="223">
        <f>N5230*'Usages industrie'!$P11*(1+'Usages industrie'!$Q11)^(N$5217-$D$5217)/1000</f>
        <v>0</v>
      </c>
      <c r="O5281" s="223">
        <f>O5230*'Usages industrie'!$P11*(1+'Usages industrie'!$Q11)^(O$5217-$D$5217)/1000</f>
        <v>0</v>
      </c>
      <c r="P5281" s="223">
        <f>P5230*'Usages industrie'!$P11*(1+'Usages industrie'!$Q11)^(P$5217-$D$5217)/1000</f>
        <v>0</v>
      </c>
      <c r="Q5281" s="223">
        <f>Q5230*'Usages industrie'!$P11*(1+'Usages industrie'!$Q11)^(Q$5217-$D$5217)/1000</f>
        <v>0</v>
      </c>
      <c r="R5281" s="223">
        <f>R5230*'Usages industrie'!$P11*(1+'Usages industrie'!$Q11)^(R$5217-$D$5217)/1000</f>
        <v>0</v>
      </c>
    </row>
    <row r="5282" spans="1:18" hidden="1" outlineLevel="2" x14ac:dyDescent="0.25">
      <c r="A5282" s="222" t="str">
        <f>'Usages industrie'!A12</f>
        <v>Usage industriel n°9</v>
      </c>
      <c r="B5282" s="222" t="s">
        <v>645</v>
      </c>
      <c r="C5282" s="222"/>
      <c r="D5282" s="223">
        <f>D5231*'Usages industrie'!$P12*(1+'Usages industrie'!$Q12)^(D$5217-$D$5217)/1000</f>
        <v>0</v>
      </c>
      <c r="E5282" s="223">
        <f>E5231*'Usages industrie'!$P12*(1+'Usages industrie'!$Q12)^(E$5217-$D$5217)/1000</f>
        <v>0</v>
      </c>
      <c r="F5282" s="223">
        <f>F5231*'Usages industrie'!$P12*(1+'Usages industrie'!$Q12)^(F$5217-$D$5217)/1000</f>
        <v>0</v>
      </c>
      <c r="G5282" s="223">
        <f>G5231*'Usages industrie'!$P12*(1+'Usages industrie'!$Q12)^(G$5217-$D$5217)/1000</f>
        <v>0</v>
      </c>
      <c r="H5282" s="223">
        <f>H5231*'Usages industrie'!$P12*(1+'Usages industrie'!$Q12)^(H$5217-$D$5217)/1000</f>
        <v>0</v>
      </c>
      <c r="I5282" s="223">
        <f>I5231*'Usages industrie'!$P12*(1+'Usages industrie'!$Q12)^(I$5217-$D$5217)/1000</f>
        <v>0</v>
      </c>
      <c r="J5282" s="223">
        <f>J5231*'Usages industrie'!$P12*(1+'Usages industrie'!$Q12)^(J$5217-$D$5217)/1000</f>
        <v>0</v>
      </c>
      <c r="K5282" s="223">
        <f>K5231*'Usages industrie'!$P12*(1+'Usages industrie'!$Q12)^(K$5217-$D$5217)/1000</f>
        <v>0</v>
      </c>
      <c r="L5282" s="223">
        <f>L5231*'Usages industrie'!$P12*(1+'Usages industrie'!$Q12)^(L$5217-$D$5217)/1000</f>
        <v>0</v>
      </c>
      <c r="M5282" s="223">
        <f>M5231*'Usages industrie'!$P12*(1+'Usages industrie'!$Q12)^(M$5217-$D$5217)/1000</f>
        <v>0</v>
      </c>
      <c r="N5282" s="223">
        <f>N5231*'Usages industrie'!$P12*(1+'Usages industrie'!$Q12)^(N$5217-$D$5217)/1000</f>
        <v>0</v>
      </c>
      <c r="O5282" s="223">
        <f>O5231*'Usages industrie'!$P12*(1+'Usages industrie'!$Q12)^(O$5217-$D$5217)/1000</f>
        <v>0</v>
      </c>
      <c r="P5282" s="223">
        <f>P5231*'Usages industrie'!$P12*(1+'Usages industrie'!$Q12)^(P$5217-$D$5217)/1000</f>
        <v>0</v>
      </c>
      <c r="Q5282" s="223">
        <f>Q5231*'Usages industrie'!$P12*(1+'Usages industrie'!$Q12)^(Q$5217-$D$5217)/1000</f>
        <v>0</v>
      </c>
      <c r="R5282" s="223">
        <f>R5231*'Usages industrie'!$P12*(1+'Usages industrie'!$Q12)^(R$5217-$D$5217)/1000</f>
        <v>0</v>
      </c>
    </row>
    <row r="5283" spans="1:18" hidden="1" outlineLevel="2" x14ac:dyDescent="0.25">
      <c r="A5283" s="222" t="str">
        <f>'Usages industrie'!A13</f>
        <v>Usage industriel n°10</v>
      </c>
      <c r="B5283" s="222" t="s">
        <v>645</v>
      </c>
      <c r="C5283" s="222"/>
      <c r="D5283" s="223">
        <f>D5232*'Usages industrie'!$P13*(1+'Usages industrie'!$Q13)^(D$5217-$D$5217)/1000</f>
        <v>0</v>
      </c>
      <c r="E5283" s="223">
        <f>E5232*'Usages industrie'!$P13*(1+'Usages industrie'!$Q13)^(E$5217-$D$5217)/1000</f>
        <v>0</v>
      </c>
      <c r="F5283" s="223">
        <f>F5232*'Usages industrie'!$P13*(1+'Usages industrie'!$Q13)^(F$5217-$D$5217)/1000</f>
        <v>0</v>
      </c>
      <c r="G5283" s="223">
        <f>G5232*'Usages industrie'!$P13*(1+'Usages industrie'!$Q13)^(G$5217-$D$5217)/1000</f>
        <v>0</v>
      </c>
      <c r="H5283" s="223">
        <f>H5232*'Usages industrie'!$P13*(1+'Usages industrie'!$Q13)^(H$5217-$D$5217)/1000</f>
        <v>0</v>
      </c>
      <c r="I5283" s="223">
        <f>I5232*'Usages industrie'!$P13*(1+'Usages industrie'!$Q13)^(I$5217-$D$5217)/1000</f>
        <v>0</v>
      </c>
      <c r="J5283" s="223">
        <f>J5232*'Usages industrie'!$P13*(1+'Usages industrie'!$Q13)^(J$5217-$D$5217)/1000</f>
        <v>0</v>
      </c>
      <c r="K5283" s="223">
        <f>K5232*'Usages industrie'!$P13*(1+'Usages industrie'!$Q13)^(K$5217-$D$5217)/1000</f>
        <v>0</v>
      </c>
      <c r="L5283" s="223">
        <f>L5232*'Usages industrie'!$P13*(1+'Usages industrie'!$Q13)^(L$5217-$D$5217)/1000</f>
        <v>0</v>
      </c>
      <c r="M5283" s="223">
        <f>M5232*'Usages industrie'!$P13*(1+'Usages industrie'!$Q13)^(M$5217-$D$5217)/1000</f>
        <v>0</v>
      </c>
      <c r="N5283" s="223">
        <f>N5232*'Usages industrie'!$P13*(1+'Usages industrie'!$Q13)^(N$5217-$D$5217)/1000</f>
        <v>0</v>
      </c>
      <c r="O5283" s="223">
        <f>O5232*'Usages industrie'!$P13*(1+'Usages industrie'!$Q13)^(O$5217-$D$5217)/1000</f>
        <v>0</v>
      </c>
      <c r="P5283" s="223">
        <f>P5232*'Usages industrie'!$P13*(1+'Usages industrie'!$Q13)^(P$5217-$D$5217)/1000</f>
        <v>0</v>
      </c>
      <c r="Q5283" s="223">
        <f>Q5232*'Usages industrie'!$P13*(1+'Usages industrie'!$Q13)^(Q$5217-$D$5217)/1000</f>
        <v>0</v>
      </c>
      <c r="R5283" s="223">
        <f>R5232*'Usages industrie'!$P13*(1+'Usages industrie'!$Q13)^(R$5217-$D$5217)/1000</f>
        <v>0</v>
      </c>
    </row>
    <row r="5284" spans="1:18" hidden="1" outlineLevel="2" x14ac:dyDescent="0.25">
      <c r="A5284" s="222" t="str">
        <f>'Usages industrie'!A14</f>
        <v>Usage industriel n°11</v>
      </c>
      <c r="B5284" s="222" t="s">
        <v>645</v>
      </c>
      <c r="C5284" s="222"/>
      <c r="D5284" s="223">
        <f>D5233*'Usages industrie'!$P14*(1+'Usages industrie'!$Q14)^(D$5217-$D$5217)/1000</f>
        <v>0</v>
      </c>
      <c r="E5284" s="223">
        <f>E5233*'Usages industrie'!$P14*(1+'Usages industrie'!$Q14)^(E$5217-$D$5217)/1000</f>
        <v>0</v>
      </c>
      <c r="F5284" s="223">
        <f>F5233*'Usages industrie'!$P14*(1+'Usages industrie'!$Q14)^(F$5217-$D$5217)/1000</f>
        <v>0</v>
      </c>
      <c r="G5284" s="223">
        <f>G5233*'Usages industrie'!$P14*(1+'Usages industrie'!$Q14)^(G$5217-$D$5217)/1000</f>
        <v>0</v>
      </c>
      <c r="H5284" s="223">
        <f>H5233*'Usages industrie'!$P14*(1+'Usages industrie'!$Q14)^(H$5217-$D$5217)/1000</f>
        <v>0</v>
      </c>
      <c r="I5284" s="223">
        <f>I5233*'Usages industrie'!$P14*(1+'Usages industrie'!$Q14)^(I$5217-$D$5217)/1000</f>
        <v>0</v>
      </c>
      <c r="J5284" s="223">
        <f>J5233*'Usages industrie'!$P14*(1+'Usages industrie'!$Q14)^(J$5217-$D$5217)/1000</f>
        <v>0</v>
      </c>
      <c r="K5284" s="223">
        <f>K5233*'Usages industrie'!$P14*(1+'Usages industrie'!$Q14)^(K$5217-$D$5217)/1000</f>
        <v>0</v>
      </c>
      <c r="L5284" s="223">
        <f>L5233*'Usages industrie'!$P14*(1+'Usages industrie'!$Q14)^(L$5217-$D$5217)/1000</f>
        <v>0</v>
      </c>
      <c r="M5284" s="223">
        <f>M5233*'Usages industrie'!$P14*(1+'Usages industrie'!$Q14)^(M$5217-$D$5217)/1000</f>
        <v>0</v>
      </c>
      <c r="N5284" s="223">
        <f>N5233*'Usages industrie'!$P14*(1+'Usages industrie'!$Q14)^(N$5217-$D$5217)/1000</f>
        <v>0</v>
      </c>
      <c r="O5284" s="223">
        <f>O5233*'Usages industrie'!$P14*(1+'Usages industrie'!$Q14)^(O$5217-$D$5217)/1000</f>
        <v>0</v>
      </c>
      <c r="P5284" s="223">
        <f>P5233*'Usages industrie'!$P14*(1+'Usages industrie'!$Q14)^(P$5217-$D$5217)/1000</f>
        <v>0</v>
      </c>
      <c r="Q5284" s="223">
        <f>Q5233*'Usages industrie'!$P14*(1+'Usages industrie'!$Q14)^(Q$5217-$D$5217)/1000</f>
        <v>0</v>
      </c>
      <c r="R5284" s="223">
        <f>R5233*'Usages industrie'!$P14*(1+'Usages industrie'!$Q14)^(R$5217-$D$5217)/1000</f>
        <v>0</v>
      </c>
    </row>
    <row r="5285" spans="1:18" hidden="1" outlineLevel="2" x14ac:dyDescent="0.25">
      <c r="A5285" s="222" t="str">
        <f>'Usages industrie'!A15</f>
        <v>Usage industriel n°12</v>
      </c>
      <c r="B5285" s="222" t="s">
        <v>645</v>
      </c>
      <c r="C5285" s="222"/>
      <c r="D5285" s="223">
        <f>D5234*'Usages industrie'!$P15*(1+'Usages industrie'!$Q15)^(D$5217-$D$5217)/1000</f>
        <v>0</v>
      </c>
      <c r="E5285" s="223">
        <f>E5234*'Usages industrie'!$P15*(1+'Usages industrie'!$Q15)^(E$5217-$D$5217)/1000</f>
        <v>0</v>
      </c>
      <c r="F5285" s="223">
        <f>F5234*'Usages industrie'!$P15*(1+'Usages industrie'!$Q15)^(F$5217-$D$5217)/1000</f>
        <v>0</v>
      </c>
      <c r="G5285" s="223">
        <f>G5234*'Usages industrie'!$P15*(1+'Usages industrie'!$Q15)^(G$5217-$D$5217)/1000</f>
        <v>0</v>
      </c>
      <c r="H5285" s="223">
        <f>H5234*'Usages industrie'!$P15*(1+'Usages industrie'!$Q15)^(H$5217-$D$5217)/1000</f>
        <v>0</v>
      </c>
      <c r="I5285" s="223">
        <f>I5234*'Usages industrie'!$P15*(1+'Usages industrie'!$Q15)^(I$5217-$D$5217)/1000</f>
        <v>0</v>
      </c>
      <c r="J5285" s="223">
        <f>J5234*'Usages industrie'!$P15*(1+'Usages industrie'!$Q15)^(J$5217-$D$5217)/1000</f>
        <v>0</v>
      </c>
      <c r="K5285" s="223">
        <f>K5234*'Usages industrie'!$P15*(1+'Usages industrie'!$Q15)^(K$5217-$D$5217)/1000</f>
        <v>0</v>
      </c>
      <c r="L5285" s="223">
        <f>L5234*'Usages industrie'!$P15*(1+'Usages industrie'!$Q15)^(L$5217-$D$5217)/1000</f>
        <v>0</v>
      </c>
      <c r="M5285" s="223">
        <f>M5234*'Usages industrie'!$P15*(1+'Usages industrie'!$Q15)^(M$5217-$D$5217)/1000</f>
        <v>0</v>
      </c>
      <c r="N5285" s="223">
        <f>N5234*'Usages industrie'!$P15*(1+'Usages industrie'!$Q15)^(N$5217-$D$5217)/1000</f>
        <v>0</v>
      </c>
      <c r="O5285" s="223">
        <f>O5234*'Usages industrie'!$P15*(1+'Usages industrie'!$Q15)^(O$5217-$D$5217)/1000</f>
        <v>0</v>
      </c>
      <c r="P5285" s="223">
        <f>P5234*'Usages industrie'!$P15*(1+'Usages industrie'!$Q15)^(P$5217-$D$5217)/1000</f>
        <v>0</v>
      </c>
      <c r="Q5285" s="223">
        <f>Q5234*'Usages industrie'!$P15*(1+'Usages industrie'!$Q15)^(Q$5217-$D$5217)/1000</f>
        <v>0</v>
      </c>
      <c r="R5285" s="223">
        <f>R5234*'Usages industrie'!$P15*(1+'Usages industrie'!$Q15)^(R$5217-$D$5217)/1000</f>
        <v>0</v>
      </c>
    </row>
    <row r="5286" spans="1:18" hidden="1" outlineLevel="2" x14ac:dyDescent="0.25">
      <c r="A5286" s="222" t="str">
        <f>'Usages industrie'!A16</f>
        <v>Usage industriel n°13</v>
      </c>
      <c r="B5286" s="222" t="s">
        <v>645</v>
      </c>
      <c r="C5286" s="222"/>
      <c r="D5286" s="223">
        <f>D5235*'Usages industrie'!$P16*(1+'Usages industrie'!$Q16)^(D$5217-$D$5217)/1000</f>
        <v>0</v>
      </c>
      <c r="E5286" s="223">
        <f>E5235*'Usages industrie'!$P16*(1+'Usages industrie'!$Q16)^(E$5217-$D$5217)/1000</f>
        <v>0</v>
      </c>
      <c r="F5286" s="223">
        <f>F5235*'Usages industrie'!$P16*(1+'Usages industrie'!$Q16)^(F$5217-$D$5217)/1000</f>
        <v>0</v>
      </c>
      <c r="G5286" s="223">
        <f>G5235*'Usages industrie'!$P16*(1+'Usages industrie'!$Q16)^(G$5217-$D$5217)/1000</f>
        <v>0</v>
      </c>
      <c r="H5286" s="223">
        <f>H5235*'Usages industrie'!$P16*(1+'Usages industrie'!$Q16)^(H$5217-$D$5217)/1000</f>
        <v>0</v>
      </c>
      <c r="I5286" s="223">
        <f>I5235*'Usages industrie'!$P16*(1+'Usages industrie'!$Q16)^(I$5217-$D$5217)/1000</f>
        <v>0</v>
      </c>
      <c r="J5286" s="223">
        <f>J5235*'Usages industrie'!$P16*(1+'Usages industrie'!$Q16)^(J$5217-$D$5217)/1000</f>
        <v>0</v>
      </c>
      <c r="K5286" s="223">
        <f>K5235*'Usages industrie'!$P16*(1+'Usages industrie'!$Q16)^(K$5217-$D$5217)/1000</f>
        <v>0</v>
      </c>
      <c r="L5286" s="223">
        <f>L5235*'Usages industrie'!$P16*(1+'Usages industrie'!$Q16)^(L$5217-$D$5217)/1000</f>
        <v>0</v>
      </c>
      <c r="M5286" s="223">
        <f>M5235*'Usages industrie'!$P16*(1+'Usages industrie'!$Q16)^(M$5217-$D$5217)/1000</f>
        <v>0</v>
      </c>
      <c r="N5286" s="223">
        <f>N5235*'Usages industrie'!$P16*(1+'Usages industrie'!$Q16)^(N$5217-$D$5217)/1000</f>
        <v>0</v>
      </c>
      <c r="O5286" s="223">
        <f>O5235*'Usages industrie'!$P16*(1+'Usages industrie'!$Q16)^(O$5217-$D$5217)/1000</f>
        <v>0</v>
      </c>
      <c r="P5286" s="223">
        <f>P5235*'Usages industrie'!$P16*(1+'Usages industrie'!$Q16)^(P$5217-$D$5217)/1000</f>
        <v>0</v>
      </c>
      <c r="Q5286" s="223">
        <f>Q5235*'Usages industrie'!$P16*(1+'Usages industrie'!$Q16)^(Q$5217-$D$5217)/1000</f>
        <v>0</v>
      </c>
      <c r="R5286" s="223">
        <f>R5235*'Usages industrie'!$P16*(1+'Usages industrie'!$Q16)^(R$5217-$D$5217)/1000</f>
        <v>0</v>
      </c>
    </row>
    <row r="5287" spans="1:18" hidden="1" outlineLevel="2" x14ac:dyDescent="0.25">
      <c r="A5287" s="222" t="str">
        <f>'Usages industrie'!A17</f>
        <v>Usage industriel n°14</v>
      </c>
      <c r="B5287" s="222" t="s">
        <v>645</v>
      </c>
      <c r="C5287" s="222"/>
      <c r="D5287" s="223">
        <f>D5236*'Usages industrie'!$P17*(1+'Usages industrie'!$Q17)^(D$5217-$D$5217)/1000</f>
        <v>0</v>
      </c>
      <c r="E5287" s="223">
        <f>E5236*'Usages industrie'!$P17*(1+'Usages industrie'!$Q17)^(E$5217-$D$5217)/1000</f>
        <v>0</v>
      </c>
      <c r="F5287" s="223">
        <f>F5236*'Usages industrie'!$P17*(1+'Usages industrie'!$Q17)^(F$5217-$D$5217)/1000</f>
        <v>0</v>
      </c>
      <c r="G5287" s="223">
        <f>G5236*'Usages industrie'!$P17*(1+'Usages industrie'!$Q17)^(G$5217-$D$5217)/1000</f>
        <v>0</v>
      </c>
      <c r="H5287" s="223">
        <f>H5236*'Usages industrie'!$P17*(1+'Usages industrie'!$Q17)^(H$5217-$D$5217)/1000</f>
        <v>0</v>
      </c>
      <c r="I5287" s="223">
        <f>I5236*'Usages industrie'!$P17*(1+'Usages industrie'!$Q17)^(I$5217-$D$5217)/1000</f>
        <v>0</v>
      </c>
      <c r="J5287" s="223">
        <f>J5236*'Usages industrie'!$P17*(1+'Usages industrie'!$Q17)^(J$5217-$D$5217)/1000</f>
        <v>0</v>
      </c>
      <c r="K5287" s="223">
        <f>K5236*'Usages industrie'!$P17*(1+'Usages industrie'!$Q17)^(K$5217-$D$5217)/1000</f>
        <v>0</v>
      </c>
      <c r="L5287" s="223">
        <f>L5236*'Usages industrie'!$P17*(1+'Usages industrie'!$Q17)^(L$5217-$D$5217)/1000</f>
        <v>0</v>
      </c>
      <c r="M5287" s="223">
        <f>M5236*'Usages industrie'!$P17*(1+'Usages industrie'!$Q17)^(M$5217-$D$5217)/1000</f>
        <v>0</v>
      </c>
      <c r="N5287" s="223">
        <f>N5236*'Usages industrie'!$P17*(1+'Usages industrie'!$Q17)^(N$5217-$D$5217)/1000</f>
        <v>0</v>
      </c>
      <c r="O5287" s="223">
        <f>O5236*'Usages industrie'!$P17*(1+'Usages industrie'!$Q17)^(O$5217-$D$5217)/1000</f>
        <v>0</v>
      </c>
      <c r="P5287" s="223">
        <f>P5236*'Usages industrie'!$P17*(1+'Usages industrie'!$Q17)^(P$5217-$D$5217)/1000</f>
        <v>0</v>
      </c>
      <c r="Q5287" s="223">
        <f>Q5236*'Usages industrie'!$P17*(1+'Usages industrie'!$Q17)^(Q$5217-$D$5217)/1000</f>
        <v>0</v>
      </c>
      <c r="R5287" s="223">
        <f>R5236*'Usages industrie'!$P17*(1+'Usages industrie'!$Q17)^(R$5217-$D$5217)/1000</f>
        <v>0</v>
      </c>
    </row>
    <row r="5288" spans="1:18" hidden="1" outlineLevel="2" x14ac:dyDescent="0.25">
      <c r="A5288" s="222" t="str">
        <f>'Usages industrie'!A18</f>
        <v>Usage industriel n°15</v>
      </c>
      <c r="B5288" s="222" t="s">
        <v>645</v>
      </c>
      <c r="C5288" s="222"/>
      <c r="D5288" s="223">
        <f>D5237*'Usages industrie'!$P18*(1+'Usages industrie'!$Q18)^(D$5217-$D$5217)/1000</f>
        <v>0</v>
      </c>
      <c r="E5288" s="223">
        <f>E5237*'Usages industrie'!$P18*(1+'Usages industrie'!$Q18)^(E$5217-$D$5217)/1000</f>
        <v>0</v>
      </c>
      <c r="F5288" s="223">
        <f>F5237*'Usages industrie'!$P18*(1+'Usages industrie'!$Q18)^(F$5217-$D$5217)/1000</f>
        <v>0</v>
      </c>
      <c r="G5288" s="223">
        <f>G5237*'Usages industrie'!$P18*(1+'Usages industrie'!$Q18)^(G$5217-$D$5217)/1000</f>
        <v>0</v>
      </c>
      <c r="H5288" s="223">
        <f>H5237*'Usages industrie'!$P18*(1+'Usages industrie'!$Q18)^(H$5217-$D$5217)/1000</f>
        <v>0</v>
      </c>
      <c r="I5288" s="223">
        <f>I5237*'Usages industrie'!$P18*(1+'Usages industrie'!$Q18)^(I$5217-$D$5217)/1000</f>
        <v>0</v>
      </c>
      <c r="J5288" s="223">
        <f>J5237*'Usages industrie'!$P18*(1+'Usages industrie'!$Q18)^(J$5217-$D$5217)/1000</f>
        <v>0</v>
      </c>
      <c r="K5288" s="223">
        <f>K5237*'Usages industrie'!$P18*(1+'Usages industrie'!$Q18)^(K$5217-$D$5217)/1000</f>
        <v>0</v>
      </c>
      <c r="L5288" s="223">
        <f>L5237*'Usages industrie'!$P18*(1+'Usages industrie'!$Q18)^(L$5217-$D$5217)/1000</f>
        <v>0</v>
      </c>
      <c r="M5288" s="223">
        <f>M5237*'Usages industrie'!$P18*(1+'Usages industrie'!$Q18)^(M$5217-$D$5217)/1000</f>
        <v>0</v>
      </c>
      <c r="N5288" s="223">
        <f>N5237*'Usages industrie'!$P18*(1+'Usages industrie'!$Q18)^(N$5217-$D$5217)/1000</f>
        <v>0</v>
      </c>
      <c r="O5288" s="223">
        <f>O5237*'Usages industrie'!$P18*(1+'Usages industrie'!$Q18)^(O$5217-$D$5217)/1000</f>
        <v>0</v>
      </c>
      <c r="P5288" s="223">
        <f>P5237*'Usages industrie'!$P18*(1+'Usages industrie'!$Q18)^(P$5217-$D$5217)/1000</f>
        <v>0</v>
      </c>
      <c r="Q5288" s="223">
        <f>Q5237*'Usages industrie'!$P18*(1+'Usages industrie'!$Q18)^(Q$5217-$D$5217)/1000</f>
        <v>0</v>
      </c>
      <c r="R5288" s="223">
        <f>R5237*'Usages industrie'!$P18*(1+'Usages industrie'!$Q18)^(R$5217-$D$5217)/1000</f>
        <v>0</v>
      </c>
    </row>
    <row r="5289" spans="1:18" hidden="1" outlineLevel="2" x14ac:dyDescent="0.25">
      <c r="A5289" s="222" t="str">
        <f>'Usages industrie'!A19</f>
        <v>Usage industriel n°16</v>
      </c>
      <c r="B5289" s="222" t="s">
        <v>645</v>
      </c>
      <c r="C5289" s="222"/>
      <c r="D5289" s="223">
        <f>D5238*'Usages industrie'!$P19*(1+'Usages industrie'!$Q19)^(D$5217-$D$5217)/1000</f>
        <v>0</v>
      </c>
      <c r="E5289" s="223">
        <f>E5238*'Usages industrie'!$P19*(1+'Usages industrie'!$Q19)^(E$5217-$D$5217)/1000</f>
        <v>0</v>
      </c>
      <c r="F5289" s="223">
        <f>F5238*'Usages industrie'!$P19*(1+'Usages industrie'!$Q19)^(F$5217-$D$5217)/1000</f>
        <v>0</v>
      </c>
      <c r="G5289" s="223">
        <f>G5238*'Usages industrie'!$P19*(1+'Usages industrie'!$Q19)^(G$5217-$D$5217)/1000</f>
        <v>0</v>
      </c>
      <c r="H5289" s="223">
        <f>H5238*'Usages industrie'!$P19*(1+'Usages industrie'!$Q19)^(H$5217-$D$5217)/1000</f>
        <v>0</v>
      </c>
      <c r="I5289" s="223">
        <f>I5238*'Usages industrie'!$P19*(1+'Usages industrie'!$Q19)^(I$5217-$D$5217)/1000</f>
        <v>0</v>
      </c>
      <c r="J5289" s="223">
        <f>J5238*'Usages industrie'!$P19*(1+'Usages industrie'!$Q19)^(J$5217-$D$5217)/1000</f>
        <v>0</v>
      </c>
      <c r="K5289" s="223">
        <f>K5238*'Usages industrie'!$P19*(1+'Usages industrie'!$Q19)^(K$5217-$D$5217)/1000</f>
        <v>0</v>
      </c>
      <c r="L5289" s="223">
        <f>L5238*'Usages industrie'!$P19*(1+'Usages industrie'!$Q19)^(L$5217-$D$5217)/1000</f>
        <v>0</v>
      </c>
      <c r="M5289" s="223">
        <f>M5238*'Usages industrie'!$P19*(1+'Usages industrie'!$Q19)^(M$5217-$D$5217)/1000</f>
        <v>0</v>
      </c>
      <c r="N5289" s="223">
        <f>N5238*'Usages industrie'!$P19*(1+'Usages industrie'!$Q19)^(N$5217-$D$5217)/1000</f>
        <v>0</v>
      </c>
      <c r="O5289" s="223">
        <f>O5238*'Usages industrie'!$P19*(1+'Usages industrie'!$Q19)^(O$5217-$D$5217)/1000</f>
        <v>0</v>
      </c>
      <c r="P5289" s="223">
        <f>P5238*'Usages industrie'!$P19*(1+'Usages industrie'!$Q19)^(P$5217-$D$5217)/1000</f>
        <v>0</v>
      </c>
      <c r="Q5289" s="223">
        <f>Q5238*'Usages industrie'!$P19*(1+'Usages industrie'!$Q19)^(Q$5217-$D$5217)/1000</f>
        <v>0</v>
      </c>
      <c r="R5289" s="223">
        <f>R5238*'Usages industrie'!$P19*(1+'Usages industrie'!$Q19)^(R$5217-$D$5217)/1000</f>
        <v>0</v>
      </c>
    </row>
    <row r="5290" spans="1:18" hidden="1" outlineLevel="2" x14ac:dyDescent="0.25">
      <c r="A5290" s="222" t="str">
        <f>'Usages industrie'!A20</f>
        <v>Usage industriel n°17</v>
      </c>
      <c r="B5290" s="222" t="s">
        <v>645</v>
      </c>
      <c r="C5290" s="222"/>
      <c r="D5290" s="223">
        <f>D5239*'Usages industrie'!$P20*(1+'Usages industrie'!$Q20)^(D$5217-$D$5217)/1000</f>
        <v>0</v>
      </c>
      <c r="E5290" s="223">
        <f>E5239*'Usages industrie'!$P20*(1+'Usages industrie'!$Q20)^(E$5217-$D$5217)/1000</f>
        <v>0</v>
      </c>
      <c r="F5290" s="223">
        <f>F5239*'Usages industrie'!$P20*(1+'Usages industrie'!$Q20)^(F$5217-$D$5217)/1000</f>
        <v>0</v>
      </c>
      <c r="G5290" s="223">
        <f>G5239*'Usages industrie'!$P20*(1+'Usages industrie'!$Q20)^(G$5217-$D$5217)/1000</f>
        <v>0</v>
      </c>
      <c r="H5290" s="223">
        <f>H5239*'Usages industrie'!$P20*(1+'Usages industrie'!$Q20)^(H$5217-$D$5217)/1000</f>
        <v>0</v>
      </c>
      <c r="I5290" s="223">
        <f>I5239*'Usages industrie'!$P20*(1+'Usages industrie'!$Q20)^(I$5217-$D$5217)/1000</f>
        <v>0</v>
      </c>
      <c r="J5290" s="223">
        <f>J5239*'Usages industrie'!$P20*(1+'Usages industrie'!$Q20)^(J$5217-$D$5217)/1000</f>
        <v>0</v>
      </c>
      <c r="K5290" s="223">
        <f>K5239*'Usages industrie'!$P20*(1+'Usages industrie'!$Q20)^(K$5217-$D$5217)/1000</f>
        <v>0</v>
      </c>
      <c r="L5290" s="223">
        <f>L5239*'Usages industrie'!$P20*(1+'Usages industrie'!$Q20)^(L$5217-$D$5217)/1000</f>
        <v>0</v>
      </c>
      <c r="M5290" s="223">
        <f>M5239*'Usages industrie'!$P20*(1+'Usages industrie'!$Q20)^(M$5217-$D$5217)/1000</f>
        <v>0</v>
      </c>
      <c r="N5290" s="223">
        <f>N5239*'Usages industrie'!$P20*(1+'Usages industrie'!$Q20)^(N$5217-$D$5217)/1000</f>
        <v>0</v>
      </c>
      <c r="O5290" s="223">
        <f>O5239*'Usages industrie'!$P20*(1+'Usages industrie'!$Q20)^(O$5217-$D$5217)/1000</f>
        <v>0</v>
      </c>
      <c r="P5290" s="223">
        <f>P5239*'Usages industrie'!$P20*(1+'Usages industrie'!$Q20)^(P$5217-$D$5217)/1000</f>
        <v>0</v>
      </c>
      <c r="Q5290" s="223">
        <f>Q5239*'Usages industrie'!$P20*(1+'Usages industrie'!$Q20)^(Q$5217-$D$5217)/1000</f>
        <v>0</v>
      </c>
      <c r="R5290" s="223">
        <f>R5239*'Usages industrie'!$P20*(1+'Usages industrie'!$Q20)^(R$5217-$D$5217)/1000</f>
        <v>0</v>
      </c>
    </row>
    <row r="5291" spans="1:18" hidden="1" outlineLevel="2" x14ac:dyDescent="0.25">
      <c r="A5291" s="222" t="str">
        <f>'Usages industrie'!A21</f>
        <v>Usage industriel n°18</v>
      </c>
      <c r="B5291" s="222" t="s">
        <v>645</v>
      </c>
      <c r="C5291" s="222"/>
      <c r="D5291" s="223">
        <f>D5240*'Usages industrie'!$P21*(1+'Usages industrie'!$Q21)^(D$5217-$D$5217)/1000</f>
        <v>0</v>
      </c>
      <c r="E5291" s="223">
        <f>E5240*'Usages industrie'!$P21*(1+'Usages industrie'!$Q21)^(E$5217-$D$5217)/1000</f>
        <v>0</v>
      </c>
      <c r="F5291" s="223">
        <f>F5240*'Usages industrie'!$P21*(1+'Usages industrie'!$Q21)^(F$5217-$D$5217)/1000</f>
        <v>0</v>
      </c>
      <c r="G5291" s="223">
        <f>G5240*'Usages industrie'!$P21*(1+'Usages industrie'!$Q21)^(G$5217-$D$5217)/1000</f>
        <v>0</v>
      </c>
      <c r="H5291" s="223">
        <f>H5240*'Usages industrie'!$P21*(1+'Usages industrie'!$Q21)^(H$5217-$D$5217)/1000</f>
        <v>0</v>
      </c>
      <c r="I5291" s="223">
        <f>I5240*'Usages industrie'!$P21*(1+'Usages industrie'!$Q21)^(I$5217-$D$5217)/1000</f>
        <v>0</v>
      </c>
      <c r="J5291" s="223">
        <f>J5240*'Usages industrie'!$P21*(1+'Usages industrie'!$Q21)^(J$5217-$D$5217)/1000</f>
        <v>0</v>
      </c>
      <c r="K5291" s="223">
        <f>K5240*'Usages industrie'!$P21*(1+'Usages industrie'!$Q21)^(K$5217-$D$5217)/1000</f>
        <v>0</v>
      </c>
      <c r="L5291" s="223">
        <f>L5240*'Usages industrie'!$P21*(1+'Usages industrie'!$Q21)^(L$5217-$D$5217)/1000</f>
        <v>0</v>
      </c>
      <c r="M5291" s="223">
        <f>M5240*'Usages industrie'!$P21*(1+'Usages industrie'!$Q21)^(M$5217-$D$5217)/1000</f>
        <v>0</v>
      </c>
      <c r="N5291" s="223">
        <f>N5240*'Usages industrie'!$P21*(1+'Usages industrie'!$Q21)^(N$5217-$D$5217)/1000</f>
        <v>0</v>
      </c>
      <c r="O5291" s="223">
        <f>O5240*'Usages industrie'!$P21*(1+'Usages industrie'!$Q21)^(O$5217-$D$5217)/1000</f>
        <v>0</v>
      </c>
      <c r="P5291" s="223">
        <f>P5240*'Usages industrie'!$P21*(1+'Usages industrie'!$Q21)^(P$5217-$D$5217)/1000</f>
        <v>0</v>
      </c>
      <c r="Q5291" s="223">
        <f>Q5240*'Usages industrie'!$P21*(1+'Usages industrie'!$Q21)^(Q$5217-$D$5217)/1000</f>
        <v>0</v>
      </c>
      <c r="R5291" s="223">
        <f>R5240*'Usages industrie'!$P21*(1+'Usages industrie'!$Q21)^(R$5217-$D$5217)/1000</f>
        <v>0</v>
      </c>
    </row>
    <row r="5292" spans="1:18" hidden="1" outlineLevel="2" x14ac:dyDescent="0.25">
      <c r="A5292" s="222" t="str">
        <f>'Usages industrie'!A22</f>
        <v>Usage industriel n°19</v>
      </c>
      <c r="B5292" s="222" t="s">
        <v>645</v>
      </c>
      <c r="C5292" s="222"/>
      <c r="D5292" s="223">
        <f>D5241*'Usages industrie'!$P22*(1+'Usages industrie'!$Q22)^(D$5217-$D$5217)/1000</f>
        <v>0</v>
      </c>
      <c r="E5292" s="223">
        <f>E5241*'Usages industrie'!$P22*(1+'Usages industrie'!$Q22)^(E$5217-$D$5217)/1000</f>
        <v>0</v>
      </c>
      <c r="F5292" s="223">
        <f>F5241*'Usages industrie'!$P22*(1+'Usages industrie'!$Q22)^(F$5217-$D$5217)/1000</f>
        <v>0</v>
      </c>
      <c r="G5292" s="223">
        <f>G5241*'Usages industrie'!$P22*(1+'Usages industrie'!$Q22)^(G$5217-$D$5217)/1000</f>
        <v>0</v>
      </c>
      <c r="H5292" s="223">
        <f>H5241*'Usages industrie'!$P22*(1+'Usages industrie'!$Q22)^(H$5217-$D$5217)/1000</f>
        <v>0</v>
      </c>
      <c r="I5292" s="223">
        <f>I5241*'Usages industrie'!$P22*(1+'Usages industrie'!$Q22)^(I$5217-$D$5217)/1000</f>
        <v>0</v>
      </c>
      <c r="J5292" s="223">
        <f>J5241*'Usages industrie'!$P22*(1+'Usages industrie'!$Q22)^(J$5217-$D$5217)/1000</f>
        <v>0</v>
      </c>
      <c r="K5292" s="223">
        <f>K5241*'Usages industrie'!$P22*(1+'Usages industrie'!$Q22)^(K$5217-$D$5217)/1000</f>
        <v>0</v>
      </c>
      <c r="L5292" s="223">
        <f>L5241*'Usages industrie'!$P22*(1+'Usages industrie'!$Q22)^(L$5217-$D$5217)/1000</f>
        <v>0</v>
      </c>
      <c r="M5292" s="223">
        <f>M5241*'Usages industrie'!$P22*(1+'Usages industrie'!$Q22)^(M$5217-$D$5217)/1000</f>
        <v>0</v>
      </c>
      <c r="N5292" s="223">
        <f>N5241*'Usages industrie'!$P22*(1+'Usages industrie'!$Q22)^(N$5217-$D$5217)/1000</f>
        <v>0</v>
      </c>
      <c r="O5292" s="223">
        <f>O5241*'Usages industrie'!$P22*(1+'Usages industrie'!$Q22)^(O$5217-$D$5217)/1000</f>
        <v>0</v>
      </c>
      <c r="P5292" s="223">
        <f>P5241*'Usages industrie'!$P22*(1+'Usages industrie'!$Q22)^(P$5217-$D$5217)/1000</f>
        <v>0</v>
      </c>
      <c r="Q5292" s="223">
        <f>Q5241*'Usages industrie'!$P22*(1+'Usages industrie'!$Q22)^(Q$5217-$D$5217)/1000</f>
        <v>0</v>
      </c>
      <c r="R5292" s="223">
        <f>R5241*'Usages industrie'!$P22*(1+'Usages industrie'!$Q22)^(R$5217-$D$5217)/1000</f>
        <v>0</v>
      </c>
    </row>
    <row r="5293" spans="1:18" hidden="1" outlineLevel="2" x14ac:dyDescent="0.25">
      <c r="A5293" s="222" t="str">
        <f>'Usages industrie'!A23</f>
        <v>Usage industriel n°20</v>
      </c>
      <c r="B5293" s="222" t="s">
        <v>645</v>
      </c>
      <c r="C5293" s="222"/>
      <c r="D5293" s="223">
        <f>D5242*'Usages industrie'!$P23*(1+'Usages industrie'!$Q23)^(D$5217-$D$5217)/1000</f>
        <v>0</v>
      </c>
      <c r="E5293" s="223">
        <f>E5242*'Usages industrie'!$P23*(1+'Usages industrie'!$Q23)^(E$5217-$D$5217)/1000</f>
        <v>0</v>
      </c>
      <c r="F5293" s="223">
        <f>F5242*'Usages industrie'!$P23*(1+'Usages industrie'!$Q23)^(F$5217-$D$5217)/1000</f>
        <v>0</v>
      </c>
      <c r="G5293" s="223">
        <f>G5242*'Usages industrie'!$P23*(1+'Usages industrie'!$Q23)^(G$5217-$D$5217)/1000</f>
        <v>0</v>
      </c>
      <c r="H5293" s="223">
        <f>H5242*'Usages industrie'!$P23*(1+'Usages industrie'!$Q23)^(H$5217-$D$5217)/1000</f>
        <v>0</v>
      </c>
      <c r="I5293" s="223">
        <f>I5242*'Usages industrie'!$P23*(1+'Usages industrie'!$Q23)^(I$5217-$D$5217)/1000</f>
        <v>0</v>
      </c>
      <c r="J5293" s="223">
        <f>J5242*'Usages industrie'!$P23*(1+'Usages industrie'!$Q23)^(J$5217-$D$5217)/1000</f>
        <v>0</v>
      </c>
      <c r="K5293" s="223">
        <f>K5242*'Usages industrie'!$P23*(1+'Usages industrie'!$Q23)^(K$5217-$D$5217)/1000</f>
        <v>0</v>
      </c>
      <c r="L5293" s="223">
        <f>L5242*'Usages industrie'!$P23*(1+'Usages industrie'!$Q23)^(L$5217-$D$5217)/1000</f>
        <v>0</v>
      </c>
      <c r="M5293" s="223">
        <f>M5242*'Usages industrie'!$P23*(1+'Usages industrie'!$Q23)^(M$5217-$D$5217)/1000</f>
        <v>0</v>
      </c>
      <c r="N5293" s="223">
        <f>N5242*'Usages industrie'!$P23*(1+'Usages industrie'!$Q23)^(N$5217-$D$5217)/1000</f>
        <v>0</v>
      </c>
      <c r="O5293" s="223">
        <f>O5242*'Usages industrie'!$P23*(1+'Usages industrie'!$Q23)^(O$5217-$D$5217)/1000</f>
        <v>0</v>
      </c>
      <c r="P5293" s="223">
        <f>P5242*'Usages industrie'!$P23*(1+'Usages industrie'!$Q23)^(P$5217-$D$5217)/1000</f>
        <v>0</v>
      </c>
      <c r="Q5293" s="223">
        <f>Q5242*'Usages industrie'!$P23*(1+'Usages industrie'!$Q23)^(Q$5217-$D$5217)/1000</f>
        <v>0</v>
      </c>
      <c r="R5293" s="223">
        <f>R5242*'Usages industrie'!$P23*(1+'Usages industrie'!$Q23)^(R$5217-$D$5217)/1000</f>
        <v>0</v>
      </c>
    </row>
    <row r="5294" spans="1:18" hidden="1" outlineLevel="2" x14ac:dyDescent="0.25">
      <c r="A5294" s="222" t="str">
        <f>'Usages industrie'!A24</f>
        <v>Usage industriel n°21</v>
      </c>
      <c r="B5294" s="222" t="s">
        <v>645</v>
      </c>
      <c r="C5294" s="222"/>
      <c r="D5294" s="223">
        <f>D5243*'Usages industrie'!$P24*(1+'Usages industrie'!$Q24)^(D$5217-$D$5217)/1000</f>
        <v>0</v>
      </c>
      <c r="E5294" s="223">
        <f>E5243*'Usages industrie'!$P24*(1+'Usages industrie'!$Q24)^(E$5217-$D$5217)/1000</f>
        <v>0</v>
      </c>
      <c r="F5294" s="223">
        <f>F5243*'Usages industrie'!$P24*(1+'Usages industrie'!$Q24)^(F$5217-$D$5217)/1000</f>
        <v>0</v>
      </c>
      <c r="G5294" s="223">
        <f>G5243*'Usages industrie'!$P24*(1+'Usages industrie'!$Q24)^(G$5217-$D$5217)/1000</f>
        <v>0</v>
      </c>
      <c r="H5294" s="223">
        <f>H5243*'Usages industrie'!$P24*(1+'Usages industrie'!$Q24)^(H$5217-$D$5217)/1000</f>
        <v>0</v>
      </c>
      <c r="I5294" s="223">
        <f>I5243*'Usages industrie'!$P24*(1+'Usages industrie'!$Q24)^(I$5217-$D$5217)/1000</f>
        <v>0</v>
      </c>
      <c r="J5294" s="223">
        <f>J5243*'Usages industrie'!$P24*(1+'Usages industrie'!$Q24)^(J$5217-$D$5217)/1000</f>
        <v>0</v>
      </c>
      <c r="K5294" s="223">
        <f>K5243*'Usages industrie'!$P24*(1+'Usages industrie'!$Q24)^(K$5217-$D$5217)/1000</f>
        <v>0</v>
      </c>
      <c r="L5294" s="223">
        <f>L5243*'Usages industrie'!$P24*(1+'Usages industrie'!$Q24)^(L$5217-$D$5217)/1000</f>
        <v>0</v>
      </c>
      <c r="M5294" s="223">
        <f>M5243*'Usages industrie'!$P24*(1+'Usages industrie'!$Q24)^(M$5217-$D$5217)/1000</f>
        <v>0</v>
      </c>
      <c r="N5294" s="223">
        <f>N5243*'Usages industrie'!$P24*(1+'Usages industrie'!$Q24)^(N$5217-$D$5217)/1000</f>
        <v>0</v>
      </c>
      <c r="O5294" s="223">
        <f>O5243*'Usages industrie'!$P24*(1+'Usages industrie'!$Q24)^(O$5217-$D$5217)/1000</f>
        <v>0</v>
      </c>
      <c r="P5294" s="223">
        <f>P5243*'Usages industrie'!$P24*(1+'Usages industrie'!$Q24)^(P$5217-$D$5217)/1000</f>
        <v>0</v>
      </c>
      <c r="Q5294" s="223">
        <f>Q5243*'Usages industrie'!$P24*(1+'Usages industrie'!$Q24)^(Q$5217-$D$5217)/1000</f>
        <v>0</v>
      </c>
      <c r="R5294" s="223">
        <f>R5243*'Usages industrie'!$P24*(1+'Usages industrie'!$Q24)^(R$5217-$D$5217)/1000</f>
        <v>0</v>
      </c>
    </row>
    <row r="5295" spans="1:18" hidden="1" outlineLevel="2" x14ac:dyDescent="0.25">
      <c r="A5295" s="222" t="str">
        <f>'Usages industrie'!A25</f>
        <v>Usage industriel n°22</v>
      </c>
      <c r="B5295" s="222" t="s">
        <v>645</v>
      </c>
      <c r="C5295" s="222"/>
      <c r="D5295" s="223">
        <f>D5244*'Usages industrie'!$P25*(1+'Usages industrie'!$Q25)^(D$5217-$D$5217)/1000</f>
        <v>0</v>
      </c>
      <c r="E5295" s="223">
        <f>E5244*'Usages industrie'!$P25*(1+'Usages industrie'!$Q25)^(E$5217-$D$5217)/1000</f>
        <v>0</v>
      </c>
      <c r="F5295" s="223">
        <f>F5244*'Usages industrie'!$P25*(1+'Usages industrie'!$Q25)^(F$5217-$D$5217)/1000</f>
        <v>0</v>
      </c>
      <c r="G5295" s="223">
        <f>G5244*'Usages industrie'!$P25*(1+'Usages industrie'!$Q25)^(G$5217-$D$5217)/1000</f>
        <v>0</v>
      </c>
      <c r="H5295" s="223">
        <f>H5244*'Usages industrie'!$P25*(1+'Usages industrie'!$Q25)^(H$5217-$D$5217)/1000</f>
        <v>0</v>
      </c>
      <c r="I5295" s="223">
        <f>I5244*'Usages industrie'!$P25*(1+'Usages industrie'!$Q25)^(I$5217-$D$5217)/1000</f>
        <v>0</v>
      </c>
      <c r="J5295" s="223">
        <f>J5244*'Usages industrie'!$P25*(1+'Usages industrie'!$Q25)^(J$5217-$D$5217)/1000</f>
        <v>0</v>
      </c>
      <c r="K5295" s="223">
        <f>K5244*'Usages industrie'!$P25*(1+'Usages industrie'!$Q25)^(K$5217-$D$5217)/1000</f>
        <v>0</v>
      </c>
      <c r="L5295" s="223">
        <f>L5244*'Usages industrie'!$P25*(1+'Usages industrie'!$Q25)^(L$5217-$D$5217)/1000</f>
        <v>0</v>
      </c>
      <c r="M5295" s="223">
        <f>M5244*'Usages industrie'!$P25*(1+'Usages industrie'!$Q25)^(M$5217-$D$5217)/1000</f>
        <v>0</v>
      </c>
      <c r="N5295" s="223">
        <f>N5244*'Usages industrie'!$P25*(1+'Usages industrie'!$Q25)^(N$5217-$D$5217)/1000</f>
        <v>0</v>
      </c>
      <c r="O5295" s="223">
        <f>O5244*'Usages industrie'!$P25*(1+'Usages industrie'!$Q25)^(O$5217-$D$5217)/1000</f>
        <v>0</v>
      </c>
      <c r="P5295" s="223">
        <f>P5244*'Usages industrie'!$P25*(1+'Usages industrie'!$Q25)^(P$5217-$D$5217)/1000</f>
        <v>0</v>
      </c>
      <c r="Q5295" s="223">
        <f>Q5244*'Usages industrie'!$P25*(1+'Usages industrie'!$Q25)^(Q$5217-$D$5217)/1000</f>
        <v>0</v>
      </c>
      <c r="R5295" s="223">
        <f>R5244*'Usages industrie'!$P25*(1+'Usages industrie'!$Q25)^(R$5217-$D$5217)/1000</f>
        <v>0</v>
      </c>
    </row>
    <row r="5296" spans="1:18" hidden="1" outlineLevel="2" x14ac:dyDescent="0.25">
      <c r="A5296" s="222" t="str">
        <f>'Usages industrie'!A26</f>
        <v>Usage industriel n°23</v>
      </c>
      <c r="B5296" s="222" t="s">
        <v>645</v>
      </c>
      <c r="C5296" s="222"/>
      <c r="D5296" s="223">
        <f>D5245*'Usages industrie'!$P26*(1+'Usages industrie'!$Q26)^(D$5217-$D$5217)/1000</f>
        <v>0</v>
      </c>
      <c r="E5296" s="223">
        <f>E5245*'Usages industrie'!$P26*(1+'Usages industrie'!$Q26)^(E$5217-$D$5217)/1000</f>
        <v>0</v>
      </c>
      <c r="F5296" s="223">
        <f>F5245*'Usages industrie'!$P26*(1+'Usages industrie'!$Q26)^(F$5217-$D$5217)/1000</f>
        <v>0</v>
      </c>
      <c r="G5296" s="223">
        <f>G5245*'Usages industrie'!$P26*(1+'Usages industrie'!$Q26)^(G$5217-$D$5217)/1000</f>
        <v>0</v>
      </c>
      <c r="H5296" s="223">
        <f>H5245*'Usages industrie'!$P26*(1+'Usages industrie'!$Q26)^(H$5217-$D$5217)/1000</f>
        <v>0</v>
      </c>
      <c r="I5296" s="223">
        <f>I5245*'Usages industrie'!$P26*(1+'Usages industrie'!$Q26)^(I$5217-$D$5217)/1000</f>
        <v>0</v>
      </c>
      <c r="J5296" s="223">
        <f>J5245*'Usages industrie'!$P26*(1+'Usages industrie'!$Q26)^(J$5217-$D$5217)/1000</f>
        <v>0</v>
      </c>
      <c r="K5296" s="223">
        <f>K5245*'Usages industrie'!$P26*(1+'Usages industrie'!$Q26)^(K$5217-$D$5217)/1000</f>
        <v>0</v>
      </c>
      <c r="L5296" s="223">
        <f>L5245*'Usages industrie'!$P26*(1+'Usages industrie'!$Q26)^(L$5217-$D$5217)/1000</f>
        <v>0</v>
      </c>
      <c r="M5296" s="223">
        <f>M5245*'Usages industrie'!$P26*(1+'Usages industrie'!$Q26)^(M$5217-$D$5217)/1000</f>
        <v>0</v>
      </c>
      <c r="N5296" s="223">
        <f>N5245*'Usages industrie'!$P26*(1+'Usages industrie'!$Q26)^(N$5217-$D$5217)/1000</f>
        <v>0</v>
      </c>
      <c r="O5296" s="223">
        <f>O5245*'Usages industrie'!$P26*(1+'Usages industrie'!$Q26)^(O$5217-$D$5217)/1000</f>
        <v>0</v>
      </c>
      <c r="P5296" s="223">
        <f>P5245*'Usages industrie'!$P26*(1+'Usages industrie'!$Q26)^(P$5217-$D$5217)/1000</f>
        <v>0</v>
      </c>
      <c r="Q5296" s="223">
        <f>Q5245*'Usages industrie'!$P26*(1+'Usages industrie'!$Q26)^(Q$5217-$D$5217)/1000</f>
        <v>0</v>
      </c>
      <c r="R5296" s="223">
        <f>R5245*'Usages industrie'!$P26*(1+'Usages industrie'!$Q26)^(R$5217-$D$5217)/1000</f>
        <v>0</v>
      </c>
    </row>
    <row r="5297" spans="1:18" hidden="1" outlineLevel="2" x14ac:dyDescent="0.25">
      <c r="A5297" s="222" t="str">
        <f>'Usages industrie'!A27</f>
        <v>Usage industriel n°24</v>
      </c>
      <c r="B5297" s="222" t="s">
        <v>645</v>
      </c>
      <c r="C5297" s="222"/>
      <c r="D5297" s="223">
        <f>D5246*'Usages industrie'!$P27*(1+'Usages industrie'!$Q27)^(D$5217-$D$5217)/1000</f>
        <v>0</v>
      </c>
      <c r="E5297" s="223">
        <f>E5246*'Usages industrie'!$P27*(1+'Usages industrie'!$Q27)^(E$5217-$D$5217)/1000</f>
        <v>0</v>
      </c>
      <c r="F5297" s="223">
        <f>F5246*'Usages industrie'!$P27*(1+'Usages industrie'!$Q27)^(F$5217-$D$5217)/1000</f>
        <v>0</v>
      </c>
      <c r="G5297" s="223">
        <f>G5246*'Usages industrie'!$P27*(1+'Usages industrie'!$Q27)^(G$5217-$D$5217)/1000</f>
        <v>0</v>
      </c>
      <c r="H5297" s="223">
        <f>H5246*'Usages industrie'!$P27*(1+'Usages industrie'!$Q27)^(H$5217-$D$5217)/1000</f>
        <v>0</v>
      </c>
      <c r="I5297" s="223">
        <f>I5246*'Usages industrie'!$P27*(1+'Usages industrie'!$Q27)^(I$5217-$D$5217)/1000</f>
        <v>0</v>
      </c>
      <c r="J5297" s="223">
        <f>J5246*'Usages industrie'!$P27*(1+'Usages industrie'!$Q27)^(J$5217-$D$5217)/1000</f>
        <v>0</v>
      </c>
      <c r="K5297" s="223">
        <f>K5246*'Usages industrie'!$P27*(1+'Usages industrie'!$Q27)^(K$5217-$D$5217)/1000</f>
        <v>0</v>
      </c>
      <c r="L5297" s="223">
        <f>L5246*'Usages industrie'!$P27*(1+'Usages industrie'!$Q27)^(L$5217-$D$5217)/1000</f>
        <v>0</v>
      </c>
      <c r="M5297" s="223">
        <f>M5246*'Usages industrie'!$P27*(1+'Usages industrie'!$Q27)^(M$5217-$D$5217)/1000</f>
        <v>0</v>
      </c>
      <c r="N5297" s="223">
        <f>N5246*'Usages industrie'!$P27*(1+'Usages industrie'!$Q27)^(N$5217-$D$5217)/1000</f>
        <v>0</v>
      </c>
      <c r="O5297" s="223">
        <f>O5246*'Usages industrie'!$P27*(1+'Usages industrie'!$Q27)^(O$5217-$D$5217)/1000</f>
        <v>0</v>
      </c>
      <c r="P5297" s="223">
        <f>P5246*'Usages industrie'!$P27*(1+'Usages industrie'!$Q27)^(P$5217-$D$5217)/1000</f>
        <v>0</v>
      </c>
      <c r="Q5297" s="223">
        <f>Q5246*'Usages industrie'!$P27*(1+'Usages industrie'!$Q27)^(Q$5217-$D$5217)/1000</f>
        <v>0</v>
      </c>
      <c r="R5297" s="223">
        <f>R5246*'Usages industrie'!$P27*(1+'Usages industrie'!$Q27)^(R$5217-$D$5217)/1000</f>
        <v>0</v>
      </c>
    </row>
    <row r="5298" spans="1:18" hidden="1" outlineLevel="2" x14ac:dyDescent="0.25">
      <c r="A5298" s="222" t="str">
        <f>'Usages industrie'!A28</f>
        <v>Usage industriel n°25</v>
      </c>
      <c r="B5298" s="222" t="s">
        <v>645</v>
      </c>
      <c r="C5298" s="222"/>
      <c r="D5298" s="223">
        <f>D5247*'Usages industrie'!$P28*(1+'Usages industrie'!$Q28)^(D$5217-$D$5217)/1000</f>
        <v>0</v>
      </c>
      <c r="E5298" s="223">
        <f>E5247*'Usages industrie'!$P28*(1+'Usages industrie'!$Q28)^(E$5217-$D$5217)/1000</f>
        <v>0</v>
      </c>
      <c r="F5298" s="223">
        <f>F5247*'Usages industrie'!$P28*(1+'Usages industrie'!$Q28)^(F$5217-$D$5217)/1000</f>
        <v>0</v>
      </c>
      <c r="G5298" s="223">
        <f>G5247*'Usages industrie'!$P28*(1+'Usages industrie'!$Q28)^(G$5217-$D$5217)/1000</f>
        <v>0</v>
      </c>
      <c r="H5298" s="223">
        <f>H5247*'Usages industrie'!$P28*(1+'Usages industrie'!$Q28)^(H$5217-$D$5217)/1000</f>
        <v>0</v>
      </c>
      <c r="I5298" s="223">
        <f>I5247*'Usages industrie'!$P28*(1+'Usages industrie'!$Q28)^(I$5217-$D$5217)/1000</f>
        <v>0</v>
      </c>
      <c r="J5298" s="223">
        <f>J5247*'Usages industrie'!$P28*(1+'Usages industrie'!$Q28)^(J$5217-$D$5217)/1000</f>
        <v>0</v>
      </c>
      <c r="K5298" s="223">
        <f>K5247*'Usages industrie'!$P28*(1+'Usages industrie'!$Q28)^(K$5217-$D$5217)/1000</f>
        <v>0</v>
      </c>
      <c r="L5298" s="223">
        <f>L5247*'Usages industrie'!$P28*(1+'Usages industrie'!$Q28)^(L$5217-$D$5217)/1000</f>
        <v>0</v>
      </c>
      <c r="M5298" s="223">
        <f>M5247*'Usages industrie'!$P28*(1+'Usages industrie'!$Q28)^(M$5217-$D$5217)/1000</f>
        <v>0</v>
      </c>
      <c r="N5298" s="223">
        <f>N5247*'Usages industrie'!$P28*(1+'Usages industrie'!$Q28)^(N$5217-$D$5217)/1000</f>
        <v>0</v>
      </c>
      <c r="O5298" s="223">
        <f>O5247*'Usages industrie'!$P28*(1+'Usages industrie'!$Q28)^(O$5217-$D$5217)/1000</f>
        <v>0</v>
      </c>
      <c r="P5298" s="223">
        <f>P5247*'Usages industrie'!$P28*(1+'Usages industrie'!$Q28)^(P$5217-$D$5217)/1000</f>
        <v>0</v>
      </c>
      <c r="Q5298" s="223">
        <f>Q5247*'Usages industrie'!$P28*(1+'Usages industrie'!$Q28)^(Q$5217-$D$5217)/1000</f>
        <v>0</v>
      </c>
      <c r="R5298" s="223">
        <f>R5247*'Usages industrie'!$P28*(1+'Usages industrie'!$Q28)^(R$5217-$D$5217)/1000</f>
        <v>0</v>
      </c>
    </row>
    <row r="5299" spans="1:18" hidden="1" outlineLevel="2" x14ac:dyDescent="0.25">
      <c r="A5299" s="222" t="str">
        <f>'Usages industrie'!A29</f>
        <v>Usage industriel n°26</v>
      </c>
      <c r="B5299" s="222" t="s">
        <v>645</v>
      </c>
      <c r="C5299" s="222"/>
      <c r="D5299" s="223">
        <f>D5248*'Usages industrie'!$P29*(1+'Usages industrie'!$Q29)^(D$5217-$D$5217)/1000</f>
        <v>0</v>
      </c>
      <c r="E5299" s="223">
        <f>E5248*'Usages industrie'!$P29*(1+'Usages industrie'!$Q29)^(E$5217-$D$5217)/1000</f>
        <v>0</v>
      </c>
      <c r="F5299" s="223">
        <f>F5248*'Usages industrie'!$P29*(1+'Usages industrie'!$Q29)^(F$5217-$D$5217)/1000</f>
        <v>0</v>
      </c>
      <c r="G5299" s="223">
        <f>G5248*'Usages industrie'!$P29*(1+'Usages industrie'!$Q29)^(G$5217-$D$5217)/1000</f>
        <v>0</v>
      </c>
      <c r="H5299" s="223">
        <f>H5248*'Usages industrie'!$P29*(1+'Usages industrie'!$Q29)^(H$5217-$D$5217)/1000</f>
        <v>0</v>
      </c>
      <c r="I5299" s="223">
        <f>I5248*'Usages industrie'!$P29*(1+'Usages industrie'!$Q29)^(I$5217-$D$5217)/1000</f>
        <v>0</v>
      </c>
      <c r="J5299" s="223">
        <f>J5248*'Usages industrie'!$P29*(1+'Usages industrie'!$Q29)^(J$5217-$D$5217)/1000</f>
        <v>0</v>
      </c>
      <c r="K5299" s="223">
        <f>K5248*'Usages industrie'!$P29*(1+'Usages industrie'!$Q29)^(K$5217-$D$5217)/1000</f>
        <v>0</v>
      </c>
      <c r="L5299" s="223">
        <f>L5248*'Usages industrie'!$P29*(1+'Usages industrie'!$Q29)^(L$5217-$D$5217)/1000</f>
        <v>0</v>
      </c>
      <c r="M5299" s="223">
        <f>M5248*'Usages industrie'!$P29*(1+'Usages industrie'!$Q29)^(M$5217-$D$5217)/1000</f>
        <v>0</v>
      </c>
      <c r="N5299" s="223">
        <f>N5248*'Usages industrie'!$P29*(1+'Usages industrie'!$Q29)^(N$5217-$D$5217)/1000</f>
        <v>0</v>
      </c>
      <c r="O5299" s="223">
        <f>O5248*'Usages industrie'!$P29*(1+'Usages industrie'!$Q29)^(O$5217-$D$5217)/1000</f>
        <v>0</v>
      </c>
      <c r="P5299" s="223">
        <f>P5248*'Usages industrie'!$P29*(1+'Usages industrie'!$Q29)^(P$5217-$D$5217)/1000</f>
        <v>0</v>
      </c>
      <c r="Q5299" s="223">
        <f>Q5248*'Usages industrie'!$P29*(1+'Usages industrie'!$Q29)^(Q$5217-$D$5217)/1000</f>
        <v>0</v>
      </c>
      <c r="R5299" s="223">
        <f>R5248*'Usages industrie'!$P29*(1+'Usages industrie'!$Q29)^(R$5217-$D$5217)/1000</f>
        <v>0</v>
      </c>
    </row>
    <row r="5300" spans="1:18" hidden="1" outlineLevel="2" x14ac:dyDescent="0.25">
      <c r="A5300" s="222" t="str">
        <f>'Usages industrie'!A30</f>
        <v>Usage industriel n°27</v>
      </c>
      <c r="B5300" s="222" t="s">
        <v>645</v>
      </c>
      <c r="C5300" s="222"/>
      <c r="D5300" s="223">
        <f>D5249*'Usages industrie'!$P30*(1+'Usages industrie'!$Q30)^(D$5217-$D$5217)/1000</f>
        <v>0</v>
      </c>
      <c r="E5300" s="223">
        <f>E5249*'Usages industrie'!$P30*(1+'Usages industrie'!$Q30)^(E$5217-$D$5217)/1000</f>
        <v>0</v>
      </c>
      <c r="F5300" s="223">
        <f>F5249*'Usages industrie'!$P30*(1+'Usages industrie'!$Q30)^(F$5217-$D$5217)/1000</f>
        <v>0</v>
      </c>
      <c r="G5300" s="223">
        <f>G5249*'Usages industrie'!$P30*(1+'Usages industrie'!$Q30)^(G$5217-$D$5217)/1000</f>
        <v>0</v>
      </c>
      <c r="H5300" s="223">
        <f>H5249*'Usages industrie'!$P30*(1+'Usages industrie'!$Q30)^(H$5217-$D$5217)/1000</f>
        <v>0</v>
      </c>
      <c r="I5300" s="223">
        <f>I5249*'Usages industrie'!$P30*(1+'Usages industrie'!$Q30)^(I$5217-$D$5217)/1000</f>
        <v>0</v>
      </c>
      <c r="J5300" s="223">
        <f>J5249*'Usages industrie'!$P30*(1+'Usages industrie'!$Q30)^(J$5217-$D$5217)/1000</f>
        <v>0</v>
      </c>
      <c r="K5300" s="223">
        <f>K5249*'Usages industrie'!$P30*(1+'Usages industrie'!$Q30)^(K$5217-$D$5217)/1000</f>
        <v>0</v>
      </c>
      <c r="L5300" s="223">
        <f>L5249*'Usages industrie'!$P30*(1+'Usages industrie'!$Q30)^(L$5217-$D$5217)/1000</f>
        <v>0</v>
      </c>
      <c r="M5300" s="223">
        <f>M5249*'Usages industrie'!$P30*(1+'Usages industrie'!$Q30)^(M$5217-$D$5217)/1000</f>
        <v>0</v>
      </c>
      <c r="N5300" s="223">
        <f>N5249*'Usages industrie'!$P30*(1+'Usages industrie'!$Q30)^(N$5217-$D$5217)/1000</f>
        <v>0</v>
      </c>
      <c r="O5300" s="223">
        <f>O5249*'Usages industrie'!$P30*(1+'Usages industrie'!$Q30)^(O$5217-$D$5217)/1000</f>
        <v>0</v>
      </c>
      <c r="P5300" s="223">
        <f>P5249*'Usages industrie'!$P30*(1+'Usages industrie'!$Q30)^(P$5217-$D$5217)/1000</f>
        <v>0</v>
      </c>
      <c r="Q5300" s="223">
        <f>Q5249*'Usages industrie'!$P30*(1+'Usages industrie'!$Q30)^(Q$5217-$D$5217)/1000</f>
        <v>0</v>
      </c>
      <c r="R5300" s="223">
        <f>R5249*'Usages industrie'!$P30*(1+'Usages industrie'!$Q30)^(R$5217-$D$5217)/1000</f>
        <v>0</v>
      </c>
    </row>
    <row r="5301" spans="1:18" hidden="1" outlineLevel="2" x14ac:dyDescent="0.25">
      <c r="A5301" s="222" t="str">
        <f>'Usages industrie'!A31</f>
        <v>Usage industriel n°28</v>
      </c>
      <c r="B5301" s="222" t="s">
        <v>645</v>
      </c>
      <c r="C5301" s="222"/>
      <c r="D5301" s="223">
        <f>D5250*'Usages industrie'!$P31*(1+'Usages industrie'!$Q31)^(D$5217-$D$5217)/1000</f>
        <v>0</v>
      </c>
      <c r="E5301" s="223">
        <f>E5250*'Usages industrie'!$P31*(1+'Usages industrie'!$Q31)^(E$5217-$D$5217)/1000</f>
        <v>0</v>
      </c>
      <c r="F5301" s="223">
        <f>F5250*'Usages industrie'!$P31*(1+'Usages industrie'!$Q31)^(F$5217-$D$5217)/1000</f>
        <v>0</v>
      </c>
      <c r="G5301" s="223">
        <f>G5250*'Usages industrie'!$P31*(1+'Usages industrie'!$Q31)^(G$5217-$D$5217)/1000</f>
        <v>0</v>
      </c>
      <c r="H5301" s="223">
        <f>H5250*'Usages industrie'!$P31*(1+'Usages industrie'!$Q31)^(H$5217-$D$5217)/1000</f>
        <v>0</v>
      </c>
      <c r="I5301" s="223">
        <f>I5250*'Usages industrie'!$P31*(1+'Usages industrie'!$Q31)^(I$5217-$D$5217)/1000</f>
        <v>0</v>
      </c>
      <c r="J5301" s="223">
        <f>J5250*'Usages industrie'!$P31*(1+'Usages industrie'!$Q31)^(J$5217-$D$5217)/1000</f>
        <v>0</v>
      </c>
      <c r="K5301" s="223">
        <f>K5250*'Usages industrie'!$P31*(1+'Usages industrie'!$Q31)^(K$5217-$D$5217)/1000</f>
        <v>0</v>
      </c>
      <c r="L5301" s="223">
        <f>L5250*'Usages industrie'!$P31*(1+'Usages industrie'!$Q31)^(L$5217-$D$5217)/1000</f>
        <v>0</v>
      </c>
      <c r="M5301" s="223">
        <f>M5250*'Usages industrie'!$P31*(1+'Usages industrie'!$Q31)^(M$5217-$D$5217)/1000</f>
        <v>0</v>
      </c>
      <c r="N5301" s="223">
        <f>N5250*'Usages industrie'!$P31*(1+'Usages industrie'!$Q31)^(N$5217-$D$5217)/1000</f>
        <v>0</v>
      </c>
      <c r="O5301" s="223">
        <f>O5250*'Usages industrie'!$P31*(1+'Usages industrie'!$Q31)^(O$5217-$D$5217)/1000</f>
        <v>0</v>
      </c>
      <c r="P5301" s="223">
        <f>P5250*'Usages industrie'!$P31*(1+'Usages industrie'!$Q31)^(P$5217-$D$5217)/1000</f>
        <v>0</v>
      </c>
      <c r="Q5301" s="223">
        <f>Q5250*'Usages industrie'!$P31*(1+'Usages industrie'!$Q31)^(Q$5217-$D$5217)/1000</f>
        <v>0</v>
      </c>
      <c r="R5301" s="223">
        <f>R5250*'Usages industrie'!$P31*(1+'Usages industrie'!$Q31)^(R$5217-$D$5217)/1000</f>
        <v>0</v>
      </c>
    </row>
    <row r="5302" spans="1:18" hidden="1" outlineLevel="2" x14ac:dyDescent="0.25">
      <c r="A5302" s="222" t="str">
        <f>'Usages industrie'!A32</f>
        <v>Usage industriel n°29</v>
      </c>
      <c r="B5302" s="222" t="s">
        <v>645</v>
      </c>
      <c r="C5302" s="222"/>
      <c r="D5302" s="223">
        <f>D5251*'Usages industrie'!$P32*(1+'Usages industrie'!$Q32)^(D$5217-$D$5217)/1000</f>
        <v>0</v>
      </c>
      <c r="E5302" s="223">
        <f>E5251*'Usages industrie'!$P32*(1+'Usages industrie'!$Q32)^(E$5217-$D$5217)/1000</f>
        <v>0</v>
      </c>
      <c r="F5302" s="223">
        <f>F5251*'Usages industrie'!$P32*(1+'Usages industrie'!$Q32)^(F$5217-$D$5217)/1000</f>
        <v>0</v>
      </c>
      <c r="G5302" s="223">
        <f>G5251*'Usages industrie'!$P32*(1+'Usages industrie'!$Q32)^(G$5217-$D$5217)/1000</f>
        <v>0</v>
      </c>
      <c r="H5302" s="223">
        <f>H5251*'Usages industrie'!$P32*(1+'Usages industrie'!$Q32)^(H$5217-$D$5217)/1000</f>
        <v>0</v>
      </c>
      <c r="I5302" s="223">
        <f>I5251*'Usages industrie'!$P32*(1+'Usages industrie'!$Q32)^(I$5217-$D$5217)/1000</f>
        <v>0</v>
      </c>
      <c r="J5302" s="223">
        <f>J5251*'Usages industrie'!$P32*(1+'Usages industrie'!$Q32)^(J$5217-$D$5217)/1000</f>
        <v>0</v>
      </c>
      <c r="K5302" s="223">
        <f>K5251*'Usages industrie'!$P32*(1+'Usages industrie'!$Q32)^(K$5217-$D$5217)/1000</f>
        <v>0</v>
      </c>
      <c r="L5302" s="223">
        <f>L5251*'Usages industrie'!$P32*(1+'Usages industrie'!$Q32)^(L$5217-$D$5217)/1000</f>
        <v>0</v>
      </c>
      <c r="M5302" s="223">
        <f>M5251*'Usages industrie'!$P32*(1+'Usages industrie'!$Q32)^(M$5217-$D$5217)/1000</f>
        <v>0</v>
      </c>
      <c r="N5302" s="223">
        <f>N5251*'Usages industrie'!$P32*(1+'Usages industrie'!$Q32)^(N$5217-$D$5217)/1000</f>
        <v>0</v>
      </c>
      <c r="O5302" s="223">
        <f>O5251*'Usages industrie'!$P32*(1+'Usages industrie'!$Q32)^(O$5217-$D$5217)/1000</f>
        <v>0</v>
      </c>
      <c r="P5302" s="223">
        <f>P5251*'Usages industrie'!$P32*(1+'Usages industrie'!$Q32)^(P$5217-$D$5217)/1000</f>
        <v>0</v>
      </c>
      <c r="Q5302" s="223">
        <f>Q5251*'Usages industrie'!$P32*(1+'Usages industrie'!$Q32)^(Q$5217-$D$5217)/1000</f>
        <v>0</v>
      </c>
      <c r="R5302" s="223">
        <f>R5251*'Usages industrie'!$P32*(1+'Usages industrie'!$Q32)^(R$5217-$D$5217)/1000</f>
        <v>0</v>
      </c>
    </row>
    <row r="5303" spans="1:18" hidden="1" outlineLevel="2" x14ac:dyDescent="0.25">
      <c r="A5303" s="222" t="str">
        <f>'Usages industrie'!A33</f>
        <v>Usage industriel n°30</v>
      </c>
      <c r="B5303" s="222" t="s">
        <v>645</v>
      </c>
      <c r="C5303" s="222"/>
      <c r="D5303" s="223">
        <f>D5252*'Usages industrie'!$P33*(1+'Usages industrie'!$Q33)^(D$5217-$D$5217)/1000</f>
        <v>0</v>
      </c>
      <c r="E5303" s="223">
        <f>E5252*'Usages industrie'!$P33*(1+'Usages industrie'!$Q33)^(E$5217-$D$5217)/1000</f>
        <v>0</v>
      </c>
      <c r="F5303" s="223">
        <f>F5252*'Usages industrie'!$P33*(1+'Usages industrie'!$Q33)^(F$5217-$D$5217)/1000</f>
        <v>0</v>
      </c>
      <c r="G5303" s="223">
        <f>G5252*'Usages industrie'!$P33*(1+'Usages industrie'!$Q33)^(G$5217-$D$5217)/1000</f>
        <v>0</v>
      </c>
      <c r="H5303" s="223">
        <f>H5252*'Usages industrie'!$P33*(1+'Usages industrie'!$Q33)^(H$5217-$D$5217)/1000</f>
        <v>0</v>
      </c>
      <c r="I5303" s="223">
        <f>I5252*'Usages industrie'!$P33*(1+'Usages industrie'!$Q33)^(I$5217-$D$5217)/1000</f>
        <v>0</v>
      </c>
      <c r="J5303" s="223">
        <f>J5252*'Usages industrie'!$P33*(1+'Usages industrie'!$Q33)^(J$5217-$D$5217)/1000</f>
        <v>0</v>
      </c>
      <c r="K5303" s="223">
        <f>K5252*'Usages industrie'!$P33*(1+'Usages industrie'!$Q33)^(K$5217-$D$5217)/1000</f>
        <v>0</v>
      </c>
      <c r="L5303" s="223">
        <f>L5252*'Usages industrie'!$P33*(1+'Usages industrie'!$Q33)^(L$5217-$D$5217)/1000</f>
        <v>0</v>
      </c>
      <c r="M5303" s="223">
        <f>M5252*'Usages industrie'!$P33*(1+'Usages industrie'!$Q33)^(M$5217-$D$5217)/1000</f>
        <v>0</v>
      </c>
      <c r="N5303" s="223">
        <f>N5252*'Usages industrie'!$P33*(1+'Usages industrie'!$Q33)^(N$5217-$D$5217)/1000</f>
        <v>0</v>
      </c>
      <c r="O5303" s="223">
        <f>O5252*'Usages industrie'!$P33*(1+'Usages industrie'!$Q33)^(O$5217-$D$5217)/1000</f>
        <v>0</v>
      </c>
      <c r="P5303" s="223">
        <f>P5252*'Usages industrie'!$P33*(1+'Usages industrie'!$Q33)^(P$5217-$D$5217)/1000</f>
        <v>0</v>
      </c>
      <c r="Q5303" s="223">
        <f>Q5252*'Usages industrie'!$P33*(1+'Usages industrie'!$Q33)^(Q$5217-$D$5217)/1000</f>
        <v>0</v>
      </c>
      <c r="R5303" s="223">
        <f>R5252*'Usages industrie'!$P33*(1+'Usages industrie'!$Q33)^(R$5217-$D$5217)/1000</f>
        <v>0</v>
      </c>
    </row>
    <row r="5304" spans="1:18" hidden="1" outlineLevel="2" x14ac:dyDescent="0.25">
      <c r="A5304" s="222" t="str">
        <f>'Usages industrie'!A34</f>
        <v>Usage industriel n°31</v>
      </c>
      <c r="B5304" s="222" t="s">
        <v>645</v>
      </c>
      <c r="C5304" s="222"/>
      <c r="D5304" s="223">
        <f>D5253*'Usages industrie'!$P34*(1+'Usages industrie'!$Q34)^(D$5217-$D$5217)/1000</f>
        <v>0</v>
      </c>
      <c r="E5304" s="223">
        <f>E5253*'Usages industrie'!$P34*(1+'Usages industrie'!$Q34)^(E$5217-$D$5217)/1000</f>
        <v>0</v>
      </c>
      <c r="F5304" s="223">
        <f>F5253*'Usages industrie'!$P34*(1+'Usages industrie'!$Q34)^(F$5217-$D$5217)/1000</f>
        <v>0</v>
      </c>
      <c r="G5304" s="223">
        <f>G5253*'Usages industrie'!$P34*(1+'Usages industrie'!$Q34)^(G$5217-$D$5217)/1000</f>
        <v>0</v>
      </c>
      <c r="H5304" s="223">
        <f>H5253*'Usages industrie'!$P34*(1+'Usages industrie'!$Q34)^(H$5217-$D$5217)/1000</f>
        <v>0</v>
      </c>
      <c r="I5304" s="223">
        <f>I5253*'Usages industrie'!$P34*(1+'Usages industrie'!$Q34)^(I$5217-$D$5217)/1000</f>
        <v>0</v>
      </c>
      <c r="J5304" s="223">
        <f>J5253*'Usages industrie'!$P34*(1+'Usages industrie'!$Q34)^(J$5217-$D$5217)/1000</f>
        <v>0</v>
      </c>
      <c r="K5304" s="223">
        <f>K5253*'Usages industrie'!$P34*(1+'Usages industrie'!$Q34)^(K$5217-$D$5217)/1000</f>
        <v>0</v>
      </c>
      <c r="L5304" s="223">
        <f>L5253*'Usages industrie'!$P34*(1+'Usages industrie'!$Q34)^(L$5217-$D$5217)/1000</f>
        <v>0</v>
      </c>
      <c r="M5304" s="223">
        <f>M5253*'Usages industrie'!$P34*(1+'Usages industrie'!$Q34)^(M$5217-$D$5217)/1000</f>
        <v>0</v>
      </c>
      <c r="N5304" s="223">
        <f>N5253*'Usages industrie'!$P34*(1+'Usages industrie'!$Q34)^(N$5217-$D$5217)/1000</f>
        <v>0</v>
      </c>
      <c r="O5304" s="223">
        <f>O5253*'Usages industrie'!$P34*(1+'Usages industrie'!$Q34)^(O$5217-$D$5217)/1000</f>
        <v>0</v>
      </c>
      <c r="P5304" s="223">
        <f>P5253*'Usages industrie'!$P34*(1+'Usages industrie'!$Q34)^(P$5217-$D$5217)/1000</f>
        <v>0</v>
      </c>
      <c r="Q5304" s="223">
        <f>Q5253*'Usages industrie'!$P34*(1+'Usages industrie'!$Q34)^(Q$5217-$D$5217)/1000</f>
        <v>0</v>
      </c>
      <c r="R5304" s="223">
        <f>R5253*'Usages industrie'!$P34*(1+'Usages industrie'!$Q34)^(R$5217-$D$5217)/1000</f>
        <v>0</v>
      </c>
    </row>
    <row r="5305" spans="1:18" hidden="1" outlineLevel="2" x14ac:dyDescent="0.25">
      <c r="A5305" s="222" t="str">
        <f>'Usages industrie'!A35</f>
        <v>Usage industriel n°32</v>
      </c>
      <c r="B5305" s="222" t="s">
        <v>645</v>
      </c>
      <c r="C5305" s="222"/>
      <c r="D5305" s="223">
        <f>D5254*'Usages industrie'!$P35*(1+'Usages industrie'!$Q35)^(D$5217-$D$5217)/1000</f>
        <v>0</v>
      </c>
      <c r="E5305" s="223">
        <f>E5254*'Usages industrie'!$P35*(1+'Usages industrie'!$Q35)^(E$5217-$D$5217)/1000</f>
        <v>0</v>
      </c>
      <c r="F5305" s="223">
        <f>F5254*'Usages industrie'!$P35*(1+'Usages industrie'!$Q35)^(F$5217-$D$5217)/1000</f>
        <v>0</v>
      </c>
      <c r="G5305" s="223">
        <f>G5254*'Usages industrie'!$P35*(1+'Usages industrie'!$Q35)^(G$5217-$D$5217)/1000</f>
        <v>0</v>
      </c>
      <c r="H5305" s="223">
        <f>H5254*'Usages industrie'!$P35*(1+'Usages industrie'!$Q35)^(H$5217-$D$5217)/1000</f>
        <v>0</v>
      </c>
      <c r="I5305" s="223">
        <f>I5254*'Usages industrie'!$P35*(1+'Usages industrie'!$Q35)^(I$5217-$D$5217)/1000</f>
        <v>0</v>
      </c>
      <c r="J5305" s="223">
        <f>J5254*'Usages industrie'!$P35*(1+'Usages industrie'!$Q35)^(J$5217-$D$5217)/1000</f>
        <v>0</v>
      </c>
      <c r="K5305" s="223">
        <f>K5254*'Usages industrie'!$P35*(1+'Usages industrie'!$Q35)^(K$5217-$D$5217)/1000</f>
        <v>0</v>
      </c>
      <c r="L5305" s="223">
        <f>L5254*'Usages industrie'!$P35*(1+'Usages industrie'!$Q35)^(L$5217-$D$5217)/1000</f>
        <v>0</v>
      </c>
      <c r="M5305" s="223">
        <f>M5254*'Usages industrie'!$P35*(1+'Usages industrie'!$Q35)^(M$5217-$D$5217)/1000</f>
        <v>0</v>
      </c>
      <c r="N5305" s="223">
        <f>N5254*'Usages industrie'!$P35*(1+'Usages industrie'!$Q35)^(N$5217-$D$5217)/1000</f>
        <v>0</v>
      </c>
      <c r="O5305" s="223">
        <f>O5254*'Usages industrie'!$P35*(1+'Usages industrie'!$Q35)^(O$5217-$D$5217)/1000</f>
        <v>0</v>
      </c>
      <c r="P5305" s="223">
        <f>P5254*'Usages industrie'!$P35*(1+'Usages industrie'!$Q35)^(P$5217-$D$5217)/1000</f>
        <v>0</v>
      </c>
      <c r="Q5305" s="223">
        <f>Q5254*'Usages industrie'!$P35*(1+'Usages industrie'!$Q35)^(Q$5217-$D$5217)/1000</f>
        <v>0</v>
      </c>
      <c r="R5305" s="223">
        <f>R5254*'Usages industrie'!$P35*(1+'Usages industrie'!$Q35)^(R$5217-$D$5217)/1000</f>
        <v>0</v>
      </c>
    </row>
    <row r="5306" spans="1:18" hidden="1" outlineLevel="2" x14ac:dyDescent="0.25">
      <c r="A5306" s="222" t="str">
        <f>'Usages industrie'!A36</f>
        <v>Usage industriel n°33</v>
      </c>
      <c r="B5306" s="222" t="s">
        <v>645</v>
      </c>
      <c r="C5306" s="222"/>
      <c r="D5306" s="223">
        <f>D5255*'Usages industrie'!$P36*(1+'Usages industrie'!$Q36)^(D$5217-$D$5217)/1000</f>
        <v>0</v>
      </c>
      <c r="E5306" s="223">
        <f>E5255*'Usages industrie'!$P36*(1+'Usages industrie'!$Q36)^(E$5217-$D$5217)/1000</f>
        <v>0</v>
      </c>
      <c r="F5306" s="223">
        <f>F5255*'Usages industrie'!$P36*(1+'Usages industrie'!$Q36)^(F$5217-$D$5217)/1000</f>
        <v>0</v>
      </c>
      <c r="G5306" s="223">
        <f>G5255*'Usages industrie'!$P36*(1+'Usages industrie'!$Q36)^(G$5217-$D$5217)/1000</f>
        <v>0</v>
      </c>
      <c r="H5306" s="223">
        <f>H5255*'Usages industrie'!$P36*(1+'Usages industrie'!$Q36)^(H$5217-$D$5217)/1000</f>
        <v>0</v>
      </c>
      <c r="I5306" s="223">
        <f>I5255*'Usages industrie'!$P36*(1+'Usages industrie'!$Q36)^(I$5217-$D$5217)/1000</f>
        <v>0</v>
      </c>
      <c r="J5306" s="223">
        <f>J5255*'Usages industrie'!$P36*(1+'Usages industrie'!$Q36)^(J$5217-$D$5217)/1000</f>
        <v>0</v>
      </c>
      <c r="K5306" s="223">
        <f>K5255*'Usages industrie'!$P36*(1+'Usages industrie'!$Q36)^(K$5217-$D$5217)/1000</f>
        <v>0</v>
      </c>
      <c r="L5306" s="223">
        <f>L5255*'Usages industrie'!$P36*(1+'Usages industrie'!$Q36)^(L$5217-$D$5217)/1000</f>
        <v>0</v>
      </c>
      <c r="M5306" s="223">
        <f>M5255*'Usages industrie'!$P36*(1+'Usages industrie'!$Q36)^(M$5217-$D$5217)/1000</f>
        <v>0</v>
      </c>
      <c r="N5306" s="223">
        <f>N5255*'Usages industrie'!$P36*(1+'Usages industrie'!$Q36)^(N$5217-$D$5217)/1000</f>
        <v>0</v>
      </c>
      <c r="O5306" s="223">
        <f>O5255*'Usages industrie'!$P36*(1+'Usages industrie'!$Q36)^(O$5217-$D$5217)/1000</f>
        <v>0</v>
      </c>
      <c r="P5306" s="223">
        <f>P5255*'Usages industrie'!$P36*(1+'Usages industrie'!$Q36)^(P$5217-$D$5217)/1000</f>
        <v>0</v>
      </c>
      <c r="Q5306" s="223">
        <f>Q5255*'Usages industrie'!$P36*(1+'Usages industrie'!$Q36)^(Q$5217-$D$5217)/1000</f>
        <v>0</v>
      </c>
      <c r="R5306" s="223">
        <f>R5255*'Usages industrie'!$P36*(1+'Usages industrie'!$Q36)^(R$5217-$D$5217)/1000</f>
        <v>0</v>
      </c>
    </row>
    <row r="5307" spans="1:18" hidden="1" outlineLevel="2" x14ac:dyDescent="0.25">
      <c r="A5307" s="222" t="str">
        <f>'Usages industrie'!A37</f>
        <v>Usage industriel n°34</v>
      </c>
      <c r="B5307" s="222" t="s">
        <v>645</v>
      </c>
      <c r="C5307" s="222"/>
      <c r="D5307" s="223">
        <f>D5256*'Usages industrie'!$P37*(1+'Usages industrie'!$Q37)^(D$5217-$D$5217)/1000</f>
        <v>0</v>
      </c>
      <c r="E5307" s="223">
        <f>E5256*'Usages industrie'!$P37*(1+'Usages industrie'!$Q37)^(E$5217-$D$5217)/1000</f>
        <v>0</v>
      </c>
      <c r="F5307" s="223">
        <f>F5256*'Usages industrie'!$P37*(1+'Usages industrie'!$Q37)^(F$5217-$D$5217)/1000</f>
        <v>0</v>
      </c>
      <c r="G5307" s="223">
        <f>G5256*'Usages industrie'!$P37*(1+'Usages industrie'!$Q37)^(G$5217-$D$5217)/1000</f>
        <v>0</v>
      </c>
      <c r="H5307" s="223">
        <f>H5256*'Usages industrie'!$P37*(1+'Usages industrie'!$Q37)^(H$5217-$D$5217)/1000</f>
        <v>0</v>
      </c>
      <c r="I5307" s="223">
        <f>I5256*'Usages industrie'!$P37*(1+'Usages industrie'!$Q37)^(I$5217-$D$5217)/1000</f>
        <v>0</v>
      </c>
      <c r="J5307" s="223">
        <f>J5256*'Usages industrie'!$P37*(1+'Usages industrie'!$Q37)^(J$5217-$D$5217)/1000</f>
        <v>0</v>
      </c>
      <c r="K5307" s="223">
        <f>K5256*'Usages industrie'!$P37*(1+'Usages industrie'!$Q37)^(K$5217-$D$5217)/1000</f>
        <v>0</v>
      </c>
      <c r="L5307" s="223">
        <f>L5256*'Usages industrie'!$P37*(1+'Usages industrie'!$Q37)^(L$5217-$D$5217)/1000</f>
        <v>0</v>
      </c>
      <c r="M5307" s="223">
        <f>M5256*'Usages industrie'!$P37*(1+'Usages industrie'!$Q37)^(M$5217-$D$5217)/1000</f>
        <v>0</v>
      </c>
      <c r="N5307" s="223">
        <f>N5256*'Usages industrie'!$P37*(1+'Usages industrie'!$Q37)^(N$5217-$D$5217)/1000</f>
        <v>0</v>
      </c>
      <c r="O5307" s="223">
        <f>O5256*'Usages industrie'!$P37*(1+'Usages industrie'!$Q37)^(O$5217-$D$5217)/1000</f>
        <v>0</v>
      </c>
      <c r="P5307" s="223">
        <f>P5256*'Usages industrie'!$P37*(1+'Usages industrie'!$Q37)^(P$5217-$D$5217)/1000</f>
        <v>0</v>
      </c>
      <c r="Q5307" s="223">
        <f>Q5256*'Usages industrie'!$P37*(1+'Usages industrie'!$Q37)^(Q$5217-$D$5217)/1000</f>
        <v>0</v>
      </c>
      <c r="R5307" s="223">
        <f>R5256*'Usages industrie'!$P37*(1+'Usages industrie'!$Q37)^(R$5217-$D$5217)/1000</f>
        <v>0</v>
      </c>
    </row>
    <row r="5308" spans="1:18" hidden="1" outlineLevel="2" x14ac:dyDescent="0.25">
      <c r="A5308" s="222" t="str">
        <f>'Usages industrie'!A38</f>
        <v>Usage industriel n°35</v>
      </c>
      <c r="B5308" s="222" t="s">
        <v>645</v>
      </c>
      <c r="C5308" s="222"/>
      <c r="D5308" s="223">
        <f>D5257*'Usages industrie'!$P38*(1+'Usages industrie'!$Q38)^(D$5217-$D$5217)/1000</f>
        <v>0</v>
      </c>
      <c r="E5308" s="223">
        <f>E5257*'Usages industrie'!$P38*(1+'Usages industrie'!$Q38)^(E$5217-$D$5217)/1000</f>
        <v>0</v>
      </c>
      <c r="F5308" s="223">
        <f>F5257*'Usages industrie'!$P38*(1+'Usages industrie'!$Q38)^(F$5217-$D$5217)/1000</f>
        <v>0</v>
      </c>
      <c r="G5308" s="223">
        <f>G5257*'Usages industrie'!$P38*(1+'Usages industrie'!$Q38)^(G$5217-$D$5217)/1000</f>
        <v>0</v>
      </c>
      <c r="H5308" s="223">
        <f>H5257*'Usages industrie'!$P38*(1+'Usages industrie'!$Q38)^(H$5217-$D$5217)/1000</f>
        <v>0</v>
      </c>
      <c r="I5308" s="223">
        <f>I5257*'Usages industrie'!$P38*(1+'Usages industrie'!$Q38)^(I$5217-$D$5217)/1000</f>
        <v>0</v>
      </c>
      <c r="J5308" s="223">
        <f>J5257*'Usages industrie'!$P38*(1+'Usages industrie'!$Q38)^(J$5217-$D$5217)/1000</f>
        <v>0</v>
      </c>
      <c r="K5308" s="223">
        <f>K5257*'Usages industrie'!$P38*(1+'Usages industrie'!$Q38)^(K$5217-$D$5217)/1000</f>
        <v>0</v>
      </c>
      <c r="L5308" s="223">
        <f>L5257*'Usages industrie'!$P38*(1+'Usages industrie'!$Q38)^(L$5217-$D$5217)/1000</f>
        <v>0</v>
      </c>
      <c r="M5308" s="223">
        <f>M5257*'Usages industrie'!$P38*(1+'Usages industrie'!$Q38)^(M$5217-$D$5217)/1000</f>
        <v>0</v>
      </c>
      <c r="N5308" s="223">
        <f>N5257*'Usages industrie'!$P38*(1+'Usages industrie'!$Q38)^(N$5217-$D$5217)/1000</f>
        <v>0</v>
      </c>
      <c r="O5308" s="223">
        <f>O5257*'Usages industrie'!$P38*(1+'Usages industrie'!$Q38)^(O$5217-$D$5217)/1000</f>
        <v>0</v>
      </c>
      <c r="P5308" s="223">
        <f>P5257*'Usages industrie'!$P38*(1+'Usages industrie'!$Q38)^(P$5217-$D$5217)/1000</f>
        <v>0</v>
      </c>
      <c r="Q5308" s="223">
        <f>Q5257*'Usages industrie'!$P38*(1+'Usages industrie'!$Q38)^(Q$5217-$D$5217)/1000</f>
        <v>0</v>
      </c>
      <c r="R5308" s="223">
        <f>R5257*'Usages industrie'!$P38*(1+'Usages industrie'!$Q38)^(R$5217-$D$5217)/1000</f>
        <v>0</v>
      </c>
    </row>
    <row r="5309" spans="1:18" hidden="1" outlineLevel="2" x14ac:dyDescent="0.25">
      <c r="A5309" s="222" t="str">
        <f>'Usages industrie'!A39</f>
        <v>Usage industriel n°36</v>
      </c>
      <c r="B5309" s="222" t="s">
        <v>645</v>
      </c>
      <c r="C5309" s="222"/>
      <c r="D5309" s="223">
        <f>D5258*'Usages industrie'!$P39*(1+'Usages industrie'!$Q39)^(D$5217-$D$5217)/1000</f>
        <v>0</v>
      </c>
      <c r="E5309" s="223">
        <f>E5258*'Usages industrie'!$P39*(1+'Usages industrie'!$Q39)^(E$5217-$D$5217)/1000</f>
        <v>0</v>
      </c>
      <c r="F5309" s="223">
        <f>F5258*'Usages industrie'!$P39*(1+'Usages industrie'!$Q39)^(F$5217-$D$5217)/1000</f>
        <v>0</v>
      </c>
      <c r="G5309" s="223">
        <f>G5258*'Usages industrie'!$P39*(1+'Usages industrie'!$Q39)^(G$5217-$D$5217)/1000</f>
        <v>0</v>
      </c>
      <c r="H5309" s="223">
        <f>H5258*'Usages industrie'!$P39*(1+'Usages industrie'!$Q39)^(H$5217-$D$5217)/1000</f>
        <v>0</v>
      </c>
      <c r="I5309" s="223">
        <f>I5258*'Usages industrie'!$P39*(1+'Usages industrie'!$Q39)^(I$5217-$D$5217)/1000</f>
        <v>0</v>
      </c>
      <c r="J5309" s="223">
        <f>J5258*'Usages industrie'!$P39*(1+'Usages industrie'!$Q39)^(J$5217-$D$5217)/1000</f>
        <v>0</v>
      </c>
      <c r="K5309" s="223">
        <f>K5258*'Usages industrie'!$P39*(1+'Usages industrie'!$Q39)^(K$5217-$D$5217)/1000</f>
        <v>0</v>
      </c>
      <c r="L5309" s="223">
        <f>L5258*'Usages industrie'!$P39*(1+'Usages industrie'!$Q39)^(L$5217-$D$5217)/1000</f>
        <v>0</v>
      </c>
      <c r="M5309" s="223">
        <f>M5258*'Usages industrie'!$P39*(1+'Usages industrie'!$Q39)^(M$5217-$D$5217)/1000</f>
        <v>0</v>
      </c>
      <c r="N5309" s="223">
        <f>N5258*'Usages industrie'!$P39*(1+'Usages industrie'!$Q39)^(N$5217-$D$5217)/1000</f>
        <v>0</v>
      </c>
      <c r="O5309" s="223">
        <f>O5258*'Usages industrie'!$P39*(1+'Usages industrie'!$Q39)^(O$5217-$D$5217)/1000</f>
        <v>0</v>
      </c>
      <c r="P5309" s="223">
        <f>P5258*'Usages industrie'!$P39*(1+'Usages industrie'!$Q39)^(P$5217-$D$5217)/1000</f>
        <v>0</v>
      </c>
      <c r="Q5309" s="223">
        <f>Q5258*'Usages industrie'!$P39*(1+'Usages industrie'!$Q39)^(Q$5217-$D$5217)/1000</f>
        <v>0</v>
      </c>
      <c r="R5309" s="223">
        <f>R5258*'Usages industrie'!$P39*(1+'Usages industrie'!$Q39)^(R$5217-$D$5217)/1000</f>
        <v>0</v>
      </c>
    </row>
    <row r="5310" spans="1:18" hidden="1" outlineLevel="2" x14ac:dyDescent="0.25">
      <c r="A5310" s="222" t="str">
        <f>'Usages industrie'!A40</f>
        <v>Usage industriel n°37</v>
      </c>
      <c r="B5310" s="222" t="s">
        <v>645</v>
      </c>
      <c r="C5310" s="222"/>
      <c r="D5310" s="223">
        <f>D5259*'Usages industrie'!$P40*(1+'Usages industrie'!$Q40)^(D$5217-$D$5217)/1000</f>
        <v>0</v>
      </c>
      <c r="E5310" s="223">
        <f>E5259*'Usages industrie'!$P40*(1+'Usages industrie'!$Q40)^(E$5217-$D$5217)/1000</f>
        <v>0</v>
      </c>
      <c r="F5310" s="223">
        <f>F5259*'Usages industrie'!$P40*(1+'Usages industrie'!$Q40)^(F$5217-$D$5217)/1000</f>
        <v>0</v>
      </c>
      <c r="G5310" s="223">
        <f>G5259*'Usages industrie'!$P40*(1+'Usages industrie'!$Q40)^(G$5217-$D$5217)/1000</f>
        <v>0</v>
      </c>
      <c r="H5310" s="223">
        <f>H5259*'Usages industrie'!$P40*(1+'Usages industrie'!$Q40)^(H$5217-$D$5217)/1000</f>
        <v>0</v>
      </c>
      <c r="I5310" s="223">
        <f>I5259*'Usages industrie'!$P40*(1+'Usages industrie'!$Q40)^(I$5217-$D$5217)/1000</f>
        <v>0</v>
      </c>
      <c r="J5310" s="223">
        <f>J5259*'Usages industrie'!$P40*(1+'Usages industrie'!$Q40)^(J$5217-$D$5217)/1000</f>
        <v>0</v>
      </c>
      <c r="K5310" s="223">
        <f>K5259*'Usages industrie'!$P40*(1+'Usages industrie'!$Q40)^(K$5217-$D$5217)/1000</f>
        <v>0</v>
      </c>
      <c r="L5310" s="223">
        <f>L5259*'Usages industrie'!$P40*(1+'Usages industrie'!$Q40)^(L$5217-$D$5217)/1000</f>
        <v>0</v>
      </c>
      <c r="M5310" s="223">
        <f>M5259*'Usages industrie'!$P40*(1+'Usages industrie'!$Q40)^(M$5217-$D$5217)/1000</f>
        <v>0</v>
      </c>
      <c r="N5310" s="223">
        <f>N5259*'Usages industrie'!$P40*(1+'Usages industrie'!$Q40)^(N$5217-$D$5217)/1000</f>
        <v>0</v>
      </c>
      <c r="O5310" s="223">
        <f>O5259*'Usages industrie'!$P40*(1+'Usages industrie'!$Q40)^(O$5217-$D$5217)/1000</f>
        <v>0</v>
      </c>
      <c r="P5310" s="223">
        <f>P5259*'Usages industrie'!$P40*(1+'Usages industrie'!$Q40)^(P$5217-$D$5217)/1000</f>
        <v>0</v>
      </c>
      <c r="Q5310" s="223">
        <f>Q5259*'Usages industrie'!$P40*(1+'Usages industrie'!$Q40)^(Q$5217-$D$5217)/1000</f>
        <v>0</v>
      </c>
      <c r="R5310" s="223">
        <f>R5259*'Usages industrie'!$P40*(1+'Usages industrie'!$Q40)^(R$5217-$D$5217)/1000</f>
        <v>0</v>
      </c>
    </row>
    <row r="5311" spans="1:18" hidden="1" outlineLevel="2" x14ac:dyDescent="0.25">
      <c r="A5311" s="222" t="str">
        <f>'Usages industrie'!A41</f>
        <v>Usage industriel n°38</v>
      </c>
      <c r="B5311" s="222" t="s">
        <v>645</v>
      </c>
      <c r="C5311" s="222"/>
      <c r="D5311" s="223">
        <f>D5260*'Usages industrie'!$P41*(1+'Usages industrie'!$Q41)^(D$5217-$D$5217)/1000</f>
        <v>0</v>
      </c>
      <c r="E5311" s="223">
        <f>E5260*'Usages industrie'!$P41*(1+'Usages industrie'!$Q41)^(E$5217-$D$5217)/1000</f>
        <v>0</v>
      </c>
      <c r="F5311" s="223">
        <f>F5260*'Usages industrie'!$P41*(1+'Usages industrie'!$Q41)^(F$5217-$D$5217)/1000</f>
        <v>0</v>
      </c>
      <c r="G5311" s="223">
        <f>G5260*'Usages industrie'!$P41*(1+'Usages industrie'!$Q41)^(G$5217-$D$5217)/1000</f>
        <v>0</v>
      </c>
      <c r="H5311" s="223">
        <f>H5260*'Usages industrie'!$P41*(1+'Usages industrie'!$Q41)^(H$5217-$D$5217)/1000</f>
        <v>0</v>
      </c>
      <c r="I5311" s="223">
        <f>I5260*'Usages industrie'!$P41*(1+'Usages industrie'!$Q41)^(I$5217-$D$5217)/1000</f>
        <v>0</v>
      </c>
      <c r="J5311" s="223">
        <f>J5260*'Usages industrie'!$P41*(1+'Usages industrie'!$Q41)^(J$5217-$D$5217)/1000</f>
        <v>0</v>
      </c>
      <c r="K5311" s="223">
        <f>K5260*'Usages industrie'!$P41*(1+'Usages industrie'!$Q41)^(K$5217-$D$5217)/1000</f>
        <v>0</v>
      </c>
      <c r="L5311" s="223">
        <f>L5260*'Usages industrie'!$P41*(1+'Usages industrie'!$Q41)^(L$5217-$D$5217)/1000</f>
        <v>0</v>
      </c>
      <c r="M5311" s="223">
        <f>M5260*'Usages industrie'!$P41*(1+'Usages industrie'!$Q41)^(M$5217-$D$5217)/1000</f>
        <v>0</v>
      </c>
      <c r="N5311" s="223">
        <f>N5260*'Usages industrie'!$P41*(1+'Usages industrie'!$Q41)^(N$5217-$D$5217)/1000</f>
        <v>0</v>
      </c>
      <c r="O5311" s="223">
        <f>O5260*'Usages industrie'!$P41*(1+'Usages industrie'!$Q41)^(O$5217-$D$5217)/1000</f>
        <v>0</v>
      </c>
      <c r="P5311" s="223">
        <f>P5260*'Usages industrie'!$P41*(1+'Usages industrie'!$Q41)^(P$5217-$D$5217)/1000</f>
        <v>0</v>
      </c>
      <c r="Q5311" s="223">
        <f>Q5260*'Usages industrie'!$P41*(1+'Usages industrie'!$Q41)^(Q$5217-$D$5217)/1000</f>
        <v>0</v>
      </c>
      <c r="R5311" s="223">
        <f>R5260*'Usages industrie'!$P41*(1+'Usages industrie'!$Q41)^(R$5217-$D$5217)/1000</f>
        <v>0</v>
      </c>
    </row>
    <row r="5312" spans="1:18" hidden="1" outlineLevel="2" x14ac:dyDescent="0.25">
      <c r="A5312" s="222" t="str">
        <f>'Usages industrie'!A42</f>
        <v>Usage industriel n°39</v>
      </c>
      <c r="B5312" s="222" t="s">
        <v>645</v>
      </c>
      <c r="C5312" s="222"/>
      <c r="D5312" s="223">
        <f>D5261*'Usages industrie'!$P42*(1+'Usages industrie'!$Q42)^(D$5217-$D$5217)/1000</f>
        <v>0</v>
      </c>
      <c r="E5312" s="223">
        <f>E5261*'Usages industrie'!$P42*(1+'Usages industrie'!$Q42)^(E$5217-$D$5217)/1000</f>
        <v>0</v>
      </c>
      <c r="F5312" s="223">
        <f>F5261*'Usages industrie'!$P42*(1+'Usages industrie'!$Q42)^(F$5217-$D$5217)/1000</f>
        <v>0</v>
      </c>
      <c r="G5312" s="223">
        <f>G5261*'Usages industrie'!$P42*(1+'Usages industrie'!$Q42)^(G$5217-$D$5217)/1000</f>
        <v>0</v>
      </c>
      <c r="H5312" s="223">
        <f>H5261*'Usages industrie'!$P42*(1+'Usages industrie'!$Q42)^(H$5217-$D$5217)/1000</f>
        <v>0</v>
      </c>
      <c r="I5312" s="223">
        <f>I5261*'Usages industrie'!$P42*(1+'Usages industrie'!$Q42)^(I$5217-$D$5217)/1000</f>
        <v>0</v>
      </c>
      <c r="J5312" s="223">
        <f>J5261*'Usages industrie'!$P42*(1+'Usages industrie'!$Q42)^(J$5217-$D$5217)/1000</f>
        <v>0</v>
      </c>
      <c r="K5312" s="223">
        <f>K5261*'Usages industrie'!$P42*(1+'Usages industrie'!$Q42)^(K$5217-$D$5217)/1000</f>
        <v>0</v>
      </c>
      <c r="L5312" s="223">
        <f>L5261*'Usages industrie'!$P42*(1+'Usages industrie'!$Q42)^(L$5217-$D$5217)/1000</f>
        <v>0</v>
      </c>
      <c r="M5312" s="223">
        <f>M5261*'Usages industrie'!$P42*(1+'Usages industrie'!$Q42)^(M$5217-$D$5217)/1000</f>
        <v>0</v>
      </c>
      <c r="N5312" s="223">
        <f>N5261*'Usages industrie'!$P42*(1+'Usages industrie'!$Q42)^(N$5217-$D$5217)/1000</f>
        <v>0</v>
      </c>
      <c r="O5312" s="223">
        <f>O5261*'Usages industrie'!$P42*(1+'Usages industrie'!$Q42)^(O$5217-$D$5217)/1000</f>
        <v>0</v>
      </c>
      <c r="P5312" s="223">
        <f>P5261*'Usages industrie'!$P42*(1+'Usages industrie'!$Q42)^(P$5217-$D$5217)/1000</f>
        <v>0</v>
      </c>
      <c r="Q5312" s="223">
        <f>Q5261*'Usages industrie'!$P42*(1+'Usages industrie'!$Q42)^(Q$5217-$D$5217)/1000</f>
        <v>0</v>
      </c>
      <c r="R5312" s="223">
        <f>R5261*'Usages industrie'!$P42*(1+'Usages industrie'!$Q42)^(R$5217-$D$5217)/1000</f>
        <v>0</v>
      </c>
    </row>
    <row r="5313" spans="1:18" hidden="1" outlineLevel="2" x14ac:dyDescent="0.25">
      <c r="A5313" s="222" t="str">
        <f>'Usages industrie'!A43</f>
        <v>Usage industriel n°40</v>
      </c>
      <c r="B5313" s="222" t="s">
        <v>645</v>
      </c>
      <c r="C5313" s="222"/>
      <c r="D5313" s="223">
        <f>D5262*'Usages industrie'!$P43*(1+'Usages industrie'!$Q43)^(D$5217-$D$5217)/1000</f>
        <v>0</v>
      </c>
      <c r="E5313" s="223">
        <f>E5262*'Usages industrie'!$P43*(1+'Usages industrie'!$Q43)^(E$5217-$D$5217)/1000</f>
        <v>0</v>
      </c>
      <c r="F5313" s="223">
        <f>F5262*'Usages industrie'!$P43*(1+'Usages industrie'!$Q43)^(F$5217-$D$5217)/1000</f>
        <v>0</v>
      </c>
      <c r="G5313" s="223">
        <f>G5262*'Usages industrie'!$P43*(1+'Usages industrie'!$Q43)^(G$5217-$D$5217)/1000</f>
        <v>0</v>
      </c>
      <c r="H5313" s="223">
        <f>H5262*'Usages industrie'!$P43*(1+'Usages industrie'!$Q43)^(H$5217-$D$5217)/1000</f>
        <v>0</v>
      </c>
      <c r="I5313" s="223">
        <f>I5262*'Usages industrie'!$P43*(1+'Usages industrie'!$Q43)^(I$5217-$D$5217)/1000</f>
        <v>0</v>
      </c>
      <c r="J5313" s="223">
        <f>J5262*'Usages industrie'!$P43*(1+'Usages industrie'!$Q43)^(J$5217-$D$5217)/1000</f>
        <v>0</v>
      </c>
      <c r="K5313" s="223">
        <f>K5262*'Usages industrie'!$P43*(1+'Usages industrie'!$Q43)^(K$5217-$D$5217)/1000</f>
        <v>0</v>
      </c>
      <c r="L5313" s="223">
        <f>L5262*'Usages industrie'!$P43*(1+'Usages industrie'!$Q43)^(L$5217-$D$5217)/1000</f>
        <v>0</v>
      </c>
      <c r="M5313" s="223">
        <f>M5262*'Usages industrie'!$P43*(1+'Usages industrie'!$Q43)^(M$5217-$D$5217)/1000</f>
        <v>0</v>
      </c>
      <c r="N5313" s="223">
        <f>N5262*'Usages industrie'!$P43*(1+'Usages industrie'!$Q43)^(N$5217-$D$5217)/1000</f>
        <v>0</v>
      </c>
      <c r="O5313" s="223">
        <f>O5262*'Usages industrie'!$P43*(1+'Usages industrie'!$Q43)^(O$5217-$D$5217)/1000</f>
        <v>0</v>
      </c>
      <c r="P5313" s="223">
        <f>P5262*'Usages industrie'!$P43*(1+'Usages industrie'!$Q43)^(P$5217-$D$5217)/1000</f>
        <v>0</v>
      </c>
      <c r="Q5313" s="223">
        <f>Q5262*'Usages industrie'!$P43*(1+'Usages industrie'!$Q43)^(Q$5217-$D$5217)/1000</f>
        <v>0</v>
      </c>
      <c r="R5313" s="223">
        <f>R5262*'Usages industrie'!$P43*(1+'Usages industrie'!$Q43)^(R$5217-$D$5217)/1000</f>
        <v>0</v>
      </c>
    </row>
    <row r="5314" spans="1:18" hidden="1" outlineLevel="2" x14ac:dyDescent="0.25">
      <c r="A5314" s="222" t="str">
        <f>'Usages industrie'!A44</f>
        <v>Usage industriel n°41</v>
      </c>
      <c r="B5314" s="222" t="s">
        <v>645</v>
      </c>
      <c r="C5314" s="222"/>
      <c r="D5314" s="223">
        <f>D5263*'Usages industrie'!$P44*(1+'Usages industrie'!$Q44)^(D$5217-$D$5217)/1000</f>
        <v>0</v>
      </c>
      <c r="E5314" s="223">
        <f>E5263*'Usages industrie'!$P44*(1+'Usages industrie'!$Q44)^(E$5217-$D$5217)/1000</f>
        <v>0</v>
      </c>
      <c r="F5314" s="223">
        <f>F5263*'Usages industrie'!$P44*(1+'Usages industrie'!$Q44)^(F$5217-$D$5217)/1000</f>
        <v>0</v>
      </c>
      <c r="G5314" s="223">
        <f>G5263*'Usages industrie'!$P44*(1+'Usages industrie'!$Q44)^(G$5217-$D$5217)/1000</f>
        <v>0</v>
      </c>
      <c r="H5314" s="223">
        <f>H5263*'Usages industrie'!$P44*(1+'Usages industrie'!$Q44)^(H$5217-$D$5217)/1000</f>
        <v>0</v>
      </c>
      <c r="I5314" s="223">
        <f>I5263*'Usages industrie'!$P44*(1+'Usages industrie'!$Q44)^(I$5217-$D$5217)/1000</f>
        <v>0</v>
      </c>
      <c r="J5314" s="223">
        <f>J5263*'Usages industrie'!$P44*(1+'Usages industrie'!$Q44)^(J$5217-$D$5217)/1000</f>
        <v>0</v>
      </c>
      <c r="K5314" s="223">
        <f>K5263*'Usages industrie'!$P44*(1+'Usages industrie'!$Q44)^(K$5217-$D$5217)/1000</f>
        <v>0</v>
      </c>
      <c r="L5314" s="223">
        <f>L5263*'Usages industrie'!$P44*(1+'Usages industrie'!$Q44)^(L$5217-$D$5217)/1000</f>
        <v>0</v>
      </c>
      <c r="M5314" s="223">
        <f>M5263*'Usages industrie'!$P44*(1+'Usages industrie'!$Q44)^(M$5217-$D$5217)/1000</f>
        <v>0</v>
      </c>
      <c r="N5314" s="223">
        <f>N5263*'Usages industrie'!$P44*(1+'Usages industrie'!$Q44)^(N$5217-$D$5217)/1000</f>
        <v>0</v>
      </c>
      <c r="O5314" s="223">
        <f>O5263*'Usages industrie'!$P44*(1+'Usages industrie'!$Q44)^(O$5217-$D$5217)/1000</f>
        <v>0</v>
      </c>
      <c r="P5314" s="223">
        <f>P5263*'Usages industrie'!$P44*(1+'Usages industrie'!$Q44)^(P$5217-$D$5217)/1000</f>
        <v>0</v>
      </c>
      <c r="Q5314" s="223">
        <f>Q5263*'Usages industrie'!$P44*(1+'Usages industrie'!$Q44)^(Q$5217-$D$5217)/1000</f>
        <v>0</v>
      </c>
      <c r="R5314" s="223">
        <f>R5263*'Usages industrie'!$P44*(1+'Usages industrie'!$Q44)^(R$5217-$D$5217)/1000</f>
        <v>0</v>
      </c>
    </row>
    <row r="5315" spans="1:18" hidden="1" outlineLevel="2" x14ac:dyDescent="0.25">
      <c r="A5315" s="222" t="str">
        <f>'Usages industrie'!A45</f>
        <v>Usage industriel n°42</v>
      </c>
      <c r="B5315" s="222" t="s">
        <v>645</v>
      </c>
      <c r="C5315" s="222"/>
      <c r="D5315" s="223">
        <f>D5264*'Usages industrie'!$P45*(1+'Usages industrie'!$Q45)^(D$5217-$D$5217)/1000</f>
        <v>0</v>
      </c>
      <c r="E5315" s="223">
        <f>E5264*'Usages industrie'!$P45*(1+'Usages industrie'!$Q45)^(E$5217-$D$5217)/1000</f>
        <v>0</v>
      </c>
      <c r="F5315" s="223">
        <f>F5264*'Usages industrie'!$P45*(1+'Usages industrie'!$Q45)^(F$5217-$D$5217)/1000</f>
        <v>0</v>
      </c>
      <c r="G5315" s="223">
        <f>G5264*'Usages industrie'!$P45*(1+'Usages industrie'!$Q45)^(G$5217-$D$5217)/1000</f>
        <v>0</v>
      </c>
      <c r="H5315" s="223">
        <f>H5264*'Usages industrie'!$P45*(1+'Usages industrie'!$Q45)^(H$5217-$D$5217)/1000</f>
        <v>0</v>
      </c>
      <c r="I5315" s="223">
        <f>I5264*'Usages industrie'!$P45*(1+'Usages industrie'!$Q45)^(I$5217-$D$5217)/1000</f>
        <v>0</v>
      </c>
      <c r="J5315" s="223">
        <f>J5264*'Usages industrie'!$P45*(1+'Usages industrie'!$Q45)^(J$5217-$D$5217)/1000</f>
        <v>0</v>
      </c>
      <c r="K5315" s="223">
        <f>K5264*'Usages industrie'!$P45*(1+'Usages industrie'!$Q45)^(K$5217-$D$5217)/1000</f>
        <v>0</v>
      </c>
      <c r="L5315" s="223">
        <f>L5264*'Usages industrie'!$P45*(1+'Usages industrie'!$Q45)^(L$5217-$D$5217)/1000</f>
        <v>0</v>
      </c>
      <c r="M5315" s="223">
        <f>M5264*'Usages industrie'!$P45*(1+'Usages industrie'!$Q45)^(M$5217-$D$5217)/1000</f>
        <v>0</v>
      </c>
      <c r="N5315" s="223">
        <f>N5264*'Usages industrie'!$P45*(1+'Usages industrie'!$Q45)^(N$5217-$D$5217)/1000</f>
        <v>0</v>
      </c>
      <c r="O5315" s="223">
        <f>O5264*'Usages industrie'!$P45*(1+'Usages industrie'!$Q45)^(O$5217-$D$5217)/1000</f>
        <v>0</v>
      </c>
      <c r="P5315" s="223">
        <f>P5264*'Usages industrie'!$P45*(1+'Usages industrie'!$Q45)^(P$5217-$D$5217)/1000</f>
        <v>0</v>
      </c>
      <c r="Q5315" s="223">
        <f>Q5264*'Usages industrie'!$P45*(1+'Usages industrie'!$Q45)^(Q$5217-$D$5217)/1000</f>
        <v>0</v>
      </c>
      <c r="R5315" s="223">
        <f>R5264*'Usages industrie'!$P45*(1+'Usages industrie'!$Q45)^(R$5217-$D$5217)/1000</f>
        <v>0</v>
      </c>
    </row>
    <row r="5316" spans="1:18" hidden="1" outlineLevel="2" x14ac:dyDescent="0.25">
      <c r="A5316" s="222" t="str">
        <f>'Usages industrie'!A46</f>
        <v>Usage industriel n°43</v>
      </c>
      <c r="B5316" s="222" t="s">
        <v>645</v>
      </c>
      <c r="C5316" s="222"/>
      <c r="D5316" s="223">
        <f>D5265*'Usages industrie'!$P46*(1+'Usages industrie'!$Q46)^(D$5217-$D$5217)/1000</f>
        <v>0</v>
      </c>
      <c r="E5316" s="223">
        <f>E5265*'Usages industrie'!$P46*(1+'Usages industrie'!$Q46)^(E$5217-$D$5217)/1000</f>
        <v>0</v>
      </c>
      <c r="F5316" s="223">
        <f>F5265*'Usages industrie'!$P46*(1+'Usages industrie'!$Q46)^(F$5217-$D$5217)/1000</f>
        <v>0</v>
      </c>
      <c r="G5316" s="223">
        <f>G5265*'Usages industrie'!$P46*(1+'Usages industrie'!$Q46)^(G$5217-$D$5217)/1000</f>
        <v>0</v>
      </c>
      <c r="H5316" s="223">
        <f>H5265*'Usages industrie'!$P46*(1+'Usages industrie'!$Q46)^(H$5217-$D$5217)/1000</f>
        <v>0</v>
      </c>
      <c r="I5316" s="223">
        <f>I5265*'Usages industrie'!$P46*(1+'Usages industrie'!$Q46)^(I$5217-$D$5217)/1000</f>
        <v>0</v>
      </c>
      <c r="J5316" s="223">
        <f>J5265*'Usages industrie'!$P46*(1+'Usages industrie'!$Q46)^(J$5217-$D$5217)/1000</f>
        <v>0</v>
      </c>
      <c r="K5316" s="223">
        <f>K5265*'Usages industrie'!$P46*(1+'Usages industrie'!$Q46)^(K$5217-$D$5217)/1000</f>
        <v>0</v>
      </c>
      <c r="L5316" s="223">
        <f>L5265*'Usages industrie'!$P46*(1+'Usages industrie'!$Q46)^(L$5217-$D$5217)/1000</f>
        <v>0</v>
      </c>
      <c r="M5316" s="223">
        <f>M5265*'Usages industrie'!$P46*(1+'Usages industrie'!$Q46)^(M$5217-$D$5217)/1000</f>
        <v>0</v>
      </c>
      <c r="N5316" s="223">
        <f>N5265*'Usages industrie'!$P46*(1+'Usages industrie'!$Q46)^(N$5217-$D$5217)/1000</f>
        <v>0</v>
      </c>
      <c r="O5316" s="223">
        <f>O5265*'Usages industrie'!$P46*(1+'Usages industrie'!$Q46)^(O$5217-$D$5217)/1000</f>
        <v>0</v>
      </c>
      <c r="P5316" s="223">
        <f>P5265*'Usages industrie'!$P46*(1+'Usages industrie'!$Q46)^(P$5217-$D$5217)/1000</f>
        <v>0</v>
      </c>
      <c r="Q5316" s="223">
        <f>Q5265*'Usages industrie'!$P46*(1+'Usages industrie'!$Q46)^(Q$5217-$D$5217)/1000</f>
        <v>0</v>
      </c>
      <c r="R5316" s="223">
        <f>R5265*'Usages industrie'!$P46*(1+'Usages industrie'!$Q46)^(R$5217-$D$5217)/1000</f>
        <v>0</v>
      </c>
    </row>
    <row r="5317" spans="1:18" hidden="1" outlineLevel="2" x14ac:dyDescent="0.25">
      <c r="A5317" s="222" t="str">
        <f>'Usages industrie'!A47</f>
        <v>Usage industriel n°44</v>
      </c>
      <c r="B5317" s="222" t="s">
        <v>645</v>
      </c>
      <c r="C5317" s="222"/>
      <c r="D5317" s="223">
        <f>D5266*'Usages industrie'!$P47*(1+'Usages industrie'!$Q47)^(D$5217-$D$5217)/1000</f>
        <v>0</v>
      </c>
      <c r="E5317" s="223">
        <f>E5266*'Usages industrie'!$P47*(1+'Usages industrie'!$Q47)^(E$5217-$D$5217)/1000</f>
        <v>0</v>
      </c>
      <c r="F5317" s="223">
        <f>F5266*'Usages industrie'!$P47*(1+'Usages industrie'!$Q47)^(F$5217-$D$5217)/1000</f>
        <v>0</v>
      </c>
      <c r="G5317" s="223">
        <f>G5266*'Usages industrie'!$P47*(1+'Usages industrie'!$Q47)^(G$5217-$D$5217)/1000</f>
        <v>0</v>
      </c>
      <c r="H5317" s="223">
        <f>H5266*'Usages industrie'!$P47*(1+'Usages industrie'!$Q47)^(H$5217-$D$5217)/1000</f>
        <v>0</v>
      </c>
      <c r="I5317" s="223">
        <f>I5266*'Usages industrie'!$P47*(1+'Usages industrie'!$Q47)^(I$5217-$D$5217)/1000</f>
        <v>0</v>
      </c>
      <c r="J5317" s="223">
        <f>J5266*'Usages industrie'!$P47*(1+'Usages industrie'!$Q47)^(J$5217-$D$5217)/1000</f>
        <v>0</v>
      </c>
      <c r="K5317" s="223">
        <f>K5266*'Usages industrie'!$P47*(1+'Usages industrie'!$Q47)^(K$5217-$D$5217)/1000</f>
        <v>0</v>
      </c>
      <c r="L5317" s="223">
        <f>L5266*'Usages industrie'!$P47*(1+'Usages industrie'!$Q47)^(L$5217-$D$5217)/1000</f>
        <v>0</v>
      </c>
      <c r="M5317" s="223">
        <f>M5266*'Usages industrie'!$P47*(1+'Usages industrie'!$Q47)^(M$5217-$D$5217)/1000</f>
        <v>0</v>
      </c>
      <c r="N5317" s="223">
        <f>N5266*'Usages industrie'!$P47*(1+'Usages industrie'!$Q47)^(N$5217-$D$5217)/1000</f>
        <v>0</v>
      </c>
      <c r="O5317" s="223">
        <f>O5266*'Usages industrie'!$P47*(1+'Usages industrie'!$Q47)^(O$5217-$D$5217)/1000</f>
        <v>0</v>
      </c>
      <c r="P5317" s="223">
        <f>P5266*'Usages industrie'!$P47*(1+'Usages industrie'!$Q47)^(P$5217-$D$5217)/1000</f>
        <v>0</v>
      </c>
      <c r="Q5317" s="223">
        <f>Q5266*'Usages industrie'!$P47*(1+'Usages industrie'!$Q47)^(Q$5217-$D$5217)/1000</f>
        <v>0</v>
      </c>
      <c r="R5317" s="223">
        <f>R5266*'Usages industrie'!$P47*(1+'Usages industrie'!$Q47)^(R$5217-$D$5217)/1000</f>
        <v>0</v>
      </c>
    </row>
    <row r="5318" spans="1:18" hidden="1" outlineLevel="2" x14ac:dyDescent="0.25">
      <c r="A5318" s="222" t="str">
        <f>'Usages industrie'!A48</f>
        <v>Usage industriel n°45</v>
      </c>
      <c r="B5318" s="222" t="s">
        <v>645</v>
      </c>
      <c r="C5318" s="222"/>
      <c r="D5318" s="223">
        <f>D5267*'Usages industrie'!$P48*(1+'Usages industrie'!$Q48)^(D$5217-$D$5217)/1000</f>
        <v>0</v>
      </c>
      <c r="E5318" s="223">
        <f>E5267*'Usages industrie'!$P48*(1+'Usages industrie'!$Q48)^(E$5217-$D$5217)/1000</f>
        <v>0</v>
      </c>
      <c r="F5318" s="223">
        <f>F5267*'Usages industrie'!$P48*(1+'Usages industrie'!$Q48)^(F$5217-$D$5217)/1000</f>
        <v>0</v>
      </c>
      <c r="G5318" s="223">
        <f>G5267*'Usages industrie'!$P48*(1+'Usages industrie'!$Q48)^(G$5217-$D$5217)/1000</f>
        <v>0</v>
      </c>
      <c r="H5318" s="223">
        <f>H5267*'Usages industrie'!$P48*(1+'Usages industrie'!$Q48)^(H$5217-$D$5217)/1000</f>
        <v>0</v>
      </c>
      <c r="I5318" s="223">
        <f>I5267*'Usages industrie'!$P48*(1+'Usages industrie'!$Q48)^(I$5217-$D$5217)/1000</f>
        <v>0</v>
      </c>
      <c r="J5318" s="223">
        <f>J5267*'Usages industrie'!$P48*(1+'Usages industrie'!$Q48)^(J$5217-$D$5217)/1000</f>
        <v>0</v>
      </c>
      <c r="K5318" s="223">
        <f>K5267*'Usages industrie'!$P48*(1+'Usages industrie'!$Q48)^(K$5217-$D$5217)/1000</f>
        <v>0</v>
      </c>
      <c r="L5318" s="223">
        <f>L5267*'Usages industrie'!$P48*(1+'Usages industrie'!$Q48)^(L$5217-$D$5217)/1000</f>
        <v>0</v>
      </c>
      <c r="M5318" s="223">
        <f>M5267*'Usages industrie'!$P48*(1+'Usages industrie'!$Q48)^(M$5217-$D$5217)/1000</f>
        <v>0</v>
      </c>
      <c r="N5318" s="223">
        <f>N5267*'Usages industrie'!$P48*(1+'Usages industrie'!$Q48)^(N$5217-$D$5217)/1000</f>
        <v>0</v>
      </c>
      <c r="O5318" s="223">
        <f>O5267*'Usages industrie'!$P48*(1+'Usages industrie'!$Q48)^(O$5217-$D$5217)/1000</f>
        <v>0</v>
      </c>
      <c r="P5318" s="223">
        <f>P5267*'Usages industrie'!$P48*(1+'Usages industrie'!$Q48)^(P$5217-$D$5217)/1000</f>
        <v>0</v>
      </c>
      <c r="Q5318" s="223">
        <f>Q5267*'Usages industrie'!$P48*(1+'Usages industrie'!$Q48)^(Q$5217-$D$5217)/1000</f>
        <v>0</v>
      </c>
      <c r="R5318" s="223">
        <f>R5267*'Usages industrie'!$P48*(1+'Usages industrie'!$Q48)^(R$5217-$D$5217)/1000</f>
        <v>0</v>
      </c>
    </row>
    <row r="5319" spans="1:18" hidden="1" outlineLevel="2" x14ac:dyDescent="0.25">
      <c r="A5319" s="222" t="str">
        <f>'Usages industrie'!A49</f>
        <v>Usage industriel n°46</v>
      </c>
      <c r="B5319" s="222" t="s">
        <v>645</v>
      </c>
      <c r="C5319" s="222"/>
      <c r="D5319" s="223">
        <f>D5268*'Usages industrie'!$P49*(1+'Usages industrie'!$Q49)^(D$5217-$D$5217)/1000</f>
        <v>0</v>
      </c>
      <c r="E5319" s="223">
        <f>E5268*'Usages industrie'!$P49*(1+'Usages industrie'!$Q49)^(E$5217-$D$5217)/1000</f>
        <v>0</v>
      </c>
      <c r="F5319" s="223">
        <f>F5268*'Usages industrie'!$P49*(1+'Usages industrie'!$Q49)^(F$5217-$D$5217)/1000</f>
        <v>0</v>
      </c>
      <c r="G5319" s="223">
        <f>G5268*'Usages industrie'!$P49*(1+'Usages industrie'!$Q49)^(G$5217-$D$5217)/1000</f>
        <v>0</v>
      </c>
      <c r="H5319" s="223">
        <f>H5268*'Usages industrie'!$P49*(1+'Usages industrie'!$Q49)^(H$5217-$D$5217)/1000</f>
        <v>0</v>
      </c>
      <c r="I5319" s="223">
        <f>I5268*'Usages industrie'!$P49*(1+'Usages industrie'!$Q49)^(I$5217-$D$5217)/1000</f>
        <v>0</v>
      </c>
      <c r="J5319" s="223">
        <f>J5268*'Usages industrie'!$P49*(1+'Usages industrie'!$Q49)^(J$5217-$D$5217)/1000</f>
        <v>0</v>
      </c>
      <c r="K5319" s="223">
        <f>K5268*'Usages industrie'!$P49*(1+'Usages industrie'!$Q49)^(K$5217-$D$5217)/1000</f>
        <v>0</v>
      </c>
      <c r="L5319" s="223">
        <f>L5268*'Usages industrie'!$P49*(1+'Usages industrie'!$Q49)^(L$5217-$D$5217)/1000</f>
        <v>0</v>
      </c>
      <c r="M5319" s="223">
        <f>M5268*'Usages industrie'!$P49*(1+'Usages industrie'!$Q49)^(M$5217-$D$5217)/1000</f>
        <v>0</v>
      </c>
      <c r="N5319" s="223">
        <f>N5268*'Usages industrie'!$P49*(1+'Usages industrie'!$Q49)^(N$5217-$D$5217)/1000</f>
        <v>0</v>
      </c>
      <c r="O5319" s="223">
        <f>O5268*'Usages industrie'!$P49*(1+'Usages industrie'!$Q49)^(O$5217-$D$5217)/1000</f>
        <v>0</v>
      </c>
      <c r="P5319" s="223">
        <f>P5268*'Usages industrie'!$P49*(1+'Usages industrie'!$Q49)^(P$5217-$D$5217)/1000</f>
        <v>0</v>
      </c>
      <c r="Q5319" s="223">
        <f>Q5268*'Usages industrie'!$P49*(1+'Usages industrie'!$Q49)^(Q$5217-$D$5217)/1000</f>
        <v>0</v>
      </c>
      <c r="R5319" s="223">
        <f>R5268*'Usages industrie'!$P49*(1+'Usages industrie'!$Q49)^(R$5217-$D$5217)/1000</f>
        <v>0</v>
      </c>
    </row>
    <row r="5320" spans="1:18" hidden="1" outlineLevel="2" x14ac:dyDescent="0.25">
      <c r="A5320" s="222" t="str">
        <f>'Usages industrie'!A50</f>
        <v>Usage industriel n°47</v>
      </c>
      <c r="B5320" s="222" t="s">
        <v>645</v>
      </c>
      <c r="C5320" s="222"/>
      <c r="D5320" s="223">
        <f>D5269*'Usages industrie'!$P50*(1+'Usages industrie'!$Q50)^(D$5217-$D$5217)/1000</f>
        <v>0</v>
      </c>
      <c r="E5320" s="223">
        <f>E5269*'Usages industrie'!$P50*(1+'Usages industrie'!$Q50)^(E$5217-$D$5217)/1000</f>
        <v>0</v>
      </c>
      <c r="F5320" s="223">
        <f>F5269*'Usages industrie'!$P50*(1+'Usages industrie'!$Q50)^(F$5217-$D$5217)/1000</f>
        <v>0</v>
      </c>
      <c r="G5320" s="223">
        <f>G5269*'Usages industrie'!$P50*(1+'Usages industrie'!$Q50)^(G$5217-$D$5217)/1000</f>
        <v>0</v>
      </c>
      <c r="H5320" s="223">
        <f>H5269*'Usages industrie'!$P50*(1+'Usages industrie'!$Q50)^(H$5217-$D$5217)/1000</f>
        <v>0</v>
      </c>
      <c r="I5320" s="223">
        <f>I5269*'Usages industrie'!$P50*(1+'Usages industrie'!$Q50)^(I$5217-$D$5217)/1000</f>
        <v>0</v>
      </c>
      <c r="J5320" s="223">
        <f>J5269*'Usages industrie'!$P50*(1+'Usages industrie'!$Q50)^(J$5217-$D$5217)/1000</f>
        <v>0</v>
      </c>
      <c r="K5320" s="223">
        <f>K5269*'Usages industrie'!$P50*(1+'Usages industrie'!$Q50)^(K$5217-$D$5217)/1000</f>
        <v>0</v>
      </c>
      <c r="L5320" s="223">
        <f>L5269*'Usages industrie'!$P50*(1+'Usages industrie'!$Q50)^(L$5217-$D$5217)/1000</f>
        <v>0</v>
      </c>
      <c r="M5320" s="223">
        <f>M5269*'Usages industrie'!$P50*(1+'Usages industrie'!$Q50)^(M$5217-$D$5217)/1000</f>
        <v>0</v>
      </c>
      <c r="N5320" s="223">
        <f>N5269*'Usages industrie'!$P50*(1+'Usages industrie'!$Q50)^(N$5217-$D$5217)/1000</f>
        <v>0</v>
      </c>
      <c r="O5320" s="223">
        <f>O5269*'Usages industrie'!$P50*(1+'Usages industrie'!$Q50)^(O$5217-$D$5217)/1000</f>
        <v>0</v>
      </c>
      <c r="P5320" s="223">
        <f>P5269*'Usages industrie'!$P50*(1+'Usages industrie'!$Q50)^(P$5217-$D$5217)/1000</f>
        <v>0</v>
      </c>
      <c r="Q5320" s="223">
        <f>Q5269*'Usages industrie'!$P50*(1+'Usages industrie'!$Q50)^(Q$5217-$D$5217)/1000</f>
        <v>0</v>
      </c>
      <c r="R5320" s="223">
        <f>R5269*'Usages industrie'!$P50*(1+'Usages industrie'!$Q50)^(R$5217-$D$5217)/1000</f>
        <v>0</v>
      </c>
    </row>
    <row r="5321" spans="1:18" hidden="1" outlineLevel="2" x14ac:dyDescent="0.25">
      <c r="A5321" s="222" t="str">
        <f>'Usages industrie'!A51</f>
        <v>Usage industriel n°48</v>
      </c>
      <c r="B5321" s="222" t="s">
        <v>645</v>
      </c>
      <c r="C5321" s="222"/>
      <c r="D5321" s="223">
        <f>D5270*'Usages industrie'!$P51*(1+'Usages industrie'!$Q51)^(D$5217-$D$5217)/1000</f>
        <v>0</v>
      </c>
      <c r="E5321" s="223">
        <f>E5270*'Usages industrie'!$P51*(1+'Usages industrie'!$Q51)^(E$5217-$D$5217)/1000</f>
        <v>0</v>
      </c>
      <c r="F5321" s="223">
        <f>F5270*'Usages industrie'!$P51*(1+'Usages industrie'!$Q51)^(F$5217-$D$5217)/1000</f>
        <v>0</v>
      </c>
      <c r="G5321" s="223">
        <f>G5270*'Usages industrie'!$P51*(1+'Usages industrie'!$Q51)^(G$5217-$D$5217)/1000</f>
        <v>0</v>
      </c>
      <c r="H5321" s="223">
        <f>H5270*'Usages industrie'!$P51*(1+'Usages industrie'!$Q51)^(H$5217-$D$5217)/1000</f>
        <v>0</v>
      </c>
      <c r="I5321" s="223">
        <f>I5270*'Usages industrie'!$P51*(1+'Usages industrie'!$Q51)^(I$5217-$D$5217)/1000</f>
        <v>0</v>
      </c>
      <c r="J5321" s="223">
        <f>J5270*'Usages industrie'!$P51*(1+'Usages industrie'!$Q51)^(J$5217-$D$5217)/1000</f>
        <v>0</v>
      </c>
      <c r="K5321" s="223">
        <f>K5270*'Usages industrie'!$P51*(1+'Usages industrie'!$Q51)^(K$5217-$D$5217)/1000</f>
        <v>0</v>
      </c>
      <c r="L5321" s="223">
        <f>L5270*'Usages industrie'!$P51*(1+'Usages industrie'!$Q51)^(L$5217-$D$5217)/1000</f>
        <v>0</v>
      </c>
      <c r="M5321" s="223">
        <f>M5270*'Usages industrie'!$P51*(1+'Usages industrie'!$Q51)^(M$5217-$D$5217)/1000</f>
        <v>0</v>
      </c>
      <c r="N5321" s="223">
        <f>N5270*'Usages industrie'!$P51*(1+'Usages industrie'!$Q51)^(N$5217-$D$5217)/1000</f>
        <v>0</v>
      </c>
      <c r="O5321" s="223">
        <f>O5270*'Usages industrie'!$P51*(1+'Usages industrie'!$Q51)^(O$5217-$D$5217)/1000</f>
        <v>0</v>
      </c>
      <c r="P5321" s="223">
        <f>P5270*'Usages industrie'!$P51*(1+'Usages industrie'!$Q51)^(P$5217-$D$5217)/1000</f>
        <v>0</v>
      </c>
      <c r="Q5321" s="223">
        <f>Q5270*'Usages industrie'!$P51*(1+'Usages industrie'!$Q51)^(Q$5217-$D$5217)/1000</f>
        <v>0</v>
      </c>
      <c r="R5321" s="223">
        <f>R5270*'Usages industrie'!$P51*(1+'Usages industrie'!$Q51)^(R$5217-$D$5217)/1000</f>
        <v>0</v>
      </c>
    </row>
    <row r="5322" spans="1:18" hidden="1" outlineLevel="2" x14ac:dyDescent="0.25">
      <c r="A5322" s="222" t="str">
        <f>'Usages industrie'!A52</f>
        <v>Usage industriel n°49</v>
      </c>
      <c r="B5322" s="222" t="s">
        <v>645</v>
      </c>
      <c r="C5322" s="222"/>
      <c r="D5322" s="223">
        <f>D5271*'Usages industrie'!$P52*(1+'Usages industrie'!$Q52)^(D$5217-$D$5217)/1000</f>
        <v>0</v>
      </c>
      <c r="E5322" s="223">
        <f>E5271*'Usages industrie'!$P52*(1+'Usages industrie'!$Q52)^(E$5217-$D$5217)/1000</f>
        <v>0</v>
      </c>
      <c r="F5322" s="223">
        <f>F5271*'Usages industrie'!$P52*(1+'Usages industrie'!$Q52)^(F$5217-$D$5217)/1000</f>
        <v>0</v>
      </c>
      <c r="G5322" s="223">
        <f>G5271*'Usages industrie'!$P52*(1+'Usages industrie'!$Q52)^(G$5217-$D$5217)/1000</f>
        <v>0</v>
      </c>
      <c r="H5322" s="223">
        <f>H5271*'Usages industrie'!$P52*(1+'Usages industrie'!$Q52)^(H$5217-$D$5217)/1000</f>
        <v>0</v>
      </c>
      <c r="I5322" s="223">
        <f>I5271*'Usages industrie'!$P52*(1+'Usages industrie'!$Q52)^(I$5217-$D$5217)/1000</f>
        <v>0</v>
      </c>
      <c r="J5322" s="223">
        <f>J5271*'Usages industrie'!$P52*(1+'Usages industrie'!$Q52)^(J$5217-$D$5217)/1000</f>
        <v>0</v>
      </c>
      <c r="K5322" s="223">
        <f>K5271*'Usages industrie'!$P52*(1+'Usages industrie'!$Q52)^(K$5217-$D$5217)/1000</f>
        <v>0</v>
      </c>
      <c r="L5322" s="223">
        <f>L5271*'Usages industrie'!$P52*(1+'Usages industrie'!$Q52)^(L$5217-$D$5217)/1000</f>
        <v>0</v>
      </c>
      <c r="M5322" s="223">
        <f>M5271*'Usages industrie'!$P52*(1+'Usages industrie'!$Q52)^(M$5217-$D$5217)/1000</f>
        <v>0</v>
      </c>
      <c r="N5322" s="223">
        <f>N5271*'Usages industrie'!$P52*(1+'Usages industrie'!$Q52)^(N$5217-$D$5217)/1000</f>
        <v>0</v>
      </c>
      <c r="O5322" s="223">
        <f>O5271*'Usages industrie'!$P52*(1+'Usages industrie'!$Q52)^(O$5217-$D$5217)/1000</f>
        <v>0</v>
      </c>
      <c r="P5322" s="223">
        <f>P5271*'Usages industrie'!$P52*(1+'Usages industrie'!$Q52)^(P$5217-$D$5217)/1000</f>
        <v>0</v>
      </c>
      <c r="Q5322" s="223">
        <f>Q5271*'Usages industrie'!$P52*(1+'Usages industrie'!$Q52)^(Q$5217-$D$5217)/1000</f>
        <v>0</v>
      </c>
      <c r="R5322" s="223">
        <f>R5271*'Usages industrie'!$P52*(1+'Usages industrie'!$Q52)^(R$5217-$D$5217)/1000</f>
        <v>0</v>
      </c>
    </row>
    <row r="5323" spans="1:18" hidden="1" outlineLevel="2" x14ac:dyDescent="0.25">
      <c r="A5323" s="222" t="str">
        <f>'Usages industrie'!A53</f>
        <v>Usage industriel n°50</v>
      </c>
      <c r="B5323" s="222" t="s">
        <v>645</v>
      </c>
      <c r="C5323" s="222"/>
      <c r="D5323" s="223">
        <f>D5272*'Usages industrie'!$P53*(1+'Usages industrie'!$Q53)^(D$5217-$D$5217)/1000</f>
        <v>0</v>
      </c>
      <c r="E5323" s="223">
        <f>E5272*'Usages industrie'!$P53*(1+'Usages industrie'!$Q53)^(E$5217-$D$5217)/1000</f>
        <v>0</v>
      </c>
      <c r="F5323" s="223">
        <f>F5272*'Usages industrie'!$P53*(1+'Usages industrie'!$Q53)^(F$5217-$D$5217)/1000</f>
        <v>0</v>
      </c>
      <c r="G5323" s="223">
        <f>G5272*'Usages industrie'!$P53*(1+'Usages industrie'!$Q53)^(G$5217-$D$5217)/1000</f>
        <v>0</v>
      </c>
      <c r="H5323" s="223">
        <f>H5272*'Usages industrie'!$P53*(1+'Usages industrie'!$Q53)^(H$5217-$D$5217)/1000</f>
        <v>0</v>
      </c>
      <c r="I5323" s="223">
        <f>I5272*'Usages industrie'!$P53*(1+'Usages industrie'!$Q53)^(I$5217-$D$5217)/1000</f>
        <v>0</v>
      </c>
      <c r="J5323" s="223">
        <f>J5272*'Usages industrie'!$P53*(1+'Usages industrie'!$Q53)^(J$5217-$D$5217)/1000</f>
        <v>0</v>
      </c>
      <c r="K5323" s="223">
        <f>K5272*'Usages industrie'!$P53*(1+'Usages industrie'!$Q53)^(K$5217-$D$5217)/1000</f>
        <v>0</v>
      </c>
      <c r="L5323" s="223">
        <f>L5272*'Usages industrie'!$P53*(1+'Usages industrie'!$Q53)^(L$5217-$D$5217)/1000</f>
        <v>0</v>
      </c>
      <c r="M5323" s="223">
        <f>M5272*'Usages industrie'!$P53*(1+'Usages industrie'!$Q53)^(M$5217-$D$5217)/1000</f>
        <v>0</v>
      </c>
      <c r="N5323" s="223">
        <f>N5272*'Usages industrie'!$P53*(1+'Usages industrie'!$Q53)^(N$5217-$D$5217)/1000</f>
        <v>0</v>
      </c>
      <c r="O5323" s="223">
        <f>O5272*'Usages industrie'!$P53*(1+'Usages industrie'!$Q53)^(O$5217-$D$5217)/1000</f>
        <v>0</v>
      </c>
      <c r="P5323" s="223">
        <f>P5272*'Usages industrie'!$P53*(1+'Usages industrie'!$Q53)^(P$5217-$D$5217)/1000</f>
        <v>0</v>
      </c>
      <c r="Q5323" s="223">
        <f>Q5272*'Usages industrie'!$P53*(1+'Usages industrie'!$Q53)^(Q$5217-$D$5217)/1000</f>
        <v>0</v>
      </c>
      <c r="R5323" s="223">
        <f>R5272*'Usages industrie'!$P53*(1+'Usages industrie'!$Q53)^(R$5217-$D$5217)/1000</f>
        <v>0</v>
      </c>
    </row>
    <row r="5324" spans="1:18" hidden="1" outlineLevel="1" collapsed="1" x14ac:dyDescent="0.25">
      <c r="A5324" s="222" t="s">
        <v>655</v>
      </c>
      <c r="B5324" s="222"/>
      <c r="C5324" s="222"/>
      <c r="D5324" s="223">
        <f t="shared" ref="D5324:R5324" si="466">SUM(D5274:D5323)</f>
        <v>0</v>
      </c>
      <c r="E5324" s="223">
        <f t="shared" si="466"/>
        <v>0</v>
      </c>
      <c r="F5324" s="223">
        <f t="shared" si="466"/>
        <v>0</v>
      </c>
      <c r="G5324" s="223">
        <f t="shared" si="466"/>
        <v>0</v>
      </c>
      <c r="H5324" s="223">
        <f t="shared" si="466"/>
        <v>0</v>
      </c>
      <c r="I5324" s="223">
        <f t="shared" si="466"/>
        <v>0</v>
      </c>
      <c r="J5324" s="223">
        <f t="shared" si="466"/>
        <v>0</v>
      </c>
      <c r="K5324" s="223">
        <f t="shared" si="466"/>
        <v>0</v>
      </c>
      <c r="L5324" s="223">
        <f t="shared" si="466"/>
        <v>0</v>
      </c>
      <c r="M5324" s="223">
        <f t="shared" si="466"/>
        <v>0</v>
      </c>
      <c r="N5324" s="223">
        <f t="shared" si="466"/>
        <v>0</v>
      </c>
      <c r="O5324" s="223">
        <f t="shared" si="466"/>
        <v>0</v>
      </c>
      <c r="P5324" s="223">
        <f t="shared" si="466"/>
        <v>0</v>
      </c>
      <c r="Q5324" s="223">
        <f t="shared" si="466"/>
        <v>0</v>
      </c>
      <c r="R5324" s="223">
        <f t="shared" si="466"/>
        <v>0</v>
      </c>
    </row>
    <row r="5325" spans="1:18" hidden="1" outlineLevel="1" x14ac:dyDescent="0.25">
      <c r="A5325" s="53" t="s">
        <v>651</v>
      </c>
      <c r="B5325" s="53"/>
      <c r="C5325" s="245"/>
      <c r="D5325" s="244"/>
      <c r="E5325" s="244"/>
      <c r="F5325" s="244"/>
      <c r="G5325" s="244"/>
      <c r="H5325" s="244"/>
      <c r="I5325" s="244"/>
      <c r="J5325" s="244"/>
      <c r="K5325" s="244"/>
      <c r="L5325" s="244"/>
      <c r="M5325" s="244"/>
      <c r="N5325" s="244"/>
      <c r="O5325" s="244"/>
      <c r="P5325" s="244"/>
      <c r="Q5325" s="244"/>
      <c r="R5325" s="244"/>
    </row>
    <row r="5326" spans="1:18" hidden="1" outlineLevel="1" x14ac:dyDescent="0.25">
      <c r="A5326" s="53" t="s">
        <v>656</v>
      </c>
      <c r="B5326" s="53"/>
      <c r="C5326" s="245"/>
      <c r="D5326" s="244"/>
      <c r="E5326" s="244"/>
      <c r="F5326" s="244"/>
      <c r="G5326" s="244"/>
      <c r="H5326" s="244"/>
      <c r="I5326" s="244"/>
      <c r="J5326" s="244"/>
      <c r="K5326" s="244"/>
      <c r="L5326" s="244"/>
      <c r="M5326" s="244"/>
      <c r="N5326" s="244"/>
      <c r="O5326" s="244"/>
      <c r="P5326" s="244"/>
      <c r="Q5326" s="244"/>
      <c r="R5326" s="244"/>
    </row>
    <row r="5327" spans="1:18" hidden="1" outlineLevel="2" x14ac:dyDescent="0.25">
      <c r="A5327" s="222" t="str">
        <f>'Usages mobilité'!A4</f>
        <v>Usage mobilité n°1</v>
      </c>
      <c r="B5327" s="222" t="s">
        <v>41</v>
      </c>
      <c r="C5327" s="222"/>
      <c r="D5327" s="223">
        <f>IF(B$5214&lt;&gt;"",IF(B$5214='Usages mobilité'!BF4,'Usages mobilité'!BD4,0),0)</f>
        <v>0</v>
      </c>
      <c r="E5327" s="223">
        <f t="shared" ref="E5327:R5336" si="467">$D5327</f>
        <v>0</v>
      </c>
      <c r="F5327" s="223">
        <f t="shared" si="467"/>
        <v>0</v>
      </c>
      <c r="G5327" s="223">
        <f t="shared" si="467"/>
        <v>0</v>
      </c>
      <c r="H5327" s="223">
        <f t="shared" si="467"/>
        <v>0</v>
      </c>
      <c r="I5327" s="223">
        <f t="shared" si="467"/>
        <v>0</v>
      </c>
      <c r="J5327" s="223">
        <f t="shared" si="467"/>
        <v>0</v>
      </c>
      <c r="K5327" s="223">
        <f t="shared" si="467"/>
        <v>0</v>
      </c>
      <c r="L5327" s="223">
        <f t="shared" si="467"/>
        <v>0</v>
      </c>
      <c r="M5327" s="223">
        <f t="shared" si="467"/>
        <v>0</v>
      </c>
      <c r="N5327" s="223">
        <f t="shared" si="467"/>
        <v>0</v>
      </c>
      <c r="O5327" s="223">
        <f t="shared" si="467"/>
        <v>0</v>
      </c>
      <c r="P5327" s="223">
        <f t="shared" si="467"/>
        <v>0</v>
      </c>
      <c r="Q5327" s="223">
        <f t="shared" si="467"/>
        <v>0</v>
      </c>
      <c r="R5327" s="223">
        <f t="shared" si="467"/>
        <v>0</v>
      </c>
    </row>
    <row r="5328" spans="1:18" hidden="1" outlineLevel="2" x14ac:dyDescent="0.25">
      <c r="A5328" s="222" t="str">
        <f>'Usages mobilité'!A5</f>
        <v>Usage mobilité n°2</v>
      </c>
      <c r="B5328" s="222" t="s">
        <v>41</v>
      </c>
      <c r="C5328" s="222"/>
      <c r="D5328" s="223">
        <f>IF(B$5214&lt;&gt;"",IF(B$5214='Usages mobilité'!BF5,'Usages mobilité'!BD5,0),0)</f>
        <v>0</v>
      </c>
      <c r="E5328" s="223">
        <f t="shared" si="467"/>
        <v>0</v>
      </c>
      <c r="F5328" s="223">
        <f t="shared" si="467"/>
        <v>0</v>
      </c>
      <c r="G5328" s="223">
        <f t="shared" si="467"/>
        <v>0</v>
      </c>
      <c r="H5328" s="223">
        <f t="shared" si="467"/>
        <v>0</v>
      </c>
      <c r="I5328" s="223">
        <f t="shared" si="467"/>
        <v>0</v>
      </c>
      <c r="J5328" s="223">
        <f t="shared" si="467"/>
        <v>0</v>
      </c>
      <c r="K5328" s="223">
        <f t="shared" si="467"/>
        <v>0</v>
      </c>
      <c r="L5328" s="223">
        <f t="shared" si="467"/>
        <v>0</v>
      </c>
      <c r="M5328" s="223">
        <f t="shared" si="467"/>
        <v>0</v>
      </c>
      <c r="N5328" s="223">
        <f t="shared" si="467"/>
        <v>0</v>
      </c>
      <c r="O5328" s="223">
        <f t="shared" si="467"/>
        <v>0</v>
      </c>
      <c r="P5328" s="223">
        <f t="shared" si="467"/>
        <v>0</v>
      </c>
      <c r="Q5328" s="223">
        <f t="shared" si="467"/>
        <v>0</v>
      </c>
      <c r="R5328" s="223">
        <f t="shared" si="467"/>
        <v>0</v>
      </c>
    </row>
    <row r="5329" spans="1:18" hidden="1" outlineLevel="2" x14ac:dyDescent="0.25">
      <c r="A5329" s="222" t="str">
        <f>'Usages mobilité'!A6</f>
        <v>Usage mobilité n°3</v>
      </c>
      <c r="B5329" s="222" t="s">
        <v>41</v>
      </c>
      <c r="C5329" s="222"/>
      <c r="D5329" s="223">
        <f>IF(B$5214&lt;&gt;"",IF(B$5214='Usages mobilité'!BF6,'Usages mobilité'!BD6,0),0)</f>
        <v>0</v>
      </c>
      <c r="E5329" s="223">
        <f t="shared" si="467"/>
        <v>0</v>
      </c>
      <c r="F5329" s="223">
        <f t="shared" si="467"/>
        <v>0</v>
      </c>
      <c r="G5329" s="223">
        <f t="shared" si="467"/>
        <v>0</v>
      </c>
      <c r="H5329" s="223">
        <f t="shared" si="467"/>
        <v>0</v>
      </c>
      <c r="I5329" s="223">
        <f t="shared" si="467"/>
        <v>0</v>
      </c>
      <c r="J5329" s="223">
        <f t="shared" si="467"/>
        <v>0</v>
      </c>
      <c r="K5329" s="223">
        <f t="shared" si="467"/>
        <v>0</v>
      </c>
      <c r="L5329" s="223">
        <f t="shared" si="467"/>
        <v>0</v>
      </c>
      <c r="M5329" s="223">
        <f t="shared" si="467"/>
        <v>0</v>
      </c>
      <c r="N5329" s="223">
        <f t="shared" si="467"/>
        <v>0</v>
      </c>
      <c r="O5329" s="223">
        <f t="shared" si="467"/>
        <v>0</v>
      </c>
      <c r="P5329" s="223">
        <f t="shared" si="467"/>
        <v>0</v>
      </c>
      <c r="Q5329" s="223">
        <f t="shared" si="467"/>
        <v>0</v>
      </c>
      <c r="R5329" s="223">
        <f t="shared" si="467"/>
        <v>0</v>
      </c>
    </row>
    <row r="5330" spans="1:18" hidden="1" outlineLevel="2" x14ac:dyDescent="0.25">
      <c r="A5330" s="222" t="str">
        <f>'Usages mobilité'!A7</f>
        <v>Usage mobilité n°4</v>
      </c>
      <c r="B5330" s="222" t="s">
        <v>41</v>
      </c>
      <c r="C5330" s="222"/>
      <c r="D5330" s="223">
        <f>IF(B$5214&lt;&gt;"",IF(B$5214='Usages mobilité'!BF7,'Usages mobilité'!BD7,0),0)</f>
        <v>0</v>
      </c>
      <c r="E5330" s="223">
        <f t="shared" si="467"/>
        <v>0</v>
      </c>
      <c r="F5330" s="223">
        <f t="shared" si="467"/>
        <v>0</v>
      </c>
      <c r="G5330" s="223">
        <f t="shared" si="467"/>
        <v>0</v>
      </c>
      <c r="H5330" s="223">
        <f t="shared" si="467"/>
        <v>0</v>
      </c>
      <c r="I5330" s="223">
        <f t="shared" si="467"/>
        <v>0</v>
      </c>
      <c r="J5330" s="223">
        <f t="shared" si="467"/>
        <v>0</v>
      </c>
      <c r="K5330" s="223">
        <f t="shared" si="467"/>
        <v>0</v>
      </c>
      <c r="L5330" s="223">
        <f t="shared" si="467"/>
        <v>0</v>
      </c>
      <c r="M5330" s="223">
        <f t="shared" si="467"/>
        <v>0</v>
      </c>
      <c r="N5330" s="223">
        <f t="shared" si="467"/>
        <v>0</v>
      </c>
      <c r="O5330" s="223">
        <f t="shared" si="467"/>
        <v>0</v>
      </c>
      <c r="P5330" s="223">
        <f t="shared" si="467"/>
        <v>0</v>
      </c>
      <c r="Q5330" s="223">
        <f t="shared" si="467"/>
        <v>0</v>
      </c>
      <c r="R5330" s="223">
        <f t="shared" si="467"/>
        <v>0</v>
      </c>
    </row>
    <row r="5331" spans="1:18" hidden="1" outlineLevel="2" x14ac:dyDescent="0.25">
      <c r="A5331" s="222" t="str">
        <f>'Usages mobilité'!A8</f>
        <v>Usage mobilité n°5</v>
      </c>
      <c r="B5331" s="222" t="s">
        <v>41</v>
      </c>
      <c r="C5331" s="222"/>
      <c r="D5331" s="223">
        <f>IF(B$5214&lt;&gt;"",IF(B$5214='Usages mobilité'!BF8,'Usages mobilité'!BD8,0),0)</f>
        <v>0</v>
      </c>
      <c r="E5331" s="223">
        <f t="shared" si="467"/>
        <v>0</v>
      </c>
      <c r="F5331" s="223">
        <f t="shared" si="467"/>
        <v>0</v>
      </c>
      <c r="G5331" s="223">
        <f t="shared" si="467"/>
        <v>0</v>
      </c>
      <c r="H5331" s="223">
        <f t="shared" si="467"/>
        <v>0</v>
      </c>
      <c r="I5331" s="223">
        <f t="shared" si="467"/>
        <v>0</v>
      </c>
      <c r="J5331" s="223">
        <f t="shared" si="467"/>
        <v>0</v>
      </c>
      <c r="K5331" s="223">
        <f t="shared" si="467"/>
        <v>0</v>
      </c>
      <c r="L5331" s="223">
        <f t="shared" si="467"/>
        <v>0</v>
      </c>
      <c r="M5331" s="223">
        <f t="shared" si="467"/>
        <v>0</v>
      </c>
      <c r="N5331" s="223">
        <f t="shared" si="467"/>
        <v>0</v>
      </c>
      <c r="O5331" s="223">
        <f t="shared" si="467"/>
        <v>0</v>
      </c>
      <c r="P5331" s="223">
        <f t="shared" si="467"/>
        <v>0</v>
      </c>
      <c r="Q5331" s="223">
        <f t="shared" si="467"/>
        <v>0</v>
      </c>
      <c r="R5331" s="223">
        <f t="shared" si="467"/>
        <v>0</v>
      </c>
    </row>
    <row r="5332" spans="1:18" hidden="1" outlineLevel="2" x14ac:dyDescent="0.25">
      <c r="A5332" s="222" t="str">
        <f>'Usages mobilité'!A9</f>
        <v>Usage mobilité n°6</v>
      </c>
      <c r="B5332" s="222" t="s">
        <v>41</v>
      </c>
      <c r="C5332" s="222"/>
      <c r="D5332" s="223">
        <f>IF(B$5214&lt;&gt;"",IF(B$5214='Usages mobilité'!BF9,'Usages mobilité'!BD9,0),0)</f>
        <v>0</v>
      </c>
      <c r="E5332" s="223">
        <f t="shared" si="467"/>
        <v>0</v>
      </c>
      <c r="F5332" s="223">
        <f t="shared" si="467"/>
        <v>0</v>
      </c>
      <c r="G5332" s="223">
        <f t="shared" si="467"/>
        <v>0</v>
      </c>
      <c r="H5332" s="223">
        <f t="shared" si="467"/>
        <v>0</v>
      </c>
      <c r="I5332" s="223">
        <f t="shared" si="467"/>
        <v>0</v>
      </c>
      <c r="J5332" s="223">
        <f t="shared" si="467"/>
        <v>0</v>
      </c>
      <c r="K5332" s="223">
        <f t="shared" si="467"/>
        <v>0</v>
      </c>
      <c r="L5332" s="223">
        <f t="shared" si="467"/>
        <v>0</v>
      </c>
      <c r="M5332" s="223">
        <f t="shared" si="467"/>
        <v>0</v>
      </c>
      <c r="N5332" s="223">
        <f t="shared" si="467"/>
        <v>0</v>
      </c>
      <c r="O5332" s="223">
        <f t="shared" si="467"/>
        <v>0</v>
      </c>
      <c r="P5332" s="223">
        <f t="shared" si="467"/>
        <v>0</v>
      </c>
      <c r="Q5332" s="223">
        <f t="shared" si="467"/>
        <v>0</v>
      </c>
      <c r="R5332" s="223">
        <f t="shared" si="467"/>
        <v>0</v>
      </c>
    </row>
    <row r="5333" spans="1:18" hidden="1" outlineLevel="2" x14ac:dyDescent="0.25">
      <c r="A5333" s="222" t="str">
        <f>'Usages mobilité'!A10</f>
        <v>Usage mobilité n°7</v>
      </c>
      <c r="B5333" s="222" t="s">
        <v>41</v>
      </c>
      <c r="C5333" s="222"/>
      <c r="D5333" s="223">
        <f>IF(B$5214&lt;&gt;"",IF(B$5214='Usages mobilité'!BF10,'Usages mobilité'!BD10,0),0)</f>
        <v>0</v>
      </c>
      <c r="E5333" s="223">
        <f t="shared" si="467"/>
        <v>0</v>
      </c>
      <c r="F5333" s="223">
        <f t="shared" si="467"/>
        <v>0</v>
      </c>
      <c r="G5333" s="223">
        <f t="shared" si="467"/>
        <v>0</v>
      </c>
      <c r="H5333" s="223">
        <f t="shared" si="467"/>
        <v>0</v>
      </c>
      <c r="I5333" s="223">
        <f t="shared" si="467"/>
        <v>0</v>
      </c>
      <c r="J5333" s="223">
        <f t="shared" si="467"/>
        <v>0</v>
      </c>
      <c r="K5333" s="223">
        <f t="shared" si="467"/>
        <v>0</v>
      </c>
      <c r="L5333" s="223">
        <f t="shared" si="467"/>
        <v>0</v>
      </c>
      <c r="M5333" s="223">
        <f t="shared" si="467"/>
        <v>0</v>
      </c>
      <c r="N5333" s="223">
        <f t="shared" si="467"/>
        <v>0</v>
      </c>
      <c r="O5333" s="223">
        <f t="shared" si="467"/>
        <v>0</v>
      </c>
      <c r="P5333" s="223">
        <f t="shared" si="467"/>
        <v>0</v>
      </c>
      <c r="Q5333" s="223">
        <f t="shared" si="467"/>
        <v>0</v>
      </c>
      <c r="R5333" s="223">
        <f t="shared" si="467"/>
        <v>0</v>
      </c>
    </row>
    <row r="5334" spans="1:18" hidden="1" outlineLevel="2" x14ac:dyDescent="0.25">
      <c r="A5334" s="222" t="str">
        <f>'Usages mobilité'!A11</f>
        <v>Usage mobilité n°8</v>
      </c>
      <c r="B5334" s="222" t="s">
        <v>41</v>
      </c>
      <c r="C5334" s="222"/>
      <c r="D5334" s="223">
        <f>IF(B$5214&lt;&gt;"",IF(B$5214='Usages mobilité'!BF11,'Usages mobilité'!BD11,0),0)</f>
        <v>0</v>
      </c>
      <c r="E5334" s="223">
        <f t="shared" si="467"/>
        <v>0</v>
      </c>
      <c r="F5334" s="223">
        <f t="shared" si="467"/>
        <v>0</v>
      </c>
      <c r="G5334" s="223">
        <f t="shared" si="467"/>
        <v>0</v>
      </c>
      <c r="H5334" s="223">
        <f t="shared" si="467"/>
        <v>0</v>
      </c>
      <c r="I5334" s="223">
        <f t="shared" si="467"/>
        <v>0</v>
      </c>
      <c r="J5334" s="223">
        <f t="shared" si="467"/>
        <v>0</v>
      </c>
      <c r="K5334" s="223">
        <f t="shared" si="467"/>
        <v>0</v>
      </c>
      <c r="L5334" s="223">
        <f t="shared" si="467"/>
        <v>0</v>
      </c>
      <c r="M5334" s="223">
        <f t="shared" si="467"/>
        <v>0</v>
      </c>
      <c r="N5334" s="223">
        <f t="shared" si="467"/>
        <v>0</v>
      </c>
      <c r="O5334" s="223">
        <f t="shared" si="467"/>
        <v>0</v>
      </c>
      <c r="P5334" s="223">
        <f t="shared" si="467"/>
        <v>0</v>
      </c>
      <c r="Q5334" s="223">
        <f t="shared" si="467"/>
        <v>0</v>
      </c>
      <c r="R5334" s="223">
        <f t="shared" si="467"/>
        <v>0</v>
      </c>
    </row>
    <row r="5335" spans="1:18" hidden="1" outlineLevel="2" x14ac:dyDescent="0.25">
      <c r="A5335" s="222" t="str">
        <f>'Usages mobilité'!A12</f>
        <v>Usage mobilité n°9</v>
      </c>
      <c r="B5335" s="222" t="s">
        <v>41</v>
      </c>
      <c r="C5335" s="222"/>
      <c r="D5335" s="223">
        <f>IF(B$5214&lt;&gt;"",IF(B$5214='Usages mobilité'!BF12,'Usages mobilité'!BD12,0),0)</f>
        <v>0</v>
      </c>
      <c r="E5335" s="223">
        <f t="shared" si="467"/>
        <v>0</v>
      </c>
      <c r="F5335" s="223">
        <f t="shared" si="467"/>
        <v>0</v>
      </c>
      <c r="G5335" s="223">
        <f t="shared" si="467"/>
        <v>0</v>
      </c>
      <c r="H5335" s="223">
        <f t="shared" si="467"/>
        <v>0</v>
      </c>
      <c r="I5335" s="223">
        <f t="shared" si="467"/>
        <v>0</v>
      </c>
      <c r="J5335" s="223">
        <f t="shared" si="467"/>
        <v>0</v>
      </c>
      <c r="K5335" s="223">
        <f t="shared" si="467"/>
        <v>0</v>
      </c>
      <c r="L5335" s="223">
        <f t="shared" si="467"/>
        <v>0</v>
      </c>
      <c r="M5335" s="223">
        <f t="shared" si="467"/>
        <v>0</v>
      </c>
      <c r="N5335" s="223">
        <f t="shared" si="467"/>
        <v>0</v>
      </c>
      <c r="O5335" s="223">
        <f t="shared" si="467"/>
        <v>0</v>
      </c>
      <c r="P5335" s="223">
        <f t="shared" si="467"/>
        <v>0</v>
      </c>
      <c r="Q5335" s="223">
        <f t="shared" si="467"/>
        <v>0</v>
      </c>
      <c r="R5335" s="223">
        <f t="shared" si="467"/>
        <v>0</v>
      </c>
    </row>
    <row r="5336" spans="1:18" hidden="1" outlineLevel="2" x14ac:dyDescent="0.25">
      <c r="A5336" s="222" t="str">
        <f>'Usages mobilité'!A13</f>
        <v>Usage mobilité n°10</v>
      </c>
      <c r="B5336" s="222" t="s">
        <v>41</v>
      </c>
      <c r="C5336" s="222"/>
      <c r="D5336" s="223">
        <f>IF(B$5214&lt;&gt;"",IF(B$5214='Usages mobilité'!BF13,'Usages mobilité'!BD13,0),0)</f>
        <v>0</v>
      </c>
      <c r="E5336" s="223">
        <f t="shared" si="467"/>
        <v>0</v>
      </c>
      <c r="F5336" s="223">
        <f t="shared" si="467"/>
        <v>0</v>
      </c>
      <c r="G5336" s="223">
        <f t="shared" si="467"/>
        <v>0</v>
      </c>
      <c r="H5336" s="223">
        <f t="shared" si="467"/>
        <v>0</v>
      </c>
      <c r="I5336" s="223">
        <f t="shared" si="467"/>
        <v>0</v>
      </c>
      <c r="J5336" s="223">
        <f t="shared" si="467"/>
        <v>0</v>
      </c>
      <c r="K5336" s="223">
        <f t="shared" si="467"/>
        <v>0</v>
      </c>
      <c r="L5336" s="223">
        <f t="shared" si="467"/>
        <v>0</v>
      </c>
      <c r="M5336" s="223">
        <f t="shared" si="467"/>
        <v>0</v>
      </c>
      <c r="N5336" s="223">
        <f t="shared" si="467"/>
        <v>0</v>
      </c>
      <c r="O5336" s="223">
        <f t="shared" si="467"/>
        <v>0</v>
      </c>
      <c r="P5336" s="223">
        <f t="shared" si="467"/>
        <v>0</v>
      </c>
      <c r="Q5336" s="223">
        <f t="shared" si="467"/>
        <v>0</v>
      </c>
      <c r="R5336" s="223">
        <f t="shared" si="467"/>
        <v>0</v>
      </c>
    </row>
    <row r="5337" spans="1:18" hidden="1" outlineLevel="2" x14ac:dyDescent="0.25">
      <c r="A5337" s="222" t="str">
        <f>'Usages mobilité'!A14</f>
        <v>Usage mobilité n°11</v>
      </c>
      <c r="B5337" s="222" t="s">
        <v>41</v>
      </c>
      <c r="C5337" s="222"/>
      <c r="D5337" s="223">
        <f>IF(B$5214&lt;&gt;"",IF(B$5214='Usages mobilité'!BF14,'Usages mobilité'!BD14,0),0)</f>
        <v>0</v>
      </c>
      <c r="E5337" s="223">
        <f t="shared" ref="E5337:R5346" si="468">$D5337</f>
        <v>0</v>
      </c>
      <c r="F5337" s="223">
        <f t="shared" si="468"/>
        <v>0</v>
      </c>
      <c r="G5337" s="223">
        <f t="shared" si="468"/>
        <v>0</v>
      </c>
      <c r="H5337" s="223">
        <f t="shared" si="468"/>
        <v>0</v>
      </c>
      <c r="I5337" s="223">
        <f t="shared" si="468"/>
        <v>0</v>
      </c>
      <c r="J5337" s="223">
        <f t="shared" si="468"/>
        <v>0</v>
      </c>
      <c r="K5337" s="223">
        <f t="shared" si="468"/>
        <v>0</v>
      </c>
      <c r="L5337" s="223">
        <f t="shared" si="468"/>
        <v>0</v>
      </c>
      <c r="M5337" s="223">
        <f t="shared" si="468"/>
        <v>0</v>
      </c>
      <c r="N5337" s="223">
        <f t="shared" si="468"/>
        <v>0</v>
      </c>
      <c r="O5337" s="223">
        <f t="shared" si="468"/>
        <v>0</v>
      </c>
      <c r="P5337" s="223">
        <f t="shared" si="468"/>
        <v>0</v>
      </c>
      <c r="Q5337" s="223">
        <f t="shared" si="468"/>
        <v>0</v>
      </c>
      <c r="R5337" s="223">
        <f t="shared" si="468"/>
        <v>0</v>
      </c>
    </row>
    <row r="5338" spans="1:18" hidden="1" outlineLevel="2" x14ac:dyDescent="0.25">
      <c r="A5338" s="222" t="str">
        <f>'Usages mobilité'!A15</f>
        <v>Usage mobilité n°12</v>
      </c>
      <c r="B5338" s="222" t="s">
        <v>41</v>
      </c>
      <c r="C5338" s="222"/>
      <c r="D5338" s="223">
        <f>IF(B$5214&lt;&gt;"",IF(B$5214='Usages mobilité'!BF15,'Usages mobilité'!BD15,0),0)</f>
        <v>0</v>
      </c>
      <c r="E5338" s="223">
        <f t="shared" si="468"/>
        <v>0</v>
      </c>
      <c r="F5338" s="223">
        <f t="shared" si="468"/>
        <v>0</v>
      </c>
      <c r="G5338" s="223">
        <f t="shared" si="468"/>
        <v>0</v>
      </c>
      <c r="H5338" s="223">
        <f t="shared" si="468"/>
        <v>0</v>
      </c>
      <c r="I5338" s="223">
        <f t="shared" si="468"/>
        <v>0</v>
      </c>
      <c r="J5338" s="223">
        <f t="shared" si="468"/>
        <v>0</v>
      </c>
      <c r="K5338" s="223">
        <f t="shared" si="468"/>
        <v>0</v>
      </c>
      <c r="L5338" s="223">
        <f t="shared" si="468"/>
        <v>0</v>
      </c>
      <c r="M5338" s="223">
        <f t="shared" si="468"/>
        <v>0</v>
      </c>
      <c r="N5338" s="223">
        <f t="shared" si="468"/>
        <v>0</v>
      </c>
      <c r="O5338" s="223">
        <f t="shared" si="468"/>
        <v>0</v>
      </c>
      <c r="P5338" s="223">
        <f t="shared" si="468"/>
        <v>0</v>
      </c>
      <c r="Q5338" s="223">
        <f t="shared" si="468"/>
        <v>0</v>
      </c>
      <c r="R5338" s="223">
        <f t="shared" si="468"/>
        <v>0</v>
      </c>
    </row>
    <row r="5339" spans="1:18" hidden="1" outlineLevel="2" x14ac:dyDescent="0.25">
      <c r="A5339" s="222" t="str">
        <f>'Usages mobilité'!A16</f>
        <v>Usage mobilité n°13</v>
      </c>
      <c r="B5339" s="222" t="s">
        <v>41</v>
      </c>
      <c r="C5339" s="222"/>
      <c r="D5339" s="223">
        <f>IF(B$5214&lt;&gt;"",IF(B$5214='Usages mobilité'!BF16,'Usages mobilité'!BD16,0),0)</f>
        <v>0</v>
      </c>
      <c r="E5339" s="223">
        <f t="shared" si="468"/>
        <v>0</v>
      </c>
      <c r="F5339" s="223">
        <f t="shared" si="468"/>
        <v>0</v>
      </c>
      <c r="G5339" s="223">
        <f t="shared" si="468"/>
        <v>0</v>
      </c>
      <c r="H5339" s="223">
        <f t="shared" si="468"/>
        <v>0</v>
      </c>
      <c r="I5339" s="223">
        <f t="shared" si="468"/>
        <v>0</v>
      </c>
      <c r="J5339" s="223">
        <f t="shared" si="468"/>
        <v>0</v>
      </c>
      <c r="K5339" s="223">
        <f t="shared" si="468"/>
        <v>0</v>
      </c>
      <c r="L5339" s="223">
        <f t="shared" si="468"/>
        <v>0</v>
      </c>
      <c r="M5339" s="223">
        <f t="shared" si="468"/>
        <v>0</v>
      </c>
      <c r="N5339" s="223">
        <f t="shared" si="468"/>
        <v>0</v>
      </c>
      <c r="O5339" s="223">
        <f t="shared" si="468"/>
        <v>0</v>
      </c>
      <c r="P5339" s="223">
        <f t="shared" si="468"/>
        <v>0</v>
      </c>
      <c r="Q5339" s="223">
        <f t="shared" si="468"/>
        <v>0</v>
      </c>
      <c r="R5339" s="223">
        <f t="shared" si="468"/>
        <v>0</v>
      </c>
    </row>
    <row r="5340" spans="1:18" hidden="1" outlineLevel="2" x14ac:dyDescent="0.25">
      <c r="A5340" s="222" t="str">
        <f>'Usages mobilité'!A17</f>
        <v>Usage mobilité n°14</v>
      </c>
      <c r="B5340" s="222" t="s">
        <v>41</v>
      </c>
      <c r="C5340" s="222"/>
      <c r="D5340" s="223">
        <f>IF(B$5214&lt;&gt;"",IF(B$5214='Usages mobilité'!BF17,'Usages mobilité'!BD17,0),0)</f>
        <v>0</v>
      </c>
      <c r="E5340" s="223">
        <f t="shared" si="468"/>
        <v>0</v>
      </c>
      <c r="F5340" s="223">
        <f t="shared" si="468"/>
        <v>0</v>
      </c>
      <c r="G5340" s="223">
        <f t="shared" si="468"/>
        <v>0</v>
      </c>
      <c r="H5340" s="223">
        <f t="shared" si="468"/>
        <v>0</v>
      </c>
      <c r="I5340" s="223">
        <f t="shared" si="468"/>
        <v>0</v>
      </c>
      <c r="J5340" s="223">
        <f t="shared" si="468"/>
        <v>0</v>
      </c>
      <c r="K5340" s="223">
        <f t="shared" si="468"/>
        <v>0</v>
      </c>
      <c r="L5340" s="223">
        <f t="shared" si="468"/>
        <v>0</v>
      </c>
      <c r="M5340" s="223">
        <f t="shared" si="468"/>
        <v>0</v>
      </c>
      <c r="N5340" s="223">
        <f t="shared" si="468"/>
        <v>0</v>
      </c>
      <c r="O5340" s="223">
        <f t="shared" si="468"/>
        <v>0</v>
      </c>
      <c r="P5340" s="223">
        <f t="shared" si="468"/>
        <v>0</v>
      </c>
      <c r="Q5340" s="223">
        <f t="shared" si="468"/>
        <v>0</v>
      </c>
      <c r="R5340" s="223">
        <f t="shared" si="468"/>
        <v>0</v>
      </c>
    </row>
    <row r="5341" spans="1:18" hidden="1" outlineLevel="2" x14ac:dyDescent="0.25">
      <c r="A5341" s="222" t="str">
        <f>'Usages mobilité'!A18</f>
        <v>Usage mobilité n°15</v>
      </c>
      <c r="B5341" s="222" t="s">
        <v>41</v>
      </c>
      <c r="C5341" s="222"/>
      <c r="D5341" s="223">
        <f>IF(B$5214&lt;&gt;"",IF(B$5214='Usages mobilité'!BF18,'Usages mobilité'!BD18,0),0)</f>
        <v>0</v>
      </c>
      <c r="E5341" s="223">
        <f t="shared" si="468"/>
        <v>0</v>
      </c>
      <c r="F5341" s="223">
        <f t="shared" si="468"/>
        <v>0</v>
      </c>
      <c r="G5341" s="223">
        <f t="shared" si="468"/>
        <v>0</v>
      </c>
      <c r="H5341" s="223">
        <f t="shared" si="468"/>
        <v>0</v>
      </c>
      <c r="I5341" s="223">
        <f t="shared" si="468"/>
        <v>0</v>
      </c>
      <c r="J5341" s="223">
        <f t="shared" si="468"/>
        <v>0</v>
      </c>
      <c r="K5341" s="223">
        <f t="shared" si="468"/>
        <v>0</v>
      </c>
      <c r="L5341" s="223">
        <f t="shared" si="468"/>
        <v>0</v>
      </c>
      <c r="M5341" s="223">
        <f t="shared" si="468"/>
        <v>0</v>
      </c>
      <c r="N5341" s="223">
        <f t="shared" si="468"/>
        <v>0</v>
      </c>
      <c r="O5341" s="223">
        <f t="shared" si="468"/>
        <v>0</v>
      </c>
      <c r="P5341" s="223">
        <f t="shared" si="468"/>
        <v>0</v>
      </c>
      <c r="Q5341" s="223">
        <f t="shared" si="468"/>
        <v>0</v>
      </c>
      <c r="R5341" s="223">
        <f t="shared" si="468"/>
        <v>0</v>
      </c>
    </row>
    <row r="5342" spans="1:18" hidden="1" outlineLevel="2" x14ac:dyDescent="0.25">
      <c r="A5342" s="222" t="str">
        <f>'Usages mobilité'!A19</f>
        <v>Usage mobilité n°16</v>
      </c>
      <c r="B5342" s="222" t="s">
        <v>41</v>
      </c>
      <c r="C5342" s="222"/>
      <c r="D5342" s="223">
        <f>IF(B$5214&lt;&gt;"",IF(B$5214='Usages mobilité'!BF19,'Usages mobilité'!BD19,0),0)</f>
        <v>0</v>
      </c>
      <c r="E5342" s="223">
        <f t="shared" si="468"/>
        <v>0</v>
      </c>
      <c r="F5342" s="223">
        <f t="shared" si="468"/>
        <v>0</v>
      </c>
      <c r="G5342" s="223">
        <f t="shared" si="468"/>
        <v>0</v>
      </c>
      <c r="H5342" s="223">
        <f t="shared" si="468"/>
        <v>0</v>
      </c>
      <c r="I5342" s="223">
        <f t="shared" si="468"/>
        <v>0</v>
      </c>
      <c r="J5342" s="223">
        <f t="shared" si="468"/>
        <v>0</v>
      </c>
      <c r="K5342" s="223">
        <f t="shared" si="468"/>
        <v>0</v>
      </c>
      <c r="L5342" s="223">
        <f t="shared" si="468"/>
        <v>0</v>
      </c>
      <c r="M5342" s="223">
        <f t="shared" si="468"/>
        <v>0</v>
      </c>
      <c r="N5342" s="223">
        <f t="shared" si="468"/>
        <v>0</v>
      </c>
      <c r="O5342" s="223">
        <f t="shared" si="468"/>
        <v>0</v>
      </c>
      <c r="P5342" s="223">
        <f t="shared" si="468"/>
        <v>0</v>
      </c>
      <c r="Q5342" s="223">
        <f t="shared" si="468"/>
        <v>0</v>
      </c>
      <c r="R5342" s="223">
        <f t="shared" si="468"/>
        <v>0</v>
      </c>
    </row>
    <row r="5343" spans="1:18" hidden="1" outlineLevel="2" x14ac:dyDescent="0.25">
      <c r="A5343" s="222" t="str">
        <f>'Usages mobilité'!A20</f>
        <v>Usage mobilité n°17</v>
      </c>
      <c r="B5343" s="222" t="s">
        <v>41</v>
      </c>
      <c r="C5343" s="222"/>
      <c r="D5343" s="223">
        <f>IF(B$5214&lt;&gt;"",IF(B$5214='Usages mobilité'!BF20,'Usages mobilité'!BD20,0),0)</f>
        <v>0</v>
      </c>
      <c r="E5343" s="223">
        <f t="shared" si="468"/>
        <v>0</v>
      </c>
      <c r="F5343" s="223">
        <f t="shared" si="468"/>
        <v>0</v>
      </c>
      <c r="G5343" s="223">
        <f t="shared" si="468"/>
        <v>0</v>
      </c>
      <c r="H5343" s="223">
        <f t="shared" si="468"/>
        <v>0</v>
      </c>
      <c r="I5343" s="223">
        <f t="shared" si="468"/>
        <v>0</v>
      </c>
      <c r="J5343" s="223">
        <f t="shared" si="468"/>
        <v>0</v>
      </c>
      <c r="K5343" s="223">
        <f t="shared" si="468"/>
        <v>0</v>
      </c>
      <c r="L5343" s="223">
        <f t="shared" si="468"/>
        <v>0</v>
      </c>
      <c r="M5343" s="223">
        <f t="shared" si="468"/>
        <v>0</v>
      </c>
      <c r="N5343" s="223">
        <f t="shared" si="468"/>
        <v>0</v>
      </c>
      <c r="O5343" s="223">
        <f t="shared" si="468"/>
        <v>0</v>
      </c>
      <c r="P5343" s="223">
        <f t="shared" si="468"/>
        <v>0</v>
      </c>
      <c r="Q5343" s="223">
        <f t="shared" si="468"/>
        <v>0</v>
      </c>
      <c r="R5343" s="223">
        <f t="shared" si="468"/>
        <v>0</v>
      </c>
    </row>
    <row r="5344" spans="1:18" hidden="1" outlineLevel="2" x14ac:dyDescent="0.25">
      <c r="A5344" s="222" t="str">
        <f>'Usages mobilité'!A21</f>
        <v>Usage mobilité n°18</v>
      </c>
      <c r="B5344" s="222" t="s">
        <v>41</v>
      </c>
      <c r="C5344" s="222"/>
      <c r="D5344" s="223">
        <f>IF(B$5214&lt;&gt;"",IF(B$5214='Usages mobilité'!BF21,'Usages mobilité'!BD21,0),0)</f>
        <v>0</v>
      </c>
      <c r="E5344" s="223">
        <f t="shared" si="468"/>
        <v>0</v>
      </c>
      <c r="F5344" s="223">
        <f t="shared" si="468"/>
        <v>0</v>
      </c>
      <c r="G5344" s="223">
        <f t="shared" si="468"/>
        <v>0</v>
      </c>
      <c r="H5344" s="223">
        <f t="shared" si="468"/>
        <v>0</v>
      </c>
      <c r="I5344" s="223">
        <f t="shared" si="468"/>
        <v>0</v>
      </c>
      <c r="J5344" s="223">
        <f t="shared" si="468"/>
        <v>0</v>
      </c>
      <c r="K5344" s="223">
        <f t="shared" si="468"/>
        <v>0</v>
      </c>
      <c r="L5344" s="223">
        <f t="shared" si="468"/>
        <v>0</v>
      </c>
      <c r="M5344" s="223">
        <f t="shared" si="468"/>
        <v>0</v>
      </c>
      <c r="N5344" s="223">
        <f t="shared" si="468"/>
        <v>0</v>
      </c>
      <c r="O5344" s="223">
        <f t="shared" si="468"/>
        <v>0</v>
      </c>
      <c r="P5344" s="223">
        <f t="shared" si="468"/>
        <v>0</v>
      </c>
      <c r="Q5344" s="223">
        <f t="shared" si="468"/>
        <v>0</v>
      </c>
      <c r="R5344" s="223">
        <f t="shared" si="468"/>
        <v>0</v>
      </c>
    </row>
    <row r="5345" spans="1:18" hidden="1" outlineLevel="2" x14ac:dyDescent="0.25">
      <c r="A5345" s="222" t="str">
        <f>'Usages mobilité'!A22</f>
        <v>Usage mobilité n°19</v>
      </c>
      <c r="B5345" s="222" t="s">
        <v>41</v>
      </c>
      <c r="C5345" s="222"/>
      <c r="D5345" s="223">
        <f>IF(B$5214&lt;&gt;"",IF(B$5214='Usages mobilité'!BF22,'Usages mobilité'!BD22,0),0)</f>
        <v>0</v>
      </c>
      <c r="E5345" s="223">
        <f t="shared" si="468"/>
        <v>0</v>
      </c>
      <c r="F5345" s="223">
        <f t="shared" si="468"/>
        <v>0</v>
      </c>
      <c r="G5345" s="223">
        <f t="shared" si="468"/>
        <v>0</v>
      </c>
      <c r="H5345" s="223">
        <f t="shared" si="468"/>
        <v>0</v>
      </c>
      <c r="I5345" s="223">
        <f t="shared" si="468"/>
        <v>0</v>
      </c>
      <c r="J5345" s="223">
        <f t="shared" si="468"/>
        <v>0</v>
      </c>
      <c r="K5345" s="223">
        <f t="shared" si="468"/>
        <v>0</v>
      </c>
      <c r="L5345" s="223">
        <f t="shared" si="468"/>
        <v>0</v>
      </c>
      <c r="M5345" s="223">
        <f t="shared" si="468"/>
        <v>0</v>
      </c>
      <c r="N5345" s="223">
        <f t="shared" si="468"/>
        <v>0</v>
      </c>
      <c r="O5345" s="223">
        <f t="shared" si="468"/>
        <v>0</v>
      </c>
      <c r="P5345" s="223">
        <f t="shared" si="468"/>
        <v>0</v>
      </c>
      <c r="Q5345" s="223">
        <f t="shared" si="468"/>
        <v>0</v>
      </c>
      <c r="R5345" s="223">
        <f t="shared" si="468"/>
        <v>0</v>
      </c>
    </row>
    <row r="5346" spans="1:18" hidden="1" outlineLevel="2" x14ac:dyDescent="0.25">
      <c r="A5346" s="222" t="str">
        <f>'Usages mobilité'!A23</f>
        <v>Usage mobilité n°20</v>
      </c>
      <c r="B5346" s="222" t="s">
        <v>41</v>
      </c>
      <c r="C5346" s="222"/>
      <c r="D5346" s="223">
        <f>IF(B$5214&lt;&gt;"",IF(B$5214='Usages mobilité'!BF23,'Usages mobilité'!BD23,0),0)</f>
        <v>0</v>
      </c>
      <c r="E5346" s="223">
        <f t="shared" si="468"/>
        <v>0</v>
      </c>
      <c r="F5346" s="223">
        <f t="shared" si="468"/>
        <v>0</v>
      </c>
      <c r="G5346" s="223">
        <f t="shared" si="468"/>
        <v>0</v>
      </c>
      <c r="H5346" s="223">
        <f t="shared" si="468"/>
        <v>0</v>
      </c>
      <c r="I5346" s="223">
        <f t="shared" si="468"/>
        <v>0</v>
      </c>
      <c r="J5346" s="223">
        <f t="shared" si="468"/>
        <v>0</v>
      </c>
      <c r="K5346" s="223">
        <f t="shared" si="468"/>
        <v>0</v>
      </c>
      <c r="L5346" s="223">
        <f t="shared" si="468"/>
        <v>0</v>
      </c>
      <c r="M5346" s="223">
        <f t="shared" si="468"/>
        <v>0</v>
      </c>
      <c r="N5346" s="223">
        <f t="shared" si="468"/>
        <v>0</v>
      </c>
      <c r="O5346" s="223">
        <f t="shared" si="468"/>
        <v>0</v>
      </c>
      <c r="P5346" s="223">
        <f t="shared" si="468"/>
        <v>0</v>
      </c>
      <c r="Q5346" s="223">
        <f t="shared" si="468"/>
        <v>0</v>
      </c>
      <c r="R5346" s="223">
        <f t="shared" si="468"/>
        <v>0</v>
      </c>
    </row>
    <row r="5347" spans="1:18" hidden="1" outlineLevel="2" x14ac:dyDescent="0.25">
      <c r="A5347" s="222" t="str">
        <f>'Usages mobilité'!A24</f>
        <v>Usage mobilité n°21</v>
      </c>
      <c r="B5347" s="222" t="s">
        <v>41</v>
      </c>
      <c r="C5347" s="222"/>
      <c r="D5347" s="223">
        <f>IF(B$5214&lt;&gt;"",IF(B$5214='Usages mobilité'!BF24,'Usages mobilité'!BD24,0),0)</f>
        <v>0</v>
      </c>
      <c r="E5347" s="223">
        <f t="shared" ref="E5347:R5356" si="469">$D5347</f>
        <v>0</v>
      </c>
      <c r="F5347" s="223">
        <f t="shared" si="469"/>
        <v>0</v>
      </c>
      <c r="G5347" s="223">
        <f t="shared" si="469"/>
        <v>0</v>
      </c>
      <c r="H5347" s="223">
        <f t="shared" si="469"/>
        <v>0</v>
      </c>
      <c r="I5347" s="223">
        <f t="shared" si="469"/>
        <v>0</v>
      </c>
      <c r="J5347" s="223">
        <f t="shared" si="469"/>
        <v>0</v>
      </c>
      <c r="K5347" s="223">
        <f t="shared" si="469"/>
        <v>0</v>
      </c>
      <c r="L5347" s="223">
        <f t="shared" si="469"/>
        <v>0</v>
      </c>
      <c r="M5347" s="223">
        <f t="shared" si="469"/>
        <v>0</v>
      </c>
      <c r="N5347" s="223">
        <f t="shared" si="469"/>
        <v>0</v>
      </c>
      <c r="O5347" s="223">
        <f t="shared" si="469"/>
        <v>0</v>
      </c>
      <c r="P5347" s="223">
        <f t="shared" si="469"/>
        <v>0</v>
      </c>
      <c r="Q5347" s="223">
        <f t="shared" si="469"/>
        <v>0</v>
      </c>
      <c r="R5347" s="223">
        <f t="shared" si="469"/>
        <v>0</v>
      </c>
    </row>
    <row r="5348" spans="1:18" hidden="1" outlineLevel="2" x14ac:dyDescent="0.25">
      <c r="A5348" s="222" t="str">
        <f>'Usages mobilité'!A25</f>
        <v>Usage mobilité n°22</v>
      </c>
      <c r="B5348" s="222" t="s">
        <v>41</v>
      </c>
      <c r="C5348" s="222"/>
      <c r="D5348" s="223">
        <f>IF(B$5214&lt;&gt;"",IF(B$5214='Usages mobilité'!BF25,'Usages mobilité'!BD25,0),0)</f>
        <v>0</v>
      </c>
      <c r="E5348" s="223">
        <f t="shared" si="469"/>
        <v>0</v>
      </c>
      <c r="F5348" s="223">
        <f t="shared" si="469"/>
        <v>0</v>
      </c>
      <c r="G5348" s="223">
        <f t="shared" si="469"/>
        <v>0</v>
      </c>
      <c r="H5348" s="223">
        <f t="shared" si="469"/>
        <v>0</v>
      </c>
      <c r="I5348" s="223">
        <f t="shared" si="469"/>
        <v>0</v>
      </c>
      <c r="J5348" s="223">
        <f t="shared" si="469"/>
        <v>0</v>
      </c>
      <c r="K5348" s="223">
        <f t="shared" si="469"/>
        <v>0</v>
      </c>
      <c r="L5348" s="223">
        <f t="shared" si="469"/>
        <v>0</v>
      </c>
      <c r="M5348" s="223">
        <f t="shared" si="469"/>
        <v>0</v>
      </c>
      <c r="N5348" s="223">
        <f t="shared" si="469"/>
        <v>0</v>
      </c>
      <c r="O5348" s="223">
        <f t="shared" si="469"/>
        <v>0</v>
      </c>
      <c r="P5348" s="223">
        <f t="shared" si="469"/>
        <v>0</v>
      </c>
      <c r="Q5348" s="223">
        <f t="shared" si="469"/>
        <v>0</v>
      </c>
      <c r="R5348" s="223">
        <f t="shared" si="469"/>
        <v>0</v>
      </c>
    </row>
    <row r="5349" spans="1:18" hidden="1" outlineLevel="2" x14ac:dyDescent="0.25">
      <c r="A5349" s="222" t="str">
        <f>'Usages mobilité'!A26</f>
        <v>Usage mobilité n°23</v>
      </c>
      <c r="B5349" s="222" t="s">
        <v>41</v>
      </c>
      <c r="C5349" s="222"/>
      <c r="D5349" s="223">
        <f>IF(B$5214&lt;&gt;"",IF(B$5214='Usages mobilité'!BF26,'Usages mobilité'!BD26,0),0)</f>
        <v>0</v>
      </c>
      <c r="E5349" s="223">
        <f t="shared" si="469"/>
        <v>0</v>
      </c>
      <c r="F5349" s="223">
        <f t="shared" si="469"/>
        <v>0</v>
      </c>
      <c r="G5349" s="223">
        <f t="shared" si="469"/>
        <v>0</v>
      </c>
      <c r="H5349" s="223">
        <f t="shared" si="469"/>
        <v>0</v>
      </c>
      <c r="I5349" s="223">
        <f t="shared" si="469"/>
        <v>0</v>
      </c>
      <c r="J5349" s="223">
        <f t="shared" si="469"/>
        <v>0</v>
      </c>
      <c r="K5349" s="223">
        <f t="shared" si="469"/>
        <v>0</v>
      </c>
      <c r="L5349" s="223">
        <f t="shared" si="469"/>
        <v>0</v>
      </c>
      <c r="M5349" s="223">
        <f t="shared" si="469"/>
        <v>0</v>
      </c>
      <c r="N5349" s="223">
        <f t="shared" si="469"/>
        <v>0</v>
      </c>
      <c r="O5349" s="223">
        <f t="shared" si="469"/>
        <v>0</v>
      </c>
      <c r="P5349" s="223">
        <f t="shared" si="469"/>
        <v>0</v>
      </c>
      <c r="Q5349" s="223">
        <f t="shared" si="469"/>
        <v>0</v>
      </c>
      <c r="R5349" s="223">
        <f t="shared" si="469"/>
        <v>0</v>
      </c>
    </row>
    <row r="5350" spans="1:18" hidden="1" outlineLevel="2" x14ac:dyDescent="0.25">
      <c r="A5350" s="222" t="str">
        <f>'Usages mobilité'!A27</f>
        <v>Usage mobilité n°24</v>
      </c>
      <c r="B5350" s="222" t="s">
        <v>41</v>
      </c>
      <c r="C5350" s="222"/>
      <c r="D5350" s="223">
        <f>IF(B$5214&lt;&gt;"",IF(B$5214='Usages mobilité'!BF27,'Usages mobilité'!BD27,0),0)</f>
        <v>0</v>
      </c>
      <c r="E5350" s="223">
        <f t="shared" si="469"/>
        <v>0</v>
      </c>
      <c r="F5350" s="223">
        <f t="shared" si="469"/>
        <v>0</v>
      </c>
      <c r="G5350" s="223">
        <f t="shared" si="469"/>
        <v>0</v>
      </c>
      <c r="H5350" s="223">
        <f t="shared" si="469"/>
        <v>0</v>
      </c>
      <c r="I5350" s="223">
        <f t="shared" si="469"/>
        <v>0</v>
      </c>
      <c r="J5350" s="223">
        <f t="shared" si="469"/>
        <v>0</v>
      </c>
      <c r="K5350" s="223">
        <f t="shared" si="469"/>
        <v>0</v>
      </c>
      <c r="L5350" s="223">
        <f t="shared" si="469"/>
        <v>0</v>
      </c>
      <c r="M5350" s="223">
        <f t="shared" si="469"/>
        <v>0</v>
      </c>
      <c r="N5350" s="223">
        <f t="shared" si="469"/>
        <v>0</v>
      </c>
      <c r="O5350" s="223">
        <f t="shared" si="469"/>
        <v>0</v>
      </c>
      <c r="P5350" s="223">
        <f t="shared" si="469"/>
        <v>0</v>
      </c>
      <c r="Q5350" s="223">
        <f t="shared" si="469"/>
        <v>0</v>
      </c>
      <c r="R5350" s="223">
        <f t="shared" si="469"/>
        <v>0</v>
      </c>
    </row>
    <row r="5351" spans="1:18" hidden="1" outlineLevel="2" x14ac:dyDescent="0.25">
      <c r="A5351" s="222" t="str">
        <f>'Usages mobilité'!A28</f>
        <v>Usage mobilité n°25</v>
      </c>
      <c r="B5351" s="222" t="s">
        <v>41</v>
      </c>
      <c r="C5351" s="222"/>
      <c r="D5351" s="223">
        <f>IF(B$5214&lt;&gt;"",IF(B$5214='Usages mobilité'!BF28,'Usages mobilité'!BD28,0),0)</f>
        <v>0</v>
      </c>
      <c r="E5351" s="223">
        <f t="shared" si="469"/>
        <v>0</v>
      </c>
      <c r="F5351" s="223">
        <f t="shared" si="469"/>
        <v>0</v>
      </c>
      <c r="G5351" s="223">
        <f t="shared" si="469"/>
        <v>0</v>
      </c>
      <c r="H5351" s="223">
        <f t="shared" si="469"/>
        <v>0</v>
      </c>
      <c r="I5351" s="223">
        <f t="shared" si="469"/>
        <v>0</v>
      </c>
      <c r="J5351" s="223">
        <f t="shared" si="469"/>
        <v>0</v>
      </c>
      <c r="K5351" s="223">
        <f t="shared" si="469"/>
        <v>0</v>
      </c>
      <c r="L5351" s="223">
        <f t="shared" si="469"/>
        <v>0</v>
      </c>
      <c r="M5351" s="223">
        <f t="shared" si="469"/>
        <v>0</v>
      </c>
      <c r="N5351" s="223">
        <f t="shared" si="469"/>
        <v>0</v>
      </c>
      <c r="O5351" s="223">
        <f t="shared" si="469"/>
        <v>0</v>
      </c>
      <c r="P5351" s="223">
        <f t="shared" si="469"/>
        <v>0</v>
      </c>
      <c r="Q5351" s="223">
        <f t="shared" si="469"/>
        <v>0</v>
      </c>
      <c r="R5351" s="223">
        <f t="shared" si="469"/>
        <v>0</v>
      </c>
    </row>
    <row r="5352" spans="1:18" hidden="1" outlineLevel="2" x14ac:dyDescent="0.25">
      <c r="A5352" s="222" t="str">
        <f>'Usages mobilité'!A29</f>
        <v>Usage mobilité n°26</v>
      </c>
      <c r="B5352" s="222" t="s">
        <v>41</v>
      </c>
      <c r="C5352" s="222"/>
      <c r="D5352" s="223">
        <f>IF(B$5214&lt;&gt;"",IF(B$5214='Usages mobilité'!BF29,'Usages mobilité'!BD29,0),0)</f>
        <v>0</v>
      </c>
      <c r="E5352" s="223">
        <f t="shared" si="469"/>
        <v>0</v>
      </c>
      <c r="F5352" s="223">
        <f t="shared" si="469"/>
        <v>0</v>
      </c>
      <c r="G5352" s="223">
        <f t="shared" si="469"/>
        <v>0</v>
      </c>
      <c r="H5352" s="223">
        <f t="shared" si="469"/>
        <v>0</v>
      </c>
      <c r="I5352" s="223">
        <f t="shared" si="469"/>
        <v>0</v>
      </c>
      <c r="J5352" s="223">
        <f t="shared" si="469"/>
        <v>0</v>
      </c>
      <c r="K5352" s="223">
        <f t="shared" si="469"/>
        <v>0</v>
      </c>
      <c r="L5352" s="223">
        <f t="shared" si="469"/>
        <v>0</v>
      </c>
      <c r="M5352" s="223">
        <f t="shared" si="469"/>
        <v>0</v>
      </c>
      <c r="N5352" s="223">
        <f t="shared" si="469"/>
        <v>0</v>
      </c>
      <c r="O5352" s="223">
        <f t="shared" si="469"/>
        <v>0</v>
      </c>
      <c r="P5352" s="223">
        <f t="shared" si="469"/>
        <v>0</v>
      </c>
      <c r="Q5352" s="223">
        <f t="shared" si="469"/>
        <v>0</v>
      </c>
      <c r="R5352" s="223">
        <f t="shared" si="469"/>
        <v>0</v>
      </c>
    </row>
    <row r="5353" spans="1:18" hidden="1" outlineLevel="2" x14ac:dyDescent="0.25">
      <c r="A5353" s="222" t="str">
        <f>'Usages mobilité'!A30</f>
        <v>Usage mobilité n°27</v>
      </c>
      <c r="B5353" s="222" t="s">
        <v>41</v>
      </c>
      <c r="C5353" s="222"/>
      <c r="D5353" s="223">
        <f>IF(B$5214&lt;&gt;"",IF(B$5214='Usages mobilité'!BF30,'Usages mobilité'!BD30,0),0)</f>
        <v>0</v>
      </c>
      <c r="E5353" s="223">
        <f t="shared" si="469"/>
        <v>0</v>
      </c>
      <c r="F5353" s="223">
        <f t="shared" si="469"/>
        <v>0</v>
      </c>
      <c r="G5353" s="223">
        <f t="shared" si="469"/>
        <v>0</v>
      </c>
      <c r="H5353" s="223">
        <f t="shared" si="469"/>
        <v>0</v>
      </c>
      <c r="I5353" s="223">
        <f t="shared" si="469"/>
        <v>0</v>
      </c>
      <c r="J5353" s="223">
        <f t="shared" si="469"/>
        <v>0</v>
      </c>
      <c r="K5353" s="223">
        <f t="shared" si="469"/>
        <v>0</v>
      </c>
      <c r="L5353" s="223">
        <f t="shared" si="469"/>
        <v>0</v>
      </c>
      <c r="M5353" s="223">
        <f t="shared" si="469"/>
        <v>0</v>
      </c>
      <c r="N5353" s="223">
        <f t="shared" si="469"/>
        <v>0</v>
      </c>
      <c r="O5353" s="223">
        <f t="shared" si="469"/>
        <v>0</v>
      </c>
      <c r="P5353" s="223">
        <f t="shared" si="469"/>
        <v>0</v>
      </c>
      <c r="Q5353" s="223">
        <f t="shared" si="469"/>
        <v>0</v>
      </c>
      <c r="R5353" s="223">
        <f t="shared" si="469"/>
        <v>0</v>
      </c>
    </row>
    <row r="5354" spans="1:18" hidden="1" outlineLevel="2" x14ac:dyDescent="0.25">
      <c r="A5354" s="222" t="str">
        <f>'Usages mobilité'!A31</f>
        <v>Usage mobilité n°28</v>
      </c>
      <c r="B5354" s="222" t="s">
        <v>41</v>
      </c>
      <c r="C5354" s="222"/>
      <c r="D5354" s="223">
        <f>IF(B$5214&lt;&gt;"",IF(B$5214='Usages mobilité'!BF31,'Usages mobilité'!BD31,0),0)</f>
        <v>0</v>
      </c>
      <c r="E5354" s="223">
        <f t="shared" si="469"/>
        <v>0</v>
      </c>
      <c r="F5354" s="223">
        <f t="shared" si="469"/>
        <v>0</v>
      </c>
      <c r="G5354" s="223">
        <f t="shared" si="469"/>
        <v>0</v>
      </c>
      <c r="H5354" s="223">
        <f t="shared" si="469"/>
        <v>0</v>
      </c>
      <c r="I5354" s="223">
        <f t="shared" si="469"/>
        <v>0</v>
      </c>
      <c r="J5354" s="223">
        <f t="shared" si="469"/>
        <v>0</v>
      </c>
      <c r="K5354" s="223">
        <f t="shared" si="469"/>
        <v>0</v>
      </c>
      <c r="L5354" s="223">
        <f t="shared" si="469"/>
        <v>0</v>
      </c>
      <c r="M5354" s="223">
        <f t="shared" si="469"/>
        <v>0</v>
      </c>
      <c r="N5354" s="223">
        <f t="shared" si="469"/>
        <v>0</v>
      </c>
      <c r="O5354" s="223">
        <f t="shared" si="469"/>
        <v>0</v>
      </c>
      <c r="P5354" s="223">
        <f t="shared" si="469"/>
        <v>0</v>
      </c>
      <c r="Q5354" s="223">
        <f t="shared" si="469"/>
        <v>0</v>
      </c>
      <c r="R5354" s="223">
        <f t="shared" si="469"/>
        <v>0</v>
      </c>
    </row>
    <row r="5355" spans="1:18" hidden="1" outlineLevel="2" x14ac:dyDescent="0.25">
      <c r="A5355" s="222" t="str">
        <f>'Usages mobilité'!A32</f>
        <v>Usage mobilité n°29</v>
      </c>
      <c r="B5355" s="222" t="s">
        <v>41</v>
      </c>
      <c r="C5355" s="222"/>
      <c r="D5355" s="223">
        <f>IF(B$5214&lt;&gt;"",IF(B$5214='Usages mobilité'!BF32,'Usages mobilité'!BD32,0),0)</f>
        <v>0</v>
      </c>
      <c r="E5355" s="223">
        <f t="shared" si="469"/>
        <v>0</v>
      </c>
      <c r="F5355" s="223">
        <f t="shared" si="469"/>
        <v>0</v>
      </c>
      <c r="G5355" s="223">
        <f t="shared" si="469"/>
        <v>0</v>
      </c>
      <c r="H5355" s="223">
        <f t="shared" si="469"/>
        <v>0</v>
      </c>
      <c r="I5355" s="223">
        <f t="shared" si="469"/>
        <v>0</v>
      </c>
      <c r="J5355" s="223">
        <f t="shared" si="469"/>
        <v>0</v>
      </c>
      <c r="K5355" s="223">
        <f t="shared" si="469"/>
        <v>0</v>
      </c>
      <c r="L5355" s="223">
        <f t="shared" si="469"/>
        <v>0</v>
      </c>
      <c r="M5355" s="223">
        <f t="shared" si="469"/>
        <v>0</v>
      </c>
      <c r="N5355" s="223">
        <f t="shared" si="469"/>
        <v>0</v>
      </c>
      <c r="O5355" s="223">
        <f t="shared" si="469"/>
        <v>0</v>
      </c>
      <c r="P5355" s="223">
        <f t="shared" si="469"/>
        <v>0</v>
      </c>
      <c r="Q5355" s="223">
        <f t="shared" si="469"/>
        <v>0</v>
      </c>
      <c r="R5355" s="223">
        <f t="shared" si="469"/>
        <v>0</v>
      </c>
    </row>
    <row r="5356" spans="1:18" hidden="1" outlineLevel="2" x14ac:dyDescent="0.25">
      <c r="A5356" s="222" t="str">
        <f>'Usages mobilité'!A33</f>
        <v>Usage mobilité n°30</v>
      </c>
      <c r="B5356" s="222" t="s">
        <v>41</v>
      </c>
      <c r="C5356" s="222"/>
      <c r="D5356" s="223">
        <f>IF(B$5214&lt;&gt;"",IF(B$5214='Usages mobilité'!BF33,'Usages mobilité'!BD33,0),0)</f>
        <v>0</v>
      </c>
      <c r="E5356" s="223">
        <f t="shared" si="469"/>
        <v>0</v>
      </c>
      <c r="F5356" s="223">
        <f t="shared" si="469"/>
        <v>0</v>
      </c>
      <c r="G5356" s="223">
        <f t="shared" si="469"/>
        <v>0</v>
      </c>
      <c r="H5356" s="223">
        <f t="shared" si="469"/>
        <v>0</v>
      </c>
      <c r="I5356" s="223">
        <f t="shared" si="469"/>
        <v>0</v>
      </c>
      <c r="J5356" s="223">
        <f t="shared" si="469"/>
        <v>0</v>
      </c>
      <c r="K5356" s="223">
        <f t="shared" si="469"/>
        <v>0</v>
      </c>
      <c r="L5356" s="223">
        <f t="shared" si="469"/>
        <v>0</v>
      </c>
      <c r="M5356" s="223">
        <f t="shared" si="469"/>
        <v>0</v>
      </c>
      <c r="N5356" s="223">
        <f t="shared" si="469"/>
        <v>0</v>
      </c>
      <c r="O5356" s="223">
        <f t="shared" si="469"/>
        <v>0</v>
      </c>
      <c r="P5356" s="223">
        <f t="shared" si="469"/>
        <v>0</v>
      </c>
      <c r="Q5356" s="223">
        <f t="shared" si="469"/>
        <v>0</v>
      </c>
      <c r="R5356" s="223">
        <f t="shared" si="469"/>
        <v>0</v>
      </c>
    </row>
    <row r="5357" spans="1:18" hidden="1" outlineLevel="2" x14ac:dyDescent="0.25">
      <c r="A5357" s="222" t="str">
        <f>'Usages mobilité'!A34</f>
        <v>Usage mobilité n°31</v>
      </c>
      <c r="B5357" s="222" t="s">
        <v>41</v>
      </c>
      <c r="C5357" s="222"/>
      <c r="D5357" s="223">
        <f>IF(B$5214&lt;&gt;"",IF(B$5214='Usages mobilité'!BF34,'Usages mobilité'!BD34,0),0)</f>
        <v>0</v>
      </c>
      <c r="E5357" s="223">
        <f t="shared" ref="E5357:R5366" si="470">$D5357</f>
        <v>0</v>
      </c>
      <c r="F5357" s="223">
        <f t="shared" si="470"/>
        <v>0</v>
      </c>
      <c r="G5357" s="223">
        <f t="shared" si="470"/>
        <v>0</v>
      </c>
      <c r="H5357" s="223">
        <f t="shared" si="470"/>
        <v>0</v>
      </c>
      <c r="I5357" s="223">
        <f t="shared" si="470"/>
        <v>0</v>
      </c>
      <c r="J5357" s="223">
        <f t="shared" si="470"/>
        <v>0</v>
      </c>
      <c r="K5357" s="223">
        <f t="shared" si="470"/>
        <v>0</v>
      </c>
      <c r="L5357" s="223">
        <f t="shared" si="470"/>
        <v>0</v>
      </c>
      <c r="M5357" s="223">
        <f t="shared" si="470"/>
        <v>0</v>
      </c>
      <c r="N5357" s="223">
        <f t="shared" si="470"/>
        <v>0</v>
      </c>
      <c r="O5357" s="223">
        <f t="shared" si="470"/>
        <v>0</v>
      </c>
      <c r="P5357" s="223">
        <f t="shared" si="470"/>
        <v>0</v>
      </c>
      <c r="Q5357" s="223">
        <f t="shared" si="470"/>
        <v>0</v>
      </c>
      <c r="R5357" s="223">
        <f t="shared" si="470"/>
        <v>0</v>
      </c>
    </row>
    <row r="5358" spans="1:18" hidden="1" outlineLevel="2" x14ac:dyDescent="0.25">
      <c r="A5358" s="222" t="str">
        <f>'Usages mobilité'!A35</f>
        <v>Usage mobilité n°32</v>
      </c>
      <c r="B5358" s="222" t="s">
        <v>41</v>
      </c>
      <c r="C5358" s="222"/>
      <c r="D5358" s="223">
        <f>IF(B$5214&lt;&gt;"",IF(B$5214='Usages mobilité'!BF35,'Usages mobilité'!BD35,0),0)</f>
        <v>0</v>
      </c>
      <c r="E5358" s="223">
        <f t="shared" si="470"/>
        <v>0</v>
      </c>
      <c r="F5358" s="223">
        <f t="shared" si="470"/>
        <v>0</v>
      </c>
      <c r="G5358" s="223">
        <f t="shared" si="470"/>
        <v>0</v>
      </c>
      <c r="H5358" s="223">
        <f t="shared" si="470"/>
        <v>0</v>
      </c>
      <c r="I5358" s="223">
        <f t="shared" si="470"/>
        <v>0</v>
      </c>
      <c r="J5358" s="223">
        <f t="shared" si="470"/>
        <v>0</v>
      </c>
      <c r="K5358" s="223">
        <f t="shared" si="470"/>
        <v>0</v>
      </c>
      <c r="L5358" s="223">
        <f t="shared" si="470"/>
        <v>0</v>
      </c>
      <c r="M5358" s="223">
        <f t="shared" si="470"/>
        <v>0</v>
      </c>
      <c r="N5358" s="223">
        <f t="shared" si="470"/>
        <v>0</v>
      </c>
      <c r="O5358" s="223">
        <f t="shared" si="470"/>
        <v>0</v>
      </c>
      <c r="P5358" s="223">
        <f t="shared" si="470"/>
        <v>0</v>
      </c>
      <c r="Q5358" s="223">
        <f t="shared" si="470"/>
        <v>0</v>
      </c>
      <c r="R5358" s="223">
        <f t="shared" si="470"/>
        <v>0</v>
      </c>
    </row>
    <row r="5359" spans="1:18" hidden="1" outlineLevel="2" x14ac:dyDescent="0.25">
      <c r="A5359" s="222" t="str">
        <f>'Usages mobilité'!A36</f>
        <v>Usage mobilité n°33</v>
      </c>
      <c r="B5359" s="222" t="s">
        <v>41</v>
      </c>
      <c r="C5359" s="222"/>
      <c r="D5359" s="223">
        <f>IF(B$5214&lt;&gt;"",IF(B$5214='Usages mobilité'!BF36,'Usages mobilité'!BD36,0),0)</f>
        <v>0</v>
      </c>
      <c r="E5359" s="223">
        <f t="shared" si="470"/>
        <v>0</v>
      </c>
      <c r="F5359" s="223">
        <f t="shared" si="470"/>
        <v>0</v>
      </c>
      <c r="G5359" s="223">
        <f t="shared" si="470"/>
        <v>0</v>
      </c>
      <c r="H5359" s="223">
        <f t="shared" si="470"/>
        <v>0</v>
      </c>
      <c r="I5359" s="223">
        <f t="shared" si="470"/>
        <v>0</v>
      </c>
      <c r="J5359" s="223">
        <f t="shared" si="470"/>
        <v>0</v>
      </c>
      <c r="K5359" s="223">
        <f t="shared" si="470"/>
        <v>0</v>
      </c>
      <c r="L5359" s="223">
        <f t="shared" si="470"/>
        <v>0</v>
      </c>
      <c r="M5359" s="223">
        <f t="shared" si="470"/>
        <v>0</v>
      </c>
      <c r="N5359" s="223">
        <f t="shared" si="470"/>
        <v>0</v>
      </c>
      <c r="O5359" s="223">
        <f t="shared" si="470"/>
        <v>0</v>
      </c>
      <c r="P5359" s="223">
        <f t="shared" si="470"/>
        <v>0</v>
      </c>
      <c r="Q5359" s="223">
        <f t="shared" si="470"/>
        <v>0</v>
      </c>
      <c r="R5359" s="223">
        <f t="shared" si="470"/>
        <v>0</v>
      </c>
    </row>
    <row r="5360" spans="1:18" hidden="1" outlineLevel="2" x14ac:dyDescent="0.25">
      <c r="A5360" s="222" t="str">
        <f>'Usages mobilité'!A37</f>
        <v>Usage mobilité n°34</v>
      </c>
      <c r="B5360" s="222" t="s">
        <v>41</v>
      </c>
      <c r="C5360" s="222"/>
      <c r="D5360" s="223">
        <f>IF(B$5214&lt;&gt;"",IF(B$5214='Usages mobilité'!BF37,'Usages mobilité'!BD37,0),0)</f>
        <v>0</v>
      </c>
      <c r="E5360" s="223">
        <f t="shared" si="470"/>
        <v>0</v>
      </c>
      <c r="F5360" s="223">
        <f t="shared" si="470"/>
        <v>0</v>
      </c>
      <c r="G5360" s="223">
        <f t="shared" si="470"/>
        <v>0</v>
      </c>
      <c r="H5360" s="223">
        <f t="shared" si="470"/>
        <v>0</v>
      </c>
      <c r="I5360" s="223">
        <f t="shared" si="470"/>
        <v>0</v>
      </c>
      <c r="J5360" s="223">
        <f t="shared" si="470"/>
        <v>0</v>
      </c>
      <c r="K5360" s="223">
        <f t="shared" si="470"/>
        <v>0</v>
      </c>
      <c r="L5360" s="223">
        <f t="shared" si="470"/>
        <v>0</v>
      </c>
      <c r="M5360" s="223">
        <f t="shared" si="470"/>
        <v>0</v>
      </c>
      <c r="N5360" s="223">
        <f t="shared" si="470"/>
        <v>0</v>
      </c>
      <c r="O5360" s="223">
        <f t="shared" si="470"/>
        <v>0</v>
      </c>
      <c r="P5360" s="223">
        <f t="shared" si="470"/>
        <v>0</v>
      </c>
      <c r="Q5360" s="223">
        <f t="shared" si="470"/>
        <v>0</v>
      </c>
      <c r="R5360" s="223">
        <f t="shared" si="470"/>
        <v>0</v>
      </c>
    </row>
    <row r="5361" spans="1:18" hidden="1" outlineLevel="2" x14ac:dyDescent="0.25">
      <c r="A5361" s="222" t="str">
        <f>'Usages mobilité'!A38</f>
        <v>Usage mobilité n°35</v>
      </c>
      <c r="B5361" s="222" t="s">
        <v>41</v>
      </c>
      <c r="C5361" s="222"/>
      <c r="D5361" s="223">
        <f>IF(B$5214&lt;&gt;"",IF(B$5214='Usages mobilité'!BF38,'Usages mobilité'!BD38,0),0)</f>
        <v>0</v>
      </c>
      <c r="E5361" s="223">
        <f t="shared" si="470"/>
        <v>0</v>
      </c>
      <c r="F5361" s="223">
        <f t="shared" si="470"/>
        <v>0</v>
      </c>
      <c r="G5361" s="223">
        <f t="shared" si="470"/>
        <v>0</v>
      </c>
      <c r="H5361" s="223">
        <f t="shared" si="470"/>
        <v>0</v>
      </c>
      <c r="I5361" s="223">
        <f t="shared" si="470"/>
        <v>0</v>
      </c>
      <c r="J5361" s="223">
        <f t="shared" si="470"/>
        <v>0</v>
      </c>
      <c r="K5361" s="223">
        <f t="shared" si="470"/>
        <v>0</v>
      </c>
      <c r="L5361" s="223">
        <f t="shared" si="470"/>
        <v>0</v>
      </c>
      <c r="M5361" s="223">
        <f t="shared" si="470"/>
        <v>0</v>
      </c>
      <c r="N5361" s="223">
        <f t="shared" si="470"/>
        <v>0</v>
      </c>
      <c r="O5361" s="223">
        <f t="shared" si="470"/>
        <v>0</v>
      </c>
      <c r="P5361" s="223">
        <f t="shared" si="470"/>
        <v>0</v>
      </c>
      <c r="Q5361" s="223">
        <f t="shared" si="470"/>
        <v>0</v>
      </c>
      <c r="R5361" s="223">
        <f t="shared" si="470"/>
        <v>0</v>
      </c>
    </row>
    <row r="5362" spans="1:18" hidden="1" outlineLevel="2" x14ac:dyDescent="0.25">
      <c r="A5362" s="222" t="str">
        <f>'Usages mobilité'!A39</f>
        <v>Usage mobilité n°36</v>
      </c>
      <c r="B5362" s="222" t="s">
        <v>41</v>
      </c>
      <c r="C5362" s="222"/>
      <c r="D5362" s="223">
        <f>IF(B$5214&lt;&gt;"",IF(B$5214='Usages mobilité'!BF39,'Usages mobilité'!BD39,0),0)</f>
        <v>0</v>
      </c>
      <c r="E5362" s="223">
        <f t="shared" si="470"/>
        <v>0</v>
      </c>
      <c r="F5362" s="223">
        <f t="shared" si="470"/>
        <v>0</v>
      </c>
      <c r="G5362" s="223">
        <f t="shared" si="470"/>
        <v>0</v>
      </c>
      <c r="H5362" s="223">
        <f t="shared" si="470"/>
        <v>0</v>
      </c>
      <c r="I5362" s="223">
        <f t="shared" si="470"/>
        <v>0</v>
      </c>
      <c r="J5362" s="223">
        <f t="shared" si="470"/>
        <v>0</v>
      </c>
      <c r="K5362" s="223">
        <f t="shared" si="470"/>
        <v>0</v>
      </c>
      <c r="L5362" s="223">
        <f t="shared" si="470"/>
        <v>0</v>
      </c>
      <c r="M5362" s="223">
        <f t="shared" si="470"/>
        <v>0</v>
      </c>
      <c r="N5362" s="223">
        <f t="shared" si="470"/>
        <v>0</v>
      </c>
      <c r="O5362" s="223">
        <f t="shared" si="470"/>
        <v>0</v>
      </c>
      <c r="P5362" s="223">
        <f t="shared" si="470"/>
        <v>0</v>
      </c>
      <c r="Q5362" s="223">
        <f t="shared" si="470"/>
        <v>0</v>
      </c>
      <c r="R5362" s="223">
        <f t="shared" si="470"/>
        <v>0</v>
      </c>
    </row>
    <row r="5363" spans="1:18" hidden="1" outlineLevel="2" x14ac:dyDescent="0.25">
      <c r="A5363" s="222" t="str">
        <f>'Usages mobilité'!A40</f>
        <v>Usage mobilité n°37</v>
      </c>
      <c r="B5363" s="222" t="s">
        <v>41</v>
      </c>
      <c r="C5363" s="222"/>
      <c r="D5363" s="223">
        <f>IF(B$5214&lt;&gt;"",IF(B$5214='Usages mobilité'!BF40,'Usages mobilité'!BD40,0),0)</f>
        <v>0</v>
      </c>
      <c r="E5363" s="223">
        <f t="shared" si="470"/>
        <v>0</v>
      </c>
      <c r="F5363" s="223">
        <f t="shared" si="470"/>
        <v>0</v>
      </c>
      <c r="G5363" s="223">
        <f t="shared" si="470"/>
        <v>0</v>
      </c>
      <c r="H5363" s="223">
        <f t="shared" si="470"/>
        <v>0</v>
      </c>
      <c r="I5363" s="223">
        <f t="shared" si="470"/>
        <v>0</v>
      </c>
      <c r="J5363" s="223">
        <f t="shared" si="470"/>
        <v>0</v>
      </c>
      <c r="K5363" s="223">
        <f t="shared" si="470"/>
        <v>0</v>
      </c>
      <c r="L5363" s="223">
        <f t="shared" si="470"/>
        <v>0</v>
      </c>
      <c r="M5363" s="223">
        <f t="shared" si="470"/>
        <v>0</v>
      </c>
      <c r="N5363" s="223">
        <f t="shared" si="470"/>
        <v>0</v>
      </c>
      <c r="O5363" s="223">
        <f t="shared" si="470"/>
        <v>0</v>
      </c>
      <c r="P5363" s="223">
        <f t="shared" si="470"/>
        <v>0</v>
      </c>
      <c r="Q5363" s="223">
        <f t="shared" si="470"/>
        <v>0</v>
      </c>
      <c r="R5363" s="223">
        <f t="shared" si="470"/>
        <v>0</v>
      </c>
    </row>
    <row r="5364" spans="1:18" hidden="1" outlineLevel="2" x14ac:dyDescent="0.25">
      <c r="A5364" s="222" t="str">
        <f>'Usages mobilité'!A41</f>
        <v>Usage mobilité n°38</v>
      </c>
      <c r="B5364" s="222" t="s">
        <v>41</v>
      </c>
      <c r="C5364" s="222"/>
      <c r="D5364" s="223">
        <f>IF(B$5214&lt;&gt;"",IF(B$5214='Usages mobilité'!BF41,'Usages mobilité'!BD41,0),0)</f>
        <v>0</v>
      </c>
      <c r="E5364" s="223">
        <f t="shared" si="470"/>
        <v>0</v>
      </c>
      <c r="F5364" s="223">
        <f t="shared" si="470"/>
        <v>0</v>
      </c>
      <c r="G5364" s="223">
        <f t="shared" si="470"/>
        <v>0</v>
      </c>
      <c r="H5364" s="223">
        <f t="shared" si="470"/>
        <v>0</v>
      </c>
      <c r="I5364" s="223">
        <f t="shared" si="470"/>
        <v>0</v>
      </c>
      <c r="J5364" s="223">
        <f t="shared" si="470"/>
        <v>0</v>
      </c>
      <c r="K5364" s="223">
        <f t="shared" si="470"/>
        <v>0</v>
      </c>
      <c r="L5364" s="223">
        <f t="shared" si="470"/>
        <v>0</v>
      </c>
      <c r="M5364" s="223">
        <f t="shared" si="470"/>
        <v>0</v>
      </c>
      <c r="N5364" s="223">
        <f t="shared" si="470"/>
        <v>0</v>
      </c>
      <c r="O5364" s="223">
        <f t="shared" si="470"/>
        <v>0</v>
      </c>
      <c r="P5364" s="223">
        <f t="shared" si="470"/>
        <v>0</v>
      </c>
      <c r="Q5364" s="223">
        <f t="shared" si="470"/>
        <v>0</v>
      </c>
      <c r="R5364" s="223">
        <f t="shared" si="470"/>
        <v>0</v>
      </c>
    </row>
    <row r="5365" spans="1:18" hidden="1" outlineLevel="2" x14ac:dyDescent="0.25">
      <c r="A5365" s="222" t="str">
        <f>'Usages mobilité'!A42</f>
        <v>Usage mobilité n°39</v>
      </c>
      <c r="B5365" s="222" t="s">
        <v>41</v>
      </c>
      <c r="C5365" s="222"/>
      <c r="D5365" s="223">
        <f>IF(B$5214&lt;&gt;"",IF(B$5214='Usages mobilité'!BF42,'Usages mobilité'!BD42,0),0)</f>
        <v>0</v>
      </c>
      <c r="E5365" s="223">
        <f t="shared" si="470"/>
        <v>0</v>
      </c>
      <c r="F5365" s="223">
        <f t="shared" si="470"/>
        <v>0</v>
      </c>
      <c r="G5365" s="223">
        <f t="shared" si="470"/>
        <v>0</v>
      </c>
      <c r="H5365" s="223">
        <f t="shared" si="470"/>
        <v>0</v>
      </c>
      <c r="I5365" s="223">
        <f t="shared" si="470"/>
        <v>0</v>
      </c>
      <c r="J5365" s="223">
        <f t="shared" si="470"/>
        <v>0</v>
      </c>
      <c r="K5365" s="223">
        <f t="shared" si="470"/>
        <v>0</v>
      </c>
      <c r="L5365" s="223">
        <f t="shared" si="470"/>
        <v>0</v>
      </c>
      <c r="M5365" s="223">
        <f t="shared" si="470"/>
        <v>0</v>
      </c>
      <c r="N5365" s="223">
        <f t="shared" si="470"/>
        <v>0</v>
      </c>
      <c r="O5365" s="223">
        <f t="shared" si="470"/>
        <v>0</v>
      </c>
      <c r="P5365" s="223">
        <f t="shared" si="470"/>
        <v>0</v>
      </c>
      <c r="Q5365" s="223">
        <f t="shared" si="470"/>
        <v>0</v>
      </c>
      <c r="R5365" s="223">
        <f t="shared" si="470"/>
        <v>0</v>
      </c>
    </row>
    <row r="5366" spans="1:18" hidden="1" outlineLevel="2" x14ac:dyDescent="0.25">
      <c r="A5366" s="222" t="str">
        <f>'Usages mobilité'!A43</f>
        <v>Usage mobilité n°40</v>
      </c>
      <c r="B5366" s="222" t="s">
        <v>41</v>
      </c>
      <c r="C5366" s="222"/>
      <c r="D5366" s="223">
        <f>IF(B$5214&lt;&gt;"",IF(B$5214='Usages mobilité'!BF43,'Usages mobilité'!BD43,0),0)</f>
        <v>0</v>
      </c>
      <c r="E5366" s="223">
        <f t="shared" si="470"/>
        <v>0</v>
      </c>
      <c r="F5366" s="223">
        <f t="shared" si="470"/>
        <v>0</v>
      </c>
      <c r="G5366" s="223">
        <f t="shared" si="470"/>
        <v>0</v>
      </c>
      <c r="H5366" s="223">
        <f t="shared" si="470"/>
        <v>0</v>
      </c>
      <c r="I5366" s="223">
        <f t="shared" si="470"/>
        <v>0</v>
      </c>
      <c r="J5366" s="223">
        <f t="shared" si="470"/>
        <v>0</v>
      </c>
      <c r="K5366" s="223">
        <f t="shared" si="470"/>
        <v>0</v>
      </c>
      <c r="L5366" s="223">
        <f t="shared" si="470"/>
        <v>0</v>
      </c>
      <c r="M5366" s="223">
        <f t="shared" si="470"/>
        <v>0</v>
      </c>
      <c r="N5366" s="223">
        <f t="shared" si="470"/>
        <v>0</v>
      </c>
      <c r="O5366" s="223">
        <f t="shared" si="470"/>
        <v>0</v>
      </c>
      <c r="P5366" s="223">
        <f t="shared" si="470"/>
        <v>0</v>
      </c>
      <c r="Q5366" s="223">
        <f t="shared" si="470"/>
        <v>0</v>
      </c>
      <c r="R5366" s="223">
        <f t="shared" si="470"/>
        <v>0</v>
      </c>
    </row>
    <row r="5367" spans="1:18" hidden="1" outlineLevel="2" x14ac:dyDescent="0.25">
      <c r="A5367" s="222" t="str">
        <f>'Usages mobilité'!A44</f>
        <v>Usage mobilité n°41</v>
      </c>
      <c r="B5367" s="222" t="s">
        <v>41</v>
      </c>
      <c r="C5367" s="222"/>
      <c r="D5367" s="223">
        <f>IF(B$5214&lt;&gt;"",IF(B$5214='Usages mobilité'!BF44,'Usages mobilité'!BD44,0),0)</f>
        <v>0</v>
      </c>
      <c r="E5367" s="223">
        <f t="shared" ref="E5367:R5376" si="471">$D5367</f>
        <v>0</v>
      </c>
      <c r="F5367" s="223">
        <f t="shared" si="471"/>
        <v>0</v>
      </c>
      <c r="G5367" s="223">
        <f t="shared" si="471"/>
        <v>0</v>
      </c>
      <c r="H5367" s="223">
        <f t="shared" si="471"/>
        <v>0</v>
      </c>
      <c r="I5367" s="223">
        <f t="shared" si="471"/>
        <v>0</v>
      </c>
      <c r="J5367" s="223">
        <f t="shared" si="471"/>
        <v>0</v>
      </c>
      <c r="K5367" s="223">
        <f t="shared" si="471"/>
        <v>0</v>
      </c>
      <c r="L5367" s="223">
        <f t="shared" si="471"/>
        <v>0</v>
      </c>
      <c r="M5367" s="223">
        <f t="shared" si="471"/>
        <v>0</v>
      </c>
      <c r="N5367" s="223">
        <f t="shared" si="471"/>
        <v>0</v>
      </c>
      <c r="O5367" s="223">
        <f t="shared" si="471"/>
        <v>0</v>
      </c>
      <c r="P5367" s="223">
        <f t="shared" si="471"/>
        <v>0</v>
      </c>
      <c r="Q5367" s="223">
        <f t="shared" si="471"/>
        <v>0</v>
      </c>
      <c r="R5367" s="223">
        <f t="shared" si="471"/>
        <v>0</v>
      </c>
    </row>
    <row r="5368" spans="1:18" hidden="1" outlineLevel="2" x14ac:dyDescent="0.25">
      <c r="A5368" s="222" t="str">
        <f>'Usages mobilité'!A45</f>
        <v>Usage mobilité n°42</v>
      </c>
      <c r="B5368" s="222" t="s">
        <v>41</v>
      </c>
      <c r="C5368" s="222"/>
      <c r="D5368" s="223">
        <f>IF(B$5214&lt;&gt;"",IF(B$5214='Usages mobilité'!BF45,'Usages mobilité'!BD45,0),0)</f>
        <v>0</v>
      </c>
      <c r="E5368" s="223">
        <f t="shared" si="471"/>
        <v>0</v>
      </c>
      <c r="F5368" s="223">
        <f t="shared" si="471"/>
        <v>0</v>
      </c>
      <c r="G5368" s="223">
        <f t="shared" si="471"/>
        <v>0</v>
      </c>
      <c r="H5368" s="223">
        <f t="shared" si="471"/>
        <v>0</v>
      </c>
      <c r="I5368" s="223">
        <f t="shared" si="471"/>
        <v>0</v>
      </c>
      <c r="J5368" s="223">
        <f t="shared" si="471"/>
        <v>0</v>
      </c>
      <c r="K5368" s="223">
        <f t="shared" si="471"/>
        <v>0</v>
      </c>
      <c r="L5368" s="223">
        <f t="shared" si="471"/>
        <v>0</v>
      </c>
      <c r="M5368" s="223">
        <f t="shared" si="471"/>
        <v>0</v>
      </c>
      <c r="N5368" s="223">
        <f t="shared" si="471"/>
        <v>0</v>
      </c>
      <c r="O5368" s="223">
        <f t="shared" si="471"/>
        <v>0</v>
      </c>
      <c r="P5368" s="223">
        <f t="shared" si="471"/>
        <v>0</v>
      </c>
      <c r="Q5368" s="223">
        <f t="shared" si="471"/>
        <v>0</v>
      </c>
      <c r="R5368" s="223">
        <f t="shared" si="471"/>
        <v>0</v>
      </c>
    </row>
    <row r="5369" spans="1:18" hidden="1" outlineLevel="2" x14ac:dyDescent="0.25">
      <c r="A5369" s="222" t="str">
        <f>'Usages mobilité'!A46</f>
        <v>Usage mobilité n°43</v>
      </c>
      <c r="B5369" s="222" t="s">
        <v>41</v>
      </c>
      <c r="C5369" s="222"/>
      <c r="D5369" s="223">
        <f>IF(B$5214&lt;&gt;"",IF(B$5214='Usages mobilité'!BF46,'Usages mobilité'!BD46,0),0)</f>
        <v>0</v>
      </c>
      <c r="E5369" s="223">
        <f t="shared" si="471"/>
        <v>0</v>
      </c>
      <c r="F5369" s="223">
        <f t="shared" si="471"/>
        <v>0</v>
      </c>
      <c r="G5369" s="223">
        <f t="shared" si="471"/>
        <v>0</v>
      </c>
      <c r="H5369" s="223">
        <f t="shared" si="471"/>
        <v>0</v>
      </c>
      <c r="I5369" s="223">
        <f t="shared" si="471"/>
        <v>0</v>
      </c>
      <c r="J5369" s="223">
        <f t="shared" si="471"/>
        <v>0</v>
      </c>
      <c r="K5369" s="223">
        <f t="shared" si="471"/>
        <v>0</v>
      </c>
      <c r="L5369" s="223">
        <f t="shared" si="471"/>
        <v>0</v>
      </c>
      <c r="M5369" s="223">
        <f t="shared" si="471"/>
        <v>0</v>
      </c>
      <c r="N5369" s="223">
        <f t="shared" si="471"/>
        <v>0</v>
      </c>
      <c r="O5369" s="223">
        <f t="shared" si="471"/>
        <v>0</v>
      </c>
      <c r="P5369" s="223">
        <f t="shared" si="471"/>
        <v>0</v>
      </c>
      <c r="Q5369" s="223">
        <f t="shared" si="471"/>
        <v>0</v>
      </c>
      <c r="R5369" s="223">
        <f t="shared" si="471"/>
        <v>0</v>
      </c>
    </row>
    <row r="5370" spans="1:18" hidden="1" outlineLevel="2" x14ac:dyDescent="0.25">
      <c r="A5370" s="222" t="str">
        <f>'Usages mobilité'!A47</f>
        <v>Usage mobilité n°44</v>
      </c>
      <c r="B5370" s="222" t="s">
        <v>41</v>
      </c>
      <c r="C5370" s="222"/>
      <c r="D5370" s="223">
        <f>IF(B$5214&lt;&gt;"",IF(B$5214='Usages mobilité'!BF47,'Usages mobilité'!BD47,0),0)</f>
        <v>0</v>
      </c>
      <c r="E5370" s="223">
        <f t="shared" si="471"/>
        <v>0</v>
      </c>
      <c r="F5370" s="223">
        <f t="shared" si="471"/>
        <v>0</v>
      </c>
      <c r="G5370" s="223">
        <f t="shared" si="471"/>
        <v>0</v>
      </c>
      <c r="H5370" s="223">
        <f t="shared" si="471"/>
        <v>0</v>
      </c>
      <c r="I5370" s="223">
        <f t="shared" si="471"/>
        <v>0</v>
      </c>
      <c r="J5370" s="223">
        <f t="shared" si="471"/>
        <v>0</v>
      </c>
      <c r="K5370" s="223">
        <f t="shared" si="471"/>
        <v>0</v>
      </c>
      <c r="L5370" s="223">
        <f t="shared" si="471"/>
        <v>0</v>
      </c>
      <c r="M5370" s="223">
        <f t="shared" si="471"/>
        <v>0</v>
      </c>
      <c r="N5370" s="223">
        <f t="shared" si="471"/>
        <v>0</v>
      </c>
      <c r="O5370" s="223">
        <f t="shared" si="471"/>
        <v>0</v>
      </c>
      <c r="P5370" s="223">
        <f t="shared" si="471"/>
        <v>0</v>
      </c>
      <c r="Q5370" s="223">
        <f t="shared" si="471"/>
        <v>0</v>
      </c>
      <c r="R5370" s="223">
        <f t="shared" si="471"/>
        <v>0</v>
      </c>
    </row>
    <row r="5371" spans="1:18" hidden="1" outlineLevel="2" x14ac:dyDescent="0.25">
      <c r="A5371" s="222" t="str">
        <f>'Usages mobilité'!A48</f>
        <v>Usage mobilité n°45</v>
      </c>
      <c r="B5371" s="222" t="s">
        <v>41</v>
      </c>
      <c r="C5371" s="222"/>
      <c r="D5371" s="223">
        <f>IF(B$5214&lt;&gt;"",IF(B$5214='Usages mobilité'!BF48,'Usages mobilité'!BD48,0),0)</f>
        <v>0</v>
      </c>
      <c r="E5371" s="223">
        <f t="shared" si="471"/>
        <v>0</v>
      </c>
      <c r="F5371" s="223">
        <f t="shared" si="471"/>
        <v>0</v>
      </c>
      <c r="G5371" s="223">
        <f t="shared" si="471"/>
        <v>0</v>
      </c>
      <c r="H5371" s="223">
        <f t="shared" si="471"/>
        <v>0</v>
      </c>
      <c r="I5371" s="223">
        <f t="shared" si="471"/>
        <v>0</v>
      </c>
      <c r="J5371" s="223">
        <f t="shared" si="471"/>
        <v>0</v>
      </c>
      <c r="K5371" s="223">
        <f t="shared" si="471"/>
        <v>0</v>
      </c>
      <c r="L5371" s="223">
        <f t="shared" si="471"/>
        <v>0</v>
      </c>
      <c r="M5371" s="223">
        <f t="shared" si="471"/>
        <v>0</v>
      </c>
      <c r="N5371" s="223">
        <f t="shared" si="471"/>
        <v>0</v>
      </c>
      <c r="O5371" s="223">
        <f t="shared" si="471"/>
        <v>0</v>
      </c>
      <c r="P5371" s="223">
        <f t="shared" si="471"/>
        <v>0</v>
      </c>
      <c r="Q5371" s="223">
        <f t="shared" si="471"/>
        <v>0</v>
      </c>
      <c r="R5371" s="223">
        <f t="shared" si="471"/>
        <v>0</v>
      </c>
    </row>
    <row r="5372" spans="1:18" hidden="1" outlineLevel="2" x14ac:dyDescent="0.25">
      <c r="A5372" s="222" t="str">
        <f>'Usages mobilité'!A49</f>
        <v>Usage mobilité n°46</v>
      </c>
      <c r="B5372" s="222" t="s">
        <v>41</v>
      </c>
      <c r="C5372" s="222"/>
      <c r="D5372" s="223">
        <f>IF(B$5214&lt;&gt;"",IF(B$5214='Usages mobilité'!BF49,'Usages mobilité'!BD49,0),0)</f>
        <v>0</v>
      </c>
      <c r="E5372" s="223">
        <f t="shared" si="471"/>
        <v>0</v>
      </c>
      <c r="F5372" s="223">
        <f t="shared" si="471"/>
        <v>0</v>
      </c>
      <c r="G5372" s="223">
        <f t="shared" si="471"/>
        <v>0</v>
      </c>
      <c r="H5372" s="223">
        <f t="shared" si="471"/>
        <v>0</v>
      </c>
      <c r="I5372" s="223">
        <f t="shared" si="471"/>
        <v>0</v>
      </c>
      <c r="J5372" s="223">
        <f t="shared" si="471"/>
        <v>0</v>
      </c>
      <c r="K5372" s="223">
        <f t="shared" si="471"/>
        <v>0</v>
      </c>
      <c r="L5372" s="223">
        <f t="shared" si="471"/>
        <v>0</v>
      </c>
      <c r="M5372" s="223">
        <f t="shared" si="471"/>
        <v>0</v>
      </c>
      <c r="N5372" s="223">
        <f t="shared" si="471"/>
        <v>0</v>
      </c>
      <c r="O5372" s="223">
        <f t="shared" si="471"/>
        <v>0</v>
      </c>
      <c r="P5372" s="223">
        <f t="shared" si="471"/>
        <v>0</v>
      </c>
      <c r="Q5372" s="223">
        <f t="shared" si="471"/>
        <v>0</v>
      </c>
      <c r="R5372" s="223">
        <f t="shared" si="471"/>
        <v>0</v>
      </c>
    </row>
    <row r="5373" spans="1:18" hidden="1" outlineLevel="2" x14ac:dyDescent="0.25">
      <c r="A5373" s="222" t="str">
        <f>'Usages mobilité'!A50</f>
        <v>Usage mobilité n°47</v>
      </c>
      <c r="B5373" s="222" t="s">
        <v>41</v>
      </c>
      <c r="C5373" s="222"/>
      <c r="D5373" s="223">
        <f>IF(B$5214&lt;&gt;"",IF(B$5214='Usages mobilité'!BF50,'Usages mobilité'!BD50,0),0)</f>
        <v>0</v>
      </c>
      <c r="E5373" s="223">
        <f t="shared" si="471"/>
        <v>0</v>
      </c>
      <c r="F5373" s="223">
        <f t="shared" si="471"/>
        <v>0</v>
      </c>
      <c r="G5373" s="223">
        <f t="shared" si="471"/>
        <v>0</v>
      </c>
      <c r="H5373" s="223">
        <f t="shared" si="471"/>
        <v>0</v>
      </c>
      <c r="I5373" s="223">
        <f t="shared" si="471"/>
        <v>0</v>
      </c>
      <c r="J5373" s="223">
        <f t="shared" si="471"/>
        <v>0</v>
      </c>
      <c r="K5373" s="223">
        <f t="shared" si="471"/>
        <v>0</v>
      </c>
      <c r="L5373" s="223">
        <f t="shared" si="471"/>
        <v>0</v>
      </c>
      <c r="M5373" s="223">
        <f t="shared" si="471"/>
        <v>0</v>
      </c>
      <c r="N5373" s="223">
        <f t="shared" si="471"/>
        <v>0</v>
      </c>
      <c r="O5373" s="223">
        <f t="shared" si="471"/>
        <v>0</v>
      </c>
      <c r="P5373" s="223">
        <f t="shared" si="471"/>
        <v>0</v>
      </c>
      <c r="Q5373" s="223">
        <f t="shared" si="471"/>
        <v>0</v>
      </c>
      <c r="R5373" s="223">
        <f t="shared" si="471"/>
        <v>0</v>
      </c>
    </row>
    <row r="5374" spans="1:18" hidden="1" outlineLevel="2" x14ac:dyDescent="0.25">
      <c r="A5374" s="222" t="str">
        <f>'Usages mobilité'!A51</f>
        <v>Usage mobilité n°48</v>
      </c>
      <c r="B5374" s="222" t="s">
        <v>41</v>
      </c>
      <c r="C5374" s="222"/>
      <c r="D5374" s="223">
        <f>IF(B$5214&lt;&gt;"",IF(B$5214='Usages mobilité'!BF51,'Usages mobilité'!BD51,0),0)</f>
        <v>0</v>
      </c>
      <c r="E5374" s="223">
        <f t="shared" si="471"/>
        <v>0</v>
      </c>
      <c r="F5374" s="223">
        <f t="shared" si="471"/>
        <v>0</v>
      </c>
      <c r="G5374" s="223">
        <f t="shared" si="471"/>
        <v>0</v>
      </c>
      <c r="H5374" s="223">
        <f t="shared" si="471"/>
        <v>0</v>
      </c>
      <c r="I5374" s="223">
        <f t="shared" si="471"/>
        <v>0</v>
      </c>
      <c r="J5374" s="223">
        <f t="shared" si="471"/>
        <v>0</v>
      </c>
      <c r="K5374" s="223">
        <f t="shared" si="471"/>
        <v>0</v>
      </c>
      <c r="L5374" s="223">
        <f t="shared" si="471"/>
        <v>0</v>
      </c>
      <c r="M5374" s="223">
        <f t="shared" si="471"/>
        <v>0</v>
      </c>
      <c r="N5374" s="223">
        <f t="shared" si="471"/>
        <v>0</v>
      </c>
      <c r="O5374" s="223">
        <f t="shared" si="471"/>
        <v>0</v>
      </c>
      <c r="P5374" s="223">
        <f t="shared" si="471"/>
        <v>0</v>
      </c>
      <c r="Q5374" s="223">
        <f t="shared" si="471"/>
        <v>0</v>
      </c>
      <c r="R5374" s="223">
        <f t="shared" si="471"/>
        <v>0</v>
      </c>
    </row>
    <row r="5375" spans="1:18" hidden="1" outlineLevel="2" x14ac:dyDescent="0.25">
      <c r="A5375" s="222" t="str">
        <f>'Usages mobilité'!A52</f>
        <v>Usage mobilité n°49</v>
      </c>
      <c r="B5375" s="222" t="s">
        <v>41</v>
      </c>
      <c r="C5375" s="222"/>
      <c r="D5375" s="223">
        <f>IF(B$5214&lt;&gt;"",IF(B$5214='Usages mobilité'!BF52,'Usages mobilité'!BD52,0),0)</f>
        <v>0</v>
      </c>
      <c r="E5375" s="223">
        <f t="shared" si="471"/>
        <v>0</v>
      </c>
      <c r="F5375" s="223">
        <f t="shared" si="471"/>
        <v>0</v>
      </c>
      <c r="G5375" s="223">
        <f t="shared" si="471"/>
        <v>0</v>
      </c>
      <c r="H5375" s="223">
        <f t="shared" si="471"/>
        <v>0</v>
      </c>
      <c r="I5375" s="223">
        <f t="shared" si="471"/>
        <v>0</v>
      </c>
      <c r="J5375" s="223">
        <f t="shared" si="471"/>
        <v>0</v>
      </c>
      <c r="K5375" s="223">
        <f t="shared" si="471"/>
        <v>0</v>
      </c>
      <c r="L5375" s="223">
        <f t="shared" si="471"/>
        <v>0</v>
      </c>
      <c r="M5375" s="223">
        <f t="shared" si="471"/>
        <v>0</v>
      </c>
      <c r="N5375" s="223">
        <f t="shared" si="471"/>
        <v>0</v>
      </c>
      <c r="O5375" s="223">
        <f t="shared" si="471"/>
        <v>0</v>
      </c>
      <c r="P5375" s="223">
        <f t="shared" si="471"/>
        <v>0</v>
      </c>
      <c r="Q5375" s="223">
        <f t="shared" si="471"/>
        <v>0</v>
      </c>
      <c r="R5375" s="223">
        <f t="shared" si="471"/>
        <v>0</v>
      </c>
    </row>
    <row r="5376" spans="1:18" hidden="1" outlineLevel="2" x14ac:dyDescent="0.25">
      <c r="A5376" s="222" t="str">
        <f>'Usages mobilité'!A53</f>
        <v>Usage mobilité n°50</v>
      </c>
      <c r="B5376" s="222" t="s">
        <v>41</v>
      </c>
      <c r="C5376" s="222"/>
      <c r="D5376" s="223">
        <f>IF(B$5214&lt;&gt;"",IF(B$5214='Usages mobilité'!BF53,'Usages mobilité'!BD53,0),0)</f>
        <v>0</v>
      </c>
      <c r="E5376" s="223">
        <f t="shared" si="471"/>
        <v>0</v>
      </c>
      <c r="F5376" s="223">
        <f t="shared" si="471"/>
        <v>0</v>
      </c>
      <c r="G5376" s="223">
        <f t="shared" si="471"/>
        <v>0</v>
      </c>
      <c r="H5376" s="223">
        <f t="shared" si="471"/>
        <v>0</v>
      </c>
      <c r="I5376" s="223">
        <f t="shared" si="471"/>
        <v>0</v>
      </c>
      <c r="J5376" s="223">
        <f t="shared" si="471"/>
        <v>0</v>
      </c>
      <c r="K5376" s="223">
        <f t="shared" si="471"/>
        <v>0</v>
      </c>
      <c r="L5376" s="223">
        <f t="shared" si="471"/>
        <v>0</v>
      </c>
      <c r="M5376" s="223">
        <f t="shared" si="471"/>
        <v>0</v>
      </c>
      <c r="N5376" s="223">
        <f t="shared" si="471"/>
        <v>0</v>
      </c>
      <c r="O5376" s="223">
        <f t="shared" si="471"/>
        <v>0</v>
      </c>
      <c r="P5376" s="223">
        <f t="shared" si="471"/>
        <v>0</v>
      </c>
      <c r="Q5376" s="223">
        <f t="shared" si="471"/>
        <v>0</v>
      </c>
      <c r="R5376" s="223">
        <f t="shared" si="471"/>
        <v>0</v>
      </c>
    </row>
    <row r="5377" spans="1:18" hidden="1" outlineLevel="1" collapsed="1" x14ac:dyDescent="0.25">
      <c r="A5377" s="222" t="s">
        <v>650</v>
      </c>
      <c r="B5377" s="222"/>
      <c r="C5377" s="222"/>
      <c r="D5377" s="223">
        <f t="shared" ref="D5377:R5377" si="472">SUM(D5327:D5376)</f>
        <v>0</v>
      </c>
      <c r="E5377" s="223">
        <f t="shared" si="472"/>
        <v>0</v>
      </c>
      <c r="F5377" s="223">
        <f t="shared" si="472"/>
        <v>0</v>
      </c>
      <c r="G5377" s="223">
        <f t="shared" si="472"/>
        <v>0</v>
      </c>
      <c r="H5377" s="223">
        <f t="shared" si="472"/>
        <v>0</v>
      </c>
      <c r="I5377" s="223">
        <f t="shared" si="472"/>
        <v>0</v>
      </c>
      <c r="J5377" s="223">
        <f t="shared" si="472"/>
        <v>0</v>
      </c>
      <c r="K5377" s="223">
        <f t="shared" si="472"/>
        <v>0</v>
      </c>
      <c r="L5377" s="223">
        <f t="shared" si="472"/>
        <v>0</v>
      </c>
      <c r="M5377" s="223">
        <f t="shared" si="472"/>
        <v>0</v>
      </c>
      <c r="N5377" s="223">
        <f t="shared" si="472"/>
        <v>0</v>
      </c>
      <c r="O5377" s="223">
        <f t="shared" si="472"/>
        <v>0</v>
      </c>
      <c r="P5377" s="223">
        <f t="shared" si="472"/>
        <v>0</v>
      </c>
      <c r="Q5377" s="223">
        <f t="shared" si="472"/>
        <v>0</v>
      </c>
      <c r="R5377" s="223">
        <f t="shared" si="472"/>
        <v>0</v>
      </c>
    </row>
    <row r="5378" spans="1:18" hidden="1" outlineLevel="2" x14ac:dyDescent="0.25">
      <c r="A5378" s="222" t="str">
        <f>'Usages mobilité'!A4</f>
        <v>Usage mobilité n°1</v>
      </c>
      <c r="B5378" s="222" t="s">
        <v>645</v>
      </c>
      <c r="C5378" s="222"/>
      <c r="D5378" s="223">
        <f>D5327*'Usages mobilité'!$BG4*(1+'Usages mobilité'!$BH4)^(D$5217-$D$5217)/1000</f>
        <v>0</v>
      </c>
      <c r="E5378" s="223">
        <f>E5327*'Usages mobilité'!$BG4*(1+'Usages mobilité'!$BH4)^(E$5217-$D$5217)/1000</f>
        <v>0</v>
      </c>
      <c r="F5378" s="223">
        <f>F5327*'Usages mobilité'!$BG4*(1+'Usages mobilité'!$BH4)^(F$5217-$D$5217)/1000</f>
        <v>0</v>
      </c>
      <c r="G5378" s="223">
        <f>G5327*'Usages mobilité'!$BG4*(1+'Usages mobilité'!$BH4)^(G$5217-$D$5217)/1000</f>
        <v>0</v>
      </c>
      <c r="H5378" s="223">
        <f>H5327*'Usages mobilité'!$BG4*(1+'Usages mobilité'!$BH4)^(H$5217-$D$5217)/1000</f>
        <v>0</v>
      </c>
      <c r="I5378" s="223">
        <f>I5327*'Usages mobilité'!$BG4*(1+'Usages mobilité'!$BH4)^(I$5217-$D$5217)/1000</f>
        <v>0</v>
      </c>
      <c r="J5378" s="223">
        <f>J5327*'Usages mobilité'!$BG4*(1+'Usages mobilité'!$BH4)^(J$5217-$D$5217)/1000</f>
        <v>0</v>
      </c>
      <c r="K5378" s="223">
        <f>K5327*'Usages mobilité'!$BG4*(1+'Usages mobilité'!$BH4)^(K$5217-$D$5217)/1000</f>
        <v>0</v>
      </c>
      <c r="L5378" s="223">
        <f>L5327*'Usages mobilité'!$BG4*(1+'Usages mobilité'!$BH4)^(L$5217-$D$5217)/1000</f>
        <v>0</v>
      </c>
      <c r="M5378" s="223">
        <f>M5327*'Usages mobilité'!$BG4*(1+'Usages mobilité'!$BH4)^(M$5217-$D$5217)/1000</f>
        <v>0</v>
      </c>
      <c r="N5378" s="223">
        <f>N5327*'Usages mobilité'!$BG4*(1+'Usages mobilité'!$BH4)^(N$5217-$D$5217)/1000</f>
        <v>0</v>
      </c>
      <c r="O5378" s="223">
        <f>O5327*'Usages mobilité'!$BG4*(1+'Usages mobilité'!$BH4)^(O$5217-$D$5217)/1000</f>
        <v>0</v>
      </c>
      <c r="P5378" s="223">
        <f>P5327*'Usages mobilité'!$BG4*(1+'Usages mobilité'!$BH4)^(P$5217-$D$5217)/1000</f>
        <v>0</v>
      </c>
      <c r="Q5378" s="223">
        <f>Q5327*'Usages mobilité'!$BG4*(1+'Usages mobilité'!$BH4)^(Q$5217-$D$5217)/1000</f>
        <v>0</v>
      </c>
      <c r="R5378" s="223">
        <f>R5327*'Usages mobilité'!$BG4*(1+'Usages mobilité'!$BH4)^(R$5217-$D$5217)/1000</f>
        <v>0</v>
      </c>
    </row>
    <row r="5379" spans="1:18" hidden="1" outlineLevel="2" x14ac:dyDescent="0.25">
      <c r="A5379" s="222" t="str">
        <f>'Usages mobilité'!A5</f>
        <v>Usage mobilité n°2</v>
      </c>
      <c r="B5379" s="222" t="s">
        <v>645</v>
      </c>
      <c r="C5379" s="222"/>
      <c r="D5379" s="223">
        <f>D5328*'Usages mobilité'!$BG5*(1+'Usages mobilité'!$BH5)^(D$5217-$D$5217)/1000</f>
        <v>0</v>
      </c>
      <c r="E5379" s="223">
        <f>E5328*'Usages mobilité'!$BG5*(1+'Usages mobilité'!$BH5)^(E$5217-$D$5217)/1000</f>
        <v>0</v>
      </c>
      <c r="F5379" s="223">
        <f>F5328*'Usages mobilité'!$BG5*(1+'Usages mobilité'!$BH5)^(F$5217-$D$5217)/1000</f>
        <v>0</v>
      </c>
      <c r="G5379" s="223">
        <f>G5328*'Usages mobilité'!$BG5*(1+'Usages mobilité'!$BH5)^(G$5217-$D$5217)/1000</f>
        <v>0</v>
      </c>
      <c r="H5379" s="223">
        <f>H5328*'Usages mobilité'!$BG5*(1+'Usages mobilité'!$BH5)^(H$5217-$D$5217)/1000</f>
        <v>0</v>
      </c>
      <c r="I5379" s="223">
        <f>I5328*'Usages mobilité'!$BG5*(1+'Usages mobilité'!$BH5)^(I$5217-$D$5217)/1000</f>
        <v>0</v>
      </c>
      <c r="J5379" s="223">
        <f>J5328*'Usages mobilité'!$BG5*(1+'Usages mobilité'!$BH5)^(J$5217-$D$5217)/1000</f>
        <v>0</v>
      </c>
      <c r="K5379" s="223">
        <f>K5328*'Usages mobilité'!$BG5*(1+'Usages mobilité'!$BH5)^(K$5217-$D$5217)/1000</f>
        <v>0</v>
      </c>
      <c r="L5379" s="223">
        <f>L5328*'Usages mobilité'!$BG5*(1+'Usages mobilité'!$BH5)^(L$5217-$D$5217)/1000</f>
        <v>0</v>
      </c>
      <c r="M5379" s="223">
        <f>M5328*'Usages mobilité'!$BG5*(1+'Usages mobilité'!$BH5)^(M$5217-$D$5217)/1000</f>
        <v>0</v>
      </c>
      <c r="N5379" s="223">
        <f>N5328*'Usages mobilité'!$BG5*(1+'Usages mobilité'!$BH5)^(N$5217-$D$5217)/1000</f>
        <v>0</v>
      </c>
      <c r="O5379" s="223">
        <f>O5328*'Usages mobilité'!$BG5*(1+'Usages mobilité'!$BH5)^(O$5217-$D$5217)/1000</f>
        <v>0</v>
      </c>
      <c r="P5379" s="223">
        <f>P5328*'Usages mobilité'!$BG5*(1+'Usages mobilité'!$BH5)^(P$5217-$D$5217)/1000</f>
        <v>0</v>
      </c>
      <c r="Q5379" s="223">
        <f>Q5328*'Usages mobilité'!$BG5*(1+'Usages mobilité'!$BH5)^(Q$5217-$D$5217)/1000</f>
        <v>0</v>
      </c>
      <c r="R5379" s="223">
        <f>R5328*'Usages mobilité'!$BG5*(1+'Usages mobilité'!$BH5)^(R$5217-$D$5217)/1000</f>
        <v>0</v>
      </c>
    </row>
    <row r="5380" spans="1:18" hidden="1" outlineLevel="2" x14ac:dyDescent="0.25">
      <c r="A5380" s="222" t="str">
        <f>'Usages mobilité'!A6</f>
        <v>Usage mobilité n°3</v>
      </c>
      <c r="B5380" s="222" t="s">
        <v>645</v>
      </c>
      <c r="C5380" s="222"/>
      <c r="D5380" s="223">
        <f>D5329*'Usages mobilité'!$BG6*(1+'Usages mobilité'!$BH6)^(D$5217-$D$5217)/1000</f>
        <v>0</v>
      </c>
      <c r="E5380" s="223">
        <f>E5329*'Usages mobilité'!$BG6*(1+'Usages mobilité'!$BH6)^(E$5217-$D$5217)/1000</f>
        <v>0</v>
      </c>
      <c r="F5380" s="223">
        <f>F5329*'Usages mobilité'!$BG6*(1+'Usages mobilité'!$BH6)^(F$5217-$D$5217)/1000</f>
        <v>0</v>
      </c>
      <c r="G5380" s="223">
        <f>G5329*'Usages mobilité'!$BG6*(1+'Usages mobilité'!$BH6)^(G$5217-$D$5217)/1000</f>
        <v>0</v>
      </c>
      <c r="H5380" s="223">
        <f>H5329*'Usages mobilité'!$BG6*(1+'Usages mobilité'!$BH6)^(H$5217-$D$5217)/1000</f>
        <v>0</v>
      </c>
      <c r="I5380" s="223">
        <f>I5329*'Usages mobilité'!$BG6*(1+'Usages mobilité'!$BH6)^(I$5217-$D$5217)/1000</f>
        <v>0</v>
      </c>
      <c r="J5380" s="223">
        <f>J5329*'Usages mobilité'!$BG6*(1+'Usages mobilité'!$BH6)^(J$5217-$D$5217)/1000</f>
        <v>0</v>
      </c>
      <c r="K5380" s="223">
        <f>K5329*'Usages mobilité'!$BG6*(1+'Usages mobilité'!$BH6)^(K$5217-$D$5217)/1000</f>
        <v>0</v>
      </c>
      <c r="L5380" s="223">
        <f>L5329*'Usages mobilité'!$BG6*(1+'Usages mobilité'!$BH6)^(L$5217-$D$5217)/1000</f>
        <v>0</v>
      </c>
      <c r="M5380" s="223">
        <f>M5329*'Usages mobilité'!$BG6*(1+'Usages mobilité'!$BH6)^(M$5217-$D$5217)/1000</f>
        <v>0</v>
      </c>
      <c r="N5380" s="223">
        <f>N5329*'Usages mobilité'!$BG6*(1+'Usages mobilité'!$BH6)^(N$5217-$D$5217)/1000</f>
        <v>0</v>
      </c>
      <c r="O5380" s="223">
        <f>O5329*'Usages mobilité'!$BG6*(1+'Usages mobilité'!$BH6)^(O$5217-$D$5217)/1000</f>
        <v>0</v>
      </c>
      <c r="P5380" s="223">
        <f>P5329*'Usages mobilité'!$BG6*(1+'Usages mobilité'!$BH6)^(P$5217-$D$5217)/1000</f>
        <v>0</v>
      </c>
      <c r="Q5380" s="223">
        <f>Q5329*'Usages mobilité'!$BG6*(1+'Usages mobilité'!$BH6)^(Q$5217-$D$5217)/1000</f>
        <v>0</v>
      </c>
      <c r="R5380" s="223">
        <f>R5329*'Usages mobilité'!$BG6*(1+'Usages mobilité'!$BH6)^(R$5217-$D$5217)/1000</f>
        <v>0</v>
      </c>
    </row>
    <row r="5381" spans="1:18" hidden="1" outlineLevel="2" x14ac:dyDescent="0.25">
      <c r="A5381" s="222" t="str">
        <f>'Usages mobilité'!A7</f>
        <v>Usage mobilité n°4</v>
      </c>
      <c r="B5381" s="222" t="s">
        <v>645</v>
      </c>
      <c r="C5381" s="222"/>
      <c r="D5381" s="223">
        <f>D5330*'Usages mobilité'!$BG7*(1+'Usages mobilité'!$BH7)^(D$5217-$D$5217)/1000</f>
        <v>0</v>
      </c>
      <c r="E5381" s="223">
        <f>E5330*'Usages mobilité'!$BG7*(1+'Usages mobilité'!$BH7)^(E$5217-$D$5217)/1000</f>
        <v>0</v>
      </c>
      <c r="F5381" s="223">
        <f>F5330*'Usages mobilité'!$BG7*(1+'Usages mobilité'!$BH7)^(F$5217-$D$5217)/1000</f>
        <v>0</v>
      </c>
      <c r="G5381" s="223">
        <f>G5330*'Usages mobilité'!$BG7*(1+'Usages mobilité'!$BH7)^(G$5217-$D$5217)/1000</f>
        <v>0</v>
      </c>
      <c r="H5381" s="223">
        <f>H5330*'Usages mobilité'!$BG7*(1+'Usages mobilité'!$BH7)^(H$5217-$D$5217)/1000</f>
        <v>0</v>
      </c>
      <c r="I5381" s="223">
        <f>I5330*'Usages mobilité'!$BG7*(1+'Usages mobilité'!$BH7)^(I$5217-$D$5217)/1000</f>
        <v>0</v>
      </c>
      <c r="J5381" s="223">
        <f>J5330*'Usages mobilité'!$BG7*(1+'Usages mobilité'!$BH7)^(J$5217-$D$5217)/1000</f>
        <v>0</v>
      </c>
      <c r="K5381" s="223">
        <f>K5330*'Usages mobilité'!$BG7*(1+'Usages mobilité'!$BH7)^(K$5217-$D$5217)/1000</f>
        <v>0</v>
      </c>
      <c r="L5381" s="223">
        <f>L5330*'Usages mobilité'!$BG7*(1+'Usages mobilité'!$BH7)^(L$5217-$D$5217)/1000</f>
        <v>0</v>
      </c>
      <c r="M5381" s="223">
        <f>M5330*'Usages mobilité'!$BG7*(1+'Usages mobilité'!$BH7)^(M$5217-$D$5217)/1000</f>
        <v>0</v>
      </c>
      <c r="N5381" s="223">
        <f>N5330*'Usages mobilité'!$BG7*(1+'Usages mobilité'!$BH7)^(N$5217-$D$5217)/1000</f>
        <v>0</v>
      </c>
      <c r="O5381" s="223">
        <f>O5330*'Usages mobilité'!$BG7*(1+'Usages mobilité'!$BH7)^(O$5217-$D$5217)/1000</f>
        <v>0</v>
      </c>
      <c r="P5381" s="223">
        <f>P5330*'Usages mobilité'!$BG7*(1+'Usages mobilité'!$BH7)^(P$5217-$D$5217)/1000</f>
        <v>0</v>
      </c>
      <c r="Q5381" s="223">
        <f>Q5330*'Usages mobilité'!$BG7*(1+'Usages mobilité'!$BH7)^(Q$5217-$D$5217)/1000</f>
        <v>0</v>
      </c>
      <c r="R5381" s="223">
        <f>R5330*'Usages mobilité'!$BG7*(1+'Usages mobilité'!$BH7)^(R$5217-$D$5217)/1000</f>
        <v>0</v>
      </c>
    </row>
    <row r="5382" spans="1:18" hidden="1" outlineLevel="2" x14ac:dyDescent="0.25">
      <c r="A5382" s="222" t="str">
        <f>'Usages mobilité'!A8</f>
        <v>Usage mobilité n°5</v>
      </c>
      <c r="B5382" s="222" t="s">
        <v>645</v>
      </c>
      <c r="C5382" s="222"/>
      <c r="D5382" s="223">
        <f>D5331*'Usages mobilité'!$BG8*(1+'Usages mobilité'!$BH8)^(D$5217-$D$5217)/1000</f>
        <v>0</v>
      </c>
      <c r="E5382" s="223">
        <f>E5331*'Usages mobilité'!$BG8*(1+'Usages mobilité'!$BH8)^(E$5217-$D$5217)/1000</f>
        <v>0</v>
      </c>
      <c r="F5382" s="223">
        <f>F5331*'Usages mobilité'!$BG8*(1+'Usages mobilité'!$BH8)^(F$5217-$D$5217)/1000</f>
        <v>0</v>
      </c>
      <c r="G5382" s="223">
        <f>G5331*'Usages mobilité'!$BG8*(1+'Usages mobilité'!$BH8)^(G$5217-$D$5217)/1000</f>
        <v>0</v>
      </c>
      <c r="H5382" s="223">
        <f>H5331*'Usages mobilité'!$BG8*(1+'Usages mobilité'!$BH8)^(H$5217-$D$5217)/1000</f>
        <v>0</v>
      </c>
      <c r="I5382" s="223">
        <f>I5331*'Usages mobilité'!$BG8*(1+'Usages mobilité'!$BH8)^(I$5217-$D$5217)/1000</f>
        <v>0</v>
      </c>
      <c r="J5382" s="223">
        <f>J5331*'Usages mobilité'!$BG8*(1+'Usages mobilité'!$BH8)^(J$5217-$D$5217)/1000</f>
        <v>0</v>
      </c>
      <c r="K5382" s="223">
        <f>K5331*'Usages mobilité'!$BG8*(1+'Usages mobilité'!$BH8)^(K$5217-$D$5217)/1000</f>
        <v>0</v>
      </c>
      <c r="L5382" s="223">
        <f>L5331*'Usages mobilité'!$BG8*(1+'Usages mobilité'!$BH8)^(L$5217-$D$5217)/1000</f>
        <v>0</v>
      </c>
      <c r="M5382" s="223">
        <f>M5331*'Usages mobilité'!$BG8*(1+'Usages mobilité'!$BH8)^(M$5217-$D$5217)/1000</f>
        <v>0</v>
      </c>
      <c r="N5382" s="223">
        <f>N5331*'Usages mobilité'!$BG8*(1+'Usages mobilité'!$BH8)^(N$5217-$D$5217)/1000</f>
        <v>0</v>
      </c>
      <c r="O5382" s="223">
        <f>O5331*'Usages mobilité'!$BG8*(1+'Usages mobilité'!$BH8)^(O$5217-$D$5217)/1000</f>
        <v>0</v>
      </c>
      <c r="P5382" s="223">
        <f>P5331*'Usages mobilité'!$BG8*(1+'Usages mobilité'!$BH8)^(P$5217-$D$5217)/1000</f>
        <v>0</v>
      </c>
      <c r="Q5382" s="223">
        <f>Q5331*'Usages mobilité'!$BG8*(1+'Usages mobilité'!$BH8)^(Q$5217-$D$5217)/1000</f>
        <v>0</v>
      </c>
      <c r="R5382" s="223">
        <f>R5331*'Usages mobilité'!$BG8*(1+'Usages mobilité'!$BH8)^(R$5217-$D$5217)/1000</f>
        <v>0</v>
      </c>
    </row>
    <row r="5383" spans="1:18" hidden="1" outlineLevel="2" x14ac:dyDescent="0.25">
      <c r="A5383" s="222" t="str">
        <f>'Usages mobilité'!A9</f>
        <v>Usage mobilité n°6</v>
      </c>
      <c r="B5383" s="222" t="s">
        <v>645</v>
      </c>
      <c r="C5383" s="222"/>
      <c r="D5383" s="223">
        <f>D5332*'Usages mobilité'!$BG9*(1+'Usages mobilité'!$BH9)^(D$5217-$D$5217)/1000</f>
        <v>0</v>
      </c>
      <c r="E5383" s="223">
        <f>E5332*'Usages mobilité'!$BG9*(1+'Usages mobilité'!$BH9)^(E$5217-$D$5217)/1000</f>
        <v>0</v>
      </c>
      <c r="F5383" s="223">
        <f>F5332*'Usages mobilité'!$BG9*(1+'Usages mobilité'!$BH9)^(F$5217-$D$5217)/1000</f>
        <v>0</v>
      </c>
      <c r="G5383" s="223">
        <f>G5332*'Usages mobilité'!$BG9*(1+'Usages mobilité'!$BH9)^(G$5217-$D$5217)/1000</f>
        <v>0</v>
      </c>
      <c r="H5383" s="223">
        <f>H5332*'Usages mobilité'!$BG9*(1+'Usages mobilité'!$BH9)^(H$5217-$D$5217)/1000</f>
        <v>0</v>
      </c>
      <c r="I5383" s="223">
        <f>I5332*'Usages mobilité'!$BG9*(1+'Usages mobilité'!$BH9)^(I$5217-$D$5217)/1000</f>
        <v>0</v>
      </c>
      <c r="J5383" s="223">
        <f>J5332*'Usages mobilité'!$BG9*(1+'Usages mobilité'!$BH9)^(J$5217-$D$5217)/1000</f>
        <v>0</v>
      </c>
      <c r="K5383" s="223">
        <f>K5332*'Usages mobilité'!$BG9*(1+'Usages mobilité'!$BH9)^(K$5217-$D$5217)/1000</f>
        <v>0</v>
      </c>
      <c r="L5383" s="223">
        <f>L5332*'Usages mobilité'!$BG9*(1+'Usages mobilité'!$BH9)^(L$5217-$D$5217)/1000</f>
        <v>0</v>
      </c>
      <c r="M5383" s="223">
        <f>M5332*'Usages mobilité'!$BG9*(1+'Usages mobilité'!$BH9)^(M$5217-$D$5217)/1000</f>
        <v>0</v>
      </c>
      <c r="N5383" s="223">
        <f>N5332*'Usages mobilité'!$BG9*(1+'Usages mobilité'!$BH9)^(N$5217-$D$5217)/1000</f>
        <v>0</v>
      </c>
      <c r="O5383" s="223">
        <f>O5332*'Usages mobilité'!$BG9*(1+'Usages mobilité'!$BH9)^(O$5217-$D$5217)/1000</f>
        <v>0</v>
      </c>
      <c r="P5383" s="223">
        <f>P5332*'Usages mobilité'!$BG9*(1+'Usages mobilité'!$BH9)^(P$5217-$D$5217)/1000</f>
        <v>0</v>
      </c>
      <c r="Q5383" s="223">
        <f>Q5332*'Usages mobilité'!$BG9*(1+'Usages mobilité'!$BH9)^(Q$5217-$D$5217)/1000</f>
        <v>0</v>
      </c>
      <c r="R5383" s="223">
        <f>R5332*'Usages mobilité'!$BG9*(1+'Usages mobilité'!$BH9)^(R$5217-$D$5217)/1000</f>
        <v>0</v>
      </c>
    </row>
    <row r="5384" spans="1:18" hidden="1" outlineLevel="2" x14ac:dyDescent="0.25">
      <c r="A5384" s="222" t="str">
        <f>'Usages mobilité'!A10</f>
        <v>Usage mobilité n°7</v>
      </c>
      <c r="B5384" s="222" t="s">
        <v>645</v>
      </c>
      <c r="C5384" s="222"/>
      <c r="D5384" s="223">
        <f>D5333*'Usages mobilité'!$BG10*(1+'Usages mobilité'!$BH10)^(D$5217-$D$5217)/1000</f>
        <v>0</v>
      </c>
      <c r="E5384" s="223">
        <f>E5333*'Usages mobilité'!$BG10*(1+'Usages mobilité'!$BH10)^(E$5217-$D$5217)/1000</f>
        <v>0</v>
      </c>
      <c r="F5384" s="223">
        <f>F5333*'Usages mobilité'!$BG10*(1+'Usages mobilité'!$BH10)^(F$5217-$D$5217)/1000</f>
        <v>0</v>
      </c>
      <c r="G5384" s="223">
        <f>G5333*'Usages mobilité'!$BG10*(1+'Usages mobilité'!$BH10)^(G$5217-$D$5217)/1000</f>
        <v>0</v>
      </c>
      <c r="H5384" s="223">
        <f>H5333*'Usages mobilité'!$BG10*(1+'Usages mobilité'!$BH10)^(H$5217-$D$5217)/1000</f>
        <v>0</v>
      </c>
      <c r="I5384" s="223">
        <f>I5333*'Usages mobilité'!$BG10*(1+'Usages mobilité'!$BH10)^(I$5217-$D$5217)/1000</f>
        <v>0</v>
      </c>
      <c r="J5384" s="223">
        <f>J5333*'Usages mobilité'!$BG10*(1+'Usages mobilité'!$BH10)^(J$5217-$D$5217)/1000</f>
        <v>0</v>
      </c>
      <c r="K5384" s="223">
        <f>K5333*'Usages mobilité'!$BG10*(1+'Usages mobilité'!$BH10)^(K$5217-$D$5217)/1000</f>
        <v>0</v>
      </c>
      <c r="L5384" s="223">
        <f>L5333*'Usages mobilité'!$BG10*(1+'Usages mobilité'!$BH10)^(L$5217-$D$5217)/1000</f>
        <v>0</v>
      </c>
      <c r="M5384" s="223">
        <f>M5333*'Usages mobilité'!$BG10*(1+'Usages mobilité'!$BH10)^(M$5217-$D$5217)/1000</f>
        <v>0</v>
      </c>
      <c r="N5384" s="223">
        <f>N5333*'Usages mobilité'!$BG10*(1+'Usages mobilité'!$BH10)^(N$5217-$D$5217)/1000</f>
        <v>0</v>
      </c>
      <c r="O5384" s="223">
        <f>O5333*'Usages mobilité'!$BG10*(1+'Usages mobilité'!$BH10)^(O$5217-$D$5217)/1000</f>
        <v>0</v>
      </c>
      <c r="P5384" s="223">
        <f>P5333*'Usages mobilité'!$BG10*(1+'Usages mobilité'!$BH10)^(P$5217-$D$5217)/1000</f>
        <v>0</v>
      </c>
      <c r="Q5384" s="223">
        <f>Q5333*'Usages mobilité'!$BG10*(1+'Usages mobilité'!$BH10)^(Q$5217-$D$5217)/1000</f>
        <v>0</v>
      </c>
      <c r="R5384" s="223">
        <f>R5333*'Usages mobilité'!$BG10*(1+'Usages mobilité'!$BH10)^(R$5217-$D$5217)/1000</f>
        <v>0</v>
      </c>
    </row>
    <row r="5385" spans="1:18" hidden="1" outlineLevel="2" x14ac:dyDescent="0.25">
      <c r="A5385" s="222" t="str">
        <f>'Usages mobilité'!A11</f>
        <v>Usage mobilité n°8</v>
      </c>
      <c r="B5385" s="222" t="s">
        <v>645</v>
      </c>
      <c r="C5385" s="222"/>
      <c r="D5385" s="223">
        <f>D5334*'Usages mobilité'!$BG11*(1+'Usages mobilité'!$BH11)^(D$5217-$D$5217)/1000</f>
        <v>0</v>
      </c>
      <c r="E5385" s="223">
        <f>E5334*'Usages mobilité'!$BG11*(1+'Usages mobilité'!$BH11)^(E$5217-$D$5217)/1000</f>
        <v>0</v>
      </c>
      <c r="F5385" s="223">
        <f>F5334*'Usages mobilité'!$BG11*(1+'Usages mobilité'!$BH11)^(F$5217-$D$5217)/1000</f>
        <v>0</v>
      </c>
      <c r="G5385" s="223">
        <f>G5334*'Usages mobilité'!$BG11*(1+'Usages mobilité'!$BH11)^(G$5217-$D$5217)/1000</f>
        <v>0</v>
      </c>
      <c r="H5385" s="223">
        <f>H5334*'Usages mobilité'!$BG11*(1+'Usages mobilité'!$BH11)^(H$5217-$D$5217)/1000</f>
        <v>0</v>
      </c>
      <c r="I5385" s="223">
        <f>I5334*'Usages mobilité'!$BG11*(1+'Usages mobilité'!$BH11)^(I$5217-$D$5217)/1000</f>
        <v>0</v>
      </c>
      <c r="J5385" s="223">
        <f>J5334*'Usages mobilité'!$BG11*(1+'Usages mobilité'!$BH11)^(J$5217-$D$5217)/1000</f>
        <v>0</v>
      </c>
      <c r="K5385" s="223">
        <f>K5334*'Usages mobilité'!$BG11*(1+'Usages mobilité'!$BH11)^(K$5217-$D$5217)/1000</f>
        <v>0</v>
      </c>
      <c r="L5385" s="223">
        <f>L5334*'Usages mobilité'!$BG11*(1+'Usages mobilité'!$BH11)^(L$5217-$D$5217)/1000</f>
        <v>0</v>
      </c>
      <c r="M5385" s="223">
        <f>M5334*'Usages mobilité'!$BG11*(1+'Usages mobilité'!$BH11)^(M$5217-$D$5217)/1000</f>
        <v>0</v>
      </c>
      <c r="N5385" s="223">
        <f>N5334*'Usages mobilité'!$BG11*(1+'Usages mobilité'!$BH11)^(N$5217-$D$5217)/1000</f>
        <v>0</v>
      </c>
      <c r="O5385" s="223">
        <f>O5334*'Usages mobilité'!$BG11*(1+'Usages mobilité'!$BH11)^(O$5217-$D$5217)/1000</f>
        <v>0</v>
      </c>
      <c r="P5385" s="223">
        <f>P5334*'Usages mobilité'!$BG11*(1+'Usages mobilité'!$BH11)^(P$5217-$D$5217)/1000</f>
        <v>0</v>
      </c>
      <c r="Q5385" s="223">
        <f>Q5334*'Usages mobilité'!$BG11*(1+'Usages mobilité'!$BH11)^(Q$5217-$D$5217)/1000</f>
        <v>0</v>
      </c>
      <c r="R5385" s="223">
        <f>R5334*'Usages mobilité'!$BG11*(1+'Usages mobilité'!$BH11)^(R$5217-$D$5217)/1000</f>
        <v>0</v>
      </c>
    </row>
    <row r="5386" spans="1:18" hidden="1" outlineLevel="2" x14ac:dyDescent="0.25">
      <c r="A5386" s="222" t="str">
        <f>'Usages mobilité'!A12</f>
        <v>Usage mobilité n°9</v>
      </c>
      <c r="B5386" s="222" t="s">
        <v>645</v>
      </c>
      <c r="C5386" s="222"/>
      <c r="D5386" s="223">
        <f>D5335*'Usages mobilité'!$BG12*(1+'Usages mobilité'!$BH12)^(D$5217-$D$5217)/1000</f>
        <v>0</v>
      </c>
      <c r="E5386" s="223">
        <f>E5335*'Usages mobilité'!$BG12*(1+'Usages mobilité'!$BH12)^(E$5217-$D$5217)/1000</f>
        <v>0</v>
      </c>
      <c r="F5386" s="223">
        <f>F5335*'Usages mobilité'!$BG12*(1+'Usages mobilité'!$BH12)^(F$5217-$D$5217)/1000</f>
        <v>0</v>
      </c>
      <c r="G5386" s="223">
        <f>G5335*'Usages mobilité'!$BG12*(1+'Usages mobilité'!$BH12)^(G$5217-$D$5217)/1000</f>
        <v>0</v>
      </c>
      <c r="H5386" s="223">
        <f>H5335*'Usages mobilité'!$BG12*(1+'Usages mobilité'!$BH12)^(H$5217-$D$5217)/1000</f>
        <v>0</v>
      </c>
      <c r="I5386" s="223">
        <f>I5335*'Usages mobilité'!$BG12*(1+'Usages mobilité'!$BH12)^(I$5217-$D$5217)/1000</f>
        <v>0</v>
      </c>
      <c r="J5386" s="223">
        <f>J5335*'Usages mobilité'!$BG12*(1+'Usages mobilité'!$BH12)^(J$5217-$D$5217)/1000</f>
        <v>0</v>
      </c>
      <c r="K5386" s="223">
        <f>K5335*'Usages mobilité'!$BG12*(1+'Usages mobilité'!$BH12)^(K$5217-$D$5217)/1000</f>
        <v>0</v>
      </c>
      <c r="L5386" s="223">
        <f>L5335*'Usages mobilité'!$BG12*(1+'Usages mobilité'!$BH12)^(L$5217-$D$5217)/1000</f>
        <v>0</v>
      </c>
      <c r="M5386" s="223">
        <f>M5335*'Usages mobilité'!$BG12*(1+'Usages mobilité'!$BH12)^(M$5217-$D$5217)/1000</f>
        <v>0</v>
      </c>
      <c r="N5386" s="223">
        <f>N5335*'Usages mobilité'!$BG12*(1+'Usages mobilité'!$BH12)^(N$5217-$D$5217)/1000</f>
        <v>0</v>
      </c>
      <c r="O5386" s="223">
        <f>O5335*'Usages mobilité'!$BG12*(1+'Usages mobilité'!$BH12)^(O$5217-$D$5217)/1000</f>
        <v>0</v>
      </c>
      <c r="P5386" s="223">
        <f>P5335*'Usages mobilité'!$BG12*(1+'Usages mobilité'!$BH12)^(P$5217-$D$5217)/1000</f>
        <v>0</v>
      </c>
      <c r="Q5386" s="223">
        <f>Q5335*'Usages mobilité'!$BG12*(1+'Usages mobilité'!$BH12)^(Q$5217-$D$5217)/1000</f>
        <v>0</v>
      </c>
      <c r="R5386" s="223">
        <f>R5335*'Usages mobilité'!$BG12*(1+'Usages mobilité'!$BH12)^(R$5217-$D$5217)/1000</f>
        <v>0</v>
      </c>
    </row>
    <row r="5387" spans="1:18" hidden="1" outlineLevel="2" x14ac:dyDescent="0.25">
      <c r="A5387" s="222" t="str">
        <f>'Usages mobilité'!A13</f>
        <v>Usage mobilité n°10</v>
      </c>
      <c r="B5387" s="222" t="s">
        <v>645</v>
      </c>
      <c r="C5387" s="222"/>
      <c r="D5387" s="223">
        <f>D5336*'Usages mobilité'!$BG13*(1+'Usages mobilité'!$BH13)^(D$5217-$D$5217)/1000</f>
        <v>0</v>
      </c>
      <c r="E5387" s="223">
        <f>E5336*'Usages mobilité'!$BG13*(1+'Usages mobilité'!$BH13)^(E$5217-$D$5217)/1000</f>
        <v>0</v>
      </c>
      <c r="F5387" s="223">
        <f>F5336*'Usages mobilité'!$BG13*(1+'Usages mobilité'!$BH13)^(F$5217-$D$5217)/1000</f>
        <v>0</v>
      </c>
      <c r="G5387" s="223">
        <f>G5336*'Usages mobilité'!$BG13*(1+'Usages mobilité'!$BH13)^(G$5217-$D$5217)/1000</f>
        <v>0</v>
      </c>
      <c r="H5387" s="223">
        <f>H5336*'Usages mobilité'!$BG13*(1+'Usages mobilité'!$BH13)^(H$5217-$D$5217)/1000</f>
        <v>0</v>
      </c>
      <c r="I5387" s="223">
        <f>I5336*'Usages mobilité'!$BG13*(1+'Usages mobilité'!$BH13)^(I$5217-$D$5217)/1000</f>
        <v>0</v>
      </c>
      <c r="J5387" s="223">
        <f>J5336*'Usages mobilité'!$BG13*(1+'Usages mobilité'!$BH13)^(J$5217-$D$5217)/1000</f>
        <v>0</v>
      </c>
      <c r="K5387" s="223">
        <f>K5336*'Usages mobilité'!$BG13*(1+'Usages mobilité'!$BH13)^(K$5217-$D$5217)/1000</f>
        <v>0</v>
      </c>
      <c r="L5387" s="223">
        <f>L5336*'Usages mobilité'!$BG13*(1+'Usages mobilité'!$BH13)^(L$5217-$D$5217)/1000</f>
        <v>0</v>
      </c>
      <c r="M5387" s="223">
        <f>M5336*'Usages mobilité'!$BG13*(1+'Usages mobilité'!$BH13)^(M$5217-$D$5217)/1000</f>
        <v>0</v>
      </c>
      <c r="N5387" s="223">
        <f>N5336*'Usages mobilité'!$BG13*(1+'Usages mobilité'!$BH13)^(N$5217-$D$5217)/1000</f>
        <v>0</v>
      </c>
      <c r="O5387" s="223">
        <f>O5336*'Usages mobilité'!$BG13*(1+'Usages mobilité'!$BH13)^(O$5217-$D$5217)/1000</f>
        <v>0</v>
      </c>
      <c r="P5387" s="223">
        <f>P5336*'Usages mobilité'!$BG13*(1+'Usages mobilité'!$BH13)^(P$5217-$D$5217)/1000</f>
        <v>0</v>
      </c>
      <c r="Q5387" s="223">
        <f>Q5336*'Usages mobilité'!$BG13*(1+'Usages mobilité'!$BH13)^(Q$5217-$D$5217)/1000</f>
        <v>0</v>
      </c>
      <c r="R5387" s="223">
        <f>R5336*'Usages mobilité'!$BG13*(1+'Usages mobilité'!$BH13)^(R$5217-$D$5217)/1000</f>
        <v>0</v>
      </c>
    </row>
    <row r="5388" spans="1:18" hidden="1" outlineLevel="2" x14ac:dyDescent="0.25">
      <c r="A5388" s="222" t="str">
        <f>'Usages mobilité'!A14</f>
        <v>Usage mobilité n°11</v>
      </c>
      <c r="B5388" s="222" t="s">
        <v>645</v>
      </c>
      <c r="C5388" s="222"/>
      <c r="D5388" s="223">
        <f>D5337*'Usages mobilité'!$BG14*(1+'Usages mobilité'!$BH14)^(D$5217-$D$5217)/1000</f>
        <v>0</v>
      </c>
      <c r="E5388" s="223">
        <f>E5337*'Usages mobilité'!$BG14*(1+'Usages mobilité'!$BH14)^(E$5217-$D$5217)/1000</f>
        <v>0</v>
      </c>
      <c r="F5388" s="223">
        <f>F5337*'Usages mobilité'!$BG14*(1+'Usages mobilité'!$BH14)^(F$5217-$D$5217)/1000</f>
        <v>0</v>
      </c>
      <c r="G5388" s="223">
        <f>G5337*'Usages mobilité'!$BG14*(1+'Usages mobilité'!$BH14)^(G$5217-$D$5217)/1000</f>
        <v>0</v>
      </c>
      <c r="H5388" s="223">
        <f>H5337*'Usages mobilité'!$BG14*(1+'Usages mobilité'!$BH14)^(H$5217-$D$5217)/1000</f>
        <v>0</v>
      </c>
      <c r="I5388" s="223">
        <f>I5337*'Usages mobilité'!$BG14*(1+'Usages mobilité'!$BH14)^(I$5217-$D$5217)/1000</f>
        <v>0</v>
      </c>
      <c r="J5388" s="223">
        <f>J5337*'Usages mobilité'!$BG14*(1+'Usages mobilité'!$BH14)^(J$5217-$D$5217)/1000</f>
        <v>0</v>
      </c>
      <c r="K5388" s="223">
        <f>K5337*'Usages mobilité'!$BG14*(1+'Usages mobilité'!$BH14)^(K$5217-$D$5217)/1000</f>
        <v>0</v>
      </c>
      <c r="L5388" s="223">
        <f>L5337*'Usages mobilité'!$BG14*(1+'Usages mobilité'!$BH14)^(L$5217-$D$5217)/1000</f>
        <v>0</v>
      </c>
      <c r="M5388" s="223">
        <f>M5337*'Usages mobilité'!$BG14*(1+'Usages mobilité'!$BH14)^(M$5217-$D$5217)/1000</f>
        <v>0</v>
      </c>
      <c r="N5388" s="223">
        <f>N5337*'Usages mobilité'!$BG14*(1+'Usages mobilité'!$BH14)^(N$5217-$D$5217)/1000</f>
        <v>0</v>
      </c>
      <c r="O5388" s="223">
        <f>O5337*'Usages mobilité'!$BG14*(1+'Usages mobilité'!$BH14)^(O$5217-$D$5217)/1000</f>
        <v>0</v>
      </c>
      <c r="P5388" s="223">
        <f>P5337*'Usages mobilité'!$BG14*(1+'Usages mobilité'!$BH14)^(P$5217-$D$5217)/1000</f>
        <v>0</v>
      </c>
      <c r="Q5388" s="223">
        <f>Q5337*'Usages mobilité'!$BG14*(1+'Usages mobilité'!$BH14)^(Q$5217-$D$5217)/1000</f>
        <v>0</v>
      </c>
      <c r="R5388" s="223">
        <f>R5337*'Usages mobilité'!$BG14*(1+'Usages mobilité'!$BH14)^(R$5217-$D$5217)/1000</f>
        <v>0</v>
      </c>
    </row>
    <row r="5389" spans="1:18" hidden="1" outlineLevel="2" x14ac:dyDescent="0.25">
      <c r="A5389" s="222" t="str">
        <f>'Usages mobilité'!A15</f>
        <v>Usage mobilité n°12</v>
      </c>
      <c r="B5389" s="222" t="s">
        <v>645</v>
      </c>
      <c r="C5389" s="222"/>
      <c r="D5389" s="223">
        <f>D5338*'Usages mobilité'!$BG15*(1+'Usages mobilité'!$BH15)^(D$5217-$D$5217)/1000</f>
        <v>0</v>
      </c>
      <c r="E5389" s="223">
        <f>E5338*'Usages mobilité'!$BG15*(1+'Usages mobilité'!$BH15)^(E$5217-$D$5217)/1000</f>
        <v>0</v>
      </c>
      <c r="F5389" s="223">
        <f>F5338*'Usages mobilité'!$BG15*(1+'Usages mobilité'!$BH15)^(F$5217-$D$5217)/1000</f>
        <v>0</v>
      </c>
      <c r="G5389" s="223">
        <f>G5338*'Usages mobilité'!$BG15*(1+'Usages mobilité'!$BH15)^(G$5217-$D$5217)/1000</f>
        <v>0</v>
      </c>
      <c r="H5389" s="223">
        <f>H5338*'Usages mobilité'!$BG15*(1+'Usages mobilité'!$BH15)^(H$5217-$D$5217)/1000</f>
        <v>0</v>
      </c>
      <c r="I5389" s="223">
        <f>I5338*'Usages mobilité'!$BG15*(1+'Usages mobilité'!$BH15)^(I$5217-$D$5217)/1000</f>
        <v>0</v>
      </c>
      <c r="J5389" s="223">
        <f>J5338*'Usages mobilité'!$BG15*(1+'Usages mobilité'!$BH15)^(J$5217-$D$5217)/1000</f>
        <v>0</v>
      </c>
      <c r="K5389" s="223">
        <f>K5338*'Usages mobilité'!$BG15*(1+'Usages mobilité'!$BH15)^(K$5217-$D$5217)/1000</f>
        <v>0</v>
      </c>
      <c r="L5389" s="223">
        <f>L5338*'Usages mobilité'!$BG15*(1+'Usages mobilité'!$BH15)^(L$5217-$D$5217)/1000</f>
        <v>0</v>
      </c>
      <c r="M5389" s="223">
        <f>M5338*'Usages mobilité'!$BG15*(1+'Usages mobilité'!$BH15)^(M$5217-$D$5217)/1000</f>
        <v>0</v>
      </c>
      <c r="N5389" s="223">
        <f>N5338*'Usages mobilité'!$BG15*(1+'Usages mobilité'!$BH15)^(N$5217-$D$5217)/1000</f>
        <v>0</v>
      </c>
      <c r="O5389" s="223">
        <f>O5338*'Usages mobilité'!$BG15*(1+'Usages mobilité'!$BH15)^(O$5217-$D$5217)/1000</f>
        <v>0</v>
      </c>
      <c r="P5389" s="223">
        <f>P5338*'Usages mobilité'!$BG15*(1+'Usages mobilité'!$BH15)^(P$5217-$D$5217)/1000</f>
        <v>0</v>
      </c>
      <c r="Q5389" s="223">
        <f>Q5338*'Usages mobilité'!$BG15*(1+'Usages mobilité'!$BH15)^(Q$5217-$D$5217)/1000</f>
        <v>0</v>
      </c>
      <c r="R5389" s="223">
        <f>R5338*'Usages mobilité'!$BG15*(1+'Usages mobilité'!$BH15)^(R$5217-$D$5217)/1000</f>
        <v>0</v>
      </c>
    </row>
    <row r="5390" spans="1:18" hidden="1" outlineLevel="2" x14ac:dyDescent="0.25">
      <c r="A5390" s="222" t="str">
        <f>'Usages mobilité'!A16</f>
        <v>Usage mobilité n°13</v>
      </c>
      <c r="B5390" s="222" t="s">
        <v>645</v>
      </c>
      <c r="C5390" s="222"/>
      <c r="D5390" s="223">
        <f>D5339*'Usages mobilité'!$BG16*(1+'Usages mobilité'!$BH16)^(D$5217-$D$5217)/1000</f>
        <v>0</v>
      </c>
      <c r="E5390" s="223">
        <f>E5339*'Usages mobilité'!$BG16*(1+'Usages mobilité'!$BH16)^(E$5217-$D$5217)/1000</f>
        <v>0</v>
      </c>
      <c r="F5390" s="223">
        <f>F5339*'Usages mobilité'!$BG16*(1+'Usages mobilité'!$BH16)^(F$5217-$D$5217)/1000</f>
        <v>0</v>
      </c>
      <c r="G5390" s="223">
        <f>G5339*'Usages mobilité'!$BG16*(1+'Usages mobilité'!$BH16)^(G$5217-$D$5217)/1000</f>
        <v>0</v>
      </c>
      <c r="H5390" s="223">
        <f>H5339*'Usages mobilité'!$BG16*(1+'Usages mobilité'!$BH16)^(H$5217-$D$5217)/1000</f>
        <v>0</v>
      </c>
      <c r="I5390" s="223">
        <f>I5339*'Usages mobilité'!$BG16*(1+'Usages mobilité'!$BH16)^(I$5217-$D$5217)/1000</f>
        <v>0</v>
      </c>
      <c r="J5390" s="223">
        <f>J5339*'Usages mobilité'!$BG16*(1+'Usages mobilité'!$BH16)^(J$5217-$D$5217)/1000</f>
        <v>0</v>
      </c>
      <c r="K5390" s="223">
        <f>K5339*'Usages mobilité'!$BG16*(1+'Usages mobilité'!$BH16)^(K$5217-$D$5217)/1000</f>
        <v>0</v>
      </c>
      <c r="L5390" s="223">
        <f>L5339*'Usages mobilité'!$BG16*(1+'Usages mobilité'!$BH16)^(L$5217-$D$5217)/1000</f>
        <v>0</v>
      </c>
      <c r="M5390" s="223">
        <f>M5339*'Usages mobilité'!$BG16*(1+'Usages mobilité'!$BH16)^(M$5217-$D$5217)/1000</f>
        <v>0</v>
      </c>
      <c r="N5390" s="223">
        <f>N5339*'Usages mobilité'!$BG16*(1+'Usages mobilité'!$BH16)^(N$5217-$D$5217)/1000</f>
        <v>0</v>
      </c>
      <c r="O5390" s="223">
        <f>O5339*'Usages mobilité'!$BG16*(1+'Usages mobilité'!$BH16)^(O$5217-$D$5217)/1000</f>
        <v>0</v>
      </c>
      <c r="P5390" s="223">
        <f>P5339*'Usages mobilité'!$BG16*(1+'Usages mobilité'!$BH16)^(P$5217-$D$5217)/1000</f>
        <v>0</v>
      </c>
      <c r="Q5390" s="223">
        <f>Q5339*'Usages mobilité'!$BG16*(1+'Usages mobilité'!$BH16)^(Q$5217-$D$5217)/1000</f>
        <v>0</v>
      </c>
      <c r="R5390" s="223">
        <f>R5339*'Usages mobilité'!$BG16*(1+'Usages mobilité'!$BH16)^(R$5217-$D$5217)/1000</f>
        <v>0</v>
      </c>
    </row>
    <row r="5391" spans="1:18" hidden="1" outlineLevel="2" x14ac:dyDescent="0.25">
      <c r="A5391" s="222" t="str">
        <f>'Usages mobilité'!A17</f>
        <v>Usage mobilité n°14</v>
      </c>
      <c r="B5391" s="222" t="s">
        <v>645</v>
      </c>
      <c r="C5391" s="222"/>
      <c r="D5391" s="223">
        <f>D5340*'Usages mobilité'!$BG17*(1+'Usages mobilité'!$BH17)^(D$5217-$D$5217)/1000</f>
        <v>0</v>
      </c>
      <c r="E5391" s="223">
        <f>E5340*'Usages mobilité'!$BG17*(1+'Usages mobilité'!$BH17)^(E$5217-$D$5217)/1000</f>
        <v>0</v>
      </c>
      <c r="F5391" s="223">
        <f>F5340*'Usages mobilité'!$BG17*(1+'Usages mobilité'!$BH17)^(F$5217-$D$5217)/1000</f>
        <v>0</v>
      </c>
      <c r="G5391" s="223">
        <f>G5340*'Usages mobilité'!$BG17*(1+'Usages mobilité'!$BH17)^(G$5217-$D$5217)/1000</f>
        <v>0</v>
      </c>
      <c r="H5391" s="223">
        <f>H5340*'Usages mobilité'!$BG17*(1+'Usages mobilité'!$BH17)^(H$5217-$D$5217)/1000</f>
        <v>0</v>
      </c>
      <c r="I5391" s="223">
        <f>I5340*'Usages mobilité'!$BG17*(1+'Usages mobilité'!$BH17)^(I$5217-$D$5217)/1000</f>
        <v>0</v>
      </c>
      <c r="J5391" s="223">
        <f>J5340*'Usages mobilité'!$BG17*(1+'Usages mobilité'!$BH17)^(J$5217-$D$5217)/1000</f>
        <v>0</v>
      </c>
      <c r="K5391" s="223">
        <f>K5340*'Usages mobilité'!$BG17*(1+'Usages mobilité'!$BH17)^(K$5217-$D$5217)/1000</f>
        <v>0</v>
      </c>
      <c r="L5391" s="223">
        <f>L5340*'Usages mobilité'!$BG17*(1+'Usages mobilité'!$BH17)^(L$5217-$D$5217)/1000</f>
        <v>0</v>
      </c>
      <c r="M5391" s="223">
        <f>M5340*'Usages mobilité'!$BG17*(1+'Usages mobilité'!$BH17)^(M$5217-$D$5217)/1000</f>
        <v>0</v>
      </c>
      <c r="N5391" s="223">
        <f>N5340*'Usages mobilité'!$BG17*(1+'Usages mobilité'!$BH17)^(N$5217-$D$5217)/1000</f>
        <v>0</v>
      </c>
      <c r="O5391" s="223">
        <f>O5340*'Usages mobilité'!$BG17*(1+'Usages mobilité'!$BH17)^(O$5217-$D$5217)/1000</f>
        <v>0</v>
      </c>
      <c r="P5391" s="223">
        <f>P5340*'Usages mobilité'!$BG17*(1+'Usages mobilité'!$BH17)^(P$5217-$D$5217)/1000</f>
        <v>0</v>
      </c>
      <c r="Q5391" s="223">
        <f>Q5340*'Usages mobilité'!$BG17*(1+'Usages mobilité'!$BH17)^(Q$5217-$D$5217)/1000</f>
        <v>0</v>
      </c>
      <c r="R5391" s="223">
        <f>R5340*'Usages mobilité'!$BG17*(1+'Usages mobilité'!$BH17)^(R$5217-$D$5217)/1000</f>
        <v>0</v>
      </c>
    </row>
    <row r="5392" spans="1:18" hidden="1" outlineLevel="2" x14ac:dyDescent="0.25">
      <c r="A5392" s="222" t="str">
        <f>'Usages mobilité'!A18</f>
        <v>Usage mobilité n°15</v>
      </c>
      <c r="B5392" s="222" t="s">
        <v>645</v>
      </c>
      <c r="C5392" s="222"/>
      <c r="D5392" s="223">
        <f>D5341*'Usages mobilité'!$BG18*(1+'Usages mobilité'!$BH18)^(D$5217-$D$5217)/1000</f>
        <v>0</v>
      </c>
      <c r="E5392" s="223">
        <f>E5341*'Usages mobilité'!$BG18*(1+'Usages mobilité'!$BH18)^(E$5217-$D$5217)/1000</f>
        <v>0</v>
      </c>
      <c r="F5392" s="223">
        <f>F5341*'Usages mobilité'!$BG18*(1+'Usages mobilité'!$BH18)^(F$5217-$D$5217)/1000</f>
        <v>0</v>
      </c>
      <c r="G5392" s="223">
        <f>G5341*'Usages mobilité'!$BG18*(1+'Usages mobilité'!$BH18)^(G$5217-$D$5217)/1000</f>
        <v>0</v>
      </c>
      <c r="H5392" s="223">
        <f>H5341*'Usages mobilité'!$BG18*(1+'Usages mobilité'!$BH18)^(H$5217-$D$5217)/1000</f>
        <v>0</v>
      </c>
      <c r="I5392" s="223">
        <f>I5341*'Usages mobilité'!$BG18*(1+'Usages mobilité'!$BH18)^(I$5217-$D$5217)/1000</f>
        <v>0</v>
      </c>
      <c r="J5392" s="223">
        <f>J5341*'Usages mobilité'!$BG18*(1+'Usages mobilité'!$BH18)^(J$5217-$D$5217)/1000</f>
        <v>0</v>
      </c>
      <c r="K5392" s="223">
        <f>K5341*'Usages mobilité'!$BG18*(1+'Usages mobilité'!$BH18)^(K$5217-$D$5217)/1000</f>
        <v>0</v>
      </c>
      <c r="L5392" s="223">
        <f>L5341*'Usages mobilité'!$BG18*(1+'Usages mobilité'!$BH18)^(L$5217-$D$5217)/1000</f>
        <v>0</v>
      </c>
      <c r="M5392" s="223">
        <f>M5341*'Usages mobilité'!$BG18*(1+'Usages mobilité'!$BH18)^(M$5217-$D$5217)/1000</f>
        <v>0</v>
      </c>
      <c r="N5392" s="223">
        <f>N5341*'Usages mobilité'!$BG18*(1+'Usages mobilité'!$BH18)^(N$5217-$D$5217)/1000</f>
        <v>0</v>
      </c>
      <c r="O5392" s="223">
        <f>O5341*'Usages mobilité'!$BG18*(1+'Usages mobilité'!$BH18)^(O$5217-$D$5217)/1000</f>
        <v>0</v>
      </c>
      <c r="P5392" s="223">
        <f>P5341*'Usages mobilité'!$BG18*(1+'Usages mobilité'!$BH18)^(P$5217-$D$5217)/1000</f>
        <v>0</v>
      </c>
      <c r="Q5392" s="223">
        <f>Q5341*'Usages mobilité'!$BG18*(1+'Usages mobilité'!$BH18)^(Q$5217-$D$5217)/1000</f>
        <v>0</v>
      </c>
      <c r="R5392" s="223">
        <f>R5341*'Usages mobilité'!$BG18*(1+'Usages mobilité'!$BH18)^(R$5217-$D$5217)/1000</f>
        <v>0</v>
      </c>
    </row>
    <row r="5393" spans="1:18" hidden="1" outlineLevel="2" x14ac:dyDescent="0.25">
      <c r="A5393" s="222" t="str">
        <f>'Usages mobilité'!A19</f>
        <v>Usage mobilité n°16</v>
      </c>
      <c r="B5393" s="222" t="s">
        <v>645</v>
      </c>
      <c r="C5393" s="222"/>
      <c r="D5393" s="223">
        <f>D5342*'Usages mobilité'!$BG19*(1+'Usages mobilité'!$BH19)^(D$5217-$D$5217)/1000</f>
        <v>0</v>
      </c>
      <c r="E5393" s="223">
        <f>E5342*'Usages mobilité'!$BG19*(1+'Usages mobilité'!$BH19)^(E$5217-$D$5217)/1000</f>
        <v>0</v>
      </c>
      <c r="F5393" s="223">
        <f>F5342*'Usages mobilité'!$BG19*(1+'Usages mobilité'!$BH19)^(F$5217-$D$5217)/1000</f>
        <v>0</v>
      </c>
      <c r="G5393" s="223">
        <f>G5342*'Usages mobilité'!$BG19*(1+'Usages mobilité'!$BH19)^(G$5217-$D$5217)/1000</f>
        <v>0</v>
      </c>
      <c r="H5393" s="223">
        <f>H5342*'Usages mobilité'!$BG19*(1+'Usages mobilité'!$BH19)^(H$5217-$D$5217)/1000</f>
        <v>0</v>
      </c>
      <c r="I5393" s="223">
        <f>I5342*'Usages mobilité'!$BG19*(1+'Usages mobilité'!$BH19)^(I$5217-$D$5217)/1000</f>
        <v>0</v>
      </c>
      <c r="J5393" s="223">
        <f>J5342*'Usages mobilité'!$BG19*(1+'Usages mobilité'!$BH19)^(J$5217-$D$5217)/1000</f>
        <v>0</v>
      </c>
      <c r="K5393" s="223">
        <f>K5342*'Usages mobilité'!$BG19*(1+'Usages mobilité'!$BH19)^(K$5217-$D$5217)/1000</f>
        <v>0</v>
      </c>
      <c r="L5393" s="223">
        <f>L5342*'Usages mobilité'!$BG19*(1+'Usages mobilité'!$BH19)^(L$5217-$D$5217)/1000</f>
        <v>0</v>
      </c>
      <c r="M5393" s="223">
        <f>M5342*'Usages mobilité'!$BG19*(1+'Usages mobilité'!$BH19)^(M$5217-$D$5217)/1000</f>
        <v>0</v>
      </c>
      <c r="N5393" s="223">
        <f>N5342*'Usages mobilité'!$BG19*(1+'Usages mobilité'!$BH19)^(N$5217-$D$5217)/1000</f>
        <v>0</v>
      </c>
      <c r="O5393" s="223">
        <f>O5342*'Usages mobilité'!$BG19*(1+'Usages mobilité'!$BH19)^(O$5217-$D$5217)/1000</f>
        <v>0</v>
      </c>
      <c r="P5393" s="223">
        <f>P5342*'Usages mobilité'!$BG19*(1+'Usages mobilité'!$BH19)^(P$5217-$D$5217)/1000</f>
        <v>0</v>
      </c>
      <c r="Q5393" s="223">
        <f>Q5342*'Usages mobilité'!$BG19*(1+'Usages mobilité'!$BH19)^(Q$5217-$D$5217)/1000</f>
        <v>0</v>
      </c>
      <c r="R5393" s="223">
        <f>R5342*'Usages mobilité'!$BG19*(1+'Usages mobilité'!$BH19)^(R$5217-$D$5217)/1000</f>
        <v>0</v>
      </c>
    </row>
    <row r="5394" spans="1:18" hidden="1" outlineLevel="2" x14ac:dyDescent="0.25">
      <c r="A5394" s="222" t="str">
        <f>'Usages mobilité'!A20</f>
        <v>Usage mobilité n°17</v>
      </c>
      <c r="B5394" s="222" t="s">
        <v>645</v>
      </c>
      <c r="C5394" s="222"/>
      <c r="D5394" s="223">
        <f>D5343*'Usages mobilité'!$BG20*(1+'Usages mobilité'!$BH20)^(D$5217-$D$5217)/1000</f>
        <v>0</v>
      </c>
      <c r="E5394" s="223">
        <f>E5343*'Usages mobilité'!$BG20*(1+'Usages mobilité'!$BH20)^(E$5217-$D$5217)/1000</f>
        <v>0</v>
      </c>
      <c r="F5394" s="223">
        <f>F5343*'Usages mobilité'!$BG20*(1+'Usages mobilité'!$BH20)^(F$5217-$D$5217)/1000</f>
        <v>0</v>
      </c>
      <c r="G5394" s="223">
        <f>G5343*'Usages mobilité'!$BG20*(1+'Usages mobilité'!$BH20)^(G$5217-$D$5217)/1000</f>
        <v>0</v>
      </c>
      <c r="H5394" s="223">
        <f>H5343*'Usages mobilité'!$BG20*(1+'Usages mobilité'!$BH20)^(H$5217-$D$5217)/1000</f>
        <v>0</v>
      </c>
      <c r="I5394" s="223">
        <f>I5343*'Usages mobilité'!$BG20*(1+'Usages mobilité'!$BH20)^(I$5217-$D$5217)/1000</f>
        <v>0</v>
      </c>
      <c r="J5394" s="223">
        <f>J5343*'Usages mobilité'!$BG20*(1+'Usages mobilité'!$BH20)^(J$5217-$D$5217)/1000</f>
        <v>0</v>
      </c>
      <c r="K5394" s="223">
        <f>K5343*'Usages mobilité'!$BG20*(1+'Usages mobilité'!$BH20)^(K$5217-$D$5217)/1000</f>
        <v>0</v>
      </c>
      <c r="L5394" s="223">
        <f>L5343*'Usages mobilité'!$BG20*(1+'Usages mobilité'!$BH20)^(L$5217-$D$5217)/1000</f>
        <v>0</v>
      </c>
      <c r="M5394" s="223">
        <f>M5343*'Usages mobilité'!$BG20*(1+'Usages mobilité'!$BH20)^(M$5217-$D$5217)/1000</f>
        <v>0</v>
      </c>
      <c r="N5394" s="223">
        <f>N5343*'Usages mobilité'!$BG20*(1+'Usages mobilité'!$BH20)^(N$5217-$D$5217)/1000</f>
        <v>0</v>
      </c>
      <c r="O5394" s="223">
        <f>O5343*'Usages mobilité'!$BG20*(1+'Usages mobilité'!$BH20)^(O$5217-$D$5217)/1000</f>
        <v>0</v>
      </c>
      <c r="P5394" s="223">
        <f>P5343*'Usages mobilité'!$BG20*(1+'Usages mobilité'!$BH20)^(P$5217-$D$5217)/1000</f>
        <v>0</v>
      </c>
      <c r="Q5394" s="223">
        <f>Q5343*'Usages mobilité'!$BG20*(1+'Usages mobilité'!$BH20)^(Q$5217-$D$5217)/1000</f>
        <v>0</v>
      </c>
      <c r="R5394" s="223">
        <f>R5343*'Usages mobilité'!$BG20*(1+'Usages mobilité'!$BH20)^(R$5217-$D$5217)/1000</f>
        <v>0</v>
      </c>
    </row>
    <row r="5395" spans="1:18" hidden="1" outlineLevel="2" x14ac:dyDescent="0.25">
      <c r="A5395" s="222" t="str">
        <f>'Usages mobilité'!A21</f>
        <v>Usage mobilité n°18</v>
      </c>
      <c r="B5395" s="222" t="s">
        <v>645</v>
      </c>
      <c r="C5395" s="222"/>
      <c r="D5395" s="223">
        <f>D5344*'Usages mobilité'!$BG21*(1+'Usages mobilité'!$BH21)^(D$5217-$D$5217)/1000</f>
        <v>0</v>
      </c>
      <c r="E5395" s="223">
        <f>E5344*'Usages mobilité'!$BG21*(1+'Usages mobilité'!$BH21)^(E$5217-$D$5217)/1000</f>
        <v>0</v>
      </c>
      <c r="F5395" s="223">
        <f>F5344*'Usages mobilité'!$BG21*(1+'Usages mobilité'!$BH21)^(F$5217-$D$5217)/1000</f>
        <v>0</v>
      </c>
      <c r="G5395" s="223">
        <f>G5344*'Usages mobilité'!$BG21*(1+'Usages mobilité'!$BH21)^(G$5217-$D$5217)/1000</f>
        <v>0</v>
      </c>
      <c r="H5395" s="223">
        <f>H5344*'Usages mobilité'!$BG21*(1+'Usages mobilité'!$BH21)^(H$5217-$D$5217)/1000</f>
        <v>0</v>
      </c>
      <c r="I5395" s="223">
        <f>I5344*'Usages mobilité'!$BG21*(1+'Usages mobilité'!$BH21)^(I$5217-$D$5217)/1000</f>
        <v>0</v>
      </c>
      <c r="J5395" s="223">
        <f>J5344*'Usages mobilité'!$BG21*(1+'Usages mobilité'!$BH21)^(J$5217-$D$5217)/1000</f>
        <v>0</v>
      </c>
      <c r="K5395" s="223">
        <f>K5344*'Usages mobilité'!$BG21*(1+'Usages mobilité'!$BH21)^(K$5217-$D$5217)/1000</f>
        <v>0</v>
      </c>
      <c r="L5395" s="223">
        <f>L5344*'Usages mobilité'!$BG21*(1+'Usages mobilité'!$BH21)^(L$5217-$D$5217)/1000</f>
        <v>0</v>
      </c>
      <c r="M5395" s="223">
        <f>M5344*'Usages mobilité'!$BG21*(1+'Usages mobilité'!$BH21)^(M$5217-$D$5217)/1000</f>
        <v>0</v>
      </c>
      <c r="N5395" s="223">
        <f>N5344*'Usages mobilité'!$BG21*(1+'Usages mobilité'!$BH21)^(N$5217-$D$5217)/1000</f>
        <v>0</v>
      </c>
      <c r="O5395" s="223">
        <f>O5344*'Usages mobilité'!$BG21*(1+'Usages mobilité'!$BH21)^(O$5217-$D$5217)/1000</f>
        <v>0</v>
      </c>
      <c r="P5395" s="223">
        <f>P5344*'Usages mobilité'!$BG21*(1+'Usages mobilité'!$BH21)^(P$5217-$D$5217)/1000</f>
        <v>0</v>
      </c>
      <c r="Q5395" s="223">
        <f>Q5344*'Usages mobilité'!$BG21*(1+'Usages mobilité'!$BH21)^(Q$5217-$D$5217)/1000</f>
        <v>0</v>
      </c>
      <c r="R5395" s="223">
        <f>R5344*'Usages mobilité'!$BG21*(1+'Usages mobilité'!$BH21)^(R$5217-$D$5217)/1000</f>
        <v>0</v>
      </c>
    </row>
    <row r="5396" spans="1:18" hidden="1" outlineLevel="2" x14ac:dyDescent="0.25">
      <c r="A5396" s="222" t="str">
        <f>'Usages mobilité'!A22</f>
        <v>Usage mobilité n°19</v>
      </c>
      <c r="B5396" s="222" t="s">
        <v>645</v>
      </c>
      <c r="C5396" s="222"/>
      <c r="D5396" s="223">
        <f>D5345*'Usages mobilité'!$BG22*(1+'Usages mobilité'!$BH22)^(D$5217-$D$5217)/1000</f>
        <v>0</v>
      </c>
      <c r="E5396" s="223">
        <f>E5345*'Usages mobilité'!$BG22*(1+'Usages mobilité'!$BH22)^(E$5217-$D$5217)/1000</f>
        <v>0</v>
      </c>
      <c r="F5396" s="223">
        <f>F5345*'Usages mobilité'!$BG22*(1+'Usages mobilité'!$BH22)^(F$5217-$D$5217)/1000</f>
        <v>0</v>
      </c>
      <c r="G5396" s="223">
        <f>G5345*'Usages mobilité'!$BG22*(1+'Usages mobilité'!$BH22)^(G$5217-$D$5217)/1000</f>
        <v>0</v>
      </c>
      <c r="H5396" s="223">
        <f>H5345*'Usages mobilité'!$BG22*(1+'Usages mobilité'!$BH22)^(H$5217-$D$5217)/1000</f>
        <v>0</v>
      </c>
      <c r="I5396" s="223">
        <f>I5345*'Usages mobilité'!$BG22*(1+'Usages mobilité'!$BH22)^(I$5217-$D$5217)/1000</f>
        <v>0</v>
      </c>
      <c r="J5396" s="223">
        <f>J5345*'Usages mobilité'!$BG22*(1+'Usages mobilité'!$BH22)^(J$5217-$D$5217)/1000</f>
        <v>0</v>
      </c>
      <c r="K5396" s="223">
        <f>K5345*'Usages mobilité'!$BG22*(1+'Usages mobilité'!$BH22)^(K$5217-$D$5217)/1000</f>
        <v>0</v>
      </c>
      <c r="L5396" s="223">
        <f>L5345*'Usages mobilité'!$BG22*(1+'Usages mobilité'!$BH22)^(L$5217-$D$5217)/1000</f>
        <v>0</v>
      </c>
      <c r="M5396" s="223">
        <f>M5345*'Usages mobilité'!$BG22*(1+'Usages mobilité'!$BH22)^(M$5217-$D$5217)/1000</f>
        <v>0</v>
      </c>
      <c r="N5396" s="223">
        <f>N5345*'Usages mobilité'!$BG22*(1+'Usages mobilité'!$BH22)^(N$5217-$D$5217)/1000</f>
        <v>0</v>
      </c>
      <c r="O5396" s="223">
        <f>O5345*'Usages mobilité'!$BG22*(1+'Usages mobilité'!$BH22)^(O$5217-$D$5217)/1000</f>
        <v>0</v>
      </c>
      <c r="P5396" s="223">
        <f>P5345*'Usages mobilité'!$BG22*(1+'Usages mobilité'!$BH22)^(P$5217-$D$5217)/1000</f>
        <v>0</v>
      </c>
      <c r="Q5396" s="223">
        <f>Q5345*'Usages mobilité'!$BG22*(1+'Usages mobilité'!$BH22)^(Q$5217-$D$5217)/1000</f>
        <v>0</v>
      </c>
      <c r="R5396" s="223">
        <f>R5345*'Usages mobilité'!$BG22*(1+'Usages mobilité'!$BH22)^(R$5217-$D$5217)/1000</f>
        <v>0</v>
      </c>
    </row>
    <row r="5397" spans="1:18" hidden="1" outlineLevel="2" x14ac:dyDescent="0.25">
      <c r="A5397" s="222" t="str">
        <f>'Usages mobilité'!A23</f>
        <v>Usage mobilité n°20</v>
      </c>
      <c r="B5397" s="222" t="s">
        <v>645</v>
      </c>
      <c r="C5397" s="222"/>
      <c r="D5397" s="223">
        <f>D5346*'Usages mobilité'!$BG23*(1+'Usages mobilité'!$BH23)^(D$5217-$D$5217)/1000</f>
        <v>0</v>
      </c>
      <c r="E5397" s="223">
        <f>E5346*'Usages mobilité'!$BG23*(1+'Usages mobilité'!$BH23)^(E$5217-$D$5217)/1000</f>
        <v>0</v>
      </c>
      <c r="F5397" s="223">
        <f>F5346*'Usages mobilité'!$BG23*(1+'Usages mobilité'!$BH23)^(F$5217-$D$5217)/1000</f>
        <v>0</v>
      </c>
      <c r="G5397" s="223">
        <f>G5346*'Usages mobilité'!$BG23*(1+'Usages mobilité'!$BH23)^(G$5217-$D$5217)/1000</f>
        <v>0</v>
      </c>
      <c r="H5397" s="223">
        <f>H5346*'Usages mobilité'!$BG23*(1+'Usages mobilité'!$BH23)^(H$5217-$D$5217)/1000</f>
        <v>0</v>
      </c>
      <c r="I5397" s="223">
        <f>I5346*'Usages mobilité'!$BG23*(1+'Usages mobilité'!$BH23)^(I$5217-$D$5217)/1000</f>
        <v>0</v>
      </c>
      <c r="J5397" s="223">
        <f>J5346*'Usages mobilité'!$BG23*(1+'Usages mobilité'!$BH23)^(J$5217-$D$5217)/1000</f>
        <v>0</v>
      </c>
      <c r="K5397" s="223">
        <f>K5346*'Usages mobilité'!$BG23*(1+'Usages mobilité'!$BH23)^(K$5217-$D$5217)/1000</f>
        <v>0</v>
      </c>
      <c r="L5397" s="223">
        <f>L5346*'Usages mobilité'!$BG23*(1+'Usages mobilité'!$BH23)^(L$5217-$D$5217)/1000</f>
        <v>0</v>
      </c>
      <c r="M5397" s="223">
        <f>M5346*'Usages mobilité'!$BG23*(1+'Usages mobilité'!$BH23)^(M$5217-$D$5217)/1000</f>
        <v>0</v>
      </c>
      <c r="N5397" s="223">
        <f>N5346*'Usages mobilité'!$BG23*(1+'Usages mobilité'!$BH23)^(N$5217-$D$5217)/1000</f>
        <v>0</v>
      </c>
      <c r="O5397" s="223">
        <f>O5346*'Usages mobilité'!$BG23*(1+'Usages mobilité'!$BH23)^(O$5217-$D$5217)/1000</f>
        <v>0</v>
      </c>
      <c r="P5397" s="223">
        <f>P5346*'Usages mobilité'!$BG23*(1+'Usages mobilité'!$BH23)^(P$5217-$D$5217)/1000</f>
        <v>0</v>
      </c>
      <c r="Q5397" s="223">
        <f>Q5346*'Usages mobilité'!$BG23*(1+'Usages mobilité'!$BH23)^(Q$5217-$D$5217)/1000</f>
        <v>0</v>
      </c>
      <c r="R5397" s="223">
        <f>R5346*'Usages mobilité'!$BG23*(1+'Usages mobilité'!$BH23)^(R$5217-$D$5217)/1000</f>
        <v>0</v>
      </c>
    </row>
    <row r="5398" spans="1:18" hidden="1" outlineLevel="2" x14ac:dyDescent="0.25">
      <c r="A5398" s="222" t="str">
        <f>'Usages mobilité'!A24</f>
        <v>Usage mobilité n°21</v>
      </c>
      <c r="B5398" s="222" t="s">
        <v>645</v>
      </c>
      <c r="C5398" s="222"/>
      <c r="D5398" s="223">
        <f>D5347*'Usages mobilité'!$BG24*(1+'Usages mobilité'!$BH24)^(D$5217-$D$5217)/1000</f>
        <v>0</v>
      </c>
      <c r="E5398" s="223">
        <f>E5347*'Usages mobilité'!$BG24*(1+'Usages mobilité'!$BH24)^(E$5217-$D$5217)/1000</f>
        <v>0</v>
      </c>
      <c r="F5398" s="223">
        <f>F5347*'Usages mobilité'!$BG24*(1+'Usages mobilité'!$BH24)^(F$5217-$D$5217)/1000</f>
        <v>0</v>
      </c>
      <c r="G5398" s="223">
        <f>G5347*'Usages mobilité'!$BG24*(1+'Usages mobilité'!$BH24)^(G$5217-$D$5217)/1000</f>
        <v>0</v>
      </c>
      <c r="H5398" s="223">
        <f>H5347*'Usages mobilité'!$BG24*(1+'Usages mobilité'!$BH24)^(H$5217-$D$5217)/1000</f>
        <v>0</v>
      </c>
      <c r="I5398" s="223">
        <f>I5347*'Usages mobilité'!$BG24*(1+'Usages mobilité'!$BH24)^(I$5217-$D$5217)/1000</f>
        <v>0</v>
      </c>
      <c r="J5398" s="223">
        <f>J5347*'Usages mobilité'!$BG24*(1+'Usages mobilité'!$BH24)^(J$5217-$D$5217)/1000</f>
        <v>0</v>
      </c>
      <c r="K5398" s="223">
        <f>K5347*'Usages mobilité'!$BG24*(1+'Usages mobilité'!$BH24)^(K$5217-$D$5217)/1000</f>
        <v>0</v>
      </c>
      <c r="L5398" s="223">
        <f>L5347*'Usages mobilité'!$BG24*(1+'Usages mobilité'!$BH24)^(L$5217-$D$5217)/1000</f>
        <v>0</v>
      </c>
      <c r="M5398" s="223">
        <f>M5347*'Usages mobilité'!$BG24*(1+'Usages mobilité'!$BH24)^(M$5217-$D$5217)/1000</f>
        <v>0</v>
      </c>
      <c r="N5398" s="223">
        <f>N5347*'Usages mobilité'!$BG24*(1+'Usages mobilité'!$BH24)^(N$5217-$D$5217)/1000</f>
        <v>0</v>
      </c>
      <c r="O5398" s="223">
        <f>O5347*'Usages mobilité'!$BG24*(1+'Usages mobilité'!$BH24)^(O$5217-$D$5217)/1000</f>
        <v>0</v>
      </c>
      <c r="P5398" s="223">
        <f>P5347*'Usages mobilité'!$BG24*(1+'Usages mobilité'!$BH24)^(P$5217-$D$5217)/1000</f>
        <v>0</v>
      </c>
      <c r="Q5398" s="223">
        <f>Q5347*'Usages mobilité'!$BG24*(1+'Usages mobilité'!$BH24)^(Q$5217-$D$5217)/1000</f>
        <v>0</v>
      </c>
      <c r="R5398" s="223">
        <f>R5347*'Usages mobilité'!$BG24*(1+'Usages mobilité'!$BH24)^(R$5217-$D$5217)/1000</f>
        <v>0</v>
      </c>
    </row>
    <row r="5399" spans="1:18" hidden="1" outlineLevel="2" x14ac:dyDescent="0.25">
      <c r="A5399" s="222" t="str">
        <f>'Usages mobilité'!A25</f>
        <v>Usage mobilité n°22</v>
      </c>
      <c r="B5399" s="222" t="s">
        <v>645</v>
      </c>
      <c r="C5399" s="222"/>
      <c r="D5399" s="223">
        <f>D5348*'Usages mobilité'!$BG25*(1+'Usages mobilité'!$BH25)^(D$5217-$D$5217)/1000</f>
        <v>0</v>
      </c>
      <c r="E5399" s="223">
        <f>E5348*'Usages mobilité'!$BG25*(1+'Usages mobilité'!$BH25)^(E$5217-$D$5217)/1000</f>
        <v>0</v>
      </c>
      <c r="F5399" s="223">
        <f>F5348*'Usages mobilité'!$BG25*(1+'Usages mobilité'!$BH25)^(F$5217-$D$5217)/1000</f>
        <v>0</v>
      </c>
      <c r="G5399" s="223">
        <f>G5348*'Usages mobilité'!$BG25*(1+'Usages mobilité'!$BH25)^(G$5217-$D$5217)/1000</f>
        <v>0</v>
      </c>
      <c r="H5399" s="223">
        <f>H5348*'Usages mobilité'!$BG25*(1+'Usages mobilité'!$BH25)^(H$5217-$D$5217)/1000</f>
        <v>0</v>
      </c>
      <c r="I5399" s="223">
        <f>I5348*'Usages mobilité'!$BG25*(1+'Usages mobilité'!$BH25)^(I$5217-$D$5217)/1000</f>
        <v>0</v>
      </c>
      <c r="J5399" s="223">
        <f>J5348*'Usages mobilité'!$BG25*(1+'Usages mobilité'!$BH25)^(J$5217-$D$5217)/1000</f>
        <v>0</v>
      </c>
      <c r="K5399" s="223">
        <f>K5348*'Usages mobilité'!$BG25*(1+'Usages mobilité'!$BH25)^(K$5217-$D$5217)/1000</f>
        <v>0</v>
      </c>
      <c r="L5399" s="223">
        <f>L5348*'Usages mobilité'!$BG25*(1+'Usages mobilité'!$BH25)^(L$5217-$D$5217)/1000</f>
        <v>0</v>
      </c>
      <c r="M5399" s="223">
        <f>M5348*'Usages mobilité'!$BG25*(1+'Usages mobilité'!$BH25)^(M$5217-$D$5217)/1000</f>
        <v>0</v>
      </c>
      <c r="N5399" s="223">
        <f>N5348*'Usages mobilité'!$BG25*(1+'Usages mobilité'!$BH25)^(N$5217-$D$5217)/1000</f>
        <v>0</v>
      </c>
      <c r="O5399" s="223">
        <f>O5348*'Usages mobilité'!$BG25*(1+'Usages mobilité'!$BH25)^(O$5217-$D$5217)/1000</f>
        <v>0</v>
      </c>
      <c r="P5399" s="223">
        <f>P5348*'Usages mobilité'!$BG25*(1+'Usages mobilité'!$BH25)^(P$5217-$D$5217)/1000</f>
        <v>0</v>
      </c>
      <c r="Q5399" s="223">
        <f>Q5348*'Usages mobilité'!$BG25*(1+'Usages mobilité'!$BH25)^(Q$5217-$D$5217)/1000</f>
        <v>0</v>
      </c>
      <c r="R5399" s="223">
        <f>R5348*'Usages mobilité'!$BG25*(1+'Usages mobilité'!$BH25)^(R$5217-$D$5217)/1000</f>
        <v>0</v>
      </c>
    </row>
    <row r="5400" spans="1:18" hidden="1" outlineLevel="2" x14ac:dyDescent="0.25">
      <c r="A5400" s="222" t="str">
        <f>'Usages mobilité'!A26</f>
        <v>Usage mobilité n°23</v>
      </c>
      <c r="B5400" s="222" t="s">
        <v>645</v>
      </c>
      <c r="C5400" s="222"/>
      <c r="D5400" s="223">
        <f>D5349*'Usages mobilité'!$BG26*(1+'Usages mobilité'!$BH26)^(D$5217-$D$5217)/1000</f>
        <v>0</v>
      </c>
      <c r="E5400" s="223">
        <f>E5349*'Usages mobilité'!$BG26*(1+'Usages mobilité'!$BH26)^(E$5217-$D$5217)/1000</f>
        <v>0</v>
      </c>
      <c r="F5400" s="223">
        <f>F5349*'Usages mobilité'!$BG26*(1+'Usages mobilité'!$BH26)^(F$5217-$D$5217)/1000</f>
        <v>0</v>
      </c>
      <c r="G5400" s="223">
        <f>G5349*'Usages mobilité'!$BG26*(1+'Usages mobilité'!$BH26)^(G$5217-$D$5217)/1000</f>
        <v>0</v>
      </c>
      <c r="H5400" s="223">
        <f>H5349*'Usages mobilité'!$BG26*(1+'Usages mobilité'!$BH26)^(H$5217-$D$5217)/1000</f>
        <v>0</v>
      </c>
      <c r="I5400" s="223">
        <f>I5349*'Usages mobilité'!$BG26*(1+'Usages mobilité'!$BH26)^(I$5217-$D$5217)/1000</f>
        <v>0</v>
      </c>
      <c r="J5400" s="223">
        <f>J5349*'Usages mobilité'!$BG26*(1+'Usages mobilité'!$BH26)^(J$5217-$D$5217)/1000</f>
        <v>0</v>
      </c>
      <c r="K5400" s="223">
        <f>K5349*'Usages mobilité'!$BG26*(1+'Usages mobilité'!$BH26)^(K$5217-$D$5217)/1000</f>
        <v>0</v>
      </c>
      <c r="L5400" s="223">
        <f>L5349*'Usages mobilité'!$BG26*(1+'Usages mobilité'!$BH26)^(L$5217-$D$5217)/1000</f>
        <v>0</v>
      </c>
      <c r="M5400" s="223">
        <f>M5349*'Usages mobilité'!$BG26*(1+'Usages mobilité'!$BH26)^(M$5217-$D$5217)/1000</f>
        <v>0</v>
      </c>
      <c r="N5400" s="223">
        <f>N5349*'Usages mobilité'!$BG26*(1+'Usages mobilité'!$BH26)^(N$5217-$D$5217)/1000</f>
        <v>0</v>
      </c>
      <c r="O5400" s="223">
        <f>O5349*'Usages mobilité'!$BG26*(1+'Usages mobilité'!$BH26)^(O$5217-$D$5217)/1000</f>
        <v>0</v>
      </c>
      <c r="P5400" s="223">
        <f>P5349*'Usages mobilité'!$BG26*(1+'Usages mobilité'!$BH26)^(P$5217-$D$5217)/1000</f>
        <v>0</v>
      </c>
      <c r="Q5400" s="223">
        <f>Q5349*'Usages mobilité'!$BG26*(1+'Usages mobilité'!$BH26)^(Q$5217-$D$5217)/1000</f>
        <v>0</v>
      </c>
      <c r="R5400" s="223">
        <f>R5349*'Usages mobilité'!$BG26*(1+'Usages mobilité'!$BH26)^(R$5217-$D$5217)/1000</f>
        <v>0</v>
      </c>
    </row>
    <row r="5401" spans="1:18" hidden="1" outlineLevel="2" x14ac:dyDescent="0.25">
      <c r="A5401" s="222" t="str">
        <f>'Usages mobilité'!A27</f>
        <v>Usage mobilité n°24</v>
      </c>
      <c r="B5401" s="222" t="s">
        <v>645</v>
      </c>
      <c r="C5401" s="222"/>
      <c r="D5401" s="223">
        <f>D5350*'Usages mobilité'!$BG27*(1+'Usages mobilité'!$BH27)^(D$5217-$D$5217)/1000</f>
        <v>0</v>
      </c>
      <c r="E5401" s="223">
        <f>E5350*'Usages mobilité'!$BG27*(1+'Usages mobilité'!$BH27)^(E$5217-$D$5217)/1000</f>
        <v>0</v>
      </c>
      <c r="F5401" s="223">
        <f>F5350*'Usages mobilité'!$BG27*(1+'Usages mobilité'!$BH27)^(F$5217-$D$5217)/1000</f>
        <v>0</v>
      </c>
      <c r="G5401" s="223">
        <f>G5350*'Usages mobilité'!$BG27*(1+'Usages mobilité'!$BH27)^(G$5217-$D$5217)/1000</f>
        <v>0</v>
      </c>
      <c r="H5401" s="223">
        <f>H5350*'Usages mobilité'!$BG27*(1+'Usages mobilité'!$BH27)^(H$5217-$D$5217)/1000</f>
        <v>0</v>
      </c>
      <c r="I5401" s="223">
        <f>I5350*'Usages mobilité'!$BG27*(1+'Usages mobilité'!$BH27)^(I$5217-$D$5217)/1000</f>
        <v>0</v>
      </c>
      <c r="J5401" s="223">
        <f>J5350*'Usages mobilité'!$BG27*(1+'Usages mobilité'!$BH27)^(J$5217-$D$5217)/1000</f>
        <v>0</v>
      </c>
      <c r="K5401" s="223">
        <f>K5350*'Usages mobilité'!$BG27*(1+'Usages mobilité'!$BH27)^(K$5217-$D$5217)/1000</f>
        <v>0</v>
      </c>
      <c r="L5401" s="223">
        <f>L5350*'Usages mobilité'!$BG27*(1+'Usages mobilité'!$BH27)^(L$5217-$D$5217)/1000</f>
        <v>0</v>
      </c>
      <c r="M5401" s="223">
        <f>M5350*'Usages mobilité'!$BG27*(1+'Usages mobilité'!$BH27)^(M$5217-$D$5217)/1000</f>
        <v>0</v>
      </c>
      <c r="N5401" s="223">
        <f>N5350*'Usages mobilité'!$BG27*(1+'Usages mobilité'!$BH27)^(N$5217-$D$5217)/1000</f>
        <v>0</v>
      </c>
      <c r="O5401" s="223">
        <f>O5350*'Usages mobilité'!$BG27*(1+'Usages mobilité'!$BH27)^(O$5217-$D$5217)/1000</f>
        <v>0</v>
      </c>
      <c r="P5401" s="223">
        <f>P5350*'Usages mobilité'!$BG27*(1+'Usages mobilité'!$BH27)^(P$5217-$D$5217)/1000</f>
        <v>0</v>
      </c>
      <c r="Q5401" s="223">
        <f>Q5350*'Usages mobilité'!$BG27*(1+'Usages mobilité'!$BH27)^(Q$5217-$D$5217)/1000</f>
        <v>0</v>
      </c>
      <c r="R5401" s="223">
        <f>R5350*'Usages mobilité'!$BG27*(1+'Usages mobilité'!$BH27)^(R$5217-$D$5217)/1000</f>
        <v>0</v>
      </c>
    </row>
    <row r="5402" spans="1:18" hidden="1" outlineLevel="2" x14ac:dyDescent="0.25">
      <c r="A5402" s="222" t="str">
        <f>'Usages mobilité'!A28</f>
        <v>Usage mobilité n°25</v>
      </c>
      <c r="B5402" s="222" t="s">
        <v>645</v>
      </c>
      <c r="C5402" s="222"/>
      <c r="D5402" s="223">
        <f>D5351*'Usages mobilité'!$BG28*(1+'Usages mobilité'!$BH28)^(D$5217-$D$5217)/1000</f>
        <v>0</v>
      </c>
      <c r="E5402" s="223">
        <f>E5351*'Usages mobilité'!$BG28*(1+'Usages mobilité'!$BH28)^(E$5217-$D$5217)/1000</f>
        <v>0</v>
      </c>
      <c r="F5402" s="223">
        <f>F5351*'Usages mobilité'!$BG28*(1+'Usages mobilité'!$BH28)^(F$5217-$D$5217)/1000</f>
        <v>0</v>
      </c>
      <c r="G5402" s="223">
        <f>G5351*'Usages mobilité'!$BG28*(1+'Usages mobilité'!$BH28)^(G$5217-$D$5217)/1000</f>
        <v>0</v>
      </c>
      <c r="H5402" s="223">
        <f>H5351*'Usages mobilité'!$BG28*(1+'Usages mobilité'!$BH28)^(H$5217-$D$5217)/1000</f>
        <v>0</v>
      </c>
      <c r="I5402" s="223">
        <f>I5351*'Usages mobilité'!$BG28*(1+'Usages mobilité'!$BH28)^(I$5217-$D$5217)/1000</f>
        <v>0</v>
      </c>
      <c r="J5402" s="223">
        <f>J5351*'Usages mobilité'!$BG28*(1+'Usages mobilité'!$BH28)^(J$5217-$D$5217)/1000</f>
        <v>0</v>
      </c>
      <c r="K5402" s="223">
        <f>K5351*'Usages mobilité'!$BG28*(1+'Usages mobilité'!$BH28)^(K$5217-$D$5217)/1000</f>
        <v>0</v>
      </c>
      <c r="L5402" s="223">
        <f>L5351*'Usages mobilité'!$BG28*(1+'Usages mobilité'!$BH28)^(L$5217-$D$5217)/1000</f>
        <v>0</v>
      </c>
      <c r="M5402" s="223">
        <f>M5351*'Usages mobilité'!$BG28*(1+'Usages mobilité'!$BH28)^(M$5217-$D$5217)/1000</f>
        <v>0</v>
      </c>
      <c r="N5402" s="223">
        <f>N5351*'Usages mobilité'!$BG28*(1+'Usages mobilité'!$BH28)^(N$5217-$D$5217)/1000</f>
        <v>0</v>
      </c>
      <c r="O5402" s="223">
        <f>O5351*'Usages mobilité'!$BG28*(1+'Usages mobilité'!$BH28)^(O$5217-$D$5217)/1000</f>
        <v>0</v>
      </c>
      <c r="P5402" s="223">
        <f>P5351*'Usages mobilité'!$BG28*(1+'Usages mobilité'!$BH28)^(P$5217-$D$5217)/1000</f>
        <v>0</v>
      </c>
      <c r="Q5402" s="223">
        <f>Q5351*'Usages mobilité'!$BG28*(1+'Usages mobilité'!$BH28)^(Q$5217-$D$5217)/1000</f>
        <v>0</v>
      </c>
      <c r="R5402" s="223">
        <f>R5351*'Usages mobilité'!$BG28*(1+'Usages mobilité'!$BH28)^(R$5217-$D$5217)/1000</f>
        <v>0</v>
      </c>
    </row>
    <row r="5403" spans="1:18" hidden="1" outlineLevel="2" x14ac:dyDescent="0.25">
      <c r="A5403" s="222" t="str">
        <f>'Usages mobilité'!A29</f>
        <v>Usage mobilité n°26</v>
      </c>
      <c r="B5403" s="222" t="s">
        <v>645</v>
      </c>
      <c r="C5403" s="222"/>
      <c r="D5403" s="223">
        <f>D5352*'Usages mobilité'!$BG29*(1+'Usages mobilité'!$BH29)^(D$5217-$D$5217)/1000</f>
        <v>0</v>
      </c>
      <c r="E5403" s="223">
        <f>E5352*'Usages mobilité'!$BG29*(1+'Usages mobilité'!$BH29)^(E$5217-$D$5217)/1000</f>
        <v>0</v>
      </c>
      <c r="F5403" s="223">
        <f>F5352*'Usages mobilité'!$BG29*(1+'Usages mobilité'!$BH29)^(F$5217-$D$5217)/1000</f>
        <v>0</v>
      </c>
      <c r="G5403" s="223">
        <f>G5352*'Usages mobilité'!$BG29*(1+'Usages mobilité'!$BH29)^(G$5217-$D$5217)/1000</f>
        <v>0</v>
      </c>
      <c r="H5403" s="223">
        <f>H5352*'Usages mobilité'!$BG29*(1+'Usages mobilité'!$BH29)^(H$5217-$D$5217)/1000</f>
        <v>0</v>
      </c>
      <c r="I5403" s="223">
        <f>I5352*'Usages mobilité'!$BG29*(1+'Usages mobilité'!$BH29)^(I$5217-$D$5217)/1000</f>
        <v>0</v>
      </c>
      <c r="J5403" s="223">
        <f>J5352*'Usages mobilité'!$BG29*(1+'Usages mobilité'!$BH29)^(J$5217-$D$5217)/1000</f>
        <v>0</v>
      </c>
      <c r="K5403" s="223">
        <f>K5352*'Usages mobilité'!$BG29*(1+'Usages mobilité'!$BH29)^(K$5217-$D$5217)/1000</f>
        <v>0</v>
      </c>
      <c r="L5403" s="223">
        <f>L5352*'Usages mobilité'!$BG29*(1+'Usages mobilité'!$BH29)^(L$5217-$D$5217)/1000</f>
        <v>0</v>
      </c>
      <c r="M5403" s="223">
        <f>M5352*'Usages mobilité'!$BG29*(1+'Usages mobilité'!$BH29)^(M$5217-$D$5217)/1000</f>
        <v>0</v>
      </c>
      <c r="N5403" s="223">
        <f>N5352*'Usages mobilité'!$BG29*(1+'Usages mobilité'!$BH29)^(N$5217-$D$5217)/1000</f>
        <v>0</v>
      </c>
      <c r="O5403" s="223">
        <f>O5352*'Usages mobilité'!$BG29*(1+'Usages mobilité'!$BH29)^(O$5217-$D$5217)/1000</f>
        <v>0</v>
      </c>
      <c r="P5403" s="223">
        <f>P5352*'Usages mobilité'!$BG29*(1+'Usages mobilité'!$BH29)^(P$5217-$D$5217)/1000</f>
        <v>0</v>
      </c>
      <c r="Q5403" s="223">
        <f>Q5352*'Usages mobilité'!$BG29*(1+'Usages mobilité'!$BH29)^(Q$5217-$D$5217)/1000</f>
        <v>0</v>
      </c>
      <c r="R5403" s="223">
        <f>R5352*'Usages mobilité'!$BG29*(1+'Usages mobilité'!$BH29)^(R$5217-$D$5217)/1000</f>
        <v>0</v>
      </c>
    </row>
    <row r="5404" spans="1:18" hidden="1" outlineLevel="2" x14ac:dyDescent="0.25">
      <c r="A5404" s="222" t="str">
        <f>'Usages mobilité'!A30</f>
        <v>Usage mobilité n°27</v>
      </c>
      <c r="B5404" s="222" t="s">
        <v>645</v>
      </c>
      <c r="C5404" s="222"/>
      <c r="D5404" s="223">
        <f>D5353*'Usages mobilité'!$BG30*(1+'Usages mobilité'!$BH30)^(D$5217-$D$5217)/1000</f>
        <v>0</v>
      </c>
      <c r="E5404" s="223">
        <f>E5353*'Usages mobilité'!$BG30*(1+'Usages mobilité'!$BH30)^(E$5217-$D$5217)/1000</f>
        <v>0</v>
      </c>
      <c r="F5404" s="223">
        <f>F5353*'Usages mobilité'!$BG30*(1+'Usages mobilité'!$BH30)^(F$5217-$D$5217)/1000</f>
        <v>0</v>
      </c>
      <c r="G5404" s="223">
        <f>G5353*'Usages mobilité'!$BG30*(1+'Usages mobilité'!$BH30)^(G$5217-$D$5217)/1000</f>
        <v>0</v>
      </c>
      <c r="H5404" s="223">
        <f>H5353*'Usages mobilité'!$BG30*(1+'Usages mobilité'!$BH30)^(H$5217-$D$5217)/1000</f>
        <v>0</v>
      </c>
      <c r="I5404" s="223">
        <f>I5353*'Usages mobilité'!$BG30*(1+'Usages mobilité'!$BH30)^(I$5217-$D$5217)/1000</f>
        <v>0</v>
      </c>
      <c r="J5404" s="223">
        <f>J5353*'Usages mobilité'!$BG30*(1+'Usages mobilité'!$BH30)^(J$5217-$D$5217)/1000</f>
        <v>0</v>
      </c>
      <c r="K5404" s="223">
        <f>K5353*'Usages mobilité'!$BG30*(1+'Usages mobilité'!$BH30)^(K$5217-$D$5217)/1000</f>
        <v>0</v>
      </c>
      <c r="L5404" s="223">
        <f>L5353*'Usages mobilité'!$BG30*(1+'Usages mobilité'!$BH30)^(L$5217-$D$5217)/1000</f>
        <v>0</v>
      </c>
      <c r="M5404" s="223">
        <f>M5353*'Usages mobilité'!$BG30*(1+'Usages mobilité'!$BH30)^(M$5217-$D$5217)/1000</f>
        <v>0</v>
      </c>
      <c r="N5404" s="223">
        <f>N5353*'Usages mobilité'!$BG30*(1+'Usages mobilité'!$BH30)^(N$5217-$D$5217)/1000</f>
        <v>0</v>
      </c>
      <c r="O5404" s="223">
        <f>O5353*'Usages mobilité'!$BG30*(1+'Usages mobilité'!$BH30)^(O$5217-$D$5217)/1000</f>
        <v>0</v>
      </c>
      <c r="P5404" s="223">
        <f>P5353*'Usages mobilité'!$BG30*(1+'Usages mobilité'!$BH30)^(P$5217-$D$5217)/1000</f>
        <v>0</v>
      </c>
      <c r="Q5404" s="223">
        <f>Q5353*'Usages mobilité'!$BG30*(1+'Usages mobilité'!$BH30)^(Q$5217-$D$5217)/1000</f>
        <v>0</v>
      </c>
      <c r="R5404" s="223">
        <f>R5353*'Usages mobilité'!$BG30*(1+'Usages mobilité'!$BH30)^(R$5217-$D$5217)/1000</f>
        <v>0</v>
      </c>
    </row>
    <row r="5405" spans="1:18" hidden="1" outlineLevel="2" x14ac:dyDescent="0.25">
      <c r="A5405" s="222" t="str">
        <f>'Usages mobilité'!A31</f>
        <v>Usage mobilité n°28</v>
      </c>
      <c r="B5405" s="222" t="s">
        <v>645</v>
      </c>
      <c r="C5405" s="222"/>
      <c r="D5405" s="223">
        <f>D5354*'Usages mobilité'!$BG31*(1+'Usages mobilité'!$BH31)^(D$5217-$D$5217)/1000</f>
        <v>0</v>
      </c>
      <c r="E5405" s="223">
        <f>E5354*'Usages mobilité'!$BG31*(1+'Usages mobilité'!$BH31)^(E$5217-$D$5217)/1000</f>
        <v>0</v>
      </c>
      <c r="F5405" s="223">
        <f>F5354*'Usages mobilité'!$BG31*(1+'Usages mobilité'!$BH31)^(F$5217-$D$5217)/1000</f>
        <v>0</v>
      </c>
      <c r="G5405" s="223">
        <f>G5354*'Usages mobilité'!$BG31*(1+'Usages mobilité'!$BH31)^(G$5217-$D$5217)/1000</f>
        <v>0</v>
      </c>
      <c r="H5405" s="223">
        <f>H5354*'Usages mobilité'!$BG31*(1+'Usages mobilité'!$BH31)^(H$5217-$D$5217)/1000</f>
        <v>0</v>
      </c>
      <c r="I5405" s="223">
        <f>I5354*'Usages mobilité'!$BG31*(1+'Usages mobilité'!$BH31)^(I$5217-$D$5217)/1000</f>
        <v>0</v>
      </c>
      <c r="J5405" s="223">
        <f>J5354*'Usages mobilité'!$BG31*(1+'Usages mobilité'!$BH31)^(J$5217-$D$5217)/1000</f>
        <v>0</v>
      </c>
      <c r="K5405" s="223">
        <f>K5354*'Usages mobilité'!$BG31*(1+'Usages mobilité'!$BH31)^(K$5217-$D$5217)/1000</f>
        <v>0</v>
      </c>
      <c r="L5405" s="223">
        <f>L5354*'Usages mobilité'!$BG31*(1+'Usages mobilité'!$BH31)^(L$5217-$D$5217)/1000</f>
        <v>0</v>
      </c>
      <c r="M5405" s="223">
        <f>M5354*'Usages mobilité'!$BG31*(1+'Usages mobilité'!$BH31)^(M$5217-$D$5217)/1000</f>
        <v>0</v>
      </c>
      <c r="N5405" s="223">
        <f>N5354*'Usages mobilité'!$BG31*(1+'Usages mobilité'!$BH31)^(N$5217-$D$5217)/1000</f>
        <v>0</v>
      </c>
      <c r="O5405" s="223">
        <f>O5354*'Usages mobilité'!$BG31*(1+'Usages mobilité'!$BH31)^(O$5217-$D$5217)/1000</f>
        <v>0</v>
      </c>
      <c r="P5405" s="223">
        <f>P5354*'Usages mobilité'!$BG31*(1+'Usages mobilité'!$BH31)^(P$5217-$D$5217)/1000</f>
        <v>0</v>
      </c>
      <c r="Q5405" s="223">
        <f>Q5354*'Usages mobilité'!$BG31*(1+'Usages mobilité'!$BH31)^(Q$5217-$D$5217)/1000</f>
        <v>0</v>
      </c>
      <c r="R5405" s="223">
        <f>R5354*'Usages mobilité'!$BG31*(1+'Usages mobilité'!$BH31)^(R$5217-$D$5217)/1000</f>
        <v>0</v>
      </c>
    </row>
    <row r="5406" spans="1:18" hidden="1" outlineLevel="2" x14ac:dyDescent="0.25">
      <c r="A5406" s="222" t="str">
        <f>'Usages mobilité'!A32</f>
        <v>Usage mobilité n°29</v>
      </c>
      <c r="B5406" s="222" t="s">
        <v>645</v>
      </c>
      <c r="C5406" s="222"/>
      <c r="D5406" s="223">
        <f>D5355*'Usages mobilité'!$BG32*(1+'Usages mobilité'!$BH32)^(D$5217-$D$5217)/1000</f>
        <v>0</v>
      </c>
      <c r="E5406" s="223">
        <f>E5355*'Usages mobilité'!$BG32*(1+'Usages mobilité'!$BH32)^(E$5217-$D$5217)/1000</f>
        <v>0</v>
      </c>
      <c r="F5406" s="223">
        <f>F5355*'Usages mobilité'!$BG32*(1+'Usages mobilité'!$BH32)^(F$5217-$D$5217)/1000</f>
        <v>0</v>
      </c>
      <c r="G5406" s="223">
        <f>G5355*'Usages mobilité'!$BG32*(1+'Usages mobilité'!$BH32)^(G$5217-$D$5217)/1000</f>
        <v>0</v>
      </c>
      <c r="H5406" s="223">
        <f>H5355*'Usages mobilité'!$BG32*(1+'Usages mobilité'!$BH32)^(H$5217-$D$5217)/1000</f>
        <v>0</v>
      </c>
      <c r="I5406" s="223">
        <f>I5355*'Usages mobilité'!$BG32*(1+'Usages mobilité'!$BH32)^(I$5217-$D$5217)/1000</f>
        <v>0</v>
      </c>
      <c r="J5406" s="223">
        <f>J5355*'Usages mobilité'!$BG32*(1+'Usages mobilité'!$BH32)^(J$5217-$D$5217)/1000</f>
        <v>0</v>
      </c>
      <c r="K5406" s="223">
        <f>K5355*'Usages mobilité'!$BG32*(1+'Usages mobilité'!$BH32)^(K$5217-$D$5217)/1000</f>
        <v>0</v>
      </c>
      <c r="L5406" s="223">
        <f>L5355*'Usages mobilité'!$BG32*(1+'Usages mobilité'!$BH32)^(L$5217-$D$5217)/1000</f>
        <v>0</v>
      </c>
      <c r="M5406" s="223">
        <f>M5355*'Usages mobilité'!$BG32*(1+'Usages mobilité'!$BH32)^(M$5217-$D$5217)/1000</f>
        <v>0</v>
      </c>
      <c r="N5406" s="223">
        <f>N5355*'Usages mobilité'!$BG32*(1+'Usages mobilité'!$BH32)^(N$5217-$D$5217)/1000</f>
        <v>0</v>
      </c>
      <c r="O5406" s="223">
        <f>O5355*'Usages mobilité'!$BG32*(1+'Usages mobilité'!$BH32)^(O$5217-$D$5217)/1000</f>
        <v>0</v>
      </c>
      <c r="P5406" s="223">
        <f>P5355*'Usages mobilité'!$BG32*(1+'Usages mobilité'!$BH32)^(P$5217-$D$5217)/1000</f>
        <v>0</v>
      </c>
      <c r="Q5406" s="223">
        <f>Q5355*'Usages mobilité'!$BG32*(1+'Usages mobilité'!$BH32)^(Q$5217-$D$5217)/1000</f>
        <v>0</v>
      </c>
      <c r="R5406" s="223">
        <f>R5355*'Usages mobilité'!$BG32*(1+'Usages mobilité'!$BH32)^(R$5217-$D$5217)/1000</f>
        <v>0</v>
      </c>
    </row>
    <row r="5407" spans="1:18" hidden="1" outlineLevel="2" x14ac:dyDescent="0.25">
      <c r="A5407" s="222" t="str">
        <f>'Usages mobilité'!A33</f>
        <v>Usage mobilité n°30</v>
      </c>
      <c r="B5407" s="222" t="s">
        <v>645</v>
      </c>
      <c r="C5407" s="222"/>
      <c r="D5407" s="223">
        <f>D5356*'Usages mobilité'!$BG33*(1+'Usages mobilité'!$BH33)^(D$5217-$D$5217)/1000</f>
        <v>0</v>
      </c>
      <c r="E5407" s="223">
        <f>E5356*'Usages mobilité'!$BG33*(1+'Usages mobilité'!$BH33)^(E$5217-$D$5217)/1000</f>
        <v>0</v>
      </c>
      <c r="F5407" s="223">
        <f>F5356*'Usages mobilité'!$BG33*(1+'Usages mobilité'!$BH33)^(F$5217-$D$5217)/1000</f>
        <v>0</v>
      </c>
      <c r="G5407" s="223">
        <f>G5356*'Usages mobilité'!$BG33*(1+'Usages mobilité'!$BH33)^(G$5217-$D$5217)/1000</f>
        <v>0</v>
      </c>
      <c r="H5407" s="223">
        <f>H5356*'Usages mobilité'!$BG33*(1+'Usages mobilité'!$BH33)^(H$5217-$D$5217)/1000</f>
        <v>0</v>
      </c>
      <c r="I5407" s="223">
        <f>I5356*'Usages mobilité'!$BG33*(1+'Usages mobilité'!$BH33)^(I$5217-$D$5217)/1000</f>
        <v>0</v>
      </c>
      <c r="J5407" s="223">
        <f>J5356*'Usages mobilité'!$BG33*(1+'Usages mobilité'!$BH33)^(J$5217-$D$5217)/1000</f>
        <v>0</v>
      </c>
      <c r="K5407" s="223">
        <f>K5356*'Usages mobilité'!$BG33*(1+'Usages mobilité'!$BH33)^(K$5217-$D$5217)/1000</f>
        <v>0</v>
      </c>
      <c r="L5407" s="223">
        <f>L5356*'Usages mobilité'!$BG33*(1+'Usages mobilité'!$BH33)^(L$5217-$D$5217)/1000</f>
        <v>0</v>
      </c>
      <c r="M5407" s="223">
        <f>M5356*'Usages mobilité'!$BG33*(1+'Usages mobilité'!$BH33)^(M$5217-$D$5217)/1000</f>
        <v>0</v>
      </c>
      <c r="N5407" s="223">
        <f>N5356*'Usages mobilité'!$BG33*(1+'Usages mobilité'!$BH33)^(N$5217-$D$5217)/1000</f>
        <v>0</v>
      </c>
      <c r="O5407" s="223">
        <f>O5356*'Usages mobilité'!$BG33*(1+'Usages mobilité'!$BH33)^(O$5217-$D$5217)/1000</f>
        <v>0</v>
      </c>
      <c r="P5407" s="223">
        <f>P5356*'Usages mobilité'!$BG33*(1+'Usages mobilité'!$BH33)^(P$5217-$D$5217)/1000</f>
        <v>0</v>
      </c>
      <c r="Q5407" s="223">
        <f>Q5356*'Usages mobilité'!$BG33*(1+'Usages mobilité'!$BH33)^(Q$5217-$D$5217)/1000</f>
        <v>0</v>
      </c>
      <c r="R5407" s="223">
        <f>R5356*'Usages mobilité'!$BG33*(1+'Usages mobilité'!$BH33)^(R$5217-$D$5217)/1000</f>
        <v>0</v>
      </c>
    </row>
    <row r="5408" spans="1:18" hidden="1" outlineLevel="2" x14ac:dyDescent="0.25">
      <c r="A5408" s="222" t="str">
        <f>'Usages mobilité'!A34</f>
        <v>Usage mobilité n°31</v>
      </c>
      <c r="B5408" s="222" t="s">
        <v>645</v>
      </c>
      <c r="C5408" s="222"/>
      <c r="D5408" s="223">
        <f>D5357*'Usages mobilité'!$BG34*(1+'Usages mobilité'!$BH34)^(D$5217-$D$5217)/1000</f>
        <v>0</v>
      </c>
      <c r="E5408" s="223">
        <f>E5357*'Usages mobilité'!$BG34*(1+'Usages mobilité'!$BH34)^(E$5217-$D$5217)/1000</f>
        <v>0</v>
      </c>
      <c r="F5408" s="223">
        <f>F5357*'Usages mobilité'!$BG34*(1+'Usages mobilité'!$BH34)^(F$5217-$D$5217)/1000</f>
        <v>0</v>
      </c>
      <c r="G5408" s="223">
        <f>G5357*'Usages mobilité'!$BG34*(1+'Usages mobilité'!$BH34)^(G$5217-$D$5217)/1000</f>
        <v>0</v>
      </c>
      <c r="H5408" s="223">
        <f>H5357*'Usages mobilité'!$BG34*(1+'Usages mobilité'!$BH34)^(H$5217-$D$5217)/1000</f>
        <v>0</v>
      </c>
      <c r="I5408" s="223">
        <f>I5357*'Usages mobilité'!$BG34*(1+'Usages mobilité'!$BH34)^(I$5217-$D$5217)/1000</f>
        <v>0</v>
      </c>
      <c r="J5408" s="223">
        <f>J5357*'Usages mobilité'!$BG34*(1+'Usages mobilité'!$BH34)^(J$5217-$D$5217)/1000</f>
        <v>0</v>
      </c>
      <c r="K5408" s="223">
        <f>K5357*'Usages mobilité'!$BG34*(1+'Usages mobilité'!$BH34)^(K$5217-$D$5217)/1000</f>
        <v>0</v>
      </c>
      <c r="L5408" s="223">
        <f>L5357*'Usages mobilité'!$BG34*(1+'Usages mobilité'!$BH34)^(L$5217-$D$5217)/1000</f>
        <v>0</v>
      </c>
      <c r="M5408" s="223">
        <f>M5357*'Usages mobilité'!$BG34*(1+'Usages mobilité'!$BH34)^(M$5217-$D$5217)/1000</f>
        <v>0</v>
      </c>
      <c r="N5408" s="223">
        <f>N5357*'Usages mobilité'!$BG34*(1+'Usages mobilité'!$BH34)^(N$5217-$D$5217)/1000</f>
        <v>0</v>
      </c>
      <c r="O5408" s="223">
        <f>O5357*'Usages mobilité'!$BG34*(1+'Usages mobilité'!$BH34)^(O$5217-$D$5217)/1000</f>
        <v>0</v>
      </c>
      <c r="P5408" s="223">
        <f>P5357*'Usages mobilité'!$BG34*(1+'Usages mobilité'!$BH34)^(P$5217-$D$5217)/1000</f>
        <v>0</v>
      </c>
      <c r="Q5408" s="223">
        <f>Q5357*'Usages mobilité'!$BG34*(1+'Usages mobilité'!$BH34)^(Q$5217-$D$5217)/1000</f>
        <v>0</v>
      </c>
      <c r="R5408" s="223">
        <f>R5357*'Usages mobilité'!$BG34*(1+'Usages mobilité'!$BH34)^(R$5217-$D$5217)/1000</f>
        <v>0</v>
      </c>
    </row>
    <row r="5409" spans="1:18" hidden="1" outlineLevel="2" x14ac:dyDescent="0.25">
      <c r="A5409" s="222" t="str">
        <f>'Usages mobilité'!A35</f>
        <v>Usage mobilité n°32</v>
      </c>
      <c r="B5409" s="222" t="s">
        <v>645</v>
      </c>
      <c r="C5409" s="222"/>
      <c r="D5409" s="223">
        <f>D5358*'Usages mobilité'!$BG35*(1+'Usages mobilité'!$BH35)^(D$5217-$D$5217)/1000</f>
        <v>0</v>
      </c>
      <c r="E5409" s="223">
        <f>E5358*'Usages mobilité'!$BG35*(1+'Usages mobilité'!$BH35)^(E$5217-$D$5217)/1000</f>
        <v>0</v>
      </c>
      <c r="F5409" s="223">
        <f>F5358*'Usages mobilité'!$BG35*(1+'Usages mobilité'!$BH35)^(F$5217-$D$5217)/1000</f>
        <v>0</v>
      </c>
      <c r="G5409" s="223">
        <f>G5358*'Usages mobilité'!$BG35*(1+'Usages mobilité'!$BH35)^(G$5217-$D$5217)/1000</f>
        <v>0</v>
      </c>
      <c r="H5409" s="223">
        <f>H5358*'Usages mobilité'!$BG35*(1+'Usages mobilité'!$BH35)^(H$5217-$D$5217)/1000</f>
        <v>0</v>
      </c>
      <c r="I5409" s="223">
        <f>I5358*'Usages mobilité'!$BG35*(1+'Usages mobilité'!$BH35)^(I$5217-$D$5217)/1000</f>
        <v>0</v>
      </c>
      <c r="J5409" s="223">
        <f>J5358*'Usages mobilité'!$BG35*(1+'Usages mobilité'!$BH35)^(J$5217-$D$5217)/1000</f>
        <v>0</v>
      </c>
      <c r="K5409" s="223">
        <f>K5358*'Usages mobilité'!$BG35*(1+'Usages mobilité'!$BH35)^(K$5217-$D$5217)/1000</f>
        <v>0</v>
      </c>
      <c r="L5409" s="223">
        <f>L5358*'Usages mobilité'!$BG35*(1+'Usages mobilité'!$BH35)^(L$5217-$D$5217)/1000</f>
        <v>0</v>
      </c>
      <c r="M5409" s="223">
        <f>M5358*'Usages mobilité'!$BG35*(1+'Usages mobilité'!$BH35)^(M$5217-$D$5217)/1000</f>
        <v>0</v>
      </c>
      <c r="N5409" s="223">
        <f>N5358*'Usages mobilité'!$BG35*(1+'Usages mobilité'!$BH35)^(N$5217-$D$5217)/1000</f>
        <v>0</v>
      </c>
      <c r="O5409" s="223">
        <f>O5358*'Usages mobilité'!$BG35*(1+'Usages mobilité'!$BH35)^(O$5217-$D$5217)/1000</f>
        <v>0</v>
      </c>
      <c r="P5409" s="223">
        <f>P5358*'Usages mobilité'!$BG35*(1+'Usages mobilité'!$BH35)^(P$5217-$D$5217)/1000</f>
        <v>0</v>
      </c>
      <c r="Q5409" s="223">
        <f>Q5358*'Usages mobilité'!$BG35*(1+'Usages mobilité'!$BH35)^(Q$5217-$D$5217)/1000</f>
        <v>0</v>
      </c>
      <c r="R5409" s="223">
        <f>R5358*'Usages mobilité'!$BG35*(1+'Usages mobilité'!$BH35)^(R$5217-$D$5217)/1000</f>
        <v>0</v>
      </c>
    </row>
    <row r="5410" spans="1:18" hidden="1" outlineLevel="2" x14ac:dyDescent="0.25">
      <c r="A5410" s="222" t="str">
        <f>'Usages mobilité'!A36</f>
        <v>Usage mobilité n°33</v>
      </c>
      <c r="B5410" s="222" t="s">
        <v>645</v>
      </c>
      <c r="C5410" s="222"/>
      <c r="D5410" s="223">
        <f>D5359*'Usages mobilité'!$BG36*(1+'Usages mobilité'!$BH36)^(D$5217-$D$5217)/1000</f>
        <v>0</v>
      </c>
      <c r="E5410" s="223">
        <f>E5359*'Usages mobilité'!$BG36*(1+'Usages mobilité'!$BH36)^(E$5217-$D$5217)/1000</f>
        <v>0</v>
      </c>
      <c r="F5410" s="223">
        <f>F5359*'Usages mobilité'!$BG36*(1+'Usages mobilité'!$BH36)^(F$5217-$D$5217)/1000</f>
        <v>0</v>
      </c>
      <c r="G5410" s="223">
        <f>G5359*'Usages mobilité'!$BG36*(1+'Usages mobilité'!$BH36)^(G$5217-$D$5217)/1000</f>
        <v>0</v>
      </c>
      <c r="H5410" s="223">
        <f>H5359*'Usages mobilité'!$BG36*(1+'Usages mobilité'!$BH36)^(H$5217-$D$5217)/1000</f>
        <v>0</v>
      </c>
      <c r="I5410" s="223">
        <f>I5359*'Usages mobilité'!$BG36*(1+'Usages mobilité'!$BH36)^(I$5217-$D$5217)/1000</f>
        <v>0</v>
      </c>
      <c r="J5410" s="223">
        <f>J5359*'Usages mobilité'!$BG36*(1+'Usages mobilité'!$BH36)^(J$5217-$D$5217)/1000</f>
        <v>0</v>
      </c>
      <c r="K5410" s="223">
        <f>K5359*'Usages mobilité'!$BG36*(1+'Usages mobilité'!$BH36)^(K$5217-$D$5217)/1000</f>
        <v>0</v>
      </c>
      <c r="L5410" s="223">
        <f>L5359*'Usages mobilité'!$BG36*(1+'Usages mobilité'!$BH36)^(L$5217-$D$5217)/1000</f>
        <v>0</v>
      </c>
      <c r="M5410" s="223">
        <f>M5359*'Usages mobilité'!$BG36*(1+'Usages mobilité'!$BH36)^(M$5217-$D$5217)/1000</f>
        <v>0</v>
      </c>
      <c r="N5410" s="223">
        <f>N5359*'Usages mobilité'!$BG36*(1+'Usages mobilité'!$BH36)^(N$5217-$D$5217)/1000</f>
        <v>0</v>
      </c>
      <c r="O5410" s="223">
        <f>O5359*'Usages mobilité'!$BG36*(1+'Usages mobilité'!$BH36)^(O$5217-$D$5217)/1000</f>
        <v>0</v>
      </c>
      <c r="P5410" s="223">
        <f>P5359*'Usages mobilité'!$BG36*(1+'Usages mobilité'!$BH36)^(P$5217-$D$5217)/1000</f>
        <v>0</v>
      </c>
      <c r="Q5410" s="223">
        <f>Q5359*'Usages mobilité'!$BG36*(1+'Usages mobilité'!$BH36)^(Q$5217-$D$5217)/1000</f>
        <v>0</v>
      </c>
      <c r="R5410" s="223">
        <f>R5359*'Usages mobilité'!$BG36*(1+'Usages mobilité'!$BH36)^(R$5217-$D$5217)/1000</f>
        <v>0</v>
      </c>
    </row>
    <row r="5411" spans="1:18" hidden="1" outlineLevel="2" x14ac:dyDescent="0.25">
      <c r="A5411" s="222" t="str">
        <f>'Usages mobilité'!A37</f>
        <v>Usage mobilité n°34</v>
      </c>
      <c r="B5411" s="222" t="s">
        <v>645</v>
      </c>
      <c r="C5411" s="222"/>
      <c r="D5411" s="223">
        <f>D5360*'Usages mobilité'!$BG37*(1+'Usages mobilité'!$BH37)^(D$5217-$D$5217)/1000</f>
        <v>0</v>
      </c>
      <c r="E5411" s="223">
        <f>E5360*'Usages mobilité'!$BG37*(1+'Usages mobilité'!$BH37)^(E$5217-$D$5217)/1000</f>
        <v>0</v>
      </c>
      <c r="F5411" s="223">
        <f>F5360*'Usages mobilité'!$BG37*(1+'Usages mobilité'!$BH37)^(F$5217-$D$5217)/1000</f>
        <v>0</v>
      </c>
      <c r="G5411" s="223">
        <f>G5360*'Usages mobilité'!$BG37*(1+'Usages mobilité'!$BH37)^(G$5217-$D$5217)/1000</f>
        <v>0</v>
      </c>
      <c r="H5411" s="223">
        <f>H5360*'Usages mobilité'!$BG37*(1+'Usages mobilité'!$BH37)^(H$5217-$D$5217)/1000</f>
        <v>0</v>
      </c>
      <c r="I5411" s="223">
        <f>I5360*'Usages mobilité'!$BG37*(1+'Usages mobilité'!$BH37)^(I$5217-$D$5217)/1000</f>
        <v>0</v>
      </c>
      <c r="J5411" s="223">
        <f>J5360*'Usages mobilité'!$BG37*(1+'Usages mobilité'!$BH37)^(J$5217-$D$5217)/1000</f>
        <v>0</v>
      </c>
      <c r="K5411" s="223">
        <f>K5360*'Usages mobilité'!$BG37*(1+'Usages mobilité'!$BH37)^(K$5217-$D$5217)/1000</f>
        <v>0</v>
      </c>
      <c r="L5411" s="223">
        <f>L5360*'Usages mobilité'!$BG37*(1+'Usages mobilité'!$BH37)^(L$5217-$D$5217)/1000</f>
        <v>0</v>
      </c>
      <c r="M5411" s="223">
        <f>M5360*'Usages mobilité'!$BG37*(1+'Usages mobilité'!$BH37)^(M$5217-$D$5217)/1000</f>
        <v>0</v>
      </c>
      <c r="N5411" s="223">
        <f>N5360*'Usages mobilité'!$BG37*(1+'Usages mobilité'!$BH37)^(N$5217-$D$5217)/1000</f>
        <v>0</v>
      </c>
      <c r="O5411" s="223">
        <f>O5360*'Usages mobilité'!$BG37*(1+'Usages mobilité'!$BH37)^(O$5217-$D$5217)/1000</f>
        <v>0</v>
      </c>
      <c r="P5411" s="223">
        <f>P5360*'Usages mobilité'!$BG37*(1+'Usages mobilité'!$BH37)^(P$5217-$D$5217)/1000</f>
        <v>0</v>
      </c>
      <c r="Q5411" s="223">
        <f>Q5360*'Usages mobilité'!$BG37*(1+'Usages mobilité'!$BH37)^(Q$5217-$D$5217)/1000</f>
        <v>0</v>
      </c>
      <c r="R5411" s="223">
        <f>R5360*'Usages mobilité'!$BG37*(1+'Usages mobilité'!$BH37)^(R$5217-$D$5217)/1000</f>
        <v>0</v>
      </c>
    </row>
    <row r="5412" spans="1:18" hidden="1" outlineLevel="2" x14ac:dyDescent="0.25">
      <c r="A5412" s="222" t="str">
        <f>'Usages mobilité'!A38</f>
        <v>Usage mobilité n°35</v>
      </c>
      <c r="B5412" s="222" t="s">
        <v>645</v>
      </c>
      <c r="C5412" s="222"/>
      <c r="D5412" s="223">
        <f>D5361*'Usages mobilité'!$BG38*(1+'Usages mobilité'!$BH38)^(D$5217-$D$5217)/1000</f>
        <v>0</v>
      </c>
      <c r="E5412" s="223">
        <f>E5361*'Usages mobilité'!$BG38*(1+'Usages mobilité'!$BH38)^(E$5217-$D$5217)/1000</f>
        <v>0</v>
      </c>
      <c r="F5412" s="223">
        <f>F5361*'Usages mobilité'!$BG38*(1+'Usages mobilité'!$BH38)^(F$5217-$D$5217)/1000</f>
        <v>0</v>
      </c>
      <c r="G5412" s="223">
        <f>G5361*'Usages mobilité'!$BG38*(1+'Usages mobilité'!$BH38)^(G$5217-$D$5217)/1000</f>
        <v>0</v>
      </c>
      <c r="H5412" s="223">
        <f>H5361*'Usages mobilité'!$BG38*(1+'Usages mobilité'!$BH38)^(H$5217-$D$5217)/1000</f>
        <v>0</v>
      </c>
      <c r="I5412" s="223">
        <f>I5361*'Usages mobilité'!$BG38*(1+'Usages mobilité'!$BH38)^(I$5217-$D$5217)/1000</f>
        <v>0</v>
      </c>
      <c r="J5412" s="223">
        <f>J5361*'Usages mobilité'!$BG38*(1+'Usages mobilité'!$BH38)^(J$5217-$D$5217)/1000</f>
        <v>0</v>
      </c>
      <c r="K5412" s="223">
        <f>K5361*'Usages mobilité'!$BG38*(1+'Usages mobilité'!$BH38)^(K$5217-$D$5217)/1000</f>
        <v>0</v>
      </c>
      <c r="L5412" s="223">
        <f>L5361*'Usages mobilité'!$BG38*(1+'Usages mobilité'!$BH38)^(L$5217-$D$5217)/1000</f>
        <v>0</v>
      </c>
      <c r="M5412" s="223">
        <f>M5361*'Usages mobilité'!$BG38*(1+'Usages mobilité'!$BH38)^(M$5217-$D$5217)/1000</f>
        <v>0</v>
      </c>
      <c r="N5412" s="223">
        <f>N5361*'Usages mobilité'!$BG38*(1+'Usages mobilité'!$BH38)^(N$5217-$D$5217)/1000</f>
        <v>0</v>
      </c>
      <c r="O5412" s="223">
        <f>O5361*'Usages mobilité'!$BG38*(1+'Usages mobilité'!$BH38)^(O$5217-$D$5217)/1000</f>
        <v>0</v>
      </c>
      <c r="P5412" s="223">
        <f>P5361*'Usages mobilité'!$BG38*(1+'Usages mobilité'!$BH38)^(P$5217-$D$5217)/1000</f>
        <v>0</v>
      </c>
      <c r="Q5412" s="223">
        <f>Q5361*'Usages mobilité'!$BG38*(1+'Usages mobilité'!$BH38)^(Q$5217-$D$5217)/1000</f>
        <v>0</v>
      </c>
      <c r="R5412" s="223">
        <f>R5361*'Usages mobilité'!$BG38*(1+'Usages mobilité'!$BH38)^(R$5217-$D$5217)/1000</f>
        <v>0</v>
      </c>
    </row>
    <row r="5413" spans="1:18" hidden="1" outlineLevel="2" x14ac:dyDescent="0.25">
      <c r="A5413" s="222" t="str">
        <f>'Usages mobilité'!A39</f>
        <v>Usage mobilité n°36</v>
      </c>
      <c r="B5413" s="222" t="s">
        <v>645</v>
      </c>
      <c r="C5413" s="222"/>
      <c r="D5413" s="223">
        <f>D5362*'Usages mobilité'!$BG39*(1+'Usages mobilité'!$BH39)^(D$5217-$D$5217)/1000</f>
        <v>0</v>
      </c>
      <c r="E5413" s="223">
        <f>E5362*'Usages mobilité'!$BG39*(1+'Usages mobilité'!$BH39)^(E$5217-$D$5217)/1000</f>
        <v>0</v>
      </c>
      <c r="F5413" s="223">
        <f>F5362*'Usages mobilité'!$BG39*(1+'Usages mobilité'!$BH39)^(F$5217-$D$5217)/1000</f>
        <v>0</v>
      </c>
      <c r="G5413" s="223">
        <f>G5362*'Usages mobilité'!$BG39*(1+'Usages mobilité'!$BH39)^(G$5217-$D$5217)/1000</f>
        <v>0</v>
      </c>
      <c r="H5413" s="223">
        <f>H5362*'Usages mobilité'!$BG39*(1+'Usages mobilité'!$BH39)^(H$5217-$D$5217)/1000</f>
        <v>0</v>
      </c>
      <c r="I5413" s="223">
        <f>I5362*'Usages mobilité'!$BG39*(1+'Usages mobilité'!$BH39)^(I$5217-$D$5217)/1000</f>
        <v>0</v>
      </c>
      <c r="J5413" s="223">
        <f>J5362*'Usages mobilité'!$BG39*(1+'Usages mobilité'!$BH39)^(J$5217-$D$5217)/1000</f>
        <v>0</v>
      </c>
      <c r="K5413" s="223">
        <f>K5362*'Usages mobilité'!$BG39*(1+'Usages mobilité'!$BH39)^(K$5217-$D$5217)/1000</f>
        <v>0</v>
      </c>
      <c r="L5413" s="223">
        <f>L5362*'Usages mobilité'!$BG39*(1+'Usages mobilité'!$BH39)^(L$5217-$D$5217)/1000</f>
        <v>0</v>
      </c>
      <c r="M5413" s="223">
        <f>M5362*'Usages mobilité'!$BG39*(1+'Usages mobilité'!$BH39)^(M$5217-$D$5217)/1000</f>
        <v>0</v>
      </c>
      <c r="N5413" s="223">
        <f>N5362*'Usages mobilité'!$BG39*(1+'Usages mobilité'!$BH39)^(N$5217-$D$5217)/1000</f>
        <v>0</v>
      </c>
      <c r="O5413" s="223">
        <f>O5362*'Usages mobilité'!$BG39*(1+'Usages mobilité'!$BH39)^(O$5217-$D$5217)/1000</f>
        <v>0</v>
      </c>
      <c r="P5413" s="223">
        <f>P5362*'Usages mobilité'!$BG39*(1+'Usages mobilité'!$BH39)^(P$5217-$D$5217)/1000</f>
        <v>0</v>
      </c>
      <c r="Q5413" s="223">
        <f>Q5362*'Usages mobilité'!$BG39*(1+'Usages mobilité'!$BH39)^(Q$5217-$D$5217)/1000</f>
        <v>0</v>
      </c>
      <c r="R5413" s="223">
        <f>R5362*'Usages mobilité'!$BG39*(1+'Usages mobilité'!$BH39)^(R$5217-$D$5217)/1000</f>
        <v>0</v>
      </c>
    </row>
    <row r="5414" spans="1:18" hidden="1" outlineLevel="2" x14ac:dyDescent="0.25">
      <c r="A5414" s="222" t="str">
        <f>'Usages mobilité'!A40</f>
        <v>Usage mobilité n°37</v>
      </c>
      <c r="B5414" s="222" t="s">
        <v>645</v>
      </c>
      <c r="C5414" s="222"/>
      <c r="D5414" s="223">
        <f>D5363*'Usages mobilité'!$BG40*(1+'Usages mobilité'!$BH40)^(D$5217-$D$5217)/1000</f>
        <v>0</v>
      </c>
      <c r="E5414" s="223">
        <f>E5363*'Usages mobilité'!$BG40*(1+'Usages mobilité'!$BH40)^(E$5217-$D$5217)/1000</f>
        <v>0</v>
      </c>
      <c r="F5414" s="223">
        <f>F5363*'Usages mobilité'!$BG40*(1+'Usages mobilité'!$BH40)^(F$5217-$D$5217)/1000</f>
        <v>0</v>
      </c>
      <c r="G5414" s="223">
        <f>G5363*'Usages mobilité'!$BG40*(1+'Usages mobilité'!$BH40)^(G$5217-$D$5217)/1000</f>
        <v>0</v>
      </c>
      <c r="H5414" s="223">
        <f>H5363*'Usages mobilité'!$BG40*(1+'Usages mobilité'!$BH40)^(H$5217-$D$5217)/1000</f>
        <v>0</v>
      </c>
      <c r="I5414" s="223">
        <f>I5363*'Usages mobilité'!$BG40*(1+'Usages mobilité'!$BH40)^(I$5217-$D$5217)/1000</f>
        <v>0</v>
      </c>
      <c r="J5414" s="223">
        <f>J5363*'Usages mobilité'!$BG40*(1+'Usages mobilité'!$BH40)^(J$5217-$D$5217)/1000</f>
        <v>0</v>
      </c>
      <c r="K5414" s="223">
        <f>K5363*'Usages mobilité'!$BG40*(1+'Usages mobilité'!$BH40)^(K$5217-$D$5217)/1000</f>
        <v>0</v>
      </c>
      <c r="L5414" s="223">
        <f>L5363*'Usages mobilité'!$BG40*(1+'Usages mobilité'!$BH40)^(L$5217-$D$5217)/1000</f>
        <v>0</v>
      </c>
      <c r="M5414" s="223">
        <f>M5363*'Usages mobilité'!$BG40*(1+'Usages mobilité'!$BH40)^(M$5217-$D$5217)/1000</f>
        <v>0</v>
      </c>
      <c r="N5414" s="223">
        <f>N5363*'Usages mobilité'!$BG40*(1+'Usages mobilité'!$BH40)^(N$5217-$D$5217)/1000</f>
        <v>0</v>
      </c>
      <c r="O5414" s="223">
        <f>O5363*'Usages mobilité'!$BG40*(1+'Usages mobilité'!$BH40)^(O$5217-$D$5217)/1000</f>
        <v>0</v>
      </c>
      <c r="P5414" s="223">
        <f>P5363*'Usages mobilité'!$BG40*(1+'Usages mobilité'!$BH40)^(P$5217-$D$5217)/1000</f>
        <v>0</v>
      </c>
      <c r="Q5414" s="223">
        <f>Q5363*'Usages mobilité'!$BG40*(1+'Usages mobilité'!$BH40)^(Q$5217-$D$5217)/1000</f>
        <v>0</v>
      </c>
      <c r="R5414" s="223">
        <f>R5363*'Usages mobilité'!$BG40*(1+'Usages mobilité'!$BH40)^(R$5217-$D$5217)/1000</f>
        <v>0</v>
      </c>
    </row>
    <row r="5415" spans="1:18" hidden="1" outlineLevel="2" x14ac:dyDescent="0.25">
      <c r="A5415" s="222" t="str">
        <f>'Usages mobilité'!A41</f>
        <v>Usage mobilité n°38</v>
      </c>
      <c r="B5415" s="222" t="s">
        <v>645</v>
      </c>
      <c r="C5415" s="222"/>
      <c r="D5415" s="223">
        <f>D5364*'Usages mobilité'!$BG41*(1+'Usages mobilité'!$BH41)^(D$5217-$D$5217)/1000</f>
        <v>0</v>
      </c>
      <c r="E5415" s="223">
        <f>E5364*'Usages mobilité'!$BG41*(1+'Usages mobilité'!$BH41)^(E$5217-$D$5217)/1000</f>
        <v>0</v>
      </c>
      <c r="F5415" s="223">
        <f>F5364*'Usages mobilité'!$BG41*(1+'Usages mobilité'!$BH41)^(F$5217-$D$5217)/1000</f>
        <v>0</v>
      </c>
      <c r="G5415" s="223">
        <f>G5364*'Usages mobilité'!$BG41*(1+'Usages mobilité'!$BH41)^(G$5217-$D$5217)/1000</f>
        <v>0</v>
      </c>
      <c r="H5415" s="223">
        <f>H5364*'Usages mobilité'!$BG41*(1+'Usages mobilité'!$BH41)^(H$5217-$D$5217)/1000</f>
        <v>0</v>
      </c>
      <c r="I5415" s="223">
        <f>I5364*'Usages mobilité'!$BG41*(1+'Usages mobilité'!$BH41)^(I$5217-$D$5217)/1000</f>
        <v>0</v>
      </c>
      <c r="J5415" s="223">
        <f>J5364*'Usages mobilité'!$BG41*(1+'Usages mobilité'!$BH41)^(J$5217-$D$5217)/1000</f>
        <v>0</v>
      </c>
      <c r="K5415" s="223">
        <f>K5364*'Usages mobilité'!$BG41*(1+'Usages mobilité'!$BH41)^(K$5217-$D$5217)/1000</f>
        <v>0</v>
      </c>
      <c r="L5415" s="223">
        <f>L5364*'Usages mobilité'!$BG41*(1+'Usages mobilité'!$BH41)^(L$5217-$D$5217)/1000</f>
        <v>0</v>
      </c>
      <c r="M5415" s="223">
        <f>M5364*'Usages mobilité'!$BG41*(1+'Usages mobilité'!$BH41)^(M$5217-$D$5217)/1000</f>
        <v>0</v>
      </c>
      <c r="N5415" s="223">
        <f>N5364*'Usages mobilité'!$BG41*(1+'Usages mobilité'!$BH41)^(N$5217-$D$5217)/1000</f>
        <v>0</v>
      </c>
      <c r="O5415" s="223">
        <f>O5364*'Usages mobilité'!$BG41*(1+'Usages mobilité'!$BH41)^(O$5217-$D$5217)/1000</f>
        <v>0</v>
      </c>
      <c r="P5415" s="223">
        <f>P5364*'Usages mobilité'!$BG41*(1+'Usages mobilité'!$BH41)^(P$5217-$D$5217)/1000</f>
        <v>0</v>
      </c>
      <c r="Q5415" s="223">
        <f>Q5364*'Usages mobilité'!$BG41*(1+'Usages mobilité'!$BH41)^(Q$5217-$D$5217)/1000</f>
        <v>0</v>
      </c>
      <c r="R5415" s="223">
        <f>R5364*'Usages mobilité'!$BG41*(1+'Usages mobilité'!$BH41)^(R$5217-$D$5217)/1000</f>
        <v>0</v>
      </c>
    </row>
    <row r="5416" spans="1:18" hidden="1" outlineLevel="2" x14ac:dyDescent="0.25">
      <c r="A5416" s="222" t="str">
        <f>'Usages mobilité'!A42</f>
        <v>Usage mobilité n°39</v>
      </c>
      <c r="B5416" s="222" t="s">
        <v>645</v>
      </c>
      <c r="C5416" s="222"/>
      <c r="D5416" s="223">
        <f>D5365*'Usages mobilité'!$BG42*(1+'Usages mobilité'!$BH42)^(D$5217-$D$5217)/1000</f>
        <v>0</v>
      </c>
      <c r="E5416" s="223">
        <f>E5365*'Usages mobilité'!$BG42*(1+'Usages mobilité'!$BH42)^(E$5217-$D$5217)/1000</f>
        <v>0</v>
      </c>
      <c r="F5416" s="223">
        <f>F5365*'Usages mobilité'!$BG42*(1+'Usages mobilité'!$BH42)^(F$5217-$D$5217)/1000</f>
        <v>0</v>
      </c>
      <c r="G5416" s="223">
        <f>G5365*'Usages mobilité'!$BG42*(1+'Usages mobilité'!$BH42)^(G$5217-$D$5217)/1000</f>
        <v>0</v>
      </c>
      <c r="H5416" s="223">
        <f>H5365*'Usages mobilité'!$BG42*(1+'Usages mobilité'!$BH42)^(H$5217-$D$5217)/1000</f>
        <v>0</v>
      </c>
      <c r="I5416" s="223">
        <f>I5365*'Usages mobilité'!$BG42*(1+'Usages mobilité'!$BH42)^(I$5217-$D$5217)/1000</f>
        <v>0</v>
      </c>
      <c r="J5416" s="223">
        <f>J5365*'Usages mobilité'!$BG42*(1+'Usages mobilité'!$BH42)^(J$5217-$D$5217)/1000</f>
        <v>0</v>
      </c>
      <c r="K5416" s="223">
        <f>K5365*'Usages mobilité'!$BG42*(1+'Usages mobilité'!$BH42)^(K$5217-$D$5217)/1000</f>
        <v>0</v>
      </c>
      <c r="L5416" s="223">
        <f>L5365*'Usages mobilité'!$BG42*(1+'Usages mobilité'!$BH42)^(L$5217-$D$5217)/1000</f>
        <v>0</v>
      </c>
      <c r="M5416" s="223">
        <f>M5365*'Usages mobilité'!$BG42*(1+'Usages mobilité'!$BH42)^(M$5217-$D$5217)/1000</f>
        <v>0</v>
      </c>
      <c r="N5416" s="223">
        <f>N5365*'Usages mobilité'!$BG42*(1+'Usages mobilité'!$BH42)^(N$5217-$D$5217)/1000</f>
        <v>0</v>
      </c>
      <c r="O5416" s="223">
        <f>O5365*'Usages mobilité'!$BG42*(1+'Usages mobilité'!$BH42)^(O$5217-$D$5217)/1000</f>
        <v>0</v>
      </c>
      <c r="P5416" s="223">
        <f>P5365*'Usages mobilité'!$BG42*(1+'Usages mobilité'!$BH42)^(P$5217-$D$5217)/1000</f>
        <v>0</v>
      </c>
      <c r="Q5416" s="223">
        <f>Q5365*'Usages mobilité'!$BG42*(1+'Usages mobilité'!$BH42)^(Q$5217-$D$5217)/1000</f>
        <v>0</v>
      </c>
      <c r="R5416" s="223">
        <f>R5365*'Usages mobilité'!$BG42*(1+'Usages mobilité'!$BH42)^(R$5217-$D$5217)/1000</f>
        <v>0</v>
      </c>
    </row>
    <row r="5417" spans="1:18" hidden="1" outlineLevel="2" x14ac:dyDescent="0.25">
      <c r="A5417" s="222" t="str">
        <f>'Usages mobilité'!A43</f>
        <v>Usage mobilité n°40</v>
      </c>
      <c r="B5417" s="222" t="s">
        <v>645</v>
      </c>
      <c r="C5417" s="222"/>
      <c r="D5417" s="223">
        <f>D5366*'Usages mobilité'!$BG43*(1+'Usages mobilité'!$BH43)^(D$5217-$D$5217)/1000</f>
        <v>0</v>
      </c>
      <c r="E5417" s="223">
        <f>E5366*'Usages mobilité'!$BG43*(1+'Usages mobilité'!$BH43)^(E$5217-$D$5217)/1000</f>
        <v>0</v>
      </c>
      <c r="F5417" s="223">
        <f>F5366*'Usages mobilité'!$BG43*(1+'Usages mobilité'!$BH43)^(F$5217-$D$5217)/1000</f>
        <v>0</v>
      </c>
      <c r="G5417" s="223">
        <f>G5366*'Usages mobilité'!$BG43*(1+'Usages mobilité'!$BH43)^(G$5217-$D$5217)/1000</f>
        <v>0</v>
      </c>
      <c r="H5417" s="223">
        <f>H5366*'Usages mobilité'!$BG43*(1+'Usages mobilité'!$BH43)^(H$5217-$D$5217)/1000</f>
        <v>0</v>
      </c>
      <c r="I5417" s="223">
        <f>I5366*'Usages mobilité'!$BG43*(1+'Usages mobilité'!$BH43)^(I$5217-$D$5217)/1000</f>
        <v>0</v>
      </c>
      <c r="J5417" s="223">
        <f>J5366*'Usages mobilité'!$BG43*(1+'Usages mobilité'!$BH43)^(J$5217-$D$5217)/1000</f>
        <v>0</v>
      </c>
      <c r="K5417" s="223">
        <f>K5366*'Usages mobilité'!$BG43*(1+'Usages mobilité'!$BH43)^(K$5217-$D$5217)/1000</f>
        <v>0</v>
      </c>
      <c r="L5417" s="223">
        <f>L5366*'Usages mobilité'!$BG43*(1+'Usages mobilité'!$BH43)^(L$5217-$D$5217)/1000</f>
        <v>0</v>
      </c>
      <c r="M5417" s="223">
        <f>M5366*'Usages mobilité'!$BG43*(1+'Usages mobilité'!$BH43)^(M$5217-$D$5217)/1000</f>
        <v>0</v>
      </c>
      <c r="N5417" s="223">
        <f>N5366*'Usages mobilité'!$BG43*(1+'Usages mobilité'!$BH43)^(N$5217-$D$5217)/1000</f>
        <v>0</v>
      </c>
      <c r="O5417" s="223">
        <f>O5366*'Usages mobilité'!$BG43*(1+'Usages mobilité'!$BH43)^(O$5217-$D$5217)/1000</f>
        <v>0</v>
      </c>
      <c r="P5417" s="223">
        <f>P5366*'Usages mobilité'!$BG43*(1+'Usages mobilité'!$BH43)^(P$5217-$D$5217)/1000</f>
        <v>0</v>
      </c>
      <c r="Q5417" s="223">
        <f>Q5366*'Usages mobilité'!$BG43*(1+'Usages mobilité'!$BH43)^(Q$5217-$D$5217)/1000</f>
        <v>0</v>
      </c>
      <c r="R5417" s="223">
        <f>R5366*'Usages mobilité'!$BG43*(1+'Usages mobilité'!$BH43)^(R$5217-$D$5217)/1000</f>
        <v>0</v>
      </c>
    </row>
    <row r="5418" spans="1:18" hidden="1" outlineLevel="2" x14ac:dyDescent="0.25">
      <c r="A5418" s="222" t="str">
        <f>'Usages mobilité'!A44</f>
        <v>Usage mobilité n°41</v>
      </c>
      <c r="B5418" s="222" t="s">
        <v>645</v>
      </c>
      <c r="C5418" s="222"/>
      <c r="D5418" s="223">
        <f>D5367*'Usages mobilité'!$BG44*(1+'Usages mobilité'!$BH44)^(D$5217-$D$5217)/1000</f>
        <v>0</v>
      </c>
      <c r="E5418" s="223">
        <f>E5367*'Usages mobilité'!$BG44*(1+'Usages mobilité'!$BH44)^(E$5217-$D$5217)/1000</f>
        <v>0</v>
      </c>
      <c r="F5418" s="223">
        <f>F5367*'Usages mobilité'!$BG44*(1+'Usages mobilité'!$BH44)^(F$5217-$D$5217)/1000</f>
        <v>0</v>
      </c>
      <c r="G5418" s="223">
        <f>G5367*'Usages mobilité'!$BG44*(1+'Usages mobilité'!$BH44)^(G$5217-$D$5217)/1000</f>
        <v>0</v>
      </c>
      <c r="H5418" s="223">
        <f>H5367*'Usages mobilité'!$BG44*(1+'Usages mobilité'!$BH44)^(H$5217-$D$5217)/1000</f>
        <v>0</v>
      </c>
      <c r="I5418" s="223">
        <f>I5367*'Usages mobilité'!$BG44*(1+'Usages mobilité'!$BH44)^(I$5217-$D$5217)/1000</f>
        <v>0</v>
      </c>
      <c r="J5418" s="223">
        <f>J5367*'Usages mobilité'!$BG44*(1+'Usages mobilité'!$BH44)^(J$5217-$D$5217)/1000</f>
        <v>0</v>
      </c>
      <c r="K5418" s="223">
        <f>K5367*'Usages mobilité'!$BG44*(1+'Usages mobilité'!$BH44)^(K$5217-$D$5217)/1000</f>
        <v>0</v>
      </c>
      <c r="L5418" s="223">
        <f>L5367*'Usages mobilité'!$BG44*(1+'Usages mobilité'!$BH44)^(L$5217-$D$5217)/1000</f>
        <v>0</v>
      </c>
      <c r="M5418" s="223">
        <f>M5367*'Usages mobilité'!$BG44*(1+'Usages mobilité'!$BH44)^(M$5217-$D$5217)/1000</f>
        <v>0</v>
      </c>
      <c r="N5418" s="223">
        <f>N5367*'Usages mobilité'!$BG44*(1+'Usages mobilité'!$BH44)^(N$5217-$D$5217)/1000</f>
        <v>0</v>
      </c>
      <c r="O5418" s="223">
        <f>O5367*'Usages mobilité'!$BG44*(1+'Usages mobilité'!$BH44)^(O$5217-$D$5217)/1000</f>
        <v>0</v>
      </c>
      <c r="P5418" s="223">
        <f>P5367*'Usages mobilité'!$BG44*(1+'Usages mobilité'!$BH44)^(P$5217-$D$5217)/1000</f>
        <v>0</v>
      </c>
      <c r="Q5418" s="223">
        <f>Q5367*'Usages mobilité'!$BG44*(1+'Usages mobilité'!$BH44)^(Q$5217-$D$5217)/1000</f>
        <v>0</v>
      </c>
      <c r="R5418" s="223">
        <f>R5367*'Usages mobilité'!$BG44*(1+'Usages mobilité'!$BH44)^(R$5217-$D$5217)/1000</f>
        <v>0</v>
      </c>
    </row>
    <row r="5419" spans="1:18" hidden="1" outlineLevel="2" x14ac:dyDescent="0.25">
      <c r="A5419" s="222" t="str">
        <f>'Usages mobilité'!A45</f>
        <v>Usage mobilité n°42</v>
      </c>
      <c r="B5419" s="222" t="s">
        <v>645</v>
      </c>
      <c r="C5419" s="222"/>
      <c r="D5419" s="223">
        <f>D5368*'Usages mobilité'!$BG45*(1+'Usages mobilité'!$BH45)^(D$5217-$D$5217)/1000</f>
        <v>0</v>
      </c>
      <c r="E5419" s="223">
        <f>E5368*'Usages mobilité'!$BG45*(1+'Usages mobilité'!$BH45)^(E$5217-$D$5217)/1000</f>
        <v>0</v>
      </c>
      <c r="F5419" s="223">
        <f>F5368*'Usages mobilité'!$BG45*(1+'Usages mobilité'!$BH45)^(F$5217-$D$5217)/1000</f>
        <v>0</v>
      </c>
      <c r="G5419" s="223">
        <f>G5368*'Usages mobilité'!$BG45*(1+'Usages mobilité'!$BH45)^(G$5217-$D$5217)/1000</f>
        <v>0</v>
      </c>
      <c r="H5419" s="223">
        <f>H5368*'Usages mobilité'!$BG45*(1+'Usages mobilité'!$BH45)^(H$5217-$D$5217)/1000</f>
        <v>0</v>
      </c>
      <c r="I5419" s="223">
        <f>I5368*'Usages mobilité'!$BG45*(1+'Usages mobilité'!$BH45)^(I$5217-$D$5217)/1000</f>
        <v>0</v>
      </c>
      <c r="J5419" s="223">
        <f>J5368*'Usages mobilité'!$BG45*(1+'Usages mobilité'!$BH45)^(J$5217-$D$5217)/1000</f>
        <v>0</v>
      </c>
      <c r="K5419" s="223">
        <f>K5368*'Usages mobilité'!$BG45*(1+'Usages mobilité'!$BH45)^(K$5217-$D$5217)/1000</f>
        <v>0</v>
      </c>
      <c r="L5419" s="223">
        <f>L5368*'Usages mobilité'!$BG45*(1+'Usages mobilité'!$BH45)^(L$5217-$D$5217)/1000</f>
        <v>0</v>
      </c>
      <c r="M5419" s="223">
        <f>M5368*'Usages mobilité'!$BG45*(1+'Usages mobilité'!$BH45)^(M$5217-$D$5217)/1000</f>
        <v>0</v>
      </c>
      <c r="N5419" s="223">
        <f>N5368*'Usages mobilité'!$BG45*(1+'Usages mobilité'!$BH45)^(N$5217-$D$5217)/1000</f>
        <v>0</v>
      </c>
      <c r="O5419" s="223">
        <f>O5368*'Usages mobilité'!$BG45*(1+'Usages mobilité'!$BH45)^(O$5217-$D$5217)/1000</f>
        <v>0</v>
      </c>
      <c r="P5419" s="223">
        <f>P5368*'Usages mobilité'!$BG45*(1+'Usages mobilité'!$BH45)^(P$5217-$D$5217)/1000</f>
        <v>0</v>
      </c>
      <c r="Q5419" s="223">
        <f>Q5368*'Usages mobilité'!$BG45*(1+'Usages mobilité'!$BH45)^(Q$5217-$D$5217)/1000</f>
        <v>0</v>
      </c>
      <c r="R5419" s="223">
        <f>R5368*'Usages mobilité'!$BG45*(1+'Usages mobilité'!$BH45)^(R$5217-$D$5217)/1000</f>
        <v>0</v>
      </c>
    </row>
    <row r="5420" spans="1:18" hidden="1" outlineLevel="2" x14ac:dyDescent="0.25">
      <c r="A5420" s="222" t="str">
        <f>'Usages mobilité'!A46</f>
        <v>Usage mobilité n°43</v>
      </c>
      <c r="B5420" s="222" t="s">
        <v>645</v>
      </c>
      <c r="C5420" s="222"/>
      <c r="D5420" s="223">
        <f>D5369*'Usages mobilité'!$BG46*(1+'Usages mobilité'!$BH46)^(D$5217-$D$5217)/1000</f>
        <v>0</v>
      </c>
      <c r="E5420" s="223">
        <f>E5369*'Usages mobilité'!$BG46*(1+'Usages mobilité'!$BH46)^(E$5217-$D$5217)/1000</f>
        <v>0</v>
      </c>
      <c r="F5420" s="223">
        <f>F5369*'Usages mobilité'!$BG46*(1+'Usages mobilité'!$BH46)^(F$5217-$D$5217)/1000</f>
        <v>0</v>
      </c>
      <c r="G5420" s="223">
        <f>G5369*'Usages mobilité'!$BG46*(1+'Usages mobilité'!$BH46)^(G$5217-$D$5217)/1000</f>
        <v>0</v>
      </c>
      <c r="H5420" s="223">
        <f>H5369*'Usages mobilité'!$BG46*(1+'Usages mobilité'!$BH46)^(H$5217-$D$5217)/1000</f>
        <v>0</v>
      </c>
      <c r="I5420" s="223">
        <f>I5369*'Usages mobilité'!$BG46*(1+'Usages mobilité'!$BH46)^(I$5217-$D$5217)/1000</f>
        <v>0</v>
      </c>
      <c r="J5420" s="223">
        <f>J5369*'Usages mobilité'!$BG46*(1+'Usages mobilité'!$BH46)^(J$5217-$D$5217)/1000</f>
        <v>0</v>
      </c>
      <c r="K5420" s="223">
        <f>K5369*'Usages mobilité'!$BG46*(1+'Usages mobilité'!$BH46)^(K$5217-$D$5217)/1000</f>
        <v>0</v>
      </c>
      <c r="L5420" s="223">
        <f>L5369*'Usages mobilité'!$BG46*(1+'Usages mobilité'!$BH46)^(L$5217-$D$5217)/1000</f>
        <v>0</v>
      </c>
      <c r="M5420" s="223">
        <f>M5369*'Usages mobilité'!$BG46*(1+'Usages mobilité'!$BH46)^(M$5217-$D$5217)/1000</f>
        <v>0</v>
      </c>
      <c r="N5420" s="223">
        <f>N5369*'Usages mobilité'!$BG46*(1+'Usages mobilité'!$BH46)^(N$5217-$D$5217)/1000</f>
        <v>0</v>
      </c>
      <c r="O5420" s="223">
        <f>O5369*'Usages mobilité'!$BG46*(1+'Usages mobilité'!$BH46)^(O$5217-$D$5217)/1000</f>
        <v>0</v>
      </c>
      <c r="P5420" s="223">
        <f>P5369*'Usages mobilité'!$BG46*(1+'Usages mobilité'!$BH46)^(P$5217-$D$5217)/1000</f>
        <v>0</v>
      </c>
      <c r="Q5420" s="223">
        <f>Q5369*'Usages mobilité'!$BG46*(1+'Usages mobilité'!$BH46)^(Q$5217-$D$5217)/1000</f>
        <v>0</v>
      </c>
      <c r="R5420" s="223">
        <f>R5369*'Usages mobilité'!$BG46*(1+'Usages mobilité'!$BH46)^(R$5217-$D$5217)/1000</f>
        <v>0</v>
      </c>
    </row>
    <row r="5421" spans="1:18" hidden="1" outlineLevel="2" x14ac:dyDescent="0.25">
      <c r="A5421" s="222" t="str">
        <f>'Usages mobilité'!A47</f>
        <v>Usage mobilité n°44</v>
      </c>
      <c r="B5421" s="222" t="s">
        <v>645</v>
      </c>
      <c r="C5421" s="222"/>
      <c r="D5421" s="223">
        <f>D5370*'Usages mobilité'!$BG47*(1+'Usages mobilité'!$BH47)^(D$5217-$D$5217)/1000</f>
        <v>0</v>
      </c>
      <c r="E5421" s="223">
        <f>E5370*'Usages mobilité'!$BG47*(1+'Usages mobilité'!$BH47)^(E$5217-$D$5217)/1000</f>
        <v>0</v>
      </c>
      <c r="F5421" s="223">
        <f>F5370*'Usages mobilité'!$BG47*(1+'Usages mobilité'!$BH47)^(F$5217-$D$5217)/1000</f>
        <v>0</v>
      </c>
      <c r="G5421" s="223">
        <f>G5370*'Usages mobilité'!$BG47*(1+'Usages mobilité'!$BH47)^(G$5217-$D$5217)/1000</f>
        <v>0</v>
      </c>
      <c r="H5421" s="223">
        <f>H5370*'Usages mobilité'!$BG47*(1+'Usages mobilité'!$BH47)^(H$5217-$D$5217)/1000</f>
        <v>0</v>
      </c>
      <c r="I5421" s="223">
        <f>I5370*'Usages mobilité'!$BG47*(1+'Usages mobilité'!$BH47)^(I$5217-$D$5217)/1000</f>
        <v>0</v>
      </c>
      <c r="J5421" s="223">
        <f>J5370*'Usages mobilité'!$BG47*(1+'Usages mobilité'!$BH47)^(J$5217-$D$5217)/1000</f>
        <v>0</v>
      </c>
      <c r="K5421" s="223">
        <f>K5370*'Usages mobilité'!$BG47*(1+'Usages mobilité'!$BH47)^(K$5217-$D$5217)/1000</f>
        <v>0</v>
      </c>
      <c r="L5421" s="223">
        <f>L5370*'Usages mobilité'!$BG47*(1+'Usages mobilité'!$BH47)^(L$5217-$D$5217)/1000</f>
        <v>0</v>
      </c>
      <c r="M5421" s="223">
        <f>M5370*'Usages mobilité'!$BG47*(1+'Usages mobilité'!$BH47)^(M$5217-$D$5217)/1000</f>
        <v>0</v>
      </c>
      <c r="N5421" s="223">
        <f>N5370*'Usages mobilité'!$BG47*(1+'Usages mobilité'!$BH47)^(N$5217-$D$5217)/1000</f>
        <v>0</v>
      </c>
      <c r="O5421" s="223">
        <f>O5370*'Usages mobilité'!$BG47*(1+'Usages mobilité'!$BH47)^(O$5217-$D$5217)/1000</f>
        <v>0</v>
      </c>
      <c r="P5421" s="223">
        <f>P5370*'Usages mobilité'!$BG47*(1+'Usages mobilité'!$BH47)^(P$5217-$D$5217)/1000</f>
        <v>0</v>
      </c>
      <c r="Q5421" s="223">
        <f>Q5370*'Usages mobilité'!$BG47*(1+'Usages mobilité'!$BH47)^(Q$5217-$D$5217)/1000</f>
        <v>0</v>
      </c>
      <c r="R5421" s="223">
        <f>R5370*'Usages mobilité'!$BG47*(1+'Usages mobilité'!$BH47)^(R$5217-$D$5217)/1000</f>
        <v>0</v>
      </c>
    </row>
    <row r="5422" spans="1:18" hidden="1" outlineLevel="2" x14ac:dyDescent="0.25">
      <c r="A5422" s="222" t="str">
        <f>'Usages mobilité'!A48</f>
        <v>Usage mobilité n°45</v>
      </c>
      <c r="B5422" s="222" t="s">
        <v>645</v>
      </c>
      <c r="C5422" s="222"/>
      <c r="D5422" s="223">
        <f>D5371*'Usages mobilité'!$BG48*(1+'Usages mobilité'!$BH48)^(D$5217-$D$5217)/1000</f>
        <v>0</v>
      </c>
      <c r="E5422" s="223">
        <f>E5371*'Usages mobilité'!$BG48*(1+'Usages mobilité'!$BH48)^(E$5217-$D$5217)/1000</f>
        <v>0</v>
      </c>
      <c r="F5422" s="223">
        <f>F5371*'Usages mobilité'!$BG48*(1+'Usages mobilité'!$BH48)^(F$5217-$D$5217)/1000</f>
        <v>0</v>
      </c>
      <c r="G5422" s="223">
        <f>G5371*'Usages mobilité'!$BG48*(1+'Usages mobilité'!$BH48)^(G$5217-$D$5217)/1000</f>
        <v>0</v>
      </c>
      <c r="H5422" s="223">
        <f>H5371*'Usages mobilité'!$BG48*(1+'Usages mobilité'!$BH48)^(H$5217-$D$5217)/1000</f>
        <v>0</v>
      </c>
      <c r="I5422" s="223">
        <f>I5371*'Usages mobilité'!$BG48*(1+'Usages mobilité'!$BH48)^(I$5217-$D$5217)/1000</f>
        <v>0</v>
      </c>
      <c r="J5422" s="223">
        <f>J5371*'Usages mobilité'!$BG48*(1+'Usages mobilité'!$BH48)^(J$5217-$D$5217)/1000</f>
        <v>0</v>
      </c>
      <c r="K5422" s="223">
        <f>K5371*'Usages mobilité'!$BG48*(1+'Usages mobilité'!$BH48)^(K$5217-$D$5217)/1000</f>
        <v>0</v>
      </c>
      <c r="L5422" s="223">
        <f>L5371*'Usages mobilité'!$BG48*(1+'Usages mobilité'!$BH48)^(L$5217-$D$5217)/1000</f>
        <v>0</v>
      </c>
      <c r="M5422" s="223">
        <f>M5371*'Usages mobilité'!$BG48*(1+'Usages mobilité'!$BH48)^(M$5217-$D$5217)/1000</f>
        <v>0</v>
      </c>
      <c r="N5422" s="223">
        <f>N5371*'Usages mobilité'!$BG48*(1+'Usages mobilité'!$BH48)^(N$5217-$D$5217)/1000</f>
        <v>0</v>
      </c>
      <c r="O5422" s="223">
        <f>O5371*'Usages mobilité'!$BG48*(1+'Usages mobilité'!$BH48)^(O$5217-$D$5217)/1000</f>
        <v>0</v>
      </c>
      <c r="P5422" s="223">
        <f>P5371*'Usages mobilité'!$BG48*(1+'Usages mobilité'!$BH48)^(P$5217-$D$5217)/1000</f>
        <v>0</v>
      </c>
      <c r="Q5422" s="223">
        <f>Q5371*'Usages mobilité'!$BG48*(1+'Usages mobilité'!$BH48)^(Q$5217-$D$5217)/1000</f>
        <v>0</v>
      </c>
      <c r="R5422" s="223">
        <f>R5371*'Usages mobilité'!$BG48*(1+'Usages mobilité'!$BH48)^(R$5217-$D$5217)/1000</f>
        <v>0</v>
      </c>
    </row>
    <row r="5423" spans="1:18" hidden="1" outlineLevel="2" x14ac:dyDescent="0.25">
      <c r="A5423" s="222" t="str">
        <f>'Usages mobilité'!A49</f>
        <v>Usage mobilité n°46</v>
      </c>
      <c r="B5423" s="222" t="s">
        <v>645</v>
      </c>
      <c r="C5423" s="222"/>
      <c r="D5423" s="223">
        <f>D5372*'Usages mobilité'!$BG49*(1+'Usages mobilité'!$BH49)^(D$5217-$D$5217)/1000</f>
        <v>0</v>
      </c>
      <c r="E5423" s="223">
        <f>E5372*'Usages mobilité'!$BG49*(1+'Usages mobilité'!$BH49)^(E$5217-$D$5217)/1000</f>
        <v>0</v>
      </c>
      <c r="F5423" s="223">
        <f>F5372*'Usages mobilité'!$BG49*(1+'Usages mobilité'!$BH49)^(F$5217-$D$5217)/1000</f>
        <v>0</v>
      </c>
      <c r="G5423" s="223">
        <f>G5372*'Usages mobilité'!$BG49*(1+'Usages mobilité'!$BH49)^(G$5217-$D$5217)/1000</f>
        <v>0</v>
      </c>
      <c r="H5423" s="223">
        <f>H5372*'Usages mobilité'!$BG49*(1+'Usages mobilité'!$BH49)^(H$5217-$D$5217)/1000</f>
        <v>0</v>
      </c>
      <c r="I5423" s="223">
        <f>I5372*'Usages mobilité'!$BG49*(1+'Usages mobilité'!$BH49)^(I$5217-$D$5217)/1000</f>
        <v>0</v>
      </c>
      <c r="J5423" s="223">
        <f>J5372*'Usages mobilité'!$BG49*(1+'Usages mobilité'!$BH49)^(J$5217-$D$5217)/1000</f>
        <v>0</v>
      </c>
      <c r="K5423" s="223">
        <f>K5372*'Usages mobilité'!$BG49*(1+'Usages mobilité'!$BH49)^(K$5217-$D$5217)/1000</f>
        <v>0</v>
      </c>
      <c r="L5423" s="223">
        <f>L5372*'Usages mobilité'!$BG49*(1+'Usages mobilité'!$BH49)^(L$5217-$D$5217)/1000</f>
        <v>0</v>
      </c>
      <c r="M5423" s="223">
        <f>M5372*'Usages mobilité'!$BG49*(1+'Usages mobilité'!$BH49)^(M$5217-$D$5217)/1000</f>
        <v>0</v>
      </c>
      <c r="N5423" s="223">
        <f>N5372*'Usages mobilité'!$BG49*(1+'Usages mobilité'!$BH49)^(N$5217-$D$5217)/1000</f>
        <v>0</v>
      </c>
      <c r="O5423" s="223">
        <f>O5372*'Usages mobilité'!$BG49*(1+'Usages mobilité'!$BH49)^(O$5217-$D$5217)/1000</f>
        <v>0</v>
      </c>
      <c r="P5423" s="223">
        <f>P5372*'Usages mobilité'!$BG49*(1+'Usages mobilité'!$BH49)^(P$5217-$D$5217)/1000</f>
        <v>0</v>
      </c>
      <c r="Q5423" s="223">
        <f>Q5372*'Usages mobilité'!$BG49*(1+'Usages mobilité'!$BH49)^(Q$5217-$D$5217)/1000</f>
        <v>0</v>
      </c>
      <c r="R5423" s="223">
        <f>R5372*'Usages mobilité'!$BG49*(1+'Usages mobilité'!$BH49)^(R$5217-$D$5217)/1000</f>
        <v>0</v>
      </c>
    </row>
    <row r="5424" spans="1:18" hidden="1" outlineLevel="2" x14ac:dyDescent="0.25">
      <c r="A5424" s="222" t="str">
        <f>'Usages mobilité'!A50</f>
        <v>Usage mobilité n°47</v>
      </c>
      <c r="B5424" s="222" t="s">
        <v>645</v>
      </c>
      <c r="C5424" s="222"/>
      <c r="D5424" s="223">
        <f>D5373*'Usages mobilité'!$BG50*(1+'Usages mobilité'!$BH50)^(D$5217-$D$5217)/1000</f>
        <v>0</v>
      </c>
      <c r="E5424" s="223">
        <f>E5373*'Usages mobilité'!$BG50*(1+'Usages mobilité'!$BH50)^(E$5217-$D$5217)/1000</f>
        <v>0</v>
      </c>
      <c r="F5424" s="223">
        <f>F5373*'Usages mobilité'!$BG50*(1+'Usages mobilité'!$BH50)^(F$5217-$D$5217)/1000</f>
        <v>0</v>
      </c>
      <c r="G5424" s="223">
        <f>G5373*'Usages mobilité'!$BG50*(1+'Usages mobilité'!$BH50)^(G$5217-$D$5217)/1000</f>
        <v>0</v>
      </c>
      <c r="H5424" s="223">
        <f>H5373*'Usages mobilité'!$BG50*(1+'Usages mobilité'!$BH50)^(H$5217-$D$5217)/1000</f>
        <v>0</v>
      </c>
      <c r="I5424" s="223">
        <f>I5373*'Usages mobilité'!$BG50*(1+'Usages mobilité'!$BH50)^(I$5217-$D$5217)/1000</f>
        <v>0</v>
      </c>
      <c r="J5424" s="223">
        <f>J5373*'Usages mobilité'!$BG50*(1+'Usages mobilité'!$BH50)^(J$5217-$D$5217)/1000</f>
        <v>0</v>
      </c>
      <c r="K5424" s="223">
        <f>K5373*'Usages mobilité'!$BG50*(1+'Usages mobilité'!$BH50)^(K$5217-$D$5217)/1000</f>
        <v>0</v>
      </c>
      <c r="L5424" s="223">
        <f>L5373*'Usages mobilité'!$BG50*(1+'Usages mobilité'!$BH50)^(L$5217-$D$5217)/1000</f>
        <v>0</v>
      </c>
      <c r="M5424" s="223">
        <f>M5373*'Usages mobilité'!$BG50*(1+'Usages mobilité'!$BH50)^(M$5217-$D$5217)/1000</f>
        <v>0</v>
      </c>
      <c r="N5424" s="223">
        <f>N5373*'Usages mobilité'!$BG50*(1+'Usages mobilité'!$BH50)^(N$5217-$D$5217)/1000</f>
        <v>0</v>
      </c>
      <c r="O5424" s="223">
        <f>O5373*'Usages mobilité'!$BG50*(1+'Usages mobilité'!$BH50)^(O$5217-$D$5217)/1000</f>
        <v>0</v>
      </c>
      <c r="P5424" s="223">
        <f>P5373*'Usages mobilité'!$BG50*(1+'Usages mobilité'!$BH50)^(P$5217-$D$5217)/1000</f>
        <v>0</v>
      </c>
      <c r="Q5424" s="223">
        <f>Q5373*'Usages mobilité'!$BG50*(1+'Usages mobilité'!$BH50)^(Q$5217-$D$5217)/1000</f>
        <v>0</v>
      </c>
      <c r="R5424" s="223">
        <f>R5373*'Usages mobilité'!$BG50*(1+'Usages mobilité'!$BH50)^(R$5217-$D$5217)/1000</f>
        <v>0</v>
      </c>
    </row>
    <row r="5425" spans="1:18" hidden="1" outlineLevel="2" x14ac:dyDescent="0.25">
      <c r="A5425" s="222" t="str">
        <f>'Usages mobilité'!A51</f>
        <v>Usage mobilité n°48</v>
      </c>
      <c r="B5425" s="222" t="s">
        <v>645</v>
      </c>
      <c r="C5425" s="222"/>
      <c r="D5425" s="223">
        <f>D5374*'Usages mobilité'!$BG51*(1+'Usages mobilité'!$BH51)^(D$5217-$D$5217)/1000</f>
        <v>0</v>
      </c>
      <c r="E5425" s="223">
        <f>E5374*'Usages mobilité'!$BG51*(1+'Usages mobilité'!$BH51)^(E$5217-$D$5217)/1000</f>
        <v>0</v>
      </c>
      <c r="F5425" s="223">
        <f>F5374*'Usages mobilité'!$BG51*(1+'Usages mobilité'!$BH51)^(F$5217-$D$5217)/1000</f>
        <v>0</v>
      </c>
      <c r="G5425" s="223">
        <f>G5374*'Usages mobilité'!$BG51*(1+'Usages mobilité'!$BH51)^(G$5217-$D$5217)/1000</f>
        <v>0</v>
      </c>
      <c r="H5425" s="223">
        <f>H5374*'Usages mobilité'!$BG51*(1+'Usages mobilité'!$BH51)^(H$5217-$D$5217)/1000</f>
        <v>0</v>
      </c>
      <c r="I5425" s="223">
        <f>I5374*'Usages mobilité'!$BG51*(1+'Usages mobilité'!$BH51)^(I$5217-$D$5217)/1000</f>
        <v>0</v>
      </c>
      <c r="J5425" s="223">
        <f>J5374*'Usages mobilité'!$BG51*(1+'Usages mobilité'!$BH51)^(J$5217-$D$5217)/1000</f>
        <v>0</v>
      </c>
      <c r="K5425" s="223">
        <f>K5374*'Usages mobilité'!$BG51*(1+'Usages mobilité'!$BH51)^(K$5217-$D$5217)/1000</f>
        <v>0</v>
      </c>
      <c r="L5425" s="223">
        <f>L5374*'Usages mobilité'!$BG51*(1+'Usages mobilité'!$BH51)^(L$5217-$D$5217)/1000</f>
        <v>0</v>
      </c>
      <c r="M5425" s="223">
        <f>M5374*'Usages mobilité'!$BG51*(1+'Usages mobilité'!$BH51)^(M$5217-$D$5217)/1000</f>
        <v>0</v>
      </c>
      <c r="N5425" s="223">
        <f>N5374*'Usages mobilité'!$BG51*(1+'Usages mobilité'!$BH51)^(N$5217-$D$5217)/1000</f>
        <v>0</v>
      </c>
      <c r="O5425" s="223">
        <f>O5374*'Usages mobilité'!$BG51*(1+'Usages mobilité'!$BH51)^(O$5217-$D$5217)/1000</f>
        <v>0</v>
      </c>
      <c r="P5425" s="223">
        <f>P5374*'Usages mobilité'!$BG51*(1+'Usages mobilité'!$BH51)^(P$5217-$D$5217)/1000</f>
        <v>0</v>
      </c>
      <c r="Q5425" s="223">
        <f>Q5374*'Usages mobilité'!$BG51*(1+'Usages mobilité'!$BH51)^(Q$5217-$D$5217)/1000</f>
        <v>0</v>
      </c>
      <c r="R5425" s="223">
        <f>R5374*'Usages mobilité'!$BG51*(1+'Usages mobilité'!$BH51)^(R$5217-$D$5217)/1000</f>
        <v>0</v>
      </c>
    </row>
    <row r="5426" spans="1:18" hidden="1" outlineLevel="2" x14ac:dyDescent="0.25">
      <c r="A5426" s="222" t="str">
        <f>'Usages mobilité'!A52</f>
        <v>Usage mobilité n°49</v>
      </c>
      <c r="B5426" s="222" t="s">
        <v>645</v>
      </c>
      <c r="C5426" s="222"/>
      <c r="D5426" s="223">
        <f>D5375*'Usages mobilité'!$BG52*(1+'Usages mobilité'!$BH52)^(D$5217-$D$5217)/1000</f>
        <v>0</v>
      </c>
      <c r="E5426" s="223">
        <f>E5375*'Usages mobilité'!$BG52*(1+'Usages mobilité'!$BH52)^(E$5217-$D$5217)/1000</f>
        <v>0</v>
      </c>
      <c r="F5426" s="223">
        <f>F5375*'Usages mobilité'!$BG52*(1+'Usages mobilité'!$BH52)^(F$5217-$D$5217)/1000</f>
        <v>0</v>
      </c>
      <c r="G5426" s="223">
        <f>G5375*'Usages mobilité'!$BG52*(1+'Usages mobilité'!$BH52)^(G$5217-$D$5217)/1000</f>
        <v>0</v>
      </c>
      <c r="H5426" s="223">
        <f>H5375*'Usages mobilité'!$BG52*(1+'Usages mobilité'!$BH52)^(H$5217-$D$5217)/1000</f>
        <v>0</v>
      </c>
      <c r="I5426" s="223">
        <f>I5375*'Usages mobilité'!$BG52*(1+'Usages mobilité'!$BH52)^(I$5217-$D$5217)/1000</f>
        <v>0</v>
      </c>
      <c r="J5426" s="223">
        <f>J5375*'Usages mobilité'!$BG52*(1+'Usages mobilité'!$BH52)^(J$5217-$D$5217)/1000</f>
        <v>0</v>
      </c>
      <c r="K5426" s="223">
        <f>K5375*'Usages mobilité'!$BG52*(1+'Usages mobilité'!$BH52)^(K$5217-$D$5217)/1000</f>
        <v>0</v>
      </c>
      <c r="L5426" s="223">
        <f>L5375*'Usages mobilité'!$BG52*(1+'Usages mobilité'!$BH52)^(L$5217-$D$5217)/1000</f>
        <v>0</v>
      </c>
      <c r="M5426" s="223">
        <f>M5375*'Usages mobilité'!$BG52*(1+'Usages mobilité'!$BH52)^(M$5217-$D$5217)/1000</f>
        <v>0</v>
      </c>
      <c r="N5426" s="223">
        <f>N5375*'Usages mobilité'!$BG52*(1+'Usages mobilité'!$BH52)^(N$5217-$D$5217)/1000</f>
        <v>0</v>
      </c>
      <c r="O5426" s="223">
        <f>O5375*'Usages mobilité'!$BG52*(1+'Usages mobilité'!$BH52)^(O$5217-$D$5217)/1000</f>
        <v>0</v>
      </c>
      <c r="P5426" s="223">
        <f>P5375*'Usages mobilité'!$BG52*(1+'Usages mobilité'!$BH52)^(P$5217-$D$5217)/1000</f>
        <v>0</v>
      </c>
      <c r="Q5426" s="223">
        <f>Q5375*'Usages mobilité'!$BG52*(1+'Usages mobilité'!$BH52)^(Q$5217-$D$5217)/1000</f>
        <v>0</v>
      </c>
      <c r="R5426" s="223">
        <f>R5375*'Usages mobilité'!$BG52*(1+'Usages mobilité'!$BH52)^(R$5217-$D$5217)/1000</f>
        <v>0</v>
      </c>
    </row>
    <row r="5427" spans="1:18" hidden="1" outlineLevel="2" x14ac:dyDescent="0.25">
      <c r="A5427" s="222" t="str">
        <f>'Usages mobilité'!A53</f>
        <v>Usage mobilité n°50</v>
      </c>
      <c r="B5427" s="222" t="s">
        <v>645</v>
      </c>
      <c r="C5427" s="222"/>
      <c r="D5427" s="223">
        <f>D5376*'Usages mobilité'!$BG53*(1+'Usages mobilité'!$BH53)^(D$5217-$D$5217)/1000</f>
        <v>0</v>
      </c>
      <c r="E5427" s="223">
        <f>E5376*'Usages mobilité'!$BG53*(1+'Usages mobilité'!$BH53)^(E$5217-$D$5217)/1000</f>
        <v>0</v>
      </c>
      <c r="F5427" s="223">
        <f>F5376*'Usages mobilité'!$BG53*(1+'Usages mobilité'!$BH53)^(F$5217-$D$5217)/1000</f>
        <v>0</v>
      </c>
      <c r="G5427" s="223">
        <f>G5376*'Usages mobilité'!$BG53*(1+'Usages mobilité'!$BH53)^(G$5217-$D$5217)/1000</f>
        <v>0</v>
      </c>
      <c r="H5427" s="223">
        <f>H5376*'Usages mobilité'!$BG53*(1+'Usages mobilité'!$BH53)^(H$5217-$D$5217)/1000</f>
        <v>0</v>
      </c>
      <c r="I5427" s="223">
        <f>I5376*'Usages mobilité'!$BG53*(1+'Usages mobilité'!$BH53)^(I$5217-$D$5217)/1000</f>
        <v>0</v>
      </c>
      <c r="J5427" s="223">
        <f>J5376*'Usages mobilité'!$BG53*(1+'Usages mobilité'!$BH53)^(J$5217-$D$5217)/1000</f>
        <v>0</v>
      </c>
      <c r="K5427" s="223">
        <f>K5376*'Usages mobilité'!$BG53*(1+'Usages mobilité'!$BH53)^(K$5217-$D$5217)/1000</f>
        <v>0</v>
      </c>
      <c r="L5427" s="223">
        <f>L5376*'Usages mobilité'!$BG53*(1+'Usages mobilité'!$BH53)^(L$5217-$D$5217)/1000</f>
        <v>0</v>
      </c>
      <c r="M5427" s="223">
        <f>M5376*'Usages mobilité'!$BG53*(1+'Usages mobilité'!$BH53)^(M$5217-$D$5217)/1000</f>
        <v>0</v>
      </c>
      <c r="N5427" s="223">
        <f>N5376*'Usages mobilité'!$BG53*(1+'Usages mobilité'!$BH53)^(N$5217-$D$5217)/1000</f>
        <v>0</v>
      </c>
      <c r="O5427" s="223">
        <f>O5376*'Usages mobilité'!$BG53*(1+'Usages mobilité'!$BH53)^(O$5217-$D$5217)/1000</f>
        <v>0</v>
      </c>
      <c r="P5427" s="223">
        <f>P5376*'Usages mobilité'!$BG53*(1+'Usages mobilité'!$BH53)^(P$5217-$D$5217)/1000</f>
        <v>0</v>
      </c>
      <c r="Q5427" s="223">
        <f>Q5376*'Usages mobilité'!$BG53*(1+'Usages mobilité'!$BH53)^(Q$5217-$D$5217)/1000</f>
        <v>0</v>
      </c>
      <c r="R5427" s="223">
        <f>R5376*'Usages mobilité'!$BG53*(1+'Usages mobilité'!$BH53)^(R$5217-$D$5217)/1000</f>
        <v>0</v>
      </c>
    </row>
    <row r="5428" spans="1:18" hidden="1" outlineLevel="1" collapsed="1" x14ac:dyDescent="0.25">
      <c r="A5428" s="222" t="s">
        <v>657</v>
      </c>
      <c r="B5428" s="222"/>
      <c r="C5428" s="222"/>
      <c r="D5428" s="223">
        <f t="shared" ref="D5428:R5428" si="473">SUM(D5378:D5427)</f>
        <v>0</v>
      </c>
      <c r="E5428" s="223">
        <f t="shared" si="473"/>
        <v>0</v>
      </c>
      <c r="F5428" s="223">
        <f t="shared" si="473"/>
        <v>0</v>
      </c>
      <c r="G5428" s="223">
        <f t="shared" si="473"/>
        <v>0</v>
      </c>
      <c r="H5428" s="223">
        <f t="shared" si="473"/>
        <v>0</v>
      </c>
      <c r="I5428" s="223">
        <f t="shared" si="473"/>
        <v>0</v>
      </c>
      <c r="J5428" s="223">
        <f t="shared" si="473"/>
        <v>0</v>
      </c>
      <c r="K5428" s="223">
        <f t="shared" si="473"/>
        <v>0</v>
      </c>
      <c r="L5428" s="223">
        <f t="shared" si="473"/>
        <v>0</v>
      </c>
      <c r="M5428" s="223">
        <f t="shared" si="473"/>
        <v>0</v>
      </c>
      <c r="N5428" s="223">
        <f t="shared" si="473"/>
        <v>0</v>
      </c>
      <c r="O5428" s="223">
        <f t="shared" si="473"/>
        <v>0</v>
      </c>
      <c r="P5428" s="223">
        <f t="shared" si="473"/>
        <v>0</v>
      </c>
      <c r="Q5428" s="223">
        <f t="shared" si="473"/>
        <v>0</v>
      </c>
      <c r="R5428" s="223">
        <f t="shared" si="473"/>
        <v>0</v>
      </c>
    </row>
    <row r="5429" spans="1:18" hidden="1" outlineLevel="1" x14ac:dyDescent="0.25">
      <c r="A5429" s="53" t="s">
        <v>652</v>
      </c>
      <c r="B5429" s="53"/>
      <c r="C5429" s="53"/>
      <c r="D5429" s="244"/>
      <c r="E5429" s="244"/>
      <c r="F5429" s="244"/>
      <c r="G5429" s="244"/>
      <c r="H5429" s="244"/>
      <c r="I5429" s="244"/>
      <c r="J5429" s="244"/>
      <c r="K5429" s="244"/>
      <c r="L5429" s="244"/>
      <c r="M5429" s="244"/>
      <c r="N5429" s="244"/>
      <c r="O5429" s="244"/>
      <c r="P5429" s="244"/>
      <c r="Q5429" s="244"/>
      <c r="R5429" s="244"/>
    </row>
    <row r="5430" spans="1:18" hidden="1" outlineLevel="1" x14ac:dyDescent="0.25">
      <c r="A5430" s="53" t="s">
        <v>658</v>
      </c>
      <c r="B5430" s="53"/>
      <c r="C5430" s="53"/>
      <c r="D5430" s="244"/>
      <c r="E5430" s="244"/>
      <c r="F5430" s="244"/>
      <c r="G5430" s="244"/>
      <c r="H5430" s="244"/>
      <c r="I5430" s="244"/>
      <c r="J5430" s="244"/>
      <c r="K5430" s="244"/>
      <c r="L5430" s="244"/>
      <c r="M5430" s="244"/>
      <c r="N5430" s="244"/>
      <c r="O5430" s="244"/>
      <c r="P5430" s="244"/>
      <c r="Q5430" s="244"/>
      <c r="R5430" s="244"/>
    </row>
    <row r="5431" spans="1:18" hidden="1" outlineLevel="1" x14ac:dyDescent="0.25">
      <c r="A5431" s="224" t="s">
        <v>40</v>
      </c>
      <c r="B5431" s="222"/>
      <c r="C5431" s="222"/>
      <c r="D5431" s="223">
        <f t="shared" ref="D5431:R5431" si="474">D5324+D5326+D5428+D5430</f>
        <v>0</v>
      </c>
      <c r="E5431" s="223">
        <f t="shared" si="474"/>
        <v>0</v>
      </c>
      <c r="F5431" s="223">
        <f t="shared" si="474"/>
        <v>0</v>
      </c>
      <c r="G5431" s="223">
        <f t="shared" si="474"/>
        <v>0</v>
      </c>
      <c r="H5431" s="223">
        <f t="shared" si="474"/>
        <v>0</v>
      </c>
      <c r="I5431" s="223">
        <f t="shared" si="474"/>
        <v>0</v>
      </c>
      <c r="J5431" s="223">
        <f t="shared" si="474"/>
        <v>0</v>
      </c>
      <c r="K5431" s="223">
        <f t="shared" si="474"/>
        <v>0</v>
      </c>
      <c r="L5431" s="223">
        <f t="shared" si="474"/>
        <v>0</v>
      </c>
      <c r="M5431" s="223">
        <f t="shared" si="474"/>
        <v>0</v>
      </c>
      <c r="N5431" s="223">
        <f t="shared" si="474"/>
        <v>0</v>
      </c>
      <c r="O5431" s="223">
        <f t="shared" si="474"/>
        <v>0</v>
      </c>
      <c r="P5431" s="223">
        <f t="shared" si="474"/>
        <v>0</v>
      </c>
      <c r="Q5431" s="223">
        <f t="shared" si="474"/>
        <v>0</v>
      </c>
      <c r="R5431" s="223">
        <f t="shared" si="474"/>
        <v>0</v>
      </c>
    </row>
    <row r="5432" spans="1:18" s="33" customFormat="1" hidden="1" outlineLevel="1" x14ac:dyDescent="0.25"/>
    <row r="5433" spans="1:18" hidden="1" outlineLevel="1" x14ac:dyDescent="0.25">
      <c r="A5433" s="274" t="s">
        <v>0</v>
      </c>
      <c r="B5433" s="225" t="s">
        <v>16</v>
      </c>
      <c r="C5433" s="53"/>
      <c r="D5433" s="244">
        <v>10000</v>
      </c>
      <c r="E5433" s="244">
        <v>10000</v>
      </c>
      <c r="F5433" s="244">
        <v>10000</v>
      </c>
      <c r="G5433" s="244"/>
      <c r="H5433" s="244"/>
      <c r="I5433" s="244"/>
      <c r="J5433" s="244"/>
      <c r="K5433" s="244"/>
      <c r="L5433" s="244"/>
      <c r="M5433" s="244"/>
      <c r="N5433" s="244"/>
      <c r="O5433" s="244"/>
      <c r="P5433" s="244"/>
      <c r="Q5433" s="244"/>
      <c r="R5433" s="244"/>
    </row>
    <row r="5434" spans="1:18" hidden="1" outlineLevel="1" x14ac:dyDescent="0.25">
      <c r="A5434" s="274"/>
      <c r="B5434" s="226" t="s">
        <v>42</v>
      </c>
      <c r="C5434" s="222"/>
      <c r="D5434" s="223">
        <f>IF(AND($B5213&lt;&gt;"",$B5214&lt;&gt;""),D5433*(VLOOKUP($B5213,Production!$G4:$P53,10)*(1+VLOOKUP($B5213,Production!$G4:$Q53,11))^(D5217-$D5217))/1000,0)</f>
        <v>0</v>
      </c>
      <c r="E5434" s="223">
        <f>IF(AND($B5213&lt;&gt;"",$B5214&lt;&gt;""),E5433*(VLOOKUP($B5213,Production!$G4:$P53,10)*(1+VLOOKUP($B5213,Production!$G4:$Q53,11))^(E5217-$D5217))/1000,0)</f>
        <v>0</v>
      </c>
      <c r="F5434" s="223">
        <f>IF(AND($B5213&lt;&gt;"",$B5214&lt;&gt;""),F5433*(VLOOKUP($B5213,Production!$G4:$P53,10)*(1+VLOOKUP($B5213,Production!$G4:$Q53,11))^(F5217-$D5217))/1000,0)</f>
        <v>0</v>
      </c>
      <c r="G5434" s="223">
        <f>IF(AND($B5213&lt;&gt;"",$B5214&lt;&gt;""),G5433*(VLOOKUP($B5213,Production!$G4:$P53,10)*(1+VLOOKUP($B5213,Production!$G4:$Q53,11))^(G5217-$D5217))/1000,0)</f>
        <v>0</v>
      </c>
      <c r="H5434" s="223">
        <f>IF(AND($B5213&lt;&gt;"",$B5214&lt;&gt;""),H5433*(VLOOKUP($B5213,Production!$G4:$P53,10)*(1+VLOOKUP($B5213,Production!$G4:$Q53,11))^(H5217-$D5217))/1000,0)</f>
        <v>0</v>
      </c>
      <c r="I5434" s="223">
        <f>IF(AND($B5213&lt;&gt;"",$B5214&lt;&gt;""),I5433*(VLOOKUP($B5213,Production!$G4:$P53,10)*(1+VLOOKUP($B5213,Production!$G4:$Q53,11))^(I5217-$D5217))/1000,0)</f>
        <v>0</v>
      </c>
      <c r="J5434" s="223">
        <f>IF(AND($B5213&lt;&gt;"",$B5214&lt;&gt;""),J5433*(VLOOKUP($B5213,Production!$G4:$P53,10)*(1+VLOOKUP($B5213,Production!$G4:$Q53,11))^(J5217-$D5217))/1000,0)</f>
        <v>0</v>
      </c>
      <c r="K5434" s="223">
        <f>IF(AND($B5213&lt;&gt;"",$B5214&lt;&gt;""),K5433*(VLOOKUP($B5213,Production!$G4:$P53,10)*(1+VLOOKUP($B5213,Production!$G4:$Q53,11))^(K5217-$D5217))/1000,0)</f>
        <v>0</v>
      </c>
      <c r="L5434" s="223">
        <f>IF(AND($B5213&lt;&gt;"",$B5214&lt;&gt;""),L5433*(VLOOKUP($B5213,Production!$G4:$P53,10)*(1+VLOOKUP($B5213,Production!$G4:$Q53,11))^(L5217-$D5217))/1000,0)</f>
        <v>0</v>
      </c>
      <c r="M5434" s="223">
        <f>IF(AND($B5213&lt;&gt;"",$B5214&lt;&gt;""),M5433*(VLOOKUP($B5213,Production!$G4:$P53,10)*(1+VLOOKUP($B5213,Production!$G4:$Q53,11))^(M5217-$D5217))/1000,0)</f>
        <v>0</v>
      </c>
      <c r="N5434" s="223">
        <f>IF(AND($B5213&lt;&gt;"",$B5214&lt;&gt;""),N5433*(VLOOKUP($B5213,Production!$G4:$P53,10)*(1+VLOOKUP($B5213,Production!$G4:$Q53,11))^(N5217-$D5217))/1000,0)</f>
        <v>0</v>
      </c>
      <c r="O5434" s="223">
        <f>IF(AND($B5213&lt;&gt;"",$B5214&lt;&gt;""),O5433*(VLOOKUP($B5213,Production!$G4:$P53,10)*(1+VLOOKUP($B5213,Production!$G4:$Q53,11))^(O5217-$D5217))/1000,0)</f>
        <v>0</v>
      </c>
      <c r="P5434" s="223">
        <f>IF(AND($B5213&lt;&gt;"",$B5214&lt;&gt;""),P5433*(VLOOKUP($B5213,Production!$G4:$P53,10)*(1+VLOOKUP($B5213,Production!$G4:$Q53,11))^(P5217-$D5217))/1000,0)</f>
        <v>0</v>
      </c>
      <c r="Q5434" s="223">
        <f>IF(AND($B5213&lt;&gt;"",$B5214&lt;&gt;""),Q5433*(VLOOKUP($B5213,Production!$G4:$P53,10)*(1+VLOOKUP($B5213,Production!$G4:$Q53,11))^(Q5217-$D5217))/1000,0)</f>
        <v>0</v>
      </c>
      <c r="R5434" s="223">
        <f>IF(AND($B5213&lt;&gt;"",$B5214&lt;&gt;""),R5433*(VLOOKUP($B5213,Production!$G4:$P53,10)*(1+VLOOKUP($B5213,Production!$G4:$Q53,11))^(R5217-$D5217))/1000,0)</f>
        <v>0</v>
      </c>
    </row>
    <row r="5435" spans="1:18" hidden="1" outlineLevel="1" x14ac:dyDescent="0.25">
      <c r="A5435" s="274" t="s">
        <v>13</v>
      </c>
      <c r="B5435" s="225" t="s">
        <v>17</v>
      </c>
      <c r="C5435" s="53"/>
      <c r="D5435" s="244"/>
      <c r="E5435" s="244"/>
      <c r="F5435" s="244"/>
      <c r="G5435" s="244"/>
      <c r="H5435" s="244"/>
      <c r="I5435" s="244"/>
      <c r="J5435" s="244"/>
      <c r="K5435" s="244"/>
      <c r="L5435" s="244"/>
      <c r="M5435" s="244"/>
      <c r="N5435" s="244"/>
      <c r="O5435" s="244"/>
      <c r="P5435" s="244"/>
      <c r="Q5435" s="244"/>
      <c r="R5435" s="244"/>
    </row>
    <row r="5436" spans="1:18" hidden="1" outlineLevel="1" x14ac:dyDescent="0.25">
      <c r="A5436" s="274"/>
      <c r="B5436" s="226" t="s">
        <v>42</v>
      </c>
      <c r="C5436" s="222"/>
      <c r="D5436" s="223">
        <f>IF($B5213&lt;&gt;"",D5435*(VLOOKUP($B5213,Production!$G4:$R53,12)*(1+VLOOKUP($B5213,Production!$G4:$S53,13))^(D5217-$D5217))/1000,0)</f>
        <v>0</v>
      </c>
      <c r="E5436" s="223">
        <f>IF($B5213&lt;&gt;"",E5435*(VLOOKUP($B5213,Production!$G4:$R53,12)*(1+VLOOKUP($B5213,Production!$G4:$S53,13))^(E5217-$D5217))/1000,0)</f>
        <v>0</v>
      </c>
      <c r="F5436" s="223">
        <f>IF($B5213&lt;&gt;"",F5435*(VLOOKUP($B5213,Production!$G4:$R53,12)*(1+VLOOKUP($B5213,Production!$G4:$S53,13))^(F5217-$D5217))/1000,0)</f>
        <v>0</v>
      </c>
      <c r="G5436" s="223">
        <f>IF($B5213&lt;&gt;"",G5435*(VLOOKUP($B5213,Production!$G4:$R53,12)*(1+VLOOKUP($B5213,Production!$G4:$S53,13))^(G5217-$D5217))/1000,0)</f>
        <v>0</v>
      </c>
      <c r="H5436" s="223">
        <f>IF($B5213&lt;&gt;"",H5435*(VLOOKUP($B5213,Production!$G4:$R53,12)*(1+VLOOKUP($B5213,Production!$G4:$S53,13))^(H5217-$D5217))/1000,0)</f>
        <v>0</v>
      </c>
      <c r="I5436" s="223">
        <f>IF($B5213&lt;&gt;"",I5435*(VLOOKUP($B5213,Production!$G4:$R53,12)*(1+VLOOKUP($B5213,Production!$G4:$S53,13))^(I5217-$D5217))/1000,0)</f>
        <v>0</v>
      </c>
      <c r="J5436" s="223">
        <f>IF($B5213&lt;&gt;"",J5435*(VLOOKUP($B5213,Production!$G4:$R53,12)*(1+VLOOKUP($B5213,Production!$G4:$S53,13))^(J5217-$D5217))/1000,0)</f>
        <v>0</v>
      </c>
      <c r="K5436" s="223">
        <f>IF($B5213&lt;&gt;"",K5435*(VLOOKUP($B5213,Production!$G4:$R53,12)*(1+VLOOKUP($B5213,Production!$G4:$S53,13))^(K5217-$D5217))/1000,0)</f>
        <v>0</v>
      </c>
      <c r="L5436" s="223">
        <f>IF($B5213&lt;&gt;"",L5435*(VLOOKUP($B5213,Production!$G4:$R53,12)*(1+VLOOKUP($B5213,Production!$G4:$S53,13))^(L5217-$D5217))/1000,0)</f>
        <v>0</v>
      </c>
      <c r="M5436" s="223">
        <f>IF($B5213&lt;&gt;"",M5435*(VLOOKUP($B5213,Production!$G4:$R53,12)*(1+VLOOKUP($B5213,Production!$G4:$S53,13))^(M5217-$D5217))/1000,0)</f>
        <v>0</v>
      </c>
      <c r="N5436" s="223">
        <f>IF($B5213&lt;&gt;"",N5435*(VLOOKUP($B5213,Production!$G4:$R53,12)*(1+VLOOKUP($B5213,Production!$G4:$S53,13))^(N5217-$D5217))/1000,0)</f>
        <v>0</v>
      </c>
      <c r="O5436" s="223">
        <f>IF($B5213&lt;&gt;"",O5435*(VLOOKUP($B5213,Production!$G4:$R53,12)*(1+VLOOKUP($B5213,Production!$G4:$S53,13))^(O5217-$D5217))/1000,0)</f>
        <v>0</v>
      </c>
      <c r="P5436" s="223">
        <f>IF($B5213&lt;&gt;"",P5435*(VLOOKUP($B5213,Production!$G4:$R53,12)*(1+VLOOKUP($B5213,Production!$G4:$S53,13))^(P5217-$D5217))/1000,0)</f>
        <v>0</v>
      </c>
      <c r="Q5436" s="223">
        <f>IF($B5213&lt;&gt;"",Q5435*(VLOOKUP($B5213,Production!$G4:$R53,12)*(1+VLOOKUP($B5213,Production!$G4:$S53,13))^(Q5217-$D5217))/1000,0)</f>
        <v>0</v>
      </c>
      <c r="R5436" s="223">
        <f>IF($B5213&lt;&gt;"",R5435*(VLOOKUP($B5213,Production!$G4:$R53,12)*(1+VLOOKUP($B5213,Production!$G4:$S53,13))^(R5217-$D5217))/1000,0)</f>
        <v>0</v>
      </c>
    </row>
    <row r="5437" spans="1:18" hidden="1" outlineLevel="1" x14ac:dyDescent="0.25">
      <c r="A5437" s="225" t="s">
        <v>56</v>
      </c>
      <c r="B5437" s="225"/>
      <c r="C5437" s="53"/>
      <c r="D5437" s="244"/>
      <c r="E5437" s="244"/>
      <c r="F5437" s="244"/>
      <c r="G5437" s="244"/>
      <c r="H5437" s="244"/>
      <c r="I5437" s="244"/>
      <c r="J5437" s="244"/>
      <c r="K5437" s="244"/>
      <c r="L5437" s="244"/>
      <c r="M5437" s="244"/>
      <c r="N5437" s="244"/>
      <c r="O5437" s="244"/>
      <c r="P5437" s="244"/>
      <c r="Q5437" s="244"/>
      <c r="R5437" s="244"/>
    </row>
    <row r="5438" spans="1:18" hidden="1" outlineLevel="1" x14ac:dyDescent="0.25">
      <c r="A5438" s="225" t="s">
        <v>57</v>
      </c>
      <c r="B5438" s="225"/>
      <c r="C5438" s="53"/>
      <c r="D5438" s="244"/>
      <c r="E5438" s="244"/>
      <c r="F5438" s="244"/>
      <c r="G5438" s="244"/>
      <c r="H5438" s="244"/>
      <c r="I5438" s="244"/>
      <c r="J5438" s="244"/>
      <c r="K5438" s="244"/>
      <c r="L5438" s="244"/>
      <c r="M5438" s="244"/>
      <c r="N5438" s="244"/>
      <c r="O5438" s="244"/>
      <c r="P5438" s="244"/>
      <c r="Q5438" s="244"/>
      <c r="R5438" s="244"/>
    </row>
    <row r="5439" spans="1:18" hidden="1" outlineLevel="1" x14ac:dyDescent="0.25">
      <c r="A5439" s="224" t="s">
        <v>659</v>
      </c>
      <c r="B5439" s="222"/>
      <c r="C5439" s="222"/>
      <c r="D5439" s="223">
        <f t="shared" ref="D5439:R5439" si="475">D5434+D5436+D5437+D5438</f>
        <v>0</v>
      </c>
      <c r="E5439" s="223">
        <f t="shared" si="475"/>
        <v>0</v>
      </c>
      <c r="F5439" s="223">
        <f t="shared" si="475"/>
        <v>0</v>
      </c>
      <c r="G5439" s="223">
        <f t="shared" si="475"/>
        <v>0</v>
      </c>
      <c r="H5439" s="223">
        <f t="shared" si="475"/>
        <v>0</v>
      </c>
      <c r="I5439" s="223">
        <f t="shared" si="475"/>
        <v>0</v>
      </c>
      <c r="J5439" s="223">
        <f t="shared" si="475"/>
        <v>0</v>
      </c>
      <c r="K5439" s="223">
        <f t="shared" si="475"/>
        <v>0</v>
      </c>
      <c r="L5439" s="223">
        <f t="shared" si="475"/>
        <v>0</v>
      </c>
      <c r="M5439" s="223">
        <f t="shared" si="475"/>
        <v>0</v>
      </c>
      <c r="N5439" s="223">
        <f t="shared" si="475"/>
        <v>0</v>
      </c>
      <c r="O5439" s="223">
        <f t="shared" si="475"/>
        <v>0</v>
      </c>
      <c r="P5439" s="223">
        <f t="shared" si="475"/>
        <v>0</v>
      </c>
      <c r="Q5439" s="223">
        <f t="shared" si="475"/>
        <v>0</v>
      </c>
      <c r="R5439" s="223">
        <f t="shared" si="475"/>
        <v>0</v>
      </c>
    </row>
    <row r="5440" spans="1:18" s="33" customFormat="1" hidden="1" outlineLevel="1" x14ac:dyDescent="0.25"/>
    <row r="5441" spans="1:18" hidden="1" outlineLevel="1" x14ac:dyDescent="0.25">
      <c r="A5441" s="222" t="s">
        <v>663</v>
      </c>
      <c r="B5441" s="222"/>
      <c r="C5441" s="222"/>
      <c r="D5441" s="223">
        <f t="shared" ref="D5441:R5441" si="476">D5431-D5439</f>
        <v>0</v>
      </c>
      <c r="E5441" s="223">
        <f t="shared" si="476"/>
        <v>0</v>
      </c>
      <c r="F5441" s="223">
        <f t="shared" si="476"/>
        <v>0</v>
      </c>
      <c r="G5441" s="223">
        <f t="shared" si="476"/>
        <v>0</v>
      </c>
      <c r="H5441" s="223">
        <f t="shared" si="476"/>
        <v>0</v>
      </c>
      <c r="I5441" s="223">
        <f t="shared" si="476"/>
        <v>0</v>
      </c>
      <c r="J5441" s="223">
        <f t="shared" si="476"/>
        <v>0</v>
      </c>
      <c r="K5441" s="223">
        <f t="shared" si="476"/>
        <v>0</v>
      </c>
      <c r="L5441" s="223">
        <f t="shared" si="476"/>
        <v>0</v>
      </c>
      <c r="M5441" s="223">
        <f t="shared" si="476"/>
        <v>0</v>
      </c>
      <c r="N5441" s="223">
        <f t="shared" si="476"/>
        <v>0</v>
      </c>
      <c r="O5441" s="223">
        <f t="shared" si="476"/>
        <v>0</v>
      </c>
      <c r="P5441" s="223">
        <f t="shared" si="476"/>
        <v>0</v>
      </c>
      <c r="Q5441" s="223">
        <f t="shared" si="476"/>
        <v>0</v>
      </c>
      <c r="R5441" s="223">
        <f t="shared" si="476"/>
        <v>0</v>
      </c>
    </row>
    <row r="5442" spans="1:18" hidden="1" outlineLevel="1" x14ac:dyDescent="0.25"/>
    <row r="5443" spans="1:18" hidden="1" outlineLevel="1" x14ac:dyDescent="0.25">
      <c r="A5443" s="53" t="s">
        <v>664</v>
      </c>
      <c r="B5443" s="53"/>
      <c r="C5443" s="53"/>
      <c r="D5443" s="244"/>
      <c r="E5443" s="244"/>
      <c r="F5443" s="244"/>
      <c r="G5443" s="244"/>
      <c r="H5443" s="244"/>
      <c r="I5443" s="244"/>
      <c r="J5443" s="244"/>
      <c r="K5443" s="244"/>
      <c r="L5443" s="244"/>
      <c r="M5443" s="244"/>
      <c r="N5443" s="244"/>
      <c r="O5443" s="244"/>
      <c r="P5443" s="244"/>
      <c r="Q5443" s="244"/>
      <c r="R5443" s="244"/>
    </row>
    <row r="5444" spans="1:18" hidden="1" outlineLevel="1" x14ac:dyDescent="0.25"/>
    <row r="5445" spans="1:18" hidden="1" outlineLevel="1" x14ac:dyDescent="0.25">
      <c r="A5445" s="222" t="s">
        <v>665</v>
      </c>
      <c r="B5445" s="222"/>
      <c r="C5445" s="222"/>
      <c r="D5445" s="223">
        <f t="shared" ref="D5445:R5445" si="477">D5441-D5443</f>
        <v>0</v>
      </c>
      <c r="E5445" s="223">
        <f t="shared" si="477"/>
        <v>0</v>
      </c>
      <c r="F5445" s="223">
        <f t="shared" si="477"/>
        <v>0</v>
      </c>
      <c r="G5445" s="223">
        <f t="shared" si="477"/>
        <v>0</v>
      </c>
      <c r="H5445" s="223">
        <f t="shared" si="477"/>
        <v>0</v>
      </c>
      <c r="I5445" s="223">
        <f t="shared" si="477"/>
        <v>0</v>
      </c>
      <c r="J5445" s="223">
        <f t="shared" si="477"/>
        <v>0</v>
      </c>
      <c r="K5445" s="223">
        <f t="shared" si="477"/>
        <v>0</v>
      </c>
      <c r="L5445" s="223">
        <f t="shared" si="477"/>
        <v>0</v>
      </c>
      <c r="M5445" s="223">
        <f t="shared" si="477"/>
        <v>0</v>
      </c>
      <c r="N5445" s="223">
        <f t="shared" si="477"/>
        <v>0</v>
      </c>
      <c r="O5445" s="223">
        <f t="shared" si="477"/>
        <v>0</v>
      </c>
      <c r="P5445" s="223">
        <f t="shared" si="477"/>
        <v>0</v>
      </c>
      <c r="Q5445" s="223">
        <f t="shared" si="477"/>
        <v>0</v>
      </c>
      <c r="R5445" s="223">
        <f t="shared" si="477"/>
        <v>0</v>
      </c>
    </row>
    <row r="5446" spans="1:18" hidden="1" outlineLevel="1" x14ac:dyDescent="0.25">
      <c r="A5446" s="222" t="s">
        <v>666</v>
      </c>
      <c r="B5446" s="222"/>
      <c r="C5446" s="222"/>
      <c r="D5446" s="223">
        <f t="shared" ref="D5446:R5446" si="478">$B5215*D5445</f>
        <v>0</v>
      </c>
      <c r="E5446" s="223">
        <f t="shared" si="478"/>
        <v>0</v>
      </c>
      <c r="F5446" s="223">
        <f t="shared" si="478"/>
        <v>0</v>
      </c>
      <c r="G5446" s="223">
        <f t="shared" si="478"/>
        <v>0</v>
      </c>
      <c r="H5446" s="223">
        <f t="shared" si="478"/>
        <v>0</v>
      </c>
      <c r="I5446" s="223">
        <f t="shared" si="478"/>
        <v>0</v>
      </c>
      <c r="J5446" s="223">
        <f t="shared" si="478"/>
        <v>0</v>
      </c>
      <c r="K5446" s="223">
        <f t="shared" si="478"/>
        <v>0</v>
      </c>
      <c r="L5446" s="223">
        <f t="shared" si="478"/>
        <v>0</v>
      </c>
      <c r="M5446" s="223">
        <f t="shared" si="478"/>
        <v>0</v>
      </c>
      <c r="N5446" s="223">
        <f t="shared" si="478"/>
        <v>0</v>
      </c>
      <c r="O5446" s="223">
        <f t="shared" si="478"/>
        <v>0</v>
      </c>
      <c r="P5446" s="223">
        <f t="shared" si="478"/>
        <v>0</v>
      </c>
      <c r="Q5446" s="223">
        <f t="shared" si="478"/>
        <v>0</v>
      </c>
      <c r="R5446" s="223">
        <f t="shared" si="478"/>
        <v>0</v>
      </c>
    </row>
    <row r="5447" spans="1:18" hidden="1" outlineLevel="1" x14ac:dyDescent="0.25"/>
    <row r="5448" spans="1:18" hidden="1" outlineLevel="1" x14ac:dyDescent="0.25">
      <c r="A5448" s="224" t="s">
        <v>667</v>
      </c>
      <c r="B5448" s="222"/>
      <c r="C5448" s="222"/>
      <c r="D5448" s="223">
        <f t="shared" ref="D5448:R5448" si="479">D5445-D5446</f>
        <v>0</v>
      </c>
      <c r="E5448" s="223">
        <f t="shared" si="479"/>
        <v>0</v>
      </c>
      <c r="F5448" s="223">
        <f t="shared" si="479"/>
        <v>0</v>
      </c>
      <c r="G5448" s="223">
        <f t="shared" si="479"/>
        <v>0</v>
      </c>
      <c r="H5448" s="223">
        <f t="shared" si="479"/>
        <v>0</v>
      </c>
      <c r="I5448" s="223">
        <f t="shared" si="479"/>
        <v>0</v>
      </c>
      <c r="J5448" s="223">
        <f t="shared" si="479"/>
        <v>0</v>
      </c>
      <c r="K5448" s="223">
        <f t="shared" si="479"/>
        <v>0</v>
      </c>
      <c r="L5448" s="223">
        <f t="shared" si="479"/>
        <v>0</v>
      </c>
      <c r="M5448" s="223">
        <f t="shared" si="479"/>
        <v>0</v>
      </c>
      <c r="N5448" s="223">
        <f t="shared" si="479"/>
        <v>0</v>
      </c>
      <c r="O5448" s="223">
        <f t="shared" si="479"/>
        <v>0</v>
      </c>
      <c r="P5448" s="223">
        <f t="shared" si="479"/>
        <v>0</v>
      </c>
      <c r="Q5448" s="223">
        <f t="shared" si="479"/>
        <v>0</v>
      </c>
      <c r="R5448" s="223">
        <f t="shared" si="479"/>
        <v>0</v>
      </c>
    </row>
    <row r="5449" spans="1:18" hidden="1" outlineLevel="1" x14ac:dyDescent="0.25"/>
    <row r="5450" spans="1:18" hidden="1" outlineLevel="1" x14ac:dyDescent="0.25">
      <c r="A5450" s="224" t="s">
        <v>668</v>
      </c>
      <c r="B5450" s="222"/>
      <c r="C5450" s="222"/>
      <c r="D5450" s="227" t="e">
        <f>IRR(D5448:R5448)</f>
        <v>#NUM!</v>
      </c>
    </row>
    <row r="5451" spans="1:18" collapsed="1" x14ac:dyDescent="0.25"/>
    <row r="5453" spans="1:18" s="169" customFormat="1" x14ac:dyDescent="0.25">
      <c r="A5453" s="169" t="s">
        <v>920</v>
      </c>
    </row>
    <row r="5454" spans="1:18" hidden="1" outlineLevel="1" x14ac:dyDescent="0.25"/>
    <row r="5455" spans="1:18" hidden="1" outlineLevel="1" x14ac:dyDescent="0.25">
      <c r="A5455" s="217" t="s">
        <v>643</v>
      </c>
      <c r="B5455" s="208"/>
    </row>
    <row r="5456" spans="1:18" ht="15.75" hidden="1" outlineLevel="1" thickBot="1" x14ac:dyDescent="0.3">
      <c r="A5456" s="219" t="s">
        <v>12</v>
      </c>
      <c r="B5456" s="243"/>
    </row>
    <row r="5457" spans="1:18" hidden="1" outlineLevel="1" x14ac:dyDescent="0.25"/>
    <row r="5458" spans="1:18" hidden="1" outlineLevel="1" x14ac:dyDescent="0.25">
      <c r="A5458" s="53" t="s">
        <v>14</v>
      </c>
      <c r="B5458" s="53"/>
      <c r="C5458" s="223">
        <v>0</v>
      </c>
      <c r="D5458" s="223">
        <v>1</v>
      </c>
      <c r="E5458" s="223">
        <v>2</v>
      </c>
      <c r="F5458" s="223">
        <v>3</v>
      </c>
      <c r="G5458" s="223">
        <v>4</v>
      </c>
      <c r="H5458" s="223">
        <v>5</v>
      </c>
      <c r="I5458" s="223">
        <v>6</v>
      </c>
      <c r="J5458" s="223">
        <v>7</v>
      </c>
      <c r="K5458" s="223">
        <v>8</v>
      </c>
      <c r="L5458" s="223">
        <v>9</v>
      </c>
      <c r="M5458" s="223">
        <v>10</v>
      </c>
      <c r="N5458" s="223">
        <v>11</v>
      </c>
      <c r="O5458" s="223">
        <v>12</v>
      </c>
      <c r="P5458" s="223">
        <v>13</v>
      </c>
      <c r="Q5458" s="223">
        <v>14</v>
      </c>
      <c r="R5458" s="223">
        <v>15</v>
      </c>
    </row>
    <row r="5459" spans="1:18" hidden="1" outlineLevel="1" x14ac:dyDescent="0.25"/>
    <row r="5460" spans="1:18" hidden="1" outlineLevel="1" x14ac:dyDescent="0.25">
      <c r="A5460" s="53" t="s">
        <v>59</v>
      </c>
      <c r="B5460" s="53"/>
      <c r="C5460" s="244"/>
      <c r="D5460" s="244"/>
      <c r="E5460" s="244"/>
      <c r="F5460" s="244"/>
      <c r="G5460" s="244"/>
      <c r="H5460" s="244"/>
      <c r="I5460" s="244"/>
      <c r="J5460" s="244"/>
      <c r="K5460" s="244"/>
      <c r="L5460" s="244"/>
      <c r="M5460" s="244"/>
      <c r="N5460" s="244"/>
      <c r="O5460" s="244"/>
      <c r="P5460" s="244"/>
      <c r="Q5460" s="244"/>
      <c r="R5460" s="244"/>
    </row>
    <row r="5461" spans="1:18" hidden="1" outlineLevel="1" x14ac:dyDescent="0.25">
      <c r="A5461" s="53" t="s">
        <v>824</v>
      </c>
      <c r="B5461" s="53"/>
      <c r="C5461" s="244"/>
      <c r="D5461" s="244"/>
      <c r="E5461" s="244"/>
      <c r="F5461" s="244"/>
      <c r="G5461" s="244"/>
      <c r="H5461" s="244"/>
      <c r="I5461" s="244"/>
      <c r="J5461" s="244"/>
      <c r="K5461" s="244"/>
      <c r="L5461" s="244"/>
      <c r="M5461" s="244"/>
      <c r="N5461" s="244"/>
      <c r="O5461" s="244"/>
      <c r="P5461" s="244"/>
      <c r="Q5461" s="244"/>
      <c r="R5461" s="244"/>
    </row>
    <row r="5462" spans="1:18" hidden="1" outlineLevel="1" x14ac:dyDescent="0.25">
      <c r="A5462" s="53" t="s">
        <v>825</v>
      </c>
      <c r="B5462" s="53"/>
      <c r="C5462" s="244"/>
      <c r="D5462" s="244"/>
      <c r="E5462" s="244"/>
      <c r="F5462" s="244"/>
      <c r="G5462" s="244"/>
      <c r="H5462" s="244"/>
      <c r="I5462" s="244"/>
      <c r="J5462" s="244"/>
      <c r="K5462" s="244"/>
      <c r="L5462" s="244"/>
      <c r="M5462" s="244"/>
      <c r="N5462" s="244"/>
      <c r="O5462" s="244"/>
      <c r="P5462" s="244"/>
      <c r="Q5462" s="244"/>
      <c r="R5462" s="244"/>
    </row>
    <row r="5463" spans="1:18" hidden="1" outlineLevel="1" x14ac:dyDescent="0.25"/>
    <row r="5464" spans="1:18" hidden="1" outlineLevel="2" x14ac:dyDescent="0.25">
      <c r="A5464" s="222" t="str">
        <f>'Usages industrie'!A4</f>
        <v>Usage industriel n°1</v>
      </c>
      <c r="B5464" s="222" t="s">
        <v>41</v>
      </c>
      <c r="C5464" s="222"/>
      <c r="D5464" s="223">
        <f>IF(B$5455&lt;&gt;"",IF(B$5455='Usages industrie'!$K4,'Usages industrie'!J4,0),0)</f>
        <v>0</v>
      </c>
      <c r="E5464" s="223">
        <f t="shared" ref="E5464:R5473" si="480">$D5464</f>
        <v>0</v>
      </c>
      <c r="F5464" s="223">
        <f t="shared" si="480"/>
        <v>0</v>
      </c>
      <c r="G5464" s="223">
        <f t="shared" si="480"/>
        <v>0</v>
      </c>
      <c r="H5464" s="223">
        <f t="shared" si="480"/>
        <v>0</v>
      </c>
      <c r="I5464" s="223">
        <f t="shared" si="480"/>
        <v>0</v>
      </c>
      <c r="J5464" s="223">
        <f t="shared" si="480"/>
        <v>0</v>
      </c>
      <c r="K5464" s="223">
        <f t="shared" si="480"/>
        <v>0</v>
      </c>
      <c r="L5464" s="223">
        <f t="shared" si="480"/>
        <v>0</v>
      </c>
      <c r="M5464" s="223">
        <f t="shared" si="480"/>
        <v>0</v>
      </c>
      <c r="N5464" s="223">
        <f t="shared" si="480"/>
        <v>0</v>
      </c>
      <c r="O5464" s="223">
        <f t="shared" si="480"/>
        <v>0</v>
      </c>
      <c r="P5464" s="223">
        <f t="shared" si="480"/>
        <v>0</v>
      </c>
      <c r="Q5464" s="223">
        <f t="shared" si="480"/>
        <v>0</v>
      </c>
      <c r="R5464" s="223">
        <f t="shared" si="480"/>
        <v>0</v>
      </c>
    </row>
    <row r="5465" spans="1:18" hidden="1" outlineLevel="2" x14ac:dyDescent="0.25">
      <c r="A5465" s="222" t="str">
        <f>'Usages industrie'!A5</f>
        <v>Usage industriel n°2</v>
      </c>
      <c r="B5465" s="222" t="s">
        <v>41</v>
      </c>
      <c r="C5465" s="222"/>
      <c r="D5465" s="223">
        <f>IF(B$5455&lt;&gt;"",IF(B$5455='Usages industrie'!$K5,'Usages industrie'!J5,0),0)</f>
        <v>0</v>
      </c>
      <c r="E5465" s="223">
        <f t="shared" si="480"/>
        <v>0</v>
      </c>
      <c r="F5465" s="223">
        <f t="shared" si="480"/>
        <v>0</v>
      </c>
      <c r="G5465" s="223">
        <f t="shared" si="480"/>
        <v>0</v>
      </c>
      <c r="H5465" s="223">
        <f t="shared" si="480"/>
        <v>0</v>
      </c>
      <c r="I5465" s="223">
        <f t="shared" si="480"/>
        <v>0</v>
      </c>
      <c r="J5465" s="223">
        <f t="shared" si="480"/>
        <v>0</v>
      </c>
      <c r="K5465" s="223">
        <f t="shared" si="480"/>
        <v>0</v>
      </c>
      <c r="L5465" s="223">
        <f t="shared" si="480"/>
        <v>0</v>
      </c>
      <c r="M5465" s="223">
        <f t="shared" si="480"/>
        <v>0</v>
      </c>
      <c r="N5465" s="223">
        <f t="shared" si="480"/>
        <v>0</v>
      </c>
      <c r="O5465" s="223">
        <f t="shared" si="480"/>
        <v>0</v>
      </c>
      <c r="P5465" s="223">
        <f t="shared" si="480"/>
        <v>0</v>
      </c>
      <c r="Q5465" s="223">
        <f t="shared" si="480"/>
        <v>0</v>
      </c>
      <c r="R5465" s="223">
        <f t="shared" si="480"/>
        <v>0</v>
      </c>
    </row>
    <row r="5466" spans="1:18" hidden="1" outlineLevel="2" x14ac:dyDescent="0.25">
      <c r="A5466" s="222" t="str">
        <f>'Usages industrie'!A6</f>
        <v>Usage industriel n°3</v>
      </c>
      <c r="B5466" s="222" t="s">
        <v>41</v>
      </c>
      <c r="C5466" s="222"/>
      <c r="D5466" s="223">
        <f>IF(B$5455&lt;&gt;"",IF(B$5455='Usages industrie'!$K6,'Usages industrie'!J6,0),0)</f>
        <v>0</v>
      </c>
      <c r="E5466" s="223">
        <f t="shared" si="480"/>
        <v>0</v>
      </c>
      <c r="F5466" s="223">
        <f t="shared" si="480"/>
        <v>0</v>
      </c>
      <c r="G5466" s="223">
        <f t="shared" si="480"/>
        <v>0</v>
      </c>
      <c r="H5466" s="223">
        <f t="shared" si="480"/>
        <v>0</v>
      </c>
      <c r="I5466" s="223">
        <f t="shared" si="480"/>
        <v>0</v>
      </c>
      <c r="J5466" s="223">
        <f t="shared" si="480"/>
        <v>0</v>
      </c>
      <c r="K5466" s="223">
        <f t="shared" si="480"/>
        <v>0</v>
      </c>
      <c r="L5466" s="223">
        <f t="shared" si="480"/>
        <v>0</v>
      </c>
      <c r="M5466" s="223">
        <f t="shared" si="480"/>
        <v>0</v>
      </c>
      <c r="N5466" s="223">
        <f t="shared" si="480"/>
        <v>0</v>
      </c>
      <c r="O5466" s="223">
        <f t="shared" si="480"/>
        <v>0</v>
      </c>
      <c r="P5466" s="223">
        <f t="shared" si="480"/>
        <v>0</v>
      </c>
      <c r="Q5466" s="223">
        <f t="shared" si="480"/>
        <v>0</v>
      </c>
      <c r="R5466" s="223">
        <f t="shared" si="480"/>
        <v>0</v>
      </c>
    </row>
    <row r="5467" spans="1:18" hidden="1" outlineLevel="2" x14ac:dyDescent="0.25">
      <c r="A5467" s="222" t="str">
        <f>'Usages industrie'!A7</f>
        <v>Usage industriel n°4</v>
      </c>
      <c r="B5467" s="222" t="s">
        <v>41</v>
      </c>
      <c r="C5467" s="222"/>
      <c r="D5467" s="223">
        <f>IF(B$5455&lt;&gt;"",IF(B$5455='Usages industrie'!$K7,'Usages industrie'!J7,0),0)</f>
        <v>0</v>
      </c>
      <c r="E5467" s="223">
        <f t="shared" si="480"/>
        <v>0</v>
      </c>
      <c r="F5467" s="223">
        <f t="shared" si="480"/>
        <v>0</v>
      </c>
      <c r="G5467" s="223">
        <f t="shared" si="480"/>
        <v>0</v>
      </c>
      <c r="H5467" s="223">
        <f t="shared" si="480"/>
        <v>0</v>
      </c>
      <c r="I5467" s="223">
        <f t="shared" si="480"/>
        <v>0</v>
      </c>
      <c r="J5467" s="223">
        <f t="shared" si="480"/>
        <v>0</v>
      </c>
      <c r="K5467" s="223">
        <f t="shared" si="480"/>
        <v>0</v>
      </c>
      <c r="L5467" s="223">
        <f t="shared" si="480"/>
        <v>0</v>
      </c>
      <c r="M5467" s="223">
        <f t="shared" si="480"/>
        <v>0</v>
      </c>
      <c r="N5467" s="223">
        <f t="shared" si="480"/>
        <v>0</v>
      </c>
      <c r="O5467" s="223">
        <f t="shared" si="480"/>
        <v>0</v>
      </c>
      <c r="P5467" s="223">
        <f t="shared" si="480"/>
        <v>0</v>
      </c>
      <c r="Q5467" s="223">
        <f t="shared" si="480"/>
        <v>0</v>
      </c>
      <c r="R5467" s="223">
        <f t="shared" si="480"/>
        <v>0</v>
      </c>
    </row>
    <row r="5468" spans="1:18" hidden="1" outlineLevel="2" x14ac:dyDescent="0.25">
      <c r="A5468" s="222" t="str">
        <f>'Usages industrie'!A8</f>
        <v>Usage industriel n°5</v>
      </c>
      <c r="B5468" s="222" t="s">
        <v>41</v>
      </c>
      <c r="C5468" s="222"/>
      <c r="D5468" s="223">
        <f>IF(B$5455&lt;&gt;"",IF(B$5455='Usages industrie'!$K8,'Usages industrie'!J8,0),0)</f>
        <v>0</v>
      </c>
      <c r="E5468" s="223">
        <f t="shared" si="480"/>
        <v>0</v>
      </c>
      <c r="F5468" s="223">
        <f t="shared" si="480"/>
        <v>0</v>
      </c>
      <c r="G5468" s="223">
        <f t="shared" si="480"/>
        <v>0</v>
      </c>
      <c r="H5468" s="223">
        <f t="shared" si="480"/>
        <v>0</v>
      </c>
      <c r="I5468" s="223">
        <f t="shared" si="480"/>
        <v>0</v>
      </c>
      <c r="J5468" s="223">
        <f t="shared" si="480"/>
        <v>0</v>
      </c>
      <c r="K5468" s="223">
        <f t="shared" si="480"/>
        <v>0</v>
      </c>
      <c r="L5468" s="223">
        <f t="shared" si="480"/>
        <v>0</v>
      </c>
      <c r="M5468" s="223">
        <f t="shared" si="480"/>
        <v>0</v>
      </c>
      <c r="N5468" s="223">
        <f t="shared" si="480"/>
        <v>0</v>
      </c>
      <c r="O5468" s="223">
        <f t="shared" si="480"/>
        <v>0</v>
      </c>
      <c r="P5468" s="223">
        <f t="shared" si="480"/>
        <v>0</v>
      </c>
      <c r="Q5468" s="223">
        <f t="shared" si="480"/>
        <v>0</v>
      </c>
      <c r="R5468" s="223">
        <f t="shared" si="480"/>
        <v>0</v>
      </c>
    </row>
    <row r="5469" spans="1:18" hidden="1" outlineLevel="2" x14ac:dyDescent="0.25">
      <c r="A5469" s="222" t="str">
        <f>'Usages industrie'!A9</f>
        <v>Usage industriel n°6</v>
      </c>
      <c r="B5469" s="222" t="s">
        <v>41</v>
      </c>
      <c r="C5469" s="222"/>
      <c r="D5469" s="223">
        <f>IF(B$5455&lt;&gt;"",IF(B$5455='Usages industrie'!$K9,'Usages industrie'!J9,0),0)</f>
        <v>0</v>
      </c>
      <c r="E5469" s="223">
        <f t="shared" si="480"/>
        <v>0</v>
      </c>
      <c r="F5469" s="223">
        <f t="shared" si="480"/>
        <v>0</v>
      </c>
      <c r="G5469" s="223">
        <f t="shared" si="480"/>
        <v>0</v>
      </c>
      <c r="H5469" s="223">
        <f t="shared" si="480"/>
        <v>0</v>
      </c>
      <c r="I5469" s="223">
        <f t="shared" si="480"/>
        <v>0</v>
      </c>
      <c r="J5469" s="223">
        <f t="shared" si="480"/>
        <v>0</v>
      </c>
      <c r="K5469" s="223">
        <f t="shared" si="480"/>
        <v>0</v>
      </c>
      <c r="L5469" s="223">
        <f t="shared" si="480"/>
        <v>0</v>
      </c>
      <c r="M5469" s="223">
        <f t="shared" si="480"/>
        <v>0</v>
      </c>
      <c r="N5469" s="223">
        <f t="shared" si="480"/>
        <v>0</v>
      </c>
      <c r="O5469" s="223">
        <f t="shared" si="480"/>
        <v>0</v>
      </c>
      <c r="P5469" s="223">
        <f t="shared" si="480"/>
        <v>0</v>
      </c>
      <c r="Q5469" s="223">
        <f t="shared" si="480"/>
        <v>0</v>
      </c>
      <c r="R5469" s="223">
        <f t="shared" si="480"/>
        <v>0</v>
      </c>
    </row>
    <row r="5470" spans="1:18" hidden="1" outlineLevel="2" x14ac:dyDescent="0.25">
      <c r="A5470" s="222" t="str">
        <f>'Usages industrie'!A10</f>
        <v>Usage industriel n°7</v>
      </c>
      <c r="B5470" s="222" t="s">
        <v>41</v>
      </c>
      <c r="C5470" s="222"/>
      <c r="D5470" s="223">
        <f>IF(B$5455&lt;&gt;"",IF(B$5455='Usages industrie'!$K10,'Usages industrie'!J10,0),0)</f>
        <v>0</v>
      </c>
      <c r="E5470" s="223">
        <f t="shared" si="480"/>
        <v>0</v>
      </c>
      <c r="F5470" s="223">
        <f t="shared" si="480"/>
        <v>0</v>
      </c>
      <c r="G5470" s="223">
        <f t="shared" si="480"/>
        <v>0</v>
      </c>
      <c r="H5470" s="223">
        <f t="shared" si="480"/>
        <v>0</v>
      </c>
      <c r="I5470" s="223">
        <f t="shared" si="480"/>
        <v>0</v>
      </c>
      <c r="J5470" s="223">
        <f t="shared" si="480"/>
        <v>0</v>
      </c>
      <c r="K5470" s="223">
        <f t="shared" si="480"/>
        <v>0</v>
      </c>
      <c r="L5470" s="223">
        <f t="shared" si="480"/>
        <v>0</v>
      </c>
      <c r="M5470" s="223">
        <f t="shared" si="480"/>
        <v>0</v>
      </c>
      <c r="N5470" s="223">
        <f t="shared" si="480"/>
        <v>0</v>
      </c>
      <c r="O5470" s="223">
        <f t="shared" si="480"/>
        <v>0</v>
      </c>
      <c r="P5470" s="223">
        <f t="shared" si="480"/>
        <v>0</v>
      </c>
      <c r="Q5470" s="223">
        <f t="shared" si="480"/>
        <v>0</v>
      </c>
      <c r="R5470" s="223">
        <f t="shared" si="480"/>
        <v>0</v>
      </c>
    </row>
    <row r="5471" spans="1:18" hidden="1" outlineLevel="2" x14ac:dyDescent="0.25">
      <c r="A5471" s="222" t="str">
        <f>'Usages industrie'!A11</f>
        <v>Usage industriel n°8</v>
      </c>
      <c r="B5471" s="222" t="s">
        <v>41</v>
      </c>
      <c r="C5471" s="222"/>
      <c r="D5471" s="223">
        <f>IF(B$5455&lt;&gt;"",IF(B$5455='Usages industrie'!$K11,'Usages industrie'!J11,0),0)</f>
        <v>0</v>
      </c>
      <c r="E5471" s="223">
        <f t="shared" si="480"/>
        <v>0</v>
      </c>
      <c r="F5471" s="223">
        <f t="shared" si="480"/>
        <v>0</v>
      </c>
      <c r="G5471" s="223">
        <f t="shared" si="480"/>
        <v>0</v>
      </c>
      <c r="H5471" s="223">
        <f t="shared" si="480"/>
        <v>0</v>
      </c>
      <c r="I5471" s="223">
        <f t="shared" si="480"/>
        <v>0</v>
      </c>
      <c r="J5471" s="223">
        <f t="shared" si="480"/>
        <v>0</v>
      </c>
      <c r="K5471" s="223">
        <f t="shared" si="480"/>
        <v>0</v>
      </c>
      <c r="L5471" s="223">
        <f t="shared" si="480"/>
        <v>0</v>
      </c>
      <c r="M5471" s="223">
        <f t="shared" si="480"/>
        <v>0</v>
      </c>
      <c r="N5471" s="223">
        <f t="shared" si="480"/>
        <v>0</v>
      </c>
      <c r="O5471" s="223">
        <f t="shared" si="480"/>
        <v>0</v>
      </c>
      <c r="P5471" s="223">
        <f t="shared" si="480"/>
        <v>0</v>
      </c>
      <c r="Q5471" s="223">
        <f t="shared" si="480"/>
        <v>0</v>
      </c>
      <c r="R5471" s="223">
        <f t="shared" si="480"/>
        <v>0</v>
      </c>
    </row>
    <row r="5472" spans="1:18" hidden="1" outlineLevel="2" x14ac:dyDescent="0.25">
      <c r="A5472" s="222" t="str">
        <f>'Usages industrie'!A12</f>
        <v>Usage industriel n°9</v>
      </c>
      <c r="B5472" s="222" t="s">
        <v>41</v>
      </c>
      <c r="C5472" s="222"/>
      <c r="D5472" s="223">
        <f>IF(B$5455&lt;&gt;"",IF(B$5455='Usages industrie'!$K12,'Usages industrie'!J12,0),0)</f>
        <v>0</v>
      </c>
      <c r="E5472" s="223">
        <f t="shared" si="480"/>
        <v>0</v>
      </c>
      <c r="F5472" s="223">
        <f t="shared" si="480"/>
        <v>0</v>
      </c>
      <c r="G5472" s="223">
        <f t="shared" si="480"/>
        <v>0</v>
      </c>
      <c r="H5472" s="223">
        <f t="shared" si="480"/>
        <v>0</v>
      </c>
      <c r="I5472" s="223">
        <f t="shared" si="480"/>
        <v>0</v>
      </c>
      <c r="J5472" s="223">
        <f t="shared" si="480"/>
        <v>0</v>
      </c>
      <c r="K5472" s="223">
        <f t="shared" si="480"/>
        <v>0</v>
      </c>
      <c r="L5472" s="223">
        <f t="shared" si="480"/>
        <v>0</v>
      </c>
      <c r="M5472" s="223">
        <f t="shared" si="480"/>
        <v>0</v>
      </c>
      <c r="N5472" s="223">
        <f t="shared" si="480"/>
        <v>0</v>
      </c>
      <c r="O5472" s="223">
        <f t="shared" si="480"/>
        <v>0</v>
      </c>
      <c r="P5472" s="223">
        <f t="shared" si="480"/>
        <v>0</v>
      </c>
      <c r="Q5472" s="223">
        <f t="shared" si="480"/>
        <v>0</v>
      </c>
      <c r="R5472" s="223">
        <f t="shared" si="480"/>
        <v>0</v>
      </c>
    </row>
    <row r="5473" spans="1:18" hidden="1" outlineLevel="2" x14ac:dyDescent="0.25">
      <c r="A5473" s="222" t="str">
        <f>'Usages industrie'!A13</f>
        <v>Usage industriel n°10</v>
      </c>
      <c r="B5473" s="222" t="s">
        <v>41</v>
      </c>
      <c r="C5473" s="222"/>
      <c r="D5473" s="223">
        <f>IF(B$5455&lt;&gt;"",IF(B$5455='Usages industrie'!$K13,'Usages industrie'!J13,0),0)</f>
        <v>0</v>
      </c>
      <c r="E5473" s="223">
        <f t="shared" si="480"/>
        <v>0</v>
      </c>
      <c r="F5473" s="223">
        <f t="shared" si="480"/>
        <v>0</v>
      </c>
      <c r="G5473" s="223">
        <f t="shared" si="480"/>
        <v>0</v>
      </c>
      <c r="H5473" s="223">
        <f t="shared" si="480"/>
        <v>0</v>
      </c>
      <c r="I5473" s="223">
        <f t="shared" si="480"/>
        <v>0</v>
      </c>
      <c r="J5473" s="223">
        <f t="shared" si="480"/>
        <v>0</v>
      </c>
      <c r="K5473" s="223">
        <f t="shared" si="480"/>
        <v>0</v>
      </c>
      <c r="L5473" s="223">
        <f t="shared" si="480"/>
        <v>0</v>
      </c>
      <c r="M5473" s="223">
        <f t="shared" si="480"/>
        <v>0</v>
      </c>
      <c r="N5473" s="223">
        <f t="shared" si="480"/>
        <v>0</v>
      </c>
      <c r="O5473" s="223">
        <f t="shared" si="480"/>
        <v>0</v>
      </c>
      <c r="P5473" s="223">
        <f t="shared" si="480"/>
        <v>0</v>
      </c>
      <c r="Q5473" s="223">
        <f t="shared" si="480"/>
        <v>0</v>
      </c>
      <c r="R5473" s="223">
        <f t="shared" si="480"/>
        <v>0</v>
      </c>
    </row>
    <row r="5474" spans="1:18" hidden="1" outlineLevel="2" x14ac:dyDescent="0.25">
      <c r="A5474" s="222" t="str">
        <f>'Usages industrie'!A14</f>
        <v>Usage industriel n°11</v>
      </c>
      <c r="B5474" s="222" t="s">
        <v>41</v>
      </c>
      <c r="C5474" s="222"/>
      <c r="D5474" s="223">
        <f>IF(B$5455&lt;&gt;"",IF(B$5455='Usages industrie'!$K14,'Usages industrie'!J14,0),0)</f>
        <v>0</v>
      </c>
      <c r="E5474" s="223">
        <f t="shared" ref="E5474:R5483" si="481">$D5474</f>
        <v>0</v>
      </c>
      <c r="F5474" s="223">
        <f t="shared" si="481"/>
        <v>0</v>
      </c>
      <c r="G5474" s="223">
        <f t="shared" si="481"/>
        <v>0</v>
      </c>
      <c r="H5474" s="223">
        <f t="shared" si="481"/>
        <v>0</v>
      </c>
      <c r="I5474" s="223">
        <f t="shared" si="481"/>
        <v>0</v>
      </c>
      <c r="J5474" s="223">
        <f t="shared" si="481"/>
        <v>0</v>
      </c>
      <c r="K5474" s="223">
        <f t="shared" si="481"/>
        <v>0</v>
      </c>
      <c r="L5474" s="223">
        <f t="shared" si="481"/>
        <v>0</v>
      </c>
      <c r="M5474" s="223">
        <f t="shared" si="481"/>
        <v>0</v>
      </c>
      <c r="N5474" s="223">
        <f t="shared" si="481"/>
        <v>0</v>
      </c>
      <c r="O5474" s="223">
        <f t="shared" si="481"/>
        <v>0</v>
      </c>
      <c r="P5474" s="223">
        <f t="shared" si="481"/>
        <v>0</v>
      </c>
      <c r="Q5474" s="223">
        <f t="shared" si="481"/>
        <v>0</v>
      </c>
      <c r="R5474" s="223">
        <f t="shared" si="481"/>
        <v>0</v>
      </c>
    </row>
    <row r="5475" spans="1:18" hidden="1" outlineLevel="2" x14ac:dyDescent="0.25">
      <c r="A5475" s="222" t="str">
        <f>'Usages industrie'!A15</f>
        <v>Usage industriel n°12</v>
      </c>
      <c r="B5475" s="222" t="s">
        <v>41</v>
      </c>
      <c r="C5475" s="222"/>
      <c r="D5475" s="223">
        <f>IF(B$5455&lt;&gt;"",IF(B$5455='Usages industrie'!$K15,'Usages industrie'!J15,0),0)</f>
        <v>0</v>
      </c>
      <c r="E5475" s="223">
        <f t="shared" si="481"/>
        <v>0</v>
      </c>
      <c r="F5475" s="223">
        <f t="shared" si="481"/>
        <v>0</v>
      </c>
      <c r="G5475" s="223">
        <f t="shared" si="481"/>
        <v>0</v>
      </c>
      <c r="H5475" s="223">
        <f t="shared" si="481"/>
        <v>0</v>
      </c>
      <c r="I5475" s="223">
        <f t="shared" si="481"/>
        <v>0</v>
      </c>
      <c r="J5475" s="223">
        <f t="shared" si="481"/>
        <v>0</v>
      </c>
      <c r="K5475" s="223">
        <f t="shared" si="481"/>
        <v>0</v>
      </c>
      <c r="L5475" s="223">
        <f t="shared" si="481"/>
        <v>0</v>
      </c>
      <c r="M5475" s="223">
        <f t="shared" si="481"/>
        <v>0</v>
      </c>
      <c r="N5475" s="223">
        <f t="shared" si="481"/>
        <v>0</v>
      </c>
      <c r="O5475" s="223">
        <f t="shared" si="481"/>
        <v>0</v>
      </c>
      <c r="P5475" s="223">
        <f t="shared" si="481"/>
        <v>0</v>
      </c>
      <c r="Q5475" s="223">
        <f t="shared" si="481"/>
        <v>0</v>
      </c>
      <c r="R5475" s="223">
        <f t="shared" si="481"/>
        <v>0</v>
      </c>
    </row>
    <row r="5476" spans="1:18" hidden="1" outlineLevel="2" x14ac:dyDescent="0.25">
      <c r="A5476" s="222" t="str">
        <f>'Usages industrie'!A16</f>
        <v>Usage industriel n°13</v>
      </c>
      <c r="B5476" s="222" t="s">
        <v>41</v>
      </c>
      <c r="C5476" s="222"/>
      <c r="D5476" s="223">
        <f>IF(B$5455&lt;&gt;"",IF(B$5455='Usages industrie'!$K16,'Usages industrie'!J16,0),0)</f>
        <v>0</v>
      </c>
      <c r="E5476" s="223">
        <f t="shared" si="481"/>
        <v>0</v>
      </c>
      <c r="F5476" s="223">
        <f t="shared" si="481"/>
        <v>0</v>
      </c>
      <c r="G5476" s="223">
        <f t="shared" si="481"/>
        <v>0</v>
      </c>
      <c r="H5476" s="223">
        <f t="shared" si="481"/>
        <v>0</v>
      </c>
      <c r="I5476" s="223">
        <f t="shared" si="481"/>
        <v>0</v>
      </c>
      <c r="J5476" s="223">
        <f t="shared" si="481"/>
        <v>0</v>
      </c>
      <c r="K5476" s="223">
        <f t="shared" si="481"/>
        <v>0</v>
      </c>
      <c r="L5476" s="223">
        <f t="shared" si="481"/>
        <v>0</v>
      </c>
      <c r="M5476" s="223">
        <f t="shared" si="481"/>
        <v>0</v>
      </c>
      <c r="N5476" s="223">
        <f t="shared" si="481"/>
        <v>0</v>
      </c>
      <c r="O5476" s="223">
        <f t="shared" si="481"/>
        <v>0</v>
      </c>
      <c r="P5476" s="223">
        <f t="shared" si="481"/>
        <v>0</v>
      </c>
      <c r="Q5476" s="223">
        <f t="shared" si="481"/>
        <v>0</v>
      </c>
      <c r="R5476" s="223">
        <f t="shared" si="481"/>
        <v>0</v>
      </c>
    </row>
    <row r="5477" spans="1:18" hidden="1" outlineLevel="2" x14ac:dyDescent="0.25">
      <c r="A5477" s="222" t="str">
        <f>'Usages industrie'!A17</f>
        <v>Usage industriel n°14</v>
      </c>
      <c r="B5477" s="222" t="s">
        <v>41</v>
      </c>
      <c r="C5477" s="222"/>
      <c r="D5477" s="223">
        <f>IF(B$5455&lt;&gt;"",IF(B$5455='Usages industrie'!$K17,'Usages industrie'!J17,0),0)</f>
        <v>0</v>
      </c>
      <c r="E5477" s="223">
        <f t="shared" si="481"/>
        <v>0</v>
      </c>
      <c r="F5477" s="223">
        <f t="shared" si="481"/>
        <v>0</v>
      </c>
      <c r="G5477" s="223">
        <f t="shared" si="481"/>
        <v>0</v>
      </c>
      <c r="H5477" s="223">
        <f t="shared" si="481"/>
        <v>0</v>
      </c>
      <c r="I5477" s="223">
        <f t="shared" si="481"/>
        <v>0</v>
      </c>
      <c r="J5477" s="223">
        <f t="shared" si="481"/>
        <v>0</v>
      </c>
      <c r="K5477" s="223">
        <f t="shared" si="481"/>
        <v>0</v>
      </c>
      <c r="L5477" s="223">
        <f t="shared" si="481"/>
        <v>0</v>
      </c>
      <c r="M5477" s="223">
        <f t="shared" si="481"/>
        <v>0</v>
      </c>
      <c r="N5477" s="223">
        <f t="shared" si="481"/>
        <v>0</v>
      </c>
      <c r="O5477" s="223">
        <f t="shared" si="481"/>
        <v>0</v>
      </c>
      <c r="P5477" s="223">
        <f t="shared" si="481"/>
        <v>0</v>
      </c>
      <c r="Q5477" s="223">
        <f t="shared" si="481"/>
        <v>0</v>
      </c>
      <c r="R5477" s="223">
        <f t="shared" si="481"/>
        <v>0</v>
      </c>
    </row>
    <row r="5478" spans="1:18" hidden="1" outlineLevel="2" x14ac:dyDescent="0.25">
      <c r="A5478" s="222" t="str">
        <f>'Usages industrie'!A18</f>
        <v>Usage industriel n°15</v>
      </c>
      <c r="B5478" s="222" t="s">
        <v>41</v>
      </c>
      <c r="C5478" s="222"/>
      <c r="D5478" s="223">
        <f>IF(B$5455&lt;&gt;"",IF(B$5455='Usages industrie'!$K18,'Usages industrie'!J18,0),0)</f>
        <v>0</v>
      </c>
      <c r="E5478" s="223">
        <f t="shared" si="481"/>
        <v>0</v>
      </c>
      <c r="F5478" s="223">
        <f t="shared" si="481"/>
        <v>0</v>
      </c>
      <c r="G5478" s="223">
        <f t="shared" si="481"/>
        <v>0</v>
      </c>
      <c r="H5478" s="223">
        <f t="shared" si="481"/>
        <v>0</v>
      </c>
      <c r="I5478" s="223">
        <f t="shared" si="481"/>
        <v>0</v>
      </c>
      <c r="J5478" s="223">
        <f t="shared" si="481"/>
        <v>0</v>
      </c>
      <c r="K5478" s="223">
        <f t="shared" si="481"/>
        <v>0</v>
      </c>
      <c r="L5478" s="223">
        <f t="shared" si="481"/>
        <v>0</v>
      </c>
      <c r="M5478" s="223">
        <f t="shared" si="481"/>
        <v>0</v>
      </c>
      <c r="N5478" s="223">
        <f t="shared" si="481"/>
        <v>0</v>
      </c>
      <c r="O5478" s="223">
        <f t="shared" si="481"/>
        <v>0</v>
      </c>
      <c r="P5478" s="223">
        <f t="shared" si="481"/>
        <v>0</v>
      </c>
      <c r="Q5478" s="223">
        <f t="shared" si="481"/>
        <v>0</v>
      </c>
      <c r="R5478" s="223">
        <f t="shared" si="481"/>
        <v>0</v>
      </c>
    </row>
    <row r="5479" spans="1:18" hidden="1" outlineLevel="2" x14ac:dyDescent="0.25">
      <c r="A5479" s="222" t="str">
        <f>'Usages industrie'!A19</f>
        <v>Usage industriel n°16</v>
      </c>
      <c r="B5479" s="222" t="s">
        <v>41</v>
      </c>
      <c r="C5479" s="222"/>
      <c r="D5479" s="223">
        <f>IF(B$5455&lt;&gt;"",IF(B$5455='Usages industrie'!$K19,'Usages industrie'!J19,0),0)</f>
        <v>0</v>
      </c>
      <c r="E5479" s="223">
        <f t="shared" si="481"/>
        <v>0</v>
      </c>
      <c r="F5479" s="223">
        <f t="shared" si="481"/>
        <v>0</v>
      </c>
      <c r="G5479" s="223">
        <f t="shared" si="481"/>
        <v>0</v>
      </c>
      <c r="H5479" s="223">
        <f t="shared" si="481"/>
        <v>0</v>
      </c>
      <c r="I5479" s="223">
        <f t="shared" si="481"/>
        <v>0</v>
      </c>
      <c r="J5479" s="223">
        <f t="shared" si="481"/>
        <v>0</v>
      </c>
      <c r="K5479" s="223">
        <f t="shared" si="481"/>
        <v>0</v>
      </c>
      <c r="L5479" s="223">
        <f t="shared" si="481"/>
        <v>0</v>
      </c>
      <c r="M5479" s="223">
        <f t="shared" si="481"/>
        <v>0</v>
      </c>
      <c r="N5479" s="223">
        <f t="shared" si="481"/>
        <v>0</v>
      </c>
      <c r="O5479" s="223">
        <f t="shared" si="481"/>
        <v>0</v>
      </c>
      <c r="P5479" s="223">
        <f t="shared" si="481"/>
        <v>0</v>
      </c>
      <c r="Q5479" s="223">
        <f t="shared" si="481"/>
        <v>0</v>
      </c>
      <c r="R5479" s="223">
        <f t="shared" si="481"/>
        <v>0</v>
      </c>
    </row>
    <row r="5480" spans="1:18" hidden="1" outlineLevel="2" x14ac:dyDescent="0.25">
      <c r="A5480" s="222" t="str">
        <f>'Usages industrie'!A20</f>
        <v>Usage industriel n°17</v>
      </c>
      <c r="B5480" s="222" t="s">
        <v>41</v>
      </c>
      <c r="C5480" s="222"/>
      <c r="D5480" s="223">
        <f>IF(B$5455&lt;&gt;"",IF(B$5455='Usages industrie'!$K20,'Usages industrie'!J20,0),0)</f>
        <v>0</v>
      </c>
      <c r="E5480" s="223">
        <f t="shared" si="481"/>
        <v>0</v>
      </c>
      <c r="F5480" s="223">
        <f t="shared" si="481"/>
        <v>0</v>
      </c>
      <c r="G5480" s="223">
        <f t="shared" si="481"/>
        <v>0</v>
      </c>
      <c r="H5480" s="223">
        <f t="shared" si="481"/>
        <v>0</v>
      </c>
      <c r="I5480" s="223">
        <f t="shared" si="481"/>
        <v>0</v>
      </c>
      <c r="J5480" s="223">
        <f t="shared" si="481"/>
        <v>0</v>
      </c>
      <c r="K5480" s="223">
        <f t="shared" si="481"/>
        <v>0</v>
      </c>
      <c r="L5480" s="223">
        <f t="shared" si="481"/>
        <v>0</v>
      </c>
      <c r="M5480" s="223">
        <f t="shared" si="481"/>
        <v>0</v>
      </c>
      <c r="N5480" s="223">
        <f t="shared" si="481"/>
        <v>0</v>
      </c>
      <c r="O5480" s="223">
        <f t="shared" si="481"/>
        <v>0</v>
      </c>
      <c r="P5480" s="223">
        <f t="shared" si="481"/>
        <v>0</v>
      </c>
      <c r="Q5480" s="223">
        <f t="shared" si="481"/>
        <v>0</v>
      </c>
      <c r="R5480" s="223">
        <f t="shared" si="481"/>
        <v>0</v>
      </c>
    </row>
    <row r="5481" spans="1:18" hidden="1" outlineLevel="2" x14ac:dyDescent="0.25">
      <c r="A5481" s="222" t="str">
        <f>'Usages industrie'!A21</f>
        <v>Usage industriel n°18</v>
      </c>
      <c r="B5481" s="222" t="s">
        <v>41</v>
      </c>
      <c r="C5481" s="222"/>
      <c r="D5481" s="223">
        <f>IF(B$5455&lt;&gt;"",IF(B$5455='Usages industrie'!$K21,'Usages industrie'!J21,0),0)</f>
        <v>0</v>
      </c>
      <c r="E5481" s="223">
        <f t="shared" si="481"/>
        <v>0</v>
      </c>
      <c r="F5481" s="223">
        <f t="shared" si="481"/>
        <v>0</v>
      </c>
      <c r="G5481" s="223">
        <f t="shared" si="481"/>
        <v>0</v>
      </c>
      <c r="H5481" s="223">
        <f t="shared" si="481"/>
        <v>0</v>
      </c>
      <c r="I5481" s="223">
        <f t="shared" si="481"/>
        <v>0</v>
      </c>
      <c r="J5481" s="223">
        <f t="shared" si="481"/>
        <v>0</v>
      </c>
      <c r="K5481" s="223">
        <f t="shared" si="481"/>
        <v>0</v>
      </c>
      <c r="L5481" s="223">
        <f t="shared" si="481"/>
        <v>0</v>
      </c>
      <c r="M5481" s="223">
        <f t="shared" si="481"/>
        <v>0</v>
      </c>
      <c r="N5481" s="223">
        <f t="shared" si="481"/>
        <v>0</v>
      </c>
      <c r="O5481" s="223">
        <f t="shared" si="481"/>
        <v>0</v>
      </c>
      <c r="P5481" s="223">
        <f t="shared" si="481"/>
        <v>0</v>
      </c>
      <c r="Q5481" s="223">
        <f t="shared" si="481"/>
        <v>0</v>
      </c>
      <c r="R5481" s="223">
        <f t="shared" si="481"/>
        <v>0</v>
      </c>
    </row>
    <row r="5482" spans="1:18" hidden="1" outlineLevel="2" x14ac:dyDescent="0.25">
      <c r="A5482" s="222" t="str">
        <f>'Usages industrie'!A22</f>
        <v>Usage industriel n°19</v>
      </c>
      <c r="B5482" s="222" t="s">
        <v>41</v>
      </c>
      <c r="C5482" s="222"/>
      <c r="D5482" s="223">
        <f>IF(B$5455&lt;&gt;"",IF(B$5455='Usages industrie'!$K22,'Usages industrie'!J22,0),0)</f>
        <v>0</v>
      </c>
      <c r="E5482" s="223">
        <f t="shared" si="481"/>
        <v>0</v>
      </c>
      <c r="F5482" s="223">
        <f t="shared" si="481"/>
        <v>0</v>
      </c>
      <c r="G5482" s="223">
        <f t="shared" si="481"/>
        <v>0</v>
      </c>
      <c r="H5482" s="223">
        <f t="shared" si="481"/>
        <v>0</v>
      </c>
      <c r="I5482" s="223">
        <f t="shared" si="481"/>
        <v>0</v>
      </c>
      <c r="J5482" s="223">
        <f t="shared" si="481"/>
        <v>0</v>
      </c>
      <c r="K5482" s="223">
        <f t="shared" si="481"/>
        <v>0</v>
      </c>
      <c r="L5482" s="223">
        <f t="shared" si="481"/>
        <v>0</v>
      </c>
      <c r="M5482" s="223">
        <f t="shared" si="481"/>
        <v>0</v>
      </c>
      <c r="N5482" s="223">
        <f t="shared" si="481"/>
        <v>0</v>
      </c>
      <c r="O5482" s="223">
        <f t="shared" si="481"/>
        <v>0</v>
      </c>
      <c r="P5482" s="223">
        <f t="shared" si="481"/>
        <v>0</v>
      </c>
      <c r="Q5482" s="223">
        <f t="shared" si="481"/>
        <v>0</v>
      </c>
      <c r="R5482" s="223">
        <f t="shared" si="481"/>
        <v>0</v>
      </c>
    </row>
    <row r="5483" spans="1:18" hidden="1" outlineLevel="2" x14ac:dyDescent="0.25">
      <c r="A5483" s="222" t="str">
        <f>'Usages industrie'!A23</f>
        <v>Usage industriel n°20</v>
      </c>
      <c r="B5483" s="222" t="s">
        <v>41</v>
      </c>
      <c r="C5483" s="222"/>
      <c r="D5483" s="223">
        <f>IF(B$5455&lt;&gt;"",IF(B$5455='Usages industrie'!$K23,'Usages industrie'!J23,0),0)</f>
        <v>0</v>
      </c>
      <c r="E5483" s="223">
        <f t="shared" si="481"/>
        <v>0</v>
      </c>
      <c r="F5483" s="223">
        <f t="shared" si="481"/>
        <v>0</v>
      </c>
      <c r="G5483" s="223">
        <f t="shared" si="481"/>
        <v>0</v>
      </c>
      <c r="H5483" s="223">
        <f t="shared" si="481"/>
        <v>0</v>
      </c>
      <c r="I5483" s="223">
        <f t="shared" si="481"/>
        <v>0</v>
      </c>
      <c r="J5483" s="223">
        <f t="shared" si="481"/>
        <v>0</v>
      </c>
      <c r="K5483" s="223">
        <f t="shared" si="481"/>
        <v>0</v>
      </c>
      <c r="L5483" s="223">
        <f t="shared" si="481"/>
        <v>0</v>
      </c>
      <c r="M5483" s="223">
        <f t="shared" si="481"/>
        <v>0</v>
      </c>
      <c r="N5483" s="223">
        <f t="shared" si="481"/>
        <v>0</v>
      </c>
      <c r="O5483" s="223">
        <f t="shared" si="481"/>
        <v>0</v>
      </c>
      <c r="P5483" s="223">
        <f t="shared" si="481"/>
        <v>0</v>
      </c>
      <c r="Q5483" s="223">
        <f t="shared" si="481"/>
        <v>0</v>
      </c>
      <c r="R5483" s="223">
        <f t="shared" si="481"/>
        <v>0</v>
      </c>
    </row>
    <row r="5484" spans="1:18" hidden="1" outlineLevel="2" x14ac:dyDescent="0.25">
      <c r="A5484" s="222" t="str">
        <f>'Usages industrie'!A24</f>
        <v>Usage industriel n°21</v>
      </c>
      <c r="B5484" s="222" t="s">
        <v>41</v>
      </c>
      <c r="C5484" s="222"/>
      <c r="D5484" s="223">
        <f>IF(B$5455&lt;&gt;"",IF(B$5455='Usages industrie'!$K24,'Usages industrie'!J24,0),0)</f>
        <v>0</v>
      </c>
      <c r="E5484" s="223">
        <f t="shared" ref="E5484:R5493" si="482">$D5484</f>
        <v>0</v>
      </c>
      <c r="F5484" s="223">
        <f t="shared" si="482"/>
        <v>0</v>
      </c>
      <c r="G5484" s="223">
        <f t="shared" si="482"/>
        <v>0</v>
      </c>
      <c r="H5484" s="223">
        <f t="shared" si="482"/>
        <v>0</v>
      </c>
      <c r="I5484" s="223">
        <f t="shared" si="482"/>
        <v>0</v>
      </c>
      <c r="J5484" s="223">
        <f t="shared" si="482"/>
        <v>0</v>
      </c>
      <c r="K5484" s="223">
        <f t="shared" si="482"/>
        <v>0</v>
      </c>
      <c r="L5484" s="223">
        <f t="shared" si="482"/>
        <v>0</v>
      </c>
      <c r="M5484" s="223">
        <f t="shared" si="482"/>
        <v>0</v>
      </c>
      <c r="N5484" s="223">
        <f t="shared" si="482"/>
        <v>0</v>
      </c>
      <c r="O5484" s="223">
        <f t="shared" si="482"/>
        <v>0</v>
      </c>
      <c r="P5484" s="223">
        <f t="shared" si="482"/>
        <v>0</v>
      </c>
      <c r="Q5484" s="223">
        <f t="shared" si="482"/>
        <v>0</v>
      </c>
      <c r="R5484" s="223">
        <f t="shared" si="482"/>
        <v>0</v>
      </c>
    </row>
    <row r="5485" spans="1:18" hidden="1" outlineLevel="2" x14ac:dyDescent="0.25">
      <c r="A5485" s="222" t="str">
        <f>'Usages industrie'!A25</f>
        <v>Usage industriel n°22</v>
      </c>
      <c r="B5485" s="222" t="s">
        <v>41</v>
      </c>
      <c r="C5485" s="222"/>
      <c r="D5485" s="223">
        <f>IF(B$5455&lt;&gt;"",IF(B$5455='Usages industrie'!$K25,'Usages industrie'!J25,0),0)</f>
        <v>0</v>
      </c>
      <c r="E5485" s="223">
        <f t="shared" si="482"/>
        <v>0</v>
      </c>
      <c r="F5485" s="223">
        <f t="shared" si="482"/>
        <v>0</v>
      </c>
      <c r="G5485" s="223">
        <f t="shared" si="482"/>
        <v>0</v>
      </c>
      <c r="H5485" s="223">
        <f t="shared" si="482"/>
        <v>0</v>
      </c>
      <c r="I5485" s="223">
        <f t="shared" si="482"/>
        <v>0</v>
      </c>
      <c r="J5485" s="223">
        <f t="shared" si="482"/>
        <v>0</v>
      </c>
      <c r="K5485" s="223">
        <f t="shared" si="482"/>
        <v>0</v>
      </c>
      <c r="L5485" s="223">
        <f t="shared" si="482"/>
        <v>0</v>
      </c>
      <c r="M5485" s="223">
        <f t="shared" si="482"/>
        <v>0</v>
      </c>
      <c r="N5485" s="223">
        <f t="shared" si="482"/>
        <v>0</v>
      </c>
      <c r="O5485" s="223">
        <f t="shared" si="482"/>
        <v>0</v>
      </c>
      <c r="P5485" s="223">
        <f t="shared" si="482"/>
        <v>0</v>
      </c>
      <c r="Q5485" s="223">
        <f t="shared" si="482"/>
        <v>0</v>
      </c>
      <c r="R5485" s="223">
        <f t="shared" si="482"/>
        <v>0</v>
      </c>
    </row>
    <row r="5486" spans="1:18" hidden="1" outlineLevel="2" x14ac:dyDescent="0.25">
      <c r="A5486" s="222" t="str">
        <f>'Usages industrie'!A26</f>
        <v>Usage industriel n°23</v>
      </c>
      <c r="B5486" s="222" t="s">
        <v>41</v>
      </c>
      <c r="C5486" s="222"/>
      <c r="D5486" s="223">
        <f>IF(B$5455&lt;&gt;"",IF(B$5455='Usages industrie'!$K26,'Usages industrie'!J26,0),0)</f>
        <v>0</v>
      </c>
      <c r="E5486" s="223">
        <f t="shared" si="482"/>
        <v>0</v>
      </c>
      <c r="F5486" s="223">
        <f t="shared" si="482"/>
        <v>0</v>
      </c>
      <c r="G5486" s="223">
        <f t="shared" si="482"/>
        <v>0</v>
      </c>
      <c r="H5486" s="223">
        <f t="shared" si="482"/>
        <v>0</v>
      </c>
      <c r="I5486" s="223">
        <f t="shared" si="482"/>
        <v>0</v>
      </c>
      <c r="J5486" s="223">
        <f t="shared" si="482"/>
        <v>0</v>
      </c>
      <c r="K5486" s="223">
        <f t="shared" si="482"/>
        <v>0</v>
      </c>
      <c r="L5486" s="223">
        <f t="shared" si="482"/>
        <v>0</v>
      </c>
      <c r="M5486" s="223">
        <f t="shared" si="482"/>
        <v>0</v>
      </c>
      <c r="N5486" s="223">
        <f t="shared" si="482"/>
        <v>0</v>
      </c>
      <c r="O5486" s="223">
        <f t="shared" si="482"/>
        <v>0</v>
      </c>
      <c r="P5486" s="223">
        <f t="shared" si="482"/>
        <v>0</v>
      </c>
      <c r="Q5486" s="223">
        <f t="shared" si="482"/>
        <v>0</v>
      </c>
      <c r="R5486" s="223">
        <f t="shared" si="482"/>
        <v>0</v>
      </c>
    </row>
    <row r="5487" spans="1:18" hidden="1" outlineLevel="2" x14ac:dyDescent="0.25">
      <c r="A5487" s="222" t="str">
        <f>'Usages industrie'!A27</f>
        <v>Usage industriel n°24</v>
      </c>
      <c r="B5487" s="222" t="s">
        <v>41</v>
      </c>
      <c r="C5487" s="222"/>
      <c r="D5487" s="223">
        <f>IF(B$5455&lt;&gt;"",IF(B$5455='Usages industrie'!$K27,'Usages industrie'!J27,0),0)</f>
        <v>0</v>
      </c>
      <c r="E5487" s="223">
        <f t="shared" si="482"/>
        <v>0</v>
      </c>
      <c r="F5487" s="223">
        <f t="shared" si="482"/>
        <v>0</v>
      </c>
      <c r="G5487" s="223">
        <f t="shared" si="482"/>
        <v>0</v>
      </c>
      <c r="H5487" s="223">
        <f t="shared" si="482"/>
        <v>0</v>
      </c>
      <c r="I5487" s="223">
        <f t="shared" si="482"/>
        <v>0</v>
      </c>
      <c r="J5487" s="223">
        <f t="shared" si="482"/>
        <v>0</v>
      </c>
      <c r="K5487" s="223">
        <f t="shared" si="482"/>
        <v>0</v>
      </c>
      <c r="L5487" s="223">
        <f t="shared" si="482"/>
        <v>0</v>
      </c>
      <c r="M5487" s="223">
        <f t="shared" si="482"/>
        <v>0</v>
      </c>
      <c r="N5487" s="223">
        <f t="shared" si="482"/>
        <v>0</v>
      </c>
      <c r="O5487" s="223">
        <f t="shared" si="482"/>
        <v>0</v>
      </c>
      <c r="P5487" s="223">
        <f t="shared" si="482"/>
        <v>0</v>
      </c>
      <c r="Q5487" s="223">
        <f t="shared" si="482"/>
        <v>0</v>
      </c>
      <c r="R5487" s="223">
        <f t="shared" si="482"/>
        <v>0</v>
      </c>
    </row>
    <row r="5488" spans="1:18" hidden="1" outlineLevel="2" x14ac:dyDescent="0.25">
      <c r="A5488" s="222" t="str">
        <f>'Usages industrie'!A28</f>
        <v>Usage industriel n°25</v>
      </c>
      <c r="B5488" s="222" t="s">
        <v>41</v>
      </c>
      <c r="C5488" s="222"/>
      <c r="D5488" s="223">
        <f>IF(B$5455&lt;&gt;"",IF(B$5455='Usages industrie'!$K28,'Usages industrie'!J28,0),0)</f>
        <v>0</v>
      </c>
      <c r="E5488" s="223">
        <f t="shared" si="482"/>
        <v>0</v>
      </c>
      <c r="F5488" s="223">
        <f t="shared" si="482"/>
        <v>0</v>
      </c>
      <c r="G5488" s="223">
        <f t="shared" si="482"/>
        <v>0</v>
      </c>
      <c r="H5488" s="223">
        <f t="shared" si="482"/>
        <v>0</v>
      </c>
      <c r="I5488" s="223">
        <f t="shared" si="482"/>
        <v>0</v>
      </c>
      <c r="J5488" s="223">
        <f t="shared" si="482"/>
        <v>0</v>
      </c>
      <c r="K5488" s="223">
        <f t="shared" si="482"/>
        <v>0</v>
      </c>
      <c r="L5488" s="223">
        <f t="shared" si="482"/>
        <v>0</v>
      </c>
      <c r="M5488" s="223">
        <f t="shared" si="482"/>
        <v>0</v>
      </c>
      <c r="N5488" s="223">
        <f t="shared" si="482"/>
        <v>0</v>
      </c>
      <c r="O5488" s="223">
        <f t="shared" si="482"/>
        <v>0</v>
      </c>
      <c r="P5488" s="223">
        <f t="shared" si="482"/>
        <v>0</v>
      </c>
      <c r="Q5488" s="223">
        <f t="shared" si="482"/>
        <v>0</v>
      </c>
      <c r="R5488" s="223">
        <f t="shared" si="482"/>
        <v>0</v>
      </c>
    </row>
    <row r="5489" spans="1:18" hidden="1" outlineLevel="2" x14ac:dyDescent="0.25">
      <c r="A5489" s="222" t="str">
        <f>'Usages industrie'!A29</f>
        <v>Usage industriel n°26</v>
      </c>
      <c r="B5489" s="222" t="s">
        <v>41</v>
      </c>
      <c r="C5489" s="222"/>
      <c r="D5489" s="223">
        <f>IF(B$5455&lt;&gt;"",IF(B$5455='Usages industrie'!$K29,'Usages industrie'!J29,0),0)</f>
        <v>0</v>
      </c>
      <c r="E5489" s="223">
        <f t="shared" si="482"/>
        <v>0</v>
      </c>
      <c r="F5489" s="223">
        <f t="shared" si="482"/>
        <v>0</v>
      </c>
      <c r="G5489" s="223">
        <f t="shared" si="482"/>
        <v>0</v>
      </c>
      <c r="H5489" s="223">
        <f t="shared" si="482"/>
        <v>0</v>
      </c>
      <c r="I5489" s="223">
        <f t="shared" si="482"/>
        <v>0</v>
      </c>
      <c r="J5489" s="223">
        <f t="shared" si="482"/>
        <v>0</v>
      </c>
      <c r="K5489" s="223">
        <f t="shared" si="482"/>
        <v>0</v>
      </c>
      <c r="L5489" s="223">
        <f t="shared" si="482"/>
        <v>0</v>
      </c>
      <c r="M5489" s="223">
        <f t="shared" si="482"/>
        <v>0</v>
      </c>
      <c r="N5489" s="223">
        <f t="shared" si="482"/>
        <v>0</v>
      </c>
      <c r="O5489" s="223">
        <f t="shared" si="482"/>
        <v>0</v>
      </c>
      <c r="P5489" s="223">
        <f t="shared" si="482"/>
        <v>0</v>
      </c>
      <c r="Q5489" s="223">
        <f t="shared" si="482"/>
        <v>0</v>
      </c>
      <c r="R5489" s="223">
        <f t="shared" si="482"/>
        <v>0</v>
      </c>
    </row>
    <row r="5490" spans="1:18" hidden="1" outlineLevel="2" x14ac:dyDescent="0.25">
      <c r="A5490" s="222" t="str">
        <f>'Usages industrie'!A30</f>
        <v>Usage industriel n°27</v>
      </c>
      <c r="B5490" s="222" t="s">
        <v>41</v>
      </c>
      <c r="C5490" s="222"/>
      <c r="D5490" s="223">
        <f>IF(B$5455&lt;&gt;"",IF(B$5455='Usages industrie'!$K30,'Usages industrie'!J30,0),0)</f>
        <v>0</v>
      </c>
      <c r="E5490" s="223">
        <f t="shared" si="482"/>
        <v>0</v>
      </c>
      <c r="F5490" s="223">
        <f t="shared" si="482"/>
        <v>0</v>
      </c>
      <c r="G5490" s="223">
        <f t="shared" si="482"/>
        <v>0</v>
      </c>
      <c r="H5490" s="223">
        <f t="shared" si="482"/>
        <v>0</v>
      </c>
      <c r="I5490" s="223">
        <f t="shared" si="482"/>
        <v>0</v>
      </c>
      <c r="J5490" s="223">
        <f t="shared" si="482"/>
        <v>0</v>
      </c>
      <c r="K5490" s="223">
        <f t="shared" si="482"/>
        <v>0</v>
      </c>
      <c r="L5490" s="223">
        <f t="shared" si="482"/>
        <v>0</v>
      </c>
      <c r="M5490" s="223">
        <f t="shared" si="482"/>
        <v>0</v>
      </c>
      <c r="N5490" s="223">
        <f t="shared" si="482"/>
        <v>0</v>
      </c>
      <c r="O5490" s="223">
        <f t="shared" si="482"/>
        <v>0</v>
      </c>
      <c r="P5490" s="223">
        <f t="shared" si="482"/>
        <v>0</v>
      </c>
      <c r="Q5490" s="223">
        <f t="shared" si="482"/>
        <v>0</v>
      </c>
      <c r="R5490" s="223">
        <f t="shared" si="482"/>
        <v>0</v>
      </c>
    </row>
    <row r="5491" spans="1:18" hidden="1" outlineLevel="2" x14ac:dyDescent="0.25">
      <c r="A5491" s="222" t="str">
        <f>'Usages industrie'!A31</f>
        <v>Usage industriel n°28</v>
      </c>
      <c r="B5491" s="222" t="s">
        <v>41</v>
      </c>
      <c r="C5491" s="222"/>
      <c r="D5491" s="223">
        <f>IF(B$5455&lt;&gt;"",IF(B$5455='Usages industrie'!$K31,'Usages industrie'!J31,0),0)</f>
        <v>0</v>
      </c>
      <c r="E5491" s="223">
        <f t="shared" si="482"/>
        <v>0</v>
      </c>
      <c r="F5491" s="223">
        <f t="shared" si="482"/>
        <v>0</v>
      </c>
      <c r="G5491" s="223">
        <f t="shared" si="482"/>
        <v>0</v>
      </c>
      <c r="H5491" s="223">
        <f t="shared" si="482"/>
        <v>0</v>
      </c>
      <c r="I5491" s="223">
        <f t="shared" si="482"/>
        <v>0</v>
      </c>
      <c r="J5491" s="223">
        <f t="shared" si="482"/>
        <v>0</v>
      </c>
      <c r="K5491" s="223">
        <f t="shared" si="482"/>
        <v>0</v>
      </c>
      <c r="L5491" s="223">
        <f t="shared" si="482"/>
        <v>0</v>
      </c>
      <c r="M5491" s="223">
        <f t="shared" si="482"/>
        <v>0</v>
      </c>
      <c r="N5491" s="223">
        <f t="shared" si="482"/>
        <v>0</v>
      </c>
      <c r="O5491" s="223">
        <f t="shared" si="482"/>
        <v>0</v>
      </c>
      <c r="P5491" s="223">
        <f t="shared" si="482"/>
        <v>0</v>
      </c>
      <c r="Q5491" s="223">
        <f t="shared" si="482"/>
        <v>0</v>
      </c>
      <c r="R5491" s="223">
        <f t="shared" si="482"/>
        <v>0</v>
      </c>
    </row>
    <row r="5492" spans="1:18" hidden="1" outlineLevel="2" x14ac:dyDescent="0.25">
      <c r="A5492" s="222" t="str">
        <f>'Usages industrie'!A32</f>
        <v>Usage industriel n°29</v>
      </c>
      <c r="B5492" s="222" t="s">
        <v>41</v>
      </c>
      <c r="C5492" s="222"/>
      <c r="D5492" s="223">
        <f>IF(B$5455&lt;&gt;"",IF(B$5455='Usages industrie'!$K32,'Usages industrie'!J32,0),0)</f>
        <v>0</v>
      </c>
      <c r="E5492" s="223">
        <f t="shared" si="482"/>
        <v>0</v>
      </c>
      <c r="F5492" s="223">
        <f t="shared" si="482"/>
        <v>0</v>
      </c>
      <c r="G5492" s="223">
        <f t="shared" si="482"/>
        <v>0</v>
      </c>
      <c r="H5492" s="223">
        <f t="shared" si="482"/>
        <v>0</v>
      </c>
      <c r="I5492" s="223">
        <f t="shared" si="482"/>
        <v>0</v>
      </c>
      <c r="J5492" s="223">
        <f t="shared" si="482"/>
        <v>0</v>
      </c>
      <c r="K5492" s="223">
        <f t="shared" si="482"/>
        <v>0</v>
      </c>
      <c r="L5492" s="223">
        <f t="shared" si="482"/>
        <v>0</v>
      </c>
      <c r="M5492" s="223">
        <f t="shared" si="482"/>
        <v>0</v>
      </c>
      <c r="N5492" s="223">
        <f t="shared" si="482"/>
        <v>0</v>
      </c>
      <c r="O5492" s="223">
        <f t="shared" si="482"/>
        <v>0</v>
      </c>
      <c r="P5492" s="223">
        <f t="shared" si="482"/>
        <v>0</v>
      </c>
      <c r="Q5492" s="223">
        <f t="shared" si="482"/>
        <v>0</v>
      </c>
      <c r="R5492" s="223">
        <f t="shared" si="482"/>
        <v>0</v>
      </c>
    </row>
    <row r="5493" spans="1:18" hidden="1" outlineLevel="2" x14ac:dyDescent="0.25">
      <c r="A5493" s="222" t="str">
        <f>'Usages industrie'!A33</f>
        <v>Usage industriel n°30</v>
      </c>
      <c r="B5493" s="222" t="s">
        <v>41</v>
      </c>
      <c r="C5493" s="222"/>
      <c r="D5493" s="223">
        <f>IF(B$5455&lt;&gt;"",IF(B$5455='Usages industrie'!$K33,'Usages industrie'!J33,0),0)</f>
        <v>0</v>
      </c>
      <c r="E5493" s="223">
        <f t="shared" si="482"/>
        <v>0</v>
      </c>
      <c r="F5493" s="223">
        <f t="shared" si="482"/>
        <v>0</v>
      </c>
      <c r="G5493" s="223">
        <f t="shared" si="482"/>
        <v>0</v>
      </c>
      <c r="H5493" s="223">
        <f t="shared" si="482"/>
        <v>0</v>
      </c>
      <c r="I5493" s="223">
        <f t="shared" si="482"/>
        <v>0</v>
      </c>
      <c r="J5493" s="223">
        <f t="shared" si="482"/>
        <v>0</v>
      </c>
      <c r="K5493" s="223">
        <f t="shared" si="482"/>
        <v>0</v>
      </c>
      <c r="L5493" s="223">
        <f t="shared" si="482"/>
        <v>0</v>
      </c>
      <c r="M5493" s="223">
        <f t="shared" si="482"/>
        <v>0</v>
      </c>
      <c r="N5493" s="223">
        <f t="shared" si="482"/>
        <v>0</v>
      </c>
      <c r="O5493" s="223">
        <f t="shared" si="482"/>
        <v>0</v>
      </c>
      <c r="P5493" s="223">
        <f t="shared" si="482"/>
        <v>0</v>
      </c>
      <c r="Q5493" s="223">
        <f t="shared" si="482"/>
        <v>0</v>
      </c>
      <c r="R5493" s="223">
        <f t="shared" si="482"/>
        <v>0</v>
      </c>
    </row>
    <row r="5494" spans="1:18" hidden="1" outlineLevel="2" x14ac:dyDescent="0.25">
      <c r="A5494" s="222" t="str">
        <f>'Usages industrie'!A34</f>
        <v>Usage industriel n°31</v>
      </c>
      <c r="B5494" s="222" t="s">
        <v>41</v>
      </c>
      <c r="C5494" s="222"/>
      <c r="D5494" s="223">
        <f>IF(B$5455&lt;&gt;"",IF(B$5455='Usages industrie'!$K34,'Usages industrie'!J34,0),0)</f>
        <v>0</v>
      </c>
      <c r="E5494" s="223">
        <f t="shared" ref="E5494:R5503" si="483">$D5494</f>
        <v>0</v>
      </c>
      <c r="F5494" s="223">
        <f t="shared" si="483"/>
        <v>0</v>
      </c>
      <c r="G5494" s="223">
        <f t="shared" si="483"/>
        <v>0</v>
      </c>
      <c r="H5494" s="223">
        <f t="shared" si="483"/>
        <v>0</v>
      </c>
      <c r="I5494" s="223">
        <f t="shared" si="483"/>
        <v>0</v>
      </c>
      <c r="J5494" s="223">
        <f t="shared" si="483"/>
        <v>0</v>
      </c>
      <c r="K5494" s="223">
        <f t="shared" si="483"/>
        <v>0</v>
      </c>
      <c r="L5494" s="223">
        <f t="shared" si="483"/>
        <v>0</v>
      </c>
      <c r="M5494" s="223">
        <f t="shared" si="483"/>
        <v>0</v>
      </c>
      <c r="N5494" s="223">
        <f t="shared" si="483"/>
        <v>0</v>
      </c>
      <c r="O5494" s="223">
        <f t="shared" si="483"/>
        <v>0</v>
      </c>
      <c r="P5494" s="223">
        <f t="shared" si="483"/>
        <v>0</v>
      </c>
      <c r="Q5494" s="223">
        <f t="shared" si="483"/>
        <v>0</v>
      </c>
      <c r="R5494" s="223">
        <f t="shared" si="483"/>
        <v>0</v>
      </c>
    </row>
    <row r="5495" spans="1:18" hidden="1" outlineLevel="2" x14ac:dyDescent="0.25">
      <c r="A5495" s="222" t="str">
        <f>'Usages industrie'!A35</f>
        <v>Usage industriel n°32</v>
      </c>
      <c r="B5495" s="222" t="s">
        <v>41</v>
      </c>
      <c r="C5495" s="222"/>
      <c r="D5495" s="223">
        <f>IF(B$5455&lt;&gt;"",IF(B$5455='Usages industrie'!$K35,'Usages industrie'!J35,0),0)</f>
        <v>0</v>
      </c>
      <c r="E5495" s="223">
        <f t="shared" si="483"/>
        <v>0</v>
      </c>
      <c r="F5495" s="223">
        <f t="shared" si="483"/>
        <v>0</v>
      </c>
      <c r="G5495" s="223">
        <f t="shared" si="483"/>
        <v>0</v>
      </c>
      <c r="H5495" s="223">
        <f t="shared" si="483"/>
        <v>0</v>
      </c>
      <c r="I5495" s="223">
        <f t="shared" si="483"/>
        <v>0</v>
      </c>
      <c r="J5495" s="223">
        <f t="shared" si="483"/>
        <v>0</v>
      </c>
      <c r="K5495" s="223">
        <f t="shared" si="483"/>
        <v>0</v>
      </c>
      <c r="L5495" s="223">
        <f t="shared" si="483"/>
        <v>0</v>
      </c>
      <c r="M5495" s="223">
        <f t="shared" si="483"/>
        <v>0</v>
      </c>
      <c r="N5495" s="223">
        <f t="shared" si="483"/>
        <v>0</v>
      </c>
      <c r="O5495" s="223">
        <f t="shared" si="483"/>
        <v>0</v>
      </c>
      <c r="P5495" s="223">
        <f t="shared" si="483"/>
        <v>0</v>
      </c>
      <c r="Q5495" s="223">
        <f t="shared" si="483"/>
        <v>0</v>
      </c>
      <c r="R5495" s="223">
        <f t="shared" si="483"/>
        <v>0</v>
      </c>
    </row>
    <row r="5496" spans="1:18" hidden="1" outlineLevel="2" x14ac:dyDescent="0.25">
      <c r="A5496" s="222" t="str">
        <f>'Usages industrie'!A36</f>
        <v>Usage industriel n°33</v>
      </c>
      <c r="B5496" s="222" t="s">
        <v>41</v>
      </c>
      <c r="C5496" s="222"/>
      <c r="D5496" s="223">
        <f>IF(B$5455&lt;&gt;"",IF(B$5455='Usages industrie'!$K36,'Usages industrie'!J36,0),0)</f>
        <v>0</v>
      </c>
      <c r="E5496" s="223">
        <f t="shared" si="483"/>
        <v>0</v>
      </c>
      <c r="F5496" s="223">
        <f t="shared" si="483"/>
        <v>0</v>
      </c>
      <c r="G5496" s="223">
        <f t="shared" si="483"/>
        <v>0</v>
      </c>
      <c r="H5496" s="223">
        <f t="shared" si="483"/>
        <v>0</v>
      </c>
      <c r="I5496" s="223">
        <f t="shared" si="483"/>
        <v>0</v>
      </c>
      <c r="J5496" s="223">
        <f t="shared" si="483"/>
        <v>0</v>
      </c>
      <c r="K5496" s="223">
        <f t="shared" si="483"/>
        <v>0</v>
      </c>
      <c r="L5496" s="223">
        <f t="shared" si="483"/>
        <v>0</v>
      </c>
      <c r="M5496" s="223">
        <f t="shared" si="483"/>
        <v>0</v>
      </c>
      <c r="N5496" s="223">
        <f t="shared" si="483"/>
        <v>0</v>
      </c>
      <c r="O5496" s="223">
        <f t="shared" si="483"/>
        <v>0</v>
      </c>
      <c r="P5496" s="223">
        <f t="shared" si="483"/>
        <v>0</v>
      </c>
      <c r="Q5496" s="223">
        <f t="shared" si="483"/>
        <v>0</v>
      </c>
      <c r="R5496" s="223">
        <f t="shared" si="483"/>
        <v>0</v>
      </c>
    </row>
    <row r="5497" spans="1:18" hidden="1" outlineLevel="2" x14ac:dyDescent="0.25">
      <c r="A5497" s="222" t="str">
        <f>'Usages industrie'!A37</f>
        <v>Usage industriel n°34</v>
      </c>
      <c r="B5497" s="222" t="s">
        <v>41</v>
      </c>
      <c r="C5497" s="222"/>
      <c r="D5497" s="223">
        <f>IF(B$5455&lt;&gt;"",IF(B$5455='Usages industrie'!$K37,'Usages industrie'!J37,0),0)</f>
        <v>0</v>
      </c>
      <c r="E5497" s="223">
        <f t="shared" si="483"/>
        <v>0</v>
      </c>
      <c r="F5497" s="223">
        <f t="shared" si="483"/>
        <v>0</v>
      </c>
      <c r="G5497" s="223">
        <f t="shared" si="483"/>
        <v>0</v>
      </c>
      <c r="H5497" s="223">
        <f t="shared" si="483"/>
        <v>0</v>
      </c>
      <c r="I5497" s="223">
        <f t="shared" si="483"/>
        <v>0</v>
      </c>
      <c r="J5497" s="223">
        <f t="shared" si="483"/>
        <v>0</v>
      </c>
      <c r="K5497" s="223">
        <f t="shared" si="483"/>
        <v>0</v>
      </c>
      <c r="L5497" s="223">
        <f t="shared" si="483"/>
        <v>0</v>
      </c>
      <c r="M5497" s="223">
        <f t="shared" si="483"/>
        <v>0</v>
      </c>
      <c r="N5497" s="223">
        <f t="shared" si="483"/>
        <v>0</v>
      </c>
      <c r="O5497" s="223">
        <f t="shared" si="483"/>
        <v>0</v>
      </c>
      <c r="P5497" s="223">
        <f t="shared" si="483"/>
        <v>0</v>
      </c>
      <c r="Q5497" s="223">
        <f t="shared" si="483"/>
        <v>0</v>
      </c>
      <c r="R5497" s="223">
        <f t="shared" si="483"/>
        <v>0</v>
      </c>
    </row>
    <row r="5498" spans="1:18" hidden="1" outlineLevel="2" x14ac:dyDescent="0.25">
      <c r="A5498" s="222" t="str">
        <f>'Usages industrie'!A38</f>
        <v>Usage industriel n°35</v>
      </c>
      <c r="B5498" s="222" t="s">
        <v>41</v>
      </c>
      <c r="C5498" s="222"/>
      <c r="D5498" s="223">
        <f>IF(B$5455&lt;&gt;"",IF(B$5455='Usages industrie'!$K38,'Usages industrie'!J38,0),0)</f>
        <v>0</v>
      </c>
      <c r="E5498" s="223">
        <f t="shared" si="483"/>
        <v>0</v>
      </c>
      <c r="F5498" s="223">
        <f t="shared" si="483"/>
        <v>0</v>
      </c>
      <c r="G5498" s="223">
        <f t="shared" si="483"/>
        <v>0</v>
      </c>
      <c r="H5498" s="223">
        <f t="shared" si="483"/>
        <v>0</v>
      </c>
      <c r="I5498" s="223">
        <f t="shared" si="483"/>
        <v>0</v>
      </c>
      <c r="J5498" s="223">
        <f t="shared" si="483"/>
        <v>0</v>
      </c>
      <c r="K5498" s="223">
        <f t="shared" si="483"/>
        <v>0</v>
      </c>
      <c r="L5498" s="223">
        <f t="shared" si="483"/>
        <v>0</v>
      </c>
      <c r="M5498" s="223">
        <f t="shared" si="483"/>
        <v>0</v>
      </c>
      <c r="N5498" s="223">
        <f t="shared" si="483"/>
        <v>0</v>
      </c>
      <c r="O5498" s="223">
        <f t="shared" si="483"/>
        <v>0</v>
      </c>
      <c r="P5498" s="223">
        <f t="shared" si="483"/>
        <v>0</v>
      </c>
      <c r="Q5498" s="223">
        <f t="shared" si="483"/>
        <v>0</v>
      </c>
      <c r="R5498" s="223">
        <f t="shared" si="483"/>
        <v>0</v>
      </c>
    </row>
    <row r="5499" spans="1:18" hidden="1" outlineLevel="2" x14ac:dyDescent="0.25">
      <c r="A5499" s="222" t="str">
        <f>'Usages industrie'!A39</f>
        <v>Usage industriel n°36</v>
      </c>
      <c r="B5499" s="222" t="s">
        <v>41</v>
      </c>
      <c r="C5499" s="222"/>
      <c r="D5499" s="223">
        <f>IF(B$5455&lt;&gt;"",IF(B$5455='Usages industrie'!$K39,'Usages industrie'!J39,0),0)</f>
        <v>0</v>
      </c>
      <c r="E5499" s="223">
        <f t="shared" si="483"/>
        <v>0</v>
      </c>
      <c r="F5499" s="223">
        <f t="shared" si="483"/>
        <v>0</v>
      </c>
      <c r="G5499" s="223">
        <f t="shared" si="483"/>
        <v>0</v>
      </c>
      <c r="H5499" s="223">
        <f t="shared" si="483"/>
        <v>0</v>
      </c>
      <c r="I5499" s="223">
        <f t="shared" si="483"/>
        <v>0</v>
      </c>
      <c r="J5499" s="223">
        <f t="shared" si="483"/>
        <v>0</v>
      </c>
      <c r="K5499" s="223">
        <f t="shared" si="483"/>
        <v>0</v>
      </c>
      <c r="L5499" s="223">
        <f t="shared" si="483"/>
        <v>0</v>
      </c>
      <c r="M5499" s="223">
        <f t="shared" si="483"/>
        <v>0</v>
      </c>
      <c r="N5499" s="223">
        <f t="shared" si="483"/>
        <v>0</v>
      </c>
      <c r="O5499" s="223">
        <f t="shared" si="483"/>
        <v>0</v>
      </c>
      <c r="P5499" s="223">
        <f t="shared" si="483"/>
        <v>0</v>
      </c>
      <c r="Q5499" s="223">
        <f t="shared" si="483"/>
        <v>0</v>
      </c>
      <c r="R5499" s="223">
        <f t="shared" si="483"/>
        <v>0</v>
      </c>
    </row>
    <row r="5500" spans="1:18" hidden="1" outlineLevel="2" x14ac:dyDescent="0.25">
      <c r="A5500" s="222" t="str">
        <f>'Usages industrie'!A40</f>
        <v>Usage industriel n°37</v>
      </c>
      <c r="B5500" s="222" t="s">
        <v>41</v>
      </c>
      <c r="C5500" s="222"/>
      <c r="D5500" s="223">
        <f>IF(B$5455&lt;&gt;"",IF(B$5455='Usages industrie'!$K40,'Usages industrie'!J40,0),0)</f>
        <v>0</v>
      </c>
      <c r="E5500" s="223">
        <f t="shared" si="483"/>
        <v>0</v>
      </c>
      <c r="F5500" s="223">
        <f t="shared" si="483"/>
        <v>0</v>
      </c>
      <c r="G5500" s="223">
        <f t="shared" si="483"/>
        <v>0</v>
      </c>
      <c r="H5500" s="223">
        <f t="shared" si="483"/>
        <v>0</v>
      </c>
      <c r="I5500" s="223">
        <f t="shared" si="483"/>
        <v>0</v>
      </c>
      <c r="J5500" s="223">
        <f t="shared" si="483"/>
        <v>0</v>
      </c>
      <c r="K5500" s="223">
        <f t="shared" si="483"/>
        <v>0</v>
      </c>
      <c r="L5500" s="223">
        <f t="shared" si="483"/>
        <v>0</v>
      </c>
      <c r="M5500" s="223">
        <f t="shared" si="483"/>
        <v>0</v>
      </c>
      <c r="N5500" s="223">
        <f t="shared" si="483"/>
        <v>0</v>
      </c>
      <c r="O5500" s="223">
        <f t="shared" si="483"/>
        <v>0</v>
      </c>
      <c r="P5500" s="223">
        <f t="shared" si="483"/>
        <v>0</v>
      </c>
      <c r="Q5500" s="223">
        <f t="shared" si="483"/>
        <v>0</v>
      </c>
      <c r="R5500" s="223">
        <f t="shared" si="483"/>
        <v>0</v>
      </c>
    </row>
    <row r="5501" spans="1:18" hidden="1" outlineLevel="2" x14ac:dyDescent="0.25">
      <c r="A5501" s="222" t="str">
        <f>'Usages industrie'!A41</f>
        <v>Usage industriel n°38</v>
      </c>
      <c r="B5501" s="222" t="s">
        <v>41</v>
      </c>
      <c r="C5501" s="222"/>
      <c r="D5501" s="223">
        <f>IF(B$5455&lt;&gt;"",IF(B$5455='Usages industrie'!$K41,'Usages industrie'!J41,0),0)</f>
        <v>0</v>
      </c>
      <c r="E5501" s="223">
        <f t="shared" si="483"/>
        <v>0</v>
      </c>
      <c r="F5501" s="223">
        <f t="shared" si="483"/>
        <v>0</v>
      </c>
      <c r="G5501" s="223">
        <f t="shared" si="483"/>
        <v>0</v>
      </c>
      <c r="H5501" s="223">
        <f t="shared" si="483"/>
        <v>0</v>
      </c>
      <c r="I5501" s="223">
        <f t="shared" si="483"/>
        <v>0</v>
      </c>
      <c r="J5501" s="223">
        <f t="shared" si="483"/>
        <v>0</v>
      </c>
      <c r="K5501" s="223">
        <f t="shared" si="483"/>
        <v>0</v>
      </c>
      <c r="L5501" s="223">
        <f t="shared" si="483"/>
        <v>0</v>
      </c>
      <c r="M5501" s="223">
        <f t="shared" si="483"/>
        <v>0</v>
      </c>
      <c r="N5501" s="223">
        <f t="shared" si="483"/>
        <v>0</v>
      </c>
      <c r="O5501" s="223">
        <f t="shared" si="483"/>
        <v>0</v>
      </c>
      <c r="P5501" s="223">
        <f t="shared" si="483"/>
        <v>0</v>
      </c>
      <c r="Q5501" s="223">
        <f t="shared" si="483"/>
        <v>0</v>
      </c>
      <c r="R5501" s="223">
        <f t="shared" si="483"/>
        <v>0</v>
      </c>
    </row>
    <row r="5502" spans="1:18" hidden="1" outlineLevel="2" x14ac:dyDescent="0.25">
      <c r="A5502" s="222" t="str">
        <f>'Usages industrie'!A42</f>
        <v>Usage industriel n°39</v>
      </c>
      <c r="B5502" s="222" t="s">
        <v>41</v>
      </c>
      <c r="C5502" s="222"/>
      <c r="D5502" s="223">
        <f>IF(B$5455&lt;&gt;"",IF(B$5455='Usages industrie'!$K42,'Usages industrie'!J42,0),0)</f>
        <v>0</v>
      </c>
      <c r="E5502" s="223">
        <f t="shared" si="483"/>
        <v>0</v>
      </c>
      <c r="F5502" s="223">
        <f t="shared" si="483"/>
        <v>0</v>
      </c>
      <c r="G5502" s="223">
        <f t="shared" si="483"/>
        <v>0</v>
      </c>
      <c r="H5502" s="223">
        <f t="shared" si="483"/>
        <v>0</v>
      </c>
      <c r="I5502" s="223">
        <f t="shared" si="483"/>
        <v>0</v>
      </c>
      <c r="J5502" s="223">
        <f t="shared" si="483"/>
        <v>0</v>
      </c>
      <c r="K5502" s="223">
        <f t="shared" si="483"/>
        <v>0</v>
      </c>
      <c r="L5502" s="223">
        <f t="shared" si="483"/>
        <v>0</v>
      </c>
      <c r="M5502" s="223">
        <f t="shared" si="483"/>
        <v>0</v>
      </c>
      <c r="N5502" s="223">
        <f t="shared" si="483"/>
        <v>0</v>
      </c>
      <c r="O5502" s="223">
        <f t="shared" si="483"/>
        <v>0</v>
      </c>
      <c r="P5502" s="223">
        <f t="shared" si="483"/>
        <v>0</v>
      </c>
      <c r="Q5502" s="223">
        <f t="shared" si="483"/>
        <v>0</v>
      </c>
      <c r="R5502" s="223">
        <f t="shared" si="483"/>
        <v>0</v>
      </c>
    </row>
    <row r="5503" spans="1:18" hidden="1" outlineLevel="2" x14ac:dyDescent="0.25">
      <c r="A5503" s="222" t="str">
        <f>'Usages industrie'!A43</f>
        <v>Usage industriel n°40</v>
      </c>
      <c r="B5503" s="222" t="s">
        <v>41</v>
      </c>
      <c r="C5503" s="222"/>
      <c r="D5503" s="223">
        <f>IF(B$5455&lt;&gt;"",IF(B$5455='Usages industrie'!$K43,'Usages industrie'!J43,0),0)</f>
        <v>0</v>
      </c>
      <c r="E5503" s="223">
        <f t="shared" si="483"/>
        <v>0</v>
      </c>
      <c r="F5503" s="223">
        <f t="shared" si="483"/>
        <v>0</v>
      </c>
      <c r="G5503" s="223">
        <f t="shared" si="483"/>
        <v>0</v>
      </c>
      <c r="H5503" s="223">
        <f t="shared" si="483"/>
        <v>0</v>
      </c>
      <c r="I5503" s="223">
        <f t="shared" si="483"/>
        <v>0</v>
      </c>
      <c r="J5503" s="223">
        <f t="shared" si="483"/>
        <v>0</v>
      </c>
      <c r="K5503" s="223">
        <f t="shared" si="483"/>
        <v>0</v>
      </c>
      <c r="L5503" s="223">
        <f t="shared" si="483"/>
        <v>0</v>
      </c>
      <c r="M5503" s="223">
        <f t="shared" si="483"/>
        <v>0</v>
      </c>
      <c r="N5503" s="223">
        <f t="shared" si="483"/>
        <v>0</v>
      </c>
      <c r="O5503" s="223">
        <f t="shared" si="483"/>
        <v>0</v>
      </c>
      <c r="P5503" s="223">
        <f t="shared" si="483"/>
        <v>0</v>
      </c>
      <c r="Q5503" s="223">
        <f t="shared" si="483"/>
        <v>0</v>
      </c>
      <c r="R5503" s="223">
        <f t="shared" si="483"/>
        <v>0</v>
      </c>
    </row>
    <row r="5504" spans="1:18" hidden="1" outlineLevel="2" x14ac:dyDescent="0.25">
      <c r="A5504" s="222" t="str">
        <f>'Usages industrie'!A44</f>
        <v>Usage industriel n°41</v>
      </c>
      <c r="B5504" s="222" t="s">
        <v>41</v>
      </c>
      <c r="C5504" s="222"/>
      <c r="D5504" s="223">
        <f>IF(B$5455&lt;&gt;"",IF(B$5455='Usages industrie'!$K44,'Usages industrie'!J44,0),0)</f>
        <v>0</v>
      </c>
      <c r="E5504" s="223">
        <f t="shared" ref="E5504:R5513" si="484">$D5504</f>
        <v>0</v>
      </c>
      <c r="F5504" s="223">
        <f t="shared" si="484"/>
        <v>0</v>
      </c>
      <c r="G5504" s="223">
        <f t="shared" si="484"/>
        <v>0</v>
      </c>
      <c r="H5504" s="223">
        <f t="shared" si="484"/>
        <v>0</v>
      </c>
      <c r="I5504" s="223">
        <f t="shared" si="484"/>
        <v>0</v>
      </c>
      <c r="J5504" s="223">
        <f t="shared" si="484"/>
        <v>0</v>
      </c>
      <c r="K5504" s="223">
        <f t="shared" si="484"/>
        <v>0</v>
      </c>
      <c r="L5504" s="223">
        <f t="shared" si="484"/>
        <v>0</v>
      </c>
      <c r="M5504" s="223">
        <f t="shared" si="484"/>
        <v>0</v>
      </c>
      <c r="N5504" s="223">
        <f t="shared" si="484"/>
        <v>0</v>
      </c>
      <c r="O5504" s="223">
        <f t="shared" si="484"/>
        <v>0</v>
      </c>
      <c r="P5504" s="223">
        <f t="shared" si="484"/>
        <v>0</v>
      </c>
      <c r="Q5504" s="223">
        <f t="shared" si="484"/>
        <v>0</v>
      </c>
      <c r="R5504" s="223">
        <f t="shared" si="484"/>
        <v>0</v>
      </c>
    </row>
    <row r="5505" spans="1:18" hidden="1" outlineLevel="2" x14ac:dyDescent="0.25">
      <c r="A5505" s="222" t="str">
        <f>'Usages industrie'!A45</f>
        <v>Usage industriel n°42</v>
      </c>
      <c r="B5505" s="222" t="s">
        <v>41</v>
      </c>
      <c r="C5505" s="222"/>
      <c r="D5505" s="223">
        <f>IF(B$5455&lt;&gt;"",IF(B$5455='Usages industrie'!$K45,'Usages industrie'!J45,0),0)</f>
        <v>0</v>
      </c>
      <c r="E5505" s="223">
        <f t="shared" si="484"/>
        <v>0</v>
      </c>
      <c r="F5505" s="223">
        <f t="shared" si="484"/>
        <v>0</v>
      </c>
      <c r="G5505" s="223">
        <f t="shared" si="484"/>
        <v>0</v>
      </c>
      <c r="H5505" s="223">
        <f t="shared" si="484"/>
        <v>0</v>
      </c>
      <c r="I5505" s="223">
        <f t="shared" si="484"/>
        <v>0</v>
      </c>
      <c r="J5505" s="223">
        <f t="shared" si="484"/>
        <v>0</v>
      </c>
      <c r="K5505" s="223">
        <f t="shared" si="484"/>
        <v>0</v>
      </c>
      <c r="L5505" s="223">
        <f t="shared" si="484"/>
        <v>0</v>
      </c>
      <c r="M5505" s="223">
        <f t="shared" si="484"/>
        <v>0</v>
      </c>
      <c r="N5505" s="223">
        <f t="shared" si="484"/>
        <v>0</v>
      </c>
      <c r="O5505" s="223">
        <f t="shared" si="484"/>
        <v>0</v>
      </c>
      <c r="P5505" s="223">
        <f t="shared" si="484"/>
        <v>0</v>
      </c>
      <c r="Q5505" s="223">
        <f t="shared" si="484"/>
        <v>0</v>
      </c>
      <c r="R5505" s="223">
        <f t="shared" si="484"/>
        <v>0</v>
      </c>
    </row>
    <row r="5506" spans="1:18" hidden="1" outlineLevel="2" x14ac:dyDescent="0.25">
      <c r="A5506" s="222" t="str">
        <f>'Usages industrie'!A46</f>
        <v>Usage industriel n°43</v>
      </c>
      <c r="B5506" s="222" t="s">
        <v>41</v>
      </c>
      <c r="C5506" s="222"/>
      <c r="D5506" s="223">
        <f>IF(B$5455&lt;&gt;"",IF(B$5455='Usages industrie'!$K46,'Usages industrie'!J46,0),0)</f>
        <v>0</v>
      </c>
      <c r="E5506" s="223">
        <f t="shared" si="484"/>
        <v>0</v>
      </c>
      <c r="F5506" s="223">
        <f t="shared" si="484"/>
        <v>0</v>
      </c>
      <c r="G5506" s="223">
        <f t="shared" si="484"/>
        <v>0</v>
      </c>
      <c r="H5506" s="223">
        <f t="shared" si="484"/>
        <v>0</v>
      </c>
      <c r="I5506" s="223">
        <f t="shared" si="484"/>
        <v>0</v>
      </c>
      <c r="J5506" s="223">
        <f t="shared" si="484"/>
        <v>0</v>
      </c>
      <c r="K5506" s="223">
        <f t="shared" si="484"/>
        <v>0</v>
      </c>
      <c r="L5506" s="223">
        <f t="shared" si="484"/>
        <v>0</v>
      </c>
      <c r="M5506" s="223">
        <f t="shared" si="484"/>
        <v>0</v>
      </c>
      <c r="N5506" s="223">
        <f t="shared" si="484"/>
        <v>0</v>
      </c>
      <c r="O5506" s="223">
        <f t="shared" si="484"/>
        <v>0</v>
      </c>
      <c r="P5506" s="223">
        <f t="shared" si="484"/>
        <v>0</v>
      </c>
      <c r="Q5506" s="223">
        <f t="shared" si="484"/>
        <v>0</v>
      </c>
      <c r="R5506" s="223">
        <f t="shared" si="484"/>
        <v>0</v>
      </c>
    </row>
    <row r="5507" spans="1:18" hidden="1" outlineLevel="2" x14ac:dyDescent="0.25">
      <c r="A5507" s="222" t="str">
        <f>'Usages industrie'!A47</f>
        <v>Usage industriel n°44</v>
      </c>
      <c r="B5507" s="222" t="s">
        <v>41</v>
      </c>
      <c r="C5507" s="222"/>
      <c r="D5507" s="223">
        <f>IF(B$5455&lt;&gt;"",IF(B$5455='Usages industrie'!$K47,'Usages industrie'!J47,0),0)</f>
        <v>0</v>
      </c>
      <c r="E5507" s="223">
        <f t="shared" si="484"/>
        <v>0</v>
      </c>
      <c r="F5507" s="223">
        <f t="shared" si="484"/>
        <v>0</v>
      </c>
      <c r="G5507" s="223">
        <f t="shared" si="484"/>
        <v>0</v>
      </c>
      <c r="H5507" s="223">
        <f t="shared" si="484"/>
        <v>0</v>
      </c>
      <c r="I5507" s="223">
        <f t="shared" si="484"/>
        <v>0</v>
      </c>
      <c r="J5507" s="223">
        <f t="shared" si="484"/>
        <v>0</v>
      </c>
      <c r="K5507" s="223">
        <f t="shared" si="484"/>
        <v>0</v>
      </c>
      <c r="L5507" s="223">
        <f t="shared" si="484"/>
        <v>0</v>
      </c>
      <c r="M5507" s="223">
        <f t="shared" si="484"/>
        <v>0</v>
      </c>
      <c r="N5507" s="223">
        <f t="shared" si="484"/>
        <v>0</v>
      </c>
      <c r="O5507" s="223">
        <f t="shared" si="484"/>
        <v>0</v>
      </c>
      <c r="P5507" s="223">
        <f t="shared" si="484"/>
        <v>0</v>
      </c>
      <c r="Q5507" s="223">
        <f t="shared" si="484"/>
        <v>0</v>
      </c>
      <c r="R5507" s="223">
        <f t="shared" si="484"/>
        <v>0</v>
      </c>
    </row>
    <row r="5508" spans="1:18" hidden="1" outlineLevel="2" x14ac:dyDescent="0.25">
      <c r="A5508" s="222" t="str">
        <f>'Usages industrie'!A48</f>
        <v>Usage industriel n°45</v>
      </c>
      <c r="B5508" s="222" t="s">
        <v>41</v>
      </c>
      <c r="C5508" s="222"/>
      <c r="D5508" s="223">
        <f>IF(B$5455&lt;&gt;"",IF(B$5455='Usages industrie'!$K48,'Usages industrie'!J48,0),0)</f>
        <v>0</v>
      </c>
      <c r="E5508" s="223">
        <f t="shared" si="484"/>
        <v>0</v>
      </c>
      <c r="F5508" s="223">
        <f t="shared" si="484"/>
        <v>0</v>
      </c>
      <c r="G5508" s="223">
        <f t="shared" si="484"/>
        <v>0</v>
      </c>
      <c r="H5508" s="223">
        <f t="shared" si="484"/>
        <v>0</v>
      </c>
      <c r="I5508" s="223">
        <f t="shared" si="484"/>
        <v>0</v>
      </c>
      <c r="J5508" s="223">
        <f t="shared" si="484"/>
        <v>0</v>
      </c>
      <c r="K5508" s="223">
        <f t="shared" si="484"/>
        <v>0</v>
      </c>
      <c r="L5508" s="223">
        <f t="shared" si="484"/>
        <v>0</v>
      </c>
      <c r="M5508" s="223">
        <f t="shared" si="484"/>
        <v>0</v>
      </c>
      <c r="N5508" s="223">
        <f t="shared" si="484"/>
        <v>0</v>
      </c>
      <c r="O5508" s="223">
        <f t="shared" si="484"/>
        <v>0</v>
      </c>
      <c r="P5508" s="223">
        <f t="shared" si="484"/>
        <v>0</v>
      </c>
      <c r="Q5508" s="223">
        <f t="shared" si="484"/>
        <v>0</v>
      </c>
      <c r="R5508" s="223">
        <f t="shared" si="484"/>
        <v>0</v>
      </c>
    </row>
    <row r="5509" spans="1:18" hidden="1" outlineLevel="2" x14ac:dyDescent="0.25">
      <c r="A5509" s="222" t="str">
        <f>'Usages industrie'!A49</f>
        <v>Usage industriel n°46</v>
      </c>
      <c r="B5509" s="222" t="s">
        <v>41</v>
      </c>
      <c r="C5509" s="222"/>
      <c r="D5509" s="223">
        <f>IF(B$5455&lt;&gt;"",IF(B$5455='Usages industrie'!$K49,'Usages industrie'!J49,0),0)</f>
        <v>0</v>
      </c>
      <c r="E5509" s="223">
        <f t="shared" si="484"/>
        <v>0</v>
      </c>
      <c r="F5509" s="223">
        <f t="shared" si="484"/>
        <v>0</v>
      </c>
      <c r="G5509" s="223">
        <f t="shared" si="484"/>
        <v>0</v>
      </c>
      <c r="H5509" s="223">
        <f t="shared" si="484"/>
        <v>0</v>
      </c>
      <c r="I5509" s="223">
        <f t="shared" si="484"/>
        <v>0</v>
      </c>
      <c r="J5509" s="223">
        <f t="shared" si="484"/>
        <v>0</v>
      </c>
      <c r="K5509" s="223">
        <f t="shared" si="484"/>
        <v>0</v>
      </c>
      <c r="L5509" s="223">
        <f t="shared" si="484"/>
        <v>0</v>
      </c>
      <c r="M5509" s="223">
        <f t="shared" si="484"/>
        <v>0</v>
      </c>
      <c r="N5509" s="223">
        <f t="shared" si="484"/>
        <v>0</v>
      </c>
      <c r="O5509" s="223">
        <f t="shared" si="484"/>
        <v>0</v>
      </c>
      <c r="P5509" s="223">
        <f t="shared" si="484"/>
        <v>0</v>
      </c>
      <c r="Q5509" s="223">
        <f t="shared" si="484"/>
        <v>0</v>
      </c>
      <c r="R5509" s="223">
        <f t="shared" si="484"/>
        <v>0</v>
      </c>
    </row>
    <row r="5510" spans="1:18" hidden="1" outlineLevel="2" x14ac:dyDescent="0.25">
      <c r="A5510" s="222" t="str">
        <f>'Usages industrie'!A50</f>
        <v>Usage industriel n°47</v>
      </c>
      <c r="B5510" s="222" t="s">
        <v>41</v>
      </c>
      <c r="C5510" s="222"/>
      <c r="D5510" s="223">
        <f>IF(B$5455&lt;&gt;"",IF(B$5455='Usages industrie'!$K50,'Usages industrie'!J50,0),0)</f>
        <v>0</v>
      </c>
      <c r="E5510" s="223">
        <f t="shared" si="484"/>
        <v>0</v>
      </c>
      <c r="F5510" s="223">
        <f t="shared" si="484"/>
        <v>0</v>
      </c>
      <c r="G5510" s="223">
        <f t="shared" si="484"/>
        <v>0</v>
      </c>
      <c r="H5510" s="223">
        <f t="shared" si="484"/>
        <v>0</v>
      </c>
      <c r="I5510" s="223">
        <f t="shared" si="484"/>
        <v>0</v>
      </c>
      <c r="J5510" s="223">
        <f t="shared" si="484"/>
        <v>0</v>
      </c>
      <c r="K5510" s="223">
        <f t="shared" si="484"/>
        <v>0</v>
      </c>
      <c r="L5510" s="223">
        <f t="shared" si="484"/>
        <v>0</v>
      </c>
      <c r="M5510" s="223">
        <f t="shared" si="484"/>
        <v>0</v>
      </c>
      <c r="N5510" s="223">
        <f t="shared" si="484"/>
        <v>0</v>
      </c>
      <c r="O5510" s="223">
        <f t="shared" si="484"/>
        <v>0</v>
      </c>
      <c r="P5510" s="223">
        <f t="shared" si="484"/>
        <v>0</v>
      </c>
      <c r="Q5510" s="223">
        <f t="shared" si="484"/>
        <v>0</v>
      </c>
      <c r="R5510" s="223">
        <f t="shared" si="484"/>
        <v>0</v>
      </c>
    </row>
    <row r="5511" spans="1:18" hidden="1" outlineLevel="2" x14ac:dyDescent="0.25">
      <c r="A5511" s="222" t="str">
        <f>'Usages industrie'!A51</f>
        <v>Usage industriel n°48</v>
      </c>
      <c r="B5511" s="222" t="s">
        <v>41</v>
      </c>
      <c r="C5511" s="222"/>
      <c r="D5511" s="223">
        <f>IF(B$5455&lt;&gt;"",IF(B$5455='Usages industrie'!$K51,'Usages industrie'!J51,0),0)</f>
        <v>0</v>
      </c>
      <c r="E5511" s="223">
        <f t="shared" si="484"/>
        <v>0</v>
      </c>
      <c r="F5511" s="223">
        <f t="shared" si="484"/>
        <v>0</v>
      </c>
      <c r="G5511" s="223">
        <f t="shared" si="484"/>
        <v>0</v>
      </c>
      <c r="H5511" s="223">
        <f t="shared" si="484"/>
        <v>0</v>
      </c>
      <c r="I5511" s="223">
        <f t="shared" si="484"/>
        <v>0</v>
      </c>
      <c r="J5511" s="223">
        <f t="shared" si="484"/>
        <v>0</v>
      </c>
      <c r="K5511" s="223">
        <f t="shared" si="484"/>
        <v>0</v>
      </c>
      <c r="L5511" s="223">
        <f t="shared" si="484"/>
        <v>0</v>
      </c>
      <c r="M5511" s="223">
        <f t="shared" si="484"/>
        <v>0</v>
      </c>
      <c r="N5511" s="223">
        <f t="shared" si="484"/>
        <v>0</v>
      </c>
      <c r="O5511" s="223">
        <f t="shared" si="484"/>
        <v>0</v>
      </c>
      <c r="P5511" s="223">
        <f t="shared" si="484"/>
        <v>0</v>
      </c>
      <c r="Q5511" s="223">
        <f t="shared" si="484"/>
        <v>0</v>
      </c>
      <c r="R5511" s="223">
        <f t="shared" si="484"/>
        <v>0</v>
      </c>
    </row>
    <row r="5512" spans="1:18" hidden="1" outlineLevel="2" x14ac:dyDescent="0.25">
      <c r="A5512" s="222" t="str">
        <f>'Usages industrie'!A52</f>
        <v>Usage industriel n°49</v>
      </c>
      <c r="B5512" s="222" t="s">
        <v>41</v>
      </c>
      <c r="C5512" s="222"/>
      <c r="D5512" s="223">
        <f>IF(B$5455&lt;&gt;"",IF(B$5455='Usages industrie'!$K52,'Usages industrie'!J52,0),0)</f>
        <v>0</v>
      </c>
      <c r="E5512" s="223">
        <f t="shared" si="484"/>
        <v>0</v>
      </c>
      <c r="F5512" s="223">
        <f t="shared" si="484"/>
        <v>0</v>
      </c>
      <c r="G5512" s="223">
        <f t="shared" si="484"/>
        <v>0</v>
      </c>
      <c r="H5512" s="223">
        <f t="shared" si="484"/>
        <v>0</v>
      </c>
      <c r="I5512" s="223">
        <f t="shared" si="484"/>
        <v>0</v>
      </c>
      <c r="J5512" s="223">
        <f t="shared" si="484"/>
        <v>0</v>
      </c>
      <c r="K5512" s="223">
        <f t="shared" si="484"/>
        <v>0</v>
      </c>
      <c r="L5512" s="223">
        <f t="shared" si="484"/>
        <v>0</v>
      </c>
      <c r="M5512" s="223">
        <f t="shared" si="484"/>
        <v>0</v>
      </c>
      <c r="N5512" s="223">
        <f t="shared" si="484"/>
        <v>0</v>
      </c>
      <c r="O5512" s="223">
        <f t="shared" si="484"/>
        <v>0</v>
      </c>
      <c r="P5512" s="223">
        <f t="shared" si="484"/>
        <v>0</v>
      </c>
      <c r="Q5512" s="223">
        <f t="shared" si="484"/>
        <v>0</v>
      </c>
      <c r="R5512" s="223">
        <f t="shared" si="484"/>
        <v>0</v>
      </c>
    </row>
    <row r="5513" spans="1:18" hidden="1" outlineLevel="2" x14ac:dyDescent="0.25">
      <c r="A5513" s="222" t="str">
        <f>'Usages industrie'!A53</f>
        <v>Usage industriel n°50</v>
      </c>
      <c r="B5513" s="222" t="s">
        <v>41</v>
      </c>
      <c r="C5513" s="222"/>
      <c r="D5513" s="223">
        <f>IF(B$5455&lt;&gt;"",IF(B$5455='Usages industrie'!$K53,'Usages industrie'!J53,0),0)</f>
        <v>0</v>
      </c>
      <c r="E5513" s="223">
        <f t="shared" si="484"/>
        <v>0</v>
      </c>
      <c r="F5513" s="223">
        <f t="shared" si="484"/>
        <v>0</v>
      </c>
      <c r="G5513" s="223">
        <f t="shared" si="484"/>
        <v>0</v>
      </c>
      <c r="H5513" s="223">
        <f t="shared" si="484"/>
        <v>0</v>
      </c>
      <c r="I5513" s="223">
        <f t="shared" si="484"/>
        <v>0</v>
      </c>
      <c r="J5513" s="223">
        <f t="shared" si="484"/>
        <v>0</v>
      </c>
      <c r="K5513" s="223">
        <f t="shared" si="484"/>
        <v>0</v>
      </c>
      <c r="L5513" s="223">
        <f t="shared" si="484"/>
        <v>0</v>
      </c>
      <c r="M5513" s="223">
        <f t="shared" si="484"/>
        <v>0</v>
      </c>
      <c r="N5513" s="223">
        <f t="shared" si="484"/>
        <v>0</v>
      </c>
      <c r="O5513" s="223">
        <f t="shared" si="484"/>
        <v>0</v>
      </c>
      <c r="P5513" s="223">
        <f t="shared" si="484"/>
        <v>0</v>
      </c>
      <c r="Q5513" s="223">
        <f t="shared" si="484"/>
        <v>0</v>
      </c>
      <c r="R5513" s="223">
        <f t="shared" si="484"/>
        <v>0</v>
      </c>
    </row>
    <row r="5514" spans="1:18" hidden="1" outlineLevel="1" collapsed="1" x14ac:dyDescent="0.25">
      <c r="A5514" s="222" t="s">
        <v>649</v>
      </c>
      <c r="B5514" s="222"/>
      <c r="C5514" s="222"/>
      <c r="D5514" s="223">
        <f t="shared" ref="D5514:R5514" si="485">SUM(D5464:D5513)</f>
        <v>0</v>
      </c>
      <c r="E5514" s="223">
        <f t="shared" si="485"/>
        <v>0</v>
      </c>
      <c r="F5514" s="223">
        <f t="shared" si="485"/>
        <v>0</v>
      </c>
      <c r="G5514" s="223">
        <f t="shared" si="485"/>
        <v>0</v>
      </c>
      <c r="H5514" s="223">
        <f t="shared" si="485"/>
        <v>0</v>
      </c>
      <c r="I5514" s="223">
        <f t="shared" si="485"/>
        <v>0</v>
      </c>
      <c r="J5514" s="223">
        <f t="shared" si="485"/>
        <v>0</v>
      </c>
      <c r="K5514" s="223">
        <f t="shared" si="485"/>
        <v>0</v>
      </c>
      <c r="L5514" s="223">
        <f t="shared" si="485"/>
        <v>0</v>
      </c>
      <c r="M5514" s="223">
        <f t="shared" si="485"/>
        <v>0</v>
      </c>
      <c r="N5514" s="223">
        <f t="shared" si="485"/>
        <v>0</v>
      </c>
      <c r="O5514" s="223">
        <f t="shared" si="485"/>
        <v>0</v>
      </c>
      <c r="P5514" s="223">
        <f t="shared" si="485"/>
        <v>0</v>
      </c>
      <c r="Q5514" s="223">
        <f t="shared" si="485"/>
        <v>0</v>
      </c>
      <c r="R5514" s="223">
        <f t="shared" si="485"/>
        <v>0</v>
      </c>
    </row>
    <row r="5515" spans="1:18" hidden="1" outlineLevel="2" x14ac:dyDescent="0.25">
      <c r="A5515" s="222" t="str">
        <f>'Usages industrie'!A4</f>
        <v>Usage industriel n°1</v>
      </c>
      <c r="B5515" s="222" t="s">
        <v>645</v>
      </c>
      <c r="C5515" s="222"/>
      <c r="D5515" s="223">
        <f>D5464*'Usages industrie'!$P4*(1+'Usages industrie'!$Q4)^(D$5458-$D$5458)/1000</f>
        <v>0</v>
      </c>
      <c r="E5515" s="223">
        <f>E5464*'Usages industrie'!$P4*(1+'Usages industrie'!$Q4)^(E$5458-$D$5458)/1000</f>
        <v>0</v>
      </c>
      <c r="F5515" s="223">
        <f>F5464*'Usages industrie'!$P4*(1+'Usages industrie'!$Q4)^(F$5458-$D$5458)/1000</f>
        <v>0</v>
      </c>
      <c r="G5515" s="223">
        <f>G5464*'Usages industrie'!$P4*(1+'Usages industrie'!$Q4)^(G$5458-$D$5458)/1000</f>
        <v>0</v>
      </c>
      <c r="H5515" s="223">
        <f>H5464*'Usages industrie'!$P4*(1+'Usages industrie'!$Q4)^(H$5458-$D$5458)/1000</f>
        <v>0</v>
      </c>
      <c r="I5515" s="223">
        <f>I5464*'Usages industrie'!$P4*(1+'Usages industrie'!$Q4)^(I$5458-$D$5458)/1000</f>
        <v>0</v>
      </c>
      <c r="J5515" s="223">
        <f>J5464*'Usages industrie'!$P4*(1+'Usages industrie'!$Q4)^(J$5458-$D$5458)/1000</f>
        <v>0</v>
      </c>
      <c r="K5515" s="223">
        <f>K5464*'Usages industrie'!$P4*(1+'Usages industrie'!$Q4)^(K$5458-$D$5458)/1000</f>
        <v>0</v>
      </c>
      <c r="L5515" s="223">
        <f>L5464*'Usages industrie'!$P4*(1+'Usages industrie'!$Q4)^(L$5458-$D$5458)/1000</f>
        <v>0</v>
      </c>
      <c r="M5515" s="223">
        <f>M5464*'Usages industrie'!$P4*(1+'Usages industrie'!$Q4)^(M$5458-$D$5458)/1000</f>
        <v>0</v>
      </c>
      <c r="N5515" s="223">
        <f>N5464*'Usages industrie'!$P4*(1+'Usages industrie'!$Q4)^(N$5458-$D$5458)/1000</f>
        <v>0</v>
      </c>
      <c r="O5515" s="223">
        <f>O5464*'Usages industrie'!$P4*(1+'Usages industrie'!$Q4)^(O$5458-$D$5458)/1000</f>
        <v>0</v>
      </c>
      <c r="P5515" s="223">
        <f>P5464*'Usages industrie'!$P4*(1+'Usages industrie'!$Q4)^(P$5458-$D$5458)/1000</f>
        <v>0</v>
      </c>
      <c r="Q5515" s="223">
        <f>Q5464*'Usages industrie'!$P4*(1+'Usages industrie'!$Q4)^(Q$5458-$D$5458)/1000</f>
        <v>0</v>
      </c>
      <c r="R5515" s="223">
        <f>R5464*'Usages industrie'!$P4*(1+'Usages industrie'!$Q4)^(R$5458-$D$5458)/1000</f>
        <v>0</v>
      </c>
    </row>
    <row r="5516" spans="1:18" hidden="1" outlineLevel="2" x14ac:dyDescent="0.25">
      <c r="A5516" s="222" t="str">
        <f>'Usages industrie'!A5</f>
        <v>Usage industriel n°2</v>
      </c>
      <c r="B5516" s="222" t="s">
        <v>645</v>
      </c>
      <c r="C5516" s="222"/>
      <c r="D5516" s="223">
        <f>D5465*'Usages industrie'!$P5*(1+'Usages industrie'!$Q5)^(D$5458-$D$5458)/1000</f>
        <v>0</v>
      </c>
      <c r="E5516" s="223">
        <f>E5465*'Usages industrie'!$P5*(1+'Usages industrie'!$Q5)^(E$5458-$D$5458)/1000</f>
        <v>0</v>
      </c>
      <c r="F5516" s="223">
        <f>F5465*'Usages industrie'!$P5*(1+'Usages industrie'!$Q5)^(F$5458-$D$5458)/1000</f>
        <v>0</v>
      </c>
      <c r="G5516" s="223">
        <f>G5465*'Usages industrie'!$P5*(1+'Usages industrie'!$Q5)^(G$5458-$D$5458)/1000</f>
        <v>0</v>
      </c>
      <c r="H5516" s="223">
        <f>H5465*'Usages industrie'!$P5*(1+'Usages industrie'!$Q5)^(H$5458-$D$5458)/1000</f>
        <v>0</v>
      </c>
      <c r="I5516" s="223">
        <f>I5465*'Usages industrie'!$P5*(1+'Usages industrie'!$Q5)^(I$5458-$D$5458)/1000</f>
        <v>0</v>
      </c>
      <c r="J5516" s="223">
        <f>J5465*'Usages industrie'!$P5*(1+'Usages industrie'!$Q5)^(J$5458-$D$5458)/1000</f>
        <v>0</v>
      </c>
      <c r="K5516" s="223">
        <f>K5465*'Usages industrie'!$P5*(1+'Usages industrie'!$Q5)^(K$5458-$D$5458)/1000</f>
        <v>0</v>
      </c>
      <c r="L5516" s="223">
        <f>L5465*'Usages industrie'!$P5*(1+'Usages industrie'!$Q5)^(L$5458-$D$5458)/1000</f>
        <v>0</v>
      </c>
      <c r="M5516" s="223">
        <f>M5465*'Usages industrie'!$P5*(1+'Usages industrie'!$Q5)^(M$5458-$D$5458)/1000</f>
        <v>0</v>
      </c>
      <c r="N5516" s="223">
        <f>N5465*'Usages industrie'!$P5*(1+'Usages industrie'!$Q5)^(N$5458-$D$5458)/1000</f>
        <v>0</v>
      </c>
      <c r="O5516" s="223">
        <f>O5465*'Usages industrie'!$P5*(1+'Usages industrie'!$Q5)^(O$5458-$D$5458)/1000</f>
        <v>0</v>
      </c>
      <c r="P5516" s="223">
        <f>P5465*'Usages industrie'!$P5*(1+'Usages industrie'!$Q5)^(P$5458-$D$5458)/1000</f>
        <v>0</v>
      </c>
      <c r="Q5516" s="223">
        <f>Q5465*'Usages industrie'!$P5*(1+'Usages industrie'!$Q5)^(Q$5458-$D$5458)/1000</f>
        <v>0</v>
      </c>
      <c r="R5516" s="223">
        <f>R5465*'Usages industrie'!$P5*(1+'Usages industrie'!$Q5)^(R$5458-$D$5458)/1000</f>
        <v>0</v>
      </c>
    </row>
    <row r="5517" spans="1:18" hidden="1" outlineLevel="2" x14ac:dyDescent="0.25">
      <c r="A5517" s="222" t="str">
        <f>'Usages industrie'!A6</f>
        <v>Usage industriel n°3</v>
      </c>
      <c r="B5517" s="222" t="s">
        <v>645</v>
      </c>
      <c r="C5517" s="222"/>
      <c r="D5517" s="223">
        <f>D5466*'Usages industrie'!$P6*(1+'Usages industrie'!$Q6)^(D$5458-$D$5458)/1000</f>
        <v>0</v>
      </c>
      <c r="E5517" s="223">
        <f>E5466*'Usages industrie'!$P6*(1+'Usages industrie'!$Q6)^(E$5458-$D$5458)/1000</f>
        <v>0</v>
      </c>
      <c r="F5517" s="223">
        <f>F5466*'Usages industrie'!$P6*(1+'Usages industrie'!$Q6)^(F$5458-$D$5458)/1000</f>
        <v>0</v>
      </c>
      <c r="G5517" s="223">
        <f>G5466*'Usages industrie'!$P6*(1+'Usages industrie'!$Q6)^(G$5458-$D$5458)/1000</f>
        <v>0</v>
      </c>
      <c r="H5517" s="223">
        <f>H5466*'Usages industrie'!$P6*(1+'Usages industrie'!$Q6)^(H$5458-$D$5458)/1000</f>
        <v>0</v>
      </c>
      <c r="I5517" s="223">
        <f>I5466*'Usages industrie'!$P6*(1+'Usages industrie'!$Q6)^(I$5458-$D$5458)/1000</f>
        <v>0</v>
      </c>
      <c r="J5517" s="223">
        <f>J5466*'Usages industrie'!$P6*(1+'Usages industrie'!$Q6)^(J$5458-$D$5458)/1000</f>
        <v>0</v>
      </c>
      <c r="K5517" s="223">
        <f>K5466*'Usages industrie'!$P6*(1+'Usages industrie'!$Q6)^(K$5458-$D$5458)/1000</f>
        <v>0</v>
      </c>
      <c r="L5517" s="223">
        <f>L5466*'Usages industrie'!$P6*(1+'Usages industrie'!$Q6)^(L$5458-$D$5458)/1000</f>
        <v>0</v>
      </c>
      <c r="M5517" s="223">
        <f>M5466*'Usages industrie'!$P6*(1+'Usages industrie'!$Q6)^(M$5458-$D$5458)/1000</f>
        <v>0</v>
      </c>
      <c r="N5517" s="223">
        <f>N5466*'Usages industrie'!$P6*(1+'Usages industrie'!$Q6)^(N$5458-$D$5458)/1000</f>
        <v>0</v>
      </c>
      <c r="O5517" s="223">
        <f>O5466*'Usages industrie'!$P6*(1+'Usages industrie'!$Q6)^(O$5458-$D$5458)/1000</f>
        <v>0</v>
      </c>
      <c r="P5517" s="223">
        <f>P5466*'Usages industrie'!$P6*(1+'Usages industrie'!$Q6)^(P$5458-$D$5458)/1000</f>
        <v>0</v>
      </c>
      <c r="Q5517" s="223">
        <f>Q5466*'Usages industrie'!$P6*(1+'Usages industrie'!$Q6)^(Q$5458-$D$5458)/1000</f>
        <v>0</v>
      </c>
      <c r="R5517" s="223">
        <f>R5466*'Usages industrie'!$P6*(1+'Usages industrie'!$Q6)^(R$5458-$D$5458)/1000</f>
        <v>0</v>
      </c>
    </row>
    <row r="5518" spans="1:18" hidden="1" outlineLevel="2" x14ac:dyDescent="0.25">
      <c r="A5518" s="222" t="str">
        <f>'Usages industrie'!A7</f>
        <v>Usage industriel n°4</v>
      </c>
      <c r="B5518" s="222" t="s">
        <v>645</v>
      </c>
      <c r="C5518" s="222"/>
      <c r="D5518" s="223">
        <f>D5467*'Usages industrie'!$P7*(1+'Usages industrie'!$Q7)^(D$5458-$D$5458)/1000</f>
        <v>0</v>
      </c>
      <c r="E5518" s="223">
        <f>E5467*'Usages industrie'!$P7*(1+'Usages industrie'!$Q7)^(E$5458-$D$5458)/1000</f>
        <v>0</v>
      </c>
      <c r="F5518" s="223">
        <f>F5467*'Usages industrie'!$P7*(1+'Usages industrie'!$Q7)^(F$5458-$D$5458)/1000</f>
        <v>0</v>
      </c>
      <c r="G5518" s="223">
        <f>G5467*'Usages industrie'!$P7*(1+'Usages industrie'!$Q7)^(G$5458-$D$5458)/1000</f>
        <v>0</v>
      </c>
      <c r="H5518" s="223">
        <f>H5467*'Usages industrie'!$P7*(1+'Usages industrie'!$Q7)^(H$5458-$D$5458)/1000</f>
        <v>0</v>
      </c>
      <c r="I5518" s="223">
        <f>I5467*'Usages industrie'!$P7*(1+'Usages industrie'!$Q7)^(I$5458-$D$5458)/1000</f>
        <v>0</v>
      </c>
      <c r="J5518" s="223">
        <f>J5467*'Usages industrie'!$P7*(1+'Usages industrie'!$Q7)^(J$5458-$D$5458)/1000</f>
        <v>0</v>
      </c>
      <c r="K5518" s="223">
        <f>K5467*'Usages industrie'!$P7*(1+'Usages industrie'!$Q7)^(K$5458-$D$5458)/1000</f>
        <v>0</v>
      </c>
      <c r="L5518" s="223">
        <f>L5467*'Usages industrie'!$P7*(1+'Usages industrie'!$Q7)^(L$5458-$D$5458)/1000</f>
        <v>0</v>
      </c>
      <c r="M5518" s="223">
        <f>M5467*'Usages industrie'!$P7*(1+'Usages industrie'!$Q7)^(M$5458-$D$5458)/1000</f>
        <v>0</v>
      </c>
      <c r="N5518" s="223">
        <f>N5467*'Usages industrie'!$P7*(1+'Usages industrie'!$Q7)^(N$5458-$D$5458)/1000</f>
        <v>0</v>
      </c>
      <c r="O5518" s="223">
        <f>O5467*'Usages industrie'!$P7*(1+'Usages industrie'!$Q7)^(O$5458-$D$5458)/1000</f>
        <v>0</v>
      </c>
      <c r="P5518" s="223">
        <f>P5467*'Usages industrie'!$P7*(1+'Usages industrie'!$Q7)^(P$5458-$D$5458)/1000</f>
        <v>0</v>
      </c>
      <c r="Q5518" s="223">
        <f>Q5467*'Usages industrie'!$P7*(1+'Usages industrie'!$Q7)^(Q$5458-$D$5458)/1000</f>
        <v>0</v>
      </c>
      <c r="R5518" s="223">
        <f>R5467*'Usages industrie'!$P7*(1+'Usages industrie'!$Q7)^(R$5458-$D$5458)/1000</f>
        <v>0</v>
      </c>
    </row>
    <row r="5519" spans="1:18" hidden="1" outlineLevel="2" x14ac:dyDescent="0.25">
      <c r="A5519" s="222" t="str">
        <f>'Usages industrie'!A8</f>
        <v>Usage industriel n°5</v>
      </c>
      <c r="B5519" s="222" t="s">
        <v>645</v>
      </c>
      <c r="C5519" s="222"/>
      <c r="D5519" s="223">
        <f>D5468*'Usages industrie'!$P8*(1+'Usages industrie'!$Q8)^(D$5458-$D$5458)/1000</f>
        <v>0</v>
      </c>
      <c r="E5519" s="223">
        <f>E5468*'Usages industrie'!$P8*(1+'Usages industrie'!$Q8)^(E$5458-$D$5458)/1000</f>
        <v>0</v>
      </c>
      <c r="F5519" s="223">
        <f>F5468*'Usages industrie'!$P8*(1+'Usages industrie'!$Q8)^(F$5458-$D$5458)/1000</f>
        <v>0</v>
      </c>
      <c r="G5519" s="223">
        <f>G5468*'Usages industrie'!$P8*(1+'Usages industrie'!$Q8)^(G$5458-$D$5458)/1000</f>
        <v>0</v>
      </c>
      <c r="H5519" s="223">
        <f>H5468*'Usages industrie'!$P8*(1+'Usages industrie'!$Q8)^(H$5458-$D$5458)/1000</f>
        <v>0</v>
      </c>
      <c r="I5519" s="223">
        <f>I5468*'Usages industrie'!$P8*(1+'Usages industrie'!$Q8)^(I$5458-$D$5458)/1000</f>
        <v>0</v>
      </c>
      <c r="J5519" s="223">
        <f>J5468*'Usages industrie'!$P8*(1+'Usages industrie'!$Q8)^(J$5458-$D$5458)/1000</f>
        <v>0</v>
      </c>
      <c r="K5519" s="223">
        <f>K5468*'Usages industrie'!$P8*(1+'Usages industrie'!$Q8)^(K$5458-$D$5458)/1000</f>
        <v>0</v>
      </c>
      <c r="L5519" s="223">
        <f>L5468*'Usages industrie'!$P8*(1+'Usages industrie'!$Q8)^(L$5458-$D$5458)/1000</f>
        <v>0</v>
      </c>
      <c r="M5519" s="223">
        <f>M5468*'Usages industrie'!$P8*(1+'Usages industrie'!$Q8)^(M$5458-$D$5458)/1000</f>
        <v>0</v>
      </c>
      <c r="N5519" s="223">
        <f>N5468*'Usages industrie'!$P8*(1+'Usages industrie'!$Q8)^(N$5458-$D$5458)/1000</f>
        <v>0</v>
      </c>
      <c r="O5519" s="223">
        <f>O5468*'Usages industrie'!$P8*(1+'Usages industrie'!$Q8)^(O$5458-$D$5458)/1000</f>
        <v>0</v>
      </c>
      <c r="P5519" s="223">
        <f>P5468*'Usages industrie'!$P8*(1+'Usages industrie'!$Q8)^(P$5458-$D$5458)/1000</f>
        <v>0</v>
      </c>
      <c r="Q5519" s="223">
        <f>Q5468*'Usages industrie'!$P8*(1+'Usages industrie'!$Q8)^(Q$5458-$D$5458)/1000</f>
        <v>0</v>
      </c>
      <c r="R5519" s="223">
        <f>R5468*'Usages industrie'!$P8*(1+'Usages industrie'!$Q8)^(R$5458-$D$5458)/1000</f>
        <v>0</v>
      </c>
    </row>
    <row r="5520" spans="1:18" hidden="1" outlineLevel="2" x14ac:dyDescent="0.25">
      <c r="A5520" s="222" t="str">
        <f>'Usages industrie'!A9</f>
        <v>Usage industriel n°6</v>
      </c>
      <c r="B5520" s="222" t="s">
        <v>645</v>
      </c>
      <c r="C5520" s="222"/>
      <c r="D5520" s="223">
        <f>D5469*'Usages industrie'!$P9*(1+'Usages industrie'!$Q9)^(D$5458-$D$5458)/1000</f>
        <v>0</v>
      </c>
      <c r="E5520" s="223">
        <f>E5469*'Usages industrie'!$P9*(1+'Usages industrie'!$Q9)^(E$5458-$D$5458)/1000</f>
        <v>0</v>
      </c>
      <c r="F5520" s="223">
        <f>F5469*'Usages industrie'!$P9*(1+'Usages industrie'!$Q9)^(F$5458-$D$5458)/1000</f>
        <v>0</v>
      </c>
      <c r="G5520" s="223">
        <f>G5469*'Usages industrie'!$P9*(1+'Usages industrie'!$Q9)^(G$5458-$D$5458)/1000</f>
        <v>0</v>
      </c>
      <c r="H5520" s="223">
        <f>H5469*'Usages industrie'!$P9*(1+'Usages industrie'!$Q9)^(H$5458-$D$5458)/1000</f>
        <v>0</v>
      </c>
      <c r="I5520" s="223">
        <f>I5469*'Usages industrie'!$P9*(1+'Usages industrie'!$Q9)^(I$5458-$D$5458)/1000</f>
        <v>0</v>
      </c>
      <c r="J5520" s="223">
        <f>J5469*'Usages industrie'!$P9*(1+'Usages industrie'!$Q9)^(J$5458-$D$5458)/1000</f>
        <v>0</v>
      </c>
      <c r="K5520" s="223">
        <f>K5469*'Usages industrie'!$P9*(1+'Usages industrie'!$Q9)^(K$5458-$D$5458)/1000</f>
        <v>0</v>
      </c>
      <c r="L5520" s="223">
        <f>L5469*'Usages industrie'!$P9*(1+'Usages industrie'!$Q9)^(L$5458-$D$5458)/1000</f>
        <v>0</v>
      </c>
      <c r="M5520" s="223">
        <f>M5469*'Usages industrie'!$P9*(1+'Usages industrie'!$Q9)^(M$5458-$D$5458)/1000</f>
        <v>0</v>
      </c>
      <c r="N5520" s="223">
        <f>N5469*'Usages industrie'!$P9*(1+'Usages industrie'!$Q9)^(N$5458-$D$5458)/1000</f>
        <v>0</v>
      </c>
      <c r="O5520" s="223">
        <f>O5469*'Usages industrie'!$P9*(1+'Usages industrie'!$Q9)^(O$5458-$D$5458)/1000</f>
        <v>0</v>
      </c>
      <c r="P5520" s="223">
        <f>P5469*'Usages industrie'!$P9*(1+'Usages industrie'!$Q9)^(P$5458-$D$5458)/1000</f>
        <v>0</v>
      </c>
      <c r="Q5520" s="223">
        <f>Q5469*'Usages industrie'!$P9*(1+'Usages industrie'!$Q9)^(Q$5458-$D$5458)/1000</f>
        <v>0</v>
      </c>
      <c r="R5520" s="223">
        <f>R5469*'Usages industrie'!$P9*(1+'Usages industrie'!$Q9)^(R$5458-$D$5458)/1000</f>
        <v>0</v>
      </c>
    </row>
    <row r="5521" spans="1:18" hidden="1" outlineLevel="2" x14ac:dyDescent="0.25">
      <c r="A5521" s="222" t="str">
        <f>'Usages industrie'!A10</f>
        <v>Usage industriel n°7</v>
      </c>
      <c r="B5521" s="222" t="s">
        <v>645</v>
      </c>
      <c r="C5521" s="222"/>
      <c r="D5521" s="223">
        <f>D5470*'Usages industrie'!$P10*(1+'Usages industrie'!$Q10)^(D$5458-$D$5458)/1000</f>
        <v>0</v>
      </c>
      <c r="E5521" s="223">
        <f>E5470*'Usages industrie'!$P10*(1+'Usages industrie'!$Q10)^(E$5458-$D$5458)/1000</f>
        <v>0</v>
      </c>
      <c r="F5521" s="223">
        <f>F5470*'Usages industrie'!$P10*(1+'Usages industrie'!$Q10)^(F$5458-$D$5458)/1000</f>
        <v>0</v>
      </c>
      <c r="G5521" s="223">
        <f>G5470*'Usages industrie'!$P10*(1+'Usages industrie'!$Q10)^(G$5458-$D$5458)/1000</f>
        <v>0</v>
      </c>
      <c r="H5521" s="223">
        <f>H5470*'Usages industrie'!$P10*(1+'Usages industrie'!$Q10)^(H$5458-$D$5458)/1000</f>
        <v>0</v>
      </c>
      <c r="I5521" s="223">
        <f>I5470*'Usages industrie'!$P10*(1+'Usages industrie'!$Q10)^(I$5458-$D$5458)/1000</f>
        <v>0</v>
      </c>
      <c r="J5521" s="223">
        <f>J5470*'Usages industrie'!$P10*(1+'Usages industrie'!$Q10)^(J$5458-$D$5458)/1000</f>
        <v>0</v>
      </c>
      <c r="K5521" s="223">
        <f>K5470*'Usages industrie'!$P10*(1+'Usages industrie'!$Q10)^(K$5458-$D$5458)/1000</f>
        <v>0</v>
      </c>
      <c r="L5521" s="223">
        <f>L5470*'Usages industrie'!$P10*(1+'Usages industrie'!$Q10)^(L$5458-$D$5458)/1000</f>
        <v>0</v>
      </c>
      <c r="M5521" s="223">
        <f>M5470*'Usages industrie'!$P10*(1+'Usages industrie'!$Q10)^(M$5458-$D$5458)/1000</f>
        <v>0</v>
      </c>
      <c r="N5521" s="223">
        <f>N5470*'Usages industrie'!$P10*(1+'Usages industrie'!$Q10)^(N$5458-$D$5458)/1000</f>
        <v>0</v>
      </c>
      <c r="O5521" s="223">
        <f>O5470*'Usages industrie'!$P10*(1+'Usages industrie'!$Q10)^(O$5458-$D$5458)/1000</f>
        <v>0</v>
      </c>
      <c r="P5521" s="223">
        <f>P5470*'Usages industrie'!$P10*(1+'Usages industrie'!$Q10)^(P$5458-$D$5458)/1000</f>
        <v>0</v>
      </c>
      <c r="Q5521" s="223">
        <f>Q5470*'Usages industrie'!$P10*(1+'Usages industrie'!$Q10)^(Q$5458-$D$5458)/1000</f>
        <v>0</v>
      </c>
      <c r="R5521" s="223">
        <f>R5470*'Usages industrie'!$P10*(1+'Usages industrie'!$Q10)^(R$5458-$D$5458)/1000</f>
        <v>0</v>
      </c>
    </row>
    <row r="5522" spans="1:18" hidden="1" outlineLevel="2" x14ac:dyDescent="0.25">
      <c r="A5522" s="222" t="str">
        <f>'Usages industrie'!A11</f>
        <v>Usage industriel n°8</v>
      </c>
      <c r="B5522" s="222" t="s">
        <v>645</v>
      </c>
      <c r="C5522" s="222"/>
      <c r="D5522" s="223">
        <f>D5471*'Usages industrie'!$P11*(1+'Usages industrie'!$Q11)^(D$5458-$D$5458)/1000</f>
        <v>0</v>
      </c>
      <c r="E5522" s="223">
        <f>E5471*'Usages industrie'!$P11*(1+'Usages industrie'!$Q11)^(E$5458-$D$5458)/1000</f>
        <v>0</v>
      </c>
      <c r="F5522" s="223">
        <f>F5471*'Usages industrie'!$P11*(1+'Usages industrie'!$Q11)^(F$5458-$D$5458)/1000</f>
        <v>0</v>
      </c>
      <c r="G5522" s="223">
        <f>G5471*'Usages industrie'!$P11*(1+'Usages industrie'!$Q11)^(G$5458-$D$5458)/1000</f>
        <v>0</v>
      </c>
      <c r="H5522" s="223">
        <f>H5471*'Usages industrie'!$P11*(1+'Usages industrie'!$Q11)^(H$5458-$D$5458)/1000</f>
        <v>0</v>
      </c>
      <c r="I5522" s="223">
        <f>I5471*'Usages industrie'!$P11*(1+'Usages industrie'!$Q11)^(I$5458-$D$5458)/1000</f>
        <v>0</v>
      </c>
      <c r="J5522" s="223">
        <f>J5471*'Usages industrie'!$P11*(1+'Usages industrie'!$Q11)^(J$5458-$D$5458)/1000</f>
        <v>0</v>
      </c>
      <c r="K5522" s="223">
        <f>K5471*'Usages industrie'!$P11*(1+'Usages industrie'!$Q11)^(K$5458-$D$5458)/1000</f>
        <v>0</v>
      </c>
      <c r="L5522" s="223">
        <f>L5471*'Usages industrie'!$P11*(1+'Usages industrie'!$Q11)^(L$5458-$D$5458)/1000</f>
        <v>0</v>
      </c>
      <c r="M5522" s="223">
        <f>M5471*'Usages industrie'!$P11*(1+'Usages industrie'!$Q11)^(M$5458-$D$5458)/1000</f>
        <v>0</v>
      </c>
      <c r="N5522" s="223">
        <f>N5471*'Usages industrie'!$P11*(1+'Usages industrie'!$Q11)^(N$5458-$D$5458)/1000</f>
        <v>0</v>
      </c>
      <c r="O5522" s="223">
        <f>O5471*'Usages industrie'!$P11*(1+'Usages industrie'!$Q11)^(O$5458-$D$5458)/1000</f>
        <v>0</v>
      </c>
      <c r="P5522" s="223">
        <f>P5471*'Usages industrie'!$P11*(1+'Usages industrie'!$Q11)^(P$5458-$D$5458)/1000</f>
        <v>0</v>
      </c>
      <c r="Q5522" s="223">
        <f>Q5471*'Usages industrie'!$P11*(1+'Usages industrie'!$Q11)^(Q$5458-$D$5458)/1000</f>
        <v>0</v>
      </c>
      <c r="R5522" s="223">
        <f>R5471*'Usages industrie'!$P11*(1+'Usages industrie'!$Q11)^(R$5458-$D$5458)/1000</f>
        <v>0</v>
      </c>
    </row>
    <row r="5523" spans="1:18" hidden="1" outlineLevel="2" x14ac:dyDescent="0.25">
      <c r="A5523" s="222" t="str">
        <f>'Usages industrie'!A12</f>
        <v>Usage industriel n°9</v>
      </c>
      <c r="B5523" s="222" t="s">
        <v>645</v>
      </c>
      <c r="C5523" s="222"/>
      <c r="D5523" s="223">
        <f>D5472*'Usages industrie'!$P12*(1+'Usages industrie'!$Q12)^(D$5458-$D$5458)/1000</f>
        <v>0</v>
      </c>
      <c r="E5523" s="223">
        <f>E5472*'Usages industrie'!$P12*(1+'Usages industrie'!$Q12)^(E$5458-$D$5458)/1000</f>
        <v>0</v>
      </c>
      <c r="F5523" s="223">
        <f>F5472*'Usages industrie'!$P12*(1+'Usages industrie'!$Q12)^(F$5458-$D$5458)/1000</f>
        <v>0</v>
      </c>
      <c r="G5523" s="223">
        <f>G5472*'Usages industrie'!$P12*(1+'Usages industrie'!$Q12)^(G$5458-$D$5458)/1000</f>
        <v>0</v>
      </c>
      <c r="H5523" s="223">
        <f>H5472*'Usages industrie'!$P12*(1+'Usages industrie'!$Q12)^(H$5458-$D$5458)/1000</f>
        <v>0</v>
      </c>
      <c r="I5523" s="223">
        <f>I5472*'Usages industrie'!$P12*(1+'Usages industrie'!$Q12)^(I$5458-$D$5458)/1000</f>
        <v>0</v>
      </c>
      <c r="J5523" s="223">
        <f>J5472*'Usages industrie'!$P12*(1+'Usages industrie'!$Q12)^(J$5458-$D$5458)/1000</f>
        <v>0</v>
      </c>
      <c r="K5523" s="223">
        <f>K5472*'Usages industrie'!$P12*(1+'Usages industrie'!$Q12)^(K$5458-$D$5458)/1000</f>
        <v>0</v>
      </c>
      <c r="L5523" s="223">
        <f>L5472*'Usages industrie'!$P12*(1+'Usages industrie'!$Q12)^(L$5458-$D$5458)/1000</f>
        <v>0</v>
      </c>
      <c r="M5523" s="223">
        <f>M5472*'Usages industrie'!$P12*(1+'Usages industrie'!$Q12)^(M$5458-$D$5458)/1000</f>
        <v>0</v>
      </c>
      <c r="N5523" s="223">
        <f>N5472*'Usages industrie'!$P12*(1+'Usages industrie'!$Q12)^(N$5458-$D$5458)/1000</f>
        <v>0</v>
      </c>
      <c r="O5523" s="223">
        <f>O5472*'Usages industrie'!$P12*(1+'Usages industrie'!$Q12)^(O$5458-$D$5458)/1000</f>
        <v>0</v>
      </c>
      <c r="P5523" s="223">
        <f>P5472*'Usages industrie'!$P12*(1+'Usages industrie'!$Q12)^(P$5458-$D$5458)/1000</f>
        <v>0</v>
      </c>
      <c r="Q5523" s="223">
        <f>Q5472*'Usages industrie'!$P12*(1+'Usages industrie'!$Q12)^(Q$5458-$D$5458)/1000</f>
        <v>0</v>
      </c>
      <c r="R5523" s="223">
        <f>R5472*'Usages industrie'!$P12*(1+'Usages industrie'!$Q12)^(R$5458-$D$5458)/1000</f>
        <v>0</v>
      </c>
    </row>
    <row r="5524" spans="1:18" hidden="1" outlineLevel="2" x14ac:dyDescent="0.25">
      <c r="A5524" s="222" t="str">
        <f>'Usages industrie'!A13</f>
        <v>Usage industriel n°10</v>
      </c>
      <c r="B5524" s="222" t="s">
        <v>645</v>
      </c>
      <c r="C5524" s="222"/>
      <c r="D5524" s="223">
        <f>D5473*'Usages industrie'!$P13*(1+'Usages industrie'!$Q13)^(D$5458-$D$5458)/1000</f>
        <v>0</v>
      </c>
      <c r="E5524" s="223">
        <f>E5473*'Usages industrie'!$P13*(1+'Usages industrie'!$Q13)^(E$5458-$D$5458)/1000</f>
        <v>0</v>
      </c>
      <c r="F5524" s="223">
        <f>F5473*'Usages industrie'!$P13*(1+'Usages industrie'!$Q13)^(F$5458-$D$5458)/1000</f>
        <v>0</v>
      </c>
      <c r="G5524" s="223">
        <f>G5473*'Usages industrie'!$P13*(1+'Usages industrie'!$Q13)^(G$5458-$D$5458)/1000</f>
        <v>0</v>
      </c>
      <c r="H5524" s="223">
        <f>H5473*'Usages industrie'!$P13*(1+'Usages industrie'!$Q13)^(H$5458-$D$5458)/1000</f>
        <v>0</v>
      </c>
      <c r="I5524" s="223">
        <f>I5473*'Usages industrie'!$P13*(1+'Usages industrie'!$Q13)^(I$5458-$D$5458)/1000</f>
        <v>0</v>
      </c>
      <c r="J5524" s="223">
        <f>J5473*'Usages industrie'!$P13*(1+'Usages industrie'!$Q13)^(J$5458-$D$5458)/1000</f>
        <v>0</v>
      </c>
      <c r="K5524" s="223">
        <f>K5473*'Usages industrie'!$P13*(1+'Usages industrie'!$Q13)^(K$5458-$D$5458)/1000</f>
        <v>0</v>
      </c>
      <c r="L5524" s="223">
        <f>L5473*'Usages industrie'!$P13*(1+'Usages industrie'!$Q13)^(L$5458-$D$5458)/1000</f>
        <v>0</v>
      </c>
      <c r="M5524" s="223">
        <f>M5473*'Usages industrie'!$P13*(1+'Usages industrie'!$Q13)^(M$5458-$D$5458)/1000</f>
        <v>0</v>
      </c>
      <c r="N5524" s="223">
        <f>N5473*'Usages industrie'!$P13*(1+'Usages industrie'!$Q13)^(N$5458-$D$5458)/1000</f>
        <v>0</v>
      </c>
      <c r="O5524" s="223">
        <f>O5473*'Usages industrie'!$P13*(1+'Usages industrie'!$Q13)^(O$5458-$D$5458)/1000</f>
        <v>0</v>
      </c>
      <c r="P5524" s="223">
        <f>P5473*'Usages industrie'!$P13*(1+'Usages industrie'!$Q13)^(P$5458-$D$5458)/1000</f>
        <v>0</v>
      </c>
      <c r="Q5524" s="223">
        <f>Q5473*'Usages industrie'!$P13*(1+'Usages industrie'!$Q13)^(Q$5458-$D$5458)/1000</f>
        <v>0</v>
      </c>
      <c r="R5524" s="223">
        <f>R5473*'Usages industrie'!$P13*(1+'Usages industrie'!$Q13)^(R$5458-$D$5458)/1000</f>
        <v>0</v>
      </c>
    </row>
    <row r="5525" spans="1:18" hidden="1" outlineLevel="2" x14ac:dyDescent="0.25">
      <c r="A5525" s="222" t="str">
        <f>'Usages industrie'!A14</f>
        <v>Usage industriel n°11</v>
      </c>
      <c r="B5525" s="222" t="s">
        <v>645</v>
      </c>
      <c r="C5525" s="222"/>
      <c r="D5525" s="223">
        <f>D5474*'Usages industrie'!$P14*(1+'Usages industrie'!$Q14)^(D$5458-$D$5458)/1000</f>
        <v>0</v>
      </c>
      <c r="E5525" s="223">
        <f>E5474*'Usages industrie'!$P14*(1+'Usages industrie'!$Q14)^(E$5458-$D$5458)/1000</f>
        <v>0</v>
      </c>
      <c r="F5525" s="223">
        <f>F5474*'Usages industrie'!$P14*(1+'Usages industrie'!$Q14)^(F$5458-$D$5458)/1000</f>
        <v>0</v>
      </c>
      <c r="G5525" s="223">
        <f>G5474*'Usages industrie'!$P14*(1+'Usages industrie'!$Q14)^(G$5458-$D$5458)/1000</f>
        <v>0</v>
      </c>
      <c r="H5525" s="223">
        <f>H5474*'Usages industrie'!$P14*(1+'Usages industrie'!$Q14)^(H$5458-$D$5458)/1000</f>
        <v>0</v>
      </c>
      <c r="I5525" s="223">
        <f>I5474*'Usages industrie'!$P14*(1+'Usages industrie'!$Q14)^(I$5458-$D$5458)/1000</f>
        <v>0</v>
      </c>
      <c r="J5525" s="223">
        <f>J5474*'Usages industrie'!$P14*(1+'Usages industrie'!$Q14)^(J$5458-$D$5458)/1000</f>
        <v>0</v>
      </c>
      <c r="K5525" s="223">
        <f>K5474*'Usages industrie'!$P14*(1+'Usages industrie'!$Q14)^(K$5458-$D$5458)/1000</f>
        <v>0</v>
      </c>
      <c r="L5525" s="223">
        <f>L5474*'Usages industrie'!$P14*(1+'Usages industrie'!$Q14)^(L$5458-$D$5458)/1000</f>
        <v>0</v>
      </c>
      <c r="M5525" s="223">
        <f>M5474*'Usages industrie'!$P14*(1+'Usages industrie'!$Q14)^(M$5458-$D$5458)/1000</f>
        <v>0</v>
      </c>
      <c r="N5525" s="223">
        <f>N5474*'Usages industrie'!$P14*(1+'Usages industrie'!$Q14)^(N$5458-$D$5458)/1000</f>
        <v>0</v>
      </c>
      <c r="O5525" s="223">
        <f>O5474*'Usages industrie'!$P14*(1+'Usages industrie'!$Q14)^(O$5458-$D$5458)/1000</f>
        <v>0</v>
      </c>
      <c r="P5525" s="223">
        <f>P5474*'Usages industrie'!$P14*(1+'Usages industrie'!$Q14)^(P$5458-$D$5458)/1000</f>
        <v>0</v>
      </c>
      <c r="Q5525" s="223">
        <f>Q5474*'Usages industrie'!$P14*(1+'Usages industrie'!$Q14)^(Q$5458-$D$5458)/1000</f>
        <v>0</v>
      </c>
      <c r="R5525" s="223">
        <f>R5474*'Usages industrie'!$P14*(1+'Usages industrie'!$Q14)^(R$5458-$D$5458)/1000</f>
        <v>0</v>
      </c>
    </row>
    <row r="5526" spans="1:18" hidden="1" outlineLevel="2" x14ac:dyDescent="0.25">
      <c r="A5526" s="222" t="str">
        <f>'Usages industrie'!A15</f>
        <v>Usage industriel n°12</v>
      </c>
      <c r="B5526" s="222" t="s">
        <v>645</v>
      </c>
      <c r="C5526" s="222"/>
      <c r="D5526" s="223">
        <f>D5475*'Usages industrie'!$P15*(1+'Usages industrie'!$Q15)^(D$5458-$D$5458)/1000</f>
        <v>0</v>
      </c>
      <c r="E5526" s="223">
        <f>E5475*'Usages industrie'!$P15*(1+'Usages industrie'!$Q15)^(E$5458-$D$5458)/1000</f>
        <v>0</v>
      </c>
      <c r="F5526" s="223">
        <f>F5475*'Usages industrie'!$P15*(1+'Usages industrie'!$Q15)^(F$5458-$D$5458)/1000</f>
        <v>0</v>
      </c>
      <c r="G5526" s="223">
        <f>G5475*'Usages industrie'!$P15*(1+'Usages industrie'!$Q15)^(G$5458-$D$5458)/1000</f>
        <v>0</v>
      </c>
      <c r="H5526" s="223">
        <f>H5475*'Usages industrie'!$P15*(1+'Usages industrie'!$Q15)^(H$5458-$D$5458)/1000</f>
        <v>0</v>
      </c>
      <c r="I5526" s="223">
        <f>I5475*'Usages industrie'!$P15*(1+'Usages industrie'!$Q15)^(I$5458-$D$5458)/1000</f>
        <v>0</v>
      </c>
      <c r="J5526" s="223">
        <f>J5475*'Usages industrie'!$P15*(1+'Usages industrie'!$Q15)^(J$5458-$D$5458)/1000</f>
        <v>0</v>
      </c>
      <c r="K5526" s="223">
        <f>K5475*'Usages industrie'!$P15*(1+'Usages industrie'!$Q15)^(K$5458-$D$5458)/1000</f>
        <v>0</v>
      </c>
      <c r="L5526" s="223">
        <f>L5475*'Usages industrie'!$P15*(1+'Usages industrie'!$Q15)^(L$5458-$D$5458)/1000</f>
        <v>0</v>
      </c>
      <c r="M5526" s="223">
        <f>M5475*'Usages industrie'!$P15*(1+'Usages industrie'!$Q15)^(M$5458-$D$5458)/1000</f>
        <v>0</v>
      </c>
      <c r="N5526" s="223">
        <f>N5475*'Usages industrie'!$P15*(1+'Usages industrie'!$Q15)^(N$5458-$D$5458)/1000</f>
        <v>0</v>
      </c>
      <c r="O5526" s="223">
        <f>O5475*'Usages industrie'!$P15*(1+'Usages industrie'!$Q15)^(O$5458-$D$5458)/1000</f>
        <v>0</v>
      </c>
      <c r="P5526" s="223">
        <f>P5475*'Usages industrie'!$P15*(1+'Usages industrie'!$Q15)^(P$5458-$D$5458)/1000</f>
        <v>0</v>
      </c>
      <c r="Q5526" s="223">
        <f>Q5475*'Usages industrie'!$P15*(1+'Usages industrie'!$Q15)^(Q$5458-$D$5458)/1000</f>
        <v>0</v>
      </c>
      <c r="R5526" s="223">
        <f>R5475*'Usages industrie'!$P15*(1+'Usages industrie'!$Q15)^(R$5458-$D$5458)/1000</f>
        <v>0</v>
      </c>
    </row>
    <row r="5527" spans="1:18" hidden="1" outlineLevel="2" x14ac:dyDescent="0.25">
      <c r="A5527" s="222" t="str">
        <f>'Usages industrie'!A16</f>
        <v>Usage industriel n°13</v>
      </c>
      <c r="B5527" s="222" t="s">
        <v>645</v>
      </c>
      <c r="C5527" s="222"/>
      <c r="D5527" s="223">
        <f>D5476*'Usages industrie'!$P16*(1+'Usages industrie'!$Q16)^(D$5458-$D$5458)/1000</f>
        <v>0</v>
      </c>
      <c r="E5527" s="223">
        <f>E5476*'Usages industrie'!$P16*(1+'Usages industrie'!$Q16)^(E$5458-$D$5458)/1000</f>
        <v>0</v>
      </c>
      <c r="F5527" s="223">
        <f>F5476*'Usages industrie'!$P16*(1+'Usages industrie'!$Q16)^(F$5458-$D$5458)/1000</f>
        <v>0</v>
      </c>
      <c r="G5527" s="223">
        <f>G5476*'Usages industrie'!$P16*(1+'Usages industrie'!$Q16)^(G$5458-$D$5458)/1000</f>
        <v>0</v>
      </c>
      <c r="H5527" s="223">
        <f>H5476*'Usages industrie'!$P16*(1+'Usages industrie'!$Q16)^(H$5458-$D$5458)/1000</f>
        <v>0</v>
      </c>
      <c r="I5527" s="223">
        <f>I5476*'Usages industrie'!$P16*(1+'Usages industrie'!$Q16)^(I$5458-$D$5458)/1000</f>
        <v>0</v>
      </c>
      <c r="J5527" s="223">
        <f>J5476*'Usages industrie'!$P16*(1+'Usages industrie'!$Q16)^(J$5458-$D$5458)/1000</f>
        <v>0</v>
      </c>
      <c r="K5527" s="223">
        <f>K5476*'Usages industrie'!$P16*(1+'Usages industrie'!$Q16)^(K$5458-$D$5458)/1000</f>
        <v>0</v>
      </c>
      <c r="L5527" s="223">
        <f>L5476*'Usages industrie'!$P16*(1+'Usages industrie'!$Q16)^(L$5458-$D$5458)/1000</f>
        <v>0</v>
      </c>
      <c r="M5527" s="223">
        <f>M5476*'Usages industrie'!$P16*(1+'Usages industrie'!$Q16)^(M$5458-$D$5458)/1000</f>
        <v>0</v>
      </c>
      <c r="N5527" s="223">
        <f>N5476*'Usages industrie'!$P16*(1+'Usages industrie'!$Q16)^(N$5458-$D$5458)/1000</f>
        <v>0</v>
      </c>
      <c r="O5527" s="223">
        <f>O5476*'Usages industrie'!$P16*(1+'Usages industrie'!$Q16)^(O$5458-$D$5458)/1000</f>
        <v>0</v>
      </c>
      <c r="P5527" s="223">
        <f>P5476*'Usages industrie'!$P16*(1+'Usages industrie'!$Q16)^(P$5458-$D$5458)/1000</f>
        <v>0</v>
      </c>
      <c r="Q5527" s="223">
        <f>Q5476*'Usages industrie'!$P16*(1+'Usages industrie'!$Q16)^(Q$5458-$D$5458)/1000</f>
        <v>0</v>
      </c>
      <c r="R5527" s="223">
        <f>R5476*'Usages industrie'!$P16*(1+'Usages industrie'!$Q16)^(R$5458-$D$5458)/1000</f>
        <v>0</v>
      </c>
    </row>
    <row r="5528" spans="1:18" hidden="1" outlineLevel="2" x14ac:dyDescent="0.25">
      <c r="A5528" s="222" t="str">
        <f>'Usages industrie'!A17</f>
        <v>Usage industriel n°14</v>
      </c>
      <c r="B5528" s="222" t="s">
        <v>645</v>
      </c>
      <c r="C5528" s="222"/>
      <c r="D5528" s="223">
        <f>D5477*'Usages industrie'!$P17*(1+'Usages industrie'!$Q17)^(D$5458-$D$5458)/1000</f>
        <v>0</v>
      </c>
      <c r="E5528" s="223">
        <f>E5477*'Usages industrie'!$P17*(1+'Usages industrie'!$Q17)^(E$5458-$D$5458)/1000</f>
        <v>0</v>
      </c>
      <c r="F5528" s="223">
        <f>F5477*'Usages industrie'!$P17*(1+'Usages industrie'!$Q17)^(F$5458-$D$5458)/1000</f>
        <v>0</v>
      </c>
      <c r="G5528" s="223">
        <f>G5477*'Usages industrie'!$P17*(1+'Usages industrie'!$Q17)^(G$5458-$D$5458)/1000</f>
        <v>0</v>
      </c>
      <c r="H5528" s="223">
        <f>H5477*'Usages industrie'!$P17*(1+'Usages industrie'!$Q17)^(H$5458-$D$5458)/1000</f>
        <v>0</v>
      </c>
      <c r="I5528" s="223">
        <f>I5477*'Usages industrie'!$P17*(1+'Usages industrie'!$Q17)^(I$5458-$D$5458)/1000</f>
        <v>0</v>
      </c>
      <c r="J5528" s="223">
        <f>J5477*'Usages industrie'!$P17*(1+'Usages industrie'!$Q17)^(J$5458-$D$5458)/1000</f>
        <v>0</v>
      </c>
      <c r="K5528" s="223">
        <f>K5477*'Usages industrie'!$P17*(1+'Usages industrie'!$Q17)^(K$5458-$D$5458)/1000</f>
        <v>0</v>
      </c>
      <c r="L5528" s="223">
        <f>L5477*'Usages industrie'!$P17*(1+'Usages industrie'!$Q17)^(L$5458-$D$5458)/1000</f>
        <v>0</v>
      </c>
      <c r="M5528" s="223">
        <f>M5477*'Usages industrie'!$P17*(1+'Usages industrie'!$Q17)^(M$5458-$D$5458)/1000</f>
        <v>0</v>
      </c>
      <c r="N5528" s="223">
        <f>N5477*'Usages industrie'!$P17*(1+'Usages industrie'!$Q17)^(N$5458-$D$5458)/1000</f>
        <v>0</v>
      </c>
      <c r="O5528" s="223">
        <f>O5477*'Usages industrie'!$P17*(1+'Usages industrie'!$Q17)^(O$5458-$D$5458)/1000</f>
        <v>0</v>
      </c>
      <c r="P5528" s="223">
        <f>P5477*'Usages industrie'!$P17*(1+'Usages industrie'!$Q17)^(P$5458-$D$5458)/1000</f>
        <v>0</v>
      </c>
      <c r="Q5528" s="223">
        <f>Q5477*'Usages industrie'!$P17*(1+'Usages industrie'!$Q17)^(Q$5458-$D$5458)/1000</f>
        <v>0</v>
      </c>
      <c r="R5528" s="223">
        <f>R5477*'Usages industrie'!$P17*(1+'Usages industrie'!$Q17)^(R$5458-$D$5458)/1000</f>
        <v>0</v>
      </c>
    </row>
    <row r="5529" spans="1:18" hidden="1" outlineLevel="2" x14ac:dyDescent="0.25">
      <c r="A5529" s="222" t="str">
        <f>'Usages industrie'!A18</f>
        <v>Usage industriel n°15</v>
      </c>
      <c r="B5529" s="222" t="s">
        <v>645</v>
      </c>
      <c r="C5529" s="222"/>
      <c r="D5529" s="223">
        <f>D5478*'Usages industrie'!$P18*(1+'Usages industrie'!$Q18)^(D$5458-$D$5458)/1000</f>
        <v>0</v>
      </c>
      <c r="E5529" s="223">
        <f>E5478*'Usages industrie'!$P18*(1+'Usages industrie'!$Q18)^(E$5458-$D$5458)/1000</f>
        <v>0</v>
      </c>
      <c r="F5529" s="223">
        <f>F5478*'Usages industrie'!$P18*(1+'Usages industrie'!$Q18)^(F$5458-$D$5458)/1000</f>
        <v>0</v>
      </c>
      <c r="G5529" s="223">
        <f>G5478*'Usages industrie'!$P18*(1+'Usages industrie'!$Q18)^(G$5458-$D$5458)/1000</f>
        <v>0</v>
      </c>
      <c r="H5529" s="223">
        <f>H5478*'Usages industrie'!$P18*(1+'Usages industrie'!$Q18)^(H$5458-$D$5458)/1000</f>
        <v>0</v>
      </c>
      <c r="I5529" s="223">
        <f>I5478*'Usages industrie'!$P18*(1+'Usages industrie'!$Q18)^(I$5458-$D$5458)/1000</f>
        <v>0</v>
      </c>
      <c r="J5529" s="223">
        <f>J5478*'Usages industrie'!$P18*(1+'Usages industrie'!$Q18)^(J$5458-$D$5458)/1000</f>
        <v>0</v>
      </c>
      <c r="K5529" s="223">
        <f>K5478*'Usages industrie'!$P18*(1+'Usages industrie'!$Q18)^(K$5458-$D$5458)/1000</f>
        <v>0</v>
      </c>
      <c r="L5529" s="223">
        <f>L5478*'Usages industrie'!$P18*(1+'Usages industrie'!$Q18)^(L$5458-$D$5458)/1000</f>
        <v>0</v>
      </c>
      <c r="M5529" s="223">
        <f>M5478*'Usages industrie'!$P18*(1+'Usages industrie'!$Q18)^(M$5458-$D$5458)/1000</f>
        <v>0</v>
      </c>
      <c r="N5529" s="223">
        <f>N5478*'Usages industrie'!$P18*(1+'Usages industrie'!$Q18)^(N$5458-$D$5458)/1000</f>
        <v>0</v>
      </c>
      <c r="O5529" s="223">
        <f>O5478*'Usages industrie'!$P18*(1+'Usages industrie'!$Q18)^(O$5458-$D$5458)/1000</f>
        <v>0</v>
      </c>
      <c r="P5529" s="223">
        <f>P5478*'Usages industrie'!$P18*(1+'Usages industrie'!$Q18)^(P$5458-$D$5458)/1000</f>
        <v>0</v>
      </c>
      <c r="Q5529" s="223">
        <f>Q5478*'Usages industrie'!$P18*(1+'Usages industrie'!$Q18)^(Q$5458-$D$5458)/1000</f>
        <v>0</v>
      </c>
      <c r="R5529" s="223">
        <f>R5478*'Usages industrie'!$P18*(1+'Usages industrie'!$Q18)^(R$5458-$D$5458)/1000</f>
        <v>0</v>
      </c>
    </row>
    <row r="5530" spans="1:18" hidden="1" outlineLevel="2" x14ac:dyDescent="0.25">
      <c r="A5530" s="222" t="str">
        <f>'Usages industrie'!A19</f>
        <v>Usage industriel n°16</v>
      </c>
      <c r="B5530" s="222" t="s">
        <v>645</v>
      </c>
      <c r="C5530" s="222"/>
      <c r="D5530" s="223">
        <f>D5479*'Usages industrie'!$P19*(1+'Usages industrie'!$Q19)^(D$5458-$D$5458)/1000</f>
        <v>0</v>
      </c>
      <c r="E5530" s="223">
        <f>E5479*'Usages industrie'!$P19*(1+'Usages industrie'!$Q19)^(E$5458-$D$5458)/1000</f>
        <v>0</v>
      </c>
      <c r="F5530" s="223">
        <f>F5479*'Usages industrie'!$P19*(1+'Usages industrie'!$Q19)^(F$5458-$D$5458)/1000</f>
        <v>0</v>
      </c>
      <c r="G5530" s="223">
        <f>G5479*'Usages industrie'!$P19*(1+'Usages industrie'!$Q19)^(G$5458-$D$5458)/1000</f>
        <v>0</v>
      </c>
      <c r="H5530" s="223">
        <f>H5479*'Usages industrie'!$P19*(1+'Usages industrie'!$Q19)^(H$5458-$D$5458)/1000</f>
        <v>0</v>
      </c>
      <c r="I5530" s="223">
        <f>I5479*'Usages industrie'!$P19*(1+'Usages industrie'!$Q19)^(I$5458-$D$5458)/1000</f>
        <v>0</v>
      </c>
      <c r="J5530" s="223">
        <f>J5479*'Usages industrie'!$P19*(1+'Usages industrie'!$Q19)^(J$5458-$D$5458)/1000</f>
        <v>0</v>
      </c>
      <c r="K5530" s="223">
        <f>K5479*'Usages industrie'!$P19*(1+'Usages industrie'!$Q19)^(K$5458-$D$5458)/1000</f>
        <v>0</v>
      </c>
      <c r="L5530" s="223">
        <f>L5479*'Usages industrie'!$P19*(1+'Usages industrie'!$Q19)^(L$5458-$D$5458)/1000</f>
        <v>0</v>
      </c>
      <c r="M5530" s="223">
        <f>M5479*'Usages industrie'!$P19*(1+'Usages industrie'!$Q19)^(M$5458-$D$5458)/1000</f>
        <v>0</v>
      </c>
      <c r="N5530" s="223">
        <f>N5479*'Usages industrie'!$P19*(1+'Usages industrie'!$Q19)^(N$5458-$D$5458)/1000</f>
        <v>0</v>
      </c>
      <c r="O5530" s="223">
        <f>O5479*'Usages industrie'!$P19*(1+'Usages industrie'!$Q19)^(O$5458-$D$5458)/1000</f>
        <v>0</v>
      </c>
      <c r="P5530" s="223">
        <f>P5479*'Usages industrie'!$P19*(1+'Usages industrie'!$Q19)^(P$5458-$D$5458)/1000</f>
        <v>0</v>
      </c>
      <c r="Q5530" s="223">
        <f>Q5479*'Usages industrie'!$P19*(1+'Usages industrie'!$Q19)^(Q$5458-$D$5458)/1000</f>
        <v>0</v>
      </c>
      <c r="R5530" s="223">
        <f>R5479*'Usages industrie'!$P19*(1+'Usages industrie'!$Q19)^(R$5458-$D$5458)/1000</f>
        <v>0</v>
      </c>
    </row>
    <row r="5531" spans="1:18" hidden="1" outlineLevel="2" x14ac:dyDescent="0.25">
      <c r="A5531" s="222" t="str">
        <f>'Usages industrie'!A20</f>
        <v>Usage industriel n°17</v>
      </c>
      <c r="B5531" s="222" t="s">
        <v>645</v>
      </c>
      <c r="C5531" s="222"/>
      <c r="D5531" s="223">
        <f>D5480*'Usages industrie'!$P20*(1+'Usages industrie'!$Q20)^(D$5458-$D$5458)/1000</f>
        <v>0</v>
      </c>
      <c r="E5531" s="223">
        <f>E5480*'Usages industrie'!$P20*(1+'Usages industrie'!$Q20)^(E$5458-$D$5458)/1000</f>
        <v>0</v>
      </c>
      <c r="F5531" s="223">
        <f>F5480*'Usages industrie'!$P20*(1+'Usages industrie'!$Q20)^(F$5458-$D$5458)/1000</f>
        <v>0</v>
      </c>
      <c r="G5531" s="223">
        <f>G5480*'Usages industrie'!$P20*(1+'Usages industrie'!$Q20)^(G$5458-$D$5458)/1000</f>
        <v>0</v>
      </c>
      <c r="H5531" s="223">
        <f>H5480*'Usages industrie'!$P20*(1+'Usages industrie'!$Q20)^(H$5458-$D$5458)/1000</f>
        <v>0</v>
      </c>
      <c r="I5531" s="223">
        <f>I5480*'Usages industrie'!$P20*(1+'Usages industrie'!$Q20)^(I$5458-$D$5458)/1000</f>
        <v>0</v>
      </c>
      <c r="J5531" s="223">
        <f>J5480*'Usages industrie'!$P20*(1+'Usages industrie'!$Q20)^(J$5458-$D$5458)/1000</f>
        <v>0</v>
      </c>
      <c r="K5531" s="223">
        <f>K5480*'Usages industrie'!$P20*(1+'Usages industrie'!$Q20)^(K$5458-$D$5458)/1000</f>
        <v>0</v>
      </c>
      <c r="L5531" s="223">
        <f>L5480*'Usages industrie'!$P20*(1+'Usages industrie'!$Q20)^(L$5458-$D$5458)/1000</f>
        <v>0</v>
      </c>
      <c r="M5531" s="223">
        <f>M5480*'Usages industrie'!$P20*(1+'Usages industrie'!$Q20)^(M$5458-$D$5458)/1000</f>
        <v>0</v>
      </c>
      <c r="N5531" s="223">
        <f>N5480*'Usages industrie'!$P20*(1+'Usages industrie'!$Q20)^(N$5458-$D$5458)/1000</f>
        <v>0</v>
      </c>
      <c r="O5531" s="223">
        <f>O5480*'Usages industrie'!$P20*(1+'Usages industrie'!$Q20)^(O$5458-$D$5458)/1000</f>
        <v>0</v>
      </c>
      <c r="P5531" s="223">
        <f>P5480*'Usages industrie'!$P20*(1+'Usages industrie'!$Q20)^(P$5458-$D$5458)/1000</f>
        <v>0</v>
      </c>
      <c r="Q5531" s="223">
        <f>Q5480*'Usages industrie'!$P20*(1+'Usages industrie'!$Q20)^(Q$5458-$D$5458)/1000</f>
        <v>0</v>
      </c>
      <c r="R5531" s="223">
        <f>R5480*'Usages industrie'!$P20*(1+'Usages industrie'!$Q20)^(R$5458-$D$5458)/1000</f>
        <v>0</v>
      </c>
    </row>
    <row r="5532" spans="1:18" hidden="1" outlineLevel="2" x14ac:dyDescent="0.25">
      <c r="A5532" s="222" t="str">
        <f>'Usages industrie'!A21</f>
        <v>Usage industriel n°18</v>
      </c>
      <c r="B5532" s="222" t="s">
        <v>645</v>
      </c>
      <c r="C5532" s="222"/>
      <c r="D5532" s="223">
        <f>D5481*'Usages industrie'!$P21*(1+'Usages industrie'!$Q21)^(D$5458-$D$5458)/1000</f>
        <v>0</v>
      </c>
      <c r="E5532" s="223">
        <f>E5481*'Usages industrie'!$P21*(1+'Usages industrie'!$Q21)^(E$5458-$D$5458)/1000</f>
        <v>0</v>
      </c>
      <c r="F5532" s="223">
        <f>F5481*'Usages industrie'!$P21*(1+'Usages industrie'!$Q21)^(F$5458-$D$5458)/1000</f>
        <v>0</v>
      </c>
      <c r="G5532" s="223">
        <f>G5481*'Usages industrie'!$P21*(1+'Usages industrie'!$Q21)^(G$5458-$D$5458)/1000</f>
        <v>0</v>
      </c>
      <c r="H5532" s="223">
        <f>H5481*'Usages industrie'!$P21*(1+'Usages industrie'!$Q21)^(H$5458-$D$5458)/1000</f>
        <v>0</v>
      </c>
      <c r="I5532" s="223">
        <f>I5481*'Usages industrie'!$P21*(1+'Usages industrie'!$Q21)^(I$5458-$D$5458)/1000</f>
        <v>0</v>
      </c>
      <c r="J5532" s="223">
        <f>J5481*'Usages industrie'!$P21*(1+'Usages industrie'!$Q21)^(J$5458-$D$5458)/1000</f>
        <v>0</v>
      </c>
      <c r="K5532" s="223">
        <f>K5481*'Usages industrie'!$P21*(1+'Usages industrie'!$Q21)^(K$5458-$D$5458)/1000</f>
        <v>0</v>
      </c>
      <c r="L5532" s="223">
        <f>L5481*'Usages industrie'!$P21*(1+'Usages industrie'!$Q21)^(L$5458-$D$5458)/1000</f>
        <v>0</v>
      </c>
      <c r="M5532" s="223">
        <f>M5481*'Usages industrie'!$P21*(1+'Usages industrie'!$Q21)^(M$5458-$D$5458)/1000</f>
        <v>0</v>
      </c>
      <c r="N5532" s="223">
        <f>N5481*'Usages industrie'!$P21*(1+'Usages industrie'!$Q21)^(N$5458-$D$5458)/1000</f>
        <v>0</v>
      </c>
      <c r="O5532" s="223">
        <f>O5481*'Usages industrie'!$P21*(1+'Usages industrie'!$Q21)^(O$5458-$D$5458)/1000</f>
        <v>0</v>
      </c>
      <c r="P5532" s="223">
        <f>P5481*'Usages industrie'!$P21*(1+'Usages industrie'!$Q21)^(P$5458-$D$5458)/1000</f>
        <v>0</v>
      </c>
      <c r="Q5532" s="223">
        <f>Q5481*'Usages industrie'!$P21*(1+'Usages industrie'!$Q21)^(Q$5458-$D$5458)/1000</f>
        <v>0</v>
      </c>
      <c r="R5532" s="223">
        <f>R5481*'Usages industrie'!$P21*(1+'Usages industrie'!$Q21)^(R$5458-$D$5458)/1000</f>
        <v>0</v>
      </c>
    </row>
    <row r="5533" spans="1:18" hidden="1" outlineLevel="2" x14ac:dyDescent="0.25">
      <c r="A5533" s="222" t="str">
        <f>'Usages industrie'!A22</f>
        <v>Usage industriel n°19</v>
      </c>
      <c r="B5533" s="222" t="s">
        <v>645</v>
      </c>
      <c r="C5533" s="222"/>
      <c r="D5533" s="223">
        <f>D5482*'Usages industrie'!$P22*(1+'Usages industrie'!$Q22)^(D$5458-$D$5458)/1000</f>
        <v>0</v>
      </c>
      <c r="E5533" s="223">
        <f>E5482*'Usages industrie'!$P22*(1+'Usages industrie'!$Q22)^(E$5458-$D$5458)/1000</f>
        <v>0</v>
      </c>
      <c r="F5533" s="223">
        <f>F5482*'Usages industrie'!$P22*(1+'Usages industrie'!$Q22)^(F$5458-$D$5458)/1000</f>
        <v>0</v>
      </c>
      <c r="G5533" s="223">
        <f>G5482*'Usages industrie'!$P22*(1+'Usages industrie'!$Q22)^(G$5458-$D$5458)/1000</f>
        <v>0</v>
      </c>
      <c r="H5533" s="223">
        <f>H5482*'Usages industrie'!$P22*(1+'Usages industrie'!$Q22)^(H$5458-$D$5458)/1000</f>
        <v>0</v>
      </c>
      <c r="I5533" s="223">
        <f>I5482*'Usages industrie'!$P22*(1+'Usages industrie'!$Q22)^(I$5458-$D$5458)/1000</f>
        <v>0</v>
      </c>
      <c r="J5533" s="223">
        <f>J5482*'Usages industrie'!$P22*(1+'Usages industrie'!$Q22)^(J$5458-$D$5458)/1000</f>
        <v>0</v>
      </c>
      <c r="K5533" s="223">
        <f>K5482*'Usages industrie'!$P22*(1+'Usages industrie'!$Q22)^(K$5458-$D$5458)/1000</f>
        <v>0</v>
      </c>
      <c r="L5533" s="223">
        <f>L5482*'Usages industrie'!$P22*(1+'Usages industrie'!$Q22)^(L$5458-$D$5458)/1000</f>
        <v>0</v>
      </c>
      <c r="M5533" s="223">
        <f>M5482*'Usages industrie'!$P22*(1+'Usages industrie'!$Q22)^(M$5458-$D$5458)/1000</f>
        <v>0</v>
      </c>
      <c r="N5533" s="223">
        <f>N5482*'Usages industrie'!$P22*(1+'Usages industrie'!$Q22)^(N$5458-$D$5458)/1000</f>
        <v>0</v>
      </c>
      <c r="O5533" s="223">
        <f>O5482*'Usages industrie'!$P22*(1+'Usages industrie'!$Q22)^(O$5458-$D$5458)/1000</f>
        <v>0</v>
      </c>
      <c r="P5533" s="223">
        <f>P5482*'Usages industrie'!$P22*(1+'Usages industrie'!$Q22)^(P$5458-$D$5458)/1000</f>
        <v>0</v>
      </c>
      <c r="Q5533" s="223">
        <f>Q5482*'Usages industrie'!$P22*(1+'Usages industrie'!$Q22)^(Q$5458-$D$5458)/1000</f>
        <v>0</v>
      </c>
      <c r="R5533" s="223">
        <f>R5482*'Usages industrie'!$P22*(1+'Usages industrie'!$Q22)^(R$5458-$D$5458)/1000</f>
        <v>0</v>
      </c>
    </row>
    <row r="5534" spans="1:18" hidden="1" outlineLevel="2" x14ac:dyDescent="0.25">
      <c r="A5534" s="222" t="str">
        <f>'Usages industrie'!A23</f>
        <v>Usage industriel n°20</v>
      </c>
      <c r="B5534" s="222" t="s">
        <v>645</v>
      </c>
      <c r="C5534" s="222"/>
      <c r="D5534" s="223">
        <f>D5483*'Usages industrie'!$P23*(1+'Usages industrie'!$Q23)^(D$5458-$D$5458)/1000</f>
        <v>0</v>
      </c>
      <c r="E5534" s="223">
        <f>E5483*'Usages industrie'!$P23*(1+'Usages industrie'!$Q23)^(E$5458-$D$5458)/1000</f>
        <v>0</v>
      </c>
      <c r="F5534" s="223">
        <f>F5483*'Usages industrie'!$P23*(1+'Usages industrie'!$Q23)^(F$5458-$D$5458)/1000</f>
        <v>0</v>
      </c>
      <c r="G5534" s="223">
        <f>G5483*'Usages industrie'!$P23*(1+'Usages industrie'!$Q23)^(G$5458-$D$5458)/1000</f>
        <v>0</v>
      </c>
      <c r="H5534" s="223">
        <f>H5483*'Usages industrie'!$P23*(1+'Usages industrie'!$Q23)^(H$5458-$D$5458)/1000</f>
        <v>0</v>
      </c>
      <c r="I5534" s="223">
        <f>I5483*'Usages industrie'!$P23*(1+'Usages industrie'!$Q23)^(I$5458-$D$5458)/1000</f>
        <v>0</v>
      </c>
      <c r="J5534" s="223">
        <f>J5483*'Usages industrie'!$P23*(1+'Usages industrie'!$Q23)^(J$5458-$D$5458)/1000</f>
        <v>0</v>
      </c>
      <c r="K5534" s="223">
        <f>K5483*'Usages industrie'!$P23*(1+'Usages industrie'!$Q23)^(K$5458-$D$5458)/1000</f>
        <v>0</v>
      </c>
      <c r="L5534" s="223">
        <f>L5483*'Usages industrie'!$P23*(1+'Usages industrie'!$Q23)^(L$5458-$D$5458)/1000</f>
        <v>0</v>
      </c>
      <c r="M5534" s="223">
        <f>M5483*'Usages industrie'!$P23*(1+'Usages industrie'!$Q23)^(M$5458-$D$5458)/1000</f>
        <v>0</v>
      </c>
      <c r="N5534" s="223">
        <f>N5483*'Usages industrie'!$P23*(1+'Usages industrie'!$Q23)^(N$5458-$D$5458)/1000</f>
        <v>0</v>
      </c>
      <c r="O5534" s="223">
        <f>O5483*'Usages industrie'!$P23*(1+'Usages industrie'!$Q23)^(O$5458-$D$5458)/1000</f>
        <v>0</v>
      </c>
      <c r="P5534" s="223">
        <f>P5483*'Usages industrie'!$P23*(1+'Usages industrie'!$Q23)^(P$5458-$D$5458)/1000</f>
        <v>0</v>
      </c>
      <c r="Q5534" s="223">
        <f>Q5483*'Usages industrie'!$P23*(1+'Usages industrie'!$Q23)^(Q$5458-$D$5458)/1000</f>
        <v>0</v>
      </c>
      <c r="R5534" s="223">
        <f>R5483*'Usages industrie'!$P23*(1+'Usages industrie'!$Q23)^(R$5458-$D$5458)/1000</f>
        <v>0</v>
      </c>
    </row>
    <row r="5535" spans="1:18" hidden="1" outlineLevel="2" x14ac:dyDescent="0.25">
      <c r="A5535" s="222" t="str">
        <f>'Usages industrie'!A24</f>
        <v>Usage industriel n°21</v>
      </c>
      <c r="B5535" s="222" t="s">
        <v>645</v>
      </c>
      <c r="C5535" s="222"/>
      <c r="D5535" s="223">
        <f>D5484*'Usages industrie'!$P24*(1+'Usages industrie'!$Q24)^(D$5458-$D$5458)/1000</f>
        <v>0</v>
      </c>
      <c r="E5535" s="223">
        <f>E5484*'Usages industrie'!$P24*(1+'Usages industrie'!$Q24)^(E$5458-$D$5458)/1000</f>
        <v>0</v>
      </c>
      <c r="F5535" s="223">
        <f>F5484*'Usages industrie'!$P24*(1+'Usages industrie'!$Q24)^(F$5458-$D$5458)/1000</f>
        <v>0</v>
      </c>
      <c r="G5535" s="223">
        <f>G5484*'Usages industrie'!$P24*(1+'Usages industrie'!$Q24)^(G$5458-$D$5458)/1000</f>
        <v>0</v>
      </c>
      <c r="H5535" s="223">
        <f>H5484*'Usages industrie'!$P24*(1+'Usages industrie'!$Q24)^(H$5458-$D$5458)/1000</f>
        <v>0</v>
      </c>
      <c r="I5535" s="223">
        <f>I5484*'Usages industrie'!$P24*(1+'Usages industrie'!$Q24)^(I$5458-$D$5458)/1000</f>
        <v>0</v>
      </c>
      <c r="J5535" s="223">
        <f>J5484*'Usages industrie'!$P24*(1+'Usages industrie'!$Q24)^(J$5458-$D$5458)/1000</f>
        <v>0</v>
      </c>
      <c r="K5535" s="223">
        <f>K5484*'Usages industrie'!$P24*(1+'Usages industrie'!$Q24)^(K$5458-$D$5458)/1000</f>
        <v>0</v>
      </c>
      <c r="L5535" s="223">
        <f>L5484*'Usages industrie'!$P24*(1+'Usages industrie'!$Q24)^(L$5458-$D$5458)/1000</f>
        <v>0</v>
      </c>
      <c r="M5535" s="223">
        <f>M5484*'Usages industrie'!$P24*(1+'Usages industrie'!$Q24)^(M$5458-$D$5458)/1000</f>
        <v>0</v>
      </c>
      <c r="N5535" s="223">
        <f>N5484*'Usages industrie'!$P24*(1+'Usages industrie'!$Q24)^(N$5458-$D$5458)/1000</f>
        <v>0</v>
      </c>
      <c r="O5535" s="223">
        <f>O5484*'Usages industrie'!$P24*(1+'Usages industrie'!$Q24)^(O$5458-$D$5458)/1000</f>
        <v>0</v>
      </c>
      <c r="P5535" s="223">
        <f>P5484*'Usages industrie'!$P24*(1+'Usages industrie'!$Q24)^(P$5458-$D$5458)/1000</f>
        <v>0</v>
      </c>
      <c r="Q5535" s="223">
        <f>Q5484*'Usages industrie'!$P24*(1+'Usages industrie'!$Q24)^(Q$5458-$D$5458)/1000</f>
        <v>0</v>
      </c>
      <c r="R5535" s="223">
        <f>R5484*'Usages industrie'!$P24*(1+'Usages industrie'!$Q24)^(R$5458-$D$5458)/1000</f>
        <v>0</v>
      </c>
    </row>
    <row r="5536" spans="1:18" hidden="1" outlineLevel="2" x14ac:dyDescent="0.25">
      <c r="A5536" s="222" t="str">
        <f>'Usages industrie'!A25</f>
        <v>Usage industriel n°22</v>
      </c>
      <c r="B5536" s="222" t="s">
        <v>645</v>
      </c>
      <c r="C5536" s="222"/>
      <c r="D5536" s="223">
        <f>D5485*'Usages industrie'!$P25*(1+'Usages industrie'!$Q25)^(D$5458-$D$5458)/1000</f>
        <v>0</v>
      </c>
      <c r="E5536" s="223">
        <f>E5485*'Usages industrie'!$P25*(1+'Usages industrie'!$Q25)^(E$5458-$D$5458)/1000</f>
        <v>0</v>
      </c>
      <c r="F5536" s="223">
        <f>F5485*'Usages industrie'!$P25*(1+'Usages industrie'!$Q25)^(F$5458-$D$5458)/1000</f>
        <v>0</v>
      </c>
      <c r="G5536" s="223">
        <f>G5485*'Usages industrie'!$P25*(1+'Usages industrie'!$Q25)^(G$5458-$D$5458)/1000</f>
        <v>0</v>
      </c>
      <c r="H5536" s="223">
        <f>H5485*'Usages industrie'!$P25*(1+'Usages industrie'!$Q25)^(H$5458-$D$5458)/1000</f>
        <v>0</v>
      </c>
      <c r="I5536" s="223">
        <f>I5485*'Usages industrie'!$P25*(1+'Usages industrie'!$Q25)^(I$5458-$D$5458)/1000</f>
        <v>0</v>
      </c>
      <c r="J5536" s="223">
        <f>J5485*'Usages industrie'!$P25*(1+'Usages industrie'!$Q25)^(J$5458-$D$5458)/1000</f>
        <v>0</v>
      </c>
      <c r="K5536" s="223">
        <f>K5485*'Usages industrie'!$P25*(1+'Usages industrie'!$Q25)^(K$5458-$D$5458)/1000</f>
        <v>0</v>
      </c>
      <c r="L5536" s="223">
        <f>L5485*'Usages industrie'!$P25*(1+'Usages industrie'!$Q25)^(L$5458-$D$5458)/1000</f>
        <v>0</v>
      </c>
      <c r="M5536" s="223">
        <f>M5485*'Usages industrie'!$P25*(1+'Usages industrie'!$Q25)^(M$5458-$D$5458)/1000</f>
        <v>0</v>
      </c>
      <c r="N5536" s="223">
        <f>N5485*'Usages industrie'!$P25*(1+'Usages industrie'!$Q25)^(N$5458-$D$5458)/1000</f>
        <v>0</v>
      </c>
      <c r="O5536" s="223">
        <f>O5485*'Usages industrie'!$P25*(1+'Usages industrie'!$Q25)^(O$5458-$D$5458)/1000</f>
        <v>0</v>
      </c>
      <c r="P5536" s="223">
        <f>P5485*'Usages industrie'!$P25*(1+'Usages industrie'!$Q25)^(P$5458-$D$5458)/1000</f>
        <v>0</v>
      </c>
      <c r="Q5536" s="223">
        <f>Q5485*'Usages industrie'!$P25*(1+'Usages industrie'!$Q25)^(Q$5458-$D$5458)/1000</f>
        <v>0</v>
      </c>
      <c r="R5536" s="223">
        <f>R5485*'Usages industrie'!$P25*(1+'Usages industrie'!$Q25)^(R$5458-$D$5458)/1000</f>
        <v>0</v>
      </c>
    </row>
    <row r="5537" spans="1:18" hidden="1" outlineLevel="2" x14ac:dyDescent="0.25">
      <c r="A5537" s="222" t="str">
        <f>'Usages industrie'!A26</f>
        <v>Usage industriel n°23</v>
      </c>
      <c r="B5537" s="222" t="s">
        <v>645</v>
      </c>
      <c r="C5537" s="222"/>
      <c r="D5537" s="223">
        <f>D5486*'Usages industrie'!$P26*(1+'Usages industrie'!$Q26)^(D$5458-$D$5458)/1000</f>
        <v>0</v>
      </c>
      <c r="E5537" s="223">
        <f>E5486*'Usages industrie'!$P26*(1+'Usages industrie'!$Q26)^(E$5458-$D$5458)/1000</f>
        <v>0</v>
      </c>
      <c r="F5537" s="223">
        <f>F5486*'Usages industrie'!$P26*(1+'Usages industrie'!$Q26)^(F$5458-$D$5458)/1000</f>
        <v>0</v>
      </c>
      <c r="G5537" s="223">
        <f>G5486*'Usages industrie'!$P26*(1+'Usages industrie'!$Q26)^(G$5458-$D$5458)/1000</f>
        <v>0</v>
      </c>
      <c r="H5537" s="223">
        <f>H5486*'Usages industrie'!$P26*(1+'Usages industrie'!$Q26)^(H$5458-$D$5458)/1000</f>
        <v>0</v>
      </c>
      <c r="I5537" s="223">
        <f>I5486*'Usages industrie'!$P26*(1+'Usages industrie'!$Q26)^(I$5458-$D$5458)/1000</f>
        <v>0</v>
      </c>
      <c r="J5537" s="223">
        <f>J5486*'Usages industrie'!$P26*(1+'Usages industrie'!$Q26)^(J$5458-$D$5458)/1000</f>
        <v>0</v>
      </c>
      <c r="K5537" s="223">
        <f>K5486*'Usages industrie'!$P26*(1+'Usages industrie'!$Q26)^(K$5458-$D$5458)/1000</f>
        <v>0</v>
      </c>
      <c r="L5537" s="223">
        <f>L5486*'Usages industrie'!$P26*(1+'Usages industrie'!$Q26)^(L$5458-$D$5458)/1000</f>
        <v>0</v>
      </c>
      <c r="M5537" s="223">
        <f>M5486*'Usages industrie'!$P26*(1+'Usages industrie'!$Q26)^(M$5458-$D$5458)/1000</f>
        <v>0</v>
      </c>
      <c r="N5537" s="223">
        <f>N5486*'Usages industrie'!$P26*(1+'Usages industrie'!$Q26)^(N$5458-$D$5458)/1000</f>
        <v>0</v>
      </c>
      <c r="O5537" s="223">
        <f>O5486*'Usages industrie'!$P26*(1+'Usages industrie'!$Q26)^(O$5458-$D$5458)/1000</f>
        <v>0</v>
      </c>
      <c r="P5537" s="223">
        <f>P5486*'Usages industrie'!$P26*(1+'Usages industrie'!$Q26)^(P$5458-$D$5458)/1000</f>
        <v>0</v>
      </c>
      <c r="Q5537" s="223">
        <f>Q5486*'Usages industrie'!$P26*(1+'Usages industrie'!$Q26)^(Q$5458-$D$5458)/1000</f>
        <v>0</v>
      </c>
      <c r="R5537" s="223">
        <f>R5486*'Usages industrie'!$P26*(1+'Usages industrie'!$Q26)^(R$5458-$D$5458)/1000</f>
        <v>0</v>
      </c>
    </row>
    <row r="5538" spans="1:18" hidden="1" outlineLevel="2" x14ac:dyDescent="0.25">
      <c r="A5538" s="222" t="str">
        <f>'Usages industrie'!A27</f>
        <v>Usage industriel n°24</v>
      </c>
      <c r="B5538" s="222" t="s">
        <v>645</v>
      </c>
      <c r="C5538" s="222"/>
      <c r="D5538" s="223">
        <f>D5487*'Usages industrie'!$P27*(1+'Usages industrie'!$Q27)^(D$5458-$D$5458)/1000</f>
        <v>0</v>
      </c>
      <c r="E5538" s="223">
        <f>E5487*'Usages industrie'!$P27*(1+'Usages industrie'!$Q27)^(E$5458-$D$5458)/1000</f>
        <v>0</v>
      </c>
      <c r="F5538" s="223">
        <f>F5487*'Usages industrie'!$P27*(1+'Usages industrie'!$Q27)^(F$5458-$D$5458)/1000</f>
        <v>0</v>
      </c>
      <c r="G5538" s="223">
        <f>G5487*'Usages industrie'!$P27*(1+'Usages industrie'!$Q27)^(G$5458-$D$5458)/1000</f>
        <v>0</v>
      </c>
      <c r="H5538" s="223">
        <f>H5487*'Usages industrie'!$P27*(1+'Usages industrie'!$Q27)^(H$5458-$D$5458)/1000</f>
        <v>0</v>
      </c>
      <c r="I5538" s="223">
        <f>I5487*'Usages industrie'!$P27*(1+'Usages industrie'!$Q27)^(I$5458-$D$5458)/1000</f>
        <v>0</v>
      </c>
      <c r="J5538" s="223">
        <f>J5487*'Usages industrie'!$P27*(1+'Usages industrie'!$Q27)^(J$5458-$D$5458)/1000</f>
        <v>0</v>
      </c>
      <c r="K5538" s="223">
        <f>K5487*'Usages industrie'!$P27*(1+'Usages industrie'!$Q27)^(K$5458-$D$5458)/1000</f>
        <v>0</v>
      </c>
      <c r="L5538" s="223">
        <f>L5487*'Usages industrie'!$P27*(1+'Usages industrie'!$Q27)^(L$5458-$D$5458)/1000</f>
        <v>0</v>
      </c>
      <c r="M5538" s="223">
        <f>M5487*'Usages industrie'!$P27*(1+'Usages industrie'!$Q27)^(M$5458-$D$5458)/1000</f>
        <v>0</v>
      </c>
      <c r="N5538" s="223">
        <f>N5487*'Usages industrie'!$P27*(1+'Usages industrie'!$Q27)^(N$5458-$D$5458)/1000</f>
        <v>0</v>
      </c>
      <c r="O5538" s="223">
        <f>O5487*'Usages industrie'!$P27*(1+'Usages industrie'!$Q27)^(O$5458-$D$5458)/1000</f>
        <v>0</v>
      </c>
      <c r="P5538" s="223">
        <f>P5487*'Usages industrie'!$P27*(1+'Usages industrie'!$Q27)^(P$5458-$D$5458)/1000</f>
        <v>0</v>
      </c>
      <c r="Q5538" s="223">
        <f>Q5487*'Usages industrie'!$P27*(1+'Usages industrie'!$Q27)^(Q$5458-$D$5458)/1000</f>
        <v>0</v>
      </c>
      <c r="R5538" s="223">
        <f>R5487*'Usages industrie'!$P27*(1+'Usages industrie'!$Q27)^(R$5458-$D$5458)/1000</f>
        <v>0</v>
      </c>
    </row>
    <row r="5539" spans="1:18" hidden="1" outlineLevel="2" x14ac:dyDescent="0.25">
      <c r="A5539" s="222" t="str">
        <f>'Usages industrie'!A28</f>
        <v>Usage industriel n°25</v>
      </c>
      <c r="B5539" s="222" t="s">
        <v>645</v>
      </c>
      <c r="C5539" s="222"/>
      <c r="D5539" s="223">
        <f>D5488*'Usages industrie'!$P28*(1+'Usages industrie'!$Q28)^(D$5458-$D$5458)/1000</f>
        <v>0</v>
      </c>
      <c r="E5539" s="223">
        <f>E5488*'Usages industrie'!$P28*(1+'Usages industrie'!$Q28)^(E$5458-$D$5458)/1000</f>
        <v>0</v>
      </c>
      <c r="F5539" s="223">
        <f>F5488*'Usages industrie'!$P28*(1+'Usages industrie'!$Q28)^(F$5458-$D$5458)/1000</f>
        <v>0</v>
      </c>
      <c r="G5539" s="223">
        <f>G5488*'Usages industrie'!$P28*(1+'Usages industrie'!$Q28)^(G$5458-$D$5458)/1000</f>
        <v>0</v>
      </c>
      <c r="H5539" s="223">
        <f>H5488*'Usages industrie'!$P28*(1+'Usages industrie'!$Q28)^(H$5458-$D$5458)/1000</f>
        <v>0</v>
      </c>
      <c r="I5539" s="223">
        <f>I5488*'Usages industrie'!$P28*(1+'Usages industrie'!$Q28)^(I$5458-$D$5458)/1000</f>
        <v>0</v>
      </c>
      <c r="J5539" s="223">
        <f>J5488*'Usages industrie'!$P28*(1+'Usages industrie'!$Q28)^(J$5458-$D$5458)/1000</f>
        <v>0</v>
      </c>
      <c r="K5539" s="223">
        <f>K5488*'Usages industrie'!$P28*(1+'Usages industrie'!$Q28)^(K$5458-$D$5458)/1000</f>
        <v>0</v>
      </c>
      <c r="L5539" s="223">
        <f>L5488*'Usages industrie'!$P28*(1+'Usages industrie'!$Q28)^(L$5458-$D$5458)/1000</f>
        <v>0</v>
      </c>
      <c r="M5539" s="223">
        <f>M5488*'Usages industrie'!$P28*(1+'Usages industrie'!$Q28)^(M$5458-$D$5458)/1000</f>
        <v>0</v>
      </c>
      <c r="N5539" s="223">
        <f>N5488*'Usages industrie'!$P28*(1+'Usages industrie'!$Q28)^(N$5458-$D$5458)/1000</f>
        <v>0</v>
      </c>
      <c r="O5539" s="223">
        <f>O5488*'Usages industrie'!$P28*(1+'Usages industrie'!$Q28)^(O$5458-$D$5458)/1000</f>
        <v>0</v>
      </c>
      <c r="P5539" s="223">
        <f>P5488*'Usages industrie'!$P28*(1+'Usages industrie'!$Q28)^(P$5458-$D$5458)/1000</f>
        <v>0</v>
      </c>
      <c r="Q5539" s="223">
        <f>Q5488*'Usages industrie'!$P28*(1+'Usages industrie'!$Q28)^(Q$5458-$D$5458)/1000</f>
        <v>0</v>
      </c>
      <c r="R5539" s="223">
        <f>R5488*'Usages industrie'!$P28*(1+'Usages industrie'!$Q28)^(R$5458-$D$5458)/1000</f>
        <v>0</v>
      </c>
    </row>
    <row r="5540" spans="1:18" hidden="1" outlineLevel="2" x14ac:dyDescent="0.25">
      <c r="A5540" s="222" t="str">
        <f>'Usages industrie'!A29</f>
        <v>Usage industriel n°26</v>
      </c>
      <c r="B5540" s="222" t="s">
        <v>645</v>
      </c>
      <c r="C5540" s="222"/>
      <c r="D5540" s="223">
        <f>D5489*'Usages industrie'!$P29*(1+'Usages industrie'!$Q29)^(D$5458-$D$5458)/1000</f>
        <v>0</v>
      </c>
      <c r="E5540" s="223">
        <f>E5489*'Usages industrie'!$P29*(1+'Usages industrie'!$Q29)^(E$5458-$D$5458)/1000</f>
        <v>0</v>
      </c>
      <c r="F5540" s="223">
        <f>F5489*'Usages industrie'!$P29*(1+'Usages industrie'!$Q29)^(F$5458-$D$5458)/1000</f>
        <v>0</v>
      </c>
      <c r="G5540" s="223">
        <f>G5489*'Usages industrie'!$P29*(1+'Usages industrie'!$Q29)^(G$5458-$D$5458)/1000</f>
        <v>0</v>
      </c>
      <c r="H5540" s="223">
        <f>H5489*'Usages industrie'!$P29*(1+'Usages industrie'!$Q29)^(H$5458-$D$5458)/1000</f>
        <v>0</v>
      </c>
      <c r="I5540" s="223">
        <f>I5489*'Usages industrie'!$P29*(1+'Usages industrie'!$Q29)^(I$5458-$D$5458)/1000</f>
        <v>0</v>
      </c>
      <c r="J5540" s="223">
        <f>J5489*'Usages industrie'!$P29*(1+'Usages industrie'!$Q29)^(J$5458-$D$5458)/1000</f>
        <v>0</v>
      </c>
      <c r="K5540" s="223">
        <f>K5489*'Usages industrie'!$P29*(1+'Usages industrie'!$Q29)^(K$5458-$D$5458)/1000</f>
        <v>0</v>
      </c>
      <c r="L5540" s="223">
        <f>L5489*'Usages industrie'!$P29*(1+'Usages industrie'!$Q29)^(L$5458-$D$5458)/1000</f>
        <v>0</v>
      </c>
      <c r="M5540" s="223">
        <f>M5489*'Usages industrie'!$P29*(1+'Usages industrie'!$Q29)^(M$5458-$D$5458)/1000</f>
        <v>0</v>
      </c>
      <c r="N5540" s="223">
        <f>N5489*'Usages industrie'!$P29*(1+'Usages industrie'!$Q29)^(N$5458-$D$5458)/1000</f>
        <v>0</v>
      </c>
      <c r="O5540" s="223">
        <f>O5489*'Usages industrie'!$P29*(1+'Usages industrie'!$Q29)^(O$5458-$D$5458)/1000</f>
        <v>0</v>
      </c>
      <c r="P5540" s="223">
        <f>P5489*'Usages industrie'!$P29*(1+'Usages industrie'!$Q29)^(P$5458-$D$5458)/1000</f>
        <v>0</v>
      </c>
      <c r="Q5540" s="223">
        <f>Q5489*'Usages industrie'!$P29*(1+'Usages industrie'!$Q29)^(Q$5458-$D$5458)/1000</f>
        <v>0</v>
      </c>
      <c r="R5540" s="223">
        <f>R5489*'Usages industrie'!$P29*(1+'Usages industrie'!$Q29)^(R$5458-$D$5458)/1000</f>
        <v>0</v>
      </c>
    </row>
    <row r="5541" spans="1:18" hidden="1" outlineLevel="2" x14ac:dyDescent="0.25">
      <c r="A5541" s="222" t="str">
        <f>'Usages industrie'!A30</f>
        <v>Usage industriel n°27</v>
      </c>
      <c r="B5541" s="222" t="s">
        <v>645</v>
      </c>
      <c r="C5541" s="222"/>
      <c r="D5541" s="223">
        <f>D5490*'Usages industrie'!$P30*(1+'Usages industrie'!$Q30)^(D$5458-$D$5458)/1000</f>
        <v>0</v>
      </c>
      <c r="E5541" s="223">
        <f>E5490*'Usages industrie'!$P30*(1+'Usages industrie'!$Q30)^(E$5458-$D$5458)/1000</f>
        <v>0</v>
      </c>
      <c r="F5541" s="223">
        <f>F5490*'Usages industrie'!$P30*(1+'Usages industrie'!$Q30)^(F$5458-$D$5458)/1000</f>
        <v>0</v>
      </c>
      <c r="G5541" s="223">
        <f>G5490*'Usages industrie'!$P30*(1+'Usages industrie'!$Q30)^(G$5458-$D$5458)/1000</f>
        <v>0</v>
      </c>
      <c r="H5541" s="223">
        <f>H5490*'Usages industrie'!$P30*(1+'Usages industrie'!$Q30)^(H$5458-$D$5458)/1000</f>
        <v>0</v>
      </c>
      <c r="I5541" s="223">
        <f>I5490*'Usages industrie'!$P30*(1+'Usages industrie'!$Q30)^(I$5458-$D$5458)/1000</f>
        <v>0</v>
      </c>
      <c r="J5541" s="223">
        <f>J5490*'Usages industrie'!$P30*(1+'Usages industrie'!$Q30)^(J$5458-$D$5458)/1000</f>
        <v>0</v>
      </c>
      <c r="K5541" s="223">
        <f>K5490*'Usages industrie'!$P30*(1+'Usages industrie'!$Q30)^(K$5458-$D$5458)/1000</f>
        <v>0</v>
      </c>
      <c r="L5541" s="223">
        <f>L5490*'Usages industrie'!$P30*(1+'Usages industrie'!$Q30)^(L$5458-$D$5458)/1000</f>
        <v>0</v>
      </c>
      <c r="M5541" s="223">
        <f>M5490*'Usages industrie'!$P30*(1+'Usages industrie'!$Q30)^(M$5458-$D$5458)/1000</f>
        <v>0</v>
      </c>
      <c r="N5541" s="223">
        <f>N5490*'Usages industrie'!$P30*(1+'Usages industrie'!$Q30)^(N$5458-$D$5458)/1000</f>
        <v>0</v>
      </c>
      <c r="O5541" s="223">
        <f>O5490*'Usages industrie'!$P30*(1+'Usages industrie'!$Q30)^(O$5458-$D$5458)/1000</f>
        <v>0</v>
      </c>
      <c r="P5541" s="223">
        <f>P5490*'Usages industrie'!$P30*(1+'Usages industrie'!$Q30)^(P$5458-$D$5458)/1000</f>
        <v>0</v>
      </c>
      <c r="Q5541" s="223">
        <f>Q5490*'Usages industrie'!$P30*(1+'Usages industrie'!$Q30)^(Q$5458-$D$5458)/1000</f>
        <v>0</v>
      </c>
      <c r="R5541" s="223">
        <f>R5490*'Usages industrie'!$P30*(1+'Usages industrie'!$Q30)^(R$5458-$D$5458)/1000</f>
        <v>0</v>
      </c>
    </row>
    <row r="5542" spans="1:18" hidden="1" outlineLevel="2" x14ac:dyDescent="0.25">
      <c r="A5542" s="222" t="str">
        <f>'Usages industrie'!A31</f>
        <v>Usage industriel n°28</v>
      </c>
      <c r="B5542" s="222" t="s">
        <v>645</v>
      </c>
      <c r="C5542" s="222"/>
      <c r="D5542" s="223">
        <f>D5491*'Usages industrie'!$P31*(1+'Usages industrie'!$Q31)^(D$5458-$D$5458)/1000</f>
        <v>0</v>
      </c>
      <c r="E5542" s="223">
        <f>E5491*'Usages industrie'!$P31*(1+'Usages industrie'!$Q31)^(E$5458-$D$5458)/1000</f>
        <v>0</v>
      </c>
      <c r="F5542" s="223">
        <f>F5491*'Usages industrie'!$P31*(1+'Usages industrie'!$Q31)^(F$5458-$D$5458)/1000</f>
        <v>0</v>
      </c>
      <c r="G5542" s="223">
        <f>G5491*'Usages industrie'!$P31*(1+'Usages industrie'!$Q31)^(G$5458-$D$5458)/1000</f>
        <v>0</v>
      </c>
      <c r="H5542" s="223">
        <f>H5491*'Usages industrie'!$P31*(1+'Usages industrie'!$Q31)^(H$5458-$D$5458)/1000</f>
        <v>0</v>
      </c>
      <c r="I5542" s="223">
        <f>I5491*'Usages industrie'!$P31*(1+'Usages industrie'!$Q31)^(I$5458-$D$5458)/1000</f>
        <v>0</v>
      </c>
      <c r="J5542" s="223">
        <f>J5491*'Usages industrie'!$P31*(1+'Usages industrie'!$Q31)^(J$5458-$D$5458)/1000</f>
        <v>0</v>
      </c>
      <c r="K5542" s="223">
        <f>K5491*'Usages industrie'!$P31*(1+'Usages industrie'!$Q31)^(K$5458-$D$5458)/1000</f>
        <v>0</v>
      </c>
      <c r="L5542" s="223">
        <f>L5491*'Usages industrie'!$P31*(1+'Usages industrie'!$Q31)^(L$5458-$D$5458)/1000</f>
        <v>0</v>
      </c>
      <c r="M5542" s="223">
        <f>M5491*'Usages industrie'!$P31*(1+'Usages industrie'!$Q31)^(M$5458-$D$5458)/1000</f>
        <v>0</v>
      </c>
      <c r="N5542" s="223">
        <f>N5491*'Usages industrie'!$P31*(1+'Usages industrie'!$Q31)^(N$5458-$D$5458)/1000</f>
        <v>0</v>
      </c>
      <c r="O5542" s="223">
        <f>O5491*'Usages industrie'!$P31*(1+'Usages industrie'!$Q31)^(O$5458-$D$5458)/1000</f>
        <v>0</v>
      </c>
      <c r="P5542" s="223">
        <f>P5491*'Usages industrie'!$P31*(1+'Usages industrie'!$Q31)^(P$5458-$D$5458)/1000</f>
        <v>0</v>
      </c>
      <c r="Q5542" s="223">
        <f>Q5491*'Usages industrie'!$P31*(1+'Usages industrie'!$Q31)^(Q$5458-$D$5458)/1000</f>
        <v>0</v>
      </c>
      <c r="R5542" s="223">
        <f>R5491*'Usages industrie'!$P31*(1+'Usages industrie'!$Q31)^(R$5458-$D$5458)/1000</f>
        <v>0</v>
      </c>
    </row>
    <row r="5543" spans="1:18" hidden="1" outlineLevel="2" x14ac:dyDescent="0.25">
      <c r="A5543" s="222" t="str">
        <f>'Usages industrie'!A32</f>
        <v>Usage industriel n°29</v>
      </c>
      <c r="B5543" s="222" t="s">
        <v>645</v>
      </c>
      <c r="C5543" s="222"/>
      <c r="D5543" s="223">
        <f>D5492*'Usages industrie'!$P32*(1+'Usages industrie'!$Q32)^(D$5458-$D$5458)/1000</f>
        <v>0</v>
      </c>
      <c r="E5543" s="223">
        <f>E5492*'Usages industrie'!$P32*(1+'Usages industrie'!$Q32)^(E$5458-$D$5458)/1000</f>
        <v>0</v>
      </c>
      <c r="F5543" s="223">
        <f>F5492*'Usages industrie'!$P32*(1+'Usages industrie'!$Q32)^(F$5458-$D$5458)/1000</f>
        <v>0</v>
      </c>
      <c r="G5543" s="223">
        <f>G5492*'Usages industrie'!$P32*(1+'Usages industrie'!$Q32)^(G$5458-$D$5458)/1000</f>
        <v>0</v>
      </c>
      <c r="H5543" s="223">
        <f>H5492*'Usages industrie'!$P32*(1+'Usages industrie'!$Q32)^(H$5458-$D$5458)/1000</f>
        <v>0</v>
      </c>
      <c r="I5543" s="223">
        <f>I5492*'Usages industrie'!$P32*(1+'Usages industrie'!$Q32)^(I$5458-$D$5458)/1000</f>
        <v>0</v>
      </c>
      <c r="J5543" s="223">
        <f>J5492*'Usages industrie'!$P32*(1+'Usages industrie'!$Q32)^(J$5458-$D$5458)/1000</f>
        <v>0</v>
      </c>
      <c r="K5543" s="223">
        <f>K5492*'Usages industrie'!$P32*(1+'Usages industrie'!$Q32)^(K$5458-$D$5458)/1000</f>
        <v>0</v>
      </c>
      <c r="L5543" s="223">
        <f>L5492*'Usages industrie'!$P32*(1+'Usages industrie'!$Q32)^(L$5458-$D$5458)/1000</f>
        <v>0</v>
      </c>
      <c r="M5543" s="223">
        <f>M5492*'Usages industrie'!$P32*(1+'Usages industrie'!$Q32)^(M$5458-$D$5458)/1000</f>
        <v>0</v>
      </c>
      <c r="N5543" s="223">
        <f>N5492*'Usages industrie'!$P32*(1+'Usages industrie'!$Q32)^(N$5458-$D$5458)/1000</f>
        <v>0</v>
      </c>
      <c r="O5543" s="223">
        <f>O5492*'Usages industrie'!$P32*(1+'Usages industrie'!$Q32)^(O$5458-$D$5458)/1000</f>
        <v>0</v>
      </c>
      <c r="P5543" s="223">
        <f>P5492*'Usages industrie'!$P32*(1+'Usages industrie'!$Q32)^(P$5458-$D$5458)/1000</f>
        <v>0</v>
      </c>
      <c r="Q5543" s="223">
        <f>Q5492*'Usages industrie'!$P32*(1+'Usages industrie'!$Q32)^(Q$5458-$D$5458)/1000</f>
        <v>0</v>
      </c>
      <c r="R5543" s="223">
        <f>R5492*'Usages industrie'!$P32*(1+'Usages industrie'!$Q32)^(R$5458-$D$5458)/1000</f>
        <v>0</v>
      </c>
    </row>
    <row r="5544" spans="1:18" hidden="1" outlineLevel="2" x14ac:dyDescent="0.25">
      <c r="A5544" s="222" t="str">
        <f>'Usages industrie'!A33</f>
        <v>Usage industriel n°30</v>
      </c>
      <c r="B5544" s="222" t="s">
        <v>645</v>
      </c>
      <c r="C5544" s="222"/>
      <c r="D5544" s="223">
        <f>D5493*'Usages industrie'!$P33*(1+'Usages industrie'!$Q33)^(D$5458-$D$5458)/1000</f>
        <v>0</v>
      </c>
      <c r="E5544" s="223">
        <f>E5493*'Usages industrie'!$P33*(1+'Usages industrie'!$Q33)^(E$5458-$D$5458)/1000</f>
        <v>0</v>
      </c>
      <c r="F5544" s="223">
        <f>F5493*'Usages industrie'!$P33*(1+'Usages industrie'!$Q33)^(F$5458-$D$5458)/1000</f>
        <v>0</v>
      </c>
      <c r="G5544" s="223">
        <f>G5493*'Usages industrie'!$P33*(1+'Usages industrie'!$Q33)^(G$5458-$D$5458)/1000</f>
        <v>0</v>
      </c>
      <c r="H5544" s="223">
        <f>H5493*'Usages industrie'!$P33*(1+'Usages industrie'!$Q33)^(H$5458-$D$5458)/1000</f>
        <v>0</v>
      </c>
      <c r="I5544" s="223">
        <f>I5493*'Usages industrie'!$P33*(1+'Usages industrie'!$Q33)^(I$5458-$D$5458)/1000</f>
        <v>0</v>
      </c>
      <c r="J5544" s="223">
        <f>J5493*'Usages industrie'!$P33*(1+'Usages industrie'!$Q33)^(J$5458-$D$5458)/1000</f>
        <v>0</v>
      </c>
      <c r="K5544" s="223">
        <f>K5493*'Usages industrie'!$P33*(1+'Usages industrie'!$Q33)^(K$5458-$D$5458)/1000</f>
        <v>0</v>
      </c>
      <c r="L5544" s="223">
        <f>L5493*'Usages industrie'!$P33*(1+'Usages industrie'!$Q33)^(L$5458-$D$5458)/1000</f>
        <v>0</v>
      </c>
      <c r="M5544" s="223">
        <f>M5493*'Usages industrie'!$P33*(1+'Usages industrie'!$Q33)^(M$5458-$D$5458)/1000</f>
        <v>0</v>
      </c>
      <c r="N5544" s="223">
        <f>N5493*'Usages industrie'!$P33*(1+'Usages industrie'!$Q33)^(N$5458-$D$5458)/1000</f>
        <v>0</v>
      </c>
      <c r="O5544" s="223">
        <f>O5493*'Usages industrie'!$P33*(1+'Usages industrie'!$Q33)^(O$5458-$D$5458)/1000</f>
        <v>0</v>
      </c>
      <c r="P5544" s="223">
        <f>P5493*'Usages industrie'!$P33*(1+'Usages industrie'!$Q33)^(P$5458-$D$5458)/1000</f>
        <v>0</v>
      </c>
      <c r="Q5544" s="223">
        <f>Q5493*'Usages industrie'!$P33*(1+'Usages industrie'!$Q33)^(Q$5458-$D$5458)/1000</f>
        <v>0</v>
      </c>
      <c r="R5544" s="223">
        <f>R5493*'Usages industrie'!$P33*(1+'Usages industrie'!$Q33)^(R$5458-$D$5458)/1000</f>
        <v>0</v>
      </c>
    </row>
    <row r="5545" spans="1:18" hidden="1" outlineLevel="2" x14ac:dyDescent="0.25">
      <c r="A5545" s="222" t="str">
        <f>'Usages industrie'!A34</f>
        <v>Usage industriel n°31</v>
      </c>
      <c r="B5545" s="222" t="s">
        <v>645</v>
      </c>
      <c r="C5545" s="222"/>
      <c r="D5545" s="223">
        <f>D5494*'Usages industrie'!$P34*(1+'Usages industrie'!$Q34)^(D$5458-$D$5458)/1000</f>
        <v>0</v>
      </c>
      <c r="E5545" s="223">
        <f>E5494*'Usages industrie'!$P34*(1+'Usages industrie'!$Q34)^(E$5458-$D$5458)/1000</f>
        <v>0</v>
      </c>
      <c r="F5545" s="223">
        <f>F5494*'Usages industrie'!$P34*(1+'Usages industrie'!$Q34)^(F$5458-$D$5458)/1000</f>
        <v>0</v>
      </c>
      <c r="G5545" s="223">
        <f>G5494*'Usages industrie'!$P34*(1+'Usages industrie'!$Q34)^(G$5458-$D$5458)/1000</f>
        <v>0</v>
      </c>
      <c r="H5545" s="223">
        <f>H5494*'Usages industrie'!$P34*(1+'Usages industrie'!$Q34)^(H$5458-$D$5458)/1000</f>
        <v>0</v>
      </c>
      <c r="I5545" s="223">
        <f>I5494*'Usages industrie'!$P34*(1+'Usages industrie'!$Q34)^(I$5458-$D$5458)/1000</f>
        <v>0</v>
      </c>
      <c r="J5545" s="223">
        <f>J5494*'Usages industrie'!$P34*(1+'Usages industrie'!$Q34)^(J$5458-$D$5458)/1000</f>
        <v>0</v>
      </c>
      <c r="K5545" s="223">
        <f>K5494*'Usages industrie'!$P34*(1+'Usages industrie'!$Q34)^(K$5458-$D$5458)/1000</f>
        <v>0</v>
      </c>
      <c r="L5545" s="223">
        <f>L5494*'Usages industrie'!$P34*(1+'Usages industrie'!$Q34)^(L$5458-$D$5458)/1000</f>
        <v>0</v>
      </c>
      <c r="M5545" s="223">
        <f>M5494*'Usages industrie'!$P34*(1+'Usages industrie'!$Q34)^(M$5458-$D$5458)/1000</f>
        <v>0</v>
      </c>
      <c r="N5545" s="223">
        <f>N5494*'Usages industrie'!$P34*(1+'Usages industrie'!$Q34)^(N$5458-$D$5458)/1000</f>
        <v>0</v>
      </c>
      <c r="O5545" s="223">
        <f>O5494*'Usages industrie'!$P34*(1+'Usages industrie'!$Q34)^(O$5458-$D$5458)/1000</f>
        <v>0</v>
      </c>
      <c r="P5545" s="223">
        <f>P5494*'Usages industrie'!$P34*(1+'Usages industrie'!$Q34)^(P$5458-$D$5458)/1000</f>
        <v>0</v>
      </c>
      <c r="Q5545" s="223">
        <f>Q5494*'Usages industrie'!$P34*(1+'Usages industrie'!$Q34)^(Q$5458-$D$5458)/1000</f>
        <v>0</v>
      </c>
      <c r="R5545" s="223">
        <f>R5494*'Usages industrie'!$P34*(1+'Usages industrie'!$Q34)^(R$5458-$D$5458)/1000</f>
        <v>0</v>
      </c>
    </row>
    <row r="5546" spans="1:18" hidden="1" outlineLevel="2" x14ac:dyDescent="0.25">
      <c r="A5546" s="222" t="str">
        <f>'Usages industrie'!A35</f>
        <v>Usage industriel n°32</v>
      </c>
      <c r="B5546" s="222" t="s">
        <v>645</v>
      </c>
      <c r="C5546" s="222"/>
      <c r="D5546" s="223">
        <f>D5495*'Usages industrie'!$P35*(1+'Usages industrie'!$Q35)^(D$5458-$D$5458)/1000</f>
        <v>0</v>
      </c>
      <c r="E5546" s="223">
        <f>E5495*'Usages industrie'!$P35*(1+'Usages industrie'!$Q35)^(E$5458-$D$5458)/1000</f>
        <v>0</v>
      </c>
      <c r="F5546" s="223">
        <f>F5495*'Usages industrie'!$P35*(1+'Usages industrie'!$Q35)^(F$5458-$D$5458)/1000</f>
        <v>0</v>
      </c>
      <c r="G5546" s="223">
        <f>G5495*'Usages industrie'!$P35*(1+'Usages industrie'!$Q35)^(G$5458-$D$5458)/1000</f>
        <v>0</v>
      </c>
      <c r="H5546" s="223">
        <f>H5495*'Usages industrie'!$P35*(1+'Usages industrie'!$Q35)^(H$5458-$D$5458)/1000</f>
        <v>0</v>
      </c>
      <c r="I5546" s="223">
        <f>I5495*'Usages industrie'!$P35*(1+'Usages industrie'!$Q35)^(I$5458-$D$5458)/1000</f>
        <v>0</v>
      </c>
      <c r="J5546" s="223">
        <f>J5495*'Usages industrie'!$P35*(1+'Usages industrie'!$Q35)^(J$5458-$D$5458)/1000</f>
        <v>0</v>
      </c>
      <c r="K5546" s="223">
        <f>K5495*'Usages industrie'!$P35*(1+'Usages industrie'!$Q35)^(K$5458-$D$5458)/1000</f>
        <v>0</v>
      </c>
      <c r="L5546" s="223">
        <f>L5495*'Usages industrie'!$P35*(1+'Usages industrie'!$Q35)^(L$5458-$D$5458)/1000</f>
        <v>0</v>
      </c>
      <c r="M5546" s="223">
        <f>M5495*'Usages industrie'!$P35*(1+'Usages industrie'!$Q35)^(M$5458-$D$5458)/1000</f>
        <v>0</v>
      </c>
      <c r="N5546" s="223">
        <f>N5495*'Usages industrie'!$P35*(1+'Usages industrie'!$Q35)^(N$5458-$D$5458)/1000</f>
        <v>0</v>
      </c>
      <c r="O5546" s="223">
        <f>O5495*'Usages industrie'!$P35*(1+'Usages industrie'!$Q35)^(O$5458-$D$5458)/1000</f>
        <v>0</v>
      </c>
      <c r="P5546" s="223">
        <f>P5495*'Usages industrie'!$P35*(1+'Usages industrie'!$Q35)^(P$5458-$D$5458)/1000</f>
        <v>0</v>
      </c>
      <c r="Q5546" s="223">
        <f>Q5495*'Usages industrie'!$P35*(1+'Usages industrie'!$Q35)^(Q$5458-$D$5458)/1000</f>
        <v>0</v>
      </c>
      <c r="R5546" s="223">
        <f>R5495*'Usages industrie'!$P35*(1+'Usages industrie'!$Q35)^(R$5458-$D$5458)/1000</f>
        <v>0</v>
      </c>
    </row>
    <row r="5547" spans="1:18" hidden="1" outlineLevel="2" x14ac:dyDescent="0.25">
      <c r="A5547" s="222" t="str">
        <f>'Usages industrie'!A36</f>
        <v>Usage industriel n°33</v>
      </c>
      <c r="B5547" s="222" t="s">
        <v>645</v>
      </c>
      <c r="C5547" s="222"/>
      <c r="D5547" s="223">
        <f>D5496*'Usages industrie'!$P36*(1+'Usages industrie'!$Q36)^(D$5458-$D$5458)/1000</f>
        <v>0</v>
      </c>
      <c r="E5547" s="223">
        <f>E5496*'Usages industrie'!$P36*(1+'Usages industrie'!$Q36)^(E$5458-$D$5458)/1000</f>
        <v>0</v>
      </c>
      <c r="F5547" s="223">
        <f>F5496*'Usages industrie'!$P36*(1+'Usages industrie'!$Q36)^(F$5458-$D$5458)/1000</f>
        <v>0</v>
      </c>
      <c r="G5547" s="223">
        <f>G5496*'Usages industrie'!$P36*(1+'Usages industrie'!$Q36)^(G$5458-$D$5458)/1000</f>
        <v>0</v>
      </c>
      <c r="H5547" s="223">
        <f>H5496*'Usages industrie'!$P36*(1+'Usages industrie'!$Q36)^(H$5458-$D$5458)/1000</f>
        <v>0</v>
      </c>
      <c r="I5547" s="223">
        <f>I5496*'Usages industrie'!$P36*(1+'Usages industrie'!$Q36)^(I$5458-$D$5458)/1000</f>
        <v>0</v>
      </c>
      <c r="J5547" s="223">
        <f>J5496*'Usages industrie'!$P36*(1+'Usages industrie'!$Q36)^(J$5458-$D$5458)/1000</f>
        <v>0</v>
      </c>
      <c r="K5547" s="223">
        <f>K5496*'Usages industrie'!$P36*(1+'Usages industrie'!$Q36)^(K$5458-$D$5458)/1000</f>
        <v>0</v>
      </c>
      <c r="L5547" s="223">
        <f>L5496*'Usages industrie'!$P36*(1+'Usages industrie'!$Q36)^(L$5458-$D$5458)/1000</f>
        <v>0</v>
      </c>
      <c r="M5547" s="223">
        <f>M5496*'Usages industrie'!$P36*(1+'Usages industrie'!$Q36)^(M$5458-$D$5458)/1000</f>
        <v>0</v>
      </c>
      <c r="N5547" s="223">
        <f>N5496*'Usages industrie'!$P36*(1+'Usages industrie'!$Q36)^(N$5458-$D$5458)/1000</f>
        <v>0</v>
      </c>
      <c r="O5547" s="223">
        <f>O5496*'Usages industrie'!$P36*(1+'Usages industrie'!$Q36)^(O$5458-$D$5458)/1000</f>
        <v>0</v>
      </c>
      <c r="P5547" s="223">
        <f>P5496*'Usages industrie'!$P36*(1+'Usages industrie'!$Q36)^(P$5458-$D$5458)/1000</f>
        <v>0</v>
      </c>
      <c r="Q5547" s="223">
        <f>Q5496*'Usages industrie'!$P36*(1+'Usages industrie'!$Q36)^(Q$5458-$D$5458)/1000</f>
        <v>0</v>
      </c>
      <c r="R5547" s="223">
        <f>R5496*'Usages industrie'!$P36*(1+'Usages industrie'!$Q36)^(R$5458-$D$5458)/1000</f>
        <v>0</v>
      </c>
    </row>
    <row r="5548" spans="1:18" hidden="1" outlineLevel="2" x14ac:dyDescent="0.25">
      <c r="A5548" s="222" t="str">
        <f>'Usages industrie'!A37</f>
        <v>Usage industriel n°34</v>
      </c>
      <c r="B5548" s="222" t="s">
        <v>645</v>
      </c>
      <c r="C5548" s="222"/>
      <c r="D5548" s="223">
        <f>D5497*'Usages industrie'!$P37*(1+'Usages industrie'!$Q37)^(D$5458-$D$5458)/1000</f>
        <v>0</v>
      </c>
      <c r="E5548" s="223">
        <f>E5497*'Usages industrie'!$P37*(1+'Usages industrie'!$Q37)^(E$5458-$D$5458)/1000</f>
        <v>0</v>
      </c>
      <c r="F5548" s="223">
        <f>F5497*'Usages industrie'!$P37*(1+'Usages industrie'!$Q37)^(F$5458-$D$5458)/1000</f>
        <v>0</v>
      </c>
      <c r="G5548" s="223">
        <f>G5497*'Usages industrie'!$P37*(1+'Usages industrie'!$Q37)^(G$5458-$D$5458)/1000</f>
        <v>0</v>
      </c>
      <c r="H5548" s="223">
        <f>H5497*'Usages industrie'!$P37*(1+'Usages industrie'!$Q37)^(H$5458-$D$5458)/1000</f>
        <v>0</v>
      </c>
      <c r="I5548" s="223">
        <f>I5497*'Usages industrie'!$P37*(1+'Usages industrie'!$Q37)^(I$5458-$D$5458)/1000</f>
        <v>0</v>
      </c>
      <c r="J5548" s="223">
        <f>J5497*'Usages industrie'!$P37*(1+'Usages industrie'!$Q37)^(J$5458-$D$5458)/1000</f>
        <v>0</v>
      </c>
      <c r="K5548" s="223">
        <f>K5497*'Usages industrie'!$P37*(1+'Usages industrie'!$Q37)^(K$5458-$D$5458)/1000</f>
        <v>0</v>
      </c>
      <c r="L5548" s="223">
        <f>L5497*'Usages industrie'!$P37*(1+'Usages industrie'!$Q37)^(L$5458-$D$5458)/1000</f>
        <v>0</v>
      </c>
      <c r="M5548" s="223">
        <f>M5497*'Usages industrie'!$P37*(1+'Usages industrie'!$Q37)^(M$5458-$D$5458)/1000</f>
        <v>0</v>
      </c>
      <c r="N5548" s="223">
        <f>N5497*'Usages industrie'!$P37*(1+'Usages industrie'!$Q37)^(N$5458-$D$5458)/1000</f>
        <v>0</v>
      </c>
      <c r="O5548" s="223">
        <f>O5497*'Usages industrie'!$P37*(1+'Usages industrie'!$Q37)^(O$5458-$D$5458)/1000</f>
        <v>0</v>
      </c>
      <c r="P5548" s="223">
        <f>P5497*'Usages industrie'!$P37*(1+'Usages industrie'!$Q37)^(P$5458-$D$5458)/1000</f>
        <v>0</v>
      </c>
      <c r="Q5548" s="223">
        <f>Q5497*'Usages industrie'!$P37*(1+'Usages industrie'!$Q37)^(Q$5458-$D$5458)/1000</f>
        <v>0</v>
      </c>
      <c r="R5548" s="223">
        <f>R5497*'Usages industrie'!$P37*(1+'Usages industrie'!$Q37)^(R$5458-$D$5458)/1000</f>
        <v>0</v>
      </c>
    </row>
    <row r="5549" spans="1:18" hidden="1" outlineLevel="2" x14ac:dyDescent="0.25">
      <c r="A5549" s="222" t="str">
        <f>'Usages industrie'!A38</f>
        <v>Usage industriel n°35</v>
      </c>
      <c r="B5549" s="222" t="s">
        <v>645</v>
      </c>
      <c r="C5549" s="222"/>
      <c r="D5549" s="223">
        <f>D5498*'Usages industrie'!$P38*(1+'Usages industrie'!$Q38)^(D$5458-$D$5458)/1000</f>
        <v>0</v>
      </c>
      <c r="E5549" s="223">
        <f>E5498*'Usages industrie'!$P38*(1+'Usages industrie'!$Q38)^(E$5458-$D$5458)/1000</f>
        <v>0</v>
      </c>
      <c r="F5549" s="223">
        <f>F5498*'Usages industrie'!$P38*(1+'Usages industrie'!$Q38)^(F$5458-$D$5458)/1000</f>
        <v>0</v>
      </c>
      <c r="G5549" s="223">
        <f>G5498*'Usages industrie'!$P38*(1+'Usages industrie'!$Q38)^(G$5458-$D$5458)/1000</f>
        <v>0</v>
      </c>
      <c r="H5549" s="223">
        <f>H5498*'Usages industrie'!$P38*(1+'Usages industrie'!$Q38)^(H$5458-$D$5458)/1000</f>
        <v>0</v>
      </c>
      <c r="I5549" s="223">
        <f>I5498*'Usages industrie'!$P38*(1+'Usages industrie'!$Q38)^(I$5458-$D$5458)/1000</f>
        <v>0</v>
      </c>
      <c r="J5549" s="223">
        <f>J5498*'Usages industrie'!$P38*(1+'Usages industrie'!$Q38)^(J$5458-$D$5458)/1000</f>
        <v>0</v>
      </c>
      <c r="K5549" s="223">
        <f>K5498*'Usages industrie'!$P38*(1+'Usages industrie'!$Q38)^(K$5458-$D$5458)/1000</f>
        <v>0</v>
      </c>
      <c r="L5549" s="223">
        <f>L5498*'Usages industrie'!$P38*(1+'Usages industrie'!$Q38)^(L$5458-$D$5458)/1000</f>
        <v>0</v>
      </c>
      <c r="M5549" s="223">
        <f>M5498*'Usages industrie'!$P38*(1+'Usages industrie'!$Q38)^(M$5458-$D$5458)/1000</f>
        <v>0</v>
      </c>
      <c r="N5549" s="223">
        <f>N5498*'Usages industrie'!$P38*(1+'Usages industrie'!$Q38)^(N$5458-$D$5458)/1000</f>
        <v>0</v>
      </c>
      <c r="O5549" s="223">
        <f>O5498*'Usages industrie'!$P38*(1+'Usages industrie'!$Q38)^(O$5458-$D$5458)/1000</f>
        <v>0</v>
      </c>
      <c r="P5549" s="223">
        <f>P5498*'Usages industrie'!$P38*(1+'Usages industrie'!$Q38)^(P$5458-$D$5458)/1000</f>
        <v>0</v>
      </c>
      <c r="Q5549" s="223">
        <f>Q5498*'Usages industrie'!$P38*(1+'Usages industrie'!$Q38)^(Q$5458-$D$5458)/1000</f>
        <v>0</v>
      </c>
      <c r="R5549" s="223">
        <f>R5498*'Usages industrie'!$P38*(1+'Usages industrie'!$Q38)^(R$5458-$D$5458)/1000</f>
        <v>0</v>
      </c>
    </row>
    <row r="5550" spans="1:18" hidden="1" outlineLevel="2" x14ac:dyDescent="0.25">
      <c r="A5550" s="222" t="str">
        <f>'Usages industrie'!A39</f>
        <v>Usage industriel n°36</v>
      </c>
      <c r="B5550" s="222" t="s">
        <v>645</v>
      </c>
      <c r="C5550" s="222"/>
      <c r="D5550" s="223">
        <f>D5499*'Usages industrie'!$P39*(1+'Usages industrie'!$Q39)^(D$5458-$D$5458)/1000</f>
        <v>0</v>
      </c>
      <c r="E5550" s="223">
        <f>E5499*'Usages industrie'!$P39*(1+'Usages industrie'!$Q39)^(E$5458-$D$5458)/1000</f>
        <v>0</v>
      </c>
      <c r="F5550" s="223">
        <f>F5499*'Usages industrie'!$P39*(1+'Usages industrie'!$Q39)^(F$5458-$D$5458)/1000</f>
        <v>0</v>
      </c>
      <c r="G5550" s="223">
        <f>G5499*'Usages industrie'!$P39*(1+'Usages industrie'!$Q39)^(G$5458-$D$5458)/1000</f>
        <v>0</v>
      </c>
      <c r="H5550" s="223">
        <f>H5499*'Usages industrie'!$P39*(1+'Usages industrie'!$Q39)^(H$5458-$D$5458)/1000</f>
        <v>0</v>
      </c>
      <c r="I5550" s="223">
        <f>I5499*'Usages industrie'!$P39*(1+'Usages industrie'!$Q39)^(I$5458-$D$5458)/1000</f>
        <v>0</v>
      </c>
      <c r="J5550" s="223">
        <f>J5499*'Usages industrie'!$P39*(1+'Usages industrie'!$Q39)^(J$5458-$D$5458)/1000</f>
        <v>0</v>
      </c>
      <c r="K5550" s="223">
        <f>K5499*'Usages industrie'!$P39*(1+'Usages industrie'!$Q39)^(K$5458-$D$5458)/1000</f>
        <v>0</v>
      </c>
      <c r="L5550" s="223">
        <f>L5499*'Usages industrie'!$P39*(1+'Usages industrie'!$Q39)^(L$5458-$D$5458)/1000</f>
        <v>0</v>
      </c>
      <c r="M5550" s="223">
        <f>M5499*'Usages industrie'!$P39*(1+'Usages industrie'!$Q39)^(M$5458-$D$5458)/1000</f>
        <v>0</v>
      </c>
      <c r="N5550" s="223">
        <f>N5499*'Usages industrie'!$P39*(1+'Usages industrie'!$Q39)^(N$5458-$D$5458)/1000</f>
        <v>0</v>
      </c>
      <c r="O5550" s="223">
        <f>O5499*'Usages industrie'!$P39*(1+'Usages industrie'!$Q39)^(O$5458-$D$5458)/1000</f>
        <v>0</v>
      </c>
      <c r="P5550" s="223">
        <f>P5499*'Usages industrie'!$P39*(1+'Usages industrie'!$Q39)^(P$5458-$D$5458)/1000</f>
        <v>0</v>
      </c>
      <c r="Q5550" s="223">
        <f>Q5499*'Usages industrie'!$P39*(1+'Usages industrie'!$Q39)^(Q$5458-$D$5458)/1000</f>
        <v>0</v>
      </c>
      <c r="R5550" s="223">
        <f>R5499*'Usages industrie'!$P39*(1+'Usages industrie'!$Q39)^(R$5458-$D$5458)/1000</f>
        <v>0</v>
      </c>
    </row>
    <row r="5551" spans="1:18" hidden="1" outlineLevel="2" x14ac:dyDescent="0.25">
      <c r="A5551" s="222" t="str">
        <f>'Usages industrie'!A40</f>
        <v>Usage industriel n°37</v>
      </c>
      <c r="B5551" s="222" t="s">
        <v>645</v>
      </c>
      <c r="C5551" s="222"/>
      <c r="D5551" s="223">
        <f>D5500*'Usages industrie'!$P40*(1+'Usages industrie'!$Q40)^(D$5458-$D$5458)/1000</f>
        <v>0</v>
      </c>
      <c r="E5551" s="223">
        <f>E5500*'Usages industrie'!$P40*(1+'Usages industrie'!$Q40)^(E$5458-$D$5458)/1000</f>
        <v>0</v>
      </c>
      <c r="F5551" s="223">
        <f>F5500*'Usages industrie'!$P40*(1+'Usages industrie'!$Q40)^(F$5458-$D$5458)/1000</f>
        <v>0</v>
      </c>
      <c r="G5551" s="223">
        <f>G5500*'Usages industrie'!$P40*(1+'Usages industrie'!$Q40)^(G$5458-$D$5458)/1000</f>
        <v>0</v>
      </c>
      <c r="H5551" s="223">
        <f>H5500*'Usages industrie'!$P40*(1+'Usages industrie'!$Q40)^(H$5458-$D$5458)/1000</f>
        <v>0</v>
      </c>
      <c r="I5551" s="223">
        <f>I5500*'Usages industrie'!$P40*(1+'Usages industrie'!$Q40)^(I$5458-$D$5458)/1000</f>
        <v>0</v>
      </c>
      <c r="J5551" s="223">
        <f>J5500*'Usages industrie'!$P40*(1+'Usages industrie'!$Q40)^(J$5458-$D$5458)/1000</f>
        <v>0</v>
      </c>
      <c r="K5551" s="223">
        <f>K5500*'Usages industrie'!$P40*(1+'Usages industrie'!$Q40)^(K$5458-$D$5458)/1000</f>
        <v>0</v>
      </c>
      <c r="L5551" s="223">
        <f>L5500*'Usages industrie'!$P40*(1+'Usages industrie'!$Q40)^(L$5458-$D$5458)/1000</f>
        <v>0</v>
      </c>
      <c r="M5551" s="223">
        <f>M5500*'Usages industrie'!$P40*(1+'Usages industrie'!$Q40)^(M$5458-$D$5458)/1000</f>
        <v>0</v>
      </c>
      <c r="N5551" s="223">
        <f>N5500*'Usages industrie'!$P40*(1+'Usages industrie'!$Q40)^(N$5458-$D$5458)/1000</f>
        <v>0</v>
      </c>
      <c r="O5551" s="223">
        <f>O5500*'Usages industrie'!$P40*(1+'Usages industrie'!$Q40)^(O$5458-$D$5458)/1000</f>
        <v>0</v>
      </c>
      <c r="P5551" s="223">
        <f>P5500*'Usages industrie'!$P40*(1+'Usages industrie'!$Q40)^(P$5458-$D$5458)/1000</f>
        <v>0</v>
      </c>
      <c r="Q5551" s="223">
        <f>Q5500*'Usages industrie'!$P40*(1+'Usages industrie'!$Q40)^(Q$5458-$D$5458)/1000</f>
        <v>0</v>
      </c>
      <c r="R5551" s="223">
        <f>R5500*'Usages industrie'!$P40*(1+'Usages industrie'!$Q40)^(R$5458-$D$5458)/1000</f>
        <v>0</v>
      </c>
    </row>
    <row r="5552" spans="1:18" hidden="1" outlineLevel="2" x14ac:dyDescent="0.25">
      <c r="A5552" s="222" t="str">
        <f>'Usages industrie'!A41</f>
        <v>Usage industriel n°38</v>
      </c>
      <c r="B5552" s="222" t="s">
        <v>645</v>
      </c>
      <c r="C5552" s="222"/>
      <c r="D5552" s="223">
        <f>D5501*'Usages industrie'!$P41*(1+'Usages industrie'!$Q41)^(D$5458-$D$5458)/1000</f>
        <v>0</v>
      </c>
      <c r="E5552" s="223">
        <f>E5501*'Usages industrie'!$P41*(1+'Usages industrie'!$Q41)^(E$5458-$D$5458)/1000</f>
        <v>0</v>
      </c>
      <c r="F5552" s="223">
        <f>F5501*'Usages industrie'!$P41*(1+'Usages industrie'!$Q41)^(F$5458-$D$5458)/1000</f>
        <v>0</v>
      </c>
      <c r="G5552" s="223">
        <f>G5501*'Usages industrie'!$P41*(1+'Usages industrie'!$Q41)^(G$5458-$D$5458)/1000</f>
        <v>0</v>
      </c>
      <c r="H5552" s="223">
        <f>H5501*'Usages industrie'!$P41*(1+'Usages industrie'!$Q41)^(H$5458-$D$5458)/1000</f>
        <v>0</v>
      </c>
      <c r="I5552" s="223">
        <f>I5501*'Usages industrie'!$P41*(1+'Usages industrie'!$Q41)^(I$5458-$D$5458)/1000</f>
        <v>0</v>
      </c>
      <c r="J5552" s="223">
        <f>J5501*'Usages industrie'!$P41*(1+'Usages industrie'!$Q41)^(J$5458-$D$5458)/1000</f>
        <v>0</v>
      </c>
      <c r="K5552" s="223">
        <f>K5501*'Usages industrie'!$P41*(1+'Usages industrie'!$Q41)^(K$5458-$D$5458)/1000</f>
        <v>0</v>
      </c>
      <c r="L5552" s="223">
        <f>L5501*'Usages industrie'!$P41*(1+'Usages industrie'!$Q41)^(L$5458-$D$5458)/1000</f>
        <v>0</v>
      </c>
      <c r="M5552" s="223">
        <f>M5501*'Usages industrie'!$P41*(1+'Usages industrie'!$Q41)^(M$5458-$D$5458)/1000</f>
        <v>0</v>
      </c>
      <c r="N5552" s="223">
        <f>N5501*'Usages industrie'!$P41*(1+'Usages industrie'!$Q41)^(N$5458-$D$5458)/1000</f>
        <v>0</v>
      </c>
      <c r="O5552" s="223">
        <f>O5501*'Usages industrie'!$P41*(1+'Usages industrie'!$Q41)^(O$5458-$D$5458)/1000</f>
        <v>0</v>
      </c>
      <c r="P5552" s="223">
        <f>P5501*'Usages industrie'!$P41*(1+'Usages industrie'!$Q41)^(P$5458-$D$5458)/1000</f>
        <v>0</v>
      </c>
      <c r="Q5552" s="223">
        <f>Q5501*'Usages industrie'!$P41*(1+'Usages industrie'!$Q41)^(Q$5458-$D$5458)/1000</f>
        <v>0</v>
      </c>
      <c r="R5552" s="223">
        <f>R5501*'Usages industrie'!$P41*(1+'Usages industrie'!$Q41)^(R$5458-$D$5458)/1000</f>
        <v>0</v>
      </c>
    </row>
    <row r="5553" spans="1:18" hidden="1" outlineLevel="2" x14ac:dyDescent="0.25">
      <c r="A5553" s="222" t="str">
        <f>'Usages industrie'!A42</f>
        <v>Usage industriel n°39</v>
      </c>
      <c r="B5553" s="222" t="s">
        <v>645</v>
      </c>
      <c r="C5553" s="222"/>
      <c r="D5553" s="223">
        <f>D5502*'Usages industrie'!$P42*(1+'Usages industrie'!$Q42)^(D$5458-$D$5458)/1000</f>
        <v>0</v>
      </c>
      <c r="E5553" s="223">
        <f>E5502*'Usages industrie'!$P42*(1+'Usages industrie'!$Q42)^(E$5458-$D$5458)/1000</f>
        <v>0</v>
      </c>
      <c r="F5553" s="223">
        <f>F5502*'Usages industrie'!$P42*(1+'Usages industrie'!$Q42)^(F$5458-$D$5458)/1000</f>
        <v>0</v>
      </c>
      <c r="G5553" s="223">
        <f>G5502*'Usages industrie'!$P42*(1+'Usages industrie'!$Q42)^(G$5458-$D$5458)/1000</f>
        <v>0</v>
      </c>
      <c r="H5553" s="223">
        <f>H5502*'Usages industrie'!$P42*(1+'Usages industrie'!$Q42)^(H$5458-$D$5458)/1000</f>
        <v>0</v>
      </c>
      <c r="I5553" s="223">
        <f>I5502*'Usages industrie'!$P42*(1+'Usages industrie'!$Q42)^(I$5458-$D$5458)/1000</f>
        <v>0</v>
      </c>
      <c r="J5553" s="223">
        <f>J5502*'Usages industrie'!$P42*(1+'Usages industrie'!$Q42)^(J$5458-$D$5458)/1000</f>
        <v>0</v>
      </c>
      <c r="K5553" s="223">
        <f>K5502*'Usages industrie'!$P42*(1+'Usages industrie'!$Q42)^(K$5458-$D$5458)/1000</f>
        <v>0</v>
      </c>
      <c r="L5553" s="223">
        <f>L5502*'Usages industrie'!$P42*(1+'Usages industrie'!$Q42)^(L$5458-$D$5458)/1000</f>
        <v>0</v>
      </c>
      <c r="M5553" s="223">
        <f>M5502*'Usages industrie'!$P42*(1+'Usages industrie'!$Q42)^(M$5458-$D$5458)/1000</f>
        <v>0</v>
      </c>
      <c r="N5553" s="223">
        <f>N5502*'Usages industrie'!$P42*(1+'Usages industrie'!$Q42)^(N$5458-$D$5458)/1000</f>
        <v>0</v>
      </c>
      <c r="O5553" s="223">
        <f>O5502*'Usages industrie'!$P42*(1+'Usages industrie'!$Q42)^(O$5458-$D$5458)/1000</f>
        <v>0</v>
      </c>
      <c r="P5553" s="223">
        <f>P5502*'Usages industrie'!$P42*(1+'Usages industrie'!$Q42)^(P$5458-$D$5458)/1000</f>
        <v>0</v>
      </c>
      <c r="Q5553" s="223">
        <f>Q5502*'Usages industrie'!$P42*(1+'Usages industrie'!$Q42)^(Q$5458-$D$5458)/1000</f>
        <v>0</v>
      </c>
      <c r="R5553" s="223">
        <f>R5502*'Usages industrie'!$P42*(1+'Usages industrie'!$Q42)^(R$5458-$D$5458)/1000</f>
        <v>0</v>
      </c>
    </row>
    <row r="5554" spans="1:18" hidden="1" outlineLevel="2" x14ac:dyDescent="0.25">
      <c r="A5554" s="222" t="str">
        <f>'Usages industrie'!A43</f>
        <v>Usage industriel n°40</v>
      </c>
      <c r="B5554" s="222" t="s">
        <v>645</v>
      </c>
      <c r="C5554" s="222"/>
      <c r="D5554" s="223">
        <f>D5503*'Usages industrie'!$P43*(1+'Usages industrie'!$Q43)^(D$5458-$D$5458)/1000</f>
        <v>0</v>
      </c>
      <c r="E5554" s="223">
        <f>E5503*'Usages industrie'!$P43*(1+'Usages industrie'!$Q43)^(E$5458-$D$5458)/1000</f>
        <v>0</v>
      </c>
      <c r="F5554" s="223">
        <f>F5503*'Usages industrie'!$P43*(1+'Usages industrie'!$Q43)^(F$5458-$D$5458)/1000</f>
        <v>0</v>
      </c>
      <c r="G5554" s="223">
        <f>G5503*'Usages industrie'!$P43*(1+'Usages industrie'!$Q43)^(G$5458-$D$5458)/1000</f>
        <v>0</v>
      </c>
      <c r="H5554" s="223">
        <f>H5503*'Usages industrie'!$P43*(1+'Usages industrie'!$Q43)^(H$5458-$D$5458)/1000</f>
        <v>0</v>
      </c>
      <c r="I5554" s="223">
        <f>I5503*'Usages industrie'!$P43*(1+'Usages industrie'!$Q43)^(I$5458-$D$5458)/1000</f>
        <v>0</v>
      </c>
      <c r="J5554" s="223">
        <f>J5503*'Usages industrie'!$P43*(1+'Usages industrie'!$Q43)^(J$5458-$D$5458)/1000</f>
        <v>0</v>
      </c>
      <c r="K5554" s="223">
        <f>K5503*'Usages industrie'!$P43*(1+'Usages industrie'!$Q43)^(K$5458-$D$5458)/1000</f>
        <v>0</v>
      </c>
      <c r="L5554" s="223">
        <f>L5503*'Usages industrie'!$P43*(1+'Usages industrie'!$Q43)^(L$5458-$D$5458)/1000</f>
        <v>0</v>
      </c>
      <c r="M5554" s="223">
        <f>M5503*'Usages industrie'!$P43*(1+'Usages industrie'!$Q43)^(M$5458-$D$5458)/1000</f>
        <v>0</v>
      </c>
      <c r="N5554" s="223">
        <f>N5503*'Usages industrie'!$P43*(1+'Usages industrie'!$Q43)^(N$5458-$D$5458)/1000</f>
        <v>0</v>
      </c>
      <c r="O5554" s="223">
        <f>O5503*'Usages industrie'!$P43*(1+'Usages industrie'!$Q43)^(O$5458-$D$5458)/1000</f>
        <v>0</v>
      </c>
      <c r="P5554" s="223">
        <f>P5503*'Usages industrie'!$P43*(1+'Usages industrie'!$Q43)^(P$5458-$D$5458)/1000</f>
        <v>0</v>
      </c>
      <c r="Q5554" s="223">
        <f>Q5503*'Usages industrie'!$P43*(1+'Usages industrie'!$Q43)^(Q$5458-$D$5458)/1000</f>
        <v>0</v>
      </c>
      <c r="R5554" s="223">
        <f>R5503*'Usages industrie'!$P43*(1+'Usages industrie'!$Q43)^(R$5458-$D$5458)/1000</f>
        <v>0</v>
      </c>
    </row>
    <row r="5555" spans="1:18" hidden="1" outlineLevel="2" x14ac:dyDescent="0.25">
      <c r="A5555" s="222" t="str">
        <f>'Usages industrie'!A44</f>
        <v>Usage industriel n°41</v>
      </c>
      <c r="B5555" s="222" t="s">
        <v>645</v>
      </c>
      <c r="C5555" s="222"/>
      <c r="D5555" s="223">
        <f>D5504*'Usages industrie'!$P44*(1+'Usages industrie'!$Q44)^(D$5458-$D$5458)/1000</f>
        <v>0</v>
      </c>
      <c r="E5555" s="223">
        <f>E5504*'Usages industrie'!$P44*(1+'Usages industrie'!$Q44)^(E$5458-$D$5458)/1000</f>
        <v>0</v>
      </c>
      <c r="F5555" s="223">
        <f>F5504*'Usages industrie'!$P44*(1+'Usages industrie'!$Q44)^(F$5458-$D$5458)/1000</f>
        <v>0</v>
      </c>
      <c r="G5555" s="223">
        <f>G5504*'Usages industrie'!$P44*(1+'Usages industrie'!$Q44)^(G$5458-$D$5458)/1000</f>
        <v>0</v>
      </c>
      <c r="H5555" s="223">
        <f>H5504*'Usages industrie'!$P44*(1+'Usages industrie'!$Q44)^(H$5458-$D$5458)/1000</f>
        <v>0</v>
      </c>
      <c r="I5555" s="223">
        <f>I5504*'Usages industrie'!$P44*(1+'Usages industrie'!$Q44)^(I$5458-$D$5458)/1000</f>
        <v>0</v>
      </c>
      <c r="J5555" s="223">
        <f>J5504*'Usages industrie'!$P44*(1+'Usages industrie'!$Q44)^(J$5458-$D$5458)/1000</f>
        <v>0</v>
      </c>
      <c r="K5555" s="223">
        <f>K5504*'Usages industrie'!$P44*(1+'Usages industrie'!$Q44)^(K$5458-$D$5458)/1000</f>
        <v>0</v>
      </c>
      <c r="L5555" s="223">
        <f>L5504*'Usages industrie'!$P44*(1+'Usages industrie'!$Q44)^(L$5458-$D$5458)/1000</f>
        <v>0</v>
      </c>
      <c r="M5555" s="223">
        <f>M5504*'Usages industrie'!$P44*(1+'Usages industrie'!$Q44)^(M$5458-$D$5458)/1000</f>
        <v>0</v>
      </c>
      <c r="N5555" s="223">
        <f>N5504*'Usages industrie'!$P44*(1+'Usages industrie'!$Q44)^(N$5458-$D$5458)/1000</f>
        <v>0</v>
      </c>
      <c r="O5555" s="223">
        <f>O5504*'Usages industrie'!$P44*(1+'Usages industrie'!$Q44)^(O$5458-$D$5458)/1000</f>
        <v>0</v>
      </c>
      <c r="P5555" s="223">
        <f>P5504*'Usages industrie'!$P44*(1+'Usages industrie'!$Q44)^(P$5458-$D$5458)/1000</f>
        <v>0</v>
      </c>
      <c r="Q5555" s="223">
        <f>Q5504*'Usages industrie'!$P44*(1+'Usages industrie'!$Q44)^(Q$5458-$D$5458)/1000</f>
        <v>0</v>
      </c>
      <c r="R5555" s="223">
        <f>R5504*'Usages industrie'!$P44*(1+'Usages industrie'!$Q44)^(R$5458-$D$5458)/1000</f>
        <v>0</v>
      </c>
    </row>
    <row r="5556" spans="1:18" hidden="1" outlineLevel="2" x14ac:dyDescent="0.25">
      <c r="A5556" s="222" t="str">
        <f>'Usages industrie'!A45</f>
        <v>Usage industriel n°42</v>
      </c>
      <c r="B5556" s="222" t="s">
        <v>645</v>
      </c>
      <c r="C5556" s="222"/>
      <c r="D5556" s="223">
        <f>D5505*'Usages industrie'!$P45*(1+'Usages industrie'!$Q45)^(D$5458-$D$5458)/1000</f>
        <v>0</v>
      </c>
      <c r="E5556" s="223">
        <f>E5505*'Usages industrie'!$P45*(1+'Usages industrie'!$Q45)^(E$5458-$D$5458)/1000</f>
        <v>0</v>
      </c>
      <c r="F5556" s="223">
        <f>F5505*'Usages industrie'!$P45*(1+'Usages industrie'!$Q45)^(F$5458-$D$5458)/1000</f>
        <v>0</v>
      </c>
      <c r="G5556" s="223">
        <f>G5505*'Usages industrie'!$P45*(1+'Usages industrie'!$Q45)^(G$5458-$D$5458)/1000</f>
        <v>0</v>
      </c>
      <c r="H5556" s="223">
        <f>H5505*'Usages industrie'!$P45*(1+'Usages industrie'!$Q45)^(H$5458-$D$5458)/1000</f>
        <v>0</v>
      </c>
      <c r="I5556" s="223">
        <f>I5505*'Usages industrie'!$P45*(1+'Usages industrie'!$Q45)^(I$5458-$D$5458)/1000</f>
        <v>0</v>
      </c>
      <c r="J5556" s="223">
        <f>J5505*'Usages industrie'!$P45*(1+'Usages industrie'!$Q45)^(J$5458-$D$5458)/1000</f>
        <v>0</v>
      </c>
      <c r="K5556" s="223">
        <f>K5505*'Usages industrie'!$P45*(1+'Usages industrie'!$Q45)^(K$5458-$D$5458)/1000</f>
        <v>0</v>
      </c>
      <c r="L5556" s="223">
        <f>L5505*'Usages industrie'!$P45*(1+'Usages industrie'!$Q45)^(L$5458-$D$5458)/1000</f>
        <v>0</v>
      </c>
      <c r="M5556" s="223">
        <f>M5505*'Usages industrie'!$P45*(1+'Usages industrie'!$Q45)^(M$5458-$D$5458)/1000</f>
        <v>0</v>
      </c>
      <c r="N5556" s="223">
        <f>N5505*'Usages industrie'!$P45*(1+'Usages industrie'!$Q45)^(N$5458-$D$5458)/1000</f>
        <v>0</v>
      </c>
      <c r="O5556" s="223">
        <f>O5505*'Usages industrie'!$P45*(1+'Usages industrie'!$Q45)^(O$5458-$D$5458)/1000</f>
        <v>0</v>
      </c>
      <c r="P5556" s="223">
        <f>P5505*'Usages industrie'!$P45*(1+'Usages industrie'!$Q45)^(P$5458-$D$5458)/1000</f>
        <v>0</v>
      </c>
      <c r="Q5556" s="223">
        <f>Q5505*'Usages industrie'!$P45*(1+'Usages industrie'!$Q45)^(Q$5458-$D$5458)/1000</f>
        <v>0</v>
      </c>
      <c r="R5556" s="223">
        <f>R5505*'Usages industrie'!$P45*(1+'Usages industrie'!$Q45)^(R$5458-$D$5458)/1000</f>
        <v>0</v>
      </c>
    </row>
    <row r="5557" spans="1:18" hidden="1" outlineLevel="2" x14ac:dyDescent="0.25">
      <c r="A5557" s="222" t="str">
        <f>'Usages industrie'!A46</f>
        <v>Usage industriel n°43</v>
      </c>
      <c r="B5557" s="222" t="s">
        <v>645</v>
      </c>
      <c r="C5557" s="222"/>
      <c r="D5557" s="223">
        <f>D5506*'Usages industrie'!$P46*(1+'Usages industrie'!$Q46)^(D$5458-$D$5458)/1000</f>
        <v>0</v>
      </c>
      <c r="E5557" s="223">
        <f>E5506*'Usages industrie'!$P46*(1+'Usages industrie'!$Q46)^(E$5458-$D$5458)/1000</f>
        <v>0</v>
      </c>
      <c r="F5557" s="223">
        <f>F5506*'Usages industrie'!$P46*(1+'Usages industrie'!$Q46)^(F$5458-$D$5458)/1000</f>
        <v>0</v>
      </c>
      <c r="G5557" s="223">
        <f>G5506*'Usages industrie'!$P46*(1+'Usages industrie'!$Q46)^(G$5458-$D$5458)/1000</f>
        <v>0</v>
      </c>
      <c r="H5557" s="223">
        <f>H5506*'Usages industrie'!$P46*(1+'Usages industrie'!$Q46)^(H$5458-$D$5458)/1000</f>
        <v>0</v>
      </c>
      <c r="I5557" s="223">
        <f>I5506*'Usages industrie'!$P46*(1+'Usages industrie'!$Q46)^(I$5458-$D$5458)/1000</f>
        <v>0</v>
      </c>
      <c r="J5557" s="223">
        <f>J5506*'Usages industrie'!$P46*(1+'Usages industrie'!$Q46)^(J$5458-$D$5458)/1000</f>
        <v>0</v>
      </c>
      <c r="K5557" s="223">
        <f>K5506*'Usages industrie'!$P46*(1+'Usages industrie'!$Q46)^(K$5458-$D$5458)/1000</f>
        <v>0</v>
      </c>
      <c r="L5557" s="223">
        <f>L5506*'Usages industrie'!$P46*(1+'Usages industrie'!$Q46)^(L$5458-$D$5458)/1000</f>
        <v>0</v>
      </c>
      <c r="M5557" s="223">
        <f>M5506*'Usages industrie'!$P46*(1+'Usages industrie'!$Q46)^(M$5458-$D$5458)/1000</f>
        <v>0</v>
      </c>
      <c r="N5557" s="223">
        <f>N5506*'Usages industrie'!$P46*(1+'Usages industrie'!$Q46)^(N$5458-$D$5458)/1000</f>
        <v>0</v>
      </c>
      <c r="O5557" s="223">
        <f>O5506*'Usages industrie'!$P46*(1+'Usages industrie'!$Q46)^(O$5458-$D$5458)/1000</f>
        <v>0</v>
      </c>
      <c r="P5557" s="223">
        <f>P5506*'Usages industrie'!$P46*(1+'Usages industrie'!$Q46)^(P$5458-$D$5458)/1000</f>
        <v>0</v>
      </c>
      <c r="Q5557" s="223">
        <f>Q5506*'Usages industrie'!$P46*(1+'Usages industrie'!$Q46)^(Q$5458-$D$5458)/1000</f>
        <v>0</v>
      </c>
      <c r="R5557" s="223">
        <f>R5506*'Usages industrie'!$P46*(1+'Usages industrie'!$Q46)^(R$5458-$D$5458)/1000</f>
        <v>0</v>
      </c>
    </row>
    <row r="5558" spans="1:18" hidden="1" outlineLevel="2" x14ac:dyDescent="0.25">
      <c r="A5558" s="222" t="str">
        <f>'Usages industrie'!A47</f>
        <v>Usage industriel n°44</v>
      </c>
      <c r="B5558" s="222" t="s">
        <v>645</v>
      </c>
      <c r="C5558" s="222"/>
      <c r="D5558" s="223">
        <f>D5507*'Usages industrie'!$P47*(1+'Usages industrie'!$Q47)^(D$5458-$D$5458)/1000</f>
        <v>0</v>
      </c>
      <c r="E5558" s="223">
        <f>E5507*'Usages industrie'!$P47*(1+'Usages industrie'!$Q47)^(E$5458-$D$5458)/1000</f>
        <v>0</v>
      </c>
      <c r="F5558" s="223">
        <f>F5507*'Usages industrie'!$P47*(1+'Usages industrie'!$Q47)^(F$5458-$D$5458)/1000</f>
        <v>0</v>
      </c>
      <c r="G5558" s="223">
        <f>G5507*'Usages industrie'!$P47*(1+'Usages industrie'!$Q47)^(G$5458-$D$5458)/1000</f>
        <v>0</v>
      </c>
      <c r="H5558" s="223">
        <f>H5507*'Usages industrie'!$P47*(1+'Usages industrie'!$Q47)^(H$5458-$D$5458)/1000</f>
        <v>0</v>
      </c>
      <c r="I5558" s="223">
        <f>I5507*'Usages industrie'!$P47*(1+'Usages industrie'!$Q47)^(I$5458-$D$5458)/1000</f>
        <v>0</v>
      </c>
      <c r="J5558" s="223">
        <f>J5507*'Usages industrie'!$P47*(1+'Usages industrie'!$Q47)^(J$5458-$D$5458)/1000</f>
        <v>0</v>
      </c>
      <c r="K5558" s="223">
        <f>K5507*'Usages industrie'!$P47*(1+'Usages industrie'!$Q47)^(K$5458-$D$5458)/1000</f>
        <v>0</v>
      </c>
      <c r="L5558" s="223">
        <f>L5507*'Usages industrie'!$P47*(1+'Usages industrie'!$Q47)^(L$5458-$D$5458)/1000</f>
        <v>0</v>
      </c>
      <c r="M5558" s="223">
        <f>M5507*'Usages industrie'!$P47*(1+'Usages industrie'!$Q47)^(M$5458-$D$5458)/1000</f>
        <v>0</v>
      </c>
      <c r="N5558" s="223">
        <f>N5507*'Usages industrie'!$P47*(1+'Usages industrie'!$Q47)^(N$5458-$D$5458)/1000</f>
        <v>0</v>
      </c>
      <c r="O5558" s="223">
        <f>O5507*'Usages industrie'!$P47*(1+'Usages industrie'!$Q47)^(O$5458-$D$5458)/1000</f>
        <v>0</v>
      </c>
      <c r="P5558" s="223">
        <f>P5507*'Usages industrie'!$P47*(1+'Usages industrie'!$Q47)^(P$5458-$D$5458)/1000</f>
        <v>0</v>
      </c>
      <c r="Q5558" s="223">
        <f>Q5507*'Usages industrie'!$P47*(1+'Usages industrie'!$Q47)^(Q$5458-$D$5458)/1000</f>
        <v>0</v>
      </c>
      <c r="R5558" s="223">
        <f>R5507*'Usages industrie'!$P47*(1+'Usages industrie'!$Q47)^(R$5458-$D$5458)/1000</f>
        <v>0</v>
      </c>
    </row>
    <row r="5559" spans="1:18" hidden="1" outlineLevel="2" x14ac:dyDescent="0.25">
      <c r="A5559" s="222" t="str">
        <f>'Usages industrie'!A48</f>
        <v>Usage industriel n°45</v>
      </c>
      <c r="B5559" s="222" t="s">
        <v>645</v>
      </c>
      <c r="C5559" s="222"/>
      <c r="D5559" s="223">
        <f>D5508*'Usages industrie'!$P48*(1+'Usages industrie'!$Q48)^(D$5458-$D$5458)/1000</f>
        <v>0</v>
      </c>
      <c r="E5559" s="223">
        <f>E5508*'Usages industrie'!$P48*(1+'Usages industrie'!$Q48)^(E$5458-$D$5458)/1000</f>
        <v>0</v>
      </c>
      <c r="F5559" s="223">
        <f>F5508*'Usages industrie'!$P48*(1+'Usages industrie'!$Q48)^(F$5458-$D$5458)/1000</f>
        <v>0</v>
      </c>
      <c r="G5559" s="223">
        <f>G5508*'Usages industrie'!$P48*(1+'Usages industrie'!$Q48)^(G$5458-$D$5458)/1000</f>
        <v>0</v>
      </c>
      <c r="H5559" s="223">
        <f>H5508*'Usages industrie'!$P48*(1+'Usages industrie'!$Q48)^(H$5458-$D$5458)/1000</f>
        <v>0</v>
      </c>
      <c r="I5559" s="223">
        <f>I5508*'Usages industrie'!$P48*(1+'Usages industrie'!$Q48)^(I$5458-$D$5458)/1000</f>
        <v>0</v>
      </c>
      <c r="J5559" s="223">
        <f>J5508*'Usages industrie'!$P48*(1+'Usages industrie'!$Q48)^(J$5458-$D$5458)/1000</f>
        <v>0</v>
      </c>
      <c r="K5559" s="223">
        <f>K5508*'Usages industrie'!$P48*(1+'Usages industrie'!$Q48)^(K$5458-$D$5458)/1000</f>
        <v>0</v>
      </c>
      <c r="L5559" s="223">
        <f>L5508*'Usages industrie'!$P48*(1+'Usages industrie'!$Q48)^(L$5458-$D$5458)/1000</f>
        <v>0</v>
      </c>
      <c r="M5559" s="223">
        <f>M5508*'Usages industrie'!$P48*(1+'Usages industrie'!$Q48)^(M$5458-$D$5458)/1000</f>
        <v>0</v>
      </c>
      <c r="N5559" s="223">
        <f>N5508*'Usages industrie'!$P48*(1+'Usages industrie'!$Q48)^(N$5458-$D$5458)/1000</f>
        <v>0</v>
      </c>
      <c r="O5559" s="223">
        <f>O5508*'Usages industrie'!$P48*(1+'Usages industrie'!$Q48)^(O$5458-$D$5458)/1000</f>
        <v>0</v>
      </c>
      <c r="P5559" s="223">
        <f>P5508*'Usages industrie'!$P48*(1+'Usages industrie'!$Q48)^(P$5458-$D$5458)/1000</f>
        <v>0</v>
      </c>
      <c r="Q5559" s="223">
        <f>Q5508*'Usages industrie'!$P48*(1+'Usages industrie'!$Q48)^(Q$5458-$D$5458)/1000</f>
        <v>0</v>
      </c>
      <c r="R5559" s="223">
        <f>R5508*'Usages industrie'!$P48*(1+'Usages industrie'!$Q48)^(R$5458-$D$5458)/1000</f>
        <v>0</v>
      </c>
    </row>
    <row r="5560" spans="1:18" hidden="1" outlineLevel="2" x14ac:dyDescent="0.25">
      <c r="A5560" s="222" t="str">
        <f>'Usages industrie'!A49</f>
        <v>Usage industriel n°46</v>
      </c>
      <c r="B5560" s="222" t="s">
        <v>645</v>
      </c>
      <c r="C5560" s="222"/>
      <c r="D5560" s="223">
        <f>D5509*'Usages industrie'!$P49*(1+'Usages industrie'!$Q49)^(D$5458-$D$5458)/1000</f>
        <v>0</v>
      </c>
      <c r="E5560" s="223">
        <f>E5509*'Usages industrie'!$P49*(1+'Usages industrie'!$Q49)^(E$5458-$D$5458)/1000</f>
        <v>0</v>
      </c>
      <c r="F5560" s="223">
        <f>F5509*'Usages industrie'!$P49*(1+'Usages industrie'!$Q49)^(F$5458-$D$5458)/1000</f>
        <v>0</v>
      </c>
      <c r="G5560" s="223">
        <f>G5509*'Usages industrie'!$P49*(1+'Usages industrie'!$Q49)^(G$5458-$D$5458)/1000</f>
        <v>0</v>
      </c>
      <c r="H5560" s="223">
        <f>H5509*'Usages industrie'!$P49*(1+'Usages industrie'!$Q49)^(H$5458-$D$5458)/1000</f>
        <v>0</v>
      </c>
      <c r="I5560" s="223">
        <f>I5509*'Usages industrie'!$P49*(1+'Usages industrie'!$Q49)^(I$5458-$D$5458)/1000</f>
        <v>0</v>
      </c>
      <c r="J5560" s="223">
        <f>J5509*'Usages industrie'!$P49*(1+'Usages industrie'!$Q49)^(J$5458-$D$5458)/1000</f>
        <v>0</v>
      </c>
      <c r="K5560" s="223">
        <f>K5509*'Usages industrie'!$P49*(1+'Usages industrie'!$Q49)^(K$5458-$D$5458)/1000</f>
        <v>0</v>
      </c>
      <c r="L5560" s="223">
        <f>L5509*'Usages industrie'!$P49*(1+'Usages industrie'!$Q49)^(L$5458-$D$5458)/1000</f>
        <v>0</v>
      </c>
      <c r="M5560" s="223">
        <f>M5509*'Usages industrie'!$P49*(1+'Usages industrie'!$Q49)^(M$5458-$D$5458)/1000</f>
        <v>0</v>
      </c>
      <c r="N5560" s="223">
        <f>N5509*'Usages industrie'!$P49*(1+'Usages industrie'!$Q49)^(N$5458-$D$5458)/1000</f>
        <v>0</v>
      </c>
      <c r="O5560" s="223">
        <f>O5509*'Usages industrie'!$P49*(1+'Usages industrie'!$Q49)^(O$5458-$D$5458)/1000</f>
        <v>0</v>
      </c>
      <c r="P5560" s="223">
        <f>P5509*'Usages industrie'!$P49*(1+'Usages industrie'!$Q49)^(P$5458-$D$5458)/1000</f>
        <v>0</v>
      </c>
      <c r="Q5560" s="223">
        <f>Q5509*'Usages industrie'!$P49*(1+'Usages industrie'!$Q49)^(Q$5458-$D$5458)/1000</f>
        <v>0</v>
      </c>
      <c r="R5560" s="223">
        <f>R5509*'Usages industrie'!$P49*(1+'Usages industrie'!$Q49)^(R$5458-$D$5458)/1000</f>
        <v>0</v>
      </c>
    </row>
    <row r="5561" spans="1:18" hidden="1" outlineLevel="2" x14ac:dyDescent="0.25">
      <c r="A5561" s="222" t="str">
        <f>'Usages industrie'!A50</f>
        <v>Usage industriel n°47</v>
      </c>
      <c r="B5561" s="222" t="s">
        <v>645</v>
      </c>
      <c r="C5561" s="222"/>
      <c r="D5561" s="223">
        <f>D5510*'Usages industrie'!$P50*(1+'Usages industrie'!$Q50)^(D$5458-$D$5458)/1000</f>
        <v>0</v>
      </c>
      <c r="E5561" s="223">
        <f>E5510*'Usages industrie'!$P50*(1+'Usages industrie'!$Q50)^(E$5458-$D$5458)/1000</f>
        <v>0</v>
      </c>
      <c r="F5561" s="223">
        <f>F5510*'Usages industrie'!$P50*(1+'Usages industrie'!$Q50)^(F$5458-$D$5458)/1000</f>
        <v>0</v>
      </c>
      <c r="G5561" s="223">
        <f>G5510*'Usages industrie'!$P50*(1+'Usages industrie'!$Q50)^(G$5458-$D$5458)/1000</f>
        <v>0</v>
      </c>
      <c r="H5561" s="223">
        <f>H5510*'Usages industrie'!$P50*(1+'Usages industrie'!$Q50)^(H$5458-$D$5458)/1000</f>
        <v>0</v>
      </c>
      <c r="I5561" s="223">
        <f>I5510*'Usages industrie'!$P50*(1+'Usages industrie'!$Q50)^(I$5458-$D$5458)/1000</f>
        <v>0</v>
      </c>
      <c r="J5561" s="223">
        <f>J5510*'Usages industrie'!$P50*(1+'Usages industrie'!$Q50)^(J$5458-$D$5458)/1000</f>
        <v>0</v>
      </c>
      <c r="K5561" s="223">
        <f>K5510*'Usages industrie'!$P50*(1+'Usages industrie'!$Q50)^(K$5458-$D$5458)/1000</f>
        <v>0</v>
      </c>
      <c r="L5561" s="223">
        <f>L5510*'Usages industrie'!$P50*(1+'Usages industrie'!$Q50)^(L$5458-$D$5458)/1000</f>
        <v>0</v>
      </c>
      <c r="M5561" s="223">
        <f>M5510*'Usages industrie'!$P50*(1+'Usages industrie'!$Q50)^(M$5458-$D$5458)/1000</f>
        <v>0</v>
      </c>
      <c r="N5561" s="223">
        <f>N5510*'Usages industrie'!$P50*(1+'Usages industrie'!$Q50)^(N$5458-$D$5458)/1000</f>
        <v>0</v>
      </c>
      <c r="O5561" s="223">
        <f>O5510*'Usages industrie'!$P50*(1+'Usages industrie'!$Q50)^(O$5458-$D$5458)/1000</f>
        <v>0</v>
      </c>
      <c r="P5561" s="223">
        <f>P5510*'Usages industrie'!$P50*(1+'Usages industrie'!$Q50)^(P$5458-$D$5458)/1000</f>
        <v>0</v>
      </c>
      <c r="Q5561" s="223">
        <f>Q5510*'Usages industrie'!$P50*(1+'Usages industrie'!$Q50)^(Q$5458-$D$5458)/1000</f>
        <v>0</v>
      </c>
      <c r="R5561" s="223">
        <f>R5510*'Usages industrie'!$P50*(1+'Usages industrie'!$Q50)^(R$5458-$D$5458)/1000</f>
        <v>0</v>
      </c>
    </row>
    <row r="5562" spans="1:18" hidden="1" outlineLevel="2" x14ac:dyDescent="0.25">
      <c r="A5562" s="222" t="str">
        <f>'Usages industrie'!A51</f>
        <v>Usage industriel n°48</v>
      </c>
      <c r="B5562" s="222" t="s">
        <v>645</v>
      </c>
      <c r="C5562" s="222"/>
      <c r="D5562" s="223">
        <f>D5511*'Usages industrie'!$P51*(1+'Usages industrie'!$Q51)^(D$5458-$D$5458)/1000</f>
        <v>0</v>
      </c>
      <c r="E5562" s="223">
        <f>E5511*'Usages industrie'!$P51*(1+'Usages industrie'!$Q51)^(E$5458-$D$5458)/1000</f>
        <v>0</v>
      </c>
      <c r="F5562" s="223">
        <f>F5511*'Usages industrie'!$P51*(1+'Usages industrie'!$Q51)^(F$5458-$D$5458)/1000</f>
        <v>0</v>
      </c>
      <c r="G5562" s="223">
        <f>G5511*'Usages industrie'!$P51*(1+'Usages industrie'!$Q51)^(G$5458-$D$5458)/1000</f>
        <v>0</v>
      </c>
      <c r="H5562" s="223">
        <f>H5511*'Usages industrie'!$P51*(1+'Usages industrie'!$Q51)^(H$5458-$D$5458)/1000</f>
        <v>0</v>
      </c>
      <c r="I5562" s="223">
        <f>I5511*'Usages industrie'!$P51*(1+'Usages industrie'!$Q51)^(I$5458-$D$5458)/1000</f>
        <v>0</v>
      </c>
      <c r="J5562" s="223">
        <f>J5511*'Usages industrie'!$P51*(1+'Usages industrie'!$Q51)^(J$5458-$D$5458)/1000</f>
        <v>0</v>
      </c>
      <c r="K5562" s="223">
        <f>K5511*'Usages industrie'!$P51*(1+'Usages industrie'!$Q51)^(K$5458-$D$5458)/1000</f>
        <v>0</v>
      </c>
      <c r="L5562" s="223">
        <f>L5511*'Usages industrie'!$P51*(1+'Usages industrie'!$Q51)^(L$5458-$D$5458)/1000</f>
        <v>0</v>
      </c>
      <c r="M5562" s="223">
        <f>M5511*'Usages industrie'!$P51*(1+'Usages industrie'!$Q51)^(M$5458-$D$5458)/1000</f>
        <v>0</v>
      </c>
      <c r="N5562" s="223">
        <f>N5511*'Usages industrie'!$P51*(1+'Usages industrie'!$Q51)^(N$5458-$D$5458)/1000</f>
        <v>0</v>
      </c>
      <c r="O5562" s="223">
        <f>O5511*'Usages industrie'!$P51*(1+'Usages industrie'!$Q51)^(O$5458-$D$5458)/1000</f>
        <v>0</v>
      </c>
      <c r="P5562" s="223">
        <f>P5511*'Usages industrie'!$P51*(1+'Usages industrie'!$Q51)^(P$5458-$D$5458)/1000</f>
        <v>0</v>
      </c>
      <c r="Q5562" s="223">
        <f>Q5511*'Usages industrie'!$P51*(1+'Usages industrie'!$Q51)^(Q$5458-$D$5458)/1000</f>
        <v>0</v>
      </c>
      <c r="R5562" s="223">
        <f>R5511*'Usages industrie'!$P51*(1+'Usages industrie'!$Q51)^(R$5458-$D$5458)/1000</f>
        <v>0</v>
      </c>
    </row>
    <row r="5563" spans="1:18" hidden="1" outlineLevel="2" x14ac:dyDescent="0.25">
      <c r="A5563" s="222" t="str">
        <f>'Usages industrie'!A52</f>
        <v>Usage industriel n°49</v>
      </c>
      <c r="B5563" s="222" t="s">
        <v>645</v>
      </c>
      <c r="C5563" s="222"/>
      <c r="D5563" s="223">
        <f>D5512*'Usages industrie'!$P52*(1+'Usages industrie'!$Q52)^(D$5458-$D$5458)/1000</f>
        <v>0</v>
      </c>
      <c r="E5563" s="223">
        <f>E5512*'Usages industrie'!$P52*(1+'Usages industrie'!$Q52)^(E$5458-$D$5458)/1000</f>
        <v>0</v>
      </c>
      <c r="F5563" s="223">
        <f>F5512*'Usages industrie'!$P52*(1+'Usages industrie'!$Q52)^(F$5458-$D$5458)/1000</f>
        <v>0</v>
      </c>
      <c r="G5563" s="223">
        <f>G5512*'Usages industrie'!$P52*(1+'Usages industrie'!$Q52)^(G$5458-$D$5458)/1000</f>
        <v>0</v>
      </c>
      <c r="H5563" s="223">
        <f>H5512*'Usages industrie'!$P52*(1+'Usages industrie'!$Q52)^(H$5458-$D$5458)/1000</f>
        <v>0</v>
      </c>
      <c r="I5563" s="223">
        <f>I5512*'Usages industrie'!$P52*(1+'Usages industrie'!$Q52)^(I$5458-$D$5458)/1000</f>
        <v>0</v>
      </c>
      <c r="J5563" s="223">
        <f>J5512*'Usages industrie'!$P52*(1+'Usages industrie'!$Q52)^(J$5458-$D$5458)/1000</f>
        <v>0</v>
      </c>
      <c r="K5563" s="223">
        <f>K5512*'Usages industrie'!$P52*(1+'Usages industrie'!$Q52)^(K$5458-$D$5458)/1000</f>
        <v>0</v>
      </c>
      <c r="L5563" s="223">
        <f>L5512*'Usages industrie'!$P52*(1+'Usages industrie'!$Q52)^(L$5458-$D$5458)/1000</f>
        <v>0</v>
      </c>
      <c r="M5563" s="223">
        <f>M5512*'Usages industrie'!$P52*(1+'Usages industrie'!$Q52)^(M$5458-$D$5458)/1000</f>
        <v>0</v>
      </c>
      <c r="N5563" s="223">
        <f>N5512*'Usages industrie'!$P52*(1+'Usages industrie'!$Q52)^(N$5458-$D$5458)/1000</f>
        <v>0</v>
      </c>
      <c r="O5563" s="223">
        <f>O5512*'Usages industrie'!$P52*(1+'Usages industrie'!$Q52)^(O$5458-$D$5458)/1000</f>
        <v>0</v>
      </c>
      <c r="P5563" s="223">
        <f>P5512*'Usages industrie'!$P52*(1+'Usages industrie'!$Q52)^(P$5458-$D$5458)/1000</f>
        <v>0</v>
      </c>
      <c r="Q5563" s="223">
        <f>Q5512*'Usages industrie'!$P52*(1+'Usages industrie'!$Q52)^(Q$5458-$D$5458)/1000</f>
        <v>0</v>
      </c>
      <c r="R5563" s="223">
        <f>R5512*'Usages industrie'!$P52*(1+'Usages industrie'!$Q52)^(R$5458-$D$5458)/1000</f>
        <v>0</v>
      </c>
    </row>
    <row r="5564" spans="1:18" hidden="1" outlineLevel="2" x14ac:dyDescent="0.25">
      <c r="A5564" s="222" t="str">
        <f>'Usages industrie'!A53</f>
        <v>Usage industriel n°50</v>
      </c>
      <c r="B5564" s="222" t="s">
        <v>645</v>
      </c>
      <c r="C5564" s="222"/>
      <c r="D5564" s="223">
        <f>D5513*'Usages industrie'!$P53*(1+'Usages industrie'!$Q53)^(D$5458-$D$5458)/1000</f>
        <v>0</v>
      </c>
      <c r="E5564" s="223">
        <f>E5513*'Usages industrie'!$P53*(1+'Usages industrie'!$Q53)^(E$5458-$D$5458)/1000</f>
        <v>0</v>
      </c>
      <c r="F5564" s="223">
        <f>F5513*'Usages industrie'!$P53*(1+'Usages industrie'!$Q53)^(F$5458-$D$5458)/1000</f>
        <v>0</v>
      </c>
      <c r="G5564" s="223">
        <f>G5513*'Usages industrie'!$P53*(1+'Usages industrie'!$Q53)^(G$5458-$D$5458)/1000</f>
        <v>0</v>
      </c>
      <c r="H5564" s="223">
        <f>H5513*'Usages industrie'!$P53*(1+'Usages industrie'!$Q53)^(H$5458-$D$5458)/1000</f>
        <v>0</v>
      </c>
      <c r="I5564" s="223">
        <f>I5513*'Usages industrie'!$P53*(1+'Usages industrie'!$Q53)^(I$5458-$D$5458)/1000</f>
        <v>0</v>
      </c>
      <c r="J5564" s="223">
        <f>J5513*'Usages industrie'!$P53*(1+'Usages industrie'!$Q53)^(J$5458-$D$5458)/1000</f>
        <v>0</v>
      </c>
      <c r="K5564" s="223">
        <f>K5513*'Usages industrie'!$P53*(1+'Usages industrie'!$Q53)^(K$5458-$D$5458)/1000</f>
        <v>0</v>
      </c>
      <c r="L5564" s="223">
        <f>L5513*'Usages industrie'!$P53*(1+'Usages industrie'!$Q53)^(L$5458-$D$5458)/1000</f>
        <v>0</v>
      </c>
      <c r="M5564" s="223">
        <f>M5513*'Usages industrie'!$P53*(1+'Usages industrie'!$Q53)^(M$5458-$D$5458)/1000</f>
        <v>0</v>
      </c>
      <c r="N5564" s="223">
        <f>N5513*'Usages industrie'!$P53*(1+'Usages industrie'!$Q53)^(N$5458-$D$5458)/1000</f>
        <v>0</v>
      </c>
      <c r="O5564" s="223">
        <f>O5513*'Usages industrie'!$P53*(1+'Usages industrie'!$Q53)^(O$5458-$D$5458)/1000</f>
        <v>0</v>
      </c>
      <c r="P5564" s="223">
        <f>P5513*'Usages industrie'!$P53*(1+'Usages industrie'!$Q53)^(P$5458-$D$5458)/1000</f>
        <v>0</v>
      </c>
      <c r="Q5564" s="223">
        <f>Q5513*'Usages industrie'!$P53*(1+'Usages industrie'!$Q53)^(Q$5458-$D$5458)/1000</f>
        <v>0</v>
      </c>
      <c r="R5564" s="223">
        <f>R5513*'Usages industrie'!$P53*(1+'Usages industrie'!$Q53)^(R$5458-$D$5458)/1000</f>
        <v>0</v>
      </c>
    </row>
    <row r="5565" spans="1:18" hidden="1" outlineLevel="1" collapsed="1" x14ac:dyDescent="0.25">
      <c r="A5565" s="222" t="s">
        <v>655</v>
      </c>
      <c r="B5565" s="222"/>
      <c r="C5565" s="222"/>
      <c r="D5565" s="223">
        <f t="shared" ref="D5565:R5565" si="486">SUM(D5515:D5564)</f>
        <v>0</v>
      </c>
      <c r="E5565" s="223">
        <f t="shared" si="486"/>
        <v>0</v>
      </c>
      <c r="F5565" s="223">
        <f t="shared" si="486"/>
        <v>0</v>
      </c>
      <c r="G5565" s="223">
        <f t="shared" si="486"/>
        <v>0</v>
      </c>
      <c r="H5565" s="223">
        <f t="shared" si="486"/>
        <v>0</v>
      </c>
      <c r="I5565" s="223">
        <f t="shared" si="486"/>
        <v>0</v>
      </c>
      <c r="J5565" s="223">
        <f t="shared" si="486"/>
        <v>0</v>
      </c>
      <c r="K5565" s="223">
        <f t="shared" si="486"/>
        <v>0</v>
      </c>
      <c r="L5565" s="223">
        <f t="shared" si="486"/>
        <v>0</v>
      </c>
      <c r="M5565" s="223">
        <f t="shared" si="486"/>
        <v>0</v>
      </c>
      <c r="N5565" s="223">
        <f t="shared" si="486"/>
        <v>0</v>
      </c>
      <c r="O5565" s="223">
        <f t="shared" si="486"/>
        <v>0</v>
      </c>
      <c r="P5565" s="223">
        <f t="shared" si="486"/>
        <v>0</v>
      </c>
      <c r="Q5565" s="223">
        <f t="shared" si="486"/>
        <v>0</v>
      </c>
      <c r="R5565" s="223">
        <f t="shared" si="486"/>
        <v>0</v>
      </c>
    </row>
    <row r="5566" spans="1:18" hidden="1" outlineLevel="1" x14ac:dyDescent="0.25">
      <c r="A5566" s="53" t="s">
        <v>651</v>
      </c>
      <c r="B5566" s="53"/>
      <c r="C5566" s="53"/>
      <c r="D5566" s="244"/>
      <c r="E5566" s="244"/>
      <c r="F5566" s="244"/>
      <c r="G5566" s="244"/>
      <c r="H5566" s="244"/>
      <c r="I5566" s="244"/>
      <c r="J5566" s="244"/>
      <c r="K5566" s="244"/>
      <c r="L5566" s="244"/>
      <c r="M5566" s="244"/>
      <c r="N5566" s="244"/>
      <c r="O5566" s="244"/>
      <c r="P5566" s="244"/>
      <c r="Q5566" s="244"/>
      <c r="R5566" s="244"/>
    </row>
    <row r="5567" spans="1:18" hidden="1" outlineLevel="1" x14ac:dyDescent="0.25">
      <c r="A5567" s="53" t="s">
        <v>656</v>
      </c>
      <c r="B5567" s="53"/>
      <c r="C5567" s="53"/>
      <c r="D5567" s="244"/>
      <c r="E5567" s="244"/>
      <c r="F5567" s="244"/>
      <c r="G5567" s="244"/>
      <c r="H5567" s="244"/>
      <c r="I5567" s="244"/>
      <c r="J5567" s="244"/>
      <c r="K5567" s="244"/>
      <c r="L5567" s="244"/>
      <c r="M5567" s="244"/>
      <c r="N5567" s="244"/>
      <c r="O5567" s="244"/>
      <c r="P5567" s="244"/>
      <c r="Q5567" s="244"/>
      <c r="R5567" s="244"/>
    </row>
    <row r="5568" spans="1:18" hidden="1" outlineLevel="1" x14ac:dyDescent="0.25">
      <c r="A5568" s="53" t="s">
        <v>650</v>
      </c>
      <c r="B5568" s="53"/>
      <c r="C5568" s="53"/>
      <c r="D5568" s="244"/>
      <c r="E5568" s="244"/>
      <c r="F5568" s="244"/>
      <c r="G5568" s="244"/>
      <c r="H5568" s="244"/>
      <c r="I5568" s="244"/>
      <c r="J5568" s="244"/>
      <c r="K5568" s="244"/>
      <c r="L5568" s="244"/>
      <c r="M5568" s="244"/>
      <c r="N5568" s="244"/>
      <c r="O5568" s="244"/>
      <c r="P5568" s="244"/>
      <c r="Q5568" s="244"/>
      <c r="R5568" s="244"/>
    </row>
    <row r="5569" spans="1:18" hidden="1" outlineLevel="1" x14ac:dyDescent="0.25">
      <c r="A5569" s="53" t="s">
        <v>657</v>
      </c>
      <c r="B5569" s="53"/>
      <c r="C5569" s="53"/>
      <c r="D5569" s="244"/>
      <c r="E5569" s="244"/>
      <c r="F5569" s="244"/>
      <c r="G5569" s="244"/>
      <c r="H5569" s="244"/>
      <c r="I5569" s="244"/>
      <c r="J5569" s="244"/>
      <c r="K5569" s="244"/>
      <c r="L5569" s="244"/>
      <c r="M5569" s="244"/>
      <c r="N5569" s="244"/>
      <c r="O5569" s="244"/>
      <c r="P5569" s="244"/>
      <c r="Q5569" s="244"/>
      <c r="R5569" s="244"/>
    </row>
    <row r="5570" spans="1:18" hidden="1" outlineLevel="1" x14ac:dyDescent="0.25">
      <c r="A5570" s="53" t="s">
        <v>652</v>
      </c>
      <c r="B5570" s="53"/>
      <c r="C5570" s="53"/>
      <c r="D5570" s="244"/>
      <c r="E5570" s="244"/>
      <c r="F5570" s="244"/>
      <c r="G5570" s="244"/>
      <c r="H5570" s="244"/>
      <c r="I5570" s="244"/>
      <c r="J5570" s="244"/>
      <c r="K5570" s="244"/>
      <c r="L5570" s="244"/>
      <c r="M5570" s="244"/>
      <c r="N5570" s="244"/>
      <c r="O5570" s="244"/>
      <c r="P5570" s="244"/>
      <c r="Q5570" s="244"/>
      <c r="R5570" s="244"/>
    </row>
    <row r="5571" spans="1:18" hidden="1" outlineLevel="1" x14ac:dyDescent="0.25">
      <c r="A5571" s="53" t="s">
        <v>658</v>
      </c>
      <c r="B5571" s="53"/>
      <c r="C5571" s="53"/>
      <c r="D5571" s="244"/>
      <c r="E5571" s="244"/>
      <c r="F5571" s="244"/>
      <c r="G5571" s="244"/>
      <c r="H5571" s="244"/>
      <c r="I5571" s="244"/>
      <c r="J5571" s="244"/>
      <c r="K5571" s="244"/>
      <c r="L5571" s="244"/>
      <c r="M5571" s="244"/>
      <c r="N5571" s="244"/>
      <c r="O5571" s="244"/>
      <c r="P5571" s="244"/>
      <c r="Q5571" s="244"/>
      <c r="R5571" s="244"/>
    </row>
    <row r="5572" spans="1:18" hidden="1" outlineLevel="1" x14ac:dyDescent="0.25">
      <c r="A5572" s="224" t="s">
        <v>40</v>
      </c>
      <c r="B5572" s="224"/>
      <c r="C5572" s="222"/>
      <c r="D5572" s="223">
        <f t="shared" ref="D5572:R5572" si="487">D5565+D5567+D5569+D5571</f>
        <v>0</v>
      </c>
      <c r="E5572" s="223">
        <f t="shared" si="487"/>
        <v>0</v>
      </c>
      <c r="F5572" s="223">
        <f t="shared" si="487"/>
        <v>0</v>
      </c>
      <c r="G5572" s="223">
        <f t="shared" si="487"/>
        <v>0</v>
      </c>
      <c r="H5572" s="223">
        <f t="shared" si="487"/>
        <v>0</v>
      </c>
      <c r="I5572" s="223">
        <f t="shared" si="487"/>
        <v>0</v>
      </c>
      <c r="J5572" s="223">
        <f t="shared" si="487"/>
        <v>0</v>
      </c>
      <c r="K5572" s="223">
        <f t="shared" si="487"/>
        <v>0</v>
      </c>
      <c r="L5572" s="223">
        <f t="shared" si="487"/>
        <v>0</v>
      </c>
      <c r="M5572" s="223">
        <f t="shared" si="487"/>
        <v>0</v>
      </c>
      <c r="N5572" s="223">
        <f t="shared" si="487"/>
        <v>0</v>
      </c>
      <c r="O5572" s="223">
        <f t="shared" si="487"/>
        <v>0</v>
      </c>
      <c r="P5572" s="223">
        <f t="shared" si="487"/>
        <v>0</v>
      </c>
      <c r="Q5572" s="223">
        <f t="shared" si="487"/>
        <v>0</v>
      </c>
      <c r="R5572" s="223">
        <f t="shared" si="487"/>
        <v>0</v>
      </c>
    </row>
    <row r="5573" spans="1:18" hidden="1" outlineLevel="1" x14ac:dyDescent="0.25"/>
    <row r="5574" spans="1:18" hidden="1" outlineLevel="1" x14ac:dyDescent="0.25">
      <c r="A5574" s="274" t="s">
        <v>0</v>
      </c>
      <c r="B5574" s="225" t="s">
        <v>16</v>
      </c>
      <c r="C5574" s="53"/>
      <c r="D5574" s="244">
        <v>10000</v>
      </c>
      <c r="E5574" s="244">
        <v>10000</v>
      </c>
      <c r="F5574" s="244"/>
      <c r="G5574" s="244"/>
      <c r="H5574" s="244"/>
      <c r="I5574" s="244"/>
      <c r="J5574" s="244"/>
      <c r="K5574" s="244"/>
      <c r="L5574" s="244"/>
      <c r="M5574" s="244"/>
      <c r="N5574" s="244"/>
      <c r="O5574" s="244"/>
      <c r="P5574" s="244"/>
      <c r="Q5574" s="244"/>
      <c r="R5574" s="244"/>
    </row>
    <row r="5575" spans="1:18" hidden="1" outlineLevel="1" x14ac:dyDescent="0.25">
      <c r="A5575" s="274"/>
      <c r="B5575" s="226" t="s">
        <v>42</v>
      </c>
      <c r="C5575" s="222"/>
      <c r="D5575" s="223">
        <f>IF($B5455&lt;&gt;"",D5574*(VLOOKUP($B5455,Production!$G4:$P53,10)*(1+VLOOKUP($B5455,Production!$G4:$Q53,11))^(D5458-$D5458))/1000,0)</f>
        <v>0</v>
      </c>
      <c r="E5575" s="223">
        <f>IF($B5455&lt;&gt;"",E5574*(VLOOKUP($B5455,Production!$G4:$P53,10)*(1+VLOOKUP($B5455,Production!$G4:$Q53,11))^(E5458-$D5458))/1000,0)</f>
        <v>0</v>
      </c>
      <c r="F5575" s="223">
        <f>IF($B5455&lt;&gt;"",F5574*(VLOOKUP($B5455,Production!$G4:$P53,10)*(1+VLOOKUP($B5455,Production!$G4:$Q53,11))^(F5458-$D5458))/1000,0)</f>
        <v>0</v>
      </c>
      <c r="G5575" s="223">
        <f>IF($B5455&lt;&gt;"",G5574*(VLOOKUP($B5455,Production!$G4:$P53,10)*(1+VLOOKUP($B5455,Production!$G4:$Q53,11))^(G5458-$D5458))/1000,0)</f>
        <v>0</v>
      </c>
      <c r="H5575" s="223">
        <f>IF($B5455&lt;&gt;"",H5574*(VLOOKUP($B5455,Production!$G4:$P53,10)*(1+VLOOKUP($B5455,Production!$G4:$Q53,11))^(H5458-$D5458))/1000,0)</f>
        <v>0</v>
      </c>
      <c r="I5575" s="223">
        <f>IF($B5455&lt;&gt;"",I5574*(VLOOKUP($B5455,Production!$G4:$P53,10)*(1+VLOOKUP($B5455,Production!$G4:$Q53,11))^(I5458-$D5458))/1000,0)</f>
        <v>0</v>
      </c>
      <c r="J5575" s="223">
        <f>IF($B5455&lt;&gt;"",J5574*(VLOOKUP($B5455,Production!$G4:$P53,10)*(1+VLOOKUP($B5455,Production!$G4:$Q53,11))^(J5458-$D5458))/1000,0)</f>
        <v>0</v>
      </c>
      <c r="K5575" s="223">
        <f>IF($B5455&lt;&gt;"",K5574*(VLOOKUP($B5455,Production!$G4:$P53,10)*(1+VLOOKUP($B5455,Production!$G4:$Q53,11))^(K5458-$D5458))/1000,0)</f>
        <v>0</v>
      </c>
      <c r="L5575" s="223">
        <f>IF($B5455&lt;&gt;"",L5574*(VLOOKUP($B5455,Production!$G4:$P53,10)*(1+VLOOKUP($B5455,Production!$G4:$Q53,11))^(L5458-$D5458))/1000,0)</f>
        <v>0</v>
      </c>
      <c r="M5575" s="223">
        <f>IF($B5455&lt;&gt;"",M5574*(VLOOKUP($B5455,Production!$G4:$P53,10)*(1+VLOOKUP($B5455,Production!$G4:$Q53,11))^(M5458-$D5458))/1000,0)</f>
        <v>0</v>
      </c>
      <c r="N5575" s="223">
        <f>IF($B5455&lt;&gt;"",N5574*(VLOOKUP($B5455,Production!$G4:$P53,10)*(1+VLOOKUP($B5455,Production!$G4:$Q53,11))^(N5458-$D5458))/1000,0)</f>
        <v>0</v>
      </c>
      <c r="O5575" s="223">
        <f>IF($B5455&lt;&gt;"",O5574*(VLOOKUP($B5455,Production!$G4:$P53,10)*(1+VLOOKUP($B5455,Production!$G4:$Q53,11))^(O5458-$D5458))/1000,0)</f>
        <v>0</v>
      </c>
      <c r="P5575" s="223">
        <f>IF($B5455&lt;&gt;"",P5574*(VLOOKUP($B5455,Production!$G4:$P53,10)*(1+VLOOKUP($B5455,Production!$G4:$Q53,11))^(P5458-$D5458))/1000,0)</f>
        <v>0</v>
      </c>
      <c r="Q5575" s="223">
        <f>IF($B5455&lt;&gt;"",Q5574*(VLOOKUP($B5455,Production!$G4:$P53,10)*(1+VLOOKUP($B5455,Production!$G4:$Q53,11))^(Q5458-$D5458))/1000,0)</f>
        <v>0</v>
      </c>
      <c r="R5575" s="223">
        <f>IF($B5455&lt;&gt;"",R5574*(VLOOKUP($B5455,Production!$G4:$P53,10)*(1+VLOOKUP($B5455,Production!$G4:$Q53,11))^(R5458-$D5458))/1000,0)</f>
        <v>0</v>
      </c>
    </row>
    <row r="5576" spans="1:18" hidden="1" outlineLevel="1" x14ac:dyDescent="0.25">
      <c r="A5576" s="274" t="s">
        <v>13</v>
      </c>
      <c r="B5576" s="225" t="s">
        <v>17</v>
      </c>
      <c r="C5576" s="53"/>
      <c r="D5576" s="244">
        <v>10000</v>
      </c>
      <c r="E5576" s="244">
        <v>10000</v>
      </c>
      <c r="F5576" s="244"/>
      <c r="G5576" s="244"/>
      <c r="H5576" s="244"/>
      <c r="I5576" s="244"/>
      <c r="J5576" s="244"/>
      <c r="K5576" s="244"/>
      <c r="L5576" s="244"/>
      <c r="M5576" s="244"/>
      <c r="N5576" s="244"/>
      <c r="O5576" s="244"/>
      <c r="P5576" s="244"/>
      <c r="Q5576" s="244"/>
      <c r="R5576" s="244"/>
    </row>
    <row r="5577" spans="1:18" hidden="1" outlineLevel="1" x14ac:dyDescent="0.25">
      <c r="A5577" s="274"/>
      <c r="B5577" s="226" t="s">
        <v>42</v>
      </c>
      <c r="C5577" s="222"/>
      <c r="D5577" s="223">
        <f>IF($B5455&lt;&gt;"",D5576*(VLOOKUP($B5455,Production!$G4:$R53,10)*(1+VLOOKUP($B5455,Production!$G4:$S53,11))^(D5458-$D5458))/1000,0)</f>
        <v>0</v>
      </c>
      <c r="E5577" s="223">
        <f>IF($B5455&lt;&gt;"",E5576*(VLOOKUP($B5455,Production!$G4:$R53,10)*(1+VLOOKUP($B5455,Production!$G4:$S53,11))^(E5458-$D5458))/1000,0)</f>
        <v>0</v>
      </c>
      <c r="F5577" s="223">
        <f>IF($B5455&lt;&gt;"",F5576*(VLOOKUP($B5455,Production!$G4:$R53,10)*(1+VLOOKUP($B5455,Production!$G4:$S53,11))^(F5458-$D5458))/1000,0)</f>
        <v>0</v>
      </c>
      <c r="G5577" s="223">
        <f>IF($B5455&lt;&gt;"",G5576*(VLOOKUP($B5455,Production!$G4:$R53,10)*(1+VLOOKUP($B5455,Production!$G4:$S53,11))^(G5458-$D5458))/1000,0)</f>
        <v>0</v>
      </c>
      <c r="H5577" s="223">
        <f>IF($B5455&lt;&gt;"",H5576*(VLOOKUP($B5455,Production!$G4:$R53,10)*(1+VLOOKUP($B5455,Production!$G4:$S53,11))^(H5458-$D5458))/1000,0)</f>
        <v>0</v>
      </c>
      <c r="I5577" s="223">
        <f>IF($B5455&lt;&gt;"",I5576*(VLOOKUP($B5455,Production!$G4:$R53,10)*(1+VLOOKUP($B5455,Production!$G4:$S53,11))^(I5458-$D5458))/1000,0)</f>
        <v>0</v>
      </c>
      <c r="J5577" s="223">
        <f>IF($B5455&lt;&gt;"",J5576*(VLOOKUP($B5455,Production!$G4:$R53,10)*(1+VLOOKUP($B5455,Production!$G4:$S53,11))^(J5458-$D5458))/1000,0)</f>
        <v>0</v>
      </c>
      <c r="K5577" s="223">
        <f>IF($B5455&lt;&gt;"",K5576*(VLOOKUP($B5455,Production!$G4:$R53,10)*(1+VLOOKUP($B5455,Production!$G4:$S53,11))^(K5458-$D5458))/1000,0)</f>
        <v>0</v>
      </c>
      <c r="L5577" s="223">
        <f>IF($B5455&lt;&gt;"",L5576*(VLOOKUP($B5455,Production!$G4:$R53,10)*(1+VLOOKUP($B5455,Production!$G4:$S53,11))^(L5458-$D5458))/1000,0)</f>
        <v>0</v>
      </c>
      <c r="M5577" s="223">
        <f>IF($B5455&lt;&gt;"",M5576*(VLOOKUP($B5455,Production!$G4:$R53,10)*(1+VLOOKUP($B5455,Production!$G4:$S53,11))^(M5458-$D5458))/1000,0)</f>
        <v>0</v>
      </c>
      <c r="N5577" s="223">
        <f>IF($B5455&lt;&gt;"",N5576*(VLOOKUP($B5455,Production!$G4:$R53,10)*(1+VLOOKUP($B5455,Production!$G4:$S53,11))^(N5458-$D5458))/1000,0)</f>
        <v>0</v>
      </c>
      <c r="O5577" s="223">
        <f>IF($B5455&lt;&gt;"",O5576*(VLOOKUP($B5455,Production!$G4:$R53,10)*(1+VLOOKUP($B5455,Production!$G4:$S53,11))^(O5458-$D5458))/1000,0)</f>
        <v>0</v>
      </c>
      <c r="P5577" s="223">
        <f>IF($B5455&lt;&gt;"",P5576*(VLOOKUP($B5455,Production!$G4:$R53,10)*(1+VLOOKUP($B5455,Production!$G4:$S53,11))^(P5458-$D5458))/1000,0)</f>
        <v>0</v>
      </c>
      <c r="Q5577" s="223">
        <f>IF($B5455&lt;&gt;"",Q5576*(VLOOKUP($B5455,Production!$G4:$R53,10)*(1+VLOOKUP($B5455,Production!$G4:$S53,11))^(Q5458-$D5458))/1000,0)</f>
        <v>0</v>
      </c>
      <c r="R5577" s="223">
        <f>IF($B5455&lt;&gt;"",R5576*(VLOOKUP($B5455,Production!$G4:$R53,10)*(1+VLOOKUP($B5455,Production!$G4:$S53,11))^(R5458-$D5458))/1000,0)</f>
        <v>0</v>
      </c>
    </row>
    <row r="5578" spans="1:18" hidden="1" outlineLevel="1" x14ac:dyDescent="0.25">
      <c r="A5578" s="225" t="s">
        <v>56</v>
      </c>
      <c r="B5578" s="225"/>
      <c r="C5578" s="53"/>
      <c r="D5578" s="244"/>
      <c r="E5578" s="244"/>
      <c r="F5578" s="244"/>
      <c r="G5578" s="244"/>
      <c r="H5578" s="244"/>
      <c r="I5578" s="244"/>
      <c r="J5578" s="244"/>
      <c r="K5578" s="244"/>
      <c r="L5578" s="244"/>
      <c r="M5578" s="244"/>
      <c r="N5578" s="244"/>
      <c r="O5578" s="244"/>
      <c r="P5578" s="244"/>
      <c r="Q5578" s="244"/>
      <c r="R5578" s="244"/>
    </row>
    <row r="5579" spans="1:18" hidden="1" outlineLevel="1" x14ac:dyDescent="0.25">
      <c r="A5579" s="225" t="s">
        <v>57</v>
      </c>
      <c r="B5579" s="225"/>
      <c r="C5579" s="53"/>
      <c r="D5579" s="244"/>
      <c r="E5579" s="244"/>
      <c r="F5579" s="244"/>
      <c r="G5579" s="244"/>
      <c r="H5579" s="244"/>
      <c r="I5579" s="244"/>
      <c r="J5579" s="244"/>
      <c r="K5579" s="244"/>
      <c r="L5579" s="244"/>
      <c r="M5579" s="244"/>
      <c r="N5579" s="244"/>
      <c r="O5579" s="244"/>
      <c r="P5579" s="244"/>
      <c r="Q5579" s="244"/>
      <c r="R5579" s="244"/>
    </row>
    <row r="5580" spans="1:18" hidden="1" outlineLevel="1" x14ac:dyDescent="0.25">
      <c r="A5580" s="224" t="s">
        <v>659</v>
      </c>
      <c r="B5580" s="222"/>
      <c r="C5580" s="222"/>
      <c r="D5580" s="223">
        <f t="shared" ref="D5580:R5580" si="488">D5575+D5577+D5578+D5579</f>
        <v>0</v>
      </c>
      <c r="E5580" s="223">
        <f t="shared" si="488"/>
        <v>0</v>
      </c>
      <c r="F5580" s="223">
        <f t="shared" si="488"/>
        <v>0</v>
      </c>
      <c r="G5580" s="223">
        <f t="shared" si="488"/>
        <v>0</v>
      </c>
      <c r="H5580" s="223">
        <f t="shared" si="488"/>
        <v>0</v>
      </c>
      <c r="I5580" s="223">
        <f t="shared" si="488"/>
        <v>0</v>
      </c>
      <c r="J5580" s="223">
        <f t="shared" si="488"/>
        <v>0</v>
      </c>
      <c r="K5580" s="223">
        <f t="shared" si="488"/>
        <v>0</v>
      </c>
      <c r="L5580" s="223">
        <f t="shared" si="488"/>
        <v>0</v>
      </c>
      <c r="M5580" s="223">
        <f t="shared" si="488"/>
        <v>0</v>
      </c>
      <c r="N5580" s="223">
        <f t="shared" si="488"/>
        <v>0</v>
      </c>
      <c r="O5580" s="223">
        <f t="shared" si="488"/>
        <v>0</v>
      </c>
      <c r="P5580" s="223">
        <f t="shared" si="488"/>
        <v>0</v>
      </c>
      <c r="Q5580" s="223">
        <f t="shared" si="488"/>
        <v>0</v>
      </c>
      <c r="R5580" s="223">
        <f t="shared" si="488"/>
        <v>0</v>
      </c>
    </row>
    <row r="5581" spans="1:18" hidden="1" outlineLevel="1" x14ac:dyDescent="0.25"/>
    <row r="5582" spans="1:18" hidden="1" outlineLevel="1" x14ac:dyDescent="0.25">
      <c r="A5582" s="222" t="s">
        <v>663</v>
      </c>
      <c r="B5582" s="222"/>
      <c r="C5582" s="222"/>
      <c r="D5582" s="223">
        <f t="shared" ref="D5582:R5582" si="489">D5572-D5580</f>
        <v>0</v>
      </c>
      <c r="E5582" s="223">
        <f t="shared" si="489"/>
        <v>0</v>
      </c>
      <c r="F5582" s="223">
        <f t="shared" si="489"/>
        <v>0</v>
      </c>
      <c r="G5582" s="223">
        <f t="shared" si="489"/>
        <v>0</v>
      </c>
      <c r="H5582" s="223">
        <f t="shared" si="489"/>
        <v>0</v>
      </c>
      <c r="I5582" s="223">
        <f t="shared" si="489"/>
        <v>0</v>
      </c>
      <c r="J5582" s="223">
        <f t="shared" si="489"/>
        <v>0</v>
      </c>
      <c r="K5582" s="223">
        <f t="shared" si="489"/>
        <v>0</v>
      </c>
      <c r="L5582" s="223">
        <f t="shared" si="489"/>
        <v>0</v>
      </c>
      <c r="M5582" s="223">
        <f t="shared" si="489"/>
        <v>0</v>
      </c>
      <c r="N5582" s="223">
        <f t="shared" si="489"/>
        <v>0</v>
      </c>
      <c r="O5582" s="223">
        <f t="shared" si="489"/>
        <v>0</v>
      </c>
      <c r="P5582" s="223">
        <f t="shared" si="489"/>
        <v>0</v>
      </c>
      <c r="Q5582" s="223">
        <f t="shared" si="489"/>
        <v>0</v>
      </c>
      <c r="R5582" s="223">
        <f t="shared" si="489"/>
        <v>0</v>
      </c>
    </row>
    <row r="5583" spans="1:18" hidden="1" outlineLevel="1" x14ac:dyDescent="0.25"/>
    <row r="5584" spans="1:18" hidden="1" outlineLevel="1" x14ac:dyDescent="0.25">
      <c r="A5584" s="53" t="s">
        <v>664</v>
      </c>
      <c r="B5584" s="53"/>
      <c r="C5584" s="53"/>
      <c r="D5584" s="244"/>
      <c r="E5584" s="244"/>
      <c r="F5584" s="244"/>
      <c r="G5584" s="244"/>
      <c r="H5584" s="244"/>
      <c r="I5584" s="244"/>
      <c r="J5584" s="244"/>
      <c r="K5584" s="244"/>
      <c r="L5584" s="244"/>
      <c r="M5584" s="244"/>
      <c r="N5584" s="244"/>
      <c r="O5584" s="244"/>
      <c r="P5584" s="244"/>
      <c r="Q5584" s="244"/>
      <c r="R5584" s="244"/>
    </row>
    <row r="5585" spans="1:18" hidden="1" outlineLevel="1" x14ac:dyDescent="0.25"/>
    <row r="5586" spans="1:18" hidden="1" outlineLevel="1" x14ac:dyDescent="0.25">
      <c r="A5586" s="222" t="s">
        <v>665</v>
      </c>
      <c r="B5586" s="222"/>
      <c r="C5586" s="222"/>
      <c r="D5586" s="223">
        <f t="shared" ref="D5586:R5586" si="490">D5582-D5584</f>
        <v>0</v>
      </c>
      <c r="E5586" s="223">
        <f t="shared" si="490"/>
        <v>0</v>
      </c>
      <c r="F5586" s="223">
        <f t="shared" si="490"/>
        <v>0</v>
      </c>
      <c r="G5586" s="223">
        <f t="shared" si="490"/>
        <v>0</v>
      </c>
      <c r="H5586" s="223">
        <f t="shared" si="490"/>
        <v>0</v>
      </c>
      <c r="I5586" s="223">
        <f t="shared" si="490"/>
        <v>0</v>
      </c>
      <c r="J5586" s="223">
        <f t="shared" si="490"/>
        <v>0</v>
      </c>
      <c r="K5586" s="223">
        <f t="shared" si="490"/>
        <v>0</v>
      </c>
      <c r="L5586" s="223">
        <f t="shared" si="490"/>
        <v>0</v>
      </c>
      <c r="M5586" s="223">
        <f t="shared" si="490"/>
        <v>0</v>
      </c>
      <c r="N5586" s="223">
        <f t="shared" si="490"/>
        <v>0</v>
      </c>
      <c r="O5586" s="223">
        <f t="shared" si="490"/>
        <v>0</v>
      </c>
      <c r="P5586" s="223">
        <f t="shared" si="490"/>
        <v>0</v>
      </c>
      <c r="Q5586" s="223">
        <f t="shared" si="490"/>
        <v>0</v>
      </c>
      <c r="R5586" s="223">
        <f t="shared" si="490"/>
        <v>0</v>
      </c>
    </row>
    <row r="5587" spans="1:18" hidden="1" outlineLevel="1" x14ac:dyDescent="0.25">
      <c r="A5587" s="222" t="s">
        <v>666</v>
      </c>
      <c r="B5587" s="222"/>
      <c r="C5587" s="222"/>
      <c r="D5587" s="223">
        <f t="shared" ref="D5587:R5587" si="491">$B5456*D5586</f>
        <v>0</v>
      </c>
      <c r="E5587" s="223">
        <f t="shared" si="491"/>
        <v>0</v>
      </c>
      <c r="F5587" s="223">
        <f t="shared" si="491"/>
        <v>0</v>
      </c>
      <c r="G5587" s="223">
        <f t="shared" si="491"/>
        <v>0</v>
      </c>
      <c r="H5587" s="223">
        <f t="shared" si="491"/>
        <v>0</v>
      </c>
      <c r="I5587" s="223">
        <f t="shared" si="491"/>
        <v>0</v>
      </c>
      <c r="J5587" s="223">
        <f t="shared" si="491"/>
        <v>0</v>
      </c>
      <c r="K5587" s="223">
        <f t="shared" si="491"/>
        <v>0</v>
      </c>
      <c r="L5587" s="223">
        <f t="shared" si="491"/>
        <v>0</v>
      </c>
      <c r="M5587" s="223">
        <f t="shared" si="491"/>
        <v>0</v>
      </c>
      <c r="N5587" s="223">
        <f t="shared" si="491"/>
        <v>0</v>
      </c>
      <c r="O5587" s="223">
        <f t="shared" si="491"/>
        <v>0</v>
      </c>
      <c r="P5587" s="223">
        <f t="shared" si="491"/>
        <v>0</v>
      </c>
      <c r="Q5587" s="223">
        <f t="shared" si="491"/>
        <v>0</v>
      </c>
      <c r="R5587" s="223">
        <f t="shared" si="491"/>
        <v>0</v>
      </c>
    </row>
    <row r="5588" spans="1:18" hidden="1" outlineLevel="1" x14ac:dyDescent="0.25"/>
    <row r="5589" spans="1:18" hidden="1" outlineLevel="1" x14ac:dyDescent="0.25">
      <c r="A5589" s="222" t="s">
        <v>667</v>
      </c>
      <c r="B5589" s="222"/>
      <c r="C5589" s="222"/>
      <c r="D5589" s="223">
        <f t="shared" ref="D5589:R5589" si="492">D5586-D5587</f>
        <v>0</v>
      </c>
      <c r="E5589" s="223">
        <f t="shared" si="492"/>
        <v>0</v>
      </c>
      <c r="F5589" s="223">
        <f t="shared" si="492"/>
        <v>0</v>
      </c>
      <c r="G5589" s="223">
        <f t="shared" si="492"/>
        <v>0</v>
      </c>
      <c r="H5589" s="223">
        <f t="shared" si="492"/>
        <v>0</v>
      </c>
      <c r="I5589" s="223">
        <f t="shared" si="492"/>
        <v>0</v>
      </c>
      <c r="J5589" s="223">
        <f t="shared" si="492"/>
        <v>0</v>
      </c>
      <c r="K5589" s="223">
        <f t="shared" si="492"/>
        <v>0</v>
      </c>
      <c r="L5589" s="223">
        <f t="shared" si="492"/>
        <v>0</v>
      </c>
      <c r="M5589" s="223">
        <f t="shared" si="492"/>
        <v>0</v>
      </c>
      <c r="N5589" s="223">
        <f t="shared" si="492"/>
        <v>0</v>
      </c>
      <c r="O5589" s="223">
        <f t="shared" si="492"/>
        <v>0</v>
      </c>
      <c r="P5589" s="223">
        <f t="shared" si="492"/>
        <v>0</v>
      </c>
      <c r="Q5589" s="223">
        <f t="shared" si="492"/>
        <v>0</v>
      </c>
      <c r="R5589" s="223">
        <f t="shared" si="492"/>
        <v>0</v>
      </c>
    </row>
    <row r="5590" spans="1:18" hidden="1" outlineLevel="1" x14ac:dyDescent="0.25"/>
    <row r="5591" spans="1:18" hidden="1" outlineLevel="1" x14ac:dyDescent="0.25">
      <c r="A5591" s="221" t="s">
        <v>668</v>
      </c>
      <c r="B5591" s="221"/>
      <c r="C5591" s="220"/>
      <c r="D5591" s="215" t="e">
        <f>IRR(D5589:R5589)</f>
        <v>#NUM!</v>
      </c>
    </row>
    <row r="5592" spans="1:18" collapsed="1" x14ac:dyDescent="0.25"/>
    <row r="5594" spans="1:18" s="169" customFormat="1" x14ac:dyDescent="0.25">
      <c r="A5594" s="169" t="s">
        <v>921</v>
      </c>
    </row>
    <row r="5595" spans="1:18" hidden="1" outlineLevel="1" x14ac:dyDescent="0.25"/>
    <row r="5596" spans="1:18" hidden="1" outlineLevel="1" x14ac:dyDescent="0.25">
      <c r="A5596" s="217" t="s">
        <v>644</v>
      </c>
      <c r="B5596" s="208"/>
    </row>
    <row r="5597" spans="1:18" ht="15.75" hidden="1" outlineLevel="1" thickBot="1" x14ac:dyDescent="0.3">
      <c r="A5597" s="219" t="s">
        <v>12</v>
      </c>
      <c r="B5597" s="243"/>
    </row>
    <row r="5598" spans="1:18" hidden="1" outlineLevel="1" x14ac:dyDescent="0.25"/>
    <row r="5599" spans="1:18" hidden="1" outlineLevel="1" x14ac:dyDescent="0.25">
      <c r="A5599" s="53" t="s">
        <v>14</v>
      </c>
      <c r="B5599" s="53"/>
      <c r="C5599" s="223">
        <v>0</v>
      </c>
      <c r="D5599" s="223">
        <v>1</v>
      </c>
      <c r="E5599" s="223">
        <v>2</v>
      </c>
      <c r="F5599" s="223">
        <v>3</v>
      </c>
      <c r="G5599" s="223">
        <v>4</v>
      </c>
      <c r="H5599" s="223">
        <v>5</v>
      </c>
      <c r="I5599" s="223">
        <v>6</v>
      </c>
      <c r="J5599" s="223">
        <v>7</v>
      </c>
      <c r="K5599" s="223">
        <v>8</v>
      </c>
      <c r="L5599" s="223">
        <v>9</v>
      </c>
      <c r="M5599" s="223">
        <v>10</v>
      </c>
      <c r="N5599" s="223">
        <v>11</v>
      </c>
      <c r="O5599" s="223">
        <v>12</v>
      </c>
      <c r="P5599" s="223">
        <v>13</v>
      </c>
      <c r="Q5599" s="223">
        <v>14</v>
      </c>
      <c r="R5599" s="223">
        <v>15</v>
      </c>
    </row>
    <row r="5600" spans="1:18" hidden="1" outlineLevel="1" x14ac:dyDescent="0.25"/>
    <row r="5601" spans="1:18" hidden="1" outlineLevel="1" x14ac:dyDescent="0.25">
      <c r="A5601" s="53" t="s">
        <v>59</v>
      </c>
      <c r="B5601" s="53"/>
      <c r="C5601" s="244"/>
      <c r="D5601" s="244"/>
      <c r="E5601" s="244"/>
      <c r="F5601" s="244"/>
      <c r="G5601" s="244"/>
      <c r="H5601" s="244"/>
      <c r="I5601" s="244"/>
      <c r="J5601" s="244"/>
      <c r="K5601" s="244"/>
      <c r="L5601" s="244"/>
      <c r="M5601" s="244"/>
      <c r="N5601" s="244"/>
      <c r="O5601" s="244"/>
      <c r="P5601" s="244"/>
      <c r="Q5601" s="244"/>
      <c r="R5601" s="244"/>
    </row>
    <row r="5602" spans="1:18" hidden="1" outlineLevel="1" x14ac:dyDescent="0.25">
      <c r="A5602" s="53" t="s">
        <v>824</v>
      </c>
      <c r="B5602" s="53"/>
      <c r="C5602" s="244"/>
      <c r="D5602" s="244"/>
      <c r="E5602" s="244"/>
      <c r="F5602" s="244"/>
      <c r="G5602" s="244"/>
      <c r="H5602" s="244"/>
      <c r="I5602" s="244"/>
      <c r="J5602" s="244"/>
      <c r="K5602" s="244"/>
      <c r="L5602" s="244"/>
      <c r="M5602" s="244"/>
      <c r="N5602" s="244"/>
      <c r="O5602" s="244"/>
      <c r="P5602" s="244"/>
      <c r="Q5602" s="244"/>
      <c r="R5602" s="244"/>
    </row>
    <row r="5603" spans="1:18" hidden="1" outlineLevel="1" x14ac:dyDescent="0.25">
      <c r="A5603" s="53" t="s">
        <v>825</v>
      </c>
      <c r="B5603" s="53"/>
      <c r="C5603" s="244"/>
      <c r="D5603" s="244"/>
      <c r="E5603" s="244"/>
      <c r="F5603" s="244"/>
      <c r="G5603" s="244"/>
      <c r="H5603" s="244"/>
      <c r="I5603" s="244"/>
      <c r="J5603" s="244"/>
      <c r="K5603" s="244"/>
      <c r="L5603" s="244"/>
      <c r="M5603" s="244"/>
      <c r="N5603" s="244"/>
      <c r="O5603" s="244"/>
      <c r="P5603" s="244"/>
      <c r="Q5603" s="244"/>
      <c r="R5603" s="244"/>
    </row>
    <row r="5604" spans="1:18" hidden="1" outlineLevel="1" x14ac:dyDescent="0.25"/>
    <row r="5605" spans="1:18" hidden="1" outlineLevel="2" x14ac:dyDescent="0.25">
      <c r="A5605" s="222" t="str">
        <f>'Usages mobilité'!A4</f>
        <v>Usage mobilité n°1</v>
      </c>
      <c r="B5605" s="222" t="s">
        <v>41</v>
      </c>
      <c r="C5605" s="222"/>
      <c r="D5605" s="223">
        <f>IF(B$5596&lt;&gt;"",IF(B$5596='Usages mobilité'!BF4,'Usages mobilité'!BD4,0),0)</f>
        <v>0</v>
      </c>
      <c r="E5605" s="223">
        <f t="shared" ref="E5605:R5614" si="493">$D5605</f>
        <v>0</v>
      </c>
      <c r="F5605" s="223">
        <f t="shared" si="493"/>
        <v>0</v>
      </c>
      <c r="G5605" s="223">
        <f t="shared" si="493"/>
        <v>0</v>
      </c>
      <c r="H5605" s="223">
        <f t="shared" si="493"/>
        <v>0</v>
      </c>
      <c r="I5605" s="223">
        <f t="shared" si="493"/>
        <v>0</v>
      </c>
      <c r="J5605" s="223">
        <f t="shared" si="493"/>
        <v>0</v>
      </c>
      <c r="K5605" s="223">
        <f t="shared" si="493"/>
        <v>0</v>
      </c>
      <c r="L5605" s="223">
        <f t="shared" si="493"/>
        <v>0</v>
      </c>
      <c r="M5605" s="223">
        <f t="shared" si="493"/>
        <v>0</v>
      </c>
      <c r="N5605" s="223">
        <f t="shared" si="493"/>
        <v>0</v>
      </c>
      <c r="O5605" s="223">
        <f t="shared" si="493"/>
        <v>0</v>
      </c>
      <c r="P5605" s="223">
        <f t="shared" si="493"/>
        <v>0</v>
      </c>
      <c r="Q5605" s="223">
        <f t="shared" si="493"/>
        <v>0</v>
      </c>
      <c r="R5605" s="223">
        <f t="shared" si="493"/>
        <v>0</v>
      </c>
    </row>
    <row r="5606" spans="1:18" hidden="1" outlineLevel="2" x14ac:dyDescent="0.25">
      <c r="A5606" s="222" t="str">
        <f>'Usages mobilité'!A5</f>
        <v>Usage mobilité n°2</v>
      </c>
      <c r="B5606" s="222" t="s">
        <v>41</v>
      </c>
      <c r="C5606" s="222"/>
      <c r="D5606" s="223">
        <f>IF(B$5596&lt;&gt;"",IF(B$5596='Usages mobilité'!BF5,'Usages mobilité'!BD5,0),0)</f>
        <v>0</v>
      </c>
      <c r="E5606" s="223">
        <f t="shared" si="493"/>
        <v>0</v>
      </c>
      <c r="F5606" s="223">
        <f t="shared" si="493"/>
        <v>0</v>
      </c>
      <c r="G5606" s="223">
        <f t="shared" si="493"/>
        <v>0</v>
      </c>
      <c r="H5606" s="223">
        <f t="shared" si="493"/>
        <v>0</v>
      </c>
      <c r="I5606" s="223">
        <f t="shared" si="493"/>
        <v>0</v>
      </c>
      <c r="J5606" s="223">
        <f t="shared" si="493"/>
        <v>0</v>
      </c>
      <c r="K5606" s="223">
        <f t="shared" si="493"/>
        <v>0</v>
      </c>
      <c r="L5606" s="223">
        <f t="shared" si="493"/>
        <v>0</v>
      </c>
      <c r="M5606" s="223">
        <f t="shared" si="493"/>
        <v>0</v>
      </c>
      <c r="N5606" s="223">
        <f t="shared" si="493"/>
        <v>0</v>
      </c>
      <c r="O5606" s="223">
        <f t="shared" si="493"/>
        <v>0</v>
      </c>
      <c r="P5606" s="223">
        <f t="shared" si="493"/>
        <v>0</v>
      </c>
      <c r="Q5606" s="223">
        <f t="shared" si="493"/>
        <v>0</v>
      </c>
      <c r="R5606" s="223">
        <f t="shared" si="493"/>
        <v>0</v>
      </c>
    </row>
    <row r="5607" spans="1:18" hidden="1" outlineLevel="2" x14ac:dyDescent="0.25">
      <c r="A5607" s="222" t="str">
        <f>'Usages mobilité'!A6</f>
        <v>Usage mobilité n°3</v>
      </c>
      <c r="B5607" s="222" t="s">
        <v>41</v>
      </c>
      <c r="C5607" s="222"/>
      <c r="D5607" s="223">
        <f>IF(B$5596&lt;&gt;"",IF(B$5596='Usages mobilité'!BF6,'Usages mobilité'!BD6,0),0)</f>
        <v>0</v>
      </c>
      <c r="E5607" s="223">
        <f t="shared" si="493"/>
        <v>0</v>
      </c>
      <c r="F5607" s="223">
        <f t="shared" si="493"/>
        <v>0</v>
      </c>
      <c r="G5607" s="223">
        <f t="shared" si="493"/>
        <v>0</v>
      </c>
      <c r="H5607" s="223">
        <f t="shared" si="493"/>
        <v>0</v>
      </c>
      <c r="I5607" s="223">
        <f t="shared" si="493"/>
        <v>0</v>
      </c>
      <c r="J5607" s="223">
        <f t="shared" si="493"/>
        <v>0</v>
      </c>
      <c r="K5607" s="223">
        <f t="shared" si="493"/>
        <v>0</v>
      </c>
      <c r="L5607" s="223">
        <f t="shared" si="493"/>
        <v>0</v>
      </c>
      <c r="M5607" s="223">
        <f t="shared" si="493"/>
        <v>0</v>
      </c>
      <c r="N5607" s="223">
        <f t="shared" si="493"/>
        <v>0</v>
      </c>
      <c r="O5607" s="223">
        <f t="shared" si="493"/>
        <v>0</v>
      </c>
      <c r="P5607" s="223">
        <f t="shared" si="493"/>
        <v>0</v>
      </c>
      <c r="Q5607" s="223">
        <f t="shared" si="493"/>
        <v>0</v>
      </c>
      <c r="R5607" s="223">
        <f t="shared" si="493"/>
        <v>0</v>
      </c>
    </row>
    <row r="5608" spans="1:18" hidden="1" outlineLevel="2" x14ac:dyDescent="0.25">
      <c r="A5608" s="222" t="str">
        <f>'Usages mobilité'!A7</f>
        <v>Usage mobilité n°4</v>
      </c>
      <c r="B5608" s="222" t="s">
        <v>41</v>
      </c>
      <c r="C5608" s="222"/>
      <c r="D5608" s="223">
        <f>IF(B$5596&lt;&gt;"",IF(B$5596='Usages mobilité'!BF7,'Usages mobilité'!BD7,0),0)</f>
        <v>0</v>
      </c>
      <c r="E5608" s="223">
        <f t="shared" si="493"/>
        <v>0</v>
      </c>
      <c r="F5608" s="223">
        <f t="shared" si="493"/>
        <v>0</v>
      </c>
      <c r="G5608" s="223">
        <f t="shared" si="493"/>
        <v>0</v>
      </c>
      <c r="H5608" s="223">
        <f t="shared" si="493"/>
        <v>0</v>
      </c>
      <c r="I5608" s="223">
        <f t="shared" si="493"/>
        <v>0</v>
      </c>
      <c r="J5608" s="223">
        <f t="shared" si="493"/>
        <v>0</v>
      </c>
      <c r="K5608" s="223">
        <f t="shared" si="493"/>
        <v>0</v>
      </c>
      <c r="L5608" s="223">
        <f t="shared" si="493"/>
        <v>0</v>
      </c>
      <c r="M5608" s="223">
        <f t="shared" si="493"/>
        <v>0</v>
      </c>
      <c r="N5608" s="223">
        <f t="shared" si="493"/>
        <v>0</v>
      </c>
      <c r="O5608" s="223">
        <f t="shared" si="493"/>
        <v>0</v>
      </c>
      <c r="P5608" s="223">
        <f t="shared" si="493"/>
        <v>0</v>
      </c>
      <c r="Q5608" s="223">
        <f t="shared" si="493"/>
        <v>0</v>
      </c>
      <c r="R5608" s="223">
        <f t="shared" si="493"/>
        <v>0</v>
      </c>
    </row>
    <row r="5609" spans="1:18" hidden="1" outlineLevel="2" x14ac:dyDescent="0.25">
      <c r="A5609" s="222" t="str">
        <f>'Usages mobilité'!A8</f>
        <v>Usage mobilité n°5</v>
      </c>
      <c r="B5609" s="222" t="s">
        <v>41</v>
      </c>
      <c r="C5609" s="222"/>
      <c r="D5609" s="223">
        <f>IF(B$5596&lt;&gt;"",IF(B$5596='Usages mobilité'!BF8,'Usages mobilité'!BD8,0),0)</f>
        <v>0</v>
      </c>
      <c r="E5609" s="223">
        <f t="shared" si="493"/>
        <v>0</v>
      </c>
      <c r="F5609" s="223">
        <f t="shared" si="493"/>
        <v>0</v>
      </c>
      <c r="G5609" s="223">
        <f t="shared" si="493"/>
        <v>0</v>
      </c>
      <c r="H5609" s="223">
        <f t="shared" si="493"/>
        <v>0</v>
      </c>
      <c r="I5609" s="223">
        <f t="shared" si="493"/>
        <v>0</v>
      </c>
      <c r="J5609" s="223">
        <f t="shared" si="493"/>
        <v>0</v>
      </c>
      <c r="K5609" s="223">
        <f t="shared" si="493"/>
        <v>0</v>
      </c>
      <c r="L5609" s="223">
        <f t="shared" si="493"/>
        <v>0</v>
      </c>
      <c r="M5609" s="223">
        <f t="shared" si="493"/>
        <v>0</v>
      </c>
      <c r="N5609" s="223">
        <f t="shared" si="493"/>
        <v>0</v>
      </c>
      <c r="O5609" s="223">
        <f t="shared" si="493"/>
        <v>0</v>
      </c>
      <c r="P5609" s="223">
        <f t="shared" si="493"/>
        <v>0</v>
      </c>
      <c r="Q5609" s="223">
        <f t="shared" si="493"/>
        <v>0</v>
      </c>
      <c r="R5609" s="223">
        <f t="shared" si="493"/>
        <v>0</v>
      </c>
    </row>
    <row r="5610" spans="1:18" hidden="1" outlineLevel="2" x14ac:dyDescent="0.25">
      <c r="A5610" s="222" t="str">
        <f>'Usages mobilité'!A9</f>
        <v>Usage mobilité n°6</v>
      </c>
      <c r="B5610" s="222" t="s">
        <v>41</v>
      </c>
      <c r="C5610" s="222"/>
      <c r="D5610" s="223">
        <f>IF(B$5596&lt;&gt;"",IF(B$5596='Usages mobilité'!BF9,'Usages mobilité'!BD9,0),0)</f>
        <v>0</v>
      </c>
      <c r="E5610" s="223">
        <f t="shared" si="493"/>
        <v>0</v>
      </c>
      <c r="F5610" s="223">
        <f t="shared" si="493"/>
        <v>0</v>
      </c>
      <c r="G5610" s="223">
        <f t="shared" si="493"/>
        <v>0</v>
      </c>
      <c r="H5610" s="223">
        <f t="shared" si="493"/>
        <v>0</v>
      </c>
      <c r="I5610" s="223">
        <f t="shared" si="493"/>
        <v>0</v>
      </c>
      <c r="J5610" s="223">
        <f t="shared" si="493"/>
        <v>0</v>
      </c>
      <c r="K5610" s="223">
        <f t="shared" si="493"/>
        <v>0</v>
      </c>
      <c r="L5610" s="223">
        <f t="shared" si="493"/>
        <v>0</v>
      </c>
      <c r="M5610" s="223">
        <f t="shared" si="493"/>
        <v>0</v>
      </c>
      <c r="N5610" s="223">
        <f t="shared" si="493"/>
        <v>0</v>
      </c>
      <c r="O5610" s="223">
        <f t="shared" si="493"/>
        <v>0</v>
      </c>
      <c r="P5610" s="223">
        <f t="shared" si="493"/>
        <v>0</v>
      </c>
      <c r="Q5610" s="223">
        <f t="shared" si="493"/>
        <v>0</v>
      </c>
      <c r="R5610" s="223">
        <f t="shared" si="493"/>
        <v>0</v>
      </c>
    </row>
    <row r="5611" spans="1:18" hidden="1" outlineLevel="2" x14ac:dyDescent="0.25">
      <c r="A5611" s="222" t="str">
        <f>'Usages mobilité'!A10</f>
        <v>Usage mobilité n°7</v>
      </c>
      <c r="B5611" s="222" t="s">
        <v>41</v>
      </c>
      <c r="C5611" s="222"/>
      <c r="D5611" s="223">
        <f>IF(B$5596&lt;&gt;"",IF(B$5596='Usages mobilité'!BF10,'Usages mobilité'!BD10,0),0)</f>
        <v>0</v>
      </c>
      <c r="E5611" s="223">
        <f t="shared" si="493"/>
        <v>0</v>
      </c>
      <c r="F5611" s="223">
        <f t="shared" si="493"/>
        <v>0</v>
      </c>
      <c r="G5611" s="223">
        <f t="shared" si="493"/>
        <v>0</v>
      </c>
      <c r="H5611" s="223">
        <f t="shared" si="493"/>
        <v>0</v>
      </c>
      <c r="I5611" s="223">
        <f t="shared" si="493"/>
        <v>0</v>
      </c>
      <c r="J5611" s="223">
        <f t="shared" si="493"/>
        <v>0</v>
      </c>
      <c r="K5611" s="223">
        <f t="shared" si="493"/>
        <v>0</v>
      </c>
      <c r="L5611" s="223">
        <f t="shared" si="493"/>
        <v>0</v>
      </c>
      <c r="M5611" s="223">
        <f t="shared" si="493"/>
        <v>0</v>
      </c>
      <c r="N5611" s="223">
        <f t="shared" si="493"/>
        <v>0</v>
      </c>
      <c r="O5611" s="223">
        <f t="shared" si="493"/>
        <v>0</v>
      </c>
      <c r="P5611" s="223">
        <f t="shared" si="493"/>
        <v>0</v>
      </c>
      <c r="Q5611" s="223">
        <f t="shared" si="493"/>
        <v>0</v>
      </c>
      <c r="R5611" s="223">
        <f t="shared" si="493"/>
        <v>0</v>
      </c>
    </row>
    <row r="5612" spans="1:18" hidden="1" outlineLevel="2" x14ac:dyDescent="0.25">
      <c r="A5612" s="222" t="str">
        <f>'Usages mobilité'!A11</f>
        <v>Usage mobilité n°8</v>
      </c>
      <c r="B5612" s="222" t="s">
        <v>41</v>
      </c>
      <c r="C5612" s="222"/>
      <c r="D5612" s="223">
        <f>IF(B$5596&lt;&gt;"",IF(B$5596='Usages mobilité'!BF11,'Usages mobilité'!BD11,0),0)</f>
        <v>0</v>
      </c>
      <c r="E5612" s="223">
        <f t="shared" si="493"/>
        <v>0</v>
      </c>
      <c r="F5612" s="223">
        <f t="shared" si="493"/>
        <v>0</v>
      </c>
      <c r="G5612" s="223">
        <f t="shared" si="493"/>
        <v>0</v>
      </c>
      <c r="H5612" s="223">
        <f t="shared" si="493"/>
        <v>0</v>
      </c>
      <c r="I5612" s="223">
        <f t="shared" si="493"/>
        <v>0</v>
      </c>
      <c r="J5612" s="223">
        <f t="shared" si="493"/>
        <v>0</v>
      </c>
      <c r="K5612" s="223">
        <f t="shared" si="493"/>
        <v>0</v>
      </c>
      <c r="L5612" s="223">
        <f t="shared" si="493"/>
        <v>0</v>
      </c>
      <c r="M5612" s="223">
        <f t="shared" si="493"/>
        <v>0</v>
      </c>
      <c r="N5612" s="223">
        <f t="shared" si="493"/>
        <v>0</v>
      </c>
      <c r="O5612" s="223">
        <f t="shared" si="493"/>
        <v>0</v>
      </c>
      <c r="P5612" s="223">
        <f t="shared" si="493"/>
        <v>0</v>
      </c>
      <c r="Q5612" s="223">
        <f t="shared" si="493"/>
        <v>0</v>
      </c>
      <c r="R5612" s="223">
        <f t="shared" si="493"/>
        <v>0</v>
      </c>
    </row>
    <row r="5613" spans="1:18" hidden="1" outlineLevel="2" x14ac:dyDescent="0.25">
      <c r="A5613" s="222" t="str">
        <f>'Usages mobilité'!A12</f>
        <v>Usage mobilité n°9</v>
      </c>
      <c r="B5613" s="222" t="s">
        <v>41</v>
      </c>
      <c r="C5613" s="222"/>
      <c r="D5613" s="223">
        <f>IF(B$5596&lt;&gt;"",IF(B$5596='Usages mobilité'!BF12,'Usages mobilité'!BD12,0),0)</f>
        <v>0</v>
      </c>
      <c r="E5613" s="223">
        <f t="shared" si="493"/>
        <v>0</v>
      </c>
      <c r="F5613" s="223">
        <f t="shared" si="493"/>
        <v>0</v>
      </c>
      <c r="G5613" s="223">
        <f t="shared" si="493"/>
        <v>0</v>
      </c>
      <c r="H5613" s="223">
        <f t="shared" si="493"/>
        <v>0</v>
      </c>
      <c r="I5613" s="223">
        <f t="shared" si="493"/>
        <v>0</v>
      </c>
      <c r="J5613" s="223">
        <f t="shared" si="493"/>
        <v>0</v>
      </c>
      <c r="K5613" s="223">
        <f t="shared" si="493"/>
        <v>0</v>
      </c>
      <c r="L5613" s="223">
        <f t="shared" si="493"/>
        <v>0</v>
      </c>
      <c r="M5613" s="223">
        <f t="shared" si="493"/>
        <v>0</v>
      </c>
      <c r="N5613" s="223">
        <f t="shared" si="493"/>
        <v>0</v>
      </c>
      <c r="O5613" s="223">
        <f t="shared" si="493"/>
        <v>0</v>
      </c>
      <c r="P5613" s="223">
        <f t="shared" si="493"/>
        <v>0</v>
      </c>
      <c r="Q5613" s="223">
        <f t="shared" si="493"/>
        <v>0</v>
      </c>
      <c r="R5613" s="223">
        <f t="shared" si="493"/>
        <v>0</v>
      </c>
    </row>
    <row r="5614" spans="1:18" hidden="1" outlineLevel="2" x14ac:dyDescent="0.25">
      <c r="A5614" s="222" t="str">
        <f>'Usages mobilité'!A13</f>
        <v>Usage mobilité n°10</v>
      </c>
      <c r="B5614" s="222" t="s">
        <v>41</v>
      </c>
      <c r="C5614" s="222"/>
      <c r="D5614" s="223">
        <f>IF(B$5596&lt;&gt;"",IF(B$5596='Usages mobilité'!BF13,'Usages mobilité'!BD13,0),0)</f>
        <v>0</v>
      </c>
      <c r="E5614" s="223">
        <f t="shared" si="493"/>
        <v>0</v>
      </c>
      <c r="F5614" s="223">
        <f t="shared" si="493"/>
        <v>0</v>
      </c>
      <c r="G5614" s="223">
        <f t="shared" si="493"/>
        <v>0</v>
      </c>
      <c r="H5614" s="223">
        <f t="shared" si="493"/>
        <v>0</v>
      </c>
      <c r="I5614" s="223">
        <f t="shared" si="493"/>
        <v>0</v>
      </c>
      <c r="J5614" s="223">
        <f t="shared" si="493"/>
        <v>0</v>
      </c>
      <c r="K5614" s="223">
        <f t="shared" si="493"/>
        <v>0</v>
      </c>
      <c r="L5614" s="223">
        <f t="shared" si="493"/>
        <v>0</v>
      </c>
      <c r="M5614" s="223">
        <f t="shared" si="493"/>
        <v>0</v>
      </c>
      <c r="N5614" s="223">
        <f t="shared" si="493"/>
        <v>0</v>
      </c>
      <c r="O5614" s="223">
        <f t="shared" si="493"/>
        <v>0</v>
      </c>
      <c r="P5614" s="223">
        <f t="shared" si="493"/>
        <v>0</v>
      </c>
      <c r="Q5614" s="223">
        <f t="shared" si="493"/>
        <v>0</v>
      </c>
      <c r="R5614" s="223">
        <f t="shared" si="493"/>
        <v>0</v>
      </c>
    </row>
    <row r="5615" spans="1:18" hidden="1" outlineLevel="2" x14ac:dyDescent="0.25">
      <c r="A5615" s="222" t="str">
        <f>'Usages mobilité'!A14</f>
        <v>Usage mobilité n°11</v>
      </c>
      <c r="B5615" s="222" t="s">
        <v>41</v>
      </c>
      <c r="C5615" s="222"/>
      <c r="D5615" s="223">
        <f>IF(B$5596&lt;&gt;"",IF(B$5596='Usages mobilité'!BF14,'Usages mobilité'!BD14,0),0)</f>
        <v>0</v>
      </c>
      <c r="E5615" s="223">
        <f t="shared" ref="E5615:R5624" si="494">$D5615</f>
        <v>0</v>
      </c>
      <c r="F5615" s="223">
        <f t="shared" si="494"/>
        <v>0</v>
      </c>
      <c r="G5615" s="223">
        <f t="shared" si="494"/>
        <v>0</v>
      </c>
      <c r="H5615" s="223">
        <f t="shared" si="494"/>
        <v>0</v>
      </c>
      <c r="I5615" s="223">
        <f t="shared" si="494"/>
        <v>0</v>
      </c>
      <c r="J5615" s="223">
        <f t="shared" si="494"/>
        <v>0</v>
      </c>
      <c r="K5615" s="223">
        <f t="shared" si="494"/>
        <v>0</v>
      </c>
      <c r="L5615" s="223">
        <f t="shared" si="494"/>
        <v>0</v>
      </c>
      <c r="M5615" s="223">
        <f t="shared" si="494"/>
        <v>0</v>
      </c>
      <c r="N5615" s="223">
        <f t="shared" si="494"/>
        <v>0</v>
      </c>
      <c r="O5615" s="223">
        <f t="shared" si="494"/>
        <v>0</v>
      </c>
      <c r="P5615" s="223">
        <f t="shared" si="494"/>
        <v>0</v>
      </c>
      <c r="Q5615" s="223">
        <f t="shared" si="494"/>
        <v>0</v>
      </c>
      <c r="R5615" s="223">
        <f t="shared" si="494"/>
        <v>0</v>
      </c>
    </row>
    <row r="5616" spans="1:18" hidden="1" outlineLevel="2" x14ac:dyDescent="0.25">
      <c r="A5616" s="222" t="str">
        <f>'Usages mobilité'!A15</f>
        <v>Usage mobilité n°12</v>
      </c>
      <c r="B5616" s="222" t="s">
        <v>41</v>
      </c>
      <c r="C5616" s="222"/>
      <c r="D5616" s="223">
        <f>IF(B$5596&lt;&gt;"",IF(B$5596='Usages mobilité'!BF15,'Usages mobilité'!BD15,0),0)</f>
        <v>0</v>
      </c>
      <c r="E5616" s="223">
        <f t="shared" si="494"/>
        <v>0</v>
      </c>
      <c r="F5616" s="223">
        <f t="shared" si="494"/>
        <v>0</v>
      </c>
      <c r="G5616" s="223">
        <f t="shared" si="494"/>
        <v>0</v>
      </c>
      <c r="H5616" s="223">
        <f t="shared" si="494"/>
        <v>0</v>
      </c>
      <c r="I5616" s="223">
        <f t="shared" si="494"/>
        <v>0</v>
      </c>
      <c r="J5616" s="223">
        <f t="shared" si="494"/>
        <v>0</v>
      </c>
      <c r="K5616" s="223">
        <f t="shared" si="494"/>
        <v>0</v>
      </c>
      <c r="L5616" s="223">
        <f t="shared" si="494"/>
        <v>0</v>
      </c>
      <c r="M5616" s="223">
        <f t="shared" si="494"/>
        <v>0</v>
      </c>
      <c r="N5616" s="223">
        <f t="shared" si="494"/>
        <v>0</v>
      </c>
      <c r="O5616" s="223">
        <f t="shared" si="494"/>
        <v>0</v>
      </c>
      <c r="P5616" s="223">
        <f t="shared" si="494"/>
        <v>0</v>
      </c>
      <c r="Q5616" s="223">
        <f t="shared" si="494"/>
        <v>0</v>
      </c>
      <c r="R5616" s="223">
        <f t="shared" si="494"/>
        <v>0</v>
      </c>
    </row>
    <row r="5617" spans="1:18" hidden="1" outlineLevel="2" x14ac:dyDescent="0.25">
      <c r="A5617" s="222" t="str">
        <f>'Usages mobilité'!A16</f>
        <v>Usage mobilité n°13</v>
      </c>
      <c r="B5617" s="222" t="s">
        <v>41</v>
      </c>
      <c r="C5617" s="222"/>
      <c r="D5617" s="223">
        <f>IF(B$5596&lt;&gt;"",IF(B$5596='Usages mobilité'!BF16,'Usages mobilité'!BD16,0),0)</f>
        <v>0</v>
      </c>
      <c r="E5617" s="223">
        <f t="shared" si="494"/>
        <v>0</v>
      </c>
      <c r="F5617" s="223">
        <f t="shared" si="494"/>
        <v>0</v>
      </c>
      <c r="G5617" s="223">
        <f t="shared" si="494"/>
        <v>0</v>
      </c>
      <c r="H5617" s="223">
        <f t="shared" si="494"/>
        <v>0</v>
      </c>
      <c r="I5617" s="223">
        <f t="shared" si="494"/>
        <v>0</v>
      </c>
      <c r="J5617" s="223">
        <f t="shared" si="494"/>
        <v>0</v>
      </c>
      <c r="K5617" s="223">
        <f t="shared" si="494"/>
        <v>0</v>
      </c>
      <c r="L5617" s="223">
        <f t="shared" si="494"/>
        <v>0</v>
      </c>
      <c r="M5617" s="223">
        <f t="shared" si="494"/>
        <v>0</v>
      </c>
      <c r="N5617" s="223">
        <f t="shared" si="494"/>
        <v>0</v>
      </c>
      <c r="O5617" s="223">
        <f t="shared" si="494"/>
        <v>0</v>
      </c>
      <c r="P5617" s="223">
        <f t="shared" si="494"/>
        <v>0</v>
      </c>
      <c r="Q5617" s="223">
        <f t="shared" si="494"/>
        <v>0</v>
      </c>
      <c r="R5617" s="223">
        <f t="shared" si="494"/>
        <v>0</v>
      </c>
    </row>
    <row r="5618" spans="1:18" hidden="1" outlineLevel="2" x14ac:dyDescent="0.25">
      <c r="A5618" s="222" t="str">
        <f>'Usages mobilité'!A17</f>
        <v>Usage mobilité n°14</v>
      </c>
      <c r="B5618" s="222" t="s">
        <v>41</v>
      </c>
      <c r="C5618" s="222"/>
      <c r="D5618" s="223">
        <f>IF(B$5596&lt;&gt;"",IF(B$5596='Usages mobilité'!BF17,'Usages mobilité'!BD17,0),0)</f>
        <v>0</v>
      </c>
      <c r="E5618" s="223">
        <f t="shared" si="494"/>
        <v>0</v>
      </c>
      <c r="F5618" s="223">
        <f t="shared" si="494"/>
        <v>0</v>
      </c>
      <c r="G5618" s="223">
        <f t="shared" si="494"/>
        <v>0</v>
      </c>
      <c r="H5618" s="223">
        <f t="shared" si="494"/>
        <v>0</v>
      </c>
      <c r="I5618" s="223">
        <f t="shared" si="494"/>
        <v>0</v>
      </c>
      <c r="J5618" s="223">
        <f t="shared" si="494"/>
        <v>0</v>
      </c>
      <c r="K5618" s="223">
        <f t="shared" si="494"/>
        <v>0</v>
      </c>
      <c r="L5618" s="223">
        <f t="shared" si="494"/>
        <v>0</v>
      </c>
      <c r="M5618" s="223">
        <f t="shared" si="494"/>
        <v>0</v>
      </c>
      <c r="N5618" s="223">
        <f t="shared" si="494"/>
        <v>0</v>
      </c>
      <c r="O5618" s="223">
        <f t="shared" si="494"/>
        <v>0</v>
      </c>
      <c r="P5618" s="223">
        <f t="shared" si="494"/>
        <v>0</v>
      </c>
      <c r="Q5618" s="223">
        <f t="shared" si="494"/>
        <v>0</v>
      </c>
      <c r="R5618" s="223">
        <f t="shared" si="494"/>
        <v>0</v>
      </c>
    </row>
    <row r="5619" spans="1:18" hidden="1" outlineLevel="2" x14ac:dyDescent="0.25">
      <c r="A5619" s="222" t="str">
        <f>'Usages mobilité'!A18</f>
        <v>Usage mobilité n°15</v>
      </c>
      <c r="B5619" s="222" t="s">
        <v>41</v>
      </c>
      <c r="C5619" s="222"/>
      <c r="D5619" s="223">
        <f>IF(B$5596&lt;&gt;"",IF(B$5596='Usages mobilité'!BF18,'Usages mobilité'!BD18,0),0)</f>
        <v>0</v>
      </c>
      <c r="E5619" s="223">
        <f t="shared" si="494"/>
        <v>0</v>
      </c>
      <c r="F5619" s="223">
        <f t="shared" si="494"/>
        <v>0</v>
      </c>
      <c r="G5619" s="223">
        <f t="shared" si="494"/>
        <v>0</v>
      </c>
      <c r="H5619" s="223">
        <f t="shared" si="494"/>
        <v>0</v>
      </c>
      <c r="I5619" s="223">
        <f t="shared" si="494"/>
        <v>0</v>
      </c>
      <c r="J5619" s="223">
        <f t="shared" si="494"/>
        <v>0</v>
      </c>
      <c r="K5619" s="223">
        <f t="shared" si="494"/>
        <v>0</v>
      </c>
      <c r="L5619" s="223">
        <f t="shared" si="494"/>
        <v>0</v>
      </c>
      <c r="M5619" s="223">
        <f t="shared" si="494"/>
        <v>0</v>
      </c>
      <c r="N5619" s="223">
        <f t="shared" si="494"/>
        <v>0</v>
      </c>
      <c r="O5619" s="223">
        <f t="shared" si="494"/>
        <v>0</v>
      </c>
      <c r="P5619" s="223">
        <f t="shared" si="494"/>
        <v>0</v>
      </c>
      <c r="Q5619" s="223">
        <f t="shared" si="494"/>
        <v>0</v>
      </c>
      <c r="R5619" s="223">
        <f t="shared" si="494"/>
        <v>0</v>
      </c>
    </row>
    <row r="5620" spans="1:18" hidden="1" outlineLevel="2" x14ac:dyDescent="0.25">
      <c r="A5620" s="222" t="str">
        <f>'Usages mobilité'!A19</f>
        <v>Usage mobilité n°16</v>
      </c>
      <c r="B5620" s="222" t="s">
        <v>41</v>
      </c>
      <c r="C5620" s="222"/>
      <c r="D5620" s="223">
        <f>IF(B$5596&lt;&gt;"",IF(B$5596='Usages mobilité'!BF19,'Usages mobilité'!BD19,0),0)</f>
        <v>0</v>
      </c>
      <c r="E5620" s="223">
        <f t="shared" si="494"/>
        <v>0</v>
      </c>
      <c r="F5620" s="223">
        <f t="shared" si="494"/>
        <v>0</v>
      </c>
      <c r="G5620" s="223">
        <f t="shared" si="494"/>
        <v>0</v>
      </c>
      <c r="H5620" s="223">
        <f t="shared" si="494"/>
        <v>0</v>
      </c>
      <c r="I5620" s="223">
        <f t="shared" si="494"/>
        <v>0</v>
      </c>
      <c r="J5620" s="223">
        <f t="shared" si="494"/>
        <v>0</v>
      </c>
      <c r="K5620" s="223">
        <f t="shared" si="494"/>
        <v>0</v>
      </c>
      <c r="L5620" s="223">
        <f t="shared" si="494"/>
        <v>0</v>
      </c>
      <c r="M5620" s="223">
        <f t="shared" si="494"/>
        <v>0</v>
      </c>
      <c r="N5620" s="223">
        <f t="shared" si="494"/>
        <v>0</v>
      </c>
      <c r="O5620" s="223">
        <f t="shared" si="494"/>
        <v>0</v>
      </c>
      <c r="P5620" s="223">
        <f t="shared" si="494"/>
        <v>0</v>
      </c>
      <c r="Q5620" s="223">
        <f t="shared" si="494"/>
        <v>0</v>
      </c>
      <c r="R5620" s="223">
        <f t="shared" si="494"/>
        <v>0</v>
      </c>
    </row>
    <row r="5621" spans="1:18" hidden="1" outlineLevel="2" x14ac:dyDescent="0.25">
      <c r="A5621" s="222" t="str">
        <f>'Usages mobilité'!A20</f>
        <v>Usage mobilité n°17</v>
      </c>
      <c r="B5621" s="222" t="s">
        <v>41</v>
      </c>
      <c r="C5621" s="222"/>
      <c r="D5621" s="223">
        <f>IF(B$5596&lt;&gt;"",IF(B$5596='Usages mobilité'!BF20,'Usages mobilité'!BD20,0),0)</f>
        <v>0</v>
      </c>
      <c r="E5621" s="223">
        <f t="shared" si="494"/>
        <v>0</v>
      </c>
      <c r="F5621" s="223">
        <f t="shared" si="494"/>
        <v>0</v>
      </c>
      <c r="G5621" s="223">
        <f t="shared" si="494"/>
        <v>0</v>
      </c>
      <c r="H5621" s="223">
        <f t="shared" si="494"/>
        <v>0</v>
      </c>
      <c r="I5621" s="223">
        <f t="shared" si="494"/>
        <v>0</v>
      </c>
      <c r="J5621" s="223">
        <f t="shared" si="494"/>
        <v>0</v>
      </c>
      <c r="K5621" s="223">
        <f t="shared" si="494"/>
        <v>0</v>
      </c>
      <c r="L5621" s="223">
        <f t="shared" si="494"/>
        <v>0</v>
      </c>
      <c r="M5621" s="223">
        <f t="shared" si="494"/>
        <v>0</v>
      </c>
      <c r="N5621" s="223">
        <f t="shared" si="494"/>
        <v>0</v>
      </c>
      <c r="O5621" s="223">
        <f t="shared" si="494"/>
        <v>0</v>
      </c>
      <c r="P5621" s="223">
        <f t="shared" si="494"/>
        <v>0</v>
      </c>
      <c r="Q5621" s="223">
        <f t="shared" si="494"/>
        <v>0</v>
      </c>
      <c r="R5621" s="223">
        <f t="shared" si="494"/>
        <v>0</v>
      </c>
    </row>
    <row r="5622" spans="1:18" hidden="1" outlineLevel="2" x14ac:dyDescent="0.25">
      <c r="A5622" s="222" t="str">
        <f>'Usages mobilité'!A21</f>
        <v>Usage mobilité n°18</v>
      </c>
      <c r="B5622" s="222" t="s">
        <v>41</v>
      </c>
      <c r="C5622" s="222"/>
      <c r="D5622" s="223">
        <f>IF(B$5596&lt;&gt;"",IF(B$5596='Usages mobilité'!BF21,'Usages mobilité'!BD21,0),0)</f>
        <v>0</v>
      </c>
      <c r="E5622" s="223">
        <f t="shared" si="494"/>
        <v>0</v>
      </c>
      <c r="F5622" s="223">
        <f t="shared" si="494"/>
        <v>0</v>
      </c>
      <c r="G5622" s="223">
        <f t="shared" si="494"/>
        <v>0</v>
      </c>
      <c r="H5622" s="223">
        <f t="shared" si="494"/>
        <v>0</v>
      </c>
      <c r="I5622" s="223">
        <f t="shared" si="494"/>
        <v>0</v>
      </c>
      <c r="J5622" s="223">
        <f t="shared" si="494"/>
        <v>0</v>
      </c>
      <c r="K5622" s="223">
        <f t="shared" si="494"/>
        <v>0</v>
      </c>
      <c r="L5622" s="223">
        <f t="shared" si="494"/>
        <v>0</v>
      </c>
      <c r="M5622" s="223">
        <f t="shared" si="494"/>
        <v>0</v>
      </c>
      <c r="N5622" s="223">
        <f t="shared" si="494"/>
        <v>0</v>
      </c>
      <c r="O5622" s="223">
        <f t="shared" si="494"/>
        <v>0</v>
      </c>
      <c r="P5622" s="223">
        <f t="shared" si="494"/>
        <v>0</v>
      </c>
      <c r="Q5622" s="223">
        <f t="shared" si="494"/>
        <v>0</v>
      </c>
      <c r="R5622" s="223">
        <f t="shared" si="494"/>
        <v>0</v>
      </c>
    </row>
    <row r="5623" spans="1:18" hidden="1" outlineLevel="2" x14ac:dyDescent="0.25">
      <c r="A5623" s="222" t="str">
        <f>'Usages mobilité'!A22</f>
        <v>Usage mobilité n°19</v>
      </c>
      <c r="B5623" s="222" t="s">
        <v>41</v>
      </c>
      <c r="C5623" s="222"/>
      <c r="D5623" s="223">
        <f>IF(B$5596&lt;&gt;"",IF(B$5596='Usages mobilité'!BF22,'Usages mobilité'!BD22,0),0)</f>
        <v>0</v>
      </c>
      <c r="E5623" s="223">
        <f t="shared" si="494"/>
        <v>0</v>
      </c>
      <c r="F5623" s="223">
        <f t="shared" si="494"/>
        <v>0</v>
      </c>
      <c r="G5623" s="223">
        <f t="shared" si="494"/>
        <v>0</v>
      </c>
      <c r="H5623" s="223">
        <f t="shared" si="494"/>
        <v>0</v>
      </c>
      <c r="I5623" s="223">
        <f t="shared" si="494"/>
        <v>0</v>
      </c>
      <c r="J5623" s="223">
        <f t="shared" si="494"/>
        <v>0</v>
      </c>
      <c r="K5623" s="223">
        <f t="shared" si="494"/>
        <v>0</v>
      </c>
      <c r="L5623" s="223">
        <f t="shared" si="494"/>
        <v>0</v>
      </c>
      <c r="M5623" s="223">
        <f t="shared" si="494"/>
        <v>0</v>
      </c>
      <c r="N5623" s="223">
        <f t="shared" si="494"/>
        <v>0</v>
      </c>
      <c r="O5623" s="223">
        <f t="shared" si="494"/>
        <v>0</v>
      </c>
      <c r="P5623" s="223">
        <f t="shared" si="494"/>
        <v>0</v>
      </c>
      <c r="Q5623" s="223">
        <f t="shared" si="494"/>
        <v>0</v>
      </c>
      <c r="R5623" s="223">
        <f t="shared" si="494"/>
        <v>0</v>
      </c>
    </row>
    <row r="5624" spans="1:18" hidden="1" outlineLevel="2" x14ac:dyDescent="0.25">
      <c r="A5624" s="222" t="str">
        <f>'Usages mobilité'!A23</f>
        <v>Usage mobilité n°20</v>
      </c>
      <c r="B5624" s="222" t="s">
        <v>41</v>
      </c>
      <c r="C5624" s="222"/>
      <c r="D5624" s="223">
        <f>IF(B$5596&lt;&gt;"",IF(B$5596='Usages mobilité'!BF23,'Usages mobilité'!BD23,0),0)</f>
        <v>0</v>
      </c>
      <c r="E5624" s="223">
        <f t="shared" si="494"/>
        <v>0</v>
      </c>
      <c r="F5624" s="223">
        <f t="shared" si="494"/>
        <v>0</v>
      </c>
      <c r="G5624" s="223">
        <f t="shared" si="494"/>
        <v>0</v>
      </c>
      <c r="H5624" s="223">
        <f t="shared" si="494"/>
        <v>0</v>
      </c>
      <c r="I5624" s="223">
        <f t="shared" si="494"/>
        <v>0</v>
      </c>
      <c r="J5624" s="223">
        <f t="shared" si="494"/>
        <v>0</v>
      </c>
      <c r="K5624" s="223">
        <f t="shared" si="494"/>
        <v>0</v>
      </c>
      <c r="L5624" s="223">
        <f t="shared" si="494"/>
        <v>0</v>
      </c>
      <c r="M5624" s="223">
        <f t="shared" si="494"/>
        <v>0</v>
      </c>
      <c r="N5624" s="223">
        <f t="shared" si="494"/>
        <v>0</v>
      </c>
      <c r="O5624" s="223">
        <f t="shared" si="494"/>
        <v>0</v>
      </c>
      <c r="P5624" s="223">
        <f t="shared" si="494"/>
        <v>0</v>
      </c>
      <c r="Q5624" s="223">
        <f t="shared" si="494"/>
        <v>0</v>
      </c>
      <c r="R5624" s="223">
        <f t="shared" si="494"/>
        <v>0</v>
      </c>
    </row>
    <row r="5625" spans="1:18" hidden="1" outlineLevel="2" x14ac:dyDescent="0.25">
      <c r="A5625" s="222" t="str">
        <f>'Usages mobilité'!A24</f>
        <v>Usage mobilité n°21</v>
      </c>
      <c r="B5625" s="222" t="s">
        <v>41</v>
      </c>
      <c r="C5625" s="222"/>
      <c r="D5625" s="223">
        <f>IF(B$5596&lt;&gt;"",IF(B$5596='Usages mobilité'!BF24,'Usages mobilité'!BD24,0),0)</f>
        <v>0</v>
      </c>
      <c r="E5625" s="223">
        <f t="shared" ref="E5625:R5634" si="495">$D5625</f>
        <v>0</v>
      </c>
      <c r="F5625" s="223">
        <f t="shared" si="495"/>
        <v>0</v>
      </c>
      <c r="G5625" s="223">
        <f t="shared" si="495"/>
        <v>0</v>
      </c>
      <c r="H5625" s="223">
        <f t="shared" si="495"/>
        <v>0</v>
      </c>
      <c r="I5625" s="223">
        <f t="shared" si="495"/>
        <v>0</v>
      </c>
      <c r="J5625" s="223">
        <f t="shared" si="495"/>
        <v>0</v>
      </c>
      <c r="K5625" s="223">
        <f t="shared" si="495"/>
        <v>0</v>
      </c>
      <c r="L5625" s="223">
        <f t="shared" si="495"/>
        <v>0</v>
      </c>
      <c r="M5625" s="223">
        <f t="shared" si="495"/>
        <v>0</v>
      </c>
      <c r="N5625" s="223">
        <f t="shared" si="495"/>
        <v>0</v>
      </c>
      <c r="O5625" s="223">
        <f t="shared" si="495"/>
        <v>0</v>
      </c>
      <c r="P5625" s="223">
        <f t="shared" si="495"/>
        <v>0</v>
      </c>
      <c r="Q5625" s="223">
        <f t="shared" si="495"/>
        <v>0</v>
      </c>
      <c r="R5625" s="223">
        <f t="shared" si="495"/>
        <v>0</v>
      </c>
    </row>
    <row r="5626" spans="1:18" hidden="1" outlineLevel="2" x14ac:dyDescent="0.25">
      <c r="A5626" s="222" t="str">
        <f>'Usages mobilité'!A25</f>
        <v>Usage mobilité n°22</v>
      </c>
      <c r="B5626" s="222" t="s">
        <v>41</v>
      </c>
      <c r="C5626" s="222"/>
      <c r="D5626" s="223">
        <f>IF(B$5596&lt;&gt;"",IF(B$5596='Usages mobilité'!BF25,'Usages mobilité'!BD25,0),0)</f>
        <v>0</v>
      </c>
      <c r="E5626" s="223">
        <f t="shared" si="495"/>
        <v>0</v>
      </c>
      <c r="F5626" s="223">
        <f t="shared" si="495"/>
        <v>0</v>
      </c>
      <c r="G5626" s="223">
        <f t="shared" si="495"/>
        <v>0</v>
      </c>
      <c r="H5626" s="223">
        <f t="shared" si="495"/>
        <v>0</v>
      </c>
      <c r="I5626" s="223">
        <f t="shared" si="495"/>
        <v>0</v>
      </c>
      <c r="J5626" s="223">
        <f t="shared" si="495"/>
        <v>0</v>
      </c>
      <c r="K5626" s="223">
        <f t="shared" si="495"/>
        <v>0</v>
      </c>
      <c r="L5626" s="223">
        <f t="shared" si="495"/>
        <v>0</v>
      </c>
      <c r="M5626" s="223">
        <f t="shared" si="495"/>
        <v>0</v>
      </c>
      <c r="N5626" s="223">
        <f t="shared" si="495"/>
        <v>0</v>
      </c>
      <c r="O5626" s="223">
        <f t="shared" si="495"/>
        <v>0</v>
      </c>
      <c r="P5626" s="223">
        <f t="shared" si="495"/>
        <v>0</v>
      </c>
      <c r="Q5626" s="223">
        <f t="shared" si="495"/>
        <v>0</v>
      </c>
      <c r="R5626" s="223">
        <f t="shared" si="495"/>
        <v>0</v>
      </c>
    </row>
    <row r="5627" spans="1:18" hidden="1" outlineLevel="2" x14ac:dyDescent="0.25">
      <c r="A5627" s="222" t="str">
        <f>'Usages mobilité'!A26</f>
        <v>Usage mobilité n°23</v>
      </c>
      <c r="B5627" s="222" t="s">
        <v>41</v>
      </c>
      <c r="C5627" s="222"/>
      <c r="D5627" s="223">
        <f>IF(B$5596&lt;&gt;"",IF(B$5596='Usages mobilité'!BF26,'Usages mobilité'!BD26,0),0)</f>
        <v>0</v>
      </c>
      <c r="E5627" s="223">
        <f t="shared" si="495"/>
        <v>0</v>
      </c>
      <c r="F5627" s="223">
        <f t="shared" si="495"/>
        <v>0</v>
      </c>
      <c r="G5627" s="223">
        <f t="shared" si="495"/>
        <v>0</v>
      </c>
      <c r="H5627" s="223">
        <f t="shared" si="495"/>
        <v>0</v>
      </c>
      <c r="I5627" s="223">
        <f t="shared" si="495"/>
        <v>0</v>
      </c>
      <c r="J5627" s="223">
        <f t="shared" si="495"/>
        <v>0</v>
      </c>
      <c r="K5627" s="223">
        <f t="shared" si="495"/>
        <v>0</v>
      </c>
      <c r="L5627" s="223">
        <f t="shared" si="495"/>
        <v>0</v>
      </c>
      <c r="M5627" s="223">
        <f t="shared" si="495"/>
        <v>0</v>
      </c>
      <c r="N5627" s="223">
        <f t="shared" si="495"/>
        <v>0</v>
      </c>
      <c r="O5627" s="223">
        <f t="shared" si="495"/>
        <v>0</v>
      </c>
      <c r="P5627" s="223">
        <f t="shared" si="495"/>
        <v>0</v>
      </c>
      <c r="Q5627" s="223">
        <f t="shared" si="495"/>
        <v>0</v>
      </c>
      <c r="R5627" s="223">
        <f t="shared" si="495"/>
        <v>0</v>
      </c>
    </row>
    <row r="5628" spans="1:18" hidden="1" outlineLevel="2" x14ac:dyDescent="0.25">
      <c r="A5628" s="222" t="str">
        <f>'Usages mobilité'!A27</f>
        <v>Usage mobilité n°24</v>
      </c>
      <c r="B5628" s="222" t="s">
        <v>41</v>
      </c>
      <c r="C5628" s="222"/>
      <c r="D5628" s="223">
        <f>IF(B$5596&lt;&gt;"",IF(B$5596='Usages mobilité'!BF27,'Usages mobilité'!BD27,0),0)</f>
        <v>0</v>
      </c>
      <c r="E5628" s="223">
        <f t="shared" si="495"/>
        <v>0</v>
      </c>
      <c r="F5628" s="223">
        <f t="shared" si="495"/>
        <v>0</v>
      </c>
      <c r="G5628" s="223">
        <f t="shared" si="495"/>
        <v>0</v>
      </c>
      <c r="H5628" s="223">
        <f t="shared" si="495"/>
        <v>0</v>
      </c>
      <c r="I5628" s="223">
        <f t="shared" si="495"/>
        <v>0</v>
      </c>
      <c r="J5628" s="223">
        <f t="shared" si="495"/>
        <v>0</v>
      </c>
      <c r="K5628" s="223">
        <f t="shared" si="495"/>
        <v>0</v>
      </c>
      <c r="L5628" s="223">
        <f t="shared" si="495"/>
        <v>0</v>
      </c>
      <c r="M5628" s="223">
        <f t="shared" si="495"/>
        <v>0</v>
      </c>
      <c r="N5628" s="223">
        <f t="shared" si="495"/>
        <v>0</v>
      </c>
      <c r="O5628" s="223">
        <f t="shared" si="495"/>
        <v>0</v>
      </c>
      <c r="P5628" s="223">
        <f t="shared" si="495"/>
        <v>0</v>
      </c>
      <c r="Q5628" s="223">
        <f t="shared" si="495"/>
        <v>0</v>
      </c>
      <c r="R5628" s="223">
        <f t="shared" si="495"/>
        <v>0</v>
      </c>
    </row>
    <row r="5629" spans="1:18" hidden="1" outlineLevel="2" x14ac:dyDescent="0.25">
      <c r="A5629" s="222" t="str">
        <f>'Usages mobilité'!A28</f>
        <v>Usage mobilité n°25</v>
      </c>
      <c r="B5629" s="222" t="s">
        <v>41</v>
      </c>
      <c r="C5629" s="222"/>
      <c r="D5629" s="223">
        <f>IF(B$5596&lt;&gt;"",IF(B$5596='Usages mobilité'!BF28,'Usages mobilité'!BD28,0),0)</f>
        <v>0</v>
      </c>
      <c r="E5629" s="223">
        <f t="shared" si="495"/>
        <v>0</v>
      </c>
      <c r="F5629" s="223">
        <f t="shared" si="495"/>
        <v>0</v>
      </c>
      <c r="G5629" s="223">
        <f t="shared" si="495"/>
        <v>0</v>
      </c>
      <c r="H5629" s="223">
        <f t="shared" si="495"/>
        <v>0</v>
      </c>
      <c r="I5629" s="223">
        <f t="shared" si="495"/>
        <v>0</v>
      </c>
      <c r="J5629" s="223">
        <f t="shared" si="495"/>
        <v>0</v>
      </c>
      <c r="K5629" s="223">
        <f t="shared" si="495"/>
        <v>0</v>
      </c>
      <c r="L5629" s="223">
        <f t="shared" si="495"/>
        <v>0</v>
      </c>
      <c r="M5629" s="223">
        <f t="shared" si="495"/>
        <v>0</v>
      </c>
      <c r="N5629" s="223">
        <f t="shared" si="495"/>
        <v>0</v>
      </c>
      <c r="O5629" s="223">
        <f t="shared" si="495"/>
        <v>0</v>
      </c>
      <c r="P5629" s="223">
        <f t="shared" si="495"/>
        <v>0</v>
      </c>
      <c r="Q5629" s="223">
        <f t="shared" si="495"/>
        <v>0</v>
      </c>
      <c r="R5629" s="223">
        <f t="shared" si="495"/>
        <v>0</v>
      </c>
    </row>
    <row r="5630" spans="1:18" hidden="1" outlineLevel="2" x14ac:dyDescent="0.25">
      <c r="A5630" s="222" t="str">
        <f>'Usages mobilité'!A29</f>
        <v>Usage mobilité n°26</v>
      </c>
      <c r="B5630" s="222" t="s">
        <v>41</v>
      </c>
      <c r="C5630" s="222"/>
      <c r="D5630" s="223">
        <f>IF(B$5596&lt;&gt;"",IF(B$5596='Usages mobilité'!BF29,'Usages mobilité'!BD29,0),0)</f>
        <v>0</v>
      </c>
      <c r="E5630" s="223">
        <f t="shared" si="495"/>
        <v>0</v>
      </c>
      <c r="F5630" s="223">
        <f t="shared" si="495"/>
        <v>0</v>
      </c>
      <c r="G5630" s="223">
        <f t="shared" si="495"/>
        <v>0</v>
      </c>
      <c r="H5630" s="223">
        <f t="shared" si="495"/>
        <v>0</v>
      </c>
      <c r="I5630" s="223">
        <f t="shared" si="495"/>
        <v>0</v>
      </c>
      <c r="J5630" s="223">
        <f t="shared" si="495"/>
        <v>0</v>
      </c>
      <c r="K5630" s="223">
        <f t="shared" si="495"/>
        <v>0</v>
      </c>
      <c r="L5630" s="223">
        <f t="shared" si="495"/>
        <v>0</v>
      </c>
      <c r="M5630" s="223">
        <f t="shared" si="495"/>
        <v>0</v>
      </c>
      <c r="N5630" s="223">
        <f t="shared" si="495"/>
        <v>0</v>
      </c>
      <c r="O5630" s="223">
        <f t="shared" si="495"/>
        <v>0</v>
      </c>
      <c r="P5630" s="223">
        <f t="shared" si="495"/>
        <v>0</v>
      </c>
      <c r="Q5630" s="223">
        <f t="shared" si="495"/>
        <v>0</v>
      </c>
      <c r="R5630" s="223">
        <f t="shared" si="495"/>
        <v>0</v>
      </c>
    </row>
    <row r="5631" spans="1:18" hidden="1" outlineLevel="2" x14ac:dyDescent="0.25">
      <c r="A5631" s="222" t="str">
        <f>'Usages mobilité'!A30</f>
        <v>Usage mobilité n°27</v>
      </c>
      <c r="B5631" s="222" t="s">
        <v>41</v>
      </c>
      <c r="C5631" s="222"/>
      <c r="D5631" s="223">
        <f>IF(B$5596&lt;&gt;"",IF(B$5596='Usages mobilité'!BF30,'Usages mobilité'!BD30,0),0)</f>
        <v>0</v>
      </c>
      <c r="E5631" s="223">
        <f t="shared" si="495"/>
        <v>0</v>
      </c>
      <c r="F5631" s="223">
        <f t="shared" si="495"/>
        <v>0</v>
      </c>
      <c r="G5631" s="223">
        <f t="shared" si="495"/>
        <v>0</v>
      </c>
      <c r="H5631" s="223">
        <f t="shared" si="495"/>
        <v>0</v>
      </c>
      <c r="I5631" s="223">
        <f t="shared" si="495"/>
        <v>0</v>
      </c>
      <c r="J5631" s="223">
        <f t="shared" si="495"/>
        <v>0</v>
      </c>
      <c r="K5631" s="223">
        <f t="shared" si="495"/>
        <v>0</v>
      </c>
      <c r="L5631" s="223">
        <f t="shared" si="495"/>
        <v>0</v>
      </c>
      <c r="M5631" s="223">
        <f t="shared" si="495"/>
        <v>0</v>
      </c>
      <c r="N5631" s="223">
        <f t="shared" si="495"/>
        <v>0</v>
      </c>
      <c r="O5631" s="223">
        <f t="shared" si="495"/>
        <v>0</v>
      </c>
      <c r="P5631" s="223">
        <f t="shared" si="495"/>
        <v>0</v>
      </c>
      <c r="Q5631" s="223">
        <f t="shared" si="495"/>
        <v>0</v>
      </c>
      <c r="R5631" s="223">
        <f t="shared" si="495"/>
        <v>0</v>
      </c>
    </row>
    <row r="5632" spans="1:18" hidden="1" outlineLevel="2" x14ac:dyDescent="0.25">
      <c r="A5632" s="222" t="str">
        <f>'Usages mobilité'!A31</f>
        <v>Usage mobilité n°28</v>
      </c>
      <c r="B5632" s="222" t="s">
        <v>41</v>
      </c>
      <c r="C5632" s="222"/>
      <c r="D5632" s="223">
        <f>IF(B$5596&lt;&gt;"",IF(B$5596='Usages mobilité'!BF31,'Usages mobilité'!BD31,0),0)</f>
        <v>0</v>
      </c>
      <c r="E5632" s="223">
        <f t="shared" si="495"/>
        <v>0</v>
      </c>
      <c r="F5632" s="223">
        <f t="shared" si="495"/>
        <v>0</v>
      </c>
      <c r="G5632" s="223">
        <f t="shared" si="495"/>
        <v>0</v>
      </c>
      <c r="H5632" s="223">
        <f t="shared" si="495"/>
        <v>0</v>
      </c>
      <c r="I5632" s="223">
        <f t="shared" si="495"/>
        <v>0</v>
      </c>
      <c r="J5632" s="223">
        <f t="shared" si="495"/>
        <v>0</v>
      </c>
      <c r="K5632" s="223">
        <f t="shared" si="495"/>
        <v>0</v>
      </c>
      <c r="L5632" s="223">
        <f t="shared" si="495"/>
        <v>0</v>
      </c>
      <c r="M5632" s="223">
        <f t="shared" si="495"/>
        <v>0</v>
      </c>
      <c r="N5632" s="223">
        <f t="shared" si="495"/>
        <v>0</v>
      </c>
      <c r="O5632" s="223">
        <f t="shared" si="495"/>
        <v>0</v>
      </c>
      <c r="P5632" s="223">
        <f t="shared" si="495"/>
        <v>0</v>
      </c>
      <c r="Q5632" s="223">
        <f t="shared" si="495"/>
        <v>0</v>
      </c>
      <c r="R5632" s="223">
        <f t="shared" si="495"/>
        <v>0</v>
      </c>
    </row>
    <row r="5633" spans="1:18" hidden="1" outlineLevel="2" x14ac:dyDescent="0.25">
      <c r="A5633" s="222" t="str">
        <f>'Usages mobilité'!A32</f>
        <v>Usage mobilité n°29</v>
      </c>
      <c r="B5633" s="222" t="s">
        <v>41</v>
      </c>
      <c r="C5633" s="222"/>
      <c r="D5633" s="223">
        <f>IF(B$5596&lt;&gt;"",IF(B$5596='Usages mobilité'!BF32,'Usages mobilité'!BD32,0),0)</f>
        <v>0</v>
      </c>
      <c r="E5633" s="223">
        <f t="shared" si="495"/>
        <v>0</v>
      </c>
      <c r="F5633" s="223">
        <f t="shared" si="495"/>
        <v>0</v>
      </c>
      <c r="G5633" s="223">
        <f t="shared" si="495"/>
        <v>0</v>
      </c>
      <c r="H5633" s="223">
        <f t="shared" si="495"/>
        <v>0</v>
      </c>
      <c r="I5633" s="223">
        <f t="shared" si="495"/>
        <v>0</v>
      </c>
      <c r="J5633" s="223">
        <f t="shared" si="495"/>
        <v>0</v>
      </c>
      <c r="K5633" s="223">
        <f t="shared" si="495"/>
        <v>0</v>
      </c>
      <c r="L5633" s="223">
        <f t="shared" si="495"/>
        <v>0</v>
      </c>
      <c r="M5633" s="223">
        <f t="shared" si="495"/>
        <v>0</v>
      </c>
      <c r="N5633" s="223">
        <f t="shared" si="495"/>
        <v>0</v>
      </c>
      <c r="O5633" s="223">
        <f t="shared" si="495"/>
        <v>0</v>
      </c>
      <c r="P5633" s="223">
        <f t="shared" si="495"/>
        <v>0</v>
      </c>
      <c r="Q5633" s="223">
        <f t="shared" si="495"/>
        <v>0</v>
      </c>
      <c r="R5633" s="223">
        <f t="shared" si="495"/>
        <v>0</v>
      </c>
    </row>
    <row r="5634" spans="1:18" hidden="1" outlineLevel="2" x14ac:dyDescent="0.25">
      <c r="A5634" s="222" t="str">
        <f>'Usages mobilité'!A33</f>
        <v>Usage mobilité n°30</v>
      </c>
      <c r="B5634" s="222" t="s">
        <v>41</v>
      </c>
      <c r="C5634" s="222"/>
      <c r="D5634" s="223">
        <f>IF(B$5596&lt;&gt;"",IF(B$5596='Usages mobilité'!BF33,'Usages mobilité'!BD33,0),0)</f>
        <v>0</v>
      </c>
      <c r="E5634" s="223">
        <f t="shared" si="495"/>
        <v>0</v>
      </c>
      <c r="F5634" s="223">
        <f t="shared" si="495"/>
        <v>0</v>
      </c>
      <c r="G5634" s="223">
        <f t="shared" si="495"/>
        <v>0</v>
      </c>
      <c r="H5634" s="223">
        <f t="shared" si="495"/>
        <v>0</v>
      </c>
      <c r="I5634" s="223">
        <f t="shared" si="495"/>
        <v>0</v>
      </c>
      <c r="J5634" s="223">
        <f t="shared" si="495"/>
        <v>0</v>
      </c>
      <c r="K5634" s="223">
        <f t="shared" si="495"/>
        <v>0</v>
      </c>
      <c r="L5634" s="223">
        <f t="shared" si="495"/>
        <v>0</v>
      </c>
      <c r="M5634" s="223">
        <f t="shared" si="495"/>
        <v>0</v>
      </c>
      <c r="N5634" s="223">
        <f t="shared" si="495"/>
        <v>0</v>
      </c>
      <c r="O5634" s="223">
        <f t="shared" si="495"/>
        <v>0</v>
      </c>
      <c r="P5634" s="223">
        <f t="shared" si="495"/>
        <v>0</v>
      </c>
      <c r="Q5634" s="223">
        <f t="shared" si="495"/>
        <v>0</v>
      </c>
      <c r="R5634" s="223">
        <f t="shared" si="495"/>
        <v>0</v>
      </c>
    </row>
    <row r="5635" spans="1:18" hidden="1" outlineLevel="2" x14ac:dyDescent="0.25">
      <c r="A5635" s="222" t="str">
        <f>'Usages mobilité'!A34</f>
        <v>Usage mobilité n°31</v>
      </c>
      <c r="B5635" s="222" t="s">
        <v>41</v>
      </c>
      <c r="C5635" s="222"/>
      <c r="D5635" s="223">
        <f>IF(B$5596&lt;&gt;"",IF(B$5596='Usages mobilité'!BF34,'Usages mobilité'!BD34,0),0)</f>
        <v>0</v>
      </c>
      <c r="E5635" s="223">
        <f t="shared" ref="E5635:R5644" si="496">$D5635</f>
        <v>0</v>
      </c>
      <c r="F5635" s="223">
        <f t="shared" si="496"/>
        <v>0</v>
      </c>
      <c r="G5635" s="223">
        <f t="shared" si="496"/>
        <v>0</v>
      </c>
      <c r="H5635" s="223">
        <f t="shared" si="496"/>
        <v>0</v>
      </c>
      <c r="I5635" s="223">
        <f t="shared" si="496"/>
        <v>0</v>
      </c>
      <c r="J5635" s="223">
        <f t="shared" si="496"/>
        <v>0</v>
      </c>
      <c r="K5635" s="223">
        <f t="shared" si="496"/>
        <v>0</v>
      </c>
      <c r="L5635" s="223">
        <f t="shared" si="496"/>
        <v>0</v>
      </c>
      <c r="M5635" s="223">
        <f t="shared" si="496"/>
        <v>0</v>
      </c>
      <c r="N5635" s="223">
        <f t="shared" si="496"/>
        <v>0</v>
      </c>
      <c r="O5635" s="223">
        <f t="shared" si="496"/>
        <v>0</v>
      </c>
      <c r="P5635" s="223">
        <f t="shared" si="496"/>
        <v>0</v>
      </c>
      <c r="Q5635" s="223">
        <f t="shared" si="496"/>
        <v>0</v>
      </c>
      <c r="R5635" s="223">
        <f t="shared" si="496"/>
        <v>0</v>
      </c>
    </row>
    <row r="5636" spans="1:18" hidden="1" outlineLevel="2" x14ac:dyDescent="0.25">
      <c r="A5636" s="222" t="str">
        <f>'Usages mobilité'!A35</f>
        <v>Usage mobilité n°32</v>
      </c>
      <c r="B5636" s="222" t="s">
        <v>41</v>
      </c>
      <c r="C5636" s="222"/>
      <c r="D5636" s="223">
        <f>IF(B$5596&lt;&gt;"",IF(B$5596='Usages mobilité'!BF35,'Usages mobilité'!BD35,0),0)</f>
        <v>0</v>
      </c>
      <c r="E5636" s="223">
        <f t="shared" si="496"/>
        <v>0</v>
      </c>
      <c r="F5636" s="223">
        <f t="shared" si="496"/>
        <v>0</v>
      </c>
      <c r="G5636" s="223">
        <f t="shared" si="496"/>
        <v>0</v>
      </c>
      <c r="H5636" s="223">
        <f t="shared" si="496"/>
        <v>0</v>
      </c>
      <c r="I5636" s="223">
        <f t="shared" si="496"/>
        <v>0</v>
      </c>
      <c r="J5636" s="223">
        <f t="shared" si="496"/>
        <v>0</v>
      </c>
      <c r="K5636" s="223">
        <f t="shared" si="496"/>
        <v>0</v>
      </c>
      <c r="L5636" s="223">
        <f t="shared" si="496"/>
        <v>0</v>
      </c>
      <c r="M5636" s="223">
        <f t="shared" si="496"/>
        <v>0</v>
      </c>
      <c r="N5636" s="223">
        <f t="shared" si="496"/>
        <v>0</v>
      </c>
      <c r="O5636" s="223">
        <f t="shared" si="496"/>
        <v>0</v>
      </c>
      <c r="P5636" s="223">
        <f t="shared" si="496"/>
        <v>0</v>
      </c>
      <c r="Q5636" s="223">
        <f t="shared" si="496"/>
        <v>0</v>
      </c>
      <c r="R5636" s="223">
        <f t="shared" si="496"/>
        <v>0</v>
      </c>
    </row>
    <row r="5637" spans="1:18" hidden="1" outlineLevel="2" x14ac:dyDescent="0.25">
      <c r="A5637" s="222" t="str">
        <f>'Usages mobilité'!A36</f>
        <v>Usage mobilité n°33</v>
      </c>
      <c r="B5637" s="222" t="s">
        <v>41</v>
      </c>
      <c r="C5637" s="222"/>
      <c r="D5637" s="223">
        <f>IF(B$5596&lt;&gt;"",IF(B$5596='Usages mobilité'!BF36,'Usages mobilité'!BD36,0),0)</f>
        <v>0</v>
      </c>
      <c r="E5637" s="223">
        <f t="shared" si="496"/>
        <v>0</v>
      </c>
      <c r="F5637" s="223">
        <f t="shared" si="496"/>
        <v>0</v>
      </c>
      <c r="G5637" s="223">
        <f t="shared" si="496"/>
        <v>0</v>
      </c>
      <c r="H5637" s="223">
        <f t="shared" si="496"/>
        <v>0</v>
      </c>
      <c r="I5637" s="223">
        <f t="shared" si="496"/>
        <v>0</v>
      </c>
      <c r="J5637" s="223">
        <f t="shared" si="496"/>
        <v>0</v>
      </c>
      <c r="K5637" s="223">
        <f t="shared" si="496"/>
        <v>0</v>
      </c>
      <c r="L5637" s="223">
        <f t="shared" si="496"/>
        <v>0</v>
      </c>
      <c r="M5637" s="223">
        <f t="shared" si="496"/>
        <v>0</v>
      </c>
      <c r="N5637" s="223">
        <f t="shared" si="496"/>
        <v>0</v>
      </c>
      <c r="O5637" s="223">
        <f t="shared" si="496"/>
        <v>0</v>
      </c>
      <c r="P5637" s="223">
        <f t="shared" si="496"/>
        <v>0</v>
      </c>
      <c r="Q5637" s="223">
        <f t="shared" si="496"/>
        <v>0</v>
      </c>
      <c r="R5637" s="223">
        <f t="shared" si="496"/>
        <v>0</v>
      </c>
    </row>
    <row r="5638" spans="1:18" hidden="1" outlineLevel="2" x14ac:dyDescent="0.25">
      <c r="A5638" s="222" t="str">
        <f>'Usages mobilité'!A37</f>
        <v>Usage mobilité n°34</v>
      </c>
      <c r="B5638" s="222" t="s">
        <v>41</v>
      </c>
      <c r="C5638" s="222"/>
      <c r="D5638" s="223">
        <f>IF(B$5596&lt;&gt;"",IF(B$5596='Usages mobilité'!BF37,'Usages mobilité'!BD37,0),0)</f>
        <v>0</v>
      </c>
      <c r="E5638" s="223">
        <f t="shared" si="496"/>
        <v>0</v>
      </c>
      <c r="F5638" s="223">
        <f t="shared" si="496"/>
        <v>0</v>
      </c>
      <c r="G5638" s="223">
        <f t="shared" si="496"/>
        <v>0</v>
      </c>
      <c r="H5638" s="223">
        <f t="shared" si="496"/>
        <v>0</v>
      </c>
      <c r="I5638" s="223">
        <f t="shared" si="496"/>
        <v>0</v>
      </c>
      <c r="J5638" s="223">
        <f t="shared" si="496"/>
        <v>0</v>
      </c>
      <c r="K5638" s="223">
        <f t="shared" si="496"/>
        <v>0</v>
      </c>
      <c r="L5638" s="223">
        <f t="shared" si="496"/>
        <v>0</v>
      </c>
      <c r="M5638" s="223">
        <f t="shared" si="496"/>
        <v>0</v>
      </c>
      <c r="N5638" s="223">
        <f t="shared" si="496"/>
        <v>0</v>
      </c>
      <c r="O5638" s="223">
        <f t="shared" si="496"/>
        <v>0</v>
      </c>
      <c r="P5638" s="223">
        <f t="shared" si="496"/>
        <v>0</v>
      </c>
      <c r="Q5638" s="223">
        <f t="shared" si="496"/>
        <v>0</v>
      </c>
      <c r="R5638" s="223">
        <f t="shared" si="496"/>
        <v>0</v>
      </c>
    </row>
    <row r="5639" spans="1:18" hidden="1" outlineLevel="2" x14ac:dyDescent="0.25">
      <c r="A5639" s="222" t="str">
        <f>'Usages mobilité'!A38</f>
        <v>Usage mobilité n°35</v>
      </c>
      <c r="B5639" s="222" t="s">
        <v>41</v>
      </c>
      <c r="C5639" s="222"/>
      <c r="D5639" s="223">
        <f>IF(B$5596&lt;&gt;"",IF(B$5596='Usages mobilité'!BF38,'Usages mobilité'!BD38,0),0)</f>
        <v>0</v>
      </c>
      <c r="E5639" s="223">
        <f t="shared" si="496"/>
        <v>0</v>
      </c>
      <c r="F5639" s="223">
        <f t="shared" si="496"/>
        <v>0</v>
      </c>
      <c r="G5639" s="223">
        <f t="shared" si="496"/>
        <v>0</v>
      </c>
      <c r="H5639" s="223">
        <f t="shared" si="496"/>
        <v>0</v>
      </c>
      <c r="I5639" s="223">
        <f t="shared" si="496"/>
        <v>0</v>
      </c>
      <c r="J5639" s="223">
        <f t="shared" si="496"/>
        <v>0</v>
      </c>
      <c r="K5639" s="223">
        <f t="shared" si="496"/>
        <v>0</v>
      </c>
      <c r="L5639" s="223">
        <f t="shared" si="496"/>
        <v>0</v>
      </c>
      <c r="M5639" s="223">
        <f t="shared" si="496"/>
        <v>0</v>
      </c>
      <c r="N5639" s="223">
        <f t="shared" si="496"/>
        <v>0</v>
      </c>
      <c r="O5639" s="223">
        <f t="shared" si="496"/>
        <v>0</v>
      </c>
      <c r="P5639" s="223">
        <f t="shared" si="496"/>
        <v>0</v>
      </c>
      <c r="Q5639" s="223">
        <f t="shared" si="496"/>
        <v>0</v>
      </c>
      <c r="R5639" s="223">
        <f t="shared" si="496"/>
        <v>0</v>
      </c>
    </row>
    <row r="5640" spans="1:18" hidden="1" outlineLevel="2" x14ac:dyDescent="0.25">
      <c r="A5640" s="222" t="str">
        <f>'Usages mobilité'!A39</f>
        <v>Usage mobilité n°36</v>
      </c>
      <c r="B5640" s="222" t="s">
        <v>41</v>
      </c>
      <c r="C5640" s="222"/>
      <c r="D5640" s="223">
        <f>IF(B$5596&lt;&gt;"",IF(B$5596='Usages mobilité'!BF39,'Usages mobilité'!BD39,0),0)</f>
        <v>0</v>
      </c>
      <c r="E5640" s="223">
        <f t="shared" si="496"/>
        <v>0</v>
      </c>
      <c r="F5640" s="223">
        <f t="shared" si="496"/>
        <v>0</v>
      </c>
      <c r="G5640" s="223">
        <f t="shared" si="496"/>
        <v>0</v>
      </c>
      <c r="H5640" s="223">
        <f t="shared" si="496"/>
        <v>0</v>
      </c>
      <c r="I5640" s="223">
        <f t="shared" si="496"/>
        <v>0</v>
      </c>
      <c r="J5640" s="223">
        <f t="shared" si="496"/>
        <v>0</v>
      </c>
      <c r="K5640" s="223">
        <f t="shared" si="496"/>
        <v>0</v>
      </c>
      <c r="L5640" s="223">
        <f t="shared" si="496"/>
        <v>0</v>
      </c>
      <c r="M5640" s="223">
        <f t="shared" si="496"/>
        <v>0</v>
      </c>
      <c r="N5640" s="223">
        <f t="shared" si="496"/>
        <v>0</v>
      </c>
      <c r="O5640" s="223">
        <f t="shared" si="496"/>
        <v>0</v>
      </c>
      <c r="P5640" s="223">
        <f t="shared" si="496"/>
        <v>0</v>
      </c>
      <c r="Q5640" s="223">
        <f t="shared" si="496"/>
        <v>0</v>
      </c>
      <c r="R5640" s="223">
        <f t="shared" si="496"/>
        <v>0</v>
      </c>
    </row>
    <row r="5641" spans="1:18" hidden="1" outlineLevel="2" x14ac:dyDescent="0.25">
      <c r="A5641" s="222" t="str">
        <f>'Usages mobilité'!A40</f>
        <v>Usage mobilité n°37</v>
      </c>
      <c r="B5641" s="222" t="s">
        <v>41</v>
      </c>
      <c r="C5641" s="222"/>
      <c r="D5641" s="223">
        <f>IF(B$5596&lt;&gt;"",IF(B$5596='Usages mobilité'!BF40,'Usages mobilité'!BD40,0),0)</f>
        <v>0</v>
      </c>
      <c r="E5641" s="223">
        <f t="shared" si="496"/>
        <v>0</v>
      </c>
      <c r="F5641" s="223">
        <f t="shared" si="496"/>
        <v>0</v>
      </c>
      <c r="G5641" s="223">
        <f t="shared" si="496"/>
        <v>0</v>
      </c>
      <c r="H5641" s="223">
        <f t="shared" si="496"/>
        <v>0</v>
      </c>
      <c r="I5641" s="223">
        <f t="shared" si="496"/>
        <v>0</v>
      </c>
      <c r="J5641" s="223">
        <f t="shared" si="496"/>
        <v>0</v>
      </c>
      <c r="K5641" s="223">
        <f t="shared" si="496"/>
        <v>0</v>
      </c>
      <c r="L5641" s="223">
        <f t="shared" si="496"/>
        <v>0</v>
      </c>
      <c r="M5641" s="223">
        <f t="shared" si="496"/>
        <v>0</v>
      </c>
      <c r="N5641" s="223">
        <f t="shared" si="496"/>
        <v>0</v>
      </c>
      <c r="O5641" s="223">
        <f t="shared" si="496"/>
        <v>0</v>
      </c>
      <c r="P5641" s="223">
        <f t="shared" si="496"/>
        <v>0</v>
      </c>
      <c r="Q5641" s="223">
        <f t="shared" si="496"/>
        <v>0</v>
      </c>
      <c r="R5641" s="223">
        <f t="shared" si="496"/>
        <v>0</v>
      </c>
    </row>
    <row r="5642" spans="1:18" hidden="1" outlineLevel="2" x14ac:dyDescent="0.25">
      <c r="A5642" s="222" t="str">
        <f>'Usages mobilité'!A41</f>
        <v>Usage mobilité n°38</v>
      </c>
      <c r="B5642" s="222" t="s">
        <v>41</v>
      </c>
      <c r="C5642" s="222"/>
      <c r="D5642" s="223">
        <f>IF(B$5596&lt;&gt;"",IF(B$5596='Usages mobilité'!BF41,'Usages mobilité'!BD41,0),0)</f>
        <v>0</v>
      </c>
      <c r="E5642" s="223">
        <f t="shared" si="496"/>
        <v>0</v>
      </c>
      <c r="F5642" s="223">
        <f t="shared" si="496"/>
        <v>0</v>
      </c>
      <c r="G5642" s="223">
        <f t="shared" si="496"/>
        <v>0</v>
      </c>
      <c r="H5642" s="223">
        <f t="shared" si="496"/>
        <v>0</v>
      </c>
      <c r="I5642" s="223">
        <f t="shared" si="496"/>
        <v>0</v>
      </c>
      <c r="J5642" s="223">
        <f t="shared" si="496"/>
        <v>0</v>
      </c>
      <c r="K5642" s="223">
        <f t="shared" si="496"/>
        <v>0</v>
      </c>
      <c r="L5642" s="223">
        <f t="shared" si="496"/>
        <v>0</v>
      </c>
      <c r="M5642" s="223">
        <f t="shared" si="496"/>
        <v>0</v>
      </c>
      <c r="N5642" s="223">
        <f t="shared" si="496"/>
        <v>0</v>
      </c>
      <c r="O5642" s="223">
        <f t="shared" si="496"/>
        <v>0</v>
      </c>
      <c r="P5642" s="223">
        <f t="shared" si="496"/>
        <v>0</v>
      </c>
      <c r="Q5642" s="223">
        <f t="shared" si="496"/>
        <v>0</v>
      </c>
      <c r="R5642" s="223">
        <f t="shared" si="496"/>
        <v>0</v>
      </c>
    </row>
    <row r="5643" spans="1:18" hidden="1" outlineLevel="2" x14ac:dyDescent="0.25">
      <c r="A5643" s="222" t="str">
        <f>'Usages mobilité'!A42</f>
        <v>Usage mobilité n°39</v>
      </c>
      <c r="B5643" s="222" t="s">
        <v>41</v>
      </c>
      <c r="C5643" s="222"/>
      <c r="D5643" s="223">
        <f>IF(B$5596&lt;&gt;"",IF(B$5596='Usages mobilité'!BF42,'Usages mobilité'!BD42,0),0)</f>
        <v>0</v>
      </c>
      <c r="E5643" s="223">
        <f t="shared" si="496"/>
        <v>0</v>
      </c>
      <c r="F5643" s="223">
        <f t="shared" si="496"/>
        <v>0</v>
      </c>
      <c r="G5643" s="223">
        <f t="shared" si="496"/>
        <v>0</v>
      </c>
      <c r="H5643" s="223">
        <f t="shared" si="496"/>
        <v>0</v>
      </c>
      <c r="I5643" s="223">
        <f t="shared" si="496"/>
        <v>0</v>
      </c>
      <c r="J5643" s="223">
        <f t="shared" si="496"/>
        <v>0</v>
      </c>
      <c r="K5643" s="223">
        <f t="shared" si="496"/>
        <v>0</v>
      </c>
      <c r="L5643" s="223">
        <f t="shared" si="496"/>
        <v>0</v>
      </c>
      <c r="M5643" s="223">
        <f t="shared" si="496"/>
        <v>0</v>
      </c>
      <c r="N5643" s="223">
        <f t="shared" si="496"/>
        <v>0</v>
      </c>
      <c r="O5643" s="223">
        <f t="shared" si="496"/>
        <v>0</v>
      </c>
      <c r="P5643" s="223">
        <f t="shared" si="496"/>
        <v>0</v>
      </c>
      <c r="Q5643" s="223">
        <f t="shared" si="496"/>
        <v>0</v>
      </c>
      <c r="R5643" s="223">
        <f t="shared" si="496"/>
        <v>0</v>
      </c>
    </row>
    <row r="5644" spans="1:18" hidden="1" outlineLevel="2" x14ac:dyDescent="0.25">
      <c r="A5644" s="222" t="str">
        <f>'Usages mobilité'!A43</f>
        <v>Usage mobilité n°40</v>
      </c>
      <c r="B5644" s="222" t="s">
        <v>41</v>
      </c>
      <c r="C5644" s="222"/>
      <c r="D5644" s="223">
        <f>IF(B$5596&lt;&gt;"",IF(B$5596='Usages mobilité'!BF43,'Usages mobilité'!BD43,0),0)</f>
        <v>0</v>
      </c>
      <c r="E5644" s="223">
        <f t="shared" si="496"/>
        <v>0</v>
      </c>
      <c r="F5644" s="223">
        <f t="shared" si="496"/>
        <v>0</v>
      </c>
      <c r="G5644" s="223">
        <f t="shared" si="496"/>
        <v>0</v>
      </c>
      <c r="H5644" s="223">
        <f t="shared" si="496"/>
        <v>0</v>
      </c>
      <c r="I5644" s="223">
        <f t="shared" si="496"/>
        <v>0</v>
      </c>
      <c r="J5644" s="223">
        <f t="shared" si="496"/>
        <v>0</v>
      </c>
      <c r="K5644" s="223">
        <f t="shared" si="496"/>
        <v>0</v>
      </c>
      <c r="L5644" s="223">
        <f t="shared" si="496"/>
        <v>0</v>
      </c>
      <c r="M5644" s="223">
        <f t="shared" si="496"/>
        <v>0</v>
      </c>
      <c r="N5644" s="223">
        <f t="shared" si="496"/>
        <v>0</v>
      </c>
      <c r="O5644" s="223">
        <f t="shared" si="496"/>
        <v>0</v>
      </c>
      <c r="P5644" s="223">
        <f t="shared" si="496"/>
        <v>0</v>
      </c>
      <c r="Q5644" s="223">
        <f t="shared" si="496"/>
        <v>0</v>
      </c>
      <c r="R5644" s="223">
        <f t="shared" si="496"/>
        <v>0</v>
      </c>
    </row>
    <row r="5645" spans="1:18" hidden="1" outlineLevel="2" x14ac:dyDescent="0.25">
      <c r="A5645" s="222" t="str">
        <f>'Usages mobilité'!A44</f>
        <v>Usage mobilité n°41</v>
      </c>
      <c r="B5645" s="222" t="s">
        <v>41</v>
      </c>
      <c r="C5645" s="222"/>
      <c r="D5645" s="223">
        <f>IF(B$5596&lt;&gt;"",IF(B$5596='Usages mobilité'!BF44,'Usages mobilité'!BD44,0),0)</f>
        <v>0</v>
      </c>
      <c r="E5645" s="223">
        <f t="shared" ref="E5645:R5654" si="497">$D5645</f>
        <v>0</v>
      </c>
      <c r="F5645" s="223">
        <f t="shared" si="497"/>
        <v>0</v>
      </c>
      <c r="G5645" s="223">
        <f t="shared" si="497"/>
        <v>0</v>
      </c>
      <c r="H5645" s="223">
        <f t="shared" si="497"/>
        <v>0</v>
      </c>
      <c r="I5645" s="223">
        <f t="shared" si="497"/>
        <v>0</v>
      </c>
      <c r="J5645" s="223">
        <f t="shared" si="497"/>
        <v>0</v>
      </c>
      <c r="K5645" s="223">
        <f t="shared" si="497"/>
        <v>0</v>
      </c>
      <c r="L5645" s="223">
        <f t="shared" si="497"/>
        <v>0</v>
      </c>
      <c r="M5645" s="223">
        <f t="shared" si="497"/>
        <v>0</v>
      </c>
      <c r="N5645" s="223">
        <f t="shared" si="497"/>
        <v>0</v>
      </c>
      <c r="O5645" s="223">
        <f t="shared" si="497"/>
        <v>0</v>
      </c>
      <c r="P5645" s="223">
        <f t="shared" si="497"/>
        <v>0</v>
      </c>
      <c r="Q5645" s="223">
        <f t="shared" si="497"/>
        <v>0</v>
      </c>
      <c r="R5645" s="223">
        <f t="shared" si="497"/>
        <v>0</v>
      </c>
    </row>
    <row r="5646" spans="1:18" hidden="1" outlineLevel="2" x14ac:dyDescent="0.25">
      <c r="A5646" s="222" t="str">
        <f>'Usages mobilité'!A45</f>
        <v>Usage mobilité n°42</v>
      </c>
      <c r="B5646" s="222" t="s">
        <v>41</v>
      </c>
      <c r="C5646" s="222"/>
      <c r="D5646" s="223">
        <f>IF(B$5596&lt;&gt;"",IF(B$5596='Usages mobilité'!BF45,'Usages mobilité'!BD45,0),0)</f>
        <v>0</v>
      </c>
      <c r="E5646" s="223">
        <f t="shared" si="497"/>
        <v>0</v>
      </c>
      <c r="F5646" s="223">
        <f t="shared" si="497"/>
        <v>0</v>
      </c>
      <c r="G5646" s="223">
        <f t="shared" si="497"/>
        <v>0</v>
      </c>
      <c r="H5646" s="223">
        <f t="shared" si="497"/>
        <v>0</v>
      </c>
      <c r="I5646" s="223">
        <f t="shared" si="497"/>
        <v>0</v>
      </c>
      <c r="J5646" s="223">
        <f t="shared" si="497"/>
        <v>0</v>
      </c>
      <c r="K5646" s="223">
        <f t="shared" si="497"/>
        <v>0</v>
      </c>
      <c r="L5646" s="223">
        <f t="shared" si="497"/>
        <v>0</v>
      </c>
      <c r="M5646" s="223">
        <f t="shared" si="497"/>
        <v>0</v>
      </c>
      <c r="N5646" s="223">
        <f t="shared" si="497"/>
        <v>0</v>
      </c>
      <c r="O5646" s="223">
        <f t="shared" si="497"/>
        <v>0</v>
      </c>
      <c r="P5646" s="223">
        <f t="shared" si="497"/>
        <v>0</v>
      </c>
      <c r="Q5646" s="223">
        <f t="shared" si="497"/>
        <v>0</v>
      </c>
      <c r="R5646" s="223">
        <f t="shared" si="497"/>
        <v>0</v>
      </c>
    </row>
    <row r="5647" spans="1:18" hidden="1" outlineLevel="2" x14ac:dyDescent="0.25">
      <c r="A5647" s="222" t="str">
        <f>'Usages mobilité'!A46</f>
        <v>Usage mobilité n°43</v>
      </c>
      <c r="B5647" s="222" t="s">
        <v>41</v>
      </c>
      <c r="C5647" s="222"/>
      <c r="D5647" s="223">
        <f>IF(B$5596&lt;&gt;"",IF(B$5596='Usages mobilité'!BF46,'Usages mobilité'!BD46,0),0)</f>
        <v>0</v>
      </c>
      <c r="E5647" s="223">
        <f t="shared" si="497"/>
        <v>0</v>
      </c>
      <c r="F5647" s="223">
        <f t="shared" si="497"/>
        <v>0</v>
      </c>
      <c r="G5647" s="223">
        <f t="shared" si="497"/>
        <v>0</v>
      </c>
      <c r="H5647" s="223">
        <f t="shared" si="497"/>
        <v>0</v>
      </c>
      <c r="I5647" s="223">
        <f t="shared" si="497"/>
        <v>0</v>
      </c>
      <c r="J5647" s="223">
        <f t="shared" si="497"/>
        <v>0</v>
      </c>
      <c r="K5647" s="223">
        <f t="shared" si="497"/>
        <v>0</v>
      </c>
      <c r="L5647" s="223">
        <f t="shared" si="497"/>
        <v>0</v>
      </c>
      <c r="M5647" s="223">
        <f t="shared" si="497"/>
        <v>0</v>
      </c>
      <c r="N5647" s="223">
        <f t="shared" si="497"/>
        <v>0</v>
      </c>
      <c r="O5647" s="223">
        <f t="shared" si="497"/>
        <v>0</v>
      </c>
      <c r="P5647" s="223">
        <f t="shared" si="497"/>
        <v>0</v>
      </c>
      <c r="Q5647" s="223">
        <f t="shared" si="497"/>
        <v>0</v>
      </c>
      <c r="R5647" s="223">
        <f t="shared" si="497"/>
        <v>0</v>
      </c>
    </row>
    <row r="5648" spans="1:18" hidden="1" outlineLevel="2" x14ac:dyDescent="0.25">
      <c r="A5648" s="222" t="str">
        <f>'Usages mobilité'!A47</f>
        <v>Usage mobilité n°44</v>
      </c>
      <c r="B5648" s="222" t="s">
        <v>41</v>
      </c>
      <c r="C5648" s="222"/>
      <c r="D5648" s="223">
        <f>IF(B$5596&lt;&gt;"",IF(B$5596='Usages mobilité'!BF47,'Usages mobilité'!BD47,0),0)</f>
        <v>0</v>
      </c>
      <c r="E5648" s="223">
        <f t="shared" si="497"/>
        <v>0</v>
      </c>
      <c r="F5648" s="223">
        <f t="shared" si="497"/>
        <v>0</v>
      </c>
      <c r="G5648" s="223">
        <f t="shared" si="497"/>
        <v>0</v>
      </c>
      <c r="H5648" s="223">
        <f t="shared" si="497"/>
        <v>0</v>
      </c>
      <c r="I5648" s="223">
        <f t="shared" si="497"/>
        <v>0</v>
      </c>
      <c r="J5648" s="223">
        <f t="shared" si="497"/>
        <v>0</v>
      </c>
      <c r="K5648" s="223">
        <f t="shared" si="497"/>
        <v>0</v>
      </c>
      <c r="L5648" s="223">
        <f t="shared" si="497"/>
        <v>0</v>
      </c>
      <c r="M5648" s="223">
        <f t="shared" si="497"/>
        <v>0</v>
      </c>
      <c r="N5648" s="223">
        <f t="shared" si="497"/>
        <v>0</v>
      </c>
      <c r="O5648" s="223">
        <f t="shared" si="497"/>
        <v>0</v>
      </c>
      <c r="P5648" s="223">
        <f t="shared" si="497"/>
        <v>0</v>
      </c>
      <c r="Q5648" s="223">
        <f t="shared" si="497"/>
        <v>0</v>
      </c>
      <c r="R5648" s="223">
        <f t="shared" si="497"/>
        <v>0</v>
      </c>
    </row>
    <row r="5649" spans="1:18" hidden="1" outlineLevel="2" x14ac:dyDescent="0.25">
      <c r="A5649" s="222" t="str">
        <f>'Usages mobilité'!A48</f>
        <v>Usage mobilité n°45</v>
      </c>
      <c r="B5649" s="222" t="s">
        <v>41</v>
      </c>
      <c r="C5649" s="222"/>
      <c r="D5649" s="223">
        <f>IF(B$5596&lt;&gt;"",IF(B$5596='Usages mobilité'!BF48,'Usages mobilité'!BD48,0),0)</f>
        <v>0</v>
      </c>
      <c r="E5649" s="223">
        <f t="shared" si="497"/>
        <v>0</v>
      </c>
      <c r="F5649" s="223">
        <f t="shared" si="497"/>
        <v>0</v>
      </c>
      <c r="G5649" s="223">
        <f t="shared" si="497"/>
        <v>0</v>
      </c>
      <c r="H5649" s="223">
        <f t="shared" si="497"/>
        <v>0</v>
      </c>
      <c r="I5649" s="223">
        <f t="shared" si="497"/>
        <v>0</v>
      </c>
      <c r="J5649" s="223">
        <f t="shared" si="497"/>
        <v>0</v>
      </c>
      <c r="K5649" s="223">
        <f t="shared" si="497"/>
        <v>0</v>
      </c>
      <c r="L5649" s="223">
        <f t="shared" si="497"/>
        <v>0</v>
      </c>
      <c r="M5649" s="223">
        <f t="shared" si="497"/>
        <v>0</v>
      </c>
      <c r="N5649" s="223">
        <f t="shared" si="497"/>
        <v>0</v>
      </c>
      <c r="O5649" s="223">
        <f t="shared" si="497"/>
        <v>0</v>
      </c>
      <c r="P5649" s="223">
        <f t="shared" si="497"/>
        <v>0</v>
      </c>
      <c r="Q5649" s="223">
        <f t="shared" si="497"/>
        <v>0</v>
      </c>
      <c r="R5649" s="223">
        <f t="shared" si="497"/>
        <v>0</v>
      </c>
    </row>
    <row r="5650" spans="1:18" hidden="1" outlineLevel="2" x14ac:dyDescent="0.25">
      <c r="A5650" s="222" t="str">
        <f>'Usages mobilité'!A49</f>
        <v>Usage mobilité n°46</v>
      </c>
      <c r="B5650" s="222" t="s">
        <v>41</v>
      </c>
      <c r="C5650" s="222"/>
      <c r="D5650" s="223">
        <f>IF(B$5596&lt;&gt;"",IF(B$5596='Usages mobilité'!BF49,'Usages mobilité'!BD49,0),0)</f>
        <v>0</v>
      </c>
      <c r="E5650" s="223">
        <f t="shared" si="497"/>
        <v>0</v>
      </c>
      <c r="F5650" s="223">
        <f t="shared" si="497"/>
        <v>0</v>
      </c>
      <c r="G5650" s="223">
        <f t="shared" si="497"/>
        <v>0</v>
      </c>
      <c r="H5650" s="223">
        <f t="shared" si="497"/>
        <v>0</v>
      </c>
      <c r="I5650" s="223">
        <f t="shared" si="497"/>
        <v>0</v>
      </c>
      <c r="J5650" s="223">
        <f t="shared" si="497"/>
        <v>0</v>
      </c>
      <c r="K5650" s="223">
        <f t="shared" si="497"/>
        <v>0</v>
      </c>
      <c r="L5650" s="223">
        <f t="shared" si="497"/>
        <v>0</v>
      </c>
      <c r="M5650" s="223">
        <f t="shared" si="497"/>
        <v>0</v>
      </c>
      <c r="N5650" s="223">
        <f t="shared" si="497"/>
        <v>0</v>
      </c>
      <c r="O5650" s="223">
        <f t="shared" si="497"/>
        <v>0</v>
      </c>
      <c r="P5650" s="223">
        <f t="shared" si="497"/>
        <v>0</v>
      </c>
      <c r="Q5650" s="223">
        <f t="shared" si="497"/>
        <v>0</v>
      </c>
      <c r="R5650" s="223">
        <f t="shared" si="497"/>
        <v>0</v>
      </c>
    </row>
    <row r="5651" spans="1:18" hidden="1" outlineLevel="2" x14ac:dyDescent="0.25">
      <c r="A5651" s="222" t="str">
        <f>'Usages mobilité'!A50</f>
        <v>Usage mobilité n°47</v>
      </c>
      <c r="B5651" s="222" t="s">
        <v>41</v>
      </c>
      <c r="C5651" s="222"/>
      <c r="D5651" s="223">
        <f>IF(B$5596&lt;&gt;"",IF(B$5596='Usages mobilité'!BF50,'Usages mobilité'!BD50,0),0)</f>
        <v>0</v>
      </c>
      <c r="E5651" s="223">
        <f t="shared" si="497"/>
        <v>0</v>
      </c>
      <c r="F5651" s="223">
        <f t="shared" si="497"/>
        <v>0</v>
      </c>
      <c r="G5651" s="223">
        <f t="shared" si="497"/>
        <v>0</v>
      </c>
      <c r="H5651" s="223">
        <f t="shared" si="497"/>
        <v>0</v>
      </c>
      <c r="I5651" s="223">
        <f t="shared" si="497"/>
        <v>0</v>
      </c>
      <c r="J5651" s="223">
        <f t="shared" si="497"/>
        <v>0</v>
      </c>
      <c r="K5651" s="223">
        <f t="shared" si="497"/>
        <v>0</v>
      </c>
      <c r="L5651" s="223">
        <f t="shared" si="497"/>
        <v>0</v>
      </c>
      <c r="M5651" s="223">
        <f t="shared" si="497"/>
        <v>0</v>
      </c>
      <c r="N5651" s="223">
        <f t="shared" si="497"/>
        <v>0</v>
      </c>
      <c r="O5651" s="223">
        <f t="shared" si="497"/>
        <v>0</v>
      </c>
      <c r="P5651" s="223">
        <f t="shared" si="497"/>
        <v>0</v>
      </c>
      <c r="Q5651" s="223">
        <f t="shared" si="497"/>
        <v>0</v>
      </c>
      <c r="R5651" s="223">
        <f t="shared" si="497"/>
        <v>0</v>
      </c>
    </row>
    <row r="5652" spans="1:18" hidden="1" outlineLevel="2" x14ac:dyDescent="0.25">
      <c r="A5652" s="222" t="str">
        <f>'Usages mobilité'!A51</f>
        <v>Usage mobilité n°48</v>
      </c>
      <c r="B5652" s="222" t="s">
        <v>41</v>
      </c>
      <c r="C5652" s="222"/>
      <c r="D5652" s="223">
        <f>IF(B$5596&lt;&gt;"",IF(B$5596='Usages mobilité'!BF51,'Usages mobilité'!BD51,0),0)</f>
        <v>0</v>
      </c>
      <c r="E5652" s="223">
        <f t="shared" si="497"/>
        <v>0</v>
      </c>
      <c r="F5652" s="223">
        <f t="shared" si="497"/>
        <v>0</v>
      </c>
      <c r="G5652" s="223">
        <f t="shared" si="497"/>
        <v>0</v>
      </c>
      <c r="H5652" s="223">
        <f t="shared" si="497"/>
        <v>0</v>
      </c>
      <c r="I5652" s="223">
        <f t="shared" si="497"/>
        <v>0</v>
      </c>
      <c r="J5652" s="223">
        <f t="shared" si="497"/>
        <v>0</v>
      </c>
      <c r="K5652" s="223">
        <f t="shared" si="497"/>
        <v>0</v>
      </c>
      <c r="L5652" s="223">
        <f t="shared" si="497"/>
        <v>0</v>
      </c>
      <c r="M5652" s="223">
        <f t="shared" si="497"/>
        <v>0</v>
      </c>
      <c r="N5652" s="223">
        <f t="shared" si="497"/>
        <v>0</v>
      </c>
      <c r="O5652" s="223">
        <f t="shared" si="497"/>
        <v>0</v>
      </c>
      <c r="P5652" s="223">
        <f t="shared" si="497"/>
        <v>0</v>
      </c>
      <c r="Q5652" s="223">
        <f t="shared" si="497"/>
        <v>0</v>
      </c>
      <c r="R5652" s="223">
        <f t="shared" si="497"/>
        <v>0</v>
      </c>
    </row>
    <row r="5653" spans="1:18" hidden="1" outlineLevel="2" x14ac:dyDescent="0.25">
      <c r="A5653" s="222" t="str">
        <f>'Usages mobilité'!A52</f>
        <v>Usage mobilité n°49</v>
      </c>
      <c r="B5653" s="222" t="s">
        <v>41</v>
      </c>
      <c r="C5653" s="222"/>
      <c r="D5653" s="223">
        <f>IF(B$5596&lt;&gt;"",IF(B$5596='Usages mobilité'!BF52,'Usages mobilité'!BD52,0),0)</f>
        <v>0</v>
      </c>
      <c r="E5653" s="223">
        <f t="shared" si="497"/>
        <v>0</v>
      </c>
      <c r="F5653" s="223">
        <f t="shared" si="497"/>
        <v>0</v>
      </c>
      <c r="G5653" s="223">
        <f t="shared" si="497"/>
        <v>0</v>
      </c>
      <c r="H5653" s="223">
        <f t="shared" si="497"/>
        <v>0</v>
      </c>
      <c r="I5653" s="223">
        <f t="shared" si="497"/>
        <v>0</v>
      </c>
      <c r="J5653" s="223">
        <f t="shared" si="497"/>
        <v>0</v>
      </c>
      <c r="K5653" s="223">
        <f t="shared" si="497"/>
        <v>0</v>
      </c>
      <c r="L5653" s="223">
        <f t="shared" si="497"/>
        <v>0</v>
      </c>
      <c r="M5653" s="223">
        <f t="shared" si="497"/>
        <v>0</v>
      </c>
      <c r="N5653" s="223">
        <f t="shared" si="497"/>
        <v>0</v>
      </c>
      <c r="O5653" s="223">
        <f t="shared" si="497"/>
        <v>0</v>
      </c>
      <c r="P5653" s="223">
        <f t="shared" si="497"/>
        <v>0</v>
      </c>
      <c r="Q5653" s="223">
        <f t="shared" si="497"/>
        <v>0</v>
      </c>
      <c r="R5653" s="223">
        <f t="shared" si="497"/>
        <v>0</v>
      </c>
    </row>
    <row r="5654" spans="1:18" hidden="1" outlineLevel="2" x14ac:dyDescent="0.25">
      <c r="A5654" s="222" t="str">
        <f>'Usages mobilité'!A53</f>
        <v>Usage mobilité n°50</v>
      </c>
      <c r="B5654" s="222" t="s">
        <v>41</v>
      </c>
      <c r="C5654" s="222"/>
      <c r="D5654" s="223">
        <f>IF(B$5596&lt;&gt;"",IF(B$5596='Usages mobilité'!BF53,'Usages mobilité'!BD53,0),0)</f>
        <v>0</v>
      </c>
      <c r="E5654" s="223">
        <f t="shared" si="497"/>
        <v>0</v>
      </c>
      <c r="F5654" s="223">
        <f t="shared" si="497"/>
        <v>0</v>
      </c>
      <c r="G5654" s="223">
        <f t="shared" si="497"/>
        <v>0</v>
      </c>
      <c r="H5654" s="223">
        <f t="shared" si="497"/>
        <v>0</v>
      </c>
      <c r="I5654" s="223">
        <f t="shared" si="497"/>
        <v>0</v>
      </c>
      <c r="J5654" s="223">
        <f t="shared" si="497"/>
        <v>0</v>
      </c>
      <c r="K5654" s="223">
        <f t="shared" si="497"/>
        <v>0</v>
      </c>
      <c r="L5654" s="223">
        <f t="shared" si="497"/>
        <v>0</v>
      </c>
      <c r="M5654" s="223">
        <f t="shared" si="497"/>
        <v>0</v>
      </c>
      <c r="N5654" s="223">
        <f t="shared" si="497"/>
        <v>0</v>
      </c>
      <c r="O5654" s="223">
        <f t="shared" si="497"/>
        <v>0</v>
      </c>
      <c r="P5654" s="223">
        <f t="shared" si="497"/>
        <v>0</v>
      </c>
      <c r="Q5654" s="223">
        <f t="shared" si="497"/>
        <v>0</v>
      </c>
      <c r="R5654" s="223">
        <f t="shared" si="497"/>
        <v>0</v>
      </c>
    </row>
    <row r="5655" spans="1:18" hidden="1" outlineLevel="1" collapsed="1" x14ac:dyDescent="0.25">
      <c r="A5655" s="222" t="s">
        <v>650</v>
      </c>
      <c r="B5655" s="222"/>
      <c r="C5655" s="222"/>
      <c r="D5655" s="223">
        <f t="shared" ref="D5655:R5655" si="498">SUM(D5605:D5654)</f>
        <v>0</v>
      </c>
      <c r="E5655" s="223">
        <f t="shared" si="498"/>
        <v>0</v>
      </c>
      <c r="F5655" s="223">
        <f t="shared" si="498"/>
        <v>0</v>
      </c>
      <c r="G5655" s="223">
        <f t="shared" si="498"/>
        <v>0</v>
      </c>
      <c r="H5655" s="223">
        <f t="shared" si="498"/>
        <v>0</v>
      </c>
      <c r="I5655" s="223">
        <f t="shared" si="498"/>
        <v>0</v>
      </c>
      <c r="J5655" s="223">
        <f t="shared" si="498"/>
        <v>0</v>
      </c>
      <c r="K5655" s="223">
        <f t="shared" si="498"/>
        <v>0</v>
      </c>
      <c r="L5655" s="223">
        <f t="shared" si="498"/>
        <v>0</v>
      </c>
      <c r="M5655" s="223">
        <f t="shared" si="498"/>
        <v>0</v>
      </c>
      <c r="N5655" s="223">
        <f t="shared" si="498"/>
        <v>0</v>
      </c>
      <c r="O5655" s="223">
        <f t="shared" si="498"/>
        <v>0</v>
      </c>
      <c r="P5655" s="223">
        <f t="shared" si="498"/>
        <v>0</v>
      </c>
      <c r="Q5655" s="223">
        <f t="shared" si="498"/>
        <v>0</v>
      </c>
      <c r="R5655" s="223">
        <f t="shared" si="498"/>
        <v>0</v>
      </c>
    </row>
    <row r="5656" spans="1:18" hidden="1" outlineLevel="2" x14ac:dyDescent="0.25">
      <c r="A5656" s="222" t="str">
        <f>'Usages mobilité'!A4</f>
        <v>Usage mobilité n°1</v>
      </c>
      <c r="B5656" s="222" t="s">
        <v>645</v>
      </c>
      <c r="C5656" s="222"/>
      <c r="D5656" s="223">
        <f>D5605*'Usages mobilité'!$BG4*(1+'Usages mobilité'!$BH4)^(D$5599-$D$5599)/1000</f>
        <v>0</v>
      </c>
      <c r="E5656" s="223">
        <f>E5605*'Usages mobilité'!$BG4*(1+'Usages mobilité'!$BH4)^(E$5599-$D$5599)/1000</f>
        <v>0</v>
      </c>
      <c r="F5656" s="223">
        <f>F5605*'Usages mobilité'!$BG4*(1+'Usages mobilité'!$BH4)^(F$5599-$D$5599)/1000</f>
        <v>0</v>
      </c>
      <c r="G5656" s="223">
        <f>G5605*'Usages mobilité'!$BG4*(1+'Usages mobilité'!$BH4)^(G$5599-$D$5599)/1000</f>
        <v>0</v>
      </c>
      <c r="H5656" s="223">
        <f>H5605*'Usages mobilité'!$BG4*(1+'Usages mobilité'!$BH4)^(H$5599-$D$5599)/1000</f>
        <v>0</v>
      </c>
      <c r="I5656" s="223">
        <f>I5605*'Usages mobilité'!$BG4*(1+'Usages mobilité'!$BH4)^(I$5599-$D$5599)/1000</f>
        <v>0</v>
      </c>
      <c r="J5656" s="223">
        <f>J5605*'Usages mobilité'!$BG4*(1+'Usages mobilité'!$BH4)^(J$5599-$D$5599)/1000</f>
        <v>0</v>
      </c>
      <c r="K5656" s="223">
        <f>K5605*'Usages mobilité'!$BG4*(1+'Usages mobilité'!$BH4)^(K$5599-$D$5599)/1000</f>
        <v>0</v>
      </c>
      <c r="L5656" s="223">
        <f>L5605*'Usages mobilité'!$BG4*(1+'Usages mobilité'!$BH4)^(L$5599-$D$5599)/1000</f>
        <v>0</v>
      </c>
      <c r="M5656" s="223">
        <f>M5605*'Usages mobilité'!$BG4*(1+'Usages mobilité'!$BH4)^(M$5599-$D$5599)/1000</f>
        <v>0</v>
      </c>
      <c r="N5656" s="223">
        <f>N5605*'Usages mobilité'!$BG4*(1+'Usages mobilité'!$BH4)^(N$5599-$D$5599)/1000</f>
        <v>0</v>
      </c>
      <c r="O5656" s="223">
        <f>O5605*'Usages mobilité'!$BG4*(1+'Usages mobilité'!$BH4)^(O$5599-$D$5599)/1000</f>
        <v>0</v>
      </c>
      <c r="P5656" s="223">
        <f>P5605*'Usages mobilité'!$BG4*(1+'Usages mobilité'!$BH4)^(P$5599-$D$5599)/1000</f>
        <v>0</v>
      </c>
      <c r="Q5656" s="223">
        <f>Q5605*'Usages mobilité'!$BG4*(1+'Usages mobilité'!$BH4)^(Q$5599-$D$5599)/1000</f>
        <v>0</v>
      </c>
      <c r="R5656" s="223">
        <f>R5605*'Usages mobilité'!$BG4*(1+'Usages mobilité'!$BH4)^(R$5599-$D$5599)/1000</f>
        <v>0</v>
      </c>
    </row>
    <row r="5657" spans="1:18" hidden="1" outlineLevel="2" x14ac:dyDescent="0.25">
      <c r="A5657" s="222" t="str">
        <f>'Usages mobilité'!A5</f>
        <v>Usage mobilité n°2</v>
      </c>
      <c r="B5657" s="222" t="s">
        <v>645</v>
      </c>
      <c r="C5657" s="222"/>
      <c r="D5657" s="223">
        <f>D5606*'Usages mobilité'!$BG5*(1+'Usages mobilité'!$BH5)^(D$5599-$D$5599)/1000</f>
        <v>0</v>
      </c>
      <c r="E5657" s="223">
        <f>E5606*'Usages mobilité'!$BG5*(1+'Usages mobilité'!$BH5)^(E$5599-$D$5599)/1000</f>
        <v>0</v>
      </c>
      <c r="F5657" s="223">
        <f>F5606*'Usages mobilité'!$BG5*(1+'Usages mobilité'!$BH5)^(F$5599-$D$5599)/1000</f>
        <v>0</v>
      </c>
      <c r="G5657" s="223">
        <f>G5606*'Usages mobilité'!$BG5*(1+'Usages mobilité'!$BH5)^(G$5599-$D$5599)/1000</f>
        <v>0</v>
      </c>
      <c r="H5657" s="223">
        <f>H5606*'Usages mobilité'!$BG5*(1+'Usages mobilité'!$BH5)^(H$5599-$D$5599)/1000</f>
        <v>0</v>
      </c>
      <c r="I5657" s="223">
        <f>I5606*'Usages mobilité'!$BG5*(1+'Usages mobilité'!$BH5)^(I$5599-$D$5599)/1000</f>
        <v>0</v>
      </c>
      <c r="J5657" s="223">
        <f>J5606*'Usages mobilité'!$BG5*(1+'Usages mobilité'!$BH5)^(J$5599-$D$5599)/1000</f>
        <v>0</v>
      </c>
      <c r="K5657" s="223">
        <f>K5606*'Usages mobilité'!$BG5*(1+'Usages mobilité'!$BH5)^(K$5599-$D$5599)/1000</f>
        <v>0</v>
      </c>
      <c r="L5657" s="223">
        <f>L5606*'Usages mobilité'!$BG5*(1+'Usages mobilité'!$BH5)^(L$5599-$D$5599)/1000</f>
        <v>0</v>
      </c>
      <c r="M5657" s="223">
        <f>M5606*'Usages mobilité'!$BG5*(1+'Usages mobilité'!$BH5)^(M$5599-$D$5599)/1000</f>
        <v>0</v>
      </c>
      <c r="N5657" s="223">
        <f>N5606*'Usages mobilité'!$BG5*(1+'Usages mobilité'!$BH5)^(N$5599-$D$5599)/1000</f>
        <v>0</v>
      </c>
      <c r="O5657" s="223">
        <f>O5606*'Usages mobilité'!$BG5*(1+'Usages mobilité'!$BH5)^(O$5599-$D$5599)/1000</f>
        <v>0</v>
      </c>
      <c r="P5657" s="223">
        <f>P5606*'Usages mobilité'!$BG5*(1+'Usages mobilité'!$BH5)^(P$5599-$D$5599)/1000</f>
        <v>0</v>
      </c>
      <c r="Q5657" s="223">
        <f>Q5606*'Usages mobilité'!$BG5*(1+'Usages mobilité'!$BH5)^(Q$5599-$D$5599)/1000</f>
        <v>0</v>
      </c>
      <c r="R5657" s="223">
        <f>R5606*'Usages mobilité'!$BG5*(1+'Usages mobilité'!$BH5)^(R$5599-$D$5599)/1000</f>
        <v>0</v>
      </c>
    </row>
    <row r="5658" spans="1:18" hidden="1" outlineLevel="2" x14ac:dyDescent="0.25">
      <c r="A5658" s="222" t="str">
        <f>'Usages mobilité'!A6</f>
        <v>Usage mobilité n°3</v>
      </c>
      <c r="B5658" s="222" t="s">
        <v>645</v>
      </c>
      <c r="C5658" s="222"/>
      <c r="D5658" s="223">
        <f>D5607*'Usages mobilité'!$BG6*(1+'Usages mobilité'!$BH6)^(D$5599-$D$5599)/1000</f>
        <v>0</v>
      </c>
      <c r="E5658" s="223">
        <f>E5607*'Usages mobilité'!$BG6*(1+'Usages mobilité'!$BH6)^(E$5599-$D$5599)/1000</f>
        <v>0</v>
      </c>
      <c r="F5658" s="223">
        <f>F5607*'Usages mobilité'!$BG6*(1+'Usages mobilité'!$BH6)^(F$5599-$D$5599)/1000</f>
        <v>0</v>
      </c>
      <c r="G5658" s="223">
        <f>G5607*'Usages mobilité'!$BG6*(1+'Usages mobilité'!$BH6)^(G$5599-$D$5599)/1000</f>
        <v>0</v>
      </c>
      <c r="H5658" s="223">
        <f>H5607*'Usages mobilité'!$BG6*(1+'Usages mobilité'!$BH6)^(H$5599-$D$5599)/1000</f>
        <v>0</v>
      </c>
      <c r="I5658" s="223">
        <f>I5607*'Usages mobilité'!$BG6*(1+'Usages mobilité'!$BH6)^(I$5599-$D$5599)/1000</f>
        <v>0</v>
      </c>
      <c r="J5658" s="223">
        <f>J5607*'Usages mobilité'!$BG6*(1+'Usages mobilité'!$BH6)^(J$5599-$D$5599)/1000</f>
        <v>0</v>
      </c>
      <c r="K5658" s="223">
        <f>K5607*'Usages mobilité'!$BG6*(1+'Usages mobilité'!$BH6)^(K$5599-$D$5599)/1000</f>
        <v>0</v>
      </c>
      <c r="L5658" s="223">
        <f>L5607*'Usages mobilité'!$BG6*(1+'Usages mobilité'!$BH6)^(L$5599-$D$5599)/1000</f>
        <v>0</v>
      </c>
      <c r="M5658" s="223">
        <f>M5607*'Usages mobilité'!$BG6*(1+'Usages mobilité'!$BH6)^(M$5599-$D$5599)/1000</f>
        <v>0</v>
      </c>
      <c r="N5658" s="223">
        <f>N5607*'Usages mobilité'!$BG6*(1+'Usages mobilité'!$BH6)^(N$5599-$D$5599)/1000</f>
        <v>0</v>
      </c>
      <c r="O5658" s="223">
        <f>O5607*'Usages mobilité'!$BG6*(1+'Usages mobilité'!$BH6)^(O$5599-$D$5599)/1000</f>
        <v>0</v>
      </c>
      <c r="P5658" s="223">
        <f>P5607*'Usages mobilité'!$BG6*(1+'Usages mobilité'!$BH6)^(P$5599-$D$5599)/1000</f>
        <v>0</v>
      </c>
      <c r="Q5658" s="223">
        <f>Q5607*'Usages mobilité'!$BG6*(1+'Usages mobilité'!$BH6)^(Q$5599-$D$5599)/1000</f>
        <v>0</v>
      </c>
      <c r="R5658" s="223">
        <f>R5607*'Usages mobilité'!$BG6*(1+'Usages mobilité'!$BH6)^(R$5599-$D$5599)/1000</f>
        <v>0</v>
      </c>
    </row>
    <row r="5659" spans="1:18" hidden="1" outlineLevel="2" x14ac:dyDescent="0.25">
      <c r="A5659" s="222" t="str">
        <f>'Usages mobilité'!A7</f>
        <v>Usage mobilité n°4</v>
      </c>
      <c r="B5659" s="222" t="s">
        <v>645</v>
      </c>
      <c r="C5659" s="222"/>
      <c r="D5659" s="223">
        <f>D5608*'Usages mobilité'!$BG7*(1+'Usages mobilité'!$BH7)^(D$5599-$D$5599)/1000</f>
        <v>0</v>
      </c>
      <c r="E5659" s="223">
        <f>E5608*'Usages mobilité'!$BG7*(1+'Usages mobilité'!$BH7)^(E$5599-$D$5599)/1000</f>
        <v>0</v>
      </c>
      <c r="F5659" s="223">
        <f>F5608*'Usages mobilité'!$BG7*(1+'Usages mobilité'!$BH7)^(F$5599-$D$5599)/1000</f>
        <v>0</v>
      </c>
      <c r="G5659" s="223">
        <f>G5608*'Usages mobilité'!$BG7*(1+'Usages mobilité'!$BH7)^(G$5599-$D$5599)/1000</f>
        <v>0</v>
      </c>
      <c r="H5659" s="223">
        <f>H5608*'Usages mobilité'!$BG7*(1+'Usages mobilité'!$BH7)^(H$5599-$D$5599)/1000</f>
        <v>0</v>
      </c>
      <c r="I5659" s="223">
        <f>I5608*'Usages mobilité'!$BG7*(1+'Usages mobilité'!$BH7)^(I$5599-$D$5599)/1000</f>
        <v>0</v>
      </c>
      <c r="J5659" s="223">
        <f>J5608*'Usages mobilité'!$BG7*(1+'Usages mobilité'!$BH7)^(J$5599-$D$5599)/1000</f>
        <v>0</v>
      </c>
      <c r="K5659" s="223">
        <f>K5608*'Usages mobilité'!$BG7*(1+'Usages mobilité'!$BH7)^(K$5599-$D$5599)/1000</f>
        <v>0</v>
      </c>
      <c r="L5659" s="223">
        <f>L5608*'Usages mobilité'!$BG7*(1+'Usages mobilité'!$BH7)^(L$5599-$D$5599)/1000</f>
        <v>0</v>
      </c>
      <c r="M5659" s="223">
        <f>M5608*'Usages mobilité'!$BG7*(1+'Usages mobilité'!$BH7)^(M$5599-$D$5599)/1000</f>
        <v>0</v>
      </c>
      <c r="N5659" s="223">
        <f>N5608*'Usages mobilité'!$BG7*(1+'Usages mobilité'!$BH7)^(N$5599-$D$5599)/1000</f>
        <v>0</v>
      </c>
      <c r="O5659" s="223">
        <f>O5608*'Usages mobilité'!$BG7*(1+'Usages mobilité'!$BH7)^(O$5599-$D$5599)/1000</f>
        <v>0</v>
      </c>
      <c r="P5659" s="223">
        <f>P5608*'Usages mobilité'!$BG7*(1+'Usages mobilité'!$BH7)^(P$5599-$D$5599)/1000</f>
        <v>0</v>
      </c>
      <c r="Q5659" s="223">
        <f>Q5608*'Usages mobilité'!$BG7*(1+'Usages mobilité'!$BH7)^(Q$5599-$D$5599)/1000</f>
        <v>0</v>
      </c>
      <c r="R5659" s="223">
        <f>R5608*'Usages mobilité'!$BG7*(1+'Usages mobilité'!$BH7)^(R$5599-$D$5599)/1000</f>
        <v>0</v>
      </c>
    </row>
    <row r="5660" spans="1:18" hidden="1" outlineLevel="2" x14ac:dyDescent="0.25">
      <c r="A5660" s="222" t="str">
        <f>'Usages mobilité'!A8</f>
        <v>Usage mobilité n°5</v>
      </c>
      <c r="B5660" s="222" t="s">
        <v>645</v>
      </c>
      <c r="C5660" s="222"/>
      <c r="D5660" s="223">
        <f>D5609*'Usages mobilité'!$BG8*(1+'Usages mobilité'!$BH8)^(D$5599-$D$5599)/1000</f>
        <v>0</v>
      </c>
      <c r="E5660" s="223">
        <f>E5609*'Usages mobilité'!$BG8*(1+'Usages mobilité'!$BH8)^(E$5599-$D$5599)/1000</f>
        <v>0</v>
      </c>
      <c r="F5660" s="223">
        <f>F5609*'Usages mobilité'!$BG8*(1+'Usages mobilité'!$BH8)^(F$5599-$D$5599)/1000</f>
        <v>0</v>
      </c>
      <c r="G5660" s="223">
        <f>G5609*'Usages mobilité'!$BG8*(1+'Usages mobilité'!$BH8)^(G$5599-$D$5599)/1000</f>
        <v>0</v>
      </c>
      <c r="H5660" s="223">
        <f>H5609*'Usages mobilité'!$BG8*(1+'Usages mobilité'!$BH8)^(H$5599-$D$5599)/1000</f>
        <v>0</v>
      </c>
      <c r="I5660" s="223">
        <f>I5609*'Usages mobilité'!$BG8*(1+'Usages mobilité'!$BH8)^(I$5599-$D$5599)/1000</f>
        <v>0</v>
      </c>
      <c r="J5660" s="223">
        <f>J5609*'Usages mobilité'!$BG8*(1+'Usages mobilité'!$BH8)^(J$5599-$D$5599)/1000</f>
        <v>0</v>
      </c>
      <c r="K5660" s="223">
        <f>K5609*'Usages mobilité'!$BG8*(1+'Usages mobilité'!$BH8)^(K$5599-$D$5599)/1000</f>
        <v>0</v>
      </c>
      <c r="L5660" s="223">
        <f>L5609*'Usages mobilité'!$BG8*(1+'Usages mobilité'!$BH8)^(L$5599-$D$5599)/1000</f>
        <v>0</v>
      </c>
      <c r="M5660" s="223">
        <f>M5609*'Usages mobilité'!$BG8*(1+'Usages mobilité'!$BH8)^(M$5599-$D$5599)/1000</f>
        <v>0</v>
      </c>
      <c r="N5660" s="223">
        <f>N5609*'Usages mobilité'!$BG8*(1+'Usages mobilité'!$BH8)^(N$5599-$D$5599)/1000</f>
        <v>0</v>
      </c>
      <c r="O5660" s="223">
        <f>O5609*'Usages mobilité'!$BG8*(1+'Usages mobilité'!$BH8)^(O$5599-$D$5599)/1000</f>
        <v>0</v>
      </c>
      <c r="P5660" s="223">
        <f>P5609*'Usages mobilité'!$BG8*(1+'Usages mobilité'!$BH8)^(P$5599-$D$5599)/1000</f>
        <v>0</v>
      </c>
      <c r="Q5660" s="223">
        <f>Q5609*'Usages mobilité'!$BG8*(1+'Usages mobilité'!$BH8)^(Q$5599-$D$5599)/1000</f>
        <v>0</v>
      </c>
      <c r="R5660" s="223">
        <f>R5609*'Usages mobilité'!$BG8*(1+'Usages mobilité'!$BH8)^(R$5599-$D$5599)/1000</f>
        <v>0</v>
      </c>
    </row>
    <row r="5661" spans="1:18" hidden="1" outlineLevel="2" x14ac:dyDescent="0.25">
      <c r="A5661" s="222" t="str">
        <f>'Usages mobilité'!A9</f>
        <v>Usage mobilité n°6</v>
      </c>
      <c r="B5661" s="222" t="s">
        <v>645</v>
      </c>
      <c r="C5661" s="222"/>
      <c r="D5661" s="223">
        <f>D5610*'Usages mobilité'!$BG9*(1+'Usages mobilité'!$BH9)^(D$5599-$D$5599)/1000</f>
        <v>0</v>
      </c>
      <c r="E5661" s="223">
        <f>E5610*'Usages mobilité'!$BG9*(1+'Usages mobilité'!$BH9)^(E$5599-$D$5599)/1000</f>
        <v>0</v>
      </c>
      <c r="F5661" s="223">
        <f>F5610*'Usages mobilité'!$BG9*(1+'Usages mobilité'!$BH9)^(F$5599-$D$5599)/1000</f>
        <v>0</v>
      </c>
      <c r="G5661" s="223">
        <f>G5610*'Usages mobilité'!$BG9*(1+'Usages mobilité'!$BH9)^(G$5599-$D$5599)/1000</f>
        <v>0</v>
      </c>
      <c r="H5661" s="223">
        <f>H5610*'Usages mobilité'!$BG9*(1+'Usages mobilité'!$BH9)^(H$5599-$D$5599)/1000</f>
        <v>0</v>
      </c>
      <c r="I5661" s="223">
        <f>I5610*'Usages mobilité'!$BG9*(1+'Usages mobilité'!$BH9)^(I$5599-$D$5599)/1000</f>
        <v>0</v>
      </c>
      <c r="J5661" s="223">
        <f>J5610*'Usages mobilité'!$BG9*(1+'Usages mobilité'!$BH9)^(J$5599-$D$5599)/1000</f>
        <v>0</v>
      </c>
      <c r="K5661" s="223">
        <f>K5610*'Usages mobilité'!$BG9*(1+'Usages mobilité'!$BH9)^(K$5599-$D$5599)/1000</f>
        <v>0</v>
      </c>
      <c r="L5661" s="223">
        <f>L5610*'Usages mobilité'!$BG9*(1+'Usages mobilité'!$BH9)^(L$5599-$D$5599)/1000</f>
        <v>0</v>
      </c>
      <c r="M5661" s="223">
        <f>M5610*'Usages mobilité'!$BG9*(1+'Usages mobilité'!$BH9)^(M$5599-$D$5599)/1000</f>
        <v>0</v>
      </c>
      <c r="N5661" s="223">
        <f>N5610*'Usages mobilité'!$BG9*(1+'Usages mobilité'!$BH9)^(N$5599-$D$5599)/1000</f>
        <v>0</v>
      </c>
      <c r="O5661" s="223">
        <f>O5610*'Usages mobilité'!$BG9*(1+'Usages mobilité'!$BH9)^(O$5599-$D$5599)/1000</f>
        <v>0</v>
      </c>
      <c r="P5661" s="223">
        <f>P5610*'Usages mobilité'!$BG9*(1+'Usages mobilité'!$BH9)^(P$5599-$D$5599)/1000</f>
        <v>0</v>
      </c>
      <c r="Q5661" s="223">
        <f>Q5610*'Usages mobilité'!$BG9*(1+'Usages mobilité'!$BH9)^(Q$5599-$D$5599)/1000</f>
        <v>0</v>
      </c>
      <c r="R5661" s="223">
        <f>R5610*'Usages mobilité'!$BG9*(1+'Usages mobilité'!$BH9)^(R$5599-$D$5599)/1000</f>
        <v>0</v>
      </c>
    </row>
    <row r="5662" spans="1:18" hidden="1" outlineLevel="2" x14ac:dyDescent="0.25">
      <c r="A5662" s="222" t="str">
        <f>'Usages mobilité'!A10</f>
        <v>Usage mobilité n°7</v>
      </c>
      <c r="B5662" s="222" t="s">
        <v>645</v>
      </c>
      <c r="C5662" s="222"/>
      <c r="D5662" s="223">
        <f>D5611*'Usages mobilité'!$BG10*(1+'Usages mobilité'!$BH10)^(D$5599-$D$5599)/1000</f>
        <v>0</v>
      </c>
      <c r="E5662" s="223">
        <f>E5611*'Usages mobilité'!$BG10*(1+'Usages mobilité'!$BH10)^(E$5599-$D$5599)/1000</f>
        <v>0</v>
      </c>
      <c r="F5662" s="223">
        <f>F5611*'Usages mobilité'!$BG10*(1+'Usages mobilité'!$BH10)^(F$5599-$D$5599)/1000</f>
        <v>0</v>
      </c>
      <c r="G5662" s="223">
        <f>G5611*'Usages mobilité'!$BG10*(1+'Usages mobilité'!$BH10)^(G$5599-$D$5599)/1000</f>
        <v>0</v>
      </c>
      <c r="H5662" s="223">
        <f>H5611*'Usages mobilité'!$BG10*(1+'Usages mobilité'!$BH10)^(H$5599-$D$5599)/1000</f>
        <v>0</v>
      </c>
      <c r="I5662" s="223">
        <f>I5611*'Usages mobilité'!$BG10*(1+'Usages mobilité'!$BH10)^(I$5599-$D$5599)/1000</f>
        <v>0</v>
      </c>
      <c r="J5662" s="223">
        <f>J5611*'Usages mobilité'!$BG10*(1+'Usages mobilité'!$BH10)^(J$5599-$D$5599)/1000</f>
        <v>0</v>
      </c>
      <c r="K5662" s="223">
        <f>K5611*'Usages mobilité'!$BG10*(1+'Usages mobilité'!$BH10)^(K$5599-$D$5599)/1000</f>
        <v>0</v>
      </c>
      <c r="L5662" s="223">
        <f>L5611*'Usages mobilité'!$BG10*(1+'Usages mobilité'!$BH10)^(L$5599-$D$5599)/1000</f>
        <v>0</v>
      </c>
      <c r="M5662" s="223">
        <f>M5611*'Usages mobilité'!$BG10*(1+'Usages mobilité'!$BH10)^(M$5599-$D$5599)/1000</f>
        <v>0</v>
      </c>
      <c r="N5662" s="223">
        <f>N5611*'Usages mobilité'!$BG10*(1+'Usages mobilité'!$BH10)^(N$5599-$D$5599)/1000</f>
        <v>0</v>
      </c>
      <c r="O5662" s="223">
        <f>O5611*'Usages mobilité'!$BG10*(1+'Usages mobilité'!$BH10)^(O$5599-$D$5599)/1000</f>
        <v>0</v>
      </c>
      <c r="P5662" s="223">
        <f>P5611*'Usages mobilité'!$BG10*(1+'Usages mobilité'!$BH10)^(P$5599-$D$5599)/1000</f>
        <v>0</v>
      </c>
      <c r="Q5662" s="223">
        <f>Q5611*'Usages mobilité'!$BG10*(1+'Usages mobilité'!$BH10)^(Q$5599-$D$5599)/1000</f>
        <v>0</v>
      </c>
      <c r="R5662" s="223">
        <f>R5611*'Usages mobilité'!$BG10*(1+'Usages mobilité'!$BH10)^(R$5599-$D$5599)/1000</f>
        <v>0</v>
      </c>
    </row>
    <row r="5663" spans="1:18" hidden="1" outlineLevel="2" x14ac:dyDescent="0.25">
      <c r="A5663" s="222" t="str">
        <f>'Usages mobilité'!A11</f>
        <v>Usage mobilité n°8</v>
      </c>
      <c r="B5663" s="222" t="s">
        <v>645</v>
      </c>
      <c r="C5663" s="222"/>
      <c r="D5663" s="223">
        <f>D5612*'Usages mobilité'!$BG11*(1+'Usages mobilité'!$BH11)^(D$5599-$D$5599)/1000</f>
        <v>0</v>
      </c>
      <c r="E5663" s="223">
        <f>E5612*'Usages mobilité'!$BG11*(1+'Usages mobilité'!$BH11)^(E$5599-$D$5599)/1000</f>
        <v>0</v>
      </c>
      <c r="F5663" s="223">
        <f>F5612*'Usages mobilité'!$BG11*(1+'Usages mobilité'!$BH11)^(F$5599-$D$5599)/1000</f>
        <v>0</v>
      </c>
      <c r="G5663" s="223">
        <f>G5612*'Usages mobilité'!$BG11*(1+'Usages mobilité'!$BH11)^(G$5599-$D$5599)/1000</f>
        <v>0</v>
      </c>
      <c r="H5663" s="223">
        <f>H5612*'Usages mobilité'!$BG11*(1+'Usages mobilité'!$BH11)^(H$5599-$D$5599)/1000</f>
        <v>0</v>
      </c>
      <c r="I5663" s="223">
        <f>I5612*'Usages mobilité'!$BG11*(1+'Usages mobilité'!$BH11)^(I$5599-$D$5599)/1000</f>
        <v>0</v>
      </c>
      <c r="J5663" s="223">
        <f>J5612*'Usages mobilité'!$BG11*(1+'Usages mobilité'!$BH11)^(J$5599-$D$5599)/1000</f>
        <v>0</v>
      </c>
      <c r="K5663" s="223">
        <f>K5612*'Usages mobilité'!$BG11*(1+'Usages mobilité'!$BH11)^(K$5599-$D$5599)/1000</f>
        <v>0</v>
      </c>
      <c r="L5663" s="223">
        <f>L5612*'Usages mobilité'!$BG11*(1+'Usages mobilité'!$BH11)^(L$5599-$D$5599)/1000</f>
        <v>0</v>
      </c>
      <c r="M5663" s="223">
        <f>M5612*'Usages mobilité'!$BG11*(1+'Usages mobilité'!$BH11)^(M$5599-$D$5599)/1000</f>
        <v>0</v>
      </c>
      <c r="N5663" s="223">
        <f>N5612*'Usages mobilité'!$BG11*(1+'Usages mobilité'!$BH11)^(N$5599-$D$5599)/1000</f>
        <v>0</v>
      </c>
      <c r="O5663" s="223">
        <f>O5612*'Usages mobilité'!$BG11*(1+'Usages mobilité'!$BH11)^(O$5599-$D$5599)/1000</f>
        <v>0</v>
      </c>
      <c r="P5663" s="223">
        <f>P5612*'Usages mobilité'!$BG11*(1+'Usages mobilité'!$BH11)^(P$5599-$D$5599)/1000</f>
        <v>0</v>
      </c>
      <c r="Q5663" s="223">
        <f>Q5612*'Usages mobilité'!$BG11*(1+'Usages mobilité'!$BH11)^(Q$5599-$D$5599)/1000</f>
        <v>0</v>
      </c>
      <c r="R5663" s="223">
        <f>R5612*'Usages mobilité'!$BG11*(1+'Usages mobilité'!$BH11)^(R$5599-$D$5599)/1000</f>
        <v>0</v>
      </c>
    </row>
    <row r="5664" spans="1:18" hidden="1" outlineLevel="2" x14ac:dyDescent="0.25">
      <c r="A5664" s="222" t="str">
        <f>'Usages mobilité'!A12</f>
        <v>Usage mobilité n°9</v>
      </c>
      <c r="B5664" s="222" t="s">
        <v>645</v>
      </c>
      <c r="C5664" s="222"/>
      <c r="D5664" s="223">
        <f>D5613*'Usages mobilité'!$BG12*(1+'Usages mobilité'!$BH12)^(D$5599-$D$5599)/1000</f>
        <v>0</v>
      </c>
      <c r="E5664" s="223">
        <f>E5613*'Usages mobilité'!$BG12*(1+'Usages mobilité'!$BH12)^(E$5599-$D$5599)/1000</f>
        <v>0</v>
      </c>
      <c r="F5664" s="223">
        <f>F5613*'Usages mobilité'!$BG12*(1+'Usages mobilité'!$BH12)^(F$5599-$D$5599)/1000</f>
        <v>0</v>
      </c>
      <c r="G5664" s="223">
        <f>G5613*'Usages mobilité'!$BG12*(1+'Usages mobilité'!$BH12)^(G$5599-$D$5599)/1000</f>
        <v>0</v>
      </c>
      <c r="H5664" s="223">
        <f>H5613*'Usages mobilité'!$BG12*(1+'Usages mobilité'!$BH12)^(H$5599-$D$5599)/1000</f>
        <v>0</v>
      </c>
      <c r="I5664" s="223">
        <f>I5613*'Usages mobilité'!$BG12*(1+'Usages mobilité'!$BH12)^(I$5599-$D$5599)/1000</f>
        <v>0</v>
      </c>
      <c r="J5664" s="223">
        <f>J5613*'Usages mobilité'!$BG12*(1+'Usages mobilité'!$BH12)^(J$5599-$D$5599)/1000</f>
        <v>0</v>
      </c>
      <c r="K5664" s="223">
        <f>K5613*'Usages mobilité'!$BG12*(1+'Usages mobilité'!$BH12)^(K$5599-$D$5599)/1000</f>
        <v>0</v>
      </c>
      <c r="L5664" s="223">
        <f>L5613*'Usages mobilité'!$BG12*(1+'Usages mobilité'!$BH12)^(L$5599-$D$5599)/1000</f>
        <v>0</v>
      </c>
      <c r="M5664" s="223">
        <f>M5613*'Usages mobilité'!$BG12*(1+'Usages mobilité'!$BH12)^(M$5599-$D$5599)/1000</f>
        <v>0</v>
      </c>
      <c r="N5664" s="223">
        <f>N5613*'Usages mobilité'!$BG12*(1+'Usages mobilité'!$BH12)^(N$5599-$D$5599)/1000</f>
        <v>0</v>
      </c>
      <c r="O5664" s="223">
        <f>O5613*'Usages mobilité'!$BG12*(1+'Usages mobilité'!$BH12)^(O$5599-$D$5599)/1000</f>
        <v>0</v>
      </c>
      <c r="P5664" s="223">
        <f>P5613*'Usages mobilité'!$BG12*(1+'Usages mobilité'!$BH12)^(P$5599-$D$5599)/1000</f>
        <v>0</v>
      </c>
      <c r="Q5664" s="223">
        <f>Q5613*'Usages mobilité'!$BG12*(1+'Usages mobilité'!$BH12)^(Q$5599-$D$5599)/1000</f>
        <v>0</v>
      </c>
      <c r="R5664" s="223">
        <f>R5613*'Usages mobilité'!$BG12*(1+'Usages mobilité'!$BH12)^(R$5599-$D$5599)/1000</f>
        <v>0</v>
      </c>
    </row>
    <row r="5665" spans="1:18" hidden="1" outlineLevel="2" x14ac:dyDescent="0.25">
      <c r="A5665" s="222" t="str">
        <f>'Usages mobilité'!A13</f>
        <v>Usage mobilité n°10</v>
      </c>
      <c r="B5665" s="222" t="s">
        <v>645</v>
      </c>
      <c r="C5665" s="222"/>
      <c r="D5665" s="223">
        <f>D5614*'Usages mobilité'!$BG13*(1+'Usages mobilité'!$BH13)^(D$5599-$D$5599)/1000</f>
        <v>0</v>
      </c>
      <c r="E5665" s="223">
        <f>E5614*'Usages mobilité'!$BG13*(1+'Usages mobilité'!$BH13)^(E$5599-$D$5599)/1000</f>
        <v>0</v>
      </c>
      <c r="F5665" s="223">
        <f>F5614*'Usages mobilité'!$BG13*(1+'Usages mobilité'!$BH13)^(F$5599-$D$5599)/1000</f>
        <v>0</v>
      </c>
      <c r="G5665" s="223">
        <f>G5614*'Usages mobilité'!$BG13*(1+'Usages mobilité'!$BH13)^(G$5599-$D$5599)/1000</f>
        <v>0</v>
      </c>
      <c r="H5665" s="223">
        <f>H5614*'Usages mobilité'!$BG13*(1+'Usages mobilité'!$BH13)^(H$5599-$D$5599)/1000</f>
        <v>0</v>
      </c>
      <c r="I5665" s="223">
        <f>I5614*'Usages mobilité'!$BG13*(1+'Usages mobilité'!$BH13)^(I$5599-$D$5599)/1000</f>
        <v>0</v>
      </c>
      <c r="J5665" s="223">
        <f>J5614*'Usages mobilité'!$BG13*(1+'Usages mobilité'!$BH13)^(J$5599-$D$5599)/1000</f>
        <v>0</v>
      </c>
      <c r="K5665" s="223">
        <f>K5614*'Usages mobilité'!$BG13*(1+'Usages mobilité'!$BH13)^(K$5599-$D$5599)/1000</f>
        <v>0</v>
      </c>
      <c r="L5665" s="223">
        <f>L5614*'Usages mobilité'!$BG13*(1+'Usages mobilité'!$BH13)^(L$5599-$D$5599)/1000</f>
        <v>0</v>
      </c>
      <c r="M5665" s="223">
        <f>M5614*'Usages mobilité'!$BG13*(1+'Usages mobilité'!$BH13)^(M$5599-$D$5599)/1000</f>
        <v>0</v>
      </c>
      <c r="N5665" s="223">
        <f>N5614*'Usages mobilité'!$BG13*(1+'Usages mobilité'!$BH13)^(N$5599-$D$5599)/1000</f>
        <v>0</v>
      </c>
      <c r="O5665" s="223">
        <f>O5614*'Usages mobilité'!$BG13*(1+'Usages mobilité'!$BH13)^(O$5599-$D$5599)/1000</f>
        <v>0</v>
      </c>
      <c r="P5665" s="223">
        <f>P5614*'Usages mobilité'!$BG13*(1+'Usages mobilité'!$BH13)^(P$5599-$D$5599)/1000</f>
        <v>0</v>
      </c>
      <c r="Q5665" s="223">
        <f>Q5614*'Usages mobilité'!$BG13*(1+'Usages mobilité'!$BH13)^(Q$5599-$D$5599)/1000</f>
        <v>0</v>
      </c>
      <c r="R5665" s="223">
        <f>R5614*'Usages mobilité'!$BG13*(1+'Usages mobilité'!$BH13)^(R$5599-$D$5599)/1000</f>
        <v>0</v>
      </c>
    </row>
    <row r="5666" spans="1:18" hidden="1" outlineLevel="2" x14ac:dyDescent="0.25">
      <c r="A5666" s="222" t="str">
        <f>'Usages mobilité'!A14</f>
        <v>Usage mobilité n°11</v>
      </c>
      <c r="B5666" s="222" t="s">
        <v>645</v>
      </c>
      <c r="C5666" s="222"/>
      <c r="D5666" s="223">
        <f>D5615*'Usages mobilité'!$BG14*(1+'Usages mobilité'!$BH14)^(D$5599-$D$5599)/1000</f>
        <v>0</v>
      </c>
      <c r="E5666" s="223">
        <f>E5615*'Usages mobilité'!$BG14*(1+'Usages mobilité'!$BH14)^(E$5599-$D$5599)/1000</f>
        <v>0</v>
      </c>
      <c r="F5666" s="223">
        <f>F5615*'Usages mobilité'!$BG14*(1+'Usages mobilité'!$BH14)^(F$5599-$D$5599)/1000</f>
        <v>0</v>
      </c>
      <c r="G5666" s="223">
        <f>G5615*'Usages mobilité'!$BG14*(1+'Usages mobilité'!$BH14)^(G$5599-$D$5599)/1000</f>
        <v>0</v>
      </c>
      <c r="H5666" s="223">
        <f>H5615*'Usages mobilité'!$BG14*(1+'Usages mobilité'!$BH14)^(H$5599-$D$5599)/1000</f>
        <v>0</v>
      </c>
      <c r="I5666" s="223">
        <f>I5615*'Usages mobilité'!$BG14*(1+'Usages mobilité'!$BH14)^(I$5599-$D$5599)/1000</f>
        <v>0</v>
      </c>
      <c r="J5666" s="223">
        <f>J5615*'Usages mobilité'!$BG14*(1+'Usages mobilité'!$BH14)^(J$5599-$D$5599)/1000</f>
        <v>0</v>
      </c>
      <c r="K5666" s="223">
        <f>K5615*'Usages mobilité'!$BG14*(1+'Usages mobilité'!$BH14)^(K$5599-$D$5599)/1000</f>
        <v>0</v>
      </c>
      <c r="L5666" s="223">
        <f>L5615*'Usages mobilité'!$BG14*(1+'Usages mobilité'!$BH14)^(L$5599-$D$5599)/1000</f>
        <v>0</v>
      </c>
      <c r="M5666" s="223">
        <f>M5615*'Usages mobilité'!$BG14*(1+'Usages mobilité'!$BH14)^(M$5599-$D$5599)/1000</f>
        <v>0</v>
      </c>
      <c r="N5666" s="223">
        <f>N5615*'Usages mobilité'!$BG14*(1+'Usages mobilité'!$BH14)^(N$5599-$D$5599)/1000</f>
        <v>0</v>
      </c>
      <c r="O5666" s="223">
        <f>O5615*'Usages mobilité'!$BG14*(1+'Usages mobilité'!$BH14)^(O$5599-$D$5599)/1000</f>
        <v>0</v>
      </c>
      <c r="P5666" s="223">
        <f>P5615*'Usages mobilité'!$BG14*(1+'Usages mobilité'!$BH14)^(P$5599-$D$5599)/1000</f>
        <v>0</v>
      </c>
      <c r="Q5666" s="223">
        <f>Q5615*'Usages mobilité'!$BG14*(1+'Usages mobilité'!$BH14)^(Q$5599-$D$5599)/1000</f>
        <v>0</v>
      </c>
      <c r="R5666" s="223">
        <f>R5615*'Usages mobilité'!$BG14*(1+'Usages mobilité'!$BH14)^(R$5599-$D$5599)/1000</f>
        <v>0</v>
      </c>
    </row>
    <row r="5667" spans="1:18" hidden="1" outlineLevel="2" x14ac:dyDescent="0.25">
      <c r="A5667" s="222" t="str">
        <f>'Usages mobilité'!A15</f>
        <v>Usage mobilité n°12</v>
      </c>
      <c r="B5667" s="222" t="s">
        <v>645</v>
      </c>
      <c r="C5667" s="222"/>
      <c r="D5667" s="223">
        <f>D5616*'Usages mobilité'!$BG15*(1+'Usages mobilité'!$BH15)^(D$5599-$D$5599)/1000</f>
        <v>0</v>
      </c>
      <c r="E5667" s="223">
        <f>E5616*'Usages mobilité'!$BG15*(1+'Usages mobilité'!$BH15)^(E$5599-$D$5599)/1000</f>
        <v>0</v>
      </c>
      <c r="F5667" s="223">
        <f>F5616*'Usages mobilité'!$BG15*(1+'Usages mobilité'!$BH15)^(F$5599-$D$5599)/1000</f>
        <v>0</v>
      </c>
      <c r="G5667" s="223">
        <f>G5616*'Usages mobilité'!$BG15*(1+'Usages mobilité'!$BH15)^(G$5599-$D$5599)/1000</f>
        <v>0</v>
      </c>
      <c r="H5667" s="223">
        <f>H5616*'Usages mobilité'!$BG15*(1+'Usages mobilité'!$BH15)^(H$5599-$D$5599)/1000</f>
        <v>0</v>
      </c>
      <c r="I5667" s="223">
        <f>I5616*'Usages mobilité'!$BG15*(1+'Usages mobilité'!$BH15)^(I$5599-$D$5599)/1000</f>
        <v>0</v>
      </c>
      <c r="J5667" s="223">
        <f>J5616*'Usages mobilité'!$BG15*(1+'Usages mobilité'!$BH15)^(J$5599-$D$5599)/1000</f>
        <v>0</v>
      </c>
      <c r="K5667" s="223">
        <f>K5616*'Usages mobilité'!$BG15*(1+'Usages mobilité'!$BH15)^(K$5599-$D$5599)/1000</f>
        <v>0</v>
      </c>
      <c r="L5667" s="223">
        <f>L5616*'Usages mobilité'!$BG15*(1+'Usages mobilité'!$BH15)^(L$5599-$D$5599)/1000</f>
        <v>0</v>
      </c>
      <c r="M5667" s="223">
        <f>M5616*'Usages mobilité'!$BG15*(1+'Usages mobilité'!$BH15)^(M$5599-$D$5599)/1000</f>
        <v>0</v>
      </c>
      <c r="N5667" s="223">
        <f>N5616*'Usages mobilité'!$BG15*(1+'Usages mobilité'!$BH15)^(N$5599-$D$5599)/1000</f>
        <v>0</v>
      </c>
      <c r="O5667" s="223">
        <f>O5616*'Usages mobilité'!$BG15*(1+'Usages mobilité'!$BH15)^(O$5599-$D$5599)/1000</f>
        <v>0</v>
      </c>
      <c r="P5667" s="223">
        <f>P5616*'Usages mobilité'!$BG15*(1+'Usages mobilité'!$BH15)^(P$5599-$D$5599)/1000</f>
        <v>0</v>
      </c>
      <c r="Q5667" s="223">
        <f>Q5616*'Usages mobilité'!$BG15*(1+'Usages mobilité'!$BH15)^(Q$5599-$D$5599)/1000</f>
        <v>0</v>
      </c>
      <c r="R5667" s="223">
        <f>R5616*'Usages mobilité'!$BG15*(1+'Usages mobilité'!$BH15)^(R$5599-$D$5599)/1000</f>
        <v>0</v>
      </c>
    </row>
    <row r="5668" spans="1:18" hidden="1" outlineLevel="2" x14ac:dyDescent="0.25">
      <c r="A5668" s="222" t="str">
        <f>'Usages mobilité'!A16</f>
        <v>Usage mobilité n°13</v>
      </c>
      <c r="B5668" s="222" t="s">
        <v>645</v>
      </c>
      <c r="C5668" s="222"/>
      <c r="D5668" s="223">
        <f>D5617*'Usages mobilité'!$BG16*(1+'Usages mobilité'!$BH16)^(D$5599-$D$5599)/1000</f>
        <v>0</v>
      </c>
      <c r="E5668" s="223">
        <f>E5617*'Usages mobilité'!$BG16*(1+'Usages mobilité'!$BH16)^(E$5599-$D$5599)/1000</f>
        <v>0</v>
      </c>
      <c r="F5668" s="223">
        <f>F5617*'Usages mobilité'!$BG16*(1+'Usages mobilité'!$BH16)^(F$5599-$D$5599)/1000</f>
        <v>0</v>
      </c>
      <c r="G5668" s="223">
        <f>G5617*'Usages mobilité'!$BG16*(1+'Usages mobilité'!$BH16)^(G$5599-$D$5599)/1000</f>
        <v>0</v>
      </c>
      <c r="H5668" s="223">
        <f>H5617*'Usages mobilité'!$BG16*(1+'Usages mobilité'!$BH16)^(H$5599-$D$5599)/1000</f>
        <v>0</v>
      </c>
      <c r="I5668" s="223">
        <f>I5617*'Usages mobilité'!$BG16*(1+'Usages mobilité'!$BH16)^(I$5599-$D$5599)/1000</f>
        <v>0</v>
      </c>
      <c r="J5668" s="223">
        <f>J5617*'Usages mobilité'!$BG16*(1+'Usages mobilité'!$BH16)^(J$5599-$D$5599)/1000</f>
        <v>0</v>
      </c>
      <c r="K5668" s="223">
        <f>K5617*'Usages mobilité'!$BG16*(1+'Usages mobilité'!$BH16)^(K$5599-$D$5599)/1000</f>
        <v>0</v>
      </c>
      <c r="L5668" s="223">
        <f>L5617*'Usages mobilité'!$BG16*(1+'Usages mobilité'!$BH16)^(L$5599-$D$5599)/1000</f>
        <v>0</v>
      </c>
      <c r="M5668" s="223">
        <f>M5617*'Usages mobilité'!$BG16*(1+'Usages mobilité'!$BH16)^(M$5599-$D$5599)/1000</f>
        <v>0</v>
      </c>
      <c r="N5668" s="223">
        <f>N5617*'Usages mobilité'!$BG16*(1+'Usages mobilité'!$BH16)^(N$5599-$D$5599)/1000</f>
        <v>0</v>
      </c>
      <c r="O5668" s="223">
        <f>O5617*'Usages mobilité'!$BG16*(1+'Usages mobilité'!$BH16)^(O$5599-$D$5599)/1000</f>
        <v>0</v>
      </c>
      <c r="P5668" s="223">
        <f>P5617*'Usages mobilité'!$BG16*(1+'Usages mobilité'!$BH16)^(P$5599-$D$5599)/1000</f>
        <v>0</v>
      </c>
      <c r="Q5668" s="223">
        <f>Q5617*'Usages mobilité'!$BG16*(1+'Usages mobilité'!$BH16)^(Q$5599-$D$5599)/1000</f>
        <v>0</v>
      </c>
      <c r="R5668" s="223">
        <f>R5617*'Usages mobilité'!$BG16*(1+'Usages mobilité'!$BH16)^(R$5599-$D$5599)/1000</f>
        <v>0</v>
      </c>
    </row>
    <row r="5669" spans="1:18" hidden="1" outlineLevel="2" x14ac:dyDescent="0.25">
      <c r="A5669" s="222" t="str">
        <f>'Usages mobilité'!A17</f>
        <v>Usage mobilité n°14</v>
      </c>
      <c r="B5669" s="222" t="s">
        <v>645</v>
      </c>
      <c r="C5669" s="222"/>
      <c r="D5669" s="223">
        <f>D5618*'Usages mobilité'!$BG17*(1+'Usages mobilité'!$BH17)^(D$5599-$D$5599)/1000</f>
        <v>0</v>
      </c>
      <c r="E5669" s="223">
        <f>E5618*'Usages mobilité'!$BG17*(1+'Usages mobilité'!$BH17)^(E$5599-$D$5599)/1000</f>
        <v>0</v>
      </c>
      <c r="F5669" s="223">
        <f>F5618*'Usages mobilité'!$BG17*(1+'Usages mobilité'!$BH17)^(F$5599-$D$5599)/1000</f>
        <v>0</v>
      </c>
      <c r="G5669" s="223">
        <f>G5618*'Usages mobilité'!$BG17*(1+'Usages mobilité'!$BH17)^(G$5599-$D$5599)/1000</f>
        <v>0</v>
      </c>
      <c r="H5669" s="223">
        <f>H5618*'Usages mobilité'!$BG17*(1+'Usages mobilité'!$BH17)^(H$5599-$D$5599)/1000</f>
        <v>0</v>
      </c>
      <c r="I5669" s="223">
        <f>I5618*'Usages mobilité'!$BG17*(1+'Usages mobilité'!$BH17)^(I$5599-$D$5599)/1000</f>
        <v>0</v>
      </c>
      <c r="J5669" s="223">
        <f>J5618*'Usages mobilité'!$BG17*(1+'Usages mobilité'!$BH17)^(J$5599-$D$5599)/1000</f>
        <v>0</v>
      </c>
      <c r="K5669" s="223">
        <f>K5618*'Usages mobilité'!$BG17*(1+'Usages mobilité'!$BH17)^(K$5599-$D$5599)/1000</f>
        <v>0</v>
      </c>
      <c r="L5669" s="223">
        <f>L5618*'Usages mobilité'!$BG17*(1+'Usages mobilité'!$BH17)^(L$5599-$D$5599)/1000</f>
        <v>0</v>
      </c>
      <c r="M5669" s="223">
        <f>M5618*'Usages mobilité'!$BG17*(1+'Usages mobilité'!$BH17)^(M$5599-$D$5599)/1000</f>
        <v>0</v>
      </c>
      <c r="N5669" s="223">
        <f>N5618*'Usages mobilité'!$BG17*(1+'Usages mobilité'!$BH17)^(N$5599-$D$5599)/1000</f>
        <v>0</v>
      </c>
      <c r="O5669" s="223">
        <f>O5618*'Usages mobilité'!$BG17*(1+'Usages mobilité'!$BH17)^(O$5599-$D$5599)/1000</f>
        <v>0</v>
      </c>
      <c r="P5669" s="223">
        <f>P5618*'Usages mobilité'!$BG17*(1+'Usages mobilité'!$BH17)^(P$5599-$D$5599)/1000</f>
        <v>0</v>
      </c>
      <c r="Q5669" s="223">
        <f>Q5618*'Usages mobilité'!$BG17*(1+'Usages mobilité'!$BH17)^(Q$5599-$D$5599)/1000</f>
        <v>0</v>
      </c>
      <c r="R5669" s="223">
        <f>R5618*'Usages mobilité'!$BG17*(1+'Usages mobilité'!$BH17)^(R$5599-$D$5599)/1000</f>
        <v>0</v>
      </c>
    </row>
    <row r="5670" spans="1:18" hidden="1" outlineLevel="2" x14ac:dyDescent="0.25">
      <c r="A5670" s="222" t="str">
        <f>'Usages mobilité'!A18</f>
        <v>Usage mobilité n°15</v>
      </c>
      <c r="B5670" s="222" t="s">
        <v>645</v>
      </c>
      <c r="C5670" s="222"/>
      <c r="D5670" s="223">
        <f>D5619*'Usages mobilité'!$BG18*(1+'Usages mobilité'!$BH18)^(D$5599-$D$5599)/1000</f>
        <v>0</v>
      </c>
      <c r="E5670" s="223">
        <f>E5619*'Usages mobilité'!$BG18*(1+'Usages mobilité'!$BH18)^(E$5599-$D$5599)/1000</f>
        <v>0</v>
      </c>
      <c r="F5670" s="223">
        <f>F5619*'Usages mobilité'!$BG18*(1+'Usages mobilité'!$BH18)^(F$5599-$D$5599)/1000</f>
        <v>0</v>
      </c>
      <c r="G5670" s="223">
        <f>G5619*'Usages mobilité'!$BG18*(1+'Usages mobilité'!$BH18)^(G$5599-$D$5599)/1000</f>
        <v>0</v>
      </c>
      <c r="H5670" s="223">
        <f>H5619*'Usages mobilité'!$BG18*(1+'Usages mobilité'!$BH18)^(H$5599-$D$5599)/1000</f>
        <v>0</v>
      </c>
      <c r="I5670" s="223">
        <f>I5619*'Usages mobilité'!$BG18*(1+'Usages mobilité'!$BH18)^(I$5599-$D$5599)/1000</f>
        <v>0</v>
      </c>
      <c r="J5670" s="223">
        <f>J5619*'Usages mobilité'!$BG18*(1+'Usages mobilité'!$BH18)^(J$5599-$D$5599)/1000</f>
        <v>0</v>
      </c>
      <c r="K5670" s="223">
        <f>K5619*'Usages mobilité'!$BG18*(1+'Usages mobilité'!$BH18)^(K$5599-$D$5599)/1000</f>
        <v>0</v>
      </c>
      <c r="L5670" s="223">
        <f>L5619*'Usages mobilité'!$BG18*(1+'Usages mobilité'!$BH18)^(L$5599-$D$5599)/1000</f>
        <v>0</v>
      </c>
      <c r="M5670" s="223">
        <f>M5619*'Usages mobilité'!$BG18*(1+'Usages mobilité'!$BH18)^(M$5599-$D$5599)/1000</f>
        <v>0</v>
      </c>
      <c r="N5670" s="223">
        <f>N5619*'Usages mobilité'!$BG18*(1+'Usages mobilité'!$BH18)^(N$5599-$D$5599)/1000</f>
        <v>0</v>
      </c>
      <c r="O5670" s="223">
        <f>O5619*'Usages mobilité'!$BG18*(1+'Usages mobilité'!$BH18)^(O$5599-$D$5599)/1000</f>
        <v>0</v>
      </c>
      <c r="P5670" s="223">
        <f>P5619*'Usages mobilité'!$BG18*(1+'Usages mobilité'!$BH18)^(P$5599-$D$5599)/1000</f>
        <v>0</v>
      </c>
      <c r="Q5670" s="223">
        <f>Q5619*'Usages mobilité'!$BG18*(1+'Usages mobilité'!$BH18)^(Q$5599-$D$5599)/1000</f>
        <v>0</v>
      </c>
      <c r="R5670" s="223">
        <f>R5619*'Usages mobilité'!$BG18*(1+'Usages mobilité'!$BH18)^(R$5599-$D$5599)/1000</f>
        <v>0</v>
      </c>
    </row>
    <row r="5671" spans="1:18" hidden="1" outlineLevel="2" x14ac:dyDescent="0.25">
      <c r="A5671" s="222" t="str">
        <f>'Usages mobilité'!A19</f>
        <v>Usage mobilité n°16</v>
      </c>
      <c r="B5671" s="222" t="s">
        <v>645</v>
      </c>
      <c r="C5671" s="222"/>
      <c r="D5671" s="223">
        <f>D5620*'Usages mobilité'!$BG19*(1+'Usages mobilité'!$BH19)^(D$5599-$D$5599)/1000</f>
        <v>0</v>
      </c>
      <c r="E5671" s="223">
        <f>E5620*'Usages mobilité'!$BG19*(1+'Usages mobilité'!$BH19)^(E$5599-$D$5599)/1000</f>
        <v>0</v>
      </c>
      <c r="F5671" s="223">
        <f>F5620*'Usages mobilité'!$BG19*(1+'Usages mobilité'!$BH19)^(F$5599-$D$5599)/1000</f>
        <v>0</v>
      </c>
      <c r="G5671" s="223">
        <f>G5620*'Usages mobilité'!$BG19*(1+'Usages mobilité'!$BH19)^(G$5599-$D$5599)/1000</f>
        <v>0</v>
      </c>
      <c r="H5671" s="223">
        <f>H5620*'Usages mobilité'!$BG19*(1+'Usages mobilité'!$BH19)^(H$5599-$D$5599)/1000</f>
        <v>0</v>
      </c>
      <c r="I5671" s="223">
        <f>I5620*'Usages mobilité'!$BG19*(1+'Usages mobilité'!$BH19)^(I$5599-$D$5599)/1000</f>
        <v>0</v>
      </c>
      <c r="J5671" s="223">
        <f>J5620*'Usages mobilité'!$BG19*(1+'Usages mobilité'!$BH19)^(J$5599-$D$5599)/1000</f>
        <v>0</v>
      </c>
      <c r="K5671" s="223">
        <f>K5620*'Usages mobilité'!$BG19*(1+'Usages mobilité'!$BH19)^(K$5599-$D$5599)/1000</f>
        <v>0</v>
      </c>
      <c r="L5671" s="223">
        <f>L5620*'Usages mobilité'!$BG19*(1+'Usages mobilité'!$BH19)^(L$5599-$D$5599)/1000</f>
        <v>0</v>
      </c>
      <c r="M5671" s="223">
        <f>M5620*'Usages mobilité'!$BG19*(1+'Usages mobilité'!$BH19)^(M$5599-$D$5599)/1000</f>
        <v>0</v>
      </c>
      <c r="N5671" s="223">
        <f>N5620*'Usages mobilité'!$BG19*(1+'Usages mobilité'!$BH19)^(N$5599-$D$5599)/1000</f>
        <v>0</v>
      </c>
      <c r="O5671" s="223">
        <f>O5620*'Usages mobilité'!$BG19*(1+'Usages mobilité'!$BH19)^(O$5599-$D$5599)/1000</f>
        <v>0</v>
      </c>
      <c r="P5671" s="223">
        <f>P5620*'Usages mobilité'!$BG19*(1+'Usages mobilité'!$BH19)^(P$5599-$D$5599)/1000</f>
        <v>0</v>
      </c>
      <c r="Q5671" s="223">
        <f>Q5620*'Usages mobilité'!$BG19*(1+'Usages mobilité'!$BH19)^(Q$5599-$D$5599)/1000</f>
        <v>0</v>
      </c>
      <c r="R5671" s="223">
        <f>R5620*'Usages mobilité'!$BG19*(1+'Usages mobilité'!$BH19)^(R$5599-$D$5599)/1000</f>
        <v>0</v>
      </c>
    </row>
    <row r="5672" spans="1:18" hidden="1" outlineLevel="2" x14ac:dyDescent="0.25">
      <c r="A5672" s="222" t="str">
        <f>'Usages mobilité'!A20</f>
        <v>Usage mobilité n°17</v>
      </c>
      <c r="B5672" s="222" t="s">
        <v>645</v>
      </c>
      <c r="C5672" s="222"/>
      <c r="D5672" s="223">
        <f>D5621*'Usages mobilité'!$BG20*(1+'Usages mobilité'!$BH20)^(D$5599-$D$5599)/1000</f>
        <v>0</v>
      </c>
      <c r="E5672" s="223">
        <f>E5621*'Usages mobilité'!$BG20*(1+'Usages mobilité'!$BH20)^(E$5599-$D$5599)/1000</f>
        <v>0</v>
      </c>
      <c r="F5672" s="223">
        <f>F5621*'Usages mobilité'!$BG20*(1+'Usages mobilité'!$BH20)^(F$5599-$D$5599)/1000</f>
        <v>0</v>
      </c>
      <c r="G5672" s="223">
        <f>G5621*'Usages mobilité'!$BG20*(1+'Usages mobilité'!$BH20)^(G$5599-$D$5599)/1000</f>
        <v>0</v>
      </c>
      <c r="H5672" s="223">
        <f>H5621*'Usages mobilité'!$BG20*(1+'Usages mobilité'!$BH20)^(H$5599-$D$5599)/1000</f>
        <v>0</v>
      </c>
      <c r="I5672" s="223">
        <f>I5621*'Usages mobilité'!$BG20*(1+'Usages mobilité'!$BH20)^(I$5599-$D$5599)/1000</f>
        <v>0</v>
      </c>
      <c r="J5672" s="223">
        <f>J5621*'Usages mobilité'!$BG20*(1+'Usages mobilité'!$BH20)^(J$5599-$D$5599)/1000</f>
        <v>0</v>
      </c>
      <c r="K5672" s="223">
        <f>K5621*'Usages mobilité'!$BG20*(1+'Usages mobilité'!$BH20)^(K$5599-$D$5599)/1000</f>
        <v>0</v>
      </c>
      <c r="L5672" s="223">
        <f>L5621*'Usages mobilité'!$BG20*(1+'Usages mobilité'!$BH20)^(L$5599-$D$5599)/1000</f>
        <v>0</v>
      </c>
      <c r="M5672" s="223">
        <f>M5621*'Usages mobilité'!$BG20*(1+'Usages mobilité'!$BH20)^(M$5599-$D$5599)/1000</f>
        <v>0</v>
      </c>
      <c r="N5672" s="223">
        <f>N5621*'Usages mobilité'!$BG20*(1+'Usages mobilité'!$BH20)^(N$5599-$D$5599)/1000</f>
        <v>0</v>
      </c>
      <c r="O5672" s="223">
        <f>O5621*'Usages mobilité'!$BG20*(1+'Usages mobilité'!$BH20)^(O$5599-$D$5599)/1000</f>
        <v>0</v>
      </c>
      <c r="P5672" s="223">
        <f>P5621*'Usages mobilité'!$BG20*(1+'Usages mobilité'!$BH20)^(P$5599-$D$5599)/1000</f>
        <v>0</v>
      </c>
      <c r="Q5672" s="223">
        <f>Q5621*'Usages mobilité'!$BG20*(1+'Usages mobilité'!$BH20)^(Q$5599-$D$5599)/1000</f>
        <v>0</v>
      </c>
      <c r="R5672" s="223">
        <f>R5621*'Usages mobilité'!$BG20*(1+'Usages mobilité'!$BH20)^(R$5599-$D$5599)/1000</f>
        <v>0</v>
      </c>
    </row>
    <row r="5673" spans="1:18" hidden="1" outlineLevel="2" x14ac:dyDescent="0.25">
      <c r="A5673" s="222" t="str">
        <f>'Usages mobilité'!A21</f>
        <v>Usage mobilité n°18</v>
      </c>
      <c r="B5673" s="222" t="s">
        <v>645</v>
      </c>
      <c r="C5673" s="222"/>
      <c r="D5673" s="223">
        <f>D5622*'Usages mobilité'!$BG21*(1+'Usages mobilité'!$BH21)^(D$5599-$D$5599)/1000</f>
        <v>0</v>
      </c>
      <c r="E5673" s="223">
        <f>E5622*'Usages mobilité'!$BG21*(1+'Usages mobilité'!$BH21)^(E$5599-$D$5599)/1000</f>
        <v>0</v>
      </c>
      <c r="F5673" s="223">
        <f>F5622*'Usages mobilité'!$BG21*(1+'Usages mobilité'!$BH21)^(F$5599-$D$5599)/1000</f>
        <v>0</v>
      </c>
      <c r="G5673" s="223">
        <f>G5622*'Usages mobilité'!$BG21*(1+'Usages mobilité'!$BH21)^(G$5599-$D$5599)/1000</f>
        <v>0</v>
      </c>
      <c r="H5673" s="223">
        <f>H5622*'Usages mobilité'!$BG21*(1+'Usages mobilité'!$BH21)^(H$5599-$D$5599)/1000</f>
        <v>0</v>
      </c>
      <c r="I5673" s="223">
        <f>I5622*'Usages mobilité'!$BG21*(1+'Usages mobilité'!$BH21)^(I$5599-$D$5599)/1000</f>
        <v>0</v>
      </c>
      <c r="J5673" s="223">
        <f>J5622*'Usages mobilité'!$BG21*(1+'Usages mobilité'!$BH21)^(J$5599-$D$5599)/1000</f>
        <v>0</v>
      </c>
      <c r="K5673" s="223">
        <f>K5622*'Usages mobilité'!$BG21*(1+'Usages mobilité'!$BH21)^(K$5599-$D$5599)/1000</f>
        <v>0</v>
      </c>
      <c r="L5673" s="223">
        <f>L5622*'Usages mobilité'!$BG21*(1+'Usages mobilité'!$BH21)^(L$5599-$D$5599)/1000</f>
        <v>0</v>
      </c>
      <c r="M5673" s="223">
        <f>M5622*'Usages mobilité'!$BG21*(1+'Usages mobilité'!$BH21)^(M$5599-$D$5599)/1000</f>
        <v>0</v>
      </c>
      <c r="N5673" s="223">
        <f>N5622*'Usages mobilité'!$BG21*(1+'Usages mobilité'!$BH21)^(N$5599-$D$5599)/1000</f>
        <v>0</v>
      </c>
      <c r="O5673" s="223">
        <f>O5622*'Usages mobilité'!$BG21*(1+'Usages mobilité'!$BH21)^(O$5599-$D$5599)/1000</f>
        <v>0</v>
      </c>
      <c r="P5673" s="223">
        <f>P5622*'Usages mobilité'!$BG21*(1+'Usages mobilité'!$BH21)^(P$5599-$D$5599)/1000</f>
        <v>0</v>
      </c>
      <c r="Q5673" s="223">
        <f>Q5622*'Usages mobilité'!$BG21*(1+'Usages mobilité'!$BH21)^(Q$5599-$D$5599)/1000</f>
        <v>0</v>
      </c>
      <c r="R5673" s="223">
        <f>R5622*'Usages mobilité'!$BG21*(1+'Usages mobilité'!$BH21)^(R$5599-$D$5599)/1000</f>
        <v>0</v>
      </c>
    </row>
    <row r="5674" spans="1:18" hidden="1" outlineLevel="2" x14ac:dyDescent="0.25">
      <c r="A5674" s="222" t="str">
        <f>'Usages mobilité'!A22</f>
        <v>Usage mobilité n°19</v>
      </c>
      <c r="B5674" s="222" t="s">
        <v>645</v>
      </c>
      <c r="C5674" s="222"/>
      <c r="D5674" s="223">
        <f>D5623*'Usages mobilité'!$BG22*(1+'Usages mobilité'!$BH22)^(D$5599-$D$5599)/1000</f>
        <v>0</v>
      </c>
      <c r="E5674" s="223">
        <f>E5623*'Usages mobilité'!$BG22*(1+'Usages mobilité'!$BH22)^(E$5599-$D$5599)/1000</f>
        <v>0</v>
      </c>
      <c r="F5674" s="223">
        <f>F5623*'Usages mobilité'!$BG22*(1+'Usages mobilité'!$BH22)^(F$5599-$D$5599)/1000</f>
        <v>0</v>
      </c>
      <c r="G5674" s="223">
        <f>G5623*'Usages mobilité'!$BG22*(1+'Usages mobilité'!$BH22)^(G$5599-$D$5599)/1000</f>
        <v>0</v>
      </c>
      <c r="H5674" s="223">
        <f>H5623*'Usages mobilité'!$BG22*(1+'Usages mobilité'!$BH22)^(H$5599-$D$5599)/1000</f>
        <v>0</v>
      </c>
      <c r="I5674" s="223">
        <f>I5623*'Usages mobilité'!$BG22*(1+'Usages mobilité'!$BH22)^(I$5599-$D$5599)/1000</f>
        <v>0</v>
      </c>
      <c r="J5674" s="223">
        <f>J5623*'Usages mobilité'!$BG22*(1+'Usages mobilité'!$BH22)^(J$5599-$D$5599)/1000</f>
        <v>0</v>
      </c>
      <c r="K5674" s="223">
        <f>K5623*'Usages mobilité'!$BG22*(1+'Usages mobilité'!$BH22)^(K$5599-$D$5599)/1000</f>
        <v>0</v>
      </c>
      <c r="L5674" s="223">
        <f>L5623*'Usages mobilité'!$BG22*(1+'Usages mobilité'!$BH22)^(L$5599-$D$5599)/1000</f>
        <v>0</v>
      </c>
      <c r="M5674" s="223">
        <f>M5623*'Usages mobilité'!$BG22*(1+'Usages mobilité'!$BH22)^(M$5599-$D$5599)/1000</f>
        <v>0</v>
      </c>
      <c r="N5674" s="223">
        <f>N5623*'Usages mobilité'!$BG22*(1+'Usages mobilité'!$BH22)^(N$5599-$D$5599)/1000</f>
        <v>0</v>
      </c>
      <c r="O5674" s="223">
        <f>O5623*'Usages mobilité'!$BG22*(1+'Usages mobilité'!$BH22)^(O$5599-$D$5599)/1000</f>
        <v>0</v>
      </c>
      <c r="P5674" s="223">
        <f>P5623*'Usages mobilité'!$BG22*(1+'Usages mobilité'!$BH22)^(P$5599-$D$5599)/1000</f>
        <v>0</v>
      </c>
      <c r="Q5674" s="223">
        <f>Q5623*'Usages mobilité'!$BG22*(1+'Usages mobilité'!$BH22)^(Q$5599-$D$5599)/1000</f>
        <v>0</v>
      </c>
      <c r="R5674" s="223">
        <f>R5623*'Usages mobilité'!$BG22*(1+'Usages mobilité'!$BH22)^(R$5599-$D$5599)/1000</f>
        <v>0</v>
      </c>
    </row>
    <row r="5675" spans="1:18" hidden="1" outlineLevel="2" x14ac:dyDescent="0.25">
      <c r="A5675" s="222" t="str">
        <f>'Usages mobilité'!A23</f>
        <v>Usage mobilité n°20</v>
      </c>
      <c r="B5675" s="222" t="s">
        <v>645</v>
      </c>
      <c r="C5675" s="222"/>
      <c r="D5675" s="223">
        <f>D5624*'Usages mobilité'!$BG23*(1+'Usages mobilité'!$BH23)^(D$5599-$D$5599)/1000</f>
        <v>0</v>
      </c>
      <c r="E5675" s="223">
        <f>E5624*'Usages mobilité'!$BG23*(1+'Usages mobilité'!$BH23)^(E$5599-$D$5599)/1000</f>
        <v>0</v>
      </c>
      <c r="F5675" s="223">
        <f>F5624*'Usages mobilité'!$BG23*(1+'Usages mobilité'!$BH23)^(F$5599-$D$5599)/1000</f>
        <v>0</v>
      </c>
      <c r="G5675" s="223">
        <f>G5624*'Usages mobilité'!$BG23*(1+'Usages mobilité'!$BH23)^(G$5599-$D$5599)/1000</f>
        <v>0</v>
      </c>
      <c r="H5675" s="223">
        <f>H5624*'Usages mobilité'!$BG23*(1+'Usages mobilité'!$BH23)^(H$5599-$D$5599)/1000</f>
        <v>0</v>
      </c>
      <c r="I5675" s="223">
        <f>I5624*'Usages mobilité'!$BG23*(1+'Usages mobilité'!$BH23)^(I$5599-$D$5599)/1000</f>
        <v>0</v>
      </c>
      <c r="J5675" s="223">
        <f>J5624*'Usages mobilité'!$BG23*(1+'Usages mobilité'!$BH23)^(J$5599-$D$5599)/1000</f>
        <v>0</v>
      </c>
      <c r="K5675" s="223">
        <f>K5624*'Usages mobilité'!$BG23*(1+'Usages mobilité'!$BH23)^(K$5599-$D$5599)/1000</f>
        <v>0</v>
      </c>
      <c r="L5675" s="223">
        <f>L5624*'Usages mobilité'!$BG23*(1+'Usages mobilité'!$BH23)^(L$5599-$D$5599)/1000</f>
        <v>0</v>
      </c>
      <c r="M5675" s="223">
        <f>M5624*'Usages mobilité'!$BG23*(1+'Usages mobilité'!$BH23)^(M$5599-$D$5599)/1000</f>
        <v>0</v>
      </c>
      <c r="N5675" s="223">
        <f>N5624*'Usages mobilité'!$BG23*(1+'Usages mobilité'!$BH23)^(N$5599-$D$5599)/1000</f>
        <v>0</v>
      </c>
      <c r="O5675" s="223">
        <f>O5624*'Usages mobilité'!$BG23*(1+'Usages mobilité'!$BH23)^(O$5599-$D$5599)/1000</f>
        <v>0</v>
      </c>
      <c r="P5675" s="223">
        <f>P5624*'Usages mobilité'!$BG23*(1+'Usages mobilité'!$BH23)^(P$5599-$D$5599)/1000</f>
        <v>0</v>
      </c>
      <c r="Q5675" s="223">
        <f>Q5624*'Usages mobilité'!$BG23*(1+'Usages mobilité'!$BH23)^(Q$5599-$D$5599)/1000</f>
        <v>0</v>
      </c>
      <c r="R5675" s="223">
        <f>R5624*'Usages mobilité'!$BG23*(1+'Usages mobilité'!$BH23)^(R$5599-$D$5599)/1000</f>
        <v>0</v>
      </c>
    </row>
    <row r="5676" spans="1:18" hidden="1" outlineLevel="2" x14ac:dyDescent="0.25">
      <c r="A5676" s="222" t="str">
        <f>'Usages mobilité'!A24</f>
        <v>Usage mobilité n°21</v>
      </c>
      <c r="B5676" s="222" t="s">
        <v>645</v>
      </c>
      <c r="C5676" s="222"/>
      <c r="D5676" s="223">
        <f>D5625*'Usages mobilité'!$BG24*(1+'Usages mobilité'!$BH24)^(D$5599-$D$5599)/1000</f>
        <v>0</v>
      </c>
      <c r="E5676" s="223">
        <f>E5625*'Usages mobilité'!$BG24*(1+'Usages mobilité'!$BH24)^(E$5599-$D$5599)/1000</f>
        <v>0</v>
      </c>
      <c r="F5676" s="223">
        <f>F5625*'Usages mobilité'!$BG24*(1+'Usages mobilité'!$BH24)^(F$5599-$D$5599)/1000</f>
        <v>0</v>
      </c>
      <c r="G5676" s="223">
        <f>G5625*'Usages mobilité'!$BG24*(1+'Usages mobilité'!$BH24)^(G$5599-$D$5599)/1000</f>
        <v>0</v>
      </c>
      <c r="H5676" s="223">
        <f>H5625*'Usages mobilité'!$BG24*(1+'Usages mobilité'!$BH24)^(H$5599-$D$5599)/1000</f>
        <v>0</v>
      </c>
      <c r="I5676" s="223">
        <f>I5625*'Usages mobilité'!$BG24*(1+'Usages mobilité'!$BH24)^(I$5599-$D$5599)/1000</f>
        <v>0</v>
      </c>
      <c r="J5676" s="223">
        <f>J5625*'Usages mobilité'!$BG24*(1+'Usages mobilité'!$BH24)^(J$5599-$D$5599)/1000</f>
        <v>0</v>
      </c>
      <c r="K5676" s="223">
        <f>K5625*'Usages mobilité'!$BG24*(1+'Usages mobilité'!$BH24)^(K$5599-$D$5599)/1000</f>
        <v>0</v>
      </c>
      <c r="L5676" s="223">
        <f>L5625*'Usages mobilité'!$BG24*(1+'Usages mobilité'!$BH24)^(L$5599-$D$5599)/1000</f>
        <v>0</v>
      </c>
      <c r="M5676" s="223">
        <f>M5625*'Usages mobilité'!$BG24*(1+'Usages mobilité'!$BH24)^(M$5599-$D$5599)/1000</f>
        <v>0</v>
      </c>
      <c r="N5676" s="223">
        <f>N5625*'Usages mobilité'!$BG24*(1+'Usages mobilité'!$BH24)^(N$5599-$D$5599)/1000</f>
        <v>0</v>
      </c>
      <c r="O5676" s="223">
        <f>O5625*'Usages mobilité'!$BG24*(1+'Usages mobilité'!$BH24)^(O$5599-$D$5599)/1000</f>
        <v>0</v>
      </c>
      <c r="P5676" s="223">
        <f>P5625*'Usages mobilité'!$BG24*(1+'Usages mobilité'!$BH24)^(P$5599-$D$5599)/1000</f>
        <v>0</v>
      </c>
      <c r="Q5676" s="223">
        <f>Q5625*'Usages mobilité'!$BG24*(1+'Usages mobilité'!$BH24)^(Q$5599-$D$5599)/1000</f>
        <v>0</v>
      </c>
      <c r="R5676" s="223">
        <f>R5625*'Usages mobilité'!$BG24*(1+'Usages mobilité'!$BH24)^(R$5599-$D$5599)/1000</f>
        <v>0</v>
      </c>
    </row>
    <row r="5677" spans="1:18" hidden="1" outlineLevel="2" x14ac:dyDescent="0.25">
      <c r="A5677" s="222" t="str">
        <f>'Usages mobilité'!A25</f>
        <v>Usage mobilité n°22</v>
      </c>
      <c r="B5677" s="222" t="s">
        <v>645</v>
      </c>
      <c r="C5677" s="222"/>
      <c r="D5677" s="223">
        <f>D5626*'Usages mobilité'!$BG25*(1+'Usages mobilité'!$BH25)^(D$5599-$D$5599)/1000</f>
        <v>0</v>
      </c>
      <c r="E5677" s="223">
        <f>E5626*'Usages mobilité'!$BG25*(1+'Usages mobilité'!$BH25)^(E$5599-$D$5599)/1000</f>
        <v>0</v>
      </c>
      <c r="F5677" s="223">
        <f>F5626*'Usages mobilité'!$BG25*(1+'Usages mobilité'!$BH25)^(F$5599-$D$5599)/1000</f>
        <v>0</v>
      </c>
      <c r="G5677" s="223">
        <f>G5626*'Usages mobilité'!$BG25*(1+'Usages mobilité'!$BH25)^(G$5599-$D$5599)/1000</f>
        <v>0</v>
      </c>
      <c r="H5677" s="223">
        <f>H5626*'Usages mobilité'!$BG25*(1+'Usages mobilité'!$BH25)^(H$5599-$D$5599)/1000</f>
        <v>0</v>
      </c>
      <c r="I5677" s="223">
        <f>I5626*'Usages mobilité'!$BG25*(1+'Usages mobilité'!$BH25)^(I$5599-$D$5599)/1000</f>
        <v>0</v>
      </c>
      <c r="J5677" s="223">
        <f>J5626*'Usages mobilité'!$BG25*(1+'Usages mobilité'!$BH25)^(J$5599-$D$5599)/1000</f>
        <v>0</v>
      </c>
      <c r="K5677" s="223">
        <f>K5626*'Usages mobilité'!$BG25*(1+'Usages mobilité'!$BH25)^(K$5599-$D$5599)/1000</f>
        <v>0</v>
      </c>
      <c r="L5677" s="223">
        <f>L5626*'Usages mobilité'!$BG25*(1+'Usages mobilité'!$BH25)^(L$5599-$D$5599)/1000</f>
        <v>0</v>
      </c>
      <c r="M5677" s="223">
        <f>M5626*'Usages mobilité'!$BG25*(1+'Usages mobilité'!$BH25)^(M$5599-$D$5599)/1000</f>
        <v>0</v>
      </c>
      <c r="N5677" s="223">
        <f>N5626*'Usages mobilité'!$BG25*(1+'Usages mobilité'!$BH25)^(N$5599-$D$5599)/1000</f>
        <v>0</v>
      </c>
      <c r="O5677" s="223">
        <f>O5626*'Usages mobilité'!$BG25*(1+'Usages mobilité'!$BH25)^(O$5599-$D$5599)/1000</f>
        <v>0</v>
      </c>
      <c r="P5677" s="223">
        <f>P5626*'Usages mobilité'!$BG25*(1+'Usages mobilité'!$BH25)^(P$5599-$D$5599)/1000</f>
        <v>0</v>
      </c>
      <c r="Q5677" s="223">
        <f>Q5626*'Usages mobilité'!$BG25*(1+'Usages mobilité'!$BH25)^(Q$5599-$D$5599)/1000</f>
        <v>0</v>
      </c>
      <c r="R5677" s="223">
        <f>R5626*'Usages mobilité'!$BG25*(1+'Usages mobilité'!$BH25)^(R$5599-$D$5599)/1000</f>
        <v>0</v>
      </c>
    </row>
    <row r="5678" spans="1:18" hidden="1" outlineLevel="2" x14ac:dyDescent="0.25">
      <c r="A5678" s="222" t="str">
        <f>'Usages mobilité'!A26</f>
        <v>Usage mobilité n°23</v>
      </c>
      <c r="B5678" s="222" t="s">
        <v>645</v>
      </c>
      <c r="C5678" s="222"/>
      <c r="D5678" s="223">
        <f>D5627*'Usages mobilité'!$BG26*(1+'Usages mobilité'!$BH26)^(D$5599-$D$5599)/1000</f>
        <v>0</v>
      </c>
      <c r="E5678" s="223">
        <f>E5627*'Usages mobilité'!$BG26*(1+'Usages mobilité'!$BH26)^(E$5599-$D$5599)/1000</f>
        <v>0</v>
      </c>
      <c r="F5678" s="223">
        <f>F5627*'Usages mobilité'!$BG26*(1+'Usages mobilité'!$BH26)^(F$5599-$D$5599)/1000</f>
        <v>0</v>
      </c>
      <c r="G5678" s="223">
        <f>G5627*'Usages mobilité'!$BG26*(1+'Usages mobilité'!$BH26)^(G$5599-$D$5599)/1000</f>
        <v>0</v>
      </c>
      <c r="H5678" s="223">
        <f>H5627*'Usages mobilité'!$BG26*(1+'Usages mobilité'!$BH26)^(H$5599-$D$5599)/1000</f>
        <v>0</v>
      </c>
      <c r="I5678" s="223">
        <f>I5627*'Usages mobilité'!$BG26*(1+'Usages mobilité'!$BH26)^(I$5599-$D$5599)/1000</f>
        <v>0</v>
      </c>
      <c r="J5678" s="223">
        <f>J5627*'Usages mobilité'!$BG26*(1+'Usages mobilité'!$BH26)^(J$5599-$D$5599)/1000</f>
        <v>0</v>
      </c>
      <c r="K5678" s="223">
        <f>K5627*'Usages mobilité'!$BG26*(1+'Usages mobilité'!$BH26)^(K$5599-$D$5599)/1000</f>
        <v>0</v>
      </c>
      <c r="L5678" s="223">
        <f>L5627*'Usages mobilité'!$BG26*(1+'Usages mobilité'!$BH26)^(L$5599-$D$5599)/1000</f>
        <v>0</v>
      </c>
      <c r="M5678" s="223">
        <f>M5627*'Usages mobilité'!$BG26*(1+'Usages mobilité'!$BH26)^(M$5599-$D$5599)/1000</f>
        <v>0</v>
      </c>
      <c r="N5678" s="223">
        <f>N5627*'Usages mobilité'!$BG26*(1+'Usages mobilité'!$BH26)^(N$5599-$D$5599)/1000</f>
        <v>0</v>
      </c>
      <c r="O5678" s="223">
        <f>O5627*'Usages mobilité'!$BG26*(1+'Usages mobilité'!$BH26)^(O$5599-$D$5599)/1000</f>
        <v>0</v>
      </c>
      <c r="P5678" s="223">
        <f>P5627*'Usages mobilité'!$BG26*(1+'Usages mobilité'!$BH26)^(P$5599-$D$5599)/1000</f>
        <v>0</v>
      </c>
      <c r="Q5678" s="223">
        <f>Q5627*'Usages mobilité'!$BG26*(1+'Usages mobilité'!$BH26)^(Q$5599-$D$5599)/1000</f>
        <v>0</v>
      </c>
      <c r="R5678" s="223">
        <f>R5627*'Usages mobilité'!$BG26*(1+'Usages mobilité'!$BH26)^(R$5599-$D$5599)/1000</f>
        <v>0</v>
      </c>
    </row>
    <row r="5679" spans="1:18" hidden="1" outlineLevel="2" x14ac:dyDescent="0.25">
      <c r="A5679" s="222" t="str">
        <f>'Usages mobilité'!A27</f>
        <v>Usage mobilité n°24</v>
      </c>
      <c r="B5679" s="222" t="s">
        <v>645</v>
      </c>
      <c r="C5679" s="222"/>
      <c r="D5679" s="223">
        <f>D5628*'Usages mobilité'!$BG27*(1+'Usages mobilité'!$BH27)^(D$5599-$D$5599)/1000</f>
        <v>0</v>
      </c>
      <c r="E5679" s="223">
        <f>E5628*'Usages mobilité'!$BG27*(1+'Usages mobilité'!$BH27)^(E$5599-$D$5599)/1000</f>
        <v>0</v>
      </c>
      <c r="F5679" s="223">
        <f>F5628*'Usages mobilité'!$BG27*(1+'Usages mobilité'!$BH27)^(F$5599-$D$5599)/1000</f>
        <v>0</v>
      </c>
      <c r="G5679" s="223">
        <f>G5628*'Usages mobilité'!$BG27*(1+'Usages mobilité'!$BH27)^(G$5599-$D$5599)/1000</f>
        <v>0</v>
      </c>
      <c r="H5679" s="223">
        <f>H5628*'Usages mobilité'!$BG27*(1+'Usages mobilité'!$BH27)^(H$5599-$D$5599)/1000</f>
        <v>0</v>
      </c>
      <c r="I5679" s="223">
        <f>I5628*'Usages mobilité'!$BG27*(1+'Usages mobilité'!$BH27)^(I$5599-$D$5599)/1000</f>
        <v>0</v>
      </c>
      <c r="J5679" s="223">
        <f>J5628*'Usages mobilité'!$BG27*(1+'Usages mobilité'!$BH27)^(J$5599-$D$5599)/1000</f>
        <v>0</v>
      </c>
      <c r="K5679" s="223">
        <f>K5628*'Usages mobilité'!$BG27*(1+'Usages mobilité'!$BH27)^(K$5599-$D$5599)/1000</f>
        <v>0</v>
      </c>
      <c r="L5679" s="223">
        <f>L5628*'Usages mobilité'!$BG27*(1+'Usages mobilité'!$BH27)^(L$5599-$D$5599)/1000</f>
        <v>0</v>
      </c>
      <c r="M5679" s="223">
        <f>M5628*'Usages mobilité'!$BG27*(1+'Usages mobilité'!$BH27)^(M$5599-$D$5599)/1000</f>
        <v>0</v>
      </c>
      <c r="N5679" s="223">
        <f>N5628*'Usages mobilité'!$BG27*(1+'Usages mobilité'!$BH27)^(N$5599-$D$5599)/1000</f>
        <v>0</v>
      </c>
      <c r="O5679" s="223">
        <f>O5628*'Usages mobilité'!$BG27*(1+'Usages mobilité'!$BH27)^(O$5599-$D$5599)/1000</f>
        <v>0</v>
      </c>
      <c r="P5679" s="223">
        <f>P5628*'Usages mobilité'!$BG27*(1+'Usages mobilité'!$BH27)^(P$5599-$D$5599)/1000</f>
        <v>0</v>
      </c>
      <c r="Q5679" s="223">
        <f>Q5628*'Usages mobilité'!$BG27*(1+'Usages mobilité'!$BH27)^(Q$5599-$D$5599)/1000</f>
        <v>0</v>
      </c>
      <c r="R5679" s="223">
        <f>R5628*'Usages mobilité'!$BG27*(1+'Usages mobilité'!$BH27)^(R$5599-$D$5599)/1000</f>
        <v>0</v>
      </c>
    </row>
    <row r="5680" spans="1:18" hidden="1" outlineLevel="2" x14ac:dyDescent="0.25">
      <c r="A5680" s="222" t="str">
        <f>'Usages mobilité'!A28</f>
        <v>Usage mobilité n°25</v>
      </c>
      <c r="B5680" s="222" t="s">
        <v>645</v>
      </c>
      <c r="C5680" s="222"/>
      <c r="D5680" s="223">
        <f>D5629*'Usages mobilité'!$BG28*(1+'Usages mobilité'!$BH28)^(D$5599-$D$5599)/1000</f>
        <v>0</v>
      </c>
      <c r="E5680" s="223">
        <f>E5629*'Usages mobilité'!$BG28*(1+'Usages mobilité'!$BH28)^(E$5599-$D$5599)/1000</f>
        <v>0</v>
      </c>
      <c r="F5680" s="223">
        <f>F5629*'Usages mobilité'!$BG28*(1+'Usages mobilité'!$BH28)^(F$5599-$D$5599)/1000</f>
        <v>0</v>
      </c>
      <c r="G5680" s="223">
        <f>G5629*'Usages mobilité'!$BG28*(1+'Usages mobilité'!$BH28)^(G$5599-$D$5599)/1000</f>
        <v>0</v>
      </c>
      <c r="H5680" s="223">
        <f>H5629*'Usages mobilité'!$BG28*(1+'Usages mobilité'!$BH28)^(H$5599-$D$5599)/1000</f>
        <v>0</v>
      </c>
      <c r="I5680" s="223">
        <f>I5629*'Usages mobilité'!$BG28*(1+'Usages mobilité'!$BH28)^(I$5599-$D$5599)/1000</f>
        <v>0</v>
      </c>
      <c r="J5680" s="223">
        <f>J5629*'Usages mobilité'!$BG28*(1+'Usages mobilité'!$BH28)^(J$5599-$D$5599)/1000</f>
        <v>0</v>
      </c>
      <c r="K5680" s="223">
        <f>K5629*'Usages mobilité'!$BG28*(1+'Usages mobilité'!$BH28)^(K$5599-$D$5599)/1000</f>
        <v>0</v>
      </c>
      <c r="L5680" s="223">
        <f>L5629*'Usages mobilité'!$BG28*(1+'Usages mobilité'!$BH28)^(L$5599-$D$5599)/1000</f>
        <v>0</v>
      </c>
      <c r="M5680" s="223">
        <f>M5629*'Usages mobilité'!$BG28*(1+'Usages mobilité'!$BH28)^(M$5599-$D$5599)/1000</f>
        <v>0</v>
      </c>
      <c r="N5680" s="223">
        <f>N5629*'Usages mobilité'!$BG28*(1+'Usages mobilité'!$BH28)^(N$5599-$D$5599)/1000</f>
        <v>0</v>
      </c>
      <c r="O5680" s="223">
        <f>O5629*'Usages mobilité'!$BG28*(1+'Usages mobilité'!$BH28)^(O$5599-$D$5599)/1000</f>
        <v>0</v>
      </c>
      <c r="P5680" s="223">
        <f>P5629*'Usages mobilité'!$BG28*(1+'Usages mobilité'!$BH28)^(P$5599-$D$5599)/1000</f>
        <v>0</v>
      </c>
      <c r="Q5680" s="223">
        <f>Q5629*'Usages mobilité'!$BG28*(1+'Usages mobilité'!$BH28)^(Q$5599-$D$5599)/1000</f>
        <v>0</v>
      </c>
      <c r="R5680" s="223">
        <f>R5629*'Usages mobilité'!$BG28*(1+'Usages mobilité'!$BH28)^(R$5599-$D$5599)/1000</f>
        <v>0</v>
      </c>
    </row>
    <row r="5681" spans="1:18" hidden="1" outlineLevel="2" x14ac:dyDescent="0.25">
      <c r="A5681" s="222" t="str">
        <f>'Usages mobilité'!A29</f>
        <v>Usage mobilité n°26</v>
      </c>
      <c r="B5681" s="222" t="s">
        <v>645</v>
      </c>
      <c r="C5681" s="222"/>
      <c r="D5681" s="223">
        <f>D5630*'Usages mobilité'!$BG29*(1+'Usages mobilité'!$BH29)^(D$5599-$D$5599)/1000</f>
        <v>0</v>
      </c>
      <c r="E5681" s="223">
        <f>E5630*'Usages mobilité'!$BG29*(1+'Usages mobilité'!$BH29)^(E$5599-$D$5599)/1000</f>
        <v>0</v>
      </c>
      <c r="F5681" s="223">
        <f>F5630*'Usages mobilité'!$BG29*(1+'Usages mobilité'!$BH29)^(F$5599-$D$5599)/1000</f>
        <v>0</v>
      </c>
      <c r="G5681" s="223">
        <f>G5630*'Usages mobilité'!$BG29*(1+'Usages mobilité'!$BH29)^(G$5599-$D$5599)/1000</f>
        <v>0</v>
      </c>
      <c r="H5681" s="223">
        <f>H5630*'Usages mobilité'!$BG29*(1+'Usages mobilité'!$BH29)^(H$5599-$D$5599)/1000</f>
        <v>0</v>
      </c>
      <c r="I5681" s="223">
        <f>I5630*'Usages mobilité'!$BG29*(1+'Usages mobilité'!$BH29)^(I$5599-$D$5599)/1000</f>
        <v>0</v>
      </c>
      <c r="J5681" s="223">
        <f>J5630*'Usages mobilité'!$BG29*(1+'Usages mobilité'!$BH29)^(J$5599-$D$5599)/1000</f>
        <v>0</v>
      </c>
      <c r="K5681" s="223">
        <f>K5630*'Usages mobilité'!$BG29*(1+'Usages mobilité'!$BH29)^(K$5599-$D$5599)/1000</f>
        <v>0</v>
      </c>
      <c r="L5681" s="223">
        <f>L5630*'Usages mobilité'!$BG29*(1+'Usages mobilité'!$BH29)^(L$5599-$D$5599)/1000</f>
        <v>0</v>
      </c>
      <c r="M5681" s="223">
        <f>M5630*'Usages mobilité'!$BG29*(1+'Usages mobilité'!$BH29)^(M$5599-$D$5599)/1000</f>
        <v>0</v>
      </c>
      <c r="N5681" s="223">
        <f>N5630*'Usages mobilité'!$BG29*(1+'Usages mobilité'!$BH29)^(N$5599-$D$5599)/1000</f>
        <v>0</v>
      </c>
      <c r="O5681" s="223">
        <f>O5630*'Usages mobilité'!$BG29*(1+'Usages mobilité'!$BH29)^(O$5599-$D$5599)/1000</f>
        <v>0</v>
      </c>
      <c r="P5681" s="223">
        <f>P5630*'Usages mobilité'!$BG29*(1+'Usages mobilité'!$BH29)^(P$5599-$D$5599)/1000</f>
        <v>0</v>
      </c>
      <c r="Q5681" s="223">
        <f>Q5630*'Usages mobilité'!$BG29*(1+'Usages mobilité'!$BH29)^(Q$5599-$D$5599)/1000</f>
        <v>0</v>
      </c>
      <c r="R5681" s="223">
        <f>R5630*'Usages mobilité'!$BG29*(1+'Usages mobilité'!$BH29)^(R$5599-$D$5599)/1000</f>
        <v>0</v>
      </c>
    </row>
    <row r="5682" spans="1:18" hidden="1" outlineLevel="2" x14ac:dyDescent="0.25">
      <c r="A5682" s="222" t="str">
        <f>'Usages mobilité'!A30</f>
        <v>Usage mobilité n°27</v>
      </c>
      <c r="B5682" s="222" t="s">
        <v>645</v>
      </c>
      <c r="C5682" s="222"/>
      <c r="D5682" s="223">
        <f>D5631*'Usages mobilité'!$BG30*(1+'Usages mobilité'!$BH30)^(D$5599-$D$5599)/1000</f>
        <v>0</v>
      </c>
      <c r="E5682" s="223">
        <f>E5631*'Usages mobilité'!$BG30*(1+'Usages mobilité'!$BH30)^(E$5599-$D$5599)/1000</f>
        <v>0</v>
      </c>
      <c r="F5682" s="223">
        <f>F5631*'Usages mobilité'!$BG30*(1+'Usages mobilité'!$BH30)^(F$5599-$D$5599)/1000</f>
        <v>0</v>
      </c>
      <c r="G5682" s="223">
        <f>G5631*'Usages mobilité'!$BG30*(1+'Usages mobilité'!$BH30)^(G$5599-$D$5599)/1000</f>
        <v>0</v>
      </c>
      <c r="H5682" s="223">
        <f>H5631*'Usages mobilité'!$BG30*(1+'Usages mobilité'!$BH30)^(H$5599-$D$5599)/1000</f>
        <v>0</v>
      </c>
      <c r="I5682" s="223">
        <f>I5631*'Usages mobilité'!$BG30*(1+'Usages mobilité'!$BH30)^(I$5599-$D$5599)/1000</f>
        <v>0</v>
      </c>
      <c r="J5682" s="223">
        <f>J5631*'Usages mobilité'!$BG30*(1+'Usages mobilité'!$BH30)^(J$5599-$D$5599)/1000</f>
        <v>0</v>
      </c>
      <c r="K5682" s="223">
        <f>K5631*'Usages mobilité'!$BG30*(1+'Usages mobilité'!$BH30)^(K$5599-$D$5599)/1000</f>
        <v>0</v>
      </c>
      <c r="L5682" s="223">
        <f>L5631*'Usages mobilité'!$BG30*(1+'Usages mobilité'!$BH30)^(L$5599-$D$5599)/1000</f>
        <v>0</v>
      </c>
      <c r="M5682" s="223">
        <f>M5631*'Usages mobilité'!$BG30*(1+'Usages mobilité'!$BH30)^(M$5599-$D$5599)/1000</f>
        <v>0</v>
      </c>
      <c r="N5682" s="223">
        <f>N5631*'Usages mobilité'!$BG30*(1+'Usages mobilité'!$BH30)^(N$5599-$D$5599)/1000</f>
        <v>0</v>
      </c>
      <c r="O5682" s="223">
        <f>O5631*'Usages mobilité'!$BG30*(1+'Usages mobilité'!$BH30)^(O$5599-$D$5599)/1000</f>
        <v>0</v>
      </c>
      <c r="P5682" s="223">
        <f>P5631*'Usages mobilité'!$BG30*(1+'Usages mobilité'!$BH30)^(P$5599-$D$5599)/1000</f>
        <v>0</v>
      </c>
      <c r="Q5682" s="223">
        <f>Q5631*'Usages mobilité'!$BG30*(1+'Usages mobilité'!$BH30)^(Q$5599-$D$5599)/1000</f>
        <v>0</v>
      </c>
      <c r="R5682" s="223">
        <f>R5631*'Usages mobilité'!$BG30*(1+'Usages mobilité'!$BH30)^(R$5599-$D$5599)/1000</f>
        <v>0</v>
      </c>
    </row>
    <row r="5683" spans="1:18" hidden="1" outlineLevel="2" x14ac:dyDescent="0.25">
      <c r="A5683" s="222" t="str">
        <f>'Usages mobilité'!A31</f>
        <v>Usage mobilité n°28</v>
      </c>
      <c r="B5683" s="222" t="s">
        <v>645</v>
      </c>
      <c r="C5683" s="222"/>
      <c r="D5683" s="223">
        <f>D5632*'Usages mobilité'!$BG31*(1+'Usages mobilité'!$BH31)^(D$5599-$D$5599)/1000</f>
        <v>0</v>
      </c>
      <c r="E5683" s="223">
        <f>E5632*'Usages mobilité'!$BG31*(1+'Usages mobilité'!$BH31)^(E$5599-$D$5599)/1000</f>
        <v>0</v>
      </c>
      <c r="F5683" s="223">
        <f>F5632*'Usages mobilité'!$BG31*(1+'Usages mobilité'!$BH31)^(F$5599-$D$5599)/1000</f>
        <v>0</v>
      </c>
      <c r="G5683" s="223">
        <f>G5632*'Usages mobilité'!$BG31*(1+'Usages mobilité'!$BH31)^(G$5599-$D$5599)/1000</f>
        <v>0</v>
      </c>
      <c r="H5683" s="223">
        <f>H5632*'Usages mobilité'!$BG31*(1+'Usages mobilité'!$BH31)^(H$5599-$D$5599)/1000</f>
        <v>0</v>
      </c>
      <c r="I5683" s="223">
        <f>I5632*'Usages mobilité'!$BG31*(1+'Usages mobilité'!$BH31)^(I$5599-$D$5599)/1000</f>
        <v>0</v>
      </c>
      <c r="J5683" s="223">
        <f>J5632*'Usages mobilité'!$BG31*(1+'Usages mobilité'!$BH31)^(J$5599-$D$5599)/1000</f>
        <v>0</v>
      </c>
      <c r="K5683" s="223">
        <f>K5632*'Usages mobilité'!$BG31*(1+'Usages mobilité'!$BH31)^(K$5599-$D$5599)/1000</f>
        <v>0</v>
      </c>
      <c r="L5683" s="223">
        <f>L5632*'Usages mobilité'!$BG31*(1+'Usages mobilité'!$BH31)^(L$5599-$D$5599)/1000</f>
        <v>0</v>
      </c>
      <c r="M5683" s="223">
        <f>M5632*'Usages mobilité'!$BG31*(1+'Usages mobilité'!$BH31)^(M$5599-$D$5599)/1000</f>
        <v>0</v>
      </c>
      <c r="N5683" s="223">
        <f>N5632*'Usages mobilité'!$BG31*(1+'Usages mobilité'!$BH31)^(N$5599-$D$5599)/1000</f>
        <v>0</v>
      </c>
      <c r="O5683" s="223">
        <f>O5632*'Usages mobilité'!$BG31*(1+'Usages mobilité'!$BH31)^(O$5599-$D$5599)/1000</f>
        <v>0</v>
      </c>
      <c r="P5683" s="223">
        <f>P5632*'Usages mobilité'!$BG31*(1+'Usages mobilité'!$BH31)^(P$5599-$D$5599)/1000</f>
        <v>0</v>
      </c>
      <c r="Q5683" s="223">
        <f>Q5632*'Usages mobilité'!$BG31*(1+'Usages mobilité'!$BH31)^(Q$5599-$D$5599)/1000</f>
        <v>0</v>
      </c>
      <c r="R5683" s="223">
        <f>R5632*'Usages mobilité'!$BG31*(1+'Usages mobilité'!$BH31)^(R$5599-$D$5599)/1000</f>
        <v>0</v>
      </c>
    </row>
    <row r="5684" spans="1:18" hidden="1" outlineLevel="2" x14ac:dyDescent="0.25">
      <c r="A5684" s="222" t="str">
        <f>'Usages mobilité'!A32</f>
        <v>Usage mobilité n°29</v>
      </c>
      <c r="B5684" s="222" t="s">
        <v>645</v>
      </c>
      <c r="C5684" s="222"/>
      <c r="D5684" s="223">
        <f>D5633*'Usages mobilité'!$BG32*(1+'Usages mobilité'!$BH32)^(D$5599-$D$5599)/1000</f>
        <v>0</v>
      </c>
      <c r="E5684" s="223">
        <f>E5633*'Usages mobilité'!$BG32*(1+'Usages mobilité'!$BH32)^(E$5599-$D$5599)/1000</f>
        <v>0</v>
      </c>
      <c r="F5684" s="223">
        <f>F5633*'Usages mobilité'!$BG32*(1+'Usages mobilité'!$BH32)^(F$5599-$D$5599)/1000</f>
        <v>0</v>
      </c>
      <c r="G5684" s="223">
        <f>G5633*'Usages mobilité'!$BG32*(1+'Usages mobilité'!$BH32)^(G$5599-$D$5599)/1000</f>
        <v>0</v>
      </c>
      <c r="H5684" s="223">
        <f>H5633*'Usages mobilité'!$BG32*(1+'Usages mobilité'!$BH32)^(H$5599-$D$5599)/1000</f>
        <v>0</v>
      </c>
      <c r="I5684" s="223">
        <f>I5633*'Usages mobilité'!$BG32*(1+'Usages mobilité'!$BH32)^(I$5599-$D$5599)/1000</f>
        <v>0</v>
      </c>
      <c r="J5684" s="223">
        <f>J5633*'Usages mobilité'!$BG32*(1+'Usages mobilité'!$BH32)^(J$5599-$D$5599)/1000</f>
        <v>0</v>
      </c>
      <c r="K5684" s="223">
        <f>K5633*'Usages mobilité'!$BG32*(1+'Usages mobilité'!$BH32)^(K$5599-$D$5599)/1000</f>
        <v>0</v>
      </c>
      <c r="L5684" s="223">
        <f>L5633*'Usages mobilité'!$BG32*(1+'Usages mobilité'!$BH32)^(L$5599-$D$5599)/1000</f>
        <v>0</v>
      </c>
      <c r="M5684" s="223">
        <f>M5633*'Usages mobilité'!$BG32*(1+'Usages mobilité'!$BH32)^(M$5599-$D$5599)/1000</f>
        <v>0</v>
      </c>
      <c r="N5684" s="223">
        <f>N5633*'Usages mobilité'!$BG32*(1+'Usages mobilité'!$BH32)^(N$5599-$D$5599)/1000</f>
        <v>0</v>
      </c>
      <c r="O5684" s="223">
        <f>O5633*'Usages mobilité'!$BG32*(1+'Usages mobilité'!$BH32)^(O$5599-$D$5599)/1000</f>
        <v>0</v>
      </c>
      <c r="P5684" s="223">
        <f>P5633*'Usages mobilité'!$BG32*(1+'Usages mobilité'!$BH32)^(P$5599-$D$5599)/1000</f>
        <v>0</v>
      </c>
      <c r="Q5684" s="223">
        <f>Q5633*'Usages mobilité'!$BG32*(1+'Usages mobilité'!$BH32)^(Q$5599-$D$5599)/1000</f>
        <v>0</v>
      </c>
      <c r="R5684" s="223">
        <f>R5633*'Usages mobilité'!$BG32*(1+'Usages mobilité'!$BH32)^(R$5599-$D$5599)/1000</f>
        <v>0</v>
      </c>
    </row>
    <row r="5685" spans="1:18" hidden="1" outlineLevel="2" x14ac:dyDescent="0.25">
      <c r="A5685" s="222" t="str">
        <f>'Usages mobilité'!A33</f>
        <v>Usage mobilité n°30</v>
      </c>
      <c r="B5685" s="222" t="s">
        <v>645</v>
      </c>
      <c r="C5685" s="222"/>
      <c r="D5685" s="223">
        <f>D5634*'Usages mobilité'!$BG33*(1+'Usages mobilité'!$BH33)^(D$5599-$D$5599)/1000</f>
        <v>0</v>
      </c>
      <c r="E5685" s="223">
        <f>E5634*'Usages mobilité'!$BG33*(1+'Usages mobilité'!$BH33)^(E$5599-$D$5599)/1000</f>
        <v>0</v>
      </c>
      <c r="F5685" s="223">
        <f>F5634*'Usages mobilité'!$BG33*(1+'Usages mobilité'!$BH33)^(F$5599-$D$5599)/1000</f>
        <v>0</v>
      </c>
      <c r="G5685" s="223">
        <f>G5634*'Usages mobilité'!$BG33*(1+'Usages mobilité'!$BH33)^(G$5599-$D$5599)/1000</f>
        <v>0</v>
      </c>
      <c r="H5685" s="223">
        <f>H5634*'Usages mobilité'!$BG33*(1+'Usages mobilité'!$BH33)^(H$5599-$D$5599)/1000</f>
        <v>0</v>
      </c>
      <c r="I5685" s="223">
        <f>I5634*'Usages mobilité'!$BG33*(1+'Usages mobilité'!$BH33)^(I$5599-$D$5599)/1000</f>
        <v>0</v>
      </c>
      <c r="J5685" s="223">
        <f>J5634*'Usages mobilité'!$BG33*(1+'Usages mobilité'!$BH33)^(J$5599-$D$5599)/1000</f>
        <v>0</v>
      </c>
      <c r="K5685" s="223">
        <f>K5634*'Usages mobilité'!$BG33*(1+'Usages mobilité'!$BH33)^(K$5599-$D$5599)/1000</f>
        <v>0</v>
      </c>
      <c r="L5685" s="223">
        <f>L5634*'Usages mobilité'!$BG33*(1+'Usages mobilité'!$BH33)^(L$5599-$D$5599)/1000</f>
        <v>0</v>
      </c>
      <c r="M5685" s="223">
        <f>M5634*'Usages mobilité'!$BG33*(1+'Usages mobilité'!$BH33)^(M$5599-$D$5599)/1000</f>
        <v>0</v>
      </c>
      <c r="N5685" s="223">
        <f>N5634*'Usages mobilité'!$BG33*(1+'Usages mobilité'!$BH33)^(N$5599-$D$5599)/1000</f>
        <v>0</v>
      </c>
      <c r="O5685" s="223">
        <f>O5634*'Usages mobilité'!$BG33*(1+'Usages mobilité'!$BH33)^(O$5599-$D$5599)/1000</f>
        <v>0</v>
      </c>
      <c r="P5685" s="223">
        <f>P5634*'Usages mobilité'!$BG33*(1+'Usages mobilité'!$BH33)^(P$5599-$D$5599)/1000</f>
        <v>0</v>
      </c>
      <c r="Q5685" s="223">
        <f>Q5634*'Usages mobilité'!$BG33*(1+'Usages mobilité'!$BH33)^(Q$5599-$D$5599)/1000</f>
        <v>0</v>
      </c>
      <c r="R5685" s="223">
        <f>R5634*'Usages mobilité'!$BG33*(1+'Usages mobilité'!$BH33)^(R$5599-$D$5599)/1000</f>
        <v>0</v>
      </c>
    </row>
    <row r="5686" spans="1:18" hidden="1" outlineLevel="2" x14ac:dyDescent="0.25">
      <c r="A5686" s="222" t="str">
        <f>'Usages mobilité'!A34</f>
        <v>Usage mobilité n°31</v>
      </c>
      <c r="B5686" s="222" t="s">
        <v>645</v>
      </c>
      <c r="C5686" s="222"/>
      <c r="D5686" s="223">
        <f>D5635*'Usages mobilité'!$BG34*(1+'Usages mobilité'!$BH34)^(D$5599-$D$5599)/1000</f>
        <v>0</v>
      </c>
      <c r="E5686" s="223">
        <f>E5635*'Usages mobilité'!$BG34*(1+'Usages mobilité'!$BH34)^(E$5599-$D$5599)/1000</f>
        <v>0</v>
      </c>
      <c r="F5686" s="223">
        <f>F5635*'Usages mobilité'!$BG34*(1+'Usages mobilité'!$BH34)^(F$5599-$D$5599)/1000</f>
        <v>0</v>
      </c>
      <c r="G5686" s="223">
        <f>G5635*'Usages mobilité'!$BG34*(1+'Usages mobilité'!$BH34)^(G$5599-$D$5599)/1000</f>
        <v>0</v>
      </c>
      <c r="H5686" s="223">
        <f>H5635*'Usages mobilité'!$BG34*(1+'Usages mobilité'!$BH34)^(H$5599-$D$5599)/1000</f>
        <v>0</v>
      </c>
      <c r="I5686" s="223">
        <f>I5635*'Usages mobilité'!$BG34*(1+'Usages mobilité'!$BH34)^(I$5599-$D$5599)/1000</f>
        <v>0</v>
      </c>
      <c r="J5686" s="223">
        <f>J5635*'Usages mobilité'!$BG34*(1+'Usages mobilité'!$BH34)^(J$5599-$D$5599)/1000</f>
        <v>0</v>
      </c>
      <c r="K5686" s="223">
        <f>K5635*'Usages mobilité'!$BG34*(1+'Usages mobilité'!$BH34)^(K$5599-$D$5599)/1000</f>
        <v>0</v>
      </c>
      <c r="L5686" s="223">
        <f>L5635*'Usages mobilité'!$BG34*(1+'Usages mobilité'!$BH34)^(L$5599-$D$5599)/1000</f>
        <v>0</v>
      </c>
      <c r="M5686" s="223">
        <f>M5635*'Usages mobilité'!$BG34*(1+'Usages mobilité'!$BH34)^(M$5599-$D$5599)/1000</f>
        <v>0</v>
      </c>
      <c r="N5686" s="223">
        <f>N5635*'Usages mobilité'!$BG34*(1+'Usages mobilité'!$BH34)^(N$5599-$D$5599)/1000</f>
        <v>0</v>
      </c>
      <c r="O5686" s="223">
        <f>O5635*'Usages mobilité'!$BG34*(1+'Usages mobilité'!$BH34)^(O$5599-$D$5599)/1000</f>
        <v>0</v>
      </c>
      <c r="P5686" s="223">
        <f>P5635*'Usages mobilité'!$BG34*(1+'Usages mobilité'!$BH34)^(P$5599-$D$5599)/1000</f>
        <v>0</v>
      </c>
      <c r="Q5686" s="223">
        <f>Q5635*'Usages mobilité'!$BG34*(1+'Usages mobilité'!$BH34)^(Q$5599-$D$5599)/1000</f>
        <v>0</v>
      </c>
      <c r="R5686" s="223">
        <f>R5635*'Usages mobilité'!$BG34*(1+'Usages mobilité'!$BH34)^(R$5599-$D$5599)/1000</f>
        <v>0</v>
      </c>
    </row>
    <row r="5687" spans="1:18" hidden="1" outlineLevel="2" x14ac:dyDescent="0.25">
      <c r="A5687" s="222" t="str">
        <f>'Usages mobilité'!A35</f>
        <v>Usage mobilité n°32</v>
      </c>
      <c r="B5687" s="222" t="s">
        <v>645</v>
      </c>
      <c r="C5687" s="222"/>
      <c r="D5687" s="223">
        <f>D5636*'Usages mobilité'!$BG35*(1+'Usages mobilité'!$BH35)^(D$5599-$D$5599)/1000</f>
        <v>0</v>
      </c>
      <c r="E5687" s="223">
        <f>E5636*'Usages mobilité'!$BG35*(1+'Usages mobilité'!$BH35)^(E$5599-$D$5599)/1000</f>
        <v>0</v>
      </c>
      <c r="F5687" s="223">
        <f>F5636*'Usages mobilité'!$BG35*(1+'Usages mobilité'!$BH35)^(F$5599-$D$5599)/1000</f>
        <v>0</v>
      </c>
      <c r="G5687" s="223">
        <f>G5636*'Usages mobilité'!$BG35*(1+'Usages mobilité'!$BH35)^(G$5599-$D$5599)/1000</f>
        <v>0</v>
      </c>
      <c r="H5687" s="223">
        <f>H5636*'Usages mobilité'!$BG35*(1+'Usages mobilité'!$BH35)^(H$5599-$D$5599)/1000</f>
        <v>0</v>
      </c>
      <c r="I5687" s="223">
        <f>I5636*'Usages mobilité'!$BG35*(1+'Usages mobilité'!$BH35)^(I$5599-$D$5599)/1000</f>
        <v>0</v>
      </c>
      <c r="J5687" s="223">
        <f>J5636*'Usages mobilité'!$BG35*(1+'Usages mobilité'!$BH35)^(J$5599-$D$5599)/1000</f>
        <v>0</v>
      </c>
      <c r="K5687" s="223">
        <f>K5636*'Usages mobilité'!$BG35*(1+'Usages mobilité'!$BH35)^(K$5599-$D$5599)/1000</f>
        <v>0</v>
      </c>
      <c r="L5687" s="223">
        <f>L5636*'Usages mobilité'!$BG35*(1+'Usages mobilité'!$BH35)^(L$5599-$D$5599)/1000</f>
        <v>0</v>
      </c>
      <c r="M5687" s="223">
        <f>M5636*'Usages mobilité'!$BG35*(1+'Usages mobilité'!$BH35)^(M$5599-$D$5599)/1000</f>
        <v>0</v>
      </c>
      <c r="N5687" s="223">
        <f>N5636*'Usages mobilité'!$BG35*(1+'Usages mobilité'!$BH35)^(N$5599-$D$5599)/1000</f>
        <v>0</v>
      </c>
      <c r="O5687" s="223">
        <f>O5636*'Usages mobilité'!$BG35*(1+'Usages mobilité'!$BH35)^(O$5599-$D$5599)/1000</f>
        <v>0</v>
      </c>
      <c r="P5687" s="223">
        <f>P5636*'Usages mobilité'!$BG35*(1+'Usages mobilité'!$BH35)^(P$5599-$D$5599)/1000</f>
        <v>0</v>
      </c>
      <c r="Q5687" s="223">
        <f>Q5636*'Usages mobilité'!$BG35*(1+'Usages mobilité'!$BH35)^(Q$5599-$D$5599)/1000</f>
        <v>0</v>
      </c>
      <c r="R5687" s="223">
        <f>R5636*'Usages mobilité'!$BG35*(1+'Usages mobilité'!$BH35)^(R$5599-$D$5599)/1000</f>
        <v>0</v>
      </c>
    </row>
    <row r="5688" spans="1:18" hidden="1" outlineLevel="2" x14ac:dyDescent="0.25">
      <c r="A5688" s="222" t="str">
        <f>'Usages mobilité'!A36</f>
        <v>Usage mobilité n°33</v>
      </c>
      <c r="B5688" s="222" t="s">
        <v>645</v>
      </c>
      <c r="C5688" s="222"/>
      <c r="D5688" s="223">
        <f>D5637*'Usages mobilité'!$BG36*(1+'Usages mobilité'!$BH36)^(D$5599-$D$5599)/1000</f>
        <v>0</v>
      </c>
      <c r="E5688" s="223">
        <f>E5637*'Usages mobilité'!$BG36*(1+'Usages mobilité'!$BH36)^(E$5599-$D$5599)/1000</f>
        <v>0</v>
      </c>
      <c r="F5688" s="223">
        <f>F5637*'Usages mobilité'!$BG36*(1+'Usages mobilité'!$BH36)^(F$5599-$D$5599)/1000</f>
        <v>0</v>
      </c>
      <c r="G5688" s="223">
        <f>G5637*'Usages mobilité'!$BG36*(1+'Usages mobilité'!$BH36)^(G$5599-$D$5599)/1000</f>
        <v>0</v>
      </c>
      <c r="H5688" s="223">
        <f>H5637*'Usages mobilité'!$BG36*(1+'Usages mobilité'!$BH36)^(H$5599-$D$5599)/1000</f>
        <v>0</v>
      </c>
      <c r="I5688" s="223">
        <f>I5637*'Usages mobilité'!$BG36*(1+'Usages mobilité'!$BH36)^(I$5599-$D$5599)/1000</f>
        <v>0</v>
      </c>
      <c r="J5688" s="223">
        <f>J5637*'Usages mobilité'!$BG36*(1+'Usages mobilité'!$BH36)^(J$5599-$D$5599)/1000</f>
        <v>0</v>
      </c>
      <c r="K5688" s="223">
        <f>K5637*'Usages mobilité'!$BG36*(1+'Usages mobilité'!$BH36)^(K$5599-$D$5599)/1000</f>
        <v>0</v>
      </c>
      <c r="L5688" s="223">
        <f>L5637*'Usages mobilité'!$BG36*(1+'Usages mobilité'!$BH36)^(L$5599-$D$5599)/1000</f>
        <v>0</v>
      </c>
      <c r="M5688" s="223">
        <f>M5637*'Usages mobilité'!$BG36*(1+'Usages mobilité'!$BH36)^(M$5599-$D$5599)/1000</f>
        <v>0</v>
      </c>
      <c r="N5688" s="223">
        <f>N5637*'Usages mobilité'!$BG36*(1+'Usages mobilité'!$BH36)^(N$5599-$D$5599)/1000</f>
        <v>0</v>
      </c>
      <c r="O5688" s="223">
        <f>O5637*'Usages mobilité'!$BG36*(1+'Usages mobilité'!$BH36)^(O$5599-$D$5599)/1000</f>
        <v>0</v>
      </c>
      <c r="P5688" s="223">
        <f>P5637*'Usages mobilité'!$BG36*(1+'Usages mobilité'!$BH36)^(P$5599-$D$5599)/1000</f>
        <v>0</v>
      </c>
      <c r="Q5688" s="223">
        <f>Q5637*'Usages mobilité'!$BG36*(1+'Usages mobilité'!$BH36)^(Q$5599-$D$5599)/1000</f>
        <v>0</v>
      </c>
      <c r="R5688" s="223">
        <f>R5637*'Usages mobilité'!$BG36*(1+'Usages mobilité'!$BH36)^(R$5599-$D$5599)/1000</f>
        <v>0</v>
      </c>
    </row>
    <row r="5689" spans="1:18" hidden="1" outlineLevel="2" x14ac:dyDescent="0.25">
      <c r="A5689" s="222" t="str">
        <f>'Usages mobilité'!A37</f>
        <v>Usage mobilité n°34</v>
      </c>
      <c r="B5689" s="222" t="s">
        <v>645</v>
      </c>
      <c r="C5689" s="222"/>
      <c r="D5689" s="223">
        <f>D5638*'Usages mobilité'!$BG37*(1+'Usages mobilité'!$BH37)^(D$5599-$D$5599)/1000</f>
        <v>0</v>
      </c>
      <c r="E5689" s="223">
        <f>E5638*'Usages mobilité'!$BG37*(1+'Usages mobilité'!$BH37)^(E$5599-$D$5599)/1000</f>
        <v>0</v>
      </c>
      <c r="F5689" s="223">
        <f>F5638*'Usages mobilité'!$BG37*(1+'Usages mobilité'!$BH37)^(F$5599-$D$5599)/1000</f>
        <v>0</v>
      </c>
      <c r="G5689" s="223">
        <f>G5638*'Usages mobilité'!$BG37*(1+'Usages mobilité'!$BH37)^(G$5599-$D$5599)/1000</f>
        <v>0</v>
      </c>
      <c r="H5689" s="223">
        <f>H5638*'Usages mobilité'!$BG37*(1+'Usages mobilité'!$BH37)^(H$5599-$D$5599)/1000</f>
        <v>0</v>
      </c>
      <c r="I5689" s="223">
        <f>I5638*'Usages mobilité'!$BG37*(1+'Usages mobilité'!$BH37)^(I$5599-$D$5599)/1000</f>
        <v>0</v>
      </c>
      <c r="J5689" s="223">
        <f>J5638*'Usages mobilité'!$BG37*(1+'Usages mobilité'!$BH37)^(J$5599-$D$5599)/1000</f>
        <v>0</v>
      </c>
      <c r="K5689" s="223">
        <f>K5638*'Usages mobilité'!$BG37*(1+'Usages mobilité'!$BH37)^(K$5599-$D$5599)/1000</f>
        <v>0</v>
      </c>
      <c r="L5689" s="223">
        <f>L5638*'Usages mobilité'!$BG37*(1+'Usages mobilité'!$BH37)^(L$5599-$D$5599)/1000</f>
        <v>0</v>
      </c>
      <c r="M5689" s="223">
        <f>M5638*'Usages mobilité'!$BG37*(1+'Usages mobilité'!$BH37)^(M$5599-$D$5599)/1000</f>
        <v>0</v>
      </c>
      <c r="N5689" s="223">
        <f>N5638*'Usages mobilité'!$BG37*(1+'Usages mobilité'!$BH37)^(N$5599-$D$5599)/1000</f>
        <v>0</v>
      </c>
      <c r="O5689" s="223">
        <f>O5638*'Usages mobilité'!$BG37*(1+'Usages mobilité'!$BH37)^(O$5599-$D$5599)/1000</f>
        <v>0</v>
      </c>
      <c r="P5689" s="223">
        <f>P5638*'Usages mobilité'!$BG37*(1+'Usages mobilité'!$BH37)^(P$5599-$D$5599)/1000</f>
        <v>0</v>
      </c>
      <c r="Q5689" s="223">
        <f>Q5638*'Usages mobilité'!$BG37*(1+'Usages mobilité'!$BH37)^(Q$5599-$D$5599)/1000</f>
        <v>0</v>
      </c>
      <c r="R5689" s="223">
        <f>R5638*'Usages mobilité'!$BG37*(1+'Usages mobilité'!$BH37)^(R$5599-$D$5599)/1000</f>
        <v>0</v>
      </c>
    </row>
    <row r="5690" spans="1:18" hidden="1" outlineLevel="2" x14ac:dyDescent="0.25">
      <c r="A5690" s="222" t="str">
        <f>'Usages mobilité'!A38</f>
        <v>Usage mobilité n°35</v>
      </c>
      <c r="B5690" s="222" t="s">
        <v>645</v>
      </c>
      <c r="C5690" s="222"/>
      <c r="D5690" s="223">
        <f>D5639*'Usages mobilité'!$BG38*(1+'Usages mobilité'!$BH38)^(D$5599-$D$5599)/1000</f>
        <v>0</v>
      </c>
      <c r="E5690" s="223">
        <f>E5639*'Usages mobilité'!$BG38*(1+'Usages mobilité'!$BH38)^(E$5599-$D$5599)/1000</f>
        <v>0</v>
      </c>
      <c r="F5690" s="223">
        <f>F5639*'Usages mobilité'!$BG38*(1+'Usages mobilité'!$BH38)^(F$5599-$D$5599)/1000</f>
        <v>0</v>
      </c>
      <c r="G5690" s="223">
        <f>G5639*'Usages mobilité'!$BG38*(1+'Usages mobilité'!$BH38)^(G$5599-$D$5599)/1000</f>
        <v>0</v>
      </c>
      <c r="H5690" s="223">
        <f>H5639*'Usages mobilité'!$BG38*(1+'Usages mobilité'!$BH38)^(H$5599-$D$5599)/1000</f>
        <v>0</v>
      </c>
      <c r="I5690" s="223">
        <f>I5639*'Usages mobilité'!$BG38*(1+'Usages mobilité'!$BH38)^(I$5599-$D$5599)/1000</f>
        <v>0</v>
      </c>
      <c r="J5690" s="223">
        <f>J5639*'Usages mobilité'!$BG38*(1+'Usages mobilité'!$BH38)^(J$5599-$D$5599)/1000</f>
        <v>0</v>
      </c>
      <c r="K5690" s="223">
        <f>K5639*'Usages mobilité'!$BG38*(1+'Usages mobilité'!$BH38)^(K$5599-$D$5599)/1000</f>
        <v>0</v>
      </c>
      <c r="L5690" s="223">
        <f>L5639*'Usages mobilité'!$BG38*(1+'Usages mobilité'!$BH38)^(L$5599-$D$5599)/1000</f>
        <v>0</v>
      </c>
      <c r="M5690" s="223">
        <f>M5639*'Usages mobilité'!$BG38*(1+'Usages mobilité'!$BH38)^(M$5599-$D$5599)/1000</f>
        <v>0</v>
      </c>
      <c r="N5690" s="223">
        <f>N5639*'Usages mobilité'!$BG38*(1+'Usages mobilité'!$BH38)^(N$5599-$D$5599)/1000</f>
        <v>0</v>
      </c>
      <c r="O5690" s="223">
        <f>O5639*'Usages mobilité'!$BG38*(1+'Usages mobilité'!$BH38)^(O$5599-$D$5599)/1000</f>
        <v>0</v>
      </c>
      <c r="P5690" s="223">
        <f>P5639*'Usages mobilité'!$BG38*(1+'Usages mobilité'!$BH38)^(P$5599-$D$5599)/1000</f>
        <v>0</v>
      </c>
      <c r="Q5690" s="223">
        <f>Q5639*'Usages mobilité'!$BG38*(1+'Usages mobilité'!$BH38)^(Q$5599-$D$5599)/1000</f>
        <v>0</v>
      </c>
      <c r="R5690" s="223">
        <f>R5639*'Usages mobilité'!$BG38*(1+'Usages mobilité'!$BH38)^(R$5599-$D$5599)/1000</f>
        <v>0</v>
      </c>
    </row>
    <row r="5691" spans="1:18" hidden="1" outlineLevel="2" x14ac:dyDescent="0.25">
      <c r="A5691" s="222" t="str">
        <f>'Usages mobilité'!A39</f>
        <v>Usage mobilité n°36</v>
      </c>
      <c r="B5691" s="222" t="s">
        <v>645</v>
      </c>
      <c r="C5691" s="222"/>
      <c r="D5691" s="223">
        <f>D5640*'Usages mobilité'!$BG39*(1+'Usages mobilité'!$BH39)^(D$5599-$D$5599)/1000</f>
        <v>0</v>
      </c>
      <c r="E5691" s="223">
        <f>E5640*'Usages mobilité'!$BG39*(1+'Usages mobilité'!$BH39)^(E$5599-$D$5599)/1000</f>
        <v>0</v>
      </c>
      <c r="F5691" s="223">
        <f>F5640*'Usages mobilité'!$BG39*(1+'Usages mobilité'!$BH39)^(F$5599-$D$5599)/1000</f>
        <v>0</v>
      </c>
      <c r="G5691" s="223">
        <f>G5640*'Usages mobilité'!$BG39*(1+'Usages mobilité'!$BH39)^(G$5599-$D$5599)/1000</f>
        <v>0</v>
      </c>
      <c r="H5691" s="223">
        <f>H5640*'Usages mobilité'!$BG39*(1+'Usages mobilité'!$BH39)^(H$5599-$D$5599)/1000</f>
        <v>0</v>
      </c>
      <c r="I5691" s="223">
        <f>I5640*'Usages mobilité'!$BG39*(1+'Usages mobilité'!$BH39)^(I$5599-$D$5599)/1000</f>
        <v>0</v>
      </c>
      <c r="J5691" s="223">
        <f>J5640*'Usages mobilité'!$BG39*(1+'Usages mobilité'!$BH39)^(J$5599-$D$5599)/1000</f>
        <v>0</v>
      </c>
      <c r="K5691" s="223">
        <f>K5640*'Usages mobilité'!$BG39*(1+'Usages mobilité'!$BH39)^(K$5599-$D$5599)/1000</f>
        <v>0</v>
      </c>
      <c r="L5691" s="223">
        <f>L5640*'Usages mobilité'!$BG39*(1+'Usages mobilité'!$BH39)^(L$5599-$D$5599)/1000</f>
        <v>0</v>
      </c>
      <c r="M5691" s="223">
        <f>M5640*'Usages mobilité'!$BG39*(1+'Usages mobilité'!$BH39)^(M$5599-$D$5599)/1000</f>
        <v>0</v>
      </c>
      <c r="N5691" s="223">
        <f>N5640*'Usages mobilité'!$BG39*(1+'Usages mobilité'!$BH39)^(N$5599-$D$5599)/1000</f>
        <v>0</v>
      </c>
      <c r="O5691" s="223">
        <f>O5640*'Usages mobilité'!$BG39*(1+'Usages mobilité'!$BH39)^(O$5599-$D$5599)/1000</f>
        <v>0</v>
      </c>
      <c r="P5691" s="223">
        <f>P5640*'Usages mobilité'!$BG39*(1+'Usages mobilité'!$BH39)^(P$5599-$D$5599)/1000</f>
        <v>0</v>
      </c>
      <c r="Q5691" s="223">
        <f>Q5640*'Usages mobilité'!$BG39*(1+'Usages mobilité'!$BH39)^(Q$5599-$D$5599)/1000</f>
        <v>0</v>
      </c>
      <c r="R5691" s="223">
        <f>R5640*'Usages mobilité'!$BG39*(1+'Usages mobilité'!$BH39)^(R$5599-$D$5599)/1000</f>
        <v>0</v>
      </c>
    </row>
    <row r="5692" spans="1:18" hidden="1" outlineLevel="2" x14ac:dyDescent="0.25">
      <c r="A5692" s="222" t="str">
        <f>'Usages mobilité'!A40</f>
        <v>Usage mobilité n°37</v>
      </c>
      <c r="B5692" s="222" t="s">
        <v>645</v>
      </c>
      <c r="C5692" s="222"/>
      <c r="D5692" s="223">
        <f>D5641*'Usages mobilité'!$BG40*(1+'Usages mobilité'!$BH40)^(D$5599-$D$5599)/1000</f>
        <v>0</v>
      </c>
      <c r="E5692" s="223">
        <f>E5641*'Usages mobilité'!$BG40*(1+'Usages mobilité'!$BH40)^(E$5599-$D$5599)/1000</f>
        <v>0</v>
      </c>
      <c r="F5692" s="223">
        <f>F5641*'Usages mobilité'!$BG40*(1+'Usages mobilité'!$BH40)^(F$5599-$D$5599)/1000</f>
        <v>0</v>
      </c>
      <c r="G5692" s="223">
        <f>G5641*'Usages mobilité'!$BG40*(1+'Usages mobilité'!$BH40)^(G$5599-$D$5599)/1000</f>
        <v>0</v>
      </c>
      <c r="H5692" s="223">
        <f>H5641*'Usages mobilité'!$BG40*(1+'Usages mobilité'!$BH40)^(H$5599-$D$5599)/1000</f>
        <v>0</v>
      </c>
      <c r="I5692" s="223">
        <f>I5641*'Usages mobilité'!$BG40*(1+'Usages mobilité'!$BH40)^(I$5599-$D$5599)/1000</f>
        <v>0</v>
      </c>
      <c r="J5692" s="223">
        <f>J5641*'Usages mobilité'!$BG40*(1+'Usages mobilité'!$BH40)^(J$5599-$D$5599)/1000</f>
        <v>0</v>
      </c>
      <c r="K5692" s="223">
        <f>K5641*'Usages mobilité'!$BG40*(1+'Usages mobilité'!$BH40)^(K$5599-$D$5599)/1000</f>
        <v>0</v>
      </c>
      <c r="L5692" s="223">
        <f>L5641*'Usages mobilité'!$BG40*(1+'Usages mobilité'!$BH40)^(L$5599-$D$5599)/1000</f>
        <v>0</v>
      </c>
      <c r="M5692" s="223">
        <f>M5641*'Usages mobilité'!$BG40*(1+'Usages mobilité'!$BH40)^(M$5599-$D$5599)/1000</f>
        <v>0</v>
      </c>
      <c r="N5692" s="223">
        <f>N5641*'Usages mobilité'!$BG40*(1+'Usages mobilité'!$BH40)^(N$5599-$D$5599)/1000</f>
        <v>0</v>
      </c>
      <c r="O5692" s="223">
        <f>O5641*'Usages mobilité'!$BG40*(1+'Usages mobilité'!$BH40)^(O$5599-$D$5599)/1000</f>
        <v>0</v>
      </c>
      <c r="P5692" s="223">
        <f>P5641*'Usages mobilité'!$BG40*(1+'Usages mobilité'!$BH40)^(P$5599-$D$5599)/1000</f>
        <v>0</v>
      </c>
      <c r="Q5692" s="223">
        <f>Q5641*'Usages mobilité'!$BG40*(1+'Usages mobilité'!$BH40)^(Q$5599-$D$5599)/1000</f>
        <v>0</v>
      </c>
      <c r="R5692" s="223">
        <f>R5641*'Usages mobilité'!$BG40*(1+'Usages mobilité'!$BH40)^(R$5599-$D$5599)/1000</f>
        <v>0</v>
      </c>
    </row>
    <row r="5693" spans="1:18" hidden="1" outlineLevel="2" x14ac:dyDescent="0.25">
      <c r="A5693" s="222" t="str">
        <f>'Usages mobilité'!A41</f>
        <v>Usage mobilité n°38</v>
      </c>
      <c r="B5693" s="222" t="s">
        <v>645</v>
      </c>
      <c r="C5693" s="222"/>
      <c r="D5693" s="223">
        <f>D5642*'Usages mobilité'!$BG41*(1+'Usages mobilité'!$BH41)^(D$5599-$D$5599)/1000</f>
        <v>0</v>
      </c>
      <c r="E5693" s="223">
        <f>E5642*'Usages mobilité'!$BG41*(1+'Usages mobilité'!$BH41)^(E$5599-$D$5599)/1000</f>
        <v>0</v>
      </c>
      <c r="F5693" s="223">
        <f>F5642*'Usages mobilité'!$BG41*(1+'Usages mobilité'!$BH41)^(F$5599-$D$5599)/1000</f>
        <v>0</v>
      </c>
      <c r="G5693" s="223">
        <f>G5642*'Usages mobilité'!$BG41*(1+'Usages mobilité'!$BH41)^(G$5599-$D$5599)/1000</f>
        <v>0</v>
      </c>
      <c r="H5693" s="223">
        <f>H5642*'Usages mobilité'!$BG41*(1+'Usages mobilité'!$BH41)^(H$5599-$D$5599)/1000</f>
        <v>0</v>
      </c>
      <c r="I5693" s="223">
        <f>I5642*'Usages mobilité'!$BG41*(1+'Usages mobilité'!$BH41)^(I$5599-$D$5599)/1000</f>
        <v>0</v>
      </c>
      <c r="J5693" s="223">
        <f>J5642*'Usages mobilité'!$BG41*(1+'Usages mobilité'!$BH41)^(J$5599-$D$5599)/1000</f>
        <v>0</v>
      </c>
      <c r="K5693" s="223">
        <f>K5642*'Usages mobilité'!$BG41*(1+'Usages mobilité'!$BH41)^(K$5599-$D$5599)/1000</f>
        <v>0</v>
      </c>
      <c r="L5693" s="223">
        <f>L5642*'Usages mobilité'!$BG41*(1+'Usages mobilité'!$BH41)^(L$5599-$D$5599)/1000</f>
        <v>0</v>
      </c>
      <c r="M5693" s="223">
        <f>M5642*'Usages mobilité'!$BG41*(1+'Usages mobilité'!$BH41)^(M$5599-$D$5599)/1000</f>
        <v>0</v>
      </c>
      <c r="N5693" s="223">
        <f>N5642*'Usages mobilité'!$BG41*(1+'Usages mobilité'!$BH41)^(N$5599-$D$5599)/1000</f>
        <v>0</v>
      </c>
      <c r="O5693" s="223">
        <f>O5642*'Usages mobilité'!$BG41*(1+'Usages mobilité'!$BH41)^(O$5599-$D$5599)/1000</f>
        <v>0</v>
      </c>
      <c r="P5693" s="223">
        <f>P5642*'Usages mobilité'!$BG41*(1+'Usages mobilité'!$BH41)^(P$5599-$D$5599)/1000</f>
        <v>0</v>
      </c>
      <c r="Q5693" s="223">
        <f>Q5642*'Usages mobilité'!$BG41*(1+'Usages mobilité'!$BH41)^(Q$5599-$D$5599)/1000</f>
        <v>0</v>
      </c>
      <c r="R5693" s="223">
        <f>R5642*'Usages mobilité'!$BG41*(1+'Usages mobilité'!$BH41)^(R$5599-$D$5599)/1000</f>
        <v>0</v>
      </c>
    </row>
    <row r="5694" spans="1:18" hidden="1" outlineLevel="2" x14ac:dyDescent="0.25">
      <c r="A5694" s="222" t="str">
        <f>'Usages mobilité'!A42</f>
        <v>Usage mobilité n°39</v>
      </c>
      <c r="B5694" s="222" t="s">
        <v>645</v>
      </c>
      <c r="C5694" s="222"/>
      <c r="D5694" s="223">
        <f>D5643*'Usages mobilité'!$BG42*(1+'Usages mobilité'!$BH42)^(D$5599-$D$5599)/1000</f>
        <v>0</v>
      </c>
      <c r="E5694" s="223">
        <f>E5643*'Usages mobilité'!$BG42*(1+'Usages mobilité'!$BH42)^(E$5599-$D$5599)/1000</f>
        <v>0</v>
      </c>
      <c r="F5694" s="223">
        <f>F5643*'Usages mobilité'!$BG42*(1+'Usages mobilité'!$BH42)^(F$5599-$D$5599)/1000</f>
        <v>0</v>
      </c>
      <c r="G5694" s="223">
        <f>G5643*'Usages mobilité'!$BG42*(1+'Usages mobilité'!$BH42)^(G$5599-$D$5599)/1000</f>
        <v>0</v>
      </c>
      <c r="H5694" s="223">
        <f>H5643*'Usages mobilité'!$BG42*(1+'Usages mobilité'!$BH42)^(H$5599-$D$5599)/1000</f>
        <v>0</v>
      </c>
      <c r="I5694" s="223">
        <f>I5643*'Usages mobilité'!$BG42*(1+'Usages mobilité'!$BH42)^(I$5599-$D$5599)/1000</f>
        <v>0</v>
      </c>
      <c r="J5694" s="223">
        <f>J5643*'Usages mobilité'!$BG42*(1+'Usages mobilité'!$BH42)^(J$5599-$D$5599)/1000</f>
        <v>0</v>
      </c>
      <c r="K5694" s="223">
        <f>K5643*'Usages mobilité'!$BG42*(1+'Usages mobilité'!$BH42)^(K$5599-$D$5599)/1000</f>
        <v>0</v>
      </c>
      <c r="L5694" s="223">
        <f>L5643*'Usages mobilité'!$BG42*(1+'Usages mobilité'!$BH42)^(L$5599-$D$5599)/1000</f>
        <v>0</v>
      </c>
      <c r="M5694" s="223">
        <f>M5643*'Usages mobilité'!$BG42*(1+'Usages mobilité'!$BH42)^(M$5599-$D$5599)/1000</f>
        <v>0</v>
      </c>
      <c r="N5694" s="223">
        <f>N5643*'Usages mobilité'!$BG42*(1+'Usages mobilité'!$BH42)^(N$5599-$D$5599)/1000</f>
        <v>0</v>
      </c>
      <c r="O5694" s="223">
        <f>O5643*'Usages mobilité'!$BG42*(1+'Usages mobilité'!$BH42)^(O$5599-$D$5599)/1000</f>
        <v>0</v>
      </c>
      <c r="P5694" s="223">
        <f>P5643*'Usages mobilité'!$BG42*(1+'Usages mobilité'!$BH42)^(P$5599-$D$5599)/1000</f>
        <v>0</v>
      </c>
      <c r="Q5694" s="223">
        <f>Q5643*'Usages mobilité'!$BG42*(1+'Usages mobilité'!$BH42)^(Q$5599-$D$5599)/1000</f>
        <v>0</v>
      </c>
      <c r="R5694" s="223">
        <f>R5643*'Usages mobilité'!$BG42*(1+'Usages mobilité'!$BH42)^(R$5599-$D$5599)/1000</f>
        <v>0</v>
      </c>
    </row>
    <row r="5695" spans="1:18" hidden="1" outlineLevel="2" x14ac:dyDescent="0.25">
      <c r="A5695" s="222" t="str">
        <f>'Usages mobilité'!A43</f>
        <v>Usage mobilité n°40</v>
      </c>
      <c r="B5695" s="222" t="s">
        <v>645</v>
      </c>
      <c r="C5695" s="222"/>
      <c r="D5695" s="223">
        <f>D5644*'Usages mobilité'!$BG43*(1+'Usages mobilité'!$BH43)^(D$5599-$D$5599)/1000</f>
        <v>0</v>
      </c>
      <c r="E5695" s="223">
        <f>E5644*'Usages mobilité'!$BG43*(1+'Usages mobilité'!$BH43)^(E$5599-$D$5599)/1000</f>
        <v>0</v>
      </c>
      <c r="F5695" s="223">
        <f>F5644*'Usages mobilité'!$BG43*(1+'Usages mobilité'!$BH43)^(F$5599-$D$5599)/1000</f>
        <v>0</v>
      </c>
      <c r="G5695" s="223">
        <f>G5644*'Usages mobilité'!$BG43*(1+'Usages mobilité'!$BH43)^(G$5599-$D$5599)/1000</f>
        <v>0</v>
      </c>
      <c r="H5695" s="223">
        <f>H5644*'Usages mobilité'!$BG43*(1+'Usages mobilité'!$BH43)^(H$5599-$D$5599)/1000</f>
        <v>0</v>
      </c>
      <c r="I5695" s="223">
        <f>I5644*'Usages mobilité'!$BG43*(1+'Usages mobilité'!$BH43)^(I$5599-$D$5599)/1000</f>
        <v>0</v>
      </c>
      <c r="J5695" s="223">
        <f>J5644*'Usages mobilité'!$BG43*(1+'Usages mobilité'!$BH43)^(J$5599-$D$5599)/1000</f>
        <v>0</v>
      </c>
      <c r="K5695" s="223">
        <f>K5644*'Usages mobilité'!$BG43*(1+'Usages mobilité'!$BH43)^(K$5599-$D$5599)/1000</f>
        <v>0</v>
      </c>
      <c r="L5695" s="223">
        <f>L5644*'Usages mobilité'!$BG43*(1+'Usages mobilité'!$BH43)^(L$5599-$D$5599)/1000</f>
        <v>0</v>
      </c>
      <c r="M5695" s="223">
        <f>M5644*'Usages mobilité'!$BG43*(1+'Usages mobilité'!$BH43)^(M$5599-$D$5599)/1000</f>
        <v>0</v>
      </c>
      <c r="N5695" s="223">
        <f>N5644*'Usages mobilité'!$BG43*(1+'Usages mobilité'!$BH43)^(N$5599-$D$5599)/1000</f>
        <v>0</v>
      </c>
      <c r="O5695" s="223">
        <f>O5644*'Usages mobilité'!$BG43*(1+'Usages mobilité'!$BH43)^(O$5599-$D$5599)/1000</f>
        <v>0</v>
      </c>
      <c r="P5695" s="223">
        <f>P5644*'Usages mobilité'!$BG43*(1+'Usages mobilité'!$BH43)^(P$5599-$D$5599)/1000</f>
        <v>0</v>
      </c>
      <c r="Q5695" s="223">
        <f>Q5644*'Usages mobilité'!$BG43*(1+'Usages mobilité'!$BH43)^(Q$5599-$D$5599)/1000</f>
        <v>0</v>
      </c>
      <c r="R5695" s="223">
        <f>R5644*'Usages mobilité'!$BG43*(1+'Usages mobilité'!$BH43)^(R$5599-$D$5599)/1000</f>
        <v>0</v>
      </c>
    </row>
    <row r="5696" spans="1:18" hidden="1" outlineLevel="2" x14ac:dyDescent="0.25">
      <c r="A5696" s="222" t="str">
        <f>'Usages mobilité'!A44</f>
        <v>Usage mobilité n°41</v>
      </c>
      <c r="B5696" s="222" t="s">
        <v>645</v>
      </c>
      <c r="C5696" s="222"/>
      <c r="D5696" s="223">
        <f>D5645*'Usages mobilité'!$BG44*(1+'Usages mobilité'!$BH44)^(D$5599-$D$5599)/1000</f>
        <v>0</v>
      </c>
      <c r="E5696" s="223">
        <f>E5645*'Usages mobilité'!$BG44*(1+'Usages mobilité'!$BH44)^(E$5599-$D$5599)/1000</f>
        <v>0</v>
      </c>
      <c r="F5696" s="223">
        <f>F5645*'Usages mobilité'!$BG44*(1+'Usages mobilité'!$BH44)^(F$5599-$D$5599)/1000</f>
        <v>0</v>
      </c>
      <c r="G5696" s="223">
        <f>G5645*'Usages mobilité'!$BG44*(1+'Usages mobilité'!$BH44)^(G$5599-$D$5599)/1000</f>
        <v>0</v>
      </c>
      <c r="H5696" s="223">
        <f>H5645*'Usages mobilité'!$BG44*(1+'Usages mobilité'!$BH44)^(H$5599-$D$5599)/1000</f>
        <v>0</v>
      </c>
      <c r="I5696" s="223">
        <f>I5645*'Usages mobilité'!$BG44*(1+'Usages mobilité'!$BH44)^(I$5599-$D$5599)/1000</f>
        <v>0</v>
      </c>
      <c r="J5696" s="223">
        <f>J5645*'Usages mobilité'!$BG44*(1+'Usages mobilité'!$BH44)^(J$5599-$D$5599)/1000</f>
        <v>0</v>
      </c>
      <c r="K5696" s="223">
        <f>K5645*'Usages mobilité'!$BG44*(1+'Usages mobilité'!$BH44)^(K$5599-$D$5599)/1000</f>
        <v>0</v>
      </c>
      <c r="L5696" s="223">
        <f>L5645*'Usages mobilité'!$BG44*(1+'Usages mobilité'!$BH44)^(L$5599-$D$5599)/1000</f>
        <v>0</v>
      </c>
      <c r="M5696" s="223">
        <f>M5645*'Usages mobilité'!$BG44*(1+'Usages mobilité'!$BH44)^(M$5599-$D$5599)/1000</f>
        <v>0</v>
      </c>
      <c r="N5696" s="223">
        <f>N5645*'Usages mobilité'!$BG44*(1+'Usages mobilité'!$BH44)^(N$5599-$D$5599)/1000</f>
        <v>0</v>
      </c>
      <c r="O5696" s="223">
        <f>O5645*'Usages mobilité'!$BG44*(1+'Usages mobilité'!$BH44)^(O$5599-$D$5599)/1000</f>
        <v>0</v>
      </c>
      <c r="P5696" s="223">
        <f>P5645*'Usages mobilité'!$BG44*(1+'Usages mobilité'!$BH44)^(P$5599-$D$5599)/1000</f>
        <v>0</v>
      </c>
      <c r="Q5696" s="223">
        <f>Q5645*'Usages mobilité'!$BG44*(1+'Usages mobilité'!$BH44)^(Q$5599-$D$5599)/1000</f>
        <v>0</v>
      </c>
      <c r="R5696" s="223">
        <f>R5645*'Usages mobilité'!$BG44*(1+'Usages mobilité'!$BH44)^(R$5599-$D$5599)/1000</f>
        <v>0</v>
      </c>
    </row>
    <row r="5697" spans="1:18" hidden="1" outlineLevel="2" x14ac:dyDescent="0.25">
      <c r="A5697" s="222" t="str">
        <f>'Usages mobilité'!A45</f>
        <v>Usage mobilité n°42</v>
      </c>
      <c r="B5697" s="222" t="s">
        <v>645</v>
      </c>
      <c r="C5697" s="222"/>
      <c r="D5697" s="223">
        <f>D5646*'Usages mobilité'!$BG45*(1+'Usages mobilité'!$BH45)^(D$5599-$D$5599)/1000</f>
        <v>0</v>
      </c>
      <c r="E5697" s="223">
        <f>E5646*'Usages mobilité'!$BG45*(1+'Usages mobilité'!$BH45)^(E$5599-$D$5599)/1000</f>
        <v>0</v>
      </c>
      <c r="F5697" s="223">
        <f>F5646*'Usages mobilité'!$BG45*(1+'Usages mobilité'!$BH45)^(F$5599-$D$5599)/1000</f>
        <v>0</v>
      </c>
      <c r="G5697" s="223">
        <f>G5646*'Usages mobilité'!$BG45*(1+'Usages mobilité'!$BH45)^(G$5599-$D$5599)/1000</f>
        <v>0</v>
      </c>
      <c r="H5697" s="223">
        <f>H5646*'Usages mobilité'!$BG45*(1+'Usages mobilité'!$BH45)^(H$5599-$D$5599)/1000</f>
        <v>0</v>
      </c>
      <c r="I5697" s="223">
        <f>I5646*'Usages mobilité'!$BG45*(1+'Usages mobilité'!$BH45)^(I$5599-$D$5599)/1000</f>
        <v>0</v>
      </c>
      <c r="J5697" s="223">
        <f>J5646*'Usages mobilité'!$BG45*(1+'Usages mobilité'!$BH45)^(J$5599-$D$5599)/1000</f>
        <v>0</v>
      </c>
      <c r="K5697" s="223">
        <f>K5646*'Usages mobilité'!$BG45*(1+'Usages mobilité'!$BH45)^(K$5599-$D$5599)/1000</f>
        <v>0</v>
      </c>
      <c r="L5697" s="223">
        <f>L5646*'Usages mobilité'!$BG45*(1+'Usages mobilité'!$BH45)^(L$5599-$D$5599)/1000</f>
        <v>0</v>
      </c>
      <c r="M5697" s="223">
        <f>M5646*'Usages mobilité'!$BG45*(1+'Usages mobilité'!$BH45)^(M$5599-$D$5599)/1000</f>
        <v>0</v>
      </c>
      <c r="N5697" s="223">
        <f>N5646*'Usages mobilité'!$BG45*(1+'Usages mobilité'!$BH45)^(N$5599-$D$5599)/1000</f>
        <v>0</v>
      </c>
      <c r="O5697" s="223">
        <f>O5646*'Usages mobilité'!$BG45*(1+'Usages mobilité'!$BH45)^(O$5599-$D$5599)/1000</f>
        <v>0</v>
      </c>
      <c r="P5697" s="223">
        <f>P5646*'Usages mobilité'!$BG45*(1+'Usages mobilité'!$BH45)^(P$5599-$D$5599)/1000</f>
        <v>0</v>
      </c>
      <c r="Q5697" s="223">
        <f>Q5646*'Usages mobilité'!$BG45*(1+'Usages mobilité'!$BH45)^(Q$5599-$D$5599)/1000</f>
        <v>0</v>
      </c>
      <c r="R5697" s="223">
        <f>R5646*'Usages mobilité'!$BG45*(1+'Usages mobilité'!$BH45)^(R$5599-$D$5599)/1000</f>
        <v>0</v>
      </c>
    </row>
    <row r="5698" spans="1:18" hidden="1" outlineLevel="2" x14ac:dyDescent="0.25">
      <c r="A5698" s="222" t="str">
        <f>'Usages mobilité'!A46</f>
        <v>Usage mobilité n°43</v>
      </c>
      <c r="B5698" s="222" t="s">
        <v>645</v>
      </c>
      <c r="C5698" s="222"/>
      <c r="D5698" s="223">
        <f>D5647*'Usages mobilité'!$BG46*(1+'Usages mobilité'!$BH46)^(D$5599-$D$5599)/1000</f>
        <v>0</v>
      </c>
      <c r="E5698" s="223">
        <f>E5647*'Usages mobilité'!$BG46*(1+'Usages mobilité'!$BH46)^(E$5599-$D$5599)/1000</f>
        <v>0</v>
      </c>
      <c r="F5698" s="223">
        <f>F5647*'Usages mobilité'!$BG46*(1+'Usages mobilité'!$BH46)^(F$5599-$D$5599)/1000</f>
        <v>0</v>
      </c>
      <c r="G5698" s="223">
        <f>G5647*'Usages mobilité'!$BG46*(1+'Usages mobilité'!$BH46)^(G$5599-$D$5599)/1000</f>
        <v>0</v>
      </c>
      <c r="H5698" s="223">
        <f>H5647*'Usages mobilité'!$BG46*(1+'Usages mobilité'!$BH46)^(H$5599-$D$5599)/1000</f>
        <v>0</v>
      </c>
      <c r="I5698" s="223">
        <f>I5647*'Usages mobilité'!$BG46*(1+'Usages mobilité'!$BH46)^(I$5599-$D$5599)/1000</f>
        <v>0</v>
      </c>
      <c r="J5698" s="223">
        <f>J5647*'Usages mobilité'!$BG46*(1+'Usages mobilité'!$BH46)^(J$5599-$D$5599)/1000</f>
        <v>0</v>
      </c>
      <c r="K5698" s="223">
        <f>K5647*'Usages mobilité'!$BG46*(1+'Usages mobilité'!$BH46)^(K$5599-$D$5599)/1000</f>
        <v>0</v>
      </c>
      <c r="L5698" s="223">
        <f>L5647*'Usages mobilité'!$BG46*(1+'Usages mobilité'!$BH46)^(L$5599-$D$5599)/1000</f>
        <v>0</v>
      </c>
      <c r="M5698" s="223">
        <f>M5647*'Usages mobilité'!$BG46*(1+'Usages mobilité'!$BH46)^(M$5599-$D$5599)/1000</f>
        <v>0</v>
      </c>
      <c r="N5698" s="223">
        <f>N5647*'Usages mobilité'!$BG46*(1+'Usages mobilité'!$BH46)^(N$5599-$D$5599)/1000</f>
        <v>0</v>
      </c>
      <c r="O5698" s="223">
        <f>O5647*'Usages mobilité'!$BG46*(1+'Usages mobilité'!$BH46)^(O$5599-$D$5599)/1000</f>
        <v>0</v>
      </c>
      <c r="P5698" s="223">
        <f>P5647*'Usages mobilité'!$BG46*(1+'Usages mobilité'!$BH46)^(P$5599-$D$5599)/1000</f>
        <v>0</v>
      </c>
      <c r="Q5698" s="223">
        <f>Q5647*'Usages mobilité'!$BG46*(1+'Usages mobilité'!$BH46)^(Q$5599-$D$5599)/1000</f>
        <v>0</v>
      </c>
      <c r="R5698" s="223">
        <f>R5647*'Usages mobilité'!$BG46*(1+'Usages mobilité'!$BH46)^(R$5599-$D$5599)/1000</f>
        <v>0</v>
      </c>
    </row>
    <row r="5699" spans="1:18" hidden="1" outlineLevel="2" x14ac:dyDescent="0.25">
      <c r="A5699" s="222" t="str">
        <f>'Usages mobilité'!A47</f>
        <v>Usage mobilité n°44</v>
      </c>
      <c r="B5699" s="222" t="s">
        <v>645</v>
      </c>
      <c r="C5699" s="222"/>
      <c r="D5699" s="223">
        <f>D5648*'Usages mobilité'!$BG47*(1+'Usages mobilité'!$BH47)^(D$5599-$D$5599)/1000</f>
        <v>0</v>
      </c>
      <c r="E5699" s="223">
        <f>E5648*'Usages mobilité'!$BG47*(1+'Usages mobilité'!$BH47)^(E$5599-$D$5599)/1000</f>
        <v>0</v>
      </c>
      <c r="F5699" s="223">
        <f>F5648*'Usages mobilité'!$BG47*(1+'Usages mobilité'!$BH47)^(F$5599-$D$5599)/1000</f>
        <v>0</v>
      </c>
      <c r="G5699" s="223">
        <f>G5648*'Usages mobilité'!$BG47*(1+'Usages mobilité'!$BH47)^(G$5599-$D$5599)/1000</f>
        <v>0</v>
      </c>
      <c r="H5699" s="223">
        <f>H5648*'Usages mobilité'!$BG47*(1+'Usages mobilité'!$BH47)^(H$5599-$D$5599)/1000</f>
        <v>0</v>
      </c>
      <c r="I5699" s="223">
        <f>I5648*'Usages mobilité'!$BG47*(1+'Usages mobilité'!$BH47)^(I$5599-$D$5599)/1000</f>
        <v>0</v>
      </c>
      <c r="J5699" s="223">
        <f>J5648*'Usages mobilité'!$BG47*(1+'Usages mobilité'!$BH47)^(J$5599-$D$5599)/1000</f>
        <v>0</v>
      </c>
      <c r="K5699" s="223">
        <f>K5648*'Usages mobilité'!$BG47*(1+'Usages mobilité'!$BH47)^(K$5599-$D$5599)/1000</f>
        <v>0</v>
      </c>
      <c r="L5699" s="223">
        <f>L5648*'Usages mobilité'!$BG47*(1+'Usages mobilité'!$BH47)^(L$5599-$D$5599)/1000</f>
        <v>0</v>
      </c>
      <c r="M5699" s="223">
        <f>M5648*'Usages mobilité'!$BG47*(1+'Usages mobilité'!$BH47)^(M$5599-$D$5599)/1000</f>
        <v>0</v>
      </c>
      <c r="N5699" s="223">
        <f>N5648*'Usages mobilité'!$BG47*(1+'Usages mobilité'!$BH47)^(N$5599-$D$5599)/1000</f>
        <v>0</v>
      </c>
      <c r="O5699" s="223">
        <f>O5648*'Usages mobilité'!$BG47*(1+'Usages mobilité'!$BH47)^(O$5599-$D$5599)/1000</f>
        <v>0</v>
      </c>
      <c r="P5699" s="223">
        <f>P5648*'Usages mobilité'!$BG47*(1+'Usages mobilité'!$BH47)^(P$5599-$D$5599)/1000</f>
        <v>0</v>
      </c>
      <c r="Q5699" s="223">
        <f>Q5648*'Usages mobilité'!$BG47*(1+'Usages mobilité'!$BH47)^(Q$5599-$D$5599)/1000</f>
        <v>0</v>
      </c>
      <c r="R5699" s="223">
        <f>R5648*'Usages mobilité'!$BG47*(1+'Usages mobilité'!$BH47)^(R$5599-$D$5599)/1000</f>
        <v>0</v>
      </c>
    </row>
    <row r="5700" spans="1:18" hidden="1" outlineLevel="2" x14ac:dyDescent="0.25">
      <c r="A5700" s="222" t="str">
        <f>'Usages mobilité'!A48</f>
        <v>Usage mobilité n°45</v>
      </c>
      <c r="B5700" s="222" t="s">
        <v>645</v>
      </c>
      <c r="C5700" s="222"/>
      <c r="D5700" s="223">
        <f>D5649*'Usages mobilité'!$BG48*(1+'Usages mobilité'!$BH48)^(D$5599-$D$5599)/1000</f>
        <v>0</v>
      </c>
      <c r="E5700" s="223">
        <f>E5649*'Usages mobilité'!$BG48*(1+'Usages mobilité'!$BH48)^(E$5599-$D$5599)/1000</f>
        <v>0</v>
      </c>
      <c r="F5700" s="223">
        <f>F5649*'Usages mobilité'!$BG48*(1+'Usages mobilité'!$BH48)^(F$5599-$D$5599)/1000</f>
        <v>0</v>
      </c>
      <c r="G5700" s="223">
        <f>G5649*'Usages mobilité'!$BG48*(1+'Usages mobilité'!$BH48)^(G$5599-$D$5599)/1000</f>
        <v>0</v>
      </c>
      <c r="H5700" s="223">
        <f>H5649*'Usages mobilité'!$BG48*(1+'Usages mobilité'!$BH48)^(H$5599-$D$5599)/1000</f>
        <v>0</v>
      </c>
      <c r="I5700" s="223">
        <f>I5649*'Usages mobilité'!$BG48*(1+'Usages mobilité'!$BH48)^(I$5599-$D$5599)/1000</f>
        <v>0</v>
      </c>
      <c r="J5700" s="223">
        <f>J5649*'Usages mobilité'!$BG48*(1+'Usages mobilité'!$BH48)^(J$5599-$D$5599)/1000</f>
        <v>0</v>
      </c>
      <c r="K5700" s="223">
        <f>K5649*'Usages mobilité'!$BG48*(1+'Usages mobilité'!$BH48)^(K$5599-$D$5599)/1000</f>
        <v>0</v>
      </c>
      <c r="L5700" s="223">
        <f>L5649*'Usages mobilité'!$BG48*(1+'Usages mobilité'!$BH48)^(L$5599-$D$5599)/1000</f>
        <v>0</v>
      </c>
      <c r="M5700" s="223">
        <f>M5649*'Usages mobilité'!$BG48*(1+'Usages mobilité'!$BH48)^(M$5599-$D$5599)/1000</f>
        <v>0</v>
      </c>
      <c r="N5700" s="223">
        <f>N5649*'Usages mobilité'!$BG48*(1+'Usages mobilité'!$BH48)^(N$5599-$D$5599)/1000</f>
        <v>0</v>
      </c>
      <c r="O5700" s="223">
        <f>O5649*'Usages mobilité'!$BG48*(1+'Usages mobilité'!$BH48)^(O$5599-$D$5599)/1000</f>
        <v>0</v>
      </c>
      <c r="P5700" s="223">
        <f>P5649*'Usages mobilité'!$BG48*(1+'Usages mobilité'!$BH48)^(P$5599-$D$5599)/1000</f>
        <v>0</v>
      </c>
      <c r="Q5700" s="223">
        <f>Q5649*'Usages mobilité'!$BG48*(1+'Usages mobilité'!$BH48)^(Q$5599-$D$5599)/1000</f>
        <v>0</v>
      </c>
      <c r="R5700" s="223">
        <f>R5649*'Usages mobilité'!$BG48*(1+'Usages mobilité'!$BH48)^(R$5599-$D$5599)/1000</f>
        <v>0</v>
      </c>
    </row>
    <row r="5701" spans="1:18" hidden="1" outlineLevel="2" x14ac:dyDescent="0.25">
      <c r="A5701" s="222" t="str">
        <f>'Usages mobilité'!A49</f>
        <v>Usage mobilité n°46</v>
      </c>
      <c r="B5701" s="222" t="s">
        <v>645</v>
      </c>
      <c r="C5701" s="222"/>
      <c r="D5701" s="223">
        <f>D5650*'Usages mobilité'!$BG49*(1+'Usages mobilité'!$BH49)^(D$5599-$D$5599)/1000</f>
        <v>0</v>
      </c>
      <c r="E5701" s="223">
        <f>E5650*'Usages mobilité'!$BG49*(1+'Usages mobilité'!$BH49)^(E$5599-$D$5599)/1000</f>
        <v>0</v>
      </c>
      <c r="F5701" s="223">
        <f>F5650*'Usages mobilité'!$BG49*(1+'Usages mobilité'!$BH49)^(F$5599-$D$5599)/1000</f>
        <v>0</v>
      </c>
      <c r="G5701" s="223">
        <f>G5650*'Usages mobilité'!$BG49*(1+'Usages mobilité'!$BH49)^(G$5599-$D$5599)/1000</f>
        <v>0</v>
      </c>
      <c r="H5701" s="223">
        <f>H5650*'Usages mobilité'!$BG49*(1+'Usages mobilité'!$BH49)^(H$5599-$D$5599)/1000</f>
        <v>0</v>
      </c>
      <c r="I5701" s="223">
        <f>I5650*'Usages mobilité'!$BG49*(1+'Usages mobilité'!$BH49)^(I$5599-$D$5599)/1000</f>
        <v>0</v>
      </c>
      <c r="J5701" s="223">
        <f>J5650*'Usages mobilité'!$BG49*(1+'Usages mobilité'!$BH49)^(J$5599-$D$5599)/1000</f>
        <v>0</v>
      </c>
      <c r="K5701" s="223">
        <f>K5650*'Usages mobilité'!$BG49*(1+'Usages mobilité'!$BH49)^(K$5599-$D$5599)/1000</f>
        <v>0</v>
      </c>
      <c r="L5701" s="223">
        <f>L5650*'Usages mobilité'!$BG49*(1+'Usages mobilité'!$BH49)^(L$5599-$D$5599)/1000</f>
        <v>0</v>
      </c>
      <c r="M5701" s="223">
        <f>M5650*'Usages mobilité'!$BG49*(1+'Usages mobilité'!$BH49)^(M$5599-$D$5599)/1000</f>
        <v>0</v>
      </c>
      <c r="N5701" s="223">
        <f>N5650*'Usages mobilité'!$BG49*(1+'Usages mobilité'!$BH49)^(N$5599-$D$5599)/1000</f>
        <v>0</v>
      </c>
      <c r="O5701" s="223">
        <f>O5650*'Usages mobilité'!$BG49*(1+'Usages mobilité'!$BH49)^(O$5599-$D$5599)/1000</f>
        <v>0</v>
      </c>
      <c r="P5701" s="223">
        <f>P5650*'Usages mobilité'!$BG49*(1+'Usages mobilité'!$BH49)^(P$5599-$D$5599)/1000</f>
        <v>0</v>
      </c>
      <c r="Q5701" s="223">
        <f>Q5650*'Usages mobilité'!$BG49*(1+'Usages mobilité'!$BH49)^(Q$5599-$D$5599)/1000</f>
        <v>0</v>
      </c>
      <c r="R5701" s="223">
        <f>R5650*'Usages mobilité'!$BG49*(1+'Usages mobilité'!$BH49)^(R$5599-$D$5599)/1000</f>
        <v>0</v>
      </c>
    </row>
    <row r="5702" spans="1:18" hidden="1" outlineLevel="2" x14ac:dyDescent="0.25">
      <c r="A5702" s="222" t="str">
        <f>'Usages mobilité'!A50</f>
        <v>Usage mobilité n°47</v>
      </c>
      <c r="B5702" s="222" t="s">
        <v>645</v>
      </c>
      <c r="C5702" s="222"/>
      <c r="D5702" s="223">
        <f>D5651*'Usages mobilité'!$BG50*(1+'Usages mobilité'!$BH50)^(D$5599-$D$5599)/1000</f>
        <v>0</v>
      </c>
      <c r="E5702" s="223">
        <f>E5651*'Usages mobilité'!$BG50*(1+'Usages mobilité'!$BH50)^(E$5599-$D$5599)/1000</f>
        <v>0</v>
      </c>
      <c r="F5702" s="223">
        <f>F5651*'Usages mobilité'!$BG50*(1+'Usages mobilité'!$BH50)^(F$5599-$D$5599)/1000</f>
        <v>0</v>
      </c>
      <c r="G5702" s="223">
        <f>G5651*'Usages mobilité'!$BG50*(1+'Usages mobilité'!$BH50)^(G$5599-$D$5599)/1000</f>
        <v>0</v>
      </c>
      <c r="H5702" s="223">
        <f>H5651*'Usages mobilité'!$BG50*(1+'Usages mobilité'!$BH50)^(H$5599-$D$5599)/1000</f>
        <v>0</v>
      </c>
      <c r="I5702" s="223">
        <f>I5651*'Usages mobilité'!$BG50*(1+'Usages mobilité'!$BH50)^(I$5599-$D$5599)/1000</f>
        <v>0</v>
      </c>
      <c r="J5702" s="223">
        <f>J5651*'Usages mobilité'!$BG50*(1+'Usages mobilité'!$BH50)^(J$5599-$D$5599)/1000</f>
        <v>0</v>
      </c>
      <c r="K5702" s="223">
        <f>K5651*'Usages mobilité'!$BG50*(1+'Usages mobilité'!$BH50)^(K$5599-$D$5599)/1000</f>
        <v>0</v>
      </c>
      <c r="L5702" s="223">
        <f>L5651*'Usages mobilité'!$BG50*(1+'Usages mobilité'!$BH50)^(L$5599-$D$5599)/1000</f>
        <v>0</v>
      </c>
      <c r="M5702" s="223">
        <f>M5651*'Usages mobilité'!$BG50*(1+'Usages mobilité'!$BH50)^(M$5599-$D$5599)/1000</f>
        <v>0</v>
      </c>
      <c r="N5702" s="223">
        <f>N5651*'Usages mobilité'!$BG50*(1+'Usages mobilité'!$BH50)^(N$5599-$D$5599)/1000</f>
        <v>0</v>
      </c>
      <c r="O5702" s="223">
        <f>O5651*'Usages mobilité'!$BG50*(1+'Usages mobilité'!$BH50)^(O$5599-$D$5599)/1000</f>
        <v>0</v>
      </c>
      <c r="P5702" s="223">
        <f>P5651*'Usages mobilité'!$BG50*(1+'Usages mobilité'!$BH50)^(P$5599-$D$5599)/1000</f>
        <v>0</v>
      </c>
      <c r="Q5702" s="223">
        <f>Q5651*'Usages mobilité'!$BG50*(1+'Usages mobilité'!$BH50)^(Q$5599-$D$5599)/1000</f>
        <v>0</v>
      </c>
      <c r="R5702" s="223">
        <f>R5651*'Usages mobilité'!$BG50*(1+'Usages mobilité'!$BH50)^(R$5599-$D$5599)/1000</f>
        <v>0</v>
      </c>
    </row>
    <row r="5703" spans="1:18" hidden="1" outlineLevel="2" x14ac:dyDescent="0.25">
      <c r="A5703" s="222" t="str">
        <f>'Usages mobilité'!A51</f>
        <v>Usage mobilité n°48</v>
      </c>
      <c r="B5703" s="222" t="s">
        <v>645</v>
      </c>
      <c r="C5703" s="222"/>
      <c r="D5703" s="223">
        <f>D5652*'Usages mobilité'!$BG51*(1+'Usages mobilité'!$BH51)^(D$5599-$D$5599)/1000</f>
        <v>0</v>
      </c>
      <c r="E5703" s="223">
        <f>E5652*'Usages mobilité'!$BG51*(1+'Usages mobilité'!$BH51)^(E$5599-$D$5599)/1000</f>
        <v>0</v>
      </c>
      <c r="F5703" s="223">
        <f>F5652*'Usages mobilité'!$BG51*(1+'Usages mobilité'!$BH51)^(F$5599-$D$5599)/1000</f>
        <v>0</v>
      </c>
      <c r="G5703" s="223">
        <f>G5652*'Usages mobilité'!$BG51*(1+'Usages mobilité'!$BH51)^(G$5599-$D$5599)/1000</f>
        <v>0</v>
      </c>
      <c r="H5703" s="223">
        <f>H5652*'Usages mobilité'!$BG51*(1+'Usages mobilité'!$BH51)^(H$5599-$D$5599)/1000</f>
        <v>0</v>
      </c>
      <c r="I5703" s="223">
        <f>I5652*'Usages mobilité'!$BG51*(1+'Usages mobilité'!$BH51)^(I$5599-$D$5599)/1000</f>
        <v>0</v>
      </c>
      <c r="J5703" s="223">
        <f>J5652*'Usages mobilité'!$BG51*(1+'Usages mobilité'!$BH51)^(J$5599-$D$5599)/1000</f>
        <v>0</v>
      </c>
      <c r="K5703" s="223">
        <f>K5652*'Usages mobilité'!$BG51*(1+'Usages mobilité'!$BH51)^(K$5599-$D$5599)/1000</f>
        <v>0</v>
      </c>
      <c r="L5703" s="223">
        <f>L5652*'Usages mobilité'!$BG51*(1+'Usages mobilité'!$BH51)^(L$5599-$D$5599)/1000</f>
        <v>0</v>
      </c>
      <c r="M5703" s="223">
        <f>M5652*'Usages mobilité'!$BG51*(1+'Usages mobilité'!$BH51)^(M$5599-$D$5599)/1000</f>
        <v>0</v>
      </c>
      <c r="N5703" s="223">
        <f>N5652*'Usages mobilité'!$BG51*(1+'Usages mobilité'!$BH51)^(N$5599-$D$5599)/1000</f>
        <v>0</v>
      </c>
      <c r="O5703" s="223">
        <f>O5652*'Usages mobilité'!$BG51*(1+'Usages mobilité'!$BH51)^(O$5599-$D$5599)/1000</f>
        <v>0</v>
      </c>
      <c r="P5703" s="223">
        <f>P5652*'Usages mobilité'!$BG51*(1+'Usages mobilité'!$BH51)^(P$5599-$D$5599)/1000</f>
        <v>0</v>
      </c>
      <c r="Q5703" s="223">
        <f>Q5652*'Usages mobilité'!$BG51*(1+'Usages mobilité'!$BH51)^(Q$5599-$D$5599)/1000</f>
        <v>0</v>
      </c>
      <c r="R5703" s="223">
        <f>R5652*'Usages mobilité'!$BG51*(1+'Usages mobilité'!$BH51)^(R$5599-$D$5599)/1000</f>
        <v>0</v>
      </c>
    </row>
    <row r="5704" spans="1:18" hidden="1" outlineLevel="2" x14ac:dyDescent="0.25">
      <c r="A5704" s="222" t="str">
        <f>'Usages mobilité'!A52</f>
        <v>Usage mobilité n°49</v>
      </c>
      <c r="B5704" s="222" t="s">
        <v>645</v>
      </c>
      <c r="C5704" s="222"/>
      <c r="D5704" s="223">
        <f>D5653*'Usages mobilité'!$BG52*(1+'Usages mobilité'!$BH52)^(D$5599-$D$5599)/1000</f>
        <v>0</v>
      </c>
      <c r="E5704" s="223">
        <f>E5653*'Usages mobilité'!$BG52*(1+'Usages mobilité'!$BH52)^(E$5599-$D$5599)/1000</f>
        <v>0</v>
      </c>
      <c r="F5704" s="223">
        <f>F5653*'Usages mobilité'!$BG52*(1+'Usages mobilité'!$BH52)^(F$5599-$D$5599)/1000</f>
        <v>0</v>
      </c>
      <c r="G5704" s="223">
        <f>G5653*'Usages mobilité'!$BG52*(1+'Usages mobilité'!$BH52)^(G$5599-$D$5599)/1000</f>
        <v>0</v>
      </c>
      <c r="H5704" s="223">
        <f>H5653*'Usages mobilité'!$BG52*(1+'Usages mobilité'!$BH52)^(H$5599-$D$5599)/1000</f>
        <v>0</v>
      </c>
      <c r="I5704" s="223">
        <f>I5653*'Usages mobilité'!$BG52*(1+'Usages mobilité'!$BH52)^(I$5599-$D$5599)/1000</f>
        <v>0</v>
      </c>
      <c r="J5704" s="223">
        <f>J5653*'Usages mobilité'!$BG52*(1+'Usages mobilité'!$BH52)^(J$5599-$D$5599)/1000</f>
        <v>0</v>
      </c>
      <c r="K5704" s="223">
        <f>K5653*'Usages mobilité'!$BG52*(1+'Usages mobilité'!$BH52)^(K$5599-$D$5599)/1000</f>
        <v>0</v>
      </c>
      <c r="L5704" s="223">
        <f>L5653*'Usages mobilité'!$BG52*(1+'Usages mobilité'!$BH52)^(L$5599-$D$5599)/1000</f>
        <v>0</v>
      </c>
      <c r="M5704" s="223">
        <f>M5653*'Usages mobilité'!$BG52*(1+'Usages mobilité'!$BH52)^(M$5599-$D$5599)/1000</f>
        <v>0</v>
      </c>
      <c r="N5704" s="223">
        <f>N5653*'Usages mobilité'!$BG52*(1+'Usages mobilité'!$BH52)^(N$5599-$D$5599)/1000</f>
        <v>0</v>
      </c>
      <c r="O5704" s="223">
        <f>O5653*'Usages mobilité'!$BG52*(1+'Usages mobilité'!$BH52)^(O$5599-$D$5599)/1000</f>
        <v>0</v>
      </c>
      <c r="P5704" s="223">
        <f>P5653*'Usages mobilité'!$BG52*(1+'Usages mobilité'!$BH52)^(P$5599-$D$5599)/1000</f>
        <v>0</v>
      </c>
      <c r="Q5704" s="223">
        <f>Q5653*'Usages mobilité'!$BG52*(1+'Usages mobilité'!$BH52)^(Q$5599-$D$5599)/1000</f>
        <v>0</v>
      </c>
      <c r="R5704" s="223">
        <f>R5653*'Usages mobilité'!$BG52*(1+'Usages mobilité'!$BH52)^(R$5599-$D$5599)/1000</f>
        <v>0</v>
      </c>
    </row>
    <row r="5705" spans="1:18" hidden="1" outlineLevel="2" x14ac:dyDescent="0.25">
      <c r="A5705" s="222" t="str">
        <f>'Usages mobilité'!A53</f>
        <v>Usage mobilité n°50</v>
      </c>
      <c r="B5705" s="222" t="s">
        <v>645</v>
      </c>
      <c r="C5705" s="222"/>
      <c r="D5705" s="223">
        <f>D5654*'Usages mobilité'!$BG53*(1+'Usages mobilité'!$BH53)^(D$5599-$D$5599)/1000</f>
        <v>0</v>
      </c>
      <c r="E5705" s="223">
        <f>E5654*'Usages mobilité'!$BG53*(1+'Usages mobilité'!$BH53)^(E$5599-$D$5599)/1000</f>
        <v>0</v>
      </c>
      <c r="F5705" s="223">
        <f>F5654*'Usages mobilité'!$BG53*(1+'Usages mobilité'!$BH53)^(F$5599-$D$5599)/1000</f>
        <v>0</v>
      </c>
      <c r="G5705" s="223">
        <f>G5654*'Usages mobilité'!$BG53*(1+'Usages mobilité'!$BH53)^(G$5599-$D$5599)/1000</f>
        <v>0</v>
      </c>
      <c r="H5705" s="223">
        <f>H5654*'Usages mobilité'!$BG53*(1+'Usages mobilité'!$BH53)^(H$5599-$D$5599)/1000</f>
        <v>0</v>
      </c>
      <c r="I5705" s="223">
        <f>I5654*'Usages mobilité'!$BG53*(1+'Usages mobilité'!$BH53)^(I$5599-$D$5599)/1000</f>
        <v>0</v>
      </c>
      <c r="J5705" s="223">
        <f>J5654*'Usages mobilité'!$BG53*(1+'Usages mobilité'!$BH53)^(J$5599-$D$5599)/1000</f>
        <v>0</v>
      </c>
      <c r="K5705" s="223">
        <f>K5654*'Usages mobilité'!$BG53*(1+'Usages mobilité'!$BH53)^(K$5599-$D$5599)/1000</f>
        <v>0</v>
      </c>
      <c r="L5705" s="223">
        <f>L5654*'Usages mobilité'!$BG53*(1+'Usages mobilité'!$BH53)^(L$5599-$D$5599)/1000</f>
        <v>0</v>
      </c>
      <c r="M5705" s="223">
        <f>M5654*'Usages mobilité'!$BG53*(1+'Usages mobilité'!$BH53)^(M$5599-$D$5599)/1000</f>
        <v>0</v>
      </c>
      <c r="N5705" s="223">
        <f>N5654*'Usages mobilité'!$BG53*(1+'Usages mobilité'!$BH53)^(N$5599-$D$5599)/1000</f>
        <v>0</v>
      </c>
      <c r="O5705" s="223">
        <f>O5654*'Usages mobilité'!$BG53*(1+'Usages mobilité'!$BH53)^(O$5599-$D$5599)/1000</f>
        <v>0</v>
      </c>
      <c r="P5705" s="223">
        <f>P5654*'Usages mobilité'!$BG53*(1+'Usages mobilité'!$BH53)^(P$5599-$D$5599)/1000</f>
        <v>0</v>
      </c>
      <c r="Q5705" s="223">
        <f>Q5654*'Usages mobilité'!$BG53*(1+'Usages mobilité'!$BH53)^(Q$5599-$D$5599)/1000</f>
        <v>0</v>
      </c>
      <c r="R5705" s="223">
        <f>R5654*'Usages mobilité'!$BG53*(1+'Usages mobilité'!$BH53)^(R$5599-$D$5599)/1000</f>
        <v>0</v>
      </c>
    </row>
    <row r="5706" spans="1:18" hidden="1" outlineLevel="1" collapsed="1" x14ac:dyDescent="0.25">
      <c r="A5706" s="222" t="s">
        <v>657</v>
      </c>
      <c r="B5706" s="222"/>
      <c r="C5706" s="222"/>
      <c r="D5706" s="223">
        <f t="shared" ref="D5706:R5706" si="499">SUM(D5656:D5705)</f>
        <v>0</v>
      </c>
      <c r="E5706" s="223">
        <f t="shared" si="499"/>
        <v>0</v>
      </c>
      <c r="F5706" s="223">
        <f t="shared" si="499"/>
        <v>0</v>
      </c>
      <c r="G5706" s="223">
        <f t="shared" si="499"/>
        <v>0</v>
      </c>
      <c r="H5706" s="223">
        <f t="shared" si="499"/>
        <v>0</v>
      </c>
      <c r="I5706" s="223">
        <f t="shared" si="499"/>
        <v>0</v>
      </c>
      <c r="J5706" s="223">
        <f t="shared" si="499"/>
        <v>0</v>
      </c>
      <c r="K5706" s="223">
        <f t="shared" si="499"/>
        <v>0</v>
      </c>
      <c r="L5706" s="223">
        <f t="shared" si="499"/>
        <v>0</v>
      </c>
      <c r="M5706" s="223">
        <f t="shared" si="499"/>
        <v>0</v>
      </c>
      <c r="N5706" s="223">
        <f t="shared" si="499"/>
        <v>0</v>
      </c>
      <c r="O5706" s="223">
        <f t="shared" si="499"/>
        <v>0</v>
      </c>
      <c r="P5706" s="223">
        <f t="shared" si="499"/>
        <v>0</v>
      </c>
      <c r="Q5706" s="223">
        <f t="shared" si="499"/>
        <v>0</v>
      </c>
      <c r="R5706" s="223">
        <f t="shared" si="499"/>
        <v>0</v>
      </c>
    </row>
    <row r="5707" spans="1:18" hidden="1" outlineLevel="1" x14ac:dyDescent="0.25">
      <c r="A5707" s="53" t="s">
        <v>652</v>
      </c>
      <c r="B5707" s="53"/>
      <c r="C5707" s="53"/>
      <c r="D5707" s="244"/>
      <c r="E5707" s="244"/>
      <c r="F5707" s="244"/>
      <c r="G5707" s="244"/>
      <c r="H5707" s="244"/>
      <c r="I5707" s="244"/>
      <c r="J5707" s="244"/>
      <c r="K5707" s="244"/>
      <c r="L5707" s="244"/>
      <c r="M5707" s="244"/>
      <c r="N5707" s="244"/>
      <c r="O5707" s="244"/>
      <c r="P5707" s="244"/>
      <c r="Q5707" s="244"/>
      <c r="R5707" s="244"/>
    </row>
    <row r="5708" spans="1:18" hidden="1" outlineLevel="1" x14ac:dyDescent="0.25">
      <c r="A5708" s="53" t="s">
        <v>658</v>
      </c>
      <c r="B5708" s="53"/>
      <c r="C5708" s="53"/>
      <c r="D5708" s="244"/>
      <c r="E5708" s="244"/>
      <c r="F5708" s="244"/>
      <c r="G5708" s="244"/>
      <c r="H5708" s="244"/>
      <c r="I5708" s="244"/>
      <c r="J5708" s="244"/>
      <c r="K5708" s="244"/>
      <c r="L5708" s="244"/>
      <c r="M5708" s="244"/>
      <c r="N5708" s="244"/>
      <c r="O5708" s="244"/>
      <c r="P5708" s="244"/>
      <c r="Q5708" s="244"/>
      <c r="R5708" s="244"/>
    </row>
    <row r="5709" spans="1:18" hidden="1" outlineLevel="1" x14ac:dyDescent="0.25">
      <c r="A5709" s="53" t="s">
        <v>40</v>
      </c>
      <c r="B5709" s="53"/>
      <c r="C5709" s="53"/>
      <c r="D5709" s="223">
        <f t="shared" ref="D5709:R5709" si="500">D5706+D5708</f>
        <v>0</v>
      </c>
      <c r="E5709" s="223">
        <f t="shared" si="500"/>
        <v>0</v>
      </c>
      <c r="F5709" s="223">
        <f t="shared" si="500"/>
        <v>0</v>
      </c>
      <c r="G5709" s="223">
        <f t="shared" si="500"/>
        <v>0</v>
      </c>
      <c r="H5709" s="223">
        <f t="shared" si="500"/>
        <v>0</v>
      </c>
      <c r="I5709" s="223">
        <f t="shared" si="500"/>
        <v>0</v>
      </c>
      <c r="J5709" s="223">
        <f t="shared" si="500"/>
        <v>0</v>
      </c>
      <c r="K5709" s="223">
        <f t="shared" si="500"/>
        <v>0</v>
      </c>
      <c r="L5709" s="223">
        <f t="shared" si="500"/>
        <v>0</v>
      </c>
      <c r="M5709" s="223">
        <f t="shared" si="500"/>
        <v>0</v>
      </c>
      <c r="N5709" s="223">
        <f t="shared" si="500"/>
        <v>0</v>
      </c>
      <c r="O5709" s="223">
        <f t="shared" si="500"/>
        <v>0</v>
      </c>
      <c r="P5709" s="223">
        <f t="shared" si="500"/>
        <v>0</v>
      </c>
      <c r="Q5709" s="223">
        <f t="shared" si="500"/>
        <v>0</v>
      </c>
      <c r="R5709" s="223">
        <f t="shared" si="500"/>
        <v>0</v>
      </c>
    </row>
    <row r="5710" spans="1:18" hidden="1" outlineLevel="1" x14ac:dyDescent="0.25"/>
    <row r="5711" spans="1:18" hidden="1" outlineLevel="1" x14ac:dyDescent="0.25">
      <c r="A5711" s="274" t="s">
        <v>0</v>
      </c>
      <c r="B5711" s="225" t="s">
        <v>16</v>
      </c>
      <c r="C5711" s="53"/>
      <c r="D5711" s="244">
        <v>10000</v>
      </c>
      <c r="E5711" s="244"/>
      <c r="F5711" s="244"/>
      <c r="G5711" s="244"/>
      <c r="H5711" s="244"/>
      <c r="I5711" s="244"/>
      <c r="J5711" s="244"/>
      <c r="K5711" s="244"/>
      <c r="L5711" s="244"/>
      <c r="M5711" s="244"/>
      <c r="N5711" s="244"/>
      <c r="O5711" s="244"/>
      <c r="P5711" s="244"/>
      <c r="Q5711" s="244"/>
      <c r="R5711" s="244"/>
    </row>
    <row r="5712" spans="1:18" hidden="1" outlineLevel="1" x14ac:dyDescent="0.25">
      <c r="A5712" s="274"/>
      <c r="B5712" s="226" t="s">
        <v>42</v>
      </c>
      <c r="C5712" s="222"/>
      <c r="D5712" s="223">
        <f>IF($B5596&lt;&gt;"",D5711*(VLOOKUP($B5596,Distribution!$H4:$Y53,18)*(1+VLOOKUP($B5596,Distribution!$H4:$Z53,19))^(D5599-$D5599))/1000,0)</f>
        <v>0</v>
      </c>
      <c r="E5712" s="223">
        <f>IF($B5596&lt;&gt;"",E5711*(VLOOKUP($B5596,Distribution!$H4:$Y53,18)*(1+VLOOKUP($B5596,Distribution!$H4:$Z53,19))^(E5599-$D5599))/1000,0)</f>
        <v>0</v>
      </c>
      <c r="F5712" s="223">
        <f>IF($B5596&lt;&gt;"",F5711*(VLOOKUP($B5596,Distribution!$H4:$Y53,18)*(1+VLOOKUP($B5596,Distribution!$H4:$Z53,19))^(F5599-$D5599))/1000,0)</f>
        <v>0</v>
      </c>
      <c r="G5712" s="223">
        <f>IF($B5596&lt;&gt;"",G5711*(VLOOKUP($B5596,Distribution!$H4:$Y53,18)*(1+VLOOKUP($B5596,Distribution!$H4:$Z53,19))^(G5599-$D5599))/1000,0)</f>
        <v>0</v>
      </c>
      <c r="H5712" s="223">
        <f>IF($B5596&lt;&gt;"",H5711*(VLOOKUP($B5596,Distribution!$H4:$Y53,18)*(1+VLOOKUP($B5596,Distribution!$H4:$Z53,19))^(H5599-$D5599))/1000,0)</f>
        <v>0</v>
      </c>
      <c r="I5712" s="223">
        <f>IF($B5596&lt;&gt;"",I5711*(VLOOKUP($B5596,Distribution!$H4:$Y53,18)*(1+VLOOKUP($B5596,Distribution!$H4:$Z53,19))^(I5599-$D5599))/1000,0)</f>
        <v>0</v>
      </c>
      <c r="J5712" s="223">
        <f>IF($B5596&lt;&gt;"",J5711*(VLOOKUP($B5596,Distribution!$H4:$Y53,18)*(1+VLOOKUP($B5596,Distribution!$H4:$Z53,19))^(J5599-$D5599))/1000,0)</f>
        <v>0</v>
      </c>
      <c r="K5712" s="223">
        <f>IF($B5596&lt;&gt;"",K5711*(VLOOKUP($B5596,Distribution!$H4:$Y53,18)*(1+VLOOKUP($B5596,Distribution!$H4:$Z53,19))^(K5599-$D5599))/1000,0)</f>
        <v>0</v>
      </c>
      <c r="L5712" s="223">
        <f>IF($B5596&lt;&gt;"",L5711*(VLOOKUP($B5596,Distribution!$H4:$Y53,18)*(1+VLOOKUP($B5596,Distribution!$H4:$Z53,19))^(L5599-$D5599))/1000,0)</f>
        <v>0</v>
      </c>
      <c r="M5712" s="223">
        <f>IF($B5596&lt;&gt;"",M5711*(VLOOKUP($B5596,Distribution!$H4:$Y53,18)*(1+VLOOKUP($B5596,Distribution!$H4:$Z53,19))^(M5599-$D5599))/1000,0)</f>
        <v>0</v>
      </c>
      <c r="N5712" s="223">
        <f>IF($B5596&lt;&gt;"",N5711*(VLOOKUP($B5596,Distribution!$H4:$Y53,18)*(1+VLOOKUP($B5596,Distribution!$H4:$Z53,19))^(N5599-$D5599))/1000,0)</f>
        <v>0</v>
      </c>
      <c r="O5712" s="223">
        <f>IF($B5596&lt;&gt;"",O5711*(VLOOKUP($B5596,Distribution!$H4:$Y53,18)*(1+VLOOKUP($B5596,Distribution!$H4:$Z53,19))^(O5599-$D5599))/1000,0)</f>
        <v>0</v>
      </c>
      <c r="P5712" s="223">
        <f>IF($B5596&lt;&gt;"",P5711*(VLOOKUP($B5596,Distribution!$H4:$Y53,18)*(1+VLOOKUP($B5596,Distribution!$H4:$Z53,19))^(P5599-$D5599))/1000,0)</f>
        <v>0</v>
      </c>
      <c r="Q5712" s="223">
        <f>IF($B5596&lt;&gt;"",Q5711*(VLOOKUP($B5596,Distribution!$H4:$Y53,18)*(1+VLOOKUP($B5596,Distribution!$H4:$Z53,19))^(Q5599-$D5599))/1000,0)</f>
        <v>0</v>
      </c>
      <c r="R5712" s="223">
        <f>IF($B5596&lt;&gt;"",R5711*(VLOOKUP($B5596,Distribution!$H4:$Y53,18)*(1+VLOOKUP($B5596,Distribution!$H4:$Z53,19))^(R5599-$D5599))/1000,0)</f>
        <v>0</v>
      </c>
    </row>
    <row r="5713" spans="1:18" hidden="1" outlineLevel="1" x14ac:dyDescent="0.25">
      <c r="A5713" s="274" t="s">
        <v>15</v>
      </c>
      <c r="B5713" s="225" t="s">
        <v>679</v>
      </c>
      <c r="C5713" s="53"/>
      <c r="D5713" s="244"/>
      <c r="E5713" s="244"/>
      <c r="F5713" s="244"/>
      <c r="G5713" s="244"/>
      <c r="H5713" s="244"/>
      <c r="I5713" s="244"/>
      <c r="J5713" s="244"/>
      <c r="K5713" s="244"/>
      <c r="L5713" s="244"/>
      <c r="M5713" s="244"/>
      <c r="N5713" s="244"/>
      <c r="O5713" s="244"/>
      <c r="P5713" s="244"/>
      <c r="Q5713" s="244"/>
      <c r="R5713" s="244"/>
    </row>
    <row r="5714" spans="1:18" hidden="1" outlineLevel="1" x14ac:dyDescent="0.25">
      <c r="A5714" s="274"/>
      <c r="B5714" s="225" t="s">
        <v>42</v>
      </c>
      <c r="C5714" s="53"/>
      <c r="D5714" s="244"/>
      <c r="E5714" s="244"/>
      <c r="F5714" s="244"/>
      <c r="G5714" s="244"/>
      <c r="H5714" s="244"/>
      <c r="I5714" s="244"/>
      <c r="J5714" s="244"/>
      <c r="K5714" s="244"/>
      <c r="L5714" s="244"/>
      <c r="M5714" s="244"/>
      <c r="N5714" s="244"/>
      <c r="O5714" s="244"/>
      <c r="P5714" s="244"/>
      <c r="Q5714" s="244"/>
      <c r="R5714" s="244"/>
    </row>
    <row r="5715" spans="1:18" hidden="1" outlineLevel="1" x14ac:dyDescent="0.25">
      <c r="A5715" s="225" t="s">
        <v>56</v>
      </c>
      <c r="B5715" s="225"/>
      <c r="C5715" s="53"/>
      <c r="D5715" s="244"/>
      <c r="E5715" s="244"/>
      <c r="F5715" s="244"/>
      <c r="G5715" s="244"/>
      <c r="H5715" s="244"/>
      <c r="I5715" s="244"/>
      <c r="J5715" s="244"/>
      <c r="K5715" s="244"/>
      <c r="L5715" s="244"/>
      <c r="M5715" s="244"/>
      <c r="N5715" s="244"/>
      <c r="O5715" s="244"/>
      <c r="P5715" s="244"/>
      <c r="Q5715" s="244"/>
      <c r="R5715" s="244"/>
    </row>
    <row r="5716" spans="1:18" hidden="1" outlineLevel="1" x14ac:dyDescent="0.25">
      <c r="A5716" s="225" t="s">
        <v>57</v>
      </c>
      <c r="B5716" s="225"/>
      <c r="C5716" s="53"/>
      <c r="D5716" s="244"/>
      <c r="E5716" s="244"/>
      <c r="F5716" s="244"/>
      <c r="G5716" s="244"/>
      <c r="H5716" s="244"/>
      <c r="I5716" s="244"/>
      <c r="J5716" s="244"/>
      <c r="K5716" s="244"/>
      <c r="L5716" s="244"/>
      <c r="M5716" s="244"/>
      <c r="N5716" s="244"/>
      <c r="O5716" s="244"/>
      <c r="P5716" s="244"/>
      <c r="Q5716" s="244"/>
      <c r="R5716" s="244"/>
    </row>
    <row r="5717" spans="1:18" hidden="1" outlineLevel="1" x14ac:dyDescent="0.25">
      <c r="A5717" s="224" t="s">
        <v>659</v>
      </c>
      <c r="B5717" s="224"/>
      <c r="C5717" s="222"/>
      <c r="D5717" s="223">
        <f t="shared" ref="D5717:R5717" si="501">D5712+D5714+D5715+D5716</f>
        <v>0</v>
      </c>
      <c r="E5717" s="223">
        <f t="shared" si="501"/>
        <v>0</v>
      </c>
      <c r="F5717" s="223">
        <f t="shared" si="501"/>
        <v>0</v>
      </c>
      <c r="G5717" s="223">
        <f t="shared" si="501"/>
        <v>0</v>
      </c>
      <c r="H5717" s="223">
        <f t="shared" si="501"/>
        <v>0</v>
      </c>
      <c r="I5717" s="223">
        <f t="shared" si="501"/>
        <v>0</v>
      </c>
      <c r="J5717" s="223">
        <f t="shared" si="501"/>
        <v>0</v>
      </c>
      <c r="K5717" s="223">
        <f t="shared" si="501"/>
        <v>0</v>
      </c>
      <c r="L5717" s="223">
        <f t="shared" si="501"/>
        <v>0</v>
      </c>
      <c r="M5717" s="223">
        <f t="shared" si="501"/>
        <v>0</v>
      </c>
      <c r="N5717" s="223">
        <f t="shared" si="501"/>
        <v>0</v>
      </c>
      <c r="O5717" s="223">
        <f t="shared" si="501"/>
        <v>0</v>
      </c>
      <c r="P5717" s="223">
        <f t="shared" si="501"/>
        <v>0</v>
      </c>
      <c r="Q5717" s="223">
        <f t="shared" si="501"/>
        <v>0</v>
      </c>
      <c r="R5717" s="223">
        <f t="shared" si="501"/>
        <v>0</v>
      </c>
    </row>
    <row r="5718" spans="1:18" hidden="1" outlineLevel="1" x14ac:dyDescent="0.25"/>
    <row r="5719" spans="1:18" hidden="1" outlineLevel="1" x14ac:dyDescent="0.25">
      <c r="A5719" s="222" t="s">
        <v>663</v>
      </c>
      <c r="B5719" s="222"/>
      <c r="C5719" s="222"/>
      <c r="D5719" s="223">
        <f t="shared" ref="D5719:R5719" si="502">D5709-D5717</f>
        <v>0</v>
      </c>
      <c r="E5719" s="223">
        <f t="shared" si="502"/>
        <v>0</v>
      </c>
      <c r="F5719" s="223">
        <f t="shared" si="502"/>
        <v>0</v>
      </c>
      <c r="G5719" s="223">
        <f t="shared" si="502"/>
        <v>0</v>
      </c>
      <c r="H5719" s="223">
        <f t="shared" si="502"/>
        <v>0</v>
      </c>
      <c r="I5719" s="223">
        <f t="shared" si="502"/>
        <v>0</v>
      </c>
      <c r="J5719" s="223">
        <f t="shared" si="502"/>
        <v>0</v>
      </c>
      <c r="K5719" s="223">
        <f t="shared" si="502"/>
        <v>0</v>
      </c>
      <c r="L5719" s="223">
        <f t="shared" si="502"/>
        <v>0</v>
      </c>
      <c r="M5719" s="223">
        <f t="shared" si="502"/>
        <v>0</v>
      </c>
      <c r="N5719" s="223">
        <f t="shared" si="502"/>
        <v>0</v>
      </c>
      <c r="O5719" s="223">
        <f t="shared" si="502"/>
        <v>0</v>
      </c>
      <c r="P5719" s="223">
        <f t="shared" si="502"/>
        <v>0</v>
      </c>
      <c r="Q5719" s="223">
        <f t="shared" si="502"/>
        <v>0</v>
      </c>
      <c r="R5719" s="223">
        <f t="shared" si="502"/>
        <v>0</v>
      </c>
    </row>
    <row r="5720" spans="1:18" hidden="1" outlineLevel="1" x14ac:dyDescent="0.25"/>
    <row r="5721" spans="1:18" hidden="1" outlineLevel="1" x14ac:dyDescent="0.25">
      <c r="A5721" s="53" t="s">
        <v>664</v>
      </c>
      <c r="B5721" s="53"/>
      <c r="C5721" s="53"/>
      <c r="D5721" s="244"/>
      <c r="E5721" s="244"/>
      <c r="F5721" s="244"/>
      <c r="G5721" s="244"/>
      <c r="H5721" s="244"/>
      <c r="I5721" s="244"/>
      <c r="J5721" s="244"/>
      <c r="K5721" s="244"/>
      <c r="L5721" s="244"/>
      <c r="M5721" s="244"/>
      <c r="N5721" s="244"/>
      <c r="O5721" s="244"/>
      <c r="P5721" s="244"/>
      <c r="Q5721" s="244"/>
      <c r="R5721" s="244"/>
    </row>
    <row r="5722" spans="1:18" hidden="1" outlineLevel="1" x14ac:dyDescent="0.25"/>
    <row r="5723" spans="1:18" hidden="1" outlineLevel="1" x14ac:dyDescent="0.25">
      <c r="A5723" s="222" t="s">
        <v>665</v>
      </c>
      <c r="B5723" s="222"/>
      <c r="C5723" s="222"/>
      <c r="D5723" s="223">
        <f t="shared" ref="D5723:R5723" si="503">D5719-D5721</f>
        <v>0</v>
      </c>
      <c r="E5723" s="223">
        <f t="shared" si="503"/>
        <v>0</v>
      </c>
      <c r="F5723" s="223">
        <f t="shared" si="503"/>
        <v>0</v>
      </c>
      <c r="G5723" s="223">
        <f t="shared" si="503"/>
        <v>0</v>
      </c>
      <c r="H5723" s="223">
        <f t="shared" si="503"/>
        <v>0</v>
      </c>
      <c r="I5723" s="223">
        <f t="shared" si="503"/>
        <v>0</v>
      </c>
      <c r="J5723" s="223">
        <f t="shared" si="503"/>
        <v>0</v>
      </c>
      <c r="K5723" s="223">
        <f t="shared" si="503"/>
        <v>0</v>
      </c>
      <c r="L5723" s="223">
        <f t="shared" si="503"/>
        <v>0</v>
      </c>
      <c r="M5723" s="223">
        <f t="shared" si="503"/>
        <v>0</v>
      </c>
      <c r="N5723" s="223">
        <f t="shared" si="503"/>
        <v>0</v>
      </c>
      <c r="O5723" s="223">
        <f t="shared" si="503"/>
        <v>0</v>
      </c>
      <c r="P5723" s="223">
        <f t="shared" si="503"/>
        <v>0</v>
      </c>
      <c r="Q5723" s="223">
        <f t="shared" si="503"/>
        <v>0</v>
      </c>
      <c r="R5723" s="223">
        <f t="shared" si="503"/>
        <v>0</v>
      </c>
    </row>
    <row r="5724" spans="1:18" hidden="1" outlineLevel="1" x14ac:dyDescent="0.25">
      <c r="A5724" s="222" t="s">
        <v>666</v>
      </c>
      <c r="B5724" s="222"/>
      <c r="C5724" s="222"/>
      <c r="D5724" s="223">
        <f t="shared" ref="D5724:R5724" si="504">$B5597*D5723</f>
        <v>0</v>
      </c>
      <c r="E5724" s="223">
        <f t="shared" si="504"/>
        <v>0</v>
      </c>
      <c r="F5724" s="223">
        <f t="shared" si="504"/>
        <v>0</v>
      </c>
      <c r="G5724" s="223">
        <f t="shared" si="504"/>
        <v>0</v>
      </c>
      <c r="H5724" s="223">
        <f t="shared" si="504"/>
        <v>0</v>
      </c>
      <c r="I5724" s="223">
        <f t="shared" si="504"/>
        <v>0</v>
      </c>
      <c r="J5724" s="223">
        <f t="shared" si="504"/>
        <v>0</v>
      </c>
      <c r="K5724" s="223">
        <f t="shared" si="504"/>
        <v>0</v>
      </c>
      <c r="L5724" s="223">
        <f t="shared" si="504"/>
        <v>0</v>
      </c>
      <c r="M5724" s="223">
        <f t="shared" si="504"/>
        <v>0</v>
      </c>
      <c r="N5724" s="223">
        <f t="shared" si="504"/>
        <v>0</v>
      </c>
      <c r="O5724" s="223">
        <f t="shared" si="504"/>
        <v>0</v>
      </c>
      <c r="P5724" s="223">
        <f t="shared" si="504"/>
        <v>0</v>
      </c>
      <c r="Q5724" s="223">
        <f t="shared" si="504"/>
        <v>0</v>
      </c>
      <c r="R5724" s="223">
        <f t="shared" si="504"/>
        <v>0</v>
      </c>
    </row>
    <row r="5725" spans="1:18" hidden="1" outlineLevel="1" x14ac:dyDescent="0.25"/>
    <row r="5726" spans="1:18" hidden="1" outlineLevel="1" x14ac:dyDescent="0.25">
      <c r="A5726" s="222" t="s">
        <v>667</v>
      </c>
      <c r="B5726" s="222"/>
      <c r="C5726" s="222"/>
      <c r="D5726" s="223">
        <f t="shared" ref="D5726:R5726" si="505">D5723-D5724</f>
        <v>0</v>
      </c>
      <c r="E5726" s="223">
        <f t="shared" si="505"/>
        <v>0</v>
      </c>
      <c r="F5726" s="223">
        <f t="shared" si="505"/>
        <v>0</v>
      </c>
      <c r="G5726" s="223">
        <f t="shared" si="505"/>
        <v>0</v>
      </c>
      <c r="H5726" s="223">
        <f t="shared" si="505"/>
        <v>0</v>
      </c>
      <c r="I5726" s="223">
        <f t="shared" si="505"/>
        <v>0</v>
      </c>
      <c r="J5726" s="223">
        <f t="shared" si="505"/>
        <v>0</v>
      </c>
      <c r="K5726" s="223">
        <f t="shared" si="505"/>
        <v>0</v>
      </c>
      <c r="L5726" s="223">
        <f t="shared" si="505"/>
        <v>0</v>
      </c>
      <c r="M5726" s="223">
        <f t="shared" si="505"/>
        <v>0</v>
      </c>
      <c r="N5726" s="223">
        <f t="shared" si="505"/>
        <v>0</v>
      </c>
      <c r="O5726" s="223">
        <f t="shared" si="505"/>
        <v>0</v>
      </c>
      <c r="P5726" s="223">
        <f t="shared" si="505"/>
        <v>0</v>
      </c>
      <c r="Q5726" s="223">
        <f t="shared" si="505"/>
        <v>0</v>
      </c>
      <c r="R5726" s="223">
        <f t="shared" si="505"/>
        <v>0</v>
      </c>
    </row>
    <row r="5727" spans="1:18" hidden="1" outlineLevel="1" x14ac:dyDescent="0.25"/>
    <row r="5728" spans="1:18" hidden="1" outlineLevel="1" x14ac:dyDescent="0.25">
      <c r="A5728" s="224" t="s">
        <v>668</v>
      </c>
      <c r="B5728" s="222"/>
      <c r="C5728" s="222"/>
      <c r="D5728" s="227" t="e">
        <f>IRR(D5726:R5726)</f>
        <v>#NUM!</v>
      </c>
    </row>
    <row r="5729" spans="1:18" collapsed="1" x14ac:dyDescent="0.25"/>
    <row r="5732" spans="1:18" s="169" customFormat="1" x14ac:dyDescent="0.25">
      <c r="A5732" s="169" t="s">
        <v>922</v>
      </c>
    </row>
    <row r="5733" spans="1:18" hidden="1" outlineLevel="1" x14ac:dyDescent="0.25"/>
    <row r="5734" spans="1:18" hidden="1" outlineLevel="1" x14ac:dyDescent="0.25">
      <c r="A5734" s="217" t="s">
        <v>643</v>
      </c>
      <c r="B5734" s="208"/>
    </row>
    <row r="5735" spans="1:18" hidden="1" outlineLevel="1" x14ac:dyDescent="0.25">
      <c r="A5735" s="218" t="s">
        <v>644</v>
      </c>
      <c r="B5735" s="209"/>
    </row>
    <row r="5736" spans="1:18" ht="15.75" hidden="1" outlineLevel="1" thickBot="1" x14ac:dyDescent="0.3">
      <c r="A5736" s="219" t="s">
        <v>12</v>
      </c>
      <c r="B5736" s="243"/>
    </row>
    <row r="5737" spans="1:18" hidden="1" outlineLevel="1" x14ac:dyDescent="0.25"/>
    <row r="5738" spans="1:18" hidden="1" outlineLevel="1" x14ac:dyDescent="0.25">
      <c r="A5738" s="53" t="s">
        <v>14</v>
      </c>
      <c r="B5738" s="53"/>
      <c r="C5738" s="223">
        <v>0</v>
      </c>
      <c r="D5738" s="223">
        <v>1</v>
      </c>
      <c r="E5738" s="223">
        <v>2</v>
      </c>
      <c r="F5738" s="223">
        <v>3</v>
      </c>
      <c r="G5738" s="223">
        <v>4</v>
      </c>
      <c r="H5738" s="223">
        <v>5</v>
      </c>
      <c r="I5738" s="223">
        <v>6</v>
      </c>
      <c r="J5738" s="223">
        <v>7</v>
      </c>
      <c r="K5738" s="223">
        <v>8</v>
      </c>
      <c r="L5738" s="223">
        <v>9</v>
      </c>
      <c r="M5738" s="223">
        <v>10</v>
      </c>
      <c r="N5738" s="223">
        <v>11</v>
      </c>
      <c r="O5738" s="223">
        <v>12</v>
      </c>
      <c r="P5738" s="223">
        <v>13</v>
      </c>
      <c r="Q5738" s="223">
        <v>14</v>
      </c>
      <c r="R5738" s="223">
        <v>15</v>
      </c>
    </row>
    <row r="5739" spans="1:18" hidden="1" outlineLevel="1" x14ac:dyDescent="0.25"/>
    <row r="5740" spans="1:18" hidden="1" outlineLevel="1" x14ac:dyDescent="0.25">
      <c r="A5740" s="53" t="s">
        <v>59</v>
      </c>
      <c r="B5740" s="53"/>
      <c r="C5740" s="244"/>
      <c r="D5740" s="244"/>
      <c r="E5740" s="244"/>
      <c r="F5740" s="244"/>
      <c r="G5740" s="244"/>
      <c r="H5740" s="244"/>
      <c r="I5740" s="244"/>
      <c r="J5740" s="244"/>
      <c r="K5740" s="244"/>
      <c r="L5740" s="244"/>
      <c r="M5740" s="244"/>
      <c r="N5740" s="244"/>
      <c r="O5740" s="244"/>
      <c r="P5740" s="244"/>
      <c r="Q5740" s="244"/>
      <c r="R5740" s="244"/>
    </row>
    <row r="5741" spans="1:18" hidden="1" outlineLevel="1" x14ac:dyDescent="0.25">
      <c r="A5741" s="53" t="s">
        <v>824</v>
      </c>
      <c r="B5741" s="53"/>
      <c r="C5741" s="244"/>
      <c r="D5741" s="244"/>
      <c r="E5741" s="244"/>
      <c r="F5741" s="244"/>
      <c r="G5741" s="244"/>
      <c r="H5741" s="244"/>
      <c r="I5741" s="244"/>
      <c r="J5741" s="244"/>
      <c r="K5741" s="244"/>
      <c r="L5741" s="244"/>
      <c r="M5741" s="244"/>
      <c r="N5741" s="244"/>
      <c r="O5741" s="244"/>
      <c r="P5741" s="244"/>
      <c r="Q5741" s="244"/>
      <c r="R5741" s="244"/>
    </row>
    <row r="5742" spans="1:18" hidden="1" outlineLevel="1" x14ac:dyDescent="0.25">
      <c r="A5742" s="53" t="s">
        <v>825</v>
      </c>
      <c r="B5742" s="53"/>
      <c r="C5742" s="244"/>
      <c r="D5742" s="244"/>
      <c r="E5742" s="244"/>
      <c r="F5742" s="244"/>
      <c r="G5742" s="244"/>
      <c r="H5742" s="244"/>
      <c r="I5742" s="244"/>
      <c r="J5742" s="244"/>
      <c r="K5742" s="244"/>
      <c r="L5742" s="244"/>
      <c r="M5742" s="244"/>
      <c r="N5742" s="244"/>
      <c r="O5742" s="244"/>
      <c r="P5742" s="244"/>
      <c r="Q5742" s="244"/>
      <c r="R5742" s="244"/>
    </row>
    <row r="5743" spans="1:18" hidden="1" outlineLevel="1" x14ac:dyDescent="0.25"/>
    <row r="5744" spans="1:18" hidden="1" outlineLevel="2" x14ac:dyDescent="0.25">
      <c r="A5744" s="222" t="str">
        <f>'Usages industrie'!A4</f>
        <v>Usage industriel n°1</v>
      </c>
      <c r="B5744" s="222" t="s">
        <v>41</v>
      </c>
      <c r="C5744" s="222"/>
      <c r="D5744" s="223">
        <f>IF(B$5734&lt;&gt;"",IF(B$5734='Usages industrie'!$K4,'Usages industrie'!J4,0),0)</f>
        <v>0</v>
      </c>
      <c r="E5744" s="223">
        <f t="shared" ref="E5744:R5753" si="506">$D5744</f>
        <v>0</v>
      </c>
      <c r="F5744" s="223">
        <f t="shared" si="506"/>
        <v>0</v>
      </c>
      <c r="G5744" s="223">
        <f t="shared" si="506"/>
        <v>0</v>
      </c>
      <c r="H5744" s="223">
        <f t="shared" si="506"/>
        <v>0</v>
      </c>
      <c r="I5744" s="223">
        <f t="shared" si="506"/>
        <v>0</v>
      </c>
      <c r="J5744" s="223">
        <f t="shared" si="506"/>
        <v>0</v>
      </c>
      <c r="K5744" s="223">
        <f t="shared" si="506"/>
        <v>0</v>
      </c>
      <c r="L5744" s="223">
        <f t="shared" si="506"/>
        <v>0</v>
      </c>
      <c r="M5744" s="223">
        <f t="shared" si="506"/>
        <v>0</v>
      </c>
      <c r="N5744" s="223">
        <f t="shared" si="506"/>
        <v>0</v>
      </c>
      <c r="O5744" s="223">
        <f t="shared" si="506"/>
        <v>0</v>
      </c>
      <c r="P5744" s="223">
        <f t="shared" si="506"/>
        <v>0</v>
      </c>
      <c r="Q5744" s="223">
        <f t="shared" si="506"/>
        <v>0</v>
      </c>
      <c r="R5744" s="223">
        <f t="shared" si="506"/>
        <v>0</v>
      </c>
    </row>
    <row r="5745" spans="1:18" hidden="1" outlineLevel="2" x14ac:dyDescent="0.25">
      <c r="A5745" s="222" t="str">
        <f>'Usages industrie'!A5</f>
        <v>Usage industriel n°2</v>
      </c>
      <c r="B5745" s="222" t="s">
        <v>41</v>
      </c>
      <c r="C5745" s="222"/>
      <c r="D5745" s="223">
        <f>IF(B$5734&lt;&gt;"",IF(B$5734='Usages industrie'!$K5,'Usages industrie'!J5,0),0)</f>
        <v>0</v>
      </c>
      <c r="E5745" s="223">
        <f t="shared" si="506"/>
        <v>0</v>
      </c>
      <c r="F5745" s="223">
        <f t="shared" si="506"/>
        <v>0</v>
      </c>
      <c r="G5745" s="223">
        <f t="shared" si="506"/>
        <v>0</v>
      </c>
      <c r="H5745" s="223">
        <f t="shared" si="506"/>
        <v>0</v>
      </c>
      <c r="I5745" s="223">
        <f t="shared" si="506"/>
        <v>0</v>
      </c>
      <c r="J5745" s="223">
        <f t="shared" si="506"/>
        <v>0</v>
      </c>
      <c r="K5745" s="223">
        <f t="shared" si="506"/>
        <v>0</v>
      </c>
      <c r="L5745" s="223">
        <f t="shared" si="506"/>
        <v>0</v>
      </c>
      <c r="M5745" s="223">
        <f t="shared" si="506"/>
        <v>0</v>
      </c>
      <c r="N5745" s="223">
        <f t="shared" si="506"/>
        <v>0</v>
      </c>
      <c r="O5745" s="223">
        <f t="shared" si="506"/>
        <v>0</v>
      </c>
      <c r="P5745" s="223">
        <f t="shared" si="506"/>
        <v>0</v>
      </c>
      <c r="Q5745" s="223">
        <f t="shared" si="506"/>
        <v>0</v>
      </c>
      <c r="R5745" s="223">
        <f t="shared" si="506"/>
        <v>0</v>
      </c>
    </row>
    <row r="5746" spans="1:18" hidden="1" outlineLevel="2" x14ac:dyDescent="0.25">
      <c r="A5746" s="222" t="str">
        <f>'Usages industrie'!A6</f>
        <v>Usage industriel n°3</v>
      </c>
      <c r="B5746" s="222" t="s">
        <v>41</v>
      </c>
      <c r="C5746" s="222"/>
      <c r="D5746" s="223">
        <f>IF(B$5734&lt;&gt;"",IF(B$5734='Usages industrie'!$K6,'Usages industrie'!J6,0),0)</f>
        <v>0</v>
      </c>
      <c r="E5746" s="223">
        <f t="shared" si="506"/>
        <v>0</v>
      </c>
      <c r="F5746" s="223">
        <f t="shared" si="506"/>
        <v>0</v>
      </c>
      <c r="G5746" s="223">
        <f t="shared" si="506"/>
        <v>0</v>
      </c>
      <c r="H5746" s="223">
        <f t="shared" si="506"/>
        <v>0</v>
      </c>
      <c r="I5746" s="223">
        <f t="shared" si="506"/>
        <v>0</v>
      </c>
      <c r="J5746" s="223">
        <f t="shared" si="506"/>
        <v>0</v>
      </c>
      <c r="K5746" s="223">
        <f t="shared" si="506"/>
        <v>0</v>
      </c>
      <c r="L5746" s="223">
        <f t="shared" si="506"/>
        <v>0</v>
      </c>
      <c r="M5746" s="223">
        <f t="shared" si="506"/>
        <v>0</v>
      </c>
      <c r="N5746" s="223">
        <f t="shared" si="506"/>
        <v>0</v>
      </c>
      <c r="O5746" s="223">
        <f t="shared" si="506"/>
        <v>0</v>
      </c>
      <c r="P5746" s="223">
        <f t="shared" si="506"/>
        <v>0</v>
      </c>
      <c r="Q5746" s="223">
        <f t="shared" si="506"/>
        <v>0</v>
      </c>
      <c r="R5746" s="223">
        <f t="shared" si="506"/>
        <v>0</v>
      </c>
    </row>
    <row r="5747" spans="1:18" hidden="1" outlineLevel="2" x14ac:dyDescent="0.25">
      <c r="A5747" s="222" t="str">
        <f>'Usages industrie'!A7</f>
        <v>Usage industriel n°4</v>
      </c>
      <c r="B5747" s="222" t="s">
        <v>41</v>
      </c>
      <c r="C5747" s="222"/>
      <c r="D5747" s="223">
        <f>IF(B$5734&lt;&gt;"",IF(B$5734='Usages industrie'!$K7,'Usages industrie'!J7,0),0)</f>
        <v>0</v>
      </c>
      <c r="E5747" s="223">
        <f t="shared" si="506"/>
        <v>0</v>
      </c>
      <c r="F5747" s="223">
        <f t="shared" si="506"/>
        <v>0</v>
      </c>
      <c r="G5747" s="223">
        <f t="shared" si="506"/>
        <v>0</v>
      </c>
      <c r="H5747" s="223">
        <f t="shared" si="506"/>
        <v>0</v>
      </c>
      <c r="I5747" s="223">
        <f t="shared" si="506"/>
        <v>0</v>
      </c>
      <c r="J5747" s="223">
        <f t="shared" si="506"/>
        <v>0</v>
      </c>
      <c r="K5747" s="223">
        <f t="shared" si="506"/>
        <v>0</v>
      </c>
      <c r="L5747" s="223">
        <f t="shared" si="506"/>
        <v>0</v>
      </c>
      <c r="M5747" s="223">
        <f t="shared" si="506"/>
        <v>0</v>
      </c>
      <c r="N5747" s="223">
        <f t="shared" si="506"/>
        <v>0</v>
      </c>
      <c r="O5747" s="223">
        <f t="shared" si="506"/>
        <v>0</v>
      </c>
      <c r="P5747" s="223">
        <f t="shared" si="506"/>
        <v>0</v>
      </c>
      <c r="Q5747" s="223">
        <f t="shared" si="506"/>
        <v>0</v>
      </c>
      <c r="R5747" s="223">
        <f t="shared" si="506"/>
        <v>0</v>
      </c>
    </row>
    <row r="5748" spans="1:18" hidden="1" outlineLevel="2" x14ac:dyDescent="0.25">
      <c r="A5748" s="222" t="str">
        <f>'Usages industrie'!A8</f>
        <v>Usage industriel n°5</v>
      </c>
      <c r="B5748" s="222" t="s">
        <v>41</v>
      </c>
      <c r="C5748" s="222"/>
      <c r="D5748" s="223">
        <f>IF(B$5734&lt;&gt;"",IF(B$5734='Usages industrie'!$K8,'Usages industrie'!J8,0),0)</f>
        <v>0</v>
      </c>
      <c r="E5748" s="223">
        <f t="shared" si="506"/>
        <v>0</v>
      </c>
      <c r="F5748" s="223">
        <f t="shared" si="506"/>
        <v>0</v>
      </c>
      <c r="G5748" s="223">
        <f t="shared" si="506"/>
        <v>0</v>
      </c>
      <c r="H5748" s="223">
        <f t="shared" si="506"/>
        <v>0</v>
      </c>
      <c r="I5748" s="223">
        <f t="shared" si="506"/>
        <v>0</v>
      </c>
      <c r="J5748" s="223">
        <f t="shared" si="506"/>
        <v>0</v>
      </c>
      <c r="K5748" s="223">
        <f t="shared" si="506"/>
        <v>0</v>
      </c>
      <c r="L5748" s="223">
        <f t="shared" si="506"/>
        <v>0</v>
      </c>
      <c r="M5748" s="223">
        <f t="shared" si="506"/>
        <v>0</v>
      </c>
      <c r="N5748" s="223">
        <f t="shared" si="506"/>
        <v>0</v>
      </c>
      <c r="O5748" s="223">
        <f t="shared" si="506"/>
        <v>0</v>
      </c>
      <c r="P5748" s="223">
        <f t="shared" si="506"/>
        <v>0</v>
      </c>
      <c r="Q5748" s="223">
        <f t="shared" si="506"/>
        <v>0</v>
      </c>
      <c r="R5748" s="223">
        <f t="shared" si="506"/>
        <v>0</v>
      </c>
    </row>
    <row r="5749" spans="1:18" hidden="1" outlineLevel="2" x14ac:dyDescent="0.25">
      <c r="A5749" s="222" t="str">
        <f>'Usages industrie'!A9</f>
        <v>Usage industriel n°6</v>
      </c>
      <c r="B5749" s="222" t="s">
        <v>41</v>
      </c>
      <c r="C5749" s="222"/>
      <c r="D5749" s="223">
        <f>IF(B$5734&lt;&gt;"",IF(B$5734='Usages industrie'!$K9,'Usages industrie'!J9,0),0)</f>
        <v>0</v>
      </c>
      <c r="E5749" s="223">
        <f t="shared" si="506"/>
        <v>0</v>
      </c>
      <c r="F5749" s="223">
        <f t="shared" si="506"/>
        <v>0</v>
      </c>
      <c r="G5749" s="223">
        <f t="shared" si="506"/>
        <v>0</v>
      </c>
      <c r="H5749" s="223">
        <f t="shared" si="506"/>
        <v>0</v>
      </c>
      <c r="I5749" s="223">
        <f t="shared" si="506"/>
        <v>0</v>
      </c>
      <c r="J5749" s="223">
        <f t="shared" si="506"/>
        <v>0</v>
      </c>
      <c r="K5749" s="223">
        <f t="shared" si="506"/>
        <v>0</v>
      </c>
      <c r="L5749" s="223">
        <f t="shared" si="506"/>
        <v>0</v>
      </c>
      <c r="M5749" s="223">
        <f t="shared" si="506"/>
        <v>0</v>
      </c>
      <c r="N5749" s="223">
        <f t="shared" si="506"/>
        <v>0</v>
      </c>
      <c r="O5749" s="223">
        <f t="shared" si="506"/>
        <v>0</v>
      </c>
      <c r="P5749" s="223">
        <f t="shared" si="506"/>
        <v>0</v>
      </c>
      <c r="Q5749" s="223">
        <f t="shared" si="506"/>
        <v>0</v>
      </c>
      <c r="R5749" s="223">
        <f t="shared" si="506"/>
        <v>0</v>
      </c>
    </row>
    <row r="5750" spans="1:18" hidden="1" outlineLevel="2" x14ac:dyDescent="0.25">
      <c r="A5750" s="222" t="str">
        <f>'Usages industrie'!A10</f>
        <v>Usage industriel n°7</v>
      </c>
      <c r="B5750" s="222" t="s">
        <v>41</v>
      </c>
      <c r="C5750" s="222"/>
      <c r="D5750" s="223">
        <f>IF(B$5734&lt;&gt;"",IF(B$5734='Usages industrie'!$K10,'Usages industrie'!J10,0),0)</f>
        <v>0</v>
      </c>
      <c r="E5750" s="223">
        <f t="shared" si="506"/>
        <v>0</v>
      </c>
      <c r="F5750" s="223">
        <f t="shared" si="506"/>
        <v>0</v>
      </c>
      <c r="G5750" s="223">
        <f t="shared" si="506"/>
        <v>0</v>
      </c>
      <c r="H5750" s="223">
        <f t="shared" si="506"/>
        <v>0</v>
      </c>
      <c r="I5750" s="223">
        <f t="shared" si="506"/>
        <v>0</v>
      </c>
      <c r="J5750" s="223">
        <f t="shared" si="506"/>
        <v>0</v>
      </c>
      <c r="K5750" s="223">
        <f t="shared" si="506"/>
        <v>0</v>
      </c>
      <c r="L5750" s="223">
        <f t="shared" si="506"/>
        <v>0</v>
      </c>
      <c r="M5750" s="223">
        <f t="shared" si="506"/>
        <v>0</v>
      </c>
      <c r="N5750" s="223">
        <f t="shared" si="506"/>
        <v>0</v>
      </c>
      <c r="O5750" s="223">
        <f t="shared" si="506"/>
        <v>0</v>
      </c>
      <c r="P5750" s="223">
        <f t="shared" si="506"/>
        <v>0</v>
      </c>
      <c r="Q5750" s="223">
        <f t="shared" si="506"/>
        <v>0</v>
      </c>
      <c r="R5750" s="223">
        <f t="shared" si="506"/>
        <v>0</v>
      </c>
    </row>
    <row r="5751" spans="1:18" hidden="1" outlineLevel="2" x14ac:dyDescent="0.25">
      <c r="A5751" s="222" t="str">
        <f>'Usages industrie'!A11</f>
        <v>Usage industriel n°8</v>
      </c>
      <c r="B5751" s="222" t="s">
        <v>41</v>
      </c>
      <c r="C5751" s="222"/>
      <c r="D5751" s="223">
        <f>IF(B$5734&lt;&gt;"",IF(B$5734='Usages industrie'!$K11,'Usages industrie'!J11,0),0)</f>
        <v>0</v>
      </c>
      <c r="E5751" s="223">
        <f t="shared" si="506"/>
        <v>0</v>
      </c>
      <c r="F5751" s="223">
        <f t="shared" si="506"/>
        <v>0</v>
      </c>
      <c r="G5751" s="223">
        <f t="shared" si="506"/>
        <v>0</v>
      </c>
      <c r="H5751" s="223">
        <f t="shared" si="506"/>
        <v>0</v>
      </c>
      <c r="I5751" s="223">
        <f t="shared" si="506"/>
        <v>0</v>
      </c>
      <c r="J5751" s="223">
        <f t="shared" si="506"/>
        <v>0</v>
      </c>
      <c r="K5751" s="223">
        <f t="shared" si="506"/>
        <v>0</v>
      </c>
      <c r="L5751" s="223">
        <f t="shared" si="506"/>
        <v>0</v>
      </c>
      <c r="M5751" s="223">
        <f t="shared" si="506"/>
        <v>0</v>
      </c>
      <c r="N5751" s="223">
        <f t="shared" si="506"/>
        <v>0</v>
      </c>
      <c r="O5751" s="223">
        <f t="shared" si="506"/>
        <v>0</v>
      </c>
      <c r="P5751" s="223">
        <f t="shared" si="506"/>
        <v>0</v>
      </c>
      <c r="Q5751" s="223">
        <f t="shared" si="506"/>
        <v>0</v>
      </c>
      <c r="R5751" s="223">
        <f t="shared" si="506"/>
        <v>0</v>
      </c>
    </row>
    <row r="5752" spans="1:18" hidden="1" outlineLevel="2" x14ac:dyDescent="0.25">
      <c r="A5752" s="222" t="str">
        <f>'Usages industrie'!A12</f>
        <v>Usage industriel n°9</v>
      </c>
      <c r="B5752" s="222" t="s">
        <v>41</v>
      </c>
      <c r="C5752" s="222"/>
      <c r="D5752" s="223">
        <f>IF(B$5734&lt;&gt;"",IF(B$5734='Usages industrie'!$K12,'Usages industrie'!J12,0),0)</f>
        <v>0</v>
      </c>
      <c r="E5752" s="223">
        <f t="shared" si="506"/>
        <v>0</v>
      </c>
      <c r="F5752" s="223">
        <f t="shared" si="506"/>
        <v>0</v>
      </c>
      <c r="G5752" s="223">
        <f t="shared" si="506"/>
        <v>0</v>
      </c>
      <c r="H5752" s="223">
        <f t="shared" si="506"/>
        <v>0</v>
      </c>
      <c r="I5752" s="223">
        <f t="shared" si="506"/>
        <v>0</v>
      </c>
      <c r="J5752" s="223">
        <f t="shared" si="506"/>
        <v>0</v>
      </c>
      <c r="K5752" s="223">
        <f t="shared" si="506"/>
        <v>0</v>
      </c>
      <c r="L5752" s="223">
        <f t="shared" si="506"/>
        <v>0</v>
      </c>
      <c r="M5752" s="223">
        <f t="shared" si="506"/>
        <v>0</v>
      </c>
      <c r="N5752" s="223">
        <f t="shared" si="506"/>
        <v>0</v>
      </c>
      <c r="O5752" s="223">
        <f t="shared" si="506"/>
        <v>0</v>
      </c>
      <c r="P5752" s="223">
        <f t="shared" si="506"/>
        <v>0</v>
      </c>
      <c r="Q5752" s="223">
        <f t="shared" si="506"/>
        <v>0</v>
      </c>
      <c r="R5752" s="223">
        <f t="shared" si="506"/>
        <v>0</v>
      </c>
    </row>
    <row r="5753" spans="1:18" hidden="1" outlineLevel="2" x14ac:dyDescent="0.25">
      <c r="A5753" s="222" t="str">
        <f>'Usages industrie'!A13</f>
        <v>Usage industriel n°10</v>
      </c>
      <c r="B5753" s="222" t="s">
        <v>41</v>
      </c>
      <c r="C5753" s="222"/>
      <c r="D5753" s="223">
        <f>IF(B$5734&lt;&gt;"",IF(B$5734='Usages industrie'!$K13,'Usages industrie'!J13,0),0)</f>
        <v>0</v>
      </c>
      <c r="E5753" s="223">
        <f t="shared" si="506"/>
        <v>0</v>
      </c>
      <c r="F5753" s="223">
        <f t="shared" si="506"/>
        <v>0</v>
      </c>
      <c r="G5753" s="223">
        <f t="shared" si="506"/>
        <v>0</v>
      </c>
      <c r="H5753" s="223">
        <f t="shared" si="506"/>
        <v>0</v>
      </c>
      <c r="I5753" s="223">
        <f t="shared" si="506"/>
        <v>0</v>
      </c>
      <c r="J5753" s="223">
        <f t="shared" si="506"/>
        <v>0</v>
      </c>
      <c r="K5753" s="223">
        <f t="shared" si="506"/>
        <v>0</v>
      </c>
      <c r="L5753" s="223">
        <f t="shared" si="506"/>
        <v>0</v>
      </c>
      <c r="M5753" s="223">
        <f t="shared" si="506"/>
        <v>0</v>
      </c>
      <c r="N5753" s="223">
        <f t="shared" si="506"/>
        <v>0</v>
      </c>
      <c r="O5753" s="223">
        <f t="shared" si="506"/>
        <v>0</v>
      </c>
      <c r="P5753" s="223">
        <f t="shared" si="506"/>
        <v>0</v>
      </c>
      <c r="Q5753" s="223">
        <f t="shared" si="506"/>
        <v>0</v>
      </c>
      <c r="R5753" s="223">
        <f t="shared" si="506"/>
        <v>0</v>
      </c>
    </row>
    <row r="5754" spans="1:18" hidden="1" outlineLevel="2" x14ac:dyDescent="0.25">
      <c r="A5754" s="222" t="str">
        <f>'Usages industrie'!A14</f>
        <v>Usage industriel n°11</v>
      </c>
      <c r="B5754" s="222" t="s">
        <v>41</v>
      </c>
      <c r="C5754" s="222"/>
      <c r="D5754" s="223">
        <f>IF(B$5734&lt;&gt;"",IF(B$5734='Usages industrie'!$K14,'Usages industrie'!J14,0),0)</f>
        <v>0</v>
      </c>
      <c r="E5754" s="223">
        <f t="shared" ref="E5754:R5763" si="507">$D5754</f>
        <v>0</v>
      </c>
      <c r="F5754" s="223">
        <f t="shared" si="507"/>
        <v>0</v>
      </c>
      <c r="G5754" s="223">
        <f t="shared" si="507"/>
        <v>0</v>
      </c>
      <c r="H5754" s="223">
        <f t="shared" si="507"/>
        <v>0</v>
      </c>
      <c r="I5754" s="223">
        <f t="shared" si="507"/>
        <v>0</v>
      </c>
      <c r="J5754" s="223">
        <f t="shared" si="507"/>
        <v>0</v>
      </c>
      <c r="K5754" s="223">
        <f t="shared" si="507"/>
        <v>0</v>
      </c>
      <c r="L5754" s="223">
        <f t="shared" si="507"/>
        <v>0</v>
      </c>
      <c r="M5754" s="223">
        <f t="shared" si="507"/>
        <v>0</v>
      </c>
      <c r="N5754" s="223">
        <f t="shared" si="507"/>
        <v>0</v>
      </c>
      <c r="O5754" s="223">
        <f t="shared" si="507"/>
        <v>0</v>
      </c>
      <c r="P5754" s="223">
        <f t="shared" si="507"/>
        <v>0</v>
      </c>
      <c r="Q5754" s="223">
        <f t="shared" si="507"/>
        <v>0</v>
      </c>
      <c r="R5754" s="223">
        <f t="shared" si="507"/>
        <v>0</v>
      </c>
    </row>
    <row r="5755" spans="1:18" hidden="1" outlineLevel="2" x14ac:dyDescent="0.25">
      <c r="A5755" s="222" t="str">
        <f>'Usages industrie'!A15</f>
        <v>Usage industriel n°12</v>
      </c>
      <c r="B5755" s="222" t="s">
        <v>41</v>
      </c>
      <c r="C5755" s="222"/>
      <c r="D5755" s="223">
        <f>IF(B$5734&lt;&gt;"",IF(B$5734='Usages industrie'!$K15,'Usages industrie'!J15,0),0)</f>
        <v>0</v>
      </c>
      <c r="E5755" s="223">
        <f t="shared" si="507"/>
        <v>0</v>
      </c>
      <c r="F5755" s="223">
        <f t="shared" si="507"/>
        <v>0</v>
      </c>
      <c r="G5755" s="223">
        <f t="shared" si="507"/>
        <v>0</v>
      </c>
      <c r="H5755" s="223">
        <f t="shared" si="507"/>
        <v>0</v>
      </c>
      <c r="I5755" s="223">
        <f t="shared" si="507"/>
        <v>0</v>
      </c>
      <c r="J5755" s="223">
        <f t="shared" si="507"/>
        <v>0</v>
      </c>
      <c r="K5755" s="223">
        <f t="shared" si="507"/>
        <v>0</v>
      </c>
      <c r="L5755" s="223">
        <f t="shared" si="507"/>
        <v>0</v>
      </c>
      <c r="M5755" s="223">
        <f t="shared" si="507"/>
        <v>0</v>
      </c>
      <c r="N5755" s="223">
        <f t="shared" si="507"/>
        <v>0</v>
      </c>
      <c r="O5755" s="223">
        <f t="shared" si="507"/>
        <v>0</v>
      </c>
      <c r="P5755" s="223">
        <f t="shared" si="507"/>
        <v>0</v>
      </c>
      <c r="Q5755" s="223">
        <f t="shared" si="507"/>
        <v>0</v>
      </c>
      <c r="R5755" s="223">
        <f t="shared" si="507"/>
        <v>0</v>
      </c>
    </row>
    <row r="5756" spans="1:18" hidden="1" outlineLevel="2" x14ac:dyDescent="0.25">
      <c r="A5756" s="222" t="str">
        <f>'Usages industrie'!A16</f>
        <v>Usage industriel n°13</v>
      </c>
      <c r="B5756" s="222" t="s">
        <v>41</v>
      </c>
      <c r="C5756" s="222"/>
      <c r="D5756" s="223">
        <f>IF(B$5734&lt;&gt;"",IF(B$5734='Usages industrie'!$K16,'Usages industrie'!J16,0),0)</f>
        <v>0</v>
      </c>
      <c r="E5756" s="223">
        <f t="shared" si="507"/>
        <v>0</v>
      </c>
      <c r="F5756" s="223">
        <f t="shared" si="507"/>
        <v>0</v>
      </c>
      <c r="G5756" s="223">
        <f t="shared" si="507"/>
        <v>0</v>
      </c>
      <c r="H5756" s="223">
        <f t="shared" si="507"/>
        <v>0</v>
      </c>
      <c r="I5756" s="223">
        <f t="shared" si="507"/>
        <v>0</v>
      </c>
      <c r="J5756" s="223">
        <f t="shared" si="507"/>
        <v>0</v>
      </c>
      <c r="K5756" s="223">
        <f t="shared" si="507"/>
        <v>0</v>
      </c>
      <c r="L5756" s="223">
        <f t="shared" si="507"/>
        <v>0</v>
      </c>
      <c r="M5756" s="223">
        <f t="shared" si="507"/>
        <v>0</v>
      </c>
      <c r="N5756" s="223">
        <f t="shared" si="507"/>
        <v>0</v>
      </c>
      <c r="O5756" s="223">
        <f t="shared" si="507"/>
        <v>0</v>
      </c>
      <c r="P5756" s="223">
        <f t="shared" si="507"/>
        <v>0</v>
      </c>
      <c r="Q5756" s="223">
        <f t="shared" si="507"/>
        <v>0</v>
      </c>
      <c r="R5756" s="223">
        <f t="shared" si="507"/>
        <v>0</v>
      </c>
    </row>
    <row r="5757" spans="1:18" hidden="1" outlineLevel="2" x14ac:dyDescent="0.25">
      <c r="A5757" s="222" t="str">
        <f>'Usages industrie'!A17</f>
        <v>Usage industriel n°14</v>
      </c>
      <c r="B5757" s="222" t="s">
        <v>41</v>
      </c>
      <c r="C5757" s="222"/>
      <c r="D5757" s="223">
        <f>IF(B$5734&lt;&gt;"",IF(B$5734='Usages industrie'!$K17,'Usages industrie'!J17,0),0)</f>
        <v>0</v>
      </c>
      <c r="E5757" s="223">
        <f t="shared" si="507"/>
        <v>0</v>
      </c>
      <c r="F5757" s="223">
        <f t="shared" si="507"/>
        <v>0</v>
      </c>
      <c r="G5757" s="223">
        <f t="shared" si="507"/>
        <v>0</v>
      </c>
      <c r="H5757" s="223">
        <f t="shared" si="507"/>
        <v>0</v>
      </c>
      <c r="I5757" s="223">
        <f t="shared" si="507"/>
        <v>0</v>
      </c>
      <c r="J5757" s="223">
        <f t="shared" si="507"/>
        <v>0</v>
      </c>
      <c r="K5757" s="223">
        <f t="shared" si="507"/>
        <v>0</v>
      </c>
      <c r="L5757" s="223">
        <f t="shared" si="507"/>
        <v>0</v>
      </c>
      <c r="M5757" s="223">
        <f t="shared" si="507"/>
        <v>0</v>
      </c>
      <c r="N5757" s="223">
        <f t="shared" si="507"/>
        <v>0</v>
      </c>
      <c r="O5757" s="223">
        <f t="shared" si="507"/>
        <v>0</v>
      </c>
      <c r="P5757" s="223">
        <f t="shared" si="507"/>
        <v>0</v>
      </c>
      <c r="Q5757" s="223">
        <f t="shared" si="507"/>
        <v>0</v>
      </c>
      <c r="R5757" s="223">
        <f t="shared" si="507"/>
        <v>0</v>
      </c>
    </row>
    <row r="5758" spans="1:18" hidden="1" outlineLevel="2" x14ac:dyDescent="0.25">
      <c r="A5758" s="222" t="str">
        <f>'Usages industrie'!A18</f>
        <v>Usage industriel n°15</v>
      </c>
      <c r="B5758" s="222" t="s">
        <v>41</v>
      </c>
      <c r="C5758" s="222"/>
      <c r="D5758" s="223">
        <f>IF(B$5734&lt;&gt;"",IF(B$5734='Usages industrie'!$K18,'Usages industrie'!J18,0),0)</f>
        <v>0</v>
      </c>
      <c r="E5758" s="223">
        <f t="shared" si="507"/>
        <v>0</v>
      </c>
      <c r="F5758" s="223">
        <f t="shared" si="507"/>
        <v>0</v>
      </c>
      <c r="G5758" s="223">
        <f t="shared" si="507"/>
        <v>0</v>
      </c>
      <c r="H5758" s="223">
        <f t="shared" si="507"/>
        <v>0</v>
      </c>
      <c r="I5758" s="223">
        <f t="shared" si="507"/>
        <v>0</v>
      </c>
      <c r="J5758" s="223">
        <f t="shared" si="507"/>
        <v>0</v>
      </c>
      <c r="K5758" s="223">
        <f t="shared" si="507"/>
        <v>0</v>
      </c>
      <c r="L5758" s="223">
        <f t="shared" si="507"/>
        <v>0</v>
      </c>
      <c r="M5758" s="223">
        <f t="shared" si="507"/>
        <v>0</v>
      </c>
      <c r="N5758" s="223">
        <f t="shared" si="507"/>
        <v>0</v>
      </c>
      <c r="O5758" s="223">
        <f t="shared" si="507"/>
        <v>0</v>
      </c>
      <c r="P5758" s="223">
        <f t="shared" si="507"/>
        <v>0</v>
      </c>
      <c r="Q5758" s="223">
        <f t="shared" si="507"/>
        <v>0</v>
      </c>
      <c r="R5758" s="223">
        <f t="shared" si="507"/>
        <v>0</v>
      </c>
    </row>
    <row r="5759" spans="1:18" hidden="1" outlineLevel="2" x14ac:dyDescent="0.25">
      <c r="A5759" s="222" t="str">
        <f>'Usages industrie'!A19</f>
        <v>Usage industriel n°16</v>
      </c>
      <c r="B5759" s="222" t="s">
        <v>41</v>
      </c>
      <c r="C5759" s="222"/>
      <c r="D5759" s="223">
        <f>IF(B$5734&lt;&gt;"",IF(B$5734='Usages industrie'!$K19,'Usages industrie'!J19,0),0)</f>
        <v>0</v>
      </c>
      <c r="E5759" s="223">
        <f t="shared" si="507"/>
        <v>0</v>
      </c>
      <c r="F5759" s="223">
        <f t="shared" si="507"/>
        <v>0</v>
      </c>
      <c r="G5759" s="223">
        <f t="shared" si="507"/>
        <v>0</v>
      </c>
      <c r="H5759" s="223">
        <f t="shared" si="507"/>
        <v>0</v>
      </c>
      <c r="I5759" s="223">
        <f t="shared" si="507"/>
        <v>0</v>
      </c>
      <c r="J5759" s="223">
        <f t="shared" si="507"/>
        <v>0</v>
      </c>
      <c r="K5759" s="223">
        <f t="shared" si="507"/>
        <v>0</v>
      </c>
      <c r="L5759" s="223">
        <f t="shared" si="507"/>
        <v>0</v>
      </c>
      <c r="M5759" s="223">
        <f t="shared" si="507"/>
        <v>0</v>
      </c>
      <c r="N5759" s="223">
        <f t="shared" si="507"/>
        <v>0</v>
      </c>
      <c r="O5759" s="223">
        <f t="shared" si="507"/>
        <v>0</v>
      </c>
      <c r="P5759" s="223">
        <f t="shared" si="507"/>
        <v>0</v>
      </c>
      <c r="Q5759" s="223">
        <f t="shared" si="507"/>
        <v>0</v>
      </c>
      <c r="R5759" s="223">
        <f t="shared" si="507"/>
        <v>0</v>
      </c>
    </row>
    <row r="5760" spans="1:18" hidden="1" outlineLevel="2" x14ac:dyDescent="0.25">
      <c r="A5760" s="222" t="str">
        <f>'Usages industrie'!A20</f>
        <v>Usage industriel n°17</v>
      </c>
      <c r="B5760" s="222" t="s">
        <v>41</v>
      </c>
      <c r="C5760" s="222"/>
      <c r="D5760" s="223">
        <f>IF(B$5734&lt;&gt;"",IF(B$5734='Usages industrie'!$K20,'Usages industrie'!J20,0),0)</f>
        <v>0</v>
      </c>
      <c r="E5760" s="223">
        <f t="shared" si="507"/>
        <v>0</v>
      </c>
      <c r="F5760" s="223">
        <f t="shared" si="507"/>
        <v>0</v>
      </c>
      <c r="G5760" s="223">
        <f t="shared" si="507"/>
        <v>0</v>
      </c>
      <c r="H5760" s="223">
        <f t="shared" si="507"/>
        <v>0</v>
      </c>
      <c r="I5760" s="223">
        <f t="shared" si="507"/>
        <v>0</v>
      </c>
      <c r="J5760" s="223">
        <f t="shared" si="507"/>
        <v>0</v>
      </c>
      <c r="K5760" s="223">
        <f t="shared" si="507"/>
        <v>0</v>
      </c>
      <c r="L5760" s="223">
        <f t="shared" si="507"/>
        <v>0</v>
      </c>
      <c r="M5760" s="223">
        <f t="shared" si="507"/>
        <v>0</v>
      </c>
      <c r="N5760" s="223">
        <f t="shared" si="507"/>
        <v>0</v>
      </c>
      <c r="O5760" s="223">
        <f t="shared" si="507"/>
        <v>0</v>
      </c>
      <c r="P5760" s="223">
        <f t="shared" si="507"/>
        <v>0</v>
      </c>
      <c r="Q5760" s="223">
        <f t="shared" si="507"/>
        <v>0</v>
      </c>
      <c r="R5760" s="223">
        <f t="shared" si="507"/>
        <v>0</v>
      </c>
    </row>
    <row r="5761" spans="1:18" hidden="1" outlineLevel="2" x14ac:dyDescent="0.25">
      <c r="A5761" s="222" t="str">
        <f>'Usages industrie'!A21</f>
        <v>Usage industriel n°18</v>
      </c>
      <c r="B5761" s="222" t="s">
        <v>41</v>
      </c>
      <c r="C5761" s="222"/>
      <c r="D5761" s="223">
        <f>IF(B$5734&lt;&gt;"",IF(B$5734='Usages industrie'!$K21,'Usages industrie'!J21,0),0)</f>
        <v>0</v>
      </c>
      <c r="E5761" s="223">
        <f t="shared" si="507"/>
        <v>0</v>
      </c>
      <c r="F5761" s="223">
        <f t="shared" si="507"/>
        <v>0</v>
      </c>
      <c r="G5761" s="223">
        <f t="shared" si="507"/>
        <v>0</v>
      </c>
      <c r="H5761" s="223">
        <f t="shared" si="507"/>
        <v>0</v>
      </c>
      <c r="I5761" s="223">
        <f t="shared" si="507"/>
        <v>0</v>
      </c>
      <c r="J5761" s="223">
        <f t="shared" si="507"/>
        <v>0</v>
      </c>
      <c r="K5761" s="223">
        <f t="shared" si="507"/>
        <v>0</v>
      </c>
      <c r="L5761" s="223">
        <f t="shared" si="507"/>
        <v>0</v>
      </c>
      <c r="M5761" s="223">
        <f t="shared" si="507"/>
        <v>0</v>
      </c>
      <c r="N5761" s="223">
        <f t="shared" si="507"/>
        <v>0</v>
      </c>
      <c r="O5761" s="223">
        <f t="shared" si="507"/>
        <v>0</v>
      </c>
      <c r="P5761" s="223">
        <f t="shared" si="507"/>
        <v>0</v>
      </c>
      <c r="Q5761" s="223">
        <f t="shared" si="507"/>
        <v>0</v>
      </c>
      <c r="R5761" s="223">
        <f t="shared" si="507"/>
        <v>0</v>
      </c>
    </row>
    <row r="5762" spans="1:18" hidden="1" outlineLevel="2" x14ac:dyDescent="0.25">
      <c r="A5762" s="222" t="str">
        <f>'Usages industrie'!A22</f>
        <v>Usage industriel n°19</v>
      </c>
      <c r="B5762" s="222" t="s">
        <v>41</v>
      </c>
      <c r="C5762" s="222"/>
      <c r="D5762" s="223">
        <f>IF(B$5734&lt;&gt;"",IF(B$5734='Usages industrie'!$K22,'Usages industrie'!J22,0),0)</f>
        <v>0</v>
      </c>
      <c r="E5762" s="223">
        <f t="shared" si="507"/>
        <v>0</v>
      </c>
      <c r="F5762" s="223">
        <f t="shared" si="507"/>
        <v>0</v>
      </c>
      <c r="G5762" s="223">
        <f t="shared" si="507"/>
        <v>0</v>
      </c>
      <c r="H5762" s="223">
        <f t="shared" si="507"/>
        <v>0</v>
      </c>
      <c r="I5762" s="223">
        <f t="shared" si="507"/>
        <v>0</v>
      </c>
      <c r="J5762" s="223">
        <f t="shared" si="507"/>
        <v>0</v>
      </c>
      <c r="K5762" s="223">
        <f t="shared" si="507"/>
        <v>0</v>
      </c>
      <c r="L5762" s="223">
        <f t="shared" si="507"/>
        <v>0</v>
      </c>
      <c r="M5762" s="223">
        <f t="shared" si="507"/>
        <v>0</v>
      </c>
      <c r="N5762" s="223">
        <f t="shared" si="507"/>
        <v>0</v>
      </c>
      <c r="O5762" s="223">
        <f t="shared" si="507"/>
        <v>0</v>
      </c>
      <c r="P5762" s="223">
        <f t="shared" si="507"/>
        <v>0</v>
      </c>
      <c r="Q5762" s="223">
        <f t="shared" si="507"/>
        <v>0</v>
      </c>
      <c r="R5762" s="223">
        <f t="shared" si="507"/>
        <v>0</v>
      </c>
    </row>
    <row r="5763" spans="1:18" hidden="1" outlineLevel="2" x14ac:dyDescent="0.25">
      <c r="A5763" s="222" t="str">
        <f>'Usages industrie'!A23</f>
        <v>Usage industriel n°20</v>
      </c>
      <c r="B5763" s="222" t="s">
        <v>41</v>
      </c>
      <c r="C5763" s="222"/>
      <c r="D5763" s="223">
        <f>IF(B$5734&lt;&gt;"",IF(B$5734='Usages industrie'!$K23,'Usages industrie'!J23,0),0)</f>
        <v>0</v>
      </c>
      <c r="E5763" s="223">
        <f t="shared" si="507"/>
        <v>0</v>
      </c>
      <c r="F5763" s="223">
        <f t="shared" si="507"/>
        <v>0</v>
      </c>
      <c r="G5763" s="223">
        <f t="shared" si="507"/>
        <v>0</v>
      </c>
      <c r="H5763" s="223">
        <f t="shared" si="507"/>
        <v>0</v>
      </c>
      <c r="I5763" s="223">
        <f t="shared" si="507"/>
        <v>0</v>
      </c>
      <c r="J5763" s="223">
        <f t="shared" si="507"/>
        <v>0</v>
      </c>
      <c r="K5763" s="223">
        <f t="shared" si="507"/>
        <v>0</v>
      </c>
      <c r="L5763" s="223">
        <f t="shared" si="507"/>
        <v>0</v>
      </c>
      <c r="M5763" s="223">
        <f t="shared" si="507"/>
        <v>0</v>
      </c>
      <c r="N5763" s="223">
        <f t="shared" si="507"/>
        <v>0</v>
      </c>
      <c r="O5763" s="223">
        <f t="shared" si="507"/>
        <v>0</v>
      </c>
      <c r="P5763" s="223">
        <f t="shared" si="507"/>
        <v>0</v>
      </c>
      <c r="Q5763" s="223">
        <f t="shared" si="507"/>
        <v>0</v>
      </c>
      <c r="R5763" s="223">
        <f t="shared" si="507"/>
        <v>0</v>
      </c>
    </row>
    <row r="5764" spans="1:18" hidden="1" outlineLevel="2" x14ac:dyDescent="0.25">
      <c r="A5764" s="222" t="str">
        <f>'Usages industrie'!A24</f>
        <v>Usage industriel n°21</v>
      </c>
      <c r="B5764" s="222" t="s">
        <v>41</v>
      </c>
      <c r="C5764" s="222"/>
      <c r="D5764" s="223">
        <f>IF(B$5734&lt;&gt;"",IF(B$5734='Usages industrie'!$K24,'Usages industrie'!J24,0),0)</f>
        <v>0</v>
      </c>
      <c r="E5764" s="223">
        <f t="shared" ref="E5764:R5773" si="508">$D5764</f>
        <v>0</v>
      </c>
      <c r="F5764" s="223">
        <f t="shared" si="508"/>
        <v>0</v>
      </c>
      <c r="G5764" s="223">
        <f t="shared" si="508"/>
        <v>0</v>
      </c>
      <c r="H5764" s="223">
        <f t="shared" si="508"/>
        <v>0</v>
      </c>
      <c r="I5764" s="223">
        <f t="shared" si="508"/>
        <v>0</v>
      </c>
      <c r="J5764" s="223">
        <f t="shared" si="508"/>
        <v>0</v>
      </c>
      <c r="K5764" s="223">
        <f t="shared" si="508"/>
        <v>0</v>
      </c>
      <c r="L5764" s="223">
        <f t="shared" si="508"/>
        <v>0</v>
      </c>
      <c r="M5764" s="223">
        <f t="shared" si="508"/>
        <v>0</v>
      </c>
      <c r="N5764" s="223">
        <f t="shared" si="508"/>
        <v>0</v>
      </c>
      <c r="O5764" s="223">
        <f t="shared" si="508"/>
        <v>0</v>
      </c>
      <c r="P5764" s="223">
        <f t="shared" si="508"/>
        <v>0</v>
      </c>
      <c r="Q5764" s="223">
        <f t="shared" si="508"/>
        <v>0</v>
      </c>
      <c r="R5764" s="223">
        <f t="shared" si="508"/>
        <v>0</v>
      </c>
    </row>
    <row r="5765" spans="1:18" hidden="1" outlineLevel="2" x14ac:dyDescent="0.25">
      <c r="A5765" s="222" t="str">
        <f>'Usages industrie'!A25</f>
        <v>Usage industriel n°22</v>
      </c>
      <c r="B5765" s="222" t="s">
        <v>41</v>
      </c>
      <c r="C5765" s="222"/>
      <c r="D5765" s="223">
        <f>IF(B$5734&lt;&gt;"",IF(B$5734='Usages industrie'!$K25,'Usages industrie'!J25,0),0)</f>
        <v>0</v>
      </c>
      <c r="E5765" s="223">
        <f t="shared" si="508"/>
        <v>0</v>
      </c>
      <c r="F5765" s="223">
        <f t="shared" si="508"/>
        <v>0</v>
      </c>
      <c r="G5765" s="223">
        <f t="shared" si="508"/>
        <v>0</v>
      </c>
      <c r="H5765" s="223">
        <f t="shared" si="508"/>
        <v>0</v>
      </c>
      <c r="I5765" s="223">
        <f t="shared" si="508"/>
        <v>0</v>
      </c>
      <c r="J5765" s="223">
        <f t="shared" si="508"/>
        <v>0</v>
      </c>
      <c r="K5765" s="223">
        <f t="shared" si="508"/>
        <v>0</v>
      </c>
      <c r="L5765" s="223">
        <f t="shared" si="508"/>
        <v>0</v>
      </c>
      <c r="M5765" s="223">
        <f t="shared" si="508"/>
        <v>0</v>
      </c>
      <c r="N5765" s="223">
        <f t="shared" si="508"/>
        <v>0</v>
      </c>
      <c r="O5765" s="223">
        <f t="shared" si="508"/>
        <v>0</v>
      </c>
      <c r="P5765" s="223">
        <f t="shared" si="508"/>
        <v>0</v>
      </c>
      <c r="Q5765" s="223">
        <f t="shared" si="508"/>
        <v>0</v>
      </c>
      <c r="R5765" s="223">
        <f t="shared" si="508"/>
        <v>0</v>
      </c>
    </row>
    <row r="5766" spans="1:18" hidden="1" outlineLevel="2" x14ac:dyDescent="0.25">
      <c r="A5766" s="222" t="str">
        <f>'Usages industrie'!A26</f>
        <v>Usage industriel n°23</v>
      </c>
      <c r="B5766" s="222" t="s">
        <v>41</v>
      </c>
      <c r="C5766" s="222"/>
      <c r="D5766" s="223">
        <f>IF(B$5734&lt;&gt;"",IF(B$5734='Usages industrie'!$K26,'Usages industrie'!J26,0),0)</f>
        <v>0</v>
      </c>
      <c r="E5766" s="223">
        <f t="shared" si="508"/>
        <v>0</v>
      </c>
      <c r="F5766" s="223">
        <f t="shared" si="508"/>
        <v>0</v>
      </c>
      <c r="G5766" s="223">
        <f t="shared" si="508"/>
        <v>0</v>
      </c>
      <c r="H5766" s="223">
        <f t="shared" si="508"/>
        <v>0</v>
      </c>
      <c r="I5766" s="223">
        <f t="shared" si="508"/>
        <v>0</v>
      </c>
      <c r="J5766" s="223">
        <f t="shared" si="508"/>
        <v>0</v>
      </c>
      <c r="K5766" s="223">
        <f t="shared" si="508"/>
        <v>0</v>
      </c>
      <c r="L5766" s="223">
        <f t="shared" si="508"/>
        <v>0</v>
      </c>
      <c r="M5766" s="223">
        <f t="shared" si="508"/>
        <v>0</v>
      </c>
      <c r="N5766" s="223">
        <f t="shared" si="508"/>
        <v>0</v>
      </c>
      <c r="O5766" s="223">
        <f t="shared" si="508"/>
        <v>0</v>
      </c>
      <c r="P5766" s="223">
        <f t="shared" si="508"/>
        <v>0</v>
      </c>
      <c r="Q5766" s="223">
        <f t="shared" si="508"/>
        <v>0</v>
      </c>
      <c r="R5766" s="223">
        <f t="shared" si="508"/>
        <v>0</v>
      </c>
    </row>
    <row r="5767" spans="1:18" hidden="1" outlineLevel="2" x14ac:dyDescent="0.25">
      <c r="A5767" s="222" t="str">
        <f>'Usages industrie'!A27</f>
        <v>Usage industriel n°24</v>
      </c>
      <c r="B5767" s="222" t="s">
        <v>41</v>
      </c>
      <c r="C5767" s="222"/>
      <c r="D5767" s="223">
        <f>IF(B$5734&lt;&gt;"",IF(B$5734='Usages industrie'!$K27,'Usages industrie'!J27,0),0)</f>
        <v>0</v>
      </c>
      <c r="E5767" s="223">
        <f t="shared" si="508"/>
        <v>0</v>
      </c>
      <c r="F5767" s="223">
        <f t="shared" si="508"/>
        <v>0</v>
      </c>
      <c r="G5767" s="223">
        <f t="shared" si="508"/>
        <v>0</v>
      </c>
      <c r="H5767" s="223">
        <f t="shared" si="508"/>
        <v>0</v>
      </c>
      <c r="I5767" s="223">
        <f t="shared" si="508"/>
        <v>0</v>
      </c>
      <c r="J5767" s="223">
        <f t="shared" si="508"/>
        <v>0</v>
      </c>
      <c r="K5767" s="223">
        <f t="shared" si="508"/>
        <v>0</v>
      </c>
      <c r="L5767" s="223">
        <f t="shared" si="508"/>
        <v>0</v>
      </c>
      <c r="M5767" s="223">
        <f t="shared" si="508"/>
        <v>0</v>
      </c>
      <c r="N5767" s="223">
        <f t="shared" si="508"/>
        <v>0</v>
      </c>
      <c r="O5767" s="223">
        <f t="shared" si="508"/>
        <v>0</v>
      </c>
      <c r="P5767" s="223">
        <f t="shared" si="508"/>
        <v>0</v>
      </c>
      <c r="Q5767" s="223">
        <f t="shared" si="508"/>
        <v>0</v>
      </c>
      <c r="R5767" s="223">
        <f t="shared" si="508"/>
        <v>0</v>
      </c>
    </row>
    <row r="5768" spans="1:18" hidden="1" outlineLevel="2" x14ac:dyDescent="0.25">
      <c r="A5768" s="222" t="str">
        <f>'Usages industrie'!A28</f>
        <v>Usage industriel n°25</v>
      </c>
      <c r="B5768" s="222" t="s">
        <v>41</v>
      </c>
      <c r="C5768" s="222"/>
      <c r="D5768" s="223">
        <f>IF(B$5734&lt;&gt;"",IF(B$5734='Usages industrie'!$K28,'Usages industrie'!J28,0),0)</f>
        <v>0</v>
      </c>
      <c r="E5768" s="223">
        <f t="shared" si="508"/>
        <v>0</v>
      </c>
      <c r="F5768" s="223">
        <f t="shared" si="508"/>
        <v>0</v>
      </c>
      <c r="G5768" s="223">
        <f t="shared" si="508"/>
        <v>0</v>
      </c>
      <c r="H5768" s="223">
        <f t="shared" si="508"/>
        <v>0</v>
      </c>
      <c r="I5768" s="223">
        <f t="shared" si="508"/>
        <v>0</v>
      </c>
      <c r="J5768" s="223">
        <f t="shared" si="508"/>
        <v>0</v>
      </c>
      <c r="K5768" s="223">
        <f t="shared" si="508"/>
        <v>0</v>
      </c>
      <c r="L5768" s="223">
        <f t="shared" si="508"/>
        <v>0</v>
      </c>
      <c r="M5768" s="223">
        <f t="shared" si="508"/>
        <v>0</v>
      </c>
      <c r="N5768" s="223">
        <f t="shared" si="508"/>
        <v>0</v>
      </c>
      <c r="O5768" s="223">
        <f t="shared" si="508"/>
        <v>0</v>
      </c>
      <c r="P5768" s="223">
        <f t="shared" si="508"/>
        <v>0</v>
      </c>
      <c r="Q5768" s="223">
        <f t="shared" si="508"/>
        <v>0</v>
      </c>
      <c r="R5768" s="223">
        <f t="shared" si="508"/>
        <v>0</v>
      </c>
    </row>
    <row r="5769" spans="1:18" hidden="1" outlineLevel="2" x14ac:dyDescent="0.25">
      <c r="A5769" s="222" t="str">
        <f>'Usages industrie'!A29</f>
        <v>Usage industriel n°26</v>
      </c>
      <c r="B5769" s="222" t="s">
        <v>41</v>
      </c>
      <c r="C5769" s="222"/>
      <c r="D5769" s="223">
        <f>IF(B$5734&lt;&gt;"",IF(B$5734='Usages industrie'!$K29,'Usages industrie'!J29,0),0)</f>
        <v>0</v>
      </c>
      <c r="E5769" s="223">
        <f t="shared" si="508"/>
        <v>0</v>
      </c>
      <c r="F5769" s="223">
        <f t="shared" si="508"/>
        <v>0</v>
      </c>
      <c r="G5769" s="223">
        <f t="shared" si="508"/>
        <v>0</v>
      </c>
      <c r="H5769" s="223">
        <f t="shared" si="508"/>
        <v>0</v>
      </c>
      <c r="I5769" s="223">
        <f t="shared" si="508"/>
        <v>0</v>
      </c>
      <c r="J5769" s="223">
        <f t="shared" si="508"/>
        <v>0</v>
      </c>
      <c r="K5769" s="223">
        <f t="shared" si="508"/>
        <v>0</v>
      </c>
      <c r="L5769" s="223">
        <f t="shared" si="508"/>
        <v>0</v>
      </c>
      <c r="M5769" s="223">
        <f t="shared" si="508"/>
        <v>0</v>
      </c>
      <c r="N5769" s="223">
        <f t="shared" si="508"/>
        <v>0</v>
      </c>
      <c r="O5769" s="223">
        <f t="shared" si="508"/>
        <v>0</v>
      </c>
      <c r="P5769" s="223">
        <f t="shared" si="508"/>
        <v>0</v>
      </c>
      <c r="Q5769" s="223">
        <f t="shared" si="508"/>
        <v>0</v>
      </c>
      <c r="R5769" s="223">
        <f t="shared" si="508"/>
        <v>0</v>
      </c>
    </row>
    <row r="5770" spans="1:18" hidden="1" outlineLevel="2" x14ac:dyDescent="0.25">
      <c r="A5770" s="222" t="str">
        <f>'Usages industrie'!A30</f>
        <v>Usage industriel n°27</v>
      </c>
      <c r="B5770" s="222" t="s">
        <v>41</v>
      </c>
      <c r="C5770" s="222"/>
      <c r="D5770" s="223">
        <f>IF(B$5734&lt;&gt;"",IF(B$5734='Usages industrie'!$K30,'Usages industrie'!J30,0),0)</f>
        <v>0</v>
      </c>
      <c r="E5770" s="223">
        <f t="shared" si="508"/>
        <v>0</v>
      </c>
      <c r="F5770" s="223">
        <f t="shared" si="508"/>
        <v>0</v>
      </c>
      <c r="G5770" s="223">
        <f t="shared" si="508"/>
        <v>0</v>
      </c>
      <c r="H5770" s="223">
        <f t="shared" si="508"/>
        <v>0</v>
      </c>
      <c r="I5770" s="223">
        <f t="shared" si="508"/>
        <v>0</v>
      </c>
      <c r="J5770" s="223">
        <f t="shared" si="508"/>
        <v>0</v>
      </c>
      <c r="K5770" s="223">
        <f t="shared" si="508"/>
        <v>0</v>
      </c>
      <c r="L5770" s="223">
        <f t="shared" si="508"/>
        <v>0</v>
      </c>
      <c r="M5770" s="223">
        <f t="shared" si="508"/>
        <v>0</v>
      </c>
      <c r="N5770" s="223">
        <f t="shared" si="508"/>
        <v>0</v>
      </c>
      <c r="O5770" s="223">
        <f t="shared" si="508"/>
        <v>0</v>
      </c>
      <c r="P5770" s="223">
        <f t="shared" si="508"/>
        <v>0</v>
      </c>
      <c r="Q5770" s="223">
        <f t="shared" si="508"/>
        <v>0</v>
      </c>
      <c r="R5770" s="223">
        <f t="shared" si="508"/>
        <v>0</v>
      </c>
    </row>
    <row r="5771" spans="1:18" hidden="1" outlineLevel="2" x14ac:dyDescent="0.25">
      <c r="A5771" s="222" t="str">
        <f>'Usages industrie'!A31</f>
        <v>Usage industriel n°28</v>
      </c>
      <c r="B5771" s="222" t="s">
        <v>41</v>
      </c>
      <c r="C5771" s="222"/>
      <c r="D5771" s="223">
        <f>IF(B$5734&lt;&gt;"",IF(B$5734='Usages industrie'!$K31,'Usages industrie'!J31,0),0)</f>
        <v>0</v>
      </c>
      <c r="E5771" s="223">
        <f t="shared" si="508"/>
        <v>0</v>
      </c>
      <c r="F5771" s="223">
        <f t="shared" si="508"/>
        <v>0</v>
      </c>
      <c r="G5771" s="223">
        <f t="shared" si="508"/>
        <v>0</v>
      </c>
      <c r="H5771" s="223">
        <f t="shared" si="508"/>
        <v>0</v>
      </c>
      <c r="I5771" s="223">
        <f t="shared" si="508"/>
        <v>0</v>
      </c>
      <c r="J5771" s="223">
        <f t="shared" si="508"/>
        <v>0</v>
      </c>
      <c r="K5771" s="223">
        <f t="shared" si="508"/>
        <v>0</v>
      </c>
      <c r="L5771" s="223">
        <f t="shared" si="508"/>
        <v>0</v>
      </c>
      <c r="M5771" s="223">
        <f t="shared" si="508"/>
        <v>0</v>
      </c>
      <c r="N5771" s="223">
        <f t="shared" si="508"/>
        <v>0</v>
      </c>
      <c r="O5771" s="223">
        <f t="shared" si="508"/>
        <v>0</v>
      </c>
      <c r="P5771" s="223">
        <f t="shared" si="508"/>
        <v>0</v>
      </c>
      <c r="Q5771" s="223">
        <f t="shared" si="508"/>
        <v>0</v>
      </c>
      <c r="R5771" s="223">
        <f t="shared" si="508"/>
        <v>0</v>
      </c>
    </row>
    <row r="5772" spans="1:18" hidden="1" outlineLevel="2" x14ac:dyDescent="0.25">
      <c r="A5772" s="222" t="str">
        <f>'Usages industrie'!A32</f>
        <v>Usage industriel n°29</v>
      </c>
      <c r="B5772" s="222" t="s">
        <v>41</v>
      </c>
      <c r="C5772" s="222"/>
      <c r="D5772" s="223">
        <f>IF(B$5734&lt;&gt;"",IF(B$5734='Usages industrie'!$K32,'Usages industrie'!J32,0),0)</f>
        <v>0</v>
      </c>
      <c r="E5772" s="223">
        <f t="shared" si="508"/>
        <v>0</v>
      </c>
      <c r="F5772" s="223">
        <f t="shared" si="508"/>
        <v>0</v>
      </c>
      <c r="G5772" s="223">
        <f t="shared" si="508"/>
        <v>0</v>
      </c>
      <c r="H5772" s="223">
        <f t="shared" si="508"/>
        <v>0</v>
      </c>
      <c r="I5772" s="223">
        <f t="shared" si="508"/>
        <v>0</v>
      </c>
      <c r="J5772" s="223">
        <f t="shared" si="508"/>
        <v>0</v>
      </c>
      <c r="K5772" s="223">
        <f t="shared" si="508"/>
        <v>0</v>
      </c>
      <c r="L5772" s="223">
        <f t="shared" si="508"/>
        <v>0</v>
      </c>
      <c r="M5772" s="223">
        <f t="shared" si="508"/>
        <v>0</v>
      </c>
      <c r="N5772" s="223">
        <f t="shared" si="508"/>
        <v>0</v>
      </c>
      <c r="O5772" s="223">
        <f t="shared" si="508"/>
        <v>0</v>
      </c>
      <c r="P5772" s="223">
        <f t="shared" si="508"/>
        <v>0</v>
      </c>
      <c r="Q5772" s="223">
        <f t="shared" si="508"/>
        <v>0</v>
      </c>
      <c r="R5772" s="223">
        <f t="shared" si="508"/>
        <v>0</v>
      </c>
    </row>
    <row r="5773" spans="1:18" hidden="1" outlineLevel="2" x14ac:dyDescent="0.25">
      <c r="A5773" s="222" t="str">
        <f>'Usages industrie'!A33</f>
        <v>Usage industriel n°30</v>
      </c>
      <c r="B5773" s="222" t="s">
        <v>41</v>
      </c>
      <c r="C5773" s="222"/>
      <c r="D5773" s="223">
        <f>IF(B$5734&lt;&gt;"",IF(B$5734='Usages industrie'!$K33,'Usages industrie'!J33,0),0)</f>
        <v>0</v>
      </c>
      <c r="E5773" s="223">
        <f t="shared" si="508"/>
        <v>0</v>
      </c>
      <c r="F5773" s="223">
        <f t="shared" si="508"/>
        <v>0</v>
      </c>
      <c r="G5773" s="223">
        <f t="shared" si="508"/>
        <v>0</v>
      </c>
      <c r="H5773" s="223">
        <f t="shared" si="508"/>
        <v>0</v>
      </c>
      <c r="I5773" s="223">
        <f t="shared" si="508"/>
        <v>0</v>
      </c>
      <c r="J5773" s="223">
        <f t="shared" si="508"/>
        <v>0</v>
      </c>
      <c r="K5773" s="223">
        <f t="shared" si="508"/>
        <v>0</v>
      </c>
      <c r="L5773" s="223">
        <f t="shared" si="508"/>
        <v>0</v>
      </c>
      <c r="M5773" s="223">
        <f t="shared" si="508"/>
        <v>0</v>
      </c>
      <c r="N5773" s="223">
        <f t="shared" si="508"/>
        <v>0</v>
      </c>
      <c r="O5773" s="223">
        <f t="shared" si="508"/>
        <v>0</v>
      </c>
      <c r="P5773" s="223">
        <f t="shared" si="508"/>
        <v>0</v>
      </c>
      <c r="Q5773" s="223">
        <f t="shared" si="508"/>
        <v>0</v>
      </c>
      <c r="R5773" s="223">
        <f t="shared" si="508"/>
        <v>0</v>
      </c>
    </row>
    <row r="5774" spans="1:18" hidden="1" outlineLevel="2" x14ac:dyDescent="0.25">
      <c r="A5774" s="222" t="str">
        <f>'Usages industrie'!A34</f>
        <v>Usage industriel n°31</v>
      </c>
      <c r="B5774" s="222" t="s">
        <v>41</v>
      </c>
      <c r="C5774" s="222"/>
      <c r="D5774" s="223">
        <f>IF(B$5734&lt;&gt;"",IF(B$5734='Usages industrie'!$K34,'Usages industrie'!J34,0),0)</f>
        <v>0</v>
      </c>
      <c r="E5774" s="223">
        <f t="shared" ref="E5774:R5783" si="509">$D5774</f>
        <v>0</v>
      </c>
      <c r="F5774" s="223">
        <f t="shared" si="509"/>
        <v>0</v>
      </c>
      <c r="G5774" s="223">
        <f t="shared" si="509"/>
        <v>0</v>
      </c>
      <c r="H5774" s="223">
        <f t="shared" si="509"/>
        <v>0</v>
      </c>
      <c r="I5774" s="223">
        <f t="shared" si="509"/>
        <v>0</v>
      </c>
      <c r="J5774" s="223">
        <f t="shared" si="509"/>
        <v>0</v>
      </c>
      <c r="K5774" s="223">
        <f t="shared" si="509"/>
        <v>0</v>
      </c>
      <c r="L5774" s="223">
        <f t="shared" si="509"/>
        <v>0</v>
      </c>
      <c r="M5774" s="223">
        <f t="shared" si="509"/>
        <v>0</v>
      </c>
      <c r="N5774" s="223">
        <f t="shared" si="509"/>
        <v>0</v>
      </c>
      <c r="O5774" s="223">
        <f t="shared" si="509"/>
        <v>0</v>
      </c>
      <c r="P5774" s="223">
        <f t="shared" si="509"/>
        <v>0</v>
      </c>
      <c r="Q5774" s="223">
        <f t="shared" si="509"/>
        <v>0</v>
      </c>
      <c r="R5774" s="223">
        <f t="shared" si="509"/>
        <v>0</v>
      </c>
    </row>
    <row r="5775" spans="1:18" hidden="1" outlineLevel="2" x14ac:dyDescent="0.25">
      <c r="A5775" s="222" t="str">
        <f>'Usages industrie'!A35</f>
        <v>Usage industriel n°32</v>
      </c>
      <c r="B5775" s="222" t="s">
        <v>41</v>
      </c>
      <c r="C5775" s="222"/>
      <c r="D5775" s="223">
        <f>IF(B$5734&lt;&gt;"",IF(B$5734='Usages industrie'!$K35,'Usages industrie'!J35,0),0)</f>
        <v>0</v>
      </c>
      <c r="E5775" s="223">
        <f t="shared" si="509"/>
        <v>0</v>
      </c>
      <c r="F5775" s="223">
        <f t="shared" si="509"/>
        <v>0</v>
      </c>
      <c r="G5775" s="223">
        <f t="shared" si="509"/>
        <v>0</v>
      </c>
      <c r="H5775" s="223">
        <f t="shared" si="509"/>
        <v>0</v>
      </c>
      <c r="I5775" s="223">
        <f t="shared" si="509"/>
        <v>0</v>
      </c>
      <c r="J5775" s="223">
        <f t="shared" si="509"/>
        <v>0</v>
      </c>
      <c r="K5775" s="223">
        <f t="shared" si="509"/>
        <v>0</v>
      </c>
      <c r="L5775" s="223">
        <f t="shared" si="509"/>
        <v>0</v>
      </c>
      <c r="M5775" s="223">
        <f t="shared" si="509"/>
        <v>0</v>
      </c>
      <c r="N5775" s="223">
        <f t="shared" si="509"/>
        <v>0</v>
      </c>
      <c r="O5775" s="223">
        <f t="shared" si="509"/>
        <v>0</v>
      </c>
      <c r="P5775" s="223">
        <f t="shared" si="509"/>
        <v>0</v>
      </c>
      <c r="Q5775" s="223">
        <f t="shared" si="509"/>
        <v>0</v>
      </c>
      <c r="R5775" s="223">
        <f t="shared" si="509"/>
        <v>0</v>
      </c>
    </row>
    <row r="5776" spans="1:18" hidden="1" outlineLevel="2" x14ac:dyDescent="0.25">
      <c r="A5776" s="222" t="str">
        <f>'Usages industrie'!A36</f>
        <v>Usage industriel n°33</v>
      </c>
      <c r="B5776" s="222" t="s">
        <v>41</v>
      </c>
      <c r="C5776" s="222"/>
      <c r="D5776" s="223">
        <f>IF(B$5734&lt;&gt;"",IF(B$5734='Usages industrie'!$K36,'Usages industrie'!J36,0),0)</f>
        <v>0</v>
      </c>
      <c r="E5776" s="223">
        <f t="shared" si="509"/>
        <v>0</v>
      </c>
      <c r="F5776" s="223">
        <f t="shared" si="509"/>
        <v>0</v>
      </c>
      <c r="G5776" s="223">
        <f t="shared" si="509"/>
        <v>0</v>
      </c>
      <c r="H5776" s="223">
        <f t="shared" si="509"/>
        <v>0</v>
      </c>
      <c r="I5776" s="223">
        <f t="shared" si="509"/>
        <v>0</v>
      </c>
      <c r="J5776" s="223">
        <f t="shared" si="509"/>
        <v>0</v>
      </c>
      <c r="K5776" s="223">
        <f t="shared" si="509"/>
        <v>0</v>
      </c>
      <c r="L5776" s="223">
        <f t="shared" si="509"/>
        <v>0</v>
      </c>
      <c r="M5776" s="223">
        <f t="shared" si="509"/>
        <v>0</v>
      </c>
      <c r="N5776" s="223">
        <f t="shared" si="509"/>
        <v>0</v>
      </c>
      <c r="O5776" s="223">
        <f t="shared" si="509"/>
        <v>0</v>
      </c>
      <c r="P5776" s="223">
        <f t="shared" si="509"/>
        <v>0</v>
      </c>
      <c r="Q5776" s="223">
        <f t="shared" si="509"/>
        <v>0</v>
      </c>
      <c r="R5776" s="223">
        <f t="shared" si="509"/>
        <v>0</v>
      </c>
    </row>
    <row r="5777" spans="1:18" hidden="1" outlineLevel="2" x14ac:dyDescent="0.25">
      <c r="A5777" s="222" t="str">
        <f>'Usages industrie'!A37</f>
        <v>Usage industriel n°34</v>
      </c>
      <c r="B5777" s="222" t="s">
        <v>41</v>
      </c>
      <c r="C5777" s="222"/>
      <c r="D5777" s="223">
        <f>IF(B$5734&lt;&gt;"",IF(B$5734='Usages industrie'!$K37,'Usages industrie'!J37,0),0)</f>
        <v>0</v>
      </c>
      <c r="E5777" s="223">
        <f t="shared" si="509"/>
        <v>0</v>
      </c>
      <c r="F5777" s="223">
        <f t="shared" si="509"/>
        <v>0</v>
      </c>
      <c r="G5777" s="223">
        <f t="shared" si="509"/>
        <v>0</v>
      </c>
      <c r="H5777" s="223">
        <f t="shared" si="509"/>
        <v>0</v>
      </c>
      <c r="I5777" s="223">
        <f t="shared" si="509"/>
        <v>0</v>
      </c>
      <c r="J5777" s="223">
        <f t="shared" si="509"/>
        <v>0</v>
      </c>
      <c r="K5777" s="223">
        <f t="shared" si="509"/>
        <v>0</v>
      </c>
      <c r="L5777" s="223">
        <f t="shared" si="509"/>
        <v>0</v>
      </c>
      <c r="M5777" s="223">
        <f t="shared" si="509"/>
        <v>0</v>
      </c>
      <c r="N5777" s="223">
        <f t="shared" si="509"/>
        <v>0</v>
      </c>
      <c r="O5777" s="223">
        <f t="shared" si="509"/>
        <v>0</v>
      </c>
      <c r="P5777" s="223">
        <f t="shared" si="509"/>
        <v>0</v>
      </c>
      <c r="Q5777" s="223">
        <f t="shared" si="509"/>
        <v>0</v>
      </c>
      <c r="R5777" s="223">
        <f t="shared" si="509"/>
        <v>0</v>
      </c>
    </row>
    <row r="5778" spans="1:18" hidden="1" outlineLevel="2" x14ac:dyDescent="0.25">
      <c r="A5778" s="222" t="str">
        <f>'Usages industrie'!A38</f>
        <v>Usage industriel n°35</v>
      </c>
      <c r="B5778" s="222" t="s">
        <v>41</v>
      </c>
      <c r="C5778" s="222"/>
      <c r="D5778" s="223">
        <f>IF(B$5734&lt;&gt;"",IF(B$5734='Usages industrie'!$K38,'Usages industrie'!J38,0),0)</f>
        <v>0</v>
      </c>
      <c r="E5778" s="223">
        <f t="shared" si="509"/>
        <v>0</v>
      </c>
      <c r="F5778" s="223">
        <f t="shared" si="509"/>
        <v>0</v>
      </c>
      <c r="G5778" s="223">
        <f t="shared" si="509"/>
        <v>0</v>
      </c>
      <c r="H5778" s="223">
        <f t="shared" si="509"/>
        <v>0</v>
      </c>
      <c r="I5778" s="223">
        <f t="shared" si="509"/>
        <v>0</v>
      </c>
      <c r="J5778" s="223">
        <f t="shared" si="509"/>
        <v>0</v>
      </c>
      <c r="K5778" s="223">
        <f t="shared" si="509"/>
        <v>0</v>
      </c>
      <c r="L5778" s="223">
        <f t="shared" si="509"/>
        <v>0</v>
      </c>
      <c r="M5778" s="223">
        <f t="shared" si="509"/>
        <v>0</v>
      </c>
      <c r="N5778" s="223">
        <f t="shared" si="509"/>
        <v>0</v>
      </c>
      <c r="O5778" s="223">
        <f t="shared" si="509"/>
        <v>0</v>
      </c>
      <c r="P5778" s="223">
        <f t="shared" si="509"/>
        <v>0</v>
      </c>
      <c r="Q5778" s="223">
        <f t="shared" si="509"/>
        <v>0</v>
      </c>
      <c r="R5778" s="223">
        <f t="shared" si="509"/>
        <v>0</v>
      </c>
    </row>
    <row r="5779" spans="1:18" hidden="1" outlineLevel="2" x14ac:dyDescent="0.25">
      <c r="A5779" s="222" t="str">
        <f>'Usages industrie'!A39</f>
        <v>Usage industriel n°36</v>
      </c>
      <c r="B5779" s="222" t="s">
        <v>41</v>
      </c>
      <c r="C5779" s="222"/>
      <c r="D5779" s="223">
        <f>IF(B$5734&lt;&gt;"",IF(B$5734='Usages industrie'!$K39,'Usages industrie'!J39,0),0)</f>
        <v>0</v>
      </c>
      <c r="E5779" s="223">
        <f t="shared" si="509"/>
        <v>0</v>
      </c>
      <c r="F5779" s="223">
        <f t="shared" si="509"/>
        <v>0</v>
      </c>
      <c r="G5779" s="223">
        <f t="shared" si="509"/>
        <v>0</v>
      </c>
      <c r="H5779" s="223">
        <f t="shared" si="509"/>
        <v>0</v>
      </c>
      <c r="I5779" s="223">
        <f t="shared" si="509"/>
        <v>0</v>
      </c>
      <c r="J5779" s="223">
        <f t="shared" si="509"/>
        <v>0</v>
      </c>
      <c r="K5779" s="223">
        <f t="shared" si="509"/>
        <v>0</v>
      </c>
      <c r="L5779" s="223">
        <f t="shared" si="509"/>
        <v>0</v>
      </c>
      <c r="M5779" s="223">
        <f t="shared" si="509"/>
        <v>0</v>
      </c>
      <c r="N5779" s="223">
        <f t="shared" si="509"/>
        <v>0</v>
      </c>
      <c r="O5779" s="223">
        <f t="shared" si="509"/>
        <v>0</v>
      </c>
      <c r="P5779" s="223">
        <f t="shared" si="509"/>
        <v>0</v>
      </c>
      <c r="Q5779" s="223">
        <f t="shared" si="509"/>
        <v>0</v>
      </c>
      <c r="R5779" s="223">
        <f t="shared" si="509"/>
        <v>0</v>
      </c>
    </row>
    <row r="5780" spans="1:18" hidden="1" outlineLevel="2" x14ac:dyDescent="0.25">
      <c r="A5780" s="222" t="str">
        <f>'Usages industrie'!A40</f>
        <v>Usage industriel n°37</v>
      </c>
      <c r="B5780" s="222" t="s">
        <v>41</v>
      </c>
      <c r="C5780" s="222"/>
      <c r="D5780" s="223">
        <f>IF(B$5734&lt;&gt;"",IF(B$5734='Usages industrie'!$K40,'Usages industrie'!J40,0),0)</f>
        <v>0</v>
      </c>
      <c r="E5780" s="223">
        <f t="shared" si="509"/>
        <v>0</v>
      </c>
      <c r="F5780" s="223">
        <f t="shared" si="509"/>
        <v>0</v>
      </c>
      <c r="G5780" s="223">
        <f t="shared" si="509"/>
        <v>0</v>
      </c>
      <c r="H5780" s="223">
        <f t="shared" si="509"/>
        <v>0</v>
      </c>
      <c r="I5780" s="223">
        <f t="shared" si="509"/>
        <v>0</v>
      </c>
      <c r="J5780" s="223">
        <f t="shared" si="509"/>
        <v>0</v>
      </c>
      <c r="K5780" s="223">
        <f t="shared" si="509"/>
        <v>0</v>
      </c>
      <c r="L5780" s="223">
        <f t="shared" si="509"/>
        <v>0</v>
      </c>
      <c r="M5780" s="223">
        <f t="shared" si="509"/>
        <v>0</v>
      </c>
      <c r="N5780" s="223">
        <f t="shared" si="509"/>
        <v>0</v>
      </c>
      <c r="O5780" s="223">
        <f t="shared" si="509"/>
        <v>0</v>
      </c>
      <c r="P5780" s="223">
        <f t="shared" si="509"/>
        <v>0</v>
      </c>
      <c r="Q5780" s="223">
        <f t="shared" si="509"/>
        <v>0</v>
      </c>
      <c r="R5780" s="223">
        <f t="shared" si="509"/>
        <v>0</v>
      </c>
    </row>
    <row r="5781" spans="1:18" hidden="1" outlineLevel="2" x14ac:dyDescent="0.25">
      <c r="A5781" s="222" t="str">
        <f>'Usages industrie'!A41</f>
        <v>Usage industriel n°38</v>
      </c>
      <c r="B5781" s="222" t="s">
        <v>41</v>
      </c>
      <c r="C5781" s="222"/>
      <c r="D5781" s="223">
        <f>IF(B$5734&lt;&gt;"",IF(B$5734='Usages industrie'!$K41,'Usages industrie'!J41,0),0)</f>
        <v>0</v>
      </c>
      <c r="E5781" s="223">
        <f t="shared" si="509"/>
        <v>0</v>
      </c>
      <c r="F5781" s="223">
        <f t="shared" si="509"/>
        <v>0</v>
      </c>
      <c r="G5781" s="223">
        <f t="shared" si="509"/>
        <v>0</v>
      </c>
      <c r="H5781" s="223">
        <f t="shared" si="509"/>
        <v>0</v>
      </c>
      <c r="I5781" s="223">
        <f t="shared" si="509"/>
        <v>0</v>
      </c>
      <c r="J5781" s="223">
        <f t="shared" si="509"/>
        <v>0</v>
      </c>
      <c r="K5781" s="223">
        <f t="shared" si="509"/>
        <v>0</v>
      </c>
      <c r="L5781" s="223">
        <f t="shared" si="509"/>
        <v>0</v>
      </c>
      <c r="M5781" s="223">
        <f t="shared" si="509"/>
        <v>0</v>
      </c>
      <c r="N5781" s="223">
        <f t="shared" si="509"/>
        <v>0</v>
      </c>
      <c r="O5781" s="223">
        <f t="shared" si="509"/>
        <v>0</v>
      </c>
      <c r="P5781" s="223">
        <f t="shared" si="509"/>
        <v>0</v>
      </c>
      <c r="Q5781" s="223">
        <f t="shared" si="509"/>
        <v>0</v>
      </c>
      <c r="R5781" s="223">
        <f t="shared" si="509"/>
        <v>0</v>
      </c>
    </row>
    <row r="5782" spans="1:18" hidden="1" outlineLevel="2" x14ac:dyDescent="0.25">
      <c r="A5782" s="222" t="str">
        <f>'Usages industrie'!A42</f>
        <v>Usage industriel n°39</v>
      </c>
      <c r="B5782" s="222" t="s">
        <v>41</v>
      </c>
      <c r="C5782" s="222"/>
      <c r="D5782" s="223">
        <f>IF(B$5734&lt;&gt;"",IF(B$5734='Usages industrie'!$K42,'Usages industrie'!J42,0),0)</f>
        <v>0</v>
      </c>
      <c r="E5782" s="223">
        <f t="shared" si="509"/>
        <v>0</v>
      </c>
      <c r="F5782" s="223">
        <f t="shared" si="509"/>
        <v>0</v>
      </c>
      <c r="G5782" s="223">
        <f t="shared" si="509"/>
        <v>0</v>
      </c>
      <c r="H5782" s="223">
        <f t="shared" si="509"/>
        <v>0</v>
      </c>
      <c r="I5782" s="223">
        <f t="shared" si="509"/>
        <v>0</v>
      </c>
      <c r="J5782" s="223">
        <f t="shared" si="509"/>
        <v>0</v>
      </c>
      <c r="K5782" s="223">
        <f t="shared" si="509"/>
        <v>0</v>
      </c>
      <c r="L5782" s="223">
        <f t="shared" si="509"/>
        <v>0</v>
      </c>
      <c r="M5782" s="223">
        <f t="shared" si="509"/>
        <v>0</v>
      </c>
      <c r="N5782" s="223">
        <f t="shared" si="509"/>
        <v>0</v>
      </c>
      <c r="O5782" s="223">
        <f t="shared" si="509"/>
        <v>0</v>
      </c>
      <c r="P5782" s="223">
        <f t="shared" si="509"/>
        <v>0</v>
      </c>
      <c r="Q5782" s="223">
        <f t="shared" si="509"/>
        <v>0</v>
      </c>
      <c r="R5782" s="223">
        <f t="shared" si="509"/>
        <v>0</v>
      </c>
    </row>
    <row r="5783" spans="1:18" hidden="1" outlineLevel="2" x14ac:dyDescent="0.25">
      <c r="A5783" s="222" t="str">
        <f>'Usages industrie'!A43</f>
        <v>Usage industriel n°40</v>
      </c>
      <c r="B5783" s="222" t="s">
        <v>41</v>
      </c>
      <c r="C5783" s="222"/>
      <c r="D5783" s="223">
        <f>IF(B$5734&lt;&gt;"",IF(B$5734='Usages industrie'!$K43,'Usages industrie'!J43,0),0)</f>
        <v>0</v>
      </c>
      <c r="E5783" s="223">
        <f t="shared" si="509"/>
        <v>0</v>
      </c>
      <c r="F5783" s="223">
        <f t="shared" si="509"/>
        <v>0</v>
      </c>
      <c r="G5783" s="223">
        <f t="shared" si="509"/>
        <v>0</v>
      </c>
      <c r="H5783" s="223">
        <f t="shared" si="509"/>
        <v>0</v>
      </c>
      <c r="I5783" s="223">
        <f t="shared" si="509"/>
        <v>0</v>
      </c>
      <c r="J5783" s="223">
        <f t="shared" si="509"/>
        <v>0</v>
      </c>
      <c r="K5783" s="223">
        <f t="shared" si="509"/>
        <v>0</v>
      </c>
      <c r="L5783" s="223">
        <f t="shared" si="509"/>
        <v>0</v>
      </c>
      <c r="M5783" s="223">
        <f t="shared" si="509"/>
        <v>0</v>
      </c>
      <c r="N5783" s="223">
        <f t="shared" si="509"/>
        <v>0</v>
      </c>
      <c r="O5783" s="223">
        <f t="shared" si="509"/>
        <v>0</v>
      </c>
      <c r="P5783" s="223">
        <f t="shared" si="509"/>
        <v>0</v>
      </c>
      <c r="Q5783" s="223">
        <f t="shared" si="509"/>
        <v>0</v>
      </c>
      <c r="R5783" s="223">
        <f t="shared" si="509"/>
        <v>0</v>
      </c>
    </row>
    <row r="5784" spans="1:18" hidden="1" outlineLevel="2" x14ac:dyDescent="0.25">
      <c r="A5784" s="222" t="str">
        <f>'Usages industrie'!A44</f>
        <v>Usage industriel n°41</v>
      </c>
      <c r="B5784" s="222" t="s">
        <v>41</v>
      </c>
      <c r="C5784" s="222"/>
      <c r="D5784" s="223">
        <f>IF(B$5734&lt;&gt;"",IF(B$5734='Usages industrie'!$K44,'Usages industrie'!J44,0),0)</f>
        <v>0</v>
      </c>
      <c r="E5784" s="223">
        <f t="shared" ref="E5784:R5793" si="510">$D5784</f>
        <v>0</v>
      </c>
      <c r="F5784" s="223">
        <f t="shared" si="510"/>
        <v>0</v>
      </c>
      <c r="G5784" s="223">
        <f t="shared" si="510"/>
        <v>0</v>
      </c>
      <c r="H5784" s="223">
        <f t="shared" si="510"/>
        <v>0</v>
      </c>
      <c r="I5784" s="223">
        <f t="shared" si="510"/>
        <v>0</v>
      </c>
      <c r="J5784" s="223">
        <f t="shared" si="510"/>
        <v>0</v>
      </c>
      <c r="K5784" s="223">
        <f t="shared" si="510"/>
        <v>0</v>
      </c>
      <c r="L5784" s="223">
        <f t="shared" si="510"/>
        <v>0</v>
      </c>
      <c r="M5784" s="223">
        <f t="shared" si="510"/>
        <v>0</v>
      </c>
      <c r="N5784" s="223">
        <f t="shared" si="510"/>
        <v>0</v>
      </c>
      <c r="O5784" s="223">
        <f t="shared" si="510"/>
        <v>0</v>
      </c>
      <c r="P5784" s="223">
        <f t="shared" si="510"/>
        <v>0</v>
      </c>
      <c r="Q5784" s="223">
        <f t="shared" si="510"/>
        <v>0</v>
      </c>
      <c r="R5784" s="223">
        <f t="shared" si="510"/>
        <v>0</v>
      </c>
    </row>
    <row r="5785" spans="1:18" hidden="1" outlineLevel="2" x14ac:dyDescent="0.25">
      <c r="A5785" s="222" t="str">
        <f>'Usages industrie'!A45</f>
        <v>Usage industriel n°42</v>
      </c>
      <c r="B5785" s="222" t="s">
        <v>41</v>
      </c>
      <c r="C5785" s="222"/>
      <c r="D5785" s="223">
        <f>IF(B$5734&lt;&gt;"",IF(B$5734='Usages industrie'!$K45,'Usages industrie'!J45,0),0)</f>
        <v>0</v>
      </c>
      <c r="E5785" s="223">
        <f t="shared" si="510"/>
        <v>0</v>
      </c>
      <c r="F5785" s="223">
        <f t="shared" si="510"/>
        <v>0</v>
      </c>
      <c r="G5785" s="223">
        <f t="shared" si="510"/>
        <v>0</v>
      </c>
      <c r="H5785" s="223">
        <f t="shared" si="510"/>
        <v>0</v>
      </c>
      <c r="I5785" s="223">
        <f t="shared" si="510"/>
        <v>0</v>
      </c>
      <c r="J5785" s="223">
        <f t="shared" si="510"/>
        <v>0</v>
      </c>
      <c r="K5785" s="223">
        <f t="shared" si="510"/>
        <v>0</v>
      </c>
      <c r="L5785" s="223">
        <f t="shared" si="510"/>
        <v>0</v>
      </c>
      <c r="M5785" s="223">
        <f t="shared" si="510"/>
        <v>0</v>
      </c>
      <c r="N5785" s="223">
        <f t="shared" si="510"/>
        <v>0</v>
      </c>
      <c r="O5785" s="223">
        <f t="shared" si="510"/>
        <v>0</v>
      </c>
      <c r="P5785" s="223">
        <f t="shared" si="510"/>
        <v>0</v>
      </c>
      <c r="Q5785" s="223">
        <f t="shared" si="510"/>
        <v>0</v>
      </c>
      <c r="R5785" s="223">
        <f t="shared" si="510"/>
        <v>0</v>
      </c>
    </row>
    <row r="5786" spans="1:18" hidden="1" outlineLevel="2" x14ac:dyDescent="0.25">
      <c r="A5786" s="222" t="str">
        <f>'Usages industrie'!A46</f>
        <v>Usage industriel n°43</v>
      </c>
      <c r="B5786" s="222" t="s">
        <v>41</v>
      </c>
      <c r="C5786" s="222"/>
      <c r="D5786" s="223">
        <f>IF(B$5734&lt;&gt;"",IF(B$5734='Usages industrie'!$K46,'Usages industrie'!J46,0),0)</f>
        <v>0</v>
      </c>
      <c r="E5786" s="223">
        <f t="shared" si="510"/>
        <v>0</v>
      </c>
      <c r="F5786" s="223">
        <f t="shared" si="510"/>
        <v>0</v>
      </c>
      <c r="G5786" s="223">
        <f t="shared" si="510"/>
        <v>0</v>
      </c>
      <c r="H5786" s="223">
        <f t="shared" si="510"/>
        <v>0</v>
      </c>
      <c r="I5786" s="223">
        <f t="shared" si="510"/>
        <v>0</v>
      </c>
      <c r="J5786" s="223">
        <f t="shared" si="510"/>
        <v>0</v>
      </c>
      <c r="K5786" s="223">
        <f t="shared" si="510"/>
        <v>0</v>
      </c>
      <c r="L5786" s="223">
        <f t="shared" si="510"/>
        <v>0</v>
      </c>
      <c r="M5786" s="223">
        <f t="shared" si="510"/>
        <v>0</v>
      </c>
      <c r="N5786" s="223">
        <f t="shared" si="510"/>
        <v>0</v>
      </c>
      <c r="O5786" s="223">
        <f t="shared" si="510"/>
        <v>0</v>
      </c>
      <c r="P5786" s="223">
        <f t="shared" si="510"/>
        <v>0</v>
      </c>
      <c r="Q5786" s="223">
        <f t="shared" si="510"/>
        <v>0</v>
      </c>
      <c r="R5786" s="223">
        <f t="shared" si="510"/>
        <v>0</v>
      </c>
    </row>
    <row r="5787" spans="1:18" hidden="1" outlineLevel="2" x14ac:dyDescent="0.25">
      <c r="A5787" s="222" t="str">
        <f>'Usages industrie'!A47</f>
        <v>Usage industriel n°44</v>
      </c>
      <c r="B5787" s="222" t="s">
        <v>41</v>
      </c>
      <c r="C5787" s="222"/>
      <c r="D5787" s="223">
        <f>IF(B$5734&lt;&gt;"",IF(B$5734='Usages industrie'!$K47,'Usages industrie'!J47,0),0)</f>
        <v>0</v>
      </c>
      <c r="E5787" s="223">
        <f t="shared" si="510"/>
        <v>0</v>
      </c>
      <c r="F5787" s="223">
        <f t="shared" si="510"/>
        <v>0</v>
      </c>
      <c r="G5787" s="223">
        <f t="shared" si="510"/>
        <v>0</v>
      </c>
      <c r="H5787" s="223">
        <f t="shared" si="510"/>
        <v>0</v>
      </c>
      <c r="I5787" s="223">
        <f t="shared" si="510"/>
        <v>0</v>
      </c>
      <c r="J5787" s="223">
        <f t="shared" si="510"/>
        <v>0</v>
      </c>
      <c r="K5787" s="223">
        <f t="shared" si="510"/>
        <v>0</v>
      </c>
      <c r="L5787" s="223">
        <f t="shared" si="510"/>
        <v>0</v>
      </c>
      <c r="M5787" s="223">
        <f t="shared" si="510"/>
        <v>0</v>
      </c>
      <c r="N5787" s="223">
        <f t="shared" si="510"/>
        <v>0</v>
      </c>
      <c r="O5787" s="223">
        <f t="shared" si="510"/>
        <v>0</v>
      </c>
      <c r="P5787" s="223">
        <f t="shared" si="510"/>
        <v>0</v>
      </c>
      <c r="Q5787" s="223">
        <f t="shared" si="510"/>
        <v>0</v>
      </c>
      <c r="R5787" s="223">
        <f t="shared" si="510"/>
        <v>0</v>
      </c>
    </row>
    <row r="5788" spans="1:18" hidden="1" outlineLevel="2" x14ac:dyDescent="0.25">
      <c r="A5788" s="222" t="str">
        <f>'Usages industrie'!A48</f>
        <v>Usage industriel n°45</v>
      </c>
      <c r="B5788" s="222" t="s">
        <v>41</v>
      </c>
      <c r="C5788" s="222"/>
      <c r="D5788" s="223">
        <f>IF(B$5734&lt;&gt;"",IF(B$5734='Usages industrie'!$K48,'Usages industrie'!J48,0),0)</f>
        <v>0</v>
      </c>
      <c r="E5788" s="223">
        <f t="shared" si="510"/>
        <v>0</v>
      </c>
      <c r="F5788" s="223">
        <f t="shared" si="510"/>
        <v>0</v>
      </c>
      <c r="G5788" s="223">
        <f t="shared" si="510"/>
        <v>0</v>
      </c>
      <c r="H5788" s="223">
        <f t="shared" si="510"/>
        <v>0</v>
      </c>
      <c r="I5788" s="223">
        <f t="shared" si="510"/>
        <v>0</v>
      </c>
      <c r="J5788" s="223">
        <f t="shared" si="510"/>
        <v>0</v>
      </c>
      <c r="K5788" s="223">
        <f t="shared" si="510"/>
        <v>0</v>
      </c>
      <c r="L5788" s="223">
        <f t="shared" si="510"/>
        <v>0</v>
      </c>
      <c r="M5788" s="223">
        <f t="shared" si="510"/>
        <v>0</v>
      </c>
      <c r="N5788" s="223">
        <f t="shared" si="510"/>
        <v>0</v>
      </c>
      <c r="O5788" s="223">
        <f t="shared" si="510"/>
        <v>0</v>
      </c>
      <c r="P5788" s="223">
        <f t="shared" si="510"/>
        <v>0</v>
      </c>
      <c r="Q5788" s="223">
        <f t="shared" si="510"/>
        <v>0</v>
      </c>
      <c r="R5788" s="223">
        <f t="shared" si="510"/>
        <v>0</v>
      </c>
    </row>
    <row r="5789" spans="1:18" hidden="1" outlineLevel="2" x14ac:dyDescent="0.25">
      <c r="A5789" s="222" t="str">
        <f>'Usages industrie'!A49</f>
        <v>Usage industriel n°46</v>
      </c>
      <c r="B5789" s="222" t="s">
        <v>41</v>
      </c>
      <c r="C5789" s="222"/>
      <c r="D5789" s="223">
        <f>IF(B$5734&lt;&gt;"",IF(B$5734='Usages industrie'!$K49,'Usages industrie'!J49,0),0)</f>
        <v>0</v>
      </c>
      <c r="E5789" s="223">
        <f t="shared" si="510"/>
        <v>0</v>
      </c>
      <c r="F5789" s="223">
        <f t="shared" si="510"/>
        <v>0</v>
      </c>
      <c r="G5789" s="223">
        <f t="shared" si="510"/>
        <v>0</v>
      </c>
      <c r="H5789" s="223">
        <f t="shared" si="510"/>
        <v>0</v>
      </c>
      <c r="I5789" s="223">
        <f t="shared" si="510"/>
        <v>0</v>
      </c>
      <c r="J5789" s="223">
        <f t="shared" si="510"/>
        <v>0</v>
      </c>
      <c r="K5789" s="223">
        <f t="shared" si="510"/>
        <v>0</v>
      </c>
      <c r="L5789" s="223">
        <f t="shared" si="510"/>
        <v>0</v>
      </c>
      <c r="M5789" s="223">
        <f t="shared" si="510"/>
        <v>0</v>
      </c>
      <c r="N5789" s="223">
        <f t="shared" si="510"/>
        <v>0</v>
      </c>
      <c r="O5789" s="223">
        <f t="shared" si="510"/>
        <v>0</v>
      </c>
      <c r="P5789" s="223">
        <f t="shared" si="510"/>
        <v>0</v>
      </c>
      <c r="Q5789" s="223">
        <f t="shared" si="510"/>
        <v>0</v>
      </c>
      <c r="R5789" s="223">
        <f t="shared" si="510"/>
        <v>0</v>
      </c>
    </row>
    <row r="5790" spans="1:18" hidden="1" outlineLevel="2" x14ac:dyDescent="0.25">
      <c r="A5790" s="222" t="str">
        <f>'Usages industrie'!A50</f>
        <v>Usage industriel n°47</v>
      </c>
      <c r="B5790" s="222" t="s">
        <v>41</v>
      </c>
      <c r="C5790" s="222"/>
      <c r="D5790" s="223">
        <f>IF(B$5734&lt;&gt;"",IF(B$5734='Usages industrie'!$K50,'Usages industrie'!J50,0),0)</f>
        <v>0</v>
      </c>
      <c r="E5790" s="223">
        <f t="shared" si="510"/>
        <v>0</v>
      </c>
      <c r="F5790" s="223">
        <f t="shared" si="510"/>
        <v>0</v>
      </c>
      <c r="G5790" s="223">
        <f t="shared" si="510"/>
        <v>0</v>
      </c>
      <c r="H5790" s="223">
        <f t="shared" si="510"/>
        <v>0</v>
      </c>
      <c r="I5790" s="223">
        <f t="shared" si="510"/>
        <v>0</v>
      </c>
      <c r="J5790" s="223">
        <f t="shared" si="510"/>
        <v>0</v>
      </c>
      <c r="K5790" s="223">
        <f t="shared" si="510"/>
        <v>0</v>
      </c>
      <c r="L5790" s="223">
        <f t="shared" si="510"/>
        <v>0</v>
      </c>
      <c r="M5790" s="223">
        <f t="shared" si="510"/>
        <v>0</v>
      </c>
      <c r="N5790" s="223">
        <f t="shared" si="510"/>
        <v>0</v>
      </c>
      <c r="O5790" s="223">
        <f t="shared" si="510"/>
        <v>0</v>
      </c>
      <c r="P5790" s="223">
        <f t="shared" si="510"/>
        <v>0</v>
      </c>
      <c r="Q5790" s="223">
        <f t="shared" si="510"/>
        <v>0</v>
      </c>
      <c r="R5790" s="223">
        <f t="shared" si="510"/>
        <v>0</v>
      </c>
    </row>
    <row r="5791" spans="1:18" hidden="1" outlineLevel="2" x14ac:dyDescent="0.25">
      <c r="A5791" s="222" t="str">
        <f>'Usages industrie'!A51</f>
        <v>Usage industriel n°48</v>
      </c>
      <c r="B5791" s="222" t="s">
        <v>41</v>
      </c>
      <c r="C5791" s="222"/>
      <c r="D5791" s="223">
        <f>IF(B$5734&lt;&gt;"",IF(B$5734='Usages industrie'!$K51,'Usages industrie'!J51,0),0)</f>
        <v>0</v>
      </c>
      <c r="E5791" s="223">
        <f t="shared" si="510"/>
        <v>0</v>
      </c>
      <c r="F5791" s="223">
        <f t="shared" si="510"/>
        <v>0</v>
      </c>
      <c r="G5791" s="223">
        <f t="shared" si="510"/>
        <v>0</v>
      </c>
      <c r="H5791" s="223">
        <f t="shared" si="510"/>
        <v>0</v>
      </c>
      <c r="I5791" s="223">
        <f t="shared" si="510"/>
        <v>0</v>
      </c>
      <c r="J5791" s="223">
        <f t="shared" si="510"/>
        <v>0</v>
      </c>
      <c r="K5791" s="223">
        <f t="shared" si="510"/>
        <v>0</v>
      </c>
      <c r="L5791" s="223">
        <f t="shared" si="510"/>
        <v>0</v>
      </c>
      <c r="M5791" s="223">
        <f t="shared" si="510"/>
        <v>0</v>
      </c>
      <c r="N5791" s="223">
        <f t="shared" si="510"/>
        <v>0</v>
      </c>
      <c r="O5791" s="223">
        <f t="shared" si="510"/>
        <v>0</v>
      </c>
      <c r="P5791" s="223">
        <f t="shared" si="510"/>
        <v>0</v>
      </c>
      <c r="Q5791" s="223">
        <f t="shared" si="510"/>
        <v>0</v>
      </c>
      <c r="R5791" s="223">
        <f t="shared" si="510"/>
        <v>0</v>
      </c>
    </row>
    <row r="5792" spans="1:18" hidden="1" outlineLevel="2" x14ac:dyDescent="0.25">
      <c r="A5792" s="222" t="str">
        <f>'Usages industrie'!A52</f>
        <v>Usage industriel n°49</v>
      </c>
      <c r="B5792" s="222" t="s">
        <v>41</v>
      </c>
      <c r="C5792" s="222"/>
      <c r="D5792" s="223">
        <f>IF(B$5734&lt;&gt;"",IF(B$5734='Usages industrie'!$K52,'Usages industrie'!J52,0),0)</f>
        <v>0</v>
      </c>
      <c r="E5792" s="223">
        <f t="shared" si="510"/>
        <v>0</v>
      </c>
      <c r="F5792" s="223">
        <f t="shared" si="510"/>
        <v>0</v>
      </c>
      <c r="G5792" s="223">
        <f t="shared" si="510"/>
        <v>0</v>
      </c>
      <c r="H5792" s="223">
        <f t="shared" si="510"/>
        <v>0</v>
      </c>
      <c r="I5792" s="223">
        <f t="shared" si="510"/>
        <v>0</v>
      </c>
      <c r="J5792" s="223">
        <f t="shared" si="510"/>
        <v>0</v>
      </c>
      <c r="K5792" s="223">
        <f t="shared" si="510"/>
        <v>0</v>
      </c>
      <c r="L5792" s="223">
        <f t="shared" si="510"/>
        <v>0</v>
      </c>
      <c r="M5792" s="223">
        <f t="shared" si="510"/>
        <v>0</v>
      </c>
      <c r="N5792" s="223">
        <f t="shared" si="510"/>
        <v>0</v>
      </c>
      <c r="O5792" s="223">
        <f t="shared" si="510"/>
        <v>0</v>
      </c>
      <c r="P5792" s="223">
        <f t="shared" si="510"/>
        <v>0</v>
      </c>
      <c r="Q5792" s="223">
        <f t="shared" si="510"/>
        <v>0</v>
      </c>
      <c r="R5792" s="223">
        <f t="shared" si="510"/>
        <v>0</v>
      </c>
    </row>
    <row r="5793" spans="1:18" hidden="1" outlineLevel="2" x14ac:dyDescent="0.25">
      <c r="A5793" s="222" t="str">
        <f>'Usages industrie'!A53</f>
        <v>Usage industriel n°50</v>
      </c>
      <c r="B5793" s="222" t="s">
        <v>41</v>
      </c>
      <c r="C5793" s="222"/>
      <c r="D5793" s="223">
        <f>IF(B$5734&lt;&gt;"",IF(B$5734='Usages industrie'!$K53,'Usages industrie'!J53,0),0)</f>
        <v>0</v>
      </c>
      <c r="E5793" s="223">
        <f t="shared" si="510"/>
        <v>0</v>
      </c>
      <c r="F5793" s="223">
        <f t="shared" si="510"/>
        <v>0</v>
      </c>
      <c r="G5793" s="223">
        <f t="shared" si="510"/>
        <v>0</v>
      </c>
      <c r="H5793" s="223">
        <f t="shared" si="510"/>
        <v>0</v>
      </c>
      <c r="I5793" s="223">
        <f t="shared" si="510"/>
        <v>0</v>
      </c>
      <c r="J5793" s="223">
        <f t="shared" si="510"/>
        <v>0</v>
      </c>
      <c r="K5793" s="223">
        <f t="shared" si="510"/>
        <v>0</v>
      </c>
      <c r="L5793" s="223">
        <f t="shared" si="510"/>
        <v>0</v>
      </c>
      <c r="M5793" s="223">
        <f t="shared" si="510"/>
        <v>0</v>
      </c>
      <c r="N5793" s="223">
        <f t="shared" si="510"/>
        <v>0</v>
      </c>
      <c r="O5793" s="223">
        <f t="shared" si="510"/>
        <v>0</v>
      </c>
      <c r="P5793" s="223">
        <f t="shared" si="510"/>
        <v>0</v>
      </c>
      <c r="Q5793" s="223">
        <f t="shared" si="510"/>
        <v>0</v>
      </c>
      <c r="R5793" s="223">
        <f t="shared" si="510"/>
        <v>0</v>
      </c>
    </row>
    <row r="5794" spans="1:18" hidden="1" outlineLevel="1" collapsed="1" x14ac:dyDescent="0.25">
      <c r="A5794" s="222" t="s">
        <v>649</v>
      </c>
      <c r="B5794" s="222"/>
      <c r="C5794" s="222"/>
      <c r="D5794" s="223">
        <f t="shared" ref="D5794:R5794" si="511">SUM(D5744:D5793)</f>
        <v>0</v>
      </c>
      <c r="E5794" s="223">
        <f t="shared" si="511"/>
        <v>0</v>
      </c>
      <c r="F5794" s="223">
        <f t="shared" si="511"/>
        <v>0</v>
      </c>
      <c r="G5794" s="223">
        <f t="shared" si="511"/>
        <v>0</v>
      </c>
      <c r="H5794" s="223">
        <f t="shared" si="511"/>
        <v>0</v>
      </c>
      <c r="I5794" s="223">
        <f t="shared" si="511"/>
        <v>0</v>
      </c>
      <c r="J5794" s="223">
        <f t="shared" si="511"/>
        <v>0</v>
      </c>
      <c r="K5794" s="223">
        <f t="shared" si="511"/>
        <v>0</v>
      </c>
      <c r="L5794" s="223">
        <f t="shared" si="511"/>
        <v>0</v>
      </c>
      <c r="M5794" s="223">
        <f t="shared" si="511"/>
        <v>0</v>
      </c>
      <c r="N5794" s="223">
        <f t="shared" si="511"/>
        <v>0</v>
      </c>
      <c r="O5794" s="223">
        <f t="shared" si="511"/>
        <v>0</v>
      </c>
      <c r="P5794" s="223">
        <f t="shared" si="511"/>
        <v>0</v>
      </c>
      <c r="Q5794" s="223">
        <f t="shared" si="511"/>
        <v>0</v>
      </c>
      <c r="R5794" s="223">
        <f t="shared" si="511"/>
        <v>0</v>
      </c>
    </row>
    <row r="5795" spans="1:18" hidden="1" outlineLevel="2" x14ac:dyDescent="0.25">
      <c r="A5795" s="222" t="str">
        <f>'Usages industrie'!A4</f>
        <v>Usage industriel n°1</v>
      </c>
      <c r="B5795" s="222" t="s">
        <v>645</v>
      </c>
      <c r="C5795" s="222"/>
      <c r="D5795" s="223">
        <f>D5744*'Usages industrie'!$P4*(1+'Usages industrie'!$Q4)^(D$5738-$D$5738)/1000</f>
        <v>0</v>
      </c>
      <c r="E5795" s="223">
        <f>E5744*'Usages industrie'!$P4*(1+'Usages industrie'!$Q4)^(E$5738-$D$5738)/1000</f>
        <v>0</v>
      </c>
      <c r="F5795" s="223">
        <f>F5744*'Usages industrie'!$P4*(1+'Usages industrie'!$Q4)^(F$5738-$D$5738)/1000</f>
        <v>0</v>
      </c>
      <c r="G5795" s="223">
        <f>G5744*'Usages industrie'!$P4*(1+'Usages industrie'!$Q4)^(G$5738-$D$5738)/1000</f>
        <v>0</v>
      </c>
      <c r="H5795" s="223">
        <f>H5744*'Usages industrie'!$P4*(1+'Usages industrie'!$Q4)^(H$5738-$D$5738)/1000</f>
        <v>0</v>
      </c>
      <c r="I5795" s="223">
        <f>I5744*'Usages industrie'!$P4*(1+'Usages industrie'!$Q4)^(I$5738-$D$5738)/1000</f>
        <v>0</v>
      </c>
      <c r="J5795" s="223">
        <f>J5744*'Usages industrie'!$P4*(1+'Usages industrie'!$Q4)^(J$5738-$D$5738)/1000</f>
        <v>0</v>
      </c>
      <c r="K5795" s="223">
        <f>K5744*'Usages industrie'!$P4*(1+'Usages industrie'!$Q4)^(K$5738-$D$5738)/1000</f>
        <v>0</v>
      </c>
      <c r="L5795" s="223">
        <f>L5744*'Usages industrie'!$P4*(1+'Usages industrie'!$Q4)^(L$5738-$D$5738)/1000</f>
        <v>0</v>
      </c>
      <c r="M5795" s="223">
        <f>M5744*'Usages industrie'!$P4*(1+'Usages industrie'!$Q4)^(M$5738-$D$5738)/1000</f>
        <v>0</v>
      </c>
      <c r="N5795" s="223">
        <f>N5744*'Usages industrie'!$P4*(1+'Usages industrie'!$Q4)^(N$5738-$D$5738)/1000</f>
        <v>0</v>
      </c>
      <c r="O5795" s="223">
        <f>O5744*'Usages industrie'!$P4*(1+'Usages industrie'!$Q4)^(O$5738-$D$5738)/1000</f>
        <v>0</v>
      </c>
      <c r="P5795" s="223">
        <f>P5744*'Usages industrie'!$P4*(1+'Usages industrie'!$Q4)^(P$5738-$D$5738)/1000</f>
        <v>0</v>
      </c>
      <c r="Q5795" s="223">
        <f>Q5744*'Usages industrie'!$P4*(1+'Usages industrie'!$Q4)^(Q$5738-$D$5738)/1000</f>
        <v>0</v>
      </c>
      <c r="R5795" s="223">
        <f>R5744*'Usages industrie'!$P4*(1+'Usages industrie'!$Q4)^(R$5738-$D$5738)/1000</f>
        <v>0</v>
      </c>
    </row>
    <row r="5796" spans="1:18" hidden="1" outlineLevel="2" x14ac:dyDescent="0.25">
      <c r="A5796" s="222" t="str">
        <f>'Usages industrie'!A5</f>
        <v>Usage industriel n°2</v>
      </c>
      <c r="B5796" s="222" t="s">
        <v>645</v>
      </c>
      <c r="C5796" s="222"/>
      <c r="D5796" s="223">
        <f>D5745*'Usages industrie'!$P5*(1+'Usages industrie'!$Q5)^(D$5738-$D$5738)/1000</f>
        <v>0</v>
      </c>
      <c r="E5796" s="223">
        <f>E5745*'Usages industrie'!$P5*(1+'Usages industrie'!$Q5)^(E$5738-$D$5738)/1000</f>
        <v>0</v>
      </c>
      <c r="F5796" s="223">
        <f>F5745*'Usages industrie'!$P5*(1+'Usages industrie'!$Q5)^(F$5738-$D$5738)/1000</f>
        <v>0</v>
      </c>
      <c r="G5796" s="223">
        <f>G5745*'Usages industrie'!$P5*(1+'Usages industrie'!$Q5)^(G$5738-$D$5738)/1000</f>
        <v>0</v>
      </c>
      <c r="H5796" s="223">
        <f>H5745*'Usages industrie'!$P5*(1+'Usages industrie'!$Q5)^(H$5738-$D$5738)/1000</f>
        <v>0</v>
      </c>
      <c r="I5796" s="223">
        <f>I5745*'Usages industrie'!$P5*(1+'Usages industrie'!$Q5)^(I$5738-$D$5738)/1000</f>
        <v>0</v>
      </c>
      <c r="J5796" s="223">
        <f>J5745*'Usages industrie'!$P5*(1+'Usages industrie'!$Q5)^(J$5738-$D$5738)/1000</f>
        <v>0</v>
      </c>
      <c r="K5796" s="223">
        <f>K5745*'Usages industrie'!$P5*(1+'Usages industrie'!$Q5)^(K$5738-$D$5738)/1000</f>
        <v>0</v>
      </c>
      <c r="L5796" s="223">
        <f>L5745*'Usages industrie'!$P5*(1+'Usages industrie'!$Q5)^(L$5738-$D$5738)/1000</f>
        <v>0</v>
      </c>
      <c r="M5796" s="223">
        <f>M5745*'Usages industrie'!$P5*(1+'Usages industrie'!$Q5)^(M$5738-$D$5738)/1000</f>
        <v>0</v>
      </c>
      <c r="N5796" s="223">
        <f>N5745*'Usages industrie'!$P5*(1+'Usages industrie'!$Q5)^(N$5738-$D$5738)/1000</f>
        <v>0</v>
      </c>
      <c r="O5796" s="223">
        <f>O5745*'Usages industrie'!$P5*(1+'Usages industrie'!$Q5)^(O$5738-$D$5738)/1000</f>
        <v>0</v>
      </c>
      <c r="P5796" s="223">
        <f>P5745*'Usages industrie'!$P5*(1+'Usages industrie'!$Q5)^(P$5738-$D$5738)/1000</f>
        <v>0</v>
      </c>
      <c r="Q5796" s="223">
        <f>Q5745*'Usages industrie'!$P5*(1+'Usages industrie'!$Q5)^(Q$5738-$D$5738)/1000</f>
        <v>0</v>
      </c>
      <c r="R5796" s="223">
        <f>R5745*'Usages industrie'!$P5*(1+'Usages industrie'!$Q5)^(R$5738-$D$5738)/1000</f>
        <v>0</v>
      </c>
    </row>
    <row r="5797" spans="1:18" hidden="1" outlineLevel="2" x14ac:dyDescent="0.25">
      <c r="A5797" s="222" t="str">
        <f>'Usages industrie'!A6</f>
        <v>Usage industriel n°3</v>
      </c>
      <c r="B5797" s="222" t="s">
        <v>645</v>
      </c>
      <c r="C5797" s="222"/>
      <c r="D5797" s="223">
        <f>D5746*'Usages industrie'!$P6*(1+'Usages industrie'!$Q6)^(D$5738-$D$5738)/1000</f>
        <v>0</v>
      </c>
      <c r="E5797" s="223">
        <f>E5746*'Usages industrie'!$P6*(1+'Usages industrie'!$Q6)^(E$5738-$D$5738)/1000</f>
        <v>0</v>
      </c>
      <c r="F5797" s="223">
        <f>F5746*'Usages industrie'!$P6*(1+'Usages industrie'!$Q6)^(F$5738-$D$5738)/1000</f>
        <v>0</v>
      </c>
      <c r="G5797" s="223">
        <f>G5746*'Usages industrie'!$P6*(1+'Usages industrie'!$Q6)^(G$5738-$D$5738)/1000</f>
        <v>0</v>
      </c>
      <c r="H5797" s="223">
        <f>H5746*'Usages industrie'!$P6*(1+'Usages industrie'!$Q6)^(H$5738-$D$5738)/1000</f>
        <v>0</v>
      </c>
      <c r="I5797" s="223">
        <f>I5746*'Usages industrie'!$P6*(1+'Usages industrie'!$Q6)^(I$5738-$D$5738)/1000</f>
        <v>0</v>
      </c>
      <c r="J5797" s="223">
        <f>J5746*'Usages industrie'!$P6*(1+'Usages industrie'!$Q6)^(J$5738-$D$5738)/1000</f>
        <v>0</v>
      </c>
      <c r="K5797" s="223">
        <f>K5746*'Usages industrie'!$P6*(1+'Usages industrie'!$Q6)^(K$5738-$D$5738)/1000</f>
        <v>0</v>
      </c>
      <c r="L5797" s="223">
        <f>L5746*'Usages industrie'!$P6*(1+'Usages industrie'!$Q6)^(L$5738-$D$5738)/1000</f>
        <v>0</v>
      </c>
      <c r="M5797" s="223">
        <f>M5746*'Usages industrie'!$P6*(1+'Usages industrie'!$Q6)^(M$5738-$D$5738)/1000</f>
        <v>0</v>
      </c>
      <c r="N5797" s="223">
        <f>N5746*'Usages industrie'!$P6*(1+'Usages industrie'!$Q6)^(N$5738-$D$5738)/1000</f>
        <v>0</v>
      </c>
      <c r="O5797" s="223">
        <f>O5746*'Usages industrie'!$P6*(1+'Usages industrie'!$Q6)^(O$5738-$D$5738)/1000</f>
        <v>0</v>
      </c>
      <c r="P5797" s="223">
        <f>P5746*'Usages industrie'!$P6*(1+'Usages industrie'!$Q6)^(P$5738-$D$5738)/1000</f>
        <v>0</v>
      </c>
      <c r="Q5797" s="223">
        <f>Q5746*'Usages industrie'!$P6*(1+'Usages industrie'!$Q6)^(Q$5738-$D$5738)/1000</f>
        <v>0</v>
      </c>
      <c r="R5797" s="223">
        <f>R5746*'Usages industrie'!$P6*(1+'Usages industrie'!$Q6)^(R$5738-$D$5738)/1000</f>
        <v>0</v>
      </c>
    </row>
    <row r="5798" spans="1:18" hidden="1" outlineLevel="2" x14ac:dyDescent="0.25">
      <c r="A5798" s="222" t="str">
        <f>'Usages industrie'!A7</f>
        <v>Usage industriel n°4</v>
      </c>
      <c r="B5798" s="222" t="s">
        <v>645</v>
      </c>
      <c r="C5798" s="222"/>
      <c r="D5798" s="223">
        <f>D5747*'Usages industrie'!$P7*(1+'Usages industrie'!$Q7)^(D$5738-$D$5738)/1000</f>
        <v>0</v>
      </c>
      <c r="E5798" s="223">
        <f>E5747*'Usages industrie'!$P7*(1+'Usages industrie'!$Q7)^(E$5738-$D$5738)/1000</f>
        <v>0</v>
      </c>
      <c r="F5798" s="223">
        <f>F5747*'Usages industrie'!$P7*(1+'Usages industrie'!$Q7)^(F$5738-$D$5738)/1000</f>
        <v>0</v>
      </c>
      <c r="G5798" s="223">
        <f>G5747*'Usages industrie'!$P7*(1+'Usages industrie'!$Q7)^(G$5738-$D$5738)/1000</f>
        <v>0</v>
      </c>
      <c r="H5798" s="223">
        <f>H5747*'Usages industrie'!$P7*(1+'Usages industrie'!$Q7)^(H$5738-$D$5738)/1000</f>
        <v>0</v>
      </c>
      <c r="I5798" s="223">
        <f>I5747*'Usages industrie'!$P7*(1+'Usages industrie'!$Q7)^(I$5738-$D$5738)/1000</f>
        <v>0</v>
      </c>
      <c r="J5798" s="223">
        <f>J5747*'Usages industrie'!$P7*(1+'Usages industrie'!$Q7)^(J$5738-$D$5738)/1000</f>
        <v>0</v>
      </c>
      <c r="K5798" s="223">
        <f>K5747*'Usages industrie'!$P7*(1+'Usages industrie'!$Q7)^(K$5738-$D$5738)/1000</f>
        <v>0</v>
      </c>
      <c r="L5798" s="223">
        <f>L5747*'Usages industrie'!$P7*(1+'Usages industrie'!$Q7)^(L$5738-$D$5738)/1000</f>
        <v>0</v>
      </c>
      <c r="M5798" s="223">
        <f>M5747*'Usages industrie'!$P7*(1+'Usages industrie'!$Q7)^(M$5738-$D$5738)/1000</f>
        <v>0</v>
      </c>
      <c r="N5798" s="223">
        <f>N5747*'Usages industrie'!$P7*(1+'Usages industrie'!$Q7)^(N$5738-$D$5738)/1000</f>
        <v>0</v>
      </c>
      <c r="O5798" s="223">
        <f>O5747*'Usages industrie'!$P7*(1+'Usages industrie'!$Q7)^(O$5738-$D$5738)/1000</f>
        <v>0</v>
      </c>
      <c r="P5798" s="223">
        <f>P5747*'Usages industrie'!$P7*(1+'Usages industrie'!$Q7)^(P$5738-$D$5738)/1000</f>
        <v>0</v>
      </c>
      <c r="Q5798" s="223">
        <f>Q5747*'Usages industrie'!$P7*(1+'Usages industrie'!$Q7)^(Q$5738-$D$5738)/1000</f>
        <v>0</v>
      </c>
      <c r="R5798" s="223">
        <f>R5747*'Usages industrie'!$P7*(1+'Usages industrie'!$Q7)^(R$5738-$D$5738)/1000</f>
        <v>0</v>
      </c>
    </row>
    <row r="5799" spans="1:18" hidden="1" outlineLevel="2" x14ac:dyDescent="0.25">
      <c r="A5799" s="222" t="str">
        <f>'Usages industrie'!A8</f>
        <v>Usage industriel n°5</v>
      </c>
      <c r="B5799" s="222" t="s">
        <v>645</v>
      </c>
      <c r="C5799" s="222"/>
      <c r="D5799" s="223">
        <f>D5748*'Usages industrie'!$P8*(1+'Usages industrie'!$Q8)^(D$5738-$D$5738)/1000</f>
        <v>0</v>
      </c>
      <c r="E5799" s="223">
        <f>E5748*'Usages industrie'!$P8*(1+'Usages industrie'!$Q8)^(E$5738-$D$5738)/1000</f>
        <v>0</v>
      </c>
      <c r="F5799" s="223">
        <f>F5748*'Usages industrie'!$P8*(1+'Usages industrie'!$Q8)^(F$5738-$D$5738)/1000</f>
        <v>0</v>
      </c>
      <c r="G5799" s="223">
        <f>G5748*'Usages industrie'!$P8*(1+'Usages industrie'!$Q8)^(G$5738-$D$5738)/1000</f>
        <v>0</v>
      </c>
      <c r="H5799" s="223">
        <f>H5748*'Usages industrie'!$P8*(1+'Usages industrie'!$Q8)^(H$5738-$D$5738)/1000</f>
        <v>0</v>
      </c>
      <c r="I5799" s="223">
        <f>I5748*'Usages industrie'!$P8*(1+'Usages industrie'!$Q8)^(I$5738-$D$5738)/1000</f>
        <v>0</v>
      </c>
      <c r="J5799" s="223">
        <f>J5748*'Usages industrie'!$P8*(1+'Usages industrie'!$Q8)^(J$5738-$D$5738)/1000</f>
        <v>0</v>
      </c>
      <c r="K5799" s="223">
        <f>K5748*'Usages industrie'!$P8*(1+'Usages industrie'!$Q8)^(K$5738-$D$5738)/1000</f>
        <v>0</v>
      </c>
      <c r="L5799" s="223">
        <f>L5748*'Usages industrie'!$P8*(1+'Usages industrie'!$Q8)^(L$5738-$D$5738)/1000</f>
        <v>0</v>
      </c>
      <c r="M5799" s="223">
        <f>M5748*'Usages industrie'!$P8*(1+'Usages industrie'!$Q8)^(M$5738-$D$5738)/1000</f>
        <v>0</v>
      </c>
      <c r="N5799" s="223">
        <f>N5748*'Usages industrie'!$P8*(1+'Usages industrie'!$Q8)^(N$5738-$D$5738)/1000</f>
        <v>0</v>
      </c>
      <c r="O5799" s="223">
        <f>O5748*'Usages industrie'!$P8*(1+'Usages industrie'!$Q8)^(O$5738-$D$5738)/1000</f>
        <v>0</v>
      </c>
      <c r="P5799" s="223">
        <f>P5748*'Usages industrie'!$P8*(1+'Usages industrie'!$Q8)^(P$5738-$D$5738)/1000</f>
        <v>0</v>
      </c>
      <c r="Q5799" s="223">
        <f>Q5748*'Usages industrie'!$P8*(1+'Usages industrie'!$Q8)^(Q$5738-$D$5738)/1000</f>
        <v>0</v>
      </c>
      <c r="R5799" s="223">
        <f>R5748*'Usages industrie'!$P8*(1+'Usages industrie'!$Q8)^(R$5738-$D$5738)/1000</f>
        <v>0</v>
      </c>
    </row>
    <row r="5800" spans="1:18" hidden="1" outlineLevel="2" x14ac:dyDescent="0.25">
      <c r="A5800" s="222" t="str">
        <f>'Usages industrie'!A9</f>
        <v>Usage industriel n°6</v>
      </c>
      <c r="B5800" s="222" t="s">
        <v>645</v>
      </c>
      <c r="C5800" s="222"/>
      <c r="D5800" s="223">
        <f>D5749*'Usages industrie'!$P9*(1+'Usages industrie'!$Q9)^(D$5738-$D$5738)/1000</f>
        <v>0</v>
      </c>
      <c r="E5800" s="223">
        <f>E5749*'Usages industrie'!$P9*(1+'Usages industrie'!$Q9)^(E$5738-$D$5738)/1000</f>
        <v>0</v>
      </c>
      <c r="F5800" s="223">
        <f>F5749*'Usages industrie'!$P9*(1+'Usages industrie'!$Q9)^(F$5738-$D$5738)/1000</f>
        <v>0</v>
      </c>
      <c r="G5800" s="223">
        <f>G5749*'Usages industrie'!$P9*(1+'Usages industrie'!$Q9)^(G$5738-$D$5738)/1000</f>
        <v>0</v>
      </c>
      <c r="H5800" s="223">
        <f>H5749*'Usages industrie'!$P9*(1+'Usages industrie'!$Q9)^(H$5738-$D$5738)/1000</f>
        <v>0</v>
      </c>
      <c r="I5800" s="223">
        <f>I5749*'Usages industrie'!$P9*(1+'Usages industrie'!$Q9)^(I$5738-$D$5738)/1000</f>
        <v>0</v>
      </c>
      <c r="J5800" s="223">
        <f>J5749*'Usages industrie'!$P9*(1+'Usages industrie'!$Q9)^(J$5738-$D$5738)/1000</f>
        <v>0</v>
      </c>
      <c r="K5800" s="223">
        <f>K5749*'Usages industrie'!$P9*(1+'Usages industrie'!$Q9)^(K$5738-$D$5738)/1000</f>
        <v>0</v>
      </c>
      <c r="L5800" s="223">
        <f>L5749*'Usages industrie'!$P9*(1+'Usages industrie'!$Q9)^(L$5738-$D$5738)/1000</f>
        <v>0</v>
      </c>
      <c r="M5800" s="223">
        <f>M5749*'Usages industrie'!$P9*(1+'Usages industrie'!$Q9)^(M$5738-$D$5738)/1000</f>
        <v>0</v>
      </c>
      <c r="N5800" s="223">
        <f>N5749*'Usages industrie'!$P9*(1+'Usages industrie'!$Q9)^(N$5738-$D$5738)/1000</f>
        <v>0</v>
      </c>
      <c r="O5800" s="223">
        <f>O5749*'Usages industrie'!$P9*(1+'Usages industrie'!$Q9)^(O$5738-$D$5738)/1000</f>
        <v>0</v>
      </c>
      <c r="P5800" s="223">
        <f>P5749*'Usages industrie'!$P9*(1+'Usages industrie'!$Q9)^(P$5738-$D$5738)/1000</f>
        <v>0</v>
      </c>
      <c r="Q5800" s="223">
        <f>Q5749*'Usages industrie'!$P9*(1+'Usages industrie'!$Q9)^(Q$5738-$D$5738)/1000</f>
        <v>0</v>
      </c>
      <c r="R5800" s="223">
        <f>R5749*'Usages industrie'!$P9*(1+'Usages industrie'!$Q9)^(R$5738-$D$5738)/1000</f>
        <v>0</v>
      </c>
    </row>
    <row r="5801" spans="1:18" hidden="1" outlineLevel="2" x14ac:dyDescent="0.25">
      <c r="A5801" s="222" t="str">
        <f>'Usages industrie'!A10</f>
        <v>Usage industriel n°7</v>
      </c>
      <c r="B5801" s="222" t="s">
        <v>645</v>
      </c>
      <c r="C5801" s="222"/>
      <c r="D5801" s="223">
        <f>D5750*'Usages industrie'!$P10*(1+'Usages industrie'!$Q10)^(D$5738-$D$5738)/1000</f>
        <v>0</v>
      </c>
      <c r="E5801" s="223">
        <f>E5750*'Usages industrie'!$P10*(1+'Usages industrie'!$Q10)^(E$5738-$D$5738)/1000</f>
        <v>0</v>
      </c>
      <c r="F5801" s="223">
        <f>F5750*'Usages industrie'!$P10*(1+'Usages industrie'!$Q10)^(F$5738-$D$5738)/1000</f>
        <v>0</v>
      </c>
      <c r="G5801" s="223">
        <f>G5750*'Usages industrie'!$P10*(1+'Usages industrie'!$Q10)^(G$5738-$D$5738)/1000</f>
        <v>0</v>
      </c>
      <c r="H5801" s="223">
        <f>H5750*'Usages industrie'!$P10*(1+'Usages industrie'!$Q10)^(H$5738-$D$5738)/1000</f>
        <v>0</v>
      </c>
      <c r="I5801" s="223">
        <f>I5750*'Usages industrie'!$P10*(1+'Usages industrie'!$Q10)^(I$5738-$D$5738)/1000</f>
        <v>0</v>
      </c>
      <c r="J5801" s="223">
        <f>J5750*'Usages industrie'!$P10*(1+'Usages industrie'!$Q10)^(J$5738-$D$5738)/1000</f>
        <v>0</v>
      </c>
      <c r="K5801" s="223">
        <f>K5750*'Usages industrie'!$P10*(1+'Usages industrie'!$Q10)^(K$5738-$D$5738)/1000</f>
        <v>0</v>
      </c>
      <c r="L5801" s="223">
        <f>L5750*'Usages industrie'!$P10*(1+'Usages industrie'!$Q10)^(L$5738-$D$5738)/1000</f>
        <v>0</v>
      </c>
      <c r="M5801" s="223">
        <f>M5750*'Usages industrie'!$P10*(1+'Usages industrie'!$Q10)^(M$5738-$D$5738)/1000</f>
        <v>0</v>
      </c>
      <c r="N5801" s="223">
        <f>N5750*'Usages industrie'!$P10*(1+'Usages industrie'!$Q10)^(N$5738-$D$5738)/1000</f>
        <v>0</v>
      </c>
      <c r="O5801" s="223">
        <f>O5750*'Usages industrie'!$P10*(1+'Usages industrie'!$Q10)^(O$5738-$D$5738)/1000</f>
        <v>0</v>
      </c>
      <c r="P5801" s="223">
        <f>P5750*'Usages industrie'!$P10*(1+'Usages industrie'!$Q10)^(P$5738-$D$5738)/1000</f>
        <v>0</v>
      </c>
      <c r="Q5801" s="223">
        <f>Q5750*'Usages industrie'!$P10*(1+'Usages industrie'!$Q10)^(Q$5738-$D$5738)/1000</f>
        <v>0</v>
      </c>
      <c r="R5801" s="223">
        <f>R5750*'Usages industrie'!$P10*(1+'Usages industrie'!$Q10)^(R$5738-$D$5738)/1000</f>
        <v>0</v>
      </c>
    </row>
    <row r="5802" spans="1:18" hidden="1" outlineLevel="2" x14ac:dyDescent="0.25">
      <c r="A5802" s="222" t="str">
        <f>'Usages industrie'!A11</f>
        <v>Usage industriel n°8</v>
      </c>
      <c r="B5802" s="222" t="s">
        <v>645</v>
      </c>
      <c r="C5802" s="222"/>
      <c r="D5802" s="223">
        <f>D5751*'Usages industrie'!$P11*(1+'Usages industrie'!$Q11)^(D$5738-$D$5738)/1000</f>
        <v>0</v>
      </c>
      <c r="E5802" s="223">
        <f>E5751*'Usages industrie'!$P11*(1+'Usages industrie'!$Q11)^(E$5738-$D$5738)/1000</f>
        <v>0</v>
      </c>
      <c r="F5802" s="223">
        <f>F5751*'Usages industrie'!$P11*(1+'Usages industrie'!$Q11)^(F$5738-$D$5738)/1000</f>
        <v>0</v>
      </c>
      <c r="G5802" s="223">
        <f>G5751*'Usages industrie'!$P11*(1+'Usages industrie'!$Q11)^(G$5738-$D$5738)/1000</f>
        <v>0</v>
      </c>
      <c r="H5802" s="223">
        <f>H5751*'Usages industrie'!$P11*(1+'Usages industrie'!$Q11)^(H$5738-$D$5738)/1000</f>
        <v>0</v>
      </c>
      <c r="I5802" s="223">
        <f>I5751*'Usages industrie'!$P11*(1+'Usages industrie'!$Q11)^(I$5738-$D$5738)/1000</f>
        <v>0</v>
      </c>
      <c r="J5802" s="223">
        <f>J5751*'Usages industrie'!$P11*(1+'Usages industrie'!$Q11)^(J$5738-$D$5738)/1000</f>
        <v>0</v>
      </c>
      <c r="K5802" s="223">
        <f>K5751*'Usages industrie'!$P11*(1+'Usages industrie'!$Q11)^(K$5738-$D$5738)/1000</f>
        <v>0</v>
      </c>
      <c r="L5802" s="223">
        <f>L5751*'Usages industrie'!$P11*(1+'Usages industrie'!$Q11)^(L$5738-$D$5738)/1000</f>
        <v>0</v>
      </c>
      <c r="M5802" s="223">
        <f>M5751*'Usages industrie'!$P11*(1+'Usages industrie'!$Q11)^(M$5738-$D$5738)/1000</f>
        <v>0</v>
      </c>
      <c r="N5802" s="223">
        <f>N5751*'Usages industrie'!$P11*(1+'Usages industrie'!$Q11)^(N$5738-$D$5738)/1000</f>
        <v>0</v>
      </c>
      <c r="O5802" s="223">
        <f>O5751*'Usages industrie'!$P11*(1+'Usages industrie'!$Q11)^(O$5738-$D$5738)/1000</f>
        <v>0</v>
      </c>
      <c r="P5802" s="223">
        <f>P5751*'Usages industrie'!$P11*(1+'Usages industrie'!$Q11)^(P$5738-$D$5738)/1000</f>
        <v>0</v>
      </c>
      <c r="Q5802" s="223">
        <f>Q5751*'Usages industrie'!$P11*(1+'Usages industrie'!$Q11)^(Q$5738-$D$5738)/1000</f>
        <v>0</v>
      </c>
      <c r="R5802" s="223">
        <f>R5751*'Usages industrie'!$P11*(1+'Usages industrie'!$Q11)^(R$5738-$D$5738)/1000</f>
        <v>0</v>
      </c>
    </row>
    <row r="5803" spans="1:18" hidden="1" outlineLevel="2" x14ac:dyDescent="0.25">
      <c r="A5803" s="222" t="str">
        <f>'Usages industrie'!A12</f>
        <v>Usage industriel n°9</v>
      </c>
      <c r="B5803" s="222" t="s">
        <v>645</v>
      </c>
      <c r="C5803" s="222"/>
      <c r="D5803" s="223">
        <f>D5752*'Usages industrie'!$P12*(1+'Usages industrie'!$Q12)^(D$5738-$D$5738)/1000</f>
        <v>0</v>
      </c>
      <c r="E5803" s="223">
        <f>E5752*'Usages industrie'!$P12*(1+'Usages industrie'!$Q12)^(E$5738-$D$5738)/1000</f>
        <v>0</v>
      </c>
      <c r="F5803" s="223">
        <f>F5752*'Usages industrie'!$P12*(1+'Usages industrie'!$Q12)^(F$5738-$D$5738)/1000</f>
        <v>0</v>
      </c>
      <c r="G5803" s="223">
        <f>G5752*'Usages industrie'!$P12*(1+'Usages industrie'!$Q12)^(G$5738-$D$5738)/1000</f>
        <v>0</v>
      </c>
      <c r="H5803" s="223">
        <f>H5752*'Usages industrie'!$P12*(1+'Usages industrie'!$Q12)^(H$5738-$D$5738)/1000</f>
        <v>0</v>
      </c>
      <c r="I5803" s="223">
        <f>I5752*'Usages industrie'!$P12*(1+'Usages industrie'!$Q12)^(I$5738-$D$5738)/1000</f>
        <v>0</v>
      </c>
      <c r="J5803" s="223">
        <f>J5752*'Usages industrie'!$P12*(1+'Usages industrie'!$Q12)^(J$5738-$D$5738)/1000</f>
        <v>0</v>
      </c>
      <c r="K5803" s="223">
        <f>K5752*'Usages industrie'!$P12*(1+'Usages industrie'!$Q12)^(K$5738-$D$5738)/1000</f>
        <v>0</v>
      </c>
      <c r="L5803" s="223">
        <f>L5752*'Usages industrie'!$P12*(1+'Usages industrie'!$Q12)^(L$5738-$D$5738)/1000</f>
        <v>0</v>
      </c>
      <c r="M5803" s="223">
        <f>M5752*'Usages industrie'!$P12*(1+'Usages industrie'!$Q12)^(M$5738-$D$5738)/1000</f>
        <v>0</v>
      </c>
      <c r="N5803" s="223">
        <f>N5752*'Usages industrie'!$P12*(1+'Usages industrie'!$Q12)^(N$5738-$D$5738)/1000</f>
        <v>0</v>
      </c>
      <c r="O5803" s="223">
        <f>O5752*'Usages industrie'!$P12*(1+'Usages industrie'!$Q12)^(O$5738-$D$5738)/1000</f>
        <v>0</v>
      </c>
      <c r="P5803" s="223">
        <f>P5752*'Usages industrie'!$P12*(1+'Usages industrie'!$Q12)^(P$5738-$D$5738)/1000</f>
        <v>0</v>
      </c>
      <c r="Q5803" s="223">
        <f>Q5752*'Usages industrie'!$P12*(1+'Usages industrie'!$Q12)^(Q$5738-$D$5738)/1000</f>
        <v>0</v>
      </c>
      <c r="R5803" s="223">
        <f>R5752*'Usages industrie'!$P12*(1+'Usages industrie'!$Q12)^(R$5738-$D$5738)/1000</f>
        <v>0</v>
      </c>
    </row>
    <row r="5804" spans="1:18" hidden="1" outlineLevel="2" x14ac:dyDescent="0.25">
      <c r="A5804" s="222" t="str">
        <f>'Usages industrie'!A13</f>
        <v>Usage industriel n°10</v>
      </c>
      <c r="B5804" s="222" t="s">
        <v>645</v>
      </c>
      <c r="C5804" s="222"/>
      <c r="D5804" s="223">
        <f>D5753*'Usages industrie'!$P13*(1+'Usages industrie'!$Q13)^(D$5738-$D$5738)/1000</f>
        <v>0</v>
      </c>
      <c r="E5804" s="223">
        <f>E5753*'Usages industrie'!$P13*(1+'Usages industrie'!$Q13)^(E$5738-$D$5738)/1000</f>
        <v>0</v>
      </c>
      <c r="F5804" s="223">
        <f>F5753*'Usages industrie'!$P13*(1+'Usages industrie'!$Q13)^(F$5738-$D$5738)/1000</f>
        <v>0</v>
      </c>
      <c r="G5804" s="223">
        <f>G5753*'Usages industrie'!$P13*(1+'Usages industrie'!$Q13)^(G$5738-$D$5738)/1000</f>
        <v>0</v>
      </c>
      <c r="H5804" s="223">
        <f>H5753*'Usages industrie'!$P13*(1+'Usages industrie'!$Q13)^(H$5738-$D$5738)/1000</f>
        <v>0</v>
      </c>
      <c r="I5804" s="223">
        <f>I5753*'Usages industrie'!$P13*(1+'Usages industrie'!$Q13)^(I$5738-$D$5738)/1000</f>
        <v>0</v>
      </c>
      <c r="J5804" s="223">
        <f>J5753*'Usages industrie'!$P13*(1+'Usages industrie'!$Q13)^(J$5738-$D$5738)/1000</f>
        <v>0</v>
      </c>
      <c r="K5804" s="223">
        <f>K5753*'Usages industrie'!$P13*(1+'Usages industrie'!$Q13)^(K$5738-$D$5738)/1000</f>
        <v>0</v>
      </c>
      <c r="L5804" s="223">
        <f>L5753*'Usages industrie'!$P13*(1+'Usages industrie'!$Q13)^(L$5738-$D$5738)/1000</f>
        <v>0</v>
      </c>
      <c r="M5804" s="223">
        <f>M5753*'Usages industrie'!$P13*(1+'Usages industrie'!$Q13)^(M$5738-$D$5738)/1000</f>
        <v>0</v>
      </c>
      <c r="N5804" s="223">
        <f>N5753*'Usages industrie'!$P13*(1+'Usages industrie'!$Q13)^(N$5738-$D$5738)/1000</f>
        <v>0</v>
      </c>
      <c r="O5804" s="223">
        <f>O5753*'Usages industrie'!$P13*(1+'Usages industrie'!$Q13)^(O$5738-$D$5738)/1000</f>
        <v>0</v>
      </c>
      <c r="P5804" s="223">
        <f>P5753*'Usages industrie'!$P13*(1+'Usages industrie'!$Q13)^(P$5738-$D$5738)/1000</f>
        <v>0</v>
      </c>
      <c r="Q5804" s="223">
        <f>Q5753*'Usages industrie'!$P13*(1+'Usages industrie'!$Q13)^(Q$5738-$D$5738)/1000</f>
        <v>0</v>
      </c>
      <c r="R5804" s="223">
        <f>R5753*'Usages industrie'!$P13*(1+'Usages industrie'!$Q13)^(R$5738-$D$5738)/1000</f>
        <v>0</v>
      </c>
    </row>
    <row r="5805" spans="1:18" hidden="1" outlineLevel="2" x14ac:dyDescent="0.25">
      <c r="A5805" s="222" t="str">
        <f>'Usages industrie'!A14</f>
        <v>Usage industriel n°11</v>
      </c>
      <c r="B5805" s="222" t="s">
        <v>645</v>
      </c>
      <c r="C5805" s="222"/>
      <c r="D5805" s="223">
        <f>D5754*'Usages industrie'!$P14*(1+'Usages industrie'!$Q14)^(D$5738-$D$5738)/1000</f>
        <v>0</v>
      </c>
      <c r="E5805" s="223">
        <f>E5754*'Usages industrie'!$P14*(1+'Usages industrie'!$Q14)^(E$5738-$D$5738)/1000</f>
        <v>0</v>
      </c>
      <c r="F5805" s="223">
        <f>F5754*'Usages industrie'!$P14*(1+'Usages industrie'!$Q14)^(F$5738-$D$5738)/1000</f>
        <v>0</v>
      </c>
      <c r="G5805" s="223">
        <f>G5754*'Usages industrie'!$P14*(1+'Usages industrie'!$Q14)^(G$5738-$D$5738)/1000</f>
        <v>0</v>
      </c>
      <c r="H5805" s="223">
        <f>H5754*'Usages industrie'!$P14*(1+'Usages industrie'!$Q14)^(H$5738-$D$5738)/1000</f>
        <v>0</v>
      </c>
      <c r="I5805" s="223">
        <f>I5754*'Usages industrie'!$P14*(1+'Usages industrie'!$Q14)^(I$5738-$D$5738)/1000</f>
        <v>0</v>
      </c>
      <c r="J5805" s="223">
        <f>J5754*'Usages industrie'!$P14*(1+'Usages industrie'!$Q14)^(J$5738-$D$5738)/1000</f>
        <v>0</v>
      </c>
      <c r="K5805" s="223">
        <f>K5754*'Usages industrie'!$P14*(1+'Usages industrie'!$Q14)^(K$5738-$D$5738)/1000</f>
        <v>0</v>
      </c>
      <c r="L5805" s="223">
        <f>L5754*'Usages industrie'!$P14*(1+'Usages industrie'!$Q14)^(L$5738-$D$5738)/1000</f>
        <v>0</v>
      </c>
      <c r="M5805" s="223">
        <f>M5754*'Usages industrie'!$P14*(1+'Usages industrie'!$Q14)^(M$5738-$D$5738)/1000</f>
        <v>0</v>
      </c>
      <c r="N5805" s="223">
        <f>N5754*'Usages industrie'!$P14*(1+'Usages industrie'!$Q14)^(N$5738-$D$5738)/1000</f>
        <v>0</v>
      </c>
      <c r="O5805" s="223">
        <f>O5754*'Usages industrie'!$P14*(1+'Usages industrie'!$Q14)^(O$5738-$D$5738)/1000</f>
        <v>0</v>
      </c>
      <c r="P5805" s="223">
        <f>P5754*'Usages industrie'!$P14*(1+'Usages industrie'!$Q14)^(P$5738-$D$5738)/1000</f>
        <v>0</v>
      </c>
      <c r="Q5805" s="223">
        <f>Q5754*'Usages industrie'!$P14*(1+'Usages industrie'!$Q14)^(Q$5738-$D$5738)/1000</f>
        <v>0</v>
      </c>
      <c r="R5805" s="223">
        <f>R5754*'Usages industrie'!$P14*(1+'Usages industrie'!$Q14)^(R$5738-$D$5738)/1000</f>
        <v>0</v>
      </c>
    </row>
    <row r="5806" spans="1:18" hidden="1" outlineLevel="2" x14ac:dyDescent="0.25">
      <c r="A5806" s="222" t="str">
        <f>'Usages industrie'!A15</f>
        <v>Usage industriel n°12</v>
      </c>
      <c r="B5806" s="222" t="s">
        <v>645</v>
      </c>
      <c r="C5806" s="222"/>
      <c r="D5806" s="223">
        <f>D5755*'Usages industrie'!$P15*(1+'Usages industrie'!$Q15)^(D$5738-$D$5738)/1000</f>
        <v>0</v>
      </c>
      <c r="E5806" s="223">
        <f>E5755*'Usages industrie'!$P15*(1+'Usages industrie'!$Q15)^(E$5738-$D$5738)/1000</f>
        <v>0</v>
      </c>
      <c r="F5806" s="223">
        <f>F5755*'Usages industrie'!$P15*(1+'Usages industrie'!$Q15)^(F$5738-$D$5738)/1000</f>
        <v>0</v>
      </c>
      <c r="G5806" s="223">
        <f>G5755*'Usages industrie'!$P15*(1+'Usages industrie'!$Q15)^(G$5738-$D$5738)/1000</f>
        <v>0</v>
      </c>
      <c r="H5806" s="223">
        <f>H5755*'Usages industrie'!$P15*(1+'Usages industrie'!$Q15)^(H$5738-$D$5738)/1000</f>
        <v>0</v>
      </c>
      <c r="I5806" s="223">
        <f>I5755*'Usages industrie'!$P15*(1+'Usages industrie'!$Q15)^(I$5738-$D$5738)/1000</f>
        <v>0</v>
      </c>
      <c r="J5806" s="223">
        <f>J5755*'Usages industrie'!$P15*(1+'Usages industrie'!$Q15)^(J$5738-$D$5738)/1000</f>
        <v>0</v>
      </c>
      <c r="K5806" s="223">
        <f>K5755*'Usages industrie'!$P15*(1+'Usages industrie'!$Q15)^(K$5738-$D$5738)/1000</f>
        <v>0</v>
      </c>
      <c r="L5806" s="223">
        <f>L5755*'Usages industrie'!$P15*(1+'Usages industrie'!$Q15)^(L$5738-$D$5738)/1000</f>
        <v>0</v>
      </c>
      <c r="M5806" s="223">
        <f>M5755*'Usages industrie'!$P15*(1+'Usages industrie'!$Q15)^(M$5738-$D$5738)/1000</f>
        <v>0</v>
      </c>
      <c r="N5806" s="223">
        <f>N5755*'Usages industrie'!$P15*(1+'Usages industrie'!$Q15)^(N$5738-$D$5738)/1000</f>
        <v>0</v>
      </c>
      <c r="O5806" s="223">
        <f>O5755*'Usages industrie'!$P15*(1+'Usages industrie'!$Q15)^(O$5738-$D$5738)/1000</f>
        <v>0</v>
      </c>
      <c r="P5806" s="223">
        <f>P5755*'Usages industrie'!$P15*(1+'Usages industrie'!$Q15)^(P$5738-$D$5738)/1000</f>
        <v>0</v>
      </c>
      <c r="Q5806" s="223">
        <f>Q5755*'Usages industrie'!$P15*(1+'Usages industrie'!$Q15)^(Q$5738-$D$5738)/1000</f>
        <v>0</v>
      </c>
      <c r="R5806" s="223">
        <f>R5755*'Usages industrie'!$P15*(1+'Usages industrie'!$Q15)^(R$5738-$D$5738)/1000</f>
        <v>0</v>
      </c>
    </row>
    <row r="5807" spans="1:18" hidden="1" outlineLevel="2" x14ac:dyDescent="0.25">
      <c r="A5807" s="222" t="str">
        <f>'Usages industrie'!A16</f>
        <v>Usage industriel n°13</v>
      </c>
      <c r="B5807" s="222" t="s">
        <v>645</v>
      </c>
      <c r="C5807" s="222"/>
      <c r="D5807" s="223">
        <f>D5756*'Usages industrie'!$P16*(1+'Usages industrie'!$Q16)^(D$5738-$D$5738)/1000</f>
        <v>0</v>
      </c>
      <c r="E5807" s="223">
        <f>E5756*'Usages industrie'!$P16*(1+'Usages industrie'!$Q16)^(E$5738-$D$5738)/1000</f>
        <v>0</v>
      </c>
      <c r="F5807" s="223">
        <f>F5756*'Usages industrie'!$P16*(1+'Usages industrie'!$Q16)^(F$5738-$D$5738)/1000</f>
        <v>0</v>
      </c>
      <c r="G5807" s="223">
        <f>G5756*'Usages industrie'!$P16*(1+'Usages industrie'!$Q16)^(G$5738-$D$5738)/1000</f>
        <v>0</v>
      </c>
      <c r="H5807" s="223">
        <f>H5756*'Usages industrie'!$P16*(1+'Usages industrie'!$Q16)^(H$5738-$D$5738)/1000</f>
        <v>0</v>
      </c>
      <c r="I5807" s="223">
        <f>I5756*'Usages industrie'!$P16*(1+'Usages industrie'!$Q16)^(I$5738-$D$5738)/1000</f>
        <v>0</v>
      </c>
      <c r="J5807" s="223">
        <f>J5756*'Usages industrie'!$P16*(1+'Usages industrie'!$Q16)^(J$5738-$D$5738)/1000</f>
        <v>0</v>
      </c>
      <c r="K5807" s="223">
        <f>K5756*'Usages industrie'!$P16*(1+'Usages industrie'!$Q16)^(K$5738-$D$5738)/1000</f>
        <v>0</v>
      </c>
      <c r="L5807" s="223">
        <f>L5756*'Usages industrie'!$P16*(1+'Usages industrie'!$Q16)^(L$5738-$D$5738)/1000</f>
        <v>0</v>
      </c>
      <c r="M5807" s="223">
        <f>M5756*'Usages industrie'!$P16*(1+'Usages industrie'!$Q16)^(M$5738-$D$5738)/1000</f>
        <v>0</v>
      </c>
      <c r="N5807" s="223">
        <f>N5756*'Usages industrie'!$P16*(1+'Usages industrie'!$Q16)^(N$5738-$D$5738)/1000</f>
        <v>0</v>
      </c>
      <c r="O5807" s="223">
        <f>O5756*'Usages industrie'!$P16*(1+'Usages industrie'!$Q16)^(O$5738-$D$5738)/1000</f>
        <v>0</v>
      </c>
      <c r="P5807" s="223">
        <f>P5756*'Usages industrie'!$P16*(1+'Usages industrie'!$Q16)^(P$5738-$D$5738)/1000</f>
        <v>0</v>
      </c>
      <c r="Q5807" s="223">
        <f>Q5756*'Usages industrie'!$P16*(1+'Usages industrie'!$Q16)^(Q$5738-$D$5738)/1000</f>
        <v>0</v>
      </c>
      <c r="R5807" s="223">
        <f>R5756*'Usages industrie'!$P16*(1+'Usages industrie'!$Q16)^(R$5738-$D$5738)/1000</f>
        <v>0</v>
      </c>
    </row>
    <row r="5808" spans="1:18" hidden="1" outlineLevel="2" x14ac:dyDescent="0.25">
      <c r="A5808" s="222" t="str">
        <f>'Usages industrie'!A17</f>
        <v>Usage industriel n°14</v>
      </c>
      <c r="B5808" s="222" t="s">
        <v>645</v>
      </c>
      <c r="C5808" s="222"/>
      <c r="D5808" s="223">
        <f>D5757*'Usages industrie'!$P17*(1+'Usages industrie'!$Q17)^(D$5738-$D$5738)/1000</f>
        <v>0</v>
      </c>
      <c r="E5808" s="223">
        <f>E5757*'Usages industrie'!$P17*(1+'Usages industrie'!$Q17)^(E$5738-$D$5738)/1000</f>
        <v>0</v>
      </c>
      <c r="F5808" s="223">
        <f>F5757*'Usages industrie'!$P17*(1+'Usages industrie'!$Q17)^(F$5738-$D$5738)/1000</f>
        <v>0</v>
      </c>
      <c r="G5808" s="223">
        <f>G5757*'Usages industrie'!$P17*(1+'Usages industrie'!$Q17)^(G$5738-$D$5738)/1000</f>
        <v>0</v>
      </c>
      <c r="H5808" s="223">
        <f>H5757*'Usages industrie'!$P17*(1+'Usages industrie'!$Q17)^(H$5738-$D$5738)/1000</f>
        <v>0</v>
      </c>
      <c r="I5808" s="223">
        <f>I5757*'Usages industrie'!$P17*(1+'Usages industrie'!$Q17)^(I$5738-$D$5738)/1000</f>
        <v>0</v>
      </c>
      <c r="J5808" s="223">
        <f>J5757*'Usages industrie'!$P17*(1+'Usages industrie'!$Q17)^(J$5738-$D$5738)/1000</f>
        <v>0</v>
      </c>
      <c r="K5808" s="223">
        <f>K5757*'Usages industrie'!$P17*(1+'Usages industrie'!$Q17)^(K$5738-$D$5738)/1000</f>
        <v>0</v>
      </c>
      <c r="L5808" s="223">
        <f>L5757*'Usages industrie'!$P17*(1+'Usages industrie'!$Q17)^(L$5738-$D$5738)/1000</f>
        <v>0</v>
      </c>
      <c r="M5808" s="223">
        <f>M5757*'Usages industrie'!$P17*(1+'Usages industrie'!$Q17)^(M$5738-$D$5738)/1000</f>
        <v>0</v>
      </c>
      <c r="N5808" s="223">
        <f>N5757*'Usages industrie'!$P17*(1+'Usages industrie'!$Q17)^(N$5738-$D$5738)/1000</f>
        <v>0</v>
      </c>
      <c r="O5808" s="223">
        <f>O5757*'Usages industrie'!$P17*(1+'Usages industrie'!$Q17)^(O$5738-$D$5738)/1000</f>
        <v>0</v>
      </c>
      <c r="P5808" s="223">
        <f>P5757*'Usages industrie'!$P17*(1+'Usages industrie'!$Q17)^(P$5738-$D$5738)/1000</f>
        <v>0</v>
      </c>
      <c r="Q5808" s="223">
        <f>Q5757*'Usages industrie'!$P17*(1+'Usages industrie'!$Q17)^(Q$5738-$D$5738)/1000</f>
        <v>0</v>
      </c>
      <c r="R5808" s="223">
        <f>R5757*'Usages industrie'!$P17*(1+'Usages industrie'!$Q17)^(R$5738-$D$5738)/1000</f>
        <v>0</v>
      </c>
    </row>
    <row r="5809" spans="1:18" hidden="1" outlineLevel="2" x14ac:dyDescent="0.25">
      <c r="A5809" s="222" t="str">
        <f>'Usages industrie'!A18</f>
        <v>Usage industriel n°15</v>
      </c>
      <c r="B5809" s="222" t="s">
        <v>645</v>
      </c>
      <c r="C5809" s="222"/>
      <c r="D5809" s="223">
        <f>D5758*'Usages industrie'!$P18*(1+'Usages industrie'!$Q18)^(D$5738-$D$5738)/1000</f>
        <v>0</v>
      </c>
      <c r="E5809" s="223">
        <f>E5758*'Usages industrie'!$P18*(1+'Usages industrie'!$Q18)^(E$5738-$D$5738)/1000</f>
        <v>0</v>
      </c>
      <c r="F5809" s="223">
        <f>F5758*'Usages industrie'!$P18*(1+'Usages industrie'!$Q18)^(F$5738-$D$5738)/1000</f>
        <v>0</v>
      </c>
      <c r="G5809" s="223">
        <f>G5758*'Usages industrie'!$P18*(1+'Usages industrie'!$Q18)^(G$5738-$D$5738)/1000</f>
        <v>0</v>
      </c>
      <c r="H5809" s="223">
        <f>H5758*'Usages industrie'!$P18*(1+'Usages industrie'!$Q18)^(H$5738-$D$5738)/1000</f>
        <v>0</v>
      </c>
      <c r="I5809" s="223">
        <f>I5758*'Usages industrie'!$P18*(1+'Usages industrie'!$Q18)^(I$5738-$D$5738)/1000</f>
        <v>0</v>
      </c>
      <c r="J5809" s="223">
        <f>J5758*'Usages industrie'!$P18*(1+'Usages industrie'!$Q18)^(J$5738-$D$5738)/1000</f>
        <v>0</v>
      </c>
      <c r="K5809" s="223">
        <f>K5758*'Usages industrie'!$P18*(1+'Usages industrie'!$Q18)^(K$5738-$D$5738)/1000</f>
        <v>0</v>
      </c>
      <c r="L5809" s="223">
        <f>L5758*'Usages industrie'!$P18*(1+'Usages industrie'!$Q18)^(L$5738-$D$5738)/1000</f>
        <v>0</v>
      </c>
      <c r="M5809" s="223">
        <f>M5758*'Usages industrie'!$P18*(1+'Usages industrie'!$Q18)^(M$5738-$D$5738)/1000</f>
        <v>0</v>
      </c>
      <c r="N5809" s="223">
        <f>N5758*'Usages industrie'!$P18*(1+'Usages industrie'!$Q18)^(N$5738-$D$5738)/1000</f>
        <v>0</v>
      </c>
      <c r="O5809" s="223">
        <f>O5758*'Usages industrie'!$P18*(1+'Usages industrie'!$Q18)^(O$5738-$D$5738)/1000</f>
        <v>0</v>
      </c>
      <c r="P5809" s="223">
        <f>P5758*'Usages industrie'!$P18*(1+'Usages industrie'!$Q18)^(P$5738-$D$5738)/1000</f>
        <v>0</v>
      </c>
      <c r="Q5809" s="223">
        <f>Q5758*'Usages industrie'!$P18*(1+'Usages industrie'!$Q18)^(Q$5738-$D$5738)/1000</f>
        <v>0</v>
      </c>
      <c r="R5809" s="223">
        <f>R5758*'Usages industrie'!$P18*(1+'Usages industrie'!$Q18)^(R$5738-$D$5738)/1000</f>
        <v>0</v>
      </c>
    </row>
    <row r="5810" spans="1:18" hidden="1" outlineLevel="2" x14ac:dyDescent="0.25">
      <c r="A5810" s="222" t="str">
        <f>'Usages industrie'!A19</f>
        <v>Usage industriel n°16</v>
      </c>
      <c r="B5810" s="222" t="s">
        <v>645</v>
      </c>
      <c r="C5810" s="222"/>
      <c r="D5810" s="223">
        <f>D5759*'Usages industrie'!$P19*(1+'Usages industrie'!$Q19)^(D$5738-$D$5738)/1000</f>
        <v>0</v>
      </c>
      <c r="E5810" s="223">
        <f>E5759*'Usages industrie'!$P19*(1+'Usages industrie'!$Q19)^(E$5738-$D$5738)/1000</f>
        <v>0</v>
      </c>
      <c r="F5810" s="223">
        <f>F5759*'Usages industrie'!$P19*(1+'Usages industrie'!$Q19)^(F$5738-$D$5738)/1000</f>
        <v>0</v>
      </c>
      <c r="G5810" s="223">
        <f>G5759*'Usages industrie'!$P19*(1+'Usages industrie'!$Q19)^(G$5738-$D$5738)/1000</f>
        <v>0</v>
      </c>
      <c r="H5810" s="223">
        <f>H5759*'Usages industrie'!$P19*(1+'Usages industrie'!$Q19)^(H$5738-$D$5738)/1000</f>
        <v>0</v>
      </c>
      <c r="I5810" s="223">
        <f>I5759*'Usages industrie'!$P19*(1+'Usages industrie'!$Q19)^(I$5738-$D$5738)/1000</f>
        <v>0</v>
      </c>
      <c r="J5810" s="223">
        <f>J5759*'Usages industrie'!$P19*(1+'Usages industrie'!$Q19)^(J$5738-$D$5738)/1000</f>
        <v>0</v>
      </c>
      <c r="K5810" s="223">
        <f>K5759*'Usages industrie'!$P19*(1+'Usages industrie'!$Q19)^(K$5738-$D$5738)/1000</f>
        <v>0</v>
      </c>
      <c r="L5810" s="223">
        <f>L5759*'Usages industrie'!$P19*(1+'Usages industrie'!$Q19)^(L$5738-$D$5738)/1000</f>
        <v>0</v>
      </c>
      <c r="M5810" s="223">
        <f>M5759*'Usages industrie'!$P19*(1+'Usages industrie'!$Q19)^(M$5738-$D$5738)/1000</f>
        <v>0</v>
      </c>
      <c r="N5810" s="223">
        <f>N5759*'Usages industrie'!$P19*(1+'Usages industrie'!$Q19)^(N$5738-$D$5738)/1000</f>
        <v>0</v>
      </c>
      <c r="O5810" s="223">
        <f>O5759*'Usages industrie'!$P19*(1+'Usages industrie'!$Q19)^(O$5738-$D$5738)/1000</f>
        <v>0</v>
      </c>
      <c r="P5810" s="223">
        <f>P5759*'Usages industrie'!$P19*(1+'Usages industrie'!$Q19)^(P$5738-$D$5738)/1000</f>
        <v>0</v>
      </c>
      <c r="Q5810" s="223">
        <f>Q5759*'Usages industrie'!$P19*(1+'Usages industrie'!$Q19)^(Q$5738-$D$5738)/1000</f>
        <v>0</v>
      </c>
      <c r="R5810" s="223">
        <f>R5759*'Usages industrie'!$P19*(1+'Usages industrie'!$Q19)^(R$5738-$D$5738)/1000</f>
        <v>0</v>
      </c>
    </row>
    <row r="5811" spans="1:18" hidden="1" outlineLevel="2" x14ac:dyDescent="0.25">
      <c r="A5811" s="222" t="str">
        <f>'Usages industrie'!A20</f>
        <v>Usage industriel n°17</v>
      </c>
      <c r="B5811" s="222" t="s">
        <v>645</v>
      </c>
      <c r="C5811" s="222"/>
      <c r="D5811" s="223">
        <f>D5760*'Usages industrie'!$P20*(1+'Usages industrie'!$Q20)^(D$5738-$D$5738)/1000</f>
        <v>0</v>
      </c>
      <c r="E5811" s="223">
        <f>E5760*'Usages industrie'!$P20*(1+'Usages industrie'!$Q20)^(E$5738-$D$5738)/1000</f>
        <v>0</v>
      </c>
      <c r="F5811" s="223">
        <f>F5760*'Usages industrie'!$P20*(1+'Usages industrie'!$Q20)^(F$5738-$D$5738)/1000</f>
        <v>0</v>
      </c>
      <c r="G5811" s="223">
        <f>G5760*'Usages industrie'!$P20*(1+'Usages industrie'!$Q20)^(G$5738-$D$5738)/1000</f>
        <v>0</v>
      </c>
      <c r="H5811" s="223">
        <f>H5760*'Usages industrie'!$P20*(1+'Usages industrie'!$Q20)^(H$5738-$D$5738)/1000</f>
        <v>0</v>
      </c>
      <c r="I5811" s="223">
        <f>I5760*'Usages industrie'!$P20*(1+'Usages industrie'!$Q20)^(I$5738-$D$5738)/1000</f>
        <v>0</v>
      </c>
      <c r="J5811" s="223">
        <f>J5760*'Usages industrie'!$P20*(1+'Usages industrie'!$Q20)^(J$5738-$D$5738)/1000</f>
        <v>0</v>
      </c>
      <c r="K5811" s="223">
        <f>K5760*'Usages industrie'!$P20*(1+'Usages industrie'!$Q20)^(K$5738-$D$5738)/1000</f>
        <v>0</v>
      </c>
      <c r="L5811" s="223">
        <f>L5760*'Usages industrie'!$P20*(1+'Usages industrie'!$Q20)^(L$5738-$D$5738)/1000</f>
        <v>0</v>
      </c>
      <c r="M5811" s="223">
        <f>M5760*'Usages industrie'!$P20*(1+'Usages industrie'!$Q20)^(M$5738-$D$5738)/1000</f>
        <v>0</v>
      </c>
      <c r="N5811" s="223">
        <f>N5760*'Usages industrie'!$P20*(1+'Usages industrie'!$Q20)^(N$5738-$D$5738)/1000</f>
        <v>0</v>
      </c>
      <c r="O5811" s="223">
        <f>O5760*'Usages industrie'!$P20*(1+'Usages industrie'!$Q20)^(O$5738-$D$5738)/1000</f>
        <v>0</v>
      </c>
      <c r="P5811" s="223">
        <f>P5760*'Usages industrie'!$P20*(1+'Usages industrie'!$Q20)^(P$5738-$D$5738)/1000</f>
        <v>0</v>
      </c>
      <c r="Q5811" s="223">
        <f>Q5760*'Usages industrie'!$P20*(1+'Usages industrie'!$Q20)^(Q$5738-$D$5738)/1000</f>
        <v>0</v>
      </c>
      <c r="R5811" s="223">
        <f>R5760*'Usages industrie'!$P20*(1+'Usages industrie'!$Q20)^(R$5738-$D$5738)/1000</f>
        <v>0</v>
      </c>
    </row>
    <row r="5812" spans="1:18" hidden="1" outlineLevel="2" x14ac:dyDescent="0.25">
      <c r="A5812" s="222" t="str">
        <f>'Usages industrie'!A21</f>
        <v>Usage industriel n°18</v>
      </c>
      <c r="B5812" s="222" t="s">
        <v>645</v>
      </c>
      <c r="C5812" s="222"/>
      <c r="D5812" s="223">
        <f>D5761*'Usages industrie'!$P21*(1+'Usages industrie'!$Q21)^(D$5738-$D$5738)/1000</f>
        <v>0</v>
      </c>
      <c r="E5812" s="223">
        <f>E5761*'Usages industrie'!$P21*(1+'Usages industrie'!$Q21)^(E$5738-$D$5738)/1000</f>
        <v>0</v>
      </c>
      <c r="F5812" s="223">
        <f>F5761*'Usages industrie'!$P21*(1+'Usages industrie'!$Q21)^(F$5738-$D$5738)/1000</f>
        <v>0</v>
      </c>
      <c r="G5812" s="223">
        <f>G5761*'Usages industrie'!$P21*(1+'Usages industrie'!$Q21)^(G$5738-$D$5738)/1000</f>
        <v>0</v>
      </c>
      <c r="H5812" s="223">
        <f>H5761*'Usages industrie'!$P21*(1+'Usages industrie'!$Q21)^(H$5738-$D$5738)/1000</f>
        <v>0</v>
      </c>
      <c r="I5812" s="223">
        <f>I5761*'Usages industrie'!$P21*(1+'Usages industrie'!$Q21)^(I$5738-$D$5738)/1000</f>
        <v>0</v>
      </c>
      <c r="J5812" s="223">
        <f>J5761*'Usages industrie'!$P21*(1+'Usages industrie'!$Q21)^(J$5738-$D$5738)/1000</f>
        <v>0</v>
      </c>
      <c r="K5812" s="223">
        <f>K5761*'Usages industrie'!$P21*(1+'Usages industrie'!$Q21)^(K$5738-$D$5738)/1000</f>
        <v>0</v>
      </c>
      <c r="L5812" s="223">
        <f>L5761*'Usages industrie'!$P21*(1+'Usages industrie'!$Q21)^(L$5738-$D$5738)/1000</f>
        <v>0</v>
      </c>
      <c r="M5812" s="223">
        <f>M5761*'Usages industrie'!$P21*(1+'Usages industrie'!$Q21)^(M$5738-$D$5738)/1000</f>
        <v>0</v>
      </c>
      <c r="N5812" s="223">
        <f>N5761*'Usages industrie'!$P21*(1+'Usages industrie'!$Q21)^(N$5738-$D$5738)/1000</f>
        <v>0</v>
      </c>
      <c r="O5812" s="223">
        <f>O5761*'Usages industrie'!$P21*(1+'Usages industrie'!$Q21)^(O$5738-$D$5738)/1000</f>
        <v>0</v>
      </c>
      <c r="P5812" s="223">
        <f>P5761*'Usages industrie'!$P21*(1+'Usages industrie'!$Q21)^(P$5738-$D$5738)/1000</f>
        <v>0</v>
      </c>
      <c r="Q5812" s="223">
        <f>Q5761*'Usages industrie'!$P21*(1+'Usages industrie'!$Q21)^(Q$5738-$D$5738)/1000</f>
        <v>0</v>
      </c>
      <c r="R5812" s="223">
        <f>R5761*'Usages industrie'!$P21*(1+'Usages industrie'!$Q21)^(R$5738-$D$5738)/1000</f>
        <v>0</v>
      </c>
    </row>
    <row r="5813" spans="1:18" hidden="1" outlineLevel="2" x14ac:dyDescent="0.25">
      <c r="A5813" s="222" t="str">
        <f>'Usages industrie'!A22</f>
        <v>Usage industriel n°19</v>
      </c>
      <c r="B5813" s="222" t="s">
        <v>645</v>
      </c>
      <c r="C5813" s="222"/>
      <c r="D5813" s="223">
        <f>D5762*'Usages industrie'!$P22*(1+'Usages industrie'!$Q22)^(D$5738-$D$5738)/1000</f>
        <v>0</v>
      </c>
      <c r="E5813" s="223">
        <f>E5762*'Usages industrie'!$P22*(1+'Usages industrie'!$Q22)^(E$5738-$D$5738)/1000</f>
        <v>0</v>
      </c>
      <c r="F5813" s="223">
        <f>F5762*'Usages industrie'!$P22*(1+'Usages industrie'!$Q22)^(F$5738-$D$5738)/1000</f>
        <v>0</v>
      </c>
      <c r="G5813" s="223">
        <f>G5762*'Usages industrie'!$P22*(1+'Usages industrie'!$Q22)^(G$5738-$D$5738)/1000</f>
        <v>0</v>
      </c>
      <c r="H5813" s="223">
        <f>H5762*'Usages industrie'!$P22*(1+'Usages industrie'!$Q22)^(H$5738-$D$5738)/1000</f>
        <v>0</v>
      </c>
      <c r="I5813" s="223">
        <f>I5762*'Usages industrie'!$P22*(1+'Usages industrie'!$Q22)^(I$5738-$D$5738)/1000</f>
        <v>0</v>
      </c>
      <c r="J5813" s="223">
        <f>J5762*'Usages industrie'!$P22*(1+'Usages industrie'!$Q22)^(J$5738-$D$5738)/1000</f>
        <v>0</v>
      </c>
      <c r="K5813" s="223">
        <f>K5762*'Usages industrie'!$P22*(1+'Usages industrie'!$Q22)^(K$5738-$D$5738)/1000</f>
        <v>0</v>
      </c>
      <c r="L5813" s="223">
        <f>L5762*'Usages industrie'!$P22*(1+'Usages industrie'!$Q22)^(L$5738-$D$5738)/1000</f>
        <v>0</v>
      </c>
      <c r="M5813" s="223">
        <f>M5762*'Usages industrie'!$P22*(1+'Usages industrie'!$Q22)^(M$5738-$D$5738)/1000</f>
        <v>0</v>
      </c>
      <c r="N5813" s="223">
        <f>N5762*'Usages industrie'!$P22*(1+'Usages industrie'!$Q22)^(N$5738-$D$5738)/1000</f>
        <v>0</v>
      </c>
      <c r="O5813" s="223">
        <f>O5762*'Usages industrie'!$P22*(1+'Usages industrie'!$Q22)^(O$5738-$D$5738)/1000</f>
        <v>0</v>
      </c>
      <c r="P5813" s="223">
        <f>P5762*'Usages industrie'!$P22*(1+'Usages industrie'!$Q22)^(P$5738-$D$5738)/1000</f>
        <v>0</v>
      </c>
      <c r="Q5813" s="223">
        <f>Q5762*'Usages industrie'!$P22*(1+'Usages industrie'!$Q22)^(Q$5738-$D$5738)/1000</f>
        <v>0</v>
      </c>
      <c r="R5813" s="223">
        <f>R5762*'Usages industrie'!$P22*(1+'Usages industrie'!$Q22)^(R$5738-$D$5738)/1000</f>
        <v>0</v>
      </c>
    </row>
    <row r="5814" spans="1:18" hidden="1" outlineLevel="2" x14ac:dyDescent="0.25">
      <c r="A5814" s="222" t="str">
        <f>'Usages industrie'!A23</f>
        <v>Usage industriel n°20</v>
      </c>
      <c r="B5814" s="222" t="s">
        <v>645</v>
      </c>
      <c r="C5814" s="222"/>
      <c r="D5814" s="223">
        <f>D5763*'Usages industrie'!$P23*(1+'Usages industrie'!$Q23)^(D$5738-$D$5738)/1000</f>
        <v>0</v>
      </c>
      <c r="E5814" s="223">
        <f>E5763*'Usages industrie'!$P23*(1+'Usages industrie'!$Q23)^(E$5738-$D$5738)/1000</f>
        <v>0</v>
      </c>
      <c r="F5814" s="223">
        <f>F5763*'Usages industrie'!$P23*(1+'Usages industrie'!$Q23)^(F$5738-$D$5738)/1000</f>
        <v>0</v>
      </c>
      <c r="G5814" s="223">
        <f>G5763*'Usages industrie'!$P23*(1+'Usages industrie'!$Q23)^(G$5738-$D$5738)/1000</f>
        <v>0</v>
      </c>
      <c r="H5814" s="223">
        <f>H5763*'Usages industrie'!$P23*(1+'Usages industrie'!$Q23)^(H$5738-$D$5738)/1000</f>
        <v>0</v>
      </c>
      <c r="I5814" s="223">
        <f>I5763*'Usages industrie'!$P23*(1+'Usages industrie'!$Q23)^(I$5738-$D$5738)/1000</f>
        <v>0</v>
      </c>
      <c r="J5814" s="223">
        <f>J5763*'Usages industrie'!$P23*(1+'Usages industrie'!$Q23)^(J$5738-$D$5738)/1000</f>
        <v>0</v>
      </c>
      <c r="K5814" s="223">
        <f>K5763*'Usages industrie'!$P23*(1+'Usages industrie'!$Q23)^(K$5738-$D$5738)/1000</f>
        <v>0</v>
      </c>
      <c r="L5814" s="223">
        <f>L5763*'Usages industrie'!$P23*(1+'Usages industrie'!$Q23)^(L$5738-$D$5738)/1000</f>
        <v>0</v>
      </c>
      <c r="M5814" s="223">
        <f>M5763*'Usages industrie'!$P23*(1+'Usages industrie'!$Q23)^(M$5738-$D$5738)/1000</f>
        <v>0</v>
      </c>
      <c r="N5814" s="223">
        <f>N5763*'Usages industrie'!$P23*(1+'Usages industrie'!$Q23)^(N$5738-$D$5738)/1000</f>
        <v>0</v>
      </c>
      <c r="O5814" s="223">
        <f>O5763*'Usages industrie'!$P23*(1+'Usages industrie'!$Q23)^(O$5738-$D$5738)/1000</f>
        <v>0</v>
      </c>
      <c r="P5814" s="223">
        <f>P5763*'Usages industrie'!$P23*(1+'Usages industrie'!$Q23)^(P$5738-$D$5738)/1000</f>
        <v>0</v>
      </c>
      <c r="Q5814" s="223">
        <f>Q5763*'Usages industrie'!$P23*(1+'Usages industrie'!$Q23)^(Q$5738-$D$5738)/1000</f>
        <v>0</v>
      </c>
      <c r="R5814" s="223">
        <f>R5763*'Usages industrie'!$P23*(1+'Usages industrie'!$Q23)^(R$5738-$D$5738)/1000</f>
        <v>0</v>
      </c>
    </row>
    <row r="5815" spans="1:18" hidden="1" outlineLevel="2" x14ac:dyDescent="0.25">
      <c r="A5815" s="222" t="str">
        <f>'Usages industrie'!A24</f>
        <v>Usage industriel n°21</v>
      </c>
      <c r="B5815" s="222" t="s">
        <v>645</v>
      </c>
      <c r="C5815" s="222"/>
      <c r="D5815" s="223">
        <f>D5764*'Usages industrie'!$P24*(1+'Usages industrie'!$Q24)^(D$5738-$D$5738)/1000</f>
        <v>0</v>
      </c>
      <c r="E5815" s="223">
        <f>E5764*'Usages industrie'!$P24*(1+'Usages industrie'!$Q24)^(E$5738-$D$5738)/1000</f>
        <v>0</v>
      </c>
      <c r="F5815" s="223">
        <f>F5764*'Usages industrie'!$P24*(1+'Usages industrie'!$Q24)^(F$5738-$D$5738)/1000</f>
        <v>0</v>
      </c>
      <c r="G5815" s="223">
        <f>G5764*'Usages industrie'!$P24*(1+'Usages industrie'!$Q24)^(G$5738-$D$5738)/1000</f>
        <v>0</v>
      </c>
      <c r="H5815" s="223">
        <f>H5764*'Usages industrie'!$P24*(1+'Usages industrie'!$Q24)^(H$5738-$D$5738)/1000</f>
        <v>0</v>
      </c>
      <c r="I5815" s="223">
        <f>I5764*'Usages industrie'!$P24*(1+'Usages industrie'!$Q24)^(I$5738-$D$5738)/1000</f>
        <v>0</v>
      </c>
      <c r="J5815" s="223">
        <f>J5764*'Usages industrie'!$P24*(1+'Usages industrie'!$Q24)^(J$5738-$D$5738)/1000</f>
        <v>0</v>
      </c>
      <c r="K5815" s="223">
        <f>K5764*'Usages industrie'!$P24*(1+'Usages industrie'!$Q24)^(K$5738-$D$5738)/1000</f>
        <v>0</v>
      </c>
      <c r="L5815" s="223">
        <f>L5764*'Usages industrie'!$P24*(1+'Usages industrie'!$Q24)^(L$5738-$D$5738)/1000</f>
        <v>0</v>
      </c>
      <c r="M5815" s="223">
        <f>M5764*'Usages industrie'!$P24*(1+'Usages industrie'!$Q24)^(M$5738-$D$5738)/1000</f>
        <v>0</v>
      </c>
      <c r="N5815" s="223">
        <f>N5764*'Usages industrie'!$P24*(1+'Usages industrie'!$Q24)^(N$5738-$D$5738)/1000</f>
        <v>0</v>
      </c>
      <c r="O5815" s="223">
        <f>O5764*'Usages industrie'!$P24*(1+'Usages industrie'!$Q24)^(O$5738-$D$5738)/1000</f>
        <v>0</v>
      </c>
      <c r="P5815" s="223">
        <f>P5764*'Usages industrie'!$P24*(1+'Usages industrie'!$Q24)^(P$5738-$D$5738)/1000</f>
        <v>0</v>
      </c>
      <c r="Q5815" s="223">
        <f>Q5764*'Usages industrie'!$P24*(1+'Usages industrie'!$Q24)^(Q$5738-$D$5738)/1000</f>
        <v>0</v>
      </c>
      <c r="R5815" s="223">
        <f>R5764*'Usages industrie'!$P24*(1+'Usages industrie'!$Q24)^(R$5738-$D$5738)/1000</f>
        <v>0</v>
      </c>
    </row>
    <row r="5816" spans="1:18" hidden="1" outlineLevel="2" x14ac:dyDescent="0.25">
      <c r="A5816" s="222" t="str">
        <f>'Usages industrie'!A25</f>
        <v>Usage industriel n°22</v>
      </c>
      <c r="B5816" s="222" t="s">
        <v>645</v>
      </c>
      <c r="C5816" s="222"/>
      <c r="D5816" s="223">
        <f>D5765*'Usages industrie'!$P25*(1+'Usages industrie'!$Q25)^(D$5738-$D$5738)/1000</f>
        <v>0</v>
      </c>
      <c r="E5816" s="223">
        <f>E5765*'Usages industrie'!$P25*(1+'Usages industrie'!$Q25)^(E$5738-$D$5738)/1000</f>
        <v>0</v>
      </c>
      <c r="F5816" s="223">
        <f>F5765*'Usages industrie'!$P25*(1+'Usages industrie'!$Q25)^(F$5738-$D$5738)/1000</f>
        <v>0</v>
      </c>
      <c r="G5816" s="223">
        <f>G5765*'Usages industrie'!$P25*(1+'Usages industrie'!$Q25)^(G$5738-$D$5738)/1000</f>
        <v>0</v>
      </c>
      <c r="H5816" s="223">
        <f>H5765*'Usages industrie'!$P25*(1+'Usages industrie'!$Q25)^(H$5738-$D$5738)/1000</f>
        <v>0</v>
      </c>
      <c r="I5816" s="223">
        <f>I5765*'Usages industrie'!$P25*(1+'Usages industrie'!$Q25)^(I$5738-$D$5738)/1000</f>
        <v>0</v>
      </c>
      <c r="J5816" s="223">
        <f>J5765*'Usages industrie'!$P25*(1+'Usages industrie'!$Q25)^(J$5738-$D$5738)/1000</f>
        <v>0</v>
      </c>
      <c r="K5816" s="223">
        <f>K5765*'Usages industrie'!$P25*(1+'Usages industrie'!$Q25)^(K$5738-$D$5738)/1000</f>
        <v>0</v>
      </c>
      <c r="L5816" s="223">
        <f>L5765*'Usages industrie'!$P25*(1+'Usages industrie'!$Q25)^(L$5738-$D$5738)/1000</f>
        <v>0</v>
      </c>
      <c r="M5816" s="223">
        <f>M5765*'Usages industrie'!$P25*(1+'Usages industrie'!$Q25)^(M$5738-$D$5738)/1000</f>
        <v>0</v>
      </c>
      <c r="N5816" s="223">
        <f>N5765*'Usages industrie'!$P25*(1+'Usages industrie'!$Q25)^(N$5738-$D$5738)/1000</f>
        <v>0</v>
      </c>
      <c r="O5816" s="223">
        <f>O5765*'Usages industrie'!$P25*(1+'Usages industrie'!$Q25)^(O$5738-$D$5738)/1000</f>
        <v>0</v>
      </c>
      <c r="P5816" s="223">
        <f>P5765*'Usages industrie'!$P25*(1+'Usages industrie'!$Q25)^(P$5738-$D$5738)/1000</f>
        <v>0</v>
      </c>
      <c r="Q5816" s="223">
        <f>Q5765*'Usages industrie'!$P25*(1+'Usages industrie'!$Q25)^(Q$5738-$D$5738)/1000</f>
        <v>0</v>
      </c>
      <c r="R5816" s="223">
        <f>R5765*'Usages industrie'!$P25*(1+'Usages industrie'!$Q25)^(R$5738-$D$5738)/1000</f>
        <v>0</v>
      </c>
    </row>
    <row r="5817" spans="1:18" hidden="1" outlineLevel="2" x14ac:dyDescent="0.25">
      <c r="A5817" s="222" t="str">
        <f>'Usages industrie'!A26</f>
        <v>Usage industriel n°23</v>
      </c>
      <c r="B5817" s="222" t="s">
        <v>645</v>
      </c>
      <c r="C5817" s="222"/>
      <c r="D5817" s="223">
        <f>D5766*'Usages industrie'!$P26*(1+'Usages industrie'!$Q26)^(D$5738-$D$5738)/1000</f>
        <v>0</v>
      </c>
      <c r="E5817" s="223">
        <f>E5766*'Usages industrie'!$P26*(1+'Usages industrie'!$Q26)^(E$5738-$D$5738)/1000</f>
        <v>0</v>
      </c>
      <c r="F5817" s="223">
        <f>F5766*'Usages industrie'!$P26*(1+'Usages industrie'!$Q26)^(F$5738-$D$5738)/1000</f>
        <v>0</v>
      </c>
      <c r="G5817" s="223">
        <f>G5766*'Usages industrie'!$P26*(1+'Usages industrie'!$Q26)^(G$5738-$D$5738)/1000</f>
        <v>0</v>
      </c>
      <c r="H5817" s="223">
        <f>H5766*'Usages industrie'!$P26*(1+'Usages industrie'!$Q26)^(H$5738-$D$5738)/1000</f>
        <v>0</v>
      </c>
      <c r="I5817" s="223">
        <f>I5766*'Usages industrie'!$P26*(1+'Usages industrie'!$Q26)^(I$5738-$D$5738)/1000</f>
        <v>0</v>
      </c>
      <c r="J5817" s="223">
        <f>J5766*'Usages industrie'!$P26*(1+'Usages industrie'!$Q26)^(J$5738-$D$5738)/1000</f>
        <v>0</v>
      </c>
      <c r="K5817" s="223">
        <f>K5766*'Usages industrie'!$P26*(1+'Usages industrie'!$Q26)^(K$5738-$D$5738)/1000</f>
        <v>0</v>
      </c>
      <c r="L5817" s="223">
        <f>L5766*'Usages industrie'!$P26*(1+'Usages industrie'!$Q26)^(L$5738-$D$5738)/1000</f>
        <v>0</v>
      </c>
      <c r="M5817" s="223">
        <f>M5766*'Usages industrie'!$P26*(1+'Usages industrie'!$Q26)^(M$5738-$D$5738)/1000</f>
        <v>0</v>
      </c>
      <c r="N5817" s="223">
        <f>N5766*'Usages industrie'!$P26*(1+'Usages industrie'!$Q26)^(N$5738-$D$5738)/1000</f>
        <v>0</v>
      </c>
      <c r="O5817" s="223">
        <f>O5766*'Usages industrie'!$P26*(1+'Usages industrie'!$Q26)^(O$5738-$D$5738)/1000</f>
        <v>0</v>
      </c>
      <c r="P5817" s="223">
        <f>P5766*'Usages industrie'!$P26*(1+'Usages industrie'!$Q26)^(P$5738-$D$5738)/1000</f>
        <v>0</v>
      </c>
      <c r="Q5817" s="223">
        <f>Q5766*'Usages industrie'!$P26*(1+'Usages industrie'!$Q26)^(Q$5738-$D$5738)/1000</f>
        <v>0</v>
      </c>
      <c r="R5817" s="223">
        <f>R5766*'Usages industrie'!$P26*(1+'Usages industrie'!$Q26)^(R$5738-$D$5738)/1000</f>
        <v>0</v>
      </c>
    </row>
    <row r="5818" spans="1:18" hidden="1" outlineLevel="2" x14ac:dyDescent="0.25">
      <c r="A5818" s="222" t="str">
        <f>'Usages industrie'!A27</f>
        <v>Usage industriel n°24</v>
      </c>
      <c r="B5818" s="222" t="s">
        <v>645</v>
      </c>
      <c r="C5818" s="222"/>
      <c r="D5818" s="223">
        <f>D5767*'Usages industrie'!$P27*(1+'Usages industrie'!$Q27)^(D$5738-$D$5738)/1000</f>
        <v>0</v>
      </c>
      <c r="E5818" s="223">
        <f>E5767*'Usages industrie'!$P27*(1+'Usages industrie'!$Q27)^(E$5738-$D$5738)/1000</f>
        <v>0</v>
      </c>
      <c r="F5818" s="223">
        <f>F5767*'Usages industrie'!$P27*(1+'Usages industrie'!$Q27)^(F$5738-$D$5738)/1000</f>
        <v>0</v>
      </c>
      <c r="G5818" s="223">
        <f>G5767*'Usages industrie'!$P27*(1+'Usages industrie'!$Q27)^(G$5738-$D$5738)/1000</f>
        <v>0</v>
      </c>
      <c r="H5818" s="223">
        <f>H5767*'Usages industrie'!$P27*(1+'Usages industrie'!$Q27)^(H$5738-$D$5738)/1000</f>
        <v>0</v>
      </c>
      <c r="I5818" s="223">
        <f>I5767*'Usages industrie'!$P27*(1+'Usages industrie'!$Q27)^(I$5738-$D$5738)/1000</f>
        <v>0</v>
      </c>
      <c r="J5818" s="223">
        <f>J5767*'Usages industrie'!$P27*(1+'Usages industrie'!$Q27)^(J$5738-$D$5738)/1000</f>
        <v>0</v>
      </c>
      <c r="K5818" s="223">
        <f>K5767*'Usages industrie'!$P27*(1+'Usages industrie'!$Q27)^(K$5738-$D$5738)/1000</f>
        <v>0</v>
      </c>
      <c r="L5818" s="223">
        <f>L5767*'Usages industrie'!$P27*(1+'Usages industrie'!$Q27)^(L$5738-$D$5738)/1000</f>
        <v>0</v>
      </c>
      <c r="M5818" s="223">
        <f>M5767*'Usages industrie'!$P27*(1+'Usages industrie'!$Q27)^(M$5738-$D$5738)/1000</f>
        <v>0</v>
      </c>
      <c r="N5818" s="223">
        <f>N5767*'Usages industrie'!$P27*(1+'Usages industrie'!$Q27)^(N$5738-$D$5738)/1000</f>
        <v>0</v>
      </c>
      <c r="O5818" s="223">
        <f>O5767*'Usages industrie'!$P27*(1+'Usages industrie'!$Q27)^(O$5738-$D$5738)/1000</f>
        <v>0</v>
      </c>
      <c r="P5818" s="223">
        <f>P5767*'Usages industrie'!$P27*(1+'Usages industrie'!$Q27)^(P$5738-$D$5738)/1000</f>
        <v>0</v>
      </c>
      <c r="Q5818" s="223">
        <f>Q5767*'Usages industrie'!$P27*(1+'Usages industrie'!$Q27)^(Q$5738-$D$5738)/1000</f>
        <v>0</v>
      </c>
      <c r="R5818" s="223">
        <f>R5767*'Usages industrie'!$P27*(1+'Usages industrie'!$Q27)^(R$5738-$D$5738)/1000</f>
        <v>0</v>
      </c>
    </row>
    <row r="5819" spans="1:18" hidden="1" outlineLevel="2" x14ac:dyDescent="0.25">
      <c r="A5819" s="222" t="str">
        <f>'Usages industrie'!A28</f>
        <v>Usage industriel n°25</v>
      </c>
      <c r="B5819" s="222" t="s">
        <v>645</v>
      </c>
      <c r="C5819" s="222"/>
      <c r="D5819" s="223">
        <f>D5768*'Usages industrie'!$P28*(1+'Usages industrie'!$Q28)^(D$5738-$D$5738)/1000</f>
        <v>0</v>
      </c>
      <c r="E5819" s="223">
        <f>E5768*'Usages industrie'!$P28*(1+'Usages industrie'!$Q28)^(E$5738-$D$5738)/1000</f>
        <v>0</v>
      </c>
      <c r="F5819" s="223">
        <f>F5768*'Usages industrie'!$P28*(1+'Usages industrie'!$Q28)^(F$5738-$D$5738)/1000</f>
        <v>0</v>
      </c>
      <c r="G5819" s="223">
        <f>G5768*'Usages industrie'!$P28*(1+'Usages industrie'!$Q28)^(G$5738-$D$5738)/1000</f>
        <v>0</v>
      </c>
      <c r="H5819" s="223">
        <f>H5768*'Usages industrie'!$P28*(1+'Usages industrie'!$Q28)^(H$5738-$D$5738)/1000</f>
        <v>0</v>
      </c>
      <c r="I5819" s="223">
        <f>I5768*'Usages industrie'!$P28*(1+'Usages industrie'!$Q28)^(I$5738-$D$5738)/1000</f>
        <v>0</v>
      </c>
      <c r="J5819" s="223">
        <f>J5768*'Usages industrie'!$P28*(1+'Usages industrie'!$Q28)^(J$5738-$D$5738)/1000</f>
        <v>0</v>
      </c>
      <c r="K5819" s="223">
        <f>K5768*'Usages industrie'!$P28*(1+'Usages industrie'!$Q28)^(K$5738-$D$5738)/1000</f>
        <v>0</v>
      </c>
      <c r="L5819" s="223">
        <f>L5768*'Usages industrie'!$P28*(1+'Usages industrie'!$Q28)^(L$5738-$D$5738)/1000</f>
        <v>0</v>
      </c>
      <c r="M5819" s="223">
        <f>M5768*'Usages industrie'!$P28*(1+'Usages industrie'!$Q28)^(M$5738-$D$5738)/1000</f>
        <v>0</v>
      </c>
      <c r="N5819" s="223">
        <f>N5768*'Usages industrie'!$P28*(1+'Usages industrie'!$Q28)^(N$5738-$D$5738)/1000</f>
        <v>0</v>
      </c>
      <c r="O5819" s="223">
        <f>O5768*'Usages industrie'!$P28*(1+'Usages industrie'!$Q28)^(O$5738-$D$5738)/1000</f>
        <v>0</v>
      </c>
      <c r="P5819" s="223">
        <f>P5768*'Usages industrie'!$P28*(1+'Usages industrie'!$Q28)^(P$5738-$D$5738)/1000</f>
        <v>0</v>
      </c>
      <c r="Q5819" s="223">
        <f>Q5768*'Usages industrie'!$P28*(1+'Usages industrie'!$Q28)^(Q$5738-$D$5738)/1000</f>
        <v>0</v>
      </c>
      <c r="R5819" s="223">
        <f>R5768*'Usages industrie'!$P28*(1+'Usages industrie'!$Q28)^(R$5738-$D$5738)/1000</f>
        <v>0</v>
      </c>
    </row>
    <row r="5820" spans="1:18" hidden="1" outlineLevel="2" x14ac:dyDescent="0.25">
      <c r="A5820" s="222" t="str">
        <f>'Usages industrie'!A29</f>
        <v>Usage industriel n°26</v>
      </c>
      <c r="B5820" s="222" t="s">
        <v>645</v>
      </c>
      <c r="C5820" s="222"/>
      <c r="D5820" s="223">
        <f>D5769*'Usages industrie'!$P29*(1+'Usages industrie'!$Q29)^(D$5738-$D$5738)/1000</f>
        <v>0</v>
      </c>
      <c r="E5820" s="223">
        <f>E5769*'Usages industrie'!$P29*(1+'Usages industrie'!$Q29)^(E$5738-$D$5738)/1000</f>
        <v>0</v>
      </c>
      <c r="F5820" s="223">
        <f>F5769*'Usages industrie'!$P29*(1+'Usages industrie'!$Q29)^(F$5738-$D$5738)/1000</f>
        <v>0</v>
      </c>
      <c r="G5820" s="223">
        <f>G5769*'Usages industrie'!$P29*(1+'Usages industrie'!$Q29)^(G$5738-$D$5738)/1000</f>
        <v>0</v>
      </c>
      <c r="H5820" s="223">
        <f>H5769*'Usages industrie'!$P29*(1+'Usages industrie'!$Q29)^(H$5738-$D$5738)/1000</f>
        <v>0</v>
      </c>
      <c r="I5820" s="223">
        <f>I5769*'Usages industrie'!$P29*(1+'Usages industrie'!$Q29)^(I$5738-$D$5738)/1000</f>
        <v>0</v>
      </c>
      <c r="J5820" s="223">
        <f>J5769*'Usages industrie'!$P29*(1+'Usages industrie'!$Q29)^(J$5738-$D$5738)/1000</f>
        <v>0</v>
      </c>
      <c r="K5820" s="223">
        <f>K5769*'Usages industrie'!$P29*(1+'Usages industrie'!$Q29)^(K$5738-$D$5738)/1000</f>
        <v>0</v>
      </c>
      <c r="L5820" s="223">
        <f>L5769*'Usages industrie'!$P29*(1+'Usages industrie'!$Q29)^(L$5738-$D$5738)/1000</f>
        <v>0</v>
      </c>
      <c r="M5820" s="223">
        <f>M5769*'Usages industrie'!$P29*(1+'Usages industrie'!$Q29)^(M$5738-$D$5738)/1000</f>
        <v>0</v>
      </c>
      <c r="N5820" s="223">
        <f>N5769*'Usages industrie'!$P29*(1+'Usages industrie'!$Q29)^(N$5738-$D$5738)/1000</f>
        <v>0</v>
      </c>
      <c r="O5820" s="223">
        <f>O5769*'Usages industrie'!$P29*(1+'Usages industrie'!$Q29)^(O$5738-$D$5738)/1000</f>
        <v>0</v>
      </c>
      <c r="P5820" s="223">
        <f>P5769*'Usages industrie'!$P29*(1+'Usages industrie'!$Q29)^(P$5738-$D$5738)/1000</f>
        <v>0</v>
      </c>
      <c r="Q5820" s="223">
        <f>Q5769*'Usages industrie'!$P29*(1+'Usages industrie'!$Q29)^(Q$5738-$D$5738)/1000</f>
        <v>0</v>
      </c>
      <c r="R5820" s="223">
        <f>R5769*'Usages industrie'!$P29*(1+'Usages industrie'!$Q29)^(R$5738-$D$5738)/1000</f>
        <v>0</v>
      </c>
    </row>
    <row r="5821" spans="1:18" hidden="1" outlineLevel="2" x14ac:dyDescent="0.25">
      <c r="A5821" s="222" t="str">
        <f>'Usages industrie'!A30</f>
        <v>Usage industriel n°27</v>
      </c>
      <c r="B5821" s="222" t="s">
        <v>645</v>
      </c>
      <c r="C5821" s="222"/>
      <c r="D5821" s="223">
        <f>D5770*'Usages industrie'!$P30*(1+'Usages industrie'!$Q30)^(D$5738-$D$5738)/1000</f>
        <v>0</v>
      </c>
      <c r="E5821" s="223">
        <f>E5770*'Usages industrie'!$P30*(1+'Usages industrie'!$Q30)^(E$5738-$D$5738)/1000</f>
        <v>0</v>
      </c>
      <c r="F5821" s="223">
        <f>F5770*'Usages industrie'!$P30*(1+'Usages industrie'!$Q30)^(F$5738-$D$5738)/1000</f>
        <v>0</v>
      </c>
      <c r="G5821" s="223">
        <f>G5770*'Usages industrie'!$P30*(1+'Usages industrie'!$Q30)^(G$5738-$D$5738)/1000</f>
        <v>0</v>
      </c>
      <c r="H5821" s="223">
        <f>H5770*'Usages industrie'!$P30*(1+'Usages industrie'!$Q30)^(H$5738-$D$5738)/1000</f>
        <v>0</v>
      </c>
      <c r="I5821" s="223">
        <f>I5770*'Usages industrie'!$P30*(1+'Usages industrie'!$Q30)^(I$5738-$D$5738)/1000</f>
        <v>0</v>
      </c>
      <c r="J5821" s="223">
        <f>J5770*'Usages industrie'!$P30*(1+'Usages industrie'!$Q30)^(J$5738-$D$5738)/1000</f>
        <v>0</v>
      </c>
      <c r="K5821" s="223">
        <f>K5770*'Usages industrie'!$P30*(1+'Usages industrie'!$Q30)^(K$5738-$D$5738)/1000</f>
        <v>0</v>
      </c>
      <c r="L5821" s="223">
        <f>L5770*'Usages industrie'!$P30*(1+'Usages industrie'!$Q30)^(L$5738-$D$5738)/1000</f>
        <v>0</v>
      </c>
      <c r="M5821" s="223">
        <f>M5770*'Usages industrie'!$P30*(1+'Usages industrie'!$Q30)^(M$5738-$D$5738)/1000</f>
        <v>0</v>
      </c>
      <c r="N5821" s="223">
        <f>N5770*'Usages industrie'!$P30*(1+'Usages industrie'!$Q30)^(N$5738-$D$5738)/1000</f>
        <v>0</v>
      </c>
      <c r="O5821" s="223">
        <f>O5770*'Usages industrie'!$P30*(1+'Usages industrie'!$Q30)^(O$5738-$D$5738)/1000</f>
        <v>0</v>
      </c>
      <c r="P5821" s="223">
        <f>P5770*'Usages industrie'!$P30*(1+'Usages industrie'!$Q30)^(P$5738-$D$5738)/1000</f>
        <v>0</v>
      </c>
      <c r="Q5821" s="223">
        <f>Q5770*'Usages industrie'!$P30*(1+'Usages industrie'!$Q30)^(Q$5738-$D$5738)/1000</f>
        <v>0</v>
      </c>
      <c r="R5821" s="223">
        <f>R5770*'Usages industrie'!$P30*(1+'Usages industrie'!$Q30)^(R$5738-$D$5738)/1000</f>
        <v>0</v>
      </c>
    </row>
    <row r="5822" spans="1:18" hidden="1" outlineLevel="2" x14ac:dyDescent="0.25">
      <c r="A5822" s="222" t="str">
        <f>'Usages industrie'!A31</f>
        <v>Usage industriel n°28</v>
      </c>
      <c r="B5822" s="222" t="s">
        <v>645</v>
      </c>
      <c r="C5822" s="222"/>
      <c r="D5822" s="223">
        <f>D5771*'Usages industrie'!$P31*(1+'Usages industrie'!$Q31)^(D$5738-$D$5738)/1000</f>
        <v>0</v>
      </c>
      <c r="E5822" s="223">
        <f>E5771*'Usages industrie'!$P31*(1+'Usages industrie'!$Q31)^(E$5738-$D$5738)/1000</f>
        <v>0</v>
      </c>
      <c r="F5822" s="223">
        <f>F5771*'Usages industrie'!$P31*(1+'Usages industrie'!$Q31)^(F$5738-$D$5738)/1000</f>
        <v>0</v>
      </c>
      <c r="G5822" s="223">
        <f>G5771*'Usages industrie'!$P31*(1+'Usages industrie'!$Q31)^(G$5738-$D$5738)/1000</f>
        <v>0</v>
      </c>
      <c r="H5822" s="223">
        <f>H5771*'Usages industrie'!$P31*(1+'Usages industrie'!$Q31)^(H$5738-$D$5738)/1000</f>
        <v>0</v>
      </c>
      <c r="I5822" s="223">
        <f>I5771*'Usages industrie'!$P31*(1+'Usages industrie'!$Q31)^(I$5738-$D$5738)/1000</f>
        <v>0</v>
      </c>
      <c r="J5822" s="223">
        <f>J5771*'Usages industrie'!$P31*(1+'Usages industrie'!$Q31)^(J$5738-$D$5738)/1000</f>
        <v>0</v>
      </c>
      <c r="K5822" s="223">
        <f>K5771*'Usages industrie'!$P31*(1+'Usages industrie'!$Q31)^(K$5738-$D$5738)/1000</f>
        <v>0</v>
      </c>
      <c r="L5822" s="223">
        <f>L5771*'Usages industrie'!$P31*(1+'Usages industrie'!$Q31)^(L$5738-$D$5738)/1000</f>
        <v>0</v>
      </c>
      <c r="M5822" s="223">
        <f>M5771*'Usages industrie'!$P31*(1+'Usages industrie'!$Q31)^(M$5738-$D$5738)/1000</f>
        <v>0</v>
      </c>
      <c r="N5822" s="223">
        <f>N5771*'Usages industrie'!$P31*(1+'Usages industrie'!$Q31)^(N$5738-$D$5738)/1000</f>
        <v>0</v>
      </c>
      <c r="O5822" s="223">
        <f>O5771*'Usages industrie'!$P31*(1+'Usages industrie'!$Q31)^(O$5738-$D$5738)/1000</f>
        <v>0</v>
      </c>
      <c r="P5822" s="223">
        <f>P5771*'Usages industrie'!$P31*(1+'Usages industrie'!$Q31)^(P$5738-$D$5738)/1000</f>
        <v>0</v>
      </c>
      <c r="Q5822" s="223">
        <f>Q5771*'Usages industrie'!$P31*(1+'Usages industrie'!$Q31)^(Q$5738-$D$5738)/1000</f>
        <v>0</v>
      </c>
      <c r="R5822" s="223">
        <f>R5771*'Usages industrie'!$P31*(1+'Usages industrie'!$Q31)^(R$5738-$D$5738)/1000</f>
        <v>0</v>
      </c>
    </row>
    <row r="5823" spans="1:18" hidden="1" outlineLevel="2" x14ac:dyDescent="0.25">
      <c r="A5823" s="222" t="str">
        <f>'Usages industrie'!A32</f>
        <v>Usage industriel n°29</v>
      </c>
      <c r="B5823" s="222" t="s">
        <v>645</v>
      </c>
      <c r="C5823" s="222"/>
      <c r="D5823" s="223">
        <f>D5772*'Usages industrie'!$P32*(1+'Usages industrie'!$Q32)^(D$5738-$D$5738)/1000</f>
        <v>0</v>
      </c>
      <c r="E5823" s="223">
        <f>E5772*'Usages industrie'!$P32*(1+'Usages industrie'!$Q32)^(E$5738-$D$5738)/1000</f>
        <v>0</v>
      </c>
      <c r="F5823" s="223">
        <f>F5772*'Usages industrie'!$P32*(1+'Usages industrie'!$Q32)^(F$5738-$D$5738)/1000</f>
        <v>0</v>
      </c>
      <c r="G5823" s="223">
        <f>G5772*'Usages industrie'!$P32*(1+'Usages industrie'!$Q32)^(G$5738-$D$5738)/1000</f>
        <v>0</v>
      </c>
      <c r="H5823" s="223">
        <f>H5772*'Usages industrie'!$P32*(1+'Usages industrie'!$Q32)^(H$5738-$D$5738)/1000</f>
        <v>0</v>
      </c>
      <c r="I5823" s="223">
        <f>I5772*'Usages industrie'!$P32*(1+'Usages industrie'!$Q32)^(I$5738-$D$5738)/1000</f>
        <v>0</v>
      </c>
      <c r="J5823" s="223">
        <f>J5772*'Usages industrie'!$P32*(1+'Usages industrie'!$Q32)^(J$5738-$D$5738)/1000</f>
        <v>0</v>
      </c>
      <c r="K5823" s="223">
        <f>K5772*'Usages industrie'!$P32*(1+'Usages industrie'!$Q32)^(K$5738-$D$5738)/1000</f>
        <v>0</v>
      </c>
      <c r="L5823" s="223">
        <f>L5772*'Usages industrie'!$P32*(1+'Usages industrie'!$Q32)^(L$5738-$D$5738)/1000</f>
        <v>0</v>
      </c>
      <c r="M5823" s="223">
        <f>M5772*'Usages industrie'!$P32*(1+'Usages industrie'!$Q32)^(M$5738-$D$5738)/1000</f>
        <v>0</v>
      </c>
      <c r="N5823" s="223">
        <f>N5772*'Usages industrie'!$P32*(1+'Usages industrie'!$Q32)^(N$5738-$D$5738)/1000</f>
        <v>0</v>
      </c>
      <c r="O5823" s="223">
        <f>O5772*'Usages industrie'!$P32*(1+'Usages industrie'!$Q32)^(O$5738-$D$5738)/1000</f>
        <v>0</v>
      </c>
      <c r="P5823" s="223">
        <f>P5772*'Usages industrie'!$P32*(1+'Usages industrie'!$Q32)^(P$5738-$D$5738)/1000</f>
        <v>0</v>
      </c>
      <c r="Q5823" s="223">
        <f>Q5772*'Usages industrie'!$P32*(1+'Usages industrie'!$Q32)^(Q$5738-$D$5738)/1000</f>
        <v>0</v>
      </c>
      <c r="R5823" s="223">
        <f>R5772*'Usages industrie'!$P32*(1+'Usages industrie'!$Q32)^(R$5738-$D$5738)/1000</f>
        <v>0</v>
      </c>
    </row>
    <row r="5824" spans="1:18" hidden="1" outlineLevel="2" x14ac:dyDescent="0.25">
      <c r="A5824" s="222" t="str">
        <f>'Usages industrie'!A33</f>
        <v>Usage industriel n°30</v>
      </c>
      <c r="B5824" s="222" t="s">
        <v>645</v>
      </c>
      <c r="C5824" s="222"/>
      <c r="D5824" s="223">
        <f>D5773*'Usages industrie'!$P33*(1+'Usages industrie'!$Q33)^(D$5738-$D$5738)/1000</f>
        <v>0</v>
      </c>
      <c r="E5824" s="223">
        <f>E5773*'Usages industrie'!$P33*(1+'Usages industrie'!$Q33)^(E$5738-$D$5738)/1000</f>
        <v>0</v>
      </c>
      <c r="F5824" s="223">
        <f>F5773*'Usages industrie'!$P33*(1+'Usages industrie'!$Q33)^(F$5738-$D$5738)/1000</f>
        <v>0</v>
      </c>
      <c r="G5824" s="223">
        <f>G5773*'Usages industrie'!$P33*(1+'Usages industrie'!$Q33)^(G$5738-$D$5738)/1000</f>
        <v>0</v>
      </c>
      <c r="H5824" s="223">
        <f>H5773*'Usages industrie'!$P33*(1+'Usages industrie'!$Q33)^(H$5738-$D$5738)/1000</f>
        <v>0</v>
      </c>
      <c r="I5824" s="223">
        <f>I5773*'Usages industrie'!$P33*(1+'Usages industrie'!$Q33)^(I$5738-$D$5738)/1000</f>
        <v>0</v>
      </c>
      <c r="J5824" s="223">
        <f>J5773*'Usages industrie'!$P33*(1+'Usages industrie'!$Q33)^(J$5738-$D$5738)/1000</f>
        <v>0</v>
      </c>
      <c r="K5824" s="223">
        <f>K5773*'Usages industrie'!$P33*(1+'Usages industrie'!$Q33)^(K$5738-$D$5738)/1000</f>
        <v>0</v>
      </c>
      <c r="L5824" s="223">
        <f>L5773*'Usages industrie'!$P33*(1+'Usages industrie'!$Q33)^(L$5738-$D$5738)/1000</f>
        <v>0</v>
      </c>
      <c r="M5824" s="223">
        <f>M5773*'Usages industrie'!$P33*(1+'Usages industrie'!$Q33)^(M$5738-$D$5738)/1000</f>
        <v>0</v>
      </c>
      <c r="N5824" s="223">
        <f>N5773*'Usages industrie'!$P33*(1+'Usages industrie'!$Q33)^(N$5738-$D$5738)/1000</f>
        <v>0</v>
      </c>
      <c r="O5824" s="223">
        <f>O5773*'Usages industrie'!$P33*(1+'Usages industrie'!$Q33)^(O$5738-$D$5738)/1000</f>
        <v>0</v>
      </c>
      <c r="P5824" s="223">
        <f>P5773*'Usages industrie'!$P33*(1+'Usages industrie'!$Q33)^(P$5738-$D$5738)/1000</f>
        <v>0</v>
      </c>
      <c r="Q5824" s="223">
        <f>Q5773*'Usages industrie'!$P33*(1+'Usages industrie'!$Q33)^(Q$5738-$D$5738)/1000</f>
        <v>0</v>
      </c>
      <c r="R5824" s="223">
        <f>R5773*'Usages industrie'!$P33*(1+'Usages industrie'!$Q33)^(R$5738-$D$5738)/1000</f>
        <v>0</v>
      </c>
    </row>
    <row r="5825" spans="1:18" hidden="1" outlineLevel="2" x14ac:dyDescent="0.25">
      <c r="A5825" s="222" t="str">
        <f>'Usages industrie'!A34</f>
        <v>Usage industriel n°31</v>
      </c>
      <c r="B5825" s="222" t="s">
        <v>645</v>
      </c>
      <c r="C5825" s="222"/>
      <c r="D5825" s="223">
        <f>D5774*'Usages industrie'!$P34*(1+'Usages industrie'!$Q34)^(D$5738-$D$5738)/1000</f>
        <v>0</v>
      </c>
      <c r="E5825" s="223">
        <f>E5774*'Usages industrie'!$P34*(1+'Usages industrie'!$Q34)^(E$5738-$D$5738)/1000</f>
        <v>0</v>
      </c>
      <c r="F5825" s="223">
        <f>F5774*'Usages industrie'!$P34*(1+'Usages industrie'!$Q34)^(F$5738-$D$5738)/1000</f>
        <v>0</v>
      </c>
      <c r="G5825" s="223">
        <f>G5774*'Usages industrie'!$P34*(1+'Usages industrie'!$Q34)^(G$5738-$D$5738)/1000</f>
        <v>0</v>
      </c>
      <c r="H5825" s="223">
        <f>H5774*'Usages industrie'!$P34*(1+'Usages industrie'!$Q34)^(H$5738-$D$5738)/1000</f>
        <v>0</v>
      </c>
      <c r="I5825" s="223">
        <f>I5774*'Usages industrie'!$P34*(1+'Usages industrie'!$Q34)^(I$5738-$D$5738)/1000</f>
        <v>0</v>
      </c>
      <c r="J5825" s="223">
        <f>J5774*'Usages industrie'!$P34*(1+'Usages industrie'!$Q34)^(J$5738-$D$5738)/1000</f>
        <v>0</v>
      </c>
      <c r="K5825" s="223">
        <f>K5774*'Usages industrie'!$P34*(1+'Usages industrie'!$Q34)^(K$5738-$D$5738)/1000</f>
        <v>0</v>
      </c>
      <c r="L5825" s="223">
        <f>L5774*'Usages industrie'!$P34*(1+'Usages industrie'!$Q34)^(L$5738-$D$5738)/1000</f>
        <v>0</v>
      </c>
      <c r="M5825" s="223">
        <f>M5774*'Usages industrie'!$P34*(1+'Usages industrie'!$Q34)^(M$5738-$D$5738)/1000</f>
        <v>0</v>
      </c>
      <c r="N5825" s="223">
        <f>N5774*'Usages industrie'!$P34*(1+'Usages industrie'!$Q34)^(N$5738-$D$5738)/1000</f>
        <v>0</v>
      </c>
      <c r="O5825" s="223">
        <f>O5774*'Usages industrie'!$P34*(1+'Usages industrie'!$Q34)^(O$5738-$D$5738)/1000</f>
        <v>0</v>
      </c>
      <c r="P5825" s="223">
        <f>P5774*'Usages industrie'!$P34*(1+'Usages industrie'!$Q34)^(P$5738-$D$5738)/1000</f>
        <v>0</v>
      </c>
      <c r="Q5825" s="223">
        <f>Q5774*'Usages industrie'!$P34*(1+'Usages industrie'!$Q34)^(Q$5738-$D$5738)/1000</f>
        <v>0</v>
      </c>
      <c r="R5825" s="223">
        <f>R5774*'Usages industrie'!$P34*(1+'Usages industrie'!$Q34)^(R$5738-$D$5738)/1000</f>
        <v>0</v>
      </c>
    </row>
    <row r="5826" spans="1:18" hidden="1" outlineLevel="2" x14ac:dyDescent="0.25">
      <c r="A5826" s="222" t="str">
        <f>'Usages industrie'!A35</f>
        <v>Usage industriel n°32</v>
      </c>
      <c r="B5826" s="222" t="s">
        <v>645</v>
      </c>
      <c r="C5826" s="222"/>
      <c r="D5826" s="223">
        <f>D5775*'Usages industrie'!$P35*(1+'Usages industrie'!$Q35)^(D$5738-$D$5738)/1000</f>
        <v>0</v>
      </c>
      <c r="E5826" s="223">
        <f>E5775*'Usages industrie'!$P35*(1+'Usages industrie'!$Q35)^(E$5738-$D$5738)/1000</f>
        <v>0</v>
      </c>
      <c r="F5826" s="223">
        <f>F5775*'Usages industrie'!$P35*(1+'Usages industrie'!$Q35)^(F$5738-$D$5738)/1000</f>
        <v>0</v>
      </c>
      <c r="G5826" s="223">
        <f>G5775*'Usages industrie'!$P35*(1+'Usages industrie'!$Q35)^(G$5738-$D$5738)/1000</f>
        <v>0</v>
      </c>
      <c r="H5826" s="223">
        <f>H5775*'Usages industrie'!$P35*(1+'Usages industrie'!$Q35)^(H$5738-$D$5738)/1000</f>
        <v>0</v>
      </c>
      <c r="I5826" s="223">
        <f>I5775*'Usages industrie'!$P35*(1+'Usages industrie'!$Q35)^(I$5738-$D$5738)/1000</f>
        <v>0</v>
      </c>
      <c r="J5826" s="223">
        <f>J5775*'Usages industrie'!$P35*(1+'Usages industrie'!$Q35)^(J$5738-$D$5738)/1000</f>
        <v>0</v>
      </c>
      <c r="K5826" s="223">
        <f>K5775*'Usages industrie'!$P35*(1+'Usages industrie'!$Q35)^(K$5738-$D$5738)/1000</f>
        <v>0</v>
      </c>
      <c r="L5826" s="223">
        <f>L5775*'Usages industrie'!$P35*(1+'Usages industrie'!$Q35)^(L$5738-$D$5738)/1000</f>
        <v>0</v>
      </c>
      <c r="M5826" s="223">
        <f>M5775*'Usages industrie'!$P35*(1+'Usages industrie'!$Q35)^(M$5738-$D$5738)/1000</f>
        <v>0</v>
      </c>
      <c r="N5826" s="223">
        <f>N5775*'Usages industrie'!$P35*(1+'Usages industrie'!$Q35)^(N$5738-$D$5738)/1000</f>
        <v>0</v>
      </c>
      <c r="O5826" s="223">
        <f>O5775*'Usages industrie'!$P35*(1+'Usages industrie'!$Q35)^(O$5738-$D$5738)/1000</f>
        <v>0</v>
      </c>
      <c r="P5826" s="223">
        <f>P5775*'Usages industrie'!$P35*(1+'Usages industrie'!$Q35)^(P$5738-$D$5738)/1000</f>
        <v>0</v>
      </c>
      <c r="Q5826" s="223">
        <f>Q5775*'Usages industrie'!$P35*(1+'Usages industrie'!$Q35)^(Q$5738-$D$5738)/1000</f>
        <v>0</v>
      </c>
      <c r="R5826" s="223">
        <f>R5775*'Usages industrie'!$P35*(1+'Usages industrie'!$Q35)^(R$5738-$D$5738)/1000</f>
        <v>0</v>
      </c>
    </row>
    <row r="5827" spans="1:18" hidden="1" outlineLevel="2" x14ac:dyDescent="0.25">
      <c r="A5827" s="222" t="str">
        <f>'Usages industrie'!A36</f>
        <v>Usage industriel n°33</v>
      </c>
      <c r="B5827" s="222" t="s">
        <v>645</v>
      </c>
      <c r="C5827" s="222"/>
      <c r="D5827" s="223">
        <f>D5776*'Usages industrie'!$P36*(1+'Usages industrie'!$Q36)^(D$5738-$D$5738)/1000</f>
        <v>0</v>
      </c>
      <c r="E5827" s="223">
        <f>E5776*'Usages industrie'!$P36*(1+'Usages industrie'!$Q36)^(E$5738-$D$5738)/1000</f>
        <v>0</v>
      </c>
      <c r="F5827" s="223">
        <f>F5776*'Usages industrie'!$P36*(1+'Usages industrie'!$Q36)^(F$5738-$D$5738)/1000</f>
        <v>0</v>
      </c>
      <c r="G5827" s="223">
        <f>G5776*'Usages industrie'!$P36*(1+'Usages industrie'!$Q36)^(G$5738-$D$5738)/1000</f>
        <v>0</v>
      </c>
      <c r="H5827" s="223">
        <f>H5776*'Usages industrie'!$P36*(1+'Usages industrie'!$Q36)^(H$5738-$D$5738)/1000</f>
        <v>0</v>
      </c>
      <c r="I5827" s="223">
        <f>I5776*'Usages industrie'!$P36*(1+'Usages industrie'!$Q36)^(I$5738-$D$5738)/1000</f>
        <v>0</v>
      </c>
      <c r="J5827" s="223">
        <f>J5776*'Usages industrie'!$P36*(1+'Usages industrie'!$Q36)^(J$5738-$D$5738)/1000</f>
        <v>0</v>
      </c>
      <c r="K5827" s="223">
        <f>K5776*'Usages industrie'!$P36*(1+'Usages industrie'!$Q36)^(K$5738-$D$5738)/1000</f>
        <v>0</v>
      </c>
      <c r="L5827" s="223">
        <f>L5776*'Usages industrie'!$P36*(1+'Usages industrie'!$Q36)^(L$5738-$D$5738)/1000</f>
        <v>0</v>
      </c>
      <c r="M5827" s="223">
        <f>M5776*'Usages industrie'!$P36*(1+'Usages industrie'!$Q36)^(M$5738-$D$5738)/1000</f>
        <v>0</v>
      </c>
      <c r="N5827" s="223">
        <f>N5776*'Usages industrie'!$P36*(1+'Usages industrie'!$Q36)^(N$5738-$D$5738)/1000</f>
        <v>0</v>
      </c>
      <c r="O5827" s="223">
        <f>O5776*'Usages industrie'!$P36*(1+'Usages industrie'!$Q36)^(O$5738-$D$5738)/1000</f>
        <v>0</v>
      </c>
      <c r="P5827" s="223">
        <f>P5776*'Usages industrie'!$P36*(1+'Usages industrie'!$Q36)^(P$5738-$D$5738)/1000</f>
        <v>0</v>
      </c>
      <c r="Q5827" s="223">
        <f>Q5776*'Usages industrie'!$P36*(1+'Usages industrie'!$Q36)^(Q$5738-$D$5738)/1000</f>
        <v>0</v>
      </c>
      <c r="R5827" s="223">
        <f>R5776*'Usages industrie'!$P36*(1+'Usages industrie'!$Q36)^(R$5738-$D$5738)/1000</f>
        <v>0</v>
      </c>
    </row>
    <row r="5828" spans="1:18" hidden="1" outlineLevel="2" x14ac:dyDescent="0.25">
      <c r="A5828" s="222" t="str">
        <f>'Usages industrie'!A37</f>
        <v>Usage industriel n°34</v>
      </c>
      <c r="B5828" s="222" t="s">
        <v>645</v>
      </c>
      <c r="C5828" s="222"/>
      <c r="D5828" s="223">
        <f>D5777*'Usages industrie'!$P37*(1+'Usages industrie'!$Q37)^(D$5738-$D$5738)/1000</f>
        <v>0</v>
      </c>
      <c r="E5828" s="223">
        <f>E5777*'Usages industrie'!$P37*(1+'Usages industrie'!$Q37)^(E$5738-$D$5738)/1000</f>
        <v>0</v>
      </c>
      <c r="F5828" s="223">
        <f>F5777*'Usages industrie'!$P37*(1+'Usages industrie'!$Q37)^(F$5738-$D$5738)/1000</f>
        <v>0</v>
      </c>
      <c r="G5828" s="223">
        <f>G5777*'Usages industrie'!$P37*(1+'Usages industrie'!$Q37)^(G$5738-$D$5738)/1000</f>
        <v>0</v>
      </c>
      <c r="H5828" s="223">
        <f>H5777*'Usages industrie'!$P37*(1+'Usages industrie'!$Q37)^(H$5738-$D$5738)/1000</f>
        <v>0</v>
      </c>
      <c r="I5828" s="223">
        <f>I5777*'Usages industrie'!$P37*(1+'Usages industrie'!$Q37)^(I$5738-$D$5738)/1000</f>
        <v>0</v>
      </c>
      <c r="J5828" s="223">
        <f>J5777*'Usages industrie'!$P37*(1+'Usages industrie'!$Q37)^(J$5738-$D$5738)/1000</f>
        <v>0</v>
      </c>
      <c r="K5828" s="223">
        <f>K5777*'Usages industrie'!$P37*(1+'Usages industrie'!$Q37)^(K$5738-$D$5738)/1000</f>
        <v>0</v>
      </c>
      <c r="L5828" s="223">
        <f>L5777*'Usages industrie'!$P37*(1+'Usages industrie'!$Q37)^(L$5738-$D$5738)/1000</f>
        <v>0</v>
      </c>
      <c r="M5828" s="223">
        <f>M5777*'Usages industrie'!$P37*(1+'Usages industrie'!$Q37)^(M$5738-$D$5738)/1000</f>
        <v>0</v>
      </c>
      <c r="N5828" s="223">
        <f>N5777*'Usages industrie'!$P37*(1+'Usages industrie'!$Q37)^(N$5738-$D$5738)/1000</f>
        <v>0</v>
      </c>
      <c r="O5828" s="223">
        <f>O5777*'Usages industrie'!$P37*(1+'Usages industrie'!$Q37)^(O$5738-$D$5738)/1000</f>
        <v>0</v>
      </c>
      <c r="P5828" s="223">
        <f>P5777*'Usages industrie'!$P37*(1+'Usages industrie'!$Q37)^(P$5738-$D$5738)/1000</f>
        <v>0</v>
      </c>
      <c r="Q5828" s="223">
        <f>Q5777*'Usages industrie'!$P37*(1+'Usages industrie'!$Q37)^(Q$5738-$D$5738)/1000</f>
        <v>0</v>
      </c>
      <c r="R5828" s="223">
        <f>R5777*'Usages industrie'!$P37*(1+'Usages industrie'!$Q37)^(R$5738-$D$5738)/1000</f>
        <v>0</v>
      </c>
    </row>
    <row r="5829" spans="1:18" hidden="1" outlineLevel="2" x14ac:dyDescent="0.25">
      <c r="A5829" s="222" t="str">
        <f>'Usages industrie'!A38</f>
        <v>Usage industriel n°35</v>
      </c>
      <c r="B5829" s="222" t="s">
        <v>645</v>
      </c>
      <c r="C5829" s="222"/>
      <c r="D5829" s="223">
        <f>D5778*'Usages industrie'!$P38*(1+'Usages industrie'!$Q38)^(D$5738-$D$5738)/1000</f>
        <v>0</v>
      </c>
      <c r="E5829" s="223">
        <f>E5778*'Usages industrie'!$P38*(1+'Usages industrie'!$Q38)^(E$5738-$D$5738)/1000</f>
        <v>0</v>
      </c>
      <c r="F5829" s="223">
        <f>F5778*'Usages industrie'!$P38*(1+'Usages industrie'!$Q38)^(F$5738-$D$5738)/1000</f>
        <v>0</v>
      </c>
      <c r="G5829" s="223">
        <f>G5778*'Usages industrie'!$P38*(1+'Usages industrie'!$Q38)^(G$5738-$D$5738)/1000</f>
        <v>0</v>
      </c>
      <c r="H5829" s="223">
        <f>H5778*'Usages industrie'!$P38*(1+'Usages industrie'!$Q38)^(H$5738-$D$5738)/1000</f>
        <v>0</v>
      </c>
      <c r="I5829" s="223">
        <f>I5778*'Usages industrie'!$P38*(1+'Usages industrie'!$Q38)^(I$5738-$D$5738)/1000</f>
        <v>0</v>
      </c>
      <c r="J5829" s="223">
        <f>J5778*'Usages industrie'!$P38*(1+'Usages industrie'!$Q38)^(J$5738-$D$5738)/1000</f>
        <v>0</v>
      </c>
      <c r="K5829" s="223">
        <f>K5778*'Usages industrie'!$P38*(1+'Usages industrie'!$Q38)^(K$5738-$D$5738)/1000</f>
        <v>0</v>
      </c>
      <c r="L5829" s="223">
        <f>L5778*'Usages industrie'!$P38*(1+'Usages industrie'!$Q38)^(L$5738-$D$5738)/1000</f>
        <v>0</v>
      </c>
      <c r="M5829" s="223">
        <f>M5778*'Usages industrie'!$P38*(1+'Usages industrie'!$Q38)^(M$5738-$D$5738)/1000</f>
        <v>0</v>
      </c>
      <c r="N5829" s="223">
        <f>N5778*'Usages industrie'!$P38*(1+'Usages industrie'!$Q38)^(N$5738-$D$5738)/1000</f>
        <v>0</v>
      </c>
      <c r="O5829" s="223">
        <f>O5778*'Usages industrie'!$P38*(1+'Usages industrie'!$Q38)^(O$5738-$D$5738)/1000</f>
        <v>0</v>
      </c>
      <c r="P5829" s="223">
        <f>P5778*'Usages industrie'!$P38*(1+'Usages industrie'!$Q38)^(P$5738-$D$5738)/1000</f>
        <v>0</v>
      </c>
      <c r="Q5829" s="223">
        <f>Q5778*'Usages industrie'!$P38*(1+'Usages industrie'!$Q38)^(Q$5738-$D$5738)/1000</f>
        <v>0</v>
      </c>
      <c r="R5829" s="223">
        <f>R5778*'Usages industrie'!$P38*(1+'Usages industrie'!$Q38)^(R$5738-$D$5738)/1000</f>
        <v>0</v>
      </c>
    </row>
    <row r="5830" spans="1:18" hidden="1" outlineLevel="2" x14ac:dyDescent="0.25">
      <c r="A5830" s="222" t="str">
        <f>'Usages industrie'!A39</f>
        <v>Usage industriel n°36</v>
      </c>
      <c r="B5830" s="222" t="s">
        <v>645</v>
      </c>
      <c r="C5830" s="222"/>
      <c r="D5830" s="223">
        <f>D5779*'Usages industrie'!$P39*(1+'Usages industrie'!$Q39)^(D$5738-$D$5738)/1000</f>
        <v>0</v>
      </c>
      <c r="E5830" s="223">
        <f>E5779*'Usages industrie'!$P39*(1+'Usages industrie'!$Q39)^(E$5738-$D$5738)/1000</f>
        <v>0</v>
      </c>
      <c r="F5830" s="223">
        <f>F5779*'Usages industrie'!$P39*(1+'Usages industrie'!$Q39)^(F$5738-$D$5738)/1000</f>
        <v>0</v>
      </c>
      <c r="G5830" s="223">
        <f>G5779*'Usages industrie'!$P39*(1+'Usages industrie'!$Q39)^(G$5738-$D$5738)/1000</f>
        <v>0</v>
      </c>
      <c r="H5830" s="223">
        <f>H5779*'Usages industrie'!$P39*(1+'Usages industrie'!$Q39)^(H$5738-$D$5738)/1000</f>
        <v>0</v>
      </c>
      <c r="I5830" s="223">
        <f>I5779*'Usages industrie'!$P39*(1+'Usages industrie'!$Q39)^(I$5738-$D$5738)/1000</f>
        <v>0</v>
      </c>
      <c r="J5830" s="223">
        <f>J5779*'Usages industrie'!$P39*(1+'Usages industrie'!$Q39)^(J$5738-$D$5738)/1000</f>
        <v>0</v>
      </c>
      <c r="K5830" s="223">
        <f>K5779*'Usages industrie'!$P39*(1+'Usages industrie'!$Q39)^(K$5738-$D$5738)/1000</f>
        <v>0</v>
      </c>
      <c r="L5830" s="223">
        <f>L5779*'Usages industrie'!$P39*(1+'Usages industrie'!$Q39)^(L$5738-$D$5738)/1000</f>
        <v>0</v>
      </c>
      <c r="M5830" s="223">
        <f>M5779*'Usages industrie'!$P39*(1+'Usages industrie'!$Q39)^(M$5738-$D$5738)/1000</f>
        <v>0</v>
      </c>
      <c r="N5830" s="223">
        <f>N5779*'Usages industrie'!$P39*(1+'Usages industrie'!$Q39)^(N$5738-$D$5738)/1000</f>
        <v>0</v>
      </c>
      <c r="O5830" s="223">
        <f>O5779*'Usages industrie'!$P39*(1+'Usages industrie'!$Q39)^(O$5738-$D$5738)/1000</f>
        <v>0</v>
      </c>
      <c r="P5830" s="223">
        <f>P5779*'Usages industrie'!$P39*(1+'Usages industrie'!$Q39)^(P$5738-$D$5738)/1000</f>
        <v>0</v>
      </c>
      <c r="Q5830" s="223">
        <f>Q5779*'Usages industrie'!$P39*(1+'Usages industrie'!$Q39)^(Q$5738-$D$5738)/1000</f>
        <v>0</v>
      </c>
      <c r="R5830" s="223">
        <f>R5779*'Usages industrie'!$P39*(1+'Usages industrie'!$Q39)^(R$5738-$D$5738)/1000</f>
        <v>0</v>
      </c>
    </row>
    <row r="5831" spans="1:18" hidden="1" outlineLevel="2" x14ac:dyDescent="0.25">
      <c r="A5831" s="222" t="str">
        <f>'Usages industrie'!A40</f>
        <v>Usage industriel n°37</v>
      </c>
      <c r="B5831" s="222" t="s">
        <v>645</v>
      </c>
      <c r="C5831" s="222"/>
      <c r="D5831" s="223">
        <f>D5780*'Usages industrie'!$P40*(1+'Usages industrie'!$Q40)^(D$5738-$D$5738)/1000</f>
        <v>0</v>
      </c>
      <c r="E5831" s="223">
        <f>E5780*'Usages industrie'!$P40*(1+'Usages industrie'!$Q40)^(E$5738-$D$5738)/1000</f>
        <v>0</v>
      </c>
      <c r="F5831" s="223">
        <f>F5780*'Usages industrie'!$P40*(1+'Usages industrie'!$Q40)^(F$5738-$D$5738)/1000</f>
        <v>0</v>
      </c>
      <c r="G5831" s="223">
        <f>G5780*'Usages industrie'!$P40*(1+'Usages industrie'!$Q40)^(G$5738-$D$5738)/1000</f>
        <v>0</v>
      </c>
      <c r="H5831" s="223">
        <f>H5780*'Usages industrie'!$P40*(1+'Usages industrie'!$Q40)^(H$5738-$D$5738)/1000</f>
        <v>0</v>
      </c>
      <c r="I5831" s="223">
        <f>I5780*'Usages industrie'!$P40*(1+'Usages industrie'!$Q40)^(I$5738-$D$5738)/1000</f>
        <v>0</v>
      </c>
      <c r="J5831" s="223">
        <f>J5780*'Usages industrie'!$P40*(1+'Usages industrie'!$Q40)^(J$5738-$D$5738)/1000</f>
        <v>0</v>
      </c>
      <c r="K5831" s="223">
        <f>K5780*'Usages industrie'!$P40*(1+'Usages industrie'!$Q40)^(K$5738-$D$5738)/1000</f>
        <v>0</v>
      </c>
      <c r="L5831" s="223">
        <f>L5780*'Usages industrie'!$P40*(1+'Usages industrie'!$Q40)^(L$5738-$D$5738)/1000</f>
        <v>0</v>
      </c>
      <c r="M5831" s="223">
        <f>M5780*'Usages industrie'!$P40*(1+'Usages industrie'!$Q40)^(M$5738-$D$5738)/1000</f>
        <v>0</v>
      </c>
      <c r="N5831" s="223">
        <f>N5780*'Usages industrie'!$P40*(1+'Usages industrie'!$Q40)^(N$5738-$D$5738)/1000</f>
        <v>0</v>
      </c>
      <c r="O5831" s="223">
        <f>O5780*'Usages industrie'!$P40*(1+'Usages industrie'!$Q40)^(O$5738-$D$5738)/1000</f>
        <v>0</v>
      </c>
      <c r="P5831" s="223">
        <f>P5780*'Usages industrie'!$P40*(1+'Usages industrie'!$Q40)^(P$5738-$D$5738)/1000</f>
        <v>0</v>
      </c>
      <c r="Q5831" s="223">
        <f>Q5780*'Usages industrie'!$P40*(1+'Usages industrie'!$Q40)^(Q$5738-$D$5738)/1000</f>
        <v>0</v>
      </c>
      <c r="R5831" s="223">
        <f>R5780*'Usages industrie'!$P40*(1+'Usages industrie'!$Q40)^(R$5738-$D$5738)/1000</f>
        <v>0</v>
      </c>
    </row>
    <row r="5832" spans="1:18" hidden="1" outlineLevel="2" x14ac:dyDescent="0.25">
      <c r="A5832" s="222" t="str">
        <f>'Usages industrie'!A41</f>
        <v>Usage industriel n°38</v>
      </c>
      <c r="B5832" s="222" t="s">
        <v>645</v>
      </c>
      <c r="C5832" s="222"/>
      <c r="D5832" s="223">
        <f>D5781*'Usages industrie'!$P41*(1+'Usages industrie'!$Q41)^(D$5738-$D$5738)/1000</f>
        <v>0</v>
      </c>
      <c r="E5832" s="223">
        <f>E5781*'Usages industrie'!$P41*(1+'Usages industrie'!$Q41)^(E$5738-$D$5738)/1000</f>
        <v>0</v>
      </c>
      <c r="F5832" s="223">
        <f>F5781*'Usages industrie'!$P41*(1+'Usages industrie'!$Q41)^(F$5738-$D$5738)/1000</f>
        <v>0</v>
      </c>
      <c r="G5832" s="223">
        <f>G5781*'Usages industrie'!$P41*(1+'Usages industrie'!$Q41)^(G$5738-$D$5738)/1000</f>
        <v>0</v>
      </c>
      <c r="H5832" s="223">
        <f>H5781*'Usages industrie'!$P41*(1+'Usages industrie'!$Q41)^(H$5738-$D$5738)/1000</f>
        <v>0</v>
      </c>
      <c r="I5832" s="223">
        <f>I5781*'Usages industrie'!$P41*(1+'Usages industrie'!$Q41)^(I$5738-$D$5738)/1000</f>
        <v>0</v>
      </c>
      <c r="J5832" s="223">
        <f>J5781*'Usages industrie'!$P41*(1+'Usages industrie'!$Q41)^(J$5738-$D$5738)/1000</f>
        <v>0</v>
      </c>
      <c r="K5832" s="223">
        <f>K5781*'Usages industrie'!$P41*(1+'Usages industrie'!$Q41)^(K$5738-$D$5738)/1000</f>
        <v>0</v>
      </c>
      <c r="L5832" s="223">
        <f>L5781*'Usages industrie'!$P41*(1+'Usages industrie'!$Q41)^(L$5738-$D$5738)/1000</f>
        <v>0</v>
      </c>
      <c r="M5832" s="223">
        <f>M5781*'Usages industrie'!$P41*(1+'Usages industrie'!$Q41)^(M$5738-$D$5738)/1000</f>
        <v>0</v>
      </c>
      <c r="N5832" s="223">
        <f>N5781*'Usages industrie'!$P41*(1+'Usages industrie'!$Q41)^(N$5738-$D$5738)/1000</f>
        <v>0</v>
      </c>
      <c r="O5832" s="223">
        <f>O5781*'Usages industrie'!$P41*(1+'Usages industrie'!$Q41)^(O$5738-$D$5738)/1000</f>
        <v>0</v>
      </c>
      <c r="P5832" s="223">
        <f>P5781*'Usages industrie'!$P41*(1+'Usages industrie'!$Q41)^(P$5738-$D$5738)/1000</f>
        <v>0</v>
      </c>
      <c r="Q5832" s="223">
        <f>Q5781*'Usages industrie'!$P41*(1+'Usages industrie'!$Q41)^(Q$5738-$D$5738)/1000</f>
        <v>0</v>
      </c>
      <c r="R5832" s="223">
        <f>R5781*'Usages industrie'!$P41*(1+'Usages industrie'!$Q41)^(R$5738-$D$5738)/1000</f>
        <v>0</v>
      </c>
    </row>
    <row r="5833" spans="1:18" hidden="1" outlineLevel="2" x14ac:dyDescent="0.25">
      <c r="A5833" s="222" t="str">
        <f>'Usages industrie'!A42</f>
        <v>Usage industriel n°39</v>
      </c>
      <c r="B5833" s="222" t="s">
        <v>645</v>
      </c>
      <c r="C5833" s="222"/>
      <c r="D5833" s="223">
        <f>D5782*'Usages industrie'!$P42*(1+'Usages industrie'!$Q42)^(D$5738-$D$5738)/1000</f>
        <v>0</v>
      </c>
      <c r="E5833" s="223">
        <f>E5782*'Usages industrie'!$P42*(1+'Usages industrie'!$Q42)^(E$5738-$D$5738)/1000</f>
        <v>0</v>
      </c>
      <c r="F5833" s="223">
        <f>F5782*'Usages industrie'!$P42*(1+'Usages industrie'!$Q42)^(F$5738-$D$5738)/1000</f>
        <v>0</v>
      </c>
      <c r="G5833" s="223">
        <f>G5782*'Usages industrie'!$P42*(1+'Usages industrie'!$Q42)^(G$5738-$D$5738)/1000</f>
        <v>0</v>
      </c>
      <c r="H5833" s="223">
        <f>H5782*'Usages industrie'!$P42*(1+'Usages industrie'!$Q42)^(H$5738-$D$5738)/1000</f>
        <v>0</v>
      </c>
      <c r="I5833" s="223">
        <f>I5782*'Usages industrie'!$P42*(1+'Usages industrie'!$Q42)^(I$5738-$D$5738)/1000</f>
        <v>0</v>
      </c>
      <c r="J5833" s="223">
        <f>J5782*'Usages industrie'!$P42*(1+'Usages industrie'!$Q42)^(J$5738-$D$5738)/1000</f>
        <v>0</v>
      </c>
      <c r="K5833" s="223">
        <f>K5782*'Usages industrie'!$P42*(1+'Usages industrie'!$Q42)^(K$5738-$D$5738)/1000</f>
        <v>0</v>
      </c>
      <c r="L5833" s="223">
        <f>L5782*'Usages industrie'!$P42*(1+'Usages industrie'!$Q42)^(L$5738-$D$5738)/1000</f>
        <v>0</v>
      </c>
      <c r="M5833" s="223">
        <f>M5782*'Usages industrie'!$P42*(1+'Usages industrie'!$Q42)^(M$5738-$D$5738)/1000</f>
        <v>0</v>
      </c>
      <c r="N5833" s="223">
        <f>N5782*'Usages industrie'!$P42*(1+'Usages industrie'!$Q42)^(N$5738-$D$5738)/1000</f>
        <v>0</v>
      </c>
      <c r="O5833" s="223">
        <f>O5782*'Usages industrie'!$P42*(1+'Usages industrie'!$Q42)^(O$5738-$D$5738)/1000</f>
        <v>0</v>
      </c>
      <c r="P5833" s="223">
        <f>P5782*'Usages industrie'!$P42*(1+'Usages industrie'!$Q42)^(P$5738-$D$5738)/1000</f>
        <v>0</v>
      </c>
      <c r="Q5833" s="223">
        <f>Q5782*'Usages industrie'!$P42*(1+'Usages industrie'!$Q42)^(Q$5738-$D$5738)/1000</f>
        <v>0</v>
      </c>
      <c r="R5833" s="223">
        <f>R5782*'Usages industrie'!$P42*(1+'Usages industrie'!$Q42)^(R$5738-$D$5738)/1000</f>
        <v>0</v>
      </c>
    </row>
    <row r="5834" spans="1:18" hidden="1" outlineLevel="2" x14ac:dyDescent="0.25">
      <c r="A5834" s="222" t="str">
        <f>'Usages industrie'!A43</f>
        <v>Usage industriel n°40</v>
      </c>
      <c r="B5834" s="222" t="s">
        <v>645</v>
      </c>
      <c r="C5834" s="222"/>
      <c r="D5834" s="223">
        <f>D5783*'Usages industrie'!$P43*(1+'Usages industrie'!$Q43)^(D$5738-$D$5738)/1000</f>
        <v>0</v>
      </c>
      <c r="E5834" s="223">
        <f>E5783*'Usages industrie'!$P43*(1+'Usages industrie'!$Q43)^(E$5738-$D$5738)/1000</f>
        <v>0</v>
      </c>
      <c r="F5834" s="223">
        <f>F5783*'Usages industrie'!$P43*(1+'Usages industrie'!$Q43)^(F$5738-$D$5738)/1000</f>
        <v>0</v>
      </c>
      <c r="G5834" s="223">
        <f>G5783*'Usages industrie'!$P43*(1+'Usages industrie'!$Q43)^(G$5738-$D$5738)/1000</f>
        <v>0</v>
      </c>
      <c r="H5834" s="223">
        <f>H5783*'Usages industrie'!$P43*(1+'Usages industrie'!$Q43)^(H$5738-$D$5738)/1000</f>
        <v>0</v>
      </c>
      <c r="I5834" s="223">
        <f>I5783*'Usages industrie'!$P43*(1+'Usages industrie'!$Q43)^(I$5738-$D$5738)/1000</f>
        <v>0</v>
      </c>
      <c r="J5834" s="223">
        <f>J5783*'Usages industrie'!$P43*(1+'Usages industrie'!$Q43)^(J$5738-$D$5738)/1000</f>
        <v>0</v>
      </c>
      <c r="K5834" s="223">
        <f>K5783*'Usages industrie'!$P43*(1+'Usages industrie'!$Q43)^(K$5738-$D$5738)/1000</f>
        <v>0</v>
      </c>
      <c r="L5834" s="223">
        <f>L5783*'Usages industrie'!$P43*(1+'Usages industrie'!$Q43)^(L$5738-$D$5738)/1000</f>
        <v>0</v>
      </c>
      <c r="M5834" s="223">
        <f>M5783*'Usages industrie'!$P43*(1+'Usages industrie'!$Q43)^(M$5738-$D$5738)/1000</f>
        <v>0</v>
      </c>
      <c r="N5834" s="223">
        <f>N5783*'Usages industrie'!$P43*(1+'Usages industrie'!$Q43)^(N$5738-$D$5738)/1000</f>
        <v>0</v>
      </c>
      <c r="O5834" s="223">
        <f>O5783*'Usages industrie'!$P43*(1+'Usages industrie'!$Q43)^(O$5738-$D$5738)/1000</f>
        <v>0</v>
      </c>
      <c r="P5834" s="223">
        <f>P5783*'Usages industrie'!$P43*(1+'Usages industrie'!$Q43)^(P$5738-$D$5738)/1000</f>
        <v>0</v>
      </c>
      <c r="Q5834" s="223">
        <f>Q5783*'Usages industrie'!$P43*(1+'Usages industrie'!$Q43)^(Q$5738-$D$5738)/1000</f>
        <v>0</v>
      </c>
      <c r="R5834" s="223">
        <f>R5783*'Usages industrie'!$P43*(1+'Usages industrie'!$Q43)^(R$5738-$D$5738)/1000</f>
        <v>0</v>
      </c>
    </row>
    <row r="5835" spans="1:18" hidden="1" outlineLevel="2" x14ac:dyDescent="0.25">
      <c r="A5835" s="222" t="str">
        <f>'Usages industrie'!A44</f>
        <v>Usage industriel n°41</v>
      </c>
      <c r="B5835" s="222" t="s">
        <v>645</v>
      </c>
      <c r="C5835" s="222"/>
      <c r="D5835" s="223">
        <f>D5784*'Usages industrie'!$P44*(1+'Usages industrie'!$Q44)^(D$5738-$D$5738)/1000</f>
        <v>0</v>
      </c>
      <c r="E5835" s="223">
        <f>E5784*'Usages industrie'!$P44*(1+'Usages industrie'!$Q44)^(E$5738-$D$5738)/1000</f>
        <v>0</v>
      </c>
      <c r="F5835" s="223">
        <f>F5784*'Usages industrie'!$P44*(1+'Usages industrie'!$Q44)^(F$5738-$D$5738)/1000</f>
        <v>0</v>
      </c>
      <c r="G5835" s="223">
        <f>G5784*'Usages industrie'!$P44*(1+'Usages industrie'!$Q44)^(G$5738-$D$5738)/1000</f>
        <v>0</v>
      </c>
      <c r="H5835" s="223">
        <f>H5784*'Usages industrie'!$P44*(1+'Usages industrie'!$Q44)^(H$5738-$D$5738)/1000</f>
        <v>0</v>
      </c>
      <c r="I5835" s="223">
        <f>I5784*'Usages industrie'!$P44*(1+'Usages industrie'!$Q44)^(I$5738-$D$5738)/1000</f>
        <v>0</v>
      </c>
      <c r="J5835" s="223">
        <f>J5784*'Usages industrie'!$P44*(1+'Usages industrie'!$Q44)^(J$5738-$D$5738)/1000</f>
        <v>0</v>
      </c>
      <c r="K5835" s="223">
        <f>K5784*'Usages industrie'!$P44*(1+'Usages industrie'!$Q44)^(K$5738-$D$5738)/1000</f>
        <v>0</v>
      </c>
      <c r="L5835" s="223">
        <f>L5784*'Usages industrie'!$P44*(1+'Usages industrie'!$Q44)^(L$5738-$D$5738)/1000</f>
        <v>0</v>
      </c>
      <c r="M5835" s="223">
        <f>M5784*'Usages industrie'!$P44*(1+'Usages industrie'!$Q44)^(M$5738-$D$5738)/1000</f>
        <v>0</v>
      </c>
      <c r="N5835" s="223">
        <f>N5784*'Usages industrie'!$P44*(1+'Usages industrie'!$Q44)^(N$5738-$D$5738)/1000</f>
        <v>0</v>
      </c>
      <c r="O5835" s="223">
        <f>O5784*'Usages industrie'!$P44*(1+'Usages industrie'!$Q44)^(O$5738-$D$5738)/1000</f>
        <v>0</v>
      </c>
      <c r="P5835" s="223">
        <f>P5784*'Usages industrie'!$P44*(1+'Usages industrie'!$Q44)^(P$5738-$D$5738)/1000</f>
        <v>0</v>
      </c>
      <c r="Q5835" s="223">
        <f>Q5784*'Usages industrie'!$P44*(1+'Usages industrie'!$Q44)^(Q$5738-$D$5738)/1000</f>
        <v>0</v>
      </c>
      <c r="R5835" s="223">
        <f>R5784*'Usages industrie'!$P44*(1+'Usages industrie'!$Q44)^(R$5738-$D$5738)/1000</f>
        <v>0</v>
      </c>
    </row>
    <row r="5836" spans="1:18" hidden="1" outlineLevel="2" x14ac:dyDescent="0.25">
      <c r="A5836" s="222" t="str">
        <f>'Usages industrie'!A45</f>
        <v>Usage industriel n°42</v>
      </c>
      <c r="B5836" s="222" t="s">
        <v>645</v>
      </c>
      <c r="C5836" s="222"/>
      <c r="D5836" s="223">
        <f>D5785*'Usages industrie'!$P45*(1+'Usages industrie'!$Q45)^(D$5738-$D$5738)/1000</f>
        <v>0</v>
      </c>
      <c r="E5836" s="223">
        <f>E5785*'Usages industrie'!$P45*(1+'Usages industrie'!$Q45)^(E$5738-$D$5738)/1000</f>
        <v>0</v>
      </c>
      <c r="F5836" s="223">
        <f>F5785*'Usages industrie'!$P45*(1+'Usages industrie'!$Q45)^(F$5738-$D$5738)/1000</f>
        <v>0</v>
      </c>
      <c r="G5836" s="223">
        <f>G5785*'Usages industrie'!$P45*(1+'Usages industrie'!$Q45)^(G$5738-$D$5738)/1000</f>
        <v>0</v>
      </c>
      <c r="H5836" s="223">
        <f>H5785*'Usages industrie'!$P45*(1+'Usages industrie'!$Q45)^(H$5738-$D$5738)/1000</f>
        <v>0</v>
      </c>
      <c r="I5836" s="223">
        <f>I5785*'Usages industrie'!$P45*(1+'Usages industrie'!$Q45)^(I$5738-$D$5738)/1000</f>
        <v>0</v>
      </c>
      <c r="J5836" s="223">
        <f>J5785*'Usages industrie'!$P45*(1+'Usages industrie'!$Q45)^(J$5738-$D$5738)/1000</f>
        <v>0</v>
      </c>
      <c r="K5836" s="223">
        <f>K5785*'Usages industrie'!$P45*(1+'Usages industrie'!$Q45)^(K$5738-$D$5738)/1000</f>
        <v>0</v>
      </c>
      <c r="L5836" s="223">
        <f>L5785*'Usages industrie'!$P45*(1+'Usages industrie'!$Q45)^(L$5738-$D$5738)/1000</f>
        <v>0</v>
      </c>
      <c r="M5836" s="223">
        <f>M5785*'Usages industrie'!$P45*(1+'Usages industrie'!$Q45)^(M$5738-$D$5738)/1000</f>
        <v>0</v>
      </c>
      <c r="N5836" s="223">
        <f>N5785*'Usages industrie'!$P45*(1+'Usages industrie'!$Q45)^(N$5738-$D$5738)/1000</f>
        <v>0</v>
      </c>
      <c r="O5836" s="223">
        <f>O5785*'Usages industrie'!$P45*(1+'Usages industrie'!$Q45)^(O$5738-$D$5738)/1000</f>
        <v>0</v>
      </c>
      <c r="P5836" s="223">
        <f>P5785*'Usages industrie'!$P45*(1+'Usages industrie'!$Q45)^(P$5738-$D$5738)/1000</f>
        <v>0</v>
      </c>
      <c r="Q5836" s="223">
        <f>Q5785*'Usages industrie'!$P45*(1+'Usages industrie'!$Q45)^(Q$5738-$D$5738)/1000</f>
        <v>0</v>
      </c>
      <c r="R5836" s="223">
        <f>R5785*'Usages industrie'!$P45*(1+'Usages industrie'!$Q45)^(R$5738-$D$5738)/1000</f>
        <v>0</v>
      </c>
    </row>
    <row r="5837" spans="1:18" hidden="1" outlineLevel="2" x14ac:dyDescent="0.25">
      <c r="A5837" s="222" t="str">
        <f>'Usages industrie'!A46</f>
        <v>Usage industriel n°43</v>
      </c>
      <c r="B5837" s="222" t="s">
        <v>645</v>
      </c>
      <c r="C5837" s="222"/>
      <c r="D5837" s="223">
        <f>D5786*'Usages industrie'!$P46*(1+'Usages industrie'!$Q46)^(D$5738-$D$5738)/1000</f>
        <v>0</v>
      </c>
      <c r="E5837" s="223">
        <f>E5786*'Usages industrie'!$P46*(1+'Usages industrie'!$Q46)^(E$5738-$D$5738)/1000</f>
        <v>0</v>
      </c>
      <c r="F5837" s="223">
        <f>F5786*'Usages industrie'!$P46*(1+'Usages industrie'!$Q46)^(F$5738-$D$5738)/1000</f>
        <v>0</v>
      </c>
      <c r="G5837" s="223">
        <f>G5786*'Usages industrie'!$P46*(1+'Usages industrie'!$Q46)^(G$5738-$D$5738)/1000</f>
        <v>0</v>
      </c>
      <c r="H5837" s="223">
        <f>H5786*'Usages industrie'!$P46*(1+'Usages industrie'!$Q46)^(H$5738-$D$5738)/1000</f>
        <v>0</v>
      </c>
      <c r="I5837" s="223">
        <f>I5786*'Usages industrie'!$P46*(1+'Usages industrie'!$Q46)^(I$5738-$D$5738)/1000</f>
        <v>0</v>
      </c>
      <c r="J5837" s="223">
        <f>J5786*'Usages industrie'!$P46*(1+'Usages industrie'!$Q46)^(J$5738-$D$5738)/1000</f>
        <v>0</v>
      </c>
      <c r="K5837" s="223">
        <f>K5786*'Usages industrie'!$P46*(1+'Usages industrie'!$Q46)^(K$5738-$D$5738)/1000</f>
        <v>0</v>
      </c>
      <c r="L5837" s="223">
        <f>L5786*'Usages industrie'!$P46*(1+'Usages industrie'!$Q46)^(L$5738-$D$5738)/1000</f>
        <v>0</v>
      </c>
      <c r="M5837" s="223">
        <f>M5786*'Usages industrie'!$P46*(1+'Usages industrie'!$Q46)^(M$5738-$D$5738)/1000</f>
        <v>0</v>
      </c>
      <c r="N5837" s="223">
        <f>N5786*'Usages industrie'!$P46*(1+'Usages industrie'!$Q46)^(N$5738-$D$5738)/1000</f>
        <v>0</v>
      </c>
      <c r="O5837" s="223">
        <f>O5786*'Usages industrie'!$P46*(1+'Usages industrie'!$Q46)^(O$5738-$D$5738)/1000</f>
        <v>0</v>
      </c>
      <c r="P5837" s="223">
        <f>P5786*'Usages industrie'!$P46*(1+'Usages industrie'!$Q46)^(P$5738-$D$5738)/1000</f>
        <v>0</v>
      </c>
      <c r="Q5837" s="223">
        <f>Q5786*'Usages industrie'!$P46*(1+'Usages industrie'!$Q46)^(Q$5738-$D$5738)/1000</f>
        <v>0</v>
      </c>
      <c r="R5837" s="223">
        <f>R5786*'Usages industrie'!$P46*(1+'Usages industrie'!$Q46)^(R$5738-$D$5738)/1000</f>
        <v>0</v>
      </c>
    </row>
    <row r="5838" spans="1:18" hidden="1" outlineLevel="2" x14ac:dyDescent="0.25">
      <c r="A5838" s="222" t="str">
        <f>'Usages industrie'!A47</f>
        <v>Usage industriel n°44</v>
      </c>
      <c r="B5838" s="222" t="s">
        <v>645</v>
      </c>
      <c r="C5838" s="222"/>
      <c r="D5838" s="223">
        <f>D5787*'Usages industrie'!$P47*(1+'Usages industrie'!$Q47)^(D$5738-$D$5738)/1000</f>
        <v>0</v>
      </c>
      <c r="E5838" s="223">
        <f>E5787*'Usages industrie'!$P47*(1+'Usages industrie'!$Q47)^(E$5738-$D$5738)/1000</f>
        <v>0</v>
      </c>
      <c r="F5838" s="223">
        <f>F5787*'Usages industrie'!$P47*(1+'Usages industrie'!$Q47)^(F$5738-$D$5738)/1000</f>
        <v>0</v>
      </c>
      <c r="G5838" s="223">
        <f>G5787*'Usages industrie'!$P47*(1+'Usages industrie'!$Q47)^(G$5738-$D$5738)/1000</f>
        <v>0</v>
      </c>
      <c r="H5838" s="223">
        <f>H5787*'Usages industrie'!$P47*(1+'Usages industrie'!$Q47)^(H$5738-$D$5738)/1000</f>
        <v>0</v>
      </c>
      <c r="I5838" s="223">
        <f>I5787*'Usages industrie'!$P47*(1+'Usages industrie'!$Q47)^(I$5738-$D$5738)/1000</f>
        <v>0</v>
      </c>
      <c r="J5838" s="223">
        <f>J5787*'Usages industrie'!$P47*(1+'Usages industrie'!$Q47)^(J$5738-$D$5738)/1000</f>
        <v>0</v>
      </c>
      <c r="K5838" s="223">
        <f>K5787*'Usages industrie'!$P47*(1+'Usages industrie'!$Q47)^(K$5738-$D$5738)/1000</f>
        <v>0</v>
      </c>
      <c r="L5838" s="223">
        <f>L5787*'Usages industrie'!$P47*(1+'Usages industrie'!$Q47)^(L$5738-$D$5738)/1000</f>
        <v>0</v>
      </c>
      <c r="M5838" s="223">
        <f>M5787*'Usages industrie'!$P47*(1+'Usages industrie'!$Q47)^(M$5738-$D$5738)/1000</f>
        <v>0</v>
      </c>
      <c r="N5838" s="223">
        <f>N5787*'Usages industrie'!$P47*(1+'Usages industrie'!$Q47)^(N$5738-$D$5738)/1000</f>
        <v>0</v>
      </c>
      <c r="O5838" s="223">
        <f>O5787*'Usages industrie'!$P47*(1+'Usages industrie'!$Q47)^(O$5738-$D$5738)/1000</f>
        <v>0</v>
      </c>
      <c r="P5838" s="223">
        <f>P5787*'Usages industrie'!$P47*(1+'Usages industrie'!$Q47)^(P$5738-$D$5738)/1000</f>
        <v>0</v>
      </c>
      <c r="Q5838" s="223">
        <f>Q5787*'Usages industrie'!$P47*(1+'Usages industrie'!$Q47)^(Q$5738-$D$5738)/1000</f>
        <v>0</v>
      </c>
      <c r="R5838" s="223">
        <f>R5787*'Usages industrie'!$P47*(1+'Usages industrie'!$Q47)^(R$5738-$D$5738)/1000</f>
        <v>0</v>
      </c>
    </row>
    <row r="5839" spans="1:18" hidden="1" outlineLevel="2" x14ac:dyDescent="0.25">
      <c r="A5839" s="222" t="str">
        <f>'Usages industrie'!A48</f>
        <v>Usage industriel n°45</v>
      </c>
      <c r="B5839" s="222" t="s">
        <v>645</v>
      </c>
      <c r="C5839" s="222"/>
      <c r="D5839" s="223">
        <f>D5788*'Usages industrie'!$P48*(1+'Usages industrie'!$Q48)^(D$5738-$D$5738)/1000</f>
        <v>0</v>
      </c>
      <c r="E5839" s="223">
        <f>E5788*'Usages industrie'!$P48*(1+'Usages industrie'!$Q48)^(E$5738-$D$5738)/1000</f>
        <v>0</v>
      </c>
      <c r="F5839" s="223">
        <f>F5788*'Usages industrie'!$P48*(1+'Usages industrie'!$Q48)^(F$5738-$D$5738)/1000</f>
        <v>0</v>
      </c>
      <c r="G5839" s="223">
        <f>G5788*'Usages industrie'!$P48*(1+'Usages industrie'!$Q48)^(G$5738-$D$5738)/1000</f>
        <v>0</v>
      </c>
      <c r="H5839" s="223">
        <f>H5788*'Usages industrie'!$P48*(1+'Usages industrie'!$Q48)^(H$5738-$D$5738)/1000</f>
        <v>0</v>
      </c>
      <c r="I5839" s="223">
        <f>I5788*'Usages industrie'!$P48*(1+'Usages industrie'!$Q48)^(I$5738-$D$5738)/1000</f>
        <v>0</v>
      </c>
      <c r="J5839" s="223">
        <f>J5788*'Usages industrie'!$P48*(1+'Usages industrie'!$Q48)^(J$5738-$D$5738)/1000</f>
        <v>0</v>
      </c>
      <c r="K5839" s="223">
        <f>K5788*'Usages industrie'!$P48*(1+'Usages industrie'!$Q48)^(K$5738-$D$5738)/1000</f>
        <v>0</v>
      </c>
      <c r="L5839" s="223">
        <f>L5788*'Usages industrie'!$P48*(1+'Usages industrie'!$Q48)^(L$5738-$D$5738)/1000</f>
        <v>0</v>
      </c>
      <c r="M5839" s="223">
        <f>M5788*'Usages industrie'!$P48*(1+'Usages industrie'!$Q48)^(M$5738-$D$5738)/1000</f>
        <v>0</v>
      </c>
      <c r="N5839" s="223">
        <f>N5788*'Usages industrie'!$P48*(1+'Usages industrie'!$Q48)^(N$5738-$D$5738)/1000</f>
        <v>0</v>
      </c>
      <c r="O5839" s="223">
        <f>O5788*'Usages industrie'!$P48*(1+'Usages industrie'!$Q48)^(O$5738-$D$5738)/1000</f>
        <v>0</v>
      </c>
      <c r="P5839" s="223">
        <f>P5788*'Usages industrie'!$P48*(1+'Usages industrie'!$Q48)^(P$5738-$D$5738)/1000</f>
        <v>0</v>
      </c>
      <c r="Q5839" s="223">
        <f>Q5788*'Usages industrie'!$P48*(1+'Usages industrie'!$Q48)^(Q$5738-$D$5738)/1000</f>
        <v>0</v>
      </c>
      <c r="R5839" s="223">
        <f>R5788*'Usages industrie'!$P48*(1+'Usages industrie'!$Q48)^(R$5738-$D$5738)/1000</f>
        <v>0</v>
      </c>
    </row>
    <row r="5840" spans="1:18" hidden="1" outlineLevel="2" x14ac:dyDescent="0.25">
      <c r="A5840" s="222" t="str">
        <f>'Usages industrie'!A49</f>
        <v>Usage industriel n°46</v>
      </c>
      <c r="B5840" s="222" t="s">
        <v>645</v>
      </c>
      <c r="C5840" s="222"/>
      <c r="D5840" s="223">
        <f>D5789*'Usages industrie'!$P49*(1+'Usages industrie'!$Q49)^(D$5738-$D$5738)/1000</f>
        <v>0</v>
      </c>
      <c r="E5840" s="223">
        <f>E5789*'Usages industrie'!$P49*(1+'Usages industrie'!$Q49)^(E$5738-$D$5738)/1000</f>
        <v>0</v>
      </c>
      <c r="F5840" s="223">
        <f>F5789*'Usages industrie'!$P49*(1+'Usages industrie'!$Q49)^(F$5738-$D$5738)/1000</f>
        <v>0</v>
      </c>
      <c r="G5840" s="223">
        <f>G5789*'Usages industrie'!$P49*(1+'Usages industrie'!$Q49)^(G$5738-$D$5738)/1000</f>
        <v>0</v>
      </c>
      <c r="H5840" s="223">
        <f>H5789*'Usages industrie'!$P49*(1+'Usages industrie'!$Q49)^(H$5738-$D$5738)/1000</f>
        <v>0</v>
      </c>
      <c r="I5840" s="223">
        <f>I5789*'Usages industrie'!$P49*(1+'Usages industrie'!$Q49)^(I$5738-$D$5738)/1000</f>
        <v>0</v>
      </c>
      <c r="J5840" s="223">
        <f>J5789*'Usages industrie'!$P49*(1+'Usages industrie'!$Q49)^(J$5738-$D$5738)/1000</f>
        <v>0</v>
      </c>
      <c r="K5840" s="223">
        <f>K5789*'Usages industrie'!$P49*(1+'Usages industrie'!$Q49)^(K$5738-$D$5738)/1000</f>
        <v>0</v>
      </c>
      <c r="L5840" s="223">
        <f>L5789*'Usages industrie'!$P49*(1+'Usages industrie'!$Q49)^(L$5738-$D$5738)/1000</f>
        <v>0</v>
      </c>
      <c r="M5840" s="223">
        <f>M5789*'Usages industrie'!$P49*(1+'Usages industrie'!$Q49)^(M$5738-$D$5738)/1000</f>
        <v>0</v>
      </c>
      <c r="N5840" s="223">
        <f>N5789*'Usages industrie'!$P49*(1+'Usages industrie'!$Q49)^(N$5738-$D$5738)/1000</f>
        <v>0</v>
      </c>
      <c r="O5840" s="223">
        <f>O5789*'Usages industrie'!$P49*(1+'Usages industrie'!$Q49)^(O$5738-$D$5738)/1000</f>
        <v>0</v>
      </c>
      <c r="P5840" s="223">
        <f>P5789*'Usages industrie'!$P49*(1+'Usages industrie'!$Q49)^(P$5738-$D$5738)/1000</f>
        <v>0</v>
      </c>
      <c r="Q5840" s="223">
        <f>Q5789*'Usages industrie'!$P49*(1+'Usages industrie'!$Q49)^(Q$5738-$D$5738)/1000</f>
        <v>0</v>
      </c>
      <c r="R5840" s="223">
        <f>R5789*'Usages industrie'!$P49*(1+'Usages industrie'!$Q49)^(R$5738-$D$5738)/1000</f>
        <v>0</v>
      </c>
    </row>
    <row r="5841" spans="1:18" hidden="1" outlineLevel="2" x14ac:dyDescent="0.25">
      <c r="A5841" s="222" t="str">
        <f>'Usages industrie'!A50</f>
        <v>Usage industriel n°47</v>
      </c>
      <c r="B5841" s="222" t="s">
        <v>645</v>
      </c>
      <c r="C5841" s="222"/>
      <c r="D5841" s="223">
        <f>D5790*'Usages industrie'!$P50*(1+'Usages industrie'!$Q50)^(D$5738-$D$5738)/1000</f>
        <v>0</v>
      </c>
      <c r="E5841" s="223">
        <f>E5790*'Usages industrie'!$P50*(1+'Usages industrie'!$Q50)^(E$5738-$D$5738)/1000</f>
        <v>0</v>
      </c>
      <c r="F5841" s="223">
        <f>F5790*'Usages industrie'!$P50*(1+'Usages industrie'!$Q50)^(F$5738-$D$5738)/1000</f>
        <v>0</v>
      </c>
      <c r="G5841" s="223">
        <f>G5790*'Usages industrie'!$P50*(1+'Usages industrie'!$Q50)^(G$5738-$D$5738)/1000</f>
        <v>0</v>
      </c>
      <c r="H5841" s="223">
        <f>H5790*'Usages industrie'!$P50*(1+'Usages industrie'!$Q50)^(H$5738-$D$5738)/1000</f>
        <v>0</v>
      </c>
      <c r="I5841" s="223">
        <f>I5790*'Usages industrie'!$P50*(1+'Usages industrie'!$Q50)^(I$5738-$D$5738)/1000</f>
        <v>0</v>
      </c>
      <c r="J5841" s="223">
        <f>J5790*'Usages industrie'!$P50*(1+'Usages industrie'!$Q50)^(J$5738-$D$5738)/1000</f>
        <v>0</v>
      </c>
      <c r="K5841" s="223">
        <f>K5790*'Usages industrie'!$P50*(1+'Usages industrie'!$Q50)^(K$5738-$D$5738)/1000</f>
        <v>0</v>
      </c>
      <c r="L5841" s="223">
        <f>L5790*'Usages industrie'!$P50*(1+'Usages industrie'!$Q50)^(L$5738-$D$5738)/1000</f>
        <v>0</v>
      </c>
      <c r="M5841" s="223">
        <f>M5790*'Usages industrie'!$P50*(1+'Usages industrie'!$Q50)^(M$5738-$D$5738)/1000</f>
        <v>0</v>
      </c>
      <c r="N5841" s="223">
        <f>N5790*'Usages industrie'!$P50*(1+'Usages industrie'!$Q50)^(N$5738-$D$5738)/1000</f>
        <v>0</v>
      </c>
      <c r="O5841" s="223">
        <f>O5790*'Usages industrie'!$P50*(1+'Usages industrie'!$Q50)^(O$5738-$D$5738)/1000</f>
        <v>0</v>
      </c>
      <c r="P5841" s="223">
        <f>P5790*'Usages industrie'!$P50*(1+'Usages industrie'!$Q50)^(P$5738-$D$5738)/1000</f>
        <v>0</v>
      </c>
      <c r="Q5841" s="223">
        <f>Q5790*'Usages industrie'!$P50*(1+'Usages industrie'!$Q50)^(Q$5738-$D$5738)/1000</f>
        <v>0</v>
      </c>
      <c r="R5841" s="223">
        <f>R5790*'Usages industrie'!$P50*(1+'Usages industrie'!$Q50)^(R$5738-$D$5738)/1000</f>
        <v>0</v>
      </c>
    </row>
    <row r="5842" spans="1:18" hidden="1" outlineLevel="2" x14ac:dyDescent="0.25">
      <c r="A5842" s="222" t="str">
        <f>'Usages industrie'!A51</f>
        <v>Usage industriel n°48</v>
      </c>
      <c r="B5842" s="222" t="s">
        <v>645</v>
      </c>
      <c r="C5842" s="222"/>
      <c r="D5842" s="223">
        <f>D5791*'Usages industrie'!$P51*(1+'Usages industrie'!$Q51)^(D$5738-$D$5738)/1000</f>
        <v>0</v>
      </c>
      <c r="E5842" s="223">
        <f>E5791*'Usages industrie'!$P51*(1+'Usages industrie'!$Q51)^(E$5738-$D$5738)/1000</f>
        <v>0</v>
      </c>
      <c r="F5842" s="223">
        <f>F5791*'Usages industrie'!$P51*(1+'Usages industrie'!$Q51)^(F$5738-$D$5738)/1000</f>
        <v>0</v>
      </c>
      <c r="G5842" s="223">
        <f>G5791*'Usages industrie'!$P51*(1+'Usages industrie'!$Q51)^(G$5738-$D$5738)/1000</f>
        <v>0</v>
      </c>
      <c r="H5842" s="223">
        <f>H5791*'Usages industrie'!$P51*(1+'Usages industrie'!$Q51)^(H$5738-$D$5738)/1000</f>
        <v>0</v>
      </c>
      <c r="I5842" s="223">
        <f>I5791*'Usages industrie'!$P51*(1+'Usages industrie'!$Q51)^(I$5738-$D$5738)/1000</f>
        <v>0</v>
      </c>
      <c r="J5842" s="223">
        <f>J5791*'Usages industrie'!$P51*(1+'Usages industrie'!$Q51)^(J$5738-$D$5738)/1000</f>
        <v>0</v>
      </c>
      <c r="K5842" s="223">
        <f>K5791*'Usages industrie'!$P51*(1+'Usages industrie'!$Q51)^(K$5738-$D$5738)/1000</f>
        <v>0</v>
      </c>
      <c r="L5842" s="223">
        <f>L5791*'Usages industrie'!$P51*(1+'Usages industrie'!$Q51)^(L$5738-$D$5738)/1000</f>
        <v>0</v>
      </c>
      <c r="M5842" s="223">
        <f>M5791*'Usages industrie'!$P51*(1+'Usages industrie'!$Q51)^(M$5738-$D$5738)/1000</f>
        <v>0</v>
      </c>
      <c r="N5842" s="223">
        <f>N5791*'Usages industrie'!$P51*(1+'Usages industrie'!$Q51)^(N$5738-$D$5738)/1000</f>
        <v>0</v>
      </c>
      <c r="O5842" s="223">
        <f>O5791*'Usages industrie'!$P51*(1+'Usages industrie'!$Q51)^(O$5738-$D$5738)/1000</f>
        <v>0</v>
      </c>
      <c r="P5842" s="223">
        <f>P5791*'Usages industrie'!$P51*(1+'Usages industrie'!$Q51)^(P$5738-$D$5738)/1000</f>
        <v>0</v>
      </c>
      <c r="Q5842" s="223">
        <f>Q5791*'Usages industrie'!$P51*(1+'Usages industrie'!$Q51)^(Q$5738-$D$5738)/1000</f>
        <v>0</v>
      </c>
      <c r="R5842" s="223">
        <f>R5791*'Usages industrie'!$P51*(1+'Usages industrie'!$Q51)^(R$5738-$D$5738)/1000</f>
        <v>0</v>
      </c>
    </row>
    <row r="5843" spans="1:18" hidden="1" outlineLevel="2" x14ac:dyDescent="0.25">
      <c r="A5843" s="222" t="str">
        <f>'Usages industrie'!A52</f>
        <v>Usage industriel n°49</v>
      </c>
      <c r="B5843" s="222" t="s">
        <v>645</v>
      </c>
      <c r="C5843" s="222"/>
      <c r="D5843" s="223">
        <f>D5792*'Usages industrie'!$P52*(1+'Usages industrie'!$Q52)^(D$5738-$D$5738)/1000</f>
        <v>0</v>
      </c>
      <c r="E5843" s="223">
        <f>E5792*'Usages industrie'!$P52*(1+'Usages industrie'!$Q52)^(E$5738-$D$5738)/1000</f>
        <v>0</v>
      </c>
      <c r="F5843" s="223">
        <f>F5792*'Usages industrie'!$P52*(1+'Usages industrie'!$Q52)^(F$5738-$D$5738)/1000</f>
        <v>0</v>
      </c>
      <c r="G5843" s="223">
        <f>G5792*'Usages industrie'!$P52*(1+'Usages industrie'!$Q52)^(G$5738-$D$5738)/1000</f>
        <v>0</v>
      </c>
      <c r="H5843" s="223">
        <f>H5792*'Usages industrie'!$P52*(1+'Usages industrie'!$Q52)^(H$5738-$D$5738)/1000</f>
        <v>0</v>
      </c>
      <c r="I5843" s="223">
        <f>I5792*'Usages industrie'!$P52*(1+'Usages industrie'!$Q52)^(I$5738-$D$5738)/1000</f>
        <v>0</v>
      </c>
      <c r="J5843" s="223">
        <f>J5792*'Usages industrie'!$P52*(1+'Usages industrie'!$Q52)^(J$5738-$D$5738)/1000</f>
        <v>0</v>
      </c>
      <c r="K5843" s="223">
        <f>K5792*'Usages industrie'!$P52*(1+'Usages industrie'!$Q52)^(K$5738-$D$5738)/1000</f>
        <v>0</v>
      </c>
      <c r="L5843" s="223">
        <f>L5792*'Usages industrie'!$P52*(1+'Usages industrie'!$Q52)^(L$5738-$D$5738)/1000</f>
        <v>0</v>
      </c>
      <c r="M5843" s="223">
        <f>M5792*'Usages industrie'!$P52*(1+'Usages industrie'!$Q52)^(M$5738-$D$5738)/1000</f>
        <v>0</v>
      </c>
      <c r="N5843" s="223">
        <f>N5792*'Usages industrie'!$P52*(1+'Usages industrie'!$Q52)^(N$5738-$D$5738)/1000</f>
        <v>0</v>
      </c>
      <c r="O5843" s="223">
        <f>O5792*'Usages industrie'!$P52*(1+'Usages industrie'!$Q52)^(O$5738-$D$5738)/1000</f>
        <v>0</v>
      </c>
      <c r="P5843" s="223">
        <f>P5792*'Usages industrie'!$P52*(1+'Usages industrie'!$Q52)^(P$5738-$D$5738)/1000</f>
        <v>0</v>
      </c>
      <c r="Q5843" s="223">
        <f>Q5792*'Usages industrie'!$P52*(1+'Usages industrie'!$Q52)^(Q$5738-$D$5738)/1000</f>
        <v>0</v>
      </c>
      <c r="R5843" s="223">
        <f>R5792*'Usages industrie'!$P52*(1+'Usages industrie'!$Q52)^(R$5738-$D$5738)/1000</f>
        <v>0</v>
      </c>
    </row>
    <row r="5844" spans="1:18" hidden="1" outlineLevel="2" x14ac:dyDescent="0.25">
      <c r="A5844" s="222" t="str">
        <f>'Usages industrie'!A53</f>
        <v>Usage industriel n°50</v>
      </c>
      <c r="B5844" s="222" t="s">
        <v>645</v>
      </c>
      <c r="C5844" s="222"/>
      <c r="D5844" s="223">
        <f>D5793*'Usages industrie'!$P53*(1+'Usages industrie'!$Q53)^(D$5738-$D$5738)/1000</f>
        <v>0</v>
      </c>
      <c r="E5844" s="223">
        <f>E5793*'Usages industrie'!$P53*(1+'Usages industrie'!$Q53)^(E$5738-$D$5738)/1000</f>
        <v>0</v>
      </c>
      <c r="F5844" s="223">
        <f>F5793*'Usages industrie'!$P53*(1+'Usages industrie'!$Q53)^(F$5738-$D$5738)/1000</f>
        <v>0</v>
      </c>
      <c r="G5844" s="223">
        <f>G5793*'Usages industrie'!$P53*(1+'Usages industrie'!$Q53)^(G$5738-$D$5738)/1000</f>
        <v>0</v>
      </c>
      <c r="H5844" s="223">
        <f>H5793*'Usages industrie'!$P53*(1+'Usages industrie'!$Q53)^(H$5738-$D$5738)/1000</f>
        <v>0</v>
      </c>
      <c r="I5844" s="223">
        <f>I5793*'Usages industrie'!$P53*(1+'Usages industrie'!$Q53)^(I$5738-$D$5738)/1000</f>
        <v>0</v>
      </c>
      <c r="J5844" s="223">
        <f>J5793*'Usages industrie'!$P53*(1+'Usages industrie'!$Q53)^(J$5738-$D$5738)/1000</f>
        <v>0</v>
      </c>
      <c r="K5844" s="223">
        <f>K5793*'Usages industrie'!$P53*(1+'Usages industrie'!$Q53)^(K$5738-$D$5738)/1000</f>
        <v>0</v>
      </c>
      <c r="L5844" s="223">
        <f>L5793*'Usages industrie'!$P53*(1+'Usages industrie'!$Q53)^(L$5738-$D$5738)/1000</f>
        <v>0</v>
      </c>
      <c r="M5844" s="223">
        <f>M5793*'Usages industrie'!$P53*(1+'Usages industrie'!$Q53)^(M$5738-$D$5738)/1000</f>
        <v>0</v>
      </c>
      <c r="N5844" s="223">
        <f>N5793*'Usages industrie'!$P53*(1+'Usages industrie'!$Q53)^(N$5738-$D$5738)/1000</f>
        <v>0</v>
      </c>
      <c r="O5844" s="223">
        <f>O5793*'Usages industrie'!$P53*(1+'Usages industrie'!$Q53)^(O$5738-$D$5738)/1000</f>
        <v>0</v>
      </c>
      <c r="P5844" s="223">
        <f>P5793*'Usages industrie'!$P53*(1+'Usages industrie'!$Q53)^(P$5738-$D$5738)/1000</f>
        <v>0</v>
      </c>
      <c r="Q5844" s="223">
        <f>Q5793*'Usages industrie'!$P53*(1+'Usages industrie'!$Q53)^(Q$5738-$D$5738)/1000</f>
        <v>0</v>
      </c>
      <c r="R5844" s="223">
        <f>R5793*'Usages industrie'!$P53*(1+'Usages industrie'!$Q53)^(R$5738-$D$5738)/1000</f>
        <v>0</v>
      </c>
    </row>
    <row r="5845" spans="1:18" hidden="1" outlineLevel="1" collapsed="1" x14ac:dyDescent="0.25">
      <c r="A5845" s="222" t="s">
        <v>655</v>
      </c>
      <c r="B5845" s="222"/>
      <c r="C5845" s="222"/>
      <c r="D5845" s="223">
        <f t="shared" ref="D5845:R5845" si="512">SUM(D5795:D5844)</f>
        <v>0</v>
      </c>
      <c r="E5845" s="223">
        <f t="shared" si="512"/>
        <v>0</v>
      </c>
      <c r="F5845" s="223">
        <f t="shared" si="512"/>
        <v>0</v>
      </c>
      <c r="G5845" s="223">
        <f t="shared" si="512"/>
        <v>0</v>
      </c>
      <c r="H5845" s="223">
        <f t="shared" si="512"/>
        <v>0</v>
      </c>
      <c r="I5845" s="223">
        <f t="shared" si="512"/>
        <v>0</v>
      </c>
      <c r="J5845" s="223">
        <f t="shared" si="512"/>
        <v>0</v>
      </c>
      <c r="K5845" s="223">
        <f t="shared" si="512"/>
        <v>0</v>
      </c>
      <c r="L5845" s="223">
        <f t="shared" si="512"/>
        <v>0</v>
      </c>
      <c r="M5845" s="223">
        <f t="shared" si="512"/>
        <v>0</v>
      </c>
      <c r="N5845" s="223">
        <f t="shared" si="512"/>
        <v>0</v>
      </c>
      <c r="O5845" s="223">
        <f t="shared" si="512"/>
        <v>0</v>
      </c>
      <c r="P5845" s="223">
        <f t="shared" si="512"/>
        <v>0</v>
      </c>
      <c r="Q5845" s="223">
        <f t="shared" si="512"/>
        <v>0</v>
      </c>
      <c r="R5845" s="223">
        <f t="shared" si="512"/>
        <v>0</v>
      </c>
    </row>
    <row r="5846" spans="1:18" hidden="1" outlineLevel="1" x14ac:dyDescent="0.25">
      <c r="A5846" s="53" t="s">
        <v>651</v>
      </c>
      <c r="B5846" s="53"/>
      <c r="C5846" s="245"/>
      <c r="D5846" s="244"/>
      <c r="E5846" s="244"/>
      <c r="F5846" s="244"/>
      <c r="G5846" s="244"/>
      <c r="H5846" s="244"/>
      <c r="I5846" s="244"/>
      <c r="J5846" s="244"/>
      <c r="K5846" s="244"/>
      <c r="L5846" s="244"/>
      <c r="M5846" s="244"/>
      <c r="N5846" s="244"/>
      <c r="O5846" s="244"/>
      <c r="P5846" s="244"/>
      <c r="Q5846" s="244"/>
      <c r="R5846" s="244"/>
    </row>
    <row r="5847" spans="1:18" hidden="1" outlineLevel="1" x14ac:dyDescent="0.25">
      <c r="A5847" s="53" t="s">
        <v>656</v>
      </c>
      <c r="B5847" s="53"/>
      <c r="C5847" s="245"/>
      <c r="D5847" s="244"/>
      <c r="E5847" s="244"/>
      <c r="F5847" s="244"/>
      <c r="G5847" s="244"/>
      <c r="H5847" s="244"/>
      <c r="I5847" s="244"/>
      <c r="J5847" s="244"/>
      <c r="K5847" s="244"/>
      <c r="L5847" s="244"/>
      <c r="M5847" s="244"/>
      <c r="N5847" s="244"/>
      <c r="O5847" s="244"/>
      <c r="P5847" s="244"/>
      <c r="Q5847" s="244"/>
      <c r="R5847" s="244"/>
    </row>
    <row r="5848" spans="1:18" hidden="1" outlineLevel="2" x14ac:dyDescent="0.25">
      <c r="A5848" s="222" t="str">
        <f>'Usages mobilité'!A4</f>
        <v>Usage mobilité n°1</v>
      </c>
      <c r="B5848" s="222" t="s">
        <v>41</v>
      </c>
      <c r="C5848" s="222"/>
      <c r="D5848" s="223">
        <f>IF(B$5735&lt;&gt;"",IF(B$5735='Usages mobilité'!BF4,'Usages mobilité'!BD4,0),0)</f>
        <v>0</v>
      </c>
      <c r="E5848" s="223">
        <f t="shared" ref="E5848:R5857" si="513">$D5848</f>
        <v>0</v>
      </c>
      <c r="F5848" s="223">
        <f t="shared" si="513"/>
        <v>0</v>
      </c>
      <c r="G5848" s="223">
        <f t="shared" si="513"/>
        <v>0</v>
      </c>
      <c r="H5848" s="223">
        <f t="shared" si="513"/>
        <v>0</v>
      </c>
      <c r="I5848" s="223">
        <f t="shared" si="513"/>
        <v>0</v>
      </c>
      <c r="J5848" s="223">
        <f t="shared" si="513"/>
        <v>0</v>
      </c>
      <c r="K5848" s="223">
        <f t="shared" si="513"/>
        <v>0</v>
      </c>
      <c r="L5848" s="223">
        <f t="shared" si="513"/>
        <v>0</v>
      </c>
      <c r="M5848" s="223">
        <f t="shared" si="513"/>
        <v>0</v>
      </c>
      <c r="N5848" s="223">
        <f t="shared" si="513"/>
        <v>0</v>
      </c>
      <c r="O5848" s="223">
        <f t="shared" si="513"/>
        <v>0</v>
      </c>
      <c r="P5848" s="223">
        <f t="shared" si="513"/>
        <v>0</v>
      </c>
      <c r="Q5848" s="223">
        <f t="shared" si="513"/>
        <v>0</v>
      </c>
      <c r="R5848" s="223">
        <f t="shared" si="513"/>
        <v>0</v>
      </c>
    </row>
    <row r="5849" spans="1:18" hidden="1" outlineLevel="2" x14ac:dyDescent="0.25">
      <c r="A5849" s="222" t="str">
        <f>'Usages mobilité'!A5</f>
        <v>Usage mobilité n°2</v>
      </c>
      <c r="B5849" s="222" t="s">
        <v>41</v>
      </c>
      <c r="C5849" s="222"/>
      <c r="D5849" s="223">
        <f>IF(B$5735&lt;&gt;"",IF(B$5735='Usages mobilité'!BF5,'Usages mobilité'!BD5,0),0)</f>
        <v>0</v>
      </c>
      <c r="E5849" s="223">
        <f t="shared" si="513"/>
        <v>0</v>
      </c>
      <c r="F5849" s="223">
        <f t="shared" si="513"/>
        <v>0</v>
      </c>
      <c r="G5849" s="223">
        <f t="shared" si="513"/>
        <v>0</v>
      </c>
      <c r="H5849" s="223">
        <f t="shared" si="513"/>
        <v>0</v>
      </c>
      <c r="I5849" s="223">
        <f t="shared" si="513"/>
        <v>0</v>
      </c>
      <c r="J5849" s="223">
        <f t="shared" si="513"/>
        <v>0</v>
      </c>
      <c r="K5849" s="223">
        <f t="shared" si="513"/>
        <v>0</v>
      </c>
      <c r="L5849" s="223">
        <f t="shared" si="513"/>
        <v>0</v>
      </c>
      <c r="M5849" s="223">
        <f t="shared" si="513"/>
        <v>0</v>
      </c>
      <c r="N5849" s="223">
        <f t="shared" si="513"/>
        <v>0</v>
      </c>
      <c r="O5849" s="223">
        <f t="shared" si="513"/>
        <v>0</v>
      </c>
      <c r="P5849" s="223">
        <f t="shared" si="513"/>
        <v>0</v>
      </c>
      <c r="Q5849" s="223">
        <f t="shared" si="513"/>
        <v>0</v>
      </c>
      <c r="R5849" s="223">
        <f t="shared" si="513"/>
        <v>0</v>
      </c>
    </row>
    <row r="5850" spans="1:18" hidden="1" outlineLevel="2" x14ac:dyDescent="0.25">
      <c r="A5850" s="222" t="str">
        <f>'Usages mobilité'!A6</f>
        <v>Usage mobilité n°3</v>
      </c>
      <c r="B5850" s="222" t="s">
        <v>41</v>
      </c>
      <c r="C5850" s="222"/>
      <c r="D5850" s="223">
        <f>IF(B$5735&lt;&gt;"",IF(B$5735='Usages mobilité'!BF6,'Usages mobilité'!BD6,0),0)</f>
        <v>0</v>
      </c>
      <c r="E5850" s="223">
        <f t="shared" si="513"/>
        <v>0</v>
      </c>
      <c r="F5850" s="223">
        <f t="shared" si="513"/>
        <v>0</v>
      </c>
      <c r="G5850" s="223">
        <f t="shared" si="513"/>
        <v>0</v>
      </c>
      <c r="H5850" s="223">
        <f t="shared" si="513"/>
        <v>0</v>
      </c>
      <c r="I5850" s="223">
        <f t="shared" si="513"/>
        <v>0</v>
      </c>
      <c r="J5850" s="223">
        <f t="shared" si="513"/>
        <v>0</v>
      </c>
      <c r="K5850" s="223">
        <f t="shared" si="513"/>
        <v>0</v>
      </c>
      <c r="L5850" s="223">
        <f t="shared" si="513"/>
        <v>0</v>
      </c>
      <c r="M5850" s="223">
        <f t="shared" si="513"/>
        <v>0</v>
      </c>
      <c r="N5850" s="223">
        <f t="shared" si="513"/>
        <v>0</v>
      </c>
      <c r="O5850" s="223">
        <f t="shared" si="513"/>
        <v>0</v>
      </c>
      <c r="P5850" s="223">
        <f t="shared" si="513"/>
        <v>0</v>
      </c>
      <c r="Q5850" s="223">
        <f t="shared" si="513"/>
        <v>0</v>
      </c>
      <c r="R5850" s="223">
        <f t="shared" si="513"/>
        <v>0</v>
      </c>
    </row>
    <row r="5851" spans="1:18" hidden="1" outlineLevel="2" x14ac:dyDescent="0.25">
      <c r="A5851" s="222" t="str">
        <f>'Usages mobilité'!A7</f>
        <v>Usage mobilité n°4</v>
      </c>
      <c r="B5851" s="222" t="s">
        <v>41</v>
      </c>
      <c r="C5851" s="222"/>
      <c r="D5851" s="223">
        <f>IF(B$5735&lt;&gt;"",IF(B$5735='Usages mobilité'!BF7,'Usages mobilité'!BD7,0),0)</f>
        <v>0</v>
      </c>
      <c r="E5851" s="223">
        <f t="shared" si="513"/>
        <v>0</v>
      </c>
      <c r="F5851" s="223">
        <f t="shared" si="513"/>
        <v>0</v>
      </c>
      <c r="G5851" s="223">
        <f t="shared" si="513"/>
        <v>0</v>
      </c>
      <c r="H5851" s="223">
        <f t="shared" si="513"/>
        <v>0</v>
      </c>
      <c r="I5851" s="223">
        <f t="shared" si="513"/>
        <v>0</v>
      </c>
      <c r="J5851" s="223">
        <f t="shared" si="513"/>
        <v>0</v>
      </c>
      <c r="K5851" s="223">
        <f t="shared" si="513"/>
        <v>0</v>
      </c>
      <c r="L5851" s="223">
        <f t="shared" si="513"/>
        <v>0</v>
      </c>
      <c r="M5851" s="223">
        <f t="shared" si="513"/>
        <v>0</v>
      </c>
      <c r="N5851" s="223">
        <f t="shared" si="513"/>
        <v>0</v>
      </c>
      <c r="O5851" s="223">
        <f t="shared" si="513"/>
        <v>0</v>
      </c>
      <c r="P5851" s="223">
        <f t="shared" si="513"/>
        <v>0</v>
      </c>
      <c r="Q5851" s="223">
        <f t="shared" si="513"/>
        <v>0</v>
      </c>
      <c r="R5851" s="223">
        <f t="shared" si="513"/>
        <v>0</v>
      </c>
    </row>
    <row r="5852" spans="1:18" hidden="1" outlineLevel="2" x14ac:dyDescent="0.25">
      <c r="A5852" s="222" t="str">
        <f>'Usages mobilité'!A8</f>
        <v>Usage mobilité n°5</v>
      </c>
      <c r="B5852" s="222" t="s">
        <v>41</v>
      </c>
      <c r="C5852" s="222"/>
      <c r="D5852" s="223">
        <f>IF(B$5735&lt;&gt;"",IF(B$5735='Usages mobilité'!BF8,'Usages mobilité'!BD8,0),0)</f>
        <v>0</v>
      </c>
      <c r="E5852" s="223">
        <f t="shared" si="513"/>
        <v>0</v>
      </c>
      <c r="F5852" s="223">
        <f t="shared" si="513"/>
        <v>0</v>
      </c>
      <c r="G5852" s="223">
        <f t="shared" si="513"/>
        <v>0</v>
      </c>
      <c r="H5852" s="223">
        <f t="shared" si="513"/>
        <v>0</v>
      </c>
      <c r="I5852" s="223">
        <f t="shared" si="513"/>
        <v>0</v>
      </c>
      <c r="J5852" s="223">
        <f t="shared" si="513"/>
        <v>0</v>
      </c>
      <c r="K5852" s="223">
        <f t="shared" si="513"/>
        <v>0</v>
      </c>
      <c r="L5852" s="223">
        <f t="shared" si="513"/>
        <v>0</v>
      </c>
      <c r="M5852" s="223">
        <f t="shared" si="513"/>
        <v>0</v>
      </c>
      <c r="N5852" s="223">
        <f t="shared" si="513"/>
        <v>0</v>
      </c>
      <c r="O5852" s="223">
        <f t="shared" si="513"/>
        <v>0</v>
      </c>
      <c r="P5852" s="223">
        <f t="shared" si="513"/>
        <v>0</v>
      </c>
      <c r="Q5852" s="223">
        <f t="shared" si="513"/>
        <v>0</v>
      </c>
      <c r="R5852" s="223">
        <f t="shared" si="513"/>
        <v>0</v>
      </c>
    </row>
    <row r="5853" spans="1:18" hidden="1" outlineLevel="2" x14ac:dyDescent="0.25">
      <c r="A5853" s="222" t="str">
        <f>'Usages mobilité'!A9</f>
        <v>Usage mobilité n°6</v>
      </c>
      <c r="B5853" s="222" t="s">
        <v>41</v>
      </c>
      <c r="C5853" s="222"/>
      <c r="D5853" s="223">
        <f>IF(B$5735&lt;&gt;"",IF(B$5735='Usages mobilité'!BF9,'Usages mobilité'!BD9,0),0)</f>
        <v>0</v>
      </c>
      <c r="E5853" s="223">
        <f t="shared" si="513"/>
        <v>0</v>
      </c>
      <c r="F5853" s="223">
        <f t="shared" si="513"/>
        <v>0</v>
      </c>
      <c r="G5853" s="223">
        <f t="shared" si="513"/>
        <v>0</v>
      </c>
      <c r="H5853" s="223">
        <f t="shared" si="513"/>
        <v>0</v>
      </c>
      <c r="I5853" s="223">
        <f t="shared" si="513"/>
        <v>0</v>
      </c>
      <c r="J5853" s="223">
        <f t="shared" si="513"/>
        <v>0</v>
      </c>
      <c r="K5853" s="223">
        <f t="shared" si="513"/>
        <v>0</v>
      </c>
      <c r="L5853" s="223">
        <f t="shared" si="513"/>
        <v>0</v>
      </c>
      <c r="M5853" s="223">
        <f t="shared" si="513"/>
        <v>0</v>
      </c>
      <c r="N5853" s="223">
        <f t="shared" si="513"/>
        <v>0</v>
      </c>
      <c r="O5853" s="223">
        <f t="shared" si="513"/>
        <v>0</v>
      </c>
      <c r="P5853" s="223">
        <f t="shared" si="513"/>
        <v>0</v>
      </c>
      <c r="Q5853" s="223">
        <f t="shared" si="513"/>
        <v>0</v>
      </c>
      <c r="R5853" s="223">
        <f t="shared" si="513"/>
        <v>0</v>
      </c>
    </row>
    <row r="5854" spans="1:18" hidden="1" outlineLevel="2" x14ac:dyDescent="0.25">
      <c r="A5854" s="222" t="str">
        <f>'Usages mobilité'!A10</f>
        <v>Usage mobilité n°7</v>
      </c>
      <c r="B5854" s="222" t="s">
        <v>41</v>
      </c>
      <c r="C5854" s="222"/>
      <c r="D5854" s="223">
        <f>IF(B$5735&lt;&gt;"",IF(B$5735='Usages mobilité'!BF10,'Usages mobilité'!BD10,0),0)</f>
        <v>0</v>
      </c>
      <c r="E5854" s="223">
        <f t="shared" si="513"/>
        <v>0</v>
      </c>
      <c r="F5854" s="223">
        <f t="shared" si="513"/>
        <v>0</v>
      </c>
      <c r="G5854" s="223">
        <f t="shared" si="513"/>
        <v>0</v>
      </c>
      <c r="H5854" s="223">
        <f t="shared" si="513"/>
        <v>0</v>
      </c>
      <c r="I5854" s="223">
        <f t="shared" si="513"/>
        <v>0</v>
      </c>
      <c r="J5854" s="223">
        <f t="shared" si="513"/>
        <v>0</v>
      </c>
      <c r="K5854" s="223">
        <f t="shared" si="513"/>
        <v>0</v>
      </c>
      <c r="L5854" s="223">
        <f t="shared" si="513"/>
        <v>0</v>
      </c>
      <c r="M5854" s="223">
        <f t="shared" si="513"/>
        <v>0</v>
      </c>
      <c r="N5854" s="223">
        <f t="shared" si="513"/>
        <v>0</v>
      </c>
      <c r="O5854" s="223">
        <f t="shared" si="513"/>
        <v>0</v>
      </c>
      <c r="P5854" s="223">
        <f t="shared" si="513"/>
        <v>0</v>
      </c>
      <c r="Q5854" s="223">
        <f t="shared" si="513"/>
        <v>0</v>
      </c>
      <c r="R5854" s="223">
        <f t="shared" si="513"/>
        <v>0</v>
      </c>
    </row>
    <row r="5855" spans="1:18" hidden="1" outlineLevel="2" x14ac:dyDescent="0.25">
      <c r="A5855" s="222" t="str">
        <f>'Usages mobilité'!A11</f>
        <v>Usage mobilité n°8</v>
      </c>
      <c r="B5855" s="222" t="s">
        <v>41</v>
      </c>
      <c r="C5855" s="222"/>
      <c r="D5855" s="223">
        <f>IF(B$5735&lt;&gt;"",IF(B$5735='Usages mobilité'!BF11,'Usages mobilité'!BD11,0),0)</f>
        <v>0</v>
      </c>
      <c r="E5855" s="223">
        <f t="shared" si="513"/>
        <v>0</v>
      </c>
      <c r="F5855" s="223">
        <f t="shared" si="513"/>
        <v>0</v>
      </c>
      <c r="G5855" s="223">
        <f t="shared" si="513"/>
        <v>0</v>
      </c>
      <c r="H5855" s="223">
        <f t="shared" si="513"/>
        <v>0</v>
      </c>
      <c r="I5855" s="223">
        <f t="shared" si="513"/>
        <v>0</v>
      </c>
      <c r="J5855" s="223">
        <f t="shared" si="513"/>
        <v>0</v>
      </c>
      <c r="K5855" s="223">
        <f t="shared" si="513"/>
        <v>0</v>
      </c>
      <c r="L5855" s="223">
        <f t="shared" si="513"/>
        <v>0</v>
      </c>
      <c r="M5855" s="223">
        <f t="shared" si="513"/>
        <v>0</v>
      </c>
      <c r="N5855" s="223">
        <f t="shared" si="513"/>
        <v>0</v>
      </c>
      <c r="O5855" s="223">
        <f t="shared" si="513"/>
        <v>0</v>
      </c>
      <c r="P5855" s="223">
        <f t="shared" si="513"/>
        <v>0</v>
      </c>
      <c r="Q5855" s="223">
        <f t="shared" si="513"/>
        <v>0</v>
      </c>
      <c r="R5855" s="223">
        <f t="shared" si="513"/>
        <v>0</v>
      </c>
    </row>
    <row r="5856" spans="1:18" hidden="1" outlineLevel="2" x14ac:dyDescent="0.25">
      <c r="A5856" s="222" t="str">
        <f>'Usages mobilité'!A12</f>
        <v>Usage mobilité n°9</v>
      </c>
      <c r="B5856" s="222" t="s">
        <v>41</v>
      </c>
      <c r="C5856" s="222"/>
      <c r="D5856" s="223">
        <f>IF(B$5735&lt;&gt;"",IF(B$5735='Usages mobilité'!BF12,'Usages mobilité'!BD12,0),0)</f>
        <v>0</v>
      </c>
      <c r="E5856" s="223">
        <f t="shared" si="513"/>
        <v>0</v>
      </c>
      <c r="F5856" s="223">
        <f t="shared" si="513"/>
        <v>0</v>
      </c>
      <c r="G5856" s="223">
        <f t="shared" si="513"/>
        <v>0</v>
      </c>
      <c r="H5856" s="223">
        <f t="shared" si="513"/>
        <v>0</v>
      </c>
      <c r="I5856" s="223">
        <f t="shared" si="513"/>
        <v>0</v>
      </c>
      <c r="J5856" s="223">
        <f t="shared" si="513"/>
        <v>0</v>
      </c>
      <c r="K5856" s="223">
        <f t="shared" si="513"/>
        <v>0</v>
      </c>
      <c r="L5856" s="223">
        <f t="shared" si="513"/>
        <v>0</v>
      </c>
      <c r="M5856" s="223">
        <f t="shared" si="513"/>
        <v>0</v>
      </c>
      <c r="N5856" s="223">
        <f t="shared" si="513"/>
        <v>0</v>
      </c>
      <c r="O5856" s="223">
        <f t="shared" si="513"/>
        <v>0</v>
      </c>
      <c r="P5856" s="223">
        <f t="shared" si="513"/>
        <v>0</v>
      </c>
      <c r="Q5856" s="223">
        <f t="shared" si="513"/>
        <v>0</v>
      </c>
      <c r="R5856" s="223">
        <f t="shared" si="513"/>
        <v>0</v>
      </c>
    </row>
    <row r="5857" spans="1:18" hidden="1" outlineLevel="2" x14ac:dyDescent="0.25">
      <c r="A5857" s="222" t="str">
        <f>'Usages mobilité'!A13</f>
        <v>Usage mobilité n°10</v>
      </c>
      <c r="B5857" s="222" t="s">
        <v>41</v>
      </c>
      <c r="C5857" s="222"/>
      <c r="D5857" s="223">
        <f>IF(B$5735&lt;&gt;"",IF(B$5735='Usages mobilité'!BF13,'Usages mobilité'!BD13,0),0)</f>
        <v>0</v>
      </c>
      <c r="E5857" s="223">
        <f t="shared" si="513"/>
        <v>0</v>
      </c>
      <c r="F5857" s="223">
        <f t="shared" si="513"/>
        <v>0</v>
      </c>
      <c r="G5857" s="223">
        <f t="shared" si="513"/>
        <v>0</v>
      </c>
      <c r="H5857" s="223">
        <f t="shared" si="513"/>
        <v>0</v>
      </c>
      <c r="I5857" s="223">
        <f t="shared" si="513"/>
        <v>0</v>
      </c>
      <c r="J5857" s="223">
        <f t="shared" si="513"/>
        <v>0</v>
      </c>
      <c r="K5857" s="223">
        <f t="shared" si="513"/>
        <v>0</v>
      </c>
      <c r="L5857" s="223">
        <f t="shared" si="513"/>
        <v>0</v>
      </c>
      <c r="M5857" s="223">
        <f t="shared" si="513"/>
        <v>0</v>
      </c>
      <c r="N5857" s="223">
        <f t="shared" si="513"/>
        <v>0</v>
      </c>
      <c r="O5857" s="223">
        <f t="shared" si="513"/>
        <v>0</v>
      </c>
      <c r="P5857" s="223">
        <f t="shared" si="513"/>
        <v>0</v>
      </c>
      <c r="Q5857" s="223">
        <f t="shared" si="513"/>
        <v>0</v>
      </c>
      <c r="R5857" s="223">
        <f t="shared" si="513"/>
        <v>0</v>
      </c>
    </row>
    <row r="5858" spans="1:18" hidden="1" outlineLevel="2" x14ac:dyDescent="0.25">
      <c r="A5858" s="222" t="str">
        <f>'Usages mobilité'!A14</f>
        <v>Usage mobilité n°11</v>
      </c>
      <c r="B5858" s="222" t="s">
        <v>41</v>
      </c>
      <c r="C5858" s="222"/>
      <c r="D5858" s="223">
        <f>IF(B$5735&lt;&gt;"",IF(B$5735='Usages mobilité'!BF14,'Usages mobilité'!BD14,0),0)</f>
        <v>0</v>
      </c>
      <c r="E5858" s="223">
        <f t="shared" ref="E5858:R5867" si="514">$D5858</f>
        <v>0</v>
      </c>
      <c r="F5858" s="223">
        <f t="shared" si="514"/>
        <v>0</v>
      </c>
      <c r="G5858" s="223">
        <f t="shared" si="514"/>
        <v>0</v>
      </c>
      <c r="H5858" s="223">
        <f t="shared" si="514"/>
        <v>0</v>
      </c>
      <c r="I5858" s="223">
        <f t="shared" si="514"/>
        <v>0</v>
      </c>
      <c r="J5858" s="223">
        <f t="shared" si="514"/>
        <v>0</v>
      </c>
      <c r="K5858" s="223">
        <f t="shared" si="514"/>
        <v>0</v>
      </c>
      <c r="L5858" s="223">
        <f t="shared" si="514"/>
        <v>0</v>
      </c>
      <c r="M5858" s="223">
        <f t="shared" si="514"/>
        <v>0</v>
      </c>
      <c r="N5858" s="223">
        <f t="shared" si="514"/>
        <v>0</v>
      </c>
      <c r="O5858" s="223">
        <f t="shared" si="514"/>
        <v>0</v>
      </c>
      <c r="P5858" s="223">
        <f t="shared" si="514"/>
        <v>0</v>
      </c>
      <c r="Q5858" s="223">
        <f t="shared" si="514"/>
        <v>0</v>
      </c>
      <c r="R5858" s="223">
        <f t="shared" si="514"/>
        <v>0</v>
      </c>
    </row>
    <row r="5859" spans="1:18" hidden="1" outlineLevel="2" x14ac:dyDescent="0.25">
      <c r="A5859" s="222" t="str">
        <f>'Usages mobilité'!A15</f>
        <v>Usage mobilité n°12</v>
      </c>
      <c r="B5859" s="222" t="s">
        <v>41</v>
      </c>
      <c r="C5859" s="222"/>
      <c r="D5859" s="223">
        <f>IF(B$5735&lt;&gt;"",IF(B$5735='Usages mobilité'!BF15,'Usages mobilité'!BD15,0),0)</f>
        <v>0</v>
      </c>
      <c r="E5859" s="223">
        <f t="shared" si="514"/>
        <v>0</v>
      </c>
      <c r="F5859" s="223">
        <f t="shared" si="514"/>
        <v>0</v>
      </c>
      <c r="G5859" s="223">
        <f t="shared" si="514"/>
        <v>0</v>
      </c>
      <c r="H5859" s="223">
        <f t="shared" si="514"/>
        <v>0</v>
      </c>
      <c r="I5859" s="223">
        <f t="shared" si="514"/>
        <v>0</v>
      </c>
      <c r="J5859" s="223">
        <f t="shared" si="514"/>
        <v>0</v>
      </c>
      <c r="K5859" s="223">
        <f t="shared" si="514"/>
        <v>0</v>
      </c>
      <c r="L5859" s="223">
        <f t="shared" si="514"/>
        <v>0</v>
      </c>
      <c r="M5859" s="223">
        <f t="shared" si="514"/>
        <v>0</v>
      </c>
      <c r="N5859" s="223">
        <f t="shared" si="514"/>
        <v>0</v>
      </c>
      <c r="O5859" s="223">
        <f t="shared" si="514"/>
        <v>0</v>
      </c>
      <c r="P5859" s="223">
        <f t="shared" si="514"/>
        <v>0</v>
      </c>
      <c r="Q5859" s="223">
        <f t="shared" si="514"/>
        <v>0</v>
      </c>
      <c r="R5859" s="223">
        <f t="shared" si="514"/>
        <v>0</v>
      </c>
    </row>
    <row r="5860" spans="1:18" hidden="1" outlineLevel="2" x14ac:dyDescent="0.25">
      <c r="A5860" s="222" t="str">
        <f>'Usages mobilité'!A16</f>
        <v>Usage mobilité n°13</v>
      </c>
      <c r="B5860" s="222" t="s">
        <v>41</v>
      </c>
      <c r="C5860" s="222"/>
      <c r="D5860" s="223">
        <f>IF(B$5735&lt;&gt;"",IF(B$5735='Usages mobilité'!BF16,'Usages mobilité'!BD16,0),0)</f>
        <v>0</v>
      </c>
      <c r="E5860" s="223">
        <f t="shared" si="514"/>
        <v>0</v>
      </c>
      <c r="F5860" s="223">
        <f t="shared" si="514"/>
        <v>0</v>
      </c>
      <c r="G5860" s="223">
        <f t="shared" si="514"/>
        <v>0</v>
      </c>
      <c r="H5860" s="223">
        <f t="shared" si="514"/>
        <v>0</v>
      </c>
      <c r="I5860" s="223">
        <f t="shared" si="514"/>
        <v>0</v>
      </c>
      <c r="J5860" s="223">
        <f t="shared" si="514"/>
        <v>0</v>
      </c>
      <c r="K5860" s="223">
        <f t="shared" si="514"/>
        <v>0</v>
      </c>
      <c r="L5860" s="223">
        <f t="shared" si="514"/>
        <v>0</v>
      </c>
      <c r="M5860" s="223">
        <f t="shared" si="514"/>
        <v>0</v>
      </c>
      <c r="N5860" s="223">
        <f t="shared" si="514"/>
        <v>0</v>
      </c>
      <c r="O5860" s="223">
        <f t="shared" si="514"/>
        <v>0</v>
      </c>
      <c r="P5860" s="223">
        <f t="shared" si="514"/>
        <v>0</v>
      </c>
      <c r="Q5860" s="223">
        <f t="shared" si="514"/>
        <v>0</v>
      </c>
      <c r="R5860" s="223">
        <f t="shared" si="514"/>
        <v>0</v>
      </c>
    </row>
    <row r="5861" spans="1:18" hidden="1" outlineLevel="2" x14ac:dyDescent="0.25">
      <c r="A5861" s="222" t="str">
        <f>'Usages mobilité'!A17</f>
        <v>Usage mobilité n°14</v>
      </c>
      <c r="B5861" s="222" t="s">
        <v>41</v>
      </c>
      <c r="C5861" s="222"/>
      <c r="D5861" s="223">
        <f>IF(B$5735&lt;&gt;"",IF(B$5735='Usages mobilité'!BF17,'Usages mobilité'!BD17,0),0)</f>
        <v>0</v>
      </c>
      <c r="E5861" s="223">
        <f t="shared" si="514"/>
        <v>0</v>
      </c>
      <c r="F5861" s="223">
        <f t="shared" si="514"/>
        <v>0</v>
      </c>
      <c r="G5861" s="223">
        <f t="shared" si="514"/>
        <v>0</v>
      </c>
      <c r="H5861" s="223">
        <f t="shared" si="514"/>
        <v>0</v>
      </c>
      <c r="I5861" s="223">
        <f t="shared" si="514"/>
        <v>0</v>
      </c>
      <c r="J5861" s="223">
        <f t="shared" si="514"/>
        <v>0</v>
      </c>
      <c r="K5861" s="223">
        <f t="shared" si="514"/>
        <v>0</v>
      </c>
      <c r="L5861" s="223">
        <f t="shared" si="514"/>
        <v>0</v>
      </c>
      <c r="M5861" s="223">
        <f t="shared" si="514"/>
        <v>0</v>
      </c>
      <c r="N5861" s="223">
        <f t="shared" si="514"/>
        <v>0</v>
      </c>
      <c r="O5861" s="223">
        <f t="shared" si="514"/>
        <v>0</v>
      </c>
      <c r="P5861" s="223">
        <f t="shared" si="514"/>
        <v>0</v>
      </c>
      <c r="Q5861" s="223">
        <f t="shared" si="514"/>
        <v>0</v>
      </c>
      <c r="R5861" s="223">
        <f t="shared" si="514"/>
        <v>0</v>
      </c>
    </row>
    <row r="5862" spans="1:18" hidden="1" outlineLevel="2" x14ac:dyDescent="0.25">
      <c r="A5862" s="222" t="str">
        <f>'Usages mobilité'!A18</f>
        <v>Usage mobilité n°15</v>
      </c>
      <c r="B5862" s="222" t="s">
        <v>41</v>
      </c>
      <c r="C5862" s="222"/>
      <c r="D5862" s="223">
        <f>IF(B$5735&lt;&gt;"",IF(B$5735='Usages mobilité'!BF18,'Usages mobilité'!BD18,0),0)</f>
        <v>0</v>
      </c>
      <c r="E5862" s="223">
        <f t="shared" si="514"/>
        <v>0</v>
      </c>
      <c r="F5862" s="223">
        <f t="shared" si="514"/>
        <v>0</v>
      </c>
      <c r="G5862" s="223">
        <f t="shared" si="514"/>
        <v>0</v>
      </c>
      <c r="H5862" s="223">
        <f t="shared" si="514"/>
        <v>0</v>
      </c>
      <c r="I5862" s="223">
        <f t="shared" si="514"/>
        <v>0</v>
      </c>
      <c r="J5862" s="223">
        <f t="shared" si="514"/>
        <v>0</v>
      </c>
      <c r="K5862" s="223">
        <f t="shared" si="514"/>
        <v>0</v>
      </c>
      <c r="L5862" s="223">
        <f t="shared" si="514"/>
        <v>0</v>
      </c>
      <c r="M5862" s="223">
        <f t="shared" si="514"/>
        <v>0</v>
      </c>
      <c r="N5862" s="223">
        <f t="shared" si="514"/>
        <v>0</v>
      </c>
      <c r="O5862" s="223">
        <f t="shared" si="514"/>
        <v>0</v>
      </c>
      <c r="P5862" s="223">
        <f t="shared" si="514"/>
        <v>0</v>
      </c>
      <c r="Q5862" s="223">
        <f t="shared" si="514"/>
        <v>0</v>
      </c>
      <c r="R5862" s="223">
        <f t="shared" si="514"/>
        <v>0</v>
      </c>
    </row>
    <row r="5863" spans="1:18" hidden="1" outlineLevel="2" x14ac:dyDescent="0.25">
      <c r="A5863" s="222" t="str">
        <f>'Usages mobilité'!A19</f>
        <v>Usage mobilité n°16</v>
      </c>
      <c r="B5863" s="222" t="s">
        <v>41</v>
      </c>
      <c r="C5863" s="222"/>
      <c r="D5863" s="223">
        <f>IF(B$5735&lt;&gt;"",IF(B$5735='Usages mobilité'!BF19,'Usages mobilité'!BD19,0),0)</f>
        <v>0</v>
      </c>
      <c r="E5863" s="223">
        <f t="shared" si="514"/>
        <v>0</v>
      </c>
      <c r="F5863" s="223">
        <f t="shared" si="514"/>
        <v>0</v>
      </c>
      <c r="G5863" s="223">
        <f t="shared" si="514"/>
        <v>0</v>
      </c>
      <c r="H5863" s="223">
        <f t="shared" si="514"/>
        <v>0</v>
      </c>
      <c r="I5863" s="223">
        <f t="shared" si="514"/>
        <v>0</v>
      </c>
      <c r="J5863" s="223">
        <f t="shared" si="514"/>
        <v>0</v>
      </c>
      <c r="K5863" s="223">
        <f t="shared" si="514"/>
        <v>0</v>
      </c>
      <c r="L5863" s="223">
        <f t="shared" si="514"/>
        <v>0</v>
      </c>
      <c r="M5863" s="223">
        <f t="shared" si="514"/>
        <v>0</v>
      </c>
      <c r="N5863" s="223">
        <f t="shared" si="514"/>
        <v>0</v>
      </c>
      <c r="O5863" s="223">
        <f t="shared" si="514"/>
        <v>0</v>
      </c>
      <c r="P5863" s="223">
        <f t="shared" si="514"/>
        <v>0</v>
      </c>
      <c r="Q5863" s="223">
        <f t="shared" si="514"/>
        <v>0</v>
      </c>
      <c r="R5863" s="223">
        <f t="shared" si="514"/>
        <v>0</v>
      </c>
    </row>
    <row r="5864" spans="1:18" hidden="1" outlineLevel="2" x14ac:dyDescent="0.25">
      <c r="A5864" s="222" t="str">
        <f>'Usages mobilité'!A20</f>
        <v>Usage mobilité n°17</v>
      </c>
      <c r="B5864" s="222" t="s">
        <v>41</v>
      </c>
      <c r="C5864" s="222"/>
      <c r="D5864" s="223">
        <f>IF(B$5735&lt;&gt;"",IF(B$5735='Usages mobilité'!BF20,'Usages mobilité'!BD20,0),0)</f>
        <v>0</v>
      </c>
      <c r="E5864" s="223">
        <f t="shared" si="514"/>
        <v>0</v>
      </c>
      <c r="F5864" s="223">
        <f t="shared" si="514"/>
        <v>0</v>
      </c>
      <c r="G5864" s="223">
        <f t="shared" si="514"/>
        <v>0</v>
      </c>
      <c r="H5864" s="223">
        <f t="shared" si="514"/>
        <v>0</v>
      </c>
      <c r="I5864" s="223">
        <f t="shared" si="514"/>
        <v>0</v>
      </c>
      <c r="J5864" s="223">
        <f t="shared" si="514"/>
        <v>0</v>
      </c>
      <c r="K5864" s="223">
        <f t="shared" si="514"/>
        <v>0</v>
      </c>
      <c r="L5864" s="223">
        <f t="shared" si="514"/>
        <v>0</v>
      </c>
      <c r="M5864" s="223">
        <f t="shared" si="514"/>
        <v>0</v>
      </c>
      <c r="N5864" s="223">
        <f t="shared" si="514"/>
        <v>0</v>
      </c>
      <c r="O5864" s="223">
        <f t="shared" si="514"/>
        <v>0</v>
      </c>
      <c r="P5864" s="223">
        <f t="shared" si="514"/>
        <v>0</v>
      </c>
      <c r="Q5864" s="223">
        <f t="shared" si="514"/>
        <v>0</v>
      </c>
      <c r="R5864" s="223">
        <f t="shared" si="514"/>
        <v>0</v>
      </c>
    </row>
    <row r="5865" spans="1:18" hidden="1" outlineLevel="2" x14ac:dyDescent="0.25">
      <c r="A5865" s="222" t="str">
        <f>'Usages mobilité'!A21</f>
        <v>Usage mobilité n°18</v>
      </c>
      <c r="B5865" s="222" t="s">
        <v>41</v>
      </c>
      <c r="C5865" s="222"/>
      <c r="D5865" s="223">
        <f>IF(B$5735&lt;&gt;"",IF(B$5735='Usages mobilité'!BF21,'Usages mobilité'!BD21,0),0)</f>
        <v>0</v>
      </c>
      <c r="E5865" s="223">
        <f t="shared" si="514"/>
        <v>0</v>
      </c>
      <c r="F5865" s="223">
        <f t="shared" si="514"/>
        <v>0</v>
      </c>
      <c r="G5865" s="223">
        <f t="shared" si="514"/>
        <v>0</v>
      </c>
      <c r="H5865" s="223">
        <f t="shared" si="514"/>
        <v>0</v>
      </c>
      <c r="I5865" s="223">
        <f t="shared" si="514"/>
        <v>0</v>
      </c>
      <c r="J5865" s="223">
        <f t="shared" si="514"/>
        <v>0</v>
      </c>
      <c r="K5865" s="223">
        <f t="shared" si="514"/>
        <v>0</v>
      </c>
      <c r="L5865" s="223">
        <f t="shared" si="514"/>
        <v>0</v>
      </c>
      <c r="M5865" s="223">
        <f t="shared" si="514"/>
        <v>0</v>
      </c>
      <c r="N5865" s="223">
        <f t="shared" si="514"/>
        <v>0</v>
      </c>
      <c r="O5865" s="223">
        <f t="shared" si="514"/>
        <v>0</v>
      </c>
      <c r="P5865" s="223">
        <f t="shared" si="514"/>
        <v>0</v>
      </c>
      <c r="Q5865" s="223">
        <f t="shared" si="514"/>
        <v>0</v>
      </c>
      <c r="R5865" s="223">
        <f t="shared" si="514"/>
        <v>0</v>
      </c>
    </row>
    <row r="5866" spans="1:18" hidden="1" outlineLevel="2" x14ac:dyDescent="0.25">
      <c r="A5866" s="222" t="str">
        <f>'Usages mobilité'!A22</f>
        <v>Usage mobilité n°19</v>
      </c>
      <c r="B5866" s="222" t="s">
        <v>41</v>
      </c>
      <c r="C5866" s="222"/>
      <c r="D5866" s="223">
        <f>IF(B$5735&lt;&gt;"",IF(B$5735='Usages mobilité'!BF22,'Usages mobilité'!BD22,0),0)</f>
        <v>0</v>
      </c>
      <c r="E5866" s="223">
        <f t="shared" si="514"/>
        <v>0</v>
      </c>
      <c r="F5866" s="223">
        <f t="shared" si="514"/>
        <v>0</v>
      </c>
      <c r="G5866" s="223">
        <f t="shared" si="514"/>
        <v>0</v>
      </c>
      <c r="H5866" s="223">
        <f t="shared" si="514"/>
        <v>0</v>
      </c>
      <c r="I5866" s="223">
        <f t="shared" si="514"/>
        <v>0</v>
      </c>
      <c r="J5866" s="223">
        <f t="shared" si="514"/>
        <v>0</v>
      </c>
      <c r="K5866" s="223">
        <f t="shared" si="514"/>
        <v>0</v>
      </c>
      <c r="L5866" s="223">
        <f t="shared" si="514"/>
        <v>0</v>
      </c>
      <c r="M5866" s="223">
        <f t="shared" si="514"/>
        <v>0</v>
      </c>
      <c r="N5866" s="223">
        <f t="shared" si="514"/>
        <v>0</v>
      </c>
      <c r="O5866" s="223">
        <f t="shared" si="514"/>
        <v>0</v>
      </c>
      <c r="P5866" s="223">
        <f t="shared" si="514"/>
        <v>0</v>
      </c>
      <c r="Q5866" s="223">
        <f t="shared" si="514"/>
        <v>0</v>
      </c>
      <c r="R5866" s="223">
        <f t="shared" si="514"/>
        <v>0</v>
      </c>
    </row>
    <row r="5867" spans="1:18" hidden="1" outlineLevel="2" x14ac:dyDescent="0.25">
      <c r="A5867" s="222" t="str">
        <f>'Usages mobilité'!A23</f>
        <v>Usage mobilité n°20</v>
      </c>
      <c r="B5867" s="222" t="s">
        <v>41</v>
      </c>
      <c r="C5867" s="222"/>
      <c r="D5867" s="223">
        <f>IF(B$5735&lt;&gt;"",IF(B$5735='Usages mobilité'!BF23,'Usages mobilité'!BD23,0),0)</f>
        <v>0</v>
      </c>
      <c r="E5867" s="223">
        <f t="shared" si="514"/>
        <v>0</v>
      </c>
      <c r="F5867" s="223">
        <f t="shared" si="514"/>
        <v>0</v>
      </c>
      <c r="G5867" s="223">
        <f t="shared" si="514"/>
        <v>0</v>
      </c>
      <c r="H5867" s="223">
        <f t="shared" si="514"/>
        <v>0</v>
      </c>
      <c r="I5867" s="223">
        <f t="shared" si="514"/>
        <v>0</v>
      </c>
      <c r="J5867" s="223">
        <f t="shared" si="514"/>
        <v>0</v>
      </c>
      <c r="K5867" s="223">
        <f t="shared" si="514"/>
        <v>0</v>
      </c>
      <c r="L5867" s="223">
        <f t="shared" si="514"/>
        <v>0</v>
      </c>
      <c r="M5867" s="223">
        <f t="shared" si="514"/>
        <v>0</v>
      </c>
      <c r="N5867" s="223">
        <f t="shared" si="514"/>
        <v>0</v>
      </c>
      <c r="O5867" s="223">
        <f t="shared" si="514"/>
        <v>0</v>
      </c>
      <c r="P5867" s="223">
        <f t="shared" si="514"/>
        <v>0</v>
      </c>
      <c r="Q5867" s="223">
        <f t="shared" si="514"/>
        <v>0</v>
      </c>
      <c r="R5867" s="223">
        <f t="shared" si="514"/>
        <v>0</v>
      </c>
    </row>
    <row r="5868" spans="1:18" hidden="1" outlineLevel="2" x14ac:dyDescent="0.25">
      <c r="A5868" s="222" t="str">
        <f>'Usages mobilité'!A24</f>
        <v>Usage mobilité n°21</v>
      </c>
      <c r="B5868" s="222" t="s">
        <v>41</v>
      </c>
      <c r="C5868" s="222"/>
      <c r="D5868" s="223">
        <f>IF(B$5735&lt;&gt;"",IF(B$5735='Usages mobilité'!BF24,'Usages mobilité'!BD24,0),0)</f>
        <v>0</v>
      </c>
      <c r="E5868" s="223">
        <f t="shared" ref="E5868:R5877" si="515">$D5868</f>
        <v>0</v>
      </c>
      <c r="F5868" s="223">
        <f t="shared" si="515"/>
        <v>0</v>
      </c>
      <c r="G5868" s="223">
        <f t="shared" si="515"/>
        <v>0</v>
      </c>
      <c r="H5868" s="223">
        <f t="shared" si="515"/>
        <v>0</v>
      </c>
      <c r="I5868" s="223">
        <f t="shared" si="515"/>
        <v>0</v>
      </c>
      <c r="J5868" s="223">
        <f t="shared" si="515"/>
        <v>0</v>
      </c>
      <c r="K5868" s="223">
        <f t="shared" si="515"/>
        <v>0</v>
      </c>
      <c r="L5868" s="223">
        <f t="shared" si="515"/>
        <v>0</v>
      </c>
      <c r="M5868" s="223">
        <f t="shared" si="515"/>
        <v>0</v>
      </c>
      <c r="N5868" s="223">
        <f t="shared" si="515"/>
        <v>0</v>
      </c>
      <c r="O5868" s="223">
        <f t="shared" si="515"/>
        <v>0</v>
      </c>
      <c r="P5868" s="223">
        <f t="shared" si="515"/>
        <v>0</v>
      </c>
      <c r="Q5868" s="223">
        <f t="shared" si="515"/>
        <v>0</v>
      </c>
      <c r="R5868" s="223">
        <f t="shared" si="515"/>
        <v>0</v>
      </c>
    </row>
    <row r="5869" spans="1:18" hidden="1" outlineLevel="2" x14ac:dyDescent="0.25">
      <c r="A5869" s="222" t="str">
        <f>'Usages mobilité'!A25</f>
        <v>Usage mobilité n°22</v>
      </c>
      <c r="B5869" s="222" t="s">
        <v>41</v>
      </c>
      <c r="C5869" s="222"/>
      <c r="D5869" s="223">
        <f>IF(B$5735&lt;&gt;"",IF(B$5735='Usages mobilité'!BF25,'Usages mobilité'!BD25,0),0)</f>
        <v>0</v>
      </c>
      <c r="E5869" s="223">
        <f t="shared" si="515"/>
        <v>0</v>
      </c>
      <c r="F5869" s="223">
        <f t="shared" si="515"/>
        <v>0</v>
      </c>
      <c r="G5869" s="223">
        <f t="shared" si="515"/>
        <v>0</v>
      </c>
      <c r="H5869" s="223">
        <f t="shared" si="515"/>
        <v>0</v>
      </c>
      <c r="I5869" s="223">
        <f t="shared" si="515"/>
        <v>0</v>
      </c>
      <c r="J5869" s="223">
        <f t="shared" si="515"/>
        <v>0</v>
      </c>
      <c r="K5869" s="223">
        <f t="shared" si="515"/>
        <v>0</v>
      </c>
      <c r="L5869" s="223">
        <f t="shared" si="515"/>
        <v>0</v>
      </c>
      <c r="M5869" s="223">
        <f t="shared" si="515"/>
        <v>0</v>
      </c>
      <c r="N5869" s="223">
        <f t="shared" si="515"/>
        <v>0</v>
      </c>
      <c r="O5869" s="223">
        <f t="shared" si="515"/>
        <v>0</v>
      </c>
      <c r="P5869" s="223">
        <f t="shared" si="515"/>
        <v>0</v>
      </c>
      <c r="Q5869" s="223">
        <f t="shared" si="515"/>
        <v>0</v>
      </c>
      <c r="R5869" s="223">
        <f t="shared" si="515"/>
        <v>0</v>
      </c>
    </row>
    <row r="5870" spans="1:18" hidden="1" outlineLevel="2" x14ac:dyDescent="0.25">
      <c r="A5870" s="222" t="str">
        <f>'Usages mobilité'!A26</f>
        <v>Usage mobilité n°23</v>
      </c>
      <c r="B5870" s="222" t="s">
        <v>41</v>
      </c>
      <c r="C5870" s="222"/>
      <c r="D5870" s="223">
        <f>IF(B$5735&lt;&gt;"",IF(B$5735='Usages mobilité'!BF26,'Usages mobilité'!BD26,0),0)</f>
        <v>0</v>
      </c>
      <c r="E5870" s="223">
        <f t="shared" si="515"/>
        <v>0</v>
      </c>
      <c r="F5870" s="223">
        <f t="shared" si="515"/>
        <v>0</v>
      </c>
      <c r="G5870" s="223">
        <f t="shared" si="515"/>
        <v>0</v>
      </c>
      <c r="H5870" s="223">
        <f t="shared" si="515"/>
        <v>0</v>
      </c>
      <c r="I5870" s="223">
        <f t="shared" si="515"/>
        <v>0</v>
      </c>
      <c r="J5870" s="223">
        <f t="shared" si="515"/>
        <v>0</v>
      </c>
      <c r="K5870" s="223">
        <f t="shared" si="515"/>
        <v>0</v>
      </c>
      <c r="L5870" s="223">
        <f t="shared" si="515"/>
        <v>0</v>
      </c>
      <c r="M5870" s="223">
        <f t="shared" si="515"/>
        <v>0</v>
      </c>
      <c r="N5870" s="223">
        <f t="shared" si="515"/>
        <v>0</v>
      </c>
      <c r="O5870" s="223">
        <f t="shared" si="515"/>
        <v>0</v>
      </c>
      <c r="P5870" s="223">
        <f t="shared" si="515"/>
        <v>0</v>
      </c>
      <c r="Q5870" s="223">
        <f t="shared" si="515"/>
        <v>0</v>
      </c>
      <c r="R5870" s="223">
        <f t="shared" si="515"/>
        <v>0</v>
      </c>
    </row>
    <row r="5871" spans="1:18" hidden="1" outlineLevel="2" x14ac:dyDescent="0.25">
      <c r="A5871" s="222" t="str">
        <f>'Usages mobilité'!A27</f>
        <v>Usage mobilité n°24</v>
      </c>
      <c r="B5871" s="222" t="s">
        <v>41</v>
      </c>
      <c r="C5871" s="222"/>
      <c r="D5871" s="223">
        <f>IF(B$5735&lt;&gt;"",IF(B$5735='Usages mobilité'!BF27,'Usages mobilité'!BD27,0),0)</f>
        <v>0</v>
      </c>
      <c r="E5871" s="223">
        <f t="shared" si="515"/>
        <v>0</v>
      </c>
      <c r="F5871" s="223">
        <f t="shared" si="515"/>
        <v>0</v>
      </c>
      <c r="G5871" s="223">
        <f t="shared" si="515"/>
        <v>0</v>
      </c>
      <c r="H5871" s="223">
        <f t="shared" si="515"/>
        <v>0</v>
      </c>
      <c r="I5871" s="223">
        <f t="shared" si="515"/>
        <v>0</v>
      </c>
      <c r="J5871" s="223">
        <f t="shared" si="515"/>
        <v>0</v>
      </c>
      <c r="K5871" s="223">
        <f t="shared" si="515"/>
        <v>0</v>
      </c>
      <c r="L5871" s="223">
        <f t="shared" si="515"/>
        <v>0</v>
      </c>
      <c r="M5871" s="223">
        <f t="shared" si="515"/>
        <v>0</v>
      </c>
      <c r="N5871" s="223">
        <f t="shared" si="515"/>
        <v>0</v>
      </c>
      <c r="O5871" s="223">
        <f t="shared" si="515"/>
        <v>0</v>
      </c>
      <c r="P5871" s="223">
        <f t="shared" si="515"/>
        <v>0</v>
      </c>
      <c r="Q5871" s="223">
        <f t="shared" si="515"/>
        <v>0</v>
      </c>
      <c r="R5871" s="223">
        <f t="shared" si="515"/>
        <v>0</v>
      </c>
    </row>
    <row r="5872" spans="1:18" hidden="1" outlineLevel="2" x14ac:dyDescent="0.25">
      <c r="A5872" s="222" t="str">
        <f>'Usages mobilité'!A28</f>
        <v>Usage mobilité n°25</v>
      </c>
      <c r="B5872" s="222" t="s">
        <v>41</v>
      </c>
      <c r="C5872" s="222"/>
      <c r="D5872" s="223">
        <f>IF(B$5735&lt;&gt;"",IF(B$5735='Usages mobilité'!BF28,'Usages mobilité'!BD28,0),0)</f>
        <v>0</v>
      </c>
      <c r="E5872" s="223">
        <f t="shared" si="515"/>
        <v>0</v>
      </c>
      <c r="F5872" s="223">
        <f t="shared" si="515"/>
        <v>0</v>
      </c>
      <c r="G5872" s="223">
        <f t="shared" si="515"/>
        <v>0</v>
      </c>
      <c r="H5872" s="223">
        <f t="shared" si="515"/>
        <v>0</v>
      </c>
      <c r="I5872" s="223">
        <f t="shared" si="515"/>
        <v>0</v>
      </c>
      <c r="J5872" s="223">
        <f t="shared" si="515"/>
        <v>0</v>
      </c>
      <c r="K5872" s="223">
        <f t="shared" si="515"/>
        <v>0</v>
      </c>
      <c r="L5872" s="223">
        <f t="shared" si="515"/>
        <v>0</v>
      </c>
      <c r="M5872" s="223">
        <f t="shared" si="515"/>
        <v>0</v>
      </c>
      <c r="N5872" s="223">
        <f t="shared" si="515"/>
        <v>0</v>
      </c>
      <c r="O5872" s="223">
        <f t="shared" si="515"/>
        <v>0</v>
      </c>
      <c r="P5872" s="223">
        <f t="shared" si="515"/>
        <v>0</v>
      </c>
      <c r="Q5872" s="223">
        <f t="shared" si="515"/>
        <v>0</v>
      </c>
      <c r="R5872" s="223">
        <f t="shared" si="515"/>
        <v>0</v>
      </c>
    </row>
    <row r="5873" spans="1:18" hidden="1" outlineLevel="2" x14ac:dyDescent="0.25">
      <c r="A5873" s="222" t="str">
        <f>'Usages mobilité'!A29</f>
        <v>Usage mobilité n°26</v>
      </c>
      <c r="B5873" s="222" t="s">
        <v>41</v>
      </c>
      <c r="C5873" s="222"/>
      <c r="D5873" s="223">
        <f>IF(B$5735&lt;&gt;"",IF(B$5735='Usages mobilité'!BF29,'Usages mobilité'!BD29,0),0)</f>
        <v>0</v>
      </c>
      <c r="E5873" s="223">
        <f t="shared" si="515"/>
        <v>0</v>
      </c>
      <c r="F5873" s="223">
        <f t="shared" si="515"/>
        <v>0</v>
      </c>
      <c r="G5873" s="223">
        <f t="shared" si="515"/>
        <v>0</v>
      </c>
      <c r="H5873" s="223">
        <f t="shared" si="515"/>
        <v>0</v>
      </c>
      <c r="I5873" s="223">
        <f t="shared" si="515"/>
        <v>0</v>
      </c>
      <c r="J5873" s="223">
        <f t="shared" si="515"/>
        <v>0</v>
      </c>
      <c r="K5873" s="223">
        <f t="shared" si="515"/>
        <v>0</v>
      </c>
      <c r="L5873" s="223">
        <f t="shared" si="515"/>
        <v>0</v>
      </c>
      <c r="M5873" s="223">
        <f t="shared" si="515"/>
        <v>0</v>
      </c>
      <c r="N5873" s="223">
        <f t="shared" si="515"/>
        <v>0</v>
      </c>
      <c r="O5873" s="223">
        <f t="shared" si="515"/>
        <v>0</v>
      </c>
      <c r="P5873" s="223">
        <f t="shared" si="515"/>
        <v>0</v>
      </c>
      <c r="Q5873" s="223">
        <f t="shared" si="515"/>
        <v>0</v>
      </c>
      <c r="R5873" s="223">
        <f t="shared" si="515"/>
        <v>0</v>
      </c>
    </row>
    <row r="5874" spans="1:18" hidden="1" outlineLevel="2" x14ac:dyDescent="0.25">
      <c r="A5874" s="222" t="str">
        <f>'Usages mobilité'!A30</f>
        <v>Usage mobilité n°27</v>
      </c>
      <c r="B5874" s="222" t="s">
        <v>41</v>
      </c>
      <c r="C5874" s="222"/>
      <c r="D5874" s="223">
        <f>IF(B$5735&lt;&gt;"",IF(B$5735='Usages mobilité'!BF30,'Usages mobilité'!BD30,0),0)</f>
        <v>0</v>
      </c>
      <c r="E5874" s="223">
        <f t="shared" si="515"/>
        <v>0</v>
      </c>
      <c r="F5874" s="223">
        <f t="shared" si="515"/>
        <v>0</v>
      </c>
      <c r="G5874" s="223">
        <f t="shared" si="515"/>
        <v>0</v>
      </c>
      <c r="H5874" s="223">
        <f t="shared" si="515"/>
        <v>0</v>
      </c>
      <c r="I5874" s="223">
        <f t="shared" si="515"/>
        <v>0</v>
      </c>
      <c r="J5874" s="223">
        <f t="shared" si="515"/>
        <v>0</v>
      </c>
      <c r="K5874" s="223">
        <f t="shared" si="515"/>
        <v>0</v>
      </c>
      <c r="L5874" s="223">
        <f t="shared" si="515"/>
        <v>0</v>
      </c>
      <c r="M5874" s="223">
        <f t="shared" si="515"/>
        <v>0</v>
      </c>
      <c r="N5874" s="223">
        <f t="shared" si="515"/>
        <v>0</v>
      </c>
      <c r="O5874" s="223">
        <f t="shared" si="515"/>
        <v>0</v>
      </c>
      <c r="P5874" s="223">
        <f t="shared" si="515"/>
        <v>0</v>
      </c>
      <c r="Q5874" s="223">
        <f t="shared" si="515"/>
        <v>0</v>
      </c>
      <c r="R5874" s="223">
        <f t="shared" si="515"/>
        <v>0</v>
      </c>
    </row>
    <row r="5875" spans="1:18" hidden="1" outlineLevel="2" x14ac:dyDescent="0.25">
      <c r="A5875" s="222" t="str">
        <f>'Usages mobilité'!A31</f>
        <v>Usage mobilité n°28</v>
      </c>
      <c r="B5875" s="222" t="s">
        <v>41</v>
      </c>
      <c r="C5875" s="222"/>
      <c r="D5875" s="223">
        <f>IF(B$5735&lt;&gt;"",IF(B$5735='Usages mobilité'!BF31,'Usages mobilité'!BD31,0),0)</f>
        <v>0</v>
      </c>
      <c r="E5875" s="223">
        <f t="shared" si="515"/>
        <v>0</v>
      </c>
      <c r="F5875" s="223">
        <f t="shared" si="515"/>
        <v>0</v>
      </c>
      <c r="G5875" s="223">
        <f t="shared" si="515"/>
        <v>0</v>
      </c>
      <c r="H5875" s="223">
        <f t="shared" si="515"/>
        <v>0</v>
      </c>
      <c r="I5875" s="223">
        <f t="shared" si="515"/>
        <v>0</v>
      </c>
      <c r="J5875" s="223">
        <f t="shared" si="515"/>
        <v>0</v>
      </c>
      <c r="K5875" s="223">
        <f t="shared" si="515"/>
        <v>0</v>
      </c>
      <c r="L5875" s="223">
        <f t="shared" si="515"/>
        <v>0</v>
      </c>
      <c r="M5875" s="223">
        <f t="shared" si="515"/>
        <v>0</v>
      </c>
      <c r="N5875" s="223">
        <f t="shared" si="515"/>
        <v>0</v>
      </c>
      <c r="O5875" s="223">
        <f t="shared" si="515"/>
        <v>0</v>
      </c>
      <c r="P5875" s="223">
        <f t="shared" si="515"/>
        <v>0</v>
      </c>
      <c r="Q5875" s="223">
        <f t="shared" si="515"/>
        <v>0</v>
      </c>
      <c r="R5875" s="223">
        <f t="shared" si="515"/>
        <v>0</v>
      </c>
    </row>
    <row r="5876" spans="1:18" hidden="1" outlineLevel="2" x14ac:dyDescent="0.25">
      <c r="A5876" s="222" t="str">
        <f>'Usages mobilité'!A32</f>
        <v>Usage mobilité n°29</v>
      </c>
      <c r="B5876" s="222" t="s">
        <v>41</v>
      </c>
      <c r="C5876" s="222"/>
      <c r="D5876" s="223">
        <f>IF(B$5735&lt;&gt;"",IF(B$5735='Usages mobilité'!BF32,'Usages mobilité'!BD32,0),0)</f>
        <v>0</v>
      </c>
      <c r="E5876" s="223">
        <f t="shared" si="515"/>
        <v>0</v>
      </c>
      <c r="F5876" s="223">
        <f t="shared" si="515"/>
        <v>0</v>
      </c>
      <c r="G5876" s="223">
        <f t="shared" si="515"/>
        <v>0</v>
      </c>
      <c r="H5876" s="223">
        <f t="shared" si="515"/>
        <v>0</v>
      </c>
      <c r="I5876" s="223">
        <f t="shared" si="515"/>
        <v>0</v>
      </c>
      <c r="J5876" s="223">
        <f t="shared" si="515"/>
        <v>0</v>
      </c>
      <c r="K5876" s="223">
        <f t="shared" si="515"/>
        <v>0</v>
      </c>
      <c r="L5876" s="223">
        <f t="shared" si="515"/>
        <v>0</v>
      </c>
      <c r="M5876" s="223">
        <f t="shared" si="515"/>
        <v>0</v>
      </c>
      <c r="N5876" s="223">
        <f t="shared" si="515"/>
        <v>0</v>
      </c>
      <c r="O5876" s="223">
        <f t="shared" si="515"/>
        <v>0</v>
      </c>
      <c r="P5876" s="223">
        <f t="shared" si="515"/>
        <v>0</v>
      </c>
      <c r="Q5876" s="223">
        <f t="shared" si="515"/>
        <v>0</v>
      </c>
      <c r="R5876" s="223">
        <f t="shared" si="515"/>
        <v>0</v>
      </c>
    </row>
    <row r="5877" spans="1:18" hidden="1" outlineLevel="2" x14ac:dyDescent="0.25">
      <c r="A5877" s="222" t="str">
        <f>'Usages mobilité'!A33</f>
        <v>Usage mobilité n°30</v>
      </c>
      <c r="B5877" s="222" t="s">
        <v>41</v>
      </c>
      <c r="C5877" s="222"/>
      <c r="D5877" s="223">
        <f>IF(B$5735&lt;&gt;"",IF(B$5735='Usages mobilité'!BF33,'Usages mobilité'!BD33,0),0)</f>
        <v>0</v>
      </c>
      <c r="E5877" s="223">
        <f t="shared" si="515"/>
        <v>0</v>
      </c>
      <c r="F5877" s="223">
        <f t="shared" si="515"/>
        <v>0</v>
      </c>
      <c r="G5877" s="223">
        <f t="shared" si="515"/>
        <v>0</v>
      </c>
      <c r="H5877" s="223">
        <f t="shared" si="515"/>
        <v>0</v>
      </c>
      <c r="I5877" s="223">
        <f t="shared" si="515"/>
        <v>0</v>
      </c>
      <c r="J5877" s="223">
        <f t="shared" si="515"/>
        <v>0</v>
      </c>
      <c r="K5877" s="223">
        <f t="shared" si="515"/>
        <v>0</v>
      </c>
      <c r="L5877" s="223">
        <f t="shared" si="515"/>
        <v>0</v>
      </c>
      <c r="M5877" s="223">
        <f t="shared" si="515"/>
        <v>0</v>
      </c>
      <c r="N5877" s="223">
        <f t="shared" si="515"/>
        <v>0</v>
      </c>
      <c r="O5877" s="223">
        <f t="shared" si="515"/>
        <v>0</v>
      </c>
      <c r="P5877" s="223">
        <f t="shared" si="515"/>
        <v>0</v>
      </c>
      <c r="Q5877" s="223">
        <f t="shared" si="515"/>
        <v>0</v>
      </c>
      <c r="R5877" s="223">
        <f t="shared" si="515"/>
        <v>0</v>
      </c>
    </row>
    <row r="5878" spans="1:18" hidden="1" outlineLevel="2" x14ac:dyDescent="0.25">
      <c r="A5878" s="222" t="str">
        <f>'Usages mobilité'!A34</f>
        <v>Usage mobilité n°31</v>
      </c>
      <c r="B5878" s="222" t="s">
        <v>41</v>
      </c>
      <c r="C5878" s="222"/>
      <c r="D5878" s="223">
        <f>IF(B$5735&lt;&gt;"",IF(B$5735='Usages mobilité'!BF34,'Usages mobilité'!BD34,0),0)</f>
        <v>0</v>
      </c>
      <c r="E5878" s="223">
        <f t="shared" ref="E5878:R5887" si="516">$D5878</f>
        <v>0</v>
      </c>
      <c r="F5878" s="223">
        <f t="shared" si="516"/>
        <v>0</v>
      </c>
      <c r="G5878" s="223">
        <f t="shared" si="516"/>
        <v>0</v>
      </c>
      <c r="H5878" s="223">
        <f t="shared" si="516"/>
        <v>0</v>
      </c>
      <c r="I5878" s="223">
        <f t="shared" si="516"/>
        <v>0</v>
      </c>
      <c r="J5878" s="223">
        <f t="shared" si="516"/>
        <v>0</v>
      </c>
      <c r="K5878" s="223">
        <f t="shared" si="516"/>
        <v>0</v>
      </c>
      <c r="L5878" s="223">
        <f t="shared" si="516"/>
        <v>0</v>
      </c>
      <c r="M5878" s="223">
        <f t="shared" si="516"/>
        <v>0</v>
      </c>
      <c r="N5878" s="223">
        <f t="shared" si="516"/>
        <v>0</v>
      </c>
      <c r="O5878" s="223">
        <f t="shared" si="516"/>
        <v>0</v>
      </c>
      <c r="P5878" s="223">
        <f t="shared" si="516"/>
        <v>0</v>
      </c>
      <c r="Q5878" s="223">
        <f t="shared" si="516"/>
        <v>0</v>
      </c>
      <c r="R5878" s="223">
        <f t="shared" si="516"/>
        <v>0</v>
      </c>
    </row>
    <row r="5879" spans="1:18" hidden="1" outlineLevel="2" x14ac:dyDescent="0.25">
      <c r="A5879" s="222" t="str">
        <f>'Usages mobilité'!A35</f>
        <v>Usage mobilité n°32</v>
      </c>
      <c r="B5879" s="222" t="s">
        <v>41</v>
      </c>
      <c r="C5879" s="222"/>
      <c r="D5879" s="223">
        <f>IF(B$5735&lt;&gt;"",IF(B$5735='Usages mobilité'!BF35,'Usages mobilité'!BD35,0),0)</f>
        <v>0</v>
      </c>
      <c r="E5879" s="223">
        <f t="shared" si="516"/>
        <v>0</v>
      </c>
      <c r="F5879" s="223">
        <f t="shared" si="516"/>
        <v>0</v>
      </c>
      <c r="G5879" s="223">
        <f t="shared" si="516"/>
        <v>0</v>
      </c>
      <c r="H5879" s="223">
        <f t="shared" si="516"/>
        <v>0</v>
      </c>
      <c r="I5879" s="223">
        <f t="shared" si="516"/>
        <v>0</v>
      </c>
      <c r="J5879" s="223">
        <f t="shared" si="516"/>
        <v>0</v>
      </c>
      <c r="K5879" s="223">
        <f t="shared" si="516"/>
        <v>0</v>
      </c>
      <c r="L5879" s="223">
        <f t="shared" si="516"/>
        <v>0</v>
      </c>
      <c r="M5879" s="223">
        <f t="shared" si="516"/>
        <v>0</v>
      </c>
      <c r="N5879" s="223">
        <f t="shared" si="516"/>
        <v>0</v>
      </c>
      <c r="O5879" s="223">
        <f t="shared" si="516"/>
        <v>0</v>
      </c>
      <c r="P5879" s="223">
        <f t="shared" si="516"/>
        <v>0</v>
      </c>
      <c r="Q5879" s="223">
        <f t="shared" si="516"/>
        <v>0</v>
      </c>
      <c r="R5879" s="223">
        <f t="shared" si="516"/>
        <v>0</v>
      </c>
    </row>
    <row r="5880" spans="1:18" hidden="1" outlineLevel="2" x14ac:dyDescent="0.25">
      <c r="A5880" s="222" t="str">
        <f>'Usages mobilité'!A36</f>
        <v>Usage mobilité n°33</v>
      </c>
      <c r="B5880" s="222" t="s">
        <v>41</v>
      </c>
      <c r="C5880" s="222"/>
      <c r="D5880" s="223">
        <f>IF(B$5735&lt;&gt;"",IF(B$5735='Usages mobilité'!BF36,'Usages mobilité'!BD36,0),0)</f>
        <v>0</v>
      </c>
      <c r="E5880" s="223">
        <f t="shared" si="516"/>
        <v>0</v>
      </c>
      <c r="F5880" s="223">
        <f t="shared" si="516"/>
        <v>0</v>
      </c>
      <c r="G5880" s="223">
        <f t="shared" si="516"/>
        <v>0</v>
      </c>
      <c r="H5880" s="223">
        <f t="shared" si="516"/>
        <v>0</v>
      </c>
      <c r="I5880" s="223">
        <f t="shared" si="516"/>
        <v>0</v>
      </c>
      <c r="J5880" s="223">
        <f t="shared" si="516"/>
        <v>0</v>
      </c>
      <c r="K5880" s="223">
        <f t="shared" si="516"/>
        <v>0</v>
      </c>
      <c r="L5880" s="223">
        <f t="shared" si="516"/>
        <v>0</v>
      </c>
      <c r="M5880" s="223">
        <f t="shared" si="516"/>
        <v>0</v>
      </c>
      <c r="N5880" s="223">
        <f t="shared" si="516"/>
        <v>0</v>
      </c>
      <c r="O5880" s="223">
        <f t="shared" si="516"/>
        <v>0</v>
      </c>
      <c r="P5880" s="223">
        <f t="shared" si="516"/>
        <v>0</v>
      </c>
      <c r="Q5880" s="223">
        <f t="shared" si="516"/>
        <v>0</v>
      </c>
      <c r="R5880" s="223">
        <f t="shared" si="516"/>
        <v>0</v>
      </c>
    </row>
    <row r="5881" spans="1:18" hidden="1" outlineLevel="2" x14ac:dyDescent="0.25">
      <c r="A5881" s="222" t="str">
        <f>'Usages mobilité'!A37</f>
        <v>Usage mobilité n°34</v>
      </c>
      <c r="B5881" s="222" t="s">
        <v>41</v>
      </c>
      <c r="C5881" s="222"/>
      <c r="D5881" s="223">
        <f>IF(B$5735&lt;&gt;"",IF(B$5735='Usages mobilité'!BF37,'Usages mobilité'!BD37,0),0)</f>
        <v>0</v>
      </c>
      <c r="E5881" s="223">
        <f t="shared" si="516"/>
        <v>0</v>
      </c>
      <c r="F5881" s="223">
        <f t="shared" si="516"/>
        <v>0</v>
      </c>
      <c r="G5881" s="223">
        <f t="shared" si="516"/>
        <v>0</v>
      </c>
      <c r="H5881" s="223">
        <f t="shared" si="516"/>
        <v>0</v>
      </c>
      <c r="I5881" s="223">
        <f t="shared" si="516"/>
        <v>0</v>
      </c>
      <c r="J5881" s="223">
        <f t="shared" si="516"/>
        <v>0</v>
      </c>
      <c r="K5881" s="223">
        <f t="shared" si="516"/>
        <v>0</v>
      </c>
      <c r="L5881" s="223">
        <f t="shared" si="516"/>
        <v>0</v>
      </c>
      <c r="M5881" s="223">
        <f t="shared" si="516"/>
        <v>0</v>
      </c>
      <c r="N5881" s="223">
        <f t="shared" si="516"/>
        <v>0</v>
      </c>
      <c r="O5881" s="223">
        <f t="shared" si="516"/>
        <v>0</v>
      </c>
      <c r="P5881" s="223">
        <f t="shared" si="516"/>
        <v>0</v>
      </c>
      <c r="Q5881" s="223">
        <f t="shared" si="516"/>
        <v>0</v>
      </c>
      <c r="R5881" s="223">
        <f t="shared" si="516"/>
        <v>0</v>
      </c>
    </row>
    <row r="5882" spans="1:18" hidden="1" outlineLevel="2" x14ac:dyDescent="0.25">
      <c r="A5882" s="222" t="str">
        <f>'Usages mobilité'!A38</f>
        <v>Usage mobilité n°35</v>
      </c>
      <c r="B5882" s="222" t="s">
        <v>41</v>
      </c>
      <c r="C5882" s="222"/>
      <c r="D5882" s="223">
        <f>IF(B$5735&lt;&gt;"",IF(B$5735='Usages mobilité'!BF38,'Usages mobilité'!BD38,0),0)</f>
        <v>0</v>
      </c>
      <c r="E5882" s="223">
        <f t="shared" si="516"/>
        <v>0</v>
      </c>
      <c r="F5882" s="223">
        <f t="shared" si="516"/>
        <v>0</v>
      </c>
      <c r="G5882" s="223">
        <f t="shared" si="516"/>
        <v>0</v>
      </c>
      <c r="H5882" s="223">
        <f t="shared" si="516"/>
        <v>0</v>
      </c>
      <c r="I5882" s="223">
        <f t="shared" si="516"/>
        <v>0</v>
      </c>
      <c r="J5882" s="223">
        <f t="shared" si="516"/>
        <v>0</v>
      </c>
      <c r="K5882" s="223">
        <f t="shared" si="516"/>
        <v>0</v>
      </c>
      <c r="L5882" s="223">
        <f t="shared" si="516"/>
        <v>0</v>
      </c>
      <c r="M5882" s="223">
        <f t="shared" si="516"/>
        <v>0</v>
      </c>
      <c r="N5882" s="223">
        <f t="shared" si="516"/>
        <v>0</v>
      </c>
      <c r="O5882" s="223">
        <f t="shared" si="516"/>
        <v>0</v>
      </c>
      <c r="P5882" s="223">
        <f t="shared" si="516"/>
        <v>0</v>
      </c>
      <c r="Q5882" s="223">
        <f t="shared" si="516"/>
        <v>0</v>
      </c>
      <c r="R5882" s="223">
        <f t="shared" si="516"/>
        <v>0</v>
      </c>
    </row>
    <row r="5883" spans="1:18" hidden="1" outlineLevel="2" x14ac:dyDescent="0.25">
      <c r="A5883" s="222" t="str">
        <f>'Usages mobilité'!A39</f>
        <v>Usage mobilité n°36</v>
      </c>
      <c r="B5883" s="222" t="s">
        <v>41</v>
      </c>
      <c r="C5883" s="222"/>
      <c r="D5883" s="223">
        <f>IF(B$5735&lt;&gt;"",IF(B$5735='Usages mobilité'!BF39,'Usages mobilité'!BD39,0),0)</f>
        <v>0</v>
      </c>
      <c r="E5883" s="223">
        <f t="shared" si="516"/>
        <v>0</v>
      </c>
      <c r="F5883" s="223">
        <f t="shared" si="516"/>
        <v>0</v>
      </c>
      <c r="G5883" s="223">
        <f t="shared" si="516"/>
        <v>0</v>
      </c>
      <c r="H5883" s="223">
        <f t="shared" si="516"/>
        <v>0</v>
      </c>
      <c r="I5883" s="223">
        <f t="shared" si="516"/>
        <v>0</v>
      </c>
      <c r="J5883" s="223">
        <f t="shared" si="516"/>
        <v>0</v>
      </c>
      <c r="K5883" s="223">
        <f t="shared" si="516"/>
        <v>0</v>
      </c>
      <c r="L5883" s="223">
        <f t="shared" si="516"/>
        <v>0</v>
      </c>
      <c r="M5883" s="223">
        <f t="shared" si="516"/>
        <v>0</v>
      </c>
      <c r="N5883" s="223">
        <f t="shared" si="516"/>
        <v>0</v>
      </c>
      <c r="O5883" s="223">
        <f t="shared" si="516"/>
        <v>0</v>
      </c>
      <c r="P5883" s="223">
        <f t="shared" si="516"/>
        <v>0</v>
      </c>
      <c r="Q5883" s="223">
        <f t="shared" si="516"/>
        <v>0</v>
      </c>
      <c r="R5883" s="223">
        <f t="shared" si="516"/>
        <v>0</v>
      </c>
    </row>
    <row r="5884" spans="1:18" hidden="1" outlineLevel="2" x14ac:dyDescent="0.25">
      <c r="A5884" s="222" t="str">
        <f>'Usages mobilité'!A40</f>
        <v>Usage mobilité n°37</v>
      </c>
      <c r="B5884" s="222" t="s">
        <v>41</v>
      </c>
      <c r="C5884" s="222"/>
      <c r="D5884" s="223">
        <f>IF(B$5735&lt;&gt;"",IF(B$5735='Usages mobilité'!BF40,'Usages mobilité'!BD40,0),0)</f>
        <v>0</v>
      </c>
      <c r="E5884" s="223">
        <f t="shared" si="516"/>
        <v>0</v>
      </c>
      <c r="F5884" s="223">
        <f t="shared" si="516"/>
        <v>0</v>
      </c>
      <c r="G5884" s="223">
        <f t="shared" si="516"/>
        <v>0</v>
      </c>
      <c r="H5884" s="223">
        <f t="shared" si="516"/>
        <v>0</v>
      </c>
      <c r="I5884" s="223">
        <f t="shared" si="516"/>
        <v>0</v>
      </c>
      <c r="J5884" s="223">
        <f t="shared" si="516"/>
        <v>0</v>
      </c>
      <c r="K5884" s="223">
        <f t="shared" si="516"/>
        <v>0</v>
      </c>
      <c r="L5884" s="223">
        <f t="shared" si="516"/>
        <v>0</v>
      </c>
      <c r="M5884" s="223">
        <f t="shared" si="516"/>
        <v>0</v>
      </c>
      <c r="N5884" s="223">
        <f t="shared" si="516"/>
        <v>0</v>
      </c>
      <c r="O5884" s="223">
        <f t="shared" si="516"/>
        <v>0</v>
      </c>
      <c r="P5884" s="223">
        <f t="shared" si="516"/>
        <v>0</v>
      </c>
      <c r="Q5884" s="223">
        <f t="shared" si="516"/>
        <v>0</v>
      </c>
      <c r="R5884" s="223">
        <f t="shared" si="516"/>
        <v>0</v>
      </c>
    </row>
    <row r="5885" spans="1:18" hidden="1" outlineLevel="2" x14ac:dyDescent="0.25">
      <c r="A5885" s="222" t="str">
        <f>'Usages mobilité'!A41</f>
        <v>Usage mobilité n°38</v>
      </c>
      <c r="B5885" s="222" t="s">
        <v>41</v>
      </c>
      <c r="C5885" s="222"/>
      <c r="D5885" s="223">
        <f>IF(B$5735&lt;&gt;"",IF(B$5735='Usages mobilité'!BF41,'Usages mobilité'!BD41,0),0)</f>
        <v>0</v>
      </c>
      <c r="E5885" s="223">
        <f t="shared" si="516"/>
        <v>0</v>
      </c>
      <c r="F5885" s="223">
        <f t="shared" si="516"/>
        <v>0</v>
      </c>
      <c r="G5885" s="223">
        <f t="shared" si="516"/>
        <v>0</v>
      </c>
      <c r="H5885" s="223">
        <f t="shared" si="516"/>
        <v>0</v>
      </c>
      <c r="I5885" s="223">
        <f t="shared" si="516"/>
        <v>0</v>
      </c>
      <c r="J5885" s="223">
        <f t="shared" si="516"/>
        <v>0</v>
      </c>
      <c r="K5885" s="223">
        <f t="shared" si="516"/>
        <v>0</v>
      </c>
      <c r="L5885" s="223">
        <f t="shared" si="516"/>
        <v>0</v>
      </c>
      <c r="M5885" s="223">
        <f t="shared" si="516"/>
        <v>0</v>
      </c>
      <c r="N5885" s="223">
        <f t="shared" si="516"/>
        <v>0</v>
      </c>
      <c r="O5885" s="223">
        <f t="shared" si="516"/>
        <v>0</v>
      </c>
      <c r="P5885" s="223">
        <f t="shared" si="516"/>
        <v>0</v>
      </c>
      <c r="Q5885" s="223">
        <f t="shared" si="516"/>
        <v>0</v>
      </c>
      <c r="R5885" s="223">
        <f t="shared" si="516"/>
        <v>0</v>
      </c>
    </row>
    <row r="5886" spans="1:18" hidden="1" outlineLevel="2" x14ac:dyDescent="0.25">
      <c r="A5886" s="222" t="str">
        <f>'Usages mobilité'!A42</f>
        <v>Usage mobilité n°39</v>
      </c>
      <c r="B5886" s="222" t="s">
        <v>41</v>
      </c>
      <c r="C5886" s="222"/>
      <c r="D5886" s="223">
        <f>IF(B$5735&lt;&gt;"",IF(B$5735='Usages mobilité'!BF42,'Usages mobilité'!BD42,0),0)</f>
        <v>0</v>
      </c>
      <c r="E5886" s="223">
        <f t="shared" si="516"/>
        <v>0</v>
      </c>
      <c r="F5886" s="223">
        <f t="shared" si="516"/>
        <v>0</v>
      </c>
      <c r="G5886" s="223">
        <f t="shared" si="516"/>
        <v>0</v>
      </c>
      <c r="H5886" s="223">
        <f t="shared" si="516"/>
        <v>0</v>
      </c>
      <c r="I5886" s="223">
        <f t="shared" si="516"/>
        <v>0</v>
      </c>
      <c r="J5886" s="223">
        <f t="shared" si="516"/>
        <v>0</v>
      </c>
      <c r="K5886" s="223">
        <f t="shared" si="516"/>
        <v>0</v>
      </c>
      <c r="L5886" s="223">
        <f t="shared" si="516"/>
        <v>0</v>
      </c>
      <c r="M5886" s="223">
        <f t="shared" si="516"/>
        <v>0</v>
      </c>
      <c r="N5886" s="223">
        <f t="shared" si="516"/>
        <v>0</v>
      </c>
      <c r="O5886" s="223">
        <f t="shared" si="516"/>
        <v>0</v>
      </c>
      <c r="P5886" s="223">
        <f t="shared" si="516"/>
        <v>0</v>
      </c>
      <c r="Q5886" s="223">
        <f t="shared" si="516"/>
        <v>0</v>
      </c>
      <c r="R5886" s="223">
        <f t="shared" si="516"/>
        <v>0</v>
      </c>
    </row>
    <row r="5887" spans="1:18" hidden="1" outlineLevel="2" x14ac:dyDescent="0.25">
      <c r="A5887" s="222" t="str">
        <f>'Usages mobilité'!A43</f>
        <v>Usage mobilité n°40</v>
      </c>
      <c r="B5887" s="222" t="s">
        <v>41</v>
      </c>
      <c r="C5887" s="222"/>
      <c r="D5887" s="223">
        <f>IF(B$5735&lt;&gt;"",IF(B$5735='Usages mobilité'!BF43,'Usages mobilité'!BD43,0),0)</f>
        <v>0</v>
      </c>
      <c r="E5887" s="223">
        <f t="shared" si="516"/>
        <v>0</v>
      </c>
      <c r="F5887" s="223">
        <f t="shared" si="516"/>
        <v>0</v>
      </c>
      <c r="G5887" s="223">
        <f t="shared" si="516"/>
        <v>0</v>
      </c>
      <c r="H5887" s="223">
        <f t="shared" si="516"/>
        <v>0</v>
      </c>
      <c r="I5887" s="223">
        <f t="shared" si="516"/>
        <v>0</v>
      </c>
      <c r="J5887" s="223">
        <f t="shared" si="516"/>
        <v>0</v>
      </c>
      <c r="K5887" s="223">
        <f t="shared" si="516"/>
        <v>0</v>
      </c>
      <c r="L5887" s="223">
        <f t="shared" si="516"/>
        <v>0</v>
      </c>
      <c r="M5887" s="223">
        <f t="shared" si="516"/>
        <v>0</v>
      </c>
      <c r="N5887" s="223">
        <f t="shared" si="516"/>
        <v>0</v>
      </c>
      <c r="O5887" s="223">
        <f t="shared" si="516"/>
        <v>0</v>
      </c>
      <c r="P5887" s="223">
        <f t="shared" si="516"/>
        <v>0</v>
      </c>
      <c r="Q5887" s="223">
        <f t="shared" si="516"/>
        <v>0</v>
      </c>
      <c r="R5887" s="223">
        <f t="shared" si="516"/>
        <v>0</v>
      </c>
    </row>
    <row r="5888" spans="1:18" hidden="1" outlineLevel="2" x14ac:dyDescent="0.25">
      <c r="A5888" s="222" t="str">
        <f>'Usages mobilité'!A44</f>
        <v>Usage mobilité n°41</v>
      </c>
      <c r="B5888" s="222" t="s">
        <v>41</v>
      </c>
      <c r="C5888" s="222"/>
      <c r="D5888" s="223">
        <f>IF(B$5735&lt;&gt;"",IF(B$5735='Usages mobilité'!BF44,'Usages mobilité'!BD44,0),0)</f>
        <v>0</v>
      </c>
      <c r="E5888" s="223">
        <f t="shared" ref="E5888:R5897" si="517">$D5888</f>
        <v>0</v>
      </c>
      <c r="F5888" s="223">
        <f t="shared" si="517"/>
        <v>0</v>
      </c>
      <c r="G5888" s="223">
        <f t="shared" si="517"/>
        <v>0</v>
      </c>
      <c r="H5888" s="223">
        <f t="shared" si="517"/>
        <v>0</v>
      </c>
      <c r="I5888" s="223">
        <f t="shared" si="517"/>
        <v>0</v>
      </c>
      <c r="J5888" s="223">
        <f t="shared" si="517"/>
        <v>0</v>
      </c>
      <c r="K5888" s="223">
        <f t="shared" si="517"/>
        <v>0</v>
      </c>
      <c r="L5888" s="223">
        <f t="shared" si="517"/>
        <v>0</v>
      </c>
      <c r="M5888" s="223">
        <f t="shared" si="517"/>
        <v>0</v>
      </c>
      <c r="N5888" s="223">
        <f t="shared" si="517"/>
        <v>0</v>
      </c>
      <c r="O5888" s="223">
        <f t="shared" si="517"/>
        <v>0</v>
      </c>
      <c r="P5888" s="223">
        <f t="shared" si="517"/>
        <v>0</v>
      </c>
      <c r="Q5888" s="223">
        <f t="shared" si="517"/>
        <v>0</v>
      </c>
      <c r="R5888" s="223">
        <f t="shared" si="517"/>
        <v>0</v>
      </c>
    </row>
    <row r="5889" spans="1:18" hidden="1" outlineLevel="2" x14ac:dyDescent="0.25">
      <c r="A5889" s="222" t="str">
        <f>'Usages mobilité'!A45</f>
        <v>Usage mobilité n°42</v>
      </c>
      <c r="B5889" s="222" t="s">
        <v>41</v>
      </c>
      <c r="C5889" s="222"/>
      <c r="D5889" s="223">
        <f>IF(B$5735&lt;&gt;"",IF(B$5735='Usages mobilité'!BF45,'Usages mobilité'!BD45,0),0)</f>
        <v>0</v>
      </c>
      <c r="E5889" s="223">
        <f t="shared" si="517"/>
        <v>0</v>
      </c>
      <c r="F5889" s="223">
        <f t="shared" si="517"/>
        <v>0</v>
      </c>
      <c r="G5889" s="223">
        <f t="shared" si="517"/>
        <v>0</v>
      </c>
      <c r="H5889" s="223">
        <f t="shared" si="517"/>
        <v>0</v>
      </c>
      <c r="I5889" s="223">
        <f t="shared" si="517"/>
        <v>0</v>
      </c>
      <c r="J5889" s="223">
        <f t="shared" si="517"/>
        <v>0</v>
      </c>
      <c r="K5889" s="223">
        <f t="shared" si="517"/>
        <v>0</v>
      </c>
      <c r="L5889" s="223">
        <f t="shared" si="517"/>
        <v>0</v>
      </c>
      <c r="M5889" s="223">
        <f t="shared" si="517"/>
        <v>0</v>
      </c>
      <c r="N5889" s="223">
        <f t="shared" si="517"/>
        <v>0</v>
      </c>
      <c r="O5889" s="223">
        <f t="shared" si="517"/>
        <v>0</v>
      </c>
      <c r="P5889" s="223">
        <f t="shared" si="517"/>
        <v>0</v>
      </c>
      <c r="Q5889" s="223">
        <f t="shared" si="517"/>
        <v>0</v>
      </c>
      <c r="R5889" s="223">
        <f t="shared" si="517"/>
        <v>0</v>
      </c>
    </row>
    <row r="5890" spans="1:18" hidden="1" outlineLevel="2" x14ac:dyDescent="0.25">
      <c r="A5890" s="222" t="str">
        <f>'Usages mobilité'!A46</f>
        <v>Usage mobilité n°43</v>
      </c>
      <c r="B5890" s="222" t="s">
        <v>41</v>
      </c>
      <c r="C5890" s="222"/>
      <c r="D5890" s="223">
        <f>IF(B$5735&lt;&gt;"",IF(B$5735='Usages mobilité'!BF46,'Usages mobilité'!BD46,0),0)</f>
        <v>0</v>
      </c>
      <c r="E5890" s="223">
        <f t="shared" si="517"/>
        <v>0</v>
      </c>
      <c r="F5890" s="223">
        <f t="shared" si="517"/>
        <v>0</v>
      </c>
      <c r="G5890" s="223">
        <f t="shared" si="517"/>
        <v>0</v>
      </c>
      <c r="H5890" s="223">
        <f t="shared" si="517"/>
        <v>0</v>
      </c>
      <c r="I5890" s="223">
        <f t="shared" si="517"/>
        <v>0</v>
      </c>
      <c r="J5890" s="223">
        <f t="shared" si="517"/>
        <v>0</v>
      </c>
      <c r="K5890" s="223">
        <f t="shared" si="517"/>
        <v>0</v>
      </c>
      <c r="L5890" s="223">
        <f t="shared" si="517"/>
        <v>0</v>
      </c>
      <c r="M5890" s="223">
        <f t="shared" si="517"/>
        <v>0</v>
      </c>
      <c r="N5890" s="223">
        <f t="shared" si="517"/>
        <v>0</v>
      </c>
      <c r="O5890" s="223">
        <f t="shared" si="517"/>
        <v>0</v>
      </c>
      <c r="P5890" s="223">
        <f t="shared" si="517"/>
        <v>0</v>
      </c>
      <c r="Q5890" s="223">
        <f t="shared" si="517"/>
        <v>0</v>
      </c>
      <c r="R5890" s="223">
        <f t="shared" si="517"/>
        <v>0</v>
      </c>
    </row>
    <row r="5891" spans="1:18" hidden="1" outlineLevel="2" x14ac:dyDescent="0.25">
      <c r="A5891" s="222" t="str">
        <f>'Usages mobilité'!A47</f>
        <v>Usage mobilité n°44</v>
      </c>
      <c r="B5891" s="222" t="s">
        <v>41</v>
      </c>
      <c r="C5891" s="222"/>
      <c r="D5891" s="223">
        <f>IF(B$5735&lt;&gt;"",IF(B$5735='Usages mobilité'!BF47,'Usages mobilité'!BD47,0),0)</f>
        <v>0</v>
      </c>
      <c r="E5891" s="223">
        <f t="shared" si="517"/>
        <v>0</v>
      </c>
      <c r="F5891" s="223">
        <f t="shared" si="517"/>
        <v>0</v>
      </c>
      <c r="G5891" s="223">
        <f t="shared" si="517"/>
        <v>0</v>
      </c>
      <c r="H5891" s="223">
        <f t="shared" si="517"/>
        <v>0</v>
      </c>
      <c r="I5891" s="223">
        <f t="shared" si="517"/>
        <v>0</v>
      </c>
      <c r="J5891" s="223">
        <f t="shared" si="517"/>
        <v>0</v>
      </c>
      <c r="K5891" s="223">
        <f t="shared" si="517"/>
        <v>0</v>
      </c>
      <c r="L5891" s="223">
        <f t="shared" si="517"/>
        <v>0</v>
      </c>
      <c r="M5891" s="223">
        <f t="shared" si="517"/>
        <v>0</v>
      </c>
      <c r="N5891" s="223">
        <f t="shared" si="517"/>
        <v>0</v>
      </c>
      <c r="O5891" s="223">
        <f t="shared" si="517"/>
        <v>0</v>
      </c>
      <c r="P5891" s="223">
        <f t="shared" si="517"/>
        <v>0</v>
      </c>
      <c r="Q5891" s="223">
        <f t="shared" si="517"/>
        <v>0</v>
      </c>
      <c r="R5891" s="223">
        <f t="shared" si="517"/>
        <v>0</v>
      </c>
    </row>
    <row r="5892" spans="1:18" hidden="1" outlineLevel="2" x14ac:dyDescent="0.25">
      <c r="A5892" s="222" t="str">
        <f>'Usages mobilité'!A48</f>
        <v>Usage mobilité n°45</v>
      </c>
      <c r="B5892" s="222" t="s">
        <v>41</v>
      </c>
      <c r="C5892" s="222"/>
      <c r="D5892" s="223">
        <f>IF(B$5735&lt;&gt;"",IF(B$5735='Usages mobilité'!BF48,'Usages mobilité'!BD48,0),0)</f>
        <v>0</v>
      </c>
      <c r="E5892" s="223">
        <f t="shared" si="517"/>
        <v>0</v>
      </c>
      <c r="F5892" s="223">
        <f t="shared" si="517"/>
        <v>0</v>
      </c>
      <c r="G5892" s="223">
        <f t="shared" si="517"/>
        <v>0</v>
      </c>
      <c r="H5892" s="223">
        <f t="shared" si="517"/>
        <v>0</v>
      </c>
      <c r="I5892" s="223">
        <f t="shared" si="517"/>
        <v>0</v>
      </c>
      <c r="J5892" s="223">
        <f t="shared" si="517"/>
        <v>0</v>
      </c>
      <c r="K5892" s="223">
        <f t="shared" si="517"/>
        <v>0</v>
      </c>
      <c r="L5892" s="223">
        <f t="shared" si="517"/>
        <v>0</v>
      </c>
      <c r="M5892" s="223">
        <f t="shared" si="517"/>
        <v>0</v>
      </c>
      <c r="N5892" s="223">
        <f t="shared" si="517"/>
        <v>0</v>
      </c>
      <c r="O5892" s="223">
        <f t="shared" si="517"/>
        <v>0</v>
      </c>
      <c r="P5892" s="223">
        <f t="shared" si="517"/>
        <v>0</v>
      </c>
      <c r="Q5892" s="223">
        <f t="shared" si="517"/>
        <v>0</v>
      </c>
      <c r="R5892" s="223">
        <f t="shared" si="517"/>
        <v>0</v>
      </c>
    </row>
    <row r="5893" spans="1:18" hidden="1" outlineLevel="2" x14ac:dyDescent="0.25">
      <c r="A5893" s="222" t="str">
        <f>'Usages mobilité'!A49</f>
        <v>Usage mobilité n°46</v>
      </c>
      <c r="B5893" s="222" t="s">
        <v>41</v>
      </c>
      <c r="C5893" s="222"/>
      <c r="D5893" s="223">
        <f>IF(B$5735&lt;&gt;"",IF(B$5735='Usages mobilité'!BF49,'Usages mobilité'!BD49,0),0)</f>
        <v>0</v>
      </c>
      <c r="E5893" s="223">
        <f t="shared" si="517"/>
        <v>0</v>
      </c>
      <c r="F5893" s="223">
        <f t="shared" si="517"/>
        <v>0</v>
      </c>
      <c r="G5893" s="223">
        <f t="shared" si="517"/>
        <v>0</v>
      </c>
      <c r="H5893" s="223">
        <f t="shared" si="517"/>
        <v>0</v>
      </c>
      <c r="I5893" s="223">
        <f t="shared" si="517"/>
        <v>0</v>
      </c>
      <c r="J5893" s="223">
        <f t="shared" si="517"/>
        <v>0</v>
      </c>
      <c r="K5893" s="223">
        <f t="shared" si="517"/>
        <v>0</v>
      </c>
      <c r="L5893" s="223">
        <f t="shared" si="517"/>
        <v>0</v>
      </c>
      <c r="M5893" s="223">
        <f t="shared" si="517"/>
        <v>0</v>
      </c>
      <c r="N5893" s="223">
        <f t="shared" si="517"/>
        <v>0</v>
      </c>
      <c r="O5893" s="223">
        <f t="shared" si="517"/>
        <v>0</v>
      </c>
      <c r="P5893" s="223">
        <f t="shared" si="517"/>
        <v>0</v>
      </c>
      <c r="Q5893" s="223">
        <f t="shared" si="517"/>
        <v>0</v>
      </c>
      <c r="R5893" s="223">
        <f t="shared" si="517"/>
        <v>0</v>
      </c>
    </row>
    <row r="5894" spans="1:18" hidden="1" outlineLevel="2" x14ac:dyDescent="0.25">
      <c r="A5894" s="222" t="str">
        <f>'Usages mobilité'!A50</f>
        <v>Usage mobilité n°47</v>
      </c>
      <c r="B5894" s="222" t="s">
        <v>41</v>
      </c>
      <c r="C5894" s="222"/>
      <c r="D5894" s="223">
        <f>IF(B$5735&lt;&gt;"",IF(B$5735='Usages mobilité'!BF50,'Usages mobilité'!BD50,0),0)</f>
        <v>0</v>
      </c>
      <c r="E5894" s="223">
        <f t="shared" si="517"/>
        <v>0</v>
      </c>
      <c r="F5894" s="223">
        <f t="shared" si="517"/>
        <v>0</v>
      </c>
      <c r="G5894" s="223">
        <f t="shared" si="517"/>
        <v>0</v>
      </c>
      <c r="H5894" s="223">
        <f t="shared" si="517"/>
        <v>0</v>
      </c>
      <c r="I5894" s="223">
        <f t="shared" si="517"/>
        <v>0</v>
      </c>
      <c r="J5894" s="223">
        <f t="shared" si="517"/>
        <v>0</v>
      </c>
      <c r="K5894" s="223">
        <f t="shared" si="517"/>
        <v>0</v>
      </c>
      <c r="L5894" s="223">
        <f t="shared" si="517"/>
        <v>0</v>
      </c>
      <c r="M5894" s="223">
        <f t="shared" si="517"/>
        <v>0</v>
      </c>
      <c r="N5894" s="223">
        <f t="shared" si="517"/>
        <v>0</v>
      </c>
      <c r="O5894" s="223">
        <f t="shared" si="517"/>
        <v>0</v>
      </c>
      <c r="P5894" s="223">
        <f t="shared" si="517"/>
        <v>0</v>
      </c>
      <c r="Q5894" s="223">
        <f t="shared" si="517"/>
        <v>0</v>
      </c>
      <c r="R5894" s="223">
        <f t="shared" si="517"/>
        <v>0</v>
      </c>
    </row>
    <row r="5895" spans="1:18" hidden="1" outlineLevel="2" x14ac:dyDescent="0.25">
      <c r="A5895" s="222" t="str">
        <f>'Usages mobilité'!A51</f>
        <v>Usage mobilité n°48</v>
      </c>
      <c r="B5895" s="222" t="s">
        <v>41</v>
      </c>
      <c r="C5895" s="222"/>
      <c r="D5895" s="223">
        <f>IF(B$5735&lt;&gt;"",IF(B$5735='Usages mobilité'!BF51,'Usages mobilité'!BD51,0),0)</f>
        <v>0</v>
      </c>
      <c r="E5895" s="223">
        <f t="shared" si="517"/>
        <v>0</v>
      </c>
      <c r="F5895" s="223">
        <f t="shared" si="517"/>
        <v>0</v>
      </c>
      <c r="G5895" s="223">
        <f t="shared" si="517"/>
        <v>0</v>
      </c>
      <c r="H5895" s="223">
        <f t="shared" si="517"/>
        <v>0</v>
      </c>
      <c r="I5895" s="223">
        <f t="shared" si="517"/>
        <v>0</v>
      </c>
      <c r="J5895" s="223">
        <f t="shared" si="517"/>
        <v>0</v>
      </c>
      <c r="K5895" s="223">
        <f t="shared" si="517"/>
        <v>0</v>
      </c>
      <c r="L5895" s="223">
        <f t="shared" si="517"/>
        <v>0</v>
      </c>
      <c r="M5895" s="223">
        <f t="shared" si="517"/>
        <v>0</v>
      </c>
      <c r="N5895" s="223">
        <f t="shared" si="517"/>
        <v>0</v>
      </c>
      <c r="O5895" s="223">
        <f t="shared" si="517"/>
        <v>0</v>
      </c>
      <c r="P5895" s="223">
        <f t="shared" si="517"/>
        <v>0</v>
      </c>
      <c r="Q5895" s="223">
        <f t="shared" si="517"/>
        <v>0</v>
      </c>
      <c r="R5895" s="223">
        <f t="shared" si="517"/>
        <v>0</v>
      </c>
    </row>
    <row r="5896" spans="1:18" hidden="1" outlineLevel="2" x14ac:dyDescent="0.25">
      <c r="A5896" s="222" t="str">
        <f>'Usages mobilité'!A52</f>
        <v>Usage mobilité n°49</v>
      </c>
      <c r="B5896" s="222" t="s">
        <v>41</v>
      </c>
      <c r="C5896" s="222"/>
      <c r="D5896" s="223">
        <f>IF(B$5735&lt;&gt;"",IF(B$5735='Usages mobilité'!BF52,'Usages mobilité'!BD52,0),0)</f>
        <v>0</v>
      </c>
      <c r="E5896" s="223">
        <f t="shared" si="517"/>
        <v>0</v>
      </c>
      <c r="F5896" s="223">
        <f t="shared" si="517"/>
        <v>0</v>
      </c>
      <c r="G5896" s="223">
        <f t="shared" si="517"/>
        <v>0</v>
      </c>
      <c r="H5896" s="223">
        <f t="shared" si="517"/>
        <v>0</v>
      </c>
      <c r="I5896" s="223">
        <f t="shared" si="517"/>
        <v>0</v>
      </c>
      <c r="J5896" s="223">
        <f t="shared" si="517"/>
        <v>0</v>
      </c>
      <c r="K5896" s="223">
        <f t="shared" si="517"/>
        <v>0</v>
      </c>
      <c r="L5896" s="223">
        <f t="shared" si="517"/>
        <v>0</v>
      </c>
      <c r="M5896" s="223">
        <f t="shared" si="517"/>
        <v>0</v>
      </c>
      <c r="N5896" s="223">
        <f t="shared" si="517"/>
        <v>0</v>
      </c>
      <c r="O5896" s="223">
        <f t="shared" si="517"/>
        <v>0</v>
      </c>
      <c r="P5896" s="223">
        <f t="shared" si="517"/>
        <v>0</v>
      </c>
      <c r="Q5896" s="223">
        <f t="shared" si="517"/>
        <v>0</v>
      </c>
      <c r="R5896" s="223">
        <f t="shared" si="517"/>
        <v>0</v>
      </c>
    </row>
    <row r="5897" spans="1:18" hidden="1" outlineLevel="2" x14ac:dyDescent="0.25">
      <c r="A5897" s="222" t="str">
        <f>'Usages mobilité'!A53</f>
        <v>Usage mobilité n°50</v>
      </c>
      <c r="B5897" s="222" t="s">
        <v>41</v>
      </c>
      <c r="C5897" s="222"/>
      <c r="D5897" s="223">
        <f>IF(B$5735&lt;&gt;"",IF(B$5735='Usages mobilité'!BF53,'Usages mobilité'!BD53,0),0)</f>
        <v>0</v>
      </c>
      <c r="E5897" s="223">
        <f t="shared" si="517"/>
        <v>0</v>
      </c>
      <c r="F5897" s="223">
        <f t="shared" si="517"/>
        <v>0</v>
      </c>
      <c r="G5897" s="223">
        <f t="shared" si="517"/>
        <v>0</v>
      </c>
      <c r="H5897" s="223">
        <f t="shared" si="517"/>
        <v>0</v>
      </c>
      <c r="I5897" s="223">
        <f t="shared" si="517"/>
        <v>0</v>
      </c>
      <c r="J5897" s="223">
        <f t="shared" si="517"/>
        <v>0</v>
      </c>
      <c r="K5897" s="223">
        <f t="shared" si="517"/>
        <v>0</v>
      </c>
      <c r="L5897" s="223">
        <f t="shared" si="517"/>
        <v>0</v>
      </c>
      <c r="M5897" s="223">
        <f t="shared" si="517"/>
        <v>0</v>
      </c>
      <c r="N5897" s="223">
        <f t="shared" si="517"/>
        <v>0</v>
      </c>
      <c r="O5897" s="223">
        <f t="shared" si="517"/>
        <v>0</v>
      </c>
      <c r="P5897" s="223">
        <f t="shared" si="517"/>
        <v>0</v>
      </c>
      <c r="Q5897" s="223">
        <f t="shared" si="517"/>
        <v>0</v>
      </c>
      <c r="R5897" s="223">
        <f t="shared" si="517"/>
        <v>0</v>
      </c>
    </row>
    <row r="5898" spans="1:18" hidden="1" outlineLevel="1" collapsed="1" x14ac:dyDescent="0.25">
      <c r="A5898" s="222" t="s">
        <v>650</v>
      </c>
      <c r="B5898" s="222"/>
      <c r="C5898" s="222"/>
      <c r="D5898" s="223">
        <f t="shared" ref="D5898:R5898" si="518">SUM(D5848:D5897)</f>
        <v>0</v>
      </c>
      <c r="E5898" s="223">
        <f t="shared" si="518"/>
        <v>0</v>
      </c>
      <c r="F5898" s="223">
        <f t="shared" si="518"/>
        <v>0</v>
      </c>
      <c r="G5898" s="223">
        <f t="shared" si="518"/>
        <v>0</v>
      </c>
      <c r="H5898" s="223">
        <f t="shared" si="518"/>
        <v>0</v>
      </c>
      <c r="I5898" s="223">
        <f t="shared" si="518"/>
        <v>0</v>
      </c>
      <c r="J5898" s="223">
        <f t="shared" si="518"/>
        <v>0</v>
      </c>
      <c r="K5898" s="223">
        <f t="shared" si="518"/>
        <v>0</v>
      </c>
      <c r="L5898" s="223">
        <f t="shared" si="518"/>
        <v>0</v>
      </c>
      <c r="M5898" s="223">
        <f t="shared" si="518"/>
        <v>0</v>
      </c>
      <c r="N5898" s="223">
        <f t="shared" si="518"/>
        <v>0</v>
      </c>
      <c r="O5898" s="223">
        <f t="shared" si="518"/>
        <v>0</v>
      </c>
      <c r="P5898" s="223">
        <f t="shared" si="518"/>
        <v>0</v>
      </c>
      <c r="Q5898" s="223">
        <f t="shared" si="518"/>
        <v>0</v>
      </c>
      <c r="R5898" s="223">
        <f t="shared" si="518"/>
        <v>0</v>
      </c>
    </row>
    <row r="5899" spans="1:18" hidden="1" outlineLevel="2" x14ac:dyDescent="0.25">
      <c r="A5899" s="222" t="str">
        <f>'Usages mobilité'!A4</f>
        <v>Usage mobilité n°1</v>
      </c>
      <c r="B5899" s="222" t="s">
        <v>645</v>
      </c>
      <c r="C5899" s="222"/>
      <c r="D5899" s="223">
        <f>D5848*'Usages mobilité'!$BG4*(1+'Usages mobilité'!$BH4)^(D$5738-$D$5738)/1000</f>
        <v>0</v>
      </c>
      <c r="E5899" s="223">
        <f>E5848*'Usages mobilité'!$BG4*(1+'Usages mobilité'!$BH4)^(E$5738-$D$5738)/1000</f>
        <v>0</v>
      </c>
      <c r="F5899" s="223">
        <f>F5848*'Usages mobilité'!$BG4*(1+'Usages mobilité'!$BH4)^(F$5738-$D$5738)/1000</f>
        <v>0</v>
      </c>
      <c r="G5899" s="223">
        <f>G5848*'Usages mobilité'!$BG4*(1+'Usages mobilité'!$BH4)^(G$5738-$D$5738)/1000</f>
        <v>0</v>
      </c>
      <c r="H5899" s="223">
        <f>H5848*'Usages mobilité'!$BG4*(1+'Usages mobilité'!$BH4)^(H$5738-$D$5738)/1000</f>
        <v>0</v>
      </c>
      <c r="I5899" s="223">
        <f>I5848*'Usages mobilité'!$BG4*(1+'Usages mobilité'!$BH4)^(I$5738-$D$5738)/1000</f>
        <v>0</v>
      </c>
      <c r="J5899" s="223">
        <f>J5848*'Usages mobilité'!$BG4*(1+'Usages mobilité'!$BH4)^(J$5738-$D$5738)/1000</f>
        <v>0</v>
      </c>
      <c r="K5899" s="223">
        <f>K5848*'Usages mobilité'!$BG4*(1+'Usages mobilité'!$BH4)^(K$5738-$D$5738)/1000</f>
        <v>0</v>
      </c>
      <c r="L5899" s="223">
        <f>L5848*'Usages mobilité'!$BG4*(1+'Usages mobilité'!$BH4)^(L$5738-$D$5738)/1000</f>
        <v>0</v>
      </c>
      <c r="M5899" s="223">
        <f>M5848*'Usages mobilité'!$BG4*(1+'Usages mobilité'!$BH4)^(M$5738-$D$5738)/1000</f>
        <v>0</v>
      </c>
      <c r="N5899" s="223">
        <f>N5848*'Usages mobilité'!$BG4*(1+'Usages mobilité'!$BH4)^(N$5738-$D$5738)/1000</f>
        <v>0</v>
      </c>
      <c r="O5899" s="223">
        <f>O5848*'Usages mobilité'!$BG4*(1+'Usages mobilité'!$BH4)^(O$5738-$D$5738)/1000</f>
        <v>0</v>
      </c>
      <c r="P5899" s="223">
        <f>P5848*'Usages mobilité'!$BG4*(1+'Usages mobilité'!$BH4)^(P$5738-$D$5738)/1000</f>
        <v>0</v>
      </c>
      <c r="Q5899" s="223">
        <f>Q5848*'Usages mobilité'!$BG4*(1+'Usages mobilité'!$BH4)^(Q$5738-$D$5738)/1000</f>
        <v>0</v>
      </c>
      <c r="R5899" s="223">
        <f>R5848*'Usages mobilité'!$BG4*(1+'Usages mobilité'!$BH4)^(R$5738-$D$5738)/1000</f>
        <v>0</v>
      </c>
    </row>
    <row r="5900" spans="1:18" hidden="1" outlineLevel="2" x14ac:dyDescent="0.25">
      <c r="A5900" s="222" t="str">
        <f>'Usages mobilité'!A5</f>
        <v>Usage mobilité n°2</v>
      </c>
      <c r="B5900" s="222" t="s">
        <v>645</v>
      </c>
      <c r="C5900" s="222"/>
      <c r="D5900" s="223">
        <f>D5849*'Usages mobilité'!$BG5*(1+'Usages mobilité'!$BH5)^(D$5738-$D$5738)/1000</f>
        <v>0</v>
      </c>
      <c r="E5900" s="223">
        <f>E5849*'Usages mobilité'!$BG5*(1+'Usages mobilité'!$BH5)^(E$5738-$D$5738)/1000</f>
        <v>0</v>
      </c>
      <c r="F5900" s="223">
        <f>F5849*'Usages mobilité'!$BG5*(1+'Usages mobilité'!$BH5)^(F$5738-$D$5738)/1000</f>
        <v>0</v>
      </c>
      <c r="G5900" s="223">
        <f>G5849*'Usages mobilité'!$BG5*(1+'Usages mobilité'!$BH5)^(G$5738-$D$5738)/1000</f>
        <v>0</v>
      </c>
      <c r="H5900" s="223">
        <f>H5849*'Usages mobilité'!$BG5*(1+'Usages mobilité'!$BH5)^(H$5738-$D$5738)/1000</f>
        <v>0</v>
      </c>
      <c r="I5900" s="223">
        <f>I5849*'Usages mobilité'!$BG5*(1+'Usages mobilité'!$BH5)^(I$5738-$D$5738)/1000</f>
        <v>0</v>
      </c>
      <c r="J5900" s="223">
        <f>J5849*'Usages mobilité'!$BG5*(1+'Usages mobilité'!$BH5)^(J$5738-$D$5738)/1000</f>
        <v>0</v>
      </c>
      <c r="K5900" s="223">
        <f>K5849*'Usages mobilité'!$BG5*(1+'Usages mobilité'!$BH5)^(K$5738-$D$5738)/1000</f>
        <v>0</v>
      </c>
      <c r="L5900" s="223">
        <f>L5849*'Usages mobilité'!$BG5*(1+'Usages mobilité'!$BH5)^(L$5738-$D$5738)/1000</f>
        <v>0</v>
      </c>
      <c r="M5900" s="223">
        <f>M5849*'Usages mobilité'!$BG5*(1+'Usages mobilité'!$BH5)^(M$5738-$D$5738)/1000</f>
        <v>0</v>
      </c>
      <c r="N5900" s="223">
        <f>N5849*'Usages mobilité'!$BG5*(1+'Usages mobilité'!$BH5)^(N$5738-$D$5738)/1000</f>
        <v>0</v>
      </c>
      <c r="O5900" s="223">
        <f>O5849*'Usages mobilité'!$BG5*(1+'Usages mobilité'!$BH5)^(O$5738-$D$5738)/1000</f>
        <v>0</v>
      </c>
      <c r="P5900" s="223">
        <f>P5849*'Usages mobilité'!$BG5*(1+'Usages mobilité'!$BH5)^(P$5738-$D$5738)/1000</f>
        <v>0</v>
      </c>
      <c r="Q5900" s="223">
        <f>Q5849*'Usages mobilité'!$BG5*(1+'Usages mobilité'!$BH5)^(Q$5738-$D$5738)/1000</f>
        <v>0</v>
      </c>
      <c r="R5900" s="223">
        <f>R5849*'Usages mobilité'!$BG5*(1+'Usages mobilité'!$BH5)^(R$5738-$D$5738)/1000</f>
        <v>0</v>
      </c>
    </row>
    <row r="5901" spans="1:18" hidden="1" outlineLevel="2" x14ac:dyDescent="0.25">
      <c r="A5901" s="222" t="str">
        <f>'Usages mobilité'!A6</f>
        <v>Usage mobilité n°3</v>
      </c>
      <c r="B5901" s="222" t="s">
        <v>645</v>
      </c>
      <c r="C5901" s="222"/>
      <c r="D5901" s="223">
        <f>D5850*'Usages mobilité'!$BG6*(1+'Usages mobilité'!$BH6)^(D$5738-$D$5738)/1000</f>
        <v>0</v>
      </c>
      <c r="E5901" s="223">
        <f>E5850*'Usages mobilité'!$BG6*(1+'Usages mobilité'!$BH6)^(E$5738-$D$5738)/1000</f>
        <v>0</v>
      </c>
      <c r="F5901" s="223">
        <f>F5850*'Usages mobilité'!$BG6*(1+'Usages mobilité'!$BH6)^(F$5738-$D$5738)/1000</f>
        <v>0</v>
      </c>
      <c r="G5901" s="223">
        <f>G5850*'Usages mobilité'!$BG6*(1+'Usages mobilité'!$BH6)^(G$5738-$D$5738)/1000</f>
        <v>0</v>
      </c>
      <c r="H5901" s="223">
        <f>H5850*'Usages mobilité'!$BG6*(1+'Usages mobilité'!$BH6)^(H$5738-$D$5738)/1000</f>
        <v>0</v>
      </c>
      <c r="I5901" s="223">
        <f>I5850*'Usages mobilité'!$BG6*(1+'Usages mobilité'!$BH6)^(I$5738-$D$5738)/1000</f>
        <v>0</v>
      </c>
      <c r="J5901" s="223">
        <f>J5850*'Usages mobilité'!$BG6*(1+'Usages mobilité'!$BH6)^(J$5738-$D$5738)/1000</f>
        <v>0</v>
      </c>
      <c r="K5901" s="223">
        <f>K5850*'Usages mobilité'!$BG6*(1+'Usages mobilité'!$BH6)^(K$5738-$D$5738)/1000</f>
        <v>0</v>
      </c>
      <c r="L5901" s="223">
        <f>L5850*'Usages mobilité'!$BG6*(1+'Usages mobilité'!$BH6)^(L$5738-$D$5738)/1000</f>
        <v>0</v>
      </c>
      <c r="M5901" s="223">
        <f>M5850*'Usages mobilité'!$BG6*(1+'Usages mobilité'!$BH6)^(M$5738-$D$5738)/1000</f>
        <v>0</v>
      </c>
      <c r="N5901" s="223">
        <f>N5850*'Usages mobilité'!$BG6*(1+'Usages mobilité'!$BH6)^(N$5738-$D$5738)/1000</f>
        <v>0</v>
      </c>
      <c r="O5901" s="223">
        <f>O5850*'Usages mobilité'!$BG6*(1+'Usages mobilité'!$BH6)^(O$5738-$D$5738)/1000</f>
        <v>0</v>
      </c>
      <c r="P5901" s="223">
        <f>P5850*'Usages mobilité'!$BG6*(1+'Usages mobilité'!$BH6)^(P$5738-$D$5738)/1000</f>
        <v>0</v>
      </c>
      <c r="Q5901" s="223">
        <f>Q5850*'Usages mobilité'!$BG6*(1+'Usages mobilité'!$BH6)^(Q$5738-$D$5738)/1000</f>
        <v>0</v>
      </c>
      <c r="R5901" s="223">
        <f>R5850*'Usages mobilité'!$BG6*(1+'Usages mobilité'!$BH6)^(R$5738-$D$5738)/1000</f>
        <v>0</v>
      </c>
    </row>
    <row r="5902" spans="1:18" hidden="1" outlineLevel="2" x14ac:dyDescent="0.25">
      <c r="A5902" s="222" t="str">
        <f>'Usages mobilité'!A7</f>
        <v>Usage mobilité n°4</v>
      </c>
      <c r="B5902" s="222" t="s">
        <v>645</v>
      </c>
      <c r="C5902" s="222"/>
      <c r="D5902" s="223">
        <f>D5851*'Usages mobilité'!$BG7*(1+'Usages mobilité'!$BH7)^(D$5738-$D$5738)/1000</f>
        <v>0</v>
      </c>
      <c r="E5902" s="223">
        <f>E5851*'Usages mobilité'!$BG7*(1+'Usages mobilité'!$BH7)^(E$5738-$D$5738)/1000</f>
        <v>0</v>
      </c>
      <c r="F5902" s="223">
        <f>F5851*'Usages mobilité'!$BG7*(1+'Usages mobilité'!$BH7)^(F$5738-$D$5738)/1000</f>
        <v>0</v>
      </c>
      <c r="G5902" s="223">
        <f>G5851*'Usages mobilité'!$BG7*(1+'Usages mobilité'!$BH7)^(G$5738-$D$5738)/1000</f>
        <v>0</v>
      </c>
      <c r="H5902" s="223">
        <f>H5851*'Usages mobilité'!$BG7*(1+'Usages mobilité'!$BH7)^(H$5738-$D$5738)/1000</f>
        <v>0</v>
      </c>
      <c r="I5902" s="223">
        <f>I5851*'Usages mobilité'!$BG7*(1+'Usages mobilité'!$BH7)^(I$5738-$D$5738)/1000</f>
        <v>0</v>
      </c>
      <c r="J5902" s="223">
        <f>J5851*'Usages mobilité'!$BG7*(1+'Usages mobilité'!$BH7)^(J$5738-$D$5738)/1000</f>
        <v>0</v>
      </c>
      <c r="K5902" s="223">
        <f>K5851*'Usages mobilité'!$BG7*(1+'Usages mobilité'!$BH7)^(K$5738-$D$5738)/1000</f>
        <v>0</v>
      </c>
      <c r="L5902" s="223">
        <f>L5851*'Usages mobilité'!$BG7*(1+'Usages mobilité'!$BH7)^(L$5738-$D$5738)/1000</f>
        <v>0</v>
      </c>
      <c r="M5902" s="223">
        <f>M5851*'Usages mobilité'!$BG7*(1+'Usages mobilité'!$BH7)^(M$5738-$D$5738)/1000</f>
        <v>0</v>
      </c>
      <c r="N5902" s="223">
        <f>N5851*'Usages mobilité'!$BG7*(1+'Usages mobilité'!$BH7)^(N$5738-$D$5738)/1000</f>
        <v>0</v>
      </c>
      <c r="O5902" s="223">
        <f>O5851*'Usages mobilité'!$BG7*(1+'Usages mobilité'!$BH7)^(O$5738-$D$5738)/1000</f>
        <v>0</v>
      </c>
      <c r="P5902" s="223">
        <f>P5851*'Usages mobilité'!$BG7*(1+'Usages mobilité'!$BH7)^(P$5738-$D$5738)/1000</f>
        <v>0</v>
      </c>
      <c r="Q5902" s="223">
        <f>Q5851*'Usages mobilité'!$BG7*(1+'Usages mobilité'!$BH7)^(Q$5738-$D$5738)/1000</f>
        <v>0</v>
      </c>
      <c r="R5902" s="223">
        <f>R5851*'Usages mobilité'!$BG7*(1+'Usages mobilité'!$BH7)^(R$5738-$D$5738)/1000</f>
        <v>0</v>
      </c>
    </row>
    <row r="5903" spans="1:18" hidden="1" outlineLevel="2" x14ac:dyDescent="0.25">
      <c r="A5903" s="222" t="str">
        <f>'Usages mobilité'!A8</f>
        <v>Usage mobilité n°5</v>
      </c>
      <c r="B5903" s="222" t="s">
        <v>645</v>
      </c>
      <c r="C5903" s="222"/>
      <c r="D5903" s="223">
        <f>D5852*'Usages mobilité'!$BG8*(1+'Usages mobilité'!$BH8)^(D$5738-$D$5738)/1000</f>
        <v>0</v>
      </c>
      <c r="E5903" s="223">
        <f>E5852*'Usages mobilité'!$BG8*(1+'Usages mobilité'!$BH8)^(E$5738-$D$5738)/1000</f>
        <v>0</v>
      </c>
      <c r="F5903" s="223">
        <f>F5852*'Usages mobilité'!$BG8*(1+'Usages mobilité'!$BH8)^(F$5738-$D$5738)/1000</f>
        <v>0</v>
      </c>
      <c r="G5903" s="223">
        <f>G5852*'Usages mobilité'!$BG8*(1+'Usages mobilité'!$BH8)^(G$5738-$D$5738)/1000</f>
        <v>0</v>
      </c>
      <c r="H5903" s="223">
        <f>H5852*'Usages mobilité'!$BG8*(1+'Usages mobilité'!$BH8)^(H$5738-$D$5738)/1000</f>
        <v>0</v>
      </c>
      <c r="I5903" s="223">
        <f>I5852*'Usages mobilité'!$BG8*(1+'Usages mobilité'!$BH8)^(I$5738-$D$5738)/1000</f>
        <v>0</v>
      </c>
      <c r="J5903" s="223">
        <f>J5852*'Usages mobilité'!$BG8*(1+'Usages mobilité'!$BH8)^(J$5738-$D$5738)/1000</f>
        <v>0</v>
      </c>
      <c r="K5903" s="223">
        <f>K5852*'Usages mobilité'!$BG8*(1+'Usages mobilité'!$BH8)^(K$5738-$D$5738)/1000</f>
        <v>0</v>
      </c>
      <c r="L5903" s="223">
        <f>L5852*'Usages mobilité'!$BG8*(1+'Usages mobilité'!$BH8)^(L$5738-$D$5738)/1000</f>
        <v>0</v>
      </c>
      <c r="M5903" s="223">
        <f>M5852*'Usages mobilité'!$BG8*(1+'Usages mobilité'!$BH8)^(M$5738-$D$5738)/1000</f>
        <v>0</v>
      </c>
      <c r="N5903" s="223">
        <f>N5852*'Usages mobilité'!$BG8*(1+'Usages mobilité'!$BH8)^(N$5738-$D$5738)/1000</f>
        <v>0</v>
      </c>
      <c r="O5903" s="223">
        <f>O5852*'Usages mobilité'!$BG8*(1+'Usages mobilité'!$BH8)^(O$5738-$D$5738)/1000</f>
        <v>0</v>
      </c>
      <c r="P5903" s="223">
        <f>P5852*'Usages mobilité'!$BG8*(1+'Usages mobilité'!$BH8)^(P$5738-$D$5738)/1000</f>
        <v>0</v>
      </c>
      <c r="Q5903" s="223">
        <f>Q5852*'Usages mobilité'!$BG8*(1+'Usages mobilité'!$BH8)^(Q$5738-$D$5738)/1000</f>
        <v>0</v>
      </c>
      <c r="R5903" s="223">
        <f>R5852*'Usages mobilité'!$BG8*(1+'Usages mobilité'!$BH8)^(R$5738-$D$5738)/1000</f>
        <v>0</v>
      </c>
    </row>
    <row r="5904" spans="1:18" hidden="1" outlineLevel="2" x14ac:dyDescent="0.25">
      <c r="A5904" s="222" t="str">
        <f>'Usages mobilité'!A9</f>
        <v>Usage mobilité n°6</v>
      </c>
      <c r="B5904" s="222" t="s">
        <v>645</v>
      </c>
      <c r="C5904" s="222"/>
      <c r="D5904" s="223">
        <f>D5853*'Usages mobilité'!$BG9*(1+'Usages mobilité'!$BH9)^(D$5738-$D$5738)/1000</f>
        <v>0</v>
      </c>
      <c r="E5904" s="223">
        <f>E5853*'Usages mobilité'!$BG9*(1+'Usages mobilité'!$BH9)^(E$5738-$D$5738)/1000</f>
        <v>0</v>
      </c>
      <c r="F5904" s="223">
        <f>F5853*'Usages mobilité'!$BG9*(1+'Usages mobilité'!$BH9)^(F$5738-$D$5738)/1000</f>
        <v>0</v>
      </c>
      <c r="G5904" s="223">
        <f>G5853*'Usages mobilité'!$BG9*(1+'Usages mobilité'!$BH9)^(G$5738-$D$5738)/1000</f>
        <v>0</v>
      </c>
      <c r="H5904" s="223">
        <f>H5853*'Usages mobilité'!$BG9*(1+'Usages mobilité'!$BH9)^(H$5738-$D$5738)/1000</f>
        <v>0</v>
      </c>
      <c r="I5904" s="223">
        <f>I5853*'Usages mobilité'!$BG9*(1+'Usages mobilité'!$BH9)^(I$5738-$D$5738)/1000</f>
        <v>0</v>
      </c>
      <c r="J5904" s="223">
        <f>J5853*'Usages mobilité'!$BG9*(1+'Usages mobilité'!$BH9)^(J$5738-$D$5738)/1000</f>
        <v>0</v>
      </c>
      <c r="K5904" s="223">
        <f>K5853*'Usages mobilité'!$BG9*(1+'Usages mobilité'!$BH9)^(K$5738-$D$5738)/1000</f>
        <v>0</v>
      </c>
      <c r="L5904" s="223">
        <f>L5853*'Usages mobilité'!$BG9*(1+'Usages mobilité'!$BH9)^(L$5738-$D$5738)/1000</f>
        <v>0</v>
      </c>
      <c r="M5904" s="223">
        <f>M5853*'Usages mobilité'!$BG9*(1+'Usages mobilité'!$BH9)^(M$5738-$D$5738)/1000</f>
        <v>0</v>
      </c>
      <c r="N5904" s="223">
        <f>N5853*'Usages mobilité'!$BG9*(1+'Usages mobilité'!$BH9)^(N$5738-$D$5738)/1000</f>
        <v>0</v>
      </c>
      <c r="O5904" s="223">
        <f>O5853*'Usages mobilité'!$BG9*(1+'Usages mobilité'!$BH9)^(O$5738-$D$5738)/1000</f>
        <v>0</v>
      </c>
      <c r="P5904" s="223">
        <f>P5853*'Usages mobilité'!$BG9*(1+'Usages mobilité'!$BH9)^(P$5738-$D$5738)/1000</f>
        <v>0</v>
      </c>
      <c r="Q5904" s="223">
        <f>Q5853*'Usages mobilité'!$BG9*(1+'Usages mobilité'!$BH9)^(Q$5738-$D$5738)/1000</f>
        <v>0</v>
      </c>
      <c r="R5904" s="223">
        <f>R5853*'Usages mobilité'!$BG9*(1+'Usages mobilité'!$BH9)^(R$5738-$D$5738)/1000</f>
        <v>0</v>
      </c>
    </row>
    <row r="5905" spans="1:18" hidden="1" outlineLevel="2" x14ac:dyDescent="0.25">
      <c r="A5905" s="222" t="str">
        <f>'Usages mobilité'!A10</f>
        <v>Usage mobilité n°7</v>
      </c>
      <c r="B5905" s="222" t="s">
        <v>645</v>
      </c>
      <c r="C5905" s="222"/>
      <c r="D5905" s="223">
        <f>D5854*'Usages mobilité'!$BG10*(1+'Usages mobilité'!$BH10)^(D$5738-$D$5738)/1000</f>
        <v>0</v>
      </c>
      <c r="E5905" s="223">
        <f>E5854*'Usages mobilité'!$BG10*(1+'Usages mobilité'!$BH10)^(E$5738-$D$5738)/1000</f>
        <v>0</v>
      </c>
      <c r="F5905" s="223">
        <f>F5854*'Usages mobilité'!$BG10*(1+'Usages mobilité'!$BH10)^(F$5738-$D$5738)/1000</f>
        <v>0</v>
      </c>
      <c r="G5905" s="223">
        <f>G5854*'Usages mobilité'!$BG10*(1+'Usages mobilité'!$BH10)^(G$5738-$D$5738)/1000</f>
        <v>0</v>
      </c>
      <c r="H5905" s="223">
        <f>H5854*'Usages mobilité'!$BG10*(1+'Usages mobilité'!$BH10)^(H$5738-$D$5738)/1000</f>
        <v>0</v>
      </c>
      <c r="I5905" s="223">
        <f>I5854*'Usages mobilité'!$BG10*(1+'Usages mobilité'!$BH10)^(I$5738-$D$5738)/1000</f>
        <v>0</v>
      </c>
      <c r="J5905" s="223">
        <f>J5854*'Usages mobilité'!$BG10*(1+'Usages mobilité'!$BH10)^(J$5738-$D$5738)/1000</f>
        <v>0</v>
      </c>
      <c r="K5905" s="223">
        <f>K5854*'Usages mobilité'!$BG10*(1+'Usages mobilité'!$BH10)^(K$5738-$D$5738)/1000</f>
        <v>0</v>
      </c>
      <c r="L5905" s="223">
        <f>L5854*'Usages mobilité'!$BG10*(1+'Usages mobilité'!$BH10)^(L$5738-$D$5738)/1000</f>
        <v>0</v>
      </c>
      <c r="M5905" s="223">
        <f>M5854*'Usages mobilité'!$BG10*(1+'Usages mobilité'!$BH10)^(M$5738-$D$5738)/1000</f>
        <v>0</v>
      </c>
      <c r="N5905" s="223">
        <f>N5854*'Usages mobilité'!$BG10*(1+'Usages mobilité'!$BH10)^(N$5738-$D$5738)/1000</f>
        <v>0</v>
      </c>
      <c r="O5905" s="223">
        <f>O5854*'Usages mobilité'!$BG10*(1+'Usages mobilité'!$BH10)^(O$5738-$D$5738)/1000</f>
        <v>0</v>
      </c>
      <c r="P5905" s="223">
        <f>P5854*'Usages mobilité'!$BG10*(1+'Usages mobilité'!$BH10)^(P$5738-$D$5738)/1000</f>
        <v>0</v>
      </c>
      <c r="Q5905" s="223">
        <f>Q5854*'Usages mobilité'!$BG10*(1+'Usages mobilité'!$BH10)^(Q$5738-$D$5738)/1000</f>
        <v>0</v>
      </c>
      <c r="R5905" s="223">
        <f>R5854*'Usages mobilité'!$BG10*(1+'Usages mobilité'!$BH10)^(R$5738-$D$5738)/1000</f>
        <v>0</v>
      </c>
    </row>
    <row r="5906" spans="1:18" hidden="1" outlineLevel="2" x14ac:dyDescent="0.25">
      <c r="A5906" s="222" t="str">
        <f>'Usages mobilité'!A11</f>
        <v>Usage mobilité n°8</v>
      </c>
      <c r="B5906" s="222" t="s">
        <v>645</v>
      </c>
      <c r="C5906" s="222"/>
      <c r="D5906" s="223">
        <f>D5855*'Usages mobilité'!$BG11*(1+'Usages mobilité'!$BH11)^(D$5738-$D$5738)/1000</f>
        <v>0</v>
      </c>
      <c r="E5906" s="223">
        <f>E5855*'Usages mobilité'!$BG11*(1+'Usages mobilité'!$BH11)^(E$5738-$D$5738)/1000</f>
        <v>0</v>
      </c>
      <c r="F5906" s="223">
        <f>F5855*'Usages mobilité'!$BG11*(1+'Usages mobilité'!$BH11)^(F$5738-$D$5738)/1000</f>
        <v>0</v>
      </c>
      <c r="G5906" s="223">
        <f>G5855*'Usages mobilité'!$BG11*(1+'Usages mobilité'!$BH11)^(G$5738-$D$5738)/1000</f>
        <v>0</v>
      </c>
      <c r="H5906" s="223">
        <f>H5855*'Usages mobilité'!$BG11*(1+'Usages mobilité'!$BH11)^(H$5738-$D$5738)/1000</f>
        <v>0</v>
      </c>
      <c r="I5906" s="223">
        <f>I5855*'Usages mobilité'!$BG11*(1+'Usages mobilité'!$BH11)^(I$5738-$D$5738)/1000</f>
        <v>0</v>
      </c>
      <c r="J5906" s="223">
        <f>J5855*'Usages mobilité'!$BG11*(1+'Usages mobilité'!$BH11)^(J$5738-$D$5738)/1000</f>
        <v>0</v>
      </c>
      <c r="K5906" s="223">
        <f>K5855*'Usages mobilité'!$BG11*(1+'Usages mobilité'!$BH11)^(K$5738-$D$5738)/1000</f>
        <v>0</v>
      </c>
      <c r="L5906" s="223">
        <f>L5855*'Usages mobilité'!$BG11*(1+'Usages mobilité'!$BH11)^(L$5738-$D$5738)/1000</f>
        <v>0</v>
      </c>
      <c r="M5906" s="223">
        <f>M5855*'Usages mobilité'!$BG11*(1+'Usages mobilité'!$BH11)^(M$5738-$D$5738)/1000</f>
        <v>0</v>
      </c>
      <c r="N5906" s="223">
        <f>N5855*'Usages mobilité'!$BG11*(1+'Usages mobilité'!$BH11)^(N$5738-$D$5738)/1000</f>
        <v>0</v>
      </c>
      <c r="O5906" s="223">
        <f>O5855*'Usages mobilité'!$BG11*(1+'Usages mobilité'!$BH11)^(O$5738-$D$5738)/1000</f>
        <v>0</v>
      </c>
      <c r="P5906" s="223">
        <f>P5855*'Usages mobilité'!$BG11*(1+'Usages mobilité'!$BH11)^(P$5738-$D$5738)/1000</f>
        <v>0</v>
      </c>
      <c r="Q5906" s="223">
        <f>Q5855*'Usages mobilité'!$BG11*(1+'Usages mobilité'!$BH11)^(Q$5738-$D$5738)/1000</f>
        <v>0</v>
      </c>
      <c r="R5906" s="223">
        <f>R5855*'Usages mobilité'!$BG11*(1+'Usages mobilité'!$BH11)^(R$5738-$D$5738)/1000</f>
        <v>0</v>
      </c>
    </row>
    <row r="5907" spans="1:18" hidden="1" outlineLevel="2" x14ac:dyDescent="0.25">
      <c r="A5907" s="222" t="str">
        <f>'Usages mobilité'!A12</f>
        <v>Usage mobilité n°9</v>
      </c>
      <c r="B5907" s="222" t="s">
        <v>645</v>
      </c>
      <c r="C5907" s="222"/>
      <c r="D5907" s="223">
        <f>D5856*'Usages mobilité'!$BG12*(1+'Usages mobilité'!$BH12)^(D$5738-$D$5738)/1000</f>
        <v>0</v>
      </c>
      <c r="E5907" s="223">
        <f>E5856*'Usages mobilité'!$BG12*(1+'Usages mobilité'!$BH12)^(E$5738-$D$5738)/1000</f>
        <v>0</v>
      </c>
      <c r="F5907" s="223">
        <f>F5856*'Usages mobilité'!$BG12*(1+'Usages mobilité'!$BH12)^(F$5738-$D$5738)/1000</f>
        <v>0</v>
      </c>
      <c r="G5907" s="223">
        <f>G5856*'Usages mobilité'!$BG12*(1+'Usages mobilité'!$BH12)^(G$5738-$D$5738)/1000</f>
        <v>0</v>
      </c>
      <c r="H5907" s="223">
        <f>H5856*'Usages mobilité'!$BG12*(1+'Usages mobilité'!$BH12)^(H$5738-$D$5738)/1000</f>
        <v>0</v>
      </c>
      <c r="I5907" s="223">
        <f>I5856*'Usages mobilité'!$BG12*(1+'Usages mobilité'!$BH12)^(I$5738-$D$5738)/1000</f>
        <v>0</v>
      </c>
      <c r="J5907" s="223">
        <f>J5856*'Usages mobilité'!$BG12*(1+'Usages mobilité'!$BH12)^(J$5738-$D$5738)/1000</f>
        <v>0</v>
      </c>
      <c r="K5907" s="223">
        <f>K5856*'Usages mobilité'!$BG12*(1+'Usages mobilité'!$BH12)^(K$5738-$D$5738)/1000</f>
        <v>0</v>
      </c>
      <c r="L5907" s="223">
        <f>L5856*'Usages mobilité'!$BG12*(1+'Usages mobilité'!$BH12)^(L$5738-$D$5738)/1000</f>
        <v>0</v>
      </c>
      <c r="M5907" s="223">
        <f>M5856*'Usages mobilité'!$BG12*(1+'Usages mobilité'!$BH12)^(M$5738-$D$5738)/1000</f>
        <v>0</v>
      </c>
      <c r="N5907" s="223">
        <f>N5856*'Usages mobilité'!$BG12*(1+'Usages mobilité'!$BH12)^(N$5738-$D$5738)/1000</f>
        <v>0</v>
      </c>
      <c r="O5907" s="223">
        <f>O5856*'Usages mobilité'!$BG12*(1+'Usages mobilité'!$BH12)^(O$5738-$D$5738)/1000</f>
        <v>0</v>
      </c>
      <c r="P5907" s="223">
        <f>P5856*'Usages mobilité'!$BG12*(1+'Usages mobilité'!$BH12)^(P$5738-$D$5738)/1000</f>
        <v>0</v>
      </c>
      <c r="Q5907" s="223">
        <f>Q5856*'Usages mobilité'!$BG12*(1+'Usages mobilité'!$BH12)^(Q$5738-$D$5738)/1000</f>
        <v>0</v>
      </c>
      <c r="R5907" s="223">
        <f>R5856*'Usages mobilité'!$BG12*(1+'Usages mobilité'!$BH12)^(R$5738-$D$5738)/1000</f>
        <v>0</v>
      </c>
    </row>
    <row r="5908" spans="1:18" hidden="1" outlineLevel="2" x14ac:dyDescent="0.25">
      <c r="A5908" s="222" t="str">
        <f>'Usages mobilité'!A13</f>
        <v>Usage mobilité n°10</v>
      </c>
      <c r="B5908" s="222" t="s">
        <v>645</v>
      </c>
      <c r="C5908" s="222"/>
      <c r="D5908" s="223">
        <f>D5857*'Usages mobilité'!$BG13*(1+'Usages mobilité'!$BH13)^(D$5738-$D$5738)/1000</f>
        <v>0</v>
      </c>
      <c r="E5908" s="223">
        <f>E5857*'Usages mobilité'!$BG13*(1+'Usages mobilité'!$BH13)^(E$5738-$D$5738)/1000</f>
        <v>0</v>
      </c>
      <c r="F5908" s="223">
        <f>F5857*'Usages mobilité'!$BG13*(1+'Usages mobilité'!$BH13)^(F$5738-$D$5738)/1000</f>
        <v>0</v>
      </c>
      <c r="G5908" s="223">
        <f>G5857*'Usages mobilité'!$BG13*(1+'Usages mobilité'!$BH13)^(G$5738-$D$5738)/1000</f>
        <v>0</v>
      </c>
      <c r="H5908" s="223">
        <f>H5857*'Usages mobilité'!$BG13*(1+'Usages mobilité'!$BH13)^(H$5738-$D$5738)/1000</f>
        <v>0</v>
      </c>
      <c r="I5908" s="223">
        <f>I5857*'Usages mobilité'!$BG13*(1+'Usages mobilité'!$BH13)^(I$5738-$D$5738)/1000</f>
        <v>0</v>
      </c>
      <c r="J5908" s="223">
        <f>J5857*'Usages mobilité'!$BG13*(1+'Usages mobilité'!$BH13)^(J$5738-$D$5738)/1000</f>
        <v>0</v>
      </c>
      <c r="K5908" s="223">
        <f>K5857*'Usages mobilité'!$BG13*(1+'Usages mobilité'!$BH13)^(K$5738-$D$5738)/1000</f>
        <v>0</v>
      </c>
      <c r="L5908" s="223">
        <f>L5857*'Usages mobilité'!$BG13*(1+'Usages mobilité'!$BH13)^(L$5738-$D$5738)/1000</f>
        <v>0</v>
      </c>
      <c r="M5908" s="223">
        <f>M5857*'Usages mobilité'!$BG13*(1+'Usages mobilité'!$BH13)^(M$5738-$D$5738)/1000</f>
        <v>0</v>
      </c>
      <c r="N5908" s="223">
        <f>N5857*'Usages mobilité'!$BG13*(1+'Usages mobilité'!$BH13)^(N$5738-$D$5738)/1000</f>
        <v>0</v>
      </c>
      <c r="O5908" s="223">
        <f>O5857*'Usages mobilité'!$BG13*(1+'Usages mobilité'!$BH13)^(O$5738-$D$5738)/1000</f>
        <v>0</v>
      </c>
      <c r="P5908" s="223">
        <f>P5857*'Usages mobilité'!$BG13*(1+'Usages mobilité'!$BH13)^(P$5738-$D$5738)/1000</f>
        <v>0</v>
      </c>
      <c r="Q5908" s="223">
        <f>Q5857*'Usages mobilité'!$BG13*(1+'Usages mobilité'!$BH13)^(Q$5738-$D$5738)/1000</f>
        <v>0</v>
      </c>
      <c r="R5908" s="223">
        <f>R5857*'Usages mobilité'!$BG13*(1+'Usages mobilité'!$BH13)^(R$5738-$D$5738)/1000</f>
        <v>0</v>
      </c>
    </row>
    <row r="5909" spans="1:18" hidden="1" outlineLevel="2" x14ac:dyDescent="0.25">
      <c r="A5909" s="222" t="str">
        <f>'Usages mobilité'!A14</f>
        <v>Usage mobilité n°11</v>
      </c>
      <c r="B5909" s="222" t="s">
        <v>645</v>
      </c>
      <c r="C5909" s="222"/>
      <c r="D5909" s="223">
        <f>D5858*'Usages mobilité'!$BG14*(1+'Usages mobilité'!$BH14)^(D$5738-$D$5738)/1000</f>
        <v>0</v>
      </c>
      <c r="E5909" s="223">
        <f>E5858*'Usages mobilité'!$BG14*(1+'Usages mobilité'!$BH14)^(E$5738-$D$5738)/1000</f>
        <v>0</v>
      </c>
      <c r="F5909" s="223">
        <f>F5858*'Usages mobilité'!$BG14*(1+'Usages mobilité'!$BH14)^(F$5738-$D$5738)/1000</f>
        <v>0</v>
      </c>
      <c r="G5909" s="223">
        <f>G5858*'Usages mobilité'!$BG14*(1+'Usages mobilité'!$BH14)^(G$5738-$D$5738)/1000</f>
        <v>0</v>
      </c>
      <c r="H5909" s="223">
        <f>H5858*'Usages mobilité'!$BG14*(1+'Usages mobilité'!$BH14)^(H$5738-$D$5738)/1000</f>
        <v>0</v>
      </c>
      <c r="I5909" s="223">
        <f>I5858*'Usages mobilité'!$BG14*(1+'Usages mobilité'!$BH14)^(I$5738-$D$5738)/1000</f>
        <v>0</v>
      </c>
      <c r="J5909" s="223">
        <f>J5858*'Usages mobilité'!$BG14*(1+'Usages mobilité'!$BH14)^(J$5738-$D$5738)/1000</f>
        <v>0</v>
      </c>
      <c r="K5909" s="223">
        <f>K5858*'Usages mobilité'!$BG14*(1+'Usages mobilité'!$BH14)^(K$5738-$D$5738)/1000</f>
        <v>0</v>
      </c>
      <c r="L5909" s="223">
        <f>L5858*'Usages mobilité'!$BG14*(1+'Usages mobilité'!$BH14)^(L$5738-$D$5738)/1000</f>
        <v>0</v>
      </c>
      <c r="M5909" s="223">
        <f>M5858*'Usages mobilité'!$BG14*(1+'Usages mobilité'!$BH14)^(M$5738-$D$5738)/1000</f>
        <v>0</v>
      </c>
      <c r="N5909" s="223">
        <f>N5858*'Usages mobilité'!$BG14*(1+'Usages mobilité'!$BH14)^(N$5738-$D$5738)/1000</f>
        <v>0</v>
      </c>
      <c r="O5909" s="223">
        <f>O5858*'Usages mobilité'!$BG14*(1+'Usages mobilité'!$BH14)^(O$5738-$D$5738)/1000</f>
        <v>0</v>
      </c>
      <c r="P5909" s="223">
        <f>P5858*'Usages mobilité'!$BG14*(1+'Usages mobilité'!$BH14)^(P$5738-$D$5738)/1000</f>
        <v>0</v>
      </c>
      <c r="Q5909" s="223">
        <f>Q5858*'Usages mobilité'!$BG14*(1+'Usages mobilité'!$BH14)^(Q$5738-$D$5738)/1000</f>
        <v>0</v>
      </c>
      <c r="R5909" s="223">
        <f>R5858*'Usages mobilité'!$BG14*(1+'Usages mobilité'!$BH14)^(R$5738-$D$5738)/1000</f>
        <v>0</v>
      </c>
    </row>
    <row r="5910" spans="1:18" hidden="1" outlineLevel="2" x14ac:dyDescent="0.25">
      <c r="A5910" s="222" t="str">
        <f>'Usages mobilité'!A15</f>
        <v>Usage mobilité n°12</v>
      </c>
      <c r="B5910" s="222" t="s">
        <v>645</v>
      </c>
      <c r="C5910" s="222"/>
      <c r="D5910" s="223">
        <f>D5859*'Usages mobilité'!$BG15*(1+'Usages mobilité'!$BH15)^(D$5738-$D$5738)/1000</f>
        <v>0</v>
      </c>
      <c r="E5910" s="223">
        <f>E5859*'Usages mobilité'!$BG15*(1+'Usages mobilité'!$BH15)^(E$5738-$D$5738)/1000</f>
        <v>0</v>
      </c>
      <c r="F5910" s="223">
        <f>F5859*'Usages mobilité'!$BG15*(1+'Usages mobilité'!$BH15)^(F$5738-$D$5738)/1000</f>
        <v>0</v>
      </c>
      <c r="G5910" s="223">
        <f>G5859*'Usages mobilité'!$BG15*(1+'Usages mobilité'!$BH15)^(G$5738-$D$5738)/1000</f>
        <v>0</v>
      </c>
      <c r="H5910" s="223">
        <f>H5859*'Usages mobilité'!$BG15*(1+'Usages mobilité'!$BH15)^(H$5738-$D$5738)/1000</f>
        <v>0</v>
      </c>
      <c r="I5910" s="223">
        <f>I5859*'Usages mobilité'!$BG15*(1+'Usages mobilité'!$BH15)^(I$5738-$D$5738)/1000</f>
        <v>0</v>
      </c>
      <c r="J5910" s="223">
        <f>J5859*'Usages mobilité'!$BG15*(1+'Usages mobilité'!$BH15)^(J$5738-$D$5738)/1000</f>
        <v>0</v>
      </c>
      <c r="K5910" s="223">
        <f>K5859*'Usages mobilité'!$BG15*(1+'Usages mobilité'!$BH15)^(K$5738-$D$5738)/1000</f>
        <v>0</v>
      </c>
      <c r="L5910" s="223">
        <f>L5859*'Usages mobilité'!$BG15*(1+'Usages mobilité'!$BH15)^(L$5738-$D$5738)/1000</f>
        <v>0</v>
      </c>
      <c r="M5910" s="223">
        <f>M5859*'Usages mobilité'!$BG15*(1+'Usages mobilité'!$BH15)^(M$5738-$D$5738)/1000</f>
        <v>0</v>
      </c>
      <c r="N5910" s="223">
        <f>N5859*'Usages mobilité'!$BG15*(1+'Usages mobilité'!$BH15)^(N$5738-$D$5738)/1000</f>
        <v>0</v>
      </c>
      <c r="O5910" s="223">
        <f>O5859*'Usages mobilité'!$BG15*(1+'Usages mobilité'!$BH15)^(O$5738-$D$5738)/1000</f>
        <v>0</v>
      </c>
      <c r="P5910" s="223">
        <f>P5859*'Usages mobilité'!$BG15*(1+'Usages mobilité'!$BH15)^(P$5738-$D$5738)/1000</f>
        <v>0</v>
      </c>
      <c r="Q5910" s="223">
        <f>Q5859*'Usages mobilité'!$BG15*(1+'Usages mobilité'!$BH15)^(Q$5738-$D$5738)/1000</f>
        <v>0</v>
      </c>
      <c r="R5910" s="223">
        <f>R5859*'Usages mobilité'!$BG15*(1+'Usages mobilité'!$BH15)^(R$5738-$D$5738)/1000</f>
        <v>0</v>
      </c>
    </row>
    <row r="5911" spans="1:18" hidden="1" outlineLevel="2" x14ac:dyDescent="0.25">
      <c r="A5911" s="222" t="str">
        <f>'Usages mobilité'!A16</f>
        <v>Usage mobilité n°13</v>
      </c>
      <c r="B5911" s="222" t="s">
        <v>645</v>
      </c>
      <c r="C5911" s="222"/>
      <c r="D5911" s="223">
        <f>D5860*'Usages mobilité'!$BG16*(1+'Usages mobilité'!$BH16)^(D$5738-$D$5738)/1000</f>
        <v>0</v>
      </c>
      <c r="E5911" s="223">
        <f>E5860*'Usages mobilité'!$BG16*(1+'Usages mobilité'!$BH16)^(E$5738-$D$5738)/1000</f>
        <v>0</v>
      </c>
      <c r="F5911" s="223">
        <f>F5860*'Usages mobilité'!$BG16*(1+'Usages mobilité'!$BH16)^(F$5738-$D$5738)/1000</f>
        <v>0</v>
      </c>
      <c r="G5911" s="223">
        <f>G5860*'Usages mobilité'!$BG16*(1+'Usages mobilité'!$BH16)^(G$5738-$D$5738)/1000</f>
        <v>0</v>
      </c>
      <c r="H5911" s="223">
        <f>H5860*'Usages mobilité'!$BG16*(1+'Usages mobilité'!$BH16)^(H$5738-$D$5738)/1000</f>
        <v>0</v>
      </c>
      <c r="I5911" s="223">
        <f>I5860*'Usages mobilité'!$BG16*(1+'Usages mobilité'!$BH16)^(I$5738-$D$5738)/1000</f>
        <v>0</v>
      </c>
      <c r="J5911" s="223">
        <f>J5860*'Usages mobilité'!$BG16*(1+'Usages mobilité'!$BH16)^(J$5738-$D$5738)/1000</f>
        <v>0</v>
      </c>
      <c r="K5911" s="223">
        <f>K5860*'Usages mobilité'!$BG16*(1+'Usages mobilité'!$BH16)^(K$5738-$D$5738)/1000</f>
        <v>0</v>
      </c>
      <c r="L5911" s="223">
        <f>L5860*'Usages mobilité'!$BG16*(1+'Usages mobilité'!$BH16)^(L$5738-$D$5738)/1000</f>
        <v>0</v>
      </c>
      <c r="M5911" s="223">
        <f>M5860*'Usages mobilité'!$BG16*(1+'Usages mobilité'!$BH16)^(M$5738-$D$5738)/1000</f>
        <v>0</v>
      </c>
      <c r="N5911" s="223">
        <f>N5860*'Usages mobilité'!$BG16*(1+'Usages mobilité'!$BH16)^(N$5738-$D$5738)/1000</f>
        <v>0</v>
      </c>
      <c r="O5911" s="223">
        <f>O5860*'Usages mobilité'!$BG16*(1+'Usages mobilité'!$BH16)^(O$5738-$D$5738)/1000</f>
        <v>0</v>
      </c>
      <c r="P5911" s="223">
        <f>P5860*'Usages mobilité'!$BG16*(1+'Usages mobilité'!$BH16)^(P$5738-$D$5738)/1000</f>
        <v>0</v>
      </c>
      <c r="Q5911" s="223">
        <f>Q5860*'Usages mobilité'!$BG16*(1+'Usages mobilité'!$BH16)^(Q$5738-$D$5738)/1000</f>
        <v>0</v>
      </c>
      <c r="R5911" s="223">
        <f>R5860*'Usages mobilité'!$BG16*(1+'Usages mobilité'!$BH16)^(R$5738-$D$5738)/1000</f>
        <v>0</v>
      </c>
    </row>
    <row r="5912" spans="1:18" hidden="1" outlineLevel="2" x14ac:dyDescent="0.25">
      <c r="A5912" s="222" t="str">
        <f>'Usages mobilité'!A17</f>
        <v>Usage mobilité n°14</v>
      </c>
      <c r="B5912" s="222" t="s">
        <v>645</v>
      </c>
      <c r="C5912" s="222"/>
      <c r="D5912" s="223">
        <f>D5861*'Usages mobilité'!$BG17*(1+'Usages mobilité'!$BH17)^(D$5738-$D$5738)/1000</f>
        <v>0</v>
      </c>
      <c r="E5912" s="223">
        <f>E5861*'Usages mobilité'!$BG17*(1+'Usages mobilité'!$BH17)^(E$5738-$D$5738)/1000</f>
        <v>0</v>
      </c>
      <c r="F5912" s="223">
        <f>F5861*'Usages mobilité'!$BG17*(1+'Usages mobilité'!$BH17)^(F$5738-$D$5738)/1000</f>
        <v>0</v>
      </c>
      <c r="G5912" s="223">
        <f>G5861*'Usages mobilité'!$BG17*(1+'Usages mobilité'!$BH17)^(G$5738-$D$5738)/1000</f>
        <v>0</v>
      </c>
      <c r="H5912" s="223">
        <f>H5861*'Usages mobilité'!$BG17*(1+'Usages mobilité'!$BH17)^(H$5738-$D$5738)/1000</f>
        <v>0</v>
      </c>
      <c r="I5912" s="223">
        <f>I5861*'Usages mobilité'!$BG17*(1+'Usages mobilité'!$BH17)^(I$5738-$D$5738)/1000</f>
        <v>0</v>
      </c>
      <c r="J5912" s="223">
        <f>J5861*'Usages mobilité'!$BG17*(1+'Usages mobilité'!$BH17)^(J$5738-$D$5738)/1000</f>
        <v>0</v>
      </c>
      <c r="K5912" s="223">
        <f>K5861*'Usages mobilité'!$BG17*(1+'Usages mobilité'!$BH17)^(K$5738-$D$5738)/1000</f>
        <v>0</v>
      </c>
      <c r="L5912" s="223">
        <f>L5861*'Usages mobilité'!$BG17*(1+'Usages mobilité'!$BH17)^(L$5738-$D$5738)/1000</f>
        <v>0</v>
      </c>
      <c r="M5912" s="223">
        <f>M5861*'Usages mobilité'!$BG17*(1+'Usages mobilité'!$BH17)^(M$5738-$D$5738)/1000</f>
        <v>0</v>
      </c>
      <c r="N5912" s="223">
        <f>N5861*'Usages mobilité'!$BG17*(1+'Usages mobilité'!$BH17)^(N$5738-$D$5738)/1000</f>
        <v>0</v>
      </c>
      <c r="O5912" s="223">
        <f>O5861*'Usages mobilité'!$BG17*(1+'Usages mobilité'!$BH17)^(O$5738-$D$5738)/1000</f>
        <v>0</v>
      </c>
      <c r="P5912" s="223">
        <f>P5861*'Usages mobilité'!$BG17*(1+'Usages mobilité'!$BH17)^(P$5738-$D$5738)/1000</f>
        <v>0</v>
      </c>
      <c r="Q5912" s="223">
        <f>Q5861*'Usages mobilité'!$BG17*(1+'Usages mobilité'!$BH17)^(Q$5738-$D$5738)/1000</f>
        <v>0</v>
      </c>
      <c r="R5912" s="223">
        <f>R5861*'Usages mobilité'!$BG17*(1+'Usages mobilité'!$BH17)^(R$5738-$D$5738)/1000</f>
        <v>0</v>
      </c>
    </row>
    <row r="5913" spans="1:18" hidden="1" outlineLevel="2" x14ac:dyDescent="0.25">
      <c r="A5913" s="222" t="str">
        <f>'Usages mobilité'!A18</f>
        <v>Usage mobilité n°15</v>
      </c>
      <c r="B5913" s="222" t="s">
        <v>645</v>
      </c>
      <c r="C5913" s="222"/>
      <c r="D5913" s="223">
        <f>D5862*'Usages mobilité'!$BG18*(1+'Usages mobilité'!$BH18)^(D$5738-$D$5738)/1000</f>
        <v>0</v>
      </c>
      <c r="E5913" s="223">
        <f>E5862*'Usages mobilité'!$BG18*(1+'Usages mobilité'!$BH18)^(E$5738-$D$5738)/1000</f>
        <v>0</v>
      </c>
      <c r="F5913" s="223">
        <f>F5862*'Usages mobilité'!$BG18*(1+'Usages mobilité'!$BH18)^(F$5738-$D$5738)/1000</f>
        <v>0</v>
      </c>
      <c r="G5913" s="223">
        <f>G5862*'Usages mobilité'!$BG18*(1+'Usages mobilité'!$BH18)^(G$5738-$D$5738)/1000</f>
        <v>0</v>
      </c>
      <c r="H5913" s="223">
        <f>H5862*'Usages mobilité'!$BG18*(1+'Usages mobilité'!$BH18)^(H$5738-$D$5738)/1000</f>
        <v>0</v>
      </c>
      <c r="I5913" s="223">
        <f>I5862*'Usages mobilité'!$BG18*(1+'Usages mobilité'!$BH18)^(I$5738-$D$5738)/1000</f>
        <v>0</v>
      </c>
      <c r="J5913" s="223">
        <f>J5862*'Usages mobilité'!$BG18*(1+'Usages mobilité'!$BH18)^(J$5738-$D$5738)/1000</f>
        <v>0</v>
      </c>
      <c r="K5913" s="223">
        <f>K5862*'Usages mobilité'!$BG18*(1+'Usages mobilité'!$BH18)^(K$5738-$D$5738)/1000</f>
        <v>0</v>
      </c>
      <c r="L5913" s="223">
        <f>L5862*'Usages mobilité'!$BG18*(1+'Usages mobilité'!$BH18)^(L$5738-$D$5738)/1000</f>
        <v>0</v>
      </c>
      <c r="M5913" s="223">
        <f>M5862*'Usages mobilité'!$BG18*(1+'Usages mobilité'!$BH18)^(M$5738-$D$5738)/1000</f>
        <v>0</v>
      </c>
      <c r="N5913" s="223">
        <f>N5862*'Usages mobilité'!$BG18*(1+'Usages mobilité'!$BH18)^(N$5738-$D$5738)/1000</f>
        <v>0</v>
      </c>
      <c r="O5913" s="223">
        <f>O5862*'Usages mobilité'!$BG18*(1+'Usages mobilité'!$BH18)^(O$5738-$D$5738)/1000</f>
        <v>0</v>
      </c>
      <c r="P5913" s="223">
        <f>P5862*'Usages mobilité'!$BG18*(1+'Usages mobilité'!$BH18)^(P$5738-$D$5738)/1000</f>
        <v>0</v>
      </c>
      <c r="Q5913" s="223">
        <f>Q5862*'Usages mobilité'!$BG18*(1+'Usages mobilité'!$BH18)^(Q$5738-$D$5738)/1000</f>
        <v>0</v>
      </c>
      <c r="R5913" s="223">
        <f>R5862*'Usages mobilité'!$BG18*(1+'Usages mobilité'!$BH18)^(R$5738-$D$5738)/1000</f>
        <v>0</v>
      </c>
    </row>
    <row r="5914" spans="1:18" hidden="1" outlineLevel="2" x14ac:dyDescent="0.25">
      <c r="A5914" s="222" t="str">
        <f>'Usages mobilité'!A19</f>
        <v>Usage mobilité n°16</v>
      </c>
      <c r="B5914" s="222" t="s">
        <v>645</v>
      </c>
      <c r="C5914" s="222"/>
      <c r="D5914" s="223">
        <f>D5863*'Usages mobilité'!$BG19*(1+'Usages mobilité'!$BH19)^(D$5738-$D$5738)/1000</f>
        <v>0</v>
      </c>
      <c r="E5914" s="223">
        <f>E5863*'Usages mobilité'!$BG19*(1+'Usages mobilité'!$BH19)^(E$5738-$D$5738)/1000</f>
        <v>0</v>
      </c>
      <c r="F5914" s="223">
        <f>F5863*'Usages mobilité'!$BG19*(1+'Usages mobilité'!$BH19)^(F$5738-$D$5738)/1000</f>
        <v>0</v>
      </c>
      <c r="G5914" s="223">
        <f>G5863*'Usages mobilité'!$BG19*(1+'Usages mobilité'!$BH19)^(G$5738-$D$5738)/1000</f>
        <v>0</v>
      </c>
      <c r="H5914" s="223">
        <f>H5863*'Usages mobilité'!$BG19*(1+'Usages mobilité'!$BH19)^(H$5738-$D$5738)/1000</f>
        <v>0</v>
      </c>
      <c r="I5914" s="223">
        <f>I5863*'Usages mobilité'!$BG19*(1+'Usages mobilité'!$BH19)^(I$5738-$D$5738)/1000</f>
        <v>0</v>
      </c>
      <c r="J5914" s="223">
        <f>J5863*'Usages mobilité'!$BG19*(1+'Usages mobilité'!$BH19)^(J$5738-$D$5738)/1000</f>
        <v>0</v>
      </c>
      <c r="K5914" s="223">
        <f>K5863*'Usages mobilité'!$BG19*(1+'Usages mobilité'!$BH19)^(K$5738-$D$5738)/1000</f>
        <v>0</v>
      </c>
      <c r="L5914" s="223">
        <f>L5863*'Usages mobilité'!$BG19*(1+'Usages mobilité'!$BH19)^(L$5738-$D$5738)/1000</f>
        <v>0</v>
      </c>
      <c r="M5914" s="223">
        <f>M5863*'Usages mobilité'!$BG19*(1+'Usages mobilité'!$BH19)^(M$5738-$D$5738)/1000</f>
        <v>0</v>
      </c>
      <c r="N5914" s="223">
        <f>N5863*'Usages mobilité'!$BG19*(1+'Usages mobilité'!$BH19)^(N$5738-$D$5738)/1000</f>
        <v>0</v>
      </c>
      <c r="O5914" s="223">
        <f>O5863*'Usages mobilité'!$BG19*(1+'Usages mobilité'!$BH19)^(O$5738-$D$5738)/1000</f>
        <v>0</v>
      </c>
      <c r="P5914" s="223">
        <f>P5863*'Usages mobilité'!$BG19*(1+'Usages mobilité'!$BH19)^(P$5738-$D$5738)/1000</f>
        <v>0</v>
      </c>
      <c r="Q5914" s="223">
        <f>Q5863*'Usages mobilité'!$BG19*(1+'Usages mobilité'!$BH19)^(Q$5738-$D$5738)/1000</f>
        <v>0</v>
      </c>
      <c r="R5914" s="223">
        <f>R5863*'Usages mobilité'!$BG19*(1+'Usages mobilité'!$BH19)^(R$5738-$D$5738)/1000</f>
        <v>0</v>
      </c>
    </row>
    <row r="5915" spans="1:18" hidden="1" outlineLevel="2" x14ac:dyDescent="0.25">
      <c r="A5915" s="222" t="str">
        <f>'Usages mobilité'!A20</f>
        <v>Usage mobilité n°17</v>
      </c>
      <c r="B5915" s="222" t="s">
        <v>645</v>
      </c>
      <c r="C5915" s="222"/>
      <c r="D5915" s="223">
        <f>D5864*'Usages mobilité'!$BG20*(1+'Usages mobilité'!$BH20)^(D$5738-$D$5738)/1000</f>
        <v>0</v>
      </c>
      <c r="E5915" s="223">
        <f>E5864*'Usages mobilité'!$BG20*(1+'Usages mobilité'!$BH20)^(E$5738-$D$5738)/1000</f>
        <v>0</v>
      </c>
      <c r="F5915" s="223">
        <f>F5864*'Usages mobilité'!$BG20*(1+'Usages mobilité'!$BH20)^(F$5738-$D$5738)/1000</f>
        <v>0</v>
      </c>
      <c r="G5915" s="223">
        <f>G5864*'Usages mobilité'!$BG20*(1+'Usages mobilité'!$BH20)^(G$5738-$D$5738)/1000</f>
        <v>0</v>
      </c>
      <c r="H5915" s="223">
        <f>H5864*'Usages mobilité'!$BG20*(1+'Usages mobilité'!$BH20)^(H$5738-$D$5738)/1000</f>
        <v>0</v>
      </c>
      <c r="I5915" s="223">
        <f>I5864*'Usages mobilité'!$BG20*(1+'Usages mobilité'!$BH20)^(I$5738-$D$5738)/1000</f>
        <v>0</v>
      </c>
      <c r="J5915" s="223">
        <f>J5864*'Usages mobilité'!$BG20*(1+'Usages mobilité'!$BH20)^(J$5738-$D$5738)/1000</f>
        <v>0</v>
      </c>
      <c r="K5915" s="223">
        <f>K5864*'Usages mobilité'!$BG20*(1+'Usages mobilité'!$BH20)^(K$5738-$D$5738)/1000</f>
        <v>0</v>
      </c>
      <c r="L5915" s="223">
        <f>L5864*'Usages mobilité'!$BG20*(1+'Usages mobilité'!$BH20)^(L$5738-$D$5738)/1000</f>
        <v>0</v>
      </c>
      <c r="M5915" s="223">
        <f>M5864*'Usages mobilité'!$BG20*(1+'Usages mobilité'!$BH20)^(M$5738-$D$5738)/1000</f>
        <v>0</v>
      </c>
      <c r="N5915" s="223">
        <f>N5864*'Usages mobilité'!$BG20*(1+'Usages mobilité'!$BH20)^(N$5738-$D$5738)/1000</f>
        <v>0</v>
      </c>
      <c r="O5915" s="223">
        <f>O5864*'Usages mobilité'!$BG20*(1+'Usages mobilité'!$BH20)^(O$5738-$D$5738)/1000</f>
        <v>0</v>
      </c>
      <c r="P5915" s="223">
        <f>P5864*'Usages mobilité'!$BG20*(1+'Usages mobilité'!$BH20)^(P$5738-$D$5738)/1000</f>
        <v>0</v>
      </c>
      <c r="Q5915" s="223">
        <f>Q5864*'Usages mobilité'!$BG20*(1+'Usages mobilité'!$BH20)^(Q$5738-$D$5738)/1000</f>
        <v>0</v>
      </c>
      <c r="R5915" s="223">
        <f>R5864*'Usages mobilité'!$BG20*(1+'Usages mobilité'!$BH20)^(R$5738-$D$5738)/1000</f>
        <v>0</v>
      </c>
    </row>
    <row r="5916" spans="1:18" hidden="1" outlineLevel="2" x14ac:dyDescent="0.25">
      <c r="A5916" s="222" t="str">
        <f>'Usages mobilité'!A21</f>
        <v>Usage mobilité n°18</v>
      </c>
      <c r="B5916" s="222" t="s">
        <v>645</v>
      </c>
      <c r="C5916" s="222"/>
      <c r="D5916" s="223">
        <f>D5865*'Usages mobilité'!$BG21*(1+'Usages mobilité'!$BH21)^(D$5738-$D$5738)/1000</f>
        <v>0</v>
      </c>
      <c r="E5916" s="223">
        <f>E5865*'Usages mobilité'!$BG21*(1+'Usages mobilité'!$BH21)^(E$5738-$D$5738)/1000</f>
        <v>0</v>
      </c>
      <c r="F5916" s="223">
        <f>F5865*'Usages mobilité'!$BG21*(1+'Usages mobilité'!$BH21)^(F$5738-$D$5738)/1000</f>
        <v>0</v>
      </c>
      <c r="G5916" s="223">
        <f>G5865*'Usages mobilité'!$BG21*(1+'Usages mobilité'!$BH21)^(G$5738-$D$5738)/1000</f>
        <v>0</v>
      </c>
      <c r="H5916" s="223">
        <f>H5865*'Usages mobilité'!$BG21*(1+'Usages mobilité'!$BH21)^(H$5738-$D$5738)/1000</f>
        <v>0</v>
      </c>
      <c r="I5916" s="223">
        <f>I5865*'Usages mobilité'!$BG21*(1+'Usages mobilité'!$BH21)^(I$5738-$D$5738)/1000</f>
        <v>0</v>
      </c>
      <c r="J5916" s="223">
        <f>J5865*'Usages mobilité'!$BG21*(1+'Usages mobilité'!$BH21)^(J$5738-$D$5738)/1000</f>
        <v>0</v>
      </c>
      <c r="K5916" s="223">
        <f>K5865*'Usages mobilité'!$BG21*(1+'Usages mobilité'!$BH21)^(K$5738-$D$5738)/1000</f>
        <v>0</v>
      </c>
      <c r="L5916" s="223">
        <f>L5865*'Usages mobilité'!$BG21*(1+'Usages mobilité'!$BH21)^(L$5738-$D$5738)/1000</f>
        <v>0</v>
      </c>
      <c r="M5916" s="223">
        <f>M5865*'Usages mobilité'!$BG21*(1+'Usages mobilité'!$BH21)^(M$5738-$D$5738)/1000</f>
        <v>0</v>
      </c>
      <c r="N5916" s="223">
        <f>N5865*'Usages mobilité'!$BG21*(1+'Usages mobilité'!$BH21)^(N$5738-$D$5738)/1000</f>
        <v>0</v>
      </c>
      <c r="O5916" s="223">
        <f>O5865*'Usages mobilité'!$BG21*(1+'Usages mobilité'!$BH21)^(O$5738-$D$5738)/1000</f>
        <v>0</v>
      </c>
      <c r="P5916" s="223">
        <f>P5865*'Usages mobilité'!$BG21*(1+'Usages mobilité'!$BH21)^(P$5738-$D$5738)/1000</f>
        <v>0</v>
      </c>
      <c r="Q5916" s="223">
        <f>Q5865*'Usages mobilité'!$BG21*(1+'Usages mobilité'!$BH21)^(Q$5738-$D$5738)/1000</f>
        <v>0</v>
      </c>
      <c r="R5916" s="223">
        <f>R5865*'Usages mobilité'!$BG21*(1+'Usages mobilité'!$BH21)^(R$5738-$D$5738)/1000</f>
        <v>0</v>
      </c>
    </row>
    <row r="5917" spans="1:18" hidden="1" outlineLevel="2" x14ac:dyDescent="0.25">
      <c r="A5917" s="222" t="str">
        <f>'Usages mobilité'!A22</f>
        <v>Usage mobilité n°19</v>
      </c>
      <c r="B5917" s="222" t="s">
        <v>645</v>
      </c>
      <c r="C5917" s="222"/>
      <c r="D5917" s="223">
        <f>D5866*'Usages mobilité'!$BG22*(1+'Usages mobilité'!$BH22)^(D$5738-$D$5738)/1000</f>
        <v>0</v>
      </c>
      <c r="E5917" s="223">
        <f>E5866*'Usages mobilité'!$BG22*(1+'Usages mobilité'!$BH22)^(E$5738-$D$5738)/1000</f>
        <v>0</v>
      </c>
      <c r="F5917" s="223">
        <f>F5866*'Usages mobilité'!$BG22*(1+'Usages mobilité'!$BH22)^(F$5738-$D$5738)/1000</f>
        <v>0</v>
      </c>
      <c r="G5917" s="223">
        <f>G5866*'Usages mobilité'!$BG22*(1+'Usages mobilité'!$BH22)^(G$5738-$D$5738)/1000</f>
        <v>0</v>
      </c>
      <c r="H5917" s="223">
        <f>H5866*'Usages mobilité'!$BG22*(1+'Usages mobilité'!$BH22)^(H$5738-$D$5738)/1000</f>
        <v>0</v>
      </c>
      <c r="I5917" s="223">
        <f>I5866*'Usages mobilité'!$BG22*(1+'Usages mobilité'!$BH22)^(I$5738-$D$5738)/1000</f>
        <v>0</v>
      </c>
      <c r="J5917" s="223">
        <f>J5866*'Usages mobilité'!$BG22*(1+'Usages mobilité'!$BH22)^(J$5738-$D$5738)/1000</f>
        <v>0</v>
      </c>
      <c r="K5917" s="223">
        <f>K5866*'Usages mobilité'!$BG22*(1+'Usages mobilité'!$BH22)^(K$5738-$D$5738)/1000</f>
        <v>0</v>
      </c>
      <c r="L5917" s="223">
        <f>L5866*'Usages mobilité'!$BG22*(1+'Usages mobilité'!$BH22)^(L$5738-$D$5738)/1000</f>
        <v>0</v>
      </c>
      <c r="M5917" s="223">
        <f>M5866*'Usages mobilité'!$BG22*(1+'Usages mobilité'!$BH22)^(M$5738-$D$5738)/1000</f>
        <v>0</v>
      </c>
      <c r="N5917" s="223">
        <f>N5866*'Usages mobilité'!$BG22*(1+'Usages mobilité'!$BH22)^(N$5738-$D$5738)/1000</f>
        <v>0</v>
      </c>
      <c r="O5917" s="223">
        <f>O5866*'Usages mobilité'!$BG22*(1+'Usages mobilité'!$BH22)^(O$5738-$D$5738)/1000</f>
        <v>0</v>
      </c>
      <c r="P5917" s="223">
        <f>P5866*'Usages mobilité'!$BG22*(1+'Usages mobilité'!$BH22)^(P$5738-$D$5738)/1000</f>
        <v>0</v>
      </c>
      <c r="Q5917" s="223">
        <f>Q5866*'Usages mobilité'!$BG22*(1+'Usages mobilité'!$BH22)^(Q$5738-$D$5738)/1000</f>
        <v>0</v>
      </c>
      <c r="R5917" s="223">
        <f>R5866*'Usages mobilité'!$BG22*(1+'Usages mobilité'!$BH22)^(R$5738-$D$5738)/1000</f>
        <v>0</v>
      </c>
    </row>
    <row r="5918" spans="1:18" hidden="1" outlineLevel="2" x14ac:dyDescent="0.25">
      <c r="A5918" s="222" t="str">
        <f>'Usages mobilité'!A23</f>
        <v>Usage mobilité n°20</v>
      </c>
      <c r="B5918" s="222" t="s">
        <v>645</v>
      </c>
      <c r="C5918" s="222"/>
      <c r="D5918" s="223">
        <f>D5867*'Usages mobilité'!$BG23*(1+'Usages mobilité'!$BH23)^(D$5738-$D$5738)/1000</f>
        <v>0</v>
      </c>
      <c r="E5918" s="223">
        <f>E5867*'Usages mobilité'!$BG23*(1+'Usages mobilité'!$BH23)^(E$5738-$D$5738)/1000</f>
        <v>0</v>
      </c>
      <c r="F5918" s="223">
        <f>F5867*'Usages mobilité'!$BG23*(1+'Usages mobilité'!$BH23)^(F$5738-$D$5738)/1000</f>
        <v>0</v>
      </c>
      <c r="G5918" s="223">
        <f>G5867*'Usages mobilité'!$BG23*(1+'Usages mobilité'!$BH23)^(G$5738-$D$5738)/1000</f>
        <v>0</v>
      </c>
      <c r="H5918" s="223">
        <f>H5867*'Usages mobilité'!$BG23*(1+'Usages mobilité'!$BH23)^(H$5738-$D$5738)/1000</f>
        <v>0</v>
      </c>
      <c r="I5918" s="223">
        <f>I5867*'Usages mobilité'!$BG23*(1+'Usages mobilité'!$BH23)^(I$5738-$D$5738)/1000</f>
        <v>0</v>
      </c>
      <c r="J5918" s="223">
        <f>J5867*'Usages mobilité'!$BG23*(1+'Usages mobilité'!$BH23)^(J$5738-$D$5738)/1000</f>
        <v>0</v>
      </c>
      <c r="K5918" s="223">
        <f>K5867*'Usages mobilité'!$BG23*(1+'Usages mobilité'!$BH23)^(K$5738-$D$5738)/1000</f>
        <v>0</v>
      </c>
      <c r="L5918" s="223">
        <f>L5867*'Usages mobilité'!$BG23*(1+'Usages mobilité'!$BH23)^(L$5738-$D$5738)/1000</f>
        <v>0</v>
      </c>
      <c r="M5918" s="223">
        <f>M5867*'Usages mobilité'!$BG23*(1+'Usages mobilité'!$BH23)^(M$5738-$D$5738)/1000</f>
        <v>0</v>
      </c>
      <c r="N5918" s="223">
        <f>N5867*'Usages mobilité'!$BG23*(1+'Usages mobilité'!$BH23)^(N$5738-$D$5738)/1000</f>
        <v>0</v>
      </c>
      <c r="O5918" s="223">
        <f>O5867*'Usages mobilité'!$BG23*(1+'Usages mobilité'!$BH23)^(O$5738-$D$5738)/1000</f>
        <v>0</v>
      </c>
      <c r="P5918" s="223">
        <f>P5867*'Usages mobilité'!$BG23*(1+'Usages mobilité'!$BH23)^(P$5738-$D$5738)/1000</f>
        <v>0</v>
      </c>
      <c r="Q5918" s="223">
        <f>Q5867*'Usages mobilité'!$BG23*(1+'Usages mobilité'!$BH23)^(Q$5738-$D$5738)/1000</f>
        <v>0</v>
      </c>
      <c r="R5918" s="223">
        <f>R5867*'Usages mobilité'!$BG23*(1+'Usages mobilité'!$BH23)^(R$5738-$D$5738)/1000</f>
        <v>0</v>
      </c>
    </row>
    <row r="5919" spans="1:18" hidden="1" outlineLevel="2" x14ac:dyDescent="0.25">
      <c r="A5919" s="222" t="str">
        <f>'Usages mobilité'!A24</f>
        <v>Usage mobilité n°21</v>
      </c>
      <c r="B5919" s="222" t="s">
        <v>645</v>
      </c>
      <c r="C5919" s="222"/>
      <c r="D5919" s="223">
        <f>D5868*'Usages mobilité'!$BG24*(1+'Usages mobilité'!$BH24)^(D$5738-$D$5738)/1000</f>
        <v>0</v>
      </c>
      <c r="E5919" s="223">
        <f>E5868*'Usages mobilité'!$BG24*(1+'Usages mobilité'!$BH24)^(E$5738-$D$5738)/1000</f>
        <v>0</v>
      </c>
      <c r="F5919" s="223">
        <f>F5868*'Usages mobilité'!$BG24*(1+'Usages mobilité'!$BH24)^(F$5738-$D$5738)/1000</f>
        <v>0</v>
      </c>
      <c r="G5919" s="223">
        <f>G5868*'Usages mobilité'!$BG24*(1+'Usages mobilité'!$BH24)^(G$5738-$D$5738)/1000</f>
        <v>0</v>
      </c>
      <c r="H5919" s="223">
        <f>H5868*'Usages mobilité'!$BG24*(1+'Usages mobilité'!$BH24)^(H$5738-$D$5738)/1000</f>
        <v>0</v>
      </c>
      <c r="I5919" s="223">
        <f>I5868*'Usages mobilité'!$BG24*(1+'Usages mobilité'!$BH24)^(I$5738-$D$5738)/1000</f>
        <v>0</v>
      </c>
      <c r="J5919" s="223">
        <f>J5868*'Usages mobilité'!$BG24*(1+'Usages mobilité'!$BH24)^(J$5738-$D$5738)/1000</f>
        <v>0</v>
      </c>
      <c r="K5919" s="223">
        <f>K5868*'Usages mobilité'!$BG24*(1+'Usages mobilité'!$BH24)^(K$5738-$D$5738)/1000</f>
        <v>0</v>
      </c>
      <c r="L5919" s="223">
        <f>L5868*'Usages mobilité'!$BG24*(1+'Usages mobilité'!$BH24)^(L$5738-$D$5738)/1000</f>
        <v>0</v>
      </c>
      <c r="M5919" s="223">
        <f>M5868*'Usages mobilité'!$BG24*(1+'Usages mobilité'!$BH24)^(M$5738-$D$5738)/1000</f>
        <v>0</v>
      </c>
      <c r="N5919" s="223">
        <f>N5868*'Usages mobilité'!$BG24*(1+'Usages mobilité'!$BH24)^(N$5738-$D$5738)/1000</f>
        <v>0</v>
      </c>
      <c r="O5919" s="223">
        <f>O5868*'Usages mobilité'!$BG24*(1+'Usages mobilité'!$BH24)^(O$5738-$D$5738)/1000</f>
        <v>0</v>
      </c>
      <c r="P5919" s="223">
        <f>P5868*'Usages mobilité'!$BG24*(1+'Usages mobilité'!$BH24)^(P$5738-$D$5738)/1000</f>
        <v>0</v>
      </c>
      <c r="Q5919" s="223">
        <f>Q5868*'Usages mobilité'!$BG24*(1+'Usages mobilité'!$BH24)^(Q$5738-$D$5738)/1000</f>
        <v>0</v>
      </c>
      <c r="R5919" s="223">
        <f>R5868*'Usages mobilité'!$BG24*(1+'Usages mobilité'!$BH24)^(R$5738-$D$5738)/1000</f>
        <v>0</v>
      </c>
    </row>
    <row r="5920" spans="1:18" hidden="1" outlineLevel="2" x14ac:dyDescent="0.25">
      <c r="A5920" s="222" t="str">
        <f>'Usages mobilité'!A25</f>
        <v>Usage mobilité n°22</v>
      </c>
      <c r="B5920" s="222" t="s">
        <v>645</v>
      </c>
      <c r="C5920" s="222"/>
      <c r="D5920" s="223">
        <f>D5869*'Usages mobilité'!$BG25*(1+'Usages mobilité'!$BH25)^(D$5738-$D$5738)/1000</f>
        <v>0</v>
      </c>
      <c r="E5920" s="223">
        <f>E5869*'Usages mobilité'!$BG25*(1+'Usages mobilité'!$BH25)^(E$5738-$D$5738)/1000</f>
        <v>0</v>
      </c>
      <c r="F5920" s="223">
        <f>F5869*'Usages mobilité'!$BG25*(1+'Usages mobilité'!$BH25)^(F$5738-$D$5738)/1000</f>
        <v>0</v>
      </c>
      <c r="G5920" s="223">
        <f>G5869*'Usages mobilité'!$BG25*(1+'Usages mobilité'!$BH25)^(G$5738-$D$5738)/1000</f>
        <v>0</v>
      </c>
      <c r="H5920" s="223">
        <f>H5869*'Usages mobilité'!$BG25*(1+'Usages mobilité'!$BH25)^(H$5738-$D$5738)/1000</f>
        <v>0</v>
      </c>
      <c r="I5920" s="223">
        <f>I5869*'Usages mobilité'!$BG25*(1+'Usages mobilité'!$BH25)^(I$5738-$D$5738)/1000</f>
        <v>0</v>
      </c>
      <c r="J5920" s="223">
        <f>J5869*'Usages mobilité'!$BG25*(1+'Usages mobilité'!$BH25)^(J$5738-$D$5738)/1000</f>
        <v>0</v>
      </c>
      <c r="K5920" s="223">
        <f>K5869*'Usages mobilité'!$BG25*(1+'Usages mobilité'!$BH25)^(K$5738-$D$5738)/1000</f>
        <v>0</v>
      </c>
      <c r="L5920" s="223">
        <f>L5869*'Usages mobilité'!$BG25*(1+'Usages mobilité'!$BH25)^(L$5738-$D$5738)/1000</f>
        <v>0</v>
      </c>
      <c r="M5920" s="223">
        <f>M5869*'Usages mobilité'!$BG25*(1+'Usages mobilité'!$BH25)^(M$5738-$D$5738)/1000</f>
        <v>0</v>
      </c>
      <c r="N5920" s="223">
        <f>N5869*'Usages mobilité'!$BG25*(1+'Usages mobilité'!$BH25)^(N$5738-$D$5738)/1000</f>
        <v>0</v>
      </c>
      <c r="O5920" s="223">
        <f>O5869*'Usages mobilité'!$BG25*(1+'Usages mobilité'!$BH25)^(O$5738-$D$5738)/1000</f>
        <v>0</v>
      </c>
      <c r="P5920" s="223">
        <f>P5869*'Usages mobilité'!$BG25*(1+'Usages mobilité'!$BH25)^(P$5738-$D$5738)/1000</f>
        <v>0</v>
      </c>
      <c r="Q5920" s="223">
        <f>Q5869*'Usages mobilité'!$BG25*(1+'Usages mobilité'!$BH25)^(Q$5738-$D$5738)/1000</f>
        <v>0</v>
      </c>
      <c r="R5920" s="223">
        <f>R5869*'Usages mobilité'!$BG25*(1+'Usages mobilité'!$BH25)^(R$5738-$D$5738)/1000</f>
        <v>0</v>
      </c>
    </row>
    <row r="5921" spans="1:18" hidden="1" outlineLevel="2" x14ac:dyDescent="0.25">
      <c r="A5921" s="222" t="str">
        <f>'Usages mobilité'!A26</f>
        <v>Usage mobilité n°23</v>
      </c>
      <c r="B5921" s="222" t="s">
        <v>645</v>
      </c>
      <c r="C5921" s="222"/>
      <c r="D5921" s="223">
        <f>D5870*'Usages mobilité'!$BG26*(1+'Usages mobilité'!$BH26)^(D$5738-$D$5738)/1000</f>
        <v>0</v>
      </c>
      <c r="E5921" s="223">
        <f>E5870*'Usages mobilité'!$BG26*(1+'Usages mobilité'!$BH26)^(E$5738-$D$5738)/1000</f>
        <v>0</v>
      </c>
      <c r="F5921" s="223">
        <f>F5870*'Usages mobilité'!$BG26*(1+'Usages mobilité'!$BH26)^(F$5738-$D$5738)/1000</f>
        <v>0</v>
      </c>
      <c r="G5921" s="223">
        <f>G5870*'Usages mobilité'!$BG26*(1+'Usages mobilité'!$BH26)^(G$5738-$D$5738)/1000</f>
        <v>0</v>
      </c>
      <c r="H5921" s="223">
        <f>H5870*'Usages mobilité'!$BG26*(1+'Usages mobilité'!$BH26)^(H$5738-$D$5738)/1000</f>
        <v>0</v>
      </c>
      <c r="I5921" s="223">
        <f>I5870*'Usages mobilité'!$BG26*(1+'Usages mobilité'!$BH26)^(I$5738-$D$5738)/1000</f>
        <v>0</v>
      </c>
      <c r="J5921" s="223">
        <f>J5870*'Usages mobilité'!$BG26*(1+'Usages mobilité'!$BH26)^(J$5738-$D$5738)/1000</f>
        <v>0</v>
      </c>
      <c r="K5921" s="223">
        <f>K5870*'Usages mobilité'!$BG26*(1+'Usages mobilité'!$BH26)^(K$5738-$D$5738)/1000</f>
        <v>0</v>
      </c>
      <c r="L5921" s="223">
        <f>L5870*'Usages mobilité'!$BG26*(1+'Usages mobilité'!$BH26)^(L$5738-$D$5738)/1000</f>
        <v>0</v>
      </c>
      <c r="M5921" s="223">
        <f>M5870*'Usages mobilité'!$BG26*(1+'Usages mobilité'!$BH26)^(M$5738-$D$5738)/1000</f>
        <v>0</v>
      </c>
      <c r="N5921" s="223">
        <f>N5870*'Usages mobilité'!$BG26*(1+'Usages mobilité'!$BH26)^(N$5738-$D$5738)/1000</f>
        <v>0</v>
      </c>
      <c r="O5921" s="223">
        <f>O5870*'Usages mobilité'!$BG26*(1+'Usages mobilité'!$BH26)^(O$5738-$D$5738)/1000</f>
        <v>0</v>
      </c>
      <c r="P5921" s="223">
        <f>P5870*'Usages mobilité'!$BG26*(1+'Usages mobilité'!$BH26)^(P$5738-$D$5738)/1000</f>
        <v>0</v>
      </c>
      <c r="Q5921" s="223">
        <f>Q5870*'Usages mobilité'!$BG26*(1+'Usages mobilité'!$BH26)^(Q$5738-$D$5738)/1000</f>
        <v>0</v>
      </c>
      <c r="R5921" s="223">
        <f>R5870*'Usages mobilité'!$BG26*(1+'Usages mobilité'!$BH26)^(R$5738-$D$5738)/1000</f>
        <v>0</v>
      </c>
    </row>
    <row r="5922" spans="1:18" hidden="1" outlineLevel="2" x14ac:dyDescent="0.25">
      <c r="A5922" s="222" t="str">
        <f>'Usages mobilité'!A27</f>
        <v>Usage mobilité n°24</v>
      </c>
      <c r="B5922" s="222" t="s">
        <v>645</v>
      </c>
      <c r="C5922" s="222"/>
      <c r="D5922" s="223">
        <f>D5871*'Usages mobilité'!$BG27*(1+'Usages mobilité'!$BH27)^(D$5738-$D$5738)/1000</f>
        <v>0</v>
      </c>
      <c r="E5922" s="223">
        <f>E5871*'Usages mobilité'!$BG27*(1+'Usages mobilité'!$BH27)^(E$5738-$D$5738)/1000</f>
        <v>0</v>
      </c>
      <c r="F5922" s="223">
        <f>F5871*'Usages mobilité'!$BG27*(1+'Usages mobilité'!$BH27)^(F$5738-$D$5738)/1000</f>
        <v>0</v>
      </c>
      <c r="G5922" s="223">
        <f>G5871*'Usages mobilité'!$BG27*(1+'Usages mobilité'!$BH27)^(G$5738-$D$5738)/1000</f>
        <v>0</v>
      </c>
      <c r="H5922" s="223">
        <f>H5871*'Usages mobilité'!$BG27*(1+'Usages mobilité'!$BH27)^(H$5738-$D$5738)/1000</f>
        <v>0</v>
      </c>
      <c r="I5922" s="223">
        <f>I5871*'Usages mobilité'!$BG27*(1+'Usages mobilité'!$BH27)^(I$5738-$D$5738)/1000</f>
        <v>0</v>
      </c>
      <c r="J5922" s="223">
        <f>J5871*'Usages mobilité'!$BG27*(1+'Usages mobilité'!$BH27)^(J$5738-$D$5738)/1000</f>
        <v>0</v>
      </c>
      <c r="K5922" s="223">
        <f>K5871*'Usages mobilité'!$BG27*(1+'Usages mobilité'!$BH27)^(K$5738-$D$5738)/1000</f>
        <v>0</v>
      </c>
      <c r="L5922" s="223">
        <f>L5871*'Usages mobilité'!$BG27*(1+'Usages mobilité'!$BH27)^(L$5738-$D$5738)/1000</f>
        <v>0</v>
      </c>
      <c r="M5922" s="223">
        <f>M5871*'Usages mobilité'!$BG27*(1+'Usages mobilité'!$BH27)^(M$5738-$D$5738)/1000</f>
        <v>0</v>
      </c>
      <c r="N5922" s="223">
        <f>N5871*'Usages mobilité'!$BG27*(1+'Usages mobilité'!$BH27)^(N$5738-$D$5738)/1000</f>
        <v>0</v>
      </c>
      <c r="O5922" s="223">
        <f>O5871*'Usages mobilité'!$BG27*(1+'Usages mobilité'!$BH27)^(O$5738-$D$5738)/1000</f>
        <v>0</v>
      </c>
      <c r="P5922" s="223">
        <f>P5871*'Usages mobilité'!$BG27*(1+'Usages mobilité'!$BH27)^(P$5738-$D$5738)/1000</f>
        <v>0</v>
      </c>
      <c r="Q5922" s="223">
        <f>Q5871*'Usages mobilité'!$BG27*(1+'Usages mobilité'!$BH27)^(Q$5738-$D$5738)/1000</f>
        <v>0</v>
      </c>
      <c r="R5922" s="223">
        <f>R5871*'Usages mobilité'!$BG27*(1+'Usages mobilité'!$BH27)^(R$5738-$D$5738)/1000</f>
        <v>0</v>
      </c>
    </row>
    <row r="5923" spans="1:18" hidden="1" outlineLevel="2" x14ac:dyDescent="0.25">
      <c r="A5923" s="222" t="str">
        <f>'Usages mobilité'!A28</f>
        <v>Usage mobilité n°25</v>
      </c>
      <c r="B5923" s="222" t="s">
        <v>645</v>
      </c>
      <c r="C5923" s="222"/>
      <c r="D5923" s="223">
        <f>D5872*'Usages mobilité'!$BG28*(1+'Usages mobilité'!$BH28)^(D$5738-$D$5738)/1000</f>
        <v>0</v>
      </c>
      <c r="E5923" s="223">
        <f>E5872*'Usages mobilité'!$BG28*(1+'Usages mobilité'!$BH28)^(E$5738-$D$5738)/1000</f>
        <v>0</v>
      </c>
      <c r="F5923" s="223">
        <f>F5872*'Usages mobilité'!$BG28*(1+'Usages mobilité'!$BH28)^(F$5738-$D$5738)/1000</f>
        <v>0</v>
      </c>
      <c r="G5923" s="223">
        <f>G5872*'Usages mobilité'!$BG28*(1+'Usages mobilité'!$BH28)^(G$5738-$D$5738)/1000</f>
        <v>0</v>
      </c>
      <c r="H5923" s="223">
        <f>H5872*'Usages mobilité'!$BG28*(1+'Usages mobilité'!$BH28)^(H$5738-$D$5738)/1000</f>
        <v>0</v>
      </c>
      <c r="I5923" s="223">
        <f>I5872*'Usages mobilité'!$BG28*(1+'Usages mobilité'!$BH28)^(I$5738-$D$5738)/1000</f>
        <v>0</v>
      </c>
      <c r="J5923" s="223">
        <f>J5872*'Usages mobilité'!$BG28*(1+'Usages mobilité'!$BH28)^(J$5738-$D$5738)/1000</f>
        <v>0</v>
      </c>
      <c r="K5923" s="223">
        <f>K5872*'Usages mobilité'!$BG28*(1+'Usages mobilité'!$BH28)^(K$5738-$D$5738)/1000</f>
        <v>0</v>
      </c>
      <c r="L5923" s="223">
        <f>L5872*'Usages mobilité'!$BG28*(1+'Usages mobilité'!$BH28)^(L$5738-$D$5738)/1000</f>
        <v>0</v>
      </c>
      <c r="M5923" s="223">
        <f>M5872*'Usages mobilité'!$BG28*(1+'Usages mobilité'!$BH28)^(M$5738-$D$5738)/1000</f>
        <v>0</v>
      </c>
      <c r="N5923" s="223">
        <f>N5872*'Usages mobilité'!$BG28*(1+'Usages mobilité'!$BH28)^(N$5738-$D$5738)/1000</f>
        <v>0</v>
      </c>
      <c r="O5923" s="223">
        <f>O5872*'Usages mobilité'!$BG28*(1+'Usages mobilité'!$BH28)^(O$5738-$D$5738)/1000</f>
        <v>0</v>
      </c>
      <c r="P5923" s="223">
        <f>P5872*'Usages mobilité'!$BG28*(1+'Usages mobilité'!$BH28)^(P$5738-$D$5738)/1000</f>
        <v>0</v>
      </c>
      <c r="Q5923" s="223">
        <f>Q5872*'Usages mobilité'!$BG28*(1+'Usages mobilité'!$BH28)^(Q$5738-$D$5738)/1000</f>
        <v>0</v>
      </c>
      <c r="R5923" s="223">
        <f>R5872*'Usages mobilité'!$BG28*(1+'Usages mobilité'!$BH28)^(R$5738-$D$5738)/1000</f>
        <v>0</v>
      </c>
    </row>
    <row r="5924" spans="1:18" hidden="1" outlineLevel="2" x14ac:dyDescent="0.25">
      <c r="A5924" s="222" t="str">
        <f>'Usages mobilité'!A29</f>
        <v>Usage mobilité n°26</v>
      </c>
      <c r="B5924" s="222" t="s">
        <v>645</v>
      </c>
      <c r="C5924" s="222"/>
      <c r="D5924" s="223">
        <f>D5873*'Usages mobilité'!$BG29*(1+'Usages mobilité'!$BH29)^(D$5738-$D$5738)/1000</f>
        <v>0</v>
      </c>
      <c r="E5924" s="223">
        <f>E5873*'Usages mobilité'!$BG29*(1+'Usages mobilité'!$BH29)^(E$5738-$D$5738)/1000</f>
        <v>0</v>
      </c>
      <c r="F5924" s="223">
        <f>F5873*'Usages mobilité'!$BG29*(1+'Usages mobilité'!$BH29)^(F$5738-$D$5738)/1000</f>
        <v>0</v>
      </c>
      <c r="G5924" s="223">
        <f>G5873*'Usages mobilité'!$BG29*(1+'Usages mobilité'!$BH29)^(G$5738-$D$5738)/1000</f>
        <v>0</v>
      </c>
      <c r="H5924" s="223">
        <f>H5873*'Usages mobilité'!$BG29*(1+'Usages mobilité'!$BH29)^(H$5738-$D$5738)/1000</f>
        <v>0</v>
      </c>
      <c r="I5924" s="223">
        <f>I5873*'Usages mobilité'!$BG29*(1+'Usages mobilité'!$BH29)^(I$5738-$D$5738)/1000</f>
        <v>0</v>
      </c>
      <c r="J5924" s="223">
        <f>J5873*'Usages mobilité'!$BG29*(1+'Usages mobilité'!$BH29)^(J$5738-$D$5738)/1000</f>
        <v>0</v>
      </c>
      <c r="K5924" s="223">
        <f>K5873*'Usages mobilité'!$BG29*(1+'Usages mobilité'!$BH29)^(K$5738-$D$5738)/1000</f>
        <v>0</v>
      </c>
      <c r="L5924" s="223">
        <f>L5873*'Usages mobilité'!$BG29*(1+'Usages mobilité'!$BH29)^(L$5738-$D$5738)/1000</f>
        <v>0</v>
      </c>
      <c r="M5924" s="223">
        <f>M5873*'Usages mobilité'!$BG29*(1+'Usages mobilité'!$BH29)^(M$5738-$D$5738)/1000</f>
        <v>0</v>
      </c>
      <c r="N5924" s="223">
        <f>N5873*'Usages mobilité'!$BG29*(1+'Usages mobilité'!$BH29)^(N$5738-$D$5738)/1000</f>
        <v>0</v>
      </c>
      <c r="O5924" s="223">
        <f>O5873*'Usages mobilité'!$BG29*(1+'Usages mobilité'!$BH29)^(O$5738-$D$5738)/1000</f>
        <v>0</v>
      </c>
      <c r="P5924" s="223">
        <f>P5873*'Usages mobilité'!$BG29*(1+'Usages mobilité'!$BH29)^(P$5738-$D$5738)/1000</f>
        <v>0</v>
      </c>
      <c r="Q5924" s="223">
        <f>Q5873*'Usages mobilité'!$BG29*(1+'Usages mobilité'!$BH29)^(Q$5738-$D$5738)/1000</f>
        <v>0</v>
      </c>
      <c r="R5924" s="223">
        <f>R5873*'Usages mobilité'!$BG29*(1+'Usages mobilité'!$BH29)^(R$5738-$D$5738)/1000</f>
        <v>0</v>
      </c>
    </row>
    <row r="5925" spans="1:18" hidden="1" outlineLevel="2" x14ac:dyDescent="0.25">
      <c r="A5925" s="222" t="str">
        <f>'Usages mobilité'!A30</f>
        <v>Usage mobilité n°27</v>
      </c>
      <c r="B5925" s="222" t="s">
        <v>645</v>
      </c>
      <c r="C5925" s="222"/>
      <c r="D5925" s="223">
        <f>D5874*'Usages mobilité'!$BG30*(1+'Usages mobilité'!$BH30)^(D$5738-$D$5738)/1000</f>
        <v>0</v>
      </c>
      <c r="E5925" s="223">
        <f>E5874*'Usages mobilité'!$BG30*(1+'Usages mobilité'!$BH30)^(E$5738-$D$5738)/1000</f>
        <v>0</v>
      </c>
      <c r="F5925" s="223">
        <f>F5874*'Usages mobilité'!$BG30*(1+'Usages mobilité'!$BH30)^(F$5738-$D$5738)/1000</f>
        <v>0</v>
      </c>
      <c r="G5925" s="223">
        <f>G5874*'Usages mobilité'!$BG30*(1+'Usages mobilité'!$BH30)^(G$5738-$D$5738)/1000</f>
        <v>0</v>
      </c>
      <c r="H5925" s="223">
        <f>H5874*'Usages mobilité'!$BG30*(1+'Usages mobilité'!$BH30)^(H$5738-$D$5738)/1000</f>
        <v>0</v>
      </c>
      <c r="I5925" s="223">
        <f>I5874*'Usages mobilité'!$BG30*(1+'Usages mobilité'!$BH30)^(I$5738-$D$5738)/1000</f>
        <v>0</v>
      </c>
      <c r="J5925" s="223">
        <f>J5874*'Usages mobilité'!$BG30*(1+'Usages mobilité'!$BH30)^(J$5738-$D$5738)/1000</f>
        <v>0</v>
      </c>
      <c r="K5925" s="223">
        <f>K5874*'Usages mobilité'!$BG30*(1+'Usages mobilité'!$BH30)^(K$5738-$D$5738)/1000</f>
        <v>0</v>
      </c>
      <c r="L5925" s="223">
        <f>L5874*'Usages mobilité'!$BG30*(1+'Usages mobilité'!$BH30)^(L$5738-$D$5738)/1000</f>
        <v>0</v>
      </c>
      <c r="M5925" s="223">
        <f>M5874*'Usages mobilité'!$BG30*(1+'Usages mobilité'!$BH30)^(M$5738-$D$5738)/1000</f>
        <v>0</v>
      </c>
      <c r="N5925" s="223">
        <f>N5874*'Usages mobilité'!$BG30*(1+'Usages mobilité'!$BH30)^(N$5738-$D$5738)/1000</f>
        <v>0</v>
      </c>
      <c r="O5925" s="223">
        <f>O5874*'Usages mobilité'!$BG30*(1+'Usages mobilité'!$BH30)^(O$5738-$D$5738)/1000</f>
        <v>0</v>
      </c>
      <c r="P5925" s="223">
        <f>P5874*'Usages mobilité'!$BG30*(1+'Usages mobilité'!$BH30)^(P$5738-$D$5738)/1000</f>
        <v>0</v>
      </c>
      <c r="Q5925" s="223">
        <f>Q5874*'Usages mobilité'!$BG30*(1+'Usages mobilité'!$BH30)^(Q$5738-$D$5738)/1000</f>
        <v>0</v>
      </c>
      <c r="R5925" s="223">
        <f>R5874*'Usages mobilité'!$BG30*(1+'Usages mobilité'!$BH30)^(R$5738-$D$5738)/1000</f>
        <v>0</v>
      </c>
    </row>
    <row r="5926" spans="1:18" hidden="1" outlineLevel="2" x14ac:dyDescent="0.25">
      <c r="A5926" s="222" t="str">
        <f>'Usages mobilité'!A31</f>
        <v>Usage mobilité n°28</v>
      </c>
      <c r="B5926" s="222" t="s">
        <v>645</v>
      </c>
      <c r="C5926" s="222"/>
      <c r="D5926" s="223">
        <f>D5875*'Usages mobilité'!$BG31*(1+'Usages mobilité'!$BH31)^(D$5738-$D$5738)/1000</f>
        <v>0</v>
      </c>
      <c r="E5926" s="223">
        <f>E5875*'Usages mobilité'!$BG31*(1+'Usages mobilité'!$BH31)^(E$5738-$D$5738)/1000</f>
        <v>0</v>
      </c>
      <c r="F5926" s="223">
        <f>F5875*'Usages mobilité'!$BG31*(1+'Usages mobilité'!$BH31)^(F$5738-$D$5738)/1000</f>
        <v>0</v>
      </c>
      <c r="G5926" s="223">
        <f>G5875*'Usages mobilité'!$BG31*(1+'Usages mobilité'!$BH31)^(G$5738-$D$5738)/1000</f>
        <v>0</v>
      </c>
      <c r="H5926" s="223">
        <f>H5875*'Usages mobilité'!$BG31*(1+'Usages mobilité'!$BH31)^(H$5738-$D$5738)/1000</f>
        <v>0</v>
      </c>
      <c r="I5926" s="223">
        <f>I5875*'Usages mobilité'!$BG31*(1+'Usages mobilité'!$BH31)^(I$5738-$D$5738)/1000</f>
        <v>0</v>
      </c>
      <c r="J5926" s="223">
        <f>J5875*'Usages mobilité'!$BG31*(1+'Usages mobilité'!$BH31)^(J$5738-$D$5738)/1000</f>
        <v>0</v>
      </c>
      <c r="K5926" s="223">
        <f>K5875*'Usages mobilité'!$BG31*(1+'Usages mobilité'!$BH31)^(K$5738-$D$5738)/1000</f>
        <v>0</v>
      </c>
      <c r="L5926" s="223">
        <f>L5875*'Usages mobilité'!$BG31*(1+'Usages mobilité'!$BH31)^(L$5738-$D$5738)/1000</f>
        <v>0</v>
      </c>
      <c r="M5926" s="223">
        <f>M5875*'Usages mobilité'!$BG31*(1+'Usages mobilité'!$BH31)^(M$5738-$D$5738)/1000</f>
        <v>0</v>
      </c>
      <c r="N5926" s="223">
        <f>N5875*'Usages mobilité'!$BG31*(1+'Usages mobilité'!$BH31)^(N$5738-$D$5738)/1000</f>
        <v>0</v>
      </c>
      <c r="O5926" s="223">
        <f>O5875*'Usages mobilité'!$BG31*(1+'Usages mobilité'!$BH31)^(O$5738-$D$5738)/1000</f>
        <v>0</v>
      </c>
      <c r="P5926" s="223">
        <f>P5875*'Usages mobilité'!$BG31*(1+'Usages mobilité'!$BH31)^(P$5738-$D$5738)/1000</f>
        <v>0</v>
      </c>
      <c r="Q5926" s="223">
        <f>Q5875*'Usages mobilité'!$BG31*(1+'Usages mobilité'!$BH31)^(Q$5738-$D$5738)/1000</f>
        <v>0</v>
      </c>
      <c r="R5926" s="223">
        <f>R5875*'Usages mobilité'!$BG31*(1+'Usages mobilité'!$BH31)^(R$5738-$D$5738)/1000</f>
        <v>0</v>
      </c>
    </row>
    <row r="5927" spans="1:18" hidden="1" outlineLevel="2" x14ac:dyDescent="0.25">
      <c r="A5927" s="222" t="str">
        <f>'Usages mobilité'!A32</f>
        <v>Usage mobilité n°29</v>
      </c>
      <c r="B5927" s="222" t="s">
        <v>645</v>
      </c>
      <c r="C5927" s="222"/>
      <c r="D5927" s="223">
        <f>D5876*'Usages mobilité'!$BG32*(1+'Usages mobilité'!$BH32)^(D$5738-$D$5738)/1000</f>
        <v>0</v>
      </c>
      <c r="E5927" s="223">
        <f>E5876*'Usages mobilité'!$BG32*(1+'Usages mobilité'!$BH32)^(E$5738-$D$5738)/1000</f>
        <v>0</v>
      </c>
      <c r="F5927" s="223">
        <f>F5876*'Usages mobilité'!$BG32*(1+'Usages mobilité'!$BH32)^(F$5738-$D$5738)/1000</f>
        <v>0</v>
      </c>
      <c r="G5927" s="223">
        <f>G5876*'Usages mobilité'!$BG32*(1+'Usages mobilité'!$BH32)^(G$5738-$D$5738)/1000</f>
        <v>0</v>
      </c>
      <c r="H5927" s="223">
        <f>H5876*'Usages mobilité'!$BG32*(1+'Usages mobilité'!$BH32)^(H$5738-$D$5738)/1000</f>
        <v>0</v>
      </c>
      <c r="I5927" s="223">
        <f>I5876*'Usages mobilité'!$BG32*(1+'Usages mobilité'!$BH32)^(I$5738-$D$5738)/1000</f>
        <v>0</v>
      </c>
      <c r="J5927" s="223">
        <f>J5876*'Usages mobilité'!$BG32*(1+'Usages mobilité'!$BH32)^(J$5738-$D$5738)/1000</f>
        <v>0</v>
      </c>
      <c r="K5927" s="223">
        <f>K5876*'Usages mobilité'!$BG32*(1+'Usages mobilité'!$BH32)^(K$5738-$D$5738)/1000</f>
        <v>0</v>
      </c>
      <c r="L5927" s="223">
        <f>L5876*'Usages mobilité'!$BG32*(1+'Usages mobilité'!$BH32)^(L$5738-$D$5738)/1000</f>
        <v>0</v>
      </c>
      <c r="M5927" s="223">
        <f>M5876*'Usages mobilité'!$BG32*(1+'Usages mobilité'!$BH32)^(M$5738-$D$5738)/1000</f>
        <v>0</v>
      </c>
      <c r="N5927" s="223">
        <f>N5876*'Usages mobilité'!$BG32*(1+'Usages mobilité'!$BH32)^(N$5738-$D$5738)/1000</f>
        <v>0</v>
      </c>
      <c r="O5927" s="223">
        <f>O5876*'Usages mobilité'!$BG32*(1+'Usages mobilité'!$BH32)^(O$5738-$D$5738)/1000</f>
        <v>0</v>
      </c>
      <c r="P5927" s="223">
        <f>P5876*'Usages mobilité'!$BG32*(1+'Usages mobilité'!$BH32)^(P$5738-$D$5738)/1000</f>
        <v>0</v>
      </c>
      <c r="Q5927" s="223">
        <f>Q5876*'Usages mobilité'!$BG32*(1+'Usages mobilité'!$BH32)^(Q$5738-$D$5738)/1000</f>
        <v>0</v>
      </c>
      <c r="R5927" s="223">
        <f>R5876*'Usages mobilité'!$BG32*(1+'Usages mobilité'!$BH32)^(R$5738-$D$5738)/1000</f>
        <v>0</v>
      </c>
    </row>
    <row r="5928" spans="1:18" hidden="1" outlineLevel="2" x14ac:dyDescent="0.25">
      <c r="A5928" s="222" t="str">
        <f>'Usages mobilité'!A33</f>
        <v>Usage mobilité n°30</v>
      </c>
      <c r="B5928" s="222" t="s">
        <v>645</v>
      </c>
      <c r="C5928" s="222"/>
      <c r="D5928" s="223">
        <f>D5877*'Usages mobilité'!$BG33*(1+'Usages mobilité'!$BH33)^(D$5738-$D$5738)/1000</f>
        <v>0</v>
      </c>
      <c r="E5928" s="223">
        <f>E5877*'Usages mobilité'!$BG33*(1+'Usages mobilité'!$BH33)^(E$5738-$D$5738)/1000</f>
        <v>0</v>
      </c>
      <c r="F5928" s="223">
        <f>F5877*'Usages mobilité'!$BG33*(1+'Usages mobilité'!$BH33)^(F$5738-$D$5738)/1000</f>
        <v>0</v>
      </c>
      <c r="G5928" s="223">
        <f>G5877*'Usages mobilité'!$BG33*(1+'Usages mobilité'!$BH33)^(G$5738-$D$5738)/1000</f>
        <v>0</v>
      </c>
      <c r="H5928" s="223">
        <f>H5877*'Usages mobilité'!$BG33*(1+'Usages mobilité'!$BH33)^(H$5738-$D$5738)/1000</f>
        <v>0</v>
      </c>
      <c r="I5928" s="223">
        <f>I5877*'Usages mobilité'!$BG33*(1+'Usages mobilité'!$BH33)^(I$5738-$D$5738)/1000</f>
        <v>0</v>
      </c>
      <c r="J5928" s="223">
        <f>J5877*'Usages mobilité'!$BG33*(1+'Usages mobilité'!$BH33)^(J$5738-$D$5738)/1000</f>
        <v>0</v>
      </c>
      <c r="K5928" s="223">
        <f>K5877*'Usages mobilité'!$BG33*(1+'Usages mobilité'!$BH33)^(K$5738-$D$5738)/1000</f>
        <v>0</v>
      </c>
      <c r="L5928" s="223">
        <f>L5877*'Usages mobilité'!$BG33*(1+'Usages mobilité'!$BH33)^(L$5738-$D$5738)/1000</f>
        <v>0</v>
      </c>
      <c r="M5928" s="223">
        <f>M5877*'Usages mobilité'!$BG33*(1+'Usages mobilité'!$BH33)^(M$5738-$D$5738)/1000</f>
        <v>0</v>
      </c>
      <c r="N5928" s="223">
        <f>N5877*'Usages mobilité'!$BG33*(1+'Usages mobilité'!$BH33)^(N$5738-$D$5738)/1000</f>
        <v>0</v>
      </c>
      <c r="O5928" s="223">
        <f>O5877*'Usages mobilité'!$BG33*(1+'Usages mobilité'!$BH33)^(O$5738-$D$5738)/1000</f>
        <v>0</v>
      </c>
      <c r="P5928" s="223">
        <f>P5877*'Usages mobilité'!$BG33*(1+'Usages mobilité'!$BH33)^(P$5738-$D$5738)/1000</f>
        <v>0</v>
      </c>
      <c r="Q5928" s="223">
        <f>Q5877*'Usages mobilité'!$BG33*(1+'Usages mobilité'!$BH33)^(Q$5738-$D$5738)/1000</f>
        <v>0</v>
      </c>
      <c r="R5928" s="223">
        <f>R5877*'Usages mobilité'!$BG33*(1+'Usages mobilité'!$BH33)^(R$5738-$D$5738)/1000</f>
        <v>0</v>
      </c>
    </row>
    <row r="5929" spans="1:18" hidden="1" outlineLevel="2" x14ac:dyDescent="0.25">
      <c r="A5929" s="222" t="str">
        <f>'Usages mobilité'!A34</f>
        <v>Usage mobilité n°31</v>
      </c>
      <c r="B5929" s="222" t="s">
        <v>645</v>
      </c>
      <c r="C5929" s="222"/>
      <c r="D5929" s="223">
        <f>D5878*'Usages mobilité'!$BG34*(1+'Usages mobilité'!$BH34)^(D$5738-$D$5738)/1000</f>
        <v>0</v>
      </c>
      <c r="E5929" s="223">
        <f>E5878*'Usages mobilité'!$BG34*(1+'Usages mobilité'!$BH34)^(E$5738-$D$5738)/1000</f>
        <v>0</v>
      </c>
      <c r="F5929" s="223">
        <f>F5878*'Usages mobilité'!$BG34*(1+'Usages mobilité'!$BH34)^(F$5738-$D$5738)/1000</f>
        <v>0</v>
      </c>
      <c r="G5929" s="223">
        <f>G5878*'Usages mobilité'!$BG34*(1+'Usages mobilité'!$BH34)^(G$5738-$D$5738)/1000</f>
        <v>0</v>
      </c>
      <c r="H5929" s="223">
        <f>H5878*'Usages mobilité'!$BG34*(1+'Usages mobilité'!$BH34)^(H$5738-$D$5738)/1000</f>
        <v>0</v>
      </c>
      <c r="I5929" s="223">
        <f>I5878*'Usages mobilité'!$BG34*(1+'Usages mobilité'!$BH34)^(I$5738-$D$5738)/1000</f>
        <v>0</v>
      </c>
      <c r="J5929" s="223">
        <f>J5878*'Usages mobilité'!$BG34*(1+'Usages mobilité'!$BH34)^(J$5738-$D$5738)/1000</f>
        <v>0</v>
      </c>
      <c r="K5929" s="223">
        <f>K5878*'Usages mobilité'!$BG34*(1+'Usages mobilité'!$BH34)^(K$5738-$D$5738)/1000</f>
        <v>0</v>
      </c>
      <c r="L5929" s="223">
        <f>L5878*'Usages mobilité'!$BG34*(1+'Usages mobilité'!$BH34)^(L$5738-$D$5738)/1000</f>
        <v>0</v>
      </c>
      <c r="M5929" s="223">
        <f>M5878*'Usages mobilité'!$BG34*(1+'Usages mobilité'!$BH34)^(M$5738-$D$5738)/1000</f>
        <v>0</v>
      </c>
      <c r="N5929" s="223">
        <f>N5878*'Usages mobilité'!$BG34*(1+'Usages mobilité'!$BH34)^(N$5738-$D$5738)/1000</f>
        <v>0</v>
      </c>
      <c r="O5929" s="223">
        <f>O5878*'Usages mobilité'!$BG34*(1+'Usages mobilité'!$BH34)^(O$5738-$D$5738)/1000</f>
        <v>0</v>
      </c>
      <c r="P5929" s="223">
        <f>P5878*'Usages mobilité'!$BG34*(1+'Usages mobilité'!$BH34)^(P$5738-$D$5738)/1000</f>
        <v>0</v>
      </c>
      <c r="Q5929" s="223">
        <f>Q5878*'Usages mobilité'!$BG34*(1+'Usages mobilité'!$BH34)^(Q$5738-$D$5738)/1000</f>
        <v>0</v>
      </c>
      <c r="R5929" s="223">
        <f>R5878*'Usages mobilité'!$BG34*(1+'Usages mobilité'!$BH34)^(R$5738-$D$5738)/1000</f>
        <v>0</v>
      </c>
    </row>
    <row r="5930" spans="1:18" hidden="1" outlineLevel="2" x14ac:dyDescent="0.25">
      <c r="A5930" s="222" t="str">
        <f>'Usages mobilité'!A35</f>
        <v>Usage mobilité n°32</v>
      </c>
      <c r="B5930" s="222" t="s">
        <v>645</v>
      </c>
      <c r="C5930" s="222"/>
      <c r="D5930" s="223">
        <f>D5879*'Usages mobilité'!$BG35*(1+'Usages mobilité'!$BH35)^(D$5738-$D$5738)/1000</f>
        <v>0</v>
      </c>
      <c r="E5930" s="223">
        <f>E5879*'Usages mobilité'!$BG35*(1+'Usages mobilité'!$BH35)^(E$5738-$D$5738)/1000</f>
        <v>0</v>
      </c>
      <c r="F5930" s="223">
        <f>F5879*'Usages mobilité'!$BG35*(1+'Usages mobilité'!$BH35)^(F$5738-$D$5738)/1000</f>
        <v>0</v>
      </c>
      <c r="G5930" s="223">
        <f>G5879*'Usages mobilité'!$BG35*(1+'Usages mobilité'!$BH35)^(G$5738-$D$5738)/1000</f>
        <v>0</v>
      </c>
      <c r="H5930" s="223">
        <f>H5879*'Usages mobilité'!$BG35*(1+'Usages mobilité'!$BH35)^(H$5738-$D$5738)/1000</f>
        <v>0</v>
      </c>
      <c r="I5930" s="223">
        <f>I5879*'Usages mobilité'!$BG35*(1+'Usages mobilité'!$BH35)^(I$5738-$D$5738)/1000</f>
        <v>0</v>
      </c>
      <c r="J5930" s="223">
        <f>J5879*'Usages mobilité'!$BG35*(1+'Usages mobilité'!$BH35)^(J$5738-$D$5738)/1000</f>
        <v>0</v>
      </c>
      <c r="K5930" s="223">
        <f>K5879*'Usages mobilité'!$BG35*(1+'Usages mobilité'!$BH35)^(K$5738-$D$5738)/1000</f>
        <v>0</v>
      </c>
      <c r="L5930" s="223">
        <f>L5879*'Usages mobilité'!$BG35*(1+'Usages mobilité'!$BH35)^(L$5738-$D$5738)/1000</f>
        <v>0</v>
      </c>
      <c r="M5930" s="223">
        <f>M5879*'Usages mobilité'!$BG35*(1+'Usages mobilité'!$BH35)^(M$5738-$D$5738)/1000</f>
        <v>0</v>
      </c>
      <c r="N5930" s="223">
        <f>N5879*'Usages mobilité'!$BG35*(1+'Usages mobilité'!$BH35)^(N$5738-$D$5738)/1000</f>
        <v>0</v>
      </c>
      <c r="O5930" s="223">
        <f>O5879*'Usages mobilité'!$BG35*(1+'Usages mobilité'!$BH35)^(O$5738-$D$5738)/1000</f>
        <v>0</v>
      </c>
      <c r="P5930" s="223">
        <f>P5879*'Usages mobilité'!$BG35*(1+'Usages mobilité'!$BH35)^(P$5738-$D$5738)/1000</f>
        <v>0</v>
      </c>
      <c r="Q5930" s="223">
        <f>Q5879*'Usages mobilité'!$BG35*(1+'Usages mobilité'!$BH35)^(Q$5738-$D$5738)/1000</f>
        <v>0</v>
      </c>
      <c r="R5930" s="223">
        <f>R5879*'Usages mobilité'!$BG35*(1+'Usages mobilité'!$BH35)^(R$5738-$D$5738)/1000</f>
        <v>0</v>
      </c>
    </row>
    <row r="5931" spans="1:18" hidden="1" outlineLevel="2" x14ac:dyDescent="0.25">
      <c r="A5931" s="222" t="str">
        <f>'Usages mobilité'!A36</f>
        <v>Usage mobilité n°33</v>
      </c>
      <c r="B5931" s="222" t="s">
        <v>645</v>
      </c>
      <c r="C5931" s="222"/>
      <c r="D5931" s="223">
        <f>D5880*'Usages mobilité'!$BG36*(1+'Usages mobilité'!$BH36)^(D$5738-$D$5738)/1000</f>
        <v>0</v>
      </c>
      <c r="E5931" s="223">
        <f>E5880*'Usages mobilité'!$BG36*(1+'Usages mobilité'!$BH36)^(E$5738-$D$5738)/1000</f>
        <v>0</v>
      </c>
      <c r="F5931" s="223">
        <f>F5880*'Usages mobilité'!$BG36*(1+'Usages mobilité'!$BH36)^(F$5738-$D$5738)/1000</f>
        <v>0</v>
      </c>
      <c r="G5931" s="223">
        <f>G5880*'Usages mobilité'!$BG36*(1+'Usages mobilité'!$BH36)^(G$5738-$D$5738)/1000</f>
        <v>0</v>
      </c>
      <c r="H5931" s="223">
        <f>H5880*'Usages mobilité'!$BG36*(1+'Usages mobilité'!$BH36)^(H$5738-$D$5738)/1000</f>
        <v>0</v>
      </c>
      <c r="I5931" s="223">
        <f>I5880*'Usages mobilité'!$BG36*(1+'Usages mobilité'!$BH36)^(I$5738-$D$5738)/1000</f>
        <v>0</v>
      </c>
      <c r="J5931" s="223">
        <f>J5880*'Usages mobilité'!$BG36*(1+'Usages mobilité'!$BH36)^(J$5738-$D$5738)/1000</f>
        <v>0</v>
      </c>
      <c r="K5931" s="223">
        <f>K5880*'Usages mobilité'!$BG36*(1+'Usages mobilité'!$BH36)^(K$5738-$D$5738)/1000</f>
        <v>0</v>
      </c>
      <c r="L5931" s="223">
        <f>L5880*'Usages mobilité'!$BG36*(1+'Usages mobilité'!$BH36)^(L$5738-$D$5738)/1000</f>
        <v>0</v>
      </c>
      <c r="M5931" s="223">
        <f>M5880*'Usages mobilité'!$BG36*(1+'Usages mobilité'!$BH36)^(M$5738-$D$5738)/1000</f>
        <v>0</v>
      </c>
      <c r="N5931" s="223">
        <f>N5880*'Usages mobilité'!$BG36*(1+'Usages mobilité'!$BH36)^(N$5738-$D$5738)/1000</f>
        <v>0</v>
      </c>
      <c r="O5931" s="223">
        <f>O5880*'Usages mobilité'!$BG36*(1+'Usages mobilité'!$BH36)^(O$5738-$D$5738)/1000</f>
        <v>0</v>
      </c>
      <c r="P5931" s="223">
        <f>P5880*'Usages mobilité'!$BG36*(1+'Usages mobilité'!$BH36)^(P$5738-$D$5738)/1000</f>
        <v>0</v>
      </c>
      <c r="Q5931" s="223">
        <f>Q5880*'Usages mobilité'!$BG36*(1+'Usages mobilité'!$BH36)^(Q$5738-$D$5738)/1000</f>
        <v>0</v>
      </c>
      <c r="R5931" s="223">
        <f>R5880*'Usages mobilité'!$BG36*(1+'Usages mobilité'!$BH36)^(R$5738-$D$5738)/1000</f>
        <v>0</v>
      </c>
    </row>
    <row r="5932" spans="1:18" hidden="1" outlineLevel="2" x14ac:dyDescent="0.25">
      <c r="A5932" s="222" t="str">
        <f>'Usages mobilité'!A37</f>
        <v>Usage mobilité n°34</v>
      </c>
      <c r="B5932" s="222" t="s">
        <v>645</v>
      </c>
      <c r="C5932" s="222"/>
      <c r="D5932" s="223">
        <f>D5881*'Usages mobilité'!$BG37*(1+'Usages mobilité'!$BH37)^(D$5738-$D$5738)/1000</f>
        <v>0</v>
      </c>
      <c r="E5932" s="223">
        <f>E5881*'Usages mobilité'!$BG37*(1+'Usages mobilité'!$BH37)^(E$5738-$D$5738)/1000</f>
        <v>0</v>
      </c>
      <c r="F5932" s="223">
        <f>F5881*'Usages mobilité'!$BG37*(1+'Usages mobilité'!$BH37)^(F$5738-$D$5738)/1000</f>
        <v>0</v>
      </c>
      <c r="G5932" s="223">
        <f>G5881*'Usages mobilité'!$BG37*(1+'Usages mobilité'!$BH37)^(G$5738-$D$5738)/1000</f>
        <v>0</v>
      </c>
      <c r="H5932" s="223">
        <f>H5881*'Usages mobilité'!$BG37*(1+'Usages mobilité'!$BH37)^(H$5738-$D$5738)/1000</f>
        <v>0</v>
      </c>
      <c r="I5932" s="223">
        <f>I5881*'Usages mobilité'!$BG37*(1+'Usages mobilité'!$BH37)^(I$5738-$D$5738)/1000</f>
        <v>0</v>
      </c>
      <c r="J5932" s="223">
        <f>J5881*'Usages mobilité'!$BG37*(1+'Usages mobilité'!$BH37)^(J$5738-$D$5738)/1000</f>
        <v>0</v>
      </c>
      <c r="K5932" s="223">
        <f>K5881*'Usages mobilité'!$BG37*(1+'Usages mobilité'!$BH37)^(K$5738-$D$5738)/1000</f>
        <v>0</v>
      </c>
      <c r="L5932" s="223">
        <f>L5881*'Usages mobilité'!$BG37*(1+'Usages mobilité'!$BH37)^(L$5738-$D$5738)/1000</f>
        <v>0</v>
      </c>
      <c r="M5932" s="223">
        <f>M5881*'Usages mobilité'!$BG37*(1+'Usages mobilité'!$BH37)^(M$5738-$D$5738)/1000</f>
        <v>0</v>
      </c>
      <c r="N5932" s="223">
        <f>N5881*'Usages mobilité'!$BG37*(1+'Usages mobilité'!$BH37)^(N$5738-$D$5738)/1000</f>
        <v>0</v>
      </c>
      <c r="O5932" s="223">
        <f>O5881*'Usages mobilité'!$BG37*(1+'Usages mobilité'!$BH37)^(O$5738-$D$5738)/1000</f>
        <v>0</v>
      </c>
      <c r="P5932" s="223">
        <f>P5881*'Usages mobilité'!$BG37*(1+'Usages mobilité'!$BH37)^(P$5738-$D$5738)/1000</f>
        <v>0</v>
      </c>
      <c r="Q5932" s="223">
        <f>Q5881*'Usages mobilité'!$BG37*(1+'Usages mobilité'!$BH37)^(Q$5738-$D$5738)/1000</f>
        <v>0</v>
      </c>
      <c r="R5932" s="223">
        <f>R5881*'Usages mobilité'!$BG37*(1+'Usages mobilité'!$BH37)^(R$5738-$D$5738)/1000</f>
        <v>0</v>
      </c>
    </row>
    <row r="5933" spans="1:18" hidden="1" outlineLevel="2" x14ac:dyDescent="0.25">
      <c r="A5933" s="222" t="str">
        <f>'Usages mobilité'!A38</f>
        <v>Usage mobilité n°35</v>
      </c>
      <c r="B5933" s="222" t="s">
        <v>645</v>
      </c>
      <c r="C5933" s="222"/>
      <c r="D5933" s="223">
        <f>D5882*'Usages mobilité'!$BG38*(1+'Usages mobilité'!$BH38)^(D$5738-$D$5738)/1000</f>
        <v>0</v>
      </c>
      <c r="E5933" s="223">
        <f>E5882*'Usages mobilité'!$BG38*(1+'Usages mobilité'!$BH38)^(E$5738-$D$5738)/1000</f>
        <v>0</v>
      </c>
      <c r="F5933" s="223">
        <f>F5882*'Usages mobilité'!$BG38*(1+'Usages mobilité'!$BH38)^(F$5738-$D$5738)/1000</f>
        <v>0</v>
      </c>
      <c r="G5933" s="223">
        <f>G5882*'Usages mobilité'!$BG38*(1+'Usages mobilité'!$BH38)^(G$5738-$D$5738)/1000</f>
        <v>0</v>
      </c>
      <c r="H5933" s="223">
        <f>H5882*'Usages mobilité'!$BG38*(1+'Usages mobilité'!$BH38)^(H$5738-$D$5738)/1000</f>
        <v>0</v>
      </c>
      <c r="I5933" s="223">
        <f>I5882*'Usages mobilité'!$BG38*(1+'Usages mobilité'!$BH38)^(I$5738-$D$5738)/1000</f>
        <v>0</v>
      </c>
      <c r="J5933" s="223">
        <f>J5882*'Usages mobilité'!$BG38*(1+'Usages mobilité'!$BH38)^(J$5738-$D$5738)/1000</f>
        <v>0</v>
      </c>
      <c r="K5933" s="223">
        <f>K5882*'Usages mobilité'!$BG38*(1+'Usages mobilité'!$BH38)^(K$5738-$D$5738)/1000</f>
        <v>0</v>
      </c>
      <c r="L5933" s="223">
        <f>L5882*'Usages mobilité'!$BG38*(1+'Usages mobilité'!$BH38)^(L$5738-$D$5738)/1000</f>
        <v>0</v>
      </c>
      <c r="M5933" s="223">
        <f>M5882*'Usages mobilité'!$BG38*(1+'Usages mobilité'!$BH38)^(M$5738-$D$5738)/1000</f>
        <v>0</v>
      </c>
      <c r="N5933" s="223">
        <f>N5882*'Usages mobilité'!$BG38*(1+'Usages mobilité'!$BH38)^(N$5738-$D$5738)/1000</f>
        <v>0</v>
      </c>
      <c r="O5933" s="223">
        <f>O5882*'Usages mobilité'!$BG38*(1+'Usages mobilité'!$BH38)^(O$5738-$D$5738)/1000</f>
        <v>0</v>
      </c>
      <c r="P5933" s="223">
        <f>P5882*'Usages mobilité'!$BG38*(1+'Usages mobilité'!$BH38)^(P$5738-$D$5738)/1000</f>
        <v>0</v>
      </c>
      <c r="Q5933" s="223">
        <f>Q5882*'Usages mobilité'!$BG38*(1+'Usages mobilité'!$BH38)^(Q$5738-$D$5738)/1000</f>
        <v>0</v>
      </c>
      <c r="R5933" s="223">
        <f>R5882*'Usages mobilité'!$BG38*(1+'Usages mobilité'!$BH38)^(R$5738-$D$5738)/1000</f>
        <v>0</v>
      </c>
    </row>
    <row r="5934" spans="1:18" hidden="1" outlineLevel="2" x14ac:dyDescent="0.25">
      <c r="A5934" s="222" t="str">
        <f>'Usages mobilité'!A39</f>
        <v>Usage mobilité n°36</v>
      </c>
      <c r="B5934" s="222" t="s">
        <v>645</v>
      </c>
      <c r="C5934" s="222"/>
      <c r="D5934" s="223">
        <f>D5883*'Usages mobilité'!$BG39*(1+'Usages mobilité'!$BH39)^(D$5738-$D$5738)/1000</f>
        <v>0</v>
      </c>
      <c r="E5934" s="223">
        <f>E5883*'Usages mobilité'!$BG39*(1+'Usages mobilité'!$BH39)^(E$5738-$D$5738)/1000</f>
        <v>0</v>
      </c>
      <c r="F5934" s="223">
        <f>F5883*'Usages mobilité'!$BG39*(1+'Usages mobilité'!$BH39)^(F$5738-$D$5738)/1000</f>
        <v>0</v>
      </c>
      <c r="G5934" s="223">
        <f>G5883*'Usages mobilité'!$BG39*(1+'Usages mobilité'!$BH39)^(G$5738-$D$5738)/1000</f>
        <v>0</v>
      </c>
      <c r="H5934" s="223">
        <f>H5883*'Usages mobilité'!$BG39*(1+'Usages mobilité'!$BH39)^(H$5738-$D$5738)/1000</f>
        <v>0</v>
      </c>
      <c r="I5934" s="223">
        <f>I5883*'Usages mobilité'!$BG39*(1+'Usages mobilité'!$BH39)^(I$5738-$D$5738)/1000</f>
        <v>0</v>
      </c>
      <c r="J5934" s="223">
        <f>J5883*'Usages mobilité'!$BG39*(1+'Usages mobilité'!$BH39)^(J$5738-$D$5738)/1000</f>
        <v>0</v>
      </c>
      <c r="K5934" s="223">
        <f>K5883*'Usages mobilité'!$BG39*(1+'Usages mobilité'!$BH39)^(K$5738-$D$5738)/1000</f>
        <v>0</v>
      </c>
      <c r="L5934" s="223">
        <f>L5883*'Usages mobilité'!$BG39*(1+'Usages mobilité'!$BH39)^(L$5738-$D$5738)/1000</f>
        <v>0</v>
      </c>
      <c r="M5934" s="223">
        <f>M5883*'Usages mobilité'!$BG39*(1+'Usages mobilité'!$BH39)^(M$5738-$D$5738)/1000</f>
        <v>0</v>
      </c>
      <c r="N5934" s="223">
        <f>N5883*'Usages mobilité'!$BG39*(1+'Usages mobilité'!$BH39)^(N$5738-$D$5738)/1000</f>
        <v>0</v>
      </c>
      <c r="O5934" s="223">
        <f>O5883*'Usages mobilité'!$BG39*(1+'Usages mobilité'!$BH39)^(O$5738-$D$5738)/1000</f>
        <v>0</v>
      </c>
      <c r="P5934" s="223">
        <f>P5883*'Usages mobilité'!$BG39*(1+'Usages mobilité'!$BH39)^(P$5738-$D$5738)/1000</f>
        <v>0</v>
      </c>
      <c r="Q5934" s="223">
        <f>Q5883*'Usages mobilité'!$BG39*(1+'Usages mobilité'!$BH39)^(Q$5738-$D$5738)/1000</f>
        <v>0</v>
      </c>
      <c r="R5934" s="223">
        <f>R5883*'Usages mobilité'!$BG39*(1+'Usages mobilité'!$BH39)^(R$5738-$D$5738)/1000</f>
        <v>0</v>
      </c>
    </row>
    <row r="5935" spans="1:18" hidden="1" outlineLevel="2" x14ac:dyDescent="0.25">
      <c r="A5935" s="222" t="str">
        <f>'Usages mobilité'!A40</f>
        <v>Usage mobilité n°37</v>
      </c>
      <c r="B5935" s="222" t="s">
        <v>645</v>
      </c>
      <c r="C5935" s="222"/>
      <c r="D5935" s="223">
        <f>D5884*'Usages mobilité'!$BG40*(1+'Usages mobilité'!$BH40)^(D$5738-$D$5738)/1000</f>
        <v>0</v>
      </c>
      <c r="E5935" s="223">
        <f>E5884*'Usages mobilité'!$BG40*(1+'Usages mobilité'!$BH40)^(E$5738-$D$5738)/1000</f>
        <v>0</v>
      </c>
      <c r="F5935" s="223">
        <f>F5884*'Usages mobilité'!$BG40*(1+'Usages mobilité'!$BH40)^(F$5738-$D$5738)/1000</f>
        <v>0</v>
      </c>
      <c r="G5935" s="223">
        <f>G5884*'Usages mobilité'!$BG40*(1+'Usages mobilité'!$BH40)^(G$5738-$D$5738)/1000</f>
        <v>0</v>
      </c>
      <c r="H5935" s="223">
        <f>H5884*'Usages mobilité'!$BG40*(1+'Usages mobilité'!$BH40)^(H$5738-$D$5738)/1000</f>
        <v>0</v>
      </c>
      <c r="I5935" s="223">
        <f>I5884*'Usages mobilité'!$BG40*(1+'Usages mobilité'!$BH40)^(I$5738-$D$5738)/1000</f>
        <v>0</v>
      </c>
      <c r="J5935" s="223">
        <f>J5884*'Usages mobilité'!$BG40*(1+'Usages mobilité'!$BH40)^(J$5738-$D$5738)/1000</f>
        <v>0</v>
      </c>
      <c r="K5935" s="223">
        <f>K5884*'Usages mobilité'!$BG40*(1+'Usages mobilité'!$BH40)^(K$5738-$D$5738)/1000</f>
        <v>0</v>
      </c>
      <c r="L5935" s="223">
        <f>L5884*'Usages mobilité'!$BG40*(1+'Usages mobilité'!$BH40)^(L$5738-$D$5738)/1000</f>
        <v>0</v>
      </c>
      <c r="M5935" s="223">
        <f>M5884*'Usages mobilité'!$BG40*(1+'Usages mobilité'!$BH40)^(M$5738-$D$5738)/1000</f>
        <v>0</v>
      </c>
      <c r="N5935" s="223">
        <f>N5884*'Usages mobilité'!$BG40*(1+'Usages mobilité'!$BH40)^(N$5738-$D$5738)/1000</f>
        <v>0</v>
      </c>
      <c r="O5935" s="223">
        <f>O5884*'Usages mobilité'!$BG40*(1+'Usages mobilité'!$BH40)^(O$5738-$D$5738)/1000</f>
        <v>0</v>
      </c>
      <c r="P5935" s="223">
        <f>P5884*'Usages mobilité'!$BG40*(1+'Usages mobilité'!$BH40)^(P$5738-$D$5738)/1000</f>
        <v>0</v>
      </c>
      <c r="Q5935" s="223">
        <f>Q5884*'Usages mobilité'!$BG40*(1+'Usages mobilité'!$BH40)^(Q$5738-$D$5738)/1000</f>
        <v>0</v>
      </c>
      <c r="R5935" s="223">
        <f>R5884*'Usages mobilité'!$BG40*(1+'Usages mobilité'!$BH40)^(R$5738-$D$5738)/1000</f>
        <v>0</v>
      </c>
    </row>
    <row r="5936" spans="1:18" hidden="1" outlineLevel="2" x14ac:dyDescent="0.25">
      <c r="A5936" s="222" t="str">
        <f>'Usages mobilité'!A41</f>
        <v>Usage mobilité n°38</v>
      </c>
      <c r="B5936" s="222" t="s">
        <v>645</v>
      </c>
      <c r="C5936" s="222"/>
      <c r="D5936" s="223">
        <f>D5885*'Usages mobilité'!$BG41*(1+'Usages mobilité'!$BH41)^(D$5738-$D$5738)/1000</f>
        <v>0</v>
      </c>
      <c r="E5936" s="223">
        <f>E5885*'Usages mobilité'!$BG41*(1+'Usages mobilité'!$BH41)^(E$5738-$D$5738)/1000</f>
        <v>0</v>
      </c>
      <c r="F5936" s="223">
        <f>F5885*'Usages mobilité'!$BG41*(1+'Usages mobilité'!$BH41)^(F$5738-$D$5738)/1000</f>
        <v>0</v>
      </c>
      <c r="G5936" s="223">
        <f>G5885*'Usages mobilité'!$BG41*(1+'Usages mobilité'!$BH41)^(G$5738-$D$5738)/1000</f>
        <v>0</v>
      </c>
      <c r="H5936" s="223">
        <f>H5885*'Usages mobilité'!$BG41*(1+'Usages mobilité'!$BH41)^(H$5738-$D$5738)/1000</f>
        <v>0</v>
      </c>
      <c r="I5936" s="223">
        <f>I5885*'Usages mobilité'!$BG41*(1+'Usages mobilité'!$BH41)^(I$5738-$D$5738)/1000</f>
        <v>0</v>
      </c>
      <c r="J5936" s="223">
        <f>J5885*'Usages mobilité'!$BG41*(1+'Usages mobilité'!$BH41)^(J$5738-$D$5738)/1000</f>
        <v>0</v>
      </c>
      <c r="K5936" s="223">
        <f>K5885*'Usages mobilité'!$BG41*(1+'Usages mobilité'!$BH41)^(K$5738-$D$5738)/1000</f>
        <v>0</v>
      </c>
      <c r="L5936" s="223">
        <f>L5885*'Usages mobilité'!$BG41*(1+'Usages mobilité'!$BH41)^(L$5738-$D$5738)/1000</f>
        <v>0</v>
      </c>
      <c r="M5936" s="223">
        <f>M5885*'Usages mobilité'!$BG41*(1+'Usages mobilité'!$BH41)^(M$5738-$D$5738)/1000</f>
        <v>0</v>
      </c>
      <c r="N5936" s="223">
        <f>N5885*'Usages mobilité'!$BG41*(1+'Usages mobilité'!$BH41)^(N$5738-$D$5738)/1000</f>
        <v>0</v>
      </c>
      <c r="O5936" s="223">
        <f>O5885*'Usages mobilité'!$BG41*(1+'Usages mobilité'!$BH41)^(O$5738-$D$5738)/1000</f>
        <v>0</v>
      </c>
      <c r="P5936" s="223">
        <f>P5885*'Usages mobilité'!$BG41*(1+'Usages mobilité'!$BH41)^(P$5738-$D$5738)/1000</f>
        <v>0</v>
      </c>
      <c r="Q5936" s="223">
        <f>Q5885*'Usages mobilité'!$BG41*(1+'Usages mobilité'!$BH41)^(Q$5738-$D$5738)/1000</f>
        <v>0</v>
      </c>
      <c r="R5936" s="223">
        <f>R5885*'Usages mobilité'!$BG41*(1+'Usages mobilité'!$BH41)^(R$5738-$D$5738)/1000</f>
        <v>0</v>
      </c>
    </row>
    <row r="5937" spans="1:18" hidden="1" outlineLevel="2" x14ac:dyDescent="0.25">
      <c r="A5937" s="222" t="str">
        <f>'Usages mobilité'!A42</f>
        <v>Usage mobilité n°39</v>
      </c>
      <c r="B5937" s="222" t="s">
        <v>645</v>
      </c>
      <c r="C5937" s="222"/>
      <c r="D5937" s="223">
        <f>D5886*'Usages mobilité'!$BG42*(1+'Usages mobilité'!$BH42)^(D$5738-$D$5738)/1000</f>
        <v>0</v>
      </c>
      <c r="E5937" s="223">
        <f>E5886*'Usages mobilité'!$BG42*(1+'Usages mobilité'!$BH42)^(E$5738-$D$5738)/1000</f>
        <v>0</v>
      </c>
      <c r="F5937" s="223">
        <f>F5886*'Usages mobilité'!$BG42*(1+'Usages mobilité'!$BH42)^(F$5738-$D$5738)/1000</f>
        <v>0</v>
      </c>
      <c r="G5937" s="223">
        <f>G5886*'Usages mobilité'!$BG42*(1+'Usages mobilité'!$BH42)^(G$5738-$D$5738)/1000</f>
        <v>0</v>
      </c>
      <c r="H5937" s="223">
        <f>H5886*'Usages mobilité'!$BG42*(1+'Usages mobilité'!$BH42)^(H$5738-$D$5738)/1000</f>
        <v>0</v>
      </c>
      <c r="I5937" s="223">
        <f>I5886*'Usages mobilité'!$BG42*(1+'Usages mobilité'!$BH42)^(I$5738-$D$5738)/1000</f>
        <v>0</v>
      </c>
      <c r="J5937" s="223">
        <f>J5886*'Usages mobilité'!$BG42*(1+'Usages mobilité'!$BH42)^(J$5738-$D$5738)/1000</f>
        <v>0</v>
      </c>
      <c r="K5937" s="223">
        <f>K5886*'Usages mobilité'!$BG42*(1+'Usages mobilité'!$BH42)^(K$5738-$D$5738)/1000</f>
        <v>0</v>
      </c>
      <c r="L5937" s="223">
        <f>L5886*'Usages mobilité'!$BG42*(1+'Usages mobilité'!$BH42)^(L$5738-$D$5738)/1000</f>
        <v>0</v>
      </c>
      <c r="M5937" s="223">
        <f>M5886*'Usages mobilité'!$BG42*(1+'Usages mobilité'!$BH42)^(M$5738-$D$5738)/1000</f>
        <v>0</v>
      </c>
      <c r="N5937" s="223">
        <f>N5886*'Usages mobilité'!$BG42*(1+'Usages mobilité'!$BH42)^(N$5738-$D$5738)/1000</f>
        <v>0</v>
      </c>
      <c r="O5937" s="223">
        <f>O5886*'Usages mobilité'!$BG42*(1+'Usages mobilité'!$BH42)^(O$5738-$D$5738)/1000</f>
        <v>0</v>
      </c>
      <c r="P5937" s="223">
        <f>P5886*'Usages mobilité'!$BG42*(1+'Usages mobilité'!$BH42)^(P$5738-$D$5738)/1000</f>
        <v>0</v>
      </c>
      <c r="Q5937" s="223">
        <f>Q5886*'Usages mobilité'!$BG42*(1+'Usages mobilité'!$BH42)^(Q$5738-$D$5738)/1000</f>
        <v>0</v>
      </c>
      <c r="R5937" s="223">
        <f>R5886*'Usages mobilité'!$BG42*(1+'Usages mobilité'!$BH42)^(R$5738-$D$5738)/1000</f>
        <v>0</v>
      </c>
    </row>
    <row r="5938" spans="1:18" hidden="1" outlineLevel="2" x14ac:dyDescent="0.25">
      <c r="A5938" s="222" t="str">
        <f>'Usages mobilité'!A43</f>
        <v>Usage mobilité n°40</v>
      </c>
      <c r="B5938" s="222" t="s">
        <v>645</v>
      </c>
      <c r="C5938" s="222"/>
      <c r="D5938" s="223">
        <f>D5887*'Usages mobilité'!$BG43*(1+'Usages mobilité'!$BH43)^(D$5738-$D$5738)/1000</f>
        <v>0</v>
      </c>
      <c r="E5938" s="223">
        <f>E5887*'Usages mobilité'!$BG43*(1+'Usages mobilité'!$BH43)^(E$5738-$D$5738)/1000</f>
        <v>0</v>
      </c>
      <c r="F5938" s="223">
        <f>F5887*'Usages mobilité'!$BG43*(1+'Usages mobilité'!$BH43)^(F$5738-$D$5738)/1000</f>
        <v>0</v>
      </c>
      <c r="G5938" s="223">
        <f>G5887*'Usages mobilité'!$BG43*(1+'Usages mobilité'!$BH43)^(G$5738-$D$5738)/1000</f>
        <v>0</v>
      </c>
      <c r="H5938" s="223">
        <f>H5887*'Usages mobilité'!$BG43*(1+'Usages mobilité'!$BH43)^(H$5738-$D$5738)/1000</f>
        <v>0</v>
      </c>
      <c r="I5938" s="223">
        <f>I5887*'Usages mobilité'!$BG43*(1+'Usages mobilité'!$BH43)^(I$5738-$D$5738)/1000</f>
        <v>0</v>
      </c>
      <c r="J5938" s="223">
        <f>J5887*'Usages mobilité'!$BG43*(1+'Usages mobilité'!$BH43)^(J$5738-$D$5738)/1000</f>
        <v>0</v>
      </c>
      <c r="K5938" s="223">
        <f>K5887*'Usages mobilité'!$BG43*(1+'Usages mobilité'!$BH43)^(K$5738-$D$5738)/1000</f>
        <v>0</v>
      </c>
      <c r="L5938" s="223">
        <f>L5887*'Usages mobilité'!$BG43*(1+'Usages mobilité'!$BH43)^(L$5738-$D$5738)/1000</f>
        <v>0</v>
      </c>
      <c r="M5938" s="223">
        <f>M5887*'Usages mobilité'!$BG43*(1+'Usages mobilité'!$BH43)^(M$5738-$D$5738)/1000</f>
        <v>0</v>
      </c>
      <c r="N5938" s="223">
        <f>N5887*'Usages mobilité'!$BG43*(1+'Usages mobilité'!$BH43)^(N$5738-$D$5738)/1000</f>
        <v>0</v>
      </c>
      <c r="O5938" s="223">
        <f>O5887*'Usages mobilité'!$BG43*(1+'Usages mobilité'!$BH43)^(O$5738-$D$5738)/1000</f>
        <v>0</v>
      </c>
      <c r="P5938" s="223">
        <f>P5887*'Usages mobilité'!$BG43*(1+'Usages mobilité'!$BH43)^(P$5738-$D$5738)/1000</f>
        <v>0</v>
      </c>
      <c r="Q5938" s="223">
        <f>Q5887*'Usages mobilité'!$BG43*(1+'Usages mobilité'!$BH43)^(Q$5738-$D$5738)/1000</f>
        <v>0</v>
      </c>
      <c r="R5938" s="223">
        <f>R5887*'Usages mobilité'!$BG43*(1+'Usages mobilité'!$BH43)^(R$5738-$D$5738)/1000</f>
        <v>0</v>
      </c>
    </row>
    <row r="5939" spans="1:18" hidden="1" outlineLevel="2" x14ac:dyDescent="0.25">
      <c r="A5939" s="222" t="str">
        <f>'Usages mobilité'!A44</f>
        <v>Usage mobilité n°41</v>
      </c>
      <c r="B5939" s="222" t="s">
        <v>645</v>
      </c>
      <c r="C5939" s="222"/>
      <c r="D5939" s="223">
        <f>D5888*'Usages mobilité'!$BG44*(1+'Usages mobilité'!$BH44)^(D$5738-$D$5738)/1000</f>
        <v>0</v>
      </c>
      <c r="E5939" s="223">
        <f>E5888*'Usages mobilité'!$BG44*(1+'Usages mobilité'!$BH44)^(E$5738-$D$5738)/1000</f>
        <v>0</v>
      </c>
      <c r="F5939" s="223">
        <f>F5888*'Usages mobilité'!$BG44*(1+'Usages mobilité'!$BH44)^(F$5738-$D$5738)/1000</f>
        <v>0</v>
      </c>
      <c r="G5939" s="223">
        <f>G5888*'Usages mobilité'!$BG44*(1+'Usages mobilité'!$BH44)^(G$5738-$D$5738)/1000</f>
        <v>0</v>
      </c>
      <c r="H5939" s="223">
        <f>H5888*'Usages mobilité'!$BG44*(1+'Usages mobilité'!$BH44)^(H$5738-$D$5738)/1000</f>
        <v>0</v>
      </c>
      <c r="I5939" s="223">
        <f>I5888*'Usages mobilité'!$BG44*(1+'Usages mobilité'!$BH44)^(I$5738-$D$5738)/1000</f>
        <v>0</v>
      </c>
      <c r="J5939" s="223">
        <f>J5888*'Usages mobilité'!$BG44*(1+'Usages mobilité'!$BH44)^(J$5738-$D$5738)/1000</f>
        <v>0</v>
      </c>
      <c r="K5939" s="223">
        <f>K5888*'Usages mobilité'!$BG44*(1+'Usages mobilité'!$BH44)^(K$5738-$D$5738)/1000</f>
        <v>0</v>
      </c>
      <c r="L5939" s="223">
        <f>L5888*'Usages mobilité'!$BG44*(1+'Usages mobilité'!$BH44)^(L$5738-$D$5738)/1000</f>
        <v>0</v>
      </c>
      <c r="M5939" s="223">
        <f>M5888*'Usages mobilité'!$BG44*(1+'Usages mobilité'!$BH44)^(M$5738-$D$5738)/1000</f>
        <v>0</v>
      </c>
      <c r="N5939" s="223">
        <f>N5888*'Usages mobilité'!$BG44*(1+'Usages mobilité'!$BH44)^(N$5738-$D$5738)/1000</f>
        <v>0</v>
      </c>
      <c r="O5939" s="223">
        <f>O5888*'Usages mobilité'!$BG44*(1+'Usages mobilité'!$BH44)^(O$5738-$D$5738)/1000</f>
        <v>0</v>
      </c>
      <c r="P5939" s="223">
        <f>P5888*'Usages mobilité'!$BG44*(1+'Usages mobilité'!$BH44)^(P$5738-$D$5738)/1000</f>
        <v>0</v>
      </c>
      <c r="Q5939" s="223">
        <f>Q5888*'Usages mobilité'!$BG44*(1+'Usages mobilité'!$BH44)^(Q$5738-$D$5738)/1000</f>
        <v>0</v>
      </c>
      <c r="R5939" s="223">
        <f>R5888*'Usages mobilité'!$BG44*(1+'Usages mobilité'!$BH44)^(R$5738-$D$5738)/1000</f>
        <v>0</v>
      </c>
    </row>
    <row r="5940" spans="1:18" hidden="1" outlineLevel="2" x14ac:dyDescent="0.25">
      <c r="A5940" s="222" t="str">
        <f>'Usages mobilité'!A45</f>
        <v>Usage mobilité n°42</v>
      </c>
      <c r="B5940" s="222" t="s">
        <v>645</v>
      </c>
      <c r="C5940" s="222"/>
      <c r="D5940" s="223">
        <f>D5889*'Usages mobilité'!$BG45*(1+'Usages mobilité'!$BH45)^(D$5738-$D$5738)/1000</f>
        <v>0</v>
      </c>
      <c r="E5940" s="223">
        <f>E5889*'Usages mobilité'!$BG45*(1+'Usages mobilité'!$BH45)^(E$5738-$D$5738)/1000</f>
        <v>0</v>
      </c>
      <c r="F5940" s="223">
        <f>F5889*'Usages mobilité'!$BG45*(1+'Usages mobilité'!$BH45)^(F$5738-$D$5738)/1000</f>
        <v>0</v>
      </c>
      <c r="G5940" s="223">
        <f>G5889*'Usages mobilité'!$BG45*(1+'Usages mobilité'!$BH45)^(G$5738-$D$5738)/1000</f>
        <v>0</v>
      </c>
      <c r="H5940" s="223">
        <f>H5889*'Usages mobilité'!$BG45*(1+'Usages mobilité'!$BH45)^(H$5738-$D$5738)/1000</f>
        <v>0</v>
      </c>
      <c r="I5940" s="223">
        <f>I5889*'Usages mobilité'!$BG45*(1+'Usages mobilité'!$BH45)^(I$5738-$D$5738)/1000</f>
        <v>0</v>
      </c>
      <c r="J5940" s="223">
        <f>J5889*'Usages mobilité'!$BG45*(1+'Usages mobilité'!$BH45)^(J$5738-$D$5738)/1000</f>
        <v>0</v>
      </c>
      <c r="K5940" s="223">
        <f>K5889*'Usages mobilité'!$BG45*(1+'Usages mobilité'!$BH45)^(K$5738-$D$5738)/1000</f>
        <v>0</v>
      </c>
      <c r="L5940" s="223">
        <f>L5889*'Usages mobilité'!$BG45*(1+'Usages mobilité'!$BH45)^(L$5738-$D$5738)/1000</f>
        <v>0</v>
      </c>
      <c r="M5940" s="223">
        <f>M5889*'Usages mobilité'!$BG45*(1+'Usages mobilité'!$BH45)^(M$5738-$D$5738)/1000</f>
        <v>0</v>
      </c>
      <c r="N5940" s="223">
        <f>N5889*'Usages mobilité'!$BG45*(1+'Usages mobilité'!$BH45)^(N$5738-$D$5738)/1000</f>
        <v>0</v>
      </c>
      <c r="O5940" s="223">
        <f>O5889*'Usages mobilité'!$BG45*(1+'Usages mobilité'!$BH45)^(O$5738-$D$5738)/1000</f>
        <v>0</v>
      </c>
      <c r="P5940" s="223">
        <f>P5889*'Usages mobilité'!$BG45*(1+'Usages mobilité'!$BH45)^(P$5738-$D$5738)/1000</f>
        <v>0</v>
      </c>
      <c r="Q5940" s="223">
        <f>Q5889*'Usages mobilité'!$BG45*(1+'Usages mobilité'!$BH45)^(Q$5738-$D$5738)/1000</f>
        <v>0</v>
      </c>
      <c r="R5940" s="223">
        <f>R5889*'Usages mobilité'!$BG45*(1+'Usages mobilité'!$BH45)^(R$5738-$D$5738)/1000</f>
        <v>0</v>
      </c>
    </row>
    <row r="5941" spans="1:18" hidden="1" outlineLevel="2" x14ac:dyDescent="0.25">
      <c r="A5941" s="222" t="str">
        <f>'Usages mobilité'!A46</f>
        <v>Usage mobilité n°43</v>
      </c>
      <c r="B5941" s="222" t="s">
        <v>645</v>
      </c>
      <c r="C5941" s="222"/>
      <c r="D5941" s="223">
        <f>D5890*'Usages mobilité'!$BG46*(1+'Usages mobilité'!$BH46)^(D$5738-$D$5738)/1000</f>
        <v>0</v>
      </c>
      <c r="E5941" s="223">
        <f>E5890*'Usages mobilité'!$BG46*(1+'Usages mobilité'!$BH46)^(E$5738-$D$5738)/1000</f>
        <v>0</v>
      </c>
      <c r="F5941" s="223">
        <f>F5890*'Usages mobilité'!$BG46*(1+'Usages mobilité'!$BH46)^(F$5738-$D$5738)/1000</f>
        <v>0</v>
      </c>
      <c r="G5941" s="223">
        <f>G5890*'Usages mobilité'!$BG46*(1+'Usages mobilité'!$BH46)^(G$5738-$D$5738)/1000</f>
        <v>0</v>
      </c>
      <c r="H5941" s="223">
        <f>H5890*'Usages mobilité'!$BG46*(1+'Usages mobilité'!$BH46)^(H$5738-$D$5738)/1000</f>
        <v>0</v>
      </c>
      <c r="I5941" s="223">
        <f>I5890*'Usages mobilité'!$BG46*(1+'Usages mobilité'!$BH46)^(I$5738-$D$5738)/1000</f>
        <v>0</v>
      </c>
      <c r="J5941" s="223">
        <f>J5890*'Usages mobilité'!$BG46*(1+'Usages mobilité'!$BH46)^(J$5738-$D$5738)/1000</f>
        <v>0</v>
      </c>
      <c r="K5941" s="223">
        <f>K5890*'Usages mobilité'!$BG46*(1+'Usages mobilité'!$BH46)^(K$5738-$D$5738)/1000</f>
        <v>0</v>
      </c>
      <c r="L5941" s="223">
        <f>L5890*'Usages mobilité'!$BG46*(1+'Usages mobilité'!$BH46)^(L$5738-$D$5738)/1000</f>
        <v>0</v>
      </c>
      <c r="M5941" s="223">
        <f>M5890*'Usages mobilité'!$BG46*(1+'Usages mobilité'!$BH46)^(M$5738-$D$5738)/1000</f>
        <v>0</v>
      </c>
      <c r="N5941" s="223">
        <f>N5890*'Usages mobilité'!$BG46*(1+'Usages mobilité'!$BH46)^(N$5738-$D$5738)/1000</f>
        <v>0</v>
      </c>
      <c r="O5941" s="223">
        <f>O5890*'Usages mobilité'!$BG46*(1+'Usages mobilité'!$BH46)^(O$5738-$D$5738)/1000</f>
        <v>0</v>
      </c>
      <c r="P5941" s="223">
        <f>P5890*'Usages mobilité'!$BG46*(1+'Usages mobilité'!$BH46)^(P$5738-$D$5738)/1000</f>
        <v>0</v>
      </c>
      <c r="Q5941" s="223">
        <f>Q5890*'Usages mobilité'!$BG46*(1+'Usages mobilité'!$BH46)^(Q$5738-$D$5738)/1000</f>
        <v>0</v>
      </c>
      <c r="R5941" s="223">
        <f>R5890*'Usages mobilité'!$BG46*(1+'Usages mobilité'!$BH46)^(R$5738-$D$5738)/1000</f>
        <v>0</v>
      </c>
    </row>
    <row r="5942" spans="1:18" hidden="1" outlineLevel="2" x14ac:dyDescent="0.25">
      <c r="A5942" s="222" t="str">
        <f>'Usages mobilité'!A47</f>
        <v>Usage mobilité n°44</v>
      </c>
      <c r="B5942" s="222" t="s">
        <v>645</v>
      </c>
      <c r="C5942" s="222"/>
      <c r="D5942" s="223">
        <f>D5891*'Usages mobilité'!$BG47*(1+'Usages mobilité'!$BH47)^(D$5738-$D$5738)/1000</f>
        <v>0</v>
      </c>
      <c r="E5942" s="223">
        <f>E5891*'Usages mobilité'!$BG47*(1+'Usages mobilité'!$BH47)^(E$5738-$D$5738)/1000</f>
        <v>0</v>
      </c>
      <c r="F5942" s="223">
        <f>F5891*'Usages mobilité'!$BG47*(1+'Usages mobilité'!$BH47)^(F$5738-$D$5738)/1000</f>
        <v>0</v>
      </c>
      <c r="G5942" s="223">
        <f>G5891*'Usages mobilité'!$BG47*(1+'Usages mobilité'!$BH47)^(G$5738-$D$5738)/1000</f>
        <v>0</v>
      </c>
      <c r="H5942" s="223">
        <f>H5891*'Usages mobilité'!$BG47*(1+'Usages mobilité'!$BH47)^(H$5738-$D$5738)/1000</f>
        <v>0</v>
      </c>
      <c r="I5942" s="223">
        <f>I5891*'Usages mobilité'!$BG47*(1+'Usages mobilité'!$BH47)^(I$5738-$D$5738)/1000</f>
        <v>0</v>
      </c>
      <c r="J5942" s="223">
        <f>J5891*'Usages mobilité'!$BG47*(1+'Usages mobilité'!$BH47)^(J$5738-$D$5738)/1000</f>
        <v>0</v>
      </c>
      <c r="K5942" s="223">
        <f>K5891*'Usages mobilité'!$BG47*(1+'Usages mobilité'!$BH47)^(K$5738-$D$5738)/1000</f>
        <v>0</v>
      </c>
      <c r="L5942" s="223">
        <f>L5891*'Usages mobilité'!$BG47*(1+'Usages mobilité'!$BH47)^(L$5738-$D$5738)/1000</f>
        <v>0</v>
      </c>
      <c r="M5942" s="223">
        <f>M5891*'Usages mobilité'!$BG47*(1+'Usages mobilité'!$BH47)^(M$5738-$D$5738)/1000</f>
        <v>0</v>
      </c>
      <c r="N5942" s="223">
        <f>N5891*'Usages mobilité'!$BG47*(1+'Usages mobilité'!$BH47)^(N$5738-$D$5738)/1000</f>
        <v>0</v>
      </c>
      <c r="O5942" s="223">
        <f>O5891*'Usages mobilité'!$BG47*(1+'Usages mobilité'!$BH47)^(O$5738-$D$5738)/1000</f>
        <v>0</v>
      </c>
      <c r="P5942" s="223">
        <f>P5891*'Usages mobilité'!$BG47*(1+'Usages mobilité'!$BH47)^(P$5738-$D$5738)/1000</f>
        <v>0</v>
      </c>
      <c r="Q5942" s="223">
        <f>Q5891*'Usages mobilité'!$BG47*(1+'Usages mobilité'!$BH47)^(Q$5738-$D$5738)/1000</f>
        <v>0</v>
      </c>
      <c r="R5942" s="223">
        <f>R5891*'Usages mobilité'!$BG47*(1+'Usages mobilité'!$BH47)^(R$5738-$D$5738)/1000</f>
        <v>0</v>
      </c>
    </row>
    <row r="5943" spans="1:18" hidden="1" outlineLevel="2" x14ac:dyDescent="0.25">
      <c r="A5943" s="222" t="str">
        <f>'Usages mobilité'!A48</f>
        <v>Usage mobilité n°45</v>
      </c>
      <c r="B5943" s="222" t="s">
        <v>645</v>
      </c>
      <c r="C5943" s="222"/>
      <c r="D5943" s="223">
        <f>D5892*'Usages mobilité'!$BG48*(1+'Usages mobilité'!$BH48)^(D$5738-$D$5738)/1000</f>
        <v>0</v>
      </c>
      <c r="E5943" s="223">
        <f>E5892*'Usages mobilité'!$BG48*(1+'Usages mobilité'!$BH48)^(E$5738-$D$5738)/1000</f>
        <v>0</v>
      </c>
      <c r="F5943" s="223">
        <f>F5892*'Usages mobilité'!$BG48*(1+'Usages mobilité'!$BH48)^(F$5738-$D$5738)/1000</f>
        <v>0</v>
      </c>
      <c r="G5943" s="223">
        <f>G5892*'Usages mobilité'!$BG48*(1+'Usages mobilité'!$BH48)^(G$5738-$D$5738)/1000</f>
        <v>0</v>
      </c>
      <c r="H5943" s="223">
        <f>H5892*'Usages mobilité'!$BG48*(1+'Usages mobilité'!$BH48)^(H$5738-$D$5738)/1000</f>
        <v>0</v>
      </c>
      <c r="I5943" s="223">
        <f>I5892*'Usages mobilité'!$BG48*(1+'Usages mobilité'!$BH48)^(I$5738-$D$5738)/1000</f>
        <v>0</v>
      </c>
      <c r="J5943" s="223">
        <f>J5892*'Usages mobilité'!$BG48*(1+'Usages mobilité'!$BH48)^(J$5738-$D$5738)/1000</f>
        <v>0</v>
      </c>
      <c r="K5943" s="223">
        <f>K5892*'Usages mobilité'!$BG48*(1+'Usages mobilité'!$BH48)^(K$5738-$D$5738)/1000</f>
        <v>0</v>
      </c>
      <c r="L5943" s="223">
        <f>L5892*'Usages mobilité'!$BG48*(1+'Usages mobilité'!$BH48)^(L$5738-$D$5738)/1000</f>
        <v>0</v>
      </c>
      <c r="M5943" s="223">
        <f>M5892*'Usages mobilité'!$BG48*(1+'Usages mobilité'!$BH48)^(M$5738-$D$5738)/1000</f>
        <v>0</v>
      </c>
      <c r="N5943" s="223">
        <f>N5892*'Usages mobilité'!$BG48*(1+'Usages mobilité'!$BH48)^(N$5738-$D$5738)/1000</f>
        <v>0</v>
      </c>
      <c r="O5943" s="223">
        <f>O5892*'Usages mobilité'!$BG48*(1+'Usages mobilité'!$BH48)^(O$5738-$D$5738)/1000</f>
        <v>0</v>
      </c>
      <c r="P5943" s="223">
        <f>P5892*'Usages mobilité'!$BG48*(1+'Usages mobilité'!$BH48)^(P$5738-$D$5738)/1000</f>
        <v>0</v>
      </c>
      <c r="Q5943" s="223">
        <f>Q5892*'Usages mobilité'!$BG48*(1+'Usages mobilité'!$BH48)^(Q$5738-$D$5738)/1000</f>
        <v>0</v>
      </c>
      <c r="R5943" s="223">
        <f>R5892*'Usages mobilité'!$BG48*(1+'Usages mobilité'!$BH48)^(R$5738-$D$5738)/1000</f>
        <v>0</v>
      </c>
    </row>
    <row r="5944" spans="1:18" hidden="1" outlineLevel="2" x14ac:dyDescent="0.25">
      <c r="A5944" s="222" t="str">
        <f>'Usages mobilité'!A49</f>
        <v>Usage mobilité n°46</v>
      </c>
      <c r="B5944" s="222" t="s">
        <v>645</v>
      </c>
      <c r="C5944" s="222"/>
      <c r="D5944" s="223">
        <f>D5893*'Usages mobilité'!$BG49*(1+'Usages mobilité'!$BH49)^(D$5738-$D$5738)/1000</f>
        <v>0</v>
      </c>
      <c r="E5944" s="223">
        <f>E5893*'Usages mobilité'!$BG49*(1+'Usages mobilité'!$BH49)^(E$5738-$D$5738)/1000</f>
        <v>0</v>
      </c>
      <c r="F5944" s="223">
        <f>F5893*'Usages mobilité'!$BG49*(1+'Usages mobilité'!$BH49)^(F$5738-$D$5738)/1000</f>
        <v>0</v>
      </c>
      <c r="G5944" s="223">
        <f>G5893*'Usages mobilité'!$BG49*(1+'Usages mobilité'!$BH49)^(G$5738-$D$5738)/1000</f>
        <v>0</v>
      </c>
      <c r="H5944" s="223">
        <f>H5893*'Usages mobilité'!$BG49*(1+'Usages mobilité'!$BH49)^(H$5738-$D$5738)/1000</f>
        <v>0</v>
      </c>
      <c r="I5944" s="223">
        <f>I5893*'Usages mobilité'!$BG49*(1+'Usages mobilité'!$BH49)^(I$5738-$D$5738)/1000</f>
        <v>0</v>
      </c>
      <c r="J5944" s="223">
        <f>J5893*'Usages mobilité'!$BG49*(1+'Usages mobilité'!$BH49)^(J$5738-$D$5738)/1000</f>
        <v>0</v>
      </c>
      <c r="K5944" s="223">
        <f>K5893*'Usages mobilité'!$BG49*(1+'Usages mobilité'!$BH49)^(K$5738-$D$5738)/1000</f>
        <v>0</v>
      </c>
      <c r="L5944" s="223">
        <f>L5893*'Usages mobilité'!$BG49*(1+'Usages mobilité'!$BH49)^(L$5738-$D$5738)/1000</f>
        <v>0</v>
      </c>
      <c r="M5944" s="223">
        <f>M5893*'Usages mobilité'!$BG49*(1+'Usages mobilité'!$BH49)^(M$5738-$D$5738)/1000</f>
        <v>0</v>
      </c>
      <c r="N5944" s="223">
        <f>N5893*'Usages mobilité'!$BG49*(1+'Usages mobilité'!$BH49)^(N$5738-$D$5738)/1000</f>
        <v>0</v>
      </c>
      <c r="O5944" s="223">
        <f>O5893*'Usages mobilité'!$BG49*(1+'Usages mobilité'!$BH49)^(O$5738-$D$5738)/1000</f>
        <v>0</v>
      </c>
      <c r="P5944" s="223">
        <f>P5893*'Usages mobilité'!$BG49*(1+'Usages mobilité'!$BH49)^(P$5738-$D$5738)/1000</f>
        <v>0</v>
      </c>
      <c r="Q5944" s="223">
        <f>Q5893*'Usages mobilité'!$BG49*(1+'Usages mobilité'!$BH49)^(Q$5738-$D$5738)/1000</f>
        <v>0</v>
      </c>
      <c r="R5944" s="223">
        <f>R5893*'Usages mobilité'!$BG49*(1+'Usages mobilité'!$BH49)^(R$5738-$D$5738)/1000</f>
        <v>0</v>
      </c>
    </row>
    <row r="5945" spans="1:18" hidden="1" outlineLevel="2" x14ac:dyDescent="0.25">
      <c r="A5945" s="222" t="str">
        <f>'Usages mobilité'!A50</f>
        <v>Usage mobilité n°47</v>
      </c>
      <c r="B5945" s="222" t="s">
        <v>645</v>
      </c>
      <c r="C5945" s="222"/>
      <c r="D5945" s="223">
        <f>D5894*'Usages mobilité'!$BG50*(1+'Usages mobilité'!$BH50)^(D$5738-$D$5738)/1000</f>
        <v>0</v>
      </c>
      <c r="E5945" s="223">
        <f>E5894*'Usages mobilité'!$BG50*(1+'Usages mobilité'!$BH50)^(E$5738-$D$5738)/1000</f>
        <v>0</v>
      </c>
      <c r="F5945" s="223">
        <f>F5894*'Usages mobilité'!$BG50*(1+'Usages mobilité'!$BH50)^(F$5738-$D$5738)/1000</f>
        <v>0</v>
      </c>
      <c r="G5945" s="223">
        <f>G5894*'Usages mobilité'!$BG50*(1+'Usages mobilité'!$BH50)^(G$5738-$D$5738)/1000</f>
        <v>0</v>
      </c>
      <c r="H5945" s="223">
        <f>H5894*'Usages mobilité'!$BG50*(1+'Usages mobilité'!$BH50)^(H$5738-$D$5738)/1000</f>
        <v>0</v>
      </c>
      <c r="I5945" s="223">
        <f>I5894*'Usages mobilité'!$BG50*(1+'Usages mobilité'!$BH50)^(I$5738-$D$5738)/1000</f>
        <v>0</v>
      </c>
      <c r="J5945" s="223">
        <f>J5894*'Usages mobilité'!$BG50*(1+'Usages mobilité'!$BH50)^(J$5738-$D$5738)/1000</f>
        <v>0</v>
      </c>
      <c r="K5945" s="223">
        <f>K5894*'Usages mobilité'!$BG50*(1+'Usages mobilité'!$BH50)^(K$5738-$D$5738)/1000</f>
        <v>0</v>
      </c>
      <c r="L5945" s="223">
        <f>L5894*'Usages mobilité'!$BG50*(1+'Usages mobilité'!$BH50)^(L$5738-$D$5738)/1000</f>
        <v>0</v>
      </c>
      <c r="M5945" s="223">
        <f>M5894*'Usages mobilité'!$BG50*(1+'Usages mobilité'!$BH50)^(M$5738-$D$5738)/1000</f>
        <v>0</v>
      </c>
      <c r="N5945" s="223">
        <f>N5894*'Usages mobilité'!$BG50*(1+'Usages mobilité'!$BH50)^(N$5738-$D$5738)/1000</f>
        <v>0</v>
      </c>
      <c r="O5945" s="223">
        <f>O5894*'Usages mobilité'!$BG50*(1+'Usages mobilité'!$BH50)^(O$5738-$D$5738)/1000</f>
        <v>0</v>
      </c>
      <c r="P5945" s="223">
        <f>P5894*'Usages mobilité'!$BG50*(1+'Usages mobilité'!$BH50)^(P$5738-$D$5738)/1000</f>
        <v>0</v>
      </c>
      <c r="Q5945" s="223">
        <f>Q5894*'Usages mobilité'!$BG50*(1+'Usages mobilité'!$BH50)^(Q$5738-$D$5738)/1000</f>
        <v>0</v>
      </c>
      <c r="R5945" s="223">
        <f>R5894*'Usages mobilité'!$BG50*(1+'Usages mobilité'!$BH50)^(R$5738-$D$5738)/1000</f>
        <v>0</v>
      </c>
    </row>
    <row r="5946" spans="1:18" hidden="1" outlineLevel="2" x14ac:dyDescent="0.25">
      <c r="A5946" s="222" t="str">
        <f>'Usages mobilité'!A51</f>
        <v>Usage mobilité n°48</v>
      </c>
      <c r="B5946" s="222" t="s">
        <v>645</v>
      </c>
      <c r="C5946" s="222"/>
      <c r="D5946" s="223">
        <f>D5895*'Usages mobilité'!$BG51*(1+'Usages mobilité'!$BH51)^(D$5738-$D$5738)/1000</f>
        <v>0</v>
      </c>
      <c r="E5946" s="223">
        <f>E5895*'Usages mobilité'!$BG51*(1+'Usages mobilité'!$BH51)^(E$5738-$D$5738)/1000</f>
        <v>0</v>
      </c>
      <c r="F5946" s="223">
        <f>F5895*'Usages mobilité'!$BG51*(1+'Usages mobilité'!$BH51)^(F$5738-$D$5738)/1000</f>
        <v>0</v>
      </c>
      <c r="G5946" s="223">
        <f>G5895*'Usages mobilité'!$BG51*(1+'Usages mobilité'!$BH51)^(G$5738-$D$5738)/1000</f>
        <v>0</v>
      </c>
      <c r="H5946" s="223">
        <f>H5895*'Usages mobilité'!$BG51*(1+'Usages mobilité'!$BH51)^(H$5738-$D$5738)/1000</f>
        <v>0</v>
      </c>
      <c r="I5946" s="223">
        <f>I5895*'Usages mobilité'!$BG51*(1+'Usages mobilité'!$BH51)^(I$5738-$D$5738)/1000</f>
        <v>0</v>
      </c>
      <c r="J5946" s="223">
        <f>J5895*'Usages mobilité'!$BG51*(1+'Usages mobilité'!$BH51)^(J$5738-$D$5738)/1000</f>
        <v>0</v>
      </c>
      <c r="K5946" s="223">
        <f>K5895*'Usages mobilité'!$BG51*(1+'Usages mobilité'!$BH51)^(K$5738-$D$5738)/1000</f>
        <v>0</v>
      </c>
      <c r="L5946" s="223">
        <f>L5895*'Usages mobilité'!$BG51*(1+'Usages mobilité'!$BH51)^(L$5738-$D$5738)/1000</f>
        <v>0</v>
      </c>
      <c r="M5946" s="223">
        <f>M5895*'Usages mobilité'!$BG51*(1+'Usages mobilité'!$BH51)^(M$5738-$D$5738)/1000</f>
        <v>0</v>
      </c>
      <c r="N5946" s="223">
        <f>N5895*'Usages mobilité'!$BG51*(1+'Usages mobilité'!$BH51)^(N$5738-$D$5738)/1000</f>
        <v>0</v>
      </c>
      <c r="O5946" s="223">
        <f>O5895*'Usages mobilité'!$BG51*(1+'Usages mobilité'!$BH51)^(O$5738-$D$5738)/1000</f>
        <v>0</v>
      </c>
      <c r="P5946" s="223">
        <f>P5895*'Usages mobilité'!$BG51*(1+'Usages mobilité'!$BH51)^(P$5738-$D$5738)/1000</f>
        <v>0</v>
      </c>
      <c r="Q5946" s="223">
        <f>Q5895*'Usages mobilité'!$BG51*(1+'Usages mobilité'!$BH51)^(Q$5738-$D$5738)/1000</f>
        <v>0</v>
      </c>
      <c r="R5946" s="223">
        <f>R5895*'Usages mobilité'!$BG51*(1+'Usages mobilité'!$BH51)^(R$5738-$D$5738)/1000</f>
        <v>0</v>
      </c>
    </row>
    <row r="5947" spans="1:18" hidden="1" outlineLevel="2" x14ac:dyDescent="0.25">
      <c r="A5947" s="222" t="str">
        <f>'Usages mobilité'!A52</f>
        <v>Usage mobilité n°49</v>
      </c>
      <c r="B5947" s="222" t="s">
        <v>645</v>
      </c>
      <c r="C5947" s="222"/>
      <c r="D5947" s="223">
        <f>D5896*'Usages mobilité'!$BG52*(1+'Usages mobilité'!$BH52)^(D$5738-$D$5738)/1000</f>
        <v>0</v>
      </c>
      <c r="E5947" s="223">
        <f>E5896*'Usages mobilité'!$BG52*(1+'Usages mobilité'!$BH52)^(E$5738-$D$5738)/1000</f>
        <v>0</v>
      </c>
      <c r="F5947" s="223">
        <f>F5896*'Usages mobilité'!$BG52*(1+'Usages mobilité'!$BH52)^(F$5738-$D$5738)/1000</f>
        <v>0</v>
      </c>
      <c r="G5947" s="223">
        <f>G5896*'Usages mobilité'!$BG52*(1+'Usages mobilité'!$BH52)^(G$5738-$D$5738)/1000</f>
        <v>0</v>
      </c>
      <c r="H5947" s="223">
        <f>H5896*'Usages mobilité'!$BG52*(1+'Usages mobilité'!$BH52)^(H$5738-$D$5738)/1000</f>
        <v>0</v>
      </c>
      <c r="I5947" s="223">
        <f>I5896*'Usages mobilité'!$BG52*(1+'Usages mobilité'!$BH52)^(I$5738-$D$5738)/1000</f>
        <v>0</v>
      </c>
      <c r="J5947" s="223">
        <f>J5896*'Usages mobilité'!$BG52*(1+'Usages mobilité'!$BH52)^(J$5738-$D$5738)/1000</f>
        <v>0</v>
      </c>
      <c r="K5947" s="223">
        <f>K5896*'Usages mobilité'!$BG52*(1+'Usages mobilité'!$BH52)^(K$5738-$D$5738)/1000</f>
        <v>0</v>
      </c>
      <c r="L5947" s="223">
        <f>L5896*'Usages mobilité'!$BG52*(1+'Usages mobilité'!$BH52)^(L$5738-$D$5738)/1000</f>
        <v>0</v>
      </c>
      <c r="M5947" s="223">
        <f>M5896*'Usages mobilité'!$BG52*(1+'Usages mobilité'!$BH52)^(M$5738-$D$5738)/1000</f>
        <v>0</v>
      </c>
      <c r="N5947" s="223">
        <f>N5896*'Usages mobilité'!$BG52*(1+'Usages mobilité'!$BH52)^(N$5738-$D$5738)/1000</f>
        <v>0</v>
      </c>
      <c r="O5947" s="223">
        <f>O5896*'Usages mobilité'!$BG52*(1+'Usages mobilité'!$BH52)^(O$5738-$D$5738)/1000</f>
        <v>0</v>
      </c>
      <c r="P5947" s="223">
        <f>P5896*'Usages mobilité'!$BG52*(1+'Usages mobilité'!$BH52)^(P$5738-$D$5738)/1000</f>
        <v>0</v>
      </c>
      <c r="Q5947" s="223">
        <f>Q5896*'Usages mobilité'!$BG52*(1+'Usages mobilité'!$BH52)^(Q$5738-$D$5738)/1000</f>
        <v>0</v>
      </c>
      <c r="R5947" s="223">
        <f>R5896*'Usages mobilité'!$BG52*(1+'Usages mobilité'!$BH52)^(R$5738-$D$5738)/1000</f>
        <v>0</v>
      </c>
    </row>
    <row r="5948" spans="1:18" hidden="1" outlineLevel="2" x14ac:dyDescent="0.25">
      <c r="A5948" s="222" t="str">
        <f>'Usages mobilité'!A53</f>
        <v>Usage mobilité n°50</v>
      </c>
      <c r="B5948" s="222" t="s">
        <v>645</v>
      </c>
      <c r="C5948" s="222"/>
      <c r="D5948" s="223">
        <f>D5897*'Usages mobilité'!$BG53*(1+'Usages mobilité'!$BH53)^(D$5738-$D$5738)/1000</f>
        <v>0</v>
      </c>
      <c r="E5948" s="223">
        <f>E5897*'Usages mobilité'!$BG53*(1+'Usages mobilité'!$BH53)^(E$5738-$D$5738)/1000</f>
        <v>0</v>
      </c>
      <c r="F5948" s="223">
        <f>F5897*'Usages mobilité'!$BG53*(1+'Usages mobilité'!$BH53)^(F$5738-$D$5738)/1000</f>
        <v>0</v>
      </c>
      <c r="G5948" s="223">
        <f>G5897*'Usages mobilité'!$BG53*(1+'Usages mobilité'!$BH53)^(G$5738-$D$5738)/1000</f>
        <v>0</v>
      </c>
      <c r="H5948" s="223">
        <f>H5897*'Usages mobilité'!$BG53*(1+'Usages mobilité'!$BH53)^(H$5738-$D$5738)/1000</f>
        <v>0</v>
      </c>
      <c r="I5948" s="223">
        <f>I5897*'Usages mobilité'!$BG53*(1+'Usages mobilité'!$BH53)^(I$5738-$D$5738)/1000</f>
        <v>0</v>
      </c>
      <c r="J5948" s="223">
        <f>J5897*'Usages mobilité'!$BG53*(1+'Usages mobilité'!$BH53)^(J$5738-$D$5738)/1000</f>
        <v>0</v>
      </c>
      <c r="K5948" s="223">
        <f>K5897*'Usages mobilité'!$BG53*(1+'Usages mobilité'!$BH53)^(K$5738-$D$5738)/1000</f>
        <v>0</v>
      </c>
      <c r="L5948" s="223">
        <f>L5897*'Usages mobilité'!$BG53*(1+'Usages mobilité'!$BH53)^(L$5738-$D$5738)/1000</f>
        <v>0</v>
      </c>
      <c r="M5948" s="223">
        <f>M5897*'Usages mobilité'!$BG53*(1+'Usages mobilité'!$BH53)^(M$5738-$D$5738)/1000</f>
        <v>0</v>
      </c>
      <c r="N5948" s="223">
        <f>N5897*'Usages mobilité'!$BG53*(1+'Usages mobilité'!$BH53)^(N$5738-$D$5738)/1000</f>
        <v>0</v>
      </c>
      <c r="O5948" s="223">
        <f>O5897*'Usages mobilité'!$BG53*(1+'Usages mobilité'!$BH53)^(O$5738-$D$5738)/1000</f>
        <v>0</v>
      </c>
      <c r="P5948" s="223">
        <f>P5897*'Usages mobilité'!$BG53*(1+'Usages mobilité'!$BH53)^(P$5738-$D$5738)/1000</f>
        <v>0</v>
      </c>
      <c r="Q5948" s="223">
        <f>Q5897*'Usages mobilité'!$BG53*(1+'Usages mobilité'!$BH53)^(Q$5738-$D$5738)/1000</f>
        <v>0</v>
      </c>
      <c r="R5948" s="223">
        <f>R5897*'Usages mobilité'!$BG53*(1+'Usages mobilité'!$BH53)^(R$5738-$D$5738)/1000</f>
        <v>0</v>
      </c>
    </row>
    <row r="5949" spans="1:18" hidden="1" outlineLevel="1" collapsed="1" x14ac:dyDescent="0.25">
      <c r="A5949" s="222" t="s">
        <v>657</v>
      </c>
      <c r="B5949" s="222"/>
      <c r="C5949" s="222"/>
      <c r="D5949" s="223">
        <f t="shared" ref="D5949:R5949" si="519">SUM(D5899:D5948)</f>
        <v>0</v>
      </c>
      <c r="E5949" s="223">
        <f t="shared" si="519"/>
        <v>0</v>
      </c>
      <c r="F5949" s="223">
        <f t="shared" si="519"/>
        <v>0</v>
      </c>
      <c r="G5949" s="223">
        <f t="shared" si="519"/>
        <v>0</v>
      </c>
      <c r="H5949" s="223">
        <f t="shared" si="519"/>
        <v>0</v>
      </c>
      <c r="I5949" s="223">
        <f t="shared" si="519"/>
        <v>0</v>
      </c>
      <c r="J5949" s="223">
        <f t="shared" si="519"/>
        <v>0</v>
      </c>
      <c r="K5949" s="223">
        <f t="shared" si="519"/>
        <v>0</v>
      </c>
      <c r="L5949" s="223">
        <f t="shared" si="519"/>
        <v>0</v>
      </c>
      <c r="M5949" s="223">
        <f t="shared" si="519"/>
        <v>0</v>
      </c>
      <c r="N5949" s="223">
        <f t="shared" si="519"/>
        <v>0</v>
      </c>
      <c r="O5949" s="223">
        <f t="shared" si="519"/>
        <v>0</v>
      </c>
      <c r="P5949" s="223">
        <f t="shared" si="519"/>
        <v>0</v>
      </c>
      <c r="Q5949" s="223">
        <f t="shared" si="519"/>
        <v>0</v>
      </c>
      <c r="R5949" s="223">
        <f t="shared" si="519"/>
        <v>0</v>
      </c>
    </row>
    <row r="5950" spans="1:18" hidden="1" outlineLevel="1" x14ac:dyDescent="0.25">
      <c r="A5950" s="53" t="s">
        <v>652</v>
      </c>
      <c r="B5950" s="53"/>
      <c r="C5950" s="53"/>
      <c r="D5950" s="244"/>
      <c r="E5950" s="244"/>
      <c r="F5950" s="244"/>
      <c r="G5950" s="244"/>
      <c r="H5950" s="244"/>
      <c r="I5950" s="244"/>
      <c r="J5950" s="244"/>
      <c r="K5950" s="244"/>
      <c r="L5950" s="244"/>
      <c r="M5950" s="244"/>
      <c r="N5950" s="244"/>
      <c r="O5950" s="244"/>
      <c r="P5950" s="244"/>
      <c r="Q5950" s="244"/>
      <c r="R5950" s="244"/>
    </row>
    <row r="5951" spans="1:18" hidden="1" outlineLevel="1" x14ac:dyDescent="0.25">
      <c r="A5951" s="53" t="s">
        <v>658</v>
      </c>
      <c r="B5951" s="53"/>
      <c r="C5951" s="53"/>
      <c r="D5951" s="244"/>
      <c r="E5951" s="244"/>
      <c r="F5951" s="244"/>
      <c r="G5951" s="244"/>
      <c r="H5951" s="244"/>
      <c r="I5951" s="244"/>
      <c r="J5951" s="244"/>
      <c r="K5951" s="244"/>
      <c r="L5951" s="244"/>
      <c r="M5951" s="244"/>
      <c r="N5951" s="244"/>
      <c r="O5951" s="244"/>
      <c r="P5951" s="244"/>
      <c r="Q5951" s="244"/>
      <c r="R5951" s="244"/>
    </row>
    <row r="5952" spans="1:18" hidden="1" outlineLevel="1" x14ac:dyDescent="0.25">
      <c r="A5952" s="224" t="s">
        <v>40</v>
      </c>
      <c r="B5952" s="222"/>
      <c r="C5952" s="222"/>
      <c r="D5952" s="223">
        <f t="shared" ref="D5952:R5952" si="520">D5845+D5847+D5949+D5951</f>
        <v>0</v>
      </c>
      <c r="E5952" s="223">
        <f t="shared" si="520"/>
        <v>0</v>
      </c>
      <c r="F5952" s="223">
        <f t="shared" si="520"/>
        <v>0</v>
      </c>
      <c r="G5952" s="223">
        <f t="shared" si="520"/>
        <v>0</v>
      </c>
      <c r="H5952" s="223">
        <f t="shared" si="520"/>
        <v>0</v>
      </c>
      <c r="I5952" s="223">
        <f t="shared" si="520"/>
        <v>0</v>
      </c>
      <c r="J5952" s="223">
        <f t="shared" si="520"/>
        <v>0</v>
      </c>
      <c r="K5952" s="223">
        <f t="shared" si="520"/>
        <v>0</v>
      </c>
      <c r="L5952" s="223">
        <f t="shared" si="520"/>
        <v>0</v>
      </c>
      <c r="M5952" s="223">
        <f t="shared" si="520"/>
        <v>0</v>
      </c>
      <c r="N5952" s="223">
        <f t="shared" si="520"/>
        <v>0</v>
      </c>
      <c r="O5952" s="223">
        <f t="shared" si="520"/>
        <v>0</v>
      </c>
      <c r="P5952" s="223">
        <f t="shared" si="520"/>
        <v>0</v>
      </c>
      <c r="Q5952" s="223">
        <f t="shared" si="520"/>
        <v>0</v>
      </c>
      <c r="R5952" s="223">
        <f t="shared" si="520"/>
        <v>0</v>
      </c>
    </row>
    <row r="5953" spans="1:18" s="33" customFormat="1" hidden="1" outlineLevel="1" x14ac:dyDescent="0.25"/>
    <row r="5954" spans="1:18" hidden="1" outlineLevel="1" x14ac:dyDescent="0.25">
      <c r="A5954" s="274" t="s">
        <v>0</v>
      </c>
      <c r="B5954" s="225" t="s">
        <v>16</v>
      </c>
      <c r="C5954" s="53"/>
      <c r="D5954" s="244">
        <v>10000</v>
      </c>
      <c r="E5954" s="244">
        <v>10000</v>
      </c>
      <c r="F5954" s="244">
        <v>10000</v>
      </c>
      <c r="G5954" s="244"/>
      <c r="H5954" s="244"/>
      <c r="I5954" s="244"/>
      <c r="J5954" s="244"/>
      <c r="K5954" s="244"/>
      <c r="L5954" s="244"/>
      <c r="M5954" s="244"/>
      <c r="N5954" s="244"/>
      <c r="O5954" s="244"/>
      <c r="P5954" s="244"/>
      <c r="Q5954" s="244"/>
      <c r="R5954" s="244"/>
    </row>
    <row r="5955" spans="1:18" hidden="1" outlineLevel="1" x14ac:dyDescent="0.25">
      <c r="A5955" s="274"/>
      <c r="B5955" s="226" t="s">
        <v>42</v>
      </c>
      <c r="C5955" s="222"/>
      <c r="D5955" s="223">
        <f>IF(AND($B5734&lt;&gt;"",$B5735&lt;&gt;""),D5954*(VLOOKUP($B5734,Production!$G4:$P53,10)*(1+VLOOKUP($B5734,Production!$G4:$Q53,11))^(D5738-$D5738))/1000,0)</f>
        <v>0</v>
      </c>
      <c r="E5955" s="223">
        <f>IF(AND($B5734&lt;&gt;"",$B5735&lt;&gt;""),E5954*(VLOOKUP($B5734,Production!$G4:$P53,10)*(1+VLOOKUP($B5734,Production!$G4:$Q53,11))^(E5738-$D5738))/1000,0)</f>
        <v>0</v>
      </c>
      <c r="F5955" s="223">
        <f>IF(AND($B5734&lt;&gt;"",$B5735&lt;&gt;""),F5954*(VLOOKUP($B5734,Production!$G4:$P53,10)*(1+VLOOKUP($B5734,Production!$G4:$Q53,11))^(F5738-$D5738))/1000,0)</f>
        <v>0</v>
      </c>
      <c r="G5955" s="223">
        <f>IF(AND($B5734&lt;&gt;"",$B5735&lt;&gt;""),G5954*(VLOOKUP($B5734,Production!$G4:$P53,10)*(1+VLOOKUP($B5734,Production!$G4:$Q53,11))^(G5738-$D5738))/1000,0)</f>
        <v>0</v>
      </c>
      <c r="H5955" s="223">
        <f>IF(AND($B5734&lt;&gt;"",$B5735&lt;&gt;""),H5954*(VLOOKUP($B5734,Production!$G4:$P53,10)*(1+VLOOKUP($B5734,Production!$G4:$Q53,11))^(H5738-$D5738))/1000,0)</f>
        <v>0</v>
      </c>
      <c r="I5955" s="223">
        <f>IF(AND($B5734&lt;&gt;"",$B5735&lt;&gt;""),I5954*(VLOOKUP($B5734,Production!$G4:$P53,10)*(1+VLOOKUP($B5734,Production!$G4:$Q53,11))^(I5738-$D5738))/1000,0)</f>
        <v>0</v>
      </c>
      <c r="J5955" s="223">
        <f>IF(AND($B5734&lt;&gt;"",$B5735&lt;&gt;""),J5954*(VLOOKUP($B5734,Production!$G4:$P53,10)*(1+VLOOKUP($B5734,Production!$G4:$Q53,11))^(J5738-$D5738))/1000,0)</f>
        <v>0</v>
      </c>
      <c r="K5955" s="223">
        <f>IF(AND($B5734&lt;&gt;"",$B5735&lt;&gt;""),K5954*(VLOOKUP($B5734,Production!$G4:$P53,10)*(1+VLOOKUP($B5734,Production!$G4:$Q53,11))^(K5738-$D5738))/1000,0)</f>
        <v>0</v>
      </c>
      <c r="L5955" s="223">
        <f>IF(AND($B5734&lt;&gt;"",$B5735&lt;&gt;""),L5954*(VLOOKUP($B5734,Production!$G4:$P53,10)*(1+VLOOKUP($B5734,Production!$G4:$Q53,11))^(L5738-$D5738))/1000,0)</f>
        <v>0</v>
      </c>
      <c r="M5955" s="223">
        <f>IF(AND($B5734&lt;&gt;"",$B5735&lt;&gt;""),M5954*(VLOOKUP($B5734,Production!$G4:$P53,10)*(1+VLOOKUP($B5734,Production!$G4:$Q53,11))^(M5738-$D5738))/1000,0)</f>
        <v>0</v>
      </c>
      <c r="N5955" s="223">
        <f>IF(AND($B5734&lt;&gt;"",$B5735&lt;&gt;""),N5954*(VLOOKUP($B5734,Production!$G4:$P53,10)*(1+VLOOKUP($B5734,Production!$G4:$Q53,11))^(N5738-$D5738))/1000,0)</f>
        <v>0</v>
      </c>
      <c r="O5955" s="223">
        <f>IF(AND($B5734&lt;&gt;"",$B5735&lt;&gt;""),O5954*(VLOOKUP($B5734,Production!$G4:$P53,10)*(1+VLOOKUP($B5734,Production!$G4:$Q53,11))^(O5738-$D5738))/1000,0)</f>
        <v>0</v>
      </c>
      <c r="P5955" s="223">
        <f>IF(AND($B5734&lt;&gt;"",$B5735&lt;&gt;""),P5954*(VLOOKUP($B5734,Production!$G4:$P53,10)*(1+VLOOKUP($B5734,Production!$G4:$Q53,11))^(P5738-$D5738))/1000,0)</f>
        <v>0</v>
      </c>
      <c r="Q5955" s="223">
        <f>IF(AND($B5734&lt;&gt;"",$B5735&lt;&gt;""),Q5954*(VLOOKUP($B5734,Production!$G4:$P53,10)*(1+VLOOKUP($B5734,Production!$G4:$Q53,11))^(Q5738-$D5738))/1000,0)</f>
        <v>0</v>
      </c>
      <c r="R5955" s="223">
        <f>IF(AND($B5734&lt;&gt;"",$B5735&lt;&gt;""),R5954*(VLOOKUP($B5734,Production!$G4:$P53,10)*(1+VLOOKUP($B5734,Production!$G4:$Q53,11))^(R5738-$D5738))/1000,0)</f>
        <v>0</v>
      </c>
    </row>
    <row r="5956" spans="1:18" hidden="1" outlineLevel="1" x14ac:dyDescent="0.25">
      <c r="A5956" s="274" t="s">
        <v>13</v>
      </c>
      <c r="B5956" s="225" t="s">
        <v>17</v>
      </c>
      <c r="C5956" s="53"/>
      <c r="D5956" s="244"/>
      <c r="E5956" s="244"/>
      <c r="F5956" s="244"/>
      <c r="G5956" s="244"/>
      <c r="H5956" s="244"/>
      <c r="I5956" s="244"/>
      <c r="J5956" s="244"/>
      <c r="K5956" s="244"/>
      <c r="L5956" s="244"/>
      <c r="M5956" s="244"/>
      <c r="N5956" s="244"/>
      <c r="O5956" s="244"/>
      <c r="P5956" s="244"/>
      <c r="Q5956" s="244"/>
      <c r="R5956" s="244"/>
    </row>
    <row r="5957" spans="1:18" hidden="1" outlineLevel="1" x14ac:dyDescent="0.25">
      <c r="A5957" s="274"/>
      <c r="B5957" s="226" t="s">
        <v>42</v>
      </c>
      <c r="C5957" s="222"/>
      <c r="D5957" s="223">
        <f>IF($B5734&lt;&gt;"",D5956*(VLOOKUP($B5734,Production!$G4:$R53,12)*(1+VLOOKUP($B5734,Production!$G4:$S53,13))^(D5738-$D5738))/1000,0)</f>
        <v>0</v>
      </c>
      <c r="E5957" s="223">
        <f>IF($B5734&lt;&gt;"",E5956*(VLOOKUP($B5734,Production!$G4:$R53,12)*(1+VLOOKUP($B5734,Production!$G4:$S53,13))^(E5738-$D5738))/1000,0)</f>
        <v>0</v>
      </c>
      <c r="F5957" s="223">
        <f>IF($B5734&lt;&gt;"",F5956*(VLOOKUP($B5734,Production!$G4:$R53,12)*(1+VLOOKUP($B5734,Production!$G4:$S53,13))^(F5738-$D5738))/1000,0)</f>
        <v>0</v>
      </c>
      <c r="G5957" s="223">
        <f>IF($B5734&lt;&gt;"",G5956*(VLOOKUP($B5734,Production!$G4:$R53,12)*(1+VLOOKUP($B5734,Production!$G4:$S53,13))^(G5738-$D5738))/1000,0)</f>
        <v>0</v>
      </c>
      <c r="H5957" s="223">
        <f>IF($B5734&lt;&gt;"",H5956*(VLOOKUP($B5734,Production!$G4:$R53,12)*(1+VLOOKUP($B5734,Production!$G4:$S53,13))^(H5738-$D5738))/1000,0)</f>
        <v>0</v>
      </c>
      <c r="I5957" s="223">
        <f>IF($B5734&lt;&gt;"",I5956*(VLOOKUP($B5734,Production!$G4:$R53,12)*(1+VLOOKUP($B5734,Production!$G4:$S53,13))^(I5738-$D5738))/1000,0)</f>
        <v>0</v>
      </c>
      <c r="J5957" s="223">
        <f>IF($B5734&lt;&gt;"",J5956*(VLOOKUP($B5734,Production!$G4:$R53,12)*(1+VLOOKUP($B5734,Production!$G4:$S53,13))^(J5738-$D5738))/1000,0)</f>
        <v>0</v>
      </c>
      <c r="K5957" s="223">
        <f>IF($B5734&lt;&gt;"",K5956*(VLOOKUP($B5734,Production!$G4:$R53,12)*(1+VLOOKUP($B5734,Production!$G4:$S53,13))^(K5738-$D5738))/1000,0)</f>
        <v>0</v>
      </c>
      <c r="L5957" s="223">
        <f>IF($B5734&lt;&gt;"",L5956*(VLOOKUP($B5734,Production!$G4:$R53,12)*(1+VLOOKUP($B5734,Production!$G4:$S53,13))^(L5738-$D5738))/1000,0)</f>
        <v>0</v>
      </c>
      <c r="M5957" s="223">
        <f>IF($B5734&lt;&gt;"",M5956*(VLOOKUP($B5734,Production!$G4:$R53,12)*(1+VLOOKUP($B5734,Production!$G4:$S53,13))^(M5738-$D5738))/1000,0)</f>
        <v>0</v>
      </c>
      <c r="N5957" s="223">
        <f>IF($B5734&lt;&gt;"",N5956*(VLOOKUP($B5734,Production!$G4:$R53,12)*(1+VLOOKUP($B5734,Production!$G4:$S53,13))^(N5738-$D5738))/1000,0)</f>
        <v>0</v>
      </c>
      <c r="O5957" s="223">
        <f>IF($B5734&lt;&gt;"",O5956*(VLOOKUP($B5734,Production!$G4:$R53,12)*(1+VLOOKUP($B5734,Production!$G4:$S53,13))^(O5738-$D5738))/1000,0)</f>
        <v>0</v>
      </c>
      <c r="P5957" s="223">
        <f>IF($B5734&lt;&gt;"",P5956*(VLOOKUP($B5734,Production!$G4:$R53,12)*(1+VLOOKUP($B5734,Production!$G4:$S53,13))^(P5738-$D5738))/1000,0)</f>
        <v>0</v>
      </c>
      <c r="Q5957" s="223">
        <f>IF($B5734&lt;&gt;"",Q5956*(VLOOKUP($B5734,Production!$G4:$R53,12)*(1+VLOOKUP($B5734,Production!$G4:$S53,13))^(Q5738-$D5738))/1000,0)</f>
        <v>0</v>
      </c>
      <c r="R5957" s="223">
        <f>IF($B5734&lt;&gt;"",R5956*(VLOOKUP($B5734,Production!$G4:$R53,12)*(1+VLOOKUP($B5734,Production!$G4:$S53,13))^(R5738-$D5738))/1000,0)</f>
        <v>0</v>
      </c>
    </row>
    <row r="5958" spans="1:18" hidden="1" outlineLevel="1" x14ac:dyDescent="0.25">
      <c r="A5958" s="225" t="s">
        <v>56</v>
      </c>
      <c r="B5958" s="225"/>
      <c r="C5958" s="53"/>
      <c r="D5958" s="244"/>
      <c r="E5958" s="244"/>
      <c r="F5958" s="244"/>
      <c r="G5958" s="244"/>
      <c r="H5958" s="244"/>
      <c r="I5958" s="244"/>
      <c r="J5958" s="244"/>
      <c r="K5958" s="244"/>
      <c r="L5958" s="244"/>
      <c r="M5958" s="244"/>
      <c r="N5958" s="244"/>
      <c r="O5958" s="244"/>
      <c r="P5958" s="244"/>
      <c r="Q5958" s="244"/>
      <c r="R5958" s="244"/>
    </row>
    <row r="5959" spans="1:18" hidden="1" outlineLevel="1" x14ac:dyDescent="0.25">
      <c r="A5959" s="225" t="s">
        <v>57</v>
      </c>
      <c r="B5959" s="225"/>
      <c r="C5959" s="53"/>
      <c r="D5959" s="244"/>
      <c r="E5959" s="244"/>
      <c r="F5959" s="244"/>
      <c r="G5959" s="244"/>
      <c r="H5959" s="244"/>
      <c r="I5959" s="244"/>
      <c r="J5959" s="244"/>
      <c r="K5959" s="244"/>
      <c r="L5959" s="244"/>
      <c r="M5959" s="244"/>
      <c r="N5959" s="244"/>
      <c r="O5959" s="244"/>
      <c r="P5959" s="244"/>
      <c r="Q5959" s="244"/>
      <c r="R5959" s="244"/>
    </row>
    <row r="5960" spans="1:18" hidden="1" outlineLevel="1" x14ac:dyDescent="0.25">
      <c r="A5960" s="224" t="s">
        <v>659</v>
      </c>
      <c r="B5960" s="222"/>
      <c r="C5960" s="222"/>
      <c r="D5960" s="223">
        <f t="shared" ref="D5960:R5960" si="521">D5955+D5957+D5958+D5959</f>
        <v>0</v>
      </c>
      <c r="E5960" s="223">
        <f t="shared" si="521"/>
        <v>0</v>
      </c>
      <c r="F5960" s="223">
        <f t="shared" si="521"/>
        <v>0</v>
      </c>
      <c r="G5960" s="223">
        <f t="shared" si="521"/>
        <v>0</v>
      </c>
      <c r="H5960" s="223">
        <f t="shared" si="521"/>
        <v>0</v>
      </c>
      <c r="I5960" s="223">
        <f t="shared" si="521"/>
        <v>0</v>
      </c>
      <c r="J5960" s="223">
        <f t="shared" si="521"/>
        <v>0</v>
      </c>
      <c r="K5960" s="223">
        <f t="shared" si="521"/>
        <v>0</v>
      </c>
      <c r="L5960" s="223">
        <f t="shared" si="521"/>
        <v>0</v>
      </c>
      <c r="M5960" s="223">
        <f t="shared" si="521"/>
        <v>0</v>
      </c>
      <c r="N5960" s="223">
        <f t="shared" si="521"/>
        <v>0</v>
      </c>
      <c r="O5960" s="223">
        <f t="shared" si="521"/>
        <v>0</v>
      </c>
      <c r="P5960" s="223">
        <f t="shared" si="521"/>
        <v>0</v>
      </c>
      <c r="Q5960" s="223">
        <f t="shared" si="521"/>
        <v>0</v>
      </c>
      <c r="R5960" s="223">
        <f t="shared" si="521"/>
        <v>0</v>
      </c>
    </row>
    <row r="5961" spans="1:18" s="33" customFormat="1" hidden="1" outlineLevel="1" x14ac:dyDescent="0.25"/>
    <row r="5962" spans="1:18" hidden="1" outlineLevel="1" x14ac:dyDescent="0.25">
      <c r="A5962" s="222" t="s">
        <v>663</v>
      </c>
      <c r="B5962" s="222"/>
      <c r="C5962" s="222"/>
      <c r="D5962" s="223">
        <f t="shared" ref="D5962:R5962" si="522">D5952-D5960</f>
        <v>0</v>
      </c>
      <c r="E5962" s="223">
        <f t="shared" si="522"/>
        <v>0</v>
      </c>
      <c r="F5962" s="223">
        <f t="shared" si="522"/>
        <v>0</v>
      </c>
      <c r="G5962" s="223">
        <f t="shared" si="522"/>
        <v>0</v>
      </c>
      <c r="H5962" s="223">
        <f t="shared" si="522"/>
        <v>0</v>
      </c>
      <c r="I5962" s="223">
        <f t="shared" si="522"/>
        <v>0</v>
      </c>
      <c r="J5962" s="223">
        <f t="shared" si="522"/>
        <v>0</v>
      </c>
      <c r="K5962" s="223">
        <f t="shared" si="522"/>
        <v>0</v>
      </c>
      <c r="L5962" s="223">
        <f t="shared" si="522"/>
        <v>0</v>
      </c>
      <c r="M5962" s="223">
        <f t="shared" si="522"/>
        <v>0</v>
      </c>
      <c r="N5962" s="223">
        <f t="shared" si="522"/>
        <v>0</v>
      </c>
      <c r="O5962" s="223">
        <f t="shared" si="522"/>
        <v>0</v>
      </c>
      <c r="P5962" s="223">
        <f t="shared" si="522"/>
        <v>0</v>
      </c>
      <c r="Q5962" s="223">
        <f t="shared" si="522"/>
        <v>0</v>
      </c>
      <c r="R5962" s="223">
        <f t="shared" si="522"/>
        <v>0</v>
      </c>
    </row>
    <row r="5963" spans="1:18" hidden="1" outlineLevel="1" x14ac:dyDescent="0.25"/>
    <row r="5964" spans="1:18" hidden="1" outlineLevel="1" x14ac:dyDescent="0.25">
      <c r="A5964" s="53" t="s">
        <v>664</v>
      </c>
      <c r="B5964" s="53"/>
      <c r="C5964" s="53"/>
      <c r="D5964" s="244"/>
      <c r="E5964" s="244"/>
      <c r="F5964" s="244"/>
      <c r="G5964" s="244"/>
      <c r="H5964" s="244"/>
      <c r="I5964" s="244"/>
      <c r="J5964" s="244"/>
      <c r="K5964" s="244"/>
      <c r="L5964" s="244"/>
      <c r="M5964" s="244"/>
      <c r="N5964" s="244"/>
      <c r="O5964" s="244"/>
      <c r="P5964" s="244"/>
      <c r="Q5964" s="244"/>
      <c r="R5964" s="244"/>
    </row>
    <row r="5965" spans="1:18" hidden="1" outlineLevel="1" x14ac:dyDescent="0.25"/>
    <row r="5966" spans="1:18" hidden="1" outlineLevel="1" x14ac:dyDescent="0.25">
      <c r="A5966" s="222" t="s">
        <v>665</v>
      </c>
      <c r="B5966" s="222"/>
      <c r="C5966" s="222"/>
      <c r="D5966" s="223">
        <f t="shared" ref="D5966:R5966" si="523">D5962-D5964</f>
        <v>0</v>
      </c>
      <c r="E5966" s="223">
        <f t="shared" si="523"/>
        <v>0</v>
      </c>
      <c r="F5966" s="223">
        <f t="shared" si="523"/>
        <v>0</v>
      </c>
      <c r="G5966" s="223">
        <f t="shared" si="523"/>
        <v>0</v>
      </c>
      <c r="H5966" s="223">
        <f t="shared" si="523"/>
        <v>0</v>
      </c>
      <c r="I5966" s="223">
        <f t="shared" si="523"/>
        <v>0</v>
      </c>
      <c r="J5966" s="223">
        <f t="shared" si="523"/>
        <v>0</v>
      </c>
      <c r="K5966" s="223">
        <f t="shared" si="523"/>
        <v>0</v>
      </c>
      <c r="L5966" s="223">
        <f t="shared" si="523"/>
        <v>0</v>
      </c>
      <c r="M5966" s="223">
        <f t="shared" si="523"/>
        <v>0</v>
      </c>
      <c r="N5966" s="223">
        <f t="shared" si="523"/>
        <v>0</v>
      </c>
      <c r="O5966" s="223">
        <f t="shared" si="523"/>
        <v>0</v>
      </c>
      <c r="P5966" s="223">
        <f t="shared" si="523"/>
        <v>0</v>
      </c>
      <c r="Q5966" s="223">
        <f t="shared" si="523"/>
        <v>0</v>
      </c>
      <c r="R5966" s="223">
        <f t="shared" si="523"/>
        <v>0</v>
      </c>
    </row>
    <row r="5967" spans="1:18" hidden="1" outlineLevel="1" x14ac:dyDescent="0.25">
      <c r="A5967" s="222" t="s">
        <v>666</v>
      </c>
      <c r="B5967" s="222"/>
      <c r="C5967" s="222"/>
      <c r="D5967" s="223">
        <f t="shared" ref="D5967:R5967" si="524">$B5736*D5966</f>
        <v>0</v>
      </c>
      <c r="E5967" s="223">
        <f t="shared" si="524"/>
        <v>0</v>
      </c>
      <c r="F5967" s="223">
        <f t="shared" si="524"/>
        <v>0</v>
      </c>
      <c r="G5967" s="223">
        <f t="shared" si="524"/>
        <v>0</v>
      </c>
      <c r="H5967" s="223">
        <f t="shared" si="524"/>
        <v>0</v>
      </c>
      <c r="I5967" s="223">
        <f t="shared" si="524"/>
        <v>0</v>
      </c>
      <c r="J5967" s="223">
        <f t="shared" si="524"/>
        <v>0</v>
      </c>
      <c r="K5967" s="223">
        <f t="shared" si="524"/>
        <v>0</v>
      </c>
      <c r="L5967" s="223">
        <f t="shared" si="524"/>
        <v>0</v>
      </c>
      <c r="M5967" s="223">
        <f t="shared" si="524"/>
        <v>0</v>
      </c>
      <c r="N5967" s="223">
        <f t="shared" si="524"/>
        <v>0</v>
      </c>
      <c r="O5967" s="223">
        <f t="shared" si="524"/>
        <v>0</v>
      </c>
      <c r="P5967" s="223">
        <f t="shared" si="524"/>
        <v>0</v>
      </c>
      <c r="Q5967" s="223">
        <f t="shared" si="524"/>
        <v>0</v>
      </c>
      <c r="R5967" s="223">
        <f t="shared" si="524"/>
        <v>0</v>
      </c>
    </row>
    <row r="5968" spans="1:18" hidden="1" outlineLevel="1" x14ac:dyDescent="0.25"/>
    <row r="5969" spans="1:18" hidden="1" outlineLevel="1" x14ac:dyDescent="0.25">
      <c r="A5969" s="224" t="s">
        <v>667</v>
      </c>
      <c r="B5969" s="222"/>
      <c r="C5969" s="222"/>
      <c r="D5969" s="223">
        <f t="shared" ref="D5969:R5969" si="525">D5966-D5967</f>
        <v>0</v>
      </c>
      <c r="E5969" s="223">
        <f t="shared" si="525"/>
        <v>0</v>
      </c>
      <c r="F5969" s="223">
        <f t="shared" si="525"/>
        <v>0</v>
      </c>
      <c r="G5969" s="223">
        <f t="shared" si="525"/>
        <v>0</v>
      </c>
      <c r="H5969" s="223">
        <f t="shared" si="525"/>
        <v>0</v>
      </c>
      <c r="I5969" s="223">
        <f t="shared" si="525"/>
        <v>0</v>
      </c>
      <c r="J5969" s="223">
        <f t="shared" si="525"/>
        <v>0</v>
      </c>
      <c r="K5969" s="223">
        <f t="shared" si="525"/>
        <v>0</v>
      </c>
      <c r="L5969" s="223">
        <f t="shared" si="525"/>
        <v>0</v>
      </c>
      <c r="M5969" s="223">
        <f t="shared" si="525"/>
        <v>0</v>
      </c>
      <c r="N5969" s="223">
        <f t="shared" si="525"/>
        <v>0</v>
      </c>
      <c r="O5969" s="223">
        <f t="shared" si="525"/>
        <v>0</v>
      </c>
      <c r="P5969" s="223">
        <f t="shared" si="525"/>
        <v>0</v>
      </c>
      <c r="Q5969" s="223">
        <f t="shared" si="525"/>
        <v>0</v>
      </c>
      <c r="R5969" s="223">
        <f t="shared" si="525"/>
        <v>0</v>
      </c>
    </row>
    <row r="5970" spans="1:18" hidden="1" outlineLevel="1" x14ac:dyDescent="0.25"/>
    <row r="5971" spans="1:18" hidden="1" outlineLevel="1" x14ac:dyDescent="0.25">
      <c r="A5971" s="224" t="s">
        <v>668</v>
      </c>
      <c r="B5971" s="222"/>
      <c r="C5971" s="222"/>
      <c r="D5971" s="227" t="e">
        <f>IRR(D5969:R5969)</f>
        <v>#NUM!</v>
      </c>
    </row>
    <row r="5972" spans="1:18" collapsed="1" x14ac:dyDescent="0.25"/>
    <row r="5974" spans="1:18" s="169" customFormat="1" x14ac:dyDescent="0.25">
      <c r="A5974" s="169" t="s">
        <v>923</v>
      </c>
    </row>
    <row r="5975" spans="1:18" hidden="1" outlineLevel="1" x14ac:dyDescent="0.25"/>
    <row r="5976" spans="1:18" hidden="1" outlineLevel="1" x14ac:dyDescent="0.25">
      <c r="A5976" s="217" t="s">
        <v>643</v>
      </c>
      <c r="B5976" s="208"/>
    </row>
    <row r="5977" spans="1:18" ht="15.75" hidden="1" outlineLevel="1" thickBot="1" x14ac:dyDescent="0.3">
      <c r="A5977" s="219" t="s">
        <v>12</v>
      </c>
      <c r="B5977" s="243"/>
    </row>
    <row r="5978" spans="1:18" hidden="1" outlineLevel="1" x14ac:dyDescent="0.25"/>
    <row r="5979" spans="1:18" hidden="1" outlineLevel="1" x14ac:dyDescent="0.25">
      <c r="A5979" s="53" t="s">
        <v>14</v>
      </c>
      <c r="B5979" s="53"/>
      <c r="C5979" s="223">
        <v>0</v>
      </c>
      <c r="D5979" s="223">
        <v>1</v>
      </c>
      <c r="E5979" s="223">
        <v>2</v>
      </c>
      <c r="F5979" s="223">
        <v>3</v>
      </c>
      <c r="G5979" s="223">
        <v>4</v>
      </c>
      <c r="H5979" s="223">
        <v>5</v>
      </c>
      <c r="I5979" s="223">
        <v>6</v>
      </c>
      <c r="J5979" s="223">
        <v>7</v>
      </c>
      <c r="K5979" s="223">
        <v>8</v>
      </c>
      <c r="L5979" s="223">
        <v>9</v>
      </c>
      <c r="M5979" s="223">
        <v>10</v>
      </c>
      <c r="N5979" s="223">
        <v>11</v>
      </c>
      <c r="O5979" s="223">
        <v>12</v>
      </c>
      <c r="P5979" s="223">
        <v>13</v>
      </c>
      <c r="Q5979" s="223">
        <v>14</v>
      </c>
      <c r="R5979" s="223">
        <v>15</v>
      </c>
    </row>
    <row r="5980" spans="1:18" hidden="1" outlineLevel="1" x14ac:dyDescent="0.25"/>
    <row r="5981" spans="1:18" hidden="1" outlineLevel="1" x14ac:dyDescent="0.25">
      <c r="A5981" s="53" t="s">
        <v>59</v>
      </c>
      <c r="B5981" s="53"/>
      <c r="C5981" s="244"/>
      <c r="D5981" s="244"/>
      <c r="E5981" s="244"/>
      <c r="F5981" s="244"/>
      <c r="G5981" s="244"/>
      <c r="H5981" s="244"/>
      <c r="I5981" s="244"/>
      <c r="J5981" s="244"/>
      <c r="K5981" s="244"/>
      <c r="L5981" s="244"/>
      <c r="M5981" s="244"/>
      <c r="N5981" s="244"/>
      <c r="O5981" s="244"/>
      <c r="P5981" s="244"/>
      <c r="Q5981" s="244"/>
      <c r="R5981" s="244"/>
    </row>
    <row r="5982" spans="1:18" hidden="1" outlineLevel="1" x14ac:dyDescent="0.25">
      <c r="A5982" s="53" t="s">
        <v>824</v>
      </c>
      <c r="B5982" s="53"/>
      <c r="C5982" s="244"/>
      <c r="D5982" s="244"/>
      <c r="E5982" s="244"/>
      <c r="F5982" s="244"/>
      <c r="G5982" s="244"/>
      <c r="H5982" s="244"/>
      <c r="I5982" s="244"/>
      <c r="J5982" s="244"/>
      <c r="K5982" s="244"/>
      <c r="L5982" s="244"/>
      <c r="M5982" s="244"/>
      <c r="N5982" s="244"/>
      <c r="O5982" s="244"/>
      <c r="P5982" s="244"/>
      <c r="Q5982" s="244"/>
      <c r="R5982" s="244"/>
    </row>
    <row r="5983" spans="1:18" hidden="1" outlineLevel="1" x14ac:dyDescent="0.25">
      <c r="A5983" s="53" t="s">
        <v>825</v>
      </c>
      <c r="B5983" s="53"/>
      <c r="C5983" s="244"/>
      <c r="D5983" s="244"/>
      <c r="E5983" s="244"/>
      <c r="F5983" s="244"/>
      <c r="G5983" s="244"/>
      <c r="H5983" s="244"/>
      <c r="I5983" s="244"/>
      <c r="J5983" s="244"/>
      <c r="K5983" s="244"/>
      <c r="L5983" s="244"/>
      <c r="M5983" s="244"/>
      <c r="N5983" s="244"/>
      <c r="O5983" s="244"/>
      <c r="P5983" s="244"/>
      <c r="Q5983" s="244"/>
      <c r="R5983" s="244"/>
    </row>
    <row r="5984" spans="1:18" hidden="1" outlineLevel="1" x14ac:dyDescent="0.25"/>
    <row r="5985" spans="1:18" hidden="1" outlineLevel="2" x14ac:dyDescent="0.25">
      <c r="A5985" s="222" t="str">
        <f>'Usages industrie'!A4</f>
        <v>Usage industriel n°1</v>
      </c>
      <c r="B5985" s="222" t="s">
        <v>41</v>
      </c>
      <c r="C5985" s="222"/>
      <c r="D5985" s="223">
        <f>IF(B$5976&lt;&gt;"",IF(B$5976='Usages industrie'!$K4,'Usages industrie'!J4,0),0)</f>
        <v>0</v>
      </c>
      <c r="E5985" s="223">
        <f t="shared" ref="E5985:R5994" si="526">$D5985</f>
        <v>0</v>
      </c>
      <c r="F5985" s="223">
        <f t="shared" si="526"/>
        <v>0</v>
      </c>
      <c r="G5985" s="223">
        <f t="shared" si="526"/>
        <v>0</v>
      </c>
      <c r="H5985" s="223">
        <f t="shared" si="526"/>
        <v>0</v>
      </c>
      <c r="I5985" s="223">
        <f t="shared" si="526"/>
        <v>0</v>
      </c>
      <c r="J5985" s="223">
        <f t="shared" si="526"/>
        <v>0</v>
      </c>
      <c r="K5985" s="223">
        <f t="shared" si="526"/>
        <v>0</v>
      </c>
      <c r="L5985" s="223">
        <f t="shared" si="526"/>
        <v>0</v>
      </c>
      <c r="M5985" s="223">
        <f t="shared" si="526"/>
        <v>0</v>
      </c>
      <c r="N5985" s="223">
        <f t="shared" si="526"/>
        <v>0</v>
      </c>
      <c r="O5985" s="223">
        <f t="shared" si="526"/>
        <v>0</v>
      </c>
      <c r="P5985" s="223">
        <f t="shared" si="526"/>
        <v>0</v>
      </c>
      <c r="Q5985" s="223">
        <f t="shared" si="526"/>
        <v>0</v>
      </c>
      <c r="R5985" s="223">
        <f t="shared" si="526"/>
        <v>0</v>
      </c>
    </row>
    <row r="5986" spans="1:18" hidden="1" outlineLevel="2" x14ac:dyDescent="0.25">
      <c r="A5986" s="222" t="str">
        <f>'Usages industrie'!A5</f>
        <v>Usage industriel n°2</v>
      </c>
      <c r="B5986" s="222" t="s">
        <v>41</v>
      </c>
      <c r="C5986" s="222"/>
      <c r="D5986" s="223">
        <f>IF(B$5976&lt;&gt;"",IF(B$5976='Usages industrie'!$K5,'Usages industrie'!J5,0),0)</f>
        <v>0</v>
      </c>
      <c r="E5986" s="223">
        <f t="shared" si="526"/>
        <v>0</v>
      </c>
      <c r="F5986" s="223">
        <f t="shared" si="526"/>
        <v>0</v>
      </c>
      <c r="G5986" s="223">
        <f t="shared" si="526"/>
        <v>0</v>
      </c>
      <c r="H5986" s="223">
        <f t="shared" si="526"/>
        <v>0</v>
      </c>
      <c r="I5986" s="223">
        <f t="shared" si="526"/>
        <v>0</v>
      </c>
      <c r="J5986" s="223">
        <f t="shared" si="526"/>
        <v>0</v>
      </c>
      <c r="K5986" s="223">
        <f t="shared" si="526"/>
        <v>0</v>
      </c>
      <c r="L5986" s="223">
        <f t="shared" si="526"/>
        <v>0</v>
      </c>
      <c r="M5986" s="223">
        <f t="shared" si="526"/>
        <v>0</v>
      </c>
      <c r="N5986" s="223">
        <f t="shared" si="526"/>
        <v>0</v>
      </c>
      <c r="O5986" s="223">
        <f t="shared" si="526"/>
        <v>0</v>
      </c>
      <c r="P5986" s="223">
        <f t="shared" si="526"/>
        <v>0</v>
      </c>
      <c r="Q5986" s="223">
        <f t="shared" si="526"/>
        <v>0</v>
      </c>
      <c r="R5986" s="223">
        <f t="shared" si="526"/>
        <v>0</v>
      </c>
    </row>
    <row r="5987" spans="1:18" hidden="1" outlineLevel="2" x14ac:dyDescent="0.25">
      <c r="A5987" s="222" t="str">
        <f>'Usages industrie'!A6</f>
        <v>Usage industriel n°3</v>
      </c>
      <c r="B5987" s="222" t="s">
        <v>41</v>
      </c>
      <c r="C5987" s="222"/>
      <c r="D5987" s="223">
        <f>IF(B$5976&lt;&gt;"",IF(B$5976='Usages industrie'!$K6,'Usages industrie'!J6,0),0)</f>
        <v>0</v>
      </c>
      <c r="E5987" s="223">
        <f t="shared" si="526"/>
        <v>0</v>
      </c>
      <c r="F5987" s="223">
        <f t="shared" si="526"/>
        <v>0</v>
      </c>
      <c r="G5987" s="223">
        <f t="shared" si="526"/>
        <v>0</v>
      </c>
      <c r="H5987" s="223">
        <f t="shared" si="526"/>
        <v>0</v>
      </c>
      <c r="I5987" s="223">
        <f t="shared" si="526"/>
        <v>0</v>
      </c>
      <c r="J5987" s="223">
        <f t="shared" si="526"/>
        <v>0</v>
      </c>
      <c r="K5987" s="223">
        <f t="shared" si="526"/>
        <v>0</v>
      </c>
      <c r="L5987" s="223">
        <f t="shared" si="526"/>
        <v>0</v>
      </c>
      <c r="M5987" s="223">
        <f t="shared" si="526"/>
        <v>0</v>
      </c>
      <c r="N5987" s="223">
        <f t="shared" si="526"/>
        <v>0</v>
      </c>
      <c r="O5987" s="223">
        <f t="shared" si="526"/>
        <v>0</v>
      </c>
      <c r="P5987" s="223">
        <f t="shared" si="526"/>
        <v>0</v>
      </c>
      <c r="Q5987" s="223">
        <f t="shared" si="526"/>
        <v>0</v>
      </c>
      <c r="R5987" s="223">
        <f t="shared" si="526"/>
        <v>0</v>
      </c>
    </row>
    <row r="5988" spans="1:18" hidden="1" outlineLevel="2" x14ac:dyDescent="0.25">
      <c r="A5988" s="222" t="str">
        <f>'Usages industrie'!A7</f>
        <v>Usage industriel n°4</v>
      </c>
      <c r="B5988" s="222" t="s">
        <v>41</v>
      </c>
      <c r="C5988" s="222"/>
      <c r="D5988" s="223">
        <f>IF(B$5976&lt;&gt;"",IF(B$5976='Usages industrie'!$K7,'Usages industrie'!J7,0),0)</f>
        <v>0</v>
      </c>
      <c r="E5988" s="223">
        <f t="shared" si="526"/>
        <v>0</v>
      </c>
      <c r="F5988" s="223">
        <f t="shared" si="526"/>
        <v>0</v>
      </c>
      <c r="G5988" s="223">
        <f t="shared" si="526"/>
        <v>0</v>
      </c>
      <c r="H5988" s="223">
        <f t="shared" si="526"/>
        <v>0</v>
      </c>
      <c r="I5988" s="223">
        <f t="shared" si="526"/>
        <v>0</v>
      </c>
      <c r="J5988" s="223">
        <f t="shared" si="526"/>
        <v>0</v>
      </c>
      <c r="K5988" s="223">
        <f t="shared" si="526"/>
        <v>0</v>
      </c>
      <c r="L5988" s="223">
        <f t="shared" si="526"/>
        <v>0</v>
      </c>
      <c r="M5988" s="223">
        <f t="shared" si="526"/>
        <v>0</v>
      </c>
      <c r="N5988" s="223">
        <f t="shared" si="526"/>
        <v>0</v>
      </c>
      <c r="O5988" s="223">
        <f t="shared" si="526"/>
        <v>0</v>
      </c>
      <c r="P5988" s="223">
        <f t="shared" si="526"/>
        <v>0</v>
      </c>
      <c r="Q5988" s="223">
        <f t="shared" si="526"/>
        <v>0</v>
      </c>
      <c r="R5988" s="223">
        <f t="shared" si="526"/>
        <v>0</v>
      </c>
    </row>
    <row r="5989" spans="1:18" hidden="1" outlineLevel="2" x14ac:dyDescent="0.25">
      <c r="A5989" s="222" t="str">
        <f>'Usages industrie'!A8</f>
        <v>Usage industriel n°5</v>
      </c>
      <c r="B5989" s="222" t="s">
        <v>41</v>
      </c>
      <c r="C5989" s="222"/>
      <c r="D5989" s="223">
        <f>IF(B$5976&lt;&gt;"",IF(B$5976='Usages industrie'!$K8,'Usages industrie'!J8,0),0)</f>
        <v>0</v>
      </c>
      <c r="E5989" s="223">
        <f t="shared" si="526"/>
        <v>0</v>
      </c>
      <c r="F5989" s="223">
        <f t="shared" si="526"/>
        <v>0</v>
      </c>
      <c r="G5989" s="223">
        <f t="shared" si="526"/>
        <v>0</v>
      </c>
      <c r="H5989" s="223">
        <f t="shared" si="526"/>
        <v>0</v>
      </c>
      <c r="I5989" s="223">
        <f t="shared" si="526"/>
        <v>0</v>
      </c>
      <c r="J5989" s="223">
        <f t="shared" si="526"/>
        <v>0</v>
      </c>
      <c r="K5989" s="223">
        <f t="shared" si="526"/>
        <v>0</v>
      </c>
      <c r="L5989" s="223">
        <f t="shared" si="526"/>
        <v>0</v>
      </c>
      <c r="M5989" s="223">
        <f t="shared" si="526"/>
        <v>0</v>
      </c>
      <c r="N5989" s="223">
        <f t="shared" si="526"/>
        <v>0</v>
      </c>
      <c r="O5989" s="223">
        <f t="shared" si="526"/>
        <v>0</v>
      </c>
      <c r="P5989" s="223">
        <f t="shared" si="526"/>
        <v>0</v>
      </c>
      <c r="Q5989" s="223">
        <f t="shared" si="526"/>
        <v>0</v>
      </c>
      <c r="R5989" s="223">
        <f t="shared" si="526"/>
        <v>0</v>
      </c>
    </row>
    <row r="5990" spans="1:18" hidden="1" outlineLevel="2" x14ac:dyDescent="0.25">
      <c r="A5990" s="222" t="str">
        <f>'Usages industrie'!A9</f>
        <v>Usage industriel n°6</v>
      </c>
      <c r="B5990" s="222" t="s">
        <v>41</v>
      </c>
      <c r="C5990" s="222"/>
      <c r="D5990" s="223">
        <f>IF(B$5976&lt;&gt;"",IF(B$5976='Usages industrie'!$K9,'Usages industrie'!J9,0),0)</f>
        <v>0</v>
      </c>
      <c r="E5990" s="223">
        <f t="shared" si="526"/>
        <v>0</v>
      </c>
      <c r="F5990" s="223">
        <f t="shared" si="526"/>
        <v>0</v>
      </c>
      <c r="G5990" s="223">
        <f t="shared" si="526"/>
        <v>0</v>
      </c>
      <c r="H5990" s="223">
        <f t="shared" si="526"/>
        <v>0</v>
      </c>
      <c r="I5990" s="223">
        <f t="shared" si="526"/>
        <v>0</v>
      </c>
      <c r="J5990" s="223">
        <f t="shared" si="526"/>
        <v>0</v>
      </c>
      <c r="K5990" s="223">
        <f t="shared" si="526"/>
        <v>0</v>
      </c>
      <c r="L5990" s="223">
        <f t="shared" si="526"/>
        <v>0</v>
      </c>
      <c r="M5990" s="223">
        <f t="shared" si="526"/>
        <v>0</v>
      </c>
      <c r="N5990" s="223">
        <f t="shared" si="526"/>
        <v>0</v>
      </c>
      <c r="O5990" s="223">
        <f t="shared" si="526"/>
        <v>0</v>
      </c>
      <c r="P5990" s="223">
        <f t="shared" si="526"/>
        <v>0</v>
      </c>
      <c r="Q5990" s="223">
        <f t="shared" si="526"/>
        <v>0</v>
      </c>
      <c r="R5990" s="223">
        <f t="shared" si="526"/>
        <v>0</v>
      </c>
    </row>
    <row r="5991" spans="1:18" hidden="1" outlineLevel="2" x14ac:dyDescent="0.25">
      <c r="A5991" s="222" t="str">
        <f>'Usages industrie'!A10</f>
        <v>Usage industriel n°7</v>
      </c>
      <c r="B5991" s="222" t="s">
        <v>41</v>
      </c>
      <c r="C5991" s="222"/>
      <c r="D5991" s="223">
        <f>IF(B$5976&lt;&gt;"",IF(B$5976='Usages industrie'!$K10,'Usages industrie'!J10,0),0)</f>
        <v>0</v>
      </c>
      <c r="E5991" s="223">
        <f t="shared" si="526"/>
        <v>0</v>
      </c>
      <c r="F5991" s="223">
        <f t="shared" si="526"/>
        <v>0</v>
      </c>
      <c r="G5991" s="223">
        <f t="shared" si="526"/>
        <v>0</v>
      </c>
      <c r="H5991" s="223">
        <f t="shared" si="526"/>
        <v>0</v>
      </c>
      <c r="I5991" s="223">
        <f t="shared" si="526"/>
        <v>0</v>
      </c>
      <c r="J5991" s="223">
        <f t="shared" si="526"/>
        <v>0</v>
      </c>
      <c r="K5991" s="223">
        <f t="shared" si="526"/>
        <v>0</v>
      </c>
      <c r="L5991" s="223">
        <f t="shared" si="526"/>
        <v>0</v>
      </c>
      <c r="M5991" s="223">
        <f t="shared" si="526"/>
        <v>0</v>
      </c>
      <c r="N5991" s="223">
        <f t="shared" si="526"/>
        <v>0</v>
      </c>
      <c r="O5991" s="223">
        <f t="shared" si="526"/>
        <v>0</v>
      </c>
      <c r="P5991" s="223">
        <f t="shared" si="526"/>
        <v>0</v>
      </c>
      <c r="Q5991" s="223">
        <f t="shared" si="526"/>
        <v>0</v>
      </c>
      <c r="R5991" s="223">
        <f t="shared" si="526"/>
        <v>0</v>
      </c>
    </row>
    <row r="5992" spans="1:18" hidden="1" outlineLevel="2" x14ac:dyDescent="0.25">
      <c r="A5992" s="222" t="str">
        <f>'Usages industrie'!A11</f>
        <v>Usage industriel n°8</v>
      </c>
      <c r="B5992" s="222" t="s">
        <v>41</v>
      </c>
      <c r="C5992" s="222"/>
      <c r="D5992" s="223">
        <f>IF(B$5976&lt;&gt;"",IF(B$5976='Usages industrie'!$K11,'Usages industrie'!J11,0),0)</f>
        <v>0</v>
      </c>
      <c r="E5992" s="223">
        <f t="shared" si="526"/>
        <v>0</v>
      </c>
      <c r="F5992" s="223">
        <f t="shared" si="526"/>
        <v>0</v>
      </c>
      <c r="G5992" s="223">
        <f t="shared" si="526"/>
        <v>0</v>
      </c>
      <c r="H5992" s="223">
        <f t="shared" si="526"/>
        <v>0</v>
      </c>
      <c r="I5992" s="223">
        <f t="shared" si="526"/>
        <v>0</v>
      </c>
      <c r="J5992" s="223">
        <f t="shared" si="526"/>
        <v>0</v>
      </c>
      <c r="K5992" s="223">
        <f t="shared" si="526"/>
        <v>0</v>
      </c>
      <c r="L5992" s="223">
        <f t="shared" si="526"/>
        <v>0</v>
      </c>
      <c r="M5992" s="223">
        <f t="shared" si="526"/>
        <v>0</v>
      </c>
      <c r="N5992" s="223">
        <f t="shared" si="526"/>
        <v>0</v>
      </c>
      <c r="O5992" s="223">
        <f t="shared" si="526"/>
        <v>0</v>
      </c>
      <c r="P5992" s="223">
        <f t="shared" si="526"/>
        <v>0</v>
      </c>
      <c r="Q5992" s="223">
        <f t="shared" si="526"/>
        <v>0</v>
      </c>
      <c r="R5992" s="223">
        <f t="shared" si="526"/>
        <v>0</v>
      </c>
    </row>
    <row r="5993" spans="1:18" hidden="1" outlineLevel="2" x14ac:dyDescent="0.25">
      <c r="A5993" s="222" t="str">
        <f>'Usages industrie'!A12</f>
        <v>Usage industriel n°9</v>
      </c>
      <c r="B5993" s="222" t="s">
        <v>41</v>
      </c>
      <c r="C5993" s="222"/>
      <c r="D5993" s="223">
        <f>IF(B$5976&lt;&gt;"",IF(B$5976='Usages industrie'!$K12,'Usages industrie'!J12,0),0)</f>
        <v>0</v>
      </c>
      <c r="E5993" s="223">
        <f t="shared" si="526"/>
        <v>0</v>
      </c>
      <c r="F5993" s="223">
        <f t="shared" si="526"/>
        <v>0</v>
      </c>
      <c r="G5993" s="223">
        <f t="shared" si="526"/>
        <v>0</v>
      </c>
      <c r="H5993" s="223">
        <f t="shared" si="526"/>
        <v>0</v>
      </c>
      <c r="I5993" s="223">
        <f t="shared" si="526"/>
        <v>0</v>
      </c>
      <c r="J5993" s="223">
        <f t="shared" si="526"/>
        <v>0</v>
      </c>
      <c r="K5993" s="223">
        <f t="shared" si="526"/>
        <v>0</v>
      </c>
      <c r="L5993" s="223">
        <f t="shared" si="526"/>
        <v>0</v>
      </c>
      <c r="M5993" s="223">
        <f t="shared" si="526"/>
        <v>0</v>
      </c>
      <c r="N5993" s="223">
        <f t="shared" si="526"/>
        <v>0</v>
      </c>
      <c r="O5993" s="223">
        <f t="shared" si="526"/>
        <v>0</v>
      </c>
      <c r="P5993" s="223">
        <f t="shared" si="526"/>
        <v>0</v>
      </c>
      <c r="Q5993" s="223">
        <f t="shared" si="526"/>
        <v>0</v>
      </c>
      <c r="R5993" s="223">
        <f t="shared" si="526"/>
        <v>0</v>
      </c>
    </row>
    <row r="5994" spans="1:18" hidden="1" outlineLevel="2" x14ac:dyDescent="0.25">
      <c r="A5994" s="222" t="str">
        <f>'Usages industrie'!A13</f>
        <v>Usage industriel n°10</v>
      </c>
      <c r="B5994" s="222" t="s">
        <v>41</v>
      </c>
      <c r="C5994" s="222"/>
      <c r="D5994" s="223">
        <f>IF(B$5976&lt;&gt;"",IF(B$5976='Usages industrie'!$K13,'Usages industrie'!J13,0),0)</f>
        <v>0</v>
      </c>
      <c r="E5994" s="223">
        <f t="shared" si="526"/>
        <v>0</v>
      </c>
      <c r="F5994" s="223">
        <f t="shared" si="526"/>
        <v>0</v>
      </c>
      <c r="G5994" s="223">
        <f t="shared" si="526"/>
        <v>0</v>
      </c>
      <c r="H5994" s="223">
        <f t="shared" si="526"/>
        <v>0</v>
      </c>
      <c r="I5994" s="223">
        <f t="shared" si="526"/>
        <v>0</v>
      </c>
      <c r="J5994" s="223">
        <f t="shared" si="526"/>
        <v>0</v>
      </c>
      <c r="K5994" s="223">
        <f t="shared" si="526"/>
        <v>0</v>
      </c>
      <c r="L5994" s="223">
        <f t="shared" si="526"/>
        <v>0</v>
      </c>
      <c r="M5994" s="223">
        <f t="shared" si="526"/>
        <v>0</v>
      </c>
      <c r="N5994" s="223">
        <f t="shared" si="526"/>
        <v>0</v>
      </c>
      <c r="O5994" s="223">
        <f t="shared" si="526"/>
        <v>0</v>
      </c>
      <c r="P5994" s="223">
        <f t="shared" si="526"/>
        <v>0</v>
      </c>
      <c r="Q5994" s="223">
        <f t="shared" si="526"/>
        <v>0</v>
      </c>
      <c r="R5994" s="223">
        <f t="shared" si="526"/>
        <v>0</v>
      </c>
    </row>
    <row r="5995" spans="1:18" hidden="1" outlineLevel="2" x14ac:dyDescent="0.25">
      <c r="A5995" s="222" t="str">
        <f>'Usages industrie'!A14</f>
        <v>Usage industriel n°11</v>
      </c>
      <c r="B5995" s="222" t="s">
        <v>41</v>
      </c>
      <c r="C5995" s="222"/>
      <c r="D5995" s="223">
        <f>IF(B$5976&lt;&gt;"",IF(B$5976='Usages industrie'!$K14,'Usages industrie'!J14,0),0)</f>
        <v>0</v>
      </c>
      <c r="E5995" s="223">
        <f t="shared" ref="E5995:R6004" si="527">$D5995</f>
        <v>0</v>
      </c>
      <c r="F5995" s="223">
        <f t="shared" si="527"/>
        <v>0</v>
      </c>
      <c r="G5995" s="223">
        <f t="shared" si="527"/>
        <v>0</v>
      </c>
      <c r="H5995" s="223">
        <f t="shared" si="527"/>
        <v>0</v>
      </c>
      <c r="I5995" s="223">
        <f t="shared" si="527"/>
        <v>0</v>
      </c>
      <c r="J5995" s="223">
        <f t="shared" si="527"/>
        <v>0</v>
      </c>
      <c r="K5995" s="223">
        <f t="shared" si="527"/>
        <v>0</v>
      </c>
      <c r="L5995" s="223">
        <f t="shared" si="527"/>
        <v>0</v>
      </c>
      <c r="M5995" s="223">
        <f t="shared" si="527"/>
        <v>0</v>
      </c>
      <c r="N5995" s="223">
        <f t="shared" si="527"/>
        <v>0</v>
      </c>
      <c r="O5995" s="223">
        <f t="shared" si="527"/>
        <v>0</v>
      </c>
      <c r="P5995" s="223">
        <f t="shared" si="527"/>
        <v>0</v>
      </c>
      <c r="Q5995" s="223">
        <f t="shared" si="527"/>
        <v>0</v>
      </c>
      <c r="R5995" s="223">
        <f t="shared" si="527"/>
        <v>0</v>
      </c>
    </row>
    <row r="5996" spans="1:18" hidden="1" outlineLevel="2" x14ac:dyDescent="0.25">
      <c r="A5996" s="222" t="str">
        <f>'Usages industrie'!A15</f>
        <v>Usage industriel n°12</v>
      </c>
      <c r="B5996" s="222" t="s">
        <v>41</v>
      </c>
      <c r="C5996" s="222"/>
      <c r="D5996" s="223">
        <f>IF(B$5976&lt;&gt;"",IF(B$5976='Usages industrie'!$K15,'Usages industrie'!J15,0),0)</f>
        <v>0</v>
      </c>
      <c r="E5996" s="223">
        <f t="shared" si="527"/>
        <v>0</v>
      </c>
      <c r="F5996" s="223">
        <f t="shared" si="527"/>
        <v>0</v>
      </c>
      <c r="G5996" s="223">
        <f t="shared" si="527"/>
        <v>0</v>
      </c>
      <c r="H5996" s="223">
        <f t="shared" si="527"/>
        <v>0</v>
      </c>
      <c r="I5996" s="223">
        <f t="shared" si="527"/>
        <v>0</v>
      </c>
      <c r="J5996" s="223">
        <f t="shared" si="527"/>
        <v>0</v>
      </c>
      <c r="K5996" s="223">
        <f t="shared" si="527"/>
        <v>0</v>
      </c>
      <c r="L5996" s="223">
        <f t="shared" si="527"/>
        <v>0</v>
      </c>
      <c r="M5996" s="223">
        <f t="shared" si="527"/>
        <v>0</v>
      </c>
      <c r="N5996" s="223">
        <f t="shared" si="527"/>
        <v>0</v>
      </c>
      <c r="O5996" s="223">
        <f t="shared" si="527"/>
        <v>0</v>
      </c>
      <c r="P5996" s="223">
        <f t="shared" si="527"/>
        <v>0</v>
      </c>
      <c r="Q5996" s="223">
        <f t="shared" si="527"/>
        <v>0</v>
      </c>
      <c r="R5996" s="223">
        <f t="shared" si="527"/>
        <v>0</v>
      </c>
    </row>
    <row r="5997" spans="1:18" hidden="1" outlineLevel="2" x14ac:dyDescent="0.25">
      <c r="A5997" s="222" t="str">
        <f>'Usages industrie'!A16</f>
        <v>Usage industriel n°13</v>
      </c>
      <c r="B5997" s="222" t="s">
        <v>41</v>
      </c>
      <c r="C5997" s="222"/>
      <c r="D5997" s="223">
        <f>IF(B$5976&lt;&gt;"",IF(B$5976='Usages industrie'!$K16,'Usages industrie'!J16,0),0)</f>
        <v>0</v>
      </c>
      <c r="E5997" s="223">
        <f t="shared" si="527"/>
        <v>0</v>
      </c>
      <c r="F5997" s="223">
        <f t="shared" si="527"/>
        <v>0</v>
      </c>
      <c r="G5997" s="223">
        <f t="shared" si="527"/>
        <v>0</v>
      </c>
      <c r="H5997" s="223">
        <f t="shared" si="527"/>
        <v>0</v>
      </c>
      <c r="I5997" s="223">
        <f t="shared" si="527"/>
        <v>0</v>
      </c>
      <c r="J5997" s="223">
        <f t="shared" si="527"/>
        <v>0</v>
      </c>
      <c r="K5997" s="223">
        <f t="shared" si="527"/>
        <v>0</v>
      </c>
      <c r="L5997" s="223">
        <f t="shared" si="527"/>
        <v>0</v>
      </c>
      <c r="M5997" s="223">
        <f t="shared" si="527"/>
        <v>0</v>
      </c>
      <c r="N5997" s="223">
        <f t="shared" si="527"/>
        <v>0</v>
      </c>
      <c r="O5997" s="223">
        <f t="shared" si="527"/>
        <v>0</v>
      </c>
      <c r="P5997" s="223">
        <f t="shared" si="527"/>
        <v>0</v>
      </c>
      <c r="Q5997" s="223">
        <f t="shared" si="527"/>
        <v>0</v>
      </c>
      <c r="R5997" s="223">
        <f t="shared" si="527"/>
        <v>0</v>
      </c>
    </row>
    <row r="5998" spans="1:18" hidden="1" outlineLevel="2" x14ac:dyDescent="0.25">
      <c r="A5998" s="222" t="str">
        <f>'Usages industrie'!A17</f>
        <v>Usage industriel n°14</v>
      </c>
      <c r="B5998" s="222" t="s">
        <v>41</v>
      </c>
      <c r="C5998" s="222"/>
      <c r="D5998" s="223">
        <f>IF(B$5976&lt;&gt;"",IF(B$5976='Usages industrie'!$K17,'Usages industrie'!J17,0),0)</f>
        <v>0</v>
      </c>
      <c r="E5998" s="223">
        <f t="shared" si="527"/>
        <v>0</v>
      </c>
      <c r="F5998" s="223">
        <f t="shared" si="527"/>
        <v>0</v>
      </c>
      <c r="G5998" s="223">
        <f t="shared" si="527"/>
        <v>0</v>
      </c>
      <c r="H5998" s="223">
        <f t="shared" si="527"/>
        <v>0</v>
      </c>
      <c r="I5998" s="223">
        <f t="shared" si="527"/>
        <v>0</v>
      </c>
      <c r="J5998" s="223">
        <f t="shared" si="527"/>
        <v>0</v>
      </c>
      <c r="K5998" s="223">
        <f t="shared" si="527"/>
        <v>0</v>
      </c>
      <c r="L5998" s="223">
        <f t="shared" si="527"/>
        <v>0</v>
      </c>
      <c r="M5998" s="223">
        <f t="shared" si="527"/>
        <v>0</v>
      </c>
      <c r="N5998" s="223">
        <f t="shared" si="527"/>
        <v>0</v>
      </c>
      <c r="O5998" s="223">
        <f t="shared" si="527"/>
        <v>0</v>
      </c>
      <c r="P5998" s="223">
        <f t="shared" si="527"/>
        <v>0</v>
      </c>
      <c r="Q5998" s="223">
        <f t="shared" si="527"/>
        <v>0</v>
      </c>
      <c r="R5998" s="223">
        <f t="shared" si="527"/>
        <v>0</v>
      </c>
    </row>
    <row r="5999" spans="1:18" hidden="1" outlineLevel="2" x14ac:dyDescent="0.25">
      <c r="A5999" s="222" t="str">
        <f>'Usages industrie'!A18</f>
        <v>Usage industriel n°15</v>
      </c>
      <c r="B5999" s="222" t="s">
        <v>41</v>
      </c>
      <c r="C5999" s="222"/>
      <c r="D5999" s="223">
        <f>IF(B$5976&lt;&gt;"",IF(B$5976='Usages industrie'!$K18,'Usages industrie'!J18,0),0)</f>
        <v>0</v>
      </c>
      <c r="E5999" s="223">
        <f t="shared" si="527"/>
        <v>0</v>
      </c>
      <c r="F5999" s="223">
        <f t="shared" si="527"/>
        <v>0</v>
      </c>
      <c r="G5999" s="223">
        <f t="shared" si="527"/>
        <v>0</v>
      </c>
      <c r="H5999" s="223">
        <f t="shared" si="527"/>
        <v>0</v>
      </c>
      <c r="I5999" s="223">
        <f t="shared" si="527"/>
        <v>0</v>
      </c>
      <c r="J5999" s="223">
        <f t="shared" si="527"/>
        <v>0</v>
      </c>
      <c r="K5999" s="223">
        <f t="shared" si="527"/>
        <v>0</v>
      </c>
      <c r="L5999" s="223">
        <f t="shared" si="527"/>
        <v>0</v>
      </c>
      <c r="M5999" s="223">
        <f t="shared" si="527"/>
        <v>0</v>
      </c>
      <c r="N5999" s="223">
        <f t="shared" si="527"/>
        <v>0</v>
      </c>
      <c r="O5999" s="223">
        <f t="shared" si="527"/>
        <v>0</v>
      </c>
      <c r="P5999" s="223">
        <f t="shared" si="527"/>
        <v>0</v>
      </c>
      <c r="Q5999" s="223">
        <f t="shared" si="527"/>
        <v>0</v>
      </c>
      <c r="R5999" s="223">
        <f t="shared" si="527"/>
        <v>0</v>
      </c>
    </row>
    <row r="6000" spans="1:18" hidden="1" outlineLevel="2" x14ac:dyDescent="0.25">
      <c r="A6000" s="222" t="str">
        <f>'Usages industrie'!A19</f>
        <v>Usage industriel n°16</v>
      </c>
      <c r="B6000" s="222" t="s">
        <v>41</v>
      </c>
      <c r="C6000" s="222"/>
      <c r="D6000" s="223">
        <f>IF(B$5976&lt;&gt;"",IF(B$5976='Usages industrie'!$K19,'Usages industrie'!J19,0),0)</f>
        <v>0</v>
      </c>
      <c r="E6000" s="223">
        <f t="shared" si="527"/>
        <v>0</v>
      </c>
      <c r="F6000" s="223">
        <f t="shared" si="527"/>
        <v>0</v>
      </c>
      <c r="G6000" s="223">
        <f t="shared" si="527"/>
        <v>0</v>
      </c>
      <c r="H6000" s="223">
        <f t="shared" si="527"/>
        <v>0</v>
      </c>
      <c r="I6000" s="223">
        <f t="shared" si="527"/>
        <v>0</v>
      </c>
      <c r="J6000" s="223">
        <f t="shared" si="527"/>
        <v>0</v>
      </c>
      <c r="K6000" s="223">
        <f t="shared" si="527"/>
        <v>0</v>
      </c>
      <c r="L6000" s="223">
        <f t="shared" si="527"/>
        <v>0</v>
      </c>
      <c r="M6000" s="223">
        <f t="shared" si="527"/>
        <v>0</v>
      </c>
      <c r="N6000" s="223">
        <f t="shared" si="527"/>
        <v>0</v>
      </c>
      <c r="O6000" s="223">
        <f t="shared" si="527"/>
        <v>0</v>
      </c>
      <c r="P6000" s="223">
        <f t="shared" si="527"/>
        <v>0</v>
      </c>
      <c r="Q6000" s="223">
        <f t="shared" si="527"/>
        <v>0</v>
      </c>
      <c r="R6000" s="223">
        <f t="shared" si="527"/>
        <v>0</v>
      </c>
    </row>
    <row r="6001" spans="1:18" hidden="1" outlineLevel="2" x14ac:dyDescent="0.25">
      <c r="A6001" s="222" t="str">
        <f>'Usages industrie'!A20</f>
        <v>Usage industriel n°17</v>
      </c>
      <c r="B6001" s="222" t="s">
        <v>41</v>
      </c>
      <c r="C6001" s="222"/>
      <c r="D6001" s="223">
        <f>IF(B$5976&lt;&gt;"",IF(B$5976='Usages industrie'!$K20,'Usages industrie'!J20,0),0)</f>
        <v>0</v>
      </c>
      <c r="E6001" s="223">
        <f t="shared" si="527"/>
        <v>0</v>
      </c>
      <c r="F6001" s="223">
        <f t="shared" si="527"/>
        <v>0</v>
      </c>
      <c r="G6001" s="223">
        <f t="shared" si="527"/>
        <v>0</v>
      </c>
      <c r="H6001" s="223">
        <f t="shared" si="527"/>
        <v>0</v>
      </c>
      <c r="I6001" s="223">
        <f t="shared" si="527"/>
        <v>0</v>
      </c>
      <c r="J6001" s="223">
        <f t="shared" si="527"/>
        <v>0</v>
      </c>
      <c r="K6001" s="223">
        <f t="shared" si="527"/>
        <v>0</v>
      </c>
      <c r="L6001" s="223">
        <f t="shared" si="527"/>
        <v>0</v>
      </c>
      <c r="M6001" s="223">
        <f t="shared" si="527"/>
        <v>0</v>
      </c>
      <c r="N6001" s="223">
        <f t="shared" si="527"/>
        <v>0</v>
      </c>
      <c r="O6001" s="223">
        <f t="shared" si="527"/>
        <v>0</v>
      </c>
      <c r="P6001" s="223">
        <f t="shared" si="527"/>
        <v>0</v>
      </c>
      <c r="Q6001" s="223">
        <f t="shared" si="527"/>
        <v>0</v>
      </c>
      <c r="R6001" s="223">
        <f t="shared" si="527"/>
        <v>0</v>
      </c>
    </row>
    <row r="6002" spans="1:18" hidden="1" outlineLevel="2" x14ac:dyDescent="0.25">
      <c r="A6002" s="222" t="str">
        <f>'Usages industrie'!A21</f>
        <v>Usage industriel n°18</v>
      </c>
      <c r="B6002" s="222" t="s">
        <v>41</v>
      </c>
      <c r="C6002" s="222"/>
      <c r="D6002" s="223">
        <f>IF(B$5976&lt;&gt;"",IF(B$5976='Usages industrie'!$K21,'Usages industrie'!J21,0),0)</f>
        <v>0</v>
      </c>
      <c r="E6002" s="223">
        <f t="shared" si="527"/>
        <v>0</v>
      </c>
      <c r="F6002" s="223">
        <f t="shared" si="527"/>
        <v>0</v>
      </c>
      <c r="G6002" s="223">
        <f t="shared" si="527"/>
        <v>0</v>
      </c>
      <c r="H6002" s="223">
        <f t="shared" si="527"/>
        <v>0</v>
      </c>
      <c r="I6002" s="223">
        <f t="shared" si="527"/>
        <v>0</v>
      </c>
      <c r="J6002" s="223">
        <f t="shared" si="527"/>
        <v>0</v>
      </c>
      <c r="K6002" s="223">
        <f t="shared" si="527"/>
        <v>0</v>
      </c>
      <c r="L6002" s="223">
        <f t="shared" si="527"/>
        <v>0</v>
      </c>
      <c r="M6002" s="223">
        <f t="shared" si="527"/>
        <v>0</v>
      </c>
      <c r="N6002" s="223">
        <f t="shared" si="527"/>
        <v>0</v>
      </c>
      <c r="O6002" s="223">
        <f t="shared" si="527"/>
        <v>0</v>
      </c>
      <c r="P6002" s="223">
        <f t="shared" si="527"/>
        <v>0</v>
      </c>
      <c r="Q6002" s="223">
        <f t="shared" si="527"/>
        <v>0</v>
      </c>
      <c r="R6002" s="223">
        <f t="shared" si="527"/>
        <v>0</v>
      </c>
    </row>
    <row r="6003" spans="1:18" hidden="1" outlineLevel="2" x14ac:dyDescent="0.25">
      <c r="A6003" s="222" t="str">
        <f>'Usages industrie'!A22</f>
        <v>Usage industriel n°19</v>
      </c>
      <c r="B6003" s="222" t="s">
        <v>41</v>
      </c>
      <c r="C6003" s="222"/>
      <c r="D6003" s="223">
        <f>IF(B$5976&lt;&gt;"",IF(B$5976='Usages industrie'!$K22,'Usages industrie'!J22,0),0)</f>
        <v>0</v>
      </c>
      <c r="E6003" s="223">
        <f t="shared" si="527"/>
        <v>0</v>
      </c>
      <c r="F6003" s="223">
        <f t="shared" si="527"/>
        <v>0</v>
      </c>
      <c r="G6003" s="223">
        <f t="shared" si="527"/>
        <v>0</v>
      </c>
      <c r="H6003" s="223">
        <f t="shared" si="527"/>
        <v>0</v>
      </c>
      <c r="I6003" s="223">
        <f t="shared" si="527"/>
        <v>0</v>
      </c>
      <c r="J6003" s="223">
        <f t="shared" si="527"/>
        <v>0</v>
      </c>
      <c r="K6003" s="223">
        <f t="shared" si="527"/>
        <v>0</v>
      </c>
      <c r="L6003" s="223">
        <f t="shared" si="527"/>
        <v>0</v>
      </c>
      <c r="M6003" s="223">
        <f t="shared" si="527"/>
        <v>0</v>
      </c>
      <c r="N6003" s="223">
        <f t="shared" si="527"/>
        <v>0</v>
      </c>
      <c r="O6003" s="223">
        <f t="shared" si="527"/>
        <v>0</v>
      </c>
      <c r="P6003" s="223">
        <f t="shared" si="527"/>
        <v>0</v>
      </c>
      <c r="Q6003" s="223">
        <f t="shared" si="527"/>
        <v>0</v>
      </c>
      <c r="R6003" s="223">
        <f t="shared" si="527"/>
        <v>0</v>
      </c>
    </row>
    <row r="6004" spans="1:18" hidden="1" outlineLevel="2" x14ac:dyDescent="0.25">
      <c r="A6004" s="222" t="str">
        <f>'Usages industrie'!A23</f>
        <v>Usage industriel n°20</v>
      </c>
      <c r="B6004" s="222" t="s">
        <v>41</v>
      </c>
      <c r="C6004" s="222"/>
      <c r="D6004" s="223">
        <f>IF(B$5976&lt;&gt;"",IF(B$5976='Usages industrie'!$K23,'Usages industrie'!J23,0),0)</f>
        <v>0</v>
      </c>
      <c r="E6004" s="223">
        <f t="shared" si="527"/>
        <v>0</v>
      </c>
      <c r="F6004" s="223">
        <f t="shared" si="527"/>
        <v>0</v>
      </c>
      <c r="G6004" s="223">
        <f t="shared" si="527"/>
        <v>0</v>
      </c>
      <c r="H6004" s="223">
        <f t="shared" si="527"/>
        <v>0</v>
      </c>
      <c r="I6004" s="223">
        <f t="shared" si="527"/>
        <v>0</v>
      </c>
      <c r="J6004" s="223">
        <f t="shared" si="527"/>
        <v>0</v>
      </c>
      <c r="K6004" s="223">
        <f t="shared" si="527"/>
        <v>0</v>
      </c>
      <c r="L6004" s="223">
        <f t="shared" si="527"/>
        <v>0</v>
      </c>
      <c r="M6004" s="223">
        <f t="shared" si="527"/>
        <v>0</v>
      </c>
      <c r="N6004" s="223">
        <f t="shared" si="527"/>
        <v>0</v>
      </c>
      <c r="O6004" s="223">
        <f t="shared" si="527"/>
        <v>0</v>
      </c>
      <c r="P6004" s="223">
        <f t="shared" si="527"/>
        <v>0</v>
      </c>
      <c r="Q6004" s="223">
        <f t="shared" si="527"/>
        <v>0</v>
      </c>
      <c r="R6004" s="223">
        <f t="shared" si="527"/>
        <v>0</v>
      </c>
    </row>
    <row r="6005" spans="1:18" hidden="1" outlineLevel="2" x14ac:dyDescent="0.25">
      <c r="A6005" s="222" t="str">
        <f>'Usages industrie'!A24</f>
        <v>Usage industriel n°21</v>
      </c>
      <c r="B6005" s="222" t="s">
        <v>41</v>
      </c>
      <c r="C6005" s="222"/>
      <c r="D6005" s="223">
        <f>IF(B$5976&lt;&gt;"",IF(B$5976='Usages industrie'!$K24,'Usages industrie'!J24,0),0)</f>
        <v>0</v>
      </c>
      <c r="E6005" s="223">
        <f t="shared" ref="E6005:R6014" si="528">$D6005</f>
        <v>0</v>
      </c>
      <c r="F6005" s="223">
        <f t="shared" si="528"/>
        <v>0</v>
      </c>
      <c r="G6005" s="223">
        <f t="shared" si="528"/>
        <v>0</v>
      </c>
      <c r="H6005" s="223">
        <f t="shared" si="528"/>
        <v>0</v>
      </c>
      <c r="I6005" s="223">
        <f t="shared" si="528"/>
        <v>0</v>
      </c>
      <c r="J6005" s="223">
        <f t="shared" si="528"/>
        <v>0</v>
      </c>
      <c r="K6005" s="223">
        <f t="shared" si="528"/>
        <v>0</v>
      </c>
      <c r="L6005" s="223">
        <f t="shared" si="528"/>
        <v>0</v>
      </c>
      <c r="M6005" s="223">
        <f t="shared" si="528"/>
        <v>0</v>
      </c>
      <c r="N6005" s="223">
        <f t="shared" si="528"/>
        <v>0</v>
      </c>
      <c r="O6005" s="223">
        <f t="shared" si="528"/>
        <v>0</v>
      </c>
      <c r="P6005" s="223">
        <f t="shared" si="528"/>
        <v>0</v>
      </c>
      <c r="Q6005" s="223">
        <f t="shared" si="528"/>
        <v>0</v>
      </c>
      <c r="R6005" s="223">
        <f t="shared" si="528"/>
        <v>0</v>
      </c>
    </row>
    <row r="6006" spans="1:18" hidden="1" outlineLevel="2" x14ac:dyDescent="0.25">
      <c r="A6006" s="222" t="str">
        <f>'Usages industrie'!A25</f>
        <v>Usage industriel n°22</v>
      </c>
      <c r="B6006" s="222" t="s">
        <v>41</v>
      </c>
      <c r="C6006" s="222"/>
      <c r="D6006" s="223">
        <f>IF(B$5976&lt;&gt;"",IF(B$5976='Usages industrie'!$K25,'Usages industrie'!J25,0),0)</f>
        <v>0</v>
      </c>
      <c r="E6006" s="223">
        <f t="shared" si="528"/>
        <v>0</v>
      </c>
      <c r="F6006" s="223">
        <f t="shared" si="528"/>
        <v>0</v>
      </c>
      <c r="G6006" s="223">
        <f t="shared" si="528"/>
        <v>0</v>
      </c>
      <c r="H6006" s="223">
        <f t="shared" si="528"/>
        <v>0</v>
      </c>
      <c r="I6006" s="223">
        <f t="shared" si="528"/>
        <v>0</v>
      </c>
      <c r="J6006" s="223">
        <f t="shared" si="528"/>
        <v>0</v>
      </c>
      <c r="K6006" s="223">
        <f t="shared" si="528"/>
        <v>0</v>
      </c>
      <c r="L6006" s="223">
        <f t="shared" si="528"/>
        <v>0</v>
      </c>
      <c r="M6006" s="223">
        <f t="shared" si="528"/>
        <v>0</v>
      </c>
      <c r="N6006" s="223">
        <f t="shared" si="528"/>
        <v>0</v>
      </c>
      <c r="O6006" s="223">
        <f t="shared" si="528"/>
        <v>0</v>
      </c>
      <c r="P6006" s="223">
        <f t="shared" si="528"/>
        <v>0</v>
      </c>
      <c r="Q6006" s="223">
        <f t="shared" si="528"/>
        <v>0</v>
      </c>
      <c r="R6006" s="223">
        <f t="shared" si="528"/>
        <v>0</v>
      </c>
    </row>
    <row r="6007" spans="1:18" hidden="1" outlineLevel="2" x14ac:dyDescent="0.25">
      <c r="A6007" s="222" t="str">
        <f>'Usages industrie'!A26</f>
        <v>Usage industriel n°23</v>
      </c>
      <c r="B6007" s="222" t="s">
        <v>41</v>
      </c>
      <c r="C6007" s="222"/>
      <c r="D6007" s="223">
        <f>IF(B$5976&lt;&gt;"",IF(B$5976='Usages industrie'!$K26,'Usages industrie'!J26,0),0)</f>
        <v>0</v>
      </c>
      <c r="E6007" s="223">
        <f t="shared" si="528"/>
        <v>0</v>
      </c>
      <c r="F6007" s="223">
        <f t="shared" si="528"/>
        <v>0</v>
      </c>
      <c r="G6007" s="223">
        <f t="shared" si="528"/>
        <v>0</v>
      </c>
      <c r="H6007" s="223">
        <f t="shared" si="528"/>
        <v>0</v>
      </c>
      <c r="I6007" s="223">
        <f t="shared" si="528"/>
        <v>0</v>
      </c>
      <c r="J6007" s="223">
        <f t="shared" si="528"/>
        <v>0</v>
      </c>
      <c r="K6007" s="223">
        <f t="shared" si="528"/>
        <v>0</v>
      </c>
      <c r="L6007" s="223">
        <f t="shared" si="528"/>
        <v>0</v>
      </c>
      <c r="M6007" s="223">
        <f t="shared" si="528"/>
        <v>0</v>
      </c>
      <c r="N6007" s="223">
        <f t="shared" si="528"/>
        <v>0</v>
      </c>
      <c r="O6007" s="223">
        <f t="shared" si="528"/>
        <v>0</v>
      </c>
      <c r="P6007" s="223">
        <f t="shared" si="528"/>
        <v>0</v>
      </c>
      <c r="Q6007" s="223">
        <f t="shared" si="528"/>
        <v>0</v>
      </c>
      <c r="R6007" s="223">
        <f t="shared" si="528"/>
        <v>0</v>
      </c>
    </row>
    <row r="6008" spans="1:18" hidden="1" outlineLevel="2" x14ac:dyDescent="0.25">
      <c r="A6008" s="222" t="str">
        <f>'Usages industrie'!A27</f>
        <v>Usage industriel n°24</v>
      </c>
      <c r="B6008" s="222" t="s">
        <v>41</v>
      </c>
      <c r="C6008" s="222"/>
      <c r="D6008" s="223">
        <f>IF(B$5976&lt;&gt;"",IF(B$5976='Usages industrie'!$K27,'Usages industrie'!J27,0),0)</f>
        <v>0</v>
      </c>
      <c r="E6008" s="223">
        <f t="shared" si="528"/>
        <v>0</v>
      </c>
      <c r="F6008" s="223">
        <f t="shared" si="528"/>
        <v>0</v>
      </c>
      <c r="G6008" s="223">
        <f t="shared" si="528"/>
        <v>0</v>
      </c>
      <c r="H6008" s="223">
        <f t="shared" si="528"/>
        <v>0</v>
      </c>
      <c r="I6008" s="223">
        <f t="shared" si="528"/>
        <v>0</v>
      </c>
      <c r="J6008" s="223">
        <f t="shared" si="528"/>
        <v>0</v>
      </c>
      <c r="K6008" s="223">
        <f t="shared" si="528"/>
        <v>0</v>
      </c>
      <c r="L6008" s="223">
        <f t="shared" si="528"/>
        <v>0</v>
      </c>
      <c r="M6008" s="223">
        <f t="shared" si="528"/>
        <v>0</v>
      </c>
      <c r="N6008" s="223">
        <f t="shared" si="528"/>
        <v>0</v>
      </c>
      <c r="O6008" s="223">
        <f t="shared" si="528"/>
        <v>0</v>
      </c>
      <c r="P6008" s="223">
        <f t="shared" si="528"/>
        <v>0</v>
      </c>
      <c r="Q6008" s="223">
        <f t="shared" si="528"/>
        <v>0</v>
      </c>
      <c r="R6008" s="223">
        <f t="shared" si="528"/>
        <v>0</v>
      </c>
    </row>
    <row r="6009" spans="1:18" hidden="1" outlineLevel="2" x14ac:dyDescent="0.25">
      <c r="A6009" s="222" t="str">
        <f>'Usages industrie'!A28</f>
        <v>Usage industriel n°25</v>
      </c>
      <c r="B6009" s="222" t="s">
        <v>41</v>
      </c>
      <c r="C6009" s="222"/>
      <c r="D6009" s="223">
        <f>IF(B$5976&lt;&gt;"",IF(B$5976='Usages industrie'!$K28,'Usages industrie'!J28,0),0)</f>
        <v>0</v>
      </c>
      <c r="E6009" s="223">
        <f t="shared" si="528"/>
        <v>0</v>
      </c>
      <c r="F6009" s="223">
        <f t="shared" si="528"/>
        <v>0</v>
      </c>
      <c r="G6009" s="223">
        <f t="shared" si="528"/>
        <v>0</v>
      </c>
      <c r="H6009" s="223">
        <f t="shared" si="528"/>
        <v>0</v>
      </c>
      <c r="I6009" s="223">
        <f t="shared" si="528"/>
        <v>0</v>
      </c>
      <c r="J6009" s="223">
        <f t="shared" si="528"/>
        <v>0</v>
      </c>
      <c r="K6009" s="223">
        <f t="shared" si="528"/>
        <v>0</v>
      </c>
      <c r="L6009" s="223">
        <f t="shared" si="528"/>
        <v>0</v>
      </c>
      <c r="M6009" s="223">
        <f t="shared" si="528"/>
        <v>0</v>
      </c>
      <c r="N6009" s="223">
        <f t="shared" si="528"/>
        <v>0</v>
      </c>
      <c r="O6009" s="223">
        <f t="shared" si="528"/>
        <v>0</v>
      </c>
      <c r="P6009" s="223">
        <f t="shared" si="528"/>
        <v>0</v>
      </c>
      <c r="Q6009" s="223">
        <f t="shared" si="528"/>
        <v>0</v>
      </c>
      <c r="R6009" s="223">
        <f t="shared" si="528"/>
        <v>0</v>
      </c>
    </row>
    <row r="6010" spans="1:18" hidden="1" outlineLevel="2" x14ac:dyDescent="0.25">
      <c r="A6010" s="222" t="str">
        <f>'Usages industrie'!A29</f>
        <v>Usage industriel n°26</v>
      </c>
      <c r="B6010" s="222" t="s">
        <v>41</v>
      </c>
      <c r="C6010" s="222"/>
      <c r="D6010" s="223">
        <f>IF(B$5976&lt;&gt;"",IF(B$5976='Usages industrie'!$K29,'Usages industrie'!J29,0),0)</f>
        <v>0</v>
      </c>
      <c r="E6010" s="223">
        <f t="shared" si="528"/>
        <v>0</v>
      </c>
      <c r="F6010" s="223">
        <f t="shared" si="528"/>
        <v>0</v>
      </c>
      <c r="G6010" s="223">
        <f t="shared" si="528"/>
        <v>0</v>
      </c>
      <c r="H6010" s="223">
        <f t="shared" si="528"/>
        <v>0</v>
      </c>
      <c r="I6010" s="223">
        <f t="shared" si="528"/>
        <v>0</v>
      </c>
      <c r="J6010" s="223">
        <f t="shared" si="528"/>
        <v>0</v>
      </c>
      <c r="K6010" s="223">
        <f t="shared" si="528"/>
        <v>0</v>
      </c>
      <c r="L6010" s="223">
        <f t="shared" si="528"/>
        <v>0</v>
      </c>
      <c r="M6010" s="223">
        <f t="shared" si="528"/>
        <v>0</v>
      </c>
      <c r="N6010" s="223">
        <f t="shared" si="528"/>
        <v>0</v>
      </c>
      <c r="O6010" s="223">
        <f t="shared" si="528"/>
        <v>0</v>
      </c>
      <c r="P6010" s="223">
        <f t="shared" si="528"/>
        <v>0</v>
      </c>
      <c r="Q6010" s="223">
        <f t="shared" si="528"/>
        <v>0</v>
      </c>
      <c r="R6010" s="223">
        <f t="shared" si="528"/>
        <v>0</v>
      </c>
    </row>
    <row r="6011" spans="1:18" hidden="1" outlineLevel="2" x14ac:dyDescent="0.25">
      <c r="A6011" s="222" t="str">
        <f>'Usages industrie'!A30</f>
        <v>Usage industriel n°27</v>
      </c>
      <c r="B6011" s="222" t="s">
        <v>41</v>
      </c>
      <c r="C6011" s="222"/>
      <c r="D6011" s="223">
        <f>IF(B$5976&lt;&gt;"",IF(B$5976='Usages industrie'!$K30,'Usages industrie'!J30,0),0)</f>
        <v>0</v>
      </c>
      <c r="E6011" s="223">
        <f t="shared" si="528"/>
        <v>0</v>
      </c>
      <c r="F6011" s="223">
        <f t="shared" si="528"/>
        <v>0</v>
      </c>
      <c r="G6011" s="223">
        <f t="shared" si="528"/>
        <v>0</v>
      </c>
      <c r="H6011" s="223">
        <f t="shared" si="528"/>
        <v>0</v>
      </c>
      <c r="I6011" s="223">
        <f t="shared" si="528"/>
        <v>0</v>
      </c>
      <c r="J6011" s="223">
        <f t="shared" si="528"/>
        <v>0</v>
      </c>
      <c r="K6011" s="223">
        <f t="shared" si="528"/>
        <v>0</v>
      </c>
      <c r="L6011" s="223">
        <f t="shared" si="528"/>
        <v>0</v>
      </c>
      <c r="M6011" s="223">
        <f t="shared" si="528"/>
        <v>0</v>
      </c>
      <c r="N6011" s="223">
        <f t="shared" si="528"/>
        <v>0</v>
      </c>
      <c r="O6011" s="223">
        <f t="shared" si="528"/>
        <v>0</v>
      </c>
      <c r="P6011" s="223">
        <f t="shared" si="528"/>
        <v>0</v>
      </c>
      <c r="Q6011" s="223">
        <f t="shared" si="528"/>
        <v>0</v>
      </c>
      <c r="R6011" s="223">
        <f t="shared" si="528"/>
        <v>0</v>
      </c>
    </row>
    <row r="6012" spans="1:18" hidden="1" outlineLevel="2" x14ac:dyDescent="0.25">
      <c r="A6012" s="222" t="str">
        <f>'Usages industrie'!A31</f>
        <v>Usage industriel n°28</v>
      </c>
      <c r="B6012" s="222" t="s">
        <v>41</v>
      </c>
      <c r="C6012" s="222"/>
      <c r="D6012" s="223">
        <f>IF(B$5976&lt;&gt;"",IF(B$5976='Usages industrie'!$K31,'Usages industrie'!J31,0),0)</f>
        <v>0</v>
      </c>
      <c r="E6012" s="223">
        <f t="shared" si="528"/>
        <v>0</v>
      </c>
      <c r="F6012" s="223">
        <f t="shared" si="528"/>
        <v>0</v>
      </c>
      <c r="G6012" s="223">
        <f t="shared" si="528"/>
        <v>0</v>
      </c>
      <c r="H6012" s="223">
        <f t="shared" si="528"/>
        <v>0</v>
      </c>
      <c r="I6012" s="223">
        <f t="shared" si="528"/>
        <v>0</v>
      </c>
      <c r="J6012" s="223">
        <f t="shared" si="528"/>
        <v>0</v>
      </c>
      <c r="K6012" s="223">
        <f t="shared" si="528"/>
        <v>0</v>
      </c>
      <c r="L6012" s="223">
        <f t="shared" si="528"/>
        <v>0</v>
      </c>
      <c r="M6012" s="223">
        <f t="shared" si="528"/>
        <v>0</v>
      </c>
      <c r="N6012" s="223">
        <f t="shared" si="528"/>
        <v>0</v>
      </c>
      <c r="O6012" s="223">
        <f t="shared" si="528"/>
        <v>0</v>
      </c>
      <c r="P6012" s="223">
        <f t="shared" si="528"/>
        <v>0</v>
      </c>
      <c r="Q6012" s="223">
        <f t="shared" si="528"/>
        <v>0</v>
      </c>
      <c r="R6012" s="223">
        <f t="shared" si="528"/>
        <v>0</v>
      </c>
    </row>
    <row r="6013" spans="1:18" hidden="1" outlineLevel="2" x14ac:dyDescent="0.25">
      <c r="A6013" s="222" t="str">
        <f>'Usages industrie'!A32</f>
        <v>Usage industriel n°29</v>
      </c>
      <c r="B6013" s="222" t="s">
        <v>41</v>
      </c>
      <c r="C6013" s="222"/>
      <c r="D6013" s="223">
        <f>IF(B$5976&lt;&gt;"",IF(B$5976='Usages industrie'!$K32,'Usages industrie'!J32,0),0)</f>
        <v>0</v>
      </c>
      <c r="E6013" s="223">
        <f t="shared" si="528"/>
        <v>0</v>
      </c>
      <c r="F6013" s="223">
        <f t="shared" si="528"/>
        <v>0</v>
      </c>
      <c r="G6013" s="223">
        <f t="shared" si="528"/>
        <v>0</v>
      </c>
      <c r="H6013" s="223">
        <f t="shared" si="528"/>
        <v>0</v>
      </c>
      <c r="I6013" s="223">
        <f t="shared" si="528"/>
        <v>0</v>
      </c>
      <c r="J6013" s="223">
        <f t="shared" si="528"/>
        <v>0</v>
      </c>
      <c r="K6013" s="223">
        <f t="shared" si="528"/>
        <v>0</v>
      </c>
      <c r="L6013" s="223">
        <f t="shared" si="528"/>
        <v>0</v>
      </c>
      <c r="M6013" s="223">
        <f t="shared" si="528"/>
        <v>0</v>
      </c>
      <c r="N6013" s="223">
        <f t="shared" si="528"/>
        <v>0</v>
      </c>
      <c r="O6013" s="223">
        <f t="shared" si="528"/>
        <v>0</v>
      </c>
      <c r="P6013" s="223">
        <f t="shared" si="528"/>
        <v>0</v>
      </c>
      <c r="Q6013" s="223">
        <f t="shared" si="528"/>
        <v>0</v>
      </c>
      <c r="R6013" s="223">
        <f t="shared" si="528"/>
        <v>0</v>
      </c>
    </row>
    <row r="6014" spans="1:18" hidden="1" outlineLevel="2" x14ac:dyDescent="0.25">
      <c r="A6014" s="222" t="str">
        <f>'Usages industrie'!A33</f>
        <v>Usage industriel n°30</v>
      </c>
      <c r="B6014" s="222" t="s">
        <v>41</v>
      </c>
      <c r="C6014" s="222"/>
      <c r="D6014" s="223">
        <f>IF(B$5976&lt;&gt;"",IF(B$5976='Usages industrie'!$K33,'Usages industrie'!J33,0),0)</f>
        <v>0</v>
      </c>
      <c r="E6014" s="223">
        <f t="shared" si="528"/>
        <v>0</v>
      </c>
      <c r="F6014" s="223">
        <f t="shared" si="528"/>
        <v>0</v>
      </c>
      <c r="G6014" s="223">
        <f t="shared" si="528"/>
        <v>0</v>
      </c>
      <c r="H6014" s="223">
        <f t="shared" si="528"/>
        <v>0</v>
      </c>
      <c r="I6014" s="223">
        <f t="shared" si="528"/>
        <v>0</v>
      </c>
      <c r="J6014" s="223">
        <f t="shared" si="528"/>
        <v>0</v>
      </c>
      <c r="K6014" s="223">
        <f t="shared" si="528"/>
        <v>0</v>
      </c>
      <c r="L6014" s="223">
        <f t="shared" si="528"/>
        <v>0</v>
      </c>
      <c r="M6014" s="223">
        <f t="shared" si="528"/>
        <v>0</v>
      </c>
      <c r="N6014" s="223">
        <f t="shared" si="528"/>
        <v>0</v>
      </c>
      <c r="O6014" s="223">
        <f t="shared" si="528"/>
        <v>0</v>
      </c>
      <c r="P6014" s="223">
        <f t="shared" si="528"/>
        <v>0</v>
      </c>
      <c r="Q6014" s="223">
        <f t="shared" si="528"/>
        <v>0</v>
      </c>
      <c r="R6014" s="223">
        <f t="shared" si="528"/>
        <v>0</v>
      </c>
    </row>
    <row r="6015" spans="1:18" hidden="1" outlineLevel="2" x14ac:dyDescent="0.25">
      <c r="A6015" s="222" t="str">
        <f>'Usages industrie'!A34</f>
        <v>Usage industriel n°31</v>
      </c>
      <c r="B6015" s="222" t="s">
        <v>41</v>
      </c>
      <c r="C6015" s="222"/>
      <c r="D6015" s="223">
        <f>IF(B$5976&lt;&gt;"",IF(B$5976='Usages industrie'!$K34,'Usages industrie'!J34,0),0)</f>
        <v>0</v>
      </c>
      <c r="E6015" s="223">
        <f t="shared" ref="E6015:R6024" si="529">$D6015</f>
        <v>0</v>
      </c>
      <c r="F6015" s="223">
        <f t="shared" si="529"/>
        <v>0</v>
      </c>
      <c r="G6015" s="223">
        <f t="shared" si="529"/>
        <v>0</v>
      </c>
      <c r="H6015" s="223">
        <f t="shared" si="529"/>
        <v>0</v>
      </c>
      <c r="I6015" s="223">
        <f t="shared" si="529"/>
        <v>0</v>
      </c>
      <c r="J6015" s="223">
        <f t="shared" si="529"/>
        <v>0</v>
      </c>
      <c r="K6015" s="223">
        <f t="shared" si="529"/>
        <v>0</v>
      </c>
      <c r="L6015" s="223">
        <f t="shared" si="529"/>
        <v>0</v>
      </c>
      <c r="M6015" s="223">
        <f t="shared" si="529"/>
        <v>0</v>
      </c>
      <c r="N6015" s="223">
        <f t="shared" si="529"/>
        <v>0</v>
      </c>
      <c r="O6015" s="223">
        <f t="shared" si="529"/>
        <v>0</v>
      </c>
      <c r="P6015" s="223">
        <f t="shared" si="529"/>
        <v>0</v>
      </c>
      <c r="Q6015" s="223">
        <f t="shared" si="529"/>
        <v>0</v>
      </c>
      <c r="R6015" s="223">
        <f t="shared" si="529"/>
        <v>0</v>
      </c>
    </row>
    <row r="6016" spans="1:18" hidden="1" outlineLevel="2" x14ac:dyDescent="0.25">
      <c r="A6016" s="222" t="str">
        <f>'Usages industrie'!A35</f>
        <v>Usage industriel n°32</v>
      </c>
      <c r="B6016" s="222" t="s">
        <v>41</v>
      </c>
      <c r="C6016" s="222"/>
      <c r="D6016" s="223">
        <f>IF(B$5976&lt;&gt;"",IF(B$5976='Usages industrie'!$K35,'Usages industrie'!J35,0),0)</f>
        <v>0</v>
      </c>
      <c r="E6016" s="223">
        <f t="shared" si="529"/>
        <v>0</v>
      </c>
      <c r="F6016" s="223">
        <f t="shared" si="529"/>
        <v>0</v>
      </c>
      <c r="G6016" s="223">
        <f t="shared" si="529"/>
        <v>0</v>
      </c>
      <c r="H6016" s="223">
        <f t="shared" si="529"/>
        <v>0</v>
      </c>
      <c r="I6016" s="223">
        <f t="shared" si="529"/>
        <v>0</v>
      </c>
      <c r="J6016" s="223">
        <f t="shared" si="529"/>
        <v>0</v>
      </c>
      <c r="K6016" s="223">
        <f t="shared" si="529"/>
        <v>0</v>
      </c>
      <c r="L6016" s="223">
        <f t="shared" si="529"/>
        <v>0</v>
      </c>
      <c r="M6016" s="223">
        <f t="shared" si="529"/>
        <v>0</v>
      </c>
      <c r="N6016" s="223">
        <f t="shared" si="529"/>
        <v>0</v>
      </c>
      <c r="O6016" s="223">
        <f t="shared" si="529"/>
        <v>0</v>
      </c>
      <c r="P6016" s="223">
        <f t="shared" si="529"/>
        <v>0</v>
      </c>
      <c r="Q6016" s="223">
        <f t="shared" si="529"/>
        <v>0</v>
      </c>
      <c r="R6016" s="223">
        <f t="shared" si="529"/>
        <v>0</v>
      </c>
    </row>
    <row r="6017" spans="1:18" hidden="1" outlineLevel="2" x14ac:dyDescent="0.25">
      <c r="A6017" s="222" t="str">
        <f>'Usages industrie'!A36</f>
        <v>Usage industriel n°33</v>
      </c>
      <c r="B6017" s="222" t="s">
        <v>41</v>
      </c>
      <c r="C6017" s="222"/>
      <c r="D6017" s="223">
        <f>IF(B$5976&lt;&gt;"",IF(B$5976='Usages industrie'!$K36,'Usages industrie'!J36,0),0)</f>
        <v>0</v>
      </c>
      <c r="E6017" s="223">
        <f t="shared" si="529"/>
        <v>0</v>
      </c>
      <c r="F6017" s="223">
        <f t="shared" si="529"/>
        <v>0</v>
      </c>
      <c r="G6017" s="223">
        <f t="shared" si="529"/>
        <v>0</v>
      </c>
      <c r="H6017" s="223">
        <f t="shared" si="529"/>
        <v>0</v>
      </c>
      <c r="I6017" s="223">
        <f t="shared" si="529"/>
        <v>0</v>
      </c>
      <c r="J6017" s="223">
        <f t="shared" si="529"/>
        <v>0</v>
      </c>
      <c r="K6017" s="223">
        <f t="shared" si="529"/>
        <v>0</v>
      </c>
      <c r="L6017" s="223">
        <f t="shared" si="529"/>
        <v>0</v>
      </c>
      <c r="M6017" s="223">
        <f t="shared" si="529"/>
        <v>0</v>
      </c>
      <c r="N6017" s="223">
        <f t="shared" si="529"/>
        <v>0</v>
      </c>
      <c r="O6017" s="223">
        <f t="shared" si="529"/>
        <v>0</v>
      </c>
      <c r="P6017" s="223">
        <f t="shared" si="529"/>
        <v>0</v>
      </c>
      <c r="Q6017" s="223">
        <f t="shared" si="529"/>
        <v>0</v>
      </c>
      <c r="R6017" s="223">
        <f t="shared" si="529"/>
        <v>0</v>
      </c>
    </row>
    <row r="6018" spans="1:18" hidden="1" outlineLevel="2" x14ac:dyDescent="0.25">
      <c r="A6018" s="222" t="str">
        <f>'Usages industrie'!A37</f>
        <v>Usage industriel n°34</v>
      </c>
      <c r="B6018" s="222" t="s">
        <v>41</v>
      </c>
      <c r="C6018" s="222"/>
      <c r="D6018" s="223">
        <f>IF(B$5976&lt;&gt;"",IF(B$5976='Usages industrie'!$K37,'Usages industrie'!J37,0),0)</f>
        <v>0</v>
      </c>
      <c r="E6018" s="223">
        <f t="shared" si="529"/>
        <v>0</v>
      </c>
      <c r="F6018" s="223">
        <f t="shared" si="529"/>
        <v>0</v>
      </c>
      <c r="G6018" s="223">
        <f t="shared" si="529"/>
        <v>0</v>
      </c>
      <c r="H6018" s="223">
        <f t="shared" si="529"/>
        <v>0</v>
      </c>
      <c r="I6018" s="223">
        <f t="shared" si="529"/>
        <v>0</v>
      </c>
      <c r="J6018" s="223">
        <f t="shared" si="529"/>
        <v>0</v>
      </c>
      <c r="K6018" s="223">
        <f t="shared" si="529"/>
        <v>0</v>
      </c>
      <c r="L6018" s="223">
        <f t="shared" si="529"/>
        <v>0</v>
      </c>
      <c r="M6018" s="223">
        <f t="shared" si="529"/>
        <v>0</v>
      </c>
      <c r="N6018" s="223">
        <f t="shared" si="529"/>
        <v>0</v>
      </c>
      <c r="O6018" s="223">
        <f t="shared" si="529"/>
        <v>0</v>
      </c>
      <c r="P6018" s="223">
        <f t="shared" si="529"/>
        <v>0</v>
      </c>
      <c r="Q6018" s="223">
        <f t="shared" si="529"/>
        <v>0</v>
      </c>
      <c r="R6018" s="223">
        <f t="shared" si="529"/>
        <v>0</v>
      </c>
    </row>
    <row r="6019" spans="1:18" hidden="1" outlineLevel="2" x14ac:dyDescent="0.25">
      <c r="A6019" s="222" t="str">
        <f>'Usages industrie'!A38</f>
        <v>Usage industriel n°35</v>
      </c>
      <c r="B6019" s="222" t="s">
        <v>41</v>
      </c>
      <c r="C6019" s="222"/>
      <c r="D6019" s="223">
        <f>IF(B$5976&lt;&gt;"",IF(B$5976='Usages industrie'!$K38,'Usages industrie'!J38,0),0)</f>
        <v>0</v>
      </c>
      <c r="E6019" s="223">
        <f t="shared" si="529"/>
        <v>0</v>
      </c>
      <c r="F6019" s="223">
        <f t="shared" si="529"/>
        <v>0</v>
      </c>
      <c r="G6019" s="223">
        <f t="shared" si="529"/>
        <v>0</v>
      </c>
      <c r="H6019" s="223">
        <f t="shared" si="529"/>
        <v>0</v>
      </c>
      <c r="I6019" s="223">
        <f t="shared" si="529"/>
        <v>0</v>
      </c>
      <c r="J6019" s="223">
        <f t="shared" si="529"/>
        <v>0</v>
      </c>
      <c r="K6019" s="223">
        <f t="shared" si="529"/>
        <v>0</v>
      </c>
      <c r="L6019" s="223">
        <f t="shared" si="529"/>
        <v>0</v>
      </c>
      <c r="M6019" s="223">
        <f t="shared" si="529"/>
        <v>0</v>
      </c>
      <c r="N6019" s="223">
        <f t="shared" si="529"/>
        <v>0</v>
      </c>
      <c r="O6019" s="223">
        <f t="shared" si="529"/>
        <v>0</v>
      </c>
      <c r="P6019" s="223">
        <f t="shared" si="529"/>
        <v>0</v>
      </c>
      <c r="Q6019" s="223">
        <f t="shared" si="529"/>
        <v>0</v>
      </c>
      <c r="R6019" s="223">
        <f t="shared" si="529"/>
        <v>0</v>
      </c>
    </row>
    <row r="6020" spans="1:18" hidden="1" outlineLevel="2" x14ac:dyDescent="0.25">
      <c r="A6020" s="222" t="str">
        <f>'Usages industrie'!A39</f>
        <v>Usage industriel n°36</v>
      </c>
      <c r="B6020" s="222" t="s">
        <v>41</v>
      </c>
      <c r="C6020" s="222"/>
      <c r="D6020" s="223">
        <f>IF(B$5976&lt;&gt;"",IF(B$5976='Usages industrie'!$K39,'Usages industrie'!J39,0),0)</f>
        <v>0</v>
      </c>
      <c r="E6020" s="223">
        <f t="shared" si="529"/>
        <v>0</v>
      </c>
      <c r="F6020" s="223">
        <f t="shared" si="529"/>
        <v>0</v>
      </c>
      <c r="G6020" s="223">
        <f t="shared" si="529"/>
        <v>0</v>
      </c>
      <c r="H6020" s="223">
        <f t="shared" si="529"/>
        <v>0</v>
      </c>
      <c r="I6020" s="223">
        <f t="shared" si="529"/>
        <v>0</v>
      </c>
      <c r="J6020" s="223">
        <f t="shared" si="529"/>
        <v>0</v>
      </c>
      <c r="K6020" s="223">
        <f t="shared" si="529"/>
        <v>0</v>
      </c>
      <c r="L6020" s="223">
        <f t="shared" si="529"/>
        <v>0</v>
      </c>
      <c r="M6020" s="223">
        <f t="shared" si="529"/>
        <v>0</v>
      </c>
      <c r="N6020" s="223">
        <f t="shared" si="529"/>
        <v>0</v>
      </c>
      <c r="O6020" s="223">
        <f t="shared" si="529"/>
        <v>0</v>
      </c>
      <c r="P6020" s="223">
        <f t="shared" si="529"/>
        <v>0</v>
      </c>
      <c r="Q6020" s="223">
        <f t="shared" si="529"/>
        <v>0</v>
      </c>
      <c r="R6020" s="223">
        <f t="shared" si="529"/>
        <v>0</v>
      </c>
    </row>
    <row r="6021" spans="1:18" hidden="1" outlineLevel="2" x14ac:dyDescent="0.25">
      <c r="A6021" s="222" t="str">
        <f>'Usages industrie'!A40</f>
        <v>Usage industriel n°37</v>
      </c>
      <c r="B6021" s="222" t="s">
        <v>41</v>
      </c>
      <c r="C6021" s="222"/>
      <c r="D6021" s="223">
        <f>IF(B$5976&lt;&gt;"",IF(B$5976='Usages industrie'!$K40,'Usages industrie'!J40,0),0)</f>
        <v>0</v>
      </c>
      <c r="E6021" s="223">
        <f t="shared" si="529"/>
        <v>0</v>
      </c>
      <c r="F6021" s="223">
        <f t="shared" si="529"/>
        <v>0</v>
      </c>
      <c r="G6021" s="223">
        <f t="shared" si="529"/>
        <v>0</v>
      </c>
      <c r="H6021" s="223">
        <f t="shared" si="529"/>
        <v>0</v>
      </c>
      <c r="I6021" s="223">
        <f t="shared" si="529"/>
        <v>0</v>
      </c>
      <c r="J6021" s="223">
        <f t="shared" si="529"/>
        <v>0</v>
      </c>
      <c r="K6021" s="223">
        <f t="shared" si="529"/>
        <v>0</v>
      </c>
      <c r="L6021" s="223">
        <f t="shared" si="529"/>
        <v>0</v>
      </c>
      <c r="M6021" s="223">
        <f t="shared" si="529"/>
        <v>0</v>
      </c>
      <c r="N6021" s="223">
        <f t="shared" si="529"/>
        <v>0</v>
      </c>
      <c r="O6021" s="223">
        <f t="shared" si="529"/>
        <v>0</v>
      </c>
      <c r="P6021" s="223">
        <f t="shared" si="529"/>
        <v>0</v>
      </c>
      <c r="Q6021" s="223">
        <f t="shared" si="529"/>
        <v>0</v>
      </c>
      <c r="R6021" s="223">
        <f t="shared" si="529"/>
        <v>0</v>
      </c>
    </row>
    <row r="6022" spans="1:18" hidden="1" outlineLevel="2" x14ac:dyDescent="0.25">
      <c r="A6022" s="222" t="str">
        <f>'Usages industrie'!A41</f>
        <v>Usage industriel n°38</v>
      </c>
      <c r="B6022" s="222" t="s">
        <v>41</v>
      </c>
      <c r="C6022" s="222"/>
      <c r="D6022" s="223">
        <f>IF(B$5976&lt;&gt;"",IF(B$5976='Usages industrie'!$K41,'Usages industrie'!J41,0),0)</f>
        <v>0</v>
      </c>
      <c r="E6022" s="223">
        <f t="shared" si="529"/>
        <v>0</v>
      </c>
      <c r="F6022" s="223">
        <f t="shared" si="529"/>
        <v>0</v>
      </c>
      <c r="G6022" s="223">
        <f t="shared" si="529"/>
        <v>0</v>
      </c>
      <c r="H6022" s="223">
        <f t="shared" si="529"/>
        <v>0</v>
      </c>
      <c r="I6022" s="223">
        <f t="shared" si="529"/>
        <v>0</v>
      </c>
      <c r="J6022" s="223">
        <f t="shared" si="529"/>
        <v>0</v>
      </c>
      <c r="K6022" s="223">
        <f t="shared" si="529"/>
        <v>0</v>
      </c>
      <c r="L6022" s="223">
        <f t="shared" si="529"/>
        <v>0</v>
      </c>
      <c r="M6022" s="223">
        <f t="shared" si="529"/>
        <v>0</v>
      </c>
      <c r="N6022" s="223">
        <f t="shared" si="529"/>
        <v>0</v>
      </c>
      <c r="O6022" s="223">
        <f t="shared" si="529"/>
        <v>0</v>
      </c>
      <c r="P6022" s="223">
        <f t="shared" si="529"/>
        <v>0</v>
      </c>
      <c r="Q6022" s="223">
        <f t="shared" si="529"/>
        <v>0</v>
      </c>
      <c r="R6022" s="223">
        <f t="shared" si="529"/>
        <v>0</v>
      </c>
    </row>
    <row r="6023" spans="1:18" hidden="1" outlineLevel="2" x14ac:dyDescent="0.25">
      <c r="A6023" s="222" t="str">
        <f>'Usages industrie'!A42</f>
        <v>Usage industriel n°39</v>
      </c>
      <c r="B6023" s="222" t="s">
        <v>41</v>
      </c>
      <c r="C6023" s="222"/>
      <c r="D6023" s="223">
        <f>IF(B$5976&lt;&gt;"",IF(B$5976='Usages industrie'!$K42,'Usages industrie'!J42,0),0)</f>
        <v>0</v>
      </c>
      <c r="E6023" s="223">
        <f t="shared" si="529"/>
        <v>0</v>
      </c>
      <c r="F6023" s="223">
        <f t="shared" si="529"/>
        <v>0</v>
      </c>
      <c r="G6023" s="223">
        <f t="shared" si="529"/>
        <v>0</v>
      </c>
      <c r="H6023" s="223">
        <f t="shared" si="529"/>
        <v>0</v>
      </c>
      <c r="I6023" s="223">
        <f t="shared" si="529"/>
        <v>0</v>
      </c>
      <c r="J6023" s="223">
        <f t="shared" si="529"/>
        <v>0</v>
      </c>
      <c r="K6023" s="223">
        <f t="shared" si="529"/>
        <v>0</v>
      </c>
      <c r="L6023" s="223">
        <f t="shared" si="529"/>
        <v>0</v>
      </c>
      <c r="M6023" s="223">
        <f t="shared" si="529"/>
        <v>0</v>
      </c>
      <c r="N6023" s="223">
        <f t="shared" si="529"/>
        <v>0</v>
      </c>
      <c r="O6023" s="223">
        <f t="shared" si="529"/>
        <v>0</v>
      </c>
      <c r="P6023" s="223">
        <f t="shared" si="529"/>
        <v>0</v>
      </c>
      <c r="Q6023" s="223">
        <f t="shared" si="529"/>
        <v>0</v>
      </c>
      <c r="R6023" s="223">
        <f t="shared" si="529"/>
        <v>0</v>
      </c>
    </row>
    <row r="6024" spans="1:18" hidden="1" outlineLevel="2" x14ac:dyDescent="0.25">
      <c r="A6024" s="222" t="str">
        <f>'Usages industrie'!A43</f>
        <v>Usage industriel n°40</v>
      </c>
      <c r="B6024" s="222" t="s">
        <v>41</v>
      </c>
      <c r="C6024" s="222"/>
      <c r="D6024" s="223">
        <f>IF(B$5976&lt;&gt;"",IF(B$5976='Usages industrie'!$K43,'Usages industrie'!J43,0),0)</f>
        <v>0</v>
      </c>
      <c r="E6024" s="223">
        <f t="shared" si="529"/>
        <v>0</v>
      </c>
      <c r="F6024" s="223">
        <f t="shared" si="529"/>
        <v>0</v>
      </c>
      <c r="G6024" s="223">
        <f t="shared" si="529"/>
        <v>0</v>
      </c>
      <c r="H6024" s="223">
        <f t="shared" si="529"/>
        <v>0</v>
      </c>
      <c r="I6024" s="223">
        <f t="shared" si="529"/>
        <v>0</v>
      </c>
      <c r="J6024" s="223">
        <f t="shared" si="529"/>
        <v>0</v>
      </c>
      <c r="K6024" s="223">
        <f t="shared" si="529"/>
        <v>0</v>
      </c>
      <c r="L6024" s="223">
        <f t="shared" si="529"/>
        <v>0</v>
      </c>
      <c r="M6024" s="223">
        <f t="shared" si="529"/>
        <v>0</v>
      </c>
      <c r="N6024" s="223">
        <f t="shared" si="529"/>
        <v>0</v>
      </c>
      <c r="O6024" s="223">
        <f t="shared" si="529"/>
        <v>0</v>
      </c>
      <c r="P6024" s="223">
        <f t="shared" si="529"/>
        <v>0</v>
      </c>
      <c r="Q6024" s="223">
        <f t="shared" si="529"/>
        <v>0</v>
      </c>
      <c r="R6024" s="223">
        <f t="shared" si="529"/>
        <v>0</v>
      </c>
    </row>
    <row r="6025" spans="1:18" hidden="1" outlineLevel="2" x14ac:dyDescent="0.25">
      <c r="A6025" s="222" t="str">
        <f>'Usages industrie'!A44</f>
        <v>Usage industriel n°41</v>
      </c>
      <c r="B6025" s="222" t="s">
        <v>41</v>
      </c>
      <c r="C6025" s="222"/>
      <c r="D6025" s="223">
        <f>IF(B$5976&lt;&gt;"",IF(B$5976='Usages industrie'!$K44,'Usages industrie'!J44,0),0)</f>
        <v>0</v>
      </c>
      <c r="E6025" s="223">
        <f t="shared" ref="E6025:R6034" si="530">$D6025</f>
        <v>0</v>
      </c>
      <c r="F6025" s="223">
        <f t="shared" si="530"/>
        <v>0</v>
      </c>
      <c r="G6025" s="223">
        <f t="shared" si="530"/>
        <v>0</v>
      </c>
      <c r="H6025" s="223">
        <f t="shared" si="530"/>
        <v>0</v>
      </c>
      <c r="I6025" s="223">
        <f t="shared" si="530"/>
        <v>0</v>
      </c>
      <c r="J6025" s="223">
        <f t="shared" si="530"/>
        <v>0</v>
      </c>
      <c r="K6025" s="223">
        <f t="shared" si="530"/>
        <v>0</v>
      </c>
      <c r="L6025" s="223">
        <f t="shared" si="530"/>
        <v>0</v>
      </c>
      <c r="M6025" s="223">
        <f t="shared" si="530"/>
        <v>0</v>
      </c>
      <c r="N6025" s="223">
        <f t="shared" si="530"/>
        <v>0</v>
      </c>
      <c r="O6025" s="223">
        <f t="shared" si="530"/>
        <v>0</v>
      </c>
      <c r="P6025" s="223">
        <f t="shared" si="530"/>
        <v>0</v>
      </c>
      <c r="Q6025" s="223">
        <f t="shared" si="530"/>
        <v>0</v>
      </c>
      <c r="R6025" s="223">
        <f t="shared" si="530"/>
        <v>0</v>
      </c>
    </row>
    <row r="6026" spans="1:18" hidden="1" outlineLevel="2" x14ac:dyDescent="0.25">
      <c r="A6026" s="222" t="str">
        <f>'Usages industrie'!A45</f>
        <v>Usage industriel n°42</v>
      </c>
      <c r="B6026" s="222" t="s">
        <v>41</v>
      </c>
      <c r="C6026" s="222"/>
      <c r="D6026" s="223">
        <f>IF(B$5976&lt;&gt;"",IF(B$5976='Usages industrie'!$K45,'Usages industrie'!J45,0),0)</f>
        <v>0</v>
      </c>
      <c r="E6026" s="223">
        <f t="shared" si="530"/>
        <v>0</v>
      </c>
      <c r="F6026" s="223">
        <f t="shared" si="530"/>
        <v>0</v>
      </c>
      <c r="G6026" s="223">
        <f t="shared" si="530"/>
        <v>0</v>
      </c>
      <c r="H6026" s="223">
        <f t="shared" si="530"/>
        <v>0</v>
      </c>
      <c r="I6026" s="223">
        <f t="shared" si="530"/>
        <v>0</v>
      </c>
      <c r="J6026" s="223">
        <f t="shared" si="530"/>
        <v>0</v>
      </c>
      <c r="K6026" s="223">
        <f t="shared" si="530"/>
        <v>0</v>
      </c>
      <c r="L6026" s="223">
        <f t="shared" si="530"/>
        <v>0</v>
      </c>
      <c r="M6026" s="223">
        <f t="shared" si="530"/>
        <v>0</v>
      </c>
      <c r="N6026" s="223">
        <f t="shared" si="530"/>
        <v>0</v>
      </c>
      <c r="O6026" s="223">
        <f t="shared" si="530"/>
        <v>0</v>
      </c>
      <c r="P6026" s="223">
        <f t="shared" si="530"/>
        <v>0</v>
      </c>
      <c r="Q6026" s="223">
        <f t="shared" si="530"/>
        <v>0</v>
      </c>
      <c r="R6026" s="223">
        <f t="shared" si="530"/>
        <v>0</v>
      </c>
    </row>
    <row r="6027" spans="1:18" hidden="1" outlineLevel="2" x14ac:dyDescent="0.25">
      <c r="A6027" s="222" t="str">
        <f>'Usages industrie'!A46</f>
        <v>Usage industriel n°43</v>
      </c>
      <c r="B6027" s="222" t="s">
        <v>41</v>
      </c>
      <c r="C6027" s="222"/>
      <c r="D6027" s="223">
        <f>IF(B$5976&lt;&gt;"",IF(B$5976='Usages industrie'!$K46,'Usages industrie'!J46,0),0)</f>
        <v>0</v>
      </c>
      <c r="E6027" s="223">
        <f t="shared" si="530"/>
        <v>0</v>
      </c>
      <c r="F6027" s="223">
        <f t="shared" si="530"/>
        <v>0</v>
      </c>
      <c r="G6027" s="223">
        <f t="shared" si="530"/>
        <v>0</v>
      </c>
      <c r="H6027" s="223">
        <f t="shared" si="530"/>
        <v>0</v>
      </c>
      <c r="I6027" s="223">
        <f t="shared" si="530"/>
        <v>0</v>
      </c>
      <c r="J6027" s="223">
        <f t="shared" si="530"/>
        <v>0</v>
      </c>
      <c r="K6027" s="223">
        <f t="shared" si="530"/>
        <v>0</v>
      </c>
      <c r="L6027" s="223">
        <f t="shared" si="530"/>
        <v>0</v>
      </c>
      <c r="M6027" s="223">
        <f t="shared" si="530"/>
        <v>0</v>
      </c>
      <c r="N6027" s="223">
        <f t="shared" si="530"/>
        <v>0</v>
      </c>
      <c r="O6027" s="223">
        <f t="shared" si="530"/>
        <v>0</v>
      </c>
      <c r="P6027" s="223">
        <f t="shared" si="530"/>
        <v>0</v>
      </c>
      <c r="Q6027" s="223">
        <f t="shared" si="530"/>
        <v>0</v>
      </c>
      <c r="R6027" s="223">
        <f t="shared" si="530"/>
        <v>0</v>
      </c>
    </row>
    <row r="6028" spans="1:18" hidden="1" outlineLevel="2" x14ac:dyDescent="0.25">
      <c r="A6028" s="222" t="str">
        <f>'Usages industrie'!A47</f>
        <v>Usage industriel n°44</v>
      </c>
      <c r="B6028" s="222" t="s">
        <v>41</v>
      </c>
      <c r="C6028" s="222"/>
      <c r="D6028" s="223">
        <f>IF(B$5976&lt;&gt;"",IF(B$5976='Usages industrie'!$K47,'Usages industrie'!J47,0),0)</f>
        <v>0</v>
      </c>
      <c r="E6028" s="223">
        <f t="shared" si="530"/>
        <v>0</v>
      </c>
      <c r="F6028" s="223">
        <f t="shared" si="530"/>
        <v>0</v>
      </c>
      <c r="G6028" s="223">
        <f t="shared" si="530"/>
        <v>0</v>
      </c>
      <c r="H6028" s="223">
        <f t="shared" si="530"/>
        <v>0</v>
      </c>
      <c r="I6028" s="223">
        <f t="shared" si="530"/>
        <v>0</v>
      </c>
      <c r="J6028" s="223">
        <f t="shared" si="530"/>
        <v>0</v>
      </c>
      <c r="K6028" s="223">
        <f t="shared" si="530"/>
        <v>0</v>
      </c>
      <c r="L6028" s="223">
        <f t="shared" si="530"/>
        <v>0</v>
      </c>
      <c r="M6028" s="223">
        <f t="shared" si="530"/>
        <v>0</v>
      </c>
      <c r="N6028" s="223">
        <f t="shared" si="530"/>
        <v>0</v>
      </c>
      <c r="O6028" s="223">
        <f t="shared" si="530"/>
        <v>0</v>
      </c>
      <c r="P6028" s="223">
        <f t="shared" si="530"/>
        <v>0</v>
      </c>
      <c r="Q6028" s="223">
        <f t="shared" si="530"/>
        <v>0</v>
      </c>
      <c r="R6028" s="223">
        <f t="shared" si="530"/>
        <v>0</v>
      </c>
    </row>
    <row r="6029" spans="1:18" hidden="1" outlineLevel="2" x14ac:dyDescent="0.25">
      <c r="A6029" s="222" t="str">
        <f>'Usages industrie'!A48</f>
        <v>Usage industriel n°45</v>
      </c>
      <c r="B6029" s="222" t="s">
        <v>41</v>
      </c>
      <c r="C6029" s="222"/>
      <c r="D6029" s="223">
        <f>IF(B$5976&lt;&gt;"",IF(B$5976='Usages industrie'!$K48,'Usages industrie'!J48,0),0)</f>
        <v>0</v>
      </c>
      <c r="E6029" s="223">
        <f t="shared" si="530"/>
        <v>0</v>
      </c>
      <c r="F6029" s="223">
        <f t="shared" si="530"/>
        <v>0</v>
      </c>
      <c r="G6029" s="223">
        <f t="shared" si="530"/>
        <v>0</v>
      </c>
      <c r="H6029" s="223">
        <f t="shared" si="530"/>
        <v>0</v>
      </c>
      <c r="I6029" s="223">
        <f t="shared" si="530"/>
        <v>0</v>
      </c>
      <c r="J6029" s="223">
        <f t="shared" si="530"/>
        <v>0</v>
      </c>
      <c r="K6029" s="223">
        <f t="shared" si="530"/>
        <v>0</v>
      </c>
      <c r="L6029" s="223">
        <f t="shared" si="530"/>
        <v>0</v>
      </c>
      <c r="M6029" s="223">
        <f t="shared" si="530"/>
        <v>0</v>
      </c>
      <c r="N6029" s="223">
        <f t="shared" si="530"/>
        <v>0</v>
      </c>
      <c r="O6029" s="223">
        <f t="shared" si="530"/>
        <v>0</v>
      </c>
      <c r="P6029" s="223">
        <f t="shared" si="530"/>
        <v>0</v>
      </c>
      <c r="Q6029" s="223">
        <f t="shared" si="530"/>
        <v>0</v>
      </c>
      <c r="R6029" s="223">
        <f t="shared" si="530"/>
        <v>0</v>
      </c>
    </row>
    <row r="6030" spans="1:18" hidden="1" outlineLevel="2" x14ac:dyDescent="0.25">
      <c r="A6030" s="222" t="str">
        <f>'Usages industrie'!A49</f>
        <v>Usage industriel n°46</v>
      </c>
      <c r="B6030" s="222" t="s">
        <v>41</v>
      </c>
      <c r="C6030" s="222"/>
      <c r="D6030" s="223">
        <f>IF(B$5976&lt;&gt;"",IF(B$5976='Usages industrie'!$K49,'Usages industrie'!J49,0),0)</f>
        <v>0</v>
      </c>
      <c r="E6030" s="223">
        <f t="shared" si="530"/>
        <v>0</v>
      </c>
      <c r="F6030" s="223">
        <f t="shared" si="530"/>
        <v>0</v>
      </c>
      <c r="G6030" s="223">
        <f t="shared" si="530"/>
        <v>0</v>
      </c>
      <c r="H6030" s="223">
        <f t="shared" si="530"/>
        <v>0</v>
      </c>
      <c r="I6030" s="223">
        <f t="shared" si="530"/>
        <v>0</v>
      </c>
      <c r="J6030" s="223">
        <f t="shared" si="530"/>
        <v>0</v>
      </c>
      <c r="K6030" s="223">
        <f t="shared" si="530"/>
        <v>0</v>
      </c>
      <c r="L6030" s="223">
        <f t="shared" si="530"/>
        <v>0</v>
      </c>
      <c r="M6030" s="223">
        <f t="shared" si="530"/>
        <v>0</v>
      </c>
      <c r="N6030" s="223">
        <f t="shared" si="530"/>
        <v>0</v>
      </c>
      <c r="O6030" s="223">
        <f t="shared" si="530"/>
        <v>0</v>
      </c>
      <c r="P6030" s="223">
        <f t="shared" si="530"/>
        <v>0</v>
      </c>
      <c r="Q6030" s="223">
        <f t="shared" si="530"/>
        <v>0</v>
      </c>
      <c r="R6030" s="223">
        <f t="shared" si="530"/>
        <v>0</v>
      </c>
    </row>
    <row r="6031" spans="1:18" hidden="1" outlineLevel="2" x14ac:dyDescent="0.25">
      <c r="A6031" s="222" t="str">
        <f>'Usages industrie'!A50</f>
        <v>Usage industriel n°47</v>
      </c>
      <c r="B6031" s="222" t="s">
        <v>41</v>
      </c>
      <c r="C6031" s="222"/>
      <c r="D6031" s="223">
        <f>IF(B$5976&lt;&gt;"",IF(B$5976='Usages industrie'!$K50,'Usages industrie'!J50,0),0)</f>
        <v>0</v>
      </c>
      <c r="E6031" s="223">
        <f t="shared" si="530"/>
        <v>0</v>
      </c>
      <c r="F6031" s="223">
        <f t="shared" si="530"/>
        <v>0</v>
      </c>
      <c r="G6031" s="223">
        <f t="shared" si="530"/>
        <v>0</v>
      </c>
      <c r="H6031" s="223">
        <f t="shared" si="530"/>
        <v>0</v>
      </c>
      <c r="I6031" s="223">
        <f t="shared" si="530"/>
        <v>0</v>
      </c>
      <c r="J6031" s="223">
        <f t="shared" si="530"/>
        <v>0</v>
      </c>
      <c r="K6031" s="223">
        <f t="shared" si="530"/>
        <v>0</v>
      </c>
      <c r="L6031" s="223">
        <f t="shared" si="530"/>
        <v>0</v>
      </c>
      <c r="M6031" s="223">
        <f t="shared" si="530"/>
        <v>0</v>
      </c>
      <c r="N6031" s="223">
        <f t="shared" si="530"/>
        <v>0</v>
      </c>
      <c r="O6031" s="223">
        <f t="shared" si="530"/>
        <v>0</v>
      </c>
      <c r="P6031" s="223">
        <f t="shared" si="530"/>
        <v>0</v>
      </c>
      <c r="Q6031" s="223">
        <f t="shared" si="530"/>
        <v>0</v>
      </c>
      <c r="R6031" s="223">
        <f t="shared" si="530"/>
        <v>0</v>
      </c>
    </row>
    <row r="6032" spans="1:18" hidden="1" outlineLevel="2" x14ac:dyDescent="0.25">
      <c r="A6032" s="222" t="str">
        <f>'Usages industrie'!A51</f>
        <v>Usage industriel n°48</v>
      </c>
      <c r="B6032" s="222" t="s">
        <v>41</v>
      </c>
      <c r="C6032" s="222"/>
      <c r="D6032" s="223">
        <f>IF(B$5976&lt;&gt;"",IF(B$5976='Usages industrie'!$K51,'Usages industrie'!J51,0),0)</f>
        <v>0</v>
      </c>
      <c r="E6032" s="223">
        <f t="shared" si="530"/>
        <v>0</v>
      </c>
      <c r="F6032" s="223">
        <f t="shared" si="530"/>
        <v>0</v>
      </c>
      <c r="G6032" s="223">
        <f t="shared" si="530"/>
        <v>0</v>
      </c>
      <c r="H6032" s="223">
        <f t="shared" si="530"/>
        <v>0</v>
      </c>
      <c r="I6032" s="223">
        <f t="shared" si="530"/>
        <v>0</v>
      </c>
      <c r="J6032" s="223">
        <f t="shared" si="530"/>
        <v>0</v>
      </c>
      <c r="K6032" s="223">
        <f t="shared" si="530"/>
        <v>0</v>
      </c>
      <c r="L6032" s="223">
        <f t="shared" si="530"/>
        <v>0</v>
      </c>
      <c r="M6032" s="223">
        <f t="shared" si="530"/>
        <v>0</v>
      </c>
      <c r="N6032" s="223">
        <f t="shared" si="530"/>
        <v>0</v>
      </c>
      <c r="O6032" s="223">
        <f t="shared" si="530"/>
        <v>0</v>
      </c>
      <c r="P6032" s="223">
        <f t="shared" si="530"/>
        <v>0</v>
      </c>
      <c r="Q6032" s="223">
        <f t="shared" si="530"/>
        <v>0</v>
      </c>
      <c r="R6032" s="223">
        <f t="shared" si="530"/>
        <v>0</v>
      </c>
    </row>
    <row r="6033" spans="1:18" hidden="1" outlineLevel="2" x14ac:dyDescent="0.25">
      <c r="A6033" s="222" t="str">
        <f>'Usages industrie'!A52</f>
        <v>Usage industriel n°49</v>
      </c>
      <c r="B6033" s="222" t="s">
        <v>41</v>
      </c>
      <c r="C6033" s="222"/>
      <c r="D6033" s="223">
        <f>IF(B$5976&lt;&gt;"",IF(B$5976='Usages industrie'!$K52,'Usages industrie'!J52,0),0)</f>
        <v>0</v>
      </c>
      <c r="E6033" s="223">
        <f t="shared" si="530"/>
        <v>0</v>
      </c>
      <c r="F6033" s="223">
        <f t="shared" si="530"/>
        <v>0</v>
      </c>
      <c r="G6033" s="223">
        <f t="shared" si="530"/>
        <v>0</v>
      </c>
      <c r="H6033" s="223">
        <f t="shared" si="530"/>
        <v>0</v>
      </c>
      <c r="I6033" s="223">
        <f t="shared" si="530"/>
        <v>0</v>
      </c>
      <c r="J6033" s="223">
        <f t="shared" si="530"/>
        <v>0</v>
      </c>
      <c r="K6033" s="223">
        <f t="shared" si="530"/>
        <v>0</v>
      </c>
      <c r="L6033" s="223">
        <f t="shared" si="530"/>
        <v>0</v>
      </c>
      <c r="M6033" s="223">
        <f t="shared" si="530"/>
        <v>0</v>
      </c>
      <c r="N6033" s="223">
        <f t="shared" si="530"/>
        <v>0</v>
      </c>
      <c r="O6033" s="223">
        <f t="shared" si="530"/>
        <v>0</v>
      </c>
      <c r="P6033" s="223">
        <f t="shared" si="530"/>
        <v>0</v>
      </c>
      <c r="Q6033" s="223">
        <f t="shared" si="530"/>
        <v>0</v>
      </c>
      <c r="R6033" s="223">
        <f t="shared" si="530"/>
        <v>0</v>
      </c>
    </row>
    <row r="6034" spans="1:18" hidden="1" outlineLevel="2" x14ac:dyDescent="0.25">
      <c r="A6034" s="222" t="str">
        <f>'Usages industrie'!A53</f>
        <v>Usage industriel n°50</v>
      </c>
      <c r="B6034" s="222" t="s">
        <v>41</v>
      </c>
      <c r="C6034" s="222"/>
      <c r="D6034" s="223">
        <f>IF(B$5976&lt;&gt;"",IF(B$5976='Usages industrie'!$K53,'Usages industrie'!J53,0),0)</f>
        <v>0</v>
      </c>
      <c r="E6034" s="223">
        <f t="shared" si="530"/>
        <v>0</v>
      </c>
      <c r="F6034" s="223">
        <f t="shared" si="530"/>
        <v>0</v>
      </c>
      <c r="G6034" s="223">
        <f t="shared" si="530"/>
        <v>0</v>
      </c>
      <c r="H6034" s="223">
        <f t="shared" si="530"/>
        <v>0</v>
      </c>
      <c r="I6034" s="223">
        <f t="shared" si="530"/>
        <v>0</v>
      </c>
      <c r="J6034" s="223">
        <f t="shared" si="530"/>
        <v>0</v>
      </c>
      <c r="K6034" s="223">
        <f t="shared" si="530"/>
        <v>0</v>
      </c>
      <c r="L6034" s="223">
        <f t="shared" si="530"/>
        <v>0</v>
      </c>
      <c r="M6034" s="223">
        <f t="shared" si="530"/>
        <v>0</v>
      </c>
      <c r="N6034" s="223">
        <f t="shared" si="530"/>
        <v>0</v>
      </c>
      <c r="O6034" s="223">
        <f t="shared" si="530"/>
        <v>0</v>
      </c>
      <c r="P6034" s="223">
        <f t="shared" si="530"/>
        <v>0</v>
      </c>
      <c r="Q6034" s="223">
        <f t="shared" si="530"/>
        <v>0</v>
      </c>
      <c r="R6034" s="223">
        <f t="shared" si="530"/>
        <v>0</v>
      </c>
    </row>
    <row r="6035" spans="1:18" hidden="1" outlineLevel="1" collapsed="1" x14ac:dyDescent="0.25">
      <c r="A6035" s="222" t="s">
        <v>649</v>
      </c>
      <c r="B6035" s="222"/>
      <c r="C6035" s="222"/>
      <c r="D6035" s="223">
        <f t="shared" ref="D6035:R6035" si="531">SUM(D5985:D6034)</f>
        <v>0</v>
      </c>
      <c r="E6035" s="223">
        <f t="shared" si="531"/>
        <v>0</v>
      </c>
      <c r="F6035" s="223">
        <f t="shared" si="531"/>
        <v>0</v>
      </c>
      <c r="G6035" s="223">
        <f t="shared" si="531"/>
        <v>0</v>
      </c>
      <c r="H6035" s="223">
        <f t="shared" si="531"/>
        <v>0</v>
      </c>
      <c r="I6035" s="223">
        <f t="shared" si="531"/>
        <v>0</v>
      </c>
      <c r="J6035" s="223">
        <f t="shared" si="531"/>
        <v>0</v>
      </c>
      <c r="K6035" s="223">
        <f t="shared" si="531"/>
        <v>0</v>
      </c>
      <c r="L6035" s="223">
        <f t="shared" si="531"/>
        <v>0</v>
      </c>
      <c r="M6035" s="223">
        <f t="shared" si="531"/>
        <v>0</v>
      </c>
      <c r="N6035" s="223">
        <f t="shared" si="531"/>
        <v>0</v>
      </c>
      <c r="O6035" s="223">
        <f t="shared" si="531"/>
        <v>0</v>
      </c>
      <c r="P6035" s="223">
        <f t="shared" si="531"/>
        <v>0</v>
      </c>
      <c r="Q6035" s="223">
        <f t="shared" si="531"/>
        <v>0</v>
      </c>
      <c r="R6035" s="223">
        <f t="shared" si="531"/>
        <v>0</v>
      </c>
    </row>
    <row r="6036" spans="1:18" hidden="1" outlineLevel="2" x14ac:dyDescent="0.25">
      <c r="A6036" s="222" t="str">
        <f>'Usages industrie'!A4</f>
        <v>Usage industriel n°1</v>
      </c>
      <c r="B6036" s="222" t="s">
        <v>645</v>
      </c>
      <c r="C6036" s="222"/>
      <c r="D6036" s="223">
        <f>D5985*'Usages industrie'!$P4*(1+'Usages industrie'!$Q4)^(D$5979-$D$5979)/1000</f>
        <v>0</v>
      </c>
      <c r="E6036" s="223">
        <f>E5985*'Usages industrie'!$P4*(1+'Usages industrie'!$Q4)^(E$5979-$D$5979)/1000</f>
        <v>0</v>
      </c>
      <c r="F6036" s="223">
        <f>F5985*'Usages industrie'!$P4*(1+'Usages industrie'!$Q4)^(F$5979-$D$5979)/1000</f>
        <v>0</v>
      </c>
      <c r="G6036" s="223">
        <f>G5985*'Usages industrie'!$P4*(1+'Usages industrie'!$Q4)^(G$5979-$D$5979)/1000</f>
        <v>0</v>
      </c>
      <c r="H6036" s="223">
        <f>H5985*'Usages industrie'!$P4*(1+'Usages industrie'!$Q4)^(H$5979-$D$5979)/1000</f>
        <v>0</v>
      </c>
      <c r="I6036" s="223">
        <f>I5985*'Usages industrie'!$P4*(1+'Usages industrie'!$Q4)^(I$5979-$D$5979)/1000</f>
        <v>0</v>
      </c>
      <c r="J6036" s="223">
        <f>J5985*'Usages industrie'!$P4*(1+'Usages industrie'!$Q4)^(J$5979-$D$5979)/1000</f>
        <v>0</v>
      </c>
      <c r="K6036" s="223">
        <f>K5985*'Usages industrie'!$P4*(1+'Usages industrie'!$Q4)^(K$5979-$D$5979)/1000</f>
        <v>0</v>
      </c>
      <c r="L6036" s="223">
        <f>L5985*'Usages industrie'!$P4*(1+'Usages industrie'!$Q4)^(L$5979-$D$5979)/1000</f>
        <v>0</v>
      </c>
      <c r="M6036" s="223">
        <f>M5985*'Usages industrie'!$P4*(1+'Usages industrie'!$Q4)^(M$5979-$D$5979)/1000</f>
        <v>0</v>
      </c>
      <c r="N6036" s="223">
        <f>N5985*'Usages industrie'!$P4*(1+'Usages industrie'!$Q4)^(N$5979-$D$5979)/1000</f>
        <v>0</v>
      </c>
      <c r="O6036" s="223">
        <f>O5985*'Usages industrie'!$P4*(1+'Usages industrie'!$Q4)^(O$5979-$D$5979)/1000</f>
        <v>0</v>
      </c>
      <c r="P6036" s="223">
        <f>P5985*'Usages industrie'!$P4*(1+'Usages industrie'!$Q4)^(P$5979-$D$5979)/1000</f>
        <v>0</v>
      </c>
      <c r="Q6036" s="223">
        <f>Q5985*'Usages industrie'!$P4*(1+'Usages industrie'!$Q4)^(Q$5979-$D$5979)/1000</f>
        <v>0</v>
      </c>
      <c r="R6036" s="223">
        <f>R5985*'Usages industrie'!$P4*(1+'Usages industrie'!$Q4)^(R$5979-$D$5979)/1000</f>
        <v>0</v>
      </c>
    </row>
    <row r="6037" spans="1:18" hidden="1" outlineLevel="2" x14ac:dyDescent="0.25">
      <c r="A6037" s="222" t="str">
        <f>'Usages industrie'!A5</f>
        <v>Usage industriel n°2</v>
      </c>
      <c r="B6037" s="222" t="s">
        <v>645</v>
      </c>
      <c r="C6037" s="222"/>
      <c r="D6037" s="223">
        <f>D5986*'Usages industrie'!$P5*(1+'Usages industrie'!$Q5)^(D$5979-$D$5979)/1000</f>
        <v>0</v>
      </c>
      <c r="E6037" s="223">
        <f>E5986*'Usages industrie'!$P5*(1+'Usages industrie'!$Q5)^(E$5979-$D$5979)/1000</f>
        <v>0</v>
      </c>
      <c r="F6037" s="223">
        <f>F5986*'Usages industrie'!$P5*(1+'Usages industrie'!$Q5)^(F$5979-$D$5979)/1000</f>
        <v>0</v>
      </c>
      <c r="G6037" s="223">
        <f>G5986*'Usages industrie'!$P5*(1+'Usages industrie'!$Q5)^(G$5979-$D$5979)/1000</f>
        <v>0</v>
      </c>
      <c r="H6037" s="223">
        <f>H5986*'Usages industrie'!$P5*(1+'Usages industrie'!$Q5)^(H$5979-$D$5979)/1000</f>
        <v>0</v>
      </c>
      <c r="I6037" s="223">
        <f>I5986*'Usages industrie'!$P5*(1+'Usages industrie'!$Q5)^(I$5979-$D$5979)/1000</f>
        <v>0</v>
      </c>
      <c r="J6037" s="223">
        <f>J5986*'Usages industrie'!$P5*(1+'Usages industrie'!$Q5)^(J$5979-$D$5979)/1000</f>
        <v>0</v>
      </c>
      <c r="K6037" s="223">
        <f>K5986*'Usages industrie'!$P5*(1+'Usages industrie'!$Q5)^(K$5979-$D$5979)/1000</f>
        <v>0</v>
      </c>
      <c r="L6037" s="223">
        <f>L5986*'Usages industrie'!$P5*(1+'Usages industrie'!$Q5)^(L$5979-$D$5979)/1000</f>
        <v>0</v>
      </c>
      <c r="M6037" s="223">
        <f>M5986*'Usages industrie'!$P5*(1+'Usages industrie'!$Q5)^(M$5979-$D$5979)/1000</f>
        <v>0</v>
      </c>
      <c r="N6037" s="223">
        <f>N5986*'Usages industrie'!$P5*(1+'Usages industrie'!$Q5)^(N$5979-$D$5979)/1000</f>
        <v>0</v>
      </c>
      <c r="O6037" s="223">
        <f>O5986*'Usages industrie'!$P5*(1+'Usages industrie'!$Q5)^(O$5979-$D$5979)/1000</f>
        <v>0</v>
      </c>
      <c r="P6037" s="223">
        <f>P5986*'Usages industrie'!$P5*(1+'Usages industrie'!$Q5)^(P$5979-$D$5979)/1000</f>
        <v>0</v>
      </c>
      <c r="Q6037" s="223">
        <f>Q5986*'Usages industrie'!$P5*(1+'Usages industrie'!$Q5)^(Q$5979-$D$5979)/1000</f>
        <v>0</v>
      </c>
      <c r="R6037" s="223">
        <f>R5986*'Usages industrie'!$P5*(1+'Usages industrie'!$Q5)^(R$5979-$D$5979)/1000</f>
        <v>0</v>
      </c>
    </row>
    <row r="6038" spans="1:18" hidden="1" outlineLevel="2" x14ac:dyDescent="0.25">
      <c r="A6038" s="222" t="str">
        <f>'Usages industrie'!A6</f>
        <v>Usage industriel n°3</v>
      </c>
      <c r="B6038" s="222" t="s">
        <v>645</v>
      </c>
      <c r="C6038" s="222"/>
      <c r="D6038" s="223">
        <f>D5987*'Usages industrie'!$P6*(1+'Usages industrie'!$Q6)^(D$5979-$D$5979)/1000</f>
        <v>0</v>
      </c>
      <c r="E6038" s="223">
        <f>E5987*'Usages industrie'!$P6*(1+'Usages industrie'!$Q6)^(E$5979-$D$5979)/1000</f>
        <v>0</v>
      </c>
      <c r="F6038" s="223">
        <f>F5987*'Usages industrie'!$P6*(1+'Usages industrie'!$Q6)^(F$5979-$D$5979)/1000</f>
        <v>0</v>
      </c>
      <c r="G6038" s="223">
        <f>G5987*'Usages industrie'!$P6*(1+'Usages industrie'!$Q6)^(G$5979-$D$5979)/1000</f>
        <v>0</v>
      </c>
      <c r="H6038" s="223">
        <f>H5987*'Usages industrie'!$P6*(1+'Usages industrie'!$Q6)^(H$5979-$D$5979)/1000</f>
        <v>0</v>
      </c>
      <c r="I6038" s="223">
        <f>I5987*'Usages industrie'!$P6*(1+'Usages industrie'!$Q6)^(I$5979-$D$5979)/1000</f>
        <v>0</v>
      </c>
      <c r="J6038" s="223">
        <f>J5987*'Usages industrie'!$P6*(1+'Usages industrie'!$Q6)^(J$5979-$D$5979)/1000</f>
        <v>0</v>
      </c>
      <c r="K6038" s="223">
        <f>K5987*'Usages industrie'!$P6*(1+'Usages industrie'!$Q6)^(K$5979-$D$5979)/1000</f>
        <v>0</v>
      </c>
      <c r="L6038" s="223">
        <f>L5987*'Usages industrie'!$P6*(1+'Usages industrie'!$Q6)^(L$5979-$D$5979)/1000</f>
        <v>0</v>
      </c>
      <c r="M6038" s="223">
        <f>M5987*'Usages industrie'!$P6*(1+'Usages industrie'!$Q6)^(M$5979-$D$5979)/1000</f>
        <v>0</v>
      </c>
      <c r="N6038" s="223">
        <f>N5987*'Usages industrie'!$P6*(1+'Usages industrie'!$Q6)^(N$5979-$D$5979)/1000</f>
        <v>0</v>
      </c>
      <c r="O6038" s="223">
        <f>O5987*'Usages industrie'!$P6*(1+'Usages industrie'!$Q6)^(O$5979-$D$5979)/1000</f>
        <v>0</v>
      </c>
      <c r="P6038" s="223">
        <f>P5987*'Usages industrie'!$P6*(1+'Usages industrie'!$Q6)^(P$5979-$D$5979)/1000</f>
        <v>0</v>
      </c>
      <c r="Q6038" s="223">
        <f>Q5987*'Usages industrie'!$P6*(1+'Usages industrie'!$Q6)^(Q$5979-$D$5979)/1000</f>
        <v>0</v>
      </c>
      <c r="R6038" s="223">
        <f>R5987*'Usages industrie'!$P6*(1+'Usages industrie'!$Q6)^(R$5979-$D$5979)/1000</f>
        <v>0</v>
      </c>
    </row>
    <row r="6039" spans="1:18" hidden="1" outlineLevel="2" x14ac:dyDescent="0.25">
      <c r="A6039" s="222" t="str">
        <f>'Usages industrie'!A7</f>
        <v>Usage industriel n°4</v>
      </c>
      <c r="B6039" s="222" t="s">
        <v>645</v>
      </c>
      <c r="C6039" s="222"/>
      <c r="D6039" s="223">
        <f>D5988*'Usages industrie'!$P7*(1+'Usages industrie'!$Q7)^(D$5979-$D$5979)/1000</f>
        <v>0</v>
      </c>
      <c r="E6039" s="223">
        <f>E5988*'Usages industrie'!$P7*(1+'Usages industrie'!$Q7)^(E$5979-$D$5979)/1000</f>
        <v>0</v>
      </c>
      <c r="F6039" s="223">
        <f>F5988*'Usages industrie'!$P7*(1+'Usages industrie'!$Q7)^(F$5979-$D$5979)/1000</f>
        <v>0</v>
      </c>
      <c r="G6039" s="223">
        <f>G5988*'Usages industrie'!$P7*(1+'Usages industrie'!$Q7)^(G$5979-$D$5979)/1000</f>
        <v>0</v>
      </c>
      <c r="H6039" s="223">
        <f>H5988*'Usages industrie'!$P7*(1+'Usages industrie'!$Q7)^(H$5979-$D$5979)/1000</f>
        <v>0</v>
      </c>
      <c r="I6039" s="223">
        <f>I5988*'Usages industrie'!$P7*(1+'Usages industrie'!$Q7)^(I$5979-$D$5979)/1000</f>
        <v>0</v>
      </c>
      <c r="J6039" s="223">
        <f>J5988*'Usages industrie'!$P7*(1+'Usages industrie'!$Q7)^(J$5979-$D$5979)/1000</f>
        <v>0</v>
      </c>
      <c r="K6039" s="223">
        <f>K5988*'Usages industrie'!$P7*(1+'Usages industrie'!$Q7)^(K$5979-$D$5979)/1000</f>
        <v>0</v>
      </c>
      <c r="L6039" s="223">
        <f>L5988*'Usages industrie'!$P7*(1+'Usages industrie'!$Q7)^(L$5979-$D$5979)/1000</f>
        <v>0</v>
      </c>
      <c r="M6039" s="223">
        <f>M5988*'Usages industrie'!$P7*(1+'Usages industrie'!$Q7)^(M$5979-$D$5979)/1000</f>
        <v>0</v>
      </c>
      <c r="N6039" s="223">
        <f>N5988*'Usages industrie'!$P7*(1+'Usages industrie'!$Q7)^(N$5979-$D$5979)/1000</f>
        <v>0</v>
      </c>
      <c r="O6039" s="223">
        <f>O5988*'Usages industrie'!$P7*(1+'Usages industrie'!$Q7)^(O$5979-$D$5979)/1000</f>
        <v>0</v>
      </c>
      <c r="P6039" s="223">
        <f>P5988*'Usages industrie'!$P7*(1+'Usages industrie'!$Q7)^(P$5979-$D$5979)/1000</f>
        <v>0</v>
      </c>
      <c r="Q6039" s="223">
        <f>Q5988*'Usages industrie'!$P7*(1+'Usages industrie'!$Q7)^(Q$5979-$D$5979)/1000</f>
        <v>0</v>
      </c>
      <c r="R6039" s="223">
        <f>R5988*'Usages industrie'!$P7*(1+'Usages industrie'!$Q7)^(R$5979-$D$5979)/1000</f>
        <v>0</v>
      </c>
    </row>
    <row r="6040" spans="1:18" hidden="1" outlineLevel="2" x14ac:dyDescent="0.25">
      <c r="A6040" s="222" t="str">
        <f>'Usages industrie'!A8</f>
        <v>Usage industriel n°5</v>
      </c>
      <c r="B6040" s="222" t="s">
        <v>645</v>
      </c>
      <c r="C6040" s="222"/>
      <c r="D6040" s="223">
        <f>D5989*'Usages industrie'!$P8*(1+'Usages industrie'!$Q8)^(D$5979-$D$5979)/1000</f>
        <v>0</v>
      </c>
      <c r="E6040" s="223">
        <f>E5989*'Usages industrie'!$P8*(1+'Usages industrie'!$Q8)^(E$5979-$D$5979)/1000</f>
        <v>0</v>
      </c>
      <c r="F6040" s="223">
        <f>F5989*'Usages industrie'!$P8*(1+'Usages industrie'!$Q8)^(F$5979-$D$5979)/1000</f>
        <v>0</v>
      </c>
      <c r="G6040" s="223">
        <f>G5989*'Usages industrie'!$P8*(1+'Usages industrie'!$Q8)^(G$5979-$D$5979)/1000</f>
        <v>0</v>
      </c>
      <c r="H6040" s="223">
        <f>H5989*'Usages industrie'!$P8*(1+'Usages industrie'!$Q8)^(H$5979-$D$5979)/1000</f>
        <v>0</v>
      </c>
      <c r="I6040" s="223">
        <f>I5989*'Usages industrie'!$P8*(1+'Usages industrie'!$Q8)^(I$5979-$D$5979)/1000</f>
        <v>0</v>
      </c>
      <c r="J6040" s="223">
        <f>J5989*'Usages industrie'!$P8*(1+'Usages industrie'!$Q8)^(J$5979-$D$5979)/1000</f>
        <v>0</v>
      </c>
      <c r="K6040" s="223">
        <f>K5989*'Usages industrie'!$P8*(1+'Usages industrie'!$Q8)^(K$5979-$D$5979)/1000</f>
        <v>0</v>
      </c>
      <c r="L6040" s="223">
        <f>L5989*'Usages industrie'!$P8*(1+'Usages industrie'!$Q8)^(L$5979-$D$5979)/1000</f>
        <v>0</v>
      </c>
      <c r="M6040" s="223">
        <f>M5989*'Usages industrie'!$P8*(1+'Usages industrie'!$Q8)^(M$5979-$D$5979)/1000</f>
        <v>0</v>
      </c>
      <c r="N6040" s="223">
        <f>N5989*'Usages industrie'!$P8*(1+'Usages industrie'!$Q8)^(N$5979-$D$5979)/1000</f>
        <v>0</v>
      </c>
      <c r="O6040" s="223">
        <f>O5989*'Usages industrie'!$P8*(1+'Usages industrie'!$Q8)^(O$5979-$D$5979)/1000</f>
        <v>0</v>
      </c>
      <c r="P6040" s="223">
        <f>P5989*'Usages industrie'!$P8*(1+'Usages industrie'!$Q8)^(P$5979-$D$5979)/1000</f>
        <v>0</v>
      </c>
      <c r="Q6040" s="223">
        <f>Q5989*'Usages industrie'!$P8*(1+'Usages industrie'!$Q8)^(Q$5979-$D$5979)/1000</f>
        <v>0</v>
      </c>
      <c r="R6040" s="223">
        <f>R5989*'Usages industrie'!$P8*(1+'Usages industrie'!$Q8)^(R$5979-$D$5979)/1000</f>
        <v>0</v>
      </c>
    </row>
    <row r="6041" spans="1:18" hidden="1" outlineLevel="2" x14ac:dyDescent="0.25">
      <c r="A6041" s="222" t="str">
        <f>'Usages industrie'!A9</f>
        <v>Usage industriel n°6</v>
      </c>
      <c r="B6041" s="222" t="s">
        <v>645</v>
      </c>
      <c r="C6041" s="222"/>
      <c r="D6041" s="223">
        <f>D5990*'Usages industrie'!$P9*(1+'Usages industrie'!$Q9)^(D$5979-$D$5979)/1000</f>
        <v>0</v>
      </c>
      <c r="E6041" s="223">
        <f>E5990*'Usages industrie'!$P9*(1+'Usages industrie'!$Q9)^(E$5979-$D$5979)/1000</f>
        <v>0</v>
      </c>
      <c r="F6041" s="223">
        <f>F5990*'Usages industrie'!$P9*(1+'Usages industrie'!$Q9)^(F$5979-$D$5979)/1000</f>
        <v>0</v>
      </c>
      <c r="G6041" s="223">
        <f>G5990*'Usages industrie'!$P9*(1+'Usages industrie'!$Q9)^(G$5979-$D$5979)/1000</f>
        <v>0</v>
      </c>
      <c r="H6041" s="223">
        <f>H5990*'Usages industrie'!$P9*(1+'Usages industrie'!$Q9)^(H$5979-$D$5979)/1000</f>
        <v>0</v>
      </c>
      <c r="I6041" s="223">
        <f>I5990*'Usages industrie'!$P9*(1+'Usages industrie'!$Q9)^(I$5979-$D$5979)/1000</f>
        <v>0</v>
      </c>
      <c r="J6041" s="223">
        <f>J5990*'Usages industrie'!$P9*(1+'Usages industrie'!$Q9)^(J$5979-$D$5979)/1000</f>
        <v>0</v>
      </c>
      <c r="K6041" s="223">
        <f>K5990*'Usages industrie'!$P9*(1+'Usages industrie'!$Q9)^(K$5979-$D$5979)/1000</f>
        <v>0</v>
      </c>
      <c r="L6041" s="223">
        <f>L5990*'Usages industrie'!$P9*(1+'Usages industrie'!$Q9)^(L$5979-$D$5979)/1000</f>
        <v>0</v>
      </c>
      <c r="M6041" s="223">
        <f>M5990*'Usages industrie'!$P9*(1+'Usages industrie'!$Q9)^(M$5979-$D$5979)/1000</f>
        <v>0</v>
      </c>
      <c r="N6041" s="223">
        <f>N5990*'Usages industrie'!$P9*(1+'Usages industrie'!$Q9)^(N$5979-$D$5979)/1000</f>
        <v>0</v>
      </c>
      <c r="O6041" s="223">
        <f>O5990*'Usages industrie'!$P9*(1+'Usages industrie'!$Q9)^(O$5979-$D$5979)/1000</f>
        <v>0</v>
      </c>
      <c r="P6041" s="223">
        <f>P5990*'Usages industrie'!$P9*(1+'Usages industrie'!$Q9)^(P$5979-$D$5979)/1000</f>
        <v>0</v>
      </c>
      <c r="Q6041" s="223">
        <f>Q5990*'Usages industrie'!$P9*(1+'Usages industrie'!$Q9)^(Q$5979-$D$5979)/1000</f>
        <v>0</v>
      </c>
      <c r="R6041" s="223">
        <f>R5990*'Usages industrie'!$P9*(1+'Usages industrie'!$Q9)^(R$5979-$D$5979)/1000</f>
        <v>0</v>
      </c>
    </row>
    <row r="6042" spans="1:18" hidden="1" outlineLevel="2" x14ac:dyDescent="0.25">
      <c r="A6042" s="222" t="str">
        <f>'Usages industrie'!A10</f>
        <v>Usage industriel n°7</v>
      </c>
      <c r="B6042" s="222" t="s">
        <v>645</v>
      </c>
      <c r="C6042" s="222"/>
      <c r="D6042" s="223">
        <f>D5991*'Usages industrie'!$P10*(1+'Usages industrie'!$Q10)^(D$5979-$D$5979)/1000</f>
        <v>0</v>
      </c>
      <c r="E6042" s="223">
        <f>E5991*'Usages industrie'!$P10*(1+'Usages industrie'!$Q10)^(E$5979-$D$5979)/1000</f>
        <v>0</v>
      </c>
      <c r="F6042" s="223">
        <f>F5991*'Usages industrie'!$P10*(1+'Usages industrie'!$Q10)^(F$5979-$D$5979)/1000</f>
        <v>0</v>
      </c>
      <c r="G6042" s="223">
        <f>G5991*'Usages industrie'!$P10*(1+'Usages industrie'!$Q10)^(G$5979-$D$5979)/1000</f>
        <v>0</v>
      </c>
      <c r="H6042" s="223">
        <f>H5991*'Usages industrie'!$P10*(1+'Usages industrie'!$Q10)^(H$5979-$D$5979)/1000</f>
        <v>0</v>
      </c>
      <c r="I6042" s="223">
        <f>I5991*'Usages industrie'!$P10*(1+'Usages industrie'!$Q10)^(I$5979-$D$5979)/1000</f>
        <v>0</v>
      </c>
      <c r="J6042" s="223">
        <f>J5991*'Usages industrie'!$P10*(1+'Usages industrie'!$Q10)^(J$5979-$D$5979)/1000</f>
        <v>0</v>
      </c>
      <c r="K6042" s="223">
        <f>K5991*'Usages industrie'!$P10*(1+'Usages industrie'!$Q10)^(K$5979-$D$5979)/1000</f>
        <v>0</v>
      </c>
      <c r="L6042" s="223">
        <f>L5991*'Usages industrie'!$P10*(1+'Usages industrie'!$Q10)^(L$5979-$D$5979)/1000</f>
        <v>0</v>
      </c>
      <c r="M6042" s="223">
        <f>M5991*'Usages industrie'!$P10*(1+'Usages industrie'!$Q10)^(M$5979-$D$5979)/1000</f>
        <v>0</v>
      </c>
      <c r="N6042" s="223">
        <f>N5991*'Usages industrie'!$P10*(1+'Usages industrie'!$Q10)^(N$5979-$D$5979)/1000</f>
        <v>0</v>
      </c>
      <c r="O6042" s="223">
        <f>O5991*'Usages industrie'!$P10*(1+'Usages industrie'!$Q10)^(O$5979-$D$5979)/1000</f>
        <v>0</v>
      </c>
      <c r="P6042" s="223">
        <f>P5991*'Usages industrie'!$P10*(1+'Usages industrie'!$Q10)^(P$5979-$D$5979)/1000</f>
        <v>0</v>
      </c>
      <c r="Q6042" s="223">
        <f>Q5991*'Usages industrie'!$P10*(1+'Usages industrie'!$Q10)^(Q$5979-$D$5979)/1000</f>
        <v>0</v>
      </c>
      <c r="R6042" s="223">
        <f>R5991*'Usages industrie'!$P10*(1+'Usages industrie'!$Q10)^(R$5979-$D$5979)/1000</f>
        <v>0</v>
      </c>
    </row>
    <row r="6043" spans="1:18" hidden="1" outlineLevel="2" x14ac:dyDescent="0.25">
      <c r="A6043" s="222" t="str">
        <f>'Usages industrie'!A11</f>
        <v>Usage industriel n°8</v>
      </c>
      <c r="B6043" s="222" t="s">
        <v>645</v>
      </c>
      <c r="C6043" s="222"/>
      <c r="D6043" s="223">
        <f>D5992*'Usages industrie'!$P11*(1+'Usages industrie'!$Q11)^(D$5979-$D$5979)/1000</f>
        <v>0</v>
      </c>
      <c r="E6043" s="223">
        <f>E5992*'Usages industrie'!$P11*(1+'Usages industrie'!$Q11)^(E$5979-$D$5979)/1000</f>
        <v>0</v>
      </c>
      <c r="F6043" s="223">
        <f>F5992*'Usages industrie'!$P11*(1+'Usages industrie'!$Q11)^(F$5979-$D$5979)/1000</f>
        <v>0</v>
      </c>
      <c r="G6043" s="223">
        <f>G5992*'Usages industrie'!$P11*(1+'Usages industrie'!$Q11)^(G$5979-$D$5979)/1000</f>
        <v>0</v>
      </c>
      <c r="H6043" s="223">
        <f>H5992*'Usages industrie'!$P11*(1+'Usages industrie'!$Q11)^(H$5979-$D$5979)/1000</f>
        <v>0</v>
      </c>
      <c r="I6043" s="223">
        <f>I5992*'Usages industrie'!$P11*(1+'Usages industrie'!$Q11)^(I$5979-$D$5979)/1000</f>
        <v>0</v>
      </c>
      <c r="J6043" s="223">
        <f>J5992*'Usages industrie'!$P11*(1+'Usages industrie'!$Q11)^(J$5979-$D$5979)/1000</f>
        <v>0</v>
      </c>
      <c r="K6043" s="223">
        <f>K5992*'Usages industrie'!$P11*(1+'Usages industrie'!$Q11)^(K$5979-$D$5979)/1000</f>
        <v>0</v>
      </c>
      <c r="L6043" s="223">
        <f>L5992*'Usages industrie'!$P11*(1+'Usages industrie'!$Q11)^(L$5979-$D$5979)/1000</f>
        <v>0</v>
      </c>
      <c r="M6043" s="223">
        <f>M5992*'Usages industrie'!$P11*(1+'Usages industrie'!$Q11)^(M$5979-$D$5979)/1000</f>
        <v>0</v>
      </c>
      <c r="N6043" s="223">
        <f>N5992*'Usages industrie'!$P11*(1+'Usages industrie'!$Q11)^(N$5979-$D$5979)/1000</f>
        <v>0</v>
      </c>
      <c r="O6043" s="223">
        <f>O5992*'Usages industrie'!$P11*(1+'Usages industrie'!$Q11)^(O$5979-$D$5979)/1000</f>
        <v>0</v>
      </c>
      <c r="P6043" s="223">
        <f>P5992*'Usages industrie'!$P11*(1+'Usages industrie'!$Q11)^(P$5979-$D$5979)/1000</f>
        <v>0</v>
      </c>
      <c r="Q6043" s="223">
        <f>Q5992*'Usages industrie'!$P11*(1+'Usages industrie'!$Q11)^(Q$5979-$D$5979)/1000</f>
        <v>0</v>
      </c>
      <c r="R6043" s="223">
        <f>R5992*'Usages industrie'!$P11*(1+'Usages industrie'!$Q11)^(R$5979-$D$5979)/1000</f>
        <v>0</v>
      </c>
    </row>
    <row r="6044" spans="1:18" hidden="1" outlineLevel="2" x14ac:dyDescent="0.25">
      <c r="A6044" s="222" t="str">
        <f>'Usages industrie'!A12</f>
        <v>Usage industriel n°9</v>
      </c>
      <c r="B6044" s="222" t="s">
        <v>645</v>
      </c>
      <c r="C6044" s="222"/>
      <c r="D6044" s="223">
        <f>D5993*'Usages industrie'!$P12*(1+'Usages industrie'!$Q12)^(D$5979-$D$5979)/1000</f>
        <v>0</v>
      </c>
      <c r="E6044" s="223">
        <f>E5993*'Usages industrie'!$P12*(1+'Usages industrie'!$Q12)^(E$5979-$D$5979)/1000</f>
        <v>0</v>
      </c>
      <c r="F6044" s="223">
        <f>F5993*'Usages industrie'!$P12*(1+'Usages industrie'!$Q12)^(F$5979-$D$5979)/1000</f>
        <v>0</v>
      </c>
      <c r="G6044" s="223">
        <f>G5993*'Usages industrie'!$P12*(1+'Usages industrie'!$Q12)^(G$5979-$D$5979)/1000</f>
        <v>0</v>
      </c>
      <c r="H6044" s="223">
        <f>H5993*'Usages industrie'!$P12*(1+'Usages industrie'!$Q12)^(H$5979-$D$5979)/1000</f>
        <v>0</v>
      </c>
      <c r="I6044" s="223">
        <f>I5993*'Usages industrie'!$P12*(1+'Usages industrie'!$Q12)^(I$5979-$D$5979)/1000</f>
        <v>0</v>
      </c>
      <c r="J6044" s="223">
        <f>J5993*'Usages industrie'!$P12*(1+'Usages industrie'!$Q12)^(J$5979-$D$5979)/1000</f>
        <v>0</v>
      </c>
      <c r="K6044" s="223">
        <f>K5993*'Usages industrie'!$P12*(1+'Usages industrie'!$Q12)^(K$5979-$D$5979)/1000</f>
        <v>0</v>
      </c>
      <c r="L6044" s="223">
        <f>L5993*'Usages industrie'!$P12*(1+'Usages industrie'!$Q12)^(L$5979-$D$5979)/1000</f>
        <v>0</v>
      </c>
      <c r="M6044" s="223">
        <f>M5993*'Usages industrie'!$P12*(1+'Usages industrie'!$Q12)^(M$5979-$D$5979)/1000</f>
        <v>0</v>
      </c>
      <c r="N6044" s="223">
        <f>N5993*'Usages industrie'!$P12*(1+'Usages industrie'!$Q12)^(N$5979-$D$5979)/1000</f>
        <v>0</v>
      </c>
      <c r="O6044" s="223">
        <f>O5993*'Usages industrie'!$P12*(1+'Usages industrie'!$Q12)^(O$5979-$D$5979)/1000</f>
        <v>0</v>
      </c>
      <c r="P6044" s="223">
        <f>P5993*'Usages industrie'!$P12*(1+'Usages industrie'!$Q12)^(P$5979-$D$5979)/1000</f>
        <v>0</v>
      </c>
      <c r="Q6044" s="223">
        <f>Q5993*'Usages industrie'!$P12*(1+'Usages industrie'!$Q12)^(Q$5979-$D$5979)/1000</f>
        <v>0</v>
      </c>
      <c r="R6044" s="223">
        <f>R5993*'Usages industrie'!$P12*(1+'Usages industrie'!$Q12)^(R$5979-$D$5979)/1000</f>
        <v>0</v>
      </c>
    </row>
    <row r="6045" spans="1:18" hidden="1" outlineLevel="2" x14ac:dyDescent="0.25">
      <c r="A6045" s="222" t="str">
        <f>'Usages industrie'!A13</f>
        <v>Usage industriel n°10</v>
      </c>
      <c r="B6045" s="222" t="s">
        <v>645</v>
      </c>
      <c r="C6045" s="222"/>
      <c r="D6045" s="223">
        <f>D5994*'Usages industrie'!$P13*(1+'Usages industrie'!$Q13)^(D$5979-$D$5979)/1000</f>
        <v>0</v>
      </c>
      <c r="E6045" s="223">
        <f>E5994*'Usages industrie'!$P13*(1+'Usages industrie'!$Q13)^(E$5979-$D$5979)/1000</f>
        <v>0</v>
      </c>
      <c r="F6045" s="223">
        <f>F5994*'Usages industrie'!$P13*(1+'Usages industrie'!$Q13)^(F$5979-$D$5979)/1000</f>
        <v>0</v>
      </c>
      <c r="G6045" s="223">
        <f>G5994*'Usages industrie'!$P13*(1+'Usages industrie'!$Q13)^(G$5979-$D$5979)/1000</f>
        <v>0</v>
      </c>
      <c r="H6045" s="223">
        <f>H5994*'Usages industrie'!$P13*(1+'Usages industrie'!$Q13)^(H$5979-$D$5979)/1000</f>
        <v>0</v>
      </c>
      <c r="I6045" s="223">
        <f>I5994*'Usages industrie'!$P13*(1+'Usages industrie'!$Q13)^(I$5979-$D$5979)/1000</f>
        <v>0</v>
      </c>
      <c r="J6045" s="223">
        <f>J5994*'Usages industrie'!$P13*(1+'Usages industrie'!$Q13)^(J$5979-$D$5979)/1000</f>
        <v>0</v>
      </c>
      <c r="K6045" s="223">
        <f>K5994*'Usages industrie'!$P13*(1+'Usages industrie'!$Q13)^(K$5979-$D$5979)/1000</f>
        <v>0</v>
      </c>
      <c r="L6045" s="223">
        <f>L5994*'Usages industrie'!$P13*(1+'Usages industrie'!$Q13)^(L$5979-$D$5979)/1000</f>
        <v>0</v>
      </c>
      <c r="M6045" s="223">
        <f>M5994*'Usages industrie'!$P13*(1+'Usages industrie'!$Q13)^(M$5979-$D$5979)/1000</f>
        <v>0</v>
      </c>
      <c r="N6045" s="223">
        <f>N5994*'Usages industrie'!$P13*(1+'Usages industrie'!$Q13)^(N$5979-$D$5979)/1000</f>
        <v>0</v>
      </c>
      <c r="O6045" s="223">
        <f>O5994*'Usages industrie'!$P13*(1+'Usages industrie'!$Q13)^(O$5979-$D$5979)/1000</f>
        <v>0</v>
      </c>
      <c r="P6045" s="223">
        <f>P5994*'Usages industrie'!$P13*(1+'Usages industrie'!$Q13)^(P$5979-$D$5979)/1000</f>
        <v>0</v>
      </c>
      <c r="Q6045" s="223">
        <f>Q5994*'Usages industrie'!$P13*(1+'Usages industrie'!$Q13)^(Q$5979-$D$5979)/1000</f>
        <v>0</v>
      </c>
      <c r="R6045" s="223">
        <f>R5994*'Usages industrie'!$P13*(1+'Usages industrie'!$Q13)^(R$5979-$D$5979)/1000</f>
        <v>0</v>
      </c>
    </row>
    <row r="6046" spans="1:18" hidden="1" outlineLevel="2" x14ac:dyDescent="0.25">
      <c r="A6046" s="222" t="str">
        <f>'Usages industrie'!A14</f>
        <v>Usage industriel n°11</v>
      </c>
      <c r="B6046" s="222" t="s">
        <v>645</v>
      </c>
      <c r="C6046" s="222"/>
      <c r="D6046" s="223">
        <f>D5995*'Usages industrie'!$P14*(1+'Usages industrie'!$Q14)^(D$5979-$D$5979)/1000</f>
        <v>0</v>
      </c>
      <c r="E6046" s="223">
        <f>E5995*'Usages industrie'!$P14*(1+'Usages industrie'!$Q14)^(E$5979-$D$5979)/1000</f>
        <v>0</v>
      </c>
      <c r="F6046" s="223">
        <f>F5995*'Usages industrie'!$P14*(1+'Usages industrie'!$Q14)^(F$5979-$D$5979)/1000</f>
        <v>0</v>
      </c>
      <c r="G6046" s="223">
        <f>G5995*'Usages industrie'!$P14*(1+'Usages industrie'!$Q14)^(G$5979-$D$5979)/1000</f>
        <v>0</v>
      </c>
      <c r="H6046" s="223">
        <f>H5995*'Usages industrie'!$P14*(1+'Usages industrie'!$Q14)^(H$5979-$D$5979)/1000</f>
        <v>0</v>
      </c>
      <c r="I6046" s="223">
        <f>I5995*'Usages industrie'!$P14*(1+'Usages industrie'!$Q14)^(I$5979-$D$5979)/1000</f>
        <v>0</v>
      </c>
      <c r="J6046" s="223">
        <f>J5995*'Usages industrie'!$P14*(1+'Usages industrie'!$Q14)^(J$5979-$D$5979)/1000</f>
        <v>0</v>
      </c>
      <c r="K6046" s="223">
        <f>K5995*'Usages industrie'!$P14*(1+'Usages industrie'!$Q14)^(K$5979-$D$5979)/1000</f>
        <v>0</v>
      </c>
      <c r="L6046" s="223">
        <f>L5995*'Usages industrie'!$P14*(1+'Usages industrie'!$Q14)^(L$5979-$D$5979)/1000</f>
        <v>0</v>
      </c>
      <c r="M6046" s="223">
        <f>M5995*'Usages industrie'!$P14*(1+'Usages industrie'!$Q14)^(M$5979-$D$5979)/1000</f>
        <v>0</v>
      </c>
      <c r="N6046" s="223">
        <f>N5995*'Usages industrie'!$P14*(1+'Usages industrie'!$Q14)^(N$5979-$D$5979)/1000</f>
        <v>0</v>
      </c>
      <c r="O6046" s="223">
        <f>O5995*'Usages industrie'!$P14*(1+'Usages industrie'!$Q14)^(O$5979-$D$5979)/1000</f>
        <v>0</v>
      </c>
      <c r="P6046" s="223">
        <f>P5995*'Usages industrie'!$P14*(1+'Usages industrie'!$Q14)^(P$5979-$D$5979)/1000</f>
        <v>0</v>
      </c>
      <c r="Q6046" s="223">
        <f>Q5995*'Usages industrie'!$P14*(1+'Usages industrie'!$Q14)^(Q$5979-$D$5979)/1000</f>
        <v>0</v>
      </c>
      <c r="R6046" s="223">
        <f>R5995*'Usages industrie'!$P14*(1+'Usages industrie'!$Q14)^(R$5979-$D$5979)/1000</f>
        <v>0</v>
      </c>
    </row>
    <row r="6047" spans="1:18" hidden="1" outlineLevel="2" x14ac:dyDescent="0.25">
      <c r="A6047" s="222" t="str">
        <f>'Usages industrie'!A15</f>
        <v>Usage industriel n°12</v>
      </c>
      <c r="B6047" s="222" t="s">
        <v>645</v>
      </c>
      <c r="C6047" s="222"/>
      <c r="D6047" s="223">
        <f>D5996*'Usages industrie'!$P15*(1+'Usages industrie'!$Q15)^(D$5979-$D$5979)/1000</f>
        <v>0</v>
      </c>
      <c r="E6047" s="223">
        <f>E5996*'Usages industrie'!$P15*(1+'Usages industrie'!$Q15)^(E$5979-$D$5979)/1000</f>
        <v>0</v>
      </c>
      <c r="F6047" s="223">
        <f>F5996*'Usages industrie'!$P15*(1+'Usages industrie'!$Q15)^(F$5979-$D$5979)/1000</f>
        <v>0</v>
      </c>
      <c r="G6047" s="223">
        <f>G5996*'Usages industrie'!$P15*(1+'Usages industrie'!$Q15)^(G$5979-$D$5979)/1000</f>
        <v>0</v>
      </c>
      <c r="H6047" s="223">
        <f>H5996*'Usages industrie'!$P15*(1+'Usages industrie'!$Q15)^(H$5979-$D$5979)/1000</f>
        <v>0</v>
      </c>
      <c r="I6047" s="223">
        <f>I5996*'Usages industrie'!$P15*(1+'Usages industrie'!$Q15)^(I$5979-$D$5979)/1000</f>
        <v>0</v>
      </c>
      <c r="J6047" s="223">
        <f>J5996*'Usages industrie'!$P15*(1+'Usages industrie'!$Q15)^(J$5979-$D$5979)/1000</f>
        <v>0</v>
      </c>
      <c r="K6047" s="223">
        <f>K5996*'Usages industrie'!$P15*(1+'Usages industrie'!$Q15)^(K$5979-$D$5979)/1000</f>
        <v>0</v>
      </c>
      <c r="L6047" s="223">
        <f>L5996*'Usages industrie'!$P15*(1+'Usages industrie'!$Q15)^(L$5979-$D$5979)/1000</f>
        <v>0</v>
      </c>
      <c r="M6047" s="223">
        <f>M5996*'Usages industrie'!$P15*(1+'Usages industrie'!$Q15)^(M$5979-$D$5979)/1000</f>
        <v>0</v>
      </c>
      <c r="N6047" s="223">
        <f>N5996*'Usages industrie'!$P15*(1+'Usages industrie'!$Q15)^(N$5979-$D$5979)/1000</f>
        <v>0</v>
      </c>
      <c r="O6047" s="223">
        <f>O5996*'Usages industrie'!$P15*(1+'Usages industrie'!$Q15)^(O$5979-$D$5979)/1000</f>
        <v>0</v>
      </c>
      <c r="P6047" s="223">
        <f>P5996*'Usages industrie'!$P15*(1+'Usages industrie'!$Q15)^(P$5979-$D$5979)/1000</f>
        <v>0</v>
      </c>
      <c r="Q6047" s="223">
        <f>Q5996*'Usages industrie'!$P15*(1+'Usages industrie'!$Q15)^(Q$5979-$D$5979)/1000</f>
        <v>0</v>
      </c>
      <c r="R6047" s="223">
        <f>R5996*'Usages industrie'!$P15*(1+'Usages industrie'!$Q15)^(R$5979-$D$5979)/1000</f>
        <v>0</v>
      </c>
    </row>
    <row r="6048" spans="1:18" hidden="1" outlineLevel="2" x14ac:dyDescent="0.25">
      <c r="A6048" s="222" t="str">
        <f>'Usages industrie'!A16</f>
        <v>Usage industriel n°13</v>
      </c>
      <c r="B6048" s="222" t="s">
        <v>645</v>
      </c>
      <c r="C6048" s="222"/>
      <c r="D6048" s="223">
        <f>D5997*'Usages industrie'!$P16*(1+'Usages industrie'!$Q16)^(D$5979-$D$5979)/1000</f>
        <v>0</v>
      </c>
      <c r="E6048" s="223">
        <f>E5997*'Usages industrie'!$P16*(1+'Usages industrie'!$Q16)^(E$5979-$D$5979)/1000</f>
        <v>0</v>
      </c>
      <c r="F6048" s="223">
        <f>F5997*'Usages industrie'!$P16*(1+'Usages industrie'!$Q16)^(F$5979-$D$5979)/1000</f>
        <v>0</v>
      </c>
      <c r="G6048" s="223">
        <f>G5997*'Usages industrie'!$P16*(1+'Usages industrie'!$Q16)^(G$5979-$D$5979)/1000</f>
        <v>0</v>
      </c>
      <c r="H6048" s="223">
        <f>H5997*'Usages industrie'!$P16*(1+'Usages industrie'!$Q16)^(H$5979-$D$5979)/1000</f>
        <v>0</v>
      </c>
      <c r="I6048" s="223">
        <f>I5997*'Usages industrie'!$P16*(1+'Usages industrie'!$Q16)^(I$5979-$D$5979)/1000</f>
        <v>0</v>
      </c>
      <c r="J6048" s="223">
        <f>J5997*'Usages industrie'!$P16*(1+'Usages industrie'!$Q16)^(J$5979-$D$5979)/1000</f>
        <v>0</v>
      </c>
      <c r="K6048" s="223">
        <f>K5997*'Usages industrie'!$P16*(1+'Usages industrie'!$Q16)^(K$5979-$D$5979)/1000</f>
        <v>0</v>
      </c>
      <c r="L6048" s="223">
        <f>L5997*'Usages industrie'!$P16*(1+'Usages industrie'!$Q16)^(L$5979-$D$5979)/1000</f>
        <v>0</v>
      </c>
      <c r="M6048" s="223">
        <f>M5997*'Usages industrie'!$P16*(1+'Usages industrie'!$Q16)^(M$5979-$D$5979)/1000</f>
        <v>0</v>
      </c>
      <c r="N6048" s="223">
        <f>N5997*'Usages industrie'!$P16*(1+'Usages industrie'!$Q16)^(N$5979-$D$5979)/1000</f>
        <v>0</v>
      </c>
      <c r="O6048" s="223">
        <f>O5997*'Usages industrie'!$P16*(1+'Usages industrie'!$Q16)^(O$5979-$D$5979)/1000</f>
        <v>0</v>
      </c>
      <c r="P6048" s="223">
        <f>P5997*'Usages industrie'!$P16*(1+'Usages industrie'!$Q16)^(P$5979-$D$5979)/1000</f>
        <v>0</v>
      </c>
      <c r="Q6048" s="223">
        <f>Q5997*'Usages industrie'!$P16*(1+'Usages industrie'!$Q16)^(Q$5979-$D$5979)/1000</f>
        <v>0</v>
      </c>
      <c r="R6048" s="223">
        <f>R5997*'Usages industrie'!$P16*(1+'Usages industrie'!$Q16)^(R$5979-$D$5979)/1000</f>
        <v>0</v>
      </c>
    </row>
    <row r="6049" spans="1:18" hidden="1" outlineLevel="2" x14ac:dyDescent="0.25">
      <c r="A6049" s="222" t="str">
        <f>'Usages industrie'!A17</f>
        <v>Usage industriel n°14</v>
      </c>
      <c r="B6049" s="222" t="s">
        <v>645</v>
      </c>
      <c r="C6049" s="222"/>
      <c r="D6049" s="223">
        <f>D5998*'Usages industrie'!$P17*(1+'Usages industrie'!$Q17)^(D$5979-$D$5979)/1000</f>
        <v>0</v>
      </c>
      <c r="E6049" s="223">
        <f>E5998*'Usages industrie'!$P17*(1+'Usages industrie'!$Q17)^(E$5979-$D$5979)/1000</f>
        <v>0</v>
      </c>
      <c r="F6049" s="223">
        <f>F5998*'Usages industrie'!$P17*(1+'Usages industrie'!$Q17)^(F$5979-$D$5979)/1000</f>
        <v>0</v>
      </c>
      <c r="G6049" s="223">
        <f>G5998*'Usages industrie'!$P17*(1+'Usages industrie'!$Q17)^(G$5979-$D$5979)/1000</f>
        <v>0</v>
      </c>
      <c r="H6049" s="223">
        <f>H5998*'Usages industrie'!$P17*(1+'Usages industrie'!$Q17)^(H$5979-$D$5979)/1000</f>
        <v>0</v>
      </c>
      <c r="I6049" s="223">
        <f>I5998*'Usages industrie'!$P17*(1+'Usages industrie'!$Q17)^(I$5979-$D$5979)/1000</f>
        <v>0</v>
      </c>
      <c r="J6049" s="223">
        <f>J5998*'Usages industrie'!$P17*(1+'Usages industrie'!$Q17)^(J$5979-$D$5979)/1000</f>
        <v>0</v>
      </c>
      <c r="K6049" s="223">
        <f>K5998*'Usages industrie'!$P17*(1+'Usages industrie'!$Q17)^(K$5979-$D$5979)/1000</f>
        <v>0</v>
      </c>
      <c r="L6049" s="223">
        <f>L5998*'Usages industrie'!$P17*(1+'Usages industrie'!$Q17)^(L$5979-$D$5979)/1000</f>
        <v>0</v>
      </c>
      <c r="M6049" s="223">
        <f>M5998*'Usages industrie'!$P17*(1+'Usages industrie'!$Q17)^(M$5979-$D$5979)/1000</f>
        <v>0</v>
      </c>
      <c r="N6049" s="223">
        <f>N5998*'Usages industrie'!$P17*(1+'Usages industrie'!$Q17)^(N$5979-$D$5979)/1000</f>
        <v>0</v>
      </c>
      <c r="O6049" s="223">
        <f>O5998*'Usages industrie'!$P17*(1+'Usages industrie'!$Q17)^(O$5979-$D$5979)/1000</f>
        <v>0</v>
      </c>
      <c r="P6049" s="223">
        <f>P5998*'Usages industrie'!$P17*(1+'Usages industrie'!$Q17)^(P$5979-$D$5979)/1000</f>
        <v>0</v>
      </c>
      <c r="Q6049" s="223">
        <f>Q5998*'Usages industrie'!$P17*(1+'Usages industrie'!$Q17)^(Q$5979-$D$5979)/1000</f>
        <v>0</v>
      </c>
      <c r="R6049" s="223">
        <f>R5998*'Usages industrie'!$P17*(1+'Usages industrie'!$Q17)^(R$5979-$D$5979)/1000</f>
        <v>0</v>
      </c>
    </row>
    <row r="6050" spans="1:18" hidden="1" outlineLevel="2" x14ac:dyDescent="0.25">
      <c r="A6050" s="222" t="str">
        <f>'Usages industrie'!A18</f>
        <v>Usage industriel n°15</v>
      </c>
      <c r="B6050" s="222" t="s">
        <v>645</v>
      </c>
      <c r="C6050" s="222"/>
      <c r="D6050" s="223">
        <f>D5999*'Usages industrie'!$P18*(1+'Usages industrie'!$Q18)^(D$5979-$D$5979)/1000</f>
        <v>0</v>
      </c>
      <c r="E6050" s="223">
        <f>E5999*'Usages industrie'!$P18*(1+'Usages industrie'!$Q18)^(E$5979-$D$5979)/1000</f>
        <v>0</v>
      </c>
      <c r="F6050" s="223">
        <f>F5999*'Usages industrie'!$P18*(1+'Usages industrie'!$Q18)^(F$5979-$D$5979)/1000</f>
        <v>0</v>
      </c>
      <c r="G6050" s="223">
        <f>G5999*'Usages industrie'!$P18*(1+'Usages industrie'!$Q18)^(G$5979-$D$5979)/1000</f>
        <v>0</v>
      </c>
      <c r="H6050" s="223">
        <f>H5999*'Usages industrie'!$P18*(1+'Usages industrie'!$Q18)^(H$5979-$D$5979)/1000</f>
        <v>0</v>
      </c>
      <c r="I6050" s="223">
        <f>I5999*'Usages industrie'!$P18*(1+'Usages industrie'!$Q18)^(I$5979-$D$5979)/1000</f>
        <v>0</v>
      </c>
      <c r="J6050" s="223">
        <f>J5999*'Usages industrie'!$P18*(1+'Usages industrie'!$Q18)^(J$5979-$D$5979)/1000</f>
        <v>0</v>
      </c>
      <c r="K6050" s="223">
        <f>K5999*'Usages industrie'!$P18*(1+'Usages industrie'!$Q18)^(K$5979-$D$5979)/1000</f>
        <v>0</v>
      </c>
      <c r="L6050" s="223">
        <f>L5999*'Usages industrie'!$P18*(1+'Usages industrie'!$Q18)^(L$5979-$D$5979)/1000</f>
        <v>0</v>
      </c>
      <c r="M6050" s="223">
        <f>M5999*'Usages industrie'!$P18*(1+'Usages industrie'!$Q18)^(M$5979-$D$5979)/1000</f>
        <v>0</v>
      </c>
      <c r="N6050" s="223">
        <f>N5999*'Usages industrie'!$P18*(1+'Usages industrie'!$Q18)^(N$5979-$D$5979)/1000</f>
        <v>0</v>
      </c>
      <c r="O6050" s="223">
        <f>O5999*'Usages industrie'!$P18*(1+'Usages industrie'!$Q18)^(O$5979-$D$5979)/1000</f>
        <v>0</v>
      </c>
      <c r="P6050" s="223">
        <f>P5999*'Usages industrie'!$P18*(1+'Usages industrie'!$Q18)^(P$5979-$D$5979)/1000</f>
        <v>0</v>
      </c>
      <c r="Q6050" s="223">
        <f>Q5999*'Usages industrie'!$P18*(1+'Usages industrie'!$Q18)^(Q$5979-$D$5979)/1000</f>
        <v>0</v>
      </c>
      <c r="R6050" s="223">
        <f>R5999*'Usages industrie'!$P18*(1+'Usages industrie'!$Q18)^(R$5979-$D$5979)/1000</f>
        <v>0</v>
      </c>
    </row>
    <row r="6051" spans="1:18" hidden="1" outlineLevel="2" x14ac:dyDescent="0.25">
      <c r="A6051" s="222" t="str">
        <f>'Usages industrie'!A19</f>
        <v>Usage industriel n°16</v>
      </c>
      <c r="B6051" s="222" t="s">
        <v>645</v>
      </c>
      <c r="C6051" s="222"/>
      <c r="D6051" s="223">
        <f>D6000*'Usages industrie'!$P19*(1+'Usages industrie'!$Q19)^(D$5979-$D$5979)/1000</f>
        <v>0</v>
      </c>
      <c r="E6051" s="223">
        <f>E6000*'Usages industrie'!$P19*(1+'Usages industrie'!$Q19)^(E$5979-$D$5979)/1000</f>
        <v>0</v>
      </c>
      <c r="F6051" s="223">
        <f>F6000*'Usages industrie'!$P19*(1+'Usages industrie'!$Q19)^(F$5979-$D$5979)/1000</f>
        <v>0</v>
      </c>
      <c r="G6051" s="223">
        <f>G6000*'Usages industrie'!$P19*(1+'Usages industrie'!$Q19)^(G$5979-$D$5979)/1000</f>
        <v>0</v>
      </c>
      <c r="H6051" s="223">
        <f>H6000*'Usages industrie'!$P19*(1+'Usages industrie'!$Q19)^(H$5979-$D$5979)/1000</f>
        <v>0</v>
      </c>
      <c r="I6051" s="223">
        <f>I6000*'Usages industrie'!$P19*(1+'Usages industrie'!$Q19)^(I$5979-$D$5979)/1000</f>
        <v>0</v>
      </c>
      <c r="J6051" s="223">
        <f>J6000*'Usages industrie'!$P19*(1+'Usages industrie'!$Q19)^(J$5979-$D$5979)/1000</f>
        <v>0</v>
      </c>
      <c r="K6051" s="223">
        <f>K6000*'Usages industrie'!$P19*(1+'Usages industrie'!$Q19)^(K$5979-$D$5979)/1000</f>
        <v>0</v>
      </c>
      <c r="L6051" s="223">
        <f>L6000*'Usages industrie'!$P19*(1+'Usages industrie'!$Q19)^(L$5979-$D$5979)/1000</f>
        <v>0</v>
      </c>
      <c r="M6051" s="223">
        <f>M6000*'Usages industrie'!$P19*(1+'Usages industrie'!$Q19)^(M$5979-$D$5979)/1000</f>
        <v>0</v>
      </c>
      <c r="N6051" s="223">
        <f>N6000*'Usages industrie'!$P19*(1+'Usages industrie'!$Q19)^(N$5979-$D$5979)/1000</f>
        <v>0</v>
      </c>
      <c r="O6051" s="223">
        <f>O6000*'Usages industrie'!$P19*(1+'Usages industrie'!$Q19)^(O$5979-$D$5979)/1000</f>
        <v>0</v>
      </c>
      <c r="P6051" s="223">
        <f>P6000*'Usages industrie'!$P19*(1+'Usages industrie'!$Q19)^(P$5979-$D$5979)/1000</f>
        <v>0</v>
      </c>
      <c r="Q6051" s="223">
        <f>Q6000*'Usages industrie'!$P19*(1+'Usages industrie'!$Q19)^(Q$5979-$D$5979)/1000</f>
        <v>0</v>
      </c>
      <c r="R6051" s="223">
        <f>R6000*'Usages industrie'!$P19*(1+'Usages industrie'!$Q19)^(R$5979-$D$5979)/1000</f>
        <v>0</v>
      </c>
    </row>
    <row r="6052" spans="1:18" hidden="1" outlineLevel="2" x14ac:dyDescent="0.25">
      <c r="A6052" s="222" t="str">
        <f>'Usages industrie'!A20</f>
        <v>Usage industriel n°17</v>
      </c>
      <c r="B6052" s="222" t="s">
        <v>645</v>
      </c>
      <c r="C6052" s="222"/>
      <c r="D6052" s="223">
        <f>D6001*'Usages industrie'!$P20*(1+'Usages industrie'!$Q20)^(D$5979-$D$5979)/1000</f>
        <v>0</v>
      </c>
      <c r="E6052" s="223">
        <f>E6001*'Usages industrie'!$P20*(1+'Usages industrie'!$Q20)^(E$5979-$D$5979)/1000</f>
        <v>0</v>
      </c>
      <c r="F6052" s="223">
        <f>F6001*'Usages industrie'!$P20*(1+'Usages industrie'!$Q20)^(F$5979-$D$5979)/1000</f>
        <v>0</v>
      </c>
      <c r="G6052" s="223">
        <f>G6001*'Usages industrie'!$P20*(1+'Usages industrie'!$Q20)^(G$5979-$D$5979)/1000</f>
        <v>0</v>
      </c>
      <c r="H6052" s="223">
        <f>H6001*'Usages industrie'!$P20*(1+'Usages industrie'!$Q20)^(H$5979-$D$5979)/1000</f>
        <v>0</v>
      </c>
      <c r="I6052" s="223">
        <f>I6001*'Usages industrie'!$P20*(1+'Usages industrie'!$Q20)^(I$5979-$D$5979)/1000</f>
        <v>0</v>
      </c>
      <c r="J6052" s="223">
        <f>J6001*'Usages industrie'!$P20*(1+'Usages industrie'!$Q20)^(J$5979-$D$5979)/1000</f>
        <v>0</v>
      </c>
      <c r="K6052" s="223">
        <f>K6001*'Usages industrie'!$P20*(1+'Usages industrie'!$Q20)^(K$5979-$D$5979)/1000</f>
        <v>0</v>
      </c>
      <c r="L6052" s="223">
        <f>L6001*'Usages industrie'!$P20*(1+'Usages industrie'!$Q20)^(L$5979-$D$5979)/1000</f>
        <v>0</v>
      </c>
      <c r="M6052" s="223">
        <f>M6001*'Usages industrie'!$P20*(1+'Usages industrie'!$Q20)^(M$5979-$D$5979)/1000</f>
        <v>0</v>
      </c>
      <c r="N6052" s="223">
        <f>N6001*'Usages industrie'!$P20*(1+'Usages industrie'!$Q20)^(N$5979-$D$5979)/1000</f>
        <v>0</v>
      </c>
      <c r="O6052" s="223">
        <f>O6001*'Usages industrie'!$P20*(1+'Usages industrie'!$Q20)^(O$5979-$D$5979)/1000</f>
        <v>0</v>
      </c>
      <c r="P6052" s="223">
        <f>P6001*'Usages industrie'!$P20*(1+'Usages industrie'!$Q20)^(P$5979-$D$5979)/1000</f>
        <v>0</v>
      </c>
      <c r="Q6052" s="223">
        <f>Q6001*'Usages industrie'!$P20*(1+'Usages industrie'!$Q20)^(Q$5979-$D$5979)/1000</f>
        <v>0</v>
      </c>
      <c r="R6052" s="223">
        <f>R6001*'Usages industrie'!$P20*(1+'Usages industrie'!$Q20)^(R$5979-$D$5979)/1000</f>
        <v>0</v>
      </c>
    </row>
    <row r="6053" spans="1:18" hidden="1" outlineLevel="2" x14ac:dyDescent="0.25">
      <c r="A6053" s="222" t="str">
        <f>'Usages industrie'!A21</f>
        <v>Usage industriel n°18</v>
      </c>
      <c r="B6053" s="222" t="s">
        <v>645</v>
      </c>
      <c r="C6053" s="222"/>
      <c r="D6053" s="223">
        <f>D6002*'Usages industrie'!$P21*(1+'Usages industrie'!$Q21)^(D$5979-$D$5979)/1000</f>
        <v>0</v>
      </c>
      <c r="E6053" s="223">
        <f>E6002*'Usages industrie'!$P21*(1+'Usages industrie'!$Q21)^(E$5979-$D$5979)/1000</f>
        <v>0</v>
      </c>
      <c r="F6053" s="223">
        <f>F6002*'Usages industrie'!$P21*(1+'Usages industrie'!$Q21)^(F$5979-$D$5979)/1000</f>
        <v>0</v>
      </c>
      <c r="G6053" s="223">
        <f>G6002*'Usages industrie'!$P21*(1+'Usages industrie'!$Q21)^(G$5979-$D$5979)/1000</f>
        <v>0</v>
      </c>
      <c r="H6053" s="223">
        <f>H6002*'Usages industrie'!$P21*(1+'Usages industrie'!$Q21)^(H$5979-$D$5979)/1000</f>
        <v>0</v>
      </c>
      <c r="I6053" s="223">
        <f>I6002*'Usages industrie'!$P21*(1+'Usages industrie'!$Q21)^(I$5979-$D$5979)/1000</f>
        <v>0</v>
      </c>
      <c r="J6053" s="223">
        <f>J6002*'Usages industrie'!$P21*(1+'Usages industrie'!$Q21)^(J$5979-$D$5979)/1000</f>
        <v>0</v>
      </c>
      <c r="K6053" s="223">
        <f>K6002*'Usages industrie'!$P21*(1+'Usages industrie'!$Q21)^(K$5979-$D$5979)/1000</f>
        <v>0</v>
      </c>
      <c r="L6053" s="223">
        <f>L6002*'Usages industrie'!$P21*(1+'Usages industrie'!$Q21)^(L$5979-$D$5979)/1000</f>
        <v>0</v>
      </c>
      <c r="M6053" s="223">
        <f>M6002*'Usages industrie'!$P21*(1+'Usages industrie'!$Q21)^(M$5979-$D$5979)/1000</f>
        <v>0</v>
      </c>
      <c r="N6053" s="223">
        <f>N6002*'Usages industrie'!$P21*(1+'Usages industrie'!$Q21)^(N$5979-$D$5979)/1000</f>
        <v>0</v>
      </c>
      <c r="O6053" s="223">
        <f>O6002*'Usages industrie'!$P21*(1+'Usages industrie'!$Q21)^(O$5979-$D$5979)/1000</f>
        <v>0</v>
      </c>
      <c r="P6053" s="223">
        <f>P6002*'Usages industrie'!$P21*(1+'Usages industrie'!$Q21)^(P$5979-$D$5979)/1000</f>
        <v>0</v>
      </c>
      <c r="Q6053" s="223">
        <f>Q6002*'Usages industrie'!$P21*(1+'Usages industrie'!$Q21)^(Q$5979-$D$5979)/1000</f>
        <v>0</v>
      </c>
      <c r="R6053" s="223">
        <f>R6002*'Usages industrie'!$P21*(1+'Usages industrie'!$Q21)^(R$5979-$D$5979)/1000</f>
        <v>0</v>
      </c>
    </row>
    <row r="6054" spans="1:18" hidden="1" outlineLevel="2" x14ac:dyDescent="0.25">
      <c r="A6054" s="222" t="str">
        <f>'Usages industrie'!A22</f>
        <v>Usage industriel n°19</v>
      </c>
      <c r="B6054" s="222" t="s">
        <v>645</v>
      </c>
      <c r="C6054" s="222"/>
      <c r="D6054" s="223">
        <f>D6003*'Usages industrie'!$P22*(1+'Usages industrie'!$Q22)^(D$5979-$D$5979)/1000</f>
        <v>0</v>
      </c>
      <c r="E6054" s="223">
        <f>E6003*'Usages industrie'!$P22*(1+'Usages industrie'!$Q22)^(E$5979-$D$5979)/1000</f>
        <v>0</v>
      </c>
      <c r="F6054" s="223">
        <f>F6003*'Usages industrie'!$P22*(1+'Usages industrie'!$Q22)^(F$5979-$D$5979)/1000</f>
        <v>0</v>
      </c>
      <c r="G6054" s="223">
        <f>G6003*'Usages industrie'!$P22*(1+'Usages industrie'!$Q22)^(G$5979-$D$5979)/1000</f>
        <v>0</v>
      </c>
      <c r="H6054" s="223">
        <f>H6003*'Usages industrie'!$P22*(1+'Usages industrie'!$Q22)^(H$5979-$D$5979)/1000</f>
        <v>0</v>
      </c>
      <c r="I6054" s="223">
        <f>I6003*'Usages industrie'!$P22*(1+'Usages industrie'!$Q22)^(I$5979-$D$5979)/1000</f>
        <v>0</v>
      </c>
      <c r="J6054" s="223">
        <f>J6003*'Usages industrie'!$P22*(1+'Usages industrie'!$Q22)^(J$5979-$D$5979)/1000</f>
        <v>0</v>
      </c>
      <c r="K6054" s="223">
        <f>K6003*'Usages industrie'!$P22*(1+'Usages industrie'!$Q22)^(K$5979-$D$5979)/1000</f>
        <v>0</v>
      </c>
      <c r="L6054" s="223">
        <f>L6003*'Usages industrie'!$P22*(1+'Usages industrie'!$Q22)^(L$5979-$D$5979)/1000</f>
        <v>0</v>
      </c>
      <c r="M6054" s="223">
        <f>M6003*'Usages industrie'!$P22*(1+'Usages industrie'!$Q22)^(M$5979-$D$5979)/1000</f>
        <v>0</v>
      </c>
      <c r="N6054" s="223">
        <f>N6003*'Usages industrie'!$P22*(1+'Usages industrie'!$Q22)^(N$5979-$D$5979)/1000</f>
        <v>0</v>
      </c>
      <c r="O6054" s="223">
        <f>O6003*'Usages industrie'!$P22*(1+'Usages industrie'!$Q22)^(O$5979-$D$5979)/1000</f>
        <v>0</v>
      </c>
      <c r="P6054" s="223">
        <f>P6003*'Usages industrie'!$P22*(1+'Usages industrie'!$Q22)^(P$5979-$D$5979)/1000</f>
        <v>0</v>
      </c>
      <c r="Q6054" s="223">
        <f>Q6003*'Usages industrie'!$P22*(1+'Usages industrie'!$Q22)^(Q$5979-$D$5979)/1000</f>
        <v>0</v>
      </c>
      <c r="R6054" s="223">
        <f>R6003*'Usages industrie'!$P22*(1+'Usages industrie'!$Q22)^(R$5979-$D$5979)/1000</f>
        <v>0</v>
      </c>
    </row>
    <row r="6055" spans="1:18" hidden="1" outlineLevel="2" x14ac:dyDescent="0.25">
      <c r="A6055" s="222" t="str">
        <f>'Usages industrie'!A23</f>
        <v>Usage industriel n°20</v>
      </c>
      <c r="B6055" s="222" t="s">
        <v>645</v>
      </c>
      <c r="C6055" s="222"/>
      <c r="D6055" s="223">
        <f>D6004*'Usages industrie'!$P23*(1+'Usages industrie'!$Q23)^(D$5979-$D$5979)/1000</f>
        <v>0</v>
      </c>
      <c r="E6055" s="223">
        <f>E6004*'Usages industrie'!$P23*(1+'Usages industrie'!$Q23)^(E$5979-$D$5979)/1000</f>
        <v>0</v>
      </c>
      <c r="F6055" s="223">
        <f>F6004*'Usages industrie'!$P23*(1+'Usages industrie'!$Q23)^(F$5979-$D$5979)/1000</f>
        <v>0</v>
      </c>
      <c r="G6055" s="223">
        <f>G6004*'Usages industrie'!$P23*(1+'Usages industrie'!$Q23)^(G$5979-$D$5979)/1000</f>
        <v>0</v>
      </c>
      <c r="H6055" s="223">
        <f>H6004*'Usages industrie'!$P23*(1+'Usages industrie'!$Q23)^(H$5979-$D$5979)/1000</f>
        <v>0</v>
      </c>
      <c r="I6055" s="223">
        <f>I6004*'Usages industrie'!$P23*(1+'Usages industrie'!$Q23)^(I$5979-$D$5979)/1000</f>
        <v>0</v>
      </c>
      <c r="J6055" s="223">
        <f>J6004*'Usages industrie'!$P23*(1+'Usages industrie'!$Q23)^(J$5979-$D$5979)/1000</f>
        <v>0</v>
      </c>
      <c r="K6055" s="223">
        <f>K6004*'Usages industrie'!$P23*(1+'Usages industrie'!$Q23)^(K$5979-$D$5979)/1000</f>
        <v>0</v>
      </c>
      <c r="L6055" s="223">
        <f>L6004*'Usages industrie'!$P23*(1+'Usages industrie'!$Q23)^(L$5979-$D$5979)/1000</f>
        <v>0</v>
      </c>
      <c r="M6055" s="223">
        <f>M6004*'Usages industrie'!$P23*(1+'Usages industrie'!$Q23)^(M$5979-$D$5979)/1000</f>
        <v>0</v>
      </c>
      <c r="N6055" s="223">
        <f>N6004*'Usages industrie'!$P23*(1+'Usages industrie'!$Q23)^(N$5979-$D$5979)/1000</f>
        <v>0</v>
      </c>
      <c r="O6055" s="223">
        <f>O6004*'Usages industrie'!$P23*(1+'Usages industrie'!$Q23)^(O$5979-$D$5979)/1000</f>
        <v>0</v>
      </c>
      <c r="P6055" s="223">
        <f>P6004*'Usages industrie'!$P23*(1+'Usages industrie'!$Q23)^(P$5979-$D$5979)/1000</f>
        <v>0</v>
      </c>
      <c r="Q6055" s="223">
        <f>Q6004*'Usages industrie'!$P23*(1+'Usages industrie'!$Q23)^(Q$5979-$D$5979)/1000</f>
        <v>0</v>
      </c>
      <c r="R6055" s="223">
        <f>R6004*'Usages industrie'!$P23*(1+'Usages industrie'!$Q23)^(R$5979-$D$5979)/1000</f>
        <v>0</v>
      </c>
    </row>
    <row r="6056" spans="1:18" hidden="1" outlineLevel="2" x14ac:dyDescent="0.25">
      <c r="A6056" s="222" t="str">
        <f>'Usages industrie'!A24</f>
        <v>Usage industriel n°21</v>
      </c>
      <c r="B6056" s="222" t="s">
        <v>645</v>
      </c>
      <c r="C6056" s="222"/>
      <c r="D6056" s="223">
        <f>D6005*'Usages industrie'!$P24*(1+'Usages industrie'!$Q24)^(D$5979-$D$5979)/1000</f>
        <v>0</v>
      </c>
      <c r="E6056" s="223">
        <f>E6005*'Usages industrie'!$P24*(1+'Usages industrie'!$Q24)^(E$5979-$D$5979)/1000</f>
        <v>0</v>
      </c>
      <c r="F6056" s="223">
        <f>F6005*'Usages industrie'!$P24*(1+'Usages industrie'!$Q24)^(F$5979-$D$5979)/1000</f>
        <v>0</v>
      </c>
      <c r="G6056" s="223">
        <f>G6005*'Usages industrie'!$P24*(1+'Usages industrie'!$Q24)^(G$5979-$D$5979)/1000</f>
        <v>0</v>
      </c>
      <c r="H6056" s="223">
        <f>H6005*'Usages industrie'!$P24*(1+'Usages industrie'!$Q24)^(H$5979-$D$5979)/1000</f>
        <v>0</v>
      </c>
      <c r="I6056" s="223">
        <f>I6005*'Usages industrie'!$P24*(1+'Usages industrie'!$Q24)^(I$5979-$D$5979)/1000</f>
        <v>0</v>
      </c>
      <c r="J6056" s="223">
        <f>J6005*'Usages industrie'!$P24*(1+'Usages industrie'!$Q24)^(J$5979-$D$5979)/1000</f>
        <v>0</v>
      </c>
      <c r="K6056" s="223">
        <f>K6005*'Usages industrie'!$P24*(1+'Usages industrie'!$Q24)^(K$5979-$D$5979)/1000</f>
        <v>0</v>
      </c>
      <c r="L6056" s="223">
        <f>L6005*'Usages industrie'!$P24*(1+'Usages industrie'!$Q24)^(L$5979-$D$5979)/1000</f>
        <v>0</v>
      </c>
      <c r="M6056" s="223">
        <f>M6005*'Usages industrie'!$P24*(1+'Usages industrie'!$Q24)^(M$5979-$D$5979)/1000</f>
        <v>0</v>
      </c>
      <c r="N6056" s="223">
        <f>N6005*'Usages industrie'!$P24*(1+'Usages industrie'!$Q24)^(N$5979-$D$5979)/1000</f>
        <v>0</v>
      </c>
      <c r="O6056" s="223">
        <f>O6005*'Usages industrie'!$P24*(1+'Usages industrie'!$Q24)^(O$5979-$D$5979)/1000</f>
        <v>0</v>
      </c>
      <c r="P6056" s="223">
        <f>P6005*'Usages industrie'!$P24*(1+'Usages industrie'!$Q24)^(P$5979-$D$5979)/1000</f>
        <v>0</v>
      </c>
      <c r="Q6056" s="223">
        <f>Q6005*'Usages industrie'!$P24*(1+'Usages industrie'!$Q24)^(Q$5979-$D$5979)/1000</f>
        <v>0</v>
      </c>
      <c r="R6056" s="223">
        <f>R6005*'Usages industrie'!$P24*(1+'Usages industrie'!$Q24)^(R$5979-$D$5979)/1000</f>
        <v>0</v>
      </c>
    </row>
    <row r="6057" spans="1:18" hidden="1" outlineLevel="2" x14ac:dyDescent="0.25">
      <c r="A6057" s="222" t="str">
        <f>'Usages industrie'!A25</f>
        <v>Usage industriel n°22</v>
      </c>
      <c r="B6057" s="222" t="s">
        <v>645</v>
      </c>
      <c r="C6057" s="222"/>
      <c r="D6057" s="223">
        <f>D6006*'Usages industrie'!$P25*(1+'Usages industrie'!$Q25)^(D$5979-$D$5979)/1000</f>
        <v>0</v>
      </c>
      <c r="E6057" s="223">
        <f>E6006*'Usages industrie'!$P25*(1+'Usages industrie'!$Q25)^(E$5979-$D$5979)/1000</f>
        <v>0</v>
      </c>
      <c r="F6057" s="223">
        <f>F6006*'Usages industrie'!$P25*(1+'Usages industrie'!$Q25)^(F$5979-$D$5979)/1000</f>
        <v>0</v>
      </c>
      <c r="G6057" s="223">
        <f>G6006*'Usages industrie'!$P25*(1+'Usages industrie'!$Q25)^(G$5979-$D$5979)/1000</f>
        <v>0</v>
      </c>
      <c r="H6057" s="223">
        <f>H6006*'Usages industrie'!$P25*(1+'Usages industrie'!$Q25)^(H$5979-$D$5979)/1000</f>
        <v>0</v>
      </c>
      <c r="I6057" s="223">
        <f>I6006*'Usages industrie'!$P25*(1+'Usages industrie'!$Q25)^(I$5979-$D$5979)/1000</f>
        <v>0</v>
      </c>
      <c r="J6057" s="223">
        <f>J6006*'Usages industrie'!$P25*(1+'Usages industrie'!$Q25)^(J$5979-$D$5979)/1000</f>
        <v>0</v>
      </c>
      <c r="K6057" s="223">
        <f>K6006*'Usages industrie'!$P25*(1+'Usages industrie'!$Q25)^(K$5979-$D$5979)/1000</f>
        <v>0</v>
      </c>
      <c r="L6057" s="223">
        <f>L6006*'Usages industrie'!$P25*(1+'Usages industrie'!$Q25)^(L$5979-$D$5979)/1000</f>
        <v>0</v>
      </c>
      <c r="M6057" s="223">
        <f>M6006*'Usages industrie'!$P25*(1+'Usages industrie'!$Q25)^(M$5979-$D$5979)/1000</f>
        <v>0</v>
      </c>
      <c r="N6057" s="223">
        <f>N6006*'Usages industrie'!$P25*(1+'Usages industrie'!$Q25)^(N$5979-$D$5979)/1000</f>
        <v>0</v>
      </c>
      <c r="O6057" s="223">
        <f>O6006*'Usages industrie'!$P25*(1+'Usages industrie'!$Q25)^(O$5979-$D$5979)/1000</f>
        <v>0</v>
      </c>
      <c r="P6057" s="223">
        <f>P6006*'Usages industrie'!$P25*(1+'Usages industrie'!$Q25)^(P$5979-$D$5979)/1000</f>
        <v>0</v>
      </c>
      <c r="Q6057" s="223">
        <f>Q6006*'Usages industrie'!$P25*(1+'Usages industrie'!$Q25)^(Q$5979-$D$5979)/1000</f>
        <v>0</v>
      </c>
      <c r="R6057" s="223">
        <f>R6006*'Usages industrie'!$P25*(1+'Usages industrie'!$Q25)^(R$5979-$D$5979)/1000</f>
        <v>0</v>
      </c>
    </row>
    <row r="6058" spans="1:18" hidden="1" outlineLevel="2" x14ac:dyDescent="0.25">
      <c r="A6058" s="222" t="str">
        <f>'Usages industrie'!A26</f>
        <v>Usage industriel n°23</v>
      </c>
      <c r="B6058" s="222" t="s">
        <v>645</v>
      </c>
      <c r="C6058" s="222"/>
      <c r="D6058" s="223">
        <f>D6007*'Usages industrie'!$P26*(1+'Usages industrie'!$Q26)^(D$5979-$D$5979)/1000</f>
        <v>0</v>
      </c>
      <c r="E6058" s="223">
        <f>E6007*'Usages industrie'!$P26*(1+'Usages industrie'!$Q26)^(E$5979-$D$5979)/1000</f>
        <v>0</v>
      </c>
      <c r="F6058" s="223">
        <f>F6007*'Usages industrie'!$P26*(1+'Usages industrie'!$Q26)^(F$5979-$D$5979)/1000</f>
        <v>0</v>
      </c>
      <c r="G6058" s="223">
        <f>G6007*'Usages industrie'!$P26*(1+'Usages industrie'!$Q26)^(G$5979-$D$5979)/1000</f>
        <v>0</v>
      </c>
      <c r="H6058" s="223">
        <f>H6007*'Usages industrie'!$P26*(1+'Usages industrie'!$Q26)^(H$5979-$D$5979)/1000</f>
        <v>0</v>
      </c>
      <c r="I6058" s="223">
        <f>I6007*'Usages industrie'!$P26*(1+'Usages industrie'!$Q26)^(I$5979-$D$5979)/1000</f>
        <v>0</v>
      </c>
      <c r="J6058" s="223">
        <f>J6007*'Usages industrie'!$P26*(1+'Usages industrie'!$Q26)^(J$5979-$D$5979)/1000</f>
        <v>0</v>
      </c>
      <c r="K6058" s="223">
        <f>K6007*'Usages industrie'!$P26*(1+'Usages industrie'!$Q26)^(K$5979-$D$5979)/1000</f>
        <v>0</v>
      </c>
      <c r="L6058" s="223">
        <f>L6007*'Usages industrie'!$P26*(1+'Usages industrie'!$Q26)^(L$5979-$D$5979)/1000</f>
        <v>0</v>
      </c>
      <c r="M6058" s="223">
        <f>M6007*'Usages industrie'!$P26*(1+'Usages industrie'!$Q26)^(M$5979-$D$5979)/1000</f>
        <v>0</v>
      </c>
      <c r="N6058" s="223">
        <f>N6007*'Usages industrie'!$P26*(1+'Usages industrie'!$Q26)^(N$5979-$D$5979)/1000</f>
        <v>0</v>
      </c>
      <c r="O6058" s="223">
        <f>O6007*'Usages industrie'!$P26*(1+'Usages industrie'!$Q26)^(O$5979-$D$5979)/1000</f>
        <v>0</v>
      </c>
      <c r="P6058" s="223">
        <f>P6007*'Usages industrie'!$P26*(1+'Usages industrie'!$Q26)^(P$5979-$D$5979)/1000</f>
        <v>0</v>
      </c>
      <c r="Q6058" s="223">
        <f>Q6007*'Usages industrie'!$P26*(1+'Usages industrie'!$Q26)^(Q$5979-$D$5979)/1000</f>
        <v>0</v>
      </c>
      <c r="R6058" s="223">
        <f>R6007*'Usages industrie'!$P26*(1+'Usages industrie'!$Q26)^(R$5979-$D$5979)/1000</f>
        <v>0</v>
      </c>
    </row>
    <row r="6059" spans="1:18" hidden="1" outlineLevel="2" x14ac:dyDescent="0.25">
      <c r="A6059" s="222" t="str">
        <f>'Usages industrie'!A27</f>
        <v>Usage industriel n°24</v>
      </c>
      <c r="B6059" s="222" t="s">
        <v>645</v>
      </c>
      <c r="C6059" s="222"/>
      <c r="D6059" s="223">
        <f>D6008*'Usages industrie'!$P27*(1+'Usages industrie'!$Q27)^(D$5979-$D$5979)/1000</f>
        <v>0</v>
      </c>
      <c r="E6059" s="223">
        <f>E6008*'Usages industrie'!$P27*(1+'Usages industrie'!$Q27)^(E$5979-$D$5979)/1000</f>
        <v>0</v>
      </c>
      <c r="F6059" s="223">
        <f>F6008*'Usages industrie'!$P27*(1+'Usages industrie'!$Q27)^(F$5979-$D$5979)/1000</f>
        <v>0</v>
      </c>
      <c r="G6059" s="223">
        <f>G6008*'Usages industrie'!$P27*(1+'Usages industrie'!$Q27)^(G$5979-$D$5979)/1000</f>
        <v>0</v>
      </c>
      <c r="H6059" s="223">
        <f>H6008*'Usages industrie'!$P27*(1+'Usages industrie'!$Q27)^(H$5979-$D$5979)/1000</f>
        <v>0</v>
      </c>
      <c r="I6059" s="223">
        <f>I6008*'Usages industrie'!$P27*(1+'Usages industrie'!$Q27)^(I$5979-$D$5979)/1000</f>
        <v>0</v>
      </c>
      <c r="J6059" s="223">
        <f>J6008*'Usages industrie'!$P27*(1+'Usages industrie'!$Q27)^(J$5979-$D$5979)/1000</f>
        <v>0</v>
      </c>
      <c r="K6059" s="223">
        <f>K6008*'Usages industrie'!$P27*(1+'Usages industrie'!$Q27)^(K$5979-$D$5979)/1000</f>
        <v>0</v>
      </c>
      <c r="L6059" s="223">
        <f>L6008*'Usages industrie'!$P27*(1+'Usages industrie'!$Q27)^(L$5979-$D$5979)/1000</f>
        <v>0</v>
      </c>
      <c r="M6059" s="223">
        <f>M6008*'Usages industrie'!$P27*(1+'Usages industrie'!$Q27)^(M$5979-$D$5979)/1000</f>
        <v>0</v>
      </c>
      <c r="N6059" s="223">
        <f>N6008*'Usages industrie'!$P27*(1+'Usages industrie'!$Q27)^(N$5979-$D$5979)/1000</f>
        <v>0</v>
      </c>
      <c r="O6059" s="223">
        <f>O6008*'Usages industrie'!$P27*(1+'Usages industrie'!$Q27)^(O$5979-$D$5979)/1000</f>
        <v>0</v>
      </c>
      <c r="P6059" s="223">
        <f>P6008*'Usages industrie'!$P27*(1+'Usages industrie'!$Q27)^(P$5979-$D$5979)/1000</f>
        <v>0</v>
      </c>
      <c r="Q6059" s="223">
        <f>Q6008*'Usages industrie'!$P27*(1+'Usages industrie'!$Q27)^(Q$5979-$D$5979)/1000</f>
        <v>0</v>
      </c>
      <c r="R6059" s="223">
        <f>R6008*'Usages industrie'!$P27*(1+'Usages industrie'!$Q27)^(R$5979-$D$5979)/1000</f>
        <v>0</v>
      </c>
    </row>
    <row r="6060" spans="1:18" hidden="1" outlineLevel="2" x14ac:dyDescent="0.25">
      <c r="A6060" s="222" t="str">
        <f>'Usages industrie'!A28</f>
        <v>Usage industriel n°25</v>
      </c>
      <c r="B6060" s="222" t="s">
        <v>645</v>
      </c>
      <c r="C6060" s="222"/>
      <c r="D6060" s="223">
        <f>D6009*'Usages industrie'!$P28*(1+'Usages industrie'!$Q28)^(D$5979-$D$5979)/1000</f>
        <v>0</v>
      </c>
      <c r="E6060" s="223">
        <f>E6009*'Usages industrie'!$P28*(1+'Usages industrie'!$Q28)^(E$5979-$D$5979)/1000</f>
        <v>0</v>
      </c>
      <c r="F6060" s="223">
        <f>F6009*'Usages industrie'!$P28*(1+'Usages industrie'!$Q28)^(F$5979-$D$5979)/1000</f>
        <v>0</v>
      </c>
      <c r="G6060" s="223">
        <f>G6009*'Usages industrie'!$P28*(1+'Usages industrie'!$Q28)^(G$5979-$D$5979)/1000</f>
        <v>0</v>
      </c>
      <c r="H6060" s="223">
        <f>H6009*'Usages industrie'!$P28*(1+'Usages industrie'!$Q28)^(H$5979-$D$5979)/1000</f>
        <v>0</v>
      </c>
      <c r="I6060" s="223">
        <f>I6009*'Usages industrie'!$P28*(1+'Usages industrie'!$Q28)^(I$5979-$D$5979)/1000</f>
        <v>0</v>
      </c>
      <c r="J6060" s="223">
        <f>J6009*'Usages industrie'!$P28*(1+'Usages industrie'!$Q28)^(J$5979-$D$5979)/1000</f>
        <v>0</v>
      </c>
      <c r="K6060" s="223">
        <f>K6009*'Usages industrie'!$P28*(1+'Usages industrie'!$Q28)^(K$5979-$D$5979)/1000</f>
        <v>0</v>
      </c>
      <c r="L6060" s="223">
        <f>L6009*'Usages industrie'!$P28*(1+'Usages industrie'!$Q28)^(L$5979-$D$5979)/1000</f>
        <v>0</v>
      </c>
      <c r="M6060" s="223">
        <f>M6009*'Usages industrie'!$P28*(1+'Usages industrie'!$Q28)^(M$5979-$D$5979)/1000</f>
        <v>0</v>
      </c>
      <c r="N6060" s="223">
        <f>N6009*'Usages industrie'!$P28*(1+'Usages industrie'!$Q28)^(N$5979-$D$5979)/1000</f>
        <v>0</v>
      </c>
      <c r="O6060" s="223">
        <f>O6009*'Usages industrie'!$P28*(1+'Usages industrie'!$Q28)^(O$5979-$D$5979)/1000</f>
        <v>0</v>
      </c>
      <c r="P6060" s="223">
        <f>P6009*'Usages industrie'!$P28*(1+'Usages industrie'!$Q28)^(P$5979-$D$5979)/1000</f>
        <v>0</v>
      </c>
      <c r="Q6060" s="223">
        <f>Q6009*'Usages industrie'!$P28*(1+'Usages industrie'!$Q28)^(Q$5979-$D$5979)/1000</f>
        <v>0</v>
      </c>
      <c r="R6060" s="223">
        <f>R6009*'Usages industrie'!$P28*(1+'Usages industrie'!$Q28)^(R$5979-$D$5979)/1000</f>
        <v>0</v>
      </c>
    </row>
    <row r="6061" spans="1:18" hidden="1" outlineLevel="2" x14ac:dyDescent="0.25">
      <c r="A6061" s="222" t="str">
        <f>'Usages industrie'!A29</f>
        <v>Usage industriel n°26</v>
      </c>
      <c r="B6061" s="222" t="s">
        <v>645</v>
      </c>
      <c r="C6061" s="222"/>
      <c r="D6061" s="223">
        <f>D6010*'Usages industrie'!$P29*(1+'Usages industrie'!$Q29)^(D$5979-$D$5979)/1000</f>
        <v>0</v>
      </c>
      <c r="E6061" s="223">
        <f>E6010*'Usages industrie'!$P29*(1+'Usages industrie'!$Q29)^(E$5979-$D$5979)/1000</f>
        <v>0</v>
      </c>
      <c r="F6061" s="223">
        <f>F6010*'Usages industrie'!$P29*(1+'Usages industrie'!$Q29)^(F$5979-$D$5979)/1000</f>
        <v>0</v>
      </c>
      <c r="G6061" s="223">
        <f>G6010*'Usages industrie'!$P29*(1+'Usages industrie'!$Q29)^(G$5979-$D$5979)/1000</f>
        <v>0</v>
      </c>
      <c r="H6061" s="223">
        <f>H6010*'Usages industrie'!$P29*(1+'Usages industrie'!$Q29)^(H$5979-$D$5979)/1000</f>
        <v>0</v>
      </c>
      <c r="I6061" s="223">
        <f>I6010*'Usages industrie'!$P29*(1+'Usages industrie'!$Q29)^(I$5979-$D$5979)/1000</f>
        <v>0</v>
      </c>
      <c r="J6061" s="223">
        <f>J6010*'Usages industrie'!$P29*(1+'Usages industrie'!$Q29)^(J$5979-$D$5979)/1000</f>
        <v>0</v>
      </c>
      <c r="K6061" s="223">
        <f>K6010*'Usages industrie'!$P29*(1+'Usages industrie'!$Q29)^(K$5979-$D$5979)/1000</f>
        <v>0</v>
      </c>
      <c r="L6061" s="223">
        <f>L6010*'Usages industrie'!$P29*(1+'Usages industrie'!$Q29)^(L$5979-$D$5979)/1000</f>
        <v>0</v>
      </c>
      <c r="M6061" s="223">
        <f>M6010*'Usages industrie'!$P29*(1+'Usages industrie'!$Q29)^(M$5979-$D$5979)/1000</f>
        <v>0</v>
      </c>
      <c r="N6061" s="223">
        <f>N6010*'Usages industrie'!$P29*(1+'Usages industrie'!$Q29)^(N$5979-$D$5979)/1000</f>
        <v>0</v>
      </c>
      <c r="O6061" s="223">
        <f>O6010*'Usages industrie'!$P29*(1+'Usages industrie'!$Q29)^(O$5979-$D$5979)/1000</f>
        <v>0</v>
      </c>
      <c r="P6061" s="223">
        <f>P6010*'Usages industrie'!$P29*(1+'Usages industrie'!$Q29)^(P$5979-$D$5979)/1000</f>
        <v>0</v>
      </c>
      <c r="Q6061" s="223">
        <f>Q6010*'Usages industrie'!$P29*(1+'Usages industrie'!$Q29)^(Q$5979-$D$5979)/1000</f>
        <v>0</v>
      </c>
      <c r="R6061" s="223">
        <f>R6010*'Usages industrie'!$P29*(1+'Usages industrie'!$Q29)^(R$5979-$D$5979)/1000</f>
        <v>0</v>
      </c>
    </row>
    <row r="6062" spans="1:18" hidden="1" outlineLevel="2" x14ac:dyDescent="0.25">
      <c r="A6062" s="222" t="str">
        <f>'Usages industrie'!A30</f>
        <v>Usage industriel n°27</v>
      </c>
      <c r="B6062" s="222" t="s">
        <v>645</v>
      </c>
      <c r="C6062" s="222"/>
      <c r="D6062" s="223">
        <f>D6011*'Usages industrie'!$P30*(1+'Usages industrie'!$Q30)^(D$5979-$D$5979)/1000</f>
        <v>0</v>
      </c>
      <c r="E6062" s="223">
        <f>E6011*'Usages industrie'!$P30*(1+'Usages industrie'!$Q30)^(E$5979-$D$5979)/1000</f>
        <v>0</v>
      </c>
      <c r="F6062" s="223">
        <f>F6011*'Usages industrie'!$P30*(1+'Usages industrie'!$Q30)^(F$5979-$D$5979)/1000</f>
        <v>0</v>
      </c>
      <c r="G6062" s="223">
        <f>G6011*'Usages industrie'!$P30*(1+'Usages industrie'!$Q30)^(G$5979-$D$5979)/1000</f>
        <v>0</v>
      </c>
      <c r="H6062" s="223">
        <f>H6011*'Usages industrie'!$P30*(1+'Usages industrie'!$Q30)^(H$5979-$D$5979)/1000</f>
        <v>0</v>
      </c>
      <c r="I6062" s="223">
        <f>I6011*'Usages industrie'!$P30*(1+'Usages industrie'!$Q30)^(I$5979-$D$5979)/1000</f>
        <v>0</v>
      </c>
      <c r="J6062" s="223">
        <f>J6011*'Usages industrie'!$P30*(1+'Usages industrie'!$Q30)^(J$5979-$D$5979)/1000</f>
        <v>0</v>
      </c>
      <c r="K6062" s="223">
        <f>K6011*'Usages industrie'!$P30*(1+'Usages industrie'!$Q30)^(K$5979-$D$5979)/1000</f>
        <v>0</v>
      </c>
      <c r="L6062" s="223">
        <f>L6011*'Usages industrie'!$P30*(1+'Usages industrie'!$Q30)^(L$5979-$D$5979)/1000</f>
        <v>0</v>
      </c>
      <c r="M6062" s="223">
        <f>M6011*'Usages industrie'!$P30*(1+'Usages industrie'!$Q30)^(M$5979-$D$5979)/1000</f>
        <v>0</v>
      </c>
      <c r="N6062" s="223">
        <f>N6011*'Usages industrie'!$P30*(1+'Usages industrie'!$Q30)^(N$5979-$D$5979)/1000</f>
        <v>0</v>
      </c>
      <c r="O6062" s="223">
        <f>O6011*'Usages industrie'!$P30*(1+'Usages industrie'!$Q30)^(O$5979-$D$5979)/1000</f>
        <v>0</v>
      </c>
      <c r="P6062" s="223">
        <f>P6011*'Usages industrie'!$P30*(1+'Usages industrie'!$Q30)^(P$5979-$D$5979)/1000</f>
        <v>0</v>
      </c>
      <c r="Q6062" s="223">
        <f>Q6011*'Usages industrie'!$P30*(1+'Usages industrie'!$Q30)^(Q$5979-$D$5979)/1000</f>
        <v>0</v>
      </c>
      <c r="R6062" s="223">
        <f>R6011*'Usages industrie'!$P30*(1+'Usages industrie'!$Q30)^(R$5979-$D$5979)/1000</f>
        <v>0</v>
      </c>
    </row>
    <row r="6063" spans="1:18" hidden="1" outlineLevel="2" x14ac:dyDescent="0.25">
      <c r="A6063" s="222" t="str">
        <f>'Usages industrie'!A31</f>
        <v>Usage industriel n°28</v>
      </c>
      <c r="B6063" s="222" t="s">
        <v>645</v>
      </c>
      <c r="C6063" s="222"/>
      <c r="D6063" s="223">
        <f>D6012*'Usages industrie'!$P31*(1+'Usages industrie'!$Q31)^(D$5979-$D$5979)/1000</f>
        <v>0</v>
      </c>
      <c r="E6063" s="223">
        <f>E6012*'Usages industrie'!$P31*(1+'Usages industrie'!$Q31)^(E$5979-$D$5979)/1000</f>
        <v>0</v>
      </c>
      <c r="F6063" s="223">
        <f>F6012*'Usages industrie'!$P31*(1+'Usages industrie'!$Q31)^(F$5979-$D$5979)/1000</f>
        <v>0</v>
      </c>
      <c r="G6063" s="223">
        <f>G6012*'Usages industrie'!$P31*(1+'Usages industrie'!$Q31)^(G$5979-$D$5979)/1000</f>
        <v>0</v>
      </c>
      <c r="H6063" s="223">
        <f>H6012*'Usages industrie'!$P31*(1+'Usages industrie'!$Q31)^(H$5979-$D$5979)/1000</f>
        <v>0</v>
      </c>
      <c r="I6063" s="223">
        <f>I6012*'Usages industrie'!$P31*(1+'Usages industrie'!$Q31)^(I$5979-$D$5979)/1000</f>
        <v>0</v>
      </c>
      <c r="J6063" s="223">
        <f>J6012*'Usages industrie'!$P31*(1+'Usages industrie'!$Q31)^(J$5979-$D$5979)/1000</f>
        <v>0</v>
      </c>
      <c r="K6063" s="223">
        <f>K6012*'Usages industrie'!$P31*(1+'Usages industrie'!$Q31)^(K$5979-$D$5979)/1000</f>
        <v>0</v>
      </c>
      <c r="L6063" s="223">
        <f>L6012*'Usages industrie'!$P31*(1+'Usages industrie'!$Q31)^(L$5979-$D$5979)/1000</f>
        <v>0</v>
      </c>
      <c r="M6063" s="223">
        <f>M6012*'Usages industrie'!$P31*(1+'Usages industrie'!$Q31)^(M$5979-$D$5979)/1000</f>
        <v>0</v>
      </c>
      <c r="N6063" s="223">
        <f>N6012*'Usages industrie'!$P31*(1+'Usages industrie'!$Q31)^(N$5979-$D$5979)/1000</f>
        <v>0</v>
      </c>
      <c r="O6063" s="223">
        <f>O6012*'Usages industrie'!$P31*(1+'Usages industrie'!$Q31)^(O$5979-$D$5979)/1000</f>
        <v>0</v>
      </c>
      <c r="P6063" s="223">
        <f>P6012*'Usages industrie'!$P31*(1+'Usages industrie'!$Q31)^(P$5979-$D$5979)/1000</f>
        <v>0</v>
      </c>
      <c r="Q6063" s="223">
        <f>Q6012*'Usages industrie'!$P31*(1+'Usages industrie'!$Q31)^(Q$5979-$D$5979)/1000</f>
        <v>0</v>
      </c>
      <c r="R6063" s="223">
        <f>R6012*'Usages industrie'!$P31*(1+'Usages industrie'!$Q31)^(R$5979-$D$5979)/1000</f>
        <v>0</v>
      </c>
    </row>
    <row r="6064" spans="1:18" hidden="1" outlineLevel="2" x14ac:dyDescent="0.25">
      <c r="A6064" s="222" t="str">
        <f>'Usages industrie'!A32</f>
        <v>Usage industriel n°29</v>
      </c>
      <c r="B6064" s="222" t="s">
        <v>645</v>
      </c>
      <c r="C6064" s="222"/>
      <c r="D6064" s="223">
        <f>D6013*'Usages industrie'!$P32*(1+'Usages industrie'!$Q32)^(D$5979-$D$5979)/1000</f>
        <v>0</v>
      </c>
      <c r="E6064" s="223">
        <f>E6013*'Usages industrie'!$P32*(1+'Usages industrie'!$Q32)^(E$5979-$D$5979)/1000</f>
        <v>0</v>
      </c>
      <c r="F6064" s="223">
        <f>F6013*'Usages industrie'!$P32*(1+'Usages industrie'!$Q32)^(F$5979-$D$5979)/1000</f>
        <v>0</v>
      </c>
      <c r="G6064" s="223">
        <f>G6013*'Usages industrie'!$P32*(1+'Usages industrie'!$Q32)^(G$5979-$D$5979)/1000</f>
        <v>0</v>
      </c>
      <c r="H6064" s="223">
        <f>H6013*'Usages industrie'!$P32*(1+'Usages industrie'!$Q32)^(H$5979-$D$5979)/1000</f>
        <v>0</v>
      </c>
      <c r="I6064" s="223">
        <f>I6013*'Usages industrie'!$P32*(1+'Usages industrie'!$Q32)^(I$5979-$D$5979)/1000</f>
        <v>0</v>
      </c>
      <c r="J6064" s="223">
        <f>J6013*'Usages industrie'!$P32*(1+'Usages industrie'!$Q32)^(J$5979-$D$5979)/1000</f>
        <v>0</v>
      </c>
      <c r="K6064" s="223">
        <f>K6013*'Usages industrie'!$P32*(1+'Usages industrie'!$Q32)^(K$5979-$D$5979)/1000</f>
        <v>0</v>
      </c>
      <c r="L6064" s="223">
        <f>L6013*'Usages industrie'!$P32*(1+'Usages industrie'!$Q32)^(L$5979-$D$5979)/1000</f>
        <v>0</v>
      </c>
      <c r="M6064" s="223">
        <f>M6013*'Usages industrie'!$P32*(1+'Usages industrie'!$Q32)^(M$5979-$D$5979)/1000</f>
        <v>0</v>
      </c>
      <c r="N6064" s="223">
        <f>N6013*'Usages industrie'!$P32*(1+'Usages industrie'!$Q32)^(N$5979-$D$5979)/1000</f>
        <v>0</v>
      </c>
      <c r="O6064" s="223">
        <f>O6013*'Usages industrie'!$P32*(1+'Usages industrie'!$Q32)^(O$5979-$D$5979)/1000</f>
        <v>0</v>
      </c>
      <c r="P6064" s="223">
        <f>P6013*'Usages industrie'!$P32*(1+'Usages industrie'!$Q32)^(P$5979-$D$5979)/1000</f>
        <v>0</v>
      </c>
      <c r="Q6064" s="223">
        <f>Q6013*'Usages industrie'!$P32*(1+'Usages industrie'!$Q32)^(Q$5979-$D$5979)/1000</f>
        <v>0</v>
      </c>
      <c r="R6064" s="223">
        <f>R6013*'Usages industrie'!$P32*(1+'Usages industrie'!$Q32)^(R$5979-$D$5979)/1000</f>
        <v>0</v>
      </c>
    </row>
    <row r="6065" spans="1:18" hidden="1" outlineLevel="2" x14ac:dyDescent="0.25">
      <c r="A6065" s="222" t="str">
        <f>'Usages industrie'!A33</f>
        <v>Usage industriel n°30</v>
      </c>
      <c r="B6065" s="222" t="s">
        <v>645</v>
      </c>
      <c r="C6065" s="222"/>
      <c r="D6065" s="223">
        <f>D6014*'Usages industrie'!$P33*(1+'Usages industrie'!$Q33)^(D$5979-$D$5979)/1000</f>
        <v>0</v>
      </c>
      <c r="E6065" s="223">
        <f>E6014*'Usages industrie'!$P33*(1+'Usages industrie'!$Q33)^(E$5979-$D$5979)/1000</f>
        <v>0</v>
      </c>
      <c r="F6065" s="223">
        <f>F6014*'Usages industrie'!$P33*(1+'Usages industrie'!$Q33)^(F$5979-$D$5979)/1000</f>
        <v>0</v>
      </c>
      <c r="G6065" s="223">
        <f>G6014*'Usages industrie'!$P33*(1+'Usages industrie'!$Q33)^(G$5979-$D$5979)/1000</f>
        <v>0</v>
      </c>
      <c r="H6065" s="223">
        <f>H6014*'Usages industrie'!$P33*(1+'Usages industrie'!$Q33)^(H$5979-$D$5979)/1000</f>
        <v>0</v>
      </c>
      <c r="I6065" s="223">
        <f>I6014*'Usages industrie'!$P33*(1+'Usages industrie'!$Q33)^(I$5979-$D$5979)/1000</f>
        <v>0</v>
      </c>
      <c r="J6065" s="223">
        <f>J6014*'Usages industrie'!$P33*(1+'Usages industrie'!$Q33)^(J$5979-$D$5979)/1000</f>
        <v>0</v>
      </c>
      <c r="K6065" s="223">
        <f>K6014*'Usages industrie'!$P33*(1+'Usages industrie'!$Q33)^(K$5979-$D$5979)/1000</f>
        <v>0</v>
      </c>
      <c r="L6065" s="223">
        <f>L6014*'Usages industrie'!$P33*(1+'Usages industrie'!$Q33)^(L$5979-$D$5979)/1000</f>
        <v>0</v>
      </c>
      <c r="M6065" s="223">
        <f>M6014*'Usages industrie'!$P33*(1+'Usages industrie'!$Q33)^(M$5979-$D$5979)/1000</f>
        <v>0</v>
      </c>
      <c r="N6065" s="223">
        <f>N6014*'Usages industrie'!$P33*(1+'Usages industrie'!$Q33)^(N$5979-$D$5979)/1000</f>
        <v>0</v>
      </c>
      <c r="O6065" s="223">
        <f>O6014*'Usages industrie'!$P33*(1+'Usages industrie'!$Q33)^(O$5979-$D$5979)/1000</f>
        <v>0</v>
      </c>
      <c r="P6065" s="223">
        <f>P6014*'Usages industrie'!$P33*(1+'Usages industrie'!$Q33)^(P$5979-$D$5979)/1000</f>
        <v>0</v>
      </c>
      <c r="Q6065" s="223">
        <f>Q6014*'Usages industrie'!$P33*(1+'Usages industrie'!$Q33)^(Q$5979-$D$5979)/1000</f>
        <v>0</v>
      </c>
      <c r="R6065" s="223">
        <f>R6014*'Usages industrie'!$P33*(1+'Usages industrie'!$Q33)^(R$5979-$D$5979)/1000</f>
        <v>0</v>
      </c>
    </row>
    <row r="6066" spans="1:18" hidden="1" outlineLevel="2" x14ac:dyDescent="0.25">
      <c r="A6066" s="222" t="str">
        <f>'Usages industrie'!A34</f>
        <v>Usage industriel n°31</v>
      </c>
      <c r="B6066" s="222" t="s">
        <v>645</v>
      </c>
      <c r="C6066" s="222"/>
      <c r="D6066" s="223">
        <f>D6015*'Usages industrie'!$P34*(1+'Usages industrie'!$Q34)^(D$5979-$D$5979)/1000</f>
        <v>0</v>
      </c>
      <c r="E6066" s="223">
        <f>E6015*'Usages industrie'!$P34*(1+'Usages industrie'!$Q34)^(E$5979-$D$5979)/1000</f>
        <v>0</v>
      </c>
      <c r="F6066" s="223">
        <f>F6015*'Usages industrie'!$P34*(1+'Usages industrie'!$Q34)^(F$5979-$D$5979)/1000</f>
        <v>0</v>
      </c>
      <c r="G6066" s="223">
        <f>G6015*'Usages industrie'!$P34*(1+'Usages industrie'!$Q34)^(G$5979-$D$5979)/1000</f>
        <v>0</v>
      </c>
      <c r="H6066" s="223">
        <f>H6015*'Usages industrie'!$P34*(1+'Usages industrie'!$Q34)^(H$5979-$D$5979)/1000</f>
        <v>0</v>
      </c>
      <c r="I6066" s="223">
        <f>I6015*'Usages industrie'!$P34*(1+'Usages industrie'!$Q34)^(I$5979-$D$5979)/1000</f>
        <v>0</v>
      </c>
      <c r="J6066" s="223">
        <f>J6015*'Usages industrie'!$P34*(1+'Usages industrie'!$Q34)^(J$5979-$D$5979)/1000</f>
        <v>0</v>
      </c>
      <c r="K6066" s="223">
        <f>K6015*'Usages industrie'!$P34*(1+'Usages industrie'!$Q34)^(K$5979-$D$5979)/1000</f>
        <v>0</v>
      </c>
      <c r="L6066" s="223">
        <f>L6015*'Usages industrie'!$P34*(1+'Usages industrie'!$Q34)^(L$5979-$D$5979)/1000</f>
        <v>0</v>
      </c>
      <c r="M6066" s="223">
        <f>M6015*'Usages industrie'!$P34*(1+'Usages industrie'!$Q34)^(M$5979-$D$5979)/1000</f>
        <v>0</v>
      </c>
      <c r="N6066" s="223">
        <f>N6015*'Usages industrie'!$P34*(1+'Usages industrie'!$Q34)^(N$5979-$D$5979)/1000</f>
        <v>0</v>
      </c>
      <c r="O6066" s="223">
        <f>O6015*'Usages industrie'!$P34*(1+'Usages industrie'!$Q34)^(O$5979-$D$5979)/1000</f>
        <v>0</v>
      </c>
      <c r="P6066" s="223">
        <f>P6015*'Usages industrie'!$P34*(1+'Usages industrie'!$Q34)^(P$5979-$D$5979)/1000</f>
        <v>0</v>
      </c>
      <c r="Q6066" s="223">
        <f>Q6015*'Usages industrie'!$P34*(1+'Usages industrie'!$Q34)^(Q$5979-$D$5979)/1000</f>
        <v>0</v>
      </c>
      <c r="R6066" s="223">
        <f>R6015*'Usages industrie'!$P34*(1+'Usages industrie'!$Q34)^(R$5979-$D$5979)/1000</f>
        <v>0</v>
      </c>
    </row>
    <row r="6067" spans="1:18" hidden="1" outlineLevel="2" x14ac:dyDescent="0.25">
      <c r="A6067" s="222" t="str">
        <f>'Usages industrie'!A35</f>
        <v>Usage industriel n°32</v>
      </c>
      <c r="B6067" s="222" t="s">
        <v>645</v>
      </c>
      <c r="C6067" s="222"/>
      <c r="D6067" s="223">
        <f>D6016*'Usages industrie'!$P35*(1+'Usages industrie'!$Q35)^(D$5979-$D$5979)/1000</f>
        <v>0</v>
      </c>
      <c r="E6067" s="223">
        <f>E6016*'Usages industrie'!$P35*(1+'Usages industrie'!$Q35)^(E$5979-$D$5979)/1000</f>
        <v>0</v>
      </c>
      <c r="F6067" s="223">
        <f>F6016*'Usages industrie'!$P35*(1+'Usages industrie'!$Q35)^(F$5979-$D$5979)/1000</f>
        <v>0</v>
      </c>
      <c r="G6067" s="223">
        <f>G6016*'Usages industrie'!$P35*(1+'Usages industrie'!$Q35)^(G$5979-$D$5979)/1000</f>
        <v>0</v>
      </c>
      <c r="H6067" s="223">
        <f>H6016*'Usages industrie'!$P35*(1+'Usages industrie'!$Q35)^(H$5979-$D$5979)/1000</f>
        <v>0</v>
      </c>
      <c r="I6067" s="223">
        <f>I6016*'Usages industrie'!$P35*(1+'Usages industrie'!$Q35)^(I$5979-$D$5979)/1000</f>
        <v>0</v>
      </c>
      <c r="J6067" s="223">
        <f>J6016*'Usages industrie'!$P35*(1+'Usages industrie'!$Q35)^(J$5979-$D$5979)/1000</f>
        <v>0</v>
      </c>
      <c r="K6067" s="223">
        <f>K6016*'Usages industrie'!$P35*(1+'Usages industrie'!$Q35)^(K$5979-$D$5979)/1000</f>
        <v>0</v>
      </c>
      <c r="L6067" s="223">
        <f>L6016*'Usages industrie'!$P35*(1+'Usages industrie'!$Q35)^(L$5979-$D$5979)/1000</f>
        <v>0</v>
      </c>
      <c r="M6067" s="223">
        <f>M6016*'Usages industrie'!$P35*(1+'Usages industrie'!$Q35)^(M$5979-$D$5979)/1000</f>
        <v>0</v>
      </c>
      <c r="N6067" s="223">
        <f>N6016*'Usages industrie'!$P35*(1+'Usages industrie'!$Q35)^(N$5979-$D$5979)/1000</f>
        <v>0</v>
      </c>
      <c r="O6067" s="223">
        <f>O6016*'Usages industrie'!$P35*(1+'Usages industrie'!$Q35)^(O$5979-$D$5979)/1000</f>
        <v>0</v>
      </c>
      <c r="P6067" s="223">
        <f>P6016*'Usages industrie'!$P35*(1+'Usages industrie'!$Q35)^(P$5979-$D$5979)/1000</f>
        <v>0</v>
      </c>
      <c r="Q6067" s="223">
        <f>Q6016*'Usages industrie'!$P35*(1+'Usages industrie'!$Q35)^(Q$5979-$D$5979)/1000</f>
        <v>0</v>
      </c>
      <c r="R6067" s="223">
        <f>R6016*'Usages industrie'!$P35*(1+'Usages industrie'!$Q35)^(R$5979-$D$5979)/1000</f>
        <v>0</v>
      </c>
    </row>
    <row r="6068" spans="1:18" hidden="1" outlineLevel="2" x14ac:dyDescent="0.25">
      <c r="A6068" s="222" t="str">
        <f>'Usages industrie'!A36</f>
        <v>Usage industriel n°33</v>
      </c>
      <c r="B6068" s="222" t="s">
        <v>645</v>
      </c>
      <c r="C6068" s="222"/>
      <c r="D6068" s="223">
        <f>D6017*'Usages industrie'!$P36*(1+'Usages industrie'!$Q36)^(D$5979-$D$5979)/1000</f>
        <v>0</v>
      </c>
      <c r="E6068" s="223">
        <f>E6017*'Usages industrie'!$P36*(1+'Usages industrie'!$Q36)^(E$5979-$D$5979)/1000</f>
        <v>0</v>
      </c>
      <c r="F6068" s="223">
        <f>F6017*'Usages industrie'!$P36*(1+'Usages industrie'!$Q36)^(F$5979-$D$5979)/1000</f>
        <v>0</v>
      </c>
      <c r="G6068" s="223">
        <f>G6017*'Usages industrie'!$P36*(1+'Usages industrie'!$Q36)^(G$5979-$D$5979)/1000</f>
        <v>0</v>
      </c>
      <c r="H6068" s="223">
        <f>H6017*'Usages industrie'!$P36*(1+'Usages industrie'!$Q36)^(H$5979-$D$5979)/1000</f>
        <v>0</v>
      </c>
      <c r="I6068" s="223">
        <f>I6017*'Usages industrie'!$P36*(1+'Usages industrie'!$Q36)^(I$5979-$D$5979)/1000</f>
        <v>0</v>
      </c>
      <c r="J6068" s="223">
        <f>J6017*'Usages industrie'!$P36*(1+'Usages industrie'!$Q36)^(J$5979-$D$5979)/1000</f>
        <v>0</v>
      </c>
      <c r="K6068" s="223">
        <f>K6017*'Usages industrie'!$P36*(1+'Usages industrie'!$Q36)^(K$5979-$D$5979)/1000</f>
        <v>0</v>
      </c>
      <c r="L6068" s="223">
        <f>L6017*'Usages industrie'!$P36*(1+'Usages industrie'!$Q36)^(L$5979-$D$5979)/1000</f>
        <v>0</v>
      </c>
      <c r="M6068" s="223">
        <f>M6017*'Usages industrie'!$P36*(1+'Usages industrie'!$Q36)^(M$5979-$D$5979)/1000</f>
        <v>0</v>
      </c>
      <c r="N6068" s="223">
        <f>N6017*'Usages industrie'!$P36*(1+'Usages industrie'!$Q36)^(N$5979-$D$5979)/1000</f>
        <v>0</v>
      </c>
      <c r="O6068" s="223">
        <f>O6017*'Usages industrie'!$P36*(1+'Usages industrie'!$Q36)^(O$5979-$D$5979)/1000</f>
        <v>0</v>
      </c>
      <c r="P6068" s="223">
        <f>P6017*'Usages industrie'!$P36*(1+'Usages industrie'!$Q36)^(P$5979-$D$5979)/1000</f>
        <v>0</v>
      </c>
      <c r="Q6068" s="223">
        <f>Q6017*'Usages industrie'!$P36*(1+'Usages industrie'!$Q36)^(Q$5979-$D$5979)/1000</f>
        <v>0</v>
      </c>
      <c r="R6068" s="223">
        <f>R6017*'Usages industrie'!$P36*(1+'Usages industrie'!$Q36)^(R$5979-$D$5979)/1000</f>
        <v>0</v>
      </c>
    </row>
    <row r="6069" spans="1:18" hidden="1" outlineLevel="2" x14ac:dyDescent="0.25">
      <c r="A6069" s="222" t="str">
        <f>'Usages industrie'!A37</f>
        <v>Usage industriel n°34</v>
      </c>
      <c r="B6069" s="222" t="s">
        <v>645</v>
      </c>
      <c r="C6069" s="222"/>
      <c r="D6069" s="223">
        <f>D6018*'Usages industrie'!$P37*(1+'Usages industrie'!$Q37)^(D$5979-$D$5979)/1000</f>
        <v>0</v>
      </c>
      <c r="E6069" s="223">
        <f>E6018*'Usages industrie'!$P37*(1+'Usages industrie'!$Q37)^(E$5979-$D$5979)/1000</f>
        <v>0</v>
      </c>
      <c r="F6069" s="223">
        <f>F6018*'Usages industrie'!$P37*(1+'Usages industrie'!$Q37)^(F$5979-$D$5979)/1000</f>
        <v>0</v>
      </c>
      <c r="G6069" s="223">
        <f>G6018*'Usages industrie'!$P37*(1+'Usages industrie'!$Q37)^(G$5979-$D$5979)/1000</f>
        <v>0</v>
      </c>
      <c r="H6069" s="223">
        <f>H6018*'Usages industrie'!$P37*(1+'Usages industrie'!$Q37)^(H$5979-$D$5979)/1000</f>
        <v>0</v>
      </c>
      <c r="I6069" s="223">
        <f>I6018*'Usages industrie'!$P37*(1+'Usages industrie'!$Q37)^(I$5979-$D$5979)/1000</f>
        <v>0</v>
      </c>
      <c r="J6069" s="223">
        <f>J6018*'Usages industrie'!$P37*(1+'Usages industrie'!$Q37)^(J$5979-$D$5979)/1000</f>
        <v>0</v>
      </c>
      <c r="K6069" s="223">
        <f>K6018*'Usages industrie'!$P37*(1+'Usages industrie'!$Q37)^(K$5979-$D$5979)/1000</f>
        <v>0</v>
      </c>
      <c r="L6069" s="223">
        <f>L6018*'Usages industrie'!$P37*(1+'Usages industrie'!$Q37)^(L$5979-$D$5979)/1000</f>
        <v>0</v>
      </c>
      <c r="M6069" s="223">
        <f>M6018*'Usages industrie'!$P37*(1+'Usages industrie'!$Q37)^(M$5979-$D$5979)/1000</f>
        <v>0</v>
      </c>
      <c r="N6069" s="223">
        <f>N6018*'Usages industrie'!$P37*(1+'Usages industrie'!$Q37)^(N$5979-$D$5979)/1000</f>
        <v>0</v>
      </c>
      <c r="O6069" s="223">
        <f>O6018*'Usages industrie'!$P37*(1+'Usages industrie'!$Q37)^(O$5979-$D$5979)/1000</f>
        <v>0</v>
      </c>
      <c r="P6069" s="223">
        <f>P6018*'Usages industrie'!$P37*(1+'Usages industrie'!$Q37)^(P$5979-$D$5979)/1000</f>
        <v>0</v>
      </c>
      <c r="Q6069" s="223">
        <f>Q6018*'Usages industrie'!$P37*(1+'Usages industrie'!$Q37)^(Q$5979-$D$5979)/1000</f>
        <v>0</v>
      </c>
      <c r="R6069" s="223">
        <f>R6018*'Usages industrie'!$P37*(1+'Usages industrie'!$Q37)^(R$5979-$D$5979)/1000</f>
        <v>0</v>
      </c>
    </row>
    <row r="6070" spans="1:18" hidden="1" outlineLevel="2" x14ac:dyDescent="0.25">
      <c r="A6070" s="222" t="str">
        <f>'Usages industrie'!A38</f>
        <v>Usage industriel n°35</v>
      </c>
      <c r="B6070" s="222" t="s">
        <v>645</v>
      </c>
      <c r="C6070" s="222"/>
      <c r="D6070" s="223">
        <f>D6019*'Usages industrie'!$P38*(1+'Usages industrie'!$Q38)^(D$5979-$D$5979)/1000</f>
        <v>0</v>
      </c>
      <c r="E6070" s="223">
        <f>E6019*'Usages industrie'!$P38*(1+'Usages industrie'!$Q38)^(E$5979-$D$5979)/1000</f>
        <v>0</v>
      </c>
      <c r="F6070" s="223">
        <f>F6019*'Usages industrie'!$P38*(1+'Usages industrie'!$Q38)^(F$5979-$D$5979)/1000</f>
        <v>0</v>
      </c>
      <c r="G6070" s="223">
        <f>G6019*'Usages industrie'!$P38*(1+'Usages industrie'!$Q38)^(G$5979-$D$5979)/1000</f>
        <v>0</v>
      </c>
      <c r="H6070" s="223">
        <f>H6019*'Usages industrie'!$P38*(1+'Usages industrie'!$Q38)^(H$5979-$D$5979)/1000</f>
        <v>0</v>
      </c>
      <c r="I6070" s="223">
        <f>I6019*'Usages industrie'!$P38*(1+'Usages industrie'!$Q38)^(I$5979-$D$5979)/1000</f>
        <v>0</v>
      </c>
      <c r="J6070" s="223">
        <f>J6019*'Usages industrie'!$P38*(1+'Usages industrie'!$Q38)^(J$5979-$D$5979)/1000</f>
        <v>0</v>
      </c>
      <c r="K6070" s="223">
        <f>K6019*'Usages industrie'!$P38*(1+'Usages industrie'!$Q38)^(K$5979-$D$5979)/1000</f>
        <v>0</v>
      </c>
      <c r="L6070" s="223">
        <f>L6019*'Usages industrie'!$P38*(1+'Usages industrie'!$Q38)^(L$5979-$D$5979)/1000</f>
        <v>0</v>
      </c>
      <c r="M6070" s="223">
        <f>M6019*'Usages industrie'!$P38*(1+'Usages industrie'!$Q38)^(M$5979-$D$5979)/1000</f>
        <v>0</v>
      </c>
      <c r="N6070" s="223">
        <f>N6019*'Usages industrie'!$P38*(1+'Usages industrie'!$Q38)^(N$5979-$D$5979)/1000</f>
        <v>0</v>
      </c>
      <c r="O6070" s="223">
        <f>O6019*'Usages industrie'!$P38*(1+'Usages industrie'!$Q38)^(O$5979-$D$5979)/1000</f>
        <v>0</v>
      </c>
      <c r="P6070" s="223">
        <f>P6019*'Usages industrie'!$P38*(1+'Usages industrie'!$Q38)^(P$5979-$D$5979)/1000</f>
        <v>0</v>
      </c>
      <c r="Q6070" s="223">
        <f>Q6019*'Usages industrie'!$P38*(1+'Usages industrie'!$Q38)^(Q$5979-$D$5979)/1000</f>
        <v>0</v>
      </c>
      <c r="R6070" s="223">
        <f>R6019*'Usages industrie'!$P38*(1+'Usages industrie'!$Q38)^(R$5979-$D$5979)/1000</f>
        <v>0</v>
      </c>
    </row>
    <row r="6071" spans="1:18" hidden="1" outlineLevel="2" x14ac:dyDescent="0.25">
      <c r="A6071" s="222" t="str">
        <f>'Usages industrie'!A39</f>
        <v>Usage industriel n°36</v>
      </c>
      <c r="B6071" s="222" t="s">
        <v>645</v>
      </c>
      <c r="C6071" s="222"/>
      <c r="D6071" s="223">
        <f>D6020*'Usages industrie'!$P39*(1+'Usages industrie'!$Q39)^(D$5979-$D$5979)/1000</f>
        <v>0</v>
      </c>
      <c r="E6071" s="223">
        <f>E6020*'Usages industrie'!$P39*(1+'Usages industrie'!$Q39)^(E$5979-$D$5979)/1000</f>
        <v>0</v>
      </c>
      <c r="F6071" s="223">
        <f>F6020*'Usages industrie'!$P39*(1+'Usages industrie'!$Q39)^(F$5979-$D$5979)/1000</f>
        <v>0</v>
      </c>
      <c r="G6071" s="223">
        <f>G6020*'Usages industrie'!$P39*(1+'Usages industrie'!$Q39)^(G$5979-$D$5979)/1000</f>
        <v>0</v>
      </c>
      <c r="H6071" s="223">
        <f>H6020*'Usages industrie'!$P39*(1+'Usages industrie'!$Q39)^(H$5979-$D$5979)/1000</f>
        <v>0</v>
      </c>
      <c r="I6071" s="223">
        <f>I6020*'Usages industrie'!$P39*(1+'Usages industrie'!$Q39)^(I$5979-$D$5979)/1000</f>
        <v>0</v>
      </c>
      <c r="J6071" s="223">
        <f>J6020*'Usages industrie'!$P39*(1+'Usages industrie'!$Q39)^(J$5979-$D$5979)/1000</f>
        <v>0</v>
      </c>
      <c r="K6071" s="223">
        <f>K6020*'Usages industrie'!$P39*(1+'Usages industrie'!$Q39)^(K$5979-$D$5979)/1000</f>
        <v>0</v>
      </c>
      <c r="L6071" s="223">
        <f>L6020*'Usages industrie'!$P39*(1+'Usages industrie'!$Q39)^(L$5979-$D$5979)/1000</f>
        <v>0</v>
      </c>
      <c r="M6071" s="223">
        <f>M6020*'Usages industrie'!$P39*(1+'Usages industrie'!$Q39)^(M$5979-$D$5979)/1000</f>
        <v>0</v>
      </c>
      <c r="N6071" s="223">
        <f>N6020*'Usages industrie'!$P39*(1+'Usages industrie'!$Q39)^(N$5979-$D$5979)/1000</f>
        <v>0</v>
      </c>
      <c r="O6071" s="223">
        <f>O6020*'Usages industrie'!$P39*(1+'Usages industrie'!$Q39)^(O$5979-$D$5979)/1000</f>
        <v>0</v>
      </c>
      <c r="P6071" s="223">
        <f>P6020*'Usages industrie'!$P39*(1+'Usages industrie'!$Q39)^(P$5979-$D$5979)/1000</f>
        <v>0</v>
      </c>
      <c r="Q6071" s="223">
        <f>Q6020*'Usages industrie'!$P39*(1+'Usages industrie'!$Q39)^(Q$5979-$D$5979)/1000</f>
        <v>0</v>
      </c>
      <c r="R6071" s="223">
        <f>R6020*'Usages industrie'!$P39*(1+'Usages industrie'!$Q39)^(R$5979-$D$5979)/1000</f>
        <v>0</v>
      </c>
    </row>
    <row r="6072" spans="1:18" hidden="1" outlineLevel="2" x14ac:dyDescent="0.25">
      <c r="A6072" s="222" t="str">
        <f>'Usages industrie'!A40</f>
        <v>Usage industriel n°37</v>
      </c>
      <c r="B6072" s="222" t="s">
        <v>645</v>
      </c>
      <c r="C6072" s="222"/>
      <c r="D6072" s="223">
        <f>D6021*'Usages industrie'!$P40*(1+'Usages industrie'!$Q40)^(D$5979-$D$5979)/1000</f>
        <v>0</v>
      </c>
      <c r="E6072" s="223">
        <f>E6021*'Usages industrie'!$P40*(1+'Usages industrie'!$Q40)^(E$5979-$D$5979)/1000</f>
        <v>0</v>
      </c>
      <c r="F6072" s="223">
        <f>F6021*'Usages industrie'!$P40*(1+'Usages industrie'!$Q40)^(F$5979-$D$5979)/1000</f>
        <v>0</v>
      </c>
      <c r="G6072" s="223">
        <f>G6021*'Usages industrie'!$P40*(1+'Usages industrie'!$Q40)^(G$5979-$D$5979)/1000</f>
        <v>0</v>
      </c>
      <c r="H6072" s="223">
        <f>H6021*'Usages industrie'!$P40*(1+'Usages industrie'!$Q40)^(H$5979-$D$5979)/1000</f>
        <v>0</v>
      </c>
      <c r="I6072" s="223">
        <f>I6021*'Usages industrie'!$P40*(1+'Usages industrie'!$Q40)^(I$5979-$D$5979)/1000</f>
        <v>0</v>
      </c>
      <c r="J6072" s="223">
        <f>J6021*'Usages industrie'!$P40*(1+'Usages industrie'!$Q40)^(J$5979-$D$5979)/1000</f>
        <v>0</v>
      </c>
      <c r="K6072" s="223">
        <f>K6021*'Usages industrie'!$P40*(1+'Usages industrie'!$Q40)^(K$5979-$D$5979)/1000</f>
        <v>0</v>
      </c>
      <c r="L6072" s="223">
        <f>L6021*'Usages industrie'!$P40*(1+'Usages industrie'!$Q40)^(L$5979-$D$5979)/1000</f>
        <v>0</v>
      </c>
      <c r="M6072" s="223">
        <f>M6021*'Usages industrie'!$P40*(1+'Usages industrie'!$Q40)^(M$5979-$D$5979)/1000</f>
        <v>0</v>
      </c>
      <c r="N6072" s="223">
        <f>N6021*'Usages industrie'!$P40*(1+'Usages industrie'!$Q40)^(N$5979-$D$5979)/1000</f>
        <v>0</v>
      </c>
      <c r="O6072" s="223">
        <f>O6021*'Usages industrie'!$P40*(1+'Usages industrie'!$Q40)^(O$5979-$D$5979)/1000</f>
        <v>0</v>
      </c>
      <c r="P6072" s="223">
        <f>P6021*'Usages industrie'!$P40*(1+'Usages industrie'!$Q40)^(P$5979-$D$5979)/1000</f>
        <v>0</v>
      </c>
      <c r="Q6072" s="223">
        <f>Q6021*'Usages industrie'!$P40*(1+'Usages industrie'!$Q40)^(Q$5979-$D$5979)/1000</f>
        <v>0</v>
      </c>
      <c r="R6072" s="223">
        <f>R6021*'Usages industrie'!$P40*(1+'Usages industrie'!$Q40)^(R$5979-$D$5979)/1000</f>
        <v>0</v>
      </c>
    </row>
    <row r="6073" spans="1:18" hidden="1" outlineLevel="2" x14ac:dyDescent="0.25">
      <c r="A6073" s="222" t="str">
        <f>'Usages industrie'!A41</f>
        <v>Usage industriel n°38</v>
      </c>
      <c r="B6073" s="222" t="s">
        <v>645</v>
      </c>
      <c r="C6073" s="222"/>
      <c r="D6073" s="223">
        <f>D6022*'Usages industrie'!$P41*(1+'Usages industrie'!$Q41)^(D$5979-$D$5979)/1000</f>
        <v>0</v>
      </c>
      <c r="E6073" s="223">
        <f>E6022*'Usages industrie'!$P41*(1+'Usages industrie'!$Q41)^(E$5979-$D$5979)/1000</f>
        <v>0</v>
      </c>
      <c r="F6073" s="223">
        <f>F6022*'Usages industrie'!$P41*(1+'Usages industrie'!$Q41)^(F$5979-$D$5979)/1000</f>
        <v>0</v>
      </c>
      <c r="G6073" s="223">
        <f>G6022*'Usages industrie'!$P41*(1+'Usages industrie'!$Q41)^(G$5979-$D$5979)/1000</f>
        <v>0</v>
      </c>
      <c r="H6073" s="223">
        <f>H6022*'Usages industrie'!$P41*(1+'Usages industrie'!$Q41)^(H$5979-$D$5979)/1000</f>
        <v>0</v>
      </c>
      <c r="I6073" s="223">
        <f>I6022*'Usages industrie'!$P41*(1+'Usages industrie'!$Q41)^(I$5979-$D$5979)/1000</f>
        <v>0</v>
      </c>
      <c r="J6073" s="223">
        <f>J6022*'Usages industrie'!$P41*(1+'Usages industrie'!$Q41)^(J$5979-$D$5979)/1000</f>
        <v>0</v>
      </c>
      <c r="K6073" s="223">
        <f>K6022*'Usages industrie'!$P41*(1+'Usages industrie'!$Q41)^(K$5979-$D$5979)/1000</f>
        <v>0</v>
      </c>
      <c r="L6073" s="223">
        <f>L6022*'Usages industrie'!$P41*(1+'Usages industrie'!$Q41)^(L$5979-$D$5979)/1000</f>
        <v>0</v>
      </c>
      <c r="M6073" s="223">
        <f>M6022*'Usages industrie'!$P41*(1+'Usages industrie'!$Q41)^(M$5979-$D$5979)/1000</f>
        <v>0</v>
      </c>
      <c r="N6073" s="223">
        <f>N6022*'Usages industrie'!$P41*(1+'Usages industrie'!$Q41)^(N$5979-$D$5979)/1000</f>
        <v>0</v>
      </c>
      <c r="O6073" s="223">
        <f>O6022*'Usages industrie'!$P41*(1+'Usages industrie'!$Q41)^(O$5979-$D$5979)/1000</f>
        <v>0</v>
      </c>
      <c r="P6073" s="223">
        <f>P6022*'Usages industrie'!$P41*(1+'Usages industrie'!$Q41)^(P$5979-$D$5979)/1000</f>
        <v>0</v>
      </c>
      <c r="Q6073" s="223">
        <f>Q6022*'Usages industrie'!$P41*(1+'Usages industrie'!$Q41)^(Q$5979-$D$5979)/1000</f>
        <v>0</v>
      </c>
      <c r="R6073" s="223">
        <f>R6022*'Usages industrie'!$P41*(1+'Usages industrie'!$Q41)^(R$5979-$D$5979)/1000</f>
        <v>0</v>
      </c>
    </row>
    <row r="6074" spans="1:18" hidden="1" outlineLevel="2" x14ac:dyDescent="0.25">
      <c r="A6074" s="222" t="str">
        <f>'Usages industrie'!A42</f>
        <v>Usage industriel n°39</v>
      </c>
      <c r="B6074" s="222" t="s">
        <v>645</v>
      </c>
      <c r="C6074" s="222"/>
      <c r="D6074" s="223">
        <f>D6023*'Usages industrie'!$P42*(1+'Usages industrie'!$Q42)^(D$5979-$D$5979)/1000</f>
        <v>0</v>
      </c>
      <c r="E6074" s="223">
        <f>E6023*'Usages industrie'!$P42*(1+'Usages industrie'!$Q42)^(E$5979-$D$5979)/1000</f>
        <v>0</v>
      </c>
      <c r="F6074" s="223">
        <f>F6023*'Usages industrie'!$P42*(1+'Usages industrie'!$Q42)^(F$5979-$D$5979)/1000</f>
        <v>0</v>
      </c>
      <c r="G6074" s="223">
        <f>G6023*'Usages industrie'!$P42*(1+'Usages industrie'!$Q42)^(G$5979-$D$5979)/1000</f>
        <v>0</v>
      </c>
      <c r="H6074" s="223">
        <f>H6023*'Usages industrie'!$P42*(1+'Usages industrie'!$Q42)^(H$5979-$D$5979)/1000</f>
        <v>0</v>
      </c>
      <c r="I6074" s="223">
        <f>I6023*'Usages industrie'!$P42*(1+'Usages industrie'!$Q42)^(I$5979-$D$5979)/1000</f>
        <v>0</v>
      </c>
      <c r="J6074" s="223">
        <f>J6023*'Usages industrie'!$P42*(1+'Usages industrie'!$Q42)^(J$5979-$D$5979)/1000</f>
        <v>0</v>
      </c>
      <c r="K6074" s="223">
        <f>K6023*'Usages industrie'!$P42*(1+'Usages industrie'!$Q42)^(K$5979-$D$5979)/1000</f>
        <v>0</v>
      </c>
      <c r="L6074" s="223">
        <f>L6023*'Usages industrie'!$P42*(1+'Usages industrie'!$Q42)^(L$5979-$D$5979)/1000</f>
        <v>0</v>
      </c>
      <c r="M6074" s="223">
        <f>M6023*'Usages industrie'!$P42*(1+'Usages industrie'!$Q42)^(M$5979-$D$5979)/1000</f>
        <v>0</v>
      </c>
      <c r="N6074" s="223">
        <f>N6023*'Usages industrie'!$P42*(1+'Usages industrie'!$Q42)^(N$5979-$D$5979)/1000</f>
        <v>0</v>
      </c>
      <c r="O6074" s="223">
        <f>O6023*'Usages industrie'!$P42*(1+'Usages industrie'!$Q42)^(O$5979-$D$5979)/1000</f>
        <v>0</v>
      </c>
      <c r="P6074" s="223">
        <f>P6023*'Usages industrie'!$P42*(1+'Usages industrie'!$Q42)^(P$5979-$D$5979)/1000</f>
        <v>0</v>
      </c>
      <c r="Q6074" s="223">
        <f>Q6023*'Usages industrie'!$P42*(1+'Usages industrie'!$Q42)^(Q$5979-$D$5979)/1000</f>
        <v>0</v>
      </c>
      <c r="R6074" s="223">
        <f>R6023*'Usages industrie'!$P42*(1+'Usages industrie'!$Q42)^(R$5979-$D$5979)/1000</f>
        <v>0</v>
      </c>
    </row>
    <row r="6075" spans="1:18" hidden="1" outlineLevel="2" x14ac:dyDescent="0.25">
      <c r="A6075" s="222" t="str">
        <f>'Usages industrie'!A43</f>
        <v>Usage industriel n°40</v>
      </c>
      <c r="B6075" s="222" t="s">
        <v>645</v>
      </c>
      <c r="C6075" s="222"/>
      <c r="D6075" s="223">
        <f>D6024*'Usages industrie'!$P43*(1+'Usages industrie'!$Q43)^(D$5979-$D$5979)/1000</f>
        <v>0</v>
      </c>
      <c r="E6075" s="223">
        <f>E6024*'Usages industrie'!$P43*(1+'Usages industrie'!$Q43)^(E$5979-$D$5979)/1000</f>
        <v>0</v>
      </c>
      <c r="F6075" s="223">
        <f>F6024*'Usages industrie'!$P43*(1+'Usages industrie'!$Q43)^(F$5979-$D$5979)/1000</f>
        <v>0</v>
      </c>
      <c r="G6075" s="223">
        <f>G6024*'Usages industrie'!$P43*(1+'Usages industrie'!$Q43)^(G$5979-$D$5979)/1000</f>
        <v>0</v>
      </c>
      <c r="H6075" s="223">
        <f>H6024*'Usages industrie'!$P43*(1+'Usages industrie'!$Q43)^(H$5979-$D$5979)/1000</f>
        <v>0</v>
      </c>
      <c r="I6075" s="223">
        <f>I6024*'Usages industrie'!$P43*(1+'Usages industrie'!$Q43)^(I$5979-$D$5979)/1000</f>
        <v>0</v>
      </c>
      <c r="J6075" s="223">
        <f>J6024*'Usages industrie'!$P43*(1+'Usages industrie'!$Q43)^(J$5979-$D$5979)/1000</f>
        <v>0</v>
      </c>
      <c r="K6075" s="223">
        <f>K6024*'Usages industrie'!$P43*(1+'Usages industrie'!$Q43)^(K$5979-$D$5979)/1000</f>
        <v>0</v>
      </c>
      <c r="L6075" s="223">
        <f>L6024*'Usages industrie'!$P43*(1+'Usages industrie'!$Q43)^(L$5979-$D$5979)/1000</f>
        <v>0</v>
      </c>
      <c r="M6075" s="223">
        <f>M6024*'Usages industrie'!$P43*(1+'Usages industrie'!$Q43)^(M$5979-$D$5979)/1000</f>
        <v>0</v>
      </c>
      <c r="N6075" s="223">
        <f>N6024*'Usages industrie'!$P43*(1+'Usages industrie'!$Q43)^(N$5979-$D$5979)/1000</f>
        <v>0</v>
      </c>
      <c r="O6075" s="223">
        <f>O6024*'Usages industrie'!$P43*(1+'Usages industrie'!$Q43)^(O$5979-$D$5979)/1000</f>
        <v>0</v>
      </c>
      <c r="P6075" s="223">
        <f>P6024*'Usages industrie'!$P43*(1+'Usages industrie'!$Q43)^(P$5979-$D$5979)/1000</f>
        <v>0</v>
      </c>
      <c r="Q6075" s="223">
        <f>Q6024*'Usages industrie'!$P43*(1+'Usages industrie'!$Q43)^(Q$5979-$D$5979)/1000</f>
        <v>0</v>
      </c>
      <c r="R6075" s="223">
        <f>R6024*'Usages industrie'!$P43*(1+'Usages industrie'!$Q43)^(R$5979-$D$5979)/1000</f>
        <v>0</v>
      </c>
    </row>
    <row r="6076" spans="1:18" hidden="1" outlineLevel="2" x14ac:dyDescent="0.25">
      <c r="A6076" s="222" t="str">
        <f>'Usages industrie'!A44</f>
        <v>Usage industriel n°41</v>
      </c>
      <c r="B6076" s="222" t="s">
        <v>645</v>
      </c>
      <c r="C6076" s="222"/>
      <c r="D6076" s="223">
        <f>D6025*'Usages industrie'!$P44*(1+'Usages industrie'!$Q44)^(D$5979-$D$5979)/1000</f>
        <v>0</v>
      </c>
      <c r="E6076" s="223">
        <f>E6025*'Usages industrie'!$P44*(1+'Usages industrie'!$Q44)^(E$5979-$D$5979)/1000</f>
        <v>0</v>
      </c>
      <c r="F6076" s="223">
        <f>F6025*'Usages industrie'!$P44*(1+'Usages industrie'!$Q44)^(F$5979-$D$5979)/1000</f>
        <v>0</v>
      </c>
      <c r="G6076" s="223">
        <f>G6025*'Usages industrie'!$P44*(1+'Usages industrie'!$Q44)^(G$5979-$D$5979)/1000</f>
        <v>0</v>
      </c>
      <c r="H6076" s="223">
        <f>H6025*'Usages industrie'!$P44*(1+'Usages industrie'!$Q44)^(H$5979-$D$5979)/1000</f>
        <v>0</v>
      </c>
      <c r="I6076" s="223">
        <f>I6025*'Usages industrie'!$P44*(1+'Usages industrie'!$Q44)^(I$5979-$D$5979)/1000</f>
        <v>0</v>
      </c>
      <c r="J6076" s="223">
        <f>J6025*'Usages industrie'!$P44*(1+'Usages industrie'!$Q44)^(J$5979-$D$5979)/1000</f>
        <v>0</v>
      </c>
      <c r="K6076" s="223">
        <f>K6025*'Usages industrie'!$P44*(1+'Usages industrie'!$Q44)^(K$5979-$D$5979)/1000</f>
        <v>0</v>
      </c>
      <c r="L6076" s="223">
        <f>L6025*'Usages industrie'!$P44*(1+'Usages industrie'!$Q44)^(L$5979-$D$5979)/1000</f>
        <v>0</v>
      </c>
      <c r="M6076" s="223">
        <f>M6025*'Usages industrie'!$P44*(1+'Usages industrie'!$Q44)^(M$5979-$D$5979)/1000</f>
        <v>0</v>
      </c>
      <c r="N6076" s="223">
        <f>N6025*'Usages industrie'!$P44*(1+'Usages industrie'!$Q44)^(N$5979-$D$5979)/1000</f>
        <v>0</v>
      </c>
      <c r="O6076" s="223">
        <f>O6025*'Usages industrie'!$P44*(1+'Usages industrie'!$Q44)^(O$5979-$D$5979)/1000</f>
        <v>0</v>
      </c>
      <c r="P6076" s="223">
        <f>P6025*'Usages industrie'!$P44*(1+'Usages industrie'!$Q44)^(P$5979-$D$5979)/1000</f>
        <v>0</v>
      </c>
      <c r="Q6076" s="223">
        <f>Q6025*'Usages industrie'!$P44*(1+'Usages industrie'!$Q44)^(Q$5979-$D$5979)/1000</f>
        <v>0</v>
      </c>
      <c r="R6076" s="223">
        <f>R6025*'Usages industrie'!$P44*(1+'Usages industrie'!$Q44)^(R$5979-$D$5979)/1000</f>
        <v>0</v>
      </c>
    </row>
    <row r="6077" spans="1:18" hidden="1" outlineLevel="2" x14ac:dyDescent="0.25">
      <c r="A6077" s="222" t="str">
        <f>'Usages industrie'!A45</f>
        <v>Usage industriel n°42</v>
      </c>
      <c r="B6077" s="222" t="s">
        <v>645</v>
      </c>
      <c r="C6077" s="222"/>
      <c r="D6077" s="223">
        <f>D6026*'Usages industrie'!$P45*(1+'Usages industrie'!$Q45)^(D$5979-$D$5979)/1000</f>
        <v>0</v>
      </c>
      <c r="E6077" s="223">
        <f>E6026*'Usages industrie'!$P45*(1+'Usages industrie'!$Q45)^(E$5979-$D$5979)/1000</f>
        <v>0</v>
      </c>
      <c r="F6077" s="223">
        <f>F6026*'Usages industrie'!$P45*(1+'Usages industrie'!$Q45)^(F$5979-$D$5979)/1000</f>
        <v>0</v>
      </c>
      <c r="G6077" s="223">
        <f>G6026*'Usages industrie'!$P45*(1+'Usages industrie'!$Q45)^(G$5979-$D$5979)/1000</f>
        <v>0</v>
      </c>
      <c r="H6077" s="223">
        <f>H6026*'Usages industrie'!$P45*(1+'Usages industrie'!$Q45)^(H$5979-$D$5979)/1000</f>
        <v>0</v>
      </c>
      <c r="I6077" s="223">
        <f>I6026*'Usages industrie'!$P45*(1+'Usages industrie'!$Q45)^(I$5979-$D$5979)/1000</f>
        <v>0</v>
      </c>
      <c r="J6077" s="223">
        <f>J6026*'Usages industrie'!$P45*(1+'Usages industrie'!$Q45)^(J$5979-$D$5979)/1000</f>
        <v>0</v>
      </c>
      <c r="K6077" s="223">
        <f>K6026*'Usages industrie'!$P45*(1+'Usages industrie'!$Q45)^(K$5979-$D$5979)/1000</f>
        <v>0</v>
      </c>
      <c r="L6077" s="223">
        <f>L6026*'Usages industrie'!$P45*(1+'Usages industrie'!$Q45)^(L$5979-$D$5979)/1000</f>
        <v>0</v>
      </c>
      <c r="M6077" s="223">
        <f>M6026*'Usages industrie'!$P45*(1+'Usages industrie'!$Q45)^(M$5979-$D$5979)/1000</f>
        <v>0</v>
      </c>
      <c r="N6077" s="223">
        <f>N6026*'Usages industrie'!$P45*(1+'Usages industrie'!$Q45)^(N$5979-$D$5979)/1000</f>
        <v>0</v>
      </c>
      <c r="O6077" s="223">
        <f>O6026*'Usages industrie'!$P45*(1+'Usages industrie'!$Q45)^(O$5979-$D$5979)/1000</f>
        <v>0</v>
      </c>
      <c r="P6077" s="223">
        <f>P6026*'Usages industrie'!$P45*(1+'Usages industrie'!$Q45)^(P$5979-$D$5979)/1000</f>
        <v>0</v>
      </c>
      <c r="Q6077" s="223">
        <f>Q6026*'Usages industrie'!$P45*(1+'Usages industrie'!$Q45)^(Q$5979-$D$5979)/1000</f>
        <v>0</v>
      </c>
      <c r="R6077" s="223">
        <f>R6026*'Usages industrie'!$P45*(1+'Usages industrie'!$Q45)^(R$5979-$D$5979)/1000</f>
        <v>0</v>
      </c>
    </row>
    <row r="6078" spans="1:18" hidden="1" outlineLevel="2" x14ac:dyDescent="0.25">
      <c r="A6078" s="222" t="str">
        <f>'Usages industrie'!A46</f>
        <v>Usage industriel n°43</v>
      </c>
      <c r="B6078" s="222" t="s">
        <v>645</v>
      </c>
      <c r="C6078" s="222"/>
      <c r="D6078" s="223">
        <f>D6027*'Usages industrie'!$P46*(1+'Usages industrie'!$Q46)^(D$5979-$D$5979)/1000</f>
        <v>0</v>
      </c>
      <c r="E6078" s="223">
        <f>E6027*'Usages industrie'!$P46*(1+'Usages industrie'!$Q46)^(E$5979-$D$5979)/1000</f>
        <v>0</v>
      </c>
      <c r="F6078" s="223">
        <f>F6027*'Usages industrie'!$P46*(1+'Usages industrie'!$Q46)^(F$5979-$D$5979)/1000</f>
        <v>0</v>
      </c>
      <c r="G6078" s="223">
        <f>G6027*'Usages industrie'!$P46*(1+'Usages industrie'!$Q46)^(G$5979-$D$5979)/1000</f>
        <v>0</v>
      </c>
      <c r="H6078" s="223">
        <f>H6027*'Usages industrie'!$P46*(1+'Usages industrie'!$Q46)^(H$5979-$D$5979)/1000</f>
        <v>0</v>
      </c>
      <c r="I6078" s="223">
        <f>I6027*'Usages industrie'!$P46*(1+'Usages industrie'!$Q46)^(I$5979-$D$5979)/1000</f>
        <v>0</v>
      </c>
      <c r="J6078" s="223">
        <f>J6027*'Usages industrie'!$P46*(1+'Usages industrie'!$Q46)^(J$5979-$D$5979)/1000</f>
        <v>0</v>
      </c>
      <c r="K6078" s="223">
        <f>K6027*'Usages industrie'!$P46*(1+'Usages industrie'!$Q46)^(K$5979-$D$5979)/1000</f>
        <v>0</v>
      </c>
      <c r="L6078" s="223">
        <f>L6027*'Usages industrie'!$P46*(1+'Usages industrie'!$Q46)^(L$5979-$D$5979)/1000</f>
        <v>0</v>
      </c>
      <c r="M6078" s="223">
        <f>M6027*'Usages industrie'!$P46*(1+'Usages industrie'!$Q46)^(M$5979-$D$5979)/1000</f>
        <v>0</v>
      </c>
      <c r="N6078" s="223">
        <f>N6027*'Usages industrie'!$P46*(1+'Usages industrie'!$Q46)^(N$5979-$D$5979)/1000</f>
        <v>0</v>
      </c>
      <c r="O6078" s="223">
        <f>O6027*'Usages industrie'!$P46*(1+'Usages industrie'!$Q46)^(O$5979-$D$5979)/1000</f>
        <v>0</v>
      </c>
      <c r="P6078" s="223">
        <f>P6027*'Usages industrie'!$P46*(1+'Usages industrie'!$Q46)^(P$5979-$D$5979)/1000</f>
        <v>0</v>
      </c>
      <c r="Q6078" s="223">
        <f>Q6027*'Usages industrie'!$P46*(1+'Usages industrie'!$Q46)^(Q$5979-$D$5979)/1000</f>
        <v>0</v>
      </c>
      <c r="R6078" s="223">
        <f>R6027*'Usages industrie'!$P46*(1+'Usages industrie'!$Q46)^(R$5979-$D$5979)/1000</f>
        <v>0</v>
      </c>
    </row>
    <row r="6079" spans="1:18" hidden="1" outlineLevel="2" x14ac:dyDescent="0.25">
      <c r="A6079" s="222" t="str">
        <f>'Usages industrie'!A47</f>
        <v>Usage industriel n°44</v>
      </c>
      <c r="B6079" s="222" t="s">
        <v>645</v>
      </c>
      <c r="C6079" s="222"/>
      <c r="D6079" s="223">
        <f>D6028*'Usages industrie'!$P47*(1+'Usages industrie'!$Q47)^(D$5979-$D$5979)/1000</f>
        <v>0</v>
      </c>
      <c r="E6079" s="223">
        <f>E6028*'Usages industrie'!$P47*(1+'Usages industrie'!$Q47)^(E$5979-$D$5979)/1000</f>
        <v>0</v>
      </c>
      <c r="F6079" s="223">
        <f>F6028*'Usages industrie'!$P47*(1+'Usages industrie'!$Q47)^(F$5979-$D$5979)/1000</f>
        <v>0</v>
      </c>
      <c r="G6079" s="223">
        <f>G6028*'Usages industrie'!$P47*(1+'Usages industrie'!$Q47)^(G$5979-$D$5979)/1000</f>
        <v>0</v>
      </c>
      <c r="H6079" s="223">
        <f>H6028*'Usages industrie'!$P47*(1+'Usages industrie'!$Q47)^(H$5979-$D$5979)/1000</f>
        <v>0</v>
      </c>
      <c r="I6079" s="223">
        <f>I6028*'Usages industrie'!$P47*(1+'Usages industrie'!$Q47)^(I$5979-$D$5979)/1000</f>
        <v>0</v>
      </c>
      <c r="J6079" s="223">
        <f>J6028*'Usages industrie'!$P47*(1+'Usages industrie'!$Q47)^(J$5979-$D$5979)/1000</f>
        <v>0</v>
      </c>
      <c r="K6079" s="223">
        <f>K6028*'Usages industrie'!$P47*(1+'Usages industrie'!$Q47)^(K$5979-$D$5979)/1000</f>
        <v>0</v>
      </c>
      <c r="L6079" s="223">
        <f>L6028*'Usages industrie'!$P47*(1+'Usages industrie'!$Q47)^(L$5979-$D$5979)/1000</f>
        <v>0</v>
      </c>
      <c r="M6079" s="223">
        <f>M6028*'Usages industrie'!$P47*(1+'Usages industrie'!$Q47)^(M$5979-$D$5979)/1000</f>
        <v>0</v>
      </c>
      <c r="N6079" s="223">
        <f>N6028*'Usages industrie'!$P47*(1+'Usages industrie'!$Q47)^(N$5979-$D$5979)/1000</f>
        <v>0</v>
      </c>
      <c r="O6079" s="223">
        <f>O6028*'Usages industrie'!$P47*(1+'Usages industrie'!$Q47)^(O$5979-$D$5979)/1000</f>
        <v>0</v>
      </c>
      <c r="P6079" s="223">
        <f>P6028*'Usages industrie'!$P47*(1+'Usages industrie'!$Q47)^(P$5979-$D$5979)/1000</f>
        <v>0</v>
      </c>
      <c r="Q6079" s="223">
        <f>Q6028*'Usages industrie'!$P47*(1+'Usages industrie'!$Q47)^(Q$5979-$D$5979)/1000</f>
        <v>0</v>
      </c>
      <c r="R6079" s="223">
        <f>R6028*'Usages industrie'!$P47*(1+'Usages industrie'!$Q47)^(R$5979-$D$5979)/1000</f>
        <v>0</v>
      </c>
    </row>
    <row r="6080" spans="1:18" hidden="1" outlineLevel="2" x14ac:dyDescent="0.25">
      <c r="A6080" s="222" t="str">
        <f>'Usages industrie'!A48</f>
        <v>Usage industriel n°45</v>
      </c>
      <c r="B6080" s="222" t="s">
        <v>645</v>
      </c>
      <c r="C6080" s="222"/>
      <c r="D6080" s="223">
        <f>D6029*'Usages industrie'!$P48*(1+'Usages industrie'!$Q48)^(D$5979-$D$5979)/1000</f>
        <v>0</v>
      </c>
      <c r="E6080" s="223">
        <f>E6029*'Usages industrie'!$P48*(1+'Usages industrie'!$Q48)^(E$5979-$D$5979)/1000</f>
        <v>0</v>
      </c>
      <c r="F6080" s="223">
        <f>F6029*'Usages industrie'!$P48*(1+'Usages industrie'!$Q48)^(F$5979-$D$5979)/1000</f>
        <v>0</v>
      </c>
      <c r="G6080" s="223">
        <f>G6029*'Usages industrie'!$P48*(1+'Usages industrie'!$Q48)^(G$5979-$D$5979)/1000</f>
        <v>0</v>
      </c>
      <c r="H6080" s="223">
        <f>H6029*'Usages industrie'!$P48*(1+'Usages industrie'!$Q48)^(H$5979-$D$5979)/1000</f>
        <v>0</v>
      </c>
      <c r="I6080" s="223">
        <f>I6029*'Usages industrie'!$P48*(1+'Usages industrie'!$Q48)^(I$5979-$D$5979)/1000</f>
        <v>0</v>
      </c>
      <c r="J6080" s="223">
        <f>J6029*'Usages industrie'!$P48*(1+'Usages industrie'!$Q48)^(J$5979-$D$5979)/1000</f>
        <v>0</v>
      </c>
      <c r="K6080" s="223">
        <f>K6029*'Usages industrie'!$P48*(1+'Usages industrie'!$Q48)^(K$5979-$D$5979)/1000</f>
        <v>0</v>
      </c>
      <c r="L6080" s="223">
        <f>L6029*'Usages industrie'!$P48*(1+'Usages industrie'!$Q48)^(L$5979-$D$5979)/1000</f>
        <v>0</v>
      </c>
      <c r="M6080" s="223">
        <f>M6029*'Usages industrie'!$P48*(1+'Usages industrie'!$Q48)^(M$5979-$D$5979)/1000</f>
        <v>0</v>
      </c>
      <c r="N6080" s="223">
        <f>N6029*'Usages industrie'!$P48*(1+'Usages industrie'!$Q48)^(N$5979-$D$5979)/1000</f>
        <v>0</v>
      </c>
      <c r="O6080" s="223">
        <f>O6029*'Usages industrie'!$P48*(1+'Usages industrie'!$Q48)^(O$5979-$D$5979)/1000</f>
        <v>0</v>
      </c>
      <c r="P6080" s="223">
        <f>P6029*'Usages industrie'!$P48*(1+'Usages industrie'!$Q48)^(P$5979-$D$5979)/1000</f>
        <v>0</v>
      </c>
      <c r="Q6080" s="223">
        <f>Q6029*'Usages industrie'!$P48*(1+'Usages industrie'!$Q48)^(Q$5979-$D$5979)/1000</f>
        <v>0</v>
      </c>
      <c r="R6080" s="223">
        <f>R6029*'Usages industrie'!$P48*(1+'Usages industrie'!$Q48)^(R$5979-$D$5979)/1000</f>
        <v>0</v>
      </c>
    </row>
    <row r="6081" spans="1:18" hidden="1" outlineLevel="2" x14ac:dyDescent="0.25">
      <c r="A6081" s="222" t="str">
        <f>'Usages industrie'!A49</f>
        <v>Usage industriel n°46</v>
      </c>
      <c r="B6081" s="222" t="s">
        <v>645</v>
      </c>
      <c r="C6081" s="222"/>
      <c r="D6081" s="223">
        <f>D6030*'Usages industrie'!$P49*(1+'Usages industrie'!$Q49)^(D$5979-$D$5979)/1000</f>
        <v>0</v>
      </c>
      <c r="E6081" s="223">
        <f>E6030*'Usages industrie'!$P49*(1+'Usages industrie'!$Q49)^(E$5979-$D$5979)/1000</f>
        <v>0</v>
      </c>
      <c r="F6081" s="223">
        <f>F6030*'Usages industrie'!$P49*(1+'Usages industrie'!$Q49)^(F$5979-$D$5979)/1000</f>
        <v>0</v>
      </c>
      <c r="G6081" s="223">
        <f>G6030*'Usages industrie'!$P49*(1+'Usages industrie'!$Q49)^(G$5979-$D$5979)/1000</f>
        <v>0</v>
      </c>
      <c r="H6081" s="223">
        <f>H6030*'Usages industrie'!$P49*(1+'Usages industrie'!$Q49)^(H$5979-$D$5979)/1000</f>
        <v>0</v>
      </c>
      <c r="I6081" s="223">
        <f>I6030*'Usages industrie'!$P49*(1+'Usages industrie'!$Q49)^(I$5979-$D$5979)/1000</f>
        <v>0</v>
      </c>
      <c r="J6081" s="223">
        <f>J6030*'Usages industrie'!$P49*(1+'Usages industrie'!$Q49)^(J$5979-$D$5979)/1000</f>
        <v>0</v>
      </c>
      <c r="K6081" s="223">
        <f>K6030*'Usages industrie'!$P49*(1+'Usages industrie'!$Q49)^(K$5979-$D$5979)/1000</f>
        <v>0</v>
      </c>
      <c r="L6081" s="223">
        <f>L6030*'Usages industrie'!$P49*(1+'Usages industrie'!$Q49)^(L$5979-$D$5979)/1000</f>
        <v>0</v>
      </c>
      <c r="M6081" s="223">
        <f>M6030*'Usages industrie'!$P49*(1+'Usages industrie'!$Q49)^(M$5979-$D$5979)/1000</f>
        <v>0</v>
      </c>
      <c r="N6081" s="223">
        <f>N6030*'Usages industrie'!$P49*(1+'Usages industrie'!$Q49)^(N$5979-$D$5979)/1000</f>
        <v>0</v>
      </c>
      <c r="O6081" s="223">
        <f>O6030*'Usages industrie'!$P49*(1+'Usages industrie'!$Q49)^(O$5979-$D$5979)/1000</f>
        <v>0</v>
      </c>
      <c r="P6081" s="223">
        <f>P6030*'Usages industrie'!$P49*(1+'Usages industrie'!$Q49)^(P$5979-$D$5979)/1000</f>
        <v>0</v>
      </c>
      <c r="Q6081" s="223">
        <f>Q6030*'Usages industrie'!$P49*(1+'Usages industrie'!$Q49)^(Q$5979-$D$5979)/1000</f>
        <v>0</v>
      </c>
      <c r="R6081" s="223">
        <f>R6030*'Usages industrie'!$P49*(1+'Usages industrie'!$Q49)^(R$5979-$D$5979)/1000</f>
        <v>0</v>
      </c>
    </row>
    <row r="6082" spans="1:18" hidden="1" outlineLevel="2" x14ac:dyDescent="0.25">
      <c r="A6082" s="222" t="str">
        <f>'Usages industrie'!A50</f>
        <v>Usage industriel n°47</v>
      </c>
      <c r="B6082" s="222" t="s">
        <v>645</v>
      </c>
      <c r="C6082" s="222"/>
      <c r="D6082" s="223">
        <f>D6031*'Usages industrie'!$P50*(1+'Usages industrie'!$Q50)^(D$5979-$D$5979)/1000</f>
        <v>0</v>
      </c>
      <c r="E6082" s="223">
        <f>E6031*'Usages industrie'!$P50*(1+'Usages industrie'!$Q50)^(E$5979-$D$5979)/1000</f>
        <v>0</v>
      </c>
      <c r="F6082" s="223">
        <f>F6031*'Usages industrie'!$P50*(1+'Usages industrie'!$Q50)^(F$5979-$D$5979)/1000</f>
        <v>0</v>
      </c>
      <c r="G6082" s="223">
        <f>G6031*'Usages industrie'!$P50*(1+'Usages industrie'!$Q50)^(G$5979-$D$5979)/1000</f>
        <v>0</v>
      </c>
      <c r="H6082" s="223">
        <f>H6031*'Usages industrie'!$P50*(1+'Usages industrie'!$Q50)^(H$5979-$D$5979)/1000</f>
        <v>0</v>
      </c>
      <c r="I6082" s="223">
        <f>I6031*'Usages industrie'!$P50*(1+'Usages industrie'!$Q50)^(I$5979-$D$5979)/1000</f>
        <v>0</v>
      </c>
      <c r="J6082" s="223">
        <f>J6031*'Usages industrie'!$P50*(1+'Usages industrie'!$Q50)^(J$5979-$D$5979)/1000</f>
        <v>0</v>
      </c>
      <c r="K6082" s="223">
        <f>K6031*'Usages industrie'!$P50*(1+'Usages industrie'!$Q50)^(K$5979-$D$5979)/1000</f>
        <v>0</v>
      </c>
      <c r="L6082" s="223">
        <f>L6031*'Usages industrie'!$P50*(1+'Usages industrie'!$Q50)^(L$5979-$D$5979)/1000</f>
        <v>0</v>
      </c>
      <c r="M6082" s="223">
        <f>M6031*'Usages industrie'!$P50*(1+'Usages industrie'!$Q50)^(M$5979-$D$5979)/1000</f>
        <v>0</v>
      </c>
      <c r="N6082" s="223">
        <f>N6031*'Usages industrie'!$P50*(1+'Usages industrie'!$Q50)^(N$5979-$D$5979)/1000</f>
        <v>0</v>
      </c>
      <c r="O6082" s="223">
        <f>O6031*'Usages industrie'!$P50*(1+'Usages industrie'!$Q50)^(O$5979-$D$5979)/1000</f>
        <v>0</v>
      </c>
      <c r="P6082" s="223">
        <f>P6031*'Usages industrie'!$P50*(1+'Usages industrie'!$Q50)^(P$5979-$D$5979)/1000</f>
        <v>0</v>
      </c>
      <c r="Q6082" s="223">
        <f>Q6031*'Usages industrie'!$P50*(1+'Usages industrie'!$Q50)^(Q$5979-$D$5979)/1000</f>
        <v>0</v>
      </c>
      <c r="R6082" s="223">
        <f>R6031*'Usages industrie'!$P50*(1+'Usages industrie'!$Q50)^(R$5979-$D$5979)/1000</f>
        <v>0</v>
      </c>
    </row>
    <row r="6083" spans="1:18" hidden="1" outlineLevel="2" x14ac:dyDescent="0.25">
      <c r="A6083" s="222" t="str">
        <f>'Usages industrie'!A51</f>
        <v>Usage industriel n°48</v>
      </c>
      <c r="B6083" s="222" t="s">
        <v>645</v>
      </c>
      <c r="C6083" s="222"/>
      <c r="D6083" s="223">
        <f>D6032*'Usages industrie'!$P51*(1+'Usages industrie'!$Q51)^(D$5979-$D$5979)/1000</f>
        <v>0</v>
      </c>
      <c r="E6083" s="223">
        <f>E6032*'Usages industrie'!$P51*(1+'Usages industrie'!$Q51)^(E$5979-$D$5979)/1000</f>
        <v>0</v>
      </c>
      <c r="F6083" s="223">
        <f>F6032*'Usages industrie'!$P51*(1+'Usages industrie'!$Q51)^(F$5979-$D$5979)/1000</f>
        <v>0</v>
      </c>
      <c r="G6083" s="223">
        <f>G6032*'Usages industrie'!$P51*(1+'Usages industrie'!$Q51)^(G$5979-$D$5979)/1000</f>
        <v>0</v>
      </c>
      <c r="H6083" s="223">
        <f>H6032*'Usages industrie'!$P51*(1+'Usages industrie'!$Q51)^(H$5979-$D$5979)/1000</f>
        <v>0</v>
      </c>
      <c r="I6083" s="223">
        <f>I6032*'Usages industrie'!$P51*(1+'Usages industrie'!$Q51)^(I$5979-$D$5979)/1000</f>
        <v>0</v>
      </c>
      <c r="J6083" s="223">
        <f>J6032*'Usages industrie'!$P51*(1+'Usages industrie'!$Q51)^(J$5979-$D$5979)/1000</f>
        <v>0</v>
      </c>
      <c r="K6083" s="223">
        <f>K6032*'Usages industrie'!$P51*(1+'Usages industrie'!$Q51)^(K$5979-$D$5979)/1000</f>
        <v>0</v>
      </c>
      <c r="L6083" s="223">
        <f>L6032*'Usages industrie'!$P51*(1+'Usages industrie'!$Q51)^(L$5979-$D$5979)/1000</f>
        <v>0</v>
      </c>
      <c r="M6083" s="223">
        <f>M6032*'Usages industrie'!$P51*(1+'Usages industrie'!$Q51)^(M$5979-$D$5979)/1000</f>
        <v>0</v>
      </c>
      <c r="N6083" s="223">
        <f>N6032*'Usages industrie'!$P51*(1+'Usages industrie'!$Q51)^(N$5979-$D$5979)/1000</f>
        <v>0</v>
      </c>
      <c r="O6083" s="223">
        <f>O6032*'Usages industrie'!$P51*(1+'Usages industrie'!$Q51)^(O$5979-$D$5979)/1000</f>
        <v>0</v>
      </c>
      <c r="P6083" s="223">
        <f>P6032*'Usages industrie'!$P51*(1+'Usages industrie'!$Q51)^(P$5979-$D$5979)/1000</f>
        <v>0</v>
      </c>
      <c r="Q6083" s="223">
        <f>Q6032*'Usages industrie'!$P51*(1+'Usages industrie'!$Q51)^(Q$5979-$D$5979)/1000</f>
        <v>0</v>
      </c>
      <c r="R6083" s="223">
        <f>R6032*'Usages industrie'!$P51*(1+'Usages industrie'!$Q51)^(R$5979-$D$5979)/1000</f>
        <v>0</v>
      </c>
    </row>
    <row r="6084" spans="1:18" hidden="1" outlineLevel="2" x14ac:dyDescent="0.25">
      <c r="A6084" s="222" t="str">
        <f>'Usages industrie'!A52</f>
        <v>Usage industriel n°49</v>
      </c>
      <c r="B6084" s="222" t="s">
        <v>645</v>
      </c>
      <c r="C6084" s="222"/>
      <c r="D6084" s="223">
        <f>D6033*'Usages industrie'!$P52*(1+'Usages industrie'!$Q52)^(D$5979-$D$5979)/1000</f>
        <v>0</v>
      </c>
      <c r="E6084" s="223">
        <f>E6033*'Usages industrie'!$P52*(1+'Usages industrie'!$Q52)^(E$5979-$D$5979)/1000</f>
        <v>0</v>
      </c>
      <c r="F6084" s="223">
        <f>F6033*'Usages industrie'!$P52*(1+'Usages industrie'!$Q52)^(F$5979-$D$5979)/1000</f>
        <v>0</v>
      </c>
      <c r="G6084" s="223">
        <f>G6033*'Usages industrie'!$P52*(1+'Usages industrie'!$Q52)^(G$5979-$D$5979)/1000</f>
        <v>0</v>
      </c>
      <c r="H6084" s="223">
        <f>H6033*'Usages industrie'!$P52*(1+'Usages industrie'!$Q52)^(H$5979-$D$5979)/1000</f>
        <v>0</v>
      </c>
      <c r="I6084" s="223">
        <f>I6033*'Usages industrie'!$P52*(1+'Usages industrie'!$Q52)^(I$5979-$D$5979)/1000</f>
        <v>0</v>
      </c>
      <c r="J6084" s="223">
        <f>J6033*'Usages industrie'!$P52*(1+'Usages industrie'!$Q52)^(J$5979-$D$5979)/1000</f>
        <v>0</v>
      </c>
      <c r="K6084" s="223">
        <f>K6033*'Usages industrie'!$P52*(1+'Usages industrie'!$Q52)^(K$5979-$D$5979)/1000</f>
        <v>0</v>
      </c>
      <c r="L6084" s="223">
        <f>L6033*'Usages industrie'!$P52*(1+'Usages industrie'!$Q52)^(L$5979-$D$5979)/1000</f>
        <v>0</v>
      </c>
      <c r="M6084" s="223">
        <f>M6033*'Usages industrie'!$P52*(1+'Usages industrie'!$Q52)^(M$5979-$D$5979)/1000</f>
        <v>0</v>
      </c>
      <c r="N6084" s="223">
        <f>N6033*'Usages industrie'!$P52*(1+'Usages industrie'!$Q52)^(N$5979-$D$5979)/1000</f>
        <v>0</v>
      </c>
      <c r="O6084" s="223">
        <f>O6033*'Usages industrie'!$P52*(1+'Usages industrie'!$Q52)^(O$5979-$D$5979)/1000</f>
        <v>0</v>
      </c>
      <c r="P6084" s="223">
        <f>P6033*'Usages industrie'!$P52*(1+'Usages industrie'!$Q52)^(P$5979-$D$5979)/1000</f>
        <v>0</v>
      </c>
      <c r="Q6084" s="223">
        <f>Q6033*'Usages industrie'!$P52*(1+'Usages industrie'!$Q52)^(Q$5979-$D$5979)/1000</f>
        <v>0</v>
      </c>
      <c r="R6084" s="223">
        <f>R6033*'Usages industrie'!$P52*(1+'Usages industrie'!$Q52)^(R$5979-$D$5979)/1000</f>
        <v>0</v>
      </c>
    </row>
    <row r="6085" spans="1:18" hidden="1" outlineLevel="2" x14ac:dyDescent="0.25">
      <c r="A6085" s="222" t="str">
        <f>'Usages industrie'!A53</f>
        <v>Usage industriel n°50</v>
      </c>
      <c r="B6085" s="222" t="s">
        <v>645</v>
      </c>
      <c r="C6085" s="222"/>
      <c r="D6085" s="223">
        <f>D6034*'Usages industrie'!$P53*(1+'Usages industrie'!$Q53)^(D$5979-$D$5979)/1000</f>
        <v>0</v>
      </c>
      <c r="E6085" s="223">
        <f>E6034*'Usages industrie'!$P53*(1+'Usages industrie'!$Q53)^(E$5979-$D$5979)/1000</f>
        <v>0</v>
      </c>
      <c r="F6085" s="223">
        <f>F6034*'Usages industrie'!$P53*(1+'Usages industrie'!$Q53)^(F$5979-$D$5979)/1000</f>
        <v>0</v>
      </c>
      <c r="G6085" s="223">
        <f>G6034*'Usages industrie'!$P53*(1+'Usages industrie'!$Q53)^(G$5979-$D$5979)/1000</f>
        <v>0</v>
      </c>
      <c r="H6085" s="223">
        <f>H6034*'Usages industrie'!$P53*(1+'Usages industrie'!$Q53)^(H$5979-$D$5979)/1000</f>
        <v>0</v>
      </c>
      <c r="I6085" s="223">
        <f>I6034*'Usages industrie'!$P53*(1+'Usages industrie'!$Q53)^(I$5979-$D$5979)/1000</f>
        <v>0</v>
      </c>
      <c r="J6085" s="223">
        <f>J6034*'Usages industrie'!$P53*(1+'Usages industrie'!$Q53)^(J$5979-$D$5979)/1000</f>
        <v>0</v>
      </c>
      <c r="K6085" s="223">
        <f>K6034*'Usages industrie'!$P53*(1+'Usages industrie'!$Q53)^(K$5979-$D$5979)/1000</f>
        <v>0</v>
      </c>
      <c r="L6085" s="223">
        <f>L6034*'Usages industrie'!$P53*(1+'Usages industrie'!$Q53)^(L$5979-$D$5979)/1000</f>
        <v>0</v>
      </c>
      <c r="M6085" s="223">
        <f>M6034*'Usages industrie'!$P53*(1+'Usages industrie'!$Q53)^(M$5979-$D$5979)/1000</f>
        <v>0</v>
      </c>
      <c r="N6085" s="223">
        <f>N6034*'Usages industrie'!$P53*(1+'Usages industrie'!$Q53)^(N$5979-$D$5979)/1000</f>
        <v>0</v>
      </c>
      <c r="O6085" s="223">
        <f>O6034*'Usages industrie'!$P53*(1+'Usages industrie'!$Q53)^(O$5979-$D$5979)/1000</f>
        <v>0</v>
      </c>
      <c r="P6085" s="223">
        <f>P6034*'Usages industrie'!$P53*(1+'Usages industrie'!$Q53)^(P$5979-$D$5979)/1000</f>
        <v>0</v>
      </c>
      <c r="Q6085" s="223">
        <f>Q6034*'Usages industrie'!$P53*(1+'Usages industrie'!$Q53)^(Q$5979-$D$5979)/1000</f>
        <v>0</v>
      </c>
      <c r="R6085" s="223">
        <f>R6034*'Usages industrie'!$P53*(1+'Usages industrie'!$Q53)^(R$5979-$D$5979)/1000</f>
        <v>0</v>
      </c>
    </row>
    <row r="6086" spans="1:18" hidden="1" outlineLevel="1" collapsed="1" x14ac:dyDescent="0.25">
      <c r="A6086" s="222" t="s">
        <v>655</v>
      </c>
      <c r="B6086" s="222"/>
      <c r="C6086" s="222"/>
      <c r="D6086" s="223">
        <f t="shared" ref="D6086:R6086" si="532">SUM(D6036:D6085)</f>
        <v>0</v>
      </c>
      <c r="E6086" s="223">
        <f t="shared" si="532"/>
        <v>0</v>
      </c>
      <c r="F6086" s="223">
        <f t="shared" si="532"/>
        <v>0</v>
      </c>
      <c r="G6086" s="223">
        <f t="shared" si="532"/>
        <v>0</v>
      </c>
      <c r="H6086" s="223">
        <f t="shared" si="532"/>
        <v>0</v>
      </c>
      <c r="I6086" s="223">
        <f t="shared" si="532"/>
        <v>0</v>
      </c>
      <c r="J6086" s="223">
        <f t="shared" si="532"/>
        <v>0</v>
      </c>
      <c r="K6086" s="223">
        <f t="shared" si="532"/>
        <v>0</v>
      </c>
      <c r="L6086" s="223">
        <f t="shared" si="532"/>
        <v>0</v>
      </c>
      <c r="M6086" s="223">
        <f t="shared" si="532"/>
        <v>0</v>
      </c>
      <c r="N6086" s="223">
        <f t="shared" si="532"/>
        <v>0</v>
      </c>
      <c r="O6086" s="223">
        <f t="shared" si="532"/>
        <v>0</v>
      </c>
      <c r="P6086" s="223">
        <f t="shared" si="532"/>
        <v>0</v>
      </c>
      <c r="Q6086" s="223">
        <f t="shared" si="532"/>
        <v>0</v>
      </c>
      <c r="R6086" s="223">
        <f t="shared" si="532"/>
        <v>0</v>
      </c>
    </row>
    <row r="6087" spans="1:18" hidden="1" outlineLevel="1" x14ac:dyDescent="0.25">
      <c r="A6087" s="53" t="s">
        <v>651</v>
      </c>
      <c r="B6087" s="53"/>
      <c r="C6087" s="53"/>
      <c r="D6087" s="244"/>
      <c r="E6087" s="244"/>
      <c r="F6087" s="244"/>
      <c r="G6087" s="244"/>
      <c r="H6087" s="244"/>
      <c r="I6087" s="244"/>
      <c r="J6087" s="244"/>
      <c r="K6087" s="244"/>
      <c r="L6087" s="244"/>
      <c r="M6087" s="244"/>
      <c r="N6087" s="244"/>
      <c r="O6087" s="244"/>
      <c r="P6087" s="244"/>
      <c r="Q6087" s="244"/>
      <c r="R6087" s="244"/>
    </row>
    <row r="6088" spans="1:18" hidden="1" outlineLevel="1" x14ac:dyDescent="0.25">
      <c r="A6088" s="53" t="s">
        <v>656</v>
      </c>
      <c r="B6088" s="53"/>
      <c r="C6088" s="53"/>
      <c r="D6088" s="244"/>
      <c r="E6088" s="244"/>
      <c r="F6088" s="244"/>
      <c r="G6088" s="244"/>
      <c r="H6088" s="244"/>
      <c r="I6088" s="244"/>
      <c r="J6088" s="244"/>
      <c r="K6088" s="244"/>
      <c r="L6088" s="244"/>
      <c r="M6088" s="244"/>
      <c r="N6088" s="244"/>
      <c r="O6088" s="244"/>
      <c r="P6088" s="244"/>
      <c r="Q6088" s="244"/>
      <c r="R6088" s="244"/>
    </row>
    <row r="6089" spans="1:18" hidden="1" outlineLevel="1" x14ac:dyDescent="0.25">
      <c r="A6089" s="53" t="s">
        <v>650</v>
      </c>
      <c r="B6089" s="53"/>
      <c r="C6089" s="53"/>
      <c r="D6089" s="244"/>
      <c r="E6089" s="244"/>
      <c r="F6089" s="244"/>
      <c r="G6089" s="244"/>
      <c r="H6089" s="244"/>
      <c r="I6089" s="244"/>
      <c r="J6089" s="244"/>
      <c r="K6089" s="244"/>
      <c r="L6089" s="244"/>
      <c r="M6089" s="244"/>
      <c r="N6089" s="244"/>
      <c r="O6089" s="244"/>
      <c r="P6089" s="244"/>
      <c r="Q6089" s="244"/>
      <c r="R6089" s="244"/>
    </row>
    <row r="6090" spans="1:18" hidden="1" outlineLevel="1" x14ac:dyDescent="0.25">
      <c r="A6090" s="53" t="s">
        <v>657</v>
      </c>
      <c r="B6090" s="53"/>
      <c r="C6090" s="53"/>
      <c r="D6090" s="244"/>
      <c r="E6090" s="244"/>
      <c r="F6090" s="244"/>
      <c r="G6090" s="244"/>
      <c r="H6090" s="244"/>
      <c r="I6090" s="244"/>
      <c r="J6090" s="244"/>
      <c r="K6090" s="244"/>
      <c r="L6090" s="244"/>
      <c r="M6090" s="244"/>
      <c r="N6090" s="244"/>
      <c r="O6090" s="244"/>
      <c r="P6090" s="244"/>
      <c r="Q6090" s="244"/>
      <c r="R6090" s="244"/>
    </row>
    <row r="6091" spans="1:18" hidden="1" outlineLevel="1" x14ac:dyDescent="0.25">
      <c r="A6091" s="53" t="s">
        <v>652</v>
      </c>
      <c r="B6091" s="53"/>
      <c r="C6091" s="53"/>
      <c r="D6091" s="244"/>
      <c r="E6091" s="244"/>
      <c r="F6091" s="244"/>
      <c r="G6091" s="244"/>
      <c r="H6091" s="244"/>
      <c r="I6091" s="244"/>
      <c r="J6091" s="244"/>
      <c r="K6091" s="244"/>
      <c r="L6091" s="244"/>
      <c r="M6091" s="244"/>
      <c r="N6091" s="244"/>
      <c r="O6091" s="244"/>
      <c r="P6091" s="244"/>
      <c r="Q6091" s="244"/>
      <c r="R6091" s="244"/>
    </row>
    <row r="6092" spans="1:18" hidden="1" outlineLevel="1" x14ac:dyDescent="0.25">
      <c r="A6092" s="53" t="s">
        <v>658</v>
      </c>
      <c r="B6092" s="53"/>
      <c r="C6092" s="53"/>
      <c r="D6092" s="244"/>
      <c r="E6092" s="244"/>
      <c r="F6092" s="244"/>
      <c r="G6092" s="244"/>
      <c r="H6092" s="244"/>
      <c r="I6092" s="244"/>
      <c r="J6092" s="244"/>
      <c r="K6092" s="244"/>
      <c r="L6092" s="244"/>
      <c r="M6092" s="244"/>
      <c r="N6092" s="244"/>
      <c r="O6092" s="244"/>
      <c r="P6092" s="244"/>
      <c r="Q6092" s="244"/>
      <c r="R6092" s="244"/>
    </row>
    <row r="6093" spans="1:18" hidden="1" outlineLevel="1" x14ac:dyDescent="0.25">
      <c r="A6093" s="224" t="s">
        <v>40</v>
      </c>
      <c r="B6093" s="224"/>
      <c r="C6093" s="222"/>
      <c r="D6093" s="223">
        <f t="shared" ref="D6093:R6093" si="533">D6086+D6088+D6090+D6092</f>
        <v>0</v>
      </c>
      <c r="E6093" s="223">
        <f t="shared" si="533"/>
        <v>0</v>
      </c>
      <c r="F6093" s="223">
        <f t="shared" si="533"/>
        <v>0</v>
      </c>
      <c r="G6093" s="223">
        <f t="shared" si="533"/>
        <v>0</v>
      </c>
      <c r="H6093" s="223">
        <f t="shared" si="533"/>
        <v>0</v>
      </c>
      <c r="I6093" s="223">
        <f t="shared" si="533"/>
        <v>0</v>
      </c>
      <c r="J6093" s="223">
        <f t="shared" si="533"/>
        <v>0</v>
      </c>
      <c r="K6093" s="223">
        <f t="shared" si="533"/>
        <v>0</v>
      </c>
      <c r="L6093" s="223">
        <f t="shared" si="533"/>
        <v>0</v>
      </c>
      <c r="M6093" s="223">
        <f t="shared" si="533"/>
        <v>0</v>
      </c>
      <c r="N6093" s="223">
        <f t="shared" si="533"/>
        <v>0</v>
      </c>
      <c r="O6093" s="223">
        <f t="shared" si="533"/>
        <v>0</v>
      </c>
      <c r="P6093" s="223">
        <f t="shared" si="533"/>
        <v>0</v>
      </c>
      <c r="Q6093" s="223">
        <f t="shared" si="533"/>
        <v>0</v>
      </c>
      <c r="R6093" s="223">
        <f t="shared" si="533"/>
        <v>0</v>
      </c>
    </row>
    <row r="6094" spans="1:18" hidden="1" outlineLevel="1" x14ac:dyDescent="0.25"/>
    <row r="6095" spans="1:18" hidden="1" outlineLevel="1" x14ac:dyDescent="0.25">
      <c r="A6095" s="274" t="s">
        <v>0</v>
      </c>
      <c r="B6095" s="225" t="s">
        <v>16</v>
      </c>
      <c r="C6095" s="53"/>
      <c r="D6095" s="244">
        <v>10000</v>
      </c>
      <c r="E6095" s="244">
        <v>10000</v>
      </c>
      <c r="F6095" s="244"/>
      <c r="G6095" s="244"/>
      <c r="H6095" s="244"/>
      <c r="I6095" s="244"/>
      <c r="J6095" s="244"/>
      <c r="K6095" s="244"/>
      <c r="L6095" s="244"/>
      <c r="M6095" s="244"/>
      <c r="N6095" s="244"/>
      <c r="O6095" s="244"/>
      <c r="P6095" s="244"/>
      <c r="Q6095" s="244"/>
      <c r="R6095" s="244"/>
    </row>
    <row r="6096" spans="1:18" hidden="1" outlineLevel="1" x14ac:dyDescent="0.25">
      <c r="A6096" s="274"/>
      <c r="B6096" s="226" t="s">
        <v>42</v>
      </c>
      <c r="C6096" s="222"/>
      <c r="D6096" s="223">
        <f>IF($B5976&lt;&gt;"",D6095*(VLOOKUP($B5976,Production!$G4:$P53,10)*(1+VLOOKUP($B5976,Production!$G4:$Q53,11))^(D5979-$D5979))/1000,0)</f>
        <v>0</v>
      </c>
      <c r="E6096" s="223">
        <f>IF($B5976&lt;&gt;"",E6095*(VLOOKUP($B5976,Production!$G4:$P53,10)*(1+VLOOKUP($B5976,Production!$G4:$Q53,11))^(E5979-$D5979))/1000,0)</f>
        <v>0</v>
      </c>
      <c r="F6096" s="223">
        <f>IF($B5976&lt;&gt;"",F6095*(VLOOKUP($B5976,Production!$G4:$P53,10)*(1+VLOOKUP($B5976,Production!$G4:$Q53,11))^(F5979-$D5979))/1000,0)</f>
        <v>0</v>
      </c>
      <c r="G6096" s="223">
        <f>IF($B5976&lt;&gt;"",G6095*(VLOOKUP($B5976,Production!$G4:$P53,10)*(1+VLOOKUP($B5976,Production!$G4:$Q53,11))^(G5979-$D5979))/1000,0)</f>
        <v>0</v>
      </c>
      <c r="H6096" s="223">
        <f>IF($B5976&lt;&gt;"",H6095*(VLOOKUP($B5976,Production!$G4:$P53,10)*(1+VLOOKUP($B5976,Production!$G4:$Q53,11))^(H5979-$D5979))/1000,0)</f>
        <v>0</v>
      </c>
      <c r="I6096" s="223">
        <f>IF($B5976&lt;&gt;"",I6095*(VLOOKUP($B5976,Production!$G4:$P53,10)*(1+VLOOKUP($B5976,Production!$G4:$Q53,11))^(I5979-$D5979))/1000,0)</f>
        <v>0</v>
      </c>
      <c r="J6096" s="223">
        <f>IF($B5976&lt;&gt;"",J6095*(VLOOKUP($B5976,Production!$G4:$P53,10)*(1+VLOOKUP($B5976,Production!$G4:$Q53,11))^(J5979-$D5979))/1000,0)</f>
        <v>0</v>
      </c>
      <c r="K6096" s="223">
        <f>IF($B5976&lt;&gt;"",K6095*(VLOOKUP($B5976,Production!$G4:$P53,10)*(1+VLOOKUP($B5976,Production!$G4:$Q53,11))^(K5979-$D5979))/1000,0)</f>
        <v>0</v>
      </c>
      <c r="L6096" s="223">
        <f>IF($B5976&lt;&gt;"",L6095*(VLOOKUP($B5976,Production!$G4:$P53,10)*(1+VLOOKUP($B5976,Production!$G4:$Q53,11))^(L5979-$D5979))/1000,0)</f>
        <v>0</v>
      </c>
      <c r="M6096" s="223">
        <f>IF($B5976&lt;&gt;"",M6095*(VLOOKUP($B5976,Production!$G4:$P53,10)*(1+VLOOKUP($B5976,Production!$G4:$Q53,11))^(M5979-$D5979))/1000,0)</f>
        <v>0</v>
      </c>
      <c r="N6096" s="223">
        <f>IF($B5976&lt;&gt;"",N6095*(VLOOKUP($B5976,Production!$G4:$P53,10)*(1+VLOOKUP($B5976,Production!$G4:$Q53,11))^(N5979-$D5979))/1000,0)</f>
        <v>0</v>
      </c>
      <c r="O6096" s="223">
        <f>IF($B5976&lt;&gt;"",O6095*(VLOOKUP($B5976,Production!$G4:$P53,10)*(1+VLOOKUP($B5976,Production!$G4:$Q53,11))^(O5979-$D5979))/1000,0)</f>
        <v>0</v>
      </c>
      <c r="P6096" s="223">
        <f>IF($B5976&lt;&gt;"",P6095*(VLOOKUP($B5976,Production!$G4:$P53,10)*(1+VLOOKUP($B5976,Production!$G4:$Q53,11))^(P5979-$D5979))/1000,0)</f>
        <v>0</v>
      </c>
      <c r="Q6096" s="223">
        <f>IF($B5976&lt;&gt;"",Q6095*(VLOOKUP($B5976,Production!$G4:$P53,10)*(1+VLOOKUP($B5976,Production!$G4:$Q53,11))^(Q5979-$D5979))/1000,0)</f>
        <v>0</v>
      </c>
      <c r="R6096" s="223">
        <f>IF($B5976&lt;&gt;"",R6095*(VLOOKUP($B5976,Production!$G4:$P53,10)*(1+VLOOKUP($B5976,Production!$G4:$Q53,11))^(R5979-$D5979))/1000,0)</f>
        <v>0</v>
      </c>
    </row>
    <row r="6097" spans="1:18" hidden="1" outlineLevel="1" x14ac:dyDescent="0.25">
      <c r="A6097" s="274" t="s">
        <v>13</v>
      </c>
      <c r="B6097" s="225" t="s">
        <v>17</v>
      </c>
      <c r="C6097" s="53"/>
      <c r="D6097" s="244">
        <v>10000</v>
      </c>
      <c r="E6097" s="244">
        <v>10000</v>
      </c>
      <c r="F6097" s="244"/>
      <c r="G6097" s="244"/>
      <c r="H6097" s="244"/>
      <c r="I6097" s="244"/>
      <c r="J6097" s="244"/>
      <c r="K6097" s="244"/>
      <c r="L6097" s="244"/>
      <c r="M6097" s="244"/>
      <c r="N6097" s="244"/>
      <c r="O6097" s="244"/>
      <c r="P6097" s="244"/>
      <c r="Q6097" s="244"/>
      <c r="R6097" s="244"/>
    </row>
    <row r="6098" spans="1:18" hidden="1" outlineLevel="1" x14ac:dyDescent="0.25">
      <c r="A6098" s="274"/>
      <c r="B6098" s="226" t="s">
        <v>42</v>
      </c>
      <c r="C6098" s="222"/>
      <c r="D6098" s="223">
        <f>IF($B5976&lt;&gt;"",D6097*(VLOOKUP($B5976,Production!$G4:$R53,10)*(1+VLOOKUP($B5976,Production!$G4:$S53,11))^(D5979-$D5979))/1000,0)</f>
        <v>0</v>
      </c>
      <c r="E6098" s="223">
        <f>IF($B5976&lt;&gt;"",E6097*(VLOOKUP($B5976,Production!$G4:$R53,10)*(1+VLOOKUP($B5976,Production!$G4:$S53,11))^(E5979-$D5979))/1000,0)</f>
        <v>0</v>
      </c>
      <c r="F6098" s="223">
        <f>IF($B5976&lt;&gt;"",F6097*(VLOOKUP($B5976,Production!$G4:$R53,10)*(1+VLOOKUP($B5976,Production!$G4:$S53,11))^(F5979-$D5979))/1000,0)</f>
        <v>0</v>
      </c>
      <c r="G6098" s="223">
        <f>IF($B5976&lt;&gt;"",G6097*(VLOOKUP($B5976,Production!$G4:$R53,10)*(1+VLOOKUP($B5976,Production!$G4:$S53,11))^(G5979-$D5979))/1000,0)</f>
        <v>0</v>
      </c>
      <c r="H6098" s="223">
        <f>IF($B5976&lt;&gt;"",H6097*(VLOOKUP($B5976,Production!$G4:$R53,10)*(1+VLOOKUP($B5976,Production!$G4:$S53,11))^(H5979-$D5979))/1000,0)</f>
        <v>0</v>
      </c>
      <c r="I6098" s="223">
        <f>IF($B5976&lt;&gt;"",I6097*(VLOOKUP($B5976,Production!$G4:$R53,10)*(1+VLOOKUP($B5976,Production!$G4:$S53,11))^(I5979-$D5979))/1000,0)</f>
        <v>0</v>
      </c>
      <c r="J6098" s="223">
        <f>IF($B5976&lt;&gt;"",J6097*(VLOOKUP($B5976,Production!$G4:$R53,10)*(1+VLOOKUP($B5976,Production!$G4:$S53,11))^(J5979-$D5979))/1000,0)</f>
        <v>0</v>
      </c>
      <c r="K6098" s="223">
        <f>IF($B5976&lt;&gt;"",K6097*(VLOOKUP($B5976,Production!$G4:$R53,10)*(1+VLOOKUP($B5976,Production!$G4:$S53,11))^(K5979-$D5979))/1000,0)</f>
        <v>0</v>
      </c>
      <c r="L6098" s="223">
        <f>IF($B5976&lt;&gt;"",L6097*(VLOOKUP($B5976,Production!$G4:$R53,10)*(1+VLOOKUP($B5976,Production!$G4:$S53,11))^(L5979-$D5979))/1000,0)</f>
        <v>0</v>
      </c>
      <c r="M6098" s="223">
        <f>IF($B5976&lt;&gt;"",M6097*(VLOOKUP($B5976,Production!$G4:$R53,10)*(1+VLOOKUP($B5976,Production!$G4:$S53,11))^(M5979-$D5979))/1000,0)</f>
        <v>0</v>
      </c>
      <c r="N6098" s="223">
        <f>IF($B5976&lt;&gt;"",N6097*(VLOOKUP($B5976,Production!$G4:$R53,10)*(1+VLOOKUP($B5976,Production!$G4:$S53,11))^(N5979-$D5979))/1000,0)</f>
        <v>0</v>
      </c>
      <c r="O6098" s="223">
        <f>IF($B5976&lt;&gt;"",O6097*(VLOOKUP($B5976,Production!$G4:$R53,10)*(1+VLOOKUP($B5976,Production!$G4:$S53,11))^(O5979-$D5979))/1000,0)</f>
        <v>0</v>
      </c>
      <c r="P6098" s="223">
        <f>IF($B5976&lt;&gt;"",P6097*(VLOOKUP($B5976,Production!$G4:$R53,10)*(1+VLOOKUP($B5976,Production!$G4:$S53,11))^(P5979-$D5979))/1000,0)</f>
        <v>0</v>
      </c>
      <c r="Q6098" s="223">
        <f>IF($B5976&lt;&gt;"",Q6097*(VLOOKUP($B5976,Production!$G4:$R53,10)*(1+VLOOKUP($B5976,Production!$G4:$S53,11))^(Q5979-$D5979))/1000,0)</f>
        <v>0</v>
      </c>
      <c r="R6098" s="223">
        <f>IF($B5976&lt;&gt;"",R6097*(VLOOKUP($B5976,Production!$G4:$R53,10)*(1+VLOOKUP($B5976,Production!$G4:$S53,11))^(R5979-$D5979))/1000,0)</f>
        <v>0</v>
      </c>
    </row>
    <row r="6099" spans="1:18" hidden="1" outlineLevel="1" x14ac:dyDescent="0.25">
      <c r="A6099" s="225" t="s">
        <v>56</v>
      </c>
      <c r="B6099" s="225"/>
      <c r="C6099" s="53"/>
      <c r="D6099" s="244"/>
      <c r="E6099" s="244"/>
      <c r="F6099" s="244"/>
      <c r="G6099" s="244"/>
      <c r="H6099" s="244"/>
      <c r="I6099" s="244"/>
      <c r="J6099" s="244"/>
      <c r="K6099" s="244"/>
      <c r="L6099" s="244"/>
      <c r="M6099" s="244"/>
      <c r="N6099" s="244"/>
      <c r="O6099" s="244"/>
      <c r="P6099" s="244"/>
      <c r="Q6099" s="244"/>
      <c r="R6099" s="244"/>
    </row>
    <row r="6100" spans="1:18" hidden="1" outlineLevel="1" x14ac:dyDescent="0.25">
      <c r="A6100" s="225" t="s">
        <v>57</v>
      </c>
      <c r="B6100" s="225"/>
      <c r="C6100" s="53"/>
      <c r="D6100" s="244"/>
      <c r="E6100" s="244"/>
      <c r="F6100" s="244"/>
      <c r="G6100" s="244"/>
      <c r="H6100" s="244"/>
      <c r="I6100" s="244"/>
      <c r="J6100" s="244"/>
      <c r="K6100" s="244"/>
      <c r="L6100" s="244"/>
      <c r="M6100" s="244"/>
      <c r="N6100" s="244"/>
      <c r="O6100" s="244"/>
      <c r="P6100" s="244"/>
      <c r="Q6100" s="244"/>
      <c r="R6100" s="244"/>
    </row>
    <row r="6101" spans="1:18" hidden="1" outlineLevel="1" x14ac:dyDescent="0.25">
      <c r="A6101" s="224" t="s">
        <v>659</v>
      </c>
      <c r="B6101" s="222"/>
      <c r="C6101" s="222"/>
      <c r="D6101" s="223">
        <f t="shared" ref="D6101:R6101" si="534">D6096+D6098+D6099+D6100</f>
        <v>0</v>
      </c>
      <c r="E6101" s="223">
        <f t="shared" si="534"/>
        <v>0</v>
      </c>
      <c r="F6101" s="223">
        <f t="shared" si="534"/>
        <v>0</v>
      </c>
      <c r="G6101" s="223">
        <f t="shared" si="534"/>
        <v>0</v>
      </c>
      <c r="H6101" s="223">
        <f t="shared" si="534"/>
        <v>0</v>
      </c>
      <c r="I6101" s="223">
        <f t="shared" si="534"/>
        <v>0</v>
      </c>
      <c r="J6101" s="223">
        <f t="shared" si="534"/>
        <v>0</v>
      </c>
      <c r="K6101" s="223">
        <f t="shared" si="534"/>
        <v>0</v>
      </c>
      <c r="L6101" s="223">
        <f t="shared" si="534"/>
        <v>0</v>
      </c>
      <c r="M6101" s="223">
        <f t="shared" si="534"/>
        <v>0</v>
      </c>
      <c r="N6101" s="223">
        <f t="shared" si="534"/>
        <v>0</v>
      </c>
      <c r="O6101" s="223">
        <f t="shared" si="534"/>
        <v>0</v>
      </c>
      <c r="P6101" s="223">
        <f t="shared" si="534"/>
        <v>0</v>
      </c>
      <c r="Q6101" s="223">
        <f t="shared" si="534"/>
        <v>0</v>
      </c>
      <c r="R6101" s="223">
        <f t="shared" si="534"/>
        <v>0</v>
      </c>
    </row>
    <row r="6102" spans="1:18" hidden="1" outlineLevel="1" x14ac:dyDescent="0.25"/>
    <row r="6103" spans="1:18" hidden="1" outlineLevel="1" x14ac:dyDescent="0.25">
      <c r="A6103" s="222" t="s">
        <v>663</v>
      </c>
      <c r="B6103" s="222"/>
      <c r="C6103" s="222"/>
      <c r="D6103" s="223">
        <f t="shared" ref="D6103:R6103" si="535">D6093-D6101</f>
        <v>0</v>
      </c>
      <c r="E6103" s="223">
        <f t="shared" si="535"/>
        <v>0</v>
      </c>
      <c r="F6103" s="223">
        <f t="shared" si="535"/>
        <v>0</v>
      </c>
      <c r="G6103" s="223">
        <f t="shared" si="535"/>
        <v>0</v>
      </c>
      <c r="H6103" s="223">
        <f t="shared" si="535"/>
        <v>0</v>
      </c>
      <c r="I6103" s="223">
        <f t="shared" si="535"/>
        <v>0</v>
      </c>
      <c r="J6103" s="223">
        <f t="shared" si="535"/>
        <v>0</v>
      </c>
      <c r="K6103" s="223">
        <f t="shared" si="535"/>
        <v>0</v>
      </c>
      <c r="L6103" s="223">
        <f t="shared" si="535"/>
        <v>0</v>
      </c>
      <c r="M6103" s="223">
        <f t="shared" si="535"/>
        <v>0</v>
      </c>
      <c r="N6103" s="223">
        <f t="shared" si="535"/>
        <v>0</v>
      </c>
      <c r="O6103" s="223">
        <f t="shared" si="535"/>
        <v>0</v>
      </c>
      <c r="P6103" s="223">
        <f t="shared" si="535"/>
        <v>0</v>
      </c>
      <c r="Q6103" s="223">
        <f t="shared" si="535"/>
        <v>0</v>
      </c>
      <c r="R6103" s="223">
        <f t="shared" si="535"/>
        <v>0</v>
      </c>
    </row>
    <row r="6104" spans="1:18" hidden="1" outlineLevel="1" x14ac:dyDescent="0.25"/>
    <row r="6105" spans="1:18" hidden="1" outlineLevel="1" x14ac:dyDescent="0.25">
      <c r="A6105" s="53" t="s">
        <v>664</v>
      </c>
      <c r="B6105" s="53"/>
      <c r="C6105" s="53"/>
      <c r="D6105" s="244"/>
      <c r="E6105" s="244"/>
      <c r="F6105" s="244"/>
      <c r="G6105" s="244"/>
      <c r="H6105" s="244"/>
      <c r="I6105" s="244"/>
      <c r="J6105" s="244"/>
      <c r="K6105" s="244"/>
      <c r="L6105" s="244"/>
      <c r="M6105" s="244"/>
      <c r="N6105" s="244"/>
      <c r="O6105" s="244"/>
      <c r="P6105" s="244"/>
      <c r="Q6105" s="244"/>
      <c r="R6105" s="244"/>
    </row>
    <row r="6106" spans="1:18" hidden="1" outlineLevel="1" x14ac:dyDescent="0.25"/>
    <row r="6107" spans="1:18" hidden="1" outlineLevel="1" x14ac:dyDescent="0.25">
      <c r="A6107" s="222" t="s">
        <v>665</v>
      </c>
      <c r="B6107" s="222"/>
      <c r="C6107" s="222"/>
      <c r="D6107" s="223">
        <f t="shared" ref="D6107:R6107" si="536">D6103-D6105</f>
        <v>0</v>
      </c>
      <c r="E6107" s="223">
        <f t="shared" si="536"/>
        <v>0</v>
      </c>
      <c r="F6107" s="223">
        <f t="shared" si="536"/>
        <v>0</v>
      </c>
      <c r="G6107" s="223">
        <f t="shared" si="536"/>
        <v>0</v>
      </c>
      <c r="H6107" s="223">
        <f t="shared" si="536"/>
        <v>0</v>
      </c>
      <c r="I6107" s="223">
        <f t="shared" si="536"/>
        <v>0</v>
      </c>
      <c r="J6107" s="223">
        <f t="shared" si="536"/>
        <v>0</v>
      </c>
      <c r="K6107" s="223">
        <f t="shared" si="536"/>
        <v>0</v>
      </c>
      <c r="L6107" s="223">
        <f t="shared" si="536"/>
        <v>0</v>
      </c>
      <c r="M6107" s="223">
        <f t="shared" si="536"/>
        <v>0</v>
      </c>
      <c r="N6107" s="223">
        <f t="shared" si="536"/>
        <v>0</v>
      </c>
      <c r="O6107" s="223">
        <f t="shared" si="536"/>
        <v>0</v>
      </c>
      <c r="P6107" s="223">
        <f t="shared" si="536"/>
        <v>0</v>
      </c>
      <c r="Q6107" s="223">
        <f t="shared" si="536"/>
        <v>0</v>
      </c>
      <c r="R6107" s="223">
        <f t="shared" si="536"/>
        <v>0</v>
      </c>
    </row>
    <row r="6108" spans="1:18" hidden="1" outlineLevel="1" x14ac:dyDescent="0.25">
      <c r="A6108" s="222" t="s">
        <v>666</v>
      </c>
      <c r="B6108" s="222"/>
      <c r="C6108" s="222"/>
      <c r="D6108" s="223">
        <f t="shared" ref="D6108:R6108" si="537">$B5977*D6107</f>
        <v>0</v>
      </c>
      <c r="E6108" s="223">
        <f t="shared" si="537"/>
        <v>0</v>
      </c>
      <c r="F6108" s="223">
        <f t="shared" si="537"/>
        <v>0</v>
      </c>
      <c r="G6108" s="223">
        <f t="shared" si="537"/>
        <v>0</v>
      </c>
      <c r="H6108" s="223">
        <f t="shared" si="537"/>
        <v>0</v>
      </c>
      <c r="I6108" s="223">
        <f t="shared" si="537"/>
        <v>0</v>
      </c>
      <c r="J6108" s="223">
        <f t="shared" si="537"/>
        <v>0</v>
      </c>
      <c r="K6108" s="223">
        <f t="shared" si="537"/>
        <v>0</v>
      </c>
      <c r="L6108" s="223">
        <f t="shared" si="537"/>
        <v>0</v>
      </c>
      <c r="M6108" s="223">
        <f t="shared" si="537"/>
        <v>0</v>
      </c>
      <c r="N6108" s="223">
        <f t="shared" si="537"/>
        <v>0</v>
      </c>
      <c r="O6108" s="223">
        <f t="shared" si="537"/>
        <v>0</v>
      </c>
      <c r="P6108" s="223">
        <f t="shared" si="537"/>
        <v>0</v>
      </c>
      <c r="Q6108" s="223">
        <f t="shared" si="537"/>
        <v>0</v>
      </c>
      <c r="R6108" s="223">
        <f t="shared" si="537"/>
        <v>0</v>
      </c>
    </row>
    <row r="6109" spans="1:18" hidden="1" outlineLevel="1" x14ac:dyDescent="0.25"/>
    <row r="6110" spans="1:18" hidden="1" outlineLevel="1" x14ac:dyDescent="0.25">
      <c r="A6110" s="222" t="s">
        <v>667</v>
      </c>
      <c r="B6110" s="222"/>
      <c r="C6110" s="222"/>
      <c r="D6110" s="223">
        <f t="shared" ref="D6110:R6110" si="538">D6107-D6108</f>
        <v>0</v>
      </c>
      <c r="E6110" s="223">
        <f t="shared" si="538"/>
        <v>0</v>
      </c>
      <c r="F6110" s="223">
        <f t="shared" si="538"/>
        <v>0</v>
      </c>
      <c r="G6110" s="223">
        <f t="shared" si="538"/>
        <v>0</v>
      </c>
      <c r="H6110" s="223">
        <f t="shared" si="538"/>
        <v>0</v>
      </c>
      <c r="I6110" s="223">
        <f t="shared" si="538"/>
        <v>0</v>
      </c>
      <c r="J6110" s="223">
        <f t="shared" si="538"/>
        <v>0</v>
      </c>
      <c r="K6110" s="223">
        <f t="shared" si="538"/>
        <v>0</v>
      </c>
      <c r="L6110" s="223">
        <f t="shared" si="538"/>
        <v>0</v>
      </c>
      <c r="M6110" s="223">
        <f t="shared" si="538"/>
        <v>0</v>
      </c>
      <c r="N6110" s="223">
        <f t="shared" si="538"/>
        <v>0</v>
      </c>
      <c r="O6110" s="223">
        <f t="shared" si="538"/>
        <v>0</v>
      </c>
      <c r="P6110" s="223">
        <f t="shared" si="538"/>
        <v>0</v>
      </c>
      <c r="Q6110" s="223">
        <f t="shared" si="538"/>
        <v>0</v>
      </c>
      <c r="R6110" s="223">
        <f t="shared" si="538"/>
        <v>0</v>
      </c>
    </row>
    <row r="6111" spans="1:18" hidden="1" outlineLevel="1" x14ac:dyDescent="0.25"/>
    <row r="6112" spans="1:18" hidden="1" outlineLevel="1" x14ac:dyDescent="0.25">
      <c r="A6112" s="221" t="s">
        <v>668</v>
      </c>
      <c r="B6112" s="221"/>
      <c r="C6112" s="220"/>
      <c r="D6112" s="215" t="e">
        <f>IRR(D6110:R6110)</f>
        <v>#NUM!</v>
      </c>
    </row>
    <row r="6113" spans="1:18" collapsed="1" x14ac:dyDescent="0.25"/>
    <row r="6115" spans="1:18" s="169" customFormat="1" x14ac:dyDescent="0.25">
      <c r="A6115" s="169" t="s">
        <v>924</v>
      </c>
    </row>
    <row r="6116" spans="1:18" hidden="1" outlineLevel="1" x14ac:dyDescent="0.25"/>
    <row r="6117" spans="1:18" hidden="1" outlineLevel="1" x14ac:dyDescent="0.25">
      <c r="A6117" s="217" t="s">
        <v>644</v>
      </c>
      <c r="B6117" s="208"/>
    </row>
    <row r="6118" spans="1:18" ht="15.75" hidden="1" outlineLevel="1" thickBot="1" x14ac:dyDescent="0.3">
      <c r="A6118" s="219" t="s">
        <v>12</v>
      </c>
      <c r="B6118" s="243"/>
    </row>
    <row r="6119" spans="1:18" hidden="1" outlineLevel="1" x14ac:dyDescent="0.25"/>
    <row r="6120" spans="1:18" hidden="1" outlineLevel="1" x14ac:dyDescent="0.25">
      <c r="A6120" s="53" t="s">
        <v>14</v>
      </c>
      <c r="B6120" s="53"/>
      <c r="C6120" s="223">
        <v>0</v>
      </c>
      <c r="D6120" s="223">
        <v>1</v>
      </c>
      <c r="E6120" s="223">
        <v>2</v>
      </c>
      <c r="F6120" s="223">
        <v>3</v>
      </c>
      <c r="G6120" s="223">
        <v>4</v>
      </c>
      <c r="H6120" s="223">
        <v>5</v>
      </c>
      <c r="I6120" s="223">
        <v>6</v>
      </c>
      <c r="J6120" s="223">
        <v>7</v>
      </c>
      <c r="K6120" s="223">
        <v>8</v>
      </c>
      <c r="L6120" s="223">
        <v>9</v>
      </c>
      <c r="M6120" s="223">
        <v>10</v>
      </c>
      <c r="N6120" s="223">
        <v>11</v>
      </c>
      <c r="O6120" s="223">
        <v>12</v>
      </c>
      <c r="P6120" s="223">
        <v>13</v>
      </c>
      <c r="Q6120" s="223">
        <v>14</v>
      </c>
      <c r="R6120" s="223">
        <v>15</v>
      </c>
    </row>
    <row r="6121" spans="1:18" hidden="1" outlineLevel="1" x14ac:dyDescent="0.25"/>
    <row r="6122" spans="1:18" hidden="1" outlineLevel="1" x14ac:dyDescent="0.25">
      <c r="A6122" s="53" t="s">
        <v>59</v>
      </c>
      <c r="B6122" s="53"/>
      <c r="C6122" s="244"/>
      <c r="D6122" s="244"/>
      <c r="E6122" s="244"/>
      <c r="F6122" s="244"/>
      <c r="G6122" s="244"/>
      <c r="H6122" s="244"/>
      <c r="I6122" s="244"/>
      <c r="J6122" s="244"/>
      <c r="K6122" s="244"/>
      <c r="L6122" s="244"/>
      <c r="M6122" s="244"/>
      <c r="N6122" s="244"/>
      <c r="O6122" s="244"/>
      <c r="P6122" s="244"/>
      <c r="Q6122" s="244"/>
      <c r="R6122" s="244"/>
    </row>
    <row r="6123" spans="1:18" hidden="1" outlineLevel="1" x14ac:dyDescent="0.25">
      <c r="A6123" s="53" t="s">
        <v>824</v>
      </c>
      <c r="B6123" s="53"/>
      <c r="C6123" s="244"/>
      <c r="D6123" s="244"/>
      <c r="E6123" s="244"/>
      <c r="F6123" s="244"/>
      <c r="G6123" s="244"/>
      <c r="H6123" s="244"/>
      <c r="I6123" s="244"/>
      <c r="J6123" s="244"/>
      <c r="K6123" s="244"/>
      <c r="L6123" s="244"/>
      <c r="M6123" s="244"/>
      <c r="N6123" s="244"/>
      <c r="O6123" s="244"/>
      <c r="P6123" s="244"/>
      <c r="Q6123" s="244"/>
      <c r="R6123" s="244"/>
    </row>
    <row r="6124" spans="1:18" hidden="1" outlineLevel="1" x14ac:dyDescent="0.25">
      <c r="A6124" s="53" t="s">
        <v>825</v>
      </c>
      <c r="B6124" s="53"/>
      <c r="C6124" s="244"/>
      <c r="D6124" s="244"/>
      <c r="E6124" s="244"/>
      <c r="F6124" s="244"/>
      <c r="G6124" s="244"/>
      <c r="H6124" s="244"/>
      <c r="I6124" s="244"/>
      <c r="J6124" s="244"/>
      <c r="K6124" s="244"/>
      <c r="L6124" s="244"/>
      <c r="M6124" s="244"/>
      <c r="N6124" s="244"/>
      <c r="O6124" s="244"/>
      <c r="P6124" s="244"/>
      <c r="Q6124" s="244"/>
      <c r="R6124" s="244"/>
    </row>
    <row r="6125" spans="1:18" hidden="1" outlineLevel="1" x14ac:dyDescent="0.25"/>
    <row r="6126" spans="1:18" hidden="1" outlineLevel="2" x14ac:dyDescent="0.25">
      <c r="A6126" s="222" t="str">
        <f>'Usages mobilité'!A4</f>
        <v>Usage mobilité n°1</v>
      </c>
      <c r="B6126" s="222" t="s">
        <v>41</v>
      </c>
      <c r="C6126" s="222"/>
      <c r="D6126" s="223">
        <f>IF(B$6117&lt;&gt;"",IF(B$6117='Usages mobilité'!BF4,'Usages mobilité'!BD4,0),0)</f>
        <v>0</v>
      </c>
      <c r="E6126" s="223">
        <f t="shared" ref="E6126:R6135" si="539">$D6126</f>
        <v>0</v>
      </c>
      <c r="F6126" s="223">
        <f t="shared" si="539"/>
        <v>0</v>
      </c>
      <c r="G6126" s="223">
        <f t="shared" si="539"/>
        <v>0</v>
      </c>
      <c r="H6126" s="223">
        <f t="shared" si="539"/>
        <v>0</v>
      </c>
      <c r="I6126" s="223">
        <f t="shared" si="539"/>
        <v>0</v>
      </c>
      <c r="J6126" s="223">
        <f t="shared" si="539"/>
        <v>0</v>
      </c>
      <c r="K6126" s="223">
        <f t="shared" si="539"/>
        <v>0</v>
      </c>
      <c r="L6126" s="223">
        <f t="shared" si="539"/>
        <v>0</v>
      </c>
      <c r="M6126" s="223">
        <f t="shared" si="539"/>
        <v>0</v>
      </c>
      <c r="N6126" s="223">
        <f t="shared" si="539"/>
        <v>0</v>
      </c>
      <c r="O6126" s="223">
        <f t="shared" si="539"/>
        <v>0</v>
      </c>
      <c r="P6126" s="223">
        <f t="shared" si="539"/>
        <v>0</v>
      </c>
      <c r="Q6126" s="223">
        <f t="shared" si="539"/>
        <v>0</v>
      </c>
      <c r="R6126" s="223">
        <f t="shared" si="539"/>
        <v>0</v>
      </c>
    </row>
    <row r="6127" spans="1:18" hidden="1" outlineLevel="2" x14ac:dyDescent="0.25">
      <c r="A6127" s="222" t="str">
        <f>'Usages mobilité'!A5</f>
        <v>Usage mobilité n°2</v>
      </c>
      <c r="B6127" s="222" t="s">
        <v>41</v>
      </c>
      <c r="C6127" s="222"/>
      <c r="D6127" s="223">
        <f>IF(B$6117&lt;&gt;"",IF(B$6117='Usages mobilité'!BF5,'Usages mobilité'!BD5,0),0)</f>
        <v>0</v>
      </c>
      <c r="E6127" s="223">
        <f t="shared" si="539"/>
        <v>0</v>
      </c>
      <c r="F6127" s="223">
        <f t="shared" si="539"/>
        <v>0</v>
      </c>
      <c r="G6127" s="223">
        <f t="shared" si="539"/>
        <v>0</v>
      </c>
      <c r="H6127" s="223">
        <f t="shared" si="539"/>
        <v>0</v>
      </c>
      <c r="I6127" s="223">
        <f t="shared" si="539"/>
        <v>0</v>
      </c>
      <c r="J6127" s="223">
        <f t="shared" si="539"/>
        <v>0</v>
      </c>
      <c r="K6127" s="223">
        <f t="shared" si="539"/>
        <v>0</v>
      </c>
      <c r="L6127" s="223">
        <f t="shared" si="539"/>
        <v>0</v>
      </c>
      <c r="M6127" s="223">
        <f t="shared" si="539"/>
        <v>0</v>
      </c>
      <c r="N6127" s="223">
        <f t="shared" si="539"/>
        <v>0</v>
      </c>
      <c r="O6127" s="223">
        <f t="shared" si="539"/>
        <v>0</v>
      </c>
      <c r="P6127" s="223">
        <f t="shared" si="539"/>
        <v>0</v>
      </c>
      <c r="Q6127" s="223">
        <f t="shared" si="539"/>
        <v>0</v>
      </c>
      <c r="R6127" s="223">
        <f t="shared" si="539"/>
        <v>0</v>
      </c>
    </row>
    <row r="6128" spans="1:18" hidden="1" outlineLevel="2" x14ac:dyDescent="0.25">
      <c r="A6128" s="222" t="str">
        <f>'Usages mobilité'!A6</f>
        <v>Usage mobilité n°3</v>
      </c>
      <c r="B6128" s="222" t="s">
        <v>41</v>
      </c>
      <c r="C6128" s="222"/>
      <c r="D6128" s="223">
        <f>IF(B$6117&lt;&gt;"",IF(B$6117='Usages mobilité'!BF6,'Usages mobilité'!BD6,0),0)</f>
        <v>0</v>
      </c>
      <c r="E6128" s="223">
        <f t="shared" si="539"/>
        <v>0</v>
      </c>
      <c r="F6128" s="223">
        <f t="shared" si="539"/>
        <v>0</v>
      </c>
      <c r="G6128" s="223">
        <f t="shared" si="539"/>
        <v>0</v>
      </c>
      <c r="H6128" s="223">
        <f t="shared" si="539"/>
        <v>0</v>
      </c>
      <c r="I6128" s="223">
        <f t="shared" si="539"/>
        <v>0</v>
      </c>
      <c r="J6128" s="223">
        <f t="shared" si="539"/>
        <v>0</v>
      </c>
      <c r="K6128" s="223">
        <f t="shared" si="539"/>
        <v>0</v>
      </c>
      <c r="L6128" s="223">
        <f t="shared" si="539"/>
        <v>0</v>
      </c>
      <c r="M6128" s="223">
        <f t="shared" si="539"/>
        <v>0</v>
      </c>
      <c r="N6128" s="223">
        <f t="shared" si="539"/>
        <v>0</v>
      </c>
      <c r="O6128" s="223">
        <f t="shared" si="539"/>
        <v>0</v>
      </c>
      <c r="P6128" s="223">
        <f t="shared" si="539"/>
        <v>0</v>
      </c>
      <c r="Q6128" s="223">
        <f t="shared" si="539"/>
        <v>0</v>
      </c>
      <c r="R6128" s="223">
        <f t="shared" si="539"/>
        <v>0</v>
      </c>
    </row>
    <row r="6129" spans="1:18" hidden="1" outlineLevel="2" x14ac:dyDescent="0.25">
      <c r="A6129" s="222" t="str">
        <f>'Usages mobilité'!A7</f>
        <v>Usage mobilité n°4</v>
      </c>
      <c r="B6129" s="222" t="s">
        <v>41</v>
      </c>
      <c r="C6129" s="222"/>
      <c r="D6129" s="223">
        <f>IF(B$6117&lt;&gt;"",IF(B$6117='Usages mobilité'!BF7,'Usages mobilité'!BD7,0),0)</f>
        <v>0</v>
      </c>
      <c r="E6129" s="223">
        <f t="shared" si="539"/>
        <v>0</v>
      </c>
      <c r="F6129" s="223">
        <f t="shared" si="539"/>
        <v>0</v>
      </c>
      <c r="G6129" s="223">
        <f t="shared" si="539"/>
        <v>0</v>
      </c>
      <c r="H6129" s="223">
        <f t="shared" si="539"/>
        <v>0</v>
      </c>
      <c r="I6129" s="223">
        <f t="shared" si="539"/>
        <v>0</v>
      </c>
      <c r="J6129" s="223">
        <f t="shared" si="539"/>
        <v>0</v>
      </c>
      <c r="K6129" s="223">
        <f t="shared" si="539"/>
        <v>0</v>
      </c>
      <c r="L6129" s="223">
        <f t="shared" si="539"/>
        <v>0</v>
      </c>
      <c r="M6129" s="223">
        <f t="shared" si="539"/>
        <v>0</v>
      </c>
      <c r="N6129" s="223">
        <f t="shared" si="539"/>
        <v>0</v>
      </c>
      <c r="O6129" s="223">
        <f t="shared" si="539"/>
        <v>0</v>
      </c>
      <c r="P6129" s="223">
        <f t="shared" si="539"/>
        <v>0</v>
      </c>
      <c r="Q6129" s="223">
        <f t="shared" si="539"/>
        <v>0</v>
      </c>
      <c r="R6129" s="223">
        <f t="shared" si="539"/>
        <v>0</v>
      </c>
    </row>
    <row r="6130" spans="1:18" hidden="1" outlineLevel="2" x14ac:dyDescent="0.25">
      <c r="A6130" s="222" t="str">
        <f>'Usages mobilité'!A8</f>
        <v>Usage mobilité n°5</v>
      </c>
      <c r="B6130" s="222" t="s">
        <v>41</v>
      </c>
      <c r="C6130" s="222"/>
      <c r="D6130" s="223">
        <f>IF(B$6117&lt;&gt;"",IF(B$6117='Usages mobilité'!BF8,'Usages mobilité'!BD8,0),0)</f>
        <v>0</v>
      </c>
      <c r="E6130" s="223">
        <f t="shared" si="539"/>
        <v>0</v>
      </c>
      <c r="F6130" s="223">
        <f t="shared" si="539"/>
        <v>0</v>
      </c>
      <c r="G6130" s="223">
        <f t="shared" si="539"/>
        <v>0</v>
      </c>
      <c r="H6130" s="223">
        <f t="shared" si="539"/>
        <v>0</v>
      </c>
      <c r="I6130" s="223">
        <f t="shared" si="539"/>
        <v>0</v>
      </c>
      <c r="J6130" s="223">
        <f t="shared" si="539"/>
        <v>0</v>
      </c>
      <c r="K6130" s="223">
        <f t="shared" si="539"/>
        <v>0</v>
      </c>
      <c r="L6130" s="223">
        <f t="shared" si="539"/>
        <v>0</v>
      </c>
      <c r="M6130" s="223">
        <f t="shared" si="539"/>
        <v>0</v>
      </c>
      <c r="N6130" s="223">
        <f t="shared" si="539"/>
        <v>0</v>
      </c>
      <c r="O6130" s="223">
        <f t="shared" si="539"/>
        <v>0</v>
      </c>
      <c r="P6130" s="223">
        <f t="shared" si="539"/>
        <v>0</v>
      </c>
      <c r="Q6130" s="223">
        <f t="shared" si="539"/>
        <v>0</v>
      </c>
      <c r="R6130" s="223">
        <f t="shared" si="539"/>
        <v>0</v>
      </c>
    </row>
    <row r="6131" spans="1:18" hidden="1" outlineLevel="2" x14ac:dyDescent="0.25">
      <c r="A6131" s="222" t="str">
        <f>'Usages mobilité'!A9</f>
        <v>Usage mobilité n°6</v>
      </c>
      <c r="B6131" s="222" t="s">
        <v>41</v>
      </c>
      <c r="C6131" s="222"/>
      <c r="D6131" s="223">
        <f>IF(B$6117&lt;&gt;"",IF(B$6117='Usages mobilité'!BF9,'Usages mobilité'!BD9,0),0)</f>
        <v>0</v>
      </c>
      <c r="E6131" s="223">
        <f t="shared" si="539"/>
        <v>0</v>
      </c>
      <c r="F6131" s="223">
        <f t="shared" si="539"/>
        <v>0</v>
      </c>
      <c r="G6131" s="223">
        <f t="shared" si="539"/>
        <v>0</v>
      </c>
      <c r="H6131" s="223">
        <f t="shared" si="539"/>
        <v>0</v>
      </c>
      <c r="I6131" s="223">
        <f t="shared" si="539"/>
        <v>0</v>
      </c>
      <c r="J6131" s="223">
        <f t="shared" si="539"/>
        <v>0</v>
      </c>
      <c r="K6131" s="223">
        <f t="shared" si="539"/>
        <v>0</v>
      </c>
      <c r="L6131" s="223">
        <f t="shared" si="539"/>
        <v>0</v>
      </c>
      <c r="M6131" s="223">
        <f t="shared" si="539"/>
        <v>0</v>
      </c>
      <c r="N6131" s="223">
        <f t="shared" si="539"/>
        <v>0</v>
      </c>
      <c r="O6131" s="223">
        <f t="shared" si="539"/>
        <v>0</v>
      </c>
      <c r="P6131" s="223">
        <f t="shared" si="539"/>
        <v>0</v>
      </c>
      <c r="Q6131" s="223">
        <f t="shared" si="539"/>
        <v>0</v>
      </c>
      <c r="R6131" s="223">
        <f t="shared" si="539"/>
        <v>0</v>
      </c>
    </row>
    <row r="6132" spans="1:18" hidden="1" outlineLevel="2" x14ac:dyDescent="0.25">
      <c r="A6132" s="222" t="str">
        <f>'Usages mobilité'!A10</f>
        <v>Usage mobilité n°7</v>
      </c>
      <c r="B6132" s="222" t="s">
        <v>41</v>
      </c>
      <c r="C6132" s="222"/>
      <c r="D6132" s="223">
        <f>IF(B$6117&lt;&gt;"",IF(B$6117='Usages mobilité'!BF10,'Usages mobilité'!BD10,0),0)</f>
        <v>0</v>
      </c>
      <c r="E6132" s="223">
        <f t="shared" si="539"/>
        <v>0</v>
      </c>
      <c r="F6132" s="223">
        <f t="shared" si="539"/>
        <v>0</v>
      </c>
      <c r="G6132" s="223">
        <f t="shared" si="539"/>
        <v>0</v>
      </c>
      <c r="H6132" s="223">
        <f t="shared" si="539"/>
        <v>0</v>
      </c>
      <c r="I6132" s="223">
        <f t="shared" si="539"/>
        <v>0</v>
      </c>
      <c r="J6132" s="223">
        <f t="shared" si="539"/>
        <v>0</v>
      </c>
      <c r="K6132" s="223">
        <f t="shared" si="539"/>
        <v>0</v>
      </c>
      <c r="L6132" s="223">
        <f t="shared" si="539"/>
        <v>0</v>
      </c>
      <c r="M6132" s="223">
        <f t="shared" si="539"/>
        <v>0</v>
      </c>
      <c r="N6132" s="223">
        <f t="shared" si="539"/>
        <v>0</v>
      </c>
      <c r="O6132" s="223">
        <f t="shared" si="539"/>
        <v>0</v>
      </c>
      <c r="P6132" s="223">
        <f t="shared" si="539"/>
        <v>0</v>
      </c>
      <c r="Q6132" s="223">
        <f t="shared" si="539"/>
        <v>0</v>
      </c>
      <c r="R6132" s="223">
        <f t="shared" si="539"/>
        <v>0</v>
      </c>
    </row>
    <row r="6133" spans="1:18" hidden="1" outlineLevel="2" x14ac:dyDescent="0.25">
      <c r="A6133" s="222" t="str">
        <f>'Usages mobilité'!A11</f>
        <v>Usage mobilité n°8</v>
      </c>
      <c r="B6133" s="222" t="s">
        <v>41</v>
      </c>
      <c r="C6133" s="222"/>
      <c r="D6133" s="223">
        <f>IF(B$6117&lt;&gt;"",IF(B$6117='Usages mobilité'!BF11,'Usages mobilité'!BD11,0),0)</f>
        <v>0</v>
      </c>
      <c r="E6133" s="223">
        <f t="shared" si="539"/>
        <v>0</v>
      </c>
      <c r="F6133" s="223">
        <f t="shared" si="539"/>
        <v>0</v>
      </c>
      <c r="G6133" s="223">
        <f t="shared" si="539"/>
        <v>0</v>
      </c>
      <c r="H6133" s="223">
        <f t="shared" si="539"/>
        <v>0</v>
      </c>
      <c r="I6133" s="223">
        <f t="shared" si="539"/>
        <v>0</v>
      </c>
      <c r="J6133" s="223">
        <f t="shared" si="539"/>
        <v>0</v>
      </c>
      <c r="K6133" s="223">
        <f t="shared" si="539"/>
        <v>0</v>
      </c>
      <c r="L6133" s="223">
        <f t="shared" si="539"/>
        <v>0</v>
      </c>
      <c r="M6133" s="223">
        <f t="shared" si="539"/>
        <v>0</v>
      </c>
      <c r="N6133" s="223">
        <f t="shared" si="539"/>
        <v>0</v>
      </c>
      <c r="O6133" s="223">
        <f t="shared" si="539"/>
        <v>0</v>
      </c>
      <c r="P6133" s="223">
        <f t="shared" si="539"/>
        <v>0</v>
      </c>
      <c r="Q6133" s="223">
        <f t="shared" si="539"/>
        <v>0</v>
      </c>
      <c r="R6133" s="223">
        <f t="shared" si="539"/>
        <v>0</v>
      </c>
    </row>
    <row r="6134" spans="1:18" hidden="1" outlineLevel="2" x14ac:dyDescent="0.25">
      <c r="A6134" s="222" t="str">
        <f>'Usages mobilité'!A12</f>
        <v>Usage mobilité n°9</v>
      </c>
      <c r="B6134" s="222" t="s">
        <v>41</v>
      </c>
      <c r="C6134" s="222"/>
      <c r="D6134" s="223">
        <f>IF(B$6117&lt;&gt;"",IF(B$6117='Usages mobilité'!BF12,'Usages mobilité'!BD12,0),0)</f>
        <v>0</v>
      </c>
      <c r="E6134" s="223">
        <f t="shared" si="539"/>
        <v>0</v>
      </c>
      <c r="F6134" s="223">
        <f t="shared" si="539"/>
        <v>0</v>
      </c>
      <c r="G6134" s="223">
        <f t="shared" si="539"/>
        <v>0</v>
      </c>
      <c r="H6134" s="223">
        <f t="shared" si="539"/>
        <v>0</v>
      </c>
      <c r="I6134" s="223">
        <f t="shared" si="539"/>
        <v>0</v>
      </c>
      <c r="J6134" s="223">
        <f t="shared" si="539"/>
        <v>0</v>
      </c>
      <c r="K6134" s="223">
        <f t="shared" si="539"/>
        <v>0</v>
      </c>
      <c r="L6134" s="223">
        <f t="shared" si="539"/>
        <v>0</v>
      </c>
      <c r="M6134" s="223">
        <f t="shared" si="539"/>
        <v>0</v>
      </c>
      <c r="N6134" s="223">
        <f t="shared" si="539"/>
        <v>0</v>
      </c>
      <c r="O6134" s="223">
        <f t="shared" si="539"/>
        <v>0</v>
      </c>
      <c r="P6134" s="223">
        <f t="shared" si="539"/>
        <v>0</v>
      </c>
      <c r="Q6134" s="223">
        <f t="shared" si="539"/>
        <v>0</v>
      </c>
      <c r="R6134" s="223">
        <f t="shared" si="539"/>
        <v>0</v>
      </c>
    </row>
    <row r="6135" spans="1:18" hidden="1" outlineLevel="2" x14ac:dyDescent="0.25">
      <c r="A6135" s="222" t="str">
        <f>'Usages mobilité'!A13</f>
        <v>Usage mobilité n°10</v>
      </c>
      <c r="B6135" s="222" t="s">
        <v>41</v>
      </c>
      <c r="C6135" s="222"/>
      <c r="D6135" s="223">
        <f>IF(B$6117&lt;&gt;"",IF(B$6117='Usages mobilité'!BF13,'Usages mobilité'!BD13,0),0)</f>
        <v>0</v>
      </c>
      <c r="E6135" s="223">
        <f t="shared" si="539"/>
        <v>0</v>
      </c>
      <c r="F6135" s="223">
        <f t="shared" si="539"/>
        <v>0</v>
      </c>
      <c r="G6135" s="223">
        <f t="shared" si="539"/>
        <v>0</v>
      </c>
      <c r="H6135" s="223">
        <f t="shared" si="539"/>
        <v>0</v>
      </c>
      <c r="I6135" s="223">
        <f t="shared" si="539"/>
        <v>0</v>
      </c>
      <c r="J6135" s="223">
        <f t="shared" si="539"/>
        <v>0</v>
      </c>
      <c r="K6135" s="223">
        <f t="shared" si="539"/>
        <v>0</v>
      </c>
      <c r="L6135" s="223">
        <f t="shared" si="539"/>
        <v>0</v>
      </c>
      <c r="M6135" s="223">
        <f t="shared" si="539"/>
        <v>0</v>
      </c>
      <c r="N6135" s="223">
        <f t="shared" si="539"/>
        <v>0</v>
      </c>
      <c r="O6135" s="223">
        <f t="shared" si="539"/>
        <v>0</v>
      </c>
      <c r="P6135" s="223">
        <f t="shared" si="539"/>
        <v>0</v>
      </c>
      <c r="Q6135" s="223">
        <f t="shared" si="539"/>
        <v>0</v>
      </c>
      <c r="R6135" s="223">
        <f t="shared" si="539"/>
        <v>0</v>
      </c>
    </row>
    <row r="6136" spans="1:18" hidden="1" outlineLevel="2" x14ac:dyDescent="0.25">
      <c r="A6136" s="222" t="str">
        <f>'Usages mobilité'!A14</f>
        <v>Usage mobilité n°11</v>
      </c>
      <c r="B6136" s="222" t="s">
        <v>41</v>
      </c>
      <c r="C6136" s="222"/>
      <c r="D6136" s="223">
        <f>IF(B$6117&lt;&gt;"",IF(B$6117='Usages mobilité'!BF14,'Usages mobilité'!BD14,0),0)</f>
        <v>0</v>
      </c>
      <c r="E6136" s="223">
        <f t="shared" ref="E6136:R6145" si="540">$D6136</f>
        <v>0</v>
      </c>
      <c r="F6136" s="223">
        <f t="shared" si="540"/>
        <v>0</v>
      </c>
      <c r="G6136" s="223">
        <f t="shared" si="540"/>
        <v>0</v>
      </c>
      <c r="H6136" s="223">
        <f t="shared" si="540"/>
        <v>0</v>
      </c>
      <c r="I6136" s="223">
        <f t="shared" si="540"/>
        <v>0</v>
      </c>
      <c r="J6136" s="223">
        <f t="shared" si="540"/>
        <v>0</v>
      </c>
      <c r="K6136" s="223">
        <f t="shared" si="540"/>
        <v>0</v>
      </c>
      <c r="L6136" s="223">
        <f t="shared" si="540"/>
        <v>0</v>
      </c>
      <c r="M6136" s="223">
        <f t="shared" si="540"/>
        <v>0</v>
      </c>
      <c r="N6136" s="223">
        <f t="shared" si="540"/>
        <v>0</v>
      </c>
      <c r="O6136" s="223">
        <f t="shared" si="540"/>
        <v>0</v>
      </c>
      <c r="P6136" s="223">
        <f t="shared" si="540"/>
        <v>0</v>
      </c>
      <c r="Q6136" s="223">
        <f t="shared" si="540"/>
        <v>0</v>
      </c>
      <c r="R6136" s="223">
        <f t="shared" si="540"/>
        <v>0</v>
      </c>
    </row>
    <row r="6137" spans="1:18" hidden="1" outlineLevel="2" x14ac:dyDescent="0.25">
      <c r="A6137" s="222" t="str">
        <f>'Usages mobilité'!A15</f>
        <v>Usage mobilité n°12</v>
      </c>
      <c r="B6137" s="222" t="s">
        <v>41</v>
      </c>
      <c r="C6137" s="222"/>
      <c r="D6137" s="223">
        <f>IF(B$6117&lt;&gt;"",IF(B$6117='Usages mobilité'!BF15,'Usages mobilité'!BD15,0),0)</f>
        <v>0</v>
      </c>
      <c r="E6137" s="223">
        <f t="shared" si="540"/>
        <v>0</v>
      </c>
      <c r="F6137" s="223">
        <f t="shared" si="540"/>
        <v>0</v>
      </c>
      <c r="G6137" s="223">
        <f t="shared" si="540"/>
        <v>0</v>
      </c>
      <c r="H6137" s="223">
        <f t="shared" si="540"/>
        <v>0</v>
      </c>
      <c r="I6137" s="223">
        <f t="shared" si="540"/>
        <v>0</v>
      </c>
      <c r="J6137" s="223">
        <f t="shared" si="540"/>
        <v>0</v>
      </c>
      <c r="K6137" s="223">
        <f t="shared" si="540"/>
        <v>0</v>
      </c>
      <c r="L6137" s="223">
        <f t="shared" si="540"/>
        <v>0</v>
      </c>
      <c r="M6137" s="223">
        <f t="shared" si="540"/>
        <v>0</v>
      </c>
      <c r="N6137" s="223">
        <f t="shared" si="540"/>
        <v>0</v>
      </c>
      <c r="O6137" s="223">
        <f t="shared" si="540"/>
        <v>0</v>
      </c>
      <c r="P6137" s="223">
        <f t="shared" si="540"/>
        <v>0</v>
      </c>
      <c r="Q6137" s="223">
        <f t="shared" si="540"/>
        <v>0</v>
      </c>
      <c r="R6137" s="223">
        <f t="shared" si="540"/>
        <v>0</v>
      </c>
    </row>
    <row r="6138" spans="1:18" hidden="1" outlineLevel="2" x14ac:dyDescent="0.25">
      <c r="A6138" s="222" t="str">
        <f>'Usages mobilité'!A16</f>
        <v>Usage mobilité n°13</v>
      </c>
      <c r="B6138" s="222" t="s">
        <v>41</v>
      </c>
      <c r="C6138" s="222"/>
      <c r="D6138" s="223">
        <f>IF(B$6117&lt;&gt;"",IF(B$6117='Usages mobilité'!BF16,'Usages mobilité'!BD16,0),0)</f>
        <v>0</v>
      </c>
      <c r="E6138" s="223">
        <f t="shared" si="540"/>
        <v>0</v>
      </c>
      <c r="F6138" s="223">
        <f t="shared" si="540"/>
        <v>0</v>
      </c>
      <c r="G6138" s="223">
        <f t="shared" si="540"/>
        <v>0</v>
      </c>
      <c r="H6138" s="223">
        <f t="shared" si="540"/>
        <v>0</v>
      </c>
      <c r="I6138" s="223">
        <f t="shared" si="540"/>
        <v>0</v>
      </c>
      <c r="J6138" s="223">
        <f t="shared" si="540"/>
        <v>0</v>
      </c>
      <c r="K6138" s="223">
        <f t="shared" si="540"/>
        <v>0</v>
      </c>
      <c r="L6138" s="223">
        <f t="shared" si="540"/>
        <v>0</v>
      </c>
      <c r="M6138" s="223">
        <f t="shared" si="540"/>
        <v>0</v>
      </c>
      <c r="N6138" s="223">
        <f t="shared" si="540"/>
        <v>0</v>
      </c>
      <c r="O6138" s="223">
        <f t="shared" si="540"/>
        <v>0</v>
      </c>
      <c r="P6138" s="223">
        <f t="shared" si="540"/>
        <v>0</v>
      </c>
      <c r="Q6138" s="223">
        <f t="shared" si="540"/>
        <v>0</v>
      </c>
      <c r="R6138" s="223">
        <f t="shared" si="540"/>
        <v>0</v>
      </c>
    </row>
    <row r="6139" spans="1:18" hidden="1" outlineLevel="2" x14ac:dyDescent="0.25">
      <c r="A6139" s="222" t="str">
        <f>'Usages mobilité'!A17</f>
        <v>Usage mobilité n°14</v>
      </c>
      <c r="B6139" s="222" t="s">
        <v>41</v>
      </c>
      <c r="C6139" s="222"/>
      <c r="D6139" s="223">
        <f>IF(B$6117&lt;&gt;"",IF(B$6117='Usages mobilité'!BF17,'Usages mobilité'!BD17,0),0)</f>
        <v>0</v>
      </c>
      <c r="E6139" s="223">
        <f t="shared" si="540"/>
        <v>0</v>
      </c>
      <c r="F6139" s="223">
        <f t="shared" si="540"/>
        <v>0</v>
      </c>
      <c r="G6139" s="223">
        <f t="shared" si="540"/>
        <v>0</v>
      </c>
      <c r="H6139" s="223">
        <f t="shared" si="540"/>
        <v>0</v>
      </c>
      <c r="I6139" s="223">
        <f t="shared" si="540"/>
        <v>0</v>
      </c>
      <c r="J6139" s="223">
        <f t="shared" si="540"/>
        <v>0</v>
      </c>
      <c r="K6139" s="223">
        <f t="shared" si="540"/>
        <v>0</v>
      </c>
      <c r="L6139" s="223">
        <f t="shared" si="540"/>
        <v>0</v>
      </c>
      <c r="M6139" s="223">
        <f t="shared" si="540"/>
        <v>0</v>
      </c>
      <c r="N6139" s="223">
        <f t="shared" si="540"/>
        <v>0</v>
      </c>
      <c r="O6139" s="223">
        <f t="shared" si="540"/>
        <v>0</v>
      </c>
      <c r="P6139" s="223">
        <f t="shared" si="540"/>
        <v>0</v>
      </c>
      <c r="Q6139" s="223">
        <f t="shared" si="540"/>
        <v>0</v>
      </c>
      <c r="R6139" s="223">
        <f t="shared" si="540"/>
        <v>0</v>
      </c>
    </row>
    <row r="6140" spans="1:18" hidden="1" outlineLevel="2" x14ac:dyDescent="0.25">
      <c r="A6140" s="222" t="str">
        <f>'Usages mobilité'!A18</f>
        <v>Usage mobilité n°15</v>
      </c>
      <c r="B6140" s="222" t="s">
        <v>41</v>
      </c>
      <c r="C6140" s="222"/>
      <c r="D6140" s="223">
        <f>IF(B$6117&lt;&gt;"",IF(B$6117='Usages mobilité'!BF18,'Usages mobilité'!BD18,0),0)</f>
        <v>0</v>
      </c>
      <c r="E6140" s="223">
        <f t="shared" si="540"/>
        <v>0</v>
      </c>
      <c r="F6140" s="223">
        <f t="shared" si="540"/>
        <v>0</v>
      </c>
      <c r="G6140" s="223">
        <f t="shared" si="540"/>
        <v>0</v>
      </c>
      <c r="H6140" s="223">
        <f t="shared" si="540"/>
        <v>0</v>
      </c>
      <c r="I6140" s="223">
        <f t="shared" si="540"/>
        <v>0</v>
      </c>
      <c r="J6140" s="223">
        <f t="shared" si="540"/>
        <v>0</v>
      </c>
      <c r="K6140" s="223">
        <f t="shared" si="540"/>
        <v>0</v>
      </c>
      <c r="L6140" s="223">
        <f t="shared" si="540"/>
        <v>0</v>
      </c>
      <c r="M6140" s="223">
        <f t="shared" si="540"/>
        <v>0</v>
      </c>
      <c r="N6140" s="223">
        <f t="shared" si="540"/>
        <v>0</v>
      </c>
      <c r="O6140" s="223">
        <f t="shared" si="540"/>
        <v>0</v>
      </c>
      <c r="P6140" s="223">
        <f t="shared" si="540"/>
        <v>0</v>
      </c>
      <c r="Q6140" s="223">
        <f t="shared" si="540"/>
        <v>0</v>
      </c>
      <c r="R6140" s="223">
        <f t="shared" si="540"/>
        <v>0</v>
      </c>
    </row>
    <row r="6141" spans="1:18" hidden="1" outlineLevel="2" x14ac:dyDescent="0.25">
      <c r="A6141" s="222" t="str">
        <f>'Usages mobilité'!A19</f>
        <v>Usage mobilité n°16</v>
      </c>
      <c r="B6141" s="222" t="s">
        <v>41</v>
      </c>
      <c r="C6141" s="222"/>
      <c r="D6141" s="223">
        <f>IF(B$6117&lt;&gt;"",IF(B$6117='Usages mobilité'!BF19,'Usages mobilité'!BD19,0),0)</f>
        <v>0</v>
      </c>
      <c r="E6141" s="223">
        <f t="shared" si="540"/>
        <v>0</v>
      </c>
      <c r="F6141" s="223">
        <f t="shared" si="540"/>
        <v>0</v>
      </c>
      <c r="G6141" s="223">
        <f t="shared" si="540"/>
        <v>0</v>
      </c>
      <c r="H6141" s="223">
        <f t="shared" si="540"/>
        <v>0</v>
      </c>
      <c r="I6141" s="223">
        <f t="shared" si="540"/>
        <v>0</v>
      </c>
      <c r="J6141" s="223">
        <f t="shared" si="540"/>
        <v>0</v>
      </c>
      <c r="K6141" s="223">
        <f t="shared" si="540"/>
        <v>0</v>
      </c>
      <c r="L6141" s="223">
        <f t="shared" si="540"/>
        <v>0</v>
      </c>
      <c r="M6141" s="223">
        <f t="shared" si="540"/>
        <v>0</v>
      </c>
      <c r="N6141" s="223">
        <f t="shared" si="540"/>
        <v>0</v>
      </c>
      <c r="O6141" s="223">
        <f t="shared" si="540"/>
        <v>0</v>
      </c>
      <c r="P6141" s="223">
        <f t="shared" si="540"/>
        <v>0</v>
      </c>
      <c r="Q6141" s="223">
        <f t="shared" si="540"/>
        <v>0</v>
      </c>
      <c r="R6141" s="223">
        <f t="shared" si="540"/>
        <v>0</v>
      </c>
    </row>
    <row r="6142" spans="1:18" hidden="1" outlineLevel="2" x14ac:dyDescent="0.25">
      <c r="A6142" s="222" t="str">
        <f>'Usages mobilité'!A20</f>
        <v>Usage mobilité n°17</v>
      </c>
      <c r="B6142" s="222" t="s">
        <v>41</v>
      </c>
      <c r="C6142" s="222"/>
      <c r="D6142" s="223">
        <f>IF(B$6117&lt;&gt;"",IF(B$6117='Usages mobilité'!BF20,'Usages mobilité'!BD20,0),0)</f>
        <v>0</v>
      </c>
      <c r="E6142" s="223">
        <f t="shared" si="540"/>
        <v>0</v>
      </c>
      <c r="F6142" s="223">
        <f t="shared" si="540"/>
        <v>0</v>
      </c>
      <c r="G6142" s="223">
        <f t="shared" si="540"/>
        <v>0</v>
      </c>
      <c r="H6142" s="223">
        <f t="shared" si="540"/>
        <v>0</v>
      </c>
      <c r="I6142" s="223">
        <f t="shared" si="540"/>
        <v>0</v>
      </c>
      <c r="J6142" s="223">
        <f t="shared" si="540"/>
        <v>0</v>
      </c>
      <c r="K6142" s="223">
        <f t="shared" si="540"/>
        <v>0</v>
      </c>
      <c r="L6142" s="223">
        <f t="shared" si="540"/>
        <v>0</v>
      </c>
      <c r="M6142" s="223">
        <f t="shared" si="540"/>
        <v>0</v>
      </c>
      <c r="N6142" s="223">
        <f t="shared" si="540"/>
        <v>0</v>
      </c>
      <c r="O6142" s="223">
        <f t="shared" si="540"/>
        <v>0</v>
      </c>
      <c r="P6142" s="223">
        <f t="shared" si="540"/>
        <v>0</v>
      </c>
      <c r="Q6142" s="223">
        <f t="shared" si="540"/>
        <v>0</v>
      </c>
      <c r="R6142" s="223">
        <f t="shared" si="540"/>
        <v>0</v>
      </c>
    </row>
    <row r="6143" spans="1:18" hidden="1" outlineLevel="2" x14ac:dyDescent="0.25">
      <c r="A6143" s="222" t="str">
        <f>'Usages mobilité'!A21</f>
        <v>Usage mobilité n°18</v>
      </c>
      <c r="B6143" s="222" t="s">
        <v>41</v>
      </c>
      <c r="C6143" s="222"/>
      <c r="D6143" s="223">
        <f>IF(B$6117&lt;&gt;"",IF(B$6117='Usages mobilité'!BF21,'Usages mobilité'!BD21,0),0)</f>
        <v>0</v>
      </c>
      <c r="E6143" s="223">
        <f t="shared" si="540"/>
        <v>0</v>
      </c>
      <c r="F6143" s="223">
        <f t="shared" si="540"/>
        <v>0</v>
      </c>
      <c r="G6143" s="223">
        <f t="shared" si="540"/>
        <v>0</v>
      </c>
      <c r="H6143" s="223">
        <f t="shared" si="540"/>
        <v>0</v>
      </c>
      <c r="I6143" s="223">
        <f t="shared" si="540"/>
        <v>0</v>
      </c>
      <c r="J6143" s="223">
        <f t="shared" si="540"/>
        <v>0</v>
      </c>
      <c r="K6143" s="223">
        <f t="shared" si="540"/>
        <v>0</v>
      </c>
      <c r="L6143" s="223">
        <f t="shared" si="540"/>
        <v>0</v>
      </c>
      <c r="M6143" s="223">
        <f t="shared" si="540"/>
        <v>0</v>
      </c>
      <c r="N6143" s="223">
        <f t="shared" si="540"/>
        <v>0</v>
      </c>
      <c r="O6143" s="223">
        <f t="shared" si="540"/>
        <v>0</v>
      </c>
      <c r="P6143" s="223">
        <f t="shared" si="540"/>
        <v>0</v>
      </c>
      <c r="Q6143" s="223">
        <f t="shared" si="540"/>
        <v>0</v>
      </c>
      <c r="R6143" s="223">
        <f t="shared" si="540"/>
        <v>0</v>
      </c>
    </row>
    <row r="6144" spans="1:18" hidden="1" outlineLevel="2" x14ac:dyDescent="0.25">
      <c r="A6144" s="222" t="str">
        <f>'Usages mobilité'!A22</f>
        <v>Usage mobilité n°19</v>
      </c>
      <c r="B6144" s="222" t="s">
        <v>41</v>
      </c>
      <c r="C6144" s="222"/>
      <c r="D6144" s="223">
        <f>IF(B$6117&lt;&gt;"",IF(B$6117='Usages mobilité'!BF22,'Usages mobilité'!BD22,0),0)</f>
        <v>0</v>
      </c>
      <c r="E6144" s="223">
        <f t="shared" si="540"/>
        <v>0</v>
      </c>
      <c r="F6144" s="223">
        <f t="shared" si="540"/>
        <v>0</v>
      </c>
      <c r="G6144" s="223">
        <f t="shared" si="540"/>
        <v>0</v>
      </c>
      <c r="H6144" s="223">
        <f t="shared" si="540"/>
        <v>0</v>
      </c>
      <c r="I6144" s="223">
        <f t="shared" si="540"/>
        <v>0</v>
      </c>
      <c r="J6144" s="223">
        <f t="shared" si="540"/>
        <v>0</v>
      </c>
      <c r="K6144" s="223">
        <f t="shared" si="540"/>
        <v>0</v>
      </c>
      <c r="L6144" s="223">
        <f t="shared" si="540"/>
        <v>0</v>
      </c>
      <c r="M6144" s="223">
        <f t="shared" si="540"/>
        <v>0</v>
      </c>
      <c r="N6144" s="223">
        <f t="shared" si="540"/>
        <v>0</v>
      </c>
      <c r="O6144" s="223">
        <f t="shared" si="540"/>
        <v>0</v>
      </c>
      <c r="P6144" s="223">
        <f t="shared" si="540"/>
        <v>0</v>
      </c>
      <c r="Q6144" s="223">
        <f t="shared" si="540"/>
        <v>0</v>
      </c>
      <c r="R6144" s="223">
        <f t="shared" si="540"/>
        <v>0</v>
      </c>
    </row>
    <row r="6145" spans="1:18" hidden="1" outlineLevel="2" x14ac:dyDescent="0.25">
      <c r="A6145" s="222" t="str">
        <f>'Usages mobilité'!A23</f>
        <v>Usage mobilité n°20</v>
      </c>
      <c r="B6145" s="222" t="s">
        <v>41</v>
      </c>
      <c r="C6145" s="222"/>
      <c r="D6145" s="223">
        <f>IF(B$6117&lt;&gt;"",IF(B$6117='Usages mobilité'!BF23,'Usages mobilité'!BD23,0),0)</f>
        <v>0</v>
      </c>
      <c r="E6145" s="223">
        <f t="shared" si="540"/>
        <v>0</v>
      </c>
      <c r="F6145" s="223">
        <f t="shared" si="540"/>
        <v>0</v>
      </c>
      <c r="G6145" s="223">
        <f t="shared" si="540"/>
        <v>0</v>
      </c>
      <c r="H6145" s="223">
        <f t="shared" si="540"/>
        <v>0</v>
      </c>
      <c r="I6145" s="223">
        <f t="shared" si="540"/>
        <v>0</v>
      </c>
      <c r="J6145" s="223">
        <f t="shared" si="540"/>
        <v>0</v>
      </c>
      <c r="K6145" s="223">
        <f t="shared" si="540"/>
        <v>0</v>
      </c>
      <c r="L6145" s="223">
        <f t="shared" si="540"/>
        <v>0</v>
      </c>
      <c r="M6145" s="223">
        <f t="shared" si="540"/>
        <v>0</v>
      </c>
      <c r="N6145" s="223">
        <f t="shared" si="540"/>
        <v>0</v>
      </c>
      <c r="O6145" s="223">
        <f t="shared" si="540"/>
        <v>0</v>
      </c>
      <c r="P6145" s="223">
        <f t="shared" si="540"/>
        <v>0</v>
      </c>
      <c r="Q6145" s="223">
        <f t="shared" si="540"/>
        <v>0</v>
      </c>
      <c r="R6145" s="223">
        <f t="shared" si="540"/>
        <v>0</v>
      </c>
    </row>
    <row r="6146" spans="1:18" hidden="1" outlineLevel="2" x14ac:dyDescent="0.25">
      <c r="A6146" s="222" t="str">
        <f>'Usages mobilité'!A24</f>
        <v>Usage mobilité n°21</v>
      </c>
      <c r="B6146" s="222" t="s">
        <v>41</v>
      </c>
      <c r="C6146" s="222"/>
      <c r="D6146" s="223">
        <f>IF(B$6117&lt;&gt;"",IF(B$6117='Usages mobilité'!BF24,'Usages mobilité'!BD24,0),0)</f>
        <v>0</v>
      </c>
      <c r="E6146" s="223">
        <f t="shared" ref="E6146:R6155" si="541">$D6146</f>
        <v>0</v>
      </c>
      <c r="F6146" s="223">
        <f t="shared" si="541"/>
        <v>0</v>
      </c>
      <c r="G6146" s="223">
        <f t="shared" si="541"/>
        <v>0</v>
      </c>
      <c r="H6146" s="223">
        <f t="shared" si="541"/>
        <v>0</v>
      </c>
      <c r="I6146" s="223">
        <f t="shared" si="541"/>
        <v>0</v>
      </c>
      <c r="J6146" s="223">
        <f t="shared" si="541"/>
        <v>0</v>
      </c>
      <c r="K6146" s="223">
        <f t="shared" si="541"/>
        <v>0</v>
      </c>
      <c r="L6146" s="223">
        <f t="shared" si="541"/>
        <v>0</v>
      </c>
      <c r="M6146" s="223">
        <f t="shared" si="541"/>
        <v>0</v>
      </c>
      <c r="N6146" s="223">
        <f t="shared" si="541"/>
        <v>0</v>
      </c>
      <c r="O6146" s="223">
        <f t="shared" si="541"/>
        <v>0</v>
      </c>
      <c r="P6146" s="223">
        <f t="shared" si="541"/>
        <v>0</v>
      </c>
      <c r="Q6146" s="223">
        <f t="shared" si="541"/>
        <v>0</v>
      </c>
      <c r="R6146" s="223">
        <f t="shared" si="541"/>
        <v>0</v>
      </c>
    </row>
    <row r="6147" spans="1:18" hidden="1" outlineLevel="2" x14ac:dyDescent="0.25">
      <c r="A6147" s="222" t="str">
        <f>'Usages mobilité'!A25</f>
        <v>Usage mobilité n°22</v>
      </c>
      <c r="B6147" s="222" t="s">
        <v>41</v>
      </c>
      <c r="C6147" s="222"/>
      <c r="D6147" s="223">
        <f>IF(B$6117&lt;&gt;"",IF(B$6117='Usages mobilité'!BF25,'Usages mobilité'!BD25,0),0)</f>
        <v>0</v>
      </c>
      <c r="E6147" s="223">
        <f t="shared" si="541"/>
        <v>0</v>
      </c>
      <c r="F6147" s="223">
        <f t="shared" si="541"/>
        <v>0</v>
      </c>
      <c r="G6147" s="223">
        <f t="shared" si="541"/>
        <v>0</v>
      </c>
      <c r="H6147" s="223">
        <f t="shared" si="541"/>
        <v>0</v>
      </c>
      <c r="I6147" s="223">
        <f t="shared" si="541"/>
        <v>0</v>
      </c>
      <c r="J6147" s="223">
        <f t="shared" si="541"/>
        <v>0</v>
      </c>
      <c r="K6147" s="223">
        <f t="shared" si="541"/>
        <v>0</v>
      </c>
      <c r="L6147" s="223">
        <f t="shared" si="541"/>
        <v>0</v>
      </c>
      <c r="M6147" s="223">
        <f t="shared" si="541"/>
        <v>0</v>
      </c>
      <c r="N6147" s="223">
        <f t="shared" si="541"/>
        <v>0</v>
      </c>
      <c r="O6147" s="223">
        <f t="shared" si="541"/>
        <v>0</v>
      </c>
      <c r="P6147" s="223">
        <f t="shared" si="541"/>
        <v>0</v>
      </c>
      <c r="Q6147" s="223">
        <f t="shared" si="541"/>
        <v>0</v>
      </c>
      <c r="R6147" s="223">
        <f t="shared" si="541"/>
        <v>0</v>
      </c>
    </row>
    <row r="6148" spans="1:18" hidden="1" outlineLevel="2" x14ac:dyDescent="0.25">
      <c r="A6148" s="222" t="str">
        <f>'Usages mobilité'!A26</f>
        <v>Usage mobilité n°23</v>
      </c>
      <c r="B6148" s="222" t="s">
        <v>41</v>
      </c>
      <c r="C6148" s="222"/>
      <c r="D6148" s="223">
        <f>IF(B$6117&lt;&gt;"",IF(B$6117='Usages mobilité'!BF26,'Usages mobilité'!BD26,0),0)</f>
        <v>0</v>
      </c>
      <c r="E6148" s="223">
        <f t="shared" si="541"/>
        <v>0</v>
      </c>
      <c r="F6148" s="223">
        <f t="shared" si="541"/>
        <v>0</v>
      </c>
      <c r="G6148" s="223">
        <f t="shared" si="541"/>
        <v>0</v>
      </c>
      <c r="H6148" s="223">
        <f t="shared" si="541"/>
        <v>0</v>
      </c>
      <c r="I6148" s="223">
        <f t="shared" si="541"/>
        <v>0</v>
      </c>
      <c r="J6148" s="223">
        <f t="shared" si="541"/>
        <v>0</v>
      </c>
      <c r="K6148" s="223">
        <f t="shared" si="541"/>
        <v>0</v>
      </c>
      <c r="L6148" s="223">
        <f t="shared" si="541"/>
        <v>0</v>
      </c>
      <c r="M6148" s="223">
        <f t="shared" si="541"/>
        <v>0</v>
      </c>
      <c r="N6148" s="223">
        <f t="shared" si="541"/>
        <v>0</v>
      </c>
      <c r="O6148" s="223">
        <f t="shared" si="541"/>
        <v>0</v>
      </c>
      <c r="P6148" s="223">
        <f t="shared" si="541"/>
        <v>0</v>
      </c>
      <c r="Q6148" s="223">
        <f t="shared" si="541"/>
        <v>0</v>
      </c>
      <c r="R6148" s="223">
        <f t="shared" si="541"/>
        <v>0</v>
      </c>
    </row>
    <row r="6149" spans="1:18" hidden="1" outlineLevel="2" x14ac:dyDescent="0.25">
      <c r="A6149" s="222" t="str">
        <f>'Usages mobilité'!A27</f>
        <v>Usage mobilité n°24</v>
      </c>
      <c r="B6149" s="222" t="s">
        <v>41</v>
      </c>
      <c r="C6149" s="222"/>
      <c r="D6149" s="223">
        <f>IF(B$6117&lt;&gt;"",IF(B$6117='Usages mobilité'!BF27,'Usages mobilité'!BD27,0),0)</f>
        <v>0</v>
      </c>
      <c r="E6149" s="223">
        <f t="shared" si="541"/>
        <v>0</v>
      </c>
      <c r="F6149" s="223">
        <f t="shared" si="541"/>
        <v>0</v>
      </c>
      <c r="G6149" s="223">
        <f t="shared" si="541"/>
        <v>0</v>
      </c>
      <c r="H6149" s="223">
        <f t="shared" si="541"/>
        <v>0</v>
      </c>
      <c r="I6149" s="223">
        <f t="shared" si="541"/>
        <v>0</v>
      </c>
      <c r="J6149" s="223">
        <f t="shared" si="541"/>
        <v>0</v>
      </c>
      <c r="K6149" s="223">
        <f t="shared" si="541"/>
        <v>0</v>
      </c>
      <c r="L6149" s="223">
        <f t="shared" si="541"/>
        <v>0</v>
      </c>
      <c r="M6149" s="223">
        <f t="shared" si="541"/>
        <v>0</v>
      </c>
      <c r="N6149" s="223">
        <f t="shared" si="541"/>
        <v>0</v>
      </c>
      <c r="O6149" s="223">
        <f t="shared" si="541"/>
        <v>0</v>
      </c>
      <c r="P6149" s="223">
        <f t="shared" si="541"/>
        <v>0</v>
      </c>
      <c r="Q6149" s="223">
        <f t="shared" si="541"/>
        <v>0</v>
      </c>
      <c r="R6149" s="223">
        <f t="shared" si="541"/>
        <v>0</v>
      </c>
    </row>
    <row r="6150" spans="1:18" hidden="1" outlineLevel="2" x14ac:dyDescent="0.25">
      <c r="A6150" s="222" t="str">
        <f>'Usages mobilité'!A28</f>
        <v>Usage mobilité n°25</v>
      </c>
      <c r="B6150" s="222" t="s">
        <v>41</v>
      </c>
      <c r="C6150" s="222"/>
      <c r="D6150" s="223">
        <f>IF(B$6117&lt;&gt;"",IF(B$6117='Usages mobilité'!BF28,'Usages mobilité'!BD28,0),0)</f>
        <v>0</v>
      </c>
      <c r="E6150" s="223">
        <f t="shared" si="541"/>
        <v>0</v>
      </c>
      <c r="F6150" s="223">
        <f t="shared" si="541"/>
        <v>0</v>
      </c>
      <c r="G6150" s="223">
        <f t="shared" si="541"/>
        <v>0</v>
      </c>
      <c r="H6150" s="223">
        <f t="shared" si="541"/>
        <v>0</v>
      </c>
      <c r="I6150" s="223">
        <f t="shared" si="541"/>
        <v>0</v>
      </c>
      <c r="J6150" s="223">
        <f t="shared" si="541"/>
        <v>0</v>
      </c>
      <c r="K6150" s="223">
        <f t="shared" si="541"/>
        <v>0</v>
      </c>
      <c r="L6150" s="223">
        <f t="shared" si="541"/>
        <v>0</v>
      </c>
      <c r="M6150" s="223">
        <f t="shared" si="541"/>
        <v>0</v>
      </c>
      <c r="N6150" s="223">
        <f t="shared" si="541"/>
        <v>0</v>
      </c>
      <c r="O6150" s="223">
        <f t="shared" si="541"/>
        <v>0</v>
      </c>
      <c r="P6150" s="223">
        <f t="shared" si="541"/>
        <v>0</v>
      </c>
      <c r="Q6150" s="223">
        <f t="shared" si="541"/>
        <v>0</v>
      </c>
      <c r="R6150" s="223">
        <f t="shared" si="541"/>
        <v>0</v>
      </c>
    </row>
    <row r="6151" spans="1:18" hidden="1" outlineLevel="2" x14ac:dyDescent="0.25">
      <c r="A6151" s="222" t="str">
        <f>'Usages mobilité'!A29</f>
        <v>Usage mobilité n°26</v>
      </c>
      <c r="B6151" s="222" t="s">
        <v>41</v>
      </c>
      <c r="C6151" s="222"/>
      <c r="D6151" s="223">
        <f>IF(B$6117&lt;&gt;"",IF(B$6117='Usages mobilité'!BF29,'Usages mobilité'!BD29,0),0)</f>
        <v>0</v>
      </c>
      <c r="E6151" s="223">
        <f t="shared" si="541"/>
        <v>0</v>
      </c>
      <c r="F6151" s="223">
        <f t="shared" si="541"/>
        <v>0</v>
      </c>
      <c r="G6151" s="223">
        <f t="shared" si="541"/>
        <v>0</v>
      </c>
      <c r="H6151" s="223">
        <f t="shared" si="541"/>
        <v>0</v>
      </c>
      <c r="I6151" s="223">
        <f t="shared" si="541"/>
        <v>0</v>
      </c>
      <c r="J6151" s="223">
        <f t="shared" si="541"/>
        <v>0</v>
      </c>
      <c r="K6151" s="223">
        <f t="shared" si="541"/>
        <v>0</v>
      </c>
      <c r="L6151" s="223">
        <f t="shared" si="541"/>
        <v>0</v>
      </c>
      <c r="M6151" s="223">
        <f t="shared" si="541"/>
        <v>0</v>
      </c>
      <c r="N6151" s="223">
        <f t="shared" si="541"/>
        <v>0</v>
      </c>
      <c r="O6151" s="223">
        <f t="shared" si="541"/>
        <v>0</v>
      </c>
      <c r="P6151" s="223">
        <f t="shared" si="541"/>
        <v>0</v>
      </c>
      <c r="Q6151" s="223">
        <f t="shared" si="541"/>
        <v>0</v>
      </c>
      <c r="R6151" s="223">
        <f t="shared" si="541"/>
        <v>0</v>
      </c>
    </row>
    <row r="6152" spans="1:18" hidden="1" outlineLevel="2" x14ac:dyDescent="0.25">
      <c r="A6152" s="222" t="str">
        <f>'Usages mobilité'!A30</f>
        <v>Usage mobilité n°27</v>
      </c>
      <c r="B6152" s="222" t="s">
        <v>41</v>
      </c>
      <c r="C6152" s="222"/>
      <c r="D6152" s="223">
        <f>IF(B$6117&lt;&gt;"",IF(B$6117='Usages mobilité'!BF30,'Usages mobilité'!BD30,0),0)</f>
        <v>0</v>
      </c>
      <c r="E6152" s="223">
        <f t="shared" si="541"/>
        <v>0</v>
      </c>
      <c r="F6152" s="223">
        <f t="shared" si="541"/>
        <v>0</v>
      </c>
      <c r="G6152" s="223">
        <f t="shared" si="541"/>
        <v>0</v>
      </c>
      <c r="H6152" s="223">
        <f t="shared" si="541"/>
        <v>0</v>
      </c>
      <c r="I6152" s="223">
        <f t="shared" si="541"/>
        <v>0</v>
      </c>
      <c r="J6152" s="223">
        <f t="shared" si="541"/>
        <v>0</v>
      </c>
      <c r="K6152" s="223">
        <f t="shared" si="541"/>
        <v>0</v>
      </c>
      <c r="L6152" s="223">
        <f t="shared" si="541"/>
        <v>0</v>
      </c>
      <c r="M6152" s="223">
        <f t="shared" si="541"/>
        <v>0</v>
      </c>
      <c r="N6152" s="223">
        <f t="shared" si="541"/>
        <v>0</v>
      </c>
      <c r="O6152" s="223">
        <f t="shared" si="541"/>
        <v>0</v>
      </c>
      <c r="P6152" s="223">
        <f t="shared" si="541"/>
        <v>0</v>
      </c>
      <c r="Q6152" s="223">
        <f t="shared" si="541"/>
        <v>0</v>
      </c>
      <c r="R6152" s="223">
        <f t="shared" si="541"/>
        <v>0</v>
      </c>
    </row>
    <row r="6153" spans="1:18" hidden="1" outlineLevel="2" x14ac:dyDescent="0.25">
      <c r="A6153" s="222" t="str">
        <f>'Usages mobilité'!A31</f>
        <v>Usage mobilité n°28</v>
      </c>
      <c r="B6153" s="222" t="s">
        <v>41</v>
      </c>
      <c r="C6153" s="222"/>
      <c r="D6153" s="223">
        <f>IF(B$6117&lt;&gt;"",IF(B$6117='Usages mobilité'!BF31,'Usages mobilité'!BD31,0),0)</f>
        <v>0</v>
      </c>
      <c r="E6153" s="223">
        <f t="shared" si="541"/>
        <v>0</v>
      </c>
      <c r="F6153" s="223">
        <f t="shared" si="541"/>
        <v>0</v>
      </c>
      <c r="G6153" s="223">
        <f t="shared" si="541"/>
        <v>0</v>
      </c>
      <c r="H6153" s="223">
        <f t="shared" si="541"/>
        <v>0</v>
      </c>
      <c r="I6153" s="223">
        <f t="shared" si="541"/>
        <v>0</v>
      </c>
      <c r="J6153" s="223">
        <f t="shared" si="541"/>
        <v>0</v>
      </c>
      <c r="K6153" s="223">
        <f t="shared" si="541"/>
        <v>0</v>
      </c>
      <c r="L6153" s="223">
        <f t="shared" si="541"/>
        <v>0</v>
      </c>
      <c r="M6153" s="223">
        <f t="shared" si="541"/>
        <v>0</v>
      </c>
      <c r="N6153" s="223">
        <f t="shared" si="541"/>
        <v>0</v>
      </c>
      <c r="O6153" s="223">
        <f t="shared" si="541"/>
        <v>0</v>
      </c>
      <c r="P6153" s="223">
        <f t="shared" si="541"/>
        <v>0</v>
      </c>
      <c r="Q6153" s="223">
        <f t="shared" si="541"/>
        <v>0</v>
      </c>
      <c r="R6153" s="223">
        <f t="shared" si="541"/>
        <v>0</v>
      </c>
    </row>
    <row r="6154" spans="1:18" hidden="1" outlineLevel="2" x14ac:dyDescent="0.25">
      <c r="A6154" s="222" t="str">
        <f>'Usages mobilité'!A32</f>
        <v>Usage mobilité n°29</v>
      </c>
      <c r="B6154" s="222" t="s">
        <v>41</v>
      </c>
      <c r="C6154" s="222"/>
      <c r="D6154" s="223">
        <f>IF(B$6117&lt;&gt;"",IF(B$6117='Usages mobilité'!BF32,'Usages mobilité'!BD32,0),0)</f>
        <v>0</v>
      </c>
      <c r="E6154" s="223">
        <f t="shared" si="541"/>
        <v>0</v>
      </c>
      <c r="F6154" s="223">
        <f t="shared" si="541"/>
        <v>0</v>
      </c>
      <c r="G6154" s="223">
        <f t="shared" si="541"/>
        <v>0</v>
      </c>
      <c r="H6154" s="223">
        <f t="shared" si="541"/>
        <v>0</v>
      </c>
      <c r="I6154" s="223">
        <f t="shared" si="541"/>
        <v>0</v>
      </c>
      <c r="J6154" s="223">
        <f t="shared" si="541"/>
        <v>0</v>
      </c>
      <c r="K6154" s="223">
        <f t="shared" si="541"/>
        <v>0</v>
      </c>
      <c r="L6154" s="223">
        <f t="shared" si="541"/>
        <v>0</v>
      </c>
      <c r="M6154" s="223">
        <f t="shared" si="541"/>
        <v>0</v>
      </c>
      <c r="N6154" s="223">
        <f t="shared" si="541"/>
        <v>0</v>
      </c>
      <c r="O6154" s="223">
        <f t="shared" si="541"/>
        <v>0</v>
      </c>
      <c r="P6154" s="223">
        <f t="shared" si="541"/>
        <v>0</v>
      </c>
      <c r="Q6154" s="223">
        <f t="shared" si="541"/>
        <v>0</v>
      </c>
      <c r="R6154" s="223">
        <f t="shared" si="541"/>
        <v>0</v>
      </c>
    </row>
    <row r="6155" spans="1:18" hidden="1" outlineLevel="2" x14ac:dyDescent="0.25">
      <c r="A6155" s="222" t="str">
        <f>'Usages mobilité'!A33</f>
        <v>Usage mobilité n°30</v>
      </c>
      <c r="B6155" s="222" t="s">
        <v>41</v>
      </c>
      <c r="C6155" s="222"/>
      <c r="D6155" s="223">
        <f>IF(B$6117&lt;&gt;"",IF(B$6117='Usages mobilité'!BF33,'Usages mobilité'!BD33,0),0)</f>
        <v>0</v>
      </c>
      <c r="E6155" s="223">
        <f t="shared" si="541"/>
        <v>0</v>
      </c>
      <c r="F6155" s="223">
        <f t="shared" si="541"/>
        <v>0</v>
      </c>
      <c r="G6155" s="223">
        <f t="shared" si="541"/>
        <v>0</v>
      </c>
      <c r="H6155" s="223">
        <f t="shared" si="541"/>
        <v>0</v>
      </c>
      <c r="I6155" s="223">
        <f t="shared" si="541"/>
        <v>0</v>
      </c>
      <c r="J6155" s="223">
        <f t="shared" si="541"/>
        <v>0</v>
      </c>
      <c r="K6155" s="223">
        <f t="shared" si="541"/>
        <v>0</v>
      </c>
      <c r="L6155" s="223">
        <f t="shared" si="541"/>
        <v>0</v>
      </c>
      <c r="M6155" s="223">
        <f t="shared" si="541"/>
        <v>0</v>
      </c>
      <c r="N6155" s="223">
        <f t="shared" si="541"/>
        <v>0</v>
      </c>
      <c r="O6155" s="223">
        <f t="shared" si="541"/>
        <v>0</v>
      </c>
      <c r="P6155" s="223">
        <f t="shared" si="541"/>
        <v>0</v>
      </c>
      <c r="Q6155" s="223">
        <f t="shared" si="541"/>
        <v>0</v>
      </c>
      <c r="R6155" s="223">
        <f t="shared" si="541"/>
        <v>0</v>
      </c>
    </row>
    <row r="6156" spans="1:18" hidden="1" outlineLevel="2" x14ac:dyDescent="0.25">
      <c r="A6156" s="222" t="str">
        <f>'Usages mobilité'!A34</f>
        <v>Usage mobilité n°31</v>
      </c>
      <c r="B6156" s="222" t="s">
        <v>41</v>
      </c>
      <c r="C6156" s="222"/>
      <c r="D6156" s="223">
        <f>IF(B$6117&lt;&gt;"",IF(B$6117='Usages mobilité'!BF34,'Usages mobilité'!BD34,0),0)</f>
        <v>0</v>
      </c>
      <c r="E6156" s="223">
        <f t="shared" ref="E6156:R6165" si="542">$D6156</f>
        <v>0</v>
      </c>
      <c r="F6156" s="223">
        <f t="shared" si="542"/>
        <v>0</v>
      </c>
      <c r="G6156" s="223">
        <f t="shared" si="542"/>
        <v>0</v>
      </c>
      <c r="H6156" s="223">
        <f t="shared" si="542"/>
        <v>0</v>
      </c>
      <c r="I6156" s="223">
        <f t="shared" si="542"/>
        <v>0</v>
      </c>
      <c r="J6156" s="223">
        <f t="shared" si="542"/>
        <v>0</v>
      </c>
      <c r="K6156" s="223">
        <f t="shared" si="542"/>
        <v>0</v>
      </c>
      <c r="L6156" s="223">
        <f t="shared" si="542"/>
        <v>0</v>
      </c>
      <c r="M6156" s="223">
        <f t="shared" si="542"/>
        <v>0</v>
      </c>
      <c r="N6156" s="223">
        <f t="shared" si="542"/>
        <v>0</v>
      </c>
      <c r="O6156" s="223">
        <f t="shared" si="542"/>
        <v>0</v>
      </c>
      <c r="P6156" s="223">
        <f t="shared" si="542"/>
        <v>0</v>
      </c>
      <c r="Q6156" s="223">
        <f t="shared" si="542"/>
        <v>0</v>
      </c>
      <c r="R6156" s="223">
        <f t="shared" si="542"/>
        <v>0</v>
      </c>
    </row>
    <row r="6157" spans="1:18" hidden="1" outlineLevel="2" x14ac:dyDescent="0.25">
      <c r="A6157" s="222" t="str">
        <f>'Usages mobilité'!A35</f>
        <v>Usage mobilité n°32</v>
      </c>
      <c r="B6157" s="222" t="s">
        <v>41</v>
      </c>
      <c r="C6157" s="222"/>
      <c r="D6157" s="223">
        <f>IF(B$6117&lt;&gt;"",IF(B$6117='Usages mobilité'!BF35,'Usages mobilité'!BD35,0),0)</f>
        <v>0</v>
      </c>
      <c r="E6157" s="223">
        <f t="shared" si="542"/>
        <v>0</v>
      </c>
      <c r="F6157" s="223">
        <f t="shared" si="542"/>
        <v>0</v>
      </c>
      <c r="G6157" s="223">
        <f t="shared" si="542"/>
        <v>0</v>
      </c>
      <c r="H6157" s="223">
        <f t="shared" si="542"/>
        <v>0</v>
      </c>
      <c r="I6157" s="223">
        <f t="shared" si="542"/>
        <v>0</v>
      </c>
      <c r="J6157" s="223">
        <f t="shared" si="542"/>
        <v>0</v>
      </c>
      <c r="K6157" s="223">
        <f t="shared" si="542"/>
        <v>0</v>
      </c>
      <c r="L6157" s="223">
        <f t="shared" si="542"/>
        <v>0</v>
      </c>
      <c r="M6157" s="223">
        <f t="shared" si="542"/>
        <v>0</v>
      </c>
      <c r="N6157" s="223">
        <f t="shared" si="542"/>
        <v>0</v>
      </c>
      <c r="O6157" s="223">
        <f t="shared" si="542"/>
        <v>0</v>
      </c>
      <c r="P6157" s="223">
        <f t="shared" si="542"/>
        <v>0</v>
      </c>
      <c r="Q6157" s="223">
        <f t="shared" si="542"/>
        <v>0</v>
      </c>
      <c r="R6157" s="223">
        <f t="shared" si="542"/>
        <v>0</v>
      </c>
    </row>
    <row r="6158" spans="1:18" hidden="1" outlineLevel="2" x14ac:dyDescent="0.25">
      <c r="A6158" s="222" t="str">
        <f>'Usages mobilité'!A36</f>
        <v>Usage mobilité n°33</v>
      </c>
      <c r="B6158" s="222" t="s">
        <v>41</v>
      </c>
      <c r="C6158" s="222"/>
      <c r="D6158" s="223">
        <f>IF(B$6117&lt;&gt;"",IF(B$6117='Usages mobilité'!BF36,'Usages mobilité'!BD36,0),0)</f>
        <v>0</v>
      </c>
      <c r="E6158" s="223">
        <f t="shared" si="542"/>
        <v>0</v>
      </c>
      <c r="F6158" s="223">
        <f t="shared" si="542"/>
        <v>0</v>
      </c>
      <c r="G6158" s="223">
        <f t="shared" si="542"/>
        <v>0</v>
      </c>
      <c r="H6158" s="223">
        <f t="shared" si="542"/>
        <v>0</v>
      </c>
      <c r="I6158" s="223">
        <f t="shared" si="542"/>
        <v>0</v>
      </c>
      <c r="J6158" s="223">
        <f t="shared" si="542"/>
        <v>0</v>
      </c>
      <c r="K6158" s="223">
        <f t="shared" si="542"/>
        <v>0</v>
      </c>
      <c r="L6158" s="223">
        <f t="shared" si="542"/>
        <v>0</v>
      </c>
      <c r="M6158" s="223">
        <f t="shared" si="542"/>
        <v>0</v>
      </c>
      <c r="N6158" s="223">
        <f t="shared" si="542"/>
        <v>0</v>
      </c>
      <c r="O6158" s="223">
        <f t="shared" si="542"/>
        <v>0</v>
      </c>
      <c r="P6158" s="223">
        <f t="shared" si="542"/>
        <v>0</v>
      </c>
      <c r="Q6158" s="223">
        <f t="shared" si="542"/>
        <v>0</v>
      </c>
      <c r="R6158" s="223">
        <f t="shared" si="542"/>
        <v>0</v>
      </c>
    </row>
    <row r="6159" spans="1:18" hidden="1" outlineLevel="2" x14ac:dyDescent="0.25">
      <c r="A6159" s="222" t="str">
        <f>'Usages mobilité'!A37</f>
        <v>Usage mobilité n°34</v>
      </c>
      <c r="B6159" s="222" t="s">
        <v>41</v>
      </c>
      <c r="C6159" s="222"/>
      <c r="D6159" s="223">
        <f>IF(B$6117&lt;&gt;"",IF(B$6117='Usages mobilité'!BF37,'Usages mobilité'!BD37,0),0)</f>
        <v>0</v>
      </c>
      <c r="E6159" s="223">
        <f t="shared" si="542"/>
        <v>0</v>
      </c>
      <c r="F6159" s="223">
        <f t="shared" si="542"/>
        <v>0</v>
      </c>
      <c r="G6159" s="223">
        <f t="shared" si="542"/>
        <v>0</v>
      </c>
      <c r="H6159" s="223">
        <f t="shared" si="542"/>
        <v>0</v>
      </c>
      <c r="I6159" s="223">
        <f t="shared" si="542"/>
        <v>0</v>
      </c>
      <c r="J6159" s="223">
        <f t="shared" si="542"/>
        <v>0</v>
      </c>
      <c r="K6159" s="223">
        <f t="shared" si="542"/>
        <v>0</v>
      </c>
      <c r="L6159" s="223">
        <f t="shared" si="542"/>
        <v>0</v>
      </c>
      <c r="M6159" s="223">
        <f t="shared" si="542"/>
        <v>0</v>
      </c>
      <c r="N6159" s="223">
        <f t="shared" si="542"/>
        <v>0</v>
      </c>
      <c r="O6159" s="223">
        <f t="shared" si="542"/>
        <v>0</v>
      </c>
      <c r="P6159" s="223">
        <f t="shared" si="542"/>
        <v>0</v>
      </c>
      <c r="Q6159" s="223">
        <f t="shared" si="542"/>
        <v>0</v>
      </c>
      <c r="R6159" s="223">
        <f t="shared" si="542"/>
        <v>0</v>
      </c>
    </row>
    <row r="6160" spans="1:18" hidden="1" outlineLevel="2" x14ac:dyDescent="0.25">
      <c r="A6160" s="222" t="str">
        <f>'Usages mobilité'!A38</f>
        <v>Usage mobilité n°35</v>
      </c>
      <c r="B6160" s="222" t="s">
        <v>41</v>
      </c>
      <c r="C6160" s="222"/>
      <c r="D6160" s="223">
        <f>IF(B$6117&lt;&gt;"",IF(B$6117='Usages mobilité'!BF38,'Usages mobilité'!BD38,0),0)</f>
        <v>0</v>
      </c>
      <c r="E6160" s="223">
        <f t="shared" si="542"/>
        <v>0</v>
      </c>
      <c r="F6160" s="223">
        <f t="shared" si="542"/>
        <v>0</v>
      </c>
      <c r="G6160" s="223">
        <f t="shared" si="542"/>
        <v>0</v>
      </c>
      <c r="H6160" s="223">
        <f t="shared" si="542"/>
        <v>0</v>
      </c>
      <c r="I6160" s="223">
        <f t="shared" si="542"/>
        <v>0</v>
      </c>
      <c r="J6160" s="223">
        <f t="shared" si="542"/>
        <v>0</v>
      </c>
      <c r="K6160" s="223">
        <f t="shared" si="542"/>
        <v>0</v>
      </c>
      <c r="L6160" s="223">
        <f t="shared" si="542"/>
        <v>0</v>
      </c>
      <c r="M6160" s="223">
        <f t="shared" si="542"/>
        <v>0</v>
      </c>
      <c r="N6160" s="223">
        <f t="shared" si="542"/>
        <v>0</v>
      </c>
      <c r="O6160" s="223">
        <f t="shared" si="542"/>
        <v>0</v>
      </c>
      <c r="P6160" s="223">
        <f t="shared" si="542"/>
        <v>0</v>
      </c>
      <c r="Q6160" s="223">
        <f t="shared" si="542"/>
        <v>0</v>
      </c>
      <c r="R6160" s="223">
        <f t="shared" si="542"/>
        <v>0</v>
      </c>
    </row>
    <row r="6161" spans="1:18" hidden="1" outlineLevel="2" x14ac:dyDescent="0.25">
      <c r="A6161" s="222" t="str">
        <f>'Usages mobilité'!A39</f>
        <v>Usage mobilité n°36</v>
      </c>
      <c r="B6161" s="222" t="s">
        <v>41</v>
      </c>
      <c r="C6161" s="222"/>
      <c r="D6161" s="223">
        <f>IF(B$6117&lt;&gt;"",IF(B$6117='Usages mobilité'!BF39,'Usages mobilité'!BD39,0),0)</f>
        <v>0</v>
      </c>
      <c r="E6161" s="223">
        <f t="shared" si="542"/>
        <v>0</v>
      </c>
      <c r="F6161" s="223">
        <f t="shared" si="542"/>
        <v>0</v>
      </c>
      <c r="G6161" s="223">
        <f t="shared" si="542"/>
        <v>0</v>
      </c>
      <c r="H6161" s="223">
        <f t="shared" si="542"/>
        <v>0</v>
      </c>
      <c r="I6161" s="223">
        <f t="shared" si="542"/>
        <v>0</v>
      </c>
      <c r="J6161" s="223">
        <f t="shared" si="542"/>
        <v>0</v>
      </c>
      <c r="K6161" s="223">
        <f t="shared" si="542"/>
        <v>0</v>
      </c>
      <c r="L6161" s="223">
        <f t="shared" si="542"/>
        <v>0</v>
      </c>
      <c r="M6161" s="223">
        <f t="shared" si="542"/>
        <v>0</v>
      </c>
      <c r="N6161" s="223">
        <f t="shared" si="542"/>
        <v>0</v>
      </c>
      <c r="O6161" s="223">
        <f t="shared" si="542"/>
        <v>0</v>
      </c>
      <c r="P6161" s="223">
        <f t="shared" si="542"/>
        <v>0</v>
      </c>
      <c r="Q6161" s="223">
        <f t="shared" si="542"/>
        <v>0</v>
      </c>
      <c r="R6161" s="223">
        <f t="shared" si="542"/>
        <v>0</v>
      </c>
    </row>
    <row r="6162" spans="1:18" hidden="1" outlineLevel="2" x14ac:dyDescent="0.25">
      <c r="A6162" s="222" t="str">
        <f>'Usages mobilité'!A40</f>
        <v>Usage mobilité n°37</v>
      </c>
      <c r="B6162" s="222" t="s">
        <v>41</v>
      </c>
      <c r="C6162" s="222"/>
      <c r="D6162" s="223">
        <f>IF(B$6117&lt;&gt;"",IF(B$6117='Usages mobilité'!BF40,'Usages mobilité'!BD40,0),0)</f>
        <v>0</v>
      </c>
      <c r="E6162" s="223">
        <f t="shared" si="542"/>
        <v>0</v>
      </c>
      <c r="F6162" s="223">
        <f t="shared" si="542"/>
        <v>0</v>
      </c>
      <c r="G6162" s="223">
        <f t="shared" si="542"/>
        <v>0</v>
      </c>
      <c r="H6162" s="223">
        <f t="shared" si="542"/>
        <v>0</v>
      </c>
      <c r="I6162" s="223">
        <f t="shared" si="542"/>
        <v>0</v>
      </c>
      <c r="J6162" s="223">
        <f t="shared" si="542"/>
        <v>0</v>
      </c>
      <c r="K6162" s="223">
        <f t="shared" si="542"/>
        <v>0</v>
      </c>
      <c r="L6162" s="223">
        <f t="shared" si="542"/>
        <v>0</v>
      </c>
      <c r="M6162" s="223">
        <f t="shared" si="542"/>
        <v>0</v>
      </c>
      <c r="N6162" s="223">
        <f t="shared" si="542"/>
        <v>0</v>
      </c>
      <c r="O6162" s="223">
        <f t="shared" si="542"/>
        <v>0</v>
      </c>
      <c r="P6162" s="223">
        <f t="shared" si="542"/>
        <v>0</v>
      </c>
      <c r="Q6162" s="223">
        <f t="shared" si="542"/>
        <v>0</v>
      </c>
      <c r="R6162" s="223">
        <f t="shared" si="542"/>
        <v>0</v>
      </c>
    </row>
    <row r="6163" spans="1:18" hidden="1" outlineLevel="2" x14ac:dyDescent="0.25">
      <c r="A6163" s="222" t="str">
        <f>'Usages mobilité'!A41</f>
        <v>Usage mobilité n°38</v>
      </c>
      <c r="B6163" s="222" t="s">
        <v>41</v>
      </c>
      <c r="C6163" s="222"/>
      <c r="D6163" s="223">
        <f>IF(B$6117&lt;&gt;"",IF(B$6117='Usages mobilité'!BF41,'Usages mobilité'!BD41,0),0)</f>
        <v>0</v>
      </c>
      <c r="E6163" s="223">
        <f t="shared" si="542"/>
        <v>0</v>
      </c>
      <c r="F6163" s="223">
        <f t="shared" si="542"/>
        <v>0</v>
      </c>
      <c r="G6163" s="223">
        <f t="shared" si="542"/>
        <v>0</v>
      </c>
      <c r="H6163" s="223">
        <f t="shared" si="542"/>
        <v>0</v>
      </c>
      <c r="I6163" s="223">
        <f t="shared" si="542"/>
        <v>0</v>
      </c>
      <c r="J6163" s="223">
        <f t="shared" si="542"/>
        <v>0</v>
      </c>
      <c r="K6163" s="223">
        <f t="shared" si="542"/>
        <v>0</v>
      </c>
      <c r="L6163" s="223">
        <f t="shared" si="542"/>
        <v>0</v>
      </c>
      <c r="M6163" s="223">
        <f t="shared" si="542"/>
        <v>0</v>
      </c>
      <c r="N6163" s="223">
        <f t="shared" si="542"/>
        <v>0</v>
      </c>
      <c r="O6163" s="223">
        <f t="shared" si="542"/>
        <v>0</v>
      </c>
      <c r="P6163" s="223">
        <f t="shared" si="542"/>
        <v>0</v>
      </c>
      <c r="Q6163" s="223">
        <f t="shared" si="542"/>
        <v>0</v>
      </c>
      <c r="R6163" s="223">
        <f t="shared" si="542"/>
        <v>0</v>
      </c>
    </row>
    <row r="6164" spans="1:18" hidden="1" outlineLevel="2" x14ac:dyDescent="0.25">
      <c r="A6164" s="222" t="str">
        <f>'Usages mobilité'!A42</f>
        <v>Usage mobilité n°39</v>
      </c>
      <c r="B6164" s="222" t="s">
        <v>41</v>
      </c>
      <c r="C6164" s="222"/>
      <c r="D6164" s="223">
        <f>IF(B$6117&lt;&gt;"",IF(B$6117='Usages mobilité'!BF42,'Usages mobilité'!BD42,0),0)</f>
        <v>0</v>
      </c>
      <c r="E6164" s="223">
        <f t="shared" si="542"/>
        <v>0</v>
      </c>
      <c r="F6164" s="223">
        <f t="shared" si="542"/>
        <v>0</v>
      </c>
      <c r="G6164" s="223">
        <f t="shared" si="542"/>
        <v>0</v>
      </c>
      <c r="H6164" s="223">
        <f t="shared" si="542"/>
        <v>0</v>
      </c>
      <c r="I6164" s="223">
        <f t="shared" si="542"/>
        <v>0</v>
      </c>
      <c r="J6164" s="223">
        <f t="shared" si="542"/>
        <v>0</v>
      </c>
      <c r="K6164" s="223">
        <f t="shared" si="542"/>
        <v>0</v>
      </c>
      <c r="L6164" s="223">
        <f t="shared" si="542"/>
        <v>0</v>
      </c>
      <c r="M6164" s="223">
        <f t="shared" si="542"/>
        <v>0</v>
      </c>
      <c r="N6164" s="223">
        <f t="shared" si="542"/>
        <v>0</v>
      </c>
      <c r="O6164" s="223">
        <f t="shared" si="542"/>
        <v>0</v>
      </c>
      <c r="P6164" s="223">
        <f t="shared" si="542"/>
        <v>0</v>
      </c>
      <c r="Q6164" s="223">
        <f t="shared" si="542"/>
        <v>0</v>
      </c>
      <c r="R6164" s="223">
        <f t="shared" si="542"/>
        <v>0</v>
      </c>
    </row>
    <row r="6165" spans="1:18" hidden="1" outlineLevel="2" x14ac:dyDescent="0.25">
      <c r="A6165" s="222" t="str">
        <f>'Usages mobilité'!A43</f>
        <v>Usage mobilité n°40</v>
      </c>
      <c r="B6165" s="222" t="s">
        <v>41</v>
      </c>
      <c r="C6165" s="222"/>
      <c r="D6165" s="223">
        <f>IF(B$6117&lt;&gt;"",IF(B$6117='Usages mobilité'!BF43,'Usages mobilité'!BD43,0),0)</f>
        <v>0</v>
      </c>
      <c r="E6165" s="223">
        <f t="shared" si="542"/>
        <v>0</v>
      </c>
      <c r="F6165" s="223">
        <f t="shared" si="542"/>
        <v>0</v>
      </c>
      <c r="G6165" s="223">
        <f t="shared" si="542"/>
        <v>0</v>
      </c>
      <c r="H6165" s="223">
        <f t="shared" si="542"/>
        <v>0</v>
      </c>
      <c r="I6165" s="223">
        <f t="shared" si="542"/>
        <v>0</v>
      </c>
      <c r="J6165" s="223">
        <f t="shared" si="542"/>
        <v>0</v>
      </c>
      <c r="K6165" s="223">
        <f t="shared" si="542"/>
        <v>0</v>
      </c>
      <c r="L6165" s="223">
        <f t="shared" si="542"/>
        <v>0</v>
      </c>
      <c r="M6165" s="223">
        <f t="shared" si="542"/>
        <v>0</v>
      </c>
      <c r="N6165" s="223">
        <f t="shared" si="542"/>
        <v>0</v>
      </c>
      <c r="O6165" s="223">
        <f t="shared" si="542"/>
        <v>0</v>
      </c>
      <c r="P6165" s="223">
        <f t="shared" si="542"/>
        <v>0</v>
      </c>
      <c r="Q6165" s="223">
        <f t="shared" si="542"/>
        <v>0</v>
      </c>
      <c r="R6165" s="223">
        <f t="shared" si="542"/>
        <v>0</v>
      </c>
    </row>
    <row r="6166" spans="1:18" hidden="1" outlineLevel="2" x14ac:dyDescent="0.25">
      <c r="A6166" s="222" t="str">
        <f>'Usages mobilité'!A44</f>
        <v>Usage mobilité n°41</v>
      </c>
      <c r="B6166" s="222" t="s">
        <v>41</v>
      </c>
      <c r="C6166" s="222"/>
      <c r="D6166" s="223">
        <f>IF(B$6117&lt;&gt;"",IF(B$6117='Usages mobilité'!BF44,'Usages mobilité'!BD44,0),0)</f>
        <v>0</v>
      </c>
      <c r="E6166" s="223">
        <f t="shared" ref="E6166:R6175" si="543">$D6166</f>
        <v>0</v>
      </c>
      <c r="F6166" s="223">
        <f t="shared" si="543"/>
        <v>0</v>
      </c>
      <c r="G6166" s="223">
        <f t="shared" si="543"/>
        <v>0</v>
      </c>
      <c r="H6166" s="223">
        <f t="shared" si="543"/>
        <v>0</v>
      </c>
      <c r="I6166" s="223">
        <f t="shared" si="543"/>
        <v>0</v>
      </c>
      <c r="J6166" s="223">
        <f t="shared" si="543"/>
        <v>0</v>
      </c>
      <c r="K6166" s="223">
        <f t="shared" si="543"/>
        <v>0</v>
      </c>
      <c r="L6166" s="223">
        <f t="shared" si="543"/>
        <v>0</v>
      </c>
      <c r="M6166" s="223">
        <f t="shared" si="543"/>
        <v>0</v>
      </c>
      <c r="N6166" s="223">
        <f t="shared" si="543"/>
        <v>0</v>
      </c>
      <c r="O6166" s="223">
        <f t="shared" si="543"/>
        <v>0</v>
      </c>
      <c r="P6166" s="223">
        <f t="shared" si="543"/>
        <v>0</v>
      </c>
      <c r="Q6166" s="223">
        <f t="shared" si="543"/>
        <v>0</v>
      </c>
      <c r="R6166" s="223">
        <f t="shared" si="543"/>
        <v>0</v>
      </c>
    </row>
    <row r="6167" spans="1:18" hidden="1" outlineLevel="2" x14ac:dyDescent="0.25">
      <c r="A6167" s="222" t="str">
        <f>'Usages mobilité'!A45</f>
        <v>Usage mobilité n°42</v>
      </c>
      <c r="B6167" s="222" t="s">
        <v>41</v>
      </c>
      <c r="C6167" s="222"/>
      <c r="D6167" s="223">
        <f>IF(B$6117&lt;&gt;"",IF(B$6117='Usages mobilité'!BF45,'Usages mobilité'!BD45,0),0)</f>
        <v>0</v>
      </c>
      <c r="E6167" s="223">
        <f t="shared" si="543"/>
        <v>0</v>
      </c>
      <c r="F6167" s="223">
        <f t="shared" si="543"/>
        <v>0</v>
      </c>
      <c r="G6167" s="223">
        <f t="shared" si="543"/>
        <v>0</v>
      </c>
      <c r="H6167" s="223">
        <f t="shared" si="543"/>
        <v>0</v>
      </c>
      <c r="I6167" s="223">
        <f t="shared" si="543"/>
        <v>0</v>
      </c>
      <c r="J6167" s="223">
        <f t="shared" si="543"/>
        <v>0</v>
      </c>
      <c r="K6167" s="223">
        <f t="shared" si="543"/>
        <v>0</v>
      </c>
      <c r="L6167" s="223">
        <f t="shared" si="543"/>
        <v>0</v>
      </c>
      <c r="M6167" s="223">
        <f t="shared" si="543"/>
        <v>0</v>
      </c>
      <c r="N6167" s="223">
        <f t="shared" si="543"/>
        <v>0</v>
      </c>
      <c r="O6167" s="223">
        <f t="shared" si="543"/>
        <v>0</v>
      </c>
      <c r="P6167" s="223">
        <f t="shared" si="543"/>
        <v>0</v>
      </c>
      <c r="Q6167" s="223">
        <f t="shared" si="543"/>
        <v>0</v>
      </c>
      <c r="R6167" s="223">
        <f t="shared" si="543"/>
        <v>0</v>
      </c>
    </row>
    <row r="6168" spans="1:18" hidden="1" outlineLevel="2" x14ac:dyDescent="0.25">
      <c r="A6168" s="222" t="str">
        <f>'Usages mobilité'!A46</f>
        <v>Usage mobilité n°43</v>
      </c>
      <c r="B6168" s="222" t="s">
        <v>41</v>
      </c>
      <c r="C6168" s="222"/>
      <c r="D6168" s="223">
        <f>IF(B$6117&lt;&gt;"",IF(B$6117='Usages mobilité'!BF46,'Usages mobilité'!BD46,0),0)</f>
        <v>0</v>
      </c>
      <c r="E6168" s="223">
        <f t="shared" si="543"/>
        <v>0</v>
      </c>
      <c r="F6168" s="223">
        <f t="shared" si="543"/>
        <v>0</v>
      </c>
      <c r="G6168" s="223">
        <f t="shared" si="543"/>
        <v>0</v>
      </c>
      <c r="H6168" s="223">
        <f t="shared" si="543"/>
        <v>0</v>
      </c>
      <c r="I6168" s="223">
        <f t="shared" si="543"/>
        <v>0</v>
      </c>
      <c r="J6168" s="223">
        <f t="shared" si="543"/>
        <v>0</v>
      </c>
      <c r="K6168" s="223">
        <f t="shared" si="543"/>
        <v>0</v>
      </c>
      <c r="L6168" s="223">
        <f t="shared" si="543"/>
        <v>0</v>
      </c>
      <c r="M6168" s="223">
        <f t="shared" si="543"/>
        <v>0</v>
      </c>
      <c r="N6168" s="223">
        <f t="shared" si="543"/>
        <v>0</v>
      </c>
      <c r="O6168" s="223">
        <f t="shared" si="543"/>
        <v>0</v>
      </c>
      <c r="P6168" s="223">
        <f t="shared" si="543"/>
        <v>0</v>
      </c>
      <c r="Q6168" s="223">
        <f t="shared" si="543"/>
        <v>0</v>
      </c>
      <c r="R6168" s="223">
        <f t="shared" si="543"/>
        <v>0</v>
      </c>
    </row>
    <row r="6169" spans="1:18" hidden="1" outlineLevel="2" x14ac:dyDescent="0.25">
      <c r="A6169" s="222" t="str">
        <f>'Usages mobilité'!A47</f>
        <v>Usage mobilité n°44</v>
      </c>
      <c r="B6169" s="222" t="s">
        <v>41</v>
      </c>
      <c r="C6169" s="222"/>
      <c r="D6169" s="223">
        <f>IF(B$6117&lt;&gt;"",IF(B$6117='Usages mobilité'!BF47,'Usages mobilité'!BD47,0),0)</f>
        <v>0</v>
      </c>
      <c r="E6169" s="223">
        <f t="shared" si="543"/>
        <v>0</v>
      </c>
      <c r="F6169" s="223">
        <f t="shared" si="543"/>
        <v>0</v>
      </c>
      <c r="G6169" s="223">
        <f t="shared" si="543"/>
        <v>0</v>
      </c>
      <c r="H6169" s="223">
        <f t="shared" si="543"/>
        <v>0</v>
      </c>
      <c r="I6169" s="223">
        <f t="shared" si="543"/>
        <v>0</v>
      </c>
      <c r="J6169" s="223">
        <f t="shared" si="543"/>
        <v>0</v>
      </c>
      <c r="K6169" s="223">
        <f t="shared" si="543"/>
        <v>0</v>
      </c>
      <c r="L6169" s="223">
        <f t="shared" si="543"/>
        <v>0</v>
      </c>
      <c r="M6169" s="223">
        <f t="shared" si="543"/>
        <v>0</v>
      </c>
      <c r="N6169" s="223">
        <f t="shared" si="543"/>
        <v>0</v>
      </c>
      <c r="O6169" s="223">
        <f t="shared" si="543"/>
        <v>0</v>
      </c>
      <c r="P6169" s="223">
        <f t="shared" si="543"/>
        <v>0</v>
      </c>
      <c r="Q6169" s="223">
        <f t="shared" si="543"/>
        <v>0</v>
      </c>
      <c r="R6169" s="223">
        <f t="shared" si="543"/>
        <v>0</v>
      </c>
    </row>
    <row r="6170" spans="1:18" hidden="1" outlineLevel="2" x14ac:dyDescent="0.25">
      <c r="A6170" s="222" t="str">
        <f>'Usages mobilité'!A48</f>
        <v>Usage mobilité n°45</v>
      </c>
      <c r="B6170" s="222" t="s">
        <v>41</v>
      </c>
      <c r="C6170" s="222"/>
      <c r="D6170" s="223">
        <f>IF(B$6117&lt;&gt;"",IF(B$6117='Usages mobilité'!BF48,'Usages mobilité'!BD48,0),0)</f>
        <v>0</v>
      </c>
      <c r="E6170" s="223">
        <f t="shared" si="543"/>
        <v>0</v>
      </c>
      <c r="F6170" s="223">
        <f t="shared" si="543"/>
        <v>0</v>
      </c>
      <c r="G6170" s="223">
        <f t="shared" si="543"/>
        <v>0</v>
      </c>
      <c r="H6170" s="223">
        <f t="shared" si="543"/>
        <v>0</v>
      </c>
      <c r="I6170" s="223">
        <f t="shared" si="543"/>
        <v>0</v>
      </c>
      <c r="J6170" s="223">
        <f t="shared" si="543"/>
        <v>0</v>
      </c>
      <c r="K6170" s="223">
        <f t="shared" si="543"/>
        <v>0</v>
      </c>
      <c r="L6170" s="223">
        <f t="shared" si="543"/>
        <v>0</v>
      </c>
      <c r="M6170" s="223">
        <f t="shared" si="543"/>
        <v>0</v>
      </c>
      <c r="N6170" s="223">
        <f t="shared" si="543"/>
        <v>0</v>
      </c>
      <c r="O6170" s="223">
        <f t="shared" si="543"/>
        <v>0</v>
      </c>
      <c r="P6170" s="223">
        <f t="shared" si="543"/>
        <v>0</v>
      </c>
      <c r="Q6170" s="223">
        <f t="shared" si="543"/>
        <v>0</v>
      </c>
      <c r="R6170" s="223">
        <f t="shared" si="543"/>
        <v>0</v>
      </c>
    </row>
    <row r="6171" spans="1:18" hidden="1" outlineLevel="2" x14ac:dyDescent="0.25">
      <c r="A6171" s="222" t="str">
        <f>'Usages mobilité'!A49</f>
        <v>Usage mobilité n°46</v>
      </c>
      <c r="B6171" s="222" t="s">
        <v>41</v>
      </c>
      <c r="C6171" s="222"/>
      <c r="D6171" s="223">
        <f>IF(B$6117&lt;&gt;"",IF(B$6117='Usages mobilité'!BF49,'Usages mobilité'!BD49,0),0)</f>
        <v>0</v>
      </c>
      <c r="E6171" s="223">
        <f t="shared" si="543"/>
        <v>0</v>
      </c>
      <c r="F6171" s="223">
        <f t="shared" si="543"/>
        <v>0</v>
      </c>
      <c r="G6171" s="223">
        <f t="shared" si="543"/>
        <v>0</v>
      </c>
      <c r="H6171" s="223">
        <f t="shared" si="543"/>
        <v>0</v>
      </c>
      <c r="I6171" s="223">
        <f t="shared" si="543"/>
        <v>0</v>
      </c>
      <c r="J6171" s="223">
        <f t="shared" si="543"/>
        <v>0</v>
      </c>
      <c r="K6171" s="223">
        <f t="shared" si="543"/>
        <v>0</v>
      </c>
      <c r="L6171" s="223">
        <f t="shared" si="543"/>
        <v>0</v>
      </c>
      <c r="M6171" s="223">
        <f t="shared" si="543"/>
        <v>0</v>
      </c>
      <c r="N6171" s="223">
        <f t="shared" si="543"/>
        <v>0</v>
      </c>
      <c r="O6171" s="223">
        <f t="shared" si="543"/>
        <v>0</v>
      </c>
      <c r="P6171" s="223">
        <f t="shared" si="543"/>
        <v>0</v>
      </c>
      <c r="Q6171" s="223">
        <f t="shared" si="543"/>
        <v>0</v>
      </c>
      <c r="R6171" s="223">
        <f t="shared" si="543"/>
        <v>0</v>
      </c>
    </row>
    <row r="6172" spans="1:18" hidden="1" outlineLevel="2" x14ac:dyDescent="0.25">
      <c r="A6172" s="222" t="str">
        <f>'Usages mobilité'!A50</f>
        <v>Usage mobilité n°47</v>
      </c>
      <c r="B6172" s="222" t="s">
        <v>41</v>
      </c>
      <c r="C6172" s="222"/>
      <c r="D6172" s="223">
        <f>IF(B$6117&lt;&gt;"",IF(B$6117='Usages mobilité'!BF50,'Usages mobilité'!BD50,0),0)</f>
        <v>0</v>
      </c>
      <c r="E6172" s="223">
        <f t="shared" si="543"/>
        <v>0</v>
      </c>
      <c r="F6172" s="223">
        <f t="shared" si="543"/>
        <v>0</v>
      </c>
      <c r="G6172" s="223">
        <f t="shared" si="543"/>
        <v>0</v>
      </c>
      <c r="H6172" s="223">
        <f t="shared" si="543"/>
        <v>0</v>
      </c>
      <c r="I6172" s="223">
        <f t="shared" si="543"/>
        <v>0</v>
      </c>
      <c r="J6172" s="223">
        <f t="shared" si="543"/>
        <v>0</v>
      </c>
      <c r="K6172" s="223">
        <f t="shared" si="543"/>
        <v>0</v>
      </c>
      <c r="L6172" s="223">
        <f t="shared" si="543"/>
        <v>0</v>
      </c>
      <c r="M6172" s="223">
        <f t="shared" si="543"/>
        <v>0</v>
      </c>
      <c r="N6172" s="223">
        <f t="shared" si="543"/>
        <v>0</v>
      </c>
      <c r="O6172" s="223">
        <f t="shared" si="543"/>
        <v>0</v>
      </c>
      <c r="P6172" s="223">
        <f t="shared" si="543"/>
        <v>0</v>
      </c>
      <c r="Q6172" s="223">
        <f t="shared" si="543"/>
        <v>0</v>
      </c>
      <c r="R6172" s="223">
        <f t="shared" si="543"/>
        <v>0</v>
      </c>
    </row>
    <row r="6173" spans="1:18" hidden="1" outlineLevel="2" x14ac:dyDescent="0.25">
      <c r="A6173" s="222" t="str">
        <f>'Usages mobilité'!A51</f>
        <v>Usage mobilité n°48</v>
      </c>
      <c r="B6173" s="222" t="s">
        <v>41</v>
      </c>
      <c r="C6173" s="222"/>
      <c r="D6173" s="223">
        <f>IF(B$6117&lt;&gt;"",IF(B$6117='Usages mobilité'!BF51,'Usages mobilité'!BD51,0),0)</f>
        <v>0</v>
      </c>
      <c r="E6173" s="223">
        <f t="shared" si="543"/>
        <v>0</v>
      </c>
      <c r="F6173" s="223">
        <f t="shared" si="543"/>
        <v>0</v>
      </c>
      <c r="G6173" s="223">
        <f t="shared" si="543"/>
        <v>0</v>
      </c>
      <c r="H6173" s="223">
        <f t="shared" si="543"/>
        <v>0</v>
      </c>
      <c r="I6173" s="223">
        <f t="shared" si="543"/>
        <v>0</v>
      </c>
      <c r="J6173" s="223">
        <f t="shared" si="543"/>
        <v>0</v>
      </c>
      <c r="K6173" s="223">
        <f t="shared" si="543"/>
        <v>0</v>
      </c>
      <c r="L6173" s="223">
        <f t="shared" si="543"/>
        <v>0</v>
      </c>
      <c r="M6173" s="223">
        <f t="shared" si="543"/>
        <v>0</v>
      </c>
      <c r="N6173" s="223">
        <f t="shared" si="543"/>
        <v>0</v>
      </c>
      <c r="O6173" s="223">
        <f t="shared" si="543"/>
        <v>0</v>
      </c>
      <c r="P6173" s="223">
        <f t="shared" si="543"/>
        <v>0</v>
      </c>
      <c r="Q6173" s="223">
        <f t="shared" si="543"/>
        <v>0</v>
      </c>
      <c r="R6173" s="223">
        <f t="shared" si="543"/>
        <v>0</v>
      </c>
    </row>
    <row r="6174" spans="1:18" hidden="1" outlineLevel="2" x14ac:dyDescent="0.25">
      <c r="A6174" s="222" t="str">
        <f>'Usages mobilité'!A52</f>
        <v>Usage mobilité n°49</v>
      </c>
      <c r="B6174" s="222" t="s">
        <v>41</v>
      </c>
      <c r="C6174" s="222"/>
      <c r="D6174" s="223">
        <f>IF(B$6117&lt;&gt;"",IF(B$6117='Usages mobilité'!BF52,'Usages mobilité'!BD52,0),0)</f>
        <v>0</v>
      </c>
      <c r="E6174" s="223">
        <f t="shared" si="543"/>
        <v>0</v>
      </c>
      <c r="F6174" s="223">
        <f t="shared" si="543"/>
        <v>0</v>
      </c>
      <c r="G6174" s="223">
        <f t="shared" si="543"/>
        <v>0</v>
      </c>
      <c r="H6174" s="223">
        <f t="shared" si="543"/>
        <v>0</v>
      </c>
      <c r="I6174" s="223">
        <f t="shared" si="543"/>
        <v>0</v>
      </c>
      <c r="J6174" s="223">
        <f t="shared" si="543"/>
        <v>0</v>
      </c>
      <c r="K6174" s="223">
        <f t="shared" si="543"/>
        <v>0</v>
      </c>
      <c r="L6174" s="223">
        <f t="shared" si="543"/>
        <v>0</v>
      </c>
      <c r="M6174" s="223">
        <f t="shared" si="543"/>
        <v>0</v>
      </c>
      <c r="N6174" s="223">
        <f t="shared" si="543"/>
        <v>0</v>
      </c>
      <c r="O6174" s="223">
        <f t="shared" si="543"/>
        <v>0</v>
      </c>
      <c r="P6174" s="223">
        <f t="shared" si="543"/>
        <v>0</v>
      </c>
      <c r="Q6174" s="223">
        <f t="shared" si="543"/>
        <v>0</v>
      </c>
      <c r="R6174" s="223">
        <f t="shared" si="543"/>
        <v>0</v>
      </c>
    </row>
    <row r="6175" spans="1:18" hidden="1" outlineLevel="2" x14ac:dyDescent="0.25">
      <c r="A6175" s="222" t="str">
        <f>'Usages mobilité'!A53</f>
        <v>Usage mobilité n°50</v>
      </c>
      <c r="B6175" s="222" t="s">
        <v>41</v>
      </c>
      <c r="C6175" s="222"/>
      <c r="D6175" s="223">
        <f>IF(B$6117&lt;&gt;"",IF(B$6117='Usages mobilité'!BF53,'Usages mobilité'!BD53,0),0)</f>
        <v>0</v>
      </c>
      <c r="E6175" s="223">
        <f t="shared" si="543"/>
        <v>0</v>
      </c>
      <c r="F6175" s="223">
        <f t="shared" si="543"/>
        <v>0</v>
      </c>
      <c r="G6175" s="223">
        <f t="shared" si="543"/>
        <v>0</v>
      </c>
      <c r="H6175" s="223">
        <f t="shared" si="543"/>
        <v>0</v>
      </c>
      <c r="I6175" s="223">
        <f t="shared" si="543"/>
        <v>0</v>
      </c>
      <c r="J6175" s="223">
        <f t="shared" si="543"/>
        <v>0</v>
      </c>
      <c r="K6175" s="223">
        <f t="shared" si="543"/>
        <v>0</v>
      </c>
      <c r="L6175" s="223">
        <f t="shared" si="543"/>
        <v>0</v>
      </c>
      <c r="M6175" s="223">
        <f t="shared" si="543"/>
        <v>0</v>
      </c>
      <c r="N6175" s="223">
        <f t="shared" si="543"/>
        <v>0</v>
      </c>
      <c r="O6175" s="223">
        <f t="shared" si="543"/>
        <v>0</v>
      </c>
      <c r="P6175" s="223">
        <f t="shared" si="543"/>
        <v>0</v>
      </c>
      <c r="Q6175" s="223">
        <f t="shared" si="543"/>
        <v>0</v>
      </c>
      <c r="R6175" s="223">
        <f t="shared" si="543"/>
        <v>0</v>
      </c>
    </row>
    <row r="6176" spans="1:18" hidden="1" outlineLevel="1" collapsed="1" x14ac:dyDescent="0.25">
      <c r="A6176" s="222" t="s">
        <v>650</v>
      </c>
      <c r="B6176" s="222"/>
      <c r="C6176" s="222"/>
      <c r="D6176" s="223">
        <f t="shared" ref="D6176:R6176" si="544">SUM(D6126:D6175)</f>
        <v>0</v>
      </c>
      <c r="E6176" s="223">
        <f t="shared" si="544"/>
        <v>0</v>
      </c>
      <c r="F6176" s="223">
        <f t="shared" si="544"/>
        <v>0</v>
      </c>
      <c r="G6176" s="223">
        <f t="shared" si="544"/>
        <v>0</v>
      </c>
      <c r="H6176" s="223">
        <f t="shared" si="544"/>
        <v>0</v>
      </c>
      <c r="I6176" s="223">
        <f t="shared" si="544"/>
        <v>0</v>
      </c>
      <c r="J6176" s="223">
        <f t="shared" si="544"/>
        <v>0</v>
      </c>
      <c r="K6176" s="223">
        <f t="shared" si="544"/>
        <v>0</v>
      </c>
      <c r="L6176" s="223">
        <f t="shared" si="544"/>
        <v>0</v>
      </c>
      <c r="M6176" s="223">
        <f t="shared" si="544"/>
        <v>0</v>
      </c>
      <c r="N6176" s="223">
        <f t="shared" si="544"/>
        <v>0</v>
      </c>
      <c r="O6176" s="223">
        <f t="shared" si="544"/>
        <v>0</v>
      </c>
      <c r="P6176" s="223">
        <f t="shared" si="544"/>
        <v>0</v>
      </c>
      <c r="Q6176" s="223">
        <f t="shared" si="544"/>
        <v>0</v>
      </c>
      <c r="R6176" s="223">
        <f t="shared" si="544"/>
        <v>0</v>
      </c>
    </row>
    <row r="6177" spans="1:18" hidden="1" outlineLevel="2" x14ac:dyDescent="0.25">
      <c r="A6177" s="222" t="str">
        <f>'Usages mobilité'!A4</f>
        <v>Usage mobilité n°1</v>
      </c>
      <c r="B6177" s="222" t="s">
        <v>645</v>
      </c>
      <c r="C6177" s="222"/>
      <c r="D6177" s="223">
        <f>D6126*'Usages mobilité'!$BG4*(1+'Usages mobilité'!$BH4)^(D$6120-$D$6120)/1000</f>
        <v>0</v>
      </c>
      <c r="E6177" s="223">
        <f>E6126*'Usages mobilité'!$BG4*(1+'Usages mobilité'!$BH4)^(E$6120-$D$6120)/1000</f>
        <v>0</v>
      </c>
      <c r="F6177" s="223">
        <f>F6126*'Usages mobilité'!$BG4*(1+'Usages mobilité'!$BH4)^(F$6120-$D$6120)/1000</f>
        <v>0</v>
      </c>
      <c r="G6177" s="223">
        <f>G6126*'Usages mobilité'!$BG4*(1+'Usages mobilité'!$BH4)^(G$6120-$D$6120)/1000</f>
        <v>0</v>
      </c>
      <c r="H6177" s="223">
        <f>H6126*'Usages mobilité'!$BG4*(1+'Usages mobilité'!$BH4)^(H$6120-$D$6120)/1000</f>
        <v>0</v>
      </c>
      <c r="I6177" s="223">
        <f>I6126*'Usages mobilité'!$BG4*(1+'Usages mobilité'!$BH4)^(I$6120-$D$6120)/1000</f>
        <v>0</v>
      </c>
      <c r="J6177" s="223">
        <f>J6126*'Usages mobilité'!$BG4*(1+'Usages mobilité'!$BH4)^(J$6120-$D$6120)/1000</f>
        <v>0</v>
      </c>
      <c r="K6177" s="223">
        <f>K6126*'Usages mobilité'!$BG4*(1+'Usages mobilité'!$BH4)^(K$6120-$D$6120)/1000</f>
        <v>0</v>
      </c>
      <c r="L6177" s="223">
        <f>L6126*'Usages mobilité'!$BG4*(1+'Usages mobilité'!$BH4)^(L$6120-$D$6120)/1000</f>
        <v>0</v>
      </c>
      <c r="M6177" s="223">
        <f>M6126*'Usages mobilité'!$BG4*(1+'Usages mobilité'!$BH4)^(M$6120-$D$6120)/1000</f>
        <v>0</v>
      </c>
      <c r="N6177" s="223">
        <f>N6126*'Usages mobilité'!$BG4*(1+'Usages mobilité'!$BH4)^(N$6120-$D$6120)/1000</f>
        <v>0</v>
      </c>
      <c r="O6177" s="223">
        <f>O6126*'Usages mobilité'!$BG4*(1+'Usages mobilité'!$BH4)^(O$6120-$D$6120)/1000</f>
        <v>0</v>
      </c>
      <c r="P6177" s="223">
        <f>P6126*'Usages mobilité'!$BG4*(1+'Usages mobilité'!$BH4)^(P$6120-$D$6120)/1000</f>
        <v>0</v>
      </c>
      <c r="Q6177" s="223">
        <f>Q6126*'Usages mobilité'!$BG4*(1+'Usages mobilité'!$BH4)^(Q$6120-$D$6120)/1000</f>
        <v>0</v>
      </c>
      <c r="R6177" s="223">
        <f>R6126*'Usages mobilité'!$BG4*(1+'Usages mobilité'!$BH4)^(R$6120-$D$6120)/1000</f>
        <v>0</v>
      </c>
    </row>
    <row r="6178" spans="1:18" hidden="1" outlineLevel="2" x14ac:dyDescent="0.25">
      <c r="A6178" s="222" t="str">
        <f>'Usages mobilité'!A5</f>
        <v>Usage mobilité n°2</v>
      </c>
      <c r="B6178" s="222" t="s">
        <v>645</v>
      </c>
      <c r="C6178" s="222"/>
      <c r="D6178" s="223">
        <f>D6127*'Usages mobilité'!$BG5*(1+'Usages mobilité'!$BH5)^(D$6120-$D$6120)/1000</f>
        <v>0</v>
      </c>
      <c r="E6178" s="223">
        <f>E6127*'Usages mobilité'!$BG5*(1+'Usages mobilité'!$BH5)^(E$6120-$D$6120)/1000</f>
        <v>0</v>
      </c>
      <c r="F6178" s="223">
        <f>F6127*'Usages mobilité'!$BG5*(1+'Usages mobilité'!$BH5)^(F$6120-$D$6120)/1000</f>
        <v>0</v>
      </c>
      <c r="G6178" s="223">
        <f>G6127*'Usages mobilité'!$BG5*(1+'Usages mobilité'!$BH5)^(G$6120-$D$6120)/1000</f>
        <v>0</v>
      </c>
      <c r="H6178" s="223">
        <f>H6127*'Usages mobilité'!$BG5*(1+'Usages mobilité'!$BH5)^(H$6120-$D$6120)/1000</f>
        <v>0</v>
      </c>
      <c r="I6178" s="223">
        <f>I6127*'Usages mobilité'!$BG5*(1+'Usages mobilité'!$BH5)^(I$6120-$D$6120)/1000</f>
        <v>0</v>
      </c>
      <c r="J6178" s="223">
        <f>J6127*'Usages mobilité'!$BG5*(1+'Usages mobilité'!$BH5)^(J$6120-$D$6120)/1000</f>
        <v>0</v>
      </c>
      <c r="K6178" s="223">
        <f>K6127*'Usages mobilité'!$BG5*(1+'Usages mobilité'!$BH5)^(K$6120-$D$6120)/1000</f>
        <v>0</v>
      </c>
      <c r="L6178" s="223">
        <f>L6127*'Usages mobilité'!$BG5*(1+'Usages mobilité'!$BH5)^(L$6120-$D$6120)/1000</f>
        <v>0</v>
      </c>
      <c r="M6178" s="223">
        <f>M6127*'Usages mobilité'!$BG5*(1+'Usages mobilité'!$BH5)^(M$6120-$D$6120)/1000</f>
        <v>0</v>
      </c>
      <c r="N6178" s="223">
        <f>N6127*'Usages mobilité'!$BG5*(1+'Usages mobilité'!$BH5)^(N$6120-$D$6120)/1000</f>
        <v>0</v>
      </c>
      <c r="O6178" s="223">
        <f>O6127*'Usages mobilité'!$BG5*(1+'Usages mobilité'!$BH5)^(O$6120-$D$6120)/1000</f>
        <v>0</v>
      </c>
      <c r="P6178" s="223">
        <f>P6127*'Usages mobilité'!$BG5*(1+'Usages mobilité'!$BH5)^(P$6120-$D$6120)/1000</f>
        <v>0</v>
      </c>
      <c r="Q6178" s="223">
        <f>Q6127*'Usages mobilité'!$BG5*(1+'Usages mobilité'!$BH5)^(Q$6120-$D$6120)/1000</f>
        <v>0</v>
      </c>
      <c r="R6178" s="223">
        <f>R6127*'Usages mobilité'!$BG5*(1+'Usages mobilité'!$BH5)^(R$6120-$D$6120)/1000</f>
        <v>0</v>
      </c>
    </row>
    <row r="6179" spans="1:18" hidden="1" outlineLevel="2" x14ac:dyDescent="0.25">
      <c r="A6179" s="222" t="str">
        <f>'Usages mobilité'!A6</f>
        <v>Usage mobilité n°3</v>
      </c>
      <c r="B6179" s="222" t="s">
        <v>645</v>
      </c>
      <c r="C6179" s="222"/>
      <c r="D6179" s="223">
        <f>D6128*'Usages mobilité'!$BG6*(1+'Usages mobilité'!$BH6)^(D$6120-$D$6120)/1000</f>
        <v>0</v>
      </c>
      <c r="E6179" s="223">
        <f>E6128*'Usages mobilité'!$BG6*(1+'Usages mobilité'!$BH6)^(E$6120-$D$6120)/1000</f>
        <v>0</v>
      </c>
      <c r="F6179" s="223">
        <f>F6128*'Usages mobilité'!$BG6*(1+'Usages mobilité'!$BH6)^(F$6120-$D$6120)/1000</f>
        <v>0</v>
      </c>
      <c r="G6179" s="223">
        <f>G6128*'Usages mobilité'!$BG6*(1+'Usages mobilité'!$BH6)^(G$6120-$D$6120)/1000</f>
        <v>0</v>
      </c>
      <c r="H6179" s="223">
        <f>H6128*'Usages mobilité'!$BG6*(1+'Usages mobilité'!$BH6)^(H$6120-$D$6120)/1000</f>
        <v>0</v>
      </c>
      <c r="I6179" s="223">
        <f>I6128*'Usages mobilité'!$BG6*(1+'Usages mobilité'!$BH6)^(I$6120-$D$6120)/1000</f>
        <v>0</v>
      </c>
      <c r="J6179" s="223">
        <f>J6128*'Usages mobilité'!$BG6*(1+'Usages mobilité'!$BH6)^(J$6120-$D$6120)/1000</f>
        <v>0</v>
      </c>
      <c r="K6179" s="223">
        <f>K6128*'Usages mobilité'!$BG6*(1+'Usages mobilité'!$BH6)^(K$6120-$D$6120)/1000</f>
        <v>0</v>
      </c>
      <c r="L6179" s="223">
        <f>L6128*'Usages mobilité'!$BG6*(1+'Usages mobilité'!$BH6)^(L$6120-$D$6120)/1000</f>
        <v>0</v>
      </c>
      <c r="M6179" s="223">
        <f>M6128*'Usages mobilité'!$BG6*(1+'Usages mobilité'!$BH6)^(M$6120-$D$6120)/1000</f>
        <v>0</v>
      </c>
      <c r="N6179" s="223">
        <f>N6128*'Usages mobilité'!$BG6*(1+'Usages mobilité'!$BH6)^(N$6120-$D$6120)/1000</f>
        <v>0</v>
      </c>
      <c r="O6179" s="223">
        <f>O6128*'Usages mobilité'!$BG6*(1+'Usages mobilité'!$BH6)^(O$6120-$D$6120)/1000</f>
        <v>0</v>
      </c>
      <c r="P6179" s="223">
        <f>P6128*'Usages mobilité'!$BG6*(1+'Usages mobilité'!$BH6)^(P$6120-$D$6120)/1000</f>
        <v>0</v>
      </c>
      <c r="Q6179" s="223">
        <f>Q6128*'Usages mobilité'!$BG6*(1+'Usages mobilité'!$BH6)^(Q$6120-$D$6120)/1000</f>
        <v>0</v>
      </c>
      <c r="R6179" s="223">
        <f>R6128*'Usages mobilité'!$BG6*(1+'Usages mobilité'!$BH6)^(R$6120-$D$6120)/1000</f>
        <v>0</v>
      </c>
    </row>
    <row r="6180" spans="1:18" hidden="1" outlineLevel="2" x14ac:dyDescent="0.25">
      <c r="A6180" s="222" t="str">
        <f>'Usages mobilité'!A7</f>
        <v>Usage mobilité n°4</v>
      </c>
      <c r="B6180" s="222" t="s">
        <v>645</v>
      </c>
      <c r="C6180" s="222"/>
      <c r="D6180" s="223">
        <f>D6129*'Usages mobilité'!$BG7*(1+'Usages mobilité'!$BH7)^(D$6120-$D$6120)/1000</f>
        <v>0</v>
      </c>
      <c r="E6180" s="223">
        <f>E6129*'Usages mobilité'!$BG7*(1+'Usages mobilité'!$BH7)^(E$6120-$D$6120)/1000</f>
        <v>0</v>
      </c>
      <c r="F6180" s="223">
        <f>F6129*'Usages mobilité'!$BG7*(1+'Usages mobilité'!$BH7)^(F$6120-$D$6120)/1000</f>
        <v>0</v>
      </c>
      <c r="G6180" s="223">
        <f>G6129*'Usages mobilité'!$BG7*(1+'Usages mobilité'!$BH7)^(G$6120-$D$6120)/1000</f>
        <v>0</v>
      </c>
      <c r="H6180" s="223">
        <f>H6129*'Usages mobilité'!$BG7*(1+'Usages mobilité'!$BH7)^(H$6120-$D$6120)/1000</f>
        <v>0</v>
      </c>
      <c r="I6180" s="223">
        <f>I6129*'Usages mobilité'!$BG7*(1+'Usages mobilité'!$BH7)^(I$6120-$D$6120)/1000</f>
        <v>0</v>
      </c>
      <c r="J6180" s="223">
        <f>J6129*'Usages mobilité'!$BG7*(1+'Usages mobilité'!$BH7)^(J$6120-$D$6120)/1000</f>
        <v>0</v>
      </c>
      <c r="K6180" s="223">
        <f>K6129*'Usages mobilité'!$BG7*(1+'Usages mobilité'!$BH7)^(K$6120-$D$6120)/1000</f>
        <v>0</v>
      </c>
      <c r="L6180" s="223">
        <f>L6129*'Usages mobilité'!$BG7*(1+'Usages mobilité'!$BH7)^(L$6120-$D$6120)/1000</f>
        <v>0</v>
      </c>
      <c r="M6180" s="223">
        <f>M6129*'Usages mobilité'!$BG7*(1+'Usages mobilité'!$BH7)^(M$6120-$D$6120)/1000</f>
        <v>0</v>
      </c>
      <c r="N6180" s="223">
        <f>N6129*'Usages mobilité'!$BG7*(1+'Usages mobilité'!$BH7)^(N$6120-$D$6120)/1000</f>
        <v>0</v>
      </c>
      <c r="O6180" s="223">
        <f>O6129*'Usages mobilité'!$BG7*(1+'Usages mobilité'!$BH7)^(O$6120-$D$6120)/1000</f>
        <v>0</v>
      </c>
      <c r="P6180" s="223">
        <f>P6129*'Usages mobilité'!$BG7*(1+'Usages mobilité'!$BH7)^(P$6120-$D$6120)/1000</f>
        <v>0</v>
      </c>
      <c r="Q6180" s="223">
        <f>Q6129*'Usages mobilité'!$BG7*(1+'Usages mobilité'!$BH7)^(Q$6120-$D$6120)/1000</f>
        <v>0</v>
      </c>
      <c r="R6180" s="223">
        <f>R6129*'Usages mobilité'!$BG7*(1+'Usages mobilité'!$BH7)^(R$6120-$D$6120)/1000</f>
        <v>0</v>
      </c>
    </row>
    <row r="6181" spans="1:18" hidden="1" outlineLevel="2" x14ac:dyDescent="0.25">
      <c r="A6181" s="222" t="str">
        <f>'Usages mobilité'!A8</f>
        <v>Usage mobilité n°5</v>
      </c>
      <c r="B6181" s="222" t="s">
        <v>645</v>
      </c>
      <c r="C6181" s="222"/>
      <c r="D6181" s="223">
        <f>D6130*'Usages mobilité'!$BG8*(1+'Usages mobilité'!$BH8)^(D$6120-$D$6120)/1000</f>
        <v>0</v>
      </c>
      <c r="E6181" s="223">
        <f>E6130*'Usages mobilité'!$BG8*(1+'Usages mobilité'!$BH8)^(E$6120-$D$6120)/1000</f>
        <v>0</v>
      </c>
      <c r="F6181" s="223">
        <f>F6130*'Usages mobilité'!$BG8*(1+'Usages mobilité'!$BH8)^(F$6120-$D$6120)/1000</f>
        <v>0</v>
      </c>
      <c r="G6181" s="223">
        <f>G6130*'Usages mobilité'!$BG8*(1+'Usages mobilité'!$BH8)^(G$6120-$D$6120)/1000</f>
        <v>0</v>
      </c>
      <c r="H6181" s="223">
        <f>H6130*'Usages mobilité'!$BG8*(1+'Usages mobilité'!$BH8)^(H$6120-$D$6120)/1000</f>
        <v>0</v>
      </c>
      <c r="I6181" s="223">
        <f>I6130*'Usages mobilité'!$BG8*(1+'Usages mobilité'!$BH8)^(I$6120-$D$6120)/1000</f>
        <v>0</v>
      </c>
      <c r="J6181" s="223">
        <f>J6130*'Usages mobilité'!$BG8*(1+'Usages mobilité'!$BH8)^(J$6120-$D$6120)/1000</f>
        <v>0</v>
      </c>
      <c r="K6181" s="223">
        <f>K6130*'Usages mobilité'!$BG8*(1+'Usages mobilité'!$BH8)^(K$6120-$D$6120)/1000</f>
        <v>0</v>
      </c>
      <c r="L6181" s="223">
        <f>L6130*'Usages mobilité'!$BG8*(1+'Usages mobilité'!$BH8)^(L$6120-$D$6120)/1000</f>
        <v>0</v>
      </c>
      <c r="M6181" s="223">
        <f>M6130*'Usages mobilité'!$BG8*(1+'Usages mobilité'!$BH8)^(M$6120-$D$6120)/1000</f>
        <v>0</v>
      </c>
      <c r="N6181" s="223">
        <f>N6130*'Usages mobilité'!$BG8*(1+'Usages mobilité'!$BH8)^(N$6120-$D$6120)/1000</f>
        <v>0</v>
      </c>
      <c r="O6181" s="223">
        <f>O6130*'Usages mobilité'!$BG8*(1+'Usages mobilité'!$BH8)^(O$6120-$D$6120)/1000</f>
        <v>0</v>
      </c>
      <c r="P6181" s="223">
        <f>P6130*'Usages mobilité'!$BG8*(1+'Usages mobilité'!$BH8)^(P$6120-$D$6120)/1000</f>
        <v>0</v>
      </c>
      <c r="Q6181" s="223">
        <f>Q6130*'Usages mobilité'!$BG8*(1+'Usages mobilité'!$BH8)^(Q$6120-$D$6120)/1000</f>
        <v>0</v>
      </c>
      <c r="R6181" s="223">
        <f>R6130*'Usages mobilité'!$BG8*(1+'Usages mobilité'!$BH8)^(R$6120-$D$6120)/1000</f>
        <v>0</v>
      </c>
    </row>
    <row r="6182" spans="1:18" hidden="1" outlineLevel="2" x14ac:dyDescent="0.25">
      <c r="A6182" s="222" t="str">
        <f>'Usages mobilité'!A9</f>
        <v>Usage mobilité n°6</v>
      </c>
      <c r="B6182" s="222" t="s">
        <v>645</v>
      </c>
      <c r="C6182" s="222"/>
      <c r="D6182" s="223">
        <f>D6131*'Usages mobilité'!$BG9*(1+'Usages mobilité'!$BH9)^(D$6120-$D$6120)/1000</f>
        <v>0</v>
      </c>
      <c r="E6182" s="223">
        <f>E6131*'Usages mobilité'!$BG9*(1+'Usages mobilité'!$BH9)^(E$6120-$D$6120)/1000</f>
        <v>0</v>
      </c>
      <c r="F6182" s="223">
        <f>F6131*'Usages mobilité'!$BG9*(1+'Usages mobilité'!$BH9)^(F$6120-$D$6120)/1000</f>
        <v>0</v>
      </c>
      <c r="G6182" s="223">
        <f>G6131*'Usages mobilité'!$BG9*(1+'Usages mobilité'!$BH9)^(G$6120-$D$6120)/1000</f>
        <v>0</v>
      </c>
      <c r="H6182" s="223">
        <f>H6131*'Usages mobilité'!$BG9*(1+'Usages mobilité'!$BH9)^(H$6120-$D$6120)/1000</f>
        <v>0</v>
      </c>
      <c r="I6182" s="223">
        <f>I6131*'Usages mobilité'!$BG9*(1+'Usages mobilité'!$BH9)^(I$6120-$D$6120)/1000</f>
        <v>0</v>
      </c>
      <c r="J6182" s="223">
        <f>J6131*'Usages mobilité'!$BG9*(1+'Usages mobilité'!$BH9)^(J$6120-$D$6120)/1000</f>
        <v>0</v>
      </c>
      <c r="K6182" s="223">
        <f>K6131*'Usages mobilité'!$BG9*(1+'Usages mobilité'!$BH9)^(K$6120-$D$6120)/1000</f>
        <v>0</v>
      </c>
      <c r="L6182" s="223">
        <f>L6131*'Usages mobilité'!$BG9*(1+'Usages mobilité'!$BH9)^(L$6120-$D$6120)/1000</f>
        <v>0</v>
      </c>
      <c r="M6182" s="223">
        <f>M6131*'Usages mobilité'!$BG9*(1+'Usages mobilité'!$BH9)^(M$6120-$D$6120)/1000</f>
        <v>0</v>
      </c>
      <c r="N6182" s="223">
        <f>N6131*'Usages mobilité'!$BG9*(1+'Usages mobilité'!$BH9)^(N$6120-$D$6120)/1000</f>
        <v>0</v>
      </c>
      <c r="O6182" s="223">
        <f>O6131*'Usages mobilité'!$BG9*(1+'Usages mobilité'!$BH9)^(O$6120-$D$6120)/1000</f>
        <v>0</v>
      </c>
      <c r="P6182" s="223">
        <f>P6131*'Usages mobilité'!$BG9*(1+'Usages mobilité'!$BH9)^(P$6120-$D$6120)/1000</f>
        <v>0</v>
      </c>
      <c r="Q6182" s="223">
        <f>Q6131*'Usages mobilité'!$BG9*(1+'Usages mobilité'!$BH9)^(Q$6120-$D$6120)/1000</f>
        <v>0</v>
      </c>
      <c r="R6182" s="223">
        <f>R6131*'Usages mobilité'!$BG9*(1+'Usages mobilité'!$BH9)^(R$6120-$D$6120)/1000</f>
        <v>0</v>
      </c>
    </row>
    <row r="6183" spans="1:18" hidden="1" outlineLevel="2" x14ac:dyDescent="0.25">
      <c r="A6183" s="222" t="str">
        <f>'Usages mobilité'!A10</f>
        <v>Usage mobilité n°7</v>
      </c>
      <c r="B6183" s="222" t="s">
        <v>645</v>
      </c>
      <c r="C6183" s="222"/>
      <c r="D6183" s="223">
        <f>D6132*'Usages mobilité'!$BG10*(1+'Usages mobilité'!$BH10)^(D$6120-$D$6120)/1000</f>
        <v>0</v>
      </c>
      <c r="E6183" s="223">
        <f>E6132*'Usages mobilité'!$BG10*(1+'Usages mobilité'!$BH10)^(E$6120-$D$6120)/1000</f>
        <v>0</v>
      </c>
      <c r="F6183" s="223">
        <f>F6132*'Usages mobilité'!$BG10*(1+'Usages mobilité'!$BH10)^(F$6120-$D$6120)/1000</f>
        <v>0</v>
      </c>
      <c r="G6183" s="223">
        <f>G6132*'Usages mobilité'!$BG10*(1+'Usages mobilité'!$BH10)^(G$6120-$D$6120)/1000</f>
        <v>0</v>
      </c>
      <c r="H6183" s="223">
        <f>H6132*'Usages mobilité'!$BG10*(1+'Usages mobilité'!$BH10)^(H$6120-$D$6120)/1000</f>
        <v>0</v>
      </c>
      <c r="I6183" s="223">
        <f>I6132*'Usages mobilité'!$BG10*(1+'Usages mobilité'!$BH10)^(I$6120-$D$6120)/1000</f>
        <v>0</v>
      </c>
      <c r="J6183" s="223">
        <f>J6132*'Usages mobilité'!$BG10*(1+'Usages mobilité'!$BH10)^(J$6120-$D$6120)/1000</f>
        <v>0</v>
      </c>
      <c r="K6183" s="223">
        <f>K6132*'Usages mobilité'!$BG10*(1+'Usages mobilité'!$BH10)^(K$6120-$D$6120)/1000</f>
        <v>0</v>
      </c>
      <c r="L6183" s="223">
        <f>L6132*'Usages mobilité'!$BG10*(1+'Usages mobilité'!$BH10)^(L$6120-$D$6120)/1000</f>
        <v>0</v>
      </c>
      <c r="M6183" s="223">
        <f>M6132*'Usages mobilité'!$BG10*(1+'Usages mobilité'!$BH10)^(M$6120-$D$6120)/1000</f>
        <v>0</v>
      </c>
      <c r="N6183" s="223">
        <f>N6132*'Usages mobilité'!$BG10*(1+'Usages mobilité'!$BH10)^(N$6120-$D$6120)/1000</f>
        <v>0</v>
      </c>
      <c r="O6183" s="223">
        <f>O6132*'Usages mobilité'!$BG10*(1+'Usages mobilité'!$BH10)^(O$6120-$D$6120)/1000</f>
        <v>0</v>
      </c>
      <c r="P6183" s="223">
        <f>P6132*'Usages mobilité'!$BG10*(1+'Usages mobilité'!$BH10)^(P$6120-$D$6120)/1000</f>
        <v>0</v>
      </c>
      <c r="Q6183" s="223">
        <f>Q6132*'Usages mobilité'!$BG10*(1+'Usages mobilité'!$BH10)^(Q$6120-$D$6120)/1000</f>
        <v>0</v>
      </c>
      <c r="R6183" s="223">
        <f>R6132*'Usages mobilité'!$BG10*(1+'Usages mobilité'!$BH10)^(R$6120-$D$6120)/1000</f>
        <v>0</v>
      </c>
    </row>
    <row r="6184" spans="1:18" hidden="1" outlineLevel="2" x14ac:dyDescent="0.25">
      <c r="A6184" s="222" t="str">
        <f>'Usages mobilité'!A11</f>
        <v>Usage mobilité n°8</v>
      </c>
      <c r="B6184" s="222" t="s">
        <v>645</v>
      </c>
      <c r="C6184" s="222"/>
      <c r="D6184" s="223">
        <f>D6133*'Usages mobilité'!$BG11*(1+'Usages mobilité'!$BH11)^(D$6120-$D$6120)/1000</f>
        <v>0</v>
      </c>
      <c r="E6184" s="223">
        <f>E6133*'Usages mobilité'!$BG11*(1+'Usages mobilité'!$BH11)^(E$6120-$D$6120)/1000</f>
        <v>0</v>
      </c>
      <c r="F6184" s="223">
        <f>F6133*'Usages mobilité'!$BG11*(1+'Usages mobilité'!$BH11)^(F$6120-$D$6120)/1000</f>
        <v>0</v>
      </c>
      <c r="G6184" s="223">
        <f>G6133*'Usages mobilité'!$BG11*(1+'Usages mobilité'!$BH11)^(G$6120-$D$6120)/1000</f>
        <v>0</v>
      </c>
      <c r="H6184" s="223">
        <f>H6133*'Usages mobilité'!$BG11*(1+'Usages mobilité'!$BH11)^(H$6120-$D$6120)/1000</f>
        <v>0</v>
      </c>
      <c r="I6184" s="223">
        <f>I6133*'Usages mobilité'!$BG11*(1+'Usages mobilité'!$BH11)^(I$6120-$D$6120)/1000</f>
        <v>0</v>
      </c>
      <c r="J6184" s="223">
        <f>J6133*'Usages mobilité'!$BG11*(1+'Usages mobilité'!$BH11)^(J$6120-$D$6120)/1000</f>
        <v>0</v>
      </c>
      <c r="K6184" s="223">
        <f>K6133*'Usages mobilité'!$BG11*(1+'Usages mobilité'!$BH11)^(K$6120-$D$6120)/1000</f>
        <v>0</v>
      </c>
      <c r="L6184" s="223">
        <f>L6133*'Usages mobilité'!$BG11*(1+'Usages mobilité'!$BH11)^(L$6120-$D$6120)/1000</f>
        <v>0</v>
      </c>
      <c r="M6184" s="223">
        <f>M6133*'Usages mobilité'!$BG11*(1+'Usages mobilité'!$BH11)^(M$6120-$D$6120)/1000</f>
        <v>0</v>
      </c>
      <c r="N6184" s="223">
        <f>N6133*'Usages mobilité'!$BG11*(1+'Usages mobilité'!$BH11)^(N$6120-$D$6120)/1000</f>
        <v>0</v>
      </c>
      <c r="O6184" s="223">
        <f>O6133*'Usages mobilité'!$BG11*(1+'Usages mobilité'!$BH11)^(O$6120-$D$6120)/1000</f>
        <v>0</v>
      </c>
      <c r="P6184" s="223">
        <f>P6133*'Usages mobilité'!$BG11*(1+'Usages mobilité'!$BH11)^(P$6120-$D$6120)/1000</f>
        <v>0</v>
      </c>
      <c r="Q6184" s="223">
        <f>Q6133*'Usages mobilité'!$BG11*(1+'Usages mobilité'!$BH11)^(Q$6120-$D$6120)/1000</f>
        <v>0</v>
      </c>
      <c r="R6184" s="223">
        <f>R6133*'Usages mobilité'!$BG11*(1+'Usages mobilité'!$BH11)^(R$6120-$D$6120)/1000</f>
        <v>0</v>
      </c>
    </row>
    <row r="6185" spans="1:18" hidden="1" outlineLevel="2" x14ac:dyDescent="0.25">
      <c r="A6185" s="222" t="str">
        <f>'Usages mobilité'!A12</f>
        <v>Usage mobilité n°9</v>
      </c>
      <c r="B6185" s="222" t="s">
        <v>645</v>
      </c>
      <c r="C6185" s="222"/>
      <c r="D6185" s="223">
        <f>D6134*'Usages mobilité'!$BG12*(1+'Usages mobilité'!$BH12)^(D$6120-$D$6120)/1000</f>
        <v>0</v>
      </c>
      <c r="E6185" s="223">
        <f>E6134*'Usages mobilité'!$BG12*(1+'Usages mobilité'!$BH12)^(E$6120-$D$6120)/1000</f>
        <v>0</v>
      </c>
      <c r="F6185" s="223">
        <f>F6134*'Usages mobilité'!$BG12*(1+'Usages mobilité'!$BH12)^(F$6120-$D$6120)/1000</f>
        <v>0</v>
      </c>
      <c r="G6185" s="223">
        <f>G6134*'Usages mobilité'!$BG12*(1+'Usages mobilité'!$BH12)^(G$6120-$D$6120)/1000</f>
        <v>0</v>
      </c>
      <c r="H6185" s="223">
        <f>H6134*'Usages mobilité'!$BG12*(1+'Usages mobilité'!$BH12)^(H$6120-$D$6120)/1000</f>
        <v>0</v>
      </c>
      <c r="I6185" s="223">
        <f>I6134*'Usages mobilité'!$BG12*(1+'Usages mobilité'!$BH12)^(I$6120-$D$6120)/1000</f>
        <v>0</v>
      </c>
      <c r="J6185" s="223">
        <f>J6134*'Usages mobilité'!$BG12*(1+'Usages mobilité'!$BH12)^(J$6120-$D$6120)/1000</f>
        <v>0</v>
      </c>
      <c r="K6185" s="223">
        <f>K6134*'Usages mobilité'!$BG12*(1+'Usages mobilité'!$BH12)^(K$6120-$D$6120)/1000</f>
        <v>0</v>
      </c>
      <c r="L6185" s="223">
        <f>L6134*'Usages mobilité'!$BG12*(1+'Usages mobilité'!$BH12)^(L$6120-$D$6120)/1000</f>
        <v>0</v>
      </c>
      <c r="M6185" s="223">
        <f>M6134*'Usages mobilité'!$BG12*(1+'Usages mobilité'!$BH12)^(M$6120-$D$6120)/1000</f>
        <v>0</v>
      </c>
      <c r="N6185" s="223">
        <f>N6134*'Usages mobilité'!$BG12*(1+'Usages mobilité'!$BH12)^(N$6120-$D$6120)/1000</f>
        <v>0</v>
      </c>
      <c r="O6185" s="223">
        <f>O6134*'Usages mobilité'!$BG12*(1+'Usages mobilité'!$BH12)^(O$6120-$D$6120)/1000</f>
        <v>0</v>
      </c>
      <c r="P6185" s="223">
        <f>P6134*'Usages mobilité'!$BG12*(1+'Usages mobilité'!$BH12)^(P$6120-$D$6120)/1000</f>
        <v>0</v>
      </c>
      <c r="Q6185" s="223">
        <f>Q6134*'Usages mobilité'!$BG12*(1+'Usages mobilité'!$BH12)^(Q$6120-$D$6120)/1000</f>
        <v>0</v>
      </c>
      <c r="R6185" s="223">
        <f>R6134*'Usages mobilité'!$BG12*(1+'Usages mobilité'!$BH12)^(R$6120-$D$6120)/1000</f>
        <v>0</v>
      </c>
    </row>
    <row r="6186" spans="1:18" hidden="1" outlineLevel="2" x14ac:dyDescent="0.25">
      <c r="A6186" s="222" t="str">
        <f>'Usages mobilité'!A13</f>
        <v>Usage mobilité n°10</v>
      </c>
      <c r="B6186" s="222" t="s">
        <v>645</v>
      </c>
      <c r="C6186" s="222"/>
      <c r="D6186" s="223">
        <f>D6135*'Usages mobilité'!$BG13*(1+'Usages mobilité'!$BH13)^(D$6120-$D$6120)/1000</f>
        <v>0</v>
      </c>
      <c r="E6186" s="223">
        <f>E6135*'Usages mobilité'!$BG13*(1+'Usages mobilité'!$BH13)^(E$6120-$D$6120)/1000</f>
        <v>0</v>
      </c>
      <c r="F6186" s="223">
        <f>F6135*'Usages mobilité'!$BG13*(1+'Usages mobilité'!$BH13)^(F$6120-$D$6120)/1000</f>
        <v>0</v>
      </c>
      <c r="G6186" s="223">
        <f>G6135*'Usages mobilité'!$BG13*(1+'Usages mobilité'!$BH13)^(G$6120-$D$6120)/1000</f>
        <v>0</v>
      </c>
      <c r="H6186" s="223">
        <f>H6135*'Usages mobilité'!$BG13*(1+'Usages mobilité'!$BH13)^(H$6120-$D$6120)/1000</f>
        <v>0</v>
      </c>
      <c r="I6186" s="223">
        <f>I6135*'Usages mobilité'!$BG13*(1+'Usages mobilité'!$BH13)^(I$6120-$D$6120)/1000</f>
        <v>0</v>
      </c>
      <c r="J6186" s="223">
        <f>J6135*'Usages mobilité'!$BG13*(1+'Usages mobilité'!$BH13)^(J$6120-$D$6120)/1000</f>
        <v>0</v>
      </c>
      <c r="K6186" s="223">
        <f>K6135*'Usages mobilité'!$BG13*(1+'Usages mobilité'!$BH13)^(K$6120-$D$6120)/1000</f>
        <v>0</v>
      </c>
      <c r="L6186" s="223">
        <f>L6135*'Usages mobilité'!$BG13*(1+'Usages mobilité'!$BH13)^(L$6120-$D$6120)/1000</f>
        <v>0</v>
      </c>
      <c r="M6186" s="223">
        <f>M6135*'Usages mobilité'!$BG13*(1+'Usages mobilité'!$BH13)^(M$6120-$D$6120)/1000</f>
        <v>0</v>
      </c>
      <c r="N6186" s="223">
        <f>N6135*'Usages mobilité'!$BG13*(1+'Usages mobilité'!$BH13)^(N$6120-$D$6120)/1000</f>
        <v>0</v>
      </c>
      <c r="O6186" s="223">
        <f>O6135*'Usages mobilité'!$BG13*(1+'Usages mobilité'!$BH13)^(O$6120-$D$6120)/1000</f>
        <v>0</v>
      </c>
      <c r="P6186" s="223">
        <f>P6135*'Usages mobilité'!$BG13*(1+'Usages mobilité'!$BH13)^(P$6120-$D$6120)/1000</f>
        <v>0</v>
      </c>
      <c r="Q6186" s="223">
        <f>Q6135*'Usages mobilité'!$BG13*(1+'Usages mobilité'!$BH13)^(Q$6120-$D$6120)/1000</f>
        <v>0</v>
      </c>
      <c r="R6186" s="223">
        <f>R6135*'Usages mobilité'!$BG13*(1+'Usages mobilité'!$BH13)^(R$6120-$D$6120)/1000</f>
        <v>0</v>
      </c>
    </row>
    <row r="6187" spans="1:18" hidden="1" outlineLevel="2" x14ac:dyDescent="0.25">
      <c r="A6187" s="222" t="str">
        <f>'Usages mobilité'!A14</f>
        <v>Usage mobilité n°11</v>
      </c>
      <c r="B6187" s="222" t="s">
        <v>645</v>
      </c>
      <c r="C6187" s="222"/>
      <c r="D6187" s="223">
        <f>D6136*'Usages mobilité'!$BG14*(1+'Usages mobilité'!$BH14)^(D$6120-$D$6120)/1000</f>
        <v>0</v>
      </c>
      <c r="E6187" s="223">
        <f>E6136*'Usages mobilité'!$BG14*(1+'Usages mobilité'!$BH14)^(E$6120-$D$6120)/1000</f>
        <v>0</v>
      </c>
      <c r="F6187" s="223">
        <f>F6136*'Usages mobilité'!$BG14*(1+'Usages mobilité'!$BH14)^(F$6120-$D$6120)/1000</f>
        <v>0</v>
      </c>
      <c r="G6187" s="223">
        <f>G6136*'Usages mobilité'!$BG14*(1+'Usages mobilité'!$BH14)^(G$6120-$D$6120)/1000</f>
        <v>0</v>
      </c>
      <c r="H6187" s="223">
        <f>H6136*'Usages mobilité'!$BG14*(1+'Usages mobilité'!$BH14)^(H$6120-$D$6120)/1000</f>
        <v>0</v>
      </c>
      <c r="I6187" s="223">
        <f>I6136*'Usages mobilité'!$BG14*(1+'Usages mobilité'!$BH14)^(I$6120-$D$6120)/1000</f>
        <v>0</v>
      </c>
      <c r="J6187" s="223">
        <f>J6136*'Usages mobilité'!$BG14*(1+'Usages mobilité'!$BH14)^(J$6120-$D$6120)/1000</f>
        <v>0</v>
      </c>
      <c r="K6187" s="223">
        <f>K6136*'Usages mobilité'!$BG14*(1+'Usages mobilité'!$BH14)^(K$6120-$D$6120)/1000</f>
        <v>0</v>
      </c>
      <c r="L6187" s="223">
        <f>L6136*'Usages mobilité'!$BG14*(1+'Usages mobilité'!$BH14)^(L$6120-$D$6120)/1000</f>
        <v>0</v>
      </c>
      <c r="M6187" s="223">
        <f>M6136*'Usages mobilité'!$BG14*(1+'Usages mobilité'!$BH14)^(M$6120-$D$6120)/1000</f>
        <v>0</v>
      </c>
      <c r="N6187" s="223">
        <f>N6136*'Usages mobilité'!$BG14*(1+'Usages mobilité'!$BH14)^(N$6120-$D$6120)/1000</f>
        <v>0</v>
      </c>
      <c r="O6187" s="223">
        <f>O6136*'Usages mobilité'!$BG14*(1+'Usages mobilité'!$BH14)^(O$6120-$D$6120)/1000</f>
        <v>0</v>
      </c>
      <c r="P6187" s="223">
        <f>P6136*'Usages mobilité'!$BG14*(1+'Usages mobilité'!$BH14)^(P$6120-$D$6120)/1000</f>
        <v>0</v>
      </c>
      <c r="Q6187" s="223">
        <f>Q6136*'Usages mobilité'!$BG14*(1+'Usages mobilité'!$BH14)^(Q$6120-$D$6120)/1000</f>
        <v>0</v>
      </c>
      <c r="R6187" s="223">
        <f>R6136*'Usages mobilité'!$BG14*(1+'Usages mobilité'!$BH14)^(R$6120-$D$6120)/1000</f>
        <v>0</v>
      </c>
    </row>
    <row r="6188" spans="1:18" hidden="1" outlineLevel="2" x14ac:dyDescent="0.25">
      <c r="A6188" s="222" t="str">
        <f>'Usages mobilité'!A15</f>
        <v>Usage mobilité n°12</v>
      </c>
      <c r="B6188" s="222" t="s">
        <v>645</v>
      </c>
      <c r="C6188" s="222"/>
      <c r="D6188" s="223">
        <f>D6137*'Usages mobilité'!$BG15*(1+'Usages mobilité'!$BH15)^(D$6120-$D$6120)/1000</f>
        <v>0</v>
      </c>
      <c r="E6188" s="223">
        <f>E6137*'Usages mobilité'!$BG15*(1+'Usages mobilité'!$BH15)^(E$6120-$D$6120)/1000</f>
        <v>0</v>
      </c>
      <c r="F6188" s="223">
        <f>F6137*'Usages mobilité'!$BG15*(1+'Usages mobilité'!$BH15)^(F$6120-$D$6120)/1000</f>
        <v>0</v>
      </c>
      <c r="G6188" s="223">
        <f>G6137*'Usages mobilité'!$BG15*(1+'Usages mobilité'!$BH15)^(G$6120-$D$6120)/1000</f>
        <v>0</v>
      </c>
      <c r="H6188" s="223">
        <f>H6137*'Usages mobilité'!$BG15*(1+'Usages mobilité'!$BH15)^(H$6120-$D$6120)/1000</f>
        <v>0</v>
      </c>
      <c r="I6188" s="223">
        <f>I6137*'Usages mobilité'!$BG15*(1+'Usages mobilité'!$BH15)^(I$6120-$D$6120)/1000</f>
        <v>0</v>
      </c>
      <c r="J6188" s="223">
        <f>J6137*'Usages mobilité'!$BG15*(1+'Usages mobilité'!$BH15)^(J$6120-$D$6120)/1000</f>
        <v>0</v>
      </c>
      <c r="K6188" s="223">
        <f>K6137*'Usages mobilité'!$BG15*(1+'Usages mobilité'!$BH15)^(K$6120-$D$6120)/1000</f>
        <v>0</v>
      </c>
      <c r="L6188" s="223">
        <f>L6137*'Usages mobilité'!$BG15*(1+'Usages mobilité'!$BH15)^(L$6120-$D$6120)/1000</f>
        <v>0</v>
      </c>
      <c r="M6188" s="223">
        <f>M6137*'Usages mobilité'!$BG15*(1+'Usages mobilité'!$BH15)^(M$6120-$D$6120)/1000</f>
        <v>0</v>
      </c>
      <c r="N6188" s="223">
        <f>N6137*'Usages mobilité'!$BG15*(1+'Usages mobilité'!$BH15)^(N$6120-$D$6120)/1000</f>
        <v>0</v>
      </c>
      <c r="O6188" s="223">
        <f>O6137*'Usages mobilité'!$BG15*(1+'Usages mobilité'!$BH15)^(O$6120-$D$6120)/1000</f>
        <v>0</v>
      </c>
      <c r="P6188" s="223">
        <f>P6137*'Usages mobilité'!$BG15*(1+'Usages mobilité'!$BH15)^(P$6120-$D$6120)/1000</f>
        <v>0</v>
      </c>
      <c r="Q6188" s="223">
        <f>Q6137*'Usages mobilité'!$BG15*(1+'Usages mobilité'!$BH15)^(Q$6120-$D$6120)/1000</f>
        <v>0</v>
      </c>
      <c r="R6188" s="223">
        <f>R6137*'Usages mobilité'!$BG15*(1+'Usages mobilité'!$BH15)^(R$6120-$D$6120)/1000</f>
        <v>0</v>
      </c>
    </row>
    <row r="6189" spans="1:18" hidden="1" outlineLevel="2" x14ac:dyDescent="0.25">
      <c r="A6189" s="222" t="str">
        <f>'Usages mobilité'!A16</f>
        <v>Usage mobilité n°13</v>
      </c>
      <c r="B6189" s="222" t="s">
        <v>645</v>
      </c>
      <c r="C6189" s="222"/>
      <c r="D6189" s="223">
        <f>D6138*'Usages mobilité'!$BG16*(1+'Usages mobilité'!$BH16)^(D$6120-$D$6120)/1000</f>
        <v>0</v>
      </c>
      <c r="E6189" s="223">
        <f>E6138*'Usages mobilité'!$BG16*(1+'Usages mobilité'!$BH16)^(E$6120-$D$6120)/1000</f>
        <v>0</v>
      </c>
      <c r="F6189" s="223">
        <f>F6138*'Usages mobilité'!$BG16*(1+'Usages mobilité'!$BH16)^(F$6120-$D$6120)/1000</f>
        <v>0</v>
      </c>
      <c r="G6189" s="223">
        <f>G6138*'Usages mobilité'!$BG16*(1+'Usages mobilité'!$BH16)^(G$6120-$D$6120)/1000</f>
        <v>0</v>
      </c>
      <c r="H6189" s="223">
        <f>H6138*'Usages mobilité'!$BG16*(1+'Usages mobilité'!$BH16)^(H$6120-$D$6120)/1000</f>
        <v>0</v>
      </c>
      <c r="I6189" s="223">
        <f>I6138*'Usages mobilité'!$BG16*(1+'Usages mobilité'!$BH16)^(I$6120-$D$6120)/1000</f>
        <v>0</v>
      </c>
      <c r="J6189" s="223">
        <f>J6138*'Usages mobilité'!$BG16*(1+'Usages mobilité'!$BH16)^(J$6120-$D$6120)/1000</f>
        <v>0</v>
      </c>
      <c r="K6189" s="223">
        <f>K6138*'Usages mobilité'!$BG16*(1+'Usages mobilité'!$BH16)^(K$6120-$D$6120)/1000</f>
        <v>0</v>
      </c>
      <c r="L6189" s="223">
        <f>L6138*'Usages mobilité'!$BG16*(1+'Usages mobilité'!$BH16)^(L$6120-$D$6120)/1000</f>
        <v>0</v>
      </c>
      <c r="M6189" s="223">
        <f>M6138*'Usages mobilité'!$BG16*(1+'Usages mobilité'!$BH16)^(M$6120-$D$6120)/1000</f>
        <v>0</v>
      </c>
      <c r="N6189" s="223">
        <f>N6138*'Usages mobilité'!$BG16*(1+'Usages mobilité'!$BH16)^(N$6120-$D$6120)/1000</f>
        <v>0</v>
      </c>
      <c r="O6189" s="223">
        <f>O6138*'Usages mobilité'!$BG16*(1+'Usages mobilité'!$BH16)^(O$6120-$D$6120)/1000</f>
        <v>0</v>
      </c>
      <c r="P6189" s="223">
        <f>P6138*'Usages mobilité'!$BG16*(1+'Usages mobilité'!$BH16)^(P$6120-$D$6120)/1000</f>
        <v>0</v>
      </c>
      <c r="Q6189" s="223">
        <f>Q6138*'Usages mobilité'!$BG16*(1+'Usages mobilité'!$BH16)^(Q$6120-$D$6120)/1000</f>
        <v>0</v>
      </c>
      <c r="R6189" s="223">
        <f>R6138*'Usages mobilité'!$BG16*(1+'Usages mobilité'!$BH16)^(R$6120-$D$6120)/1000</f>
        <v>0</v>
      </c>
    </row>
    <row r="6190" spans="1:18" hidden="1" outlineLevel="2" x14ac:dyDescent="0.25">
      <c r="A6190" s="222" t="str">
        <f>'Usages mobilité'!A17</f>
        <v>Usage mobilité n°14</v>
      </c>
      <c r="B6190" s="222" t="s">
        <v>645</v>
      </c>
      <c r="C6190" s="222"/>
      <c r="D6190" s="223">
        <f>D6139*'Usages mobilité'!$BG17*(1+'Usages mobilité'!$BH17)^(D$6120-$D$6120)/1000</f>
        <v>0</v>
      </c>
      <c r="E6190" s="223">
        <f>E6139*'Usages mobilité'!$BG17*(1+'Usages mobilité'!$BH17)^(E$6120-$D$6120)/1000</f>
        <v>0</v>
      </c>
      <c r="F6190" s="223">
        <f>F6139*'Usages mobilité'!$BG17*(1+'Usages mobilité'!$BH17)^(F$6120-$D$6120)/1000</f>
        <v>0</v>
      </c>
      <c r="G6190" s="223">
        <f>G6139*'Usages mobilité'!$BG17*(1+'Usages mobilité'!$BH17)^(G$6120-$D$6120)/1000</f>
        <v>0</v>
      </c>
      <c r="H6190" s="223">
        <f>H6139*'Usages mobilité'!$BG17*(1+'Usages mobilité'!$BH17)^(H$6120-$D$6120)/1000</f>
        <v>0</v>
      </c>
      <c r="I6190" s="223">
        <f>I6139*'Usages mobilité'!$BG17*(1+'Usages mobilité'!$BH17)^(I$6120-$D$6120)/1000</f>
        <v>0</v>
      </c>
      <c r="J6190" s="223">
        <f>J6139*'Usages mobilité'!$BG17*(1+'Usages mobilité'!$BH17)^(J$6120-$D$6120)/1000</f>
        <v>0</v>
      </c>
      <c r="K6190" s="223">
        <f>K6139*'Usages mobilité'!$BG17*(1+'Usages mobilité'!$BH17)^(K$6120-$D$6120)/1000</f>
        <v>0</v>
      </c>
      <c r="L6190" s="223">
        <f>L6139*'Usages mobilité'!$BG17*(1+'Usages mobilité'!$BH17)^(L$6120-$D$6120)/1000</f>
        <v>0</v>
      </c>
      <c r="M6190" s="223">
        <f>M6139*'Usages mobilité'!$BG17*(1+'Usages mobilité'!$BH17)^(M$6120-$D$6120)/1000</f>
        <v>0</v>
      </c>
      <c r="N6190" s="223">
        <f>N6139*'Usages mobilité'!$BG17*(1+'Usages mobilité'!$BH17)^(N$6120-$D$6120)/1000</f>
        <v>0</v>
      </c>
      <c r="O6190" s="223">
        <f>O6139*'Usages mobilité'!$BG17*(1+'Usages mobilité'!$BH17)^(O$6120-$D$6120)/1000</f>
        <v>0</v>
      </c>
      <c r="P6190" s="223">
        <f>P6139*'Usages mobilité'!$BG17*(1+'Usages mobilité'!$BH17)^(P$6120-$D$6120)/1000</f>
        <v>0</v>
      </c>
      <c r="Q6190" s="223">
        <f>Q6139*'Usages mobilité'!$BG17*(1+'Usages mobilité'!$BH17)^(Q$6120-$D$6120)/1000</f>
        <v>0</v>
      </c>
      <c r="R6190" s="223">
        <f>R6139*'Usages mobilité'!$BG17*(1+'Usages mobilité'!$BH17)^(R$6120-$D$6120)/1000</f>
        <v>0</v>
      </c>
    </row>
    <row r="6191" spans="1:18" hidden="1" outlineLevel="2" x14ac:dyDescent="0.25">
      <c r="A6191" s="222" t="str">
        <f>'Usages mobilité'!A18</f>
        <v>Usage mobilité n°15</v>
      </c>
      <c r="B6191" s="222" t="s">
        <v>645</v>
      </c>
      <c r="C6191" s="222"/>
      <c r="D6191" s="223">
        <f>D6140*'Usages mobilité'!$BG18*(1+'Usages mobilité'!$BH18)^(D$6120-$D$6120)/1000</f>
        <v>0</v>
      </c>
      <c r="E6191" s="223">
        <f>E6140*'Usages mobilité'!$BG18*(1+'Usages mobilité'!$BH18)^(E$6120-$D$6120)/1000</f>
        <v>0</v>
      </c>
      <c r="F6191" s="223">
        <f>F6140*'Usages mobilité'!$BG18*(1+'Usages mobilité'!$BH18)^(F$6120-$D$6120)/1000</f>
        <v>0</v>
      </c>
      <c r="G6191" s="223">
        <f>G6140*'Usages mobilité'!$BG18*(1+'Usages mobilité'!$BH18)^(G$6120-$D$6120)/1000</f>
        <v>0</v>
      </c>
      <c r="H6191" s="223">
        <f>H6140*'Usages mobilité'!$BG18*(1+'Usages mobilité'!$BH18)^(H$6120-$D$6120)/1000</f>
        <v>0</v>
      </c>
      <c r="I6191" s="223">
        <f>I6140*'Usages mobilité'!$BG18*(1+'Usages mobilité'!$BH18)^(I$6120-$D$6120)/1000</f>
        <v>0</v>
      </c>
      <c r="J6191" s="223">
        <f>J6140*'Usages mobilité'!$BG18*(1+'Usages mobilité'!$BH18)^(J$6120-$D$6120)/1000</f>
        <v>0</v>
      </c>
      <c r="K6191" s="223">
        <f>K6140*'Usages mobilité'!$BG18*(1+'Usages mobilité'!$BH18)^(K$6120-$D$6120)/1000</f>
        <v>0</v>
      </c>
      <c r="L6191" s="223">
        <f>L6140*'Usages mobilité'!$BG18*(1+'Usages mobilité'!$BH18)^(L$6120-$D$6120)/1000</f>
        <v>0</v>
      </c>
      <c r="M6191" s="223">
        <f>M6140*'Usages mobilité'!$BG18*(1+'Usages mobilité'!$BH18)^(M$6120-$D$6120)/1000</f>
        <v>0</v>
      </c>
      <c r="N6191" s="223">
        <f>N6140*'Usages mobilité'!$BG18*(1+'Usages mobilité'!$BH18)^(N$6120-$D$6120)/1000</f>
        <v>0</v>
      </c>
      <c r="O6191" s="223">
        <f>O6140*'Usages mobilité'!$BG18*(1+'Usages mobilité'!$BH18)^(O$6120-$D$6120)/1000</f>
        <v>0</v>
      </c>
      <c r="P6191" s="223">
        <f>P6140*'Usages mobilité'!$BG18*(1+'Usages mobilité'!$BH18)^(P$6120-$D$6120)/1000</f>
        <v>0</v>
      </c>
      <c r="Q6191" s="223">
        <f>Q6140*'Usages mobilité'!$BG18*(1+'Usages mobilité'!$BH18)^(Q$6120-$D$6120)/1000</f>
        <v>0</v>
      </c>
      <c r="R6191" s="223">
        <f>R6140*'Usages mobilité'!$BG18*(1+'Usages mobilité'!$BH18)^(R$6120-$D$6120)/1000</f>
        <v>0</v>
      </c>
    </row>
    <row r="6192" spans="1:18" hidden="1" outlineLevel="2" x14ac:dyDescent="0.25">
      <c r="A6192" s="222" t="str">
        <f>'Usages mobilité'!A19</f>
        <v>Usage mobilité n°16</v>
      </c>
      <c r="B6192" s="222" t="s">
        <v>645</v>
      </c>
      <c r="C6192" s="222"/>
      <c r="D6192" s="223">
        <f>D6141*'Usages mobilité'!$BG19*(1+'Usages mobilité'!$BH19)^(D$6120-$D$6120)/1000</f>
        <v>0</v>
      </c>
      <c r="E6192" s="223">
        <f>E6141*'Usages mobilité'!$BG19*(1+'Usages mobilité'!$BH19)^(E$6120-$D$6120)/1000</f>
        <v>0</v>
      </c>
      <c r="F6192" s="223">
        <f>F6141*'Usages mobilité'!$BG19*(1+'Usages mobilité'!$BH19)^(F$6120-$D$6120)/1000</f>
        <v>0</v>
      </c>
      <c r="G6192" s="223">
        <f>G6141*'Usages mobilité'!$BG19*(1+'Usages mobilité'!$BH19)^(G$6120-$D$6120)/1000</f>
        <v>0</v>
      </c>
      <c r="H6192" s="223">
        <f>H6141*'Usages mobilité'!$BG19*(1+'Usages mobilité'!$BH19)^(H$6120-$D$6120)/1000</f>
        <v>0</v>
      </c>
      <c r="I6192" s="223">
        <f>I6141*'Usages mobilité'!$BG19*(1+'Usages mobilité'!$BH19)^(I$6120-$D$6120)/1000</f>
        <v>0</v>
      </c>
      <c r="J6192" s="223">
        <f>J6141*'Usages mobilité'!$BG19*(1+'Usages mobilité'!$BH19)^(J$6120-$D$6120)/1000</f>
        <v>0</v>
      </c>
      <c r="K6192" s="223">
        <f>K6141*'Usages mobilité'!$BG19*(1+'Usages mobilité'!$BH19)^(K$6120-$D$6120)/1000</f>
        <v>0</v>
      </c>
      <c r="L6192" s="223">
        <f>L6141*'Usages mobilité'!$BG19*(1+'Usages mobilité'!$BH19)^(L$6120-$D$6120)/1000</f>
        <v>0</v>
      </c>
      <c r="M6192" s="223">
        <f>M6141*'Usages mobilité'!$BG19*(1+'Usages mobilité'!$BH19)^(M$6120-$D$6120)/1000</f>
        <v>0</v>
      </c>
      <c r="N6192" s="223">
        <f>N6141*'Usages mobilité'!$BG19*(1+'Usages mobilité'!$BH19)^(N$6120-$D$6120)/1000</f>
        <v>0</v>
      </c>
      <c r="O6192" s="223">
        <f>O6141*'Usages mobilité'!$BG19*(1+'Usages mobilité'!$BH19)^(O$6120-$D$6120)/1000</f>
        <v>0</v>
      </c>
      <c r="P6192" s="223">
        <f>P6141*'Usages mobilité'!$BG19*(1+'Usages mobilité'!$BH19)^(P$6120-$D$6120)/1000</f>
        <v>0</v>
      </c>
      <c r="Q6192" s="223">
        <f>Q6141*'Usages mobilité'!$BG19*(1+'Usages mobilité'!$BH19)^(Q$6120-$D$6120)/1000</f>
        <v>0</v>
      </c>
      <c r="R6192" s="223">
        <f>R6141*'Usages mobilité'!$BG19*(1+'Usages mobilité'!$BH19)^(R$6120-$D$6120)/1000</f>
        <v>0</v>
      </c>
    </row>
    <row r="6193" spans="1:18" hidden="1" outlineLevel="2" x14ac:dyDescent="0.25">
      <c r="A6193" s="222" t="str">
        <f>'Usages mobilité'!A20</f>
        <v>Usage mobilité n°17</v>
      </c>
      <c r="B6193" s="222" t="s">
        <v>645</v>
      </c>
      <c r="C6193" s="222"/>
      <c r="D6193" s="223">
        <f>D6142*'Usages mobilité'!$BG20*(1+'Usages mobilité'!$BH20)^(D$6120-$D$6120)/1000</f>
        <v>0</v>
      </c>
      <c r="E6193" s="223">
        <f>E6142*'Usages mobilité'!$BG20*(1+'Usages mobilité'!$BH20)^(E$6120-$D$6120)/1000</f>
        <v>0</v>
      </c>
      <c r="F6193" s="223">
        <f>F6142*'Usages mobilité'!$BG20*(1+'Usages mobilité'!$BH20)^(F$6120-$D$6120)/1000</f>
        <v>0</v>
      </c>
      <c r="G6193" s="223">
        <f>G6142*'Usages mobilité'!$BG20*(1+'Usages mobilité'!$BH20)^(G$6120-$D$6120)/1000</f>
        <v>0</v>
      </c>
      <c r="H6193" s="223">
        <f>H6142*'Usages mobilité'!$BG20*(1+'Usages mobilité'!$BH20)^(H$6120-$D$6120)/1000</f>
        <v>0</v>
      </c>
      <c r="I6193" s="223">
        <f>I6142*'Usages mobilité'!$BG20*(1+'Usages mobilité'!$BH20)^(I$6120-$D$6120)/1000</f>
        <v>0</v>
      </c>
      <c r="J6193" s="223">
        <f>J6142*'Usages mobilité'!$BG20*(1+'Usages mobilité'!$BH20)^(J$6120-$D$6120)/1000</f>
        <v>0</v>
      </c>
      <c r="K6193" s="223">
        <f>K6142*'Usages mobilité'!$BG20*(1+'Usages mobilité'!$BH20)^(K$6120-$D$6120)/1000</f>
        <v>0</v>
      </c>
      <c r="L6193" s="223">
        <f>L6142*'Usages mobilité'!$BG20*(1+'Usages mobilité'!$BH20)^(L$6120-$D$6120)/1000</f>
        <v>0</v>
      </c>
      <c r="M6193" s="223">
        <f>M6142*'Usages mobilité'!$BG20*(1+'Usages mobilité'!$BH20)^(M$6120-$D$6120)/1000</f>
        <v>0</v>
      </c>
      <c r="N6193" s="223">
        <f>N6142*'Usages mobilité'!$BG20*(1+'Usages mobilité'!$BH20)^(N$6120-$D$6120)/1000</f>
        <v>0</v>
      </c>
      <c r="O6193" s="223">
        <f>O6142*'Usages mobilité'!$BG20*(1+'Usages mobilité'!$BH20)^(O$6120-$D$6120)/1000</f>
        <v>0</v>
      </c>
      <c r="P6193" s="223">
        <f>P6142*'Usages mobilité'!$BG20*(1+'Usages mobilité'!$BH20)^(P$6120-$D$6120)/1000</f>
        <v>0</v>
      </c>
      <c r="Q6193" s="223">
        <f>Q6142*'Usages mobilité'!$BG20*(1+'Usages mobilité'!$BH20)^(Q$6120-$D$6120)/1000</f>
        <v>0</v>
      </c>
      <c r="R6193" s="223">
        <f>R6142*'Usages mobilité'!$BG20*(1+'Usages mobilité'!$BH20)^(R$6120-$D$6120)/1000</f>
        <v>0</v>
      </c>
    </row>
    <row r="6194" spans="1:18" hidden="1" outlineLevel="2" x14ac:dyDescent="0.25">
      <c r="A6194" s="222" t="str">
        <f>'Usages mobilité'!A21</f>
        <v>Usage mobilité n°18</v>
      </c>
      <c r="B6194" s="222" t="s">
        <v>645</v>
      </c>
      <c r="C6194" s="222"/>
      <c r="D6194" s="223">
        <f>D6143*'Usages mobilité'!$BG21*(1+'Usages mobilité'!$BH21)^(D$6120-$D$6120)/1000</f>
        <v>0</v>
      </c>
      <c r="E6194" s="223">
        <f>E6143*'Usages mobilité'!$BG21*(1+'Usages mobilité'!$BH21)^(E$6120-$D$6120)/1000</f>
        <v>0</v>
      </c>
      <c r="F6194" s="223">
        <f>F6143*'Usages mobilité'!$BG21*(1+'Usages mobilité'!$BH21)^(F$6120-$D$6120)/1000</f>
        <v>0</v>
      </c>
      <c r="G6194" s="223">
        <f>G6143*'Usages mobilité'!$BG21*(1+'Usages mobilité'!$BH21)^(G$6120-$D$6120)/1000</f>
        <v>0</v>
      </c>
      <c r="H6194" s="223">
        <f>H6143*'Usages mobilité'!$BG21*(1+'Usages mobilité'!$BH21)^(H$6120-$D$6120)/1000</f>
        <v>0</v>
      </c>
      <c r="I6194" s="223">
        <f>I6143*'Usages mobilité'!$BG21*(1+'Usages mobilité'!$BH21)^(I$6120-$D$6120)/1000</f>
        <v>0</v>
      </c>
      <c r="J6194" s="223">
        <f>J6143*'Usages mobilité'!$BG21*(1+'Usages mobilité'!$BH21)^(J$6120-$D$6120)/1000</f>
        <v>0</v>
      </c>
      <c r="K6194" s="223">
        <f>K6143*'Usages mobilité'!$BG21*(1+'Usages mobilité'!$BH21)^(K$6120-$D$6120)/1000</f>
        <v>0</v>
      </c>
      <c r="L6194" s="223">
        <f>L6143*'Usages mobilité'!$BG21*(1+'Usages mobilité'!$BH21)^(L$6120-$D$6120)/1000</f>
        <v>0</v>
      </c>
      <c r="M6194" s="223">
        <f>M6143*'Usages mobilité'!$BG21*(1+'Usages mobilité'!$BH21)^(M$6120-$D$6120)/1000</f>
        <v>0</v>
      </c>
      <c r="N6194" s="223">
        <f>N6143*'Usages mobilité'!$BG21*(1+'Usages mobilité'!$BH21)^(N$6120-$D$6120)/1000</f>
        <v>0</v>
      </c>
      <c r="O6194" s="223">
        <f>O6143*'Usages mobilité'!$BG21*(1+'Usages mobilité'!$BH21)^(O$6120-$D$6120)/1000</f>
        <v>0</v>
      </c>
      <c r="P6194" s="223">
        <f>P6143*'Usages mobilité'!$BG21*(1+'Usages mobilité'!$BH21)^(P$6120-$D$6120)/1000</f>
        <v>0</v>
      </c>
      <c r="Q6194" s="223">
        <f>Q6143*'Usages mobilité'!$BG21*(1+'Usages mobilité'!$BH21)^(Q$6120-$D$6120)/1000</f>
        <v>0</v>
      </c>
      <c r="R6194" s="223">
        <f>R6143*'Usages mobilité'!$BG21*(1+'Usages mobilité'!$BH21)^(R$6120-$D$6120)/1000</f>
        <v>0</v>
      </c>
    </row>
    <row r="6195" spans="1:18" hidden="1" outlineLevel="2" x14ac:dyDescent="0.25">
      <c r="A6195" s="222" t="str">
        <f>'Usages mobilité'!A22</f>
        <v>Usage mobilité n°19</v>
      </c>
      <c r="B6195" s="222" t="s">
        <v>645</v>
      </c>
      <c r="C6195" s="222"/>
      <c r="D6195" s="223">
        <f>D6144*'Usages mobilité'!$BG22*(1+'Usages mobilité'!$BH22)^(D$6120-$D$6120)/1000</f>
        <v>0</v>
      </c>
      <c r="E6195" s="223">
        <f>E6144*'Usages mobilité'!$BG22*(1+'Usages mobilité'!$BH22)^(E$6120-$D$6120)/1000</f>
        <v>0</v>
      </c>
      <c r="F6195" s="223">
        <f>F6144*'Usages mobilité'!$BG22*(1+'Usages mobilité'!$BH22)^(F$6120-$D$6120)/1000</f>
        <v>0</v>
      </c>
      <c r="G6195" s="223">
        <f>G6144*'Usages mobilité'!$BG22*(1+'Usages mobilité'!$BH22)^(G$6120-$D$6120)/1000</f>
        <v>0</v>
      </c>
      <c r="H6195" s="223">
        <f>H6144*'Usages mobilité'!$BG22*(1+'Usages mobilité'!$BH22)^(H$6120-$D$6120)/1000</f>
        <v>0</v>
      </c>
      <c r="I6195" s="223">
        <f>I6144*'Usages mobilité'!$BG22*(1+'Usages mobilité'!$BH22)^(I$6120-$D$6120)/1000</f>
        <v>0</v>
      </c>
      <c r="J6195" s="223">
        <f>J6144*'Usages mobilité'!$BG22*(1+'Usages mobilité'!$BH22)^(J$6120-$D$6120)/1000</f>
        <v>0</v>
      </c>
      <c r="K6195" s="223">
        <f>K6144*'Usages mobilité'!$BG22*(1+'Usages mobilité'!$BH22)^(K$6120-$D$6120)/1000</f>
        <v>0</v>
      </c>
      <c r="L6195" s="223">
        <f>L6144*'Usages mobilité'!$BG22*(1+'Usages mobilité'!$BH22)^(L$6120-$D$6120)/1000</f>
        <v>0</v>
      </c>
      <c r="M6195" s="223">
        <f>M6144*'Usages mobilité'!$BG22*(1+'Usages mobilité'!$BH22)^(M$6120-$D$6120)/1000</f>
        <v>0</v>
      </c>
      <c r="N6195" s="223">
        <f>N6144*'Usages mobilité'!$BG22*(1+'Usages mobilité'!$BH22)^(N$6120-$D$6120)/1000</f>
        <v>0</v>
      </c>
      <c r="O6195" s="223">
        <f>O6144*'Usages mobilité'!$BG22*(1+'Usages mobilité'!$BH22)^(O$6120-$D$6120)/1000</f>
        <v>0</v>
      </c>
      <c r="P6195" s="223">
        <f>P6144*'Usages mobilité'!$BG22*(1+'Usages mobilité'!$BH22)^(P$6120-$D$6120)/1000</f>
        <v>0</v>
      </c>
      <c r="Q6195" s="223">
        <f>Q6144*'Usages mobilité'!$BG22*(1+'Usages mobilité'!$BH22)^(Q$6120-$D$6120)/1000</f>
        <v>0</v>
      </c>
      <c r="R6195" s="223">
        <f>R6144*'Usages mobilité'!$BG22*(1+'Usages mobilité'!$BH22)^(R$6120-$D$6120)/1000</f>
        <v>0</v>
      </c>
    </row>
    <row r="6196" spans="1:18" hidden="1" outlineLevel="2" x14ac:dyDescent="0.25">
      <c r="A6196" s="222" t="str">
        <f>'Usages mobilité'!A23</f>
        <v>Usage mobilité n°20</v>
      </c>
      <c r="B6196" s="222" t="s">
        <v>645</v>
      </c>
      <c r="C6196" s="222"/>
      <c r="D6196" s="223">
        <f>D6145*'Usages mobilité'!$BG23*(1+'Usages mobilité'!$BH23)^(D$6120-$D$6120)/1000</f>
        <v>0</v>
      </c>
      <c r="E6196" s="223">
        <f>E6145*'Usages mobilité'!$BG23*(1+'Usages mobilité'!$BH23)^(E$6120-$D$6120)/1000</f>
        <v>0</v>
      </c>
      <c r="F6196" s="223">
        <f>F6145*'Usages mobilité'!$BG23*(1+'Usages mobilité'!$BH23)^(F$6120-$D$6120)/1000</f>
        <v>0</v>
      </c>
      <c r="G6196" s="223">
        <f>G6145*'Usages mobilité'!$BG23*(1+'Usages mobilité'!$BH23)^(G$6120-$D$6120)/1000</f>
        <v>0</v>
      </c>
      <c r="H6196" s="223">
        <f>H6145*'Usages mobilité'!$BG23*(1+'Usages mobilité'!$BH23)^(H$6120-$D$6120)/1000</f>
        <v>0</v>
      </c>
      <c r="I6196" s="223">
        <f>I6145*'Usages mobilité'!$BG23*(1+'Usages mobilité'!$BH23)^(I$6120-$D$6120)/1000</f>
        <v>0</v>
      </c>
      <c r="J6196" s="223">
        <f>J6145*'Usages mobilité'!$BG23*(1+'Usages mobilité'!$BH23)^(J$6120-$D$6120)/1000</f>
        <v>0</v>
      </c>
      <c r="K6196" s="223">
        <f>K6145*'Usages mobilité'!$BG23*(1+'Usages mobilité'!$BH23)^(K$6120-$D$6120)/1000</f>
        <v>0</v>
      </c>
      <c r="L6196" s="223">
        <f>L6145*'Usages mobilité'!$BG23*(1+'Usages mobilité'!$BH23)^(L$6120-$D$6120)/1000</f>
        <v>0</v>
      </c>
      <c r="M6196" s="223">
        <f>M6145*'Usages mobilité'!$BG23*(1+'Usages mobilité'!$BH23)^(M$6120-$D$6120)/1000</f>
        <v>0</v>
      </c>
      <c r="N6196" s="223">
        <f>N6145*'Usages mobilité'!$BG23*(1+'Usages mobilité'!$BH23)^(N$6120-$D$6120)/1000</f>
        <v>0</v>
      </c>
      <c r="O6196" s="223">
        <f>O6145*'Usages mobilité'!$BG23*(1+'Usages mobilité'!$BH23)^(O$6120-$D$6120)/1000</f>
        <v>0</v>
      </c>
      <c r="P6196" s="223">
        <f>P6145*'Usages mobilité'!$BG23*(1+'Usages mobilité'!$BH23)^(P$6120-$D$6120)/1000</f>
        <v>0</v>
      </c>
      <c r="Q6196" s="223">
        <f>Q6145*'Usages mobilité'!$BG23*(1+'Usages mobilité'!$BH23)^(Q$6120-$D$6120)/1000</f>
        <v>0</v>
      </c>
      <c r="R6196" s="223">
        <f>R6145*'Usages mobilité'!$BG23*(1+'Usages mobilité'!$BH23)^(R$6120-$D$6120)/1000</f>
        <v>0</v>
      </c>
    </row>
    <row r="6197" spans="1:18" hidden="1" outlineLevel="2" x14ac:dyDescent="0.25">
      <c r="A6197" s="222" t="str">
        <f>'Usages mobilité'!A24</f>
        <v>Usage mobilité n°21</v>
      </c>
      <c r="B6197" s="222" t="s">
        <v>645</v>
      </c>
      <c r="C6197" s="222"/>
      <c r="D6197" s="223">
        <f>D6146*'Usages mobilité'!$BG24*(1+'Usages mobilité'!$BH24)^(D$6120-$D$6120)/1000</f>
        <v>0</v>
      </c>
      <c r="E6197" s="223">
        <f>E6146*'Usages mobilité'!$BG24*(1+'Usages mobilité'!$BH24)^(E$6120-$D$6120)/1000</f>
        <v>0</v>
      </c>
      <c r="F6197" s="223">
        <f>F6146*'Usages mobilité'!$BG24*(1+'Usages mobilité'!$BH24)^(F$6120-$D$6120)/1000</f>
        <v>0</v>
      </c>
      <c r="G6197" s="223">
        <f>G6146*'Usages mobilité'!$BG24*(1+'Usages mobilité'!$BH24)^(G$6120-$D$6120)/1000</f>
        <v>0</v>
      </c>
      <c r="H6197" s="223">
        <f>H6146*'Usages mobilité'!$BG24*(1+'Usages mobilité'!$BH24)^(H$6120-$D$6120)/1000</f>
        <v>0</v>
      </c>
      <c r="I6197" s="223">
        <f>I6146*'Usages mobilité'!$BG24*(1+'Usages mobilité'!$BH24)^(I$6120-$D$6120)/1000</f>
        <v>0</v>
      </c>
      <c r="J6197" s="223">
        <f>J6146*'Usages mobilité'!$BG24*(1+'Usages mobilité'!$BH24)^(J$6120-$D$6120)/1000</f>
        <v>0</v>
      </c>
      <c r="K6197" s="223">
        <f>K6146*'Usages mobilité'!$BG24*(1+'Usages mobilité'!$BH24)^(K$6120-$D$6120)/1000</f>
        <v>0</v>
      </c>
      <c r="L6197" s="223">
        <f>L6146*'Usages mobilité'!$BG24*(1+'Usages mobilité'!$BH24)^(L$6120-$D$6120)/1000</f>
        <v>0</v>
      </c>
      <c r="M6197" s="223">
        <f>M6146*'Usages mobilité'!$BG24*(1+'Usages mobilité'!$BH24)^(M$6120-$D$6120)/1000</f>
        <v>0</v>
      </c>
      <c r="N6197" s="223">
        <f>N6146*'Usages mobilité'!$BG24*(1+'Usages mobilité'!$BH24)^(N$6120-$D$6120)/1000</f>
        <v>0</v>
      </c>
      <c r="O6197" s="223">
        <f>O6146*'Usages mobilité'!$BG24*(1+'Usages mobilité'!$BH24)^(O$6120-$D$6120)/1000</f>
        <v>0</v>
      </c>
      <c r="P6197" s="223">
        <f>P6146*'Usages mobilité'!$BG24*(1+'Usages mobilité'!$BH24)^(P$6120-$D$6120)/1000</f>
        <v>0</v>
      </c>
      <c r="Q6197" s="223">
        <f>Q6146*'Usages mobilité'!$BG24*(1+'Usages mobilité'!$BH24)^(Q$6120-$D$6120)/1000</f>
        <v>0</v>
      </c>
      <c r="R6197" s="223">
        <f>R6146*'Usages mobilité'!$BG24*(1+'Usages mobilité'!$BH24)^(R$6120-$D$6120)/1000</f>
        <v>0</v>
      </c>
    </row>
    <row r="6198" spans="1:18" hidden="1" outlineLevel="2" x14ac:dyDescent="0.25">
      <c r="A6198" s="222" t="str">
        <f>'Usages mobilité'!A25</f>
        <v>Usage mobilité n°22</v>
      </c>
      <c r="B6198" s="222" t="s">
        <v>645</v>
      </c>
      <c r="C6198" s="222"/>
      <c r="D6198" s="223">
        <f>D6147*'Usages mobilité'!$BG25*(1+'Usages mobilité'!$BH25)^(D$6120-$D$6120)/1000</f>
        <v>0</v>
      </c>
      <c r="E6198" s="223">
        <f>E6147*'Usages mobilité'!$BG25*(1+'Usages mobilité'!$BH25)^(E$6120-$D$6120)/1000</f>
        <v>0</v>
      </c>
      <c r="F6198" s="223">
        <f>F6147*'Usages mobilité'!$BG25*(1+'Usages mobilité'!$BH25)^(F$6120-$D$6120)/1000</f>
        <v>0</v>
      </c>
      <c r="G6198" s="223">
        <f>G6147*'Usages mobilité'!$BG25*(1+'Usages mobilité'!$BH25)^(G$6120-$D$6120)/1000</f>
        <v>0</v>
      </c>
      <c r="H6198" s="223">
        <f>H6147*'Usages mobilité'!$BG25*(1+'Usages mobilité'!$BH25)^(H$6120-$D$6120)/1000</f>
        <v>0</v>
      </c>
      <c r="I6198" s="223">
        <f>I6147*'Usages mobilité'!$BG25*(1+'Usages mobilité'!$BH25)^(I$6120-$D$6120)/1000</f>
        <v>0</v>
      </c>
      <c r="J6198" s="223">
        <f>J6147*'Usages mobilité'!$BG25*(1+'Usages mobilité'!$BH25)^(J$6120-$D$6120)/1000</f>
        <v>0</v>
      </c>
      <c r="K6198" s="223">
        <f>K6147*'Usages mobilité'!$BG25*(1+'Usages mobilité'!$BH25)^(K$6120-$D$6120)/1000</f>
        <v>0</v>
      </c>
      <c r="L6198" s="223">
        <f>L6147*'Usages mobilité'!$BG25*(1+'Usages mobilité'!$BH25)^(L$6120-$D$6120)/1000</f>
        <v>0</v>
      </c>
      <c r="M6198" s="223">
        <f>M6147*'Usages mobilité'!$BG25*(1+'Usages mobilité'!$BH25)^(M$6120-$D$6120)/1000</f>
        <v>0</v>
      </c>
      <c r="N6198" s="223">
        <f>N6147*'Usages mobilité'!$BG25*(1+'Usages mobilité'!$BH25)^(N$6120-$D$6120)/1000</f>
        <v>0</v>
      </c>
      <c r="O6198" s="223">
        <f>O6147*'Usages mobilité'!$BG25*(1+'Usages mobilité'!$BH25)^(O$6120-$D$6120)/1000</f>
        <v>0</v>
      </c>
      <c r="P6198" s="223">
        <f>P6147*'Usages mobilité'!$BG25*(1+'Usages mobilité'!$BH25)^(P$6120-$D$6120)/1000</f>
        <v>0</v>
      </c>
      <c r="Q6198" s="223">
        <f>Q6147*'Usages mobilité'!$BG25*(1+'Usages mobilité'!$BH25)^(Q$6120-$D$6120)/1000</f>
        <v>0</v>
      </c>
      <c r="R6198" s="223">
        <f>R6147*'Usages mobilité'!$BG25*(1+'Usages mobilité'!$BH25)^(R$6120-$D$6120)/1000</f>
        <v>0</v>
      </c>
    </row>
    <row r="6199" spans="1:18" hidden="1" outlineLevel="2" x14ac:dyDescent="0.25">
      <c r="A6199" s="222" t="str">
        <f>'Usages mobilité'!A26</f>
        <v>Usage mobilité n°23</v>
      </c>
      <c r="B6199" s="222" t="s">
        <v>645</v>
      </c>
      <c r="C6199" s="222"/>
      <c r="D6199" s="223">
        <f>D6148*'Usages mobilité'!$BG26*(1+'Usages mobilité'!$BH26)^(D$6120-$D$6120)/1000</f>
        <v>0</v>
      </c>
      <c r="E6199" s="223">
        <f>E6148*'Usages mobilité'!$BG26*(1+'Usages mobilité'!$BH26)^(E$6120-$D$6120)/1000</f>
        <v>0</v>
      </c>
      <c r="F6199" s="223">
        <f>F6148*'Usages mobilité'!$BG26*(1+'Usages mobilité'!$BH26)^(F$6120-$D$6120)/1000</f>
        <v>0</v>
      </c>
      <c r="G6199" s="223">
        <f>G6148*'Usages mobilité'!$BG26*(1+'Usages mobilité'!$BH26)^(G$6120-$D$6120)/1000</f>
        <v>0</v>
      </c>
      <c r="H6199" s="223">
        <f>H6148*'Usages mobilité'!$BG26*(1+'Usages mobilité'!$BH26)^(H$6120-$D$6120)/1000</f>
        <v>0</v>
      </c>
      <c r="I6199" s="223">
        <f>I6148*'Usages mobilité'!$BG26*(1+'Usages mobilité'!$BH26)^(I$6120-$D$6120)/1000</f>
        <v>0</v>
      </c>
      <c r="J6199" s="223">
        <f>J6148*'Usages mobilité'!$BG26*(1+'Usages mobilité'!$BH26)^(J$6120-$D$6120)/1000</f>
        <v>0</v>
      </c>
      <c r="K6199" s="223">
        <f>K6148*'Usages mobilité'!$BG26*(1+'Usages mobilité'!$BH26)^(K$6120-$D$6120)/1000</f>
        <v>0</v>
      </c>
      <c r="L6199" s="223">
        <f>L6148*'Usages mobilité'!$BG26*(1+'Usages mobilité'!$BH26)^(L$6120-$D$6120)/1000</f>
        <v>0</v>
      </c>
      <c r="M6199" s="223">
        <f>M6148*'Usages mobilité'!$BG26*(1+'Usages mobilité'!$BH26)^(M$6120-$D$6120)/1000</f>
        <v>0</v>
      </c>
      <c r="N6199" s="223">
        <f>N6148*'Usages mobilité'!$BG26*(1+'Usages mobilité'!$BH26)^(N$6120-$D$6120)/1000</f>
        <v>0</v>
      </c>
      <c r="O6199" s="223">
        <f>O6148*'Usages mobilité'!$BG26*(1+'Usages mobilité'!$BH26)^(O$6120-$D$6120)/1000</f>
        <v>0</v>
      </c>
      <c r="P6199" s="223">
        <f>P6148*'Usages mobilité'!$BG26*(1+'Usages mobilité'!$BH26)^(P$6120-$D$6120)/1000</f>
        <v>0</v>
      </c>
      <c r="Q6199" s="223">
        <f>Q6148*'Usages mobilité'!$BG26*(1+'Usages mobilité'!$BH26)^(Q$6120-$D$6120)/1000</f>
        <v>0</v>
      </c>
      <c r="R6199" s="223">
        <f>R6148*'Usages mobilité'!$BG26*(1+'Usages mobilité'!$BH26)^(R$6120-$D$6120)/1000</f>
        <v>0</v>
      </c>
    </row>
    <row r="6200" spans="1:18" hidden="1" outlineLevel="2" x14ac:dyDescent="0.25">
      <c r="A6200" s="222" t="str">
        <f>'Usages mobilité'!A27</f>
        <v>Usage mobilité n°24</v>
      </c>
      <c r="B6200" s="222" t="s">
        <v>645</v>
      </c>
      <c r="C6200" s="222"/>
      <c r="D6200" s="223">
        <f>D6149*'Usages mobilité'!$BG27*(1+'Usages mobilité'!$BH27)^(D$6120-$D$6120)/1000</f>
        <v>0</v>
      </c>
      <c r="E6200" s="223">
        <f>E6149*'Usages mobilité'!$BG27*(1+'Usages mobilité'!$BH27)^(E$6120-$D$6120)/1000</f>
        <v>0</v>
      </c>
      <c r="F6200" s="223">
        <f>F6149*'Usages mobilité'!$BG27*(1+'Usages mobilité'!$BH27)^(F$6120-$D$6120)/1000</f>
        <v>0</v>
      </c>
      <c r="G6200" s="223">
        <f>G6149*'Usages mobilité'!$BG27*(1+'Usages mobilité'!$BH27)^(G$6120-$D$6120)/1000</f>
        <v>0</v>
      </c>
      <c r="H6200" s="223">
        <f>H6149*'Usages mobilité'!$BG27*(1+'Usages mobilité'!$BH27)^(H$6120-$D$6120)/1000</f>
        <v>0</v>
      </c>
      <c r="I6200" s="223">
        <f>I6149*'Usages mobilité'!$BG27*(1+'Usages mobilité'!$BH27)^(I$6120-$D$6120)/1000</f>
        <v>0</v>
      </c>
      <c r="J6200" s="223">
        <f>J6149*'Usages mobilité'!$BG27*(1+'Usages mobilité'!$BH27)^(J$6120-$D$6120)/1000</f>
        <v>0</v>
      </c>
      <c r="K6200" s="223">
        <f>K6149*'Usages mobilité'!$BG27*(1+'Usages mobilité'!$BH27)^(K$6120-$D$6120)/1000</f>
        <v>0</v>
      </c>
      <c r="L6200" s="223">
        <f>L6149*'Usages mobilité'!$BG27*(1+'Usages mobilité'!$BH27)^(L$6120-$D$6120)/1000</f>
        <v>0</v>
      </c>
      <c r="M6200" s="223">
        <f>M6149*'Usages mobilité'!$BG27*(1+'Usages mobilité'!$BH27)^(M$6120-$D$6120)/1000</f>
        <v>0</v>
      </c>
      <c r="N6200" s="223">
        <f>N6149*'Usages mobilité'!$BG27*(1+'Usages mobilité'!$BH27)^(N$6120-$D$6120)/1000</f>
        <v>0</v>
      </c>
      <c r="O6200" s="223">
        <f>O6149*'Usages mobilité'!$BG27*(1+'Usages mobilité'!$BH27)^(O$6120-$D$6120)/1000</f>
        <v>0</v>
      </c>
      <c r="P6200" s="223">
        <f>P6149*'Usages mobilité'!$BG27*(1+'Usages mobilité'!$BH27)^(P$6120-$D$6120)/1000</f>
        <v>0</v>
      </c>
      <c r="Q6200" s="223">
        <f>Q6149*'Usages mobilité'!$BG27*(1+'Usages mobilité'!$BH27)^(Q$6120-$D$6120)/1000</f>
        <v>0</v>
      </c>
      <c r="R6200" s="223">
        <f>R6149*'Usages mobilité'!$BG27*(1+'Usages mobilité'!$BH27)^(R$6120-$D$6120)/1000</f>
        <v>0</v>
      </c>
    </row>
    <row r="6201" spans="1:18" hidden="1" outlineLevel="2" x14ac:dyDescent="0.25">
      <c r="A6201" s="222" t="str">
        <f>'Usages mobilité'!A28</f>
        <v>Usage mobilité n°25</v>
      </c>
      <c r="B6201" s="222" t="s">
        <v>645</v>
      </c>
      <c r="C6201" s="222"/>
      <c r="D6201" s="223">
        <f>D6150*'Usages mobilité'!$BG28*(1+'Usages mobilité'!$BH28)^(D$6120-$D$6120)/1000</f>
        <v>0</v>
      </c>
      <c r="E6201" s="223">
        <f>E6150*'Usages mobilité'!$BG28*(1+'Usages mobilité'!$BH28)^(E$6120-$D$6120)/1000</f>
        <v>0</v>
      </c>
      <c r="F6201" s="223">
        <f>F6150*'Usages mobilité'!$BG28*(1+'Usages mobilité'!$BH28)^(F$6120-$D$6120)/1000</f>
        <v>0</v>
      </c>
      <c r="G6201" s="223">
        <f>G6150*'Usages mobilité'!$BG28*(1+'Usages mobilité'!$BH28)^(G$6120-$D$6120)/1000</f>
        <v>0</v>
      </c>
      <c r="H6201" s="223">
        <f>H6150*'Usages mobilité'!$BG28*(1+'Usages mobilité'!$BH28)^(H$6120-$D$6120)/1000</f>
        <v>0</v>
      </c>
      <c r="I6201" s="223">
        <f>I6150*'Usages mobilité'!$BG28*(1+'Usages mobilité'!$BH28)^(I$6120-$D$6120)/1000</f>
        <v>0</v>
      </c>
      <c r="J6201" s="223">
        <f>J6150*'Usages mobilité'!$BG28*(1+'Usages mobilité'!$BH28)^(J$6120-$D$6120)/1000</f>
        <v>0</v>
      </c>
      <c r="K6201" s="223">
        <f>K6150*'Usages mobilité'!$BG28*(1+'Usages mobilité'!$BH28)^(K$6120-$D$6120)/1000</f>
        <v>0</v>
      </c>
      <c r="L6201" s="223">
        <f>L6150*'Usages mobilité'!$BG28*(1+'Usages mobilité'!$BH28)^(L$6120-$D$6120)/1000</f>
        <v>0</v>
      </c>
      <c r="M6201" s="223">
        <f>M6150*'Usages mobilité'!$BG28*(1+'Usages mobilité'!$BH28)^(M$6120-$D$6120)/1000</f>
        <v>0</v>
      </c>
      <c r="N6201" s="223">
        <f>N6150*'Usages mobilité'!$BG28*(1+'Usages mobilité'!$BH28)^(N$6120-$D$6120)/1000</f>
        <v>0</v>
      </c>
      <c r="O6201" s="223">
        <f>O6150*'Usages mobilité'!$BG28*(1+'Usages mobilité'!$BH28)^(O$6120-$D$6120)/1000</f>
        <v>0</v>
      </c>
      <c r="P6201" s="223">
        <f>P6150*'Usages mobilité'!$BG28*(1+'Usages mobilité'!$BH28)^(P$6120-$D$6120)/1000</f>
        <v>0</v>
      </c>
      <c r="Q6201" s="223">
        <f>Q6150*'Usages mobilité'!$BG28*(1+'Usages mobilité'!$BH28)^(Q$6120-$D$6120)/1000</f>
        <v>0</v>
      </c>
      <c r="R6201" s="223">
        <f>R6150*'Usages mobilité'!$BG28*(1+'Usages mobilité'!$BH28)^(R$6120-$D$6120)/1000</f>
        <v>0</v>
      </c>
    </row>
    <row r="6202" spans="1:18" hidden="1" outlineLevel="2" x14ac:dyDescent="0.25">
      <c r="A6202" s="222" t="str">
        <f>'Usages mobilité'!A29</f>
        <v>Usage mobilité n°26</v>
      </c>
      <c r="B6202" s="222" t="s">
        <v>645</v>
      </c>
      <c r="C6202" s="222"/>
      <c r="D6202" s="223">
        <f>D6151*'Usages mobilité'!$BG29*(1+'Usages mobilité'!$BH29)^(D$6120-$D$6120)/1000</f>
        <v>0</v>
      </c>
      <c r="E6202" s="223">
        <f>E6151*'Usages mobilité'!$BG29*(1+'Usages mobilité'!$BH29)^(E$6120-$D$6120)/1000</f>
        <v>0</v>
      </c>
      <c r="F6202" s="223">
        <f>F6151*'Usages mobilité'!$BG29*(1+'Usages mobilité'!$BH29)^(F$6120-$D$6120)/1000</f>
        <v>0</v>
      </c>
      <c r="G6202" s="223">
        <f>G6151*'Usages mobilité'!$BG29*(1+'Usages mobilité'!$BH29)^(G$6120-$D$6120)/1000</f>
        <v>0</v>
      </c>
      <c r="H6202" s="223">
        <f>H6151*'Usages mobilité'!$BG29*(1+'Usages mobilité'!$BH29)^(H$6120-$D$6120)/1000</f>
        <v>0</v>
      </c>
      <c r="I6202" s="223">
        <f>I6151*'Usages mobilité'!$BG29*(1+'Usages mobilité'!$BH29)^(I$6120-$D$6120)/1000</f>
        <v>0</v>
      </c>
      <c r="J6202" s="223">
        <f>J6151*'Usages mobilité'!$BG29*(1+'Usages mobilité'!$BH29)^(J$6120-$D$6120)/1000</f>
        <v>0</v>
      </c>
      <c r="K6202" s="223">
        <f>K6151*'Usages mobilité'!$BG29*(1+'Usages mobilité'!$BH29)^(K$6120-$D$6120)/1000</f>
        <v>0</v>
      </c>
      <c r="L6202" s="223">
        <f>L6151*'Usages mobilité'!$BG29*(1+'Usages mobilité'!$BH29)^(L$6120-$D$6120)/1000</f>
        <v>0</v>
      </c>
      <c r="M6202" s="223">
        <f>M6151*'Usages mobilité'!$BG29*(1+'Usages mobilité'!$BH29)^(M$6120-$D$6120)/1000</f>
        <v>0</v>
      </c>
      <c r="N6202" s="223">
        <f>N6151*'Usages mobilité'!$BG29*(1+'Usages mobilité'!$BH29)^(N$6120-$D$6120)/1000</f>
        <v>0</v>
      </c>
      <c r="O6202" s="223">
        <f>O6151*'Usages mobilité'!$BG29*(1+'Usages mobilité'!$BH29)^(O$6120-$D$6120)/1000</f>
        <v>0</v>
      </c>
      <c r="P6202" s="223">
        <f>P6151*'Usages mobilité'!$BG29*(1+'Usages mobilité'!$BH29)^(P$6120-$D$6120)/1000</f>
        <v>0</v>
      </c>
      <c r="Q6202" s="223">
        <f>Q6151*'Usages mobilité'!$BG29*(1+'Usages mobilité'!$BH29)^(Q$6120-$D$6120)/1000</f>
        <v>0</v>
      </c>
      <c r="R6202" s="223">
        <f>R6151*'Usages mobilité'!$BG29*(1+'Usages mobilité'!$BH29)^(R$6120-$D$6120)/1000</f>
        <v>0</v>
      </c>
    </row>
    <row r="6203" spans="1:18" hidden="1" outlineLevel="2" x14ac:dyDescent="0.25">
      <c r="A6203" s="222" t="str">
        <f>'Usages mobilité'!A30</f>
        <v>Usage mobilité n°27</v>
      </c>
      <c r="B6203" s="222" t="s">
        <v>645</v>
      </c>
      <c r="C6203" s="222"/>
      <c r="D6203" s="223">
        <f>D6152*'Usages mobilité'!$BG30*(1+'Usages mobilité'!$BH30)^(D$6120-$D$6120)/1000</f>
        <v>0</v>
      </c>
      <c r="E6203" s="223">
        <f>E6152*'Usages mobilité'!$BG30*(1+'Usages mobilité'!$BH30)^(E$6120-$D$6120)/1000</f>
        <v>0</v>
      </c>
      <c r="F6203" s="223">
        <f>F6152*'Usages mobilité'!$BG30*(1+'Usages mobilité'!$BH30)^(F$6120-$D$6120)/1000</f>
        <v>0</v>
      </c>
      <c r="G6203" s="223">
        <f>G6152*'Usages mobilité'!$BG30*(1+'Usages mobilité'!$BH30)^(G$6120-$D$6120)/1000</f>
        <v>0</v>
      </c>
      <c r="H6203" s="223">
        <f>H6152*'Usages mobilité'!$BG30*(1+'Usages mobilité'!$BH30)^(H$6120-$D$6120)/1000</f>
        <v>0</v>
      </c>
      <c r="I6203" s="223">
        <f>I6152*'Usages mobilité'!$BG30*(1+'Usages mobilité'!$BH30)^(I$6120-$D$6120)/1000</f>
        <v>0</v>
      </c>
      <c r="J6203" s="223">
        <f>J6152*'Usages mobilité'!$BG30*(1+'Usages mobilité'!$BH30)^(J$6120-$D$6120)/1000</f>
        <v>0</v>
      </c>
      <c r="K6203" s="223">
        <f>K6152*'Usages mobilité'!$BG30*(1+'Usages mobilité'!$BH30)^(K$6120-$D$6120)/1000</f>
        <v>0</v>
      </c>
      <c r="L6203" s="223">
        <f>L6152*'Usages mobilité'!$BG30*(1+'Usages mobilité'!$BH30)^(L$6120-$D$6120)/1000</f>
        <v>0</v>
      </c>
      <c r="M6203" s="223">
        <f>M6152*'Usages mobilité'!$BG30*(1+'Usages mobilité'!$BH30)^(M$6120-$D$6120)/1000</f>
        <v>0</v>
      </c>
      <c r="N6203" s="223">
        <f>N6152*'Usages mobilité'!$BG30*(1+'Usages mobilité'!$BH30)^(N$6120-$D$6120)/1000</f>
        <v>0</v>
      </c>
      <c r="O6203" s="223">
        <f>O6152*'Usages mobilité'!$BG30*(1+'Usages mobilité'!$BH30)^(O$6120-$D$6120)/1000</f>
        <v>0</v>
      </c>
      <c r="P6203" s="223">
        <f>P6152*'Usages mobilité'!$BG30*(1+'Usages mobilité'!$BH30)^(P$6120-$D$6120)/1000</f>
        <v>0</v>
      </c>
      <c r="Q6203" s="223">
        <f>Q6152*'Usages mobilité'!$BG30*(1+'Usages mobilité'!$BH30)^(Q$6120-$D$6120)/1000</f>
        <v>0</v>
      </c>
      <c r="R6203" s="223">
        <f>R6152*'Usages mobilité'!$BG30*(1+'Usages mobilité'!$BH30)^(R$6120-$D$6120)/1000</f>
        <v>0</v>
      </c>
    </row>
    <row r="6204" spans="1:18" hidden="1" outlineLevel="2" x14ac:dyDescent="0.25">
      <c r="A6204" s="222" t="str">
        <f>'Usages mobilité'!A31</f>
        <v>Usage mobilité n°28</v>
      </c>
      <c r="B6204" s="222" t="s">
        <v>645</v>
      </c>
      <c r="C6204" s="222"/>
      <c r="D6204" s="223">
        <f>D6153*'Usages mobilité'!$BG31*(1+'Usages mobilité'!$BH31)^(D$6120-$D$6120)/1000</f>
        <v>0</v>
      </c>
      <c r="E6204" s="223">
        <f>E6153*'Usages mobilité'!$BG31*(1+'Usages mobilité'!$BH31)^(E$6120-$D$6120)/1000</f>
        <v>0</v>
      </c>
      <c r="F6204" s="223">
        <f>F6153*'Usages mobilité'!$BG31*(1+'Usages mobilité'!$BH31)^(F$6120-$D$6120)/1000</f>
        <v>0</v>
      </c>
      <c r="G6204" s="223">
        <f>G6153*'Usages mobilité'!$BG31*(1+'Usages mobilité'!$BH31)^(G$6120-$D$6120)/1000</f>
        <v>0</v>
      </c>
      <c r="H6204" s="223">
        <f>H6153*'Usages mobilité'!$BG31*(1+'Usages mobilité'!$BH31)^(H$6120-$D$6120)/1000</f>
        <v>0</v>
      </c>
      <c r="I6204" s="223">
        <f>I6153*'Usages mobilité'!$BG31*(1+'Usages mobilité'!$BH31)^(I$6120-$D$6120)/1000</f>
        <v>0</v>
      </c>
      <c r="J6204" s="223">
        <f>J6153*'Usages mobilité'!$BG31*(1+'Usages mobilité'!$BH31)^(J$6120-$D$6120)/1000</f>
        <v>0</v>
      </c>
      <c r="K6204" s="223">
        <f>K6153*'Usages mobilité'!$BG31*(1+'Usages mobilité'!$BH31)^(K$6120-$D$6120)/1000</f>
        <v>0</v>
      </c>
      <c r="L6204" s="223">
        <f>L6153*'Usages mobilité'!$BG31*(1+'Usages mobilité'!$BH31)^(L$6120-$D$6120)/1000</f>
        <v>0</v>
      </c>
      <c r="M6204" s="223">
        <f>M6153*'Usages mobilité'!$BG31*(1+'Usages mobilité'!$BH31)^(M$6120-$D$6120)/1000</f>
        <v>0</v>
      </c>
      <c r="N6204" s="223">
        <f>N6153*'Usages mobilité'!$BG31*(1+'Usages mobilité'!$BH31)^(N$6120-$D$6120)/1000</f>
        <v>0</v>
      </c>
      <c r="O6204" s="223">
        <f>O6153*'Usages mobilité'!$BG31*(1+'Usages mobilité'!$BH31)^(O$6120-$D$6120)/1000</f>
        <v>0</v>
      </c>
      <c r="P6204" s="223">
        <f>P6153*'Usages mobilité'!$BG31*(1+'Usages mobilité'!$BH31)^(P$6120-$D$6120)/1000</f>
        <v>0</v>
      </c>
      <c r="Q6204" s="223">
        <f>Q6153*'Usages mobilité'!$BG31*(1+'Usages mobilité'!$BH31)^(Q$6120-$D$6120)/1000</f>
        <v>0</v>
      </c>
      <c r="R6204" s="223">
        <f>R6153*'Usages mobilité'!$BG31*(1+'Usages mobilité'!$BH31)^(R$6120-$D$6120)/1000</f>
        <v>0</v>
      </c>
    </row>
    <row r="6205" spans="1:18" hidden="1" outlineLevel="2" x14ac:dyDescent="0.25">
      <c r="A6205" s="222" t="str">
        <f>'Usages mobilité'!A32</f>
        <v>Usage mobilité n°29</v>
      </c>
      <c r="B6205" s="222" t="s">
        <v>645</v>
      </c>
      <c r="C6205" s="222"/>
      <c r="D6205" s="223">
        <f>D6154*'Usages mobilité'!$BG32*(1+'Usages mobilité'!$BH32)^(D$6120-$D$6120)/1000</f>
        <v>0</v>
      </c>
      <c r="E6205" s="223">
        <f>E6154*'Usages mobilité'!$BG32*(1+'Usages mobilité'!$BH32)^(E$6120-$D$6120)/1000</f>
        <v>0</v>
      </c>
      <c r="F6205" s="223">
        <f>F6154*'Usages mobilité'!$BG32*(1+'Usages mobilité'!$BH32)^(F$6120-$D$6120)/1000</f>
        <v>0</v>
      </c>
      <c r="G6205" s="223">
        <f>G6154*'Usages mobilité'!$BG32*(1+'Usages mobilité'!$BH32)^(G$6120-$D$6120)/1000</f>
        <v>0</v>
      </c>
      <c r="H6205" s="223">
        <f>H6154*'Usages mobilité'!$BG32*(1+'Usages mobilité'!$BH32)^(H$6120-$D$6120)/1000</f>
        <v>0</v>
      </c>
      <c r="I6205" s="223">
        <f>I6154*'Usages mobilité'!$BG32*(1+'Usages mobilité'!$BH32)^(I$6120-$D$6120)/1000</f>
        <v>0</v>
      </c>
      <c r="J6205" s="223">
        <f>J6154*'Usages mobilité'!$BG32*(1+'Usages mobilité'!$BH32)^(J$6120-$D$6120)/1000</f>
        <v>0</v>
      </c>
      <c r="K6205" s="223">
        <f>K6154*'Usages mobilité'!$BG32*(1+'Usages mobilité'!$BH32)^(K$6120-$D$6120)/1000</f>
        <v>0</v>
      </c>
      <c r="L6205" s="223">
        <f>L6154*'Usages mobilité'!$BG32*(1+'Usages mobilité'!$BH32)^(L$6120-$D$6120)/1000</f>
        <v>0</v>
      </c>
      <c r="M6205" s="223">
        <f>M6154*'Usages mobilité'!$BG32*(1+'Usages mobilité'!$BH32)^(M$6120-$D$6120)/1000</f>
        <v>0</v>
      </c>
      <c r="N6205" s="223">
        <f>N6154*'Usages mobilité'!$BG32*(1+'Usages mobilité'!$BH32)^(N$6120-$D$6120)/1000</f>
        <v>0</v>
      </c>
      <c r="O6205" s="223">
        <f>O6154*'Usages mobilité'!$BG32*(1+'Usages mobilité'!$BH32)^(O$6120-$D$6120)/1000</f>
        <v>0</v>
      </c>
      <c r="P6205" s="223">
        <f>P6154*'Usages mobilité'!$BG32*(1+'Usages mobilité'!$BH32)^(P$6120-$D$6120)/1000</f>
        <v>0</v>
      </c>
      <c r="Q6205" s="223">
        <f>Q6154*'Usages mobilité'!$BG32*(1+'Usages mobilité'!$BH32)^(Q$6120-$D$6120)/1000</f>
        <v>0</v>
      </c>
      <c r="R6205" s="223">
        <f>R6154*'Usages mobilité'!$BG32*(1+'Usages mobilité'!$BH32)^(R$6120-$D$6120)/1000</f>
        <v>0</v>
      </c>
    </row>
    <row r="6206" spans="1:18" hidden="1" outlineLevel="2" x14ac:dyDescent="0.25">
      <c r="A6206" s="222" t="str">
        <f>'Usages mobilité'!A33</f>
        <v>Usage mobilité n°30</v>
      </c>
      <c r="B6206" s="222" t="s">
        <v>645</v>
      </c>
      <c r="C6206" s="222"/>
      <c r="D6206" s="223">
        <f>D6155*'Usages mobilité'!$BG33*(1+'Usages mobilité'!$BH33)^(D$6120-$D$6120)/1000</f>
        <v>0</v>
      </c>
      <c r="E6206" s="223">
        <f>E6155*'Usages mobilité'!$BG33*(1+'Usages mobilité'!$BH33)^(E$6120-$D$6120)/1000</f>
        <v>0</v>
      </c>
      <c r="F6206" s="223">
        <f>F6155*'Usages mobilité'!$BG33*(1+'Usages mobilité'!$BH33)^(F$6120-$D$6120)/1000</f>
        <v>0</v>
      </c>
      <c r="G6206" s="223">
        <f>G6155*'Usages mobilité'!$BG33*(1+'Usages mobilité'!$BH33)^(G$6120-$D$6120)/1000</f>
        <v>0</v>
      </c>
      <c r="H6206" s="223">
        <f>H6155*'Usages mobilité'!$BG33*(1+'Usages mobilité'!$BH33)^(H$6120-$D$6120)/1000</f>
        <v>0</v>
      </c>
      <c r="I6206" s="223">
        <f>I6155*'Usages mobilité'!$BG33*(1+'Usages mobilité'!$BH33)^(I$6120-$D$6120)/1000</f>
        <v>0</v>
      </c>
      <c r="J6206" s="223">
        <f>J6155*'Usages mobilité'!$BG33*(1+'Usages mobilité'!$BH33)^(J$6120-$D$6120)/1000</f>
        <v>0</v>
      </c>
      <c r="K6206" s="223">
        <f>K6155*'Usages mobilité'!$BG33*(1+'Usages mobilité'!$BH33)^(K$6120-$D$6120)/1000</f>
        <v>0</v>
      </c>
      <c r="L6206" s="223">
        <f>L6155*'Usages mobilité'!$BG33*(1+'Usages mobilité'!$BH33)^(L$6120-$D$6120)/1000</f>
        <v>0</v>
      </c>
      <c r="M6206" s="223">
        <f>M6155*'Usages mobilité'!$BG33*(1+'Usages mobilité'!$BH33)^(M$6120-$D$6120)/1000</f>
        <v>0</v>
      </c>
      <c r="N6206" s="223">
        <f>N6155*'Usages mobilité'!$BG33*(1+'Usages mobilité'!$BH33)^(N$6120-$D$6120)/1000</f>
        <v>0</v>
      </c>
      <c r="O6206" s="223">
        <f>O6155*'Usages mobilité'!$BG33*(1+'Usages mobilité'!$BH33)^(O$6120-$D$6120)/1000</f>
        <v>0</v>
      </c>
      <c r="P6206" s="223">
        <f>P6155*'Usages mobilité'!$BG33*(1+'Usages mobilité'!$BH33)^(P$6120-$D$6120)/1000</f>
        <v>0</v>
      </c>
      <c r="Q6206" s="223">
        <f>Q6155*'Usages mobilité'!$BG33*(1+'Usages mobilité'!$BH33)^(Q$6120-$D$6120)/1000</f>
        <v>0</v>
      </c>
      <c r="R6206" s="223">
        <f>R6155*'Usages mobilité'!$BG33*(1+'Usages mobilité'!$BH33)^(R$6120-$D$6120)/1000</f>
        <v>0</v>
      </c>
    </row>
    <row r="6207" spans="1:18" hidden="1" outlineLevel="2" x14ac:dyDescent="0.25">
      <c r="A6207" s="222" t="str">
        <f>'Usages mobilité'!A34</f>
        <v>Usage mobilité n°31</v>
      </c>
      <c r="B6207" s="222" t="s">
        <v>645</v>
      </c>
      <c r="C6207" s="222"/>
      <c r="D6207" s="223">
        <f>D6156*'Usages mobilité'!$BG34*(1+'Usages mobilité'!$BH34)^(D$6120-$D$6120)/1000</f>
        <v>0</v>
      </c>
      <c r="E6207" s="223">
        <f>E6156*'Usages mobilité'!$BG34*(1+'Usages mobilité'!$BH34)^(E$6120-$D$6120)/1000</f>
        <v>0</v>
      </c>
      <c r="F6207" s="223">
        <f>F6156*'Usages mobilité'!$BG34*(1+'Usages mobilité'!$BH34)^(F$6120-$D$6120)/1000</f>
        <v>0</v>
      </c>
      <c r="G6207" s="223">
        <f>G6156*'Usages mobilité'!$BG34*(1+'Usages mobilité'!$BH34)^(G$6120-$D$6120)/1000</f>
        <v>0</v>
      </c>
      <c r="H6207" s="223">
        <f>H6156*'Usages mobilité'!$BG34*(1+'Usages mobilité'!$BH34)^(H$6120-$D$6120)/1000</f>
        <v>0</v>
      </c>
      <c r="I6207" s="223">
        <f>I6156*'Usages mobilité'!$BG34*(1+'Usages mobilité'!$BH34)^(I$6120-$D$6120)/1000</f>
        <v>0</v>
      </c>
      <c r="J6207" s="223">
        <f>J6156*'Usages mobilité'!$BG34*(1+'Usages mobilité'!$BH34)^(J$6120-$D$6120)/1000</f>
        <v>0</v>
      </c>
      <c r="K6207" s="223">
        <f>K6156*'Usages mobilité'!$BG34*(1+'Usages mobilité'!$BH34)^(K$6120-$D$6120)/1000</f>
        <v>0</v>
      </c>
      <c r="L6207" s="223">
        <f>L6156*'Usages mobilité'!$BG34*(1+'Usages mobilité'!$BH34)^(L$6120-$D$6120)/1000</f>
        <v>0</v>
      </c>
      <c r="M6207" s="223">
        <f>M6156*'Usages mobilité'!$BG34*(1+'Usages mobilité'!$BH34)^(M$6120-$D$6120)/1000</f>
        <v>0</v>
      </c>
      <c r="N6207" s="223">
        <f>N6156*'Usages mobilité'!$BG34*(1+'Usages mobilité'!$BH34)^(N$6120-$D$6120)/1000</f>
        <v>0</v>
      </c>
      <c r="O6207" s="223">
        <f>O6156*'Usages mobilité'!$BG34*(1+'Usages mobilité'!$BH34)^(O$6120-$D$6120)/1000</f>
        <v>0</v>
      </c>
      <c r="P6207" s="223">
        <f>P6156*'Usages mobilité'!$BG34*(1+'Usages mobilité'!$BH34)^(P$6120-$D$6120)/1000</f>
        <v>0</v>
      </c>
      <c r="Q6207" s="223">
        <f>Q6156*'Usages mobilité'!$BG34*(1+'Usages mobilité'!$BH34)^(Q$6120-$D$6120)/1000</f>
        <v>0</v>
      </c>
      <c r="R6207" s="223">
        <f>R6156*'Usages mobilité'!$BG34*(1+'Usages mobilité'!$BH34)^(R$6120-$D$6120)/1000</f>
        <v>0</v>
      </c>
    </row>
    <row r="6208" spans="1:18" hidden="1" outlineLevel="2" x14ac:dyDescent="0.25">
      <c r="A6208" s="222" t="str">
        <f>'Usages mobilité'!A35</f>
        <v>Usage mobilité n°32</v>
      </c>
      <c r="B6208" s="222" t="s">
        <v>645</v>
      </c>
      <c r="C6208" s="222"/>
      <c r="D6208" s="223">
        <f>D6157*'Usages mobilité'!$BG35*(1+'Usages mobilité'!$BH35)^(D$6120-$D$6120)/1000</f>
        <v>0</v>
      </c>
      <c r="E6208" s="223">
        <f>E6157*'Usages mobilité'!$BG35*(1+'Usages mobilité'!$BH35)^(E$6120-$D$6120)/1000</f>
        <v>0</v>
      </c>
      <c r="F6208" s="223">
        <f>F6157*'Usages mobilité'!$BG35*(1+'Usages mobilité'!$BH35)^(F$6120-$D$6120)/1000</f>
        <v>0</v>
      </c>
      <c r="G6208" s="223">
        <f>G6157*'Usages mobilité'!$BG35*(1+'Usages mobilité'!$BH35)^(G$6120-$D$6120)/1000</f>
        <v>0</v>
      </c>
      <c r="H6208" s="223">
        <f>H6157*'Usages mobilité'!$BG35*(1+'Usages mobilité'!$BH35)^(H$6120-$D$6120)/1000</f>
        <v>0</v>
      </c>
      <c r="I6208" s="223">
        <f>I6157*'Usages mobilité'!$BG35*(1+'Usages mobilité'!$BH35)^(I$6120-$D$6120)/1000</f>
        <v>0</v>
      </c>
      <c r="J6208" s="223">
        <f>J6157*'Usages mobilité'!$BG35*(1+'Usages mobilité'!$BH35)^(J$6120-$D$6120)/1000</f>
        <v>0</v>
      </c>
      <c r="K6208" s="223">
        <f>K6157*'Usages mobilité'!$BG35*(1+'Usages mobilité'!$BH35)^(K$6120-$D$6120)/1000</f>
        <v>0</v>
      </c>
      <c r="L6208" s="223">
        <f>L6157*'Usages mobilité'!$BG35*(1+'Usages mobilité'!$BH35)^(L$6120-$D$6120)/1000</f>
        <v>0</v>
      </c>
      <c r="M6208" s="223">
        <f>M6157*'Usages mobilité'!$BG35*(1+'Usages mobilité'!$BH35)^(M$6120-$D$6120)/1000</f>
        <v>0</v>
      </c>
      <c r="N6208" s="223">
        <f>N6157*'Usages mobilité'!$BG35*(1+'Usages mobilité'!$BH35)^(N$6120-$D$6120)/1000</f>
        <v>0</v>
      </c>
      <c r="O6208" s="223">
        <f>O6157*'Usages mobilité'!$BG35*(1+'Usages mobilité'!$BH35)^(O$6120-$D$6120)/1000</f>
        <v>0</v>
      </c>
      <c r="P6208" s="223">
        <f>P6157*'Usages mobilité'!$BG35*(1+'Usages mobilité'!$BH35)^(P$6120-$D$6120)/1000</f>
        <v>0</v>
      </c>
      <c r="Q6208" s="223">
        <f>Q6157*'Usages mobilité'!$BG35*(1+'Usages mobilité'!$BH35)^(Q$6120-$D$6120)/1000</f>
        <v>0</v>
      </c>
      <c r="R6208" s="223">
        <f>R6157*'Usages mobilité'!$BG35*(1+'Usages mobilité'!$BH35)^(R$6120-$D$6120)/1000</f>
        <v>0</v>
      </c>
    </row>
    <row r="6209" spans="1:18" hidden="1" outlineLevel="2" x14ac:dyDescent="0.25">
      <c r="A6209" s="222" t="str">
        <f>'Usages mobilité'!A36</f>
        <v>Usage mobilité n°33</v>
      </c>
      <c r="B6209" s="222" t="s">
        <v>645</v>
      </c>
      <c r="C6209" s="222"/>
      <c r="D6209" s="223">
        <f>D6158*'Usages mobilité'!$BG36*(1+'Usages mobilité'!$BH36)^(D$6120-$D$6120)/1000</f>
        <v>0</v>
      </c>
      <c r="E6209" s="223">
        <f>E6158*'Usages mobilité'!$BG36*(1+'Usages mobilité'!$BH36)^(E$6120-$D$6120)/1000</f>
        <v>0</v>
      </c>
      <c r="F6209" s="223">
        <f>F6158*'Usages mobilité'!$BG36*(1+'Usages mobilité'!$BH36)^(F$6120-$D$6120)/1000</f>
        <v>0</v>
      </c>
      <c r="G6209" s="223">
        <f>G6158*'Usages mobilité'!$BG36*(1+'Usages mobilité'!$BH36)^(G$6120-$D$6120)/1000</f>
        <v>0</v>
      </c>
      <c r="H6209" s="223">
        <f>H6158*'Usages mobilité'!$BG36*(1+'Usages mobilité'!$BH36)^(H$6120-$D$6120)/1000</f>
        <v>0</v>
      </c>
      <c r="I6209" s="223">
        <f>I6158*'Usages mobilité'!$BG36*(1+'Usages mobilité'!$BH36)^(I$6120-$D$6120)/1000</f>
        <v>0</v>
      </c>
      <c r="J6209" s="223">
        <f>J6158*'Usages mobilité'!$BG36*(1+'Usages mobilité'!$BH36)^(J$6120-$D$6120)/1000</f>
        <v>0</v>
      </c>
      <c r="K6209" s="223">
        <f>K6158*'Usages mobilité'!$BG36*(1+'Usages mobilité'!$BH36)^(K$6120-$D$6120)/1000</f>
        <v>0</v>
      </c>
      <c r="L6209" s="223">
        <f>L6158*'Usages mobilité'!$BG36*(1+'Usages mobilité'!$BH36)^(L$6120-$D$6120)/1000</f>
        <v>0</v>
      </c>
      <c r="M6209" s="223">
        <f>M6158*'Usages mobilité'!$BG36*(1+'Usages mobilité'!$BH36)^(M$6120-$D$6120)/1000</f>
        <v>0</v>
      </c>
      <c r="N6209" s="223">
        <f>N6158*'Usages mobilité'!$BG36*(1+'Usages mobilité'!$BH36)^(N$6120-$D$6120)/1000</f>
        <v>0</v>
      </c>
      <c r="O6209" s="223">
        <f>O6158*'Usages mobilité'!$BG36*(1+'Usages mobilité'!$BH36)^(O$6120-$D$6120)/1000</f>
        <v>0</v>
      </c>
      <c r="P6209" s="223">
        <f>P6158*'Usages mobilité'!$BG36*(1+'Usages mobilité'!$BH36)^(P$6120-$D$6120)/1000</f>
        <v>0</v>
      </c>
      <c r="Q6209" s="223">
        <f>Q6158*'Usages mobilité'!$BG36*(1+'Usages mobilité'!$BH36)^(Q$6120-$D$6120)/1000</f>
        <v>0</v>
      </c>
      <c r="R6209" s="223">
        <f>R6158*'Usages mobilité'!$BG36*(1+'Usages mobilité'!$BH36)^(R$6120-$D$6120)/1000</f>
        <v>0</v>
      </c>
    </row>
    <row r="6210" spans="1:18" hidden="1" outlineLevel="2" x14ac:dyDescent="0.25">
      <c r="A6210" s="222" t="str">
        <f>'Usages mobilité'!A37</f>
        <v>Usage mobilité n°34</v>
      </c>
      <c r="B6210" s="222" t="s">
        <v>645</v>
      </c>
      <c r="C6210" s="222"/>
      <c r="D6210" s="223">
        <f>D6159*'Usages mobilité'!$BG37*(1+'Usages mobilité'!$BH37)^(D$6120-$D$6120)/1000</f>
        <v>0</v>
      </c>
      <c r="E6210" s="223">
        <f>E6159*'Usages mobilité'!$BG37*(1+'Usages mobilité'!$BH37)^(E$6120-$D$6120)/1000</f>
        <v>0</v>
      </c>
      <c r="F6210" s="223">
        <f>F6159*'Usages mobilité'!$BG37*(1+'Usages mobilité'!$BH37)^(F$6120-$D$6120)/1000</f>
        <v>0</v>
      </c>
      <c r="G6210" s="223">
        <f>G6159*'Usages mobilité'!$BG37*(1+'Usages mobilité'!$BH37)^(G$6120-$D$6120)/1000</f>
        <v>0</v>
      </c>
      <c r="H6210" s="223">
        <f>H6159*'Usages mobilité'!$BG37*(1+'Usages mobilité'!$BH37)^(H$6120-$D$6120)/1000</f>
        <v>0</v>
      </c>
      <c r="I6210" s="223">
        <f>I6159*'Usages mobilité'!$BG37*(1+'Usages mobilité'!$BH37)^(I$6120-$D$6120)/1000</f>
        <v>0</v>
      </c>
      <c r="J6210" s="223">
        <f>J6159*'Usages mobilité'!$BG37*(1+'Usages mobilité'!$BH37)^(J$6120-$D$6120)/1000</f>
        <v>0</v>
      </c>
      <c r="K6210" s="223">
        <f>K6159*'Usages mobilité'!$BG37*(1+'Usages mobilité'!$BH37)^(K$6120-$D$6120)/1000</f>
        <v>0</v>
      </c>
      <c r="L6210" s="223">
        <f>L6159*'Usages mobilité'!$BG37*(1+'Usages mobilité'!$BH37)^(L$6120-$D$6120)/1000</f>
        <v>0</v>
      </c>
      <c r="M6210" s="223">
        <f>M6159*'Usages mobilité'!$BG37*(1+'Usages mobilité'!$BH37)^(M$6120-$D$6120)/1000</f>
        <v>0</v>
      </c>
      <c r="N6210" s="223">
        <f>N6159*'Usages mobilité'!$BG37*(1+'Usages mobilité'!$BH37)^(N$6120-$D$6120)/1000</f>
        <v>0</v>
      </c>
      <c r="O6210" s="223">
        <f>O6159*'Usages mobilité'!$BG37*(1+'Usages mobilité'!$BH37)^(O$6120-$D$6120)/1000</f>
        <v>0</v>
      </c>
      <c r="P6210" s="223">
        <f>P6159*'Usages mobilité'!$BG37*(1+'Usages mobilité'!$BH37)^(P$6120-$D$6120)/1000</f>
        <v>0</v>
      </c>
      <c r="Q6210" s="223">
        <f>Q6159*'Usages mobilité'!$BG37*(1+'Usages mobilité'!$BH37)^(Q$6120-$D$6120)/1000</f>
        <v>0</v>
      </c>
      <c r="R6210" s="223">
        <f>R6159*'Usages mobilité'!$BG37*(1+'Usages mobilité'!$BH37)^(R$6120-$D$6120)/1000</f>
        <v>0</v>
      </c>
    </row>
    <row r="6211" spans="1:18" hidden="1" outlineLevel="2" x14ac:dyDescent="0.25">
      <c r="A6211" s="222" t="str">
        <f>'Usages mobilité'!A38</f>
        <v>Usage mobilité n°35</v>
      </c>
      <c r="B6211" s="222" t="s">
        <v>645</v>
      </c>
      <c r="C6211" s="222"/>
      <c r="D6211" s="223">
        <f>D6160*'Usages mobilité'!$BG38*(1+'Usages mobilité'!$BH38)^(D$6120-$D$6120)/1000</f>
        <v>0</v>
      </c>
      <c r="E6211" s="223">
        <f>E6160*'Usages mobilité'!$BG38*(1+'Usages mobilité'!$BH38)^(E$6120-$D$6120)/1000</f>
        <v>0</v>
      </c>
      <c r="F6211" s="223">
        <f>F6160*'Usages mobilité'!$BG38*(1+'Usages mobilité'!$BH38)^(F$6120-$D$6120)/1000</f>
        <v>0</v>
      </c>
      <c r="G6211" s="223">
        <f>G6160*'Usages mobilité'!$BG38*(1+'Usages mobilité'!$BH38)^(G$6120-$D$6120)/1000</f>
        <v>0</v>
      </c>
      <c r="H6211" s="223">
        <f>H6160*'Usages mobilité'!$BG38*(1+'Usages mobilité'!$BH38)^(H$6120-$D$6120)/1000</f>
        <v>0</v>
      </c>
      <c r="I6211" s="223">
        <f>I6160*'Usages mobilité'!$BG38*(1+'Usages mobilité'!$BH38)^(I$6120-$D$6120)/1000</f>
        <v>0</v>
      </c>
      <c r="J6211" s="223">
        <f>J6160*'Usages mobilité'!$BG38*(1+'Usages mobilité'!$BH38)^(J$6120-$D$6120)/1000</f>
        <v>0</v>
      </c>
      <c r="K6211" s="223">
        <f>K6160*'Usages mobilité'!$BG38*(1+'Usages mobilité'!$BH38)^(K$6120-$D$6120)/1000</f>
        <v>0</v>
      </c>
      <c r="L6211" s="223">
        <f>L6160*'Usages mobilité'!$BG38*(1+'Usages mobilité'!$BH38)^(L$6120-$D$6120)/1000</f>
        <v>0</v>
      </c>
      <c r="M6211" s="223">
        <f>M6160*'Usages mobilité'!$BG38*(1+'Usages mobilité'!$BH38)^(M$6120-$D$6120)/1000</f>
        <v>0</v>
      </c>
      <c r="N6211" s="223">
        <f>N6160*'Usages mobilité'!$BG38*(1+'Usages mobilité'!$BH38)^(N$6120-$D$6120)/1000</f>
        <v>0</v>
      </c>
      <c r="O6211" s="223">
        <f>O6160*'Usages mobilité'!$BG38*(1+'Usages mobilité'!$BH38)^(O$6120-$D$6120)/1000</f>
        <v>0</v>
      </c>
      <c r="P6211" s="223">
        <f>P6160*'Usages mobilité'!$BG38*(1+'Usages mobilité'!$BH38)^(P$6120-$D$6120)/1000</f>
        <v>0</v>
      </c>
      <c r="Q6211" s="223">
        <f>Q6160*'Usages mobilité'!$BG38*(1+'Usages mobilité'!$BH38)^(Q$6120-$D$6120)/1000</f>
        <v>0</v>
      </c>
      <c r="R6211" s="223">
        <f>R6160*'Usages mobilité'!$BG38*(1+'Usages mobilité'!$BH38)^(R$6120-$D$6120)/1000</f>
        <v>0</v>
      </c>
    </row>
    <row r="6212" spans="1:18" hidden="1" outlineLevel="2" x14ac:dyDescent="0.25">
      <c r="A6212" s="222" t="str">
        <f>'Usages mobilité'!A39</f>
        <v>Usage mobilité n°36</v>
      </c>
      <c r="B6212" s="222" t="s">
        <v>645</v>
      </c>
      <c r="C6212" s="222"/>
      <c r="D6212" s="223">
        <f>D6161*'Usages mobilité'!$BG39*(1+'Usages mobilité'!$BH39)^(D$6120-$D$6120)/1000</f>
        <v>0</v>
      </c>
      <c r="E6212" s="223">
        <f>E6161*'Usages mobilité'!$BG39*(1+'Usages mobilité'!$BH39)^(E$6120-$D$6120)/1000</f>
        <v>0</v>
      </c>
      <c r="F6212" s="223">
        <f>F6161*'Usages mobilité'!$BG39*(1+'Usages mobilité'!$BH39)^(F$6120-$D$6120)/1000</f>
        <v>0</v>
      </c>
      <c r="G6212" s="223">
        <f>G6161*'Usages mobilité'!$BG39*(1+'Usages mobilité'!$BH39)^(G$6120-$D$6120)/1000</f>
        <v>0</v>
      </c>
      <c r="H6212" s="223">
        <f>H6161*'Usages mobilité'!$BG39*(1+'Usages mobilité'!$BH39)^(H$6120-$D$6120)/1000</f>
        <v>0</v>
      </c>
      <c r="I6212" s="223">
        <f>I6161*'Usages mobilité'!$BG39*(1+'Usages mobilité'!$BH39)^(I$6120-$D$6120)/1000</f>
        <v>0</v>
      </c>
      <c r="J6212" s="223">
        <f>J6161*'Usages mobilité'!$BG39*(1+'Usages mobilité'!$BH39)^(J$6120-$D$6120)/1000</f>
        <v>0</v>
      </c>
      <c r="K6212" s="223">
        <f>K6161*'Usages mobilité'!$BG39*(1+'Usages mobilité'!$BH39)^(K$6120-$D$6120)/1000</f>
        <v>0</v>
      </c>
      <c r="L6212" s="223">
        <f>L6161*'Usages mobilité'!$BG39*(1+'Usages mobilité'!$BH39)^(L$6120-$D$6120)/1000</f>
        <v>0</v>
      </c>
      <c r="M6212" s="223">
        <f>M6161*'Usages mobilité'!$BG39*(1+'Usages mobilité'!$BH39)^(M$6120-$D$6120)/1000</f>
        <v>0</v>
      </c>
      <c r="N6212" s="223">
        <f>N6161*'Usages mobilité'!$BG39*(1+'Usages mobilité'!$BH39)^(N$6120-$D$6120)/1000</f>
        <v>0</v>
      </c>
      <c r="O6212" s="223">
        <f>O6161*'Usages mobilité'!$BG39*(1+'Usages mobilité'!$BH39)^(O$6120-$D$6120)/1000</f>
        <v>0</v>
      </c>
      <c r="P6212" s="223">
        <f>P6161*'Usages mobilité'!$BG39*(1+'Usages mobilité'!$BH39)^(P$6120-$D$6120)/1000</f>
        <v>0</v>
      </c>
      <c r="Q6212" s="223">
        <f>Q6161*'Usages mobilité'!$BG39*(1+'Usages mobilité'!$BH39)^(Q$6120-$D$6120)/1000</f>
        <v>0</v>
      </c>
      <c r="R6212" s="223">
        <f>R6161*'Usages mobilité'!$BG39*(1+'Usages mobilité'!$BH39)^(R$6120-$D$6120)/1000</f>
        <v>0</v>
      </c>
    </row>
    <row r="6213" spans="1:18" hidden="1" outlineLevel="2" x14ac:dyDescent="0.25">
      <c r="A6213" s="222" t="str">
        <f>'Usages mobilité'!A40</f>
        <v>Usage mobilité n°37</v>
      </c>
      <c r="B6213" s="222" t="s">
        <v>645</v>
      </c>
      <c r="C6213" s="222"/>
      <c r="D6213" s="223">
        <f>D6162*'Usages mobilité'!$BG40*(1+'Usages mobilité'!$BH40)^(D$6120-$D$6120)/1000</f>
        <v>0</v>
      </c>
      <c r="E6213" s="223">
        <f>E6162*'Usages mobilité'!$BG40*(1+'Usages mobilité'!$BH40)^(E$6120-$D$6120)/1000</f>
        <v>0</v>
      </c>
      <c r="F6213" s="223">
        <f>F6162*'Usages mobilité'!$BG40*(1+'Usages mobilité'!$BH40)^(F$6120-$D$6120)/1000</f>
        <v>0</v>
      </c>
      <c r="G6213" s="223">
        <f>G6162*'Usages mobilité'!$BG40*(1+'Usages mobilité'!$BH40)^(G$6120-$D$6120)/1000</f>
        <v>0</v>
      </c>
      <c r="H6213" s="223">
        <f>H6162*'Usages mobilité'!$BG40*(1+'Usages mobilité'!$BH40)^(H$6120-$D$6120)/1000</f>
        <v>0</v>
      </c>
      <c r="I6213" s="223">
        <f>I6162*'Usages mobilité'!$BG40*(1+'Usages mobilité'!$BH40)^(I$6120-$D$6120)/1000</f>
        <v>0</v>
      </c>
      <c r="J6213" s="223">
        <f>J6162*'Usages mobilité'!$BG40*(1+'Usages mobilité'!$BH40)^(J$6120-$D$6120)/1000</f>
        <v>0</v>
      </c>
      <c r="K6213" s="223">
        <f>K6162*'Usages mobilité'!$BG40*(1+'Usages mobilité'!$BH40)^(K$6120-$D$6120)/1000</f>
        <v>0</v>
      </c>
      <c r="L6213" s="223">
        <f>L6162*'Usages mobilité'!$BG40*(1+'Usages mobilité'!$BH40)^(L$6120-$D$6120)/1000</f>
        <v>0</v>
      </c>
      <c r="M6213" s="223">
        <f>M6162*'Usages mobilité'!$BG40*(1+'Usages mobilité'!$BH40)^(M$6120-$D$6120)/1000</f>
        <v>0</v>
      </c>
      <c r="N6213" s="223">
        <f>N6162*'Usages mobilité'!$BG40*(1+'Usages mobilité'!$BH40)^(N$6120-$D$6120)/1000</f>
        <v>0</v>
      </c>
      <c r="O6213" s="223">
        <f>O6162*'Usages mobilité'!$BG40*(1+'Usages mobilité'!$BH40)^(O$6120-$D$6120)/1000</f>
        <v>0</v>
      </c>
      <c r="P6213" s="223">
        <f>P6162*'Usages mobilité'!$BG40*(1+'Usages mobilité'!$BH40)^(P$6120-$D$6120)/1000</f>
        <v>0</v>
      </c>
      <c r="Q6213" s="223">
        <f>Q6162*'Usages mobilité'!$BG40*(1+'Usages mobilité'!$BH40)^(Q$6120-$D$6120)/1000</f>
        <v>0</v>
      </c>
      <c r="R6213" s="223">
        <f>R6162*'Usages mobilité'!$BG40*(1+'Usages mobilité'!$BH40)^(R$6120-$D$6120)/1000</f>
        <v>0</v>
      </c>
    </row>
    <row r="6214" spans="1:18" hidden="1" outlineLevel="2" x14ac:dyDescent="0.25">
      <c r="A6214" s="222" t="str">
        <f>'Usages mobilité'!A41</f>
        <v>Usage mobilité n°38</v>
      </c>
      <c r="B6214" s="222" t="s">
        <v>645</v>
      </c>
      <c r="C6214" s="222"/>
      <c r="D6214" s="223">
        <f>D6163*'Usages mobilité'!$BG41*(1+'Usages mobilité'!$BH41)^(D$6120-$D$6120)/1000</f>
        <v>0</v>
      </c>
      <c r="E6214" s="223">
        <f>E6163*'Usages mobilité'!$BG41*(1+'Usages mobilité'!$BH41)^(E$6120-$D$6120)/1000</f>
        <v>0</v>
      </c>
      <c r="F6214" s="223">
        <f>F6163*'Usages mobilité'!$BG41*(1+'Usages mobilité'!$BH41)^(F$6120-$D$6120)/1000</f>
        <v>0</v>
      </c>
      <c r="G6214" s="223">
        <f>G6163*'Usages mobilité'!$BG41*(1+'Usages mobilité'!$BH41)^(G$6120-$D$6120)/1000</f>
        <v>0</v>
      </c>
      <c r="H6214" s="223">
        <f>H6163*'Usages mobilité'!$BG41*(1+'Usages mobilité'!$BH41)^(H$6120-$D$6120)/1000</f>
        <v>0</v>
      </c>
      <c r="I6214" s="223">
        <f>I6163*'Usages mobilité'!$BG41*(1+'Usages mobilité'!$BH41)^(I$6120-$D$6120)/1000</f>
        <v>0</v>
      </c>
      <c r="J6214" s="223">
        <f>J6163*'Usages mobilité'!$BG41*(1+'Usages mobilité'!$BH41)^(J$6120-$D$6120)/1000</f>
        <v>0</v>
      </c>
      <c r="K6214" s="223">
        <f>K6163*'Usages mobilité'!$BG41*(1+'Usages mobilité'!$BH41)^(K$6120-$D$6120)/1000</f>
        <v>0</v>
      </c>
      <c r="L6214" s="223">
        <f>L6163*'Usages mobilité'!$BG41*(1+'Usages mobilité'!$BH41)^(L$6120-$D$6120)/1000</f>
        <v>0</v>
      </c>
      <c r="M6214" s="223">
        <f>M6163*'Usages mobilité'!$BG41*(1+'Usages mobilité'!$BH41)^(M$6120-$D$6120)/1000</f>
        <v>0</v>
      </c>
      <c r="N6214" s="223">
        <f>N6163*'Usages mobilité'!$BG41*(1+'Usages mobilité'!$BH41)^(N$6120-$D$6120)/1000</f>
        <v>0</v>
      </c>
      <c r="O6214" s="223">
        <f>O6163*'Usages mobilité'!$BG41*(1+'Usages mobilité'!$BH41)^(O$6120-$D$6120)/1000</f>
        <v>0</v>
      </c>
      <c r="P6214" s="223">
        <f>P6163*'Usages mobilité'!$BG41*(1+'Usages mobilité'!$BH41)^(P$6120-$D$6120)/1000</f>
        <v>0</v>
      </c>
      <c r="Q6214" s="223">
        <f>Q6163*'Usages mobilité'!$BG41*(1+'Usages mobilité'!$BH41)^(Q$6120-$D$6120)/1000</f>
        <v>0</v>
      </c>
      <c r="R6214" s="223">
        <f>R6163*'Usages mobilité'!$BG41*(1+'Usages mobilité'!$BH41)^(R$6120-$D$6120)/1000</f>
        <v>0</v>
      </c>
    </row>
    <row r="6215" spans="1:18" hidden="1" outlineLevel="2" x14ac:dyDescent="0.25">
      <c r="A6215" s="222" t="str">
        <f>'Usages mobilité'!A42</f>
        <v>Usage mobilité n°39</v>
      </c>
      <c r="B6215" s="222" t="s">
        <v>645</v>
      </c>
      <c r="C6215" s="222"/>
      <c r="D6215" s="223">
        <f>D6164*'Usages mobilité'!$BG42*(1+'Usages mobilité'!$BH42)^(D$6120-$D$6120)/1000</f>
        <v>0</v>
      </c>
      <c r="E6215" s="223">
        <f>E6164*'Usages mobilité'!$BG42*(1+'Usages mobilité'!$BH42)^(E$6120-$D$6120)/1000</f>
        <v>0</v>
      </c>
      <c r="F6215" s="223">
        <f>F6164*'Usages mobilité'!$BG42*(1+'Usages mobilité'!$BH42)^(F$6120-$D$6120)/1000</f>
        <v>0</v>
      </c>
      <c r="G6215" s="223">
        <f>G6164*'Usages mobilité'!$BG42*(1+'Usages mobilité'!$BH42)^(G$6120-$D$6120)/1000</f>
        <v>0</v>
      </c>
      <c r="H6215" s="223">
        <f>H6164*'Usages mobilité'!$BG42*(1+'Usages mobilité'!$BH42)^(H$6120-$D$6120)/1000</f>
        <v>0</v>
      </c>
      <c r="I6215" s="223">
        <f>I6164*'Usages mobilité'!$BG42*(1+'Usages mobilité'!$BH42)^(I$6120-$D$6120)/1000</f>
        <v>0</v>
      </c>
      <c r="J6215" s="223">
        <f>J6164*'Usages mobilité'!$BG42*(1+'Usages mobilité'!$BH42)^(J$6120-$D$6120)/1000</f>
        <v>0</v>
      </c>
      <c r="K6215" s="223">
        <f>K6164*'Usages mobilité'!$BG42*(1+'Usages mobilité'!$BH42)^(K$6120-$D$6120)/1000</f>
        <v>0</v>
      </c>
      <c r="L6215" s="223">
        <f>L6164*'Usages mobilité'!$BG42*(1+'Usages mobilité'!$BH42)^(L$6120-$D$6120)/1000</f>
        <v>0</v>
      </c>
      <c r="M6215" s="223">
        <f>M6164*'Usages mobilité'!$BG42*(1+'Usages mobilité'!$BH42)^(M$6120-$D$6120)/1000</f>
        <v>0</v>
      </c>
      <c r="N6215" s="223">
        <f>N6164*'Usages mobilité'!$BG42*(1+'Usages mobilité'!$BH42)^(N$6120-$D$6120)/1000</f>
        <v>0</v>
      </c>
      <c r="O6215" s="223">
        <f>O6164*'Usages mobilité'!$BG42*(1+'Usages mobilité'!$BH42)^(O$6120-$D$6120)/1000</f>
        <v>0</v>
      </c>
      <c r="P6215" s="223">
        <f>P6164*'Usages mobilité'!$BG42*(1+'Usages mobilité'!$BH42)^(P$6120-$D$6120)/1000</f>
        <v>0</v>
      </c>
      <c r="Q6215" s="223">
        <f>Q6164*'Usages mobilité'!$BG42*(1+'Usages mobilité'!$BH42)^(Q$6120-$D$6120)/1000</f>
        <v>0</v>
      </c>
      <c r="R6215" s="223">
        <f>R6164*'Usages mobilité'!$BG42*(1+'Usages mobilité'!$BH42)^(R$6120-$D$6120)/1000</f>
        <v>0</v>
      </c>
    </row>
    <row r="6216" spans="1:18" hidden="1" outlineLevel="2" x14ac:dyDescent="0.25">
      <c r="A6216" s="222" t="str">
        <f>'Usages mobilité'!A43</f>
        <v>Usage mobilité n°40</v>
      </c>
      <c r="B6216" s="222" t="s">
        <v>645</v>
      </c>
      <c r="C6216" s="222"/>
      <c r="D6216" s="223">
        <f>D6165*'Usages mobilité'!$BG43*(1+'Usages mobilité'!$BH43)^(D$6120-$D$6120)/1000</f>
        <v>0</v>
      </c>
      <c r="E6216" s="223">
        <f>E6165*'Usages mobilité'!$BG43*(1+'Usages mobilité'!$BH43)^(E$6120-$D$6120)/1000</f>
        <v>0</v>
      </c>
      <c r="F6216" s="223">
        <f>F6165*'Usages mobilité'!$BG43*(1+'Usages mobilité'!$BH43)^(F$6120-$D$6120)/1000</f>
        <v>0</v>
      </c>
      <c r="G6216" s="223">
        <f>G6165*'Usages mobilité'!$BG43*(1+'Usages mobilité'!$BH43)^(G$6120-$D$6120)/1000</f>
        <v>0</v>
      </c>
      <c r="H6216" s="223">
        <f>H6165*'Usages mobilité'!$BG43*(1+'Usages mobilité'!$BH43)^(H$6120-$D$6120)/1000</f>
        <v>0</v>
      </c>
      <c r="I6216" s="223">
        <f>I6165*'Usages mobilité'!$BG43*(1+'Usages mobilité'!$BH43)^(I$6120-$D$6120)/1000</f>
        <v>0</v>
      </c>
      <c r="J6216" s="223">
        <f>J6165*'Usages mobilité'!$BG43*(1+'Usages mobilité'!$BH43)^(J$6120-$D$6120)/1000</f>
        <v>0</v>
      </c>
      <c r="K6216" s="223">
        <f>K6165*'Usages mobilité'!$BG43*(1+'Usages mobilité'!$BH43)^(K$6120-$D$6120)/1000</f>
        <v>0</v>
      </c>
      <c r="L6216" s="223">
        <f>L6165*'Usages mobilité'!$BG43*(1+'Usages mobilité'!$BH43)^(L$6120-$D$6120)/1000</f>
        <v>0</v>
      </c>
      <c r="M6216" s="223">
        <f>M6165*'Usages mobilité'!$BG43*(1+'Usages mobilité'!$BH43)^(M$6120-$D$6120)/1000</f>
        <v>0</v>
      </c>
      <c r="N6216" s="223">
        <f>N6165*'Usages mobilité'!$BG43*(1+'Usages mobilité'!$BH43)^(N$6120-$D$6120)/1000</f>
        <v>0</v>
      </c>
      <c r="O6216" s="223">
        <f>O6165*'Usages mobilité'!$BG43*(1+'Usages mobilité'!$BH43)^(O$6120-$D$6120)/1000</f>
        <v>0</v>
      </c>
      <c r="P6216" s="223">
        <f>P6165*'Usages mobilité'!$BG43*(1+'Usages mobilité'!$BH43)^(P$6120-$D$6120)/1000</f>
        <v>0</v>
      </c>
      <c r="Q6216" s="223">
        <f>Q6165*'Usages mobilité'!$BG43*(1+'Usages mobilité'!$BH43)^(Q$6120-$D$6120)/1000</f>
        <v>0</v>
      </c>
      <c r="R6216" s="223">
        <f>R6165*'Usages mobilité'!$BG43*(1+'Usages mobilité'!$BH43)^(R$6120-$D$6120)/1000</f>
        <v>0</v>
      </c>
    </row>
    <row r="6217" spans="1:18" hidden="1" outlineLevel="2" x14ac:dyDescent="0.25">
      <c r="A6217" s="222" t="str">
        <f>'Usages mobilité'!A44</f>
        <v>Usage mobilité n°41</v>
      </c>
      <c r="B6217" s="222" t="s">
        <v>645</v>
      </c>
      <c r="C6217" s="222"/>
      <c r="D6217" s="223">
        <f>D6166*'Usages mobilité'!$BG44*(1+'Usages mobilité'!$BH44)^(D$6120-$D$6120)/1000</f>
        <v>0</v>
      </c>
      <c r="E6217" s="223">
        <f>E6166*'Usages mobilité'!$BG44*(1+'Usages mobilité'!$BH44)^(E$6120-$D$6120)/1000</f>
        <v>0</v>
      </c>
      <c r="F6217" s="223">
        <f>F6166*'Usages mobilité'!$BG44*(1+'Usages mobilité'!$BH44)^(F$6120-$D$6120)/1000</f>
        <v>0</v>
      </c>
      <c r="G6217" s="223">
        <f>G6166*'Usages mobilité'!$BG44*(1+'Usages mobilité'!$BH44)^(G$6120-$D$6120)/1000</f>
        <v>0</v>
      </c>
      <c r="H6217" s="223">
        <f>H6166*'Usages mobilité'!$BG44*(1+'Usages mobilité'!$BH44)^(H$6120-$D$6120)/1000</f>
        <v>0</v>
      </c>
      <c r="I6217" s="223">
        <f>I6166*'Usages mobilité'!$BG44*(1+'Usages mobilité'!$BH44)^(I$6120-$D$6120)/1000</f>
        <v>0</v>
      </c>
      <c r="J6217" s="223">
        <f>J6166*'Usages mobilité'!$BG44*(1+'Usages mobilité'!$BH44)^(J$6120-$D$6120)/1000</f>
        <v>0</v>
      </c>
      <c r="K6217" s="223">
        <f>K6166*'Usages mobilité'!$BG44*(1+'Usages mobilité'!$BH44)^(K$6120-$D$6120)/1000</f>
        <v>0</v>
      </c>
      <c r="L6217" s="223">
        <f>L6166*'Usages mobilité'!$BG44*(1+'Usages mobilité'!$BH44)^(L$6120-$D$6120)/1000</f>
        <v>0</v>
      </c>
      <c r="M6217" s="223">
        <f>M6166*'Usages mobilité'!$BG44*(1+'Usages mobilité'!$BH44)^(M$6120-$D$6120)/1000</f>
        <v>0</v>
      </c>
      <c r="N6217" s="223">
        <f>N6166*'Usages mobilité'!$BG44*(1+'Usages mobilité'!$BH44)^(N$6120-$D$6120)/1000</f>
        <v>0</v>
      </c>
      <c r="O6217" s="223">
        <f>O6166*'Usages mobilité'!$BG44*(1+'Usages mobilité'!$BH44)^(O$6120-$D$6120)/1000</f>
        <v>0</v>
      </c>
      <c r="P6217" s="223">
        <f>P6166*'Usages mobilité'!$BG44*(1+'Usages mobilité'!$BH44)^(P$6120-$D$6120)/1000</f>
        <v>0</v>
      </c>
      <c r="Q6217" s="223">
        <f>Q6166*'Usages mobilité'!$BG44*(1+'Usages mobilité'!$BH44)^(Q$6120-$D$6120)/1000</f>
        <v>0</v>
      </c>
      <c r="R6217" s="223">
        <f>R6166*'Usages mobilité'!$BG44*(1+'Usages mobilité'!$BH44)^(R$6120-$D$6120)/1000</f>
        <v>0</v>
      </c>
    </row>
    <row r="6218" spans="1:18" hidden="1" outlineLevel="2" x14ac:dyDescent="0.25">
      <c r="A6218" s="222" t="str">
        <f>'Usages mobilité'!A45</f>
        <v>Usage mobilité n°42</v>
      </c>
      <c r="B6218" s="222" t="s">
        <v>645</v>
      </c>
      <c r="C6218" s="222"/>
      <c r="D6218" s="223">
        <f>D6167*'Usages mobilité'!$BG45*(1+'Usages mobilité'!$BH45)^(D$6120-$D$6120)/1000</f>
        <v>0</v>
      </c>
      <c r="E6218" s="223">
        <f>E6167*'Usages mobilité'!$BG45*(1+'Usages mobilité'!$BH45)^(E$6120-$D$6120)/1000</f>
        <v>0</v>
      </c>
      <c r="F6218" s="223">
        <f>F6167*'Usages mobilité'!$BG45*(1+'Usages mobilité'!$BH45)^(F$6120-$D$6120)/1000</f>
        <v>0</v>
      </c>
      <c r="G6218" s="223">
        <f>G6167*'Usages mobilité'!$BG45*(1+'Usages mobilité'!$BH45)^(G$6120-$D$6120)/1000</f>
        <v>0</v>
      </c>
      <c r="H6218" s="223">
        <f>H6167*'Usages mobilité'!$BG45*(1+'Usages mobilité'!$BH45)^(H$6120-$D$6120)/1000</f>
        <v>0</v>
      </c>
      <c r="I6218" s="223">
        <f>I6167*'Usages mobilité'!$BG45*(1+'Usages mobilité'!$BH45)^(I$6120-$D$6120)/1000</f>
        <v>0</v>
      </c>
      <c r="J6218" s="223">
        <f>J6167*'Usages mobilité'!$BG45*(1+'Usages mobilité'!$BH45)^(J$6120-$D$6120)/1000</f>
        <v>0</v>
      </c>
      <c r="K6218" s="223">
        <f>K6167*'Usages mobilité'!$BG45*(1+'Usages mobilité'!$BH45)^(K$6120-$D$6120)/1000</f>
        <v>0</v>
      </c>
      <c r="L6218" s="223">
        <f>L6167*'Usages mobilité'!$BG45*(1+'Usages mobilité'!$BH45)^(L$6120-$D$6120)/1000</f>
        <v>0</v>
      </c>
      <c r="M6218" s="223">
        <f>M6167*'Usages mobilité'!$BG45*(1+'Usages mobilité'!$BH45)^(M$6120-$D$6120)/1000</f>
        <v>0</v>
      </c>
      <c r="N6218" s="223">
        <f>N6167*'Usages mobilité'!$BG45*(1+'Usages mobilité'!$BH45)^(N$6120-$D$6120)/1000</f>
        <v>0</v>
      </c>
      <c r="O6218" s="223">
        <f>O6167*'Usages mobilité'!$BG45*(1+'Usages mobilité'!$BH45)^(O$6120-$D$6120)/1000</f>
        <v>0</v>
      </c>
      <c r="P6218" s="223">
        <f>P6167*'Usages mobilité'!$BG45*(1+'Usages mobilité'!$BH45)^(P$6120-$D$6120)/1000</f>
        <v>0</v>
      </c>
      <c r="Q6218" s="223">
        <f>Q6167*'Usages mobilité'!$BG45*(1+'Usages mobilité'!$BH45)^(Q$6120-$D$6120)/1000</f>
        <v>0</v>
      </c>
      <c r="R6218" s="223">
        <f>R6167*'Usages mobilité'!$BG45*(1+'Usages mobilité'!$BH45)^(R$6120-$D$6120)/1000</f>
        <v>0</v>
      </c>
    </row>
    <row r="6219" spans="1:18" hidden="1" outlineLevel="2" x14ac:dyDescent="0.25">
      <c r="A6219" s="222" t="str">
        <f>'Usages mobilité'!A46</f>
        <v>Usage mobilité n°43</v>
      </c>
      <c r="B6219" s="222" t="s">
        <v>645</v>
      </c>
      <c r="C6219" s="222"/>
      <c r="D6219" s="223">
        <f>D6168*'Usages mobilité'!$BG46*(1+'Usages mobilité'!$BH46)^(D$6120-$D$6120)/1000</f>
        <v>0</v>
      </c>
      <c r="E6219" s="223">
        <f>E6168*'Usages mobilité'!$BG46*(1+'Usages mobilité'!$BH46)^(E$6120-$D$6120)/1000</f>
        <v>0</v>
      </c>
      <c r="F6219" s="223">
        <f>F6168*'Usages mobilité'!$BG46*(1+'Usages mobilité'!$BH46)^(F$6120-$D$6120)/1000</f>
        <v>0</v>
      </c>
      <c r="G6219" s="223">
        <f>G6168*'Usages mobilité'!$BG46*(1+'Usages mobilité'!$BH46)^(G$6120-$D$6120)/1000</f>
        <v>0</v>
      </c>
      <c r="H6219" s="223">
        <f>H6168*'Usages mobilité'!$BG46*(1+'Usages mobilité'!$BH46)^(H$6120-$D$6120)/1000</f>
        <v>0</v>
      </c>
      <c r="I6219" s="223">
        <f>I6168*'Usages mobilité'!$BG46*(1+'Usages mobilité'!$BH46)^(I$6120-$D$6120)/1000</f>
        <v>0</v>
      </c>
      <c r="J6219" s="223">
        <f>J6168*'Usages mobilité'!$BG46*(1+'Usages mobilité'!$BH46)^(J$6120-$D$6120)/1000</f>
        <v>0</v>
      </c>
      <c r="K6219" s="223">
        <f>K6168*'Usages mobilité'!$BG46*(1+'Usages mobilité'!$BH46)^(K$6120-$D$6120)/1000</f>
        <v>0</v>
      </c>
      <c r="L6219" s="223">
        <f>L6168*'Usages mobilité'!$BG46*(1+'Usages mobilité'!$BH46)^(L$6120-$D$6120)/1000</f>
        <v>0</v>
      </c>
      <c r="M6219" s="223">
        <f>M6168*'Usages mobilité'!$BG46*(1+'Usages mobilité'!$BH46)^(M$6120-$D$6120)/1000</f>
        <v>0</v>
      </c>
      <c r="N6219" s="223">
        <f>N6168*'Usages mobilité'!$BG46*(1+'Usages mobilité'!$BH46)^(N$6120-$D$6120)/1000</f>
        <v>0</v>
      </c>
      <c r="O6219" s="223">
        <f>O6168*'Usages mobilité'!$BG46*(1+'Usages mobilité'!$BH46)^(O$6120-$D$6120)/1000</f>
        <v>0</v>
      </c>
      <c r="P6219" s="223">
        <f>P6168*'Usages mobilité'!$BG46*(1+'Usages mobilité'!$BH46)^(P$6120-$D$6120)/1000</f>
        <v>0</v>
      </c>
      <c r="Q6219" s="223">
        <f>Q6168*'Usages mobilité'!$BG46*(1+'Usages mobilité'!$BH46)^(Q$6120-$D$6120)/1000</f>
        <v>0</v>
      </c>
      <c r="R6219" s="223">
        <f>R6168*'Usages mobilité'!$BG46*(1+'Usages mobilité'!$BH46)^(R$6120-$D$6120)/1000</f>
        <v>0</v>
      </c>
    </row>
    <row r="6220" spans="1:18" hidden="1" outlineLevel="2" x14ac:dyDescent="0.25">
      <c r="A6220" s="222" t="str">
        <f>'Usages mobilité'!A47</f>
        <v>Usage mobilité n°44</v>
      </c>
      <c r="B6220" s="222" t="s">
        <v>645</v>
      </c>
      <c r="C6220" s="222"/>
      <c r="D6220" s="223">
        <f>D6169*'Usages mobilité'!$BG47*(1+'Usages mobilité'!$BH47)^(D$6120-$D$6120)/1000</f>
        <v>0</v>
      </c>
      <c r="E6220" s="223">
        <f>E6169*'Usages mobilité'!$BG47*(1+'Usages mobilité'!$BH47)^(E$6120-$D$6120)/1000</f>
        <v>0</v>
      </c>
      <c r="F6220" s="223">
        <f>F6169*'Usages mobilité'!$BG47*(1+'Usages mobilité'!$BH47)^(F$6120-$D$6120)/1000</f>
        <v>0</v>
      </c>
      <c r="G6220" s="223">
        <f>G6169*'Usages mobilité'!$BG47*(1+'Usages mobilité'!$BH47)^(G$6120-$D$6120)/1000</f>
        <v>0</v>
      </c>
      <c r="H6220" s="223">
        <f>H6169*'Usages mobilité'!$BG47*(1+'Usages mobilité'!$BH47)^(H$6120-$D$6120)/1000</f>
        <v>0</v>
      </c>
      <c r="I6220" s="223">
        <f>I6169*'Usages mobilité'!$BG47*(1+'Usages mobilité'!$BH47)^(I$6120-$D$6120)/1000</f>
        <v>0</v>
      </c>
      <c r="J6220" s="223">
        <f>J6169*'Usages mobilité'!$BG47*(1+'Usages mobilité'!$BH47)^(J$6120-$D$6120)/1000</f>
        <v>0</v>
      </c>
      <c r="K6220" s="223">
        <f>K6169*'Usages mobilité'!$BG47*(1+'Usages mobilité'!$BH47)^(K$6120-$D$6120)/1000</f>
        <v>0</v>
      </c>
      <c r="L6220" s="223">
        <f>L6169*'Usages mobilité'!$BG47*(1+'Usages mobilité'!$BH47)^(L$6120-$D$6120)/1000</f>
        <v>0</v>
      </c>
      <c r="M6220" s="223">
        <f>M6169*'Usages mobilité'!$BG47*(1+'Usages mobilité'!$BH47)^(M$6120-$D$6120)/1000</f>
        <v>0</v>
      </c>
      <c r="N6220" s="223">
        <f>N6169*'Usages mobilité'!$BG47*(1+'Usages mobilité'!$BH47)^(N$6120-$D$6120)/1000</f>
        <v>0</v>
      </c>
      <c r="O6220" s="223">
        <f>O6169*'Usages mobilité'!$BG47*(1+'Usages mobilité'!$BH47)^(O$6120-$D$6120)/1000</f>
        <v>0</v>
      </c>
      <c r="P6220" s="223">
        <f>P6169*'Usages mobilité'!$BG47*(1+'Usages mobilité'!$BH47)^(P$6120-$D$6120)/1000</f>
        <v>0</v>
      </c>
      <c r="Q6220" s="223">
        <f>Q6169*'Usages mobilité'!$BG47*(1+'Usages mobilité'!$BH47)^(Q$6120-$D$6120)/1000</f>
        <v>0</v>
      </c>
      <c r="R6220" s="223">
        <f>R6169*'Usages mobilité'!$BG47*(1+'Usages mobilité'!$BH47)^(R$6120-$D$6120)/1000</f>
        <v>0</v>
      </c>
    </row>
    <row r="6221" spans="1:18" hidden="1" outlineLevel="2" x14ac:dyDescent="0.25">
      <c r="A6221" s="222" t="str">
        <f>'Usages mobilité'!A48</f>
        <v>Usage mobilité n°45</v>
      </c>
      <c r="B6221" s="222" t="s">
        <v>645</v>
      </c>
      <c r="C6221" s="222"/>
      <c r="D6221" s="223">
        <f>D6170*'Usages mobilité'!$BG48*(1+'Usages mobilité'!$BH48)^(D$6120-$D$6120)/1000</f>
        <v>0</v>
      </c>
      <c r="E6221" s="223">
        <f>E6170*'Usages mobilité'!$BG48*(1+'Usages mobilité'!$BH48)^(E$6120-$D$6120)/1000</f>
        <v>0</v>
      </c>
      <c r="F6221" s="223">
        <f>F6170*'Usages mobilité'!$BG48*(1+'Usages mobilité'!$BH48)^(F$6120-$D$6120)/1000</f>
        <v>0</v>
      </c>
      <c r="G6221" s="223">
        <f>G6170*'Usages mobilité'!$BG48*(1+'Usages mobilité'!$BH48)^(G$6120-$D$6120)/1000</f>
        <v>0</v>
      </c>
      <c r="H6221" s="223">
        <f>H6170*'Usages mobilité'!$BG48*(1+'Usages mobilité'!$BH48)^(H$6120-$D$6120)/1000</f>
        <v>0</v>
      </c>
      <c r="I6221" s="223">
        <f>I6170*'Usages mobilité'!$BG48*(1+'Usages mobilité'!$BH48)^(I$6120-$D$6120)/1000</f>
        <v>0</v>
      </c>
      <c r="J6221" s="223">
        <f>J6170*'Usages mobilité'!$BG48*(1+'Usages mobilité'!$BH48)^(J$6120-$D$6120)/1000</f>
        <v>0</v>
      </c>
      <c r="K6221" s="223">
        <f>K6170*'Usages mobilité'!$BG48*(1+'Usages mobilité'!$BH48)^(K$6120-$D$6120)/1000</f>
        <v>0</v>
      </c>
      <c r="L6221" s="223">
        <f>L6170*'Usages mobilité'!$BG48*(1+'Usages mobilité'!$BH48)^(L$6120-$D$6120)/1000</f>
        <v>0</v>
      </c>
      <c r="M6221" s="223">
        <f>M6170*'Usages mobilité'!$BG48*(1+'Usages mobilité'!$BH48)^(M$6120-$D$6120)/1000</f>
        <v>0</v>
      </c>
      <c r="N6221" s="223">
        <f>N6170*'Usages mobilité'!$BG48*(1+'Usages mobilité'!$BH48)^(N$6120-$D$6120)/1000</f>
        <v>0</v>
      </c>
      <c r="O6221" s="223">
        <f>O6170*'Usages mobilité'!$BG48*(1+'Usages mobilité'!$BH48)^(O$6120-$D$6120)/1000</f>
        <v>0</v>
      </c>
      <c r="P6221" s="223">
        <f>P6170*'Usages mobilité'!$BG48*(1+'Usages mobilité'!$BH48)^(P$6120-$D$6120)/1000</f>
        <v>0</v>
      </c>
      <c r="Q6221" s="223">
        <f>Q6170*'Usages mobilité'!$BG48*(1+'Usages mobilité'!$BH48)^(Q$6120-$D$6120)/1000</f>
        <v>0</v>
      </c>
      <c r="R6221" s="223">
        <f>R6170*'Usages mobilité'!$BG48*(1+'Usages mobilité'!$BH48)^(R$6120-$D$6120)/1000</f>
        <v>0</v>
      </c>
    </row>
    <row r="6222" spans="1:18" hidden="1" outlineLevel="2" x14ac:dyDescent="0.25">
      <c r="A6222" s="222" t="str">
        <f>'Usages mobilité'!A49</f>
        <v>Usage mobilité n°46</v>
      </c>
      <c r="B6222" s="222" t="s">
        <v>645</v>
      </c>
      <c r="C6222" s="222"/>
      <c r="D6222" s="223">
        <f>D6171*'Usages mobilité'!$BG49*(1+'Usages mobilité'!$BH49)^(D$6120-$D$6120)/1000</f>
        <v>0</v>
      </c>
      <c r="E6222" s="223">
        <f>E6171*'Usages mobilité'!$BG49*(1+'Usages mobilité'!$BH49)^(E$6120-$D$6120)/1000</f>
        <v>0</v>
      </c>
      <c r="F6222" s="223">
        <f>F6171*'Usages mobilité'!$BG49*(1+'Usages mobilité'!$BH49)^(F$6120-$D$6120)/1000</f>
        <v>0</v>
      </c>
      <c r="G6222" s="223">
        <f>G6171*'Usages mobilité'!$BG49*(1+'Usages mobilité'!$BH49)^(G$6120-$D$6120)/1000</f>
        <v>0</v>
      </c>
      <c r="H6222" s="223">
        <f>H6171*'Usages mobilité'!$BG49*(1+'Usages mobilité'!$BH49)^(H$6120-$D$6120)/1000</f>
        <v>0</v>
      </c>
      <c r="I6222" s="223">
        <f>I6171*'Usages mobilité'!$BG49*(1+'Usages mobilité'!$BH49)^(I$6120-$D$6120)/1000</f>
        <v>0</v>
      </c>
      <c r="J6222" s="223">
        <f>J6171*'Usages mobilité'!$BG49*(1+'Usages mobilité'!$BH49)^(J$6120-$D$6120)/1000</f>
        <v>0</v>
      </c>
      <c r="K6222" s="223">
        <f>K6171*'Usages mobilité'!$BG49*(1+'Usages mobilité'!$BH49)^(K$6120-$D$6120)/1000</f>
        <v>0</v>
      </c>
      <c r="L6222" s="223">
        <f>L6171*'Usages mobilité'!$BG49*(1+'Usages mobilité'!$BH49)^(L$6120-$D$6120)/1000</f>
        <v>0</v>
      </c>
      <c r="M6222" s="223">
        <f>M6171*'Usages mobilité'!$BG49*(1+'Usages mobilité'!$BH49)^(M$6120-$D$6120)/1000</f>
        <v>0</v>
      </c>
      <c r="N6222" s="223">
        <f>N6171*'Usages mobilité'!$BG49*(1+'Usages mobilité'!$BH49)^(N$6120-$D$6120)/1000</f>
        <v>0</v>
      </c>
      <c r="O6222" s="223">
        <f>O6171*'Usages mobilité'!$BG49*(1+'Usages mobilité'!$BH49)^(O$6120-$D$6120)/1000</f>
        <v>0</v>
      </c>
      <c r="P6222" s="223">
        <f>P6171*'Usages mobilité'!$BG49*(1+'Usages mobilité'!$BH49)^(P$6120-$D$6120)/1000</f>
        <v>0</v>
      </c>
      <c r="Q6222" s="223">
        <f>Q6171*'Usages mobilité'!$BG49*(1+'Usages mobilité'!$BH49)^(Q$6120-$D$6120)/1000</f>
        <v>0</v>
      </c>
      <c r="R6222" s="223">
        <f>R6171*'Usages mobilité'!$BG49*(1+'Usages mobilité'!$BH49)^(R$6120-$D$6120)/1000</f>
        <v>0</v>
      </c>
    </row>
    <row r="6223" spans="1:18" hidden="1" outlineLevel="2" x14ac:dyDescent="0.25">
      <c r="A6223" s="222" t="str">
        <f>'Usages mobilité'!A50</f>
        <v>Usage mobilité n°47</v>
      </c>
      <c r="B6223" s="222" t="s">
        <v>645</v>
      </c>
      <c r="C6223" s="222"/>
      <c r="D6223" s="223">
        <f>D6172*'Usages mobilité'!$BG50*(1+'Usages mobilité'!$BH50)^(D$6120-$D$6120)/1000</f>
        <v>0</v>
      </c>
      <c r="E6223" s="223">
        <f>E6172*'Usages mobilité'!$BG50*(1+'Usages mobilité'!$BH50)^(E$6120-$D$6120)/1000</f>
        <v>0</v>
      </c>
      <c r="F6223" s="223">
        <f>F6172*'Usages mobilité'!$BG50*(1+'Usages mobilité'!$BH50)^(F$6120-$D$6120)/1000</f>
        <v>0</v>
      </c>
      <c r="G6223" s="223">
        <f>G6172*'Usages mobilité'!$BG50*(1+'Usages mobilité'!$BH50)^(G$6120-$D$6120)/1000</f>
        <v>0</v>
      </c>
      <c r="H6223" s="223">
        <f>H6172*'Usages mobilité'!$BG50*(1+'Usages mobilité'!$BH50)^(H$6120-$D$6120)/1000</f>
        <v>0</v>
      </c>
      <c r="I6223" s="223">
        <f>I6172*'Usages mobilité'!$BG50*(1+'Usages mobilité'!$BH50)^(I$6120-$D$6120)/1000</f>
        <v>0</v>
      </c>
      <c r="J6223" s="223">
        <f>J6172*'Usages mobilité'!$BG50*(1+'Usages mobilité'!$BH50)^(J$6120-$D$6120)/1000</f>
        <v>0</v>
      </c>
      <c r="K6223" s="223">
        <f>K6172*'Usages mobilité'!$BG50*(1+'Usages mobilité'!$BH50)^(K$6120-$D$6120)/1000</f>
        <v>0</v>
      </c>
      <c r="L6223" s="223">
        <f>L6172*'Usages mobilité'!$BG50*(1+'Usages mobilité'!$BH50)^(L$6120-$D$6120)/1000</f>
        <v>0</v>
      </c>
      <c r="M6223" s="223">
        <f>M6172*'Usages mobilité'!$BG50*(1+'Usages mobilité'!$BH50)^(M$6120-$D$6120)/1000</f>
        <v>0</v>
      </c>
      <c r="N6223" s="223">
        <f>N6172*'Usages mobilité'!$BG50*(1+'Usages mobilité'!$BH50)^(N$6120-$D$6120)/1000</f>
        <v>0</v>
      </c>
      <c r="O6223" s="223">
        <f>O6172*'Usages mobilité'!$BG50*(1+'Usages mobilité'!$BH50)^(O$6120-$D$6120)/1000</f>
        <v>0</v>
      </c>
      <c r="P6223" s="223">
        <f>P6172*'Usages mobilité'!$BG50*(1+'Usages mobilité'!$BH50)^(P$6120-$D$6120)/1000</f>
        <v>0</v>
      </c>
      <c r="Q6223" s="223">
        <f>Q6172*'Usages mobilité'!$BG50*(1+'Usages mobilité'!$BH50)^(Q$6120-$D$6120)/1000</f>
        <v>0</v>
      </c>
      <c r="R6223" s="223">
        <f>R6172*'Usages mobilité'!$BG50*(1+'Usages mobilité'!$BH50)^(R$6120-$D$6120)/1000</f>
        <v>0</v>
      </c>
    </row>
    <row r="6224" spans="1:18" hidden="1" outlineLevel="2" x14ac:dyDescent="0.25">
      <c r="A6224" s="222" t="str">
        <f>'Usages mobilité'!A51</f>
        <v>Usage mobilité n°48</v>
      </c>
      <c r="B6224" s="222" t="s">
        <v>645</v>
      </c>
      <c r="C6224" s="222"/>
      <c r="D6224" s="223">
        <f>D6173*'Usages mobilité'!$BG51*(1+'Usages mobilité'!$BH51)^(D$6120-$D$6120)/1000</f>
        <v>0</v>
      </c>
      <c r="E6224" s="223">
        <f>E6173*'Usages mobilité'!$BG51*(1+'Usages mobilité'!$BH51)^(E$6120-$D$6120)/1000</f>
        <v>0</v>
      </c>
      <c r="F6224" s="223">
        <f>F6173*'Usages mobilité'!$BG51*(1+'Usages mobilité'!$BH51)^(F$6120-$D$6120)/1000</f>
        <v>0</v>
      </c>
      <c r="G6224" s="223">
        <f>G6173*'Usages mobilité'!$BG51*(1+'Usages mobilité'!$BH51)^(G$6120-$D$6120)/1000</f>
        <v>0</v>
      </c>
      <c r="H6224" s="223">
        <f>H6173*'Usages mobilité'!$BG51*(1+'Usages mobilité'!$BH51)^(H$6120-$D$6120)/1000</f>
        <v>0</v>
      </c>
      <c r="I6224" s="223">
        <f>I6173*'Usages mobilité'!$BG51*(1+'Usages mobilité'!$BH51)^(I$6120-$D$6120)/1000</f>
        <v>0</v>
      </c>
      <c r="J6224" s="223">
        <f>J6173*'Usages mobilité'!$BG51*(1+'Usages mobilité'!$BH51)^(J$6120-$D$6120)/1000</f>
        <v>0</v>
      </c>
      <c r="K6224" s="223">
        <f>K6173*'Usages mobilité'!$BG51*(1+'Usages mobilité'!$BH51)^(K$6120-$D$6120)/1000</f>
        <v>0</v>
      </c>
      <c r="L6224" s="223">
        <f>L6173*'Usages mobilité'!$BG51*(1+'Usages mobilité'!$BH51)^(L$6120-$D$6120)/1000</f>
        <v>0</v>
      </c>
      <c r="M6224" s="223">
        <f>M6173*'Usages mobilité'!$BG51*(1+'Usages mobilité'!$BH51)^(M$6120-$D$6120)/1000</f>
        <v>0</v>
      </c>
      <c r="N6224" s="223">
        <f>N6173*'Usages mobilité'!$BG51*(1+'Usages mobilité'!$BH51)^(N$6120-$D$6120)/1000</f>
        <v>0</v>
      </c>
      <c r="O6224" s="223">
        <f>O6173*'Usages mobilité'!$BG51*(1+'Usages mobilité'!$BH51)^(O$6120-$D$6120)/1000</f>
        <v>0</v>
      </c>
      <c r="P6224" s="223">
        <f>P6173*'Usages mobilité'!$BG51*(1+'Usages mobilité'!$BH51)^(P$6120-$D$6120)/1000</f>
        <v>0</v>
      </c>
      <c r="Q6224" s="223">
        <f>Q6173*'Usages mobilité'!$BG51*(1+'Usages mobilité'!$BH51)^(Q$6120-$D$6120)/1000</f>
        <v>0</v>
      </c>
      <c r="R6224" s="223">
        <f>R6173*'Usages mobilité'!$BG51*(1+'Usages mobilité'!$BH51)^(R$6120-$D$6120)/1000</f>
        <v>0</v>
      </c>
    </row>
    <row r="6225" spans="1:18" hidden="1" outlineLevel="2" x14ac:dyDescent="0.25">
      <c r="A6225" s="222" t="str">
        <f>'Usages mobilité'!A52</f>
        <v>Usage mobilité n°49</v>
      </c>
      <c r="B6225" s="222" t="s">
        <v>645</v>
      </c>
      <c r="C6225" s="222"/>
      <c r="D6225" s="223">
        <f>D6174*'Usages mobilité'!$BG52*(1+'Usages mobilité'!$BH52)^(D$6120-$D$6120)/1000</f>
        <v>0</v>
      </c>
      <c r="E6225" s="223">
        <f>E6174*'Usages mobilité'!$BG52*(1+'Usages mobilité'!$BH52)^(E$6120-$D$6120)/1000</f>
        <v>0</v>
      </c>
      <c r="F6225" s="223">
        <f>F6174*'Usages mobilité'!$BG52*(1+'Usages mobilité'!$BH52)^(F$6120-$D$6120)/1000</f>
        <v>0</v>
      </c>
      <c r="G6225" s="223">
        <f>G6174*'Usages mobilité'!$BG52*(1+'Usages mobilité'!$BH52)^(G$6120-$D$6120)/1000</f>
        <v>0</v>
      </c>
      <c r="H6225" s="223">
        <f>H6174*'Usages mobilité'!$BG52*(1+'Usages mobilité'!$BH52)^(H$6120-$D$6120)/1000</f>
        <v>0</v>
      </c>
      <c r="I6225" s="223">
        <f>I6174*'Usages mobilité'!$BG52*(1+'Usages mobilité'!$BH52)^(I$6120-$D$6120)/1000</f>
        <v>0</v>
      </c>
      <c r="J6225" s="223">
        <f>J6174*'Usages mobilité'!$BG52*(1+'Usages mobilité'!$BH52)^(J$6120-$D$6120)/1000</f>
        <v>0</v>
      </c>
      <c r="K6225" s="223">
        <f>K6174*'Usages mobilité'!$BG52*(1+'Usages mobilité'!$BH52)^(K$6120-$D$6120)/1000</f>
        <v>0</v>
      </c>
      <c r="L6225" s="223">
        <f>L6174*'Usages mobilité'!$BG52*(1+'Usages mobilité'!$BH52)^(L$6120-$D$6120)/1000</f>
        <v>0</v>
      </c>
      <c r="M6225" s="223">
        <f>M6174*'Usages mobilité'!$BG52*(1+'Usages mobilité'!$BH52)^(M$6120-$D$6120)/1000</f>
        <v>0</v>
      </c>
      <c r="N6225" s="223">
        <f>N6174*'Usages mobilité'!$BG52*(1+'Usages mobilité'!$BH52)^(N$6120-$D$6120)/1000</f>
        <v>0</v>
      </c>
      <c r="O6225" s="223">
        <f>O6174*'Usages mobilité'!$BG52*(1+'Usages mobilité'!$BH52)^(O$6120-$D$6120)/1000</f>
        <v>0</v>
      </c>
      <c r="P6225" s="223">
        <f>P6174*'Usages mobilité'!$BG52*(1+'Usages mobilité'!$BH52)^(P$6120-$D$6120)/1000</f>
        <v>0</v>
      </c>
      <c r="Q6225" s="223">
        <f>Q6174*'Usages mobilité'!$BG52*(1+'Usages mobilité'!$BH52)^(Q$6120-$D$6120)/1000</f>
        <v>0</v>
      </c>
      <c r="R6225" s="223">
        <f>R6174*'Usages mobilité'!$BG52*(1+'Usages mobilité'!$BH52)^(R$6120-$D$6120)/1000</f>
        <v>0</v>
      </c>
    </row>
    <row r="6226" spans="1:18" hidden="1" outlineLevel="2" x14ac:dyDescent="0.25">
      <c r="A6226" s="222" t="str">
        <f>'Usages mobilité'!A53</f>
        <v>Usage mobilité n°50</v>
      </c>
      <c r="B6226" s="222" t="s">
        <v>645</v>
      </c>
      <c r="C6226" s="222"/>
      <c r="D6226" s="223">
        <f>D6175*'Usages mobilité'!$BG53*(1+'Usages mobilité'!$BH53)^(D$6120-$D$6120)/1000</f>
        <v>0</v>
      </c>
      <c r="E6226" s="223">
        <f>E6175*'Usages mobilité'!$BG53*(1+'Usages mobilité'!$BH53)^(E$6120-$D$6120)/1000</f>
        <v>0</v>
      </c>
      <c r="F6226" s="223">
        <f>F6175*'Usages mobilité'!$BG53*(1+'Usages mobilité'!$BH53)^(F$6120-$D$6120)/1000</f>
        <v>0</v>
      </c>
      <c r="G6226" s="223">
        <f>G6175*'Usages mobilité'!$BG53*(1+'Usages mobilité'!$BH53)^(G$6120-$D$6120)/1000</f>
        <v>0</v>
      </c>
      <c r="H6226" s="223">
        <f>H6175*'Usages mobilité'!$BG53*(1+'Usages mobilité'!$BH53)^(H$6120-$D$6120)/1000</f>
        <v>0</v>
      </c>
      <c r="I6226" s="223">
        <f>I6175*'Usages mobilité'!$BG53*(1+'Usages mobilité'!$BH53)^(I$6120-$D$6120)/1000</f>
        <v>0</v>
      </c>
      <c r="J6226" s="223">
        <f>J6175*'Usages mobilité'!$BG53*(1+'Usages mobilité'!$BH53)^(J$6120-$D$6120)/1000</f>
        <v>0</v>
      </c>
      <c r="K6226" s="223">
        <f>K6175*'Usages mobilité'!$BG53*(1+'Usages mobilité'!$BH53)^(K$6120-$D$6120)/1000</f>
        <v>0</v>
      </c>
      <c r="L6226" s="223">
        <f>L6175*'Usages mobilité'!$BG53*(1+'Usages mobilité'!$BH53)^(L$6120-$D$6120)/1000</f>
        <v>0</v>
      </c>
      <c r="M6226" s="223">
        <f>M6175*'Usages mobilité'!$BG53*(1+'Usages mobilité'!$BH53)^(M$6120-$D$6120)/1000</f>
        <v>0</v>
      </c>
      <c r="N6226" s="223">
        <f>N6175*'Usages mobilité'!$BG53*(1+'Usages mobilité'!$BH53)^(N$6120-$D$6120)/1000</f>
        <v>0</v>
      </c>
      <c r="O6226" s="223">
        <f>O6175*'Usages mobilité'!$BG53*(1+'Usages mobilité'!$BH53)^(O$6120-$D$6120)/1000</f>
        <v>0</v>
      </c>
      <c r="P6226" s="223">
        <f>P6175*'Usages mobilité'!$BG53*(1+'Usages mobilité'!$BH53)^(P$6120-$D$6120)/1000</f>
        <v>0</v>
      </c>
      <c r="Q6226" s="223">
        <f>Q6175*'Usages mobilité'!$BG53*(1+'Usages mobilité'!$BH53)^(Q$6120-$D$6120)/1000</f>
        <v>0</v>
      </c>
      <c r="R6226" s="223">
        <f>R6175*'Usages mobilité'!$BG53*(1+'Usages mobilité'!$BH53)^(R$6120-$D$6120)/1000</f>
        <v>0</v>
      </c>
    </row>
    <row r="6227" spans="1:18" hidden="1" outlineLevel="1" collapsed="1" x14ac:dyDescent="0.25">
      <c r="A6227" s="222" t="s">
        <v>657</v>
      </c>
      <c r="B6227" s="222"/>
      <c r="C6227" s="222"/>
      <c r="D6227" s="223">
        <f t="shared" ref="D6227:R6227" si="545">SUM(D6177:D6226)</f>
        <v>0</v>
      </c>
      <c r="E6227" s="223">
        <f t="shared" si="545"/>
        <v>0</v>
      </c>
      <c r="F6227" s="223">
        <f t="shared" si="545"/>
        <v>0</v>
      </c>
      <c r="G6227" s="223">
        <f t="shared" si="545"/>
        <v>0</v>
      </c>
      <c r="H6227" s="223">
        <f t="shared" si="545"/>
        <v>0</v>
      </c>
      <c r="I6227" s="223">
        <f t="shared" si="545"/>
        <v>0</v>
      </c>
      <c r="J6227" s="223">
        <f t="shared" si="545"/>
        <v>0</v>
      </c>
      <c r="K6227" s="223">
        <f t="shared" si="545"/>
        <v>0</v>
      </c>
      <c r="L6227" s="223">
        <f t="shared" si="545"/>
        <v>0</v>
      </c>
      <c r="M6227" s="223">
        <f t="shared" si="545"/>
        <v>0</v>
      </c>
      <c r="N6227" s="223">
        <f t="shared" si="545"/>
        <v>0</v>
      </c>
      <c r="O6227" s="223">
        <f t="shared" si="545"/>
        <v>0</v>
      </c>
      <c r="P6227" s="223">
        <f t="shared" si="545"/>
        <v>0</v>
      </c>
      <c r="Q6227" s="223">
        <f t="shared" si="545"/>
        <v>0</v>
      </c>
      <c r="R6227" s="223">
        <f t="shared" si="545"/>
        <v>0</v>
      </c>
    </row>
    <row r="6228" spans="1:18" hidden="1" outlineLevel="1" x14ac:dyDescent="0.25">
      <c r="A6228" s="53" t="s">
        <v>652</v>
      </c>
      <c r="B6228" s="53"/>
      <c r="C6228" s="53"/>
      <c r="D6228" s="244"/>
      <c r="E6228" s="244"/>
      <c r="F6228" s="244"/>
      <c r="G6228" s="244"/>
      <c r="H6228" s="244"/>
      <c r="I6228" s="244"/>
      <c r="J6228" s="244"/>
      <c r="K6228" s="244"/>
      <c r="L6228" s="244"/>
      <c r="M6228" s="244"/>
      <c r="N6228" s="244"/>
      <c r="O6228" s="244"/>
      <c r="P6228" s="244"/>
      <c r="Q6228" s="244"/>
      <c r="R6228" s="244"/>
    </row>
    <row r="6229" spans="1:18" hidden="1" outlineLevel="1" x14ac:dyDescent="0.25">
      <c r="A6229" s="53" t="s">
        <v>658</v>
      </c>
      <c r="B6229" s="53"/>
      <c r="C6229" s="53"/>
      <c r="D6229" s="244"/>
      <c r="E6229" s="244"/>
      <c r="F6229" s="244"/>
      <c r="G6229" s="244"/>
      <c r="H6229" s="244"/>
      <c r="I6229" s="244"/>
      <c r="J6229" s="244"/>
      <c r="K6229" s="244"/>
      <c r="L6229" s="244"/>
      <c r="M6229" s="244"/>
      <c r="N6229" s="244"/>
      <c r="O6229" s="244"/>
      <c r="P6229" s="244"/>
      <c r="Q6229" s="244"/>
      <c r="R6229" s="244"/>
    </row>
    <row r="6230" spans="1:18" hidden="1" outlineLevel="1" x14ac:dyDescent="0.25">
      <c r="A6230" s="53" t="s">
        <v>40</v>
      </c>
      <c r="B6230" s="53"/>
      <c r="C6230" s="53"/>
      <c r="D6230" s="223">
        <f t="shared" ref="D6230:R6230" si="546">D6227+D6229</f>
        <v>0</v>
      </c>
      <c r="E6230" s="223">
        <f t="shared" si="546"/>
        <v>0</v>
      </c>
      <c r="F6230" s="223">
        <f t="shared" si="546"/>
        <v>0</v>
      </c>
      <c r="G6230" s="223">
        <f t="shared" si="546"/>
        <v>0</v>
      </c>
      <c r="H6230" s="223">
        <f t="shared" si="546"/>
        <v>0</v>
      </c>
      <c r="I6230" s="223">
        <f t="shared" si="546"/>
        <v>0</v>
      </c>
      <c r="J6230" s="223">
        <f t="shared" si="546"/>
        <v>0</v>
      </c>
      <c r="K6230" s="223">
        <f t="shared" si="546"/>
        <v>0</v>
      </c>
      <c r="L6230" s="223">
        <f t="shared" si="546"/>
        <v>0</v>
      </c>
      <c r="M6230" s="223">
        <f t="shared" si="546"/>
        <v>0</v>
      </c>
      <c r="N6230" s="223">
        <f t="shared" si="546"/>
        <v>0</v>
      </c>
      <c r="O6230" s="223">
        <f t="shared" si="546"/>
        <v>0</v>
      </c>
      <c r="P6230" s="223">
        <f t="shared" si="546"/>
        <v>0</v>
      </c>
      <c r="Q6230" s="223">
        <f t="shared" si="546"/>
        <v>0</v>
      </c>
      <c r="R6230" s="223">
        <f t="shared" si="546"/>
        <v>0</v>
      </c>
    </row>
    <row r="6231" spans="1:18" hidden="1" outlineLevel="1" x14ac:dyDescent="0.25"/>
    <row r="6232" spans="1:18" hidden="1" outlineLevel="1" x14ac:dyDescent="0.25">
      <c r="A6232" s="274" t="s">
        <v>0</v>
      </c>
      <c r="B6232" s="225" t="s">
        <v>16</v>
      </c>
      <c r="C6232" s="53"/>
      <c r="D6232" s="244">
        <v>10000</v>
      </c>
      <c r="E6232" s="244"/>
      <c r="F6232" s="244"/>
      <c r="G6232" s="244"/>
      <c r="H6232" s="244"/>
      <c r="I6232" s="244"/>
      <c r="J6232" s="244"/>
      <c r="K6232" s="244"/>
      <c r="L6232" s="244"/>
      <c r="M6232" s="244"/>
      <c r="N6232" s="244"/>
      <c r="O6232" s="244"/>
      <c r="P6232" s="244"/>
      <c r="Q6232" s="244"/>
      <c r="R6232" s="244"/>
    </row>
    <row r="6233" spans="1:18" hidden="1" outlineLevel="1" x14ac:dyDescent="0.25">
      <c r="A6233" s="274"/>
      <c r="B6233" s="226" t="s">
        <v>42</v>
      </c>
      <c r="C6233" s="222"/>
      <c r="D6233" s="223">
        <f>IF($B6117&lt;&gt;"",D6232*(VLOOKUP($B6117,Distribution!$H4:$Y53,18)*(1+VLOOKUP($B6117,Distribution!$H4:$Z53,19))^(D6120-$D6120))/1000,0)</f>
        <v>0</v>
      </c>
      <c r="E6233" s="223">
        <f>IF($B6117&lt;&gt;"",E6232*(VLOOKUP($B6117,Distribution!$H4:$Y53,18)*(1+VLOOKUP($B6117,Distribution!$H4:$Z53,19))^(E6120-$D6120))/1000,0)</f>
        <v>0</v>
      </c>
      <c r="F6233" s="223">
        <f>IF($B6117&lt;&gt;"",F6232*(VLOOKUP($B6117,Distribution!$H4:$Y53,18)*(1+VLOOKUP($B6117,Distribution!$H4:$Z53,19))^(F6120-$D6120))/1000,0)</f>
        <v>0</v>
      </c>
      <c r="G6233" s="223">
        <f>IF($B6117&lt;&gt;"",G6232*(VLOOKUP($B6117,Distribution!$H4:$Y53,18)*(1+VLOOKUP($B6117,Distribution!$H4:$Z53,19))^(G6120-$D6120))/1000,0)</f>
        <v>0</v>
      </c>
      <c r="H6233" s="223">
        <f>IF($B6117&lt;&gt;"",H6232*(VLOOKUP($B6117,Distribution!$H4:$Y53,18)*(1+VLOOKUP($B6117,Distribution!$H4:$Z53,19))^(H6120-$D6120))/1000,0)</f>
        <v>0</v>
      </c>
      <c r="I6233" s="223">
        <f>IF($B6117&lt;&gt;"",I6232*(VLOOKUP($B6117,Distribution!$H4:$Y53,18)*(1+VLOOKUP($B6117,Distribution!$H4:$Z53,19))^(I6120-$D6120))/1000,0)</f>
        <v>0</v>
      </c>
      <c r="J6233" s="223">
        <f>IF($B6117&lt;&gt;"",J6232*(VLOOKUP($B6117,Distribution!$H4:$Y53,18)*(1+VLOOKUP($B6117,Distribution!$H4:$Z53,19))^(J6120-$D6120))/1000,0)</f>
        <v>0</v>
      </c>
      <c r="K6233" s="223">
        <f>IF($B6117&lt;&gt;"",K6232*(VLOOKUP($B6117,Distribution!$H4:$Y53,18)*(1+VLOOKUP($B6117,Distribution!$H4:$Z53,19))^(K6120-$D6120))/1000,0)</f>
        <v>0</v>
      </c>
      <c r="L6233" s="223">
        <f>IF($B6117&lt;&gt;"",L6232*(VLOOKUP($B6117,Distribution!$H4:$Y53,18)*(1+VLOOKUP($B6117,Distribution!$H4:$Z53,19))^(L6120-$D6120))/1000,0)</f>
        <v>0</v>
      </c>
      <c r="M6233" s="223">
        <f>IF($B6117&lt;&gt;"",M6232*(VLOOKUP($B6117,Distribution!$H4:$Y53,18)*(1+VLOOKUP($B6117,Distribution!$H4:$Z53,19))^(M6120-$D6120))/1000,0)</f>
        <v>0</v>
      </c>
      <c r="N6233" s="223">
        <f>IF($B6117&lt;&gt;"",N6232*(VLOOKUP($B6117,Distribution!$H4:$Y53,18)*(1+VLOOKUP($B6117,Distribution!$H4:$Z53,19))^(N6120-$D6120))/1000,0)</f>
        <v>0</v>
      </c>
      <c r="O6233" s="223">
        <f>IF($B6117&lt;&gt;"",O6232*(VLOOKUP($B6117,Distribution!$H4:$Y53,18)*(1+VLOOKUP($B6117,Distribution!$H4:$Z53,19))^(O6120-$D6120))/1000,0)</f>
        <v>0</v>
      </c>
      <c r="P6233" s="223">
        <f>IF($B6117&lt;&gt;"",P6232*(VLOOKUP($B6117,Distribution!$H4:$Y53,18)*(1+VLOOKUP($B6117,Distribution!$H4:$Z53,19))^(P6120-$D6120))/1000,0)</f>
        <v>0</v>
      </c>
      <c r="Q6233" s="223">
        <f>IF($B6117&lt;&gt;"",Q6232*(VLOOKUP($B6117,Distribution!$H4:$Y53,18)*(1+VLOOKUP($B6117,Distribution!$H4:$Z53,19))^(Q6120-$D6120))/1000,0)</f>
        <v>0</v>
      </c>
      <c r="R6233" s="223">
        <f>IF($B6117&lt;&gt;"",R6232*(VLOOKUP($B6117,Distribution!$H4:$Y53,18)*(1+VLOOKUP($B6117,Distribution!$H4:$Z53,19))^(R6120-$D6120))/1000,0)</f>
        <v>0</v>
      </c>
    </row>
    <row r="6234" spans="1:18" hidden="1" outlineLevel="1" x14ac:dyDescent="0.25">
      <c r="A6234" s="274" t="s">
        <v>15</v>
      </c>
      <c r="B6234" s="225" t="s">
        <v>679</v>
      </c>
      <c r="C6234" s="53"/>
      <c r="D6234" s="244"/>
      <c r="E6234" s="244"/>
      <c r="F6234" s="244"/>
      <c r="G6234" s="244"/>
      <c r="H6234" s="244"/>
      <c r="I6234" s="244"/>
      <c r="J6234" s="244"/>
      <c r="K6234" s="244"/>
      <c r="L6234" s="244"/>
      <c r="M6234" s="244"/>
      <c r="N6234" s="244"/>
      <c r="O6234" s="244"/>
      <c r="P6234" s="244"/>
      <c r="Q6234" s="244"/>
      <c r="R6234" s="244"/>
    </row>
    <row r="6235" spans="1:18" hidden="1" outlineLevel="1" x14ac:dyDescent="0.25">
      <c r="A6235" s="274"/>
      <c r="B6235" s="225" t="s">
        <v>42</v>
      </c>
      <c r="C6235" s="53"/>
      <c r="D6235" s="244"/>
      <c r="E6235" s="244"/>
      <c r="F6235" s="244"/>
      <c r="G6235" s="244"/>
      <c r="H6235" s="244"/>
      <c r="I6235" s="244"/>
      <c r="J6235" s="244"/>
      <c r="K6235" s="244"/>
      <c r="L6235" s="244"/>
      <c r="M6235" s="244"/>
      <c r="N6235" s="244"/>
      <c r="O6235" s="244"/>
      <c r="P6235" s="244"/>
      <c r="Q6235" s="244"/>
      <c r="R6235" s="244"/>
    </row>
    <row r="6236" spans="1:18" hidden="1" outlineLevel="1" x14ac:dyDescent="0.25">
      <c r="A6236" s="225" t="s">
        <v>56</v>
      </c>
      <c r="B6236" s="225"/>
      <c r="C6236" s="53"/>
      <c r="D6236" s="244"/>
      <c r="E6236" s="244"/>
      <c r="F6236" s="244"/>
      <c r="G6236" s="244"/>
      <c r="H6236" s="244"/>
      <c r="I6236" s="244"/>
      <c r="J6236" s="244"/>
      <c r="K6236" s="244"/>
      <c r="L6236" s="244"/>
      <c r="M6236" s="244"/>
      <c r="N6236" s="244"/>
      <c r="O6236" s="244"/>
      <c r="P6236" s="244"/>
      <c r="Q6236" s="244"/>
      <c r="R6236" s="244"/>
    </row>
    <row r="6237" spans="1:18" hidden="1" outlineLevel="1" x14ac:dyDescent="0.25">
      <c r="A6237" s="225" t="s">
        <v>57</v>
      </c>
      <c r="B6237" s="225"/>
      <c r="C6237" s="53"/>
      <c r="D6237" s="244"/>
      <c r="E6237" s="244"/>
      <c r="F6237" s="244"/>
      <c r="G6237" s="244"/>
      <c r="H6237" s="244"/>
      <c r="I6237" s="244"/>
      <c r="J6237" s="244"/>
      <c r="K6237" s="244"/>
      <c r="L6237" s="244"/>
      <c r="M6237" s="244"/>
      <c r="N6237" s="244"/>
      <c r="O6237" s="244"/>
      <c r="P6237" s="244"/>
      <c r="Q6237" s="244"/>
      <c r="R6237" s="244"/>
    </row>
    <row r="6238" spans="1:18" hidden="1" outlineLevel="1" x14ac:dyDescent="0.25">
      <c r="A6238" s="224" t="s">
        <v>659</v>
      </c>
      <c r="B6238" s="224"/>
      <c r="C6238" s="222"/>
      <c r="D6238" s="223">
        <f t="shared" ref="D6238:R6238" si="547">D6233+D6235+D6236+D6237</f>
        <v>0</v>
      </c>
      <c r="E6238" s="223">
        <f t="shared" si="547"/>
        <v>0</v>
      </c>
      <c r="F6238" s="223">
        <f t="shared" si="547"/>
        <v>0</v>
      </c>
      <c r="G6238" s="223">
        <f t="shared" si="547"/>
        <v>0</v>
      </c>
      <c r="H6238" s="223">
        <f t="shared" si="547"/>
        <v>0</v>
      </c>
      <c r="I6238" s="223">
        <f t="shared" si="547"/>
        <v>0</v>
      </c>
      <c r="J6238" s="223">
        <f t="shared" si="547"/>
        <v>0</v>
      </c>
      <c r="K6238" s="223">
        <f t="shared" si="547"/>
        <v>0</v>
      </c>
      <c r="L6238" s="223">
        <f t="shared" si="547"/>
        <v>0</v>
      </c>
      <c r="M6238" s="223">
        <f t="shared" si="547"/>
        <v>0</v>
      </c>
      <c r="N6238" s="223">
        <f t="shared" si="547"/>
        <v>0</v>
      </c>
      <c r="O6238" s="223">
        <f t="shared" si="547"/>
        <v>0</v>
      </c>
      <c r="P6238" s="223">
        <f t="shared" si="547"/>
        <v>0</v>
      </c>
      <c r="Q6238" s="223">
        <f t="shared" si="547"/>
        <v>0</v>
      </c>
      <c r="R6238" s="223">
        <f t="shared" si="547"/>
        <v>0</v>
      </c>
    </row>
    <row r="6239" spans="1:18" hidden="1" outlineLevel="1" x14ac:dyDescent="0.25"/>
    <row r="6240" spans="1:18" hidden="1" outlineLevel="1" x14ac:dyDescent="0.25">
      <c r="A6240" s="222" t="s">
        <v>663</v>
      </c>
      <c r="B6240" s="222"/>
      <c r="C6240" s="222"/>
      <c r="D6240" s="223">
        <f t="shared" ref="D6240:R6240" si="548">D6230-D6238</f>
        <v>0</v>
      </c>
      <c r="E6240" s="223">
        <f t="shared" si="548"/>
        <v>0</v>
      </c>
      <c r="F6240" s="223">
        <f t="shared" si="548"/>
        <v>0</v>
      </c>
      <c r="G6240" s="223">
        <f t="shared" si="548"/>
        <v>0</v>
      </c>
      <c r="H6240" s="223">
        <f t="shared" si="548"/>
        <v>0</v>
      </c>
      <c r="I6240" s="223">
        <f t="shared" si="548"/>
        <v>0</v>
      </c>
      <c r="J6240" s="223">
        <f t="shared" si="548"/>
        <v>0</v>
      </c>
      <c r="K6240" s="223">
        <f t="shared" si="548"/>
        <v>0</v>
      </c>
      <c r="L6240" s="223">
        <f t="shared" si="548"/>
        <v>0</v>
      </c>
      <c r="M6240" s="223">
        <f t="shared" si="548"/>
        <v>0</v>
      </c>
      <c r="N6240" s="223">
        <f t="shared" si="548"/>
        <v>0</v>
      </c>
      <c r="O6240" s="223">
        <f t="shared" si="548"/>
        <v>0</v>
      </c>
      <c r="P6240" s="223">
        <f t="shared" si="548"/>
        <v>0</v>
      </c>
      <c r="Q6240" s="223">
        <f t="shared" si="548"/>
        <v>0</v>
      </c>
      <c r="R6240" s="223">
        <f t="shared" si="548"/>
        <v>0</v>
      </c>
    </row>
    <row r="6241" spans="1:18" hidden="1" outlineLevel="1" x14ac:dyDescent="0.25"/>
    <row r="6242" spans="1:18" hidden="1" outlineLevel="1" x14ac:dyDescent="0.25">
      <c r="A6242" s="53" t="s">
        <v>664</v>
      </c>
      <c r="B6242" s="53"/>
      <c r="C6242" s="53"/>
      <c r="D6242" s="244"/>
      <c r="E6242" s="244"/>
      <c r="F6242" s="244"/>
      <c r="G6242" s="244"/>
      <c r="H6242" s="244"/>
      <c r="I6242" s="244"/>
      <c r="J6242" s="244"/>
      <c r="K6242" s="244"/>
      <c r="L6242" s="244"/>
      <c r="M6242" s="244"/>
      <c r="N6242" s="244"/>
      <c r="O6242" s="244"/>
      <c r="P6242" s="244"/>
      <c r="Q6242" s="244"/>
      <c r="R6242" s="244"/>
    </row>
    <row r="6243" spans="1:18" hidden="1" outlineLevel="1" x14ac:dyDescent="0.25"/>
    <row r="6244" spans="1:18" hidden="1" outlineLevel="1" x14ac:dyDescent="0.25">
      <c r="A6244" s="222" t="s">
        <v>665</v>
      </c>
      <c r="B6244" s="222"/>
      <c r="C6244" s="222"/>
      <c r="D6244" s="223">
        <f t="shared" ref="D6244:R6244" si="549">D6240-D6242</f>
        <v>0</v>
      </c>
      <c r="E6244" s="223">
        <f t="shared" si="549"/>
        <v>0</v>
      </c>
      <c r="F6244" s="223">
        <f t="shared" si="549"/>
        <v>0</v>
      </c>
      <c r="G6244" s="223">
        <f t="shared" si="549"/>
        <v>0</v>
      </c>
      <c r="H6244" s="223">
        <f t="shared" si="549"/>
        <v>0</v>
      </c>
      <c r="I6244" s="223">
        <f t="shared" si="549"/>
        <v>0</v>
      </c>
      <c r="J6244" s="223">
        <f t="shared" si="549"/>
        <v>0</v>
      </c>
      <c r="K6244" s="223">
        <f t="shared" si="549"/>
        <v>0</v>
      </c>
      <c r="L6244" s="223">
        <f t="shared" si="549"/>
        <v>0</v>
      </c>
      <c r="M6244" s="223">
        <f t="shared" si="549"/>
        <v>0</v>
      </c>
      <c r="N6244" s="223">
        <f t="shared" si="549"/>
        <v>0</v>
      </c>
      <c r="O6244" s="223">
        <f t="shared" si="549"/>
        <v>0</v>
      </c>
      <c r="P6244" s="223">
        <f t="shared" si="549"/>
        <v>0</v>
      </c>
      <c r="Q6244" s="223">
        <f t="shared" si="549"/>
        <v>0</v>
      </c>
      <c r="R6244" s="223">
        <f t="shared" si="549"/>
        <v>0</v>
      </c>
    </row>
    <row r="6245" spans="1:18" hidden="1" outlineLevel="1" x14ac:dyDescent="0.25">
      <c r="A6245" s="222" t="s">
        <v>666</v>
      </c>
      <c r="B6245" s="222"/>
      <c r="C6245" s="222"/>
      <c r="D6245" s="223">
        <f t="shared" ref="D6245:R6245" si="550">$B6118*D6244</f>
        <v>0</v>
      </c>
      <c r="E6245" s="223">
        <f t="shared" si="550"/>
        <v>0</v>
      </c>
      <c r="F6245" s="223">
        <f t="shared" si="550"/>
        <v>0</v>
      </c>
      <c r="G6245" s="223">
        <f t="shared" si="550"/>
        <v>0</v>
      </c>
      <c r="H6245" s="223">
        <f t="shared" si="550"/>
        <v>0</v>
      </c>
      <c r="I6245" s="223">
        <f t="shared" si="550"/>
        <v>0</v>
      </c>
      <c r="J6245" s="223">
        <f t="shared" si="550"/>
        <v>0</v>
      </c>
      <c r="K6245" s="223">
        <f t="shared" si="550"/>
        <v>0</v>
      </c>
      <c r="L6245" s="223">
        <f t="shared" si="550"/>
        <v>0</v>
      </c>
      <c r="M6245" s="223">
        <f t="shared" si="550"/>
        <v>0</v>
      </c>
      <c r="N6245" s="223">
        <f t="shared" si="550"/>
        <v>0</v>
      </c>
      <c r="O6245" s="223">
        <f t="shared" si="550"/>
        <v>0</v>
      </c>
      <c r="P6245" s="223">
        <f t="shared" si="550"/>
        <v>0</v>
      </c>
      <c r="Q6245" s="223">
        <f t="shared" si="550"/>
        <v>0</v>
      </c>
      <c r="R6245" s="223">
        <f t="shared" si="550"/>
        <v>0</v>
      </c>
    </row>
    <row r="6246" spans="1:18" hidden="1" outlineLevel="1" x14ac:dyDescent="0.25"/>
    <row r="6247" spans="1:18" hidden="1" outlineLevel="1" x14ac:dyDescent="0.25">
      <c r="A6247" s="222" t="s">
        <v>667</v>
      </c>
      <c r="B6247" s="222"/>
      <c r="C6247" s="222"/>
      <c r="D6247" s="223">
        <f t="shared" ref="D6247:R6247" si="551">D6244-D6245</f>
        <v>0</v>
      </c>
      <c r="E6247" s="223">
        <f t="shared" si="551"/>
        <v>0</v>
      </c>
      <c r="F6247" s="223">
        <f t="shared" si="551"/>
        <v>0</v>
      </c>
      <c r="G6247" s="223">
        <f t="shared" si="551"/>
        <v>0</v>
      </c>
      <c r="H6247" s="223">
        <f t="shared" si="551"/>
        <v>0</v>
      </c>
      <c r="I6247" s="223">
        <f t="shared" si="551"/>
        <v>0</v>
      </c>
      <c r="J6247" s="223">
        <f t="shared" si="551"/>
        <v>0</v>
      </c>
      <c r="K6247" s="223">
        <f t="shared" si="551"/>
        <v>0</v>
      </c>
      <c r="L6247" s="223">
        <f t="shared" si="551"/>
        <v>0</v>
      </c>
      <c r="M6247" s="223">
        <f t="shared" si="551"/>
        <v>0</v>
      </c>
      <c r="N6247" s="223">
        <f t="shared" si="551"/>
        <v>0</v>
      </c>
      <c r="O6247" s="223">
        <f t="shared" si="551"/>
        <v>0</v>
      </c>
      <c r="P6247" s="223">
        <f t="shared" si="551"/>
        <v>0</v>
      </c>
      <c r="Q6247" s="223">
        <f t="shared" si="551"/>
        <v>0</v>
      </c>
      <c r="R6247" s="223">
        <f t="shared" si="551"/>
        <v>0</v>
      </c>
    </row>
    <row r="6248" spans="1:18" hidden="1" outlineLevel="1" x14ac:dyDescent="0.25"/>
    <row r="6249" spans="1:18" hidden="1" outlineLevel="1" x14ac:dyDescent="0.25">
      <c r="A6249" s="224" t="s">
        <v>668</v>
      </c>
      <c r="B6249" s="222"/>
      <c r="C6249" s="222"/>
      <c r="D6249" s="227" t="e">
        <f>IRR(D6247:R6247)</f>
        <v>#NUM!</v>
      </c>
    </row>
    <row r="6250" spans="1:18" collapsed="1" x14ac:dyDescent="0.25"/>
    <row r="6253" spans="1:18" s="169" customFormat="1" x14ac:dyDescent="0.25">
      <c r="A6253" s="169" t="s">
        <v>925</v>
      </c>
    </row>
    <row r="6254" spans="1:18" hidden="1" outlineLevel="1" x14ac:dyDescent="0.25"/>
    <row r="6255" spans="1:18" hidden="1" outlineLevel="1" x14ac:dyDescent="0.25">
      <c r="A6255" s="217" t="s">
        <v>643</v>
      </c>
      <c r="B6255" s="208"/>
    </row>
    <row r="6256" spans="1:18" hidden="1" outlineLevel="1" x14ac:dyDescent="0.25">
      <c r="A6256" s="218" t="s">
        <v>644</v>
      </c>
      <c r="B6256" s="209"/>
    </row>
    <row r="6257" spans="1:18" ht="15.75" hidden="1" outlineLevel="1" thickBot="1" x14ac:dyDescent="0.3">
      <c r="A6257" s="219" t="s">
        <v>12</v>
      </c>
      <c r="B6257" s="243"/>
    </row>
    <row r="6258" spans="1:18" hidden="1" outlineLevel="1" x14ac:dyDescent="0.25"/>
    <row r="6259" spans="1:18" hidden="1" outlineLevel="1" x14ac:dyDescent="0.25">
      <c r="A6259" s="53" t="s">
        <v>14</v>
      </c>
      <c r="B6259" s="53"/>
      <c r="C6259" s="223">
        <v>0</v>
      </c>
      <c r="D6259" s="223">
        <v>1</v>
      </c>
      <c r="E6259" s="223">
        <v>2</v>
      </c>
      <c r="F6259" s="223">
        <v>3</v>
      </c>
      <c r="G6259" s="223">
        <v>4</v>
      </c>
      <c r="H6259" s="223">
        <v>5</v>
      </c>
      <c r="I6259" s="223">
        <v>6</v>
      </c>
      <c r="J6259" s="223">
        <v>7</v>
      </c>
      <c r="K6259" s="223">
        <v>8</v>
      </c>
      <c r="L6259" s="223">
        <v>9</v>
      </c>
      <c r="M6259" s="223">
        <v>10</v>
      </c>
      <c r="N6259" s="223">
        <v>11</v>
      </c>
      <c r="O6259" s="223">
        <v>12</v>
      </c>
      <c r="P6259" s="223">
        <v>13</v>
      </c>
      <c r="Q6259" s="223">
        <v>14</v>
      </c>
      <c r="R6259" s="223">
        <v>15</v>
      </c>
    </row>
    <row r="6260" spans="1:18" hidden="1" outlineLevel="1" x14ac:dyDescent="0.25"/>
    <row r="6261" spans="1:18" hidden="1" outlineLevel="1" x14ac:dyDescent="0.25">
      <c r="A6261" s="53" t="s">
        <v>59</v>
      </c>
      <c r="B6261" s="53"/>
      <c r="C6261" s="244"/>
      <c r="D6261" s="244"/>
      <c r="E6261" s="244"/>
      <c r="F6261" s="244"/>
      <c r="G6261" s="244"/>
      <c r="H6261" s="244"/>
      <c r="I6261" s="244"/>
      <c r="J6261" s="244"/>
      <c r="K6261" s="244"/>
      <c r="L6261" s="244"/>
      <c r="M6261" s="244"/>
      <c r="N6261" s="244"/>
      <c r="O6261" s="244"/>
      <c r="P6261" s="244"/>
      <c r="Q6261" s="244"/>
      <c r="R6261" s="244"/>
    </row>
    <row r="6262" spans="1:18" hidden="1" outlineLevel="1" x14ac:dyDescent="0.25">
      <c r="A6262" s="53" t="s">
        <v>824</v>
      </c>
      <c r="B6262" s="53"/>
      <c r="C6262" s="244"/>
      <c r="D6262" s="244"/>
      <c r="E6262" s="244"/>
      <c r="F6262" s="244"/>
      <c r="G6262" s="244"/>
      <c r="H6262" s="244"/>
      <c r="I6262" s="244"/>
      <c r="J6262" s="244"/>
      <c r="K6262" s="244"/>
      <c r="L6262" s="244"/>
      <c r="M6262" s="244"/>
      <c r="N6262" s="244"/>
      <c r="O6262" s="244"/>
      <c r="P6262" s="244"/>
      <c r="Q6262" s="244"/>
      <c r="R6262" s="244"/>
    </row>
    <row r="6263" spans="1:18" hidden="1" outlineLevel="1" x14ac:dyDescent="0.25">
      <c r="A6263" s="53" t="s">
        <v>825</v>
      </c>
      <c r="B6263" s="53"/>
      <c r="C6263" s="244"/>
      <c r="D6263" s="244"/>
      <c r="E6263" s="244"/>
      <c r="F6263" s="244"/>
      <c r="G6263" s="244"/>
      <c r="H6263" s="244"/>
      <c r="I6263" s="244"/>
      <c r="J6263" s="244"/>
      <c r="K6263" s="244"/>
      <c r="L6263" s="244"/>
      <c r="M6263" s="244"/>
      <c r="N6263" s="244"/>
      <c r="O6263" s="244"/>
      <c r="P6263" s="244"/>
      <c r="Q6263" s="244"/>
      <c r="R6263" s="244"/>
    </row>
    <row r="6264" spans="1:18" hidden="1" outlineLevel="1" x14ac:dyDescent="0.25"/>
    <row r="6265" spans="1:18" hidden="1" outlineLevel="2" x14ac:dyDescent="0.25">
      <c r="A6265" s="222" t="str">
        <f>'Usages industrie'!A4</f>
        <v>Usage industriel n°1</v>
      </c>
      <c r="B6265" s="222" t="s">
        <v>41</v>
      </c>
      <c r="C6265" s="222"/>
      <c r="D6265" s="223">
        <f>IF(B$6255&lt;&gt;"",IF(B$6255='Usages industrie'!$K4,'Usages industrie'!J4,0),0)</f>
        <v>0</v>
      </c>
      <c r="E6265" s="223">
        <f t="shared" ref="E6265:R6274" si="552">$D6265</f>
        <v>0</v>
      </c>
      <c r="F6265" s="223">
        <f t="shared" si="552"/>
        <v>0</v>
      </c>
      <c r="G6265" s="223">
        <f t="shared" si="552"/>
        <v>0</v>
      </c>
      <c r="H6265" s="223">
        <f t="shared" si="552"/>
        <v>0</v>
      </c>
      <c r="I6265" s="223">
        <f t="shared" si="552"/>
        <v>0</v>
      </c>
      <c r="J6265" s="223">
        <f t="shared" si="552"/>
        <v>0</v>
      </c>
      <c r="K6265" s="223">
        <f t="shared" si="552"/>
        <v>0</v>
      </c>
      <c r="L6265" s="223">
        <f t="shared" si="552"/>
        <v>0</v>
      </c>
      <c r="M6265" s="223">
        <f t="shared" si="552"/>
        <v>0</v>
      </c>
      <c r="N6265" s="223">
        <f t="shared" si="552"/>
        <v>0</v>
      </c>
      <c r="O6265" s="223">
        <f t="shared" si="552"/>
        <v>0</v>
      </c>
      <c r="P6265" s="223">
        <f t="shared" si="552"/>
        <v>0</v>
      </c>
      <c r="Q6265" s="223">
        <f t="shared" si="552"/>
        <v>0</v>
      </c>
      <c r="R6265" s="223">
        <f t="shared" si="552"/>
        <v>0</v>
      </c>
    </row>
    <row r="6266" spans="1:18" hidden="1" outlineLevel="2" x14ac:dyDescent="0.25">
      <c r="A6266" s="222" t="str">
        <f>'Usages industrie'!A5</f>
        <v>Usage industriel n°2</v>
      </c>
      <c r="B6266" s="222" t="s">
        <v>41</v>
      </c>
      <c r="C6266" s="222"/>
      <c r="D6266" s="223">
        <f>IF(B$6255&lt;&gt;"",IF(B$6255='Usages industrie'!$K5,'Usages industrie'!J5,0),0)</f>
        <v>0</v>
      </c>
      <c r="E6266" s="223">
        <f t="shared" si="552"/>
        <v>0</v>
      </c>
      <c r="F6266" s="223">
        <f t="shared" si="552"/>
        <v>0</v>
      </c>
      <c r="G6266" s="223">
        <f t="shared" si="552"/>
        <v>0</v>
      </c>
      <c r="H6266" s="223">
        <f t="shared" si="552"/>
        <v>0</v>
      </c>
      <c r="I6266" s="223">
        <f t="shared" si="552"/>
        <v>0</v>
      </c>
      <c r="J6266" s="223">
        <f t="shared" si="552"/>
        <v>0</v>
      </c>
      <c r="K6266" s="223">
        <f t="shared" si="552"/>
        <v>0</v>
      </c>
      <c r="L6266" s="223">
        <f t="shared" si="552"/>
        <v>0</v>
      </c>
      <c r="M6266" s="223">
        <f t="shared" si="552"/>
        <v>0</v>
      </c>
      <c r="N6266" s="223">
        <f t="shared" si="552"/>
        <v>0</v>
      </c>
      <c r="O6266" s="223">
        <f t="shared" si="552"/>
        <v>0</v>
      </c>
      <c r="P6266" s="223">
        <f t="shared" si="552"/>
        <v>0</v>
      </c>
      <c r="Q6266" s="223">
        <f t="shared" si="552"/>
        <v>0</v>
      </c>
      <c r="R6266" s="223">
        <f t="shared" si="552"/>
        <v>0</v>
      </c>
    </row>
    <row r="6267" spans="1:18" hidden="1" outlineLevel="2" x14ac:dyDescent="0.25">
      <c r="A6267" s="222" t="str">
        <f>'Usages industrie'!A6</f>
        <v>Usage industriel n°3</v>
      </c>
      <c r="B6267" s="222" t="s">
        <v>41</v>
      </c>
      <c r="C6267" s="222"/>
      <c r="D6267" s="223">
        <f>IF(B$6255&lt;&gt;"",IF(B$6255='Usages industrie'!$K6,'Usages industrie'!J6,0),0)</f>
        <v>0</v>
      </c>
      <c r="E6267" s="223">
        <f t="shared" si="552"/>
        <v>0</v>
      </c>
      <c r="F6267" s="223">
        <f t="shared" si="552"/>
        <v>0</v>
      </c>
      <c r="G6267" s="223">
        <f t="shared" si="552"/>
        <v>0</v>
      </c>
      <c r="H6267" s="223">
        <f t="shared" si="552"/>
        <v>0</v>
      </c>
      <c r="I6267" s="223">
        <f t="shared" si="552"/>
        <v>0</v>
      </c>
      <c r="J6267" s="223">
        <f t="shared" si="552"/>
        <v>0</v>
      </c>
      <c r="K6267" s="223">
        <f t="shared" si="552"/>
        <v>0</v>
      </c>
      <c r="L6267" s="223">
        <f t="shared" si="552"/>
        <v>0</v>
      </c>
      <c r="M6267" s="223">
        <f t="shared" si="552"/>
        <v>0</v>
      </c>
      <c r="N6267" s="223">
        <f t="shared" si="552"/>
        <v>0</v>
      </c>
      <c r="O6267" s="223">
        <f t="shared" si="552"/>
        <v>0</v>
      </c>
      <c r="P6267" s="223">
        <f t="shared" si="552"/>
        <v>0</v>
      </c>
      <c r="Q6267" s="223">
        <f t="shared" si="552"/>
        <v>0</v>
      </c>
      <c r="R6267" s="223">
        <f t="shared" si="552"/>
        <v>0</v>
      </c>
    </row>
    <row r="6268" spans="1:18" hidden="1" outlineLevel="2" x14ac:dyDescent="0.25">
      <c r="A6268" s="222" t="str">
        <f>'Usages industrie'!A7</f>
        <v>Usage industriel n°4</v>
      </c>
      <c r="B6268" s="222" t="s">
        <v>41</v>
      </c>
      <c r="C6268" s="222"/>
      <c r="D6268" s="223">
        <f>IF(B$6255&lt;&gt;"",IF(B$6255='Usages industrie'!$K7,'Usages industrie'!J7,0),0)</f>
        <v>0</v>
      </c>
      <c r="E6268" s="223">
        <f t="shared" si="552"/>
        <v>0</v>
      </c>
      <c r="F6268" s="223">
        <f t="shared" si="552"/>
        <v>0</v>
      </c>
      <c r="G6268" s="223">
        <f t="shared" si="552"/>
        <v>0</v>
      </c>
      <c r="H6268" s="223">
        <f t="shared" si="552"/>
        <v>0</v>
      </c>
      <c r="I6268" s="223">
        <f t="shared" si="552"/>
        <v>0</v>
      </c>
      <c r="J6268" s="223">
        <f t="shared" si="552"/>
        <v>0</v>
      </c>
      <c r="K6268" s="223">
        <f t="shared" si="552"/>
        <v>0</v>
      </c>
      <c r="L6268" s="223">
        <f t="shared" si="552"/>
        <v>0</v>
      </c>
      <c r="M6268" s="223">
        <f t="shared" si="552"/>
        <v>0</v>
      </c>
      <c r="N6268" s="223">
        <f t="shared" si="552"/>
        <v>0</v>
      </c>
      <c r="O6268" s="223">
        <f t="shared" si="552"/>
        <v>0</v>
      </c>
      <c r="P6268" s="223">
        <f t="shared" si="552"/>
        <v>0</v>
      </c>
      <c r="Q6268" s="223">
        <f t="shared" si="552"/>
        <v>0</v>
      </c>
      <c r="R6268" s="223">
        <f t="shared" si="552"/>
        <v>0</v>
      </c>
    </row>
    <row r="6269" spans="1:18" hidden="1" outlineLevel="2" x14ac:dyDescent="0.25">
      <c r="A6269" s="222" t="str">
        <f>'Usages industrie'!A8</f>
        <v>Usage industriel n°5</v>
      </c>
      <c r="B6269" s="222" t="s">
        <v>41</v>
      </c>
      <c r="C6269" s="222"/>
      <c r="D6269" s="223">
        <f>IF(B$6255&lt;&gt;"",IF(B$6255='Usages industrie'!$K8,'Usages industrie'!J8,0),0)</f>
        <v>0</v>
      </c>
      <c r="E6269" s="223">
        <f t="shared" si="552"/>
        <v>0</v>
      </c>
      <c r="F6269" s="223">
        <f t="shared" si="552"/>
        <v>0</v>
      </c>
      <c r="G6269" s="223">
        <f t="shared" si="552"/>
        <v>0</v>
      </c>
      <c r="H6269" s="223">
        <f t="shared" si="552"/>
        <v>0</v>
      </c>
      <c r="I6269" s="223">
        <f t="shared" si="552"/>
        <v>0</v>
      </c>
      <c r="J6269" s="223">
        <f t="shared" si="552"/>
        <v>0</v>
      </c>
      <c r="K6269" s="223">
        <f t="shared" si="552"/>
        <v>0</v>
      </c>
      <c r="L6269" s="223">
        <f t="shared" si="552"/>
        <v>0</v>
      </c>
      <c r="M6269" s="223">
        <f t="shared" si="552"/>
        <v>0</v>
      </c>
      <c r="N6269" s="223">
        <f t="shared" si="552"/>
        <v>0</v>
      </c>
      <c r="O6269" s="223">
        <f t="shared" si="552"/>
        <v>0</v>
      </c>
      <c r="P6269" s="223">
        <f t="shared" si="552"/>
        <v>0</v>
      </c>
      <c r="Q6269" s="223">
        <f t="shared" si="552"/>
        <v>0</v>
      </c>
      <c r="R6269" s="223">
        <f t="shared" si="552"/>
        <v>0</v>
      </c>
    </row>
    <row r="6270" spans="1:18" hidden="1" outlineLevel="2" x14ac:dyDescent="0.25">
      <c r="A6270" s="222" t="str">
        <f>'Usages industrie'!A9</f>
        <v>Usage industriel n°6</v>
      </c>
      <c r="B6270" s="222" t="s">
        <v>41</v>
      </c>
      <c r="C6270" s="222"/>
      <c r="D6270" s="223">
        <f>IF(B$6255&lt;&gt;"",IF(B$6255='Usages industrie'!$K9,'Usages industrie'!J9,0),0)</f>
        <v>0</v>
      </c>
      <c r="E6270" s="223">
        <f t="shared" si="552"/>
        <v>0</v>
      </c>
      <c r="F6270" s="223">
        <f t="shared" si="552"/>
        <v>0</v>
      </c>
      <c r="G6270" s="223">
        <f t="shared" si="552"/>
        <v>0</v>
      </c>
      <c r="H6270" s="223">
        <f t="shared" si="552"/>
        <v>0</v>
      </c>
      <c r="I6270" s="223">
        <f t="shared" si="552"/>
        <v>0</v>
      </c>
      <c r="J6270" s="223">
        <f t="shared" si="552"/>
        <v>0</v>
      </c>
      <c r="K6270" s="223">
        <f t="shared" si="552"/>
        <v>0</v>
      </c>
      <c r="L6270" s="223">
        <f t="shared" si="552"/>
        <v>0</v>
      </c>
      <c r="M6270" s="223">
        <f t="shared" si="552"/>
        <v>0</v>
      </c>
      <c r="N6270" s="223">
        <f t="shared" si="552"/>
        <v>0</v>
      </c>
      <c r="O6270" s="223">
        <f t="shared" si="552"/>
        <v>0</v>
      </c>
      <c r="P6270" s="223">
        <f t="shared" si="552"/>
        <v>0</v>
      </c>
      <c r="Q6270" s="223">
        <f t="shared" si="552"/>
        <v>0</v>
      </c>
      <c r="R6270" s="223">
        <f t="shared" si="552"/>
        <v>0</v>
      </c>
    </row>
    <row r="6271" spans="1:18" hidden="1" outlineLevel="2" x14ac:dyDescent="0.25">
      <c r="A6271" s="222" t="str">
        <f>'Usages industrie'!A10</f>
        <v>Usage industriel n°7</v>
      </c>
      <c r="B6271" s="222" t="s">
        <v>41</v>
      </c>
      <c r="C6271" s="222"/>
      <c r="D6271" s="223">
        <f>IF(B$6255&lt;&gt;"",IF(B$6255='Usages industrie'!$K10,'Usages industrie'!J10,0),0)</f>
        <v>0</v>
      </c>
      <c r="E6271" s="223">
        <f t="shared" si="552"/>
        <v>0</v>
      </c>
      <c r="F6271" s="223">
        <f t="shared" si="552"/>
        <v>0</v>
      </c>
      <c r="G6271" s="223">
        <f t="shared" si="552"/>
        <v>0</v>
      </c>
      <c r="H6271" s="223">
        <f t="shared" si="552"/>
        <v>0</v>
      </c>
      <c r="I6271" s="223">
        <f t="shared" si="552"/>
        <v>0</v>
      </c>
      <c r="J6271" s="223">
        <f t="shared" si="552"/>
        <v>0</v>
      </c>
      <c r="K6271" s="223">
        <f t="shared" si="552"/>
        <v>0</v>
      </c>
      <c r="L6271" s="223">
        <f t="shared" si="552"/>
        <v>0</v>
      </c>
      <c r="M6271" s="223">
        <f t="shared" si="552"/>
        <v>0</v>
      </c>
      <c r="N6271" s="223">
        <f t="shared" si="552"/>
        <v>0</v>
      </c>
      <c r="O6271" s="223">
        <f t="shared" si="552"/>
        <v>0</v>
      </c>
      <c r="P6271" s="223">
        <f t="shared" si="552"/>
        <v>0</v>
      </c>
      <c r="Q6271" s="223">
        <f t="shared" si="552"/>
        <v>0</v>
      </c>
      <c r="R6271" s="223">
        <f t="shared" si="552"/>
        <v>0</v>
      </c>
    </row>
    <row r="6272" spans="1:18" hidden="1" outlineLevel="2" x14ac:dyDescent="0.25">
      <c r="A6272" s="222" t="str">
        <f>'Usages industrie'!A11</f>
        <v>Usage industriel n°8</v>
      </c>
      <c r="B6272" s="222" t="s">
        <v>41</v>
      </c>
      <c r="C6272" s="222"/>
      <c r="D6272" s="223">
        <f>IF(B$6255&lt;&gt;"",IF(B$6255='Usages industrie'!$K11,'Usages industrie'!J11,0),0)</f>
        <v>0</v>
      </c>
      <c r="E6272" s="223">
        <f t="shared" si="552"/>
        <v>0</v>
      </c>
      <c r="F6272" s="223">
        <f t="shared" si="552"/>
        <v>0</v>
      </c>
      <c r="G6272" s="223">
        <f t="shared" si="552"/>
        <v>0</v>
      </c>
      <c r="H6272" s="223">
        <f t="shared" si="552"/>
        <v>0</v>
      </c>
      <c r="I6272" s="223">
        <f t="shared" si="552"/>
        <v>0</v>
      </c>
      <c r="J6272" s="223">
        <f t="shared" si="552"/>
        <v>0</v>
      </c>
      <c r="K6272" s="223">
        <f t="shared" si="552"/>
        <v>0</v>
      </c>
      <c r="L6272" s="223">
        <f t="shared" si="552"/>
        <v>0</v>
      </c>
      <c r="M6272" s="223">
        <f t="shared" si="552"/>
        <v>0</v>
      </c>
      <c r="N6272" s="223">
        <f t="shared" si="552"/>
        <v>0</v>
      </c>
      <c r="O6272" s="223">
        <f t="shared" si="552"/>
        <v>0</v>
      </c>
      <c r="P6272" s="223">
        <f t="shared" si="552"/>
        <v>0</v>
      </c>
      <c r="Q6272" s="223">
        <f t="shared" si="552"/>
        <v>0</v>
      </c>
      <c r="R6272" s="223">
        <f t="shared" si="552"/>
        <v>0</v>
      </c>
    </row>
    <row r="6273" spans="1:18" hidden="1" outlineLevel="2" x14ac:dyDescent="0.25">
      <c r="A6273" s="222" t="str">
        <f>'Usages industrie'!A12</f>
        <v>Usage industriel n°9</v>
      </c>
      <c r="B6273" s="222" t="s">
        <v>41</v>
      </c>
      <c r="C6273" s="222"/>
      <c r="D6273" s="223">
        <f>IF(B$6255&lt;&gt;"",IF(B$6255='Usages industrie'!$K12,'Usages industrie'!J12,0),0)</f>
        <v>0</v>
      </c>
      <c r="E6273" s="223">
        <f t="shared" si="552"/>
        <v>0</v>
      </c>
      <c r="F6273" s="223">
        <f t="shared" si="552"/>
        <v>0</v>
      </c>
      <c r="G6273" s="223">
        <f t="shared" si="552"/>
        <v>0</v>
      </c>
      <c r="H6273" s="223">
        <f t="shared" si="552"/>
        <v>0</v>
      </c>
      <c r="I6273" s="223">
        <f t="shared" si="552"/>
        <v>0</v>
      </c>
      <c r="J6273" s="223">
        <f t="shared" si="552"/>
        <v>0</v>
      </c>
      <c r="K6273" s="223">
        <f t="shared" si="552"/>
        <v>0</v>
      </c>
      <c r="L6273" s="223">
        <f t="shared" si="552"/>
        <v>0</v>
      </c>
      <c r="M6273" s="223">
        <f t="shared" si="552"/>
        <v>0</v>
      </c>
      <c r="N6273" s="223">
        <f t="shared" si="552"/>
        <v>0</v>
      </c>
      <c r="O6273" s="223">
        <f t="shared" si="552"/>
        <v>0</v>
      </c>
      <c r="P6273" s="223">
        <f t="shared" si="552"/>
        <v>0</v>
      </c>
      <c r="Q6273" s="223">
        <f t="shared" si="552"/>
        <v>0</v>
      </c>
      <c r="R6273" s="223">
        <f t="shared" si="552"/>
        <v>0</v>
      </c>
    </row>
    <row r="6274" spans="1:18" hidden="1" outlineLevel="2" x14ac:dyDescent="0.25">
      <c r="A6274" s="222" t="str">
        <f>'Usages industrie'!A13</f>
        <v>Usage industriel n°10</v>
      </c>
      <c r="B6274" s="222" t="s">
        <v>41</v>
      </c>
      <c r="C6274" s="222"/>
      <c r="D6274" s="223">
        <f>IF(B$6255&lt;&gt;"",IF(B$6255='Usages industrie'!$K13,'Usages industrie'!J13,0),0)</f>
        <v>0</v>
      </c>
      <c r="E6274" s="223">
        <f t="shared" si="552"/>
        <v>0</v>
      </c>
      <c r="F6274" s="223">
        <f t="shared" si="552"/>
        <v>0</v>
      </c>
      <c r="G6274" s="223">
        <f t="shared" si="552"/>
        <v>0</v>
      </c>
      <c r="H6274" s="223">
        <f t="shared" si="552"/>
        <v>0</v>
      </c>
      <c r="I6274" s="223">
        <f t="shared" si="552"/>
        <v>0</v>
      </c>
      <c r="J6274" s="223">
        <f t="shared" si="552"/>
        <v>0</v>
      </c>
      <c r="K6274" s="223">
        <f t="shared" si="552"/>
        <v>0</v>
      </c>
      <c r="L6274" s="223">
        <f t="shared" si="552"/>
        <v>0</v>
      </c>
      <c r="M6274" s="223">
        <f t="shared" si="552"/>
        <v>0</v>
      </c>
      <c r="N6274" s="223">
        <f t="shared" si="552"/>
        <v>0</v>
      </c>
      <c r="O6274" s="223">
        <f t="shared" si="552"/>
        <v>0</v>
      </c>
      <c r="P6274" s="223">
        <f t="shared" si="552"/>
        <v>0</v>
      </c>
      <c r="Q6274" s="223">
        <f t="shared" si="552"/>
        <v>0</v>
      </c>
      <c r="R6274" s="223">
        <f t="shared" si="552"/>
        <v>0</v>
      </c>
    </row>
    <row r="6275" spans="1:18" hidden="1" outlineLevel="2" x14ac:dyDescent="0.25">
      <c r="A6275" s="222" t="str">
        <f>'Usages industrie'!A14</f>
        <v>Usage industriel n°11</v>
      </c>
      <c r="B6275" s="222" t="s">
        <v>41</v>
      </c>
      <c r="C6275" s="222"/>
      <c r="D6275" s="223">
        <f>IF(B$6255&lt;&gt;"",IF(B$6255='Usages industrie'!$K14,'Usages industrie'!J14,0),0)</f>
        <v>0</v>
      </c>
      <c r="E6275" s="223">
        <f t="shared" ref="E6275:R6284" si="553">$D6275</f>
        <v>0</v>
      </c>
      <c r="F6275" s="223">
        <f t="shared" si="553"/>
        <v>0</v>
      </c>
      <c r="G6275" s="223">
        <f t="shared" si="553"/>
        <v>0</v>
      </c>
      <c r="H6275" s="223">
        <f t="shared" si="553"/>
        <v>0</v>
      </c>
      <c r="I6275" s="223">
        <f t="shared" si="553"/>
        <v>0</v>
      </c>
      <c r="J6275" s="223">
        <f t="shared" si="553"/>
        <v>0</v>
      </c>
      <c r="K6275" s="223">
        <f t="shared" si="553"/>
        <v>0</v>
      </c>
      <c r="L6275" s="223">
        <f t="shared" si="553"/>
        <v>0</v>
      </c>
      <c r="M6275" s="223">
        <f t="shared" si="553"/>
        <v>0</v>
      </c>
      <c r="N6275" s="223">
        <f t="shared" si="553"/>
        <v>0</v>
      </c>
      <c r="O6275" s="223">
        <f t="shared" si="553"/>
        <v>0</v>
      </c>
      <c r="P6275" s="223">
        <f t="shared" si="553"/>
        <v>0</v>
      </c>
      <c r="Q6275" s="223">
        <f t="shared" si="553"/>
        <v>0</v>
      </c>
      <c r="R6275" s="223">
        <f t="shared" si="553"/>
        <v>0</v>
      </c>
    </row>
    <row r="6276" spans="1:18" hidden="1" outlineLevel="2" x14ac:dyDescent="0.25">
      <c r="A6276" s="222" t="str">
        <f>'Usages industrie'!A15</f>
        <v>Usage industriel n°12</v>
      </c>
      <c r="B6276" s="222" t="s">
        <v>41</v>
      </c>
      <c r="C6276" s="222"/>
      <c r="D6276" s="223">
        <f>IF(B$6255&lt;&gt;"",IF(B$6255='Usages industrie'!$K15,'Usages industrie'!J15,0),0)</f>
        <v>0</v>
      </c>
      <c r="E6276" s="223">
        <f t="shared" si="553"/>
        <v>0</v>
      </c>
      <c r="F6276" s="223">
        <f t="shared" si="553"/>
        <v>0</v>
      </c>
      <c r="G6276" s="223">
        <f t="shared" si="553"/>
        <v>0</v>
      </c>
      <c r="H6276" s="223">
        <f t="shared" si="553"/>
        <v>0</v>
      </c>
      <c r="I6276" s="223">
        <f t="shared" si="553"/>
        <v>0</v>
      </c>
      <c r="J6276" s="223">
        <f t="shared" si="553"/>
        <v>0</v>
      </c>
      <c r="K6276" s="223">
        <f t="shared" si="553"/>
        <v>0</v>
      </c>
      <c r="L6276" s="223">
        <f t="shared" si="553"/>
        <v>0</v>
      </c>
      <c r="M6276" s="223">
        <f t="shared" si="553"/>
        <v>0</v>
      </c>
      <c r="N6276" s="223">
        <f t="shared" si="553"/>
        <v>0</v>
      </c>
      <c r="O6276" s="223">
        <f t="shared" si="553"/>
        <v>0</v>
      </c>
      <c r="P6276" s="223">
        <f t="shared" si="553"/>
        <v>0</v>
      </c>
      <c r="Q6276" s="223">
        <f t="shared" si="553"/>
        <v>0</v>
      </c>
      <c r="R6276" s="223">
        <f t="shared" si="553"/>
        <v>0</v>
      </c>
    </row>
    <row r="6277" spans="1:18" hidden="1" outlineLevel="2" x14ac:dyDescent="0.25">
      <c r="A6277" s="222" t="str">
        <f>'Usages industrie'!A16</f>
        <v>Usage industriel n°13</v>
      </c>
      <c r="B6277" s="222" t="s">
        <v>41</v>
      </c>
      <c r="C6277" s="222"/>
      <c r="D6277" s="223">
        <f>IF(B$6255&lt;&gt;"",IF(B$6255='Usages industrie'!$K16,'Usages industrie'!J16,0),0)</f>
        <v>0</v>
      </c>
      <c r="E6277" s="223">
        <f t="shared" si="553"/>
        <v>0</v>
      </c>
      <c r="F6277" s="223">
        <f t="shared" si="553"/>
        <v>0</v>
      </c>
      <c r="G6277" s="223">
        <f t="shared" si="553"/>
        <v>0</v>
      </c>
      <c r="H6277" s="223">
        <f t="shared" si="553"/>
        <v>0</v>
      </c>
      <c r="I6277" s="223">
        <f t="shared" si="553"/>
        <v>0</v>
      </c>
      <c r="J6277" s="223">
        <f t="shared" si="553"/>
        <v>0</v>
      </c>
      <c r="K6277" s="223">
        <f t="shared" si="553"/>
        <v>0</v>
      </c>
      <c r="L6277" s="223">
        <f t="shared" si="553"/>
        <v>0</v>
      </c>
      <c r="M6277" s="223">
        <f t="shared" si="553"/>
        <v>0</v>
      </c>
      <c r="N6277" s="223">
        <f t="shared" si="553"/>
        <v>0</v>
      </c>
      <c r="O6277" s="223">
        <f t="shared" si="553"/>
        <v>0</v>
      </c>
      <c r="P6277" s="223">
        <f t="shared" si="553"/>
        <v>0</v>
      </c>
      <c r="Q6277" s="223">
        <f t="shared" si="553"/>
        <v>0</v>
      </c>
      <c r="R6277" s="223">
        <f t="shared" si="553"/>
        <v>0</v>
      </c>
    </row>
    <row r="6278" spans="1:18" hidden="1" outlineLevel="2" x14ac:dyDescent="0.25">
      <c r="A6278" s="222" t="str">
        <f>'Usages industrie'!A17</f>
        <v>Usage industriel n°14</v>
      </c>
      <c r="B6278" s="222" t="s">
        <v>41</v>
      </c>
      <c r="C6278" s="222"/>
      <c r="D6278" s="223">
        <f>IF(B$6255&lt;&gt;"",IF(B$6255='Usages industrie'!$K17,'Usages industrie'!J17,0),0)</f>
        <v>0</v>
      </c>
      <c r="E6278" s="223">
        <f t="shared" si="553"/>
        <v>0</v>
      </c>
      <c r="F6278" s="223">
        <f t="shared" si="553"/>
        <v>0</v>
      </c>
      <c r="G6278" s="223">
        <f t="shared" si="553"/>
        <v>0</v>
      </c>
      <c r="H6278" s="223">
        <f t="shared" si="553"/>
        <v>0</v>
      </c>
      <c r="I6278" s="223">
        <f t="shared" si="553"/>
        <v>0</v>
      </c>
      <c r="J6278" s="223">
        <f t="shared" si="553"/>
        <v>0</v>
      </c>
      <c r="K6278" s="223">
        <f t="shared" si="553"/>
        <v>0</v>
      </c>
      <c r="L6278" s="223">
        <f t="shared" si="553"/>
        <v>0</v>
      </c>
      <c r="M6278" s="223">
        <f t="shared" si="553"/>
        <v>0</v>
      </c>
      <c r="N6278" s="223">
        <f t="shared" si="553"/>
        <v>0</v>
      </c>
      <c r="O6278" s="223">
        <f t="shared" si="553"/>
        <v>0</v>
      </c>
      <c r="P6278" s="223">
        <f t="shared" si="553"/>
        <v>0</v>
      </c>
      <c r="Q6278" s="223">
        <f t="shared" si="553"/>
        <v>0</v>
      </c>
      <c r="R6278" s="223">
        <f t="shared" si="553"/>
        <v>0</v>
      </c>
    </row>
    <row r="6279" spans="1:18" hidden="1" outlineLevel="2" x14ac:dyDescent="0.25">
      <c r="A6279" s="222" t="str">
        <f>'Usages industrie'!A18</f>
        <v>Usage industriel n°15</v>
      </c>
      <c r="B6279" s="222" t="s">
        <v>41</v>
      </c>
      <c r="C6279" s="222"/>
      <c r="D6279" s="223">
        <f>IF(B$6255&lt;&gt;"",IF(B$6255='Usages industrie'!$K18,'Usages industrie'!J18,0),0)</f>
        <v>0</v>
      </c>
      <c r="E6279" s="223">
        <f t="shared" si="553"/>
        <v>0</v>
      </c>
      <c r="F6279" s="223">
        <f t="shared" si="553"/>
        <v>0</v>
      </c>
      <c r="G6279" s="223">
        <f t="shared" si="553"/>
        <v>0</v>
      </c>
      <c r="H6279" s="223">
        <f t="shared" si="553"/>
        <v>0</v>
      </c>
      <c r="I6279" s="223">
        <f t="shared" si="553"/>
        <v>0</v>
      </c>
      <c r="J6279" s="223">
        <f t="shared" si="553"/>
        <v>0</v>
      </c>
      <c r="K6279" s="223">
        <f t="shared" si="553"/>
        <v>0</v>
      </c>
      <c r="L6279" s="223">
        <f t="shared" si="553"/>
        <v>0</v>
      </c>
      <c r="M6279" s="223">
        <f t="shared" si="553"/>
        <v>0</v>
      </c>
      <c r="N6279" s="223">
        <f t="shared" si="553"/>
        <v>0</v>
      </c>
      <c r="O6279" s="223">
        <f t="shared" si="553"/>
        <v>0</v>
      </c>
      <c r="P6279" s="223">
        <f t="shared" si="553"/>
        <v>0</v>
      </c>
      <c r="Q6279" s="223">
        <f t="shared" si="553"/>
        <v>0</v>
      </c>
      <c r="R6279" s="223">
        <f t="shared" si="553"/>
        <v>0</v>
      </c>
    </row>
    <row r="6280" spans="1:18" hidden="1" outlineLevel="2" x14ac:dyDescent="0.25">
      <c r="A6280" s="222" t="str">
        <f>'Usages industrie'!A19</f>
        <v>Usage industriel n°16</v>
      </c>
      <c r="B6280" s="222" t="s">
        <v>41</v>
      </c>
      <c r="C6280" s="222"/>
      <c r="D6280" s="223">
        <f>IF(B$6255&lt;&gt;"",IF(B$6255='Usages industrie'!$K19,'Usages industrie'!J19,0),0)</f>
        <v>0</v>
      </c>
      <c r="E6280" s="223">
        <f t="shared" si="553"/>
        <v>0</v>
      </c>
      <c r="F6280" s="223">
        <f t="shared" si="553"/>
        <v>0</v>
      </c>
      <c r="G6280" s="223">
        <f t="shared" si="553"/>
        <v>0</v>
      </c>
      <c r="H6280" s="223">
        <f t="shared" si="553"/>
        <v>0</v>
      </c>
      <c r="I6280" s="223">
        <f t="shared" si="553"/>
        <v>0</v>
      </c>
      <c r="J6280" s="223">
        <f t="shared" si="553"/>
        <v>0</v>
      </c>
      <c r="K6280" s="223">
        <f t="shared" si="553"/>
        <v>0</v>
      </c>
      <c r="L6280" s="223">
        <f t="shared" si="553"/>
        <v>0</v>
      </c>
      <c r="M6280" s="223">
        <f t="shared" si="553"/>
        <v>0</v>
      </c>
      <c r="N6280" s="223">
        <f t="shared" si="553"/>
        <v>0</v>
      </c>
      <c r="O6280" s="223">
        <f t="shared" si="553"/>
        <v>0</v>
      </c>
      <c r="P6280" s="223">
        <f t="shared" si="553"/>
        <v>0</v>
      </c>
      <c r="Q6280" s="223">
        <f t="shared" si="553"/>
        <v>0</v>
      </c>
      <c r="R6280" s="223">
        <f t="shared" si="553"/>
        <v>0</v>
      </c>
    </row>
    <row r="6281" spans="1:18" hidden="1" outlineLevel="2" x14ac:dyDescent="0.25">
      <c r="A6281" s="222" t="str">
        <f>'Usages industrie'!A20</f>
        <v>Usage industriel n°17</v>
      </c>
      <c r="B6281" s="222" t="s">
        <v>41</v>
      </c>
      <c r="C6281" s="222"/>
      <c r="D6281" s="223">
        <f>IF(B$6255&lt;&gt;"",IF(B$6255='Usages industrie'!$K20,'Usages industrie'!J20,0),0)</f>
        <v>0</v>
      </c>
      <c r="E6281" s="223">
        <f t="shared" si="553"/>
        <v>0</v>
      </c>
      <c r="F6281" s="223">
        <f t="shared" si="553"/>
        <v>0</v>
      </c>
      <c r="G6281" s="223">
        <f t="shared" si="553"/>
        <v>0</v>
      </c>
      <c r="H6281" s="223">
        <f t="shared" si="553"/>
        <v>0</v>
      </c>
      <c r="I6281" s="223">
        <f t="shared" si="553"/>
        <v>0</v>
      </c>
      <c r="J6281" s="223">
        <f t="shared" si="553"/>
        <v>0</v>
      </c>
      <c r="K6281" s="223">
        <f t="shared" si="553"/>
        <v>0</v>
      </c>
      <c r="L6281" s="223">
        <f t="shared" si="553"/>
        <v>0</v>
      </c>
      <c r="M6281" s="223">
        <f t="shared" si="553"/>
        <v>0</v>
      </c>
      <c r="N6281" s="223">
        <f t="shared" si="553"/>
        <v>0</v>
      </c>
      <c r="O6281" s="223">
        <f t="shared" si="553"/>
        <v>0</v>
      </c>
      <c r="P6281" s="223">
        <f t="shared" si="553"/>
        <v>0</v>
      </c>
      <c r="Q6281" s="223">
        <f t="shared" si="553"/>
        <v>0</v>
      </c>
      <c r="R6281" s="223">
        <f t="shared" si="553"/>
        <v>0</v>
      </c>
    </row>
    <row r="6282" spans="1:18" hidden="1" outlineLevel="2" x14ac:dyDescent="0.25">
      <c r="A6282" s="222" t="str">
        <f>'Usages industrie'!A21</f>
        <v>Usage industriel n°18</v>
      </c>
      <c r="B6282" s="222" t="s">
        <v>41</v>
      </c>
      <c r="C6282" s="222"/>
      <c r="D6282" s="223">
        <f>IF(B$6255&lt;&gt;"",IF(B$6255='Usages industrie'!$K21,'Usages industrie'!J21,0),0)</f>
        <v>0</v>
      </c>
      <c r="E6282" s="223">
        <f t="shared" si="553"/>
        <v>0</v>
      </c>
      <c r="F6282" s="223">
        <f t="shared" si="553"/>
        <v>0</v>
      </c>
      <c r="G6282" s="223">
        <f t="shared" si="553"/>
        <v>0</v>
      </c>
      <c r="H6282" s="223">
        <f t="shared" si="553"/>
        <v>0</v>
      </c>
      <c r="I6282" s="223">
        <f t="shared" si="553"/>
        <v>0</v>
      </c>
      <c r="J6282" s="223">
        <f t="shared" si="553"/>
        <v>0</v>
      </c>
      <c r="K6282" s="223">
        <f t="shared" si="553"/>
        <v>0</v>
      </c>
      <c r="L6282" s="223">
        <f t="shared" si="553"/>
        <v>0</v>
      </c>
      <c r="M6282" s="223">
        <f t="shared" si="553"/>
        <v>0</v>
      </c>
      <c r="N6282" s="223">
        <f t="shared" si="553"/>
        <v>0</v>
      </c>
      <c r="O6282" s="223">
        <f t="shared" si="553"/>
        <v>0</v>
      </c>
      <c r="P6282" s="223">
        <f t="shared" si="553"/>
        <v>0</v>
      </c>
      <c r="Q6282" s="223">
        <f t="shared" si="553"/>
        <v>0</v>
      </c>
      <c r="R6282" s="223">
        <f t="shared" si="553"/>
        <v>0</v>
      </c>
    </row>
    <row r="6283" spans="1:18" hidden="1" outlineLevel="2" x14ac:dyDescent="0.25">
      <c r="A6283" s="222" t="str">
        <f>'Usages industrie'!A22</f>
        <v>Usage industriel n°19</v>
      </c>
      <c r="B6283" s="222" t="s">
        <v>41</v>
      </c>
      <c r="C6283" s="222"/>
      <c r="D6283" s="223">
        <f>IF(B$6255&lt;&gt;"",IF(B$6255='Usages industrie'!$K22,'Usages industrie'!J22,0),0)</f>
        <v>0</v>
      </c>
      <c r="E6283" s="223">
        <f t="shared" si="553"/>
        <v>0</v>
      </c>
      <c r="F6283" s="223">
        <f t="shared" si="553"/>
        <v>0</v>
      </c>
      <c r="G6283" s="223">
        <f t="shared" si="553"/>
        <v>0</v>
      </c>
      <c r="H6283" s="223">
        <f t="shared" si="553"/>
        <v>0</v>
      </c>
      <c r="I6283" s="223">
        <f t="shared" si="553"/>
        <v>0</v>
      </c>
      <c r="J6283" s="223">
        <f t="shared" si="553"/>
        <v>0</v>
      </c>
      <c r="K6283" s="223">
        <f t="shared" si="553"/>
        <v>0</v>
      </c>
      <c r="L6283" s="223">
        <f t="shared" si="553"/>
        <v>0</v>
      </c>
      <c r="M6283" s="223">
        <f t="shared" si="553"/>
        <v>0</v>
      </c>
      <c r="N6283" s="223">
        <f t="shared" si="553"/>
        <v>0</v>
      </c>
      <c r="O6283" s="223">
        <f t="shared" si="553"/>
        <v>0</v>
      </c>
      <c r="P6283" s="223">
        <f t="shared" si="553"/>
        <v>0</v>
      </c>
      <c r="Q6283" s="223">
        <f t="shared" si="553"/>
        <v>0</v>
      </c>
      <c r="R6283" s="223">
        <f t="shared" si="553"/>
        <v>0</v>
      </c>
    </row>
    <row r="6284" spans="1:18" hidden="1" outlineLevel="2" x14ac:dyDescent="0.25">
      <c r="A6284" s="222" t="str">
        <f>'Usages industrie'!A23</f>
        <v>Usage industriel n°20</v>
      </c>
      <c r="B6284" s="222" t="s">
        <v>41</v>
      </c>
      <c r="C6284" s="222"/>
      <c r="D6284" s="223">
        <f>IF(B$6255&lt;&gt;"",IF(B$6255='Usages industrie'!$K23,'Usages industrie'!J23,0),0)</f>
        <v>0</v>
      </c>
      <c r="E6284" s="223">
        <f t="shared" si="553"/>
        <v>0</v>
      </c>
      <c r="F6284" s="223">
        <f t="shared" si="553"/>
        <v>0</v>
      </c>
      <c r="G6284" s="223">
        <f t="shared" si="553"/>
        <v>0</v>
      </c>
      <c r="H6284" s="223">
        <f t="shared" si="553"/>
        <v>0</v>
      </c>
      <c r="I6284" s="223">
        <f t="shared" si="553"/>
        <v>0</v>
      </c>
      <c r="J6284" s="223">
        <f t="shared" si="553"/>
        <v>0</v>
      </c>
      <c r="K6284" s="223">
        <f t="shared" si="553"/>
        <v>0</v>
      </c>
      <c r="L6284" s="223">
        <f t="shared" si="553"/>
        <v>0</v>
      </c>
      <c r="M6284" s="223">
        <f t="shared" si="553"/>
        <v>0</v>
      </c>
      <c r="N6284" s="223">
        <f t="shared" si="553"/>
        <v>0</v>
      </c>
      <c r="O6284" s="223">
        <f t="shared" si="553"/>
        <v>0</v>
      </c>
      <c r="P6284" s="223">
        <f t="shared" si="553"/>
        <v>0</v>
      </c>
      <c r="Q6284" s="223">
        <f t="shared" si="553"/>
        <v>0</v>
      </c>
      <c r="R6284" s="223">
        <f t="shared" si="553"/>
        <v>0</v>
      </c>
    </row>
    <row r="6285" spans="1:18" hidden="1" outlineLevel="2" x14ac:dyDescent="0.25">
      <c r="A6285" s="222" t="str">
        <f>'Usages industrie'!A24</f>
        <v>Usage industriel n°21</v>
      </c>
      <c r="B6285" s="222" t="s">
        <v>41</v>
      </c>
      <c r="C6285" s="222"/>
      <c r="D6285" s="223">
        <f>IF(B$6255&lt;&gt;"",IF(B$6255='Usages industrie'!$K24,'Usages industrie'!J24,0),0)</f>
        <v>0</v>
      </c>
      <c r="E6285" s="223">
        <f t="shared" ref="E6285:R6294" si="554">$D6285</f>
        <v>0</v>
      </c>
      <c r="F6285" s="223">
        <f t="shared" si="554"/>
        <v>0</v>
      </c>
      <c r="G6285" s="223">
        <f t="shared" si="554"/>
        <v>0</v>
      </c>
      <c r="H6285" s="223">
        <f t="shared" si="554"/>
        <v>0</v>
      </c>
      <c r="I6285" s="223">
        <f t="shared" si="554"/>
        <v>0</v>
      </c>
      <c r="J6285" s="223">
        <f t="shared" si="554"/>
        <v>0</v>
      </c>
      <c r="K6285" s="223">
        <f t="shared" si="554"/>
        <v>0</v>
      </c>
      <c r="L6285" s="223">
        <f t="shared" si="554"/>
        <v>0</v>
      </c>
      <c r="M6285" s="223">
        <f t="shared" si="554"/>
        <v>0</v>
      </c>
      <c r="N6285" s="223">
        <f t="shared" si="554"/>
        <v>0</v>
      </c>
      <c r="O6285" s="223">
        <f t="shared" si="554"/>
        <v>0</v>
      </c>
      <c r="P6285" s="223">
        <f t="shared" si="554"/>
        <v>0</v>
      </c>
      <c r="Q6285" s="223">
        <f t="shared" si="554"/>
        <v>0</v>
      </c>
      <c r="R6285" s="223">
        <f t="shared" si="554"/>
        <v>0</v>
      </c>
    </row>
    <row r="6286" spans="1:18" hidden="1" outlineLevel="2" x14ac:dyDescent="0.25">
      <c r="A6286" s="222" t="str">
        <f>'Usages industrie'!A25</f>
        <v>Usage industriel n°22</v>
      </c>
      <c r="B6286" s="222" t="s">
        <v>41</v>
      </c>
      <c r="C6286" s="222"/>
      <c r="D6286" s="223">
        <f>IF(B$6255&lt;&gt;"",IF(B$6255='Usages industrie'!$K25,'Usages industrie'!J25,0),0)</f>
        <v>0</v>
      </c>
      <c r="E6286" s="223">
        <f t="shared" si="554"/>
        <v>0</v>
      </c>
      <c r="F6286" s="223">
        <f t="shared" si="554"/>
        <v>0</v>
      </c>
      <c r="G6286" s="223">
        <f t="shared" si="554"/>
        <v>0</v>
      </c>
      <c r="H6286" s="223">
        <f t="shared" si="554"/>
        <v>0</v>
      </c>
      <c r="I6286" s="223">
        <f t="shared" si="554"/>
        <v>0</v>
      </c>
      <c r="J6286" s="223">
        <f t="shared" si="554"/>
        <v>0</v>
      </c>
      <c r="K6286" s="223">
        <f t="shared" si="554"/>
        <v>0</v>
      </c>
      <c r="L6286" s="223">
        <f t="shared" si="554"/>
        <v>0</v>
      </c>
      <c r="M6286" s="223">
        <f t="shared" si="554"/>
        <v>0</v>
      </c>
      <c r="N6286" s="223">
        <f t="shared" si="554"/>
        <v>0</v>
      </c>
      <c r="O6286" s="223">
        <f t="shared" si="554"/>
        <v>0</v>
      </c>
      <c r="P6286" s="223">
        <f t="shared" si="554"/>
        <v>0</v>
      </c>
      <c r="Q6286" s="223">
        <f t="shared" si="554"/>
        <v>0</v>
      </c>
      <c r="R6286" s="223">
        <f t="shared" si="554"/>
        <v>0</v>
      </c>
    </row>
    <row r="6287" spans="1:18" hidden="1" outlineLevel="2" x14ac:dyDescent="0.25">
      <c r="A6287" s="222" t="str">
        <f>'Usages industrie'!A26</f>
        <v>Usage industriel n°23</v>
      </c>
      <c r="B6287" s="222" t="s">
        <v>41</v>
      </c>
      <c r="C6287" s="222"/>
      <c r="D6287" s="223">
        <f>IF(B$6255&lt;&gt;"",IF(B$6255='Usages industrie'!$K26,'Usages industrie'!J26,0),0)</f>
        <v>0</v>
      </c>
      <c r="E6287" s="223">
        <f t="shared" si="554"/>
        <v>0</v>
      </c>
      <c r="F6287" s="223">
        <f t="shared" si="554"/>
        <v>0</v>
      </c>
      <c r="G6287" s="223">
        <f t="shared" si="554"/>
        <v>0</v>
      </c>
      <c r="H6287" s="223">
        <f t="shared" si="554"/>
        <v>0</v>
      </c>
      <c r="I6287" s="223">
        <f t="shared" si="554"/>
        <v>0</v>
      </c>
      <c r="J6287" s="223">
        <f t="shared" si="554"/>
        <v>0</v>
      </c>
      <c r="K6287" s="223">
        <f t="shared" si="554"/>
        <v>0</v>
      </c>
      <c r="L6287" s="223">
        <f t="shared" si="554"/>
        <v>0</v>
      </c>
      <c r="M6287" s="223">
        <f t="shared" si="554"/>
        <v>0</v>
      </c>
      <c r="N6287" s="223">
        <f t="shared" si="554"/>
        <v>0</v>
      </c>
      <c r="O6287" s="223">
        <f t="shared" si="554"/>
        <v>0</v>
      </c>
      <c r="P6287" s="223">
        <f t="shared" si="554"/>
        <v>0</v>
      </c>
      <c r="Q6287" s="223">
        <f t="shared" si="554"/>
        <v>0</v>
      </c>
      <c r="R6287" s="223">
        <f t="shared" si="554"/>
        <v>0</v>
      </c>
    </row>
    <row r="6288" spans="1:18" hidden="1" outlineLevel="2" x14ac:dyDescent="0.25">
      <c r="A6288" s="222" t="str">
        <f>'Usages industrie'!A27</f>
        <v>Usage industriel n°24</v>
      </c>
      <c r="B6288" s="222" t="s">
        <v>41</v>
      </c>
      <c r="C6288" s="222"/>
      <c r="D6288" s="223">
        <f>IF(B$6255&lt;&gt;"",IF(B$6255='Usages industrie'!$K27,'Usages industrie'!J27,0),0)</f>
        <v>0</v>
      </c>
      <c r="E6288" s="223">
        <f t="shared" si="554"/>
        <v>0</v>
      </c>
      <c r="F6288" s="223">
        <f t="shared" si="554"/>
        <v>0</v>
      </c>
      <c r="G6288" s="223">
        <f t="shared" si="554"/>
        <v>0</v>
      </c>
      <c r="H6288" s="223">
        <f t="shared" si="554"/>
        <v>0</v>
      </c>
      <c r="I6288" s="223">
        <f t="shared" si="554"/>
        <v>0</v>
      </c>
      <c r="J6288" s="223">
        <f t="shared" si="554"/>
        <v>0</v>
      </c>
      <c r="K6288" s="223">
        <f t="shared" si="554"/>
        <v>0</v>
      </c>
      <c r="L6288" s="223">
        <f t="shared" si="554"/>
        <v>0</v>
      </c>
      <c r="M6288" s="223">
        <f t="shared" si="554"/>
        <v>0</v>
      </c>
      <c r="N6288" s="223">
        <f t="shared" si="554"/>
        <v>0</v>
      </c>
      <c r="O6288" s="223">
        <f t="shared" si="554"/>
        <v>0</v>
      </c>
      <c r="P6288" s="223">
        <f t="shared" si="554"/>
        <v>0</v>
      </c>
      <c r="Q6288" s="223">
        <f t="shared" si="554"/>
        <v>0</v>
      </c>
      <c r="R6288" s="223">
        <f t="shared" si="554"/>
        <v>0</v>
      </c>
    </row>
    <row r="6289" spans="1:18" hidden="1" outlineLevel="2" x14ac:dyDescent="0.25">
      <c r="A6289" s="222" t="str">
        <f>'Usages industrie'!A28</f>
        <v>Usage industriel n°25</v>
      </c>
      <c r="B6289" s="222" t="s">
        <v>41</v>
      </c>
      <c r="C6289" s="222"/>
      <c r="D6289" s="223">
        <f>IF(B$6255&lt;&gt;"",IF(B$6255='Usages industrie'!$K28,'Usages industrie'!J28,0),0)</f>
        <v>0</v>
      </c>
      <c r="E6289" s="223">
        <f t="shared" si="554"/>
        <v>0</v>
      </c>
      <c r="F6289" s="223">
        <f t="shared" si="554"/>
        <v>0</v>
      </c>
      <c r="G6289" s="223">
        <f t="shared" si="554"/>
        <v>0</v>
      </c>
      <c r="H6289" s="223">
        <f t="shared" si="554"/>
        <v>0</v>
      </c>
      <c r="I6289" s="223">
        <f t="shared" si="554"/>
        <v>0</v>
      </c>
      <c r="J6289" s="223">
        <f t="shared" si="554"/>
        <v>0</v>
      </c>
      <c r="K6289" s="223">
        <f t="shared" si="554"/>
        <v>0</v>
      </c>
      <c r="L6289" s="223">
        <f t="shared" si="554"/>
        <v>0</v>
      </c>
      <c r="M6289" s="223">
        <f t="shared" si="554"/>
        <v>0</v>
      </c>
      <c r="N6289" s="223">
        <f t="shared" si="554"/>
        <v>0</v>
      </c>
      <c r="O6289" s="223">
        <f t="shared" si="554"/>
        <v>0</v>
      </c>
      <c r="P6289" s="223">
        <f t="shared" si="554"/>
        <v>0</v>
      </c>
      <c r="Q6289" s="223">
        <f t="shared" si="554"/>
        <v>0</v>
      </c>
      <c r="R6289" s="223">
        <f t="shared" si="554"/>
        <v>0</v>
      </c>
    </row>
    <row r="6290" spans="1:18" hidden="1" outlineLevel="2" x14ac:dyDescent="0.25">
      <c r="A6290" s="222" t="str">
        <f>'Usages industrie'!A29</f>
        <v>Usage industriel n°26</v>
      </c>
      <c r="B6290" s="222" t="s">
        <v>41</v>
      </c>
      <c r="C6290" s="222"/>
      <c r="D6290" s="223">
        <f>IF(B$6255&lt;&gt;"",IF(B$6255='Usages industrie'!$K29,'Usages industrie'!J29,0),0)</f>
        <v>0</v>
      </c>
      <c r="E6290" s="223">
        <f t="shared" si="554"/>
        <v>0</v>
      </c>
      <c r="F6290" s="223">
        <f t="shared" si="554"/>
        <v>0</v>
      </c>
      <c r="G6290" s="223">
        <f t="shared" si="554"/>
        <v>0</v>
      </c>
      <c r="H6290" s="223">
        <f t="shared" si="554"/>
        <v>0</v>
      </c>
      <c r="I6290" s="223">
        <f t="shared" si="554"/>
        <v>0</v>
      </c>
      <c r="J6290" s="223">
        <f t="shared" si="554"/>
        <v>0</v>
      </c>
      <c r="K6290" s="223">
        <f t="shared" si="554"/>
        <v>0</v>
      </c>
      <c r="L6290" s="223">
        <f t="shared" si="554"/>
        <v>0</v>
      </c>
      <c r="M6290" s="223">
        <f t="shared" si="554"/>
        <v>0</v>
      </c>
      <c r="N6290" s="223">
        <f t="shared" si="554"/>
        <v>0</v>
      </c>
      <c r="O6290" s="223">
        <f t="shared" si="554"/>
        <v>0</v>
      </c>
      <c r="P6290" s="223">
        <f t="shared" si="554"/>
        <v>0</v>
      </c>
      <c r="Q6290" s="223">
        <f t="shared" si="554"/>
        <v>0</v>
      </c>
      <c r="R6290" s="223">
        <f t="shared" si="554"/>
        <v>0</v>
      </c>
    </row>
    <row r="6291" spans="1:18" hidden="1" outlineLevel="2" x14ac:dyDescent="0.25">
      <c r="A6291" s="222" t="str">
        <f>'Usages industrie'!A30</f>
        <v>Usage industriel n°27</v>
      </c>
      <c r="B6291" s="222" t="s">
        <v>41</v>
      </c>
      <c r="C6291" s="222"/>
      <c r="D6291" s="223">
        <f>IF(B$6255&lt;&gt;"",IF(B$6255='Usages industrie'!$K30,'Usages industrie'!J30,0),0)</f>
        <v>0</v>
      </c>
      <c r="E6291" s="223">
        <f t="shared" si="554"/>
        <v>0</v>
      </c>
      <c r="F6291" s="223">
        <f t="shared" si="554"/>
        <v>0</v>
      </c>
      <c r="G6291" s="223">
        <f t="shared" si="554"/>
        <v>0</v>
      </c>
      <c r="H6291" s="223">
        <f t="shared" si="554"/>
        <v>0</v>
      </c>
      <c r="I6291" s="223">
        <f t="shared" si="554"/>
        <v>0</v>
      </c>
      <c r="J6291" s="223">
        <f t="shared" si="554"/>
        <v>0</v>
      </c>
      <c r="K6291" s="223">
        <f t="shared" si="554"/>
        <v>0</v>
      </c>
      <c r="L6291" s="223">
        <f t="shared" si="554"/>
        <v>0</v>
      </c>
      <c r="M6291" s="223">
        <f t="shared" si="554"/>
        <v>0</v>
      </c>
      <c r="N6291" s="223">
        <f t="shared" si="554"/>
        <v>0</v>
      </c>
      <c r="O6291" s="223">
        <f t="shared" si="554"/>
        <v>0</v>
      </c>
      <c r="P6291" s="223">
        <f t="shared" si="554"/>
        <v>0</v>
      </c>
      <c r="Q6291" s="223">
        <f t="shared" si="554"/>
        <v>0</v>
      </c>
      <c r="R6291" s="223">
        <f t="shared" si="554"/>
        <v>0</v>
      </c>
    </row>
    <row r="6292" spans="1:18" hidden="1" outlineLevel="2" x14ac:dyDescent="0.25">
      <c r="A6292" s="222" t="str">
        <f>'Usages industrie'!A31</f>
        <v>Usage industriel n°28</v>
      </c>
      <c r="B6292" s="222" t="s">
        <v>41</v>
      </c>
      <c r="C6292" s="222"/>
      <c r="D6292" s="223">
        <f>IF(B$6255&lt;&gt;"",IF(B$6255='Usages industrie'!$K31,'Usages industrie'!J31,0),0)</f>
        <v>0</v>
      </c>
      <c r="E6292" s="223">
        <f t="shared" si="554"/>
        <v>0</v>
      </c>
      <c r="F6292" s="223">
        <f t="shared" si="554"/>
        <v>0</v>
      </c>
      <c r="G6292" s="223">
        <f t="shared" si="554"/>
        <v>0</v>
      </c>
      <c r="H6292" s="223">
        <f t="shared" si="554"/>
        <v>0</v>
      </c>
      <c r="I6292" s="223">
        <f t="shared" si="554"/>
        <v>0</v>
      </c>
      <c r="J6292" s="223">
        <f t="shared" si="554"/>
        <v>0</v>
      </c>
      <c r="K6292" s="223">
        <f t="shared" si="554"/>
        <v>0</v>
      </c>
      <c r="L6292" s="223">
        <f t="shared" si="554"/>
        <v>0</v>
      </c>
      <c r="M6292" s="223">
        <f t="shared" si="554"/>
        <v>0</v>
      </c>
      <c r="N6292" s="223">
        <f t="shared" si="554"/>
        <v>0</v>
      </c>
      <c r="O6292" s="223">
        <f t="shared" si="554"/>
        <v>0</v>
      </c>
      <c r="P6292" s="223">
        <f t="shared" si="554"/>
        <v>0</v>
      </c>
      <c r="Q6292" s="223">
        <f t="shared" si="554"/>
        <v>0</v>
      </c>
      <c r="R6292" s="223">
        <f t="shared" si="554"/>
        <v>0</v>
      </c>
    </row>
    <row r="6293" spans="1:18" hidden="1" outlineLevel="2" x14ac:dyDescent="0.25">
      <c r="A6293" s="222" t="str">
        <f>'Usages industrie'!A32</f>
        <v>Usage industriel n°29</v>
      </c>
      <c r="B6293" s="222" t="s">
        <v>41</v>
      </c>
      <c r="C6293" s="222"/>
      <c r="D6293" s="223">
        <f>IF(B$6255&lt;&gt;"",IF(B$6255='Usages industrie'!$K32,'Usages industrie'!J32,0),0)</f>
        <v>0</v>
      </c>
      <c r="E6293" s="223">
        <f t="shared" si="554"/>
        <v>0</v>
      </c>
      <c r="F6293" s="223">
        <f t="shared" si="554"/>
        <v>0</v>
      </c>
      <c r="G6293" s="223">
        <f t="shared" si="554"/>
        <v>0</v>
      </c>
      <c r="H6293" s="223">
        <f t="shared" si="554"/>
        <v>0</v>
      </c>
      <c r="I6293" s="223">
        <f t="shared" si="554"/>
        <v>0</v>
      </c>
      <c r="J6293" s="223">
        <f t="shared" si="554"/>
        <v>0</v>
      </c>
      <c r="K6293" s="223">
        <f t="shared" si="554"/>
        <v>0</v>
      </c>
      <c r="L6293" s="223">
        <f t="shared" si="554"/>
        <v>0</v>
      </c>
      <c r="M6293" s="223">
        <f t="shared" si="554"/>
        <v>0</v>
      </c>
      <c r="N6293" s="223">
        <f t="shared" si="554"/>
        <v>0</v>
      </c>
      <c r="O6293" s="223">
        <f t="shared" si="554"/>
        <v>0</v>
      </c>
      <c r="P6293" s="223">
        <f t="shared" si="554"/>
        <v>0</v>
      </c>
      <c r="Q6293" s="223">
        <f t="shared" si="554"/>
        <v>0</v>
      </c>
      <c r="R6293" s="223">
        <f t="shared" si="554"/>
        <v>0</v>
      </c>
    </row>
    <row r="6294" spans="1:18" hidden="1" outlineLevel="2" x14ac:dyDescent="0.25">
      <c r="A6294" s="222" t="str">
        <f>'Usages industrie'!A33</f>
        <v>Usage industriel n°30</v>
      </c>
      <c r="B6294" s="222" t="s">
        <v>41</v>
      </c>
      <c r="C6294" s="222"/>
      <c r="D6294" s="223">
        <f>IF(B$6255&lt;&gt;"",IF(B$6255='Usages industrie'!$K33,'Usages industrie'!J33,0),0)</f>
        <v>0</v>
      </c>
      <c r="E6294" s="223">
        <f t="shared" si="554"/>
        <v>0</v>
      </c>
      <c r="F6294" s="223">
        <f t="shared" si="554"/>
        <v>0</v>
      </c>
      <c r="G6294" s="223">
        <f t="shared" si="554"/>
        <v>0</v>
      </c>
      <c r="H6294" s="223">
        <f t="shared" si="554"/>
        <v>0</v>
      </c>
      <c r="I6294" s="223">
        <f t="shared" si="554"/>
        <v>0</v>
      </c>
      <c r="J6294" s="223">
        <f t="shared" si="554"/>
        <v>0</v>
      </c>
      <c r="K6294" s="223">
        <f t="shared" si="554"/>
        <v>0</v>
      </c>
      <c r="L6294" s="223">
        <f t="shared" si="554"/>
        <v>0</v>
      </c>
      <c r="M6294" s="223">
        <f t="shared" si="554"/>
        <v>0</v>
      </c>
      <c r="N6294" s="223">
        <f t="shared" si="554"/>
        <v>0</v>
      </c>
      <c r="O6294" s="223">
        <f t="shared" si="554"/>
        <v>0</v>
      </c>
      <c r="P6294" s="223">
        <f t="shared" si="554"/>
        <v>0</v>
      </c>
      <c r="Q6294" s="223">
        <f t="shared" si="554"/>
        <v>0</v>
      </c>
      <c r="R6294" s="223">
        <f t="shared" si="554"/>
        <v>0</v>
      </c>
    </row>
    <row r="6295" spans="1:18" hidden="1" outlineLevel="2" x14ac:dyDescent="0.25">
      <c r="A6295" s="222" t="str">
        <f>'Usages industrie'!A34</f>
        <v>Usage industriel n°31</v>
      </c>
      <c r="B6295" s="222" t="s">
        <v>41</v>
      </c>
      <c r="C6295" s="222"/>
      <c r="D6295" s="223">
        <f>IF(B$6255&lt;&gt;"",IF(B$6255='Usages industrie'!$K34,'Usages industrie'!J34,0),0)</f>
        <v>0</v>
      </c>
      <c r="E6295" s="223">
        <f t="shared" ref="E6295:R6304" si="555">$D6295</f>
        <v>0</v>
      </c>
      <c r="F6295" s="223">
        <f t="shared" si="555"/>
        <v>0</v>
      </c>
      <c r="G6295" s="223">
        <f t="shared" si="555"/>
        <v>0</v>
      </c>
      <c r="H6295" s="223">
        <f t="shared" si="555"/>
        <v>0</v>
      </c>
      <c r="I6295" s="223">
        <f t="shared" si="555"/>
        <v>0</v>
      </c>
      <c r="J6295" s="223">
        <f t="shared" si="555"/>
        <v>0</v>
      </c>
      <c r="K6295" s="223">
        <f t="shared" si="555"/>
        <v>0</v>
      </c>
      <c r="L6295" s="223">
        <f t="shared" si="555"/>
        <v>0</v>
      </c>
      <c r="M6295" s="223">
        <f t="shared" si="555"/>
        <v>0</v>
      </c>
      <c r="N6295" s="223">
        <f t="shared" si="555"/>
        <v>0</v>
      </c>
      <c r="O6295" s="223">
        <f t="shared" si="555"/>
        <v>0</v>
      </c>
      <c r="P6295" s="223">
        <f t="shared" si="555"/>
        <v>0</v>
      </c>
      <c r="Q6295" s="223">
        <f t="shared" si="555"/>
        <v>0</v>
      </c>
      <c r="R6295" s="223">
        <f t="shared" si="555"/>
        <v>0</v>
      </c>
    </row>
    <row r="6296" spans="1:18" hidden="1" outlineLevel="2" x14ac:dyDescent="0.25">
      <c r="A6296" s="222" t="str">
        <f>'Usages industrie'!A35</f>
        <v>Usage industriel n°32</v>
      </c>
      <c r="B6296" s="222" t="s">
        <v>41</v>
      </c>
      <c r="C6296" s="222"/>
      <c r="D6296" s="223">
        <f>IF(B$6255&lt;&gt;"",IF(B$6255='Usages industrie'!$K35,'Usages industrie'!J35,0),0)</f>
        <v>0</v>
      </c>
      <c r="E6296" s="223">
        <f t="shared" si="555"/>
        <v>0</v>
      </c>
      <c r="F6296" s="223">
        <f t="shared" si="555"/>
        <v>0</v>
      </c>
      <c r="G6296" s="223">
        <f t="shared" si="555"/>
        <v>0</v>
      </c>
      <c r="H6296" s="223">
        <f t="shared" si="555"/>
        <v>0</v>
      </c>
      <c r="I6296" s="223">
        <f t="shared" si="555"/>
        <v>0</v>
      </c>
      <c r="J6296" s="223">
        <f t="shared" si="555"/>
        <v>0</v>
      </c>
      <c r="K6296" s="223">
        <f t="shared" si="555"/>
        <v>0</v>
      </c>
      <c r="L6296" s="223">
        <f t="shared" si="555"/>
        <v>0</v>
      </c>
      <c r="M6296" s="223">
        <f t="shared" si="555"/>
        <v>0</v>
      </c>
      <c r="N6296" s="223">
        <f t="shared" si="555"/>
        <v>0</v>
      </c>
      <c r="O6296" s="223">
        <f t="shared" si="555"/>
        <v>0</v>
      </c>
      <c r="P6296" s="223">
        <f t="shared" si="555"/>
        <v>0</v>
      </c>
      <c r="Q6296" s="223">
        <f t="shared" si="555"/>
        <v>0</v>
      </c>
      <c r="R6296" s="223">
        <f t="shared" si="555"/>
        <v>0</v>
      </c>
    </row>
    <row r="6297" spans="1:18" hidden="1" outlineLevel="2" x14ac:dyDescent="0.25">
      <c r="A6297" s="222" t="str">
        <f>'Usages industrie'!A36</f>
        <v>Usage industriel n°33</v>
      </c>
      <c r="B6297" s="222" t="s">
        <v>41</v>
      </c>
      <c r="C6297" s="222"/>
      <c r="D6297" s="223">
        <f>IF(B$6255&lt;&gt;"",IF(B$6255='Usages industrie'!$K36,'Usages industrie'!J36,0),0)</f>
        <v>0</v>
      </c>
      <c r="E6297" s="223">
        <f t="shared" si="555"/>
        <v>0</v>
      </c>
      <c r="F6297" s="223">
        <f t="shared" si="555"/>
        <v>0</v>
      </c>
      <c r="G6297" s="223">
        <f t="shared" si="555"/>
        <v>0</v>
      </c>
      <c r="H6297" s="223">
        <f t="shared" si="555"/>
        <v>0</v>
      </c>
      <c r="I6297" s="223">
        <f t="shared" si="555"/>
        <v>0</v>
      </c>
      <c r="J6297" s="223">
        <f t="shared" si="555"/>
        <v>0</v>
      </c>
      <c r="K6297" s="223">
        <f t="shared" si="555"/>
        <v>0</v>
      </c>
      <c r="L6297" s="223">
        <f t="shared" si="555"/>
        <v>0</v>
      </c>
      <c r="M6297" s="223">
        <f t="shared" si="555"/>
        <v>0</v>
      </c>
      <c r="N6297" s="223">
        <f t="shared" si="555"/>
        <v>0</v>
      </c>
      <c r="O6297" s="223">
        <f t="shared" si="555"/>
        <v>0</v>
      </c>
      <c r="P6297" s="223">
        <f t="shared" si="555"/>
        <v>0</v>
      </c>
      <c r="Q6297" s="223">
        <f t="shared" si="555"/>
        <v>0</v>
      </c>
      <c r="R6297" s="223">
        <f t="shared" si="555"/>
        <v>0</v>
      </c>
    </row>
    <row r="6298" spans="1:18" hidden="1" outlineLevel="2" x14ac:dyDescent="0.25">
      <c r="A6298" s="222" t="str">
        <f>'Usages industrie'!A37</f>
        <v>Usage industriel n°34</v>
      </c>
      <c r="B6298" s="222" t="s">
        <v>41</v>
      </c>
      <c r="C6298" s="222"/>
      <c r="D6298" s="223">
        <f>IF(B$6255&lt;&gt;"",IF(B$6255='Usages industrie'!$K37,'Usages industrie'!J37,0),0)</f>
        <v>0</v>
      </c>
      <c r="E6298" s="223">
        <f t="shared" si="555"/>
        <v>0</v>
      </c>
      <c r="F6298" s="223">
        <f t="shared" si="555"/>
        <v>0</v>
      </c>
      <c r="G6298" s="223">
        <f t="shared" si="555"/>
        <v>0</v>
      </c>
      <c r="H6298" s="223">
        <f t="shared" si="555"/>
        <v>0</v>
      </c>
      <c r="I6298" s="223">
        <f t="shared" si="555"/>
        <v>0</v>
      </c>
      <c r="J6298" s="223">
        <f t="shared" si="555"/>
        <v>0</v>
      </c>
      <c r="K6298" s="223">
        <f t="shared" si="555"/>
        <v>0</v>
      </c>
      <c r="L6298" s="223">
        <f t="shared" si="555"/>
        <v>0</v>
      </c>
      <c r="M6298" s="223">
        <f t="shared" si="555"/>
        <v>0</v>
      </c>
      <c r="N6298" s="223">
        <f t="shared" si="555"/>
        <v>0</v>
      </c>
      <c r="O6298" s="223">
        <f t="shared" si="555"/>
        <v>0</v>
      </c>
      <c r="P6298" s="223">
        <f t="shared" si="555"/>
        <v>0</v>
      </c>
      <c r="Q6298" s="223">
        <f t="shared" si="555"/>
        <v>0</v>
      </c>
      <c r="R6298" s="223">
        <f t="shared" si="555"/>
        <v>0</v>
      </c>
    </row>
    <row r="6299" spans="1:18" hidden="1" outlineLevel="2" x14ac:dyDescent="0.25">
      <c r="A6299" s="222" t="str">
        <f>'Usages industrie'!A38</f>
        <v>Usage industriel n°35</v>
      </c>
      <c r="B6299" s="222" t="s">
        <v>41</v>
      </c>
      <c r="C6299" s="222"/>
      <c r="D6299" s="223">
        <f>IF(B$6255&lt;&gt;"",IF(B$6255='Usages industrie'!$K38,'Usages industrie'!J38,0),0)</f>
        <v>0</v>
      </c>
      <c r="E6299" s="223">
        <f t="shared" si="555"/>
        <v>0</v>
      </c>
      <c r="F6299" s="223">
        <f t="shared" si="555"/>
        <v>0</v>
      </c>
      <c r="G6299" s="223">
        <f t="shared" si="555"/>
        <v>0</v>
      </c>
      <c r="H6299" s="223">
        <f t="shared" si="555"/>
        <v>0</v>
      </c>
      <c r="I6299" s="223">
        <f t="shared" si="555"/>
        <v>0</v>
      </c>
      <c r="J6299" s="223">
        <f t="shared" si="555"/>
        <v>0</v>
      </c>
      <c r="K6299" s="223">
        <f t="shared" si="555"/>
        <v>0</v>
      </c>
      <c r="L6299" s="223">
        <f t="shared" si="555"/>
        <v>0</v>
      </c>
      <c r="M6299" s="223">
        <f t="shared" si="555"/>
        <v>0</v>
      </c>
      <c r="N6299" s="223">
        <f t="shared" si="555"/>
        <v>0</v>
      </c>
      <c r="O6299" s="223">
        <f t="shared" si="555"/>
        <v>0</v>
      </c>
      <c r="P6299" s="223">
        <f t="shared" si="555"/>
        <v>0</v>
      </c>
      <c r="Q6299" s="223">
        <f t="shared" si="555"/>
        <v>0</v>
      </c>
      <c r="R6299" s="223">
        <f t="shared" si="555"/>
        <v>0</v>
      </c>
    </row>
    <row r="6300" spans="1:18" hidden="1" outlineLevel="2" x14ac:dyDescent="0.25">
      <c r="A6300" s="222" t="str">
        <f>'Usages industrie'!A39</f>
        <v>Usage industriel n°36</v>
      </c>
      <c r="B6300" s="222" t="s">
        <v>41</v>
      </c>
      <c r="C6300" s="222"/>
      <c r="D6300" s="223">
        <f>IF(B$6255&lt;&gt;"",IF(B$6255='Usages industrie'!$K39,'Usages industrie'!J39,0),0)</f>
        <v>0</v>
      </c>
      <c r="E6300" s="223">
        <f t="shared" si="555"/>
        <v>0</v>
      </c>
      <c r="F6300" s="223">
        <f t="shared" si="555"/>
        <v>0</v>
      </c>
      <c r="G6300" s="223">
        <f t="shared" si="555"/>
        <v>0</v>
      </c>
      <c r="H6300" s="223">
        <f t="shared" si="555"/>
        <v>0</v>
      </c>
      <c r="I6300" s="223">
        <f t="shared" si="555"/>
        <v>0</v>
      </c>
      <c r="J6300" s="223">
        <f t="shared" si="555"/>
        <v>0</v>
      </c>
      <c r="K6300" s="223">
        <f t="shared" si="555"/>
        <v>0</v>
      </c>
      <c r="L6300" s="223">
        <f t="shared" si="555"/>
        <v>0</v>
      </c>
      <c r="M6300" s="223">
        <f t="shared" si="555"/>
        <v>0</v>
      </c>
      <c r="N6300" s="223">
        <f t="shared" si="555"/>
        <v>0</v>
      </c>
      <c r="O6300" s="223">
        <f t="shared" si="555"/>
        <v>0</v>
      </c>
      <c r="P6300" s="223">
        <f t="shared" si="555"/>
        <v>0</v>
      </c>
      <c r="Q6300" s="223">
        <f t="shared" si="555"/>
        <v>0</v>
      </c>
      <c r="R6300" s="223">
        <f t="shared" si="555"/>
        <v>0</v>
      </c>
    </row>
    <row r="6301" spans="1:18" hidden="1" outlineLevel="2" x14ac:dyDescent="0.25">
      <c r="A6301" s="222" t="str">
        <f>'Usages industrie'!A40</f>
        <v>Usage industriel n°37</v>
      </c>
      <c r="B6301" s="222" t="s">
        <v>41</v>
      </c>
      <c r="C6301" s="222"/>
      <c r="D6301" s="223">
        <f>IF(B$6255&lt;&gt;"",IF(B$6255='Usages industrie'!$K40,'Usages industrie'!J40,0),0)</f>
        <v>0</v>
      </c>
      <c r="E6301" s="223">
        <f t="shared" si="555"/>
        <v>0</v>
      </c>
      <c r="F6301" s="223">
        <f t="shared" si="555"/>
        <v>0</v>
      </c>
      <c r="G6301" s="223">
        <f t="shared" si="555"/>
        <v>0</v>
      </c>
      <c r="H6301" s="223">
        <f t="shared" si="555"/>
        <v>0</v>
      </c>
      <c r="I6301" s="223">
        <f t="shared" si="555"/>
        <v>0</v>
      </c>
      <c r="J6301" s="223">
        <f t="shared" si="555"/>
        <v>0</v>
      </c>
      <c r="K6301" s="223">
        <f t="shared" si="555"/>
        <v>0</v>
      </c>
      <c r="L6301" s="223">
        <f t="shared" si="555"/>
        <v>0</v>
      </c>
      <c r="M6301" s="223">
        <f t="shared" si="555"/>
        <v>0</v>
      </c>
      <c r="N6301" s="223">
        <f t="shared" si="555"/>
        <v>0</v>
      </c>
      <c r="O6301" s="223">
        <f t="shared" si="555"/>
        <v>0</v>
      </c>
      <c r="P6301" s="223">
        <f t="shared" si="555"/>
        <v>0</v>
      </c>
      <c r="Q6301" s="223">
        <f t="shared" si="555"/>
        <v>0</v>
      </c>
      <c r="R6301" s="223">
        <f t="shared" si="555"/>
        <v>0</v>
      </c>
    </row>
    <row r="6302" spans="1:18" hidden="1" outlineLevel="2" x14ac:dyDescent="0.25">
      <c r="A6302" s="222" t="str">
        <f>'Usages industrie'!A41</f>
        <v>Usage industriel n°38</v>
      </c>
      <c r="B6302" s="222" t="s">
        <v>41</v>
      </c>
      <c r="C6302" s="222"/>
      <c r="D6302" s="223">
        <f>IF(B$6255&lt;&gt;"",IF(B$6255='Usages industrie'!$K41,'Usages industrie'!J41,0),0)</f>
        <v>0</v>
      </c>
      <c r="E6302" s="223">
        <f t="shared" si="555"/>
        <v>0</v>
      </c>
      <c r="F6302" s="223">
        <f t="shared" si="555"/>
        <v>0</v>
      </c>
      <c r="G6302" s="223">
        <f t="shared" si="555"/>
        <v>0</v>
      </c>
      <c r="H6302" s="223">
        <f t="shared" si="555"/>
        <v>0</v>
      </c>
      <c r="I6302" s="223">
        <f t="shared" si="555"/>
        <v>0</v>
      </c>
      <c r="J6302" s="223">
        <f t="shared" si="555"/>
        <v>0</v>
      </c>
      <c r="K6302" s="223">
        <f t="shared" si="555"/>
        <v>0</v>
      </c>
      <c r="L6302" s="223">
        <f t="shared" si="555"/>
        <v>0</v>
      </c>
      <c r="M6302" s="223">
        <f t="shared" si="555"/>
        <v>0</v>
      </c>
      <c r="N6302" s="223">
        <f t="shared" si="555"/>
        <v>0</v>
      </c>
      <c r="O6302" s="223">
        <f t="shared" si="555"/>
        <v>0</v>
      </c>
      <c r="P6302" s="223">
        <f t="shared" si="555"/>
        <v>0</v>
      </c>
      <c r="Q6302" s="223">
        <f t="shared" si="555"/>
        <v>0</v>
      </c>
      <c r="R6302" s="223">
        <f t="shared" si="555"/>
        <v>0</v>
      </c>
    </row>
    <row r="6303" spans="1:18" hidden="1" outlineLevel="2" x14ac:dyDescent="0.25">
      <c r="A6303" s="222" t="str">
        <f>'Usages industrie'!A42</f>
        <v>Usage industriel n°39</v>
      </c>
      <c r="B6303" s="222" t="s">
        <v>41</v>
      </c>
      <c r="C6303" s="222"/>
      <c r="D6303" s="223">
        <f>IF(B$6255&lt;&gt;"",IF(B$6255='Usages industrie'!$K42,'Usages industrie'!J42,0),0)</f>
        <v>0</v>
      </c>
      <c r="E6303" s="223">
        <f t="shared" si="555"/>
        <v>0</v>
      </c>
      <c r="F6303" s="223">
        <f t="shared" si="555"/>
        <v>0</v>
      </c>
      <c r="G6303" s="223">
        <f t="shared" si="555"/>
        <v>0</v>
      </c>
      <c r="H6303" s="223">
        <f t="shared" si="555"/>
        <v>0</v>
      </c>
      <c r="I6303" s="223">
        <f t="shared" si="555"/>
        <v>0</v>
      </c>
      <c r="J6303" s="223">
        <f t="shared" si="555"/>
        <v>0</v>
      </c>
      <c r="K6303" s="223">
        <f t="shared" si="555"/>
        <v>0</v>
      </c>
      <c r="L6303" s="223">
        <f t="shared" si="555"/>
        <v>0</v>
      </c>
      <c r="M6303" s="223">
        <f t="shared" si="555"/>
        <v>0</v>
      </c>
      <c r="N6303" s="223">
        <f t="shared" si="555"/>
        <v>0</v>
      </c>
      <c r="O6303" s="223">
        <f t="shared" si="555"/>
        <v>0</v>
      </c>
      <c r="P6303" s="223">
        <f t="shared" si="555"/>
        <v>0</v>
      </c>
      <c r="Q6303" s="223">
        <f t="shared" si="555"/>
        <v>0</v>
      </c>
      <c r="R6303" s="223">
        <f t="shared" si="555"/>
        <v>0</v>
      </c>
    </row>
    <row r="6304" spans="1:18" hidden="1" outlineLevel="2" x14ac:dyDescent="0.25">
      <c r="A6304" s="222" t="str">
        <f>'Usages industrie'!A43</f>
        <v>Usage industriel n°40</v>
      </c>
      <c r="B6304" s="222" t="s">
        <v>41</v>
      </c>
      <c r="C6304" s="222"/>
      <c r="D6304" s="223">
        <f>IF(B$6255&lt;&gt;"",IF(B$6255='Usages industrie'!$K43,'Usages industrie'!J43,0),0)</f>
        <v>0</v>
      </c>
      <c r="E6304" s="223">
        <f t="shared" si="555"/>
        <v>0</v>
      </c>
      <c r="F6304" s="223">
        <f t="shared" si="555"/>
        <v>0</v>
      </c>
      <c r="G6304" s="223">
        <f t="shared" si="555"/>
        <v>0</v>
      </c>
      <c r="H6304" s="223">
        <f t="shared" si="555"/>
        <v>0</v>
      </c>
      <c r="I6304" s="223">
        <f t="shared" si="555"/>
        <v>0</v>
      </c>
      <c r="J6304" s="223">
        <f t="shared" si="555"/>
        <v>0</v>
      </c>
      <c r="K6304" s="223">
        <f t="shared" si="555"/>
        <v>0</v>
      </c>
      <c r="L6304" s="223">
        <f t="shared" si="555"/>
        <v>0</v>
      </c>
      <c r="M6304" s="223">
        <f t="shared" si="555"/>
        <v>0</v>
      </c>
      <c r="N6304" s="223">
        <f t="shared" si="555"/>
        <v>0</v>
      </c>
      <c r="O6304" s="223">
        <f t="shared" si="555"/>
        <v>0</v>
      </c>
      <c r="P6304" s="223">
        <f t="shared" si="555"/>
        <v>0</v>
      </c>
      <c r="Q6304" s="223">
        <f t="shared" si="555"/>
        <v>0</v>
      </c>
      <c r="R6304" s="223">
        <f t="shared" si="555"/>
        <v>0</v>
      </c>
    </row>
    <row r="6305" spans="1:18" hidden="1" outlineLevel="2" x14ac:dyDescent="0.25">
      <c r="A6305" s="222" t="str">
        <f>'Usages industrie'!A44</f>
        <v>Usage industriel n°41</v>
      </c>
      <c r="B6305" s="222" t="s">
        <v>41</v>
      </c>
      <c r="C6305" s="222"/>
      <c r="D6305" s="223">
        <f>IF(B$6255&lt;&gt;"",IF(B$6255='Usages industrie'!$K44,'Usages industrie'!J44,0),0)</f>
        <v>0</v>
      </c>
      <c r="E6305" s="223">
        <f t="shared" ref="E6305:R6314" si="556">$D6305</f>
        <v>0</v>
      </c>
      <c r="F6305" s="223">
        <f t="shared" si="556"/>
        <v>0</v>
      </c>
      <c r="G6305" s="223">
        <f t="shared" si="556"/>
        <v>0</v>
      </c>
      <c r="H6305" s="223">
        <f t="shared" si="556"/>
        <v>0</v>
      </c>
      <c r="I6305" s="223">
        <f t="shared" si="556"/>
        <v>0</v>
      </c>
      <c r="J6305" s="223">
        <f t="shared" si="556"/>
        <v>0</v>
      </c>
      <c r="K6305" s="223">
        <f t="shared" si="556"/>
        <v>0</v>
      </c>
      <c r="L6305" s="223">
        <f t="shared" si="556"/>
        <v>0</v>
      </c>
      <c r="M6305" s="223">
        <f t="shared" si="556"/>
        <v>0</v>
      </c>
      <c r="N6305" s="223">
        <f t="shared" si="556"/>
        <v>0</v>
      </c>
      <c r="O6305" s="223">
        <f t="shared" si="556"/>
        <v>0</v>
      </c>
      <c r="P6305" s="223">
        <f t="shared" si="556"/>
        <v>0</v>
      </c>
      <c r="Q6305" s="223">
        <f t="shared" si="556"/>
        <v>0</v>
      </c>
      <c r="R6305" s="223">
        <f t="shared" si="556"/>
        <v>0</v>
      </c>
    </row>
    <row r="6306" spans="1:18" hidden="1" outlineLevel="2" x14ac:dyDescent="0.25">
      <c r="A6306" s="222" t="str">
        <f>'Usages industrie'!A45</f>
        <v>Usage industriel n°42</v>
      </c>
      <c r="B6306" s="222" t="s">
        <v>41</v>
      </c>
      <c r="C6306" s="222"/>
      <c r="D6306" s="223">
        <f>IF(B$6255&lt;&gt;"",IF(B$6255='Usages industrie'!$K45,'Usages industrie'!J45,0),0)</f>
        <v>0</v>
      </c>
      <c r="E6306" s="223">
        <f t="shared" si="556"/>
        <v>0</v>
      </c>
      <c r="F6306" s="223">
        <f t="shared" si="556"/>
        <v>0</v>
      </c>
      <c r="G6306" s="223">
        <f t="shared" si="556"/>
        <v>0</v>
      </c>
      <c r="H6306" s="223">
        <f t="shared" si="556"/>
        <v>0</v>
      </c>
      <c r="I6306" s="223">
        <f t="shared" si="556"/>
        <v>0</v>
      </c>
      <c r="J6306" s="223">
        <f t="shared" si="556"/>
        <v>0</v>
      </c>
      <c r="K6306" s="223">
        <f t="shared" si="556"/>
        <v>0</v>
      </c>
      <c r="L6306" s="223">
        <f t="shared" si="556"/>
        <v>0</v>
      </c>
      <c r="M6306" s="223">
        <f t="shared" si="556"/>
        <v>0</v>
      </c>
      <c r="N6306" s="223">
        <f t="shared" si="556"/>
        <v>0</v>
      </c>
      <c r="O6306" s="223">
        <f t="shared" si="556"/>
        <v>0</v>
      </c>
      <c r="P6306" s="223">
        <f t="shared" si="556"/>
        <v>0</v>
      </c>
      <c r="Q6306" s="223">
        <f t="shared" si="556"/>
        <v>0</v>
      </c>
      <c r="R6306" s="223">
        <f t="shared" si="556"/>
        <v>0</v>
      </c>
    </row>
    <row r="6307" spans="1:18" hidden="1" outlineLevel="2" x14ac:dyDescent="0.25">
      <c r="A6307" s="222" t="str">
        <f>'Usages industrie'!A46</f>
        <v>Usage industriel n°43</v>
      </c>
      <c r="B6307" s="222" t="s">
        <v>41</v>
      </c>
      <c r="C6307" s="222"/>
      <c r="D6307" s="223">
        <f>IF(B$6255&lt;&gt;"",IF(B$6255='Usages industrie'!$K46,'Usages industrie'!J46,0),0)</f>
        <v>0</v>
      </c>
      <c r="E6307" s="223">
        <f t="shared" si="556"/>
        <v>0</v>
      </c>
      <c r="F6307" s="223">
        <f t="shared" si="556"/>
        <v>0</v>
      </c>
      <c r="G6307" s="223">
        <f t="shared" si="556"/>
        <v>0</v>
      </c>
      <c r="H6307" s="223">
        <f t="shared" si="556"/>
        <v>0</v>
      </c>
      <c r="I6307" s="223">
        <f t="shared" si="556"/>
        <v>0</v>
      </c>
      <c r="J6307" s="223">
        <f t="shared" si="556"/>
        <v>0</v>
      </c>
      <c r="K6307" s="223">
        <f t="shared" si="556"/>
        <v>0</v>
      </c>
      <c r="L6307" s="223">
        <f t="shared" si="556"/>
        <v>0</v>
      </c>
      <c r="M6307" s="223">
        <f t="shared" si="556"/>
        <v>0</v>
      </c>
      <c r="N6307" s="223">
        <f t="shared" si="556"/>
        <v>0</v>
      </c>
      <c r="O6307" s="223">
        <f t="shared" si="556"/>
        <v>0</v>
      </c>
      <c r="P6307" s="223">
        <f t="shared" si="556"/>
        <v>0</v>
      </c>
      <c r="Q6307" s="223">
        <f t="shared" si="556"/>
        <v>0</v>
      </c>
      <c r="R6307" s="223">
        <f t="shared" si="556"/>
        <v>0</v>
      </c>
    </row>
    <row r="6308" spans="1:18" hidden="1" outlineLevel="2" x14ac:dyDescent="0.25">
      <c r="A6308" s="222" t="str">
        <f>'Usages industrie'!A47</f>
        <v>Usage industriel n°44</v>
      </c>
      <c r="B6308" s="222" t="s">
        <v>41</v>
      </c>
      <c r="C6308" s="222"/>
      <c r="D6308" s="223">
        <f>IF(B$6255&lt;&gt;"",IF(B$6255='Usages industrie'!$K47,'Usages industrie'!J47,0),0)</f>
        <v>0</v>
      </c>
      <c r="E6308" s="223">
        <f t="shared" si="556"/>
        <v>0</v>
      </c>
      <c r="F6308" s="223">
        <f t="shared" si="556"/>
        <v>0</v>
      </c>
      <c r="G6308" s="223">
        <f t="shared" si="556"/>
        <v>0</v>
      </c>
      <c r="H6308" s="223">
        <f t="shared" si="556"/>
        <v>0</v>
      </c>
      <c r="I6308" s="223">
        <f t="shared" si="556"/>
        <v>0</v>
      </c>
      <c r="J6308" s="223">
        <f t="shared" si="556"/>
        <v>0</v>
      </c>
      <c r="K6308" s="223">
        <f t="shared" si="556"/>
        <v>0</v>
      </c>
      <c r="L6308" s="223">
        <f t="shared" si="556"/>
        <v>0</v>
      </c>
      <c r="M6308" s="223">
        <f t="shared" si="556"/>
        <v>0</v>
      </c>
      <c r="N6308" s="223">
        <f t="shared" si="556"/>
        <v>0</v>
      </c>
      <c r="O6308" s="223">
        <f t="shared" si="556"/>
        <v>0</v>
      </c>
      <c r="P6308" s="223">
        <f t="shared" si="556"/>
        <v>0</v>
      </c>
      <c r="Q6308" s="223">
        <f t="shared" si="556"/>
        <v>0</v>
      </c>
      <c r="R6308" s="223">
        <f t="shared" si="556"/>
        <v>0</v>
      </c>
    </row>
    <row r="6309" spans="1:18" hidden="1" outlineLevel="2" x14ac:dyDescent="0.25">
      <c r="A6309" s="222" t="str">
        <f>'Usages industrie'!A48</f>
        <v>Usage industriel n°45</v>
      </c>
      <c r="B6309" s="222" t="s">
        <v>41</v>
      </c>
      <c r="C6309" s="222"/>
      <c r="D6309" s="223">
        <f>IF(B$6255&lt;&gt;"",IF(B$6255='Usages industrie'!$K48,'Usages industrie'!J48,0),0)</f>
        <v>0</v>
      </c>
      <c r="E6309" s="223">
        <f t="shared" si="556"/>
        <v>0</v>
      </c>
      <c r="F6309" s="223">
        <f t="shared" si="556"/>
        <v>0</v>
      </c>
      <c r="G6309" s="223">
        <f t="shared" si="556"/>
        <v>0</v>
      </c>
      <c r="H6309" s="223">
        <f t="shared" si="556"/>
        <v>0</v>
      </c>
      <c r="I6309" s="223">
        <f t="shared" si="556"/>
        <v>0</v>
      </c>
      <c r="J6309" s="223">
        <f t="shared" si="556"/>
        <v>0</v>
      </c>
      <c r="K6309" s="223">
        <f t="shared" si="556"/>
        <v>0</v>
      </c>
      <c r="L6309" s="223">
        <f t="shared" si="556"/>
        <v>0</v>
      </c>
      <c r="M6309" s="223">
        <f t="shared" si="556"/>
        <v>0</v>
      </c>
      <c r="N6309" s="223">
        <f t="shared" si="556"/>
        <v>0</v>
      </c>
      <c r="O6309" s="223">
        <f t="shared" si="556"/>
        <v>0</v>
      </c>
      <c r="P6309" s="223">
        <f t="shared" si="556"/>
        <v>0</v>
      </c>
      <c r="Q6309" s="223">
        <f t="shared" si="556"/>
        <v>0</v>
      </c>
      <c r="R6309" s="223">
        <f t="shared" si="556"/>
        <v>0</v>
      </c>
    </row>
    <row r="6310" spans="1:18" hidden="1" outlineLevel="2" x14ac:dyDescent="0.25">
      <c r="A6310" s="222" t="str">
        <f>'Usages industrie'!A49</f>
        <v>Usage industriel n°46</v>
      </c>
      <c r="B6310" s="222" t="s">
        <v>41</v>
      </c>
      <c r="C6310" s="222"/>
      <c r="D6310" s="223">
        <f>IF(B$6255&lt;&gt;"",IF(B$6255='Usages industrie'!$K49,'Usages industrie'!J49,0),0)</f>
        <v>0</v>
      </c>
      <c r="E6310" s="223">
        <f t="shared" si="556"/>
        <v>0</v>
      </c>
      <c r="F6310" s="223">
        <f t="shared" si="556"/>
        <v>0</v>
      </c>
      <c r="G6310" s="223">
        <f t="shared" si="556"/>
        <v>0</v>
      </c>
      <c r="H6310" s="223">
        <f t="shared" si="556"/>
        <v>0</v>
      </c>
      <c r="I6310" s="223">
        <f t="shared" si="556"/>
        <v>0</v>
      </c>
      <c r="J6310" s="223">
        <f t="shared" si="556"/>
        <v>0</v>
      </c>
      <c r="K6310" s="223">
        <f t="shared" si="556"/>
        <v>0</v>
      </c>
      <c r="L6310" s="223">
        <f t="shared" si="556"/>
        <v>0</v>
      </c>
      <c r="M6310" s="223">
        <f t="shared" si="556"/>
        <v>0</v>
      </c>
      <c r="N6310" s="223">
        <f t="shared" si="556"/>
        <v>0</v>
      </c>
      <c r="O6310" s="223">
        <f t="shared" si="556"/>
        <v>0</v>
      </c>
      <c r="P6310" s="223">
        <f t="shared" si="556"/>
        <v>0</v>
      </c>
      <c r="Q6310" s="223">
        <f t="shared" si="556"/>
        <v>0</v>
      </c>
      <c r="R6310" s="223">
        <f t="shared" si="556"/>
        <v>0</v>
      </c>
    </row>
    <row r="6311" spans="1:18" hidden="1" outlineLevel="2" x14ac:dyDescent="0.25">
      <c r="A6311" s="222" t="str">
        <f>'Usages industrie'!A50</f>
        <v>Usage industriel n°47</v>
      </c>
      <c r="B6311" s="222" t="s">
        <v>41</v>
      </c>
      <c r="C6311" s="222"/>
      <c r="D6311" s="223">
        <f>IF(B$6255&lt;&gt;"",IF(B$6255='Usages industrie'!$K50,'Usages industrie'!J50,0),0)</f>
        <v>0</v>
      </c>
      <c r="E6311" s="223">
        <f t="shared" si="556"/>
        <v>0</v>
      </c>
      <c r="F6311" s="223">
        <f t="shared" si="556"/>
        <v>0</v>
      </c>
      <c r="G6311" s="223">
        <f t="shared" si="556"/>
        <v>0</v>
      </c>
      <c r="H6311" s="223">
        <f t="shared" si="556"/>
        <v>0</v>
      </c>
      <c r="I6311" s="223">
        <f t="shared" si="556"/>
        <v>0</v>
      </c>
      <c r="J6311" s="223">
        <f t="shared" si="556"/>
        <v>0</v>
      </c>
      <c r="K6311" s="223">
        <f t="shared" si="556"/>
        <v>0</v>
      </c>
      <c r="L6311" s="223">
        <f t="shared" si="556"/>
        <v>0</v>
      </c>
      <c r="M6311" s="223">
        <f t="shared" si="556"/>
        <v>0</v>
      </c>
      <c r="N6311" s="223">
        <f t="shared" si="556"/>
        <v>0</v>
      </c>
      <c r="O6311" s="223">
        <f t="shared" si="556"/>
        <v>0</v>
      </c>
      <c r="P6311" s="223">
        <f t="shared" si="556"/>
        <v>0</v>
      </c>
      <c r="Q6311" s="223">
        <f t="shared" si="556"/>
        <v>0</v>
      </c>
      <c r="R6311" s="223">
        <f t="shared" si="556"/>
        <v>0</v>
      </c>
    </row>
    <row r="6312" spans="1:18" hidden="1" outlineLevel="2" x14ac:dyDescent="0.25">
      <c r="A6312" s="222" t="str">
        <f>'Usages industrie'!A51</f>
        <v>Usage industriel n°48</v>
      </c>
      <c r="B6312" s="222" t="s">
        <v>41</v>
      </c>
      <c r="C6312" s="222"/>
      <c r="D6312" s="223">
        <f>IF(B$6255&lt;&gt;"",IF(B$6255='Usages industrie'!$K51,'Usages industrie'!J51,0),0)</f>
        <v>0</v>
      </c>
      <c r="E6312" s="223">
        <f t="shared" si="556"/>
        <v>0</v>
      </c>
      <c r="F6312" s="223">
        <f t="shared" si="556"/>
        <v>0</v>
      </c>
      <c r="G6312" s="223">
        <f t="shared" si="556"/>
        <v>0</v>
      </c>
      <c r="H6312" s="223">
        <f t="shared" si="556"/>
        <v>0</v>
      </c>
      <c r="I6312" s="223">
        <f t="shared" si="556"/>
        <v>0</v>
      </c>
      <c r="J6312" s="223">
        <f t="shared" si="556"/>
        <v>0</v>
      </c>
      <c r="K6312" s="223">
        <f t="shared" si="556"/>
        <v>0</v>
      </c>
      <c r="L6312" s="223">
        <f t="shared" si="556"/>
        <v>0</v>
      </c>
      <c r="M6312" s="223">
        <f t="shared" si="556"/>
        <v>0</v>
      </c>
      <c r="N6312" s="223">
        <f t="shared" si="556"/>
        <v>0</v>
      </c>
      <c r="O6312" s="223">
        <f t="shared" si="556"/>
        <v>0</v>
      </c>
      <c r="P6312" s="223">
        <f t="shared" si="556"/>
        <v>0</v>
      </c>
      <c r="Q6312" s="223">
        <f t="shared" si="556"/>
        <v>0</v>
      </c>
      <c r="R6312" s="223">
        <f t="shared" si="556"/>
        <v>0</v>
      </c>
    </row>
    <row r="6313" spans="1:18" hidden="1" outlineLevel="2" x14ac:dyDescent="0.25">
      <c r="A6313" s="222" t="str">
        <f>'Usages industrie'!A52</f>
        <v>Usage industriel n°49</v>
      </c>
      <c r="B6313" s="222" t="s">
        <v>41</v>
      </c>
      <c r="C6313" s="222"/>
      <c r="D6313" s="223">
        <f>IF(B$6255&lt;&gt;"",IF(B$6255='Usages industrie'!$K52,'Usages industrie'!J52,0),0)</f>
        <v>0</v>
      </c>
      <c r="E6313" s="223">
        <f t="shared" si="556"/>
        <v>0</v>
      </c>
      <c r="F6313" s="223">
        <f t="shared" si="556"/>
        <v>0</v>
      </c>
      <c r="G6313" s="223">
        <f t="shared" si="556"/>
        <v>0</v>
      </c>
      <c r="H6313" s="223">
        <f t="shared" si="556"/>
        <v>0</v>
      </c>
      <c r="I6313" s="223">
        <f t="shared" si="556"/>
        <v>0</v>
      </c>
      <c r="J6313" s="223">
        <f t="shared" si="556"/>
        <v>0</v>
      </c>
      <c r="K6313" s="223">
        <f t="shared" si="556"/>
        <v>0</v>
      </c>
      <c r="L6313" s="223">
        <f t="shared" si="556"/>
        <v>0</v>
      </c>
      <c r="M6313" s="223">
        <f t="shared" si="556"/>
        <v>0</v>
      </c>
      <c r="N6313" s="223">
        <f t="shared" si="556"/>
        <v>0</v>
      </c>
      <c r="O6313" s="223">
        <f t="shared" si="556"/>
        <v>0</v>
      </c>
      <c r="P6313" s="223">
        <f t="shared" si="556"/>
        <v>0</v>
      </c>
      <c r="Q6313" s="223">
        <f t="shared" si="556"/>
        <v>0</v>
      </c>
      <c r="R6313" s="223">
        <f t="shared" si="556"/>
        <v>0</v>
      </c>
    </row>
    <row r="6314" spans="1:18" hidden="1" outlineLevel="2" x14ac:dyDescent="0.25">
      <c r="A6314" s="222" t="str">
        <f>'Usages industrie'!A53</f>
        <v>Usage industriel n°50</v>
      </c>
      <c r="B6314" s="222" t="s">
        <v>41</v>
      </c>
      <c r="C6314" s="222"/>
      <c r="D6314" s="223">
        <f>IF(B$6255&lt;&gt;"",IF(B$6255='Usages industrie'!$K53,'Usages industrie'!J53,0),0)</f>
        <v>0</v>
      </c>
      <c r="E6314" s="223">
        <f t="shared" si="556"/>
        <v>0</v>
      </c>
      <c r="F6314" s="223">
        <f t="shared" si="556"/>
        <v>0</v>
      </c>
      <c r="G6314" s="223">
        <f t="shared" si="556"/>
        <v>0</v>
      </c>
      <c r="H6314" s="223">
        <f t="shared" si="556"/>
        <v>0</v>
      </c>
      <c r="I6314" s="223">
        <f t="shared" si="556"/>
        <v>0</v>
      </c>
      <c r="J6314" s="223">
        <f t="shared" si="556"/>
        <v>0</v>
      </c>
      <c r="K6314" s="223">
        <f t="shared" si="556"/>
        <v>0</v>
      </c>
      <c r="L6314" s="223">
        <f t="shared" si="556"/>
        <v>0</v>
      </c>
      <c r="M6314" s="223">
        <f t="shared" si="556"/>
        <v>0</v>
      </c>
      <c r="N6314" s="223">
        <f t="shared" si="556"/>
        <v>0</v>
      </c>
      <c r="O6314" s="223">
        <f t="shared" si="556"/>
        <v>0</v>
      </c>
      <c r="P6314" s="223">
        <f t="shared" si="556"/>
        <v>0</v>
      </c>
      <c r="Q6314" s="223">
        <f t="shared" si="556"/>
        <v>0</v>
      </c>
      <c r="R6314" s="223">
        <f t="shared" si="556"/>
        <v>0</v>
      </c>
    </row>
    <row r="6315" spans="1:18" hidden="1" outlineLevel="1" collapsed="1" x14ac:dyDescent="0.25">
      <c r="A6315" s="222" t="s">
        <v>649</v>
      </c>
      <c r="B6315" s="222"/>
      <c r="C6315" s="222"/>
      <c r="D6315" s="223">
        <f t="shared" ref="D6315:R6315" si="557">SUM(D6265:D6314)</f>
        <v>0</v>
      </c>
      <c r="E6315" s="223">
        <f t="shared" si="557"/>
        <v>0</v>
      </c>
      <c r="F6315" s="223">
        <f t="shared" si="557"/>
        <v>0</v>
      </c>
      <c r="G6315" s="223">
        <f t="shared" si="557"/>
        <v>0</v>
      </c>
      <c r="H6315" s="223">
        <f t="shared" si="557"/>
        <v>0</v>
      </c>
      <c r="I6315" s="223">
        <f t="shared" si="557"/>
        <v>0</v>
      </c>
      <c r="J6315" s="223">
        <f t="shared" si="557"/>
        <v>0</v>
      </c>
      <c r="K6315" s="223">
        <f t="shared" si="557"/>
        <v>0</v>
      </c>
      <c r="L6315" s="223">
        <f t="shared" si="557"/>
        <v>0</v>
      </c>
      <c r="M6315" s="223">
        <f t="shared" si="557"/>
        <v>0</v>
      </c>
      <c r="N6315" s="223">
        <f t="shared" si="557"/>
        <v>0</v>
      </c>
      <c r="O6315" s="223">
        <f t="shared" si="557"/>
        <v>0</v>
      </c>
      <c r="P6315" s="223">
        <f t="shared" si="557"/>
        <v>0</v>
      </c>
      <c r="Q6315" s="223">
        <f t="shared" si="557"/>
        <v>0</v>
      </c>
      <c r="R6315" s="223">
        <f t="shared" si="557"/>
        <v>0</v>
      </c>
    </row>
    <row r="6316" spans="1:18" hidden="1" outlineLevel="2" x14ac:dyDescent="0.25">
      <c r="A6316" s="222" t="str">
        <f>'Usages industrie'!A4</f>
        <v>Usage industriel n°1</v>
      </c>
      <c r="B6316" s="222" t="s">
        <v>645</v>
      </c>
      <c r="C6316" s="222"/>
      <c r="D6316" s="223">
        <f>D6265*'Usages industrie'!$P4*(1+'Usages industrie'!$Q4)^(D$6259-$D$6259)/1000</f>
        <v>0</v>
      </c>
      <c r="E6316" s="223">
        <f>E6265*'Usages industrie'!$P4*(1+'Usages industrie'!$Q4)^(E$6259-$D$6259)/1000</f>
        <v>0</v>
      </c>
      <c r="F6316" s="223">
        <f>F6265*'Usages industrie'!$P4*(1+'Usages industrie'!$Q4)^(F$6259-$D$6259)/1000</f>
        <v>0</v>
      </c>
      <c r="G6316" s="223">
        <f>G6265*'Usages industrie'!$P4*(1+'Usages industrie'!$Q4)^(G$6259-$D$6259)/1000</f>
        <v>0</v>
      </c>
      <c r="H6316" s="223">
        <f>H6265*'Usages industrie'!$P4*(1+'Usages industrie'!$Q4)^(H$6259-$D$6259)/1000</f>
        <v>0</v>
      </c>
      <c r="I6316" s="223">
        <f>I6265*'Usages industrie'!$P4*(1+'Usages industrie'!$Q4)^(I$6259-$D$6259)/1000</f>
        <v>0</v>
      </c>
      <c r="J6316" s="223">
        <f>J6265*'Usages industrie'!$P4*(1+'Usages industrie'!$Q4)^(J$6259-$D$6259)/1000</f>
        <v>0</v>
      </c>
      <c r="K6316" s="223">
        <f>K6265*'Usages industrie'!$P4*(1+'Usages industrie'!$Q4)^(K$6259-$D$6259)/1000</f>
        <v>0</v>
      </c>
      <c r="L6316" s="223">
        <f>L6265*'Usages industrie'!$P4*(1+'Usages industrie'!$Q4)^(L$6259-$D$6259)/1000</f>
        <v>0</v>
      </c>
      <c r="M6316" s="223">
        <f>M6265*'Usages industrie'!$P4*(1+'Usages industrie'!$Q4)^(M$6259-$D$6259)/1000</f>
        <v>0</v>
      </c>
      <c r="N6316" s="223">
        <f>N6265*'Usages industrie'!$P4*(1+'Usages industrie'!$Q4)^(N$6259-$D$6259)/1000</f>
        <v>0</v>
      </c>
      <c r="O6316" s="223">
        <f>O6265*'Usages industrie'!$P4*(1+'Usages industrie'!$Q4)^(O$6259-$D$6259)/1000</f>
        <v>0</v>
      </c>
      <c r="P6316" s="223">
        <f>P6265*'Usages industrie'!$P4*(1+'Usages industrie'!$Q4)^(P$6259-$D$6259)/1000</f>
        <v>0</v>
      </c>
      <c r="Q6316" s="223">
        <f>Q6265*'Usages industrie'!$P4*(1+'Usages industrie'!$Q4)^(Q$6259-$D$6259)/1000</f>
        <v>0</v>
      </c>
      <c r="R6316" s="223">
        <f>R6265*'Usages industrie'!$P4*(1+'Usages industrie'!$Q4)^(R$6259-$D$6259)/1000</f>
        <v>0</v>
      </c>
    </row>
    <row r="6317" spans="1:18" hidden="1" outlineLevel="2" x14ac:dyDescent="0.25">
      <c r="A6317" s="222" t="str">
        <f>'Usages industrie'!A5</f>
        <v>Usage industriel n°2</v>
      </c>
      <c r="B6317" s="222" t="s">
        <v>645</v>
      </c>
      <c r="C6317" s="222"/>
      <c r="D6317" s="223">
        <f>D6266*'Usages industrie'!$P5*(1+'Usages industrie'!$Q5)^(D$6259-$D$6259)/1000</f>
        <v>0</v>
      </c>
      <c r="E6317" s="223">
        <f>E6266*'Usages industrie'!$P5*(1+'Usages industrie'!$Q5)^(E$6259-$D$6259)/1000</f>
        <v>0</v>
      </c>
      <c r="F6317" s="223">
        <f>F6266*'Usages industrie'!$P5*(1+'Usages industrie'!$Q5)^(F$6259-$D$6259)/1000</f>
        <v>0</v>
      </c>
      <c r="G6317" s="223">
        <f>G6266*'Usages industrie'!$P5*(1+'Usages industrie'!$Q5)^(G$6259-$D$6259)/1000</f>
        <v>0</v>
      </c>
      <c r="H6317" s="223">
        <f>H6266*'Usages industrie'!$P5*(1+'Usages industrie'!$Q5)^(H$6259-$D$6259)/1000</f>
        <v>0</v>
      </c>
      <c r="I6317" s="223">
        <f>I6266*'Usages industrie'!$P5*(1+'Usages industrie'!$Q5)^(I$6259-$D$6259)/1000</f>
        <v>0</v>
      </c>
      <c r="J6317" s="223">
        <f>J6266*'Usages industrie'!$P5*(1+'Usages industrie'!$Q5)^(J$6259-$D$6259)/1000</f>
        <v>0</v>
      </c>
      <c r="K6317" s="223">
        <f>K6266*'Usages industrie'!$P5*(1+'Usages industrie'!$Q5)^(K$6259-$D$6259)/1000</f>
        <v>0</v>
      </c>
      <c r="L6317" s="223">
        <f>L6266*'Usages industrie'!$P5*(1+'Usages industrie'!$Q5)^(L$6259-$D$6259)/1000</f>
        <v>0</v>
      </c>
      <c r="M6317" s="223">
        <f>M6266*'Usages industrie'!$P5*(1+'Usages industrie'!$Q5)^(M$6259-$D$6259)/1000</f>
        <v>0</v>
      </c>
      <c r="N6317" s="223">
        <f>N6266*'Usages industrie'!$P5*(1+'Usages industrie'!$Q5)^(N$6259-$D$6259)/1000</f>
        <v>0</v>
      </c>
      <c r="O6317" s="223">
        <f>O6266*'Usages industrie'!$P5*(1+'Usages industrie'!$Q5)^(O$6259-$D$6259)/1000</f>
        <v>0</v>
      </c>
      <c r="P6317" s="223">
        <f>P6266*'Usages industrie'!$P5*(1+'Usages industrie'!$Q5)^(P$6259-$D$6259)/1000</f>
        <v>0</v>
      </c>
      <c r="Q6317" s="223">
        <f>Q6266*'Usages industrie'!$P5*(1+'Usages industrie'!$Q5)^(Q$6259-$D$6259)/1000</f>
        <v>0</v>
      </c>
      <c r="R6317" s="223">
        <f>R6266*'Usages industrie'!$P5*(1+'Usages industrie'!$Q5)^(R$6259-$D$6259)/1000</f>
        <v>0</v>
      </c>
    </row>
    <row r="6318" spans="1:18" hidden="1" outlineLevel="2" x14ac:dyDescent="0.25">
      <c r="A6318" s="222" t="str">
        <f>'Usages industrie'!A6</f>
        <v>Usage industriel n°3</v>
      </c>
      <c r="B6318" s="222" t="s">
        <v>645</v>
      </c>
      <c r="C6318" s="222"/>
      <c r="D6318" s="223">
        <f>D6267*'Usages industrie'!$P6*(1+'Usages industrie'!$Q6)^(D$6259-$D$6259)/1000</f>
        <v>0</v>
      </c>
      <c r="E6318" s="223">
        <f>E6267*'Usages industrie'!$P6*(1+'Usages industrie'!$Q6)^(E$6259-$D$6259)/1000</f>
        <v>0</v>
      </c>
      <c r="F6318" s="223">
        <f>F6267*'Usages industrie'!$P6*(1+'Usages industrie'!$Q6)^(F$6259-$D$6259)/1000</f>
        <v>0</v>
      </c>
      <c r="G6318" s="223">
        <f>G6267*'Usages industrie'!$P6*(1+'Usages industrie'!$Q6)^(G$6259-$D$6259)/1000</f>
        <v>0</v>
      </c>
      <c r="H6318" s="223">
        <f>H6267*'Usages industrie'!$P6*(1+'Usages industrie'!$Q6)^(H$6259-$D$6259)/1000</f>
        <v>0</v>
      </c>
      <c r="I6318" s="223">
        <f>I6267*'Usages industrie'!$P6*(1+'Usages industrie'!$Q6)^(I$6259-$D$6259)/1000</f>
        <v>0</v>
      </c>
      <c r="J6318" s="223">
        <f>J6267*'Usages industrie'!$P6*(1+'Usages industrie'!$Q6)^(J$6259-$D$6259)/1000</f>
        <v>0</v>
      </c>
      <c r="K6318" s="223">
        <f>K6267*'Usages industrie'!$P6*(1+'Usages industrie'!$Q6)^(K$6259-$D$6259)/1000</f>
        <v>0</v>
      </c>
      <c r="L6318" s="223">
        <f>L6267*'Usages industrie'!$P6*(1+'Usages industrie'!$Q6)^(L$6259-$D$6259)/1000</f>
        <v>0</v>
      </c>
      <c r="M6318" s="223">
        <f>M6267*'Usages industrie'!$P6*(1+'Usages industrie'!$Q6)^(M$6259-$D$6259)/1000</f>
        <v>0</v>
      </c>
      <c r="N6318" s="223">
        <f>N6267*'Usages industrie'!$P6*(1+'Usages industrie'!$Q6)^(N$6259-$D$6259)/1000</f>
        <v>0</v>
      </c>
      <c r="O6318" s="223">
        <f>O6267*'Usages industrie'!$P6*(1+'Usages industrie'!$Q6)^(O$6259-$D$6259)/1000</f>
        <v>0</v>
      </c>
      <c r="P6318" s="223">
        <f>P6267*'Usages industrie'!$P6*(1+'Usages industrie'!$Q6)^(P$6259-$D$6259)/1000</f>
        <v>0</v>
      </c>
      <c r="Q6318" s="223">
        <f>Q6267*'Usages industrie'!$P6*(1+'Usages industrie'!$Q6)^(Q$6259-$D$6259)/1000</f>
        <v>0</v>
      </c>
      <c r="R6318" s="223">
        <f>R6267*'Usages industrie'!$P6*(1+'Usages industrie'!$Q6)^(R$6259-$D$6259)/1000</f>
        <v>0</v>
      </c>
    </row>
    <row r="6319" spans="1:18" hidden="1" outlineLevel="2" x14ac:dyDescent="0.25">
      <c r="A6319" s="222" t="str">
        <f>'Usages industrie'!A7</f>
        <v>Usage industriel n°4</v>
      </c>
      <c r="B6319" s="222" t="s">
        <v>645</v>
      </c>
      <c r="C6319" s="222"/>
      <c r="D6319" s="223">
        <f>D6268*'Usages industrie'!$P7*(1+'Usages industrie'!$Q7)^(D$6259-$D$6259)/1000</f>
        <v>0</v>
      </c>
      <c r="E6319" s="223">
        <f>E6268*'Usages industrie'!$P7*(1+'Usages industrie'!$Q7)^(E$6259-$D$6259)/1000</f>
        <v>0</v>
      </c>
      <c r="F6319" s="223">
        <f>F6268*'Usages industrie'!$P7*(1+'Usages industrie'!$Q7)^(F$6259-$D$6259)/1000</f>
        <v>0</v>
      </c>
      <c r="G6319" s="223">
        <f>G6268*'Usages industrie'!$P7*(1+'Usages industrie'!$Q7)^(G$6259-$D$6259)/1000</f>
        <v>0</v>
      </c>
      <c r="H6319" s="223">
        <f>H6268*'Usages industrie'!$P7*(1+'Usages industrie'!$Q7)^(H$6259-$D$6259)/1000</f>
        <v>0</v>
      </c>
      <c r="I6319" s="223">
        <f>I6268*'Usages industrie'!$P7*(1+'Usages industrie'!$Q7)^(I$6259-$D$6259)/1000</f>
        <v>0</v>
      </c>
      <c r="J6319" s="223">
        <f>J6268*'Usages industrie'!$P7*(1+'Usages industrie'!$Q7)^(J$6259-$D$6259)/1000</f>
        <v>0</v>
      </c>
      <c r="K6319" s="223">
        <f>K6268*'Usages industrie'!$P7*(1+'Usages industrie'!$Q7)^(K$6259-$D$6259)/1000</f>
        <v>0</v>
      </c>
      <c r="L6319" s="223">
        <f>L6268*'Usages industrie'!$P7*(1+'Usages industrie'!$Q7)^(L$6259-$D$6259)/1000</f>
        <v>0</v>
      </c>
      <c r="M6319" s="223">
        <f>M6268*'Usages industrie'!$P7*(1+'Usages industrie'!$Q7)^(M$6259-$D$6259)/1000</f>
        <v>0</v>
      </c>
      <c r="N6319" s="223">
        <f>N6268*'Usages industrie'!$P7*(1+'Usages industrie'!$Q7)^(N$6259-$D$6259)/1000</f>
        <v>0</v>
      </c>
      <c r="O6319" s="223">
        <f>O6268*'Usages industrie'!$P7*(1+'Usages industrie'!$Q7)^(O$6259-$D$6259)/1000</f>
        <v>0</v>
      </c>
      <c r="P6319" s="223">
        <f>P6268*'Usages industrie'!$P7*(1+'Usages industrie'!$Q7)^(P$6259-$D$6259)/1000</f>
        <v>0</v>
      </c>
      <c r="Q6319" s="223">
        <f>Q6268*'Usages industrie'!$P7*(1+'Usages industrie'!$Q7)^(Q$6259-$D$6259)/1000</f>
        <v>0</v>
      </c>
      <c r="R6319" s="223">
        <f>R6268*'Usages industrie'!$P7*(1+'Usages industrie'!$Q7)^(R$6259-$D$6259)/1000</f>
        <v>0</v>
      </c>
    </row>
    <row r="6320" spans="1:18" hidden="1" outlineLevel="2" x14ac:dyDescent="0.25">
      <c r="A6320" s="222" t="str">
        <f>'Usages industrie'!A8</f>
        <v>Usage industriel n°5</v>
      </c>
      <c r="B6320" s="222" t="s">
        <v>645</v>
      </c>
      <c r="C6320" s="222"/>
      <c r="D6320" s="223">
        <f>D6269*'Usages industrie'!$P8*(1+'Usages industrie'!$Q8)^(D$6259-$D$6259)/1000</f>
        <v>0</v>
      </c>
      <c r="E6320" s="223">
        <f>E6269*'Usages industrie'!$P8*(1+'Usages industrie'!$Q8)^(E$6259-$D$6259)/1000</f>
        <v>0</v>
      </c>
      <c r="F6320" s="223">
        <f>F6269*'Usages industrie'!$P8*(1+'Usages industrie'!$Q8)^(F$6259-$D$6259)/1000</f>
        <v>0</v>
      </c>
      <c r="G6320" s="223">
        <f>G6269*'Usages industrie'!$P8*(1+'Usages industrie'!$Q8)^(G$6259-$D$6259)/1000</f>
        <v>0</v>
      </c>
      <c r="H6320" s="223">
        <f>H6269*'Usages industrie'!$P8*(1+'Usages industrie'!$Q8)^(H$6259-$D$6259)/1000</f>
        <v>0</v>
      </c>
      <c r="I6320" s="223">
        <f>I6269*'Usages industrie'!$P8*(1+'Usages industrie'!$Q8)^(I$6259-$D$6259)/1000</f>
        <v>0</v>
      </c>
      <c r="J6320" s="223">
        <f>J6269*'Usages industrie'!$P8*(1+'Usages industrie'!$Q8)^(J$6259-$D$6259)/1000</f>
        <v>0</v>
      </c>
      <c r="K6320" s="223">
        <f>K6269*'Usages industrie'!$P8*(1+'Usages industrie'!$Q8)^(K$6259-$D$6259)/1000</f>
        <v>0</v>
      </c>
      <c r="L6320" s="223">
        <f>L6269*'Usages industrie'!$P8*(1+'Usages industrie'!$Q8)^(L$6259-$D$6259)/1000</f>
        <v>0</v>
      </c>
      <c r="M6320" s="223">
        <f>M6269*'Usages industrie'!$P8*(1+'Usages industrie'!$Q8)^(M$6259-$D$6259)/1000</f>
        <v>0</v>
      </c>
      <c r="N6320" s="223">
        <f>N6269*'Usages industrie'!$P8*(1+'Usages industrie'!$Q8)^(N$6259-$D$6259)/1000</f>
        <v>0</v>
      </c>
      <c r="O6320" s="223">
        <f>O6269*'Usages industrie'!$P8*(1+'Usages industrie'!$Q8)^(O$6259-$D$6259)/1000</f>
        <v>0</v>
      </c>
      <c r="P6320" s="223">
        <f>P6269*'Usages industrie'!$P8*(1+'Usages industrie'!$Q8)^(P$6259-$D$6259)/1000</f>
        <v>0</v>
      </c>
      <c r="Q6320" s="223">
        <f>Q6269*'Usages industrie'!$P8*(1+'Usages industrie'!$Q8)^(Q$6259-$D$6259)/1000</f>
        <v>0</v>
      </c>
      <c r="R6320" s="223">
        <f>R6269*'Usages industrie'!$P8*(1+'Usages industrie'!$Q8)^(R$6259-$D$6259)/1000</f>
        <v>0</v>
      </c>
    </row>
    <row r="6321" spans="1:18" hidden="1" outlineLevel="2" x14ac:dyDescent="0.25">
      <c r="A6321" s="222" t="str">
        <f>'Usages industrie'!A9</f>
        <v>Usage industriel n°6</v>
      </c>
      <c r="B6321" s="222" t="s">
        <v>645</v>
      </c>
      <c r="C6321" s="222"/>
      <c r="D6321" s="223">
        <f>D6270*'Usages industrie'!$P9*(1+'Usages industrie'!$Q9)^(D$6259-$D$6259)/1000</f>
        <v>0</v>
      </c>
      <c r="E6321" s="223">
        <f>E6270*'Usages industrie'!$P9*(1+'Usages industrie'!$Q9)^(E$6259-$D$6259)/1000</f>
        <v>0</v>
      </c>
      <c r="F6321" s="223">
        <f>F6270*'Usages industrie'!$P9*(1+'Usages industrie'!$Q9)^(F$6259-$D$6259)/1000</f>
        <v>0</v>
      </c>
      <c r="G6321" s="223">
        <f>G6270*'Usages industrie'!$P9*(1+'Usages industrie'!$Q9)^(G$6259-$D$6259)/1000</f>
        <v>0</v>
      </c>
      <c r="H6321" s="223">
        <f>H6270*'Usages industrie'!$P9*(1+'Usages industrie'!$Q9)^(H$6259-$D$6259)/1000</f>
        <v>0</v>
      </c>
      <c r="I6321" s="223">
        <f>I6270*'Usages industrie'!$P9*(1+'Usages industrie'!$Q9)^(I$6259-$D$6259)/1000</f>
        <v>0</v>
      </c>
      <c r="J6321" s="223">
        <f>J6270*'Usages industrie'!$P9*(1+'Usages industrie'!$Q9)^(J$6259-$D$6259)/1000</f>
        <v>0</v>
      </c>
      <c r="K6321" s="223">
        <f>K6270*'Usages industrie'!$P9*(1+'Usages industrie'!$Q9)^(K$6259-$D$6259)/1000</f>
        <v>0</v>
      </c>
      <c r="L6321" s="223">
        <f>L6270*'Usages industrie'!$P9*(1+'Usages industrie'!$Q9)^(L$6259-$D$6259)/1000</f>
        <v>0</v>
      </c>
      <c r="M6321" s="223">
        <f>M6270*'Usages industrie'!$P9*(1+'Usages industrie'!$Q9)^(M$6259-$D$6259)/1000</f>
        <v>0</v>
      </c>
      <c r="N6321" s="223">
        <f>N6270*'Usages industrie'!$P9*(1+'Usages industrie'!$Q9)^(N$6259-$D$6259)/1000</f>
        <v>0</v>
      </c>
      <c r="O6321" s="223">
        <f>O6270*'Usages industrie'!$P9*(1+'Usages industrie'!$Q9)^(O$6259-$D$6259)/1000</f>
        <v>0</v>
      </c>
      <c r="P6321" s="223">
        <f>P6270*'Usages industrie'!$P9*(1+'Usages industrie'!$Q9)^(P$6259-$D$6259)/1000</f>
        <v>0</v>
      </c>
      <c r="Q6321" s="223">
        <f>Q6270*'Usages industrie'!$P9*(1+'Usages industrie'!$Q9)^(Q$6259-$D$6259)/1000</f>
        <v>0</v>
      </c>
      <c r="R6321" s="223">
        <f>R6270*'Usages industrie'!$P9*(1+'Usages industrie'!$Q9)^(R$6259-$D$6259)/1000</f>
        <v>0</v>
      </c>
    </row>
    <row r="6322" spans="1:18" hidden="1" outlineLevel="2" x14ac:dyDescent="0.25">
      <c r="A6322" s="222" t="str">
        <f>'Usages industrie'!A10</f>
        <v>Usage industriel n°7</v>
      </c>
      <c r="B6322" s="222" t="s">
        <v>645</v>
      </c>
      <c r="C6322" s="222"/>
      <c r="D6322" s="223">
        <f>D6271*'Usages industrie'!$P10*(1+'Usages industrie'!$Q10)^(D$6259-$D$6259)/1000</f>
        <v>0</v>
      </c>
      <c r="E6322" s="223">
        <f>E6271*'Usages industrie'!$P10*(1+'Usages industrie'!$Q10)^(E$6259-$D$6259)/1000</f>
        <v>0</v>
      </c>
      <c r="F6322" s="223">
        <f>F6271*'Usages industrie'!$P10*(1+'Usages industrie'!$Q10)^(F$6259-$D$6259)/1000</f>
        <v>0</v>
      </c>
      <c r="G6322" s="223">
        <f>G6271*'Usages industrie'!$P10*(1+'Usages industrie'!$Q10)^(G$6259-$D$6259)/1000</f>
        <v>0</v>
      </c>
      <c r="H6322" s="223">
        <f>H6271*'Usages industrie'!$P10*(1+'Usages industrie'!$Q10)^(H$6259-$D$6259)/1000</f>
        <v>0</v>
      </c>
      <c r="I6322" s="223">
        <f>I6271*'Usages industrie'!$P10*(1+'Usages industrie'!$Q10)^(I$6259-$D$6259)/1000</f>
        <v>0</v>
      </c>
      <c r="J6322" s="223">
        <f>J6271*'Usages industrie'!$P10*(1+'Usages industrie'!$Q10)^(J$6259-$D$6259)/1000</f>
        <v>0</v>
      </c>
      <c r="K6322" s="223">
        <f>K6271*'Usages industrie'!$P10*(1+'Usages industrie'!$Q10)^(K$6259-$D$6259)/1000</f>
        <v>0</v>
      </c>
      <c r="L6322" s="223">
        <f>L6271*'Usages industrie'!$P10*(1+'Usages industrie'!$Q10)^(L$6259-$D$6259)/1000</f>
        <v>0</v>
      </c>
      <c r="M6322" s="223">
        <f>M6271*'Usages industrie'!$P10*(1+'Usages industrie'!$Q10)^(M$6259-$D$6259)/1000</f>
        <v>0</v>
      </c>
      <c r="N6322" s="223">
        <f>N6271*'Usages industrie'!$P10*(1+'Usages industrie'!$Q10)^(N$6259-$D$6259)/1000</f>
        <v>0</v>
      </c>
      <c r="O6322" s="223">
        <f>O6271*'Usages industrie'!$P10*(1+'Usages industrie'!$Q10)^(O$6259-$D$6259)/1000</f>
        <v>0</v>
      </c>
      <c r="P6322" s="223">
        <f>P6271*'Usages industrie'!$P10*(1+'Usages industrie'!$Q10)^(P$6259-$D$6259)/1000</f>
        <v>0</v>
      </c>
      <c r="Q6322" s="223">
        <f>Q6271*'Usages industrie'!$P10*(1+'Usages industrie'!$Q10)^(Q$6259-$D$6259)/1000</f>
        <v>0</v>
      </c>
      <c r="R6322" s="223">
        <f>R6271*'Usages industrie'!$P10*(1+'Usages industrie'!$Q10)^(R$6259-$D$6259)/1000</f>
        <v>0</v>
      </c>
    </row>
    <row r="6323" spans="1:18" hidden="1" outlineLevel="2" x14ac:dyDescent="0.25">
      <c r="A6323" s="222" t="str">
        <f>'Usages industrie'!A11</f>
        <v>Usage industriel n°8</v>
      </c>
      <c r="B6323" s="222" t="s">
        <v>645</v>
      </c>
      <c r="C6323" s="222"/>
      <c r="D6323" s="223">
        <f>D6272*'Usages industrie'!$P11*(1+'Usages industrie'!$Q11)^(D$6259-$D$6259)/1000</f>
        <v>0</v>
      </c>
      <c r="E6323" s="223">
        <f>E6272*'Usages industrie'!$P11*(1+'Usages industrie'!$Q11)^(E$6259-$D$6259)/1000</f>
        <v>0</v>
      </c>
      <c r="F6323" s="223">
        <f>F6272*'Usages industrie'!$P11*(1+'Usages industrie'!$Q11)^(F$6259-$D$6259)/1000</f>
        <v>0</v>
      </c>
      <c r="G6323" s="223">
        <f>G6272*'Usages industrie'!$P11*(1+'Usages industrie'!$Q11)^(G$6259-$D$6259)/1000</f>
        <v>0</v>
      </c>
      <c r="H6323" s="223">
        <f>H6272*'Usages industrie'!$P11*(1+'Usages industrie'!$Q11)^(H$6259-$D$6259)/1000</f>
        <v>0</v>
      </c>
      <c r="I6323" s="223">
        <f>I6272*'Usages industrie'!$P11*(1+'Usages industrie'!$Q11)^(I$6259-$D$6259)/1000</f>
        <v>0</v>
      </c>
      <c r="J6323" s="223">
        <f>J6272*'Usages industrie'!$P11*(1+'Usages industrie'!$Q11)^(J$6259-$D$6259)/1000</f>
        <v>0</v>
      </c>
      <c r="K6323" s="223">
        <f>K6272*'Usages industrie'!$P11*(1+'Usages industrie'!$Q11)^(K$6259-$D$6259)/1000</f>
        <v>0</v>
      </c>
      <c r="L6323" s="223">
        <f>L6272*'Usages industrie'!$P11*(1+'Usages industrie'!$Q11)^(L$6259-$D$6259)/1000</f>
        <v>0</v>
      </c>
      <c r="M6323" s="223">
        <f>M6272*'Usages industrie'!$P11*(1+'Usages industrie'!$Q11)^(M$6259-$D$6259)/1000</f>
        <v>0</v>
      </c>
      <c r="N6323" s="223">
        <f>N6272*'Usages industrie'!$P11*(1+'Usages industrie'!$Q11)^(N$6259-$D$6259)/1000</f>
        <v>0</v>
      </c>
      <c r="O6323" s="223">
        <f>O6272*'Usages industrie'!$P11*(1+'Usages industrie'!$Q11)^(O$6259-$D$6259)/1000</f>
        <v>0</v>
      </c>
      <c r="P6323" s="223">
        <f>P6272*'Usages industrie'!$P11*(1+'Usages industrie'!$Q11)^(P$6259-$D$6259)/1000</f>
        <v>0</v>
      </c>
      <c r="Q6323" s="223">
        <f>Q6272*'Usages industrie'!$P11*(1+'Usages industrie'!$Q11)^(Q$6259-$D$6259)/1000</f>
        <v>0</v>
      </c>
      <c r="R6323" s="223">
        <f>R6272*'Usages industrie'!$P11*(1+'Usages industrie'!$Q11)^(R$6259-$D$6259)/1000</f>
        <v>0</v>
      </c>
    </row>
    <row r="6324" spans="1:18" hidden="1" outlineLevel="2" x14ac:dyDescent="0.25">
      <c r="A6324" s="222" t="str">
        <f>'Usages industrie'!A12</f>
        <v>Usage industriel n°9</v>
      </c>
      <c r="B6324" s="222" t="s">
        <v>645</v>
      </c>
      <c r="C6324" s="222"/>
      <c r="D6324" s="223">
        <f>D6273*'Usages industrie'!$P12*(1+'Usages industrie'!$Q12)^(D$6259-$D$6259)/1000</f>
        <v>0</v>
      </c>
      <c r="E6324" s="223">
        <f>E6273*'Usages industrie'!$P12*(1+'Usages industrie'!$Q12)^(E$6259-$D$6259)/1000</f>
        <v>0</v>
      </c>
      <c r="F6324" s="223">
        <f>F6273*'Usages industrie'!$P12*(1+'Usages industrie'!$Q12)^(F$6259-$D$6259)/1000</f>
        <v>0</v>
      </c>
      <c r="G6324" s="223">
        <f>G6273*'Usages industrie'!$P12*(1+'Usages industrie'!$Q12)^(G$6259-$D$6259)/1000</f>
        <v>0</v>
      </c>
      <c r="H6324" s="223">
        <f>H6273*'Usages industrie'!$P12*(1+'Usages industrie'!$Q12)^(H$6259-$D$6259)/1000</f>
        <v>0</v>
      </c>
      <c r="I6324" s="223">
        <f>I6273*'Usages industrie'!$P12*(1+'Usages industrie'!$Q12)^(I$6259-$D$6259)/1000</f>
        <v>0</v>
      </c>
      <c r="J6324" s="223">
        <f>J6273*'Usages industrie'!$P12*(1+'Usages industrie'!$Q12)^(J$6259-$D$6259)/1000</f>
        <v>0</v>
      </c>
      <c r="K6324" s="223">
        <f>K6273*'Usages industrie'!$P12*(1+'Usages industrie'!$Q12)^(K$6259-$D$6259)/1000</f>
        <v>0</v>
      </c>
      <c r="L6324" s="223">
        <f>L6273*'Usages industrie'!$P12*(1+'Usages industrie'!$Q12)^(L$6259-$D$6259)/1000</f>
        <v>0</v>
      </c>
      <c r="M6324" s="223">
        <f>M6273*'Usages industrie'!$P12*(1+'Usages industrie'!$Q12)^(M$6259-$D$6259)/1000</f>
        <v>0</v>
      </c>
      <c r="N6324" s="223">
        <f>N6273*'Usages industrie'!$P12*(1+'Usages industrie'!$Q12)^(N$6259-$D$6259)/1000</f>
        <v>0</v>
      </c>
      <c r="O6324" s="223">
        <f>O6273*'Usages industrie'!$P12*(1+'Usages industrie'!$Q12)^(O$6259-$D$6259)/1000</f>
        <v>0</v>
      </c>
      <c r="P6324" s="223">
        <f>P6273*'Usages industrie'!$P12*(1+'Usages industrie'!$Q12)^(P$6259-$D$6259)/1000</f>
        <v>0</v>
      </c>
      <c r="Q6324" s="223">
        <f>Q6273*'Usages industrie'!$P12*(1+'Usages industrie'!$Q12)^(Q$6259-$D$6259)/1000</f>
        <v>0</v>
      </c>
      <c r="R6324" s="223">
        <f>R6273*'Usages industrie'!$P12*(1+'Usages industrie'!$Q12)^(R$6259-$D$6259)/1000</f>
        <v>0</v>
      </c>
    </row>
    <row r="6325" spans="1:18" hidden="1" outlineLevel="2" x14ac:dyDescent="0.25">
      <c r="A6325" s="222" t="str">
        <f>'Usages industrie'!A13</f>
        <v>Usage industriel n°10</v>
      </c>
      <c r="B6325" s="222" t="s">
        <v>645</v>
      </c>
      <c r="C6325" s="222"/>
      <c r="D6325" s="223">
        <f>D6274*'Usages industrie'!$P13*(1+'Usages industrie'!$Q13)^(D$6259-$D$6259)/1000</f>
        <v>0</v>
      </c>
      <c r="E6325" s="223">
        <f>E6274*'Usages industrie'!$P13*(1+'Usages industrie'!$Q13)^(E$6259-$D$6259)/1000</f>
        <v>0</v>
      </c>
      <c r="F6325" s="223">
        <f>F6274*'Usages industrie'!$P13*(1+'Usages industrie'!$Q13)^(F$6259-$D$6259)/1000</f>
        <v>0</v>
      </c>
      <c r="G6325" s="223">
        <f>G6274*'Usages industrie'!$P13*(1+'Usages industrie'!$Q13)^(G$6259-$D$6259)/1000</f>
        <v>0</v>
      </c>
      <c r="H6325" s="223">
        <f>H6274*'Usages industrie'!$P13*(1+'Usages industrie'!$Q13)^(H$6259-$D$6259)/1000</f>
        <v>0</v>
      </c>
      <c r="I6325" s="223">
        <f>I6274*'Usages industrie'!$P13*(1+'Usages industrie'!$Q13)^(I$6259-$D$6259)/1000</f>
        <v>0</v>
      </c>
      <c r="J6325" s="223">
        <f>J6274*'Usages industrie'!$P13*(1+'Usages industrie'!$Q13)^(J$6259-$D$6259)/1000</f>
        <v>0</v>
      </c>
      <c r="K6325" s="223">
        <f>K6274*'Usages industrie'!$P13*(1+'Usages industrie'!$Q13)^(K$6259-$D$6259)/1000</f>
        <v>0</v>
      </c>
      <c r="L6325" s="223">
        <f>L6274*'Usages industrie'!$P13*(1+'Usages industrie'!$Q13)^(L$6259-$D$6259)/1000</f>
        <v>0</v>
      </c>
      <c r="M6325" s="223">
        <f>M6274*'Usages industrie'!$P13*(1+'Usages industrie'!$Q13)^(M$6259-$D$6259)/1000</f>
        <v>0</v>
      </c>
      <c r="N6325" s="223">
        <f>N6274*'Usages industrie'!$P13*(1+'Usages industrie'!$Q13)^(N$6259-$D$6259)/1000</f>
        <v>0</v>
      </c>
      <c r="O6325" s="223">
        <f>O6274*'Usages industrie'!$P13*(1+'Usages industrie'!$Q13)^(O$6259-$D$6259)/1000</f>
        <v>0</v>
      </c>
      <c r="P6325" s="223">
        <f>P6274*'Usages industrie'!$P13*(1+'Usages industrie'!$Q13)^(P$6259-$D$6259)/1000</f>
        <v>0</v>
      </c>
      <c r="Q6325" s="223">
        <f>Q6274*'Usages industrie'!$P13*(1+'Usages industrie'!$Q13)^(Q$6259-$D$6259)/1000</f>
        <v>0</v>
      </c>
      <c r="R6325" s="223">
        <f>R6274*'Usages industrie'!$P13*(1+'Usages industrie'!$Q13)^(R$6259-$D$6259)/1000</f>
        <v>0</v>
      </c>
    </row>
    <row r="6326" spans="1:18" hidden="1" outlineLevel="2" x14ac:dyDescent="0.25">
      <c r="A6326" s="222" t="str">
        <f>'Usages industrie'!A14</f>
        <v>Usage industriel n°11</v>
      </c>
      <c r="B6326" s="222" t="s">
        <v>645</v>
      </c>
      <c r="C6326" s="222"/>
      <c r="D6326" s="223">
        <f>D6275*'Usages industrie'!$P14*(1+'Usages industrie'!$Q14)^(D$6259-$D$6259)/1000</f>
        <v>0</v>
      </c>
      <c r="E6326" s="223">
        <f>E6275*'Usages industrie'!$P14*(1+'Usages industrie'!$Q14)^(E$6259-$D$6259)/1000</f>
        <v>0</v>
      </c>
      <c r="F6326" s="223">
        <f>F6275*'Usages industrie'!$P14*(1+'Usages industrie'!$Q14)^(F$6259-$D$6259)/1000</f>
        <v>0</v>
      </c>
      <c r="G6326" s="223">
        <f>G6275*'Usages industrie'!$P14*(1+'Usages industrie'!$Q14)^(G$6259-$D$6259)/1000</f>
        <v>0</v>
      </c>
      <c r="H6326" s="223">
        <f>H6275*'Usages industrie'!$P14*(1+'Usages industrie'!$Q14)^(H$6259-$D$6259)/1000</f>
        <v>0</v>
      </c>
      <c r="I6326" s="223">
        <f>I6275*'Usages industrie'!$P14*(1+'Usages industrie'!$Q14)^(I$6259-$D$6259)/1000</f>
        <v>0</v>
      </c>
      <c r="J6326" s="223">
        <f>J6275*'Usages industrie'!$P14*(1+'Usages industrie'!$Q14)^(J$6259-$D$6259)/1000</f>
        <v>0</v>
      </c>
      <c r="K6326" s="223">
        <f>K6275*'Usages industrie'!$P14*(1+'Usages industrie'!$Q14)^(K$6259-$D$6259)/1000</f>
        <v>0</v>
      </c>
      <c r="L6326" s="223">
        <f>L6275*'Usages industrie'!$P14*(1+'Usages industrie'!$Q14)^(L$6259-$D$6259)/1000</f>
        <v>0</v>
      </c>
      <c r="M6326" s="223">
        <f>M6275*'Usages industrie'!$P14*(1+'Usages industrie'!$Q14)^(M$6259-$D$6259)/1000</f>
        <v>0</v>
      </c>
      <c r="N6326" s="223">
        <f>N6275*'Usages industrie'!$P14*(1+'Usages industrie'!$Q14)^(N$6259-$D$6259)/1000</f>
        <v>0</v>
      </c>
      <c r="O6326" s="223">
        <f>O6275*'Usages industrie'!$P14*(1+'Usages industrie'!$Q14)^(O$6259-$D$6259)/1000</f>
        <v>0</v>
      </c>
      <c r="P6326" s="223">
        <f>P6275*'Usages industrie'!$P14*(1+'Usages industrie'!$Q14)^(P$6259-$D$6259)/1000</f>
        <v>0</v>
      </c>
      <c r="Q6326" s="223">
        <f>Q6275*'Usages industrie'!$P14*(1+'Usages industrie'!$Q14)^(Q$6259-$D$6259)/1000</f>
        <v>0</v>
      </c>
      <c r="R6326" s="223">
        <f>R6275*'Usages industrie'!$P14*(1+'Usages industrie'!$Q14)^(R$6259-$D$6259)/1000</f>
        <v>0</v>
      </c>
    </row>
    <row r="6327" spans="1:18" hidden="1" outlineLevel="2" x14ac:dyDescent="0.25">
      <c r="A6327" s="222" t="str">
        <f>'Usages industrie'!A15</f>
        <v>Usage industriel n°12</v>
      </c>
      <c r="B6327" s="222" t="s">
        <v>645</v>
      </c>
      <c r="C6327" s="222"/>
      <c r="D6327" s="223">
        <f>D6276*'Usages industrie'!$P15*(1+'Usages industrie'!$Q15)^(D$6259-$D$6259)/1000</f>
        <v>0</v>
      </c>
      <c r="E6327" s="223">
        <f>E6276*'Usages industrie'!$P15*(1+'Usages industrie'!$Q15)^(E$6259-$D$6259)/1000</f>
        <v>0</v>
      </c>
      <c r="F6327" s="223">
        <f>F6276*'Usages industrie'!$P15*(1+'Usages industrie'!$Q15)^(F$6259-$D$6259)/1000</f>
        <v>0</v>
      </c>
      <c r="G6327" s="223">
        <f>G6276*'Usages industrie'!$P15*(1+'Usages industrie'!$Q15)^(G$6259-$D$6259)/1000</f>
        <v>0</v>
      </c>
      <c r="H6327" s="223">
        <f>H6276*'Usages industrie'!$P15*(1+'Usages industrie'!$Q15)^(H$6259-$D$6259)/1000</f>
        <v>0</v>
      </c>
      <c r="I6327" s="223">
        <f>I6276*'Usages industrie'!$P15*(1+'Usages industrie'!$Q15)^(I$6259-$D$6259)/1000</f>
        <v>0</v>
      </c>
      <c r="J6327" s="223">
        <f>J6276*'Usages industrie'!$P15*(1+'Usages industrie'!$Q15)^(J$6259-$D$6259)/1000</f>
        <v>0</v>
      </c>
      <c r="K6327" s="223">
        <f>K6276*'Usages industrie'!$P15*(1+'Usages industrie'!$Q15)^(K$6259-$D$6259)/1000</f>
        <v>0</v>
      </c>
      <c r="L6327" s="223">
        <f>L6276*'Usages industrie'!$P15*(1+'Usages industrie'!$Q15)^(L$6259-$D$6259)/1000</f>
        <v>0</v>
      </c>
      <c r="M6327" s="223">
        <f>M6276*'Usages industrie'!$P15*(1+'Usages industrie'!$Q15)^(M$6259-$D$6259)/1000</f>
        <v>0</v>
      </c>
      <c r="N6327" s="223">
        <f>N6276*'Usages industrie'!$P15*(1+'Usages industrie'!$Q15)^(N$6259-$D$6259)/1000</f>
        <v>0</v>
      </c>
      <c r="O6327" s="223">
        <f>O6276*'Usages industrie'!$P15*(1+'Usages industrie'!$Q15)^(O$6259-$D$6259)/1000</f>
        <v>0</v>
      </c>
      <c r="P6327" s="223">
        <f>P6276*'Usages industrie'!$P15*(1+'Usages industrie'!$Q15)^(P$6259-$D$6259)/1000</f>
        <v>0</v>
      </c>
      <c r="Q6327" s="223">
        <f>Q6276*'Usages industrie'!$P15*(1+'Usages industrie'!$Q15)^(Q$6259-$D$6259)/1000</f>
        <v>0</v>
      </c>
      <c r="R6327" s="223">
        <f>R6276*'Usages industrie'!$P15*(1+'Usages industrie'!$Q15)^(R$6259-$D$6259)/1000</f>
        <v>0</v>
      </c>
    </row>
    <row r="6328" spans="1:18" hidden="1" outlineLevel="2" x14ac:dyDescent="0.25">
      <c r="A6328" s="222" t="str">
        <f>'Usages industrie'!A16</f>
        <v>Usage industriel n°13</v>
      </c>
      <c r="B6328" s="222" t="s">
        <v>645</v>
      </c>
      <c r="C6328" s="222"/>
      <c r="D6328" s="223">
        <f>D6277*'Usages industrie'!$P16*(1+'Usages industrie'!$Q16)^(D$6259-$D$6259)/1000</f>
        <v>0</v>
      </c>
      <c r="E6328" s="223">
        <f>E6277*'Usages industrie'!$P16*(1+'Usages industrie'!$Q16)^(E$6259-$D$6259)/1000</f>
        <v>0</v>
      </c>
      <c r="F6328" s="223">
        <f>F6277*'Usages industrie'!$P16*(1+'Usages industrie'!$Q16)^(F$6259-$D$6259)/1000</f>
        <v>0</v>
      </c>
      <c r="G6328" s="223">
        <f>G6277*'Usages industrie'!$P16*(1+'Usages industrie'!$Q16)^(G$6259-$D$6259)/1000</f>
        <v>0</v>
      </c>
      <c r="H6328" s="223">
        <f>H6277*'Usages industrie'!$P16*(1+'Usages industrie'!$Q16)^(H$6259-$D$6259)/1000</f>
        <v>0</v>
      </c>
      <c r="I6328" s="223">
        <f>I6277*'Usages industrie'!$P16*(1+'Usages industrie'!$Q16)^(I$6259-$D$6259)/1000</f>
        <v>0</v>
      </c>
      <c r="J6328" s="223">
        <f>J6277*'Usages industrie'!$P16*(1+'Usages industrie'!$Q16)^(J$6259-$D$6259)/1000</f>
        <v>0</v>
      </c>
      <c r="K6328" s="223">
        <f>K6277*'Usages industrie'!$P16*(1+'Usages industrie'!$Q16)^(K$6259-$D$6259)/1000</f>
        <v>0</v>
      </c>
      <c r="L6328" s="223">
        <f>L6277*'Usages industrie'!$P16*(1+'Usages industrie'!$Q16)^(L$6259-$D$6259)/1000</f>
        <v>0</v>
      </c>
      <c r="M6328" s="223">
        <f>M6277*'Usages industrie'!$P16*(1+'Usages industrie'!$Q16)^(M$6259-$D$6259)/1000</f>
        <v>0</v>
      </c>
      <c r="N6328" s="223">
        <f>N6277*'Usages industrie'!$P16*(1+'Usages industrie'!$Q16)^(N$6259-$D$6259)/1000</f>
        <v>0</v>
      </c>
      <c r="O6328" s="223">
        <f>O6277*'Usages industrie'!$P16*(1+'Usages industrie'!$Q16)^(O$6259-$D$6259)/1000</f>
        <v>0</v>
      </c>
      <c r="P6328" s="223">
        <f>P6277*'Usages industrie'!$P16*(1+'Usages industrie'!$Q16)^(P$6259-$D$6259)/1000</f>
        <v>0</v>
      </c>
      <c r="Q6328" s="223">
        <f>Q6277*'Usages industrie'!$P16*(1+'Usages industrie'!$Q16)^(Q$6259-$D$6259)/1000</f>
        <v>0</v>
      </c>
      <c r="R6328" s="223">
        <f>R6277*'Usages industrie'!$P16*(1+'Usages industrie'!$Q16)^(R$6259-$D$6259)/1000</f>
        <v>0</v>
      </c>
    </row>
    <row r="6329" spans="1:18" hidden="1" outlineLevel="2" x14ac:dyDescent="0.25">
      <c r="A6329" s="222" t="str">
        <f>'Usages industrie'!A17</f>
        <v>Usage industriel n°14</v>
      </c>
      <c r="B6329" s="222" t="s">
        <v>645</v>
      </c>
      <c r="C6329" s="222"/>
      <c r="D6329" s="223">
        <f>D6278*'Usages industrie'!$P17*(1+'Usages industrie'!$Q17)^(D$6259-$D$6259)/1000</f>
        <v>0</v>
      </c>
      <c r="E6329" s="223">
        <f>E6278*'Usages industrie'!$P17*(1+'Usages industrie'!$Q17)^(E$6259-$D$6259)/1000</f>
        <v>0</v>
      </c>
      <c r="F6329" s="223">
        <f>F6278*'Usages industrie'!$P17*(1+'Usages industrie'!$Q17)^(F$6259-$D$6259)/1000</f>
        <v>0</v>
      </c>
      <c r="G6329" s="223">
        <f>G6278*'Usages industrie'!$P17*(1+'Usages industrie'!$Q17)^(G$6259-$D$6259)/1000</f>
        <v>0</v>
      </c>
      <c r="H6329" s="223">
        <f>H6278*'Usages industrie'!$P17*(1+'Usages industrie'!$Q17)^(H$6259-$D$6259)/1000</f>
        <v>0</v>
      </c>
      <c r="I6329" s="223">
        <f>I6278*'Usages industrie'!$P17*(1+'Usages industrie'!$Q17)^(I$6259-$D$6259)/1000</f>
        <v>0</v>
      </c>
      <c r="J6329" s="223">
        <f>J6278*'Usages industrie'!$P17*(1+'Usages industrie'!$Q17)^(J$6259-$D$6259)/1000</f>
        <v>0</v>
      </c>
      <c r="K6329" s="223">
        <f>K6278*'Usages industrie'!$P17*(1+'Usages industrie'!$Q17)^(K$6259-$D$6259)/1000</f>
        <v>0</v>
      </c>
      <c r="L6329" s="223">
        <f>L6278*'Usages industrie'!$P17*(1+'Usages industrie'!$Q17)^(L$6259-$D$6259)/1000</f>
        <v>0</v>
      </c>
      <c r="M6329" s="223">
        <f>M6278*'Usages industrie'!$P17*(1+'Usages industrie'!$Q17)^(M$6259-$D$6259)/1000</f>
        <v>0</v>
      </c>
      <c r="N6329" s="223">
        <f>N6278*'Usages industrie'!$P17*(1+'Usages industrie'!$Q17)^(N$6259-$D$6259)/1000</f>
        <v>0</v>
      </c>
      <c r="O6329" s="223">
        <f>O6278*'Usages industrie'!$P17*(1+'Usages industrie'!$Q17)^(O$6259-$D$6259)/1000</f>
        <v>0</v>
      </c>
      <c r="P6329" s="223">
        <f>P6278*'Usages industrie'!$P17*(1+'Usages industrie'!$Q17)^(P$6259-$D$6259)/1000</f>
        <v>0</v>
      </c>
      <c r="Q6329" s="223">
        <f>Q6278*'Usages industrie'!$P17*(1+'Usages industrie'!$Q17)^(Q$6259-$D$6259)/1000</f>
        <v>0</v>
      </c>
      <c r="R6329" s="223">
        <f>R6278*'Usages industrie'!$P17*(1+'Usages industrie'!$Q17)^(R$6259-$D$6259)/1000</f>
        <v>0</v>
      </c>
    </row>
    <row r="6330" spans="1:18" hidden="1" outlineLevel="2" x14ac:dyDescent="0.25">
      <c r="A6330" s="222" t="str">
        <f>'Usages industrie'!A18</f>
        <v>Usage industriel n°15</v>
      </c>
      <c r="B6330" s="222" t="s">
        <v>645</v>
      </c>
      <c r="C6330" s="222"/>
      <c r="D6330" s="223">
        <f>D6279*'Usages industrie'!$P18*(1+'Usages industrie'!$Q18)^(D$6259-$D$6259)/1000</f>
        <v>0</v>
      </c>
      <c r="E6330" s="223">
        <f>E6279*'Usages industrie'!$P18*(1+'Usages industrie'!$Q18)^(E$6259-$D$6259)/1000</f>
        <v>0</v>
      </c>
      <c r="F6330" s="223">
        <f>F6279*'Usages industrie'!$P18*(1+'Usages industrie'!$Q18)^(F$6259-$D$6259)/1000</f>
        <v>0</v>
      </c>
      <c r="G6330" s="223">
        <f>G6279*'Usages industrie'!$P18*(1+'Usages industrie'!$Q18)^(G$6259-$D$6259)/1000</f>
        <v>0</v>
      </c>
      <c r="H6330" s="223">
        <f>H6279*'Usages industrie'!$P18*(1+'Usages industrie'!$Q18)^(H$6259-$D$6259)/1000</f>
        <v>0</v>
      </c>
      <c r="I6330" s="223">
        <f>I6279*'Usages industrie'!$P18*(1+'Usages industrie'!$Q18)^(I$6259-$D$6259)/1000</f>
        <v>0</v>
      </c>
      <c r="J6330" s="223">
        <f>J6279*'Usages industrie'!$P18*(1+'Usages industrie'!$Q18)^(J$6259-$D$6259)/1000</f>
        <v>0</v>
      </c>
      <c r="K6330" s="223">
        <f>K6279*'Usages industrie'!$P18*(1+'Usages industrie'!$Q18)^(K$6259-$D$6259)/1000</f>
        <v>0</v>
      </c>
      <c r="L6330" s="223">
        <f>L6279*'Usages industrie'!$P18*(1+'Usages industrie'!$Q18)^(L$6259-$D$6259)/1000</f>
        <v>0</v>
      </c>
      <c r="M6330" s="223">
        <f>M6279*'Usages industrie'!$P18*(1+'Usages industrie'!$Q18)^(M$6259-$D$6259)/1000</f>
        <v>0</v>
      </c>
      <c r="N6330" s="223">
        <f>N6279*'Usages industrie'!$P18*(1+'Usages industrie'!$Q18)^(N$6259-$D$6259)/1000</f>
        <v>0</v>
      </c>
      <c r="O6330" s="223">
        <f>O6279*'Usages industrie'!$P18*(1+'Usages industrie'!$Q18)^(O$6259-$D$6259)/1000</f>
        <v>0</v>
      </c>
      <c r="P6330" s="223">
        <f>P6279*'Usages industrie'!$P18*(1+'Usages industrie'!$Q18)^(P$6259-$D$6259)/1000</f>
        <v>0</v>
      </c>
      <c r="Q6330" s="223">
        <f>Q6279*'Usages industrie'!$P18*(1+'Usages industrie'!$Q18)^(Q$6259-$D$6259)/1000</f>
        <v>0</v>
      </c>
      <c r="R6330" s="223">
        <f>R6279*'Usages industrie'!$P18*(1+'Usages industrie'!$Q18)^(R$6259-$D$6259)/1000</f>
        <v>0</v>
      </c>
    </row>
    <row r="6331" spans="1:18" hidden="1" outlineLevel="2" x14ac:dyDescent="0.25">
      <c r="A6331" s="222" t="str">
        <f>'Usages industrie'!A19</f>
        <v>Usage industriel n°16</v>
      </c>
      <c r="B6331" s="222" t="s">
        <v>645</v>
      </c>
      <c r="C6331" s="222"/>
      <c r="D6331" s="223">
        <f>D6280*'Usages industrie'!$P19*(1+'Usages industrie'!$Q19)^(D$6259-$D$6259)/1000</f>
        <v>0</v>
      </c>
      <c r="E6331" s="223">
        <f>E6280*'Usages industrie'!$P19*(1+'Usages industrie'!$Q19)^(E$6259-$D$6259)/1000</f>
        <v>0</v>
      </c>
      <c r="F6331" s="223">
        <f>F6280*'Usages industrie'!$P19*(1+'Usages industrie'!$Q19)^(F$6259-$D$6259)/1000</f>
        <v>0</v>
      </c>
      <c r="G6331" s="223">
        <f>G6280*'Usages industrie'!$P19*(1+'Usages industrie'!$Q19)^(G$6259-$D$6259)/1000</f>
        <v>0</v>
      </c>
      <c r="H6331" s="223">
        <f>H6280*'Usages industrie'!$P19*(1+'Usages industrie'!$Q19)^(H$6259-$D$6259)/1000</f>
        <v>0</v>
      </c>
      <c r="I6331" s="223">
        <f>I6280*'Usages industrie'!$P19*(1+'Usages industrie'!$Q19)^(I$6259-$D$6259)/1000</f>
        <v>0</v>
      </c>
      <c r="J6331" s="223">
        <f>J6280*'Usages industrie'!$P19*(1+'Usages industrie'!$Q19)^(J$6259-$D$6259)/1000</f>
        <v>0</v>
      </c>
      <c r="K6331" s="223">
        <f>K6280*'Usages industrie'!$P19*(1+'Usages industrie'!$Q19)^(K$6259-$D$6259)/1000</f>
        <v>0</v>
      </c>
      <c r="L6331" s="223">
        <f>L6280*'Usages industrie'!$P19*(1+'Usages industrie'!$Q19)^(L$6259-$D$6259)/1000</f>
        <v>0</v>
      </c>
      <c r="M6331" s="223">
        <f>M6280*'Usages industrie'!$P19*(1+'Usages industrie'!$Q19)^(M$6259-$D$6259)/1000</f>
        <v>0</v>
      </c>
      <c r="N6331" s="223">
        <f>N6280*'Usages industrie'!$P19*(1+'Usages industrie'!$Q19)^(N$6259-$D$6259)/1000</f>
        <v>0</v>
      </c>
      <c r="O6331" s="223">
        <f>O6280*'Usages industrie'!$P19*(1+'Usages industrie'!$Q19)^(O$6259-$D$6259)/1000</f>
        <v>0</v>
      </c>
      <c r="P6331" s="223">
        <f>P6280*'Usages industrie'!$P19*(1+'Usages industrie'!$Q19)^(P$6259-$D$6259)/1000</f>
        <v>0</v>
      </c>
      <c r="Q6331" s="223">
        <f>Q6280*'Usages industrie'!$P19*(1+'Usages industrie'!$Q19)^(Q$6259-$D$6259)/1000</f>
        <v>0</v>
      </c>
      <c r="R6331" s="223">
        <f>R6280*'Usages industrie'!$P19*(1+'Usages industrie'!$Q19)^(R$6259-$D$6259)/1000</f>
        <v>0</v>
      </c>
    </row>
    <row r="6332" spans="1:18" hidden="1" outlineLevel="2" x14ac:dyDescent="0.25">
      <c r="A6332" s="222" t="str">
        <f>'Usages industrie'!A20</f>
        <v>Usage industriel n°17</v>
      </c>
      <c r="B6332" s="222" t="s">
        <v>645</v>
      </c>
      <c r="C6332" s="222"/>
      <c r="D6332" s="223">
        <f>D6281*'Usages industrie'!$P20*(1+'Usages industrie'!$Q20)^(D$6259-$D$6259)/1000</f>
        <v>0</v>
      </c>
      <c r="E6332" s="223">
        <f>E6281*'Usages industrie'!$P20*(1+'Usages industrie'!$Q20)^(E$6259-$D$6259)/1000</f>
        <v>0</v>
      </c>
      <c r="F6332" s="223">
        <f>F6281*'Usages industrie'!$P20*(1+'Usages industrie'!$Q20)^(F$6259-$D$6259)/1000</f>
        <v>0</v>
      </c>
      <c r="G6332" s="223">
        <f>G6281*'Usages industrie'!$P20*(1+'Usages industrie'!$Q20)^(G$6259-$D$6259)/1000</f>
        <v>0</v>
      </c>
      <c r="H6332" s="223">
        <f>H6281*'Usages industrie'!$P20*(1+'Usages industrie'!$Q20)^(H$6259-$D$6259)/1000</f>
        <v>0</v>
      </c>
      <c r="I6332" s="223">
        <f>I6281*'Usages industrie'!$P20*(1+'Usages industrie'!$Q20)^(I$6259-$D$6259)/1000</f>
        <v>0</v>
      </c>
      <c r="J6332" s="223">
        <f>J6281*'Usages industrie'!$P20*(1+'Usages industrie'!$Q20)^(J$6259-$D$6259)/1000</f>
        <v>0</v>
      </c>
      <c r="K6332" s="223">
        <f>K6281*'Usages industrie'!$P20*(1+'Usages industrie'!$Q20)^(K$6259-$D$6259)/1000</f>
        <v>0</v>
      </c>
      <c r="L6332" s="223">
        <f>L6281*'Usages industrie'!$P20*(1+'Usages industrie'!$Q20)^(L$6259-$D$6259)/1000</f>
        <v>0</v>
      </c>
      <c r="M6332" s="223">
        <f>M6281*'Usages industrie'!$P20*(1+'Usages industrie'!$Q20)^(M$6259-$D$6259)/1000</f>
        <v>0</v>
      </c>
      <c r="N6332" s="223">
        <f>N6281*'Usages industrie'!$P20*(1+'Usages industrie'!$Q20)^(N$6259-$D$6259)/1000</f>
        <v>0</v>
      </c>
      <c r="O6332" s="223">
        <f>O6281*'Usages industrie'!$P20*(1+'Usages industrie'!$Q20)^(O$6259-$D$6259)/1000</f>
        <v>0</v>
      </c>
      <c r="P6332" s="223">
        <f>P6281*'Usages industrie'!$P20*(1+'Usages industrie'!$Q20)^(P$6259-$D$6259)/1000</f>
        <v>0</v>
      </c>
      <c r="Q6332" s="223">
        <f>Q6281*'Usages industrie'!$P20*(1+'Usages industrie'!$Q20)^(Q$6259-$D$6259)/1000</f>
        <v>0</v>
      </c>
      <c r="R6332" s="223">
        <f>R6281*'Usages industrie'!$P20*(1+'Usages industrie'!$Q20)^(R$6259-$D$6259)/1000</f>
        <v>0</v>
      </c>
    </row>
    <row r="6333" spans="1:18" hidden="1" outlineLevel="2" x14ac:dyDescent="0.25">
      <c r="A6333" s="222" t="str">
        <f>'Usages industrie'!A21</f>
        <v>Usage industriel n°18</v>
      </c>
      <c r="B6333" s="222" t="s">
        <v>645</v>
      </c>
      <c r="C6333" s="222"/>
      <c r="D6333" s="223">
        <f>D6282*'Usages industrie'!$P21*(1+'Usages industrie'!$Q21)^(D$6259-$D$6259)/1000</f>
        <v>0</v>
      </c>
      <c r="E6333" s="223">
        <f>E6282*'Usages industrie'!$P21*(1+'Usages industrie'!$Q21)^(E$6259-$D$6259)/1000</f>
        <v>0</v>
      </c>
      <c r="F6333" s="223">
        <f>F6282*'Usages industrie'!$P21*(1+'Usages industrie'!$Q21)^(F$6259-$D$6259)/1000</f>
        <v>0</v>
      </c>
      <c r="G6333" s="223">
        <f>G6282*'Usages industrie'!$P21*(1+'Usages industrie'!$Q21)^(G$6259-$D$6259)/1000</f>
        <v>0</v>
      </c>
      <c r="H6333" s="223">
        <f>H6282*'Usages industrie'!$P21*(1+'Usages industrie'!$Q21)^(H$6259-$D$6259)/1000</f>
        <v>0</v>
      </c>
      <c r="I6333" s="223">
        <f>I6282*'Usages industrie'!$P21*(1+'Usages industrie'!$Q21)^(I$6259-$D$6259)/1000</f>
        <v>0</v>
      </c>
      <c r="J6333" s="223">
        <f>J6282*'Usages industrie'!$P21*(1+'Usages industrie'!$Q21)^(J$6259-$D$6259)/1000</f>
        <v>0</v>
      </c>
      <c r="K6333" s="223">
        <f>K6282*'Usages industrie'!$P21*(1+'Usages industrie'!$Q21)^(K$6259-$D$6259)/1000</f>
        <v>0</v>
      </c>
      <c r="L6333" s="223">
        <f>L6282*'Usages industrie'!$P21*(1+'Usages industrie'!$Q21)^(L$6259-$D$6259)/1000</f>
        <v>0</v>
      </c>
      <c r="M6333" s="223">
        <f>M6282*'Usages industrie'!$P21*(1+'Usages industrie'!$Q21)^(M$6259-$D$6259)/1000</f>
        <v>0</v>
      </c>
      <c r="N6333" s="223">
        <f>N6282*'Usages industrie'!$P21*(1+'Usages industrie'!$Q21)^(N$6259-$D$6259)/1000</f>
        <v>0</v>
      </c>
      <c r="O6333" s="223">
        <f>O6282*'Usages industrie'!$P21*(1+'Usages industrie'!$Q21)^(O$6259-$D$6259)/1000</f>
        <v>0</v>
      </c>
      <c r="P6333" s="223">
        <f>P6282*'Usages industrie'!$P21*(1+'Usages industrie'!$Q21)^(P$6259-$D$6259)/1000</f>
        <v>0</v>
      </c>
      <c r="Q6333" s="223">
        <f>Q6282*'Usages industrie'!$P21*(1+'Usages industrie'!$Q21)^(Q$6259-$D$6259)/1000</f>
        <v>0</v>
      </c>
      <c r="R6333" s="223">
        <f>R6282*'Usages industrie'!$P21*(1+'Usages industrie'!$Q21)^(R$6259-$D$6259)/1000</f>
        <v>0</v>
      </c>
    </row>
    <row r="6334" spans="1:18" hidden="1" outlineLevel="2" x14ac:dyDescent="0.25">
      <c r="A6334" s="222" t="str">
        <f>'Usages industrie'!A22</f>
        <v>Usage industriel n°19</v>
      </c>
      <c r="B6334" s="222" t="s">
        <v>645</v>
      </c>
      <c r="C6334" s="222"/>
      <c r="D6334" s="223">
        <f>D6283*'Usages industrie'!$P22*(1+'Usages industrie'!$Q22)^(D$6259-$D$6259)/1000</f>
        <v>0</v>
      </c>
      <c r="E6334" s="223">
        <f>E6283*'Usages industrie'!$P22*(1+'Usages industrie'!$Q22)^(E$6259-$D$6259)/1000</f>
        <v>0</v>
      </c>
      <c r="F6334" s="223">
        <f>F6283*'Usages industrie'!$P22*(1+'Usages industrie'!$Q22)^(F$6259-$D$6259)/1000</f>
        <v>0</v>
      </c>
      <c r="G6334" s="223">
        <f>G6283*'Usages industrie'!$P22*(1+'Usages industrie'!$Q22)^(G$6259-$D$6259)/1000</f>
        <v>0</v>
      </c>
      <c r="H6334" s="223">
        <f>H6283*'Usages industrie'!$P22*(1+'Usages industrie'!$Q22)^(H$6259-$D$6259)/1000</f>
        <v>0</v>
      </c>
      <c r="I6334" s="223">
        <f>I6283*'Usages industrie'!$P22*(1+'Usages industrie'!$Q22)^(I$6259-$D$6259)/1000</f>
        <v>0</v>
      </c>
      <c r="J6334" s="223">
        <f>J6283*'Usages industrie'!$P22*(1+'Usages industrie'!$Q22)^(J$6259-$D$6259)/1000</f>
        <v>0</v>
      </c>
      <c r="K6334" s="223">
        <f>K6283*'Usages industrie'!$P22*(1+'Usages industrie'!$Q22)^(K$6259-$D$6259)/1000</f>
        <v>0</v>
      </c>
      <c r="L6334" s="223">
        <f>L6283*'Usages industrie'!$P22*(1+'Usages industrie'!$Q22)^(L$6259-$D$6259)/1000</f>
        <v>0</v>
      </c>
      <c r="M6334" s="223">
        <f>M6283*'Usages industrie'!$P22*(1+'Usages industrie'!$Q22)^(M$6259-$D$6259)/1000</f>
        <v>0</v>
      </c>
      <c r="N6334" s="223">
        <f>N6283*'Usages industrie'!$P22*(1+'Usages industrie'!$Q22)^(N$6259-$D$6259)/1000</f>
        <v>0</v>
      </c>
      <c r="O6334" s="223">
        <f>O6283*'Usages industrie'!$P22*(1+'Usages industrie'!$Q22)^(O$6259-$D$6259)/1000</f>
        <v>0</v>
      </c>
      <c r="P6334" s="223">
        <f>P6283*'Usages industrie'!$P22*(1+'Usages industrie'!$Q22)^(P$6259-$D$6259)/1000</f>
        <v>0</v>
      </c>
      <c r="Q6334" s="223">
        <f>Q6283*'Usages industrie'!$P22*(1+'Usages industrie'!$Q22)^(Q$6259-$D$6259)/1000</f>
        <v>0</v>
      </c>
      <c r="R6334" s="223">
        <f>R6283*'Usages industrie'!$P22*(1+'Usages industrie'!$Q22)^(R$6259-$D$6259)/1000</f>
        <v>0</v>
      </c>
    </row>
    <row r="6335" spans="1:18" hidden="1" outlineLevel="2" x14ac:dyDescent="0.25">
      <c r="A6335" s="222" t="str">
        <f>'Usages industrie'!A23</f>
        <v>Usage industriel n°20</v>
      </c>
      <c r="B6335" s="222" t="s">
        <v>645</v>
      </c>
      <c r="C6335" s="222"/>
      <c r="D6335" s="223">
        <f>D6284*'Usages industrie'!$P23*(1+'Usages industrie'!$Q23)^(D$6259-$D$6259)/1000</f>
        <v>0</v>
      </c>
      <c r="E6335" s="223">
        <f>E6284*'Usages industrie'!$P23*(1+'Usages industrie'!$Q23)^(E$6259-$D$6259)/1000</f>
        <v>0</v>
      </c>
      <c r="F6335" s="223">
        <f>F6284*'Usages industrie'!$P23*(1+'Usages industrie'!$Q23)^(F$6259-$D$6259)/1000</f>
        <v>0</v>
      </c>
      <c r="G6335" s="223">
        <f>G6284*'Usages industrie'!$P23*(1+'Usages industrie'!$Q23)^(G$6259-$D$6259)/1000</f>
        <v>0</v>
      </c>
      <c r="H6335" s="223">
        <f>H6284*'Usages industrie'!$P23*(1+'Usages industrie'!$Q23)^(H$6259-$D$6259)/1000</f>
        <v>0</v>
      </c>
      <c r="I6335" s="223">
        <f>I6284*'Usages industrie'!$P23*(1+'Usages industrie'!$Q23)^(I$6259-$D$6259)/1000</f>
        <v>0</v>
      </c>
      <c r="J6335" s="223">
        <f>J6284*'Usages industrie'!$P23*(1+'Usages industrie'!$Q23)^(J$6259-$D$6259)/1000</f>
        <v>0</v>
      </c>
      <c r="K6335" s="223">
        <f>K6284*'Usages industrie'!$P23*(1+'Usages industrie'!$Q23)^(K$6259-$D$6259)/1000</f>
        <v>0</v>
      </c>
      <c r="L6335" s="223">
        <f>L6284*'Usages industrie'!$P23*(1+'Usages industrie'!$Q23)^(L$6259-$D$6259)/1000</f>
        <v>0</v>
      </c>
      <c r="M6335" s="223">
        <f>M6284*'Usages industrie'!$P23*(1+'Usages industrie'!$Q23)^(M$6259-$D$6259)/1000</f>
        <v>0</v>
      </c>
      <c r="N6335" s="223">
        <f>N6284*'Usages industrie'!$P23*(1+'Usages industrie'!$Q23)^(N$6259-$D$6259)/1000</f>
        <v>0</v>
      </c>
      <c r="O6335" s="223">
        <f>O6284*'Usages industrie'!$P23*(1+'Usages industrie'!$Q23)^(O$6259-$D$6259)/1000</f>
        <v>0</v>
      </c>
      <c r="P6335" s="223">
        <f>P6284*'Usages industrie'!$P23*(1+'Usages industrie'!$Q23)^(P$6259-$D$6259)/1000</f>
        <v>0</v>
      </c>
      <c r="Q6335" s="223">
        <f>Q6284*'Usages industrie'!$P23*(1+'Usages industrie'!$Q23)^(Q$6259-$D$6259)/1000</f>
        <v>0</v>
      </c>
      <c r="R6335" s="223">
        <f>R6284*'Usages industrie'!$P23*(1+'Usages industrie'!$Q23)^(R$6259-$D$6259)/1000</f>
        <v>0</v>
      </c>
    </row>
    <row r="6336" spans="1:18" hidden="1" outlineLevel="2" x14ac:dyDescent="0.25">
      <c r="A6336" s="222" t="str">
        <f>'Usages industrie'!A24</f>
        <v>Usage industriel n°21</v>
      </c>
      <c r="B6336" s="222" t="s">
        <v>645</v>
      </c>
      <c r="C6336" s="222"/>
      <c r="D6336" s="223">
        <f>D6285*'Usages industrie'!$P24*(1+'Usages industrie'!$Q24)^(D$6259-$D$6259)/1000</f>
        <v>0</v>
      </c>
      <c r="E6336" s="223">
        <f>E6285*'Usages industrie'!$P24*(1+'Usages industrie'!$Q24)^(E$6259-$D$6259)/1000</f>
        <v>0</v>
      </c>
      <c r="F6336" s="223">
        <f>F6285*'Usages industrie'!$P24*(1+'Usages industrie'!$Q24)^(F$6259-$D$6259)/1000</f>
        <v>0</v>
      </c>
      <c r="G6336" s="223">
        <f>G6285*'Usages industrie'!$P24*(1+'Usages industrie'!$Q24)^(G$6259-$D$6259)/1000</f>
        <v>0</v>
      </c>
      <c r="H6336" s="223">
        <f>H6285*'Usages industrie'!$P24*(1+'Usages industrie'!$Q24)^(H$6259-$D$6259)/1000</f>
        <v>0</v>
      </c>
      <c r="I6336" s="223">
        <f>I6285*'Usages industrie'!$P24*(1+'Usages industrie'!$Q24)^(I$6259-$D$6259)/1000</f>
        <v>0</v>
      </c>
      <c r="J6336" s="223">
        <f>J6285*'Usages industrie'!$P24*(1+'Usages industrie'!$Q24)^(J$6259-$D$6259)/1000</f>
        <v>0</v>
      </c>
      <c r="K6336" s="223">
        <f>K6285*'Usages industrie'!$P24*(1+'Usages industrie'!$Q24)^(K$6259-$D$6259)/1000</f>
        <v>0</v>
      </c>
      <c r="L6336" s="223">
        <f>L6285*'Usages industrie'!$P24*(1+'Usages industrie'!$Q24)^(L$6259-$D$6259)/1000</f>
        <v>0</v>
      </c>
      <c r="M6336" s="223">
        <f>M6285*'Usages industrie'!$P24*(1+'Usages industrie'!$Q24)^(M$6259-$D$6259)/1000</f>
        <v>0</v>
      </c>
      <c r="N6336" s="223">
        <f>N6285*'Usages industrie'!$P24*(1+'Usages industrie'!$Q24)^(N$6259-$D$6259)/1000</f>
        <v>0</v>
      </c>
      <c r="O6336" s="223">
        <f>O6285*'Usages industrie'!$P24*(1+'Usages industrie'!$Q24)^(O$6259-$D$6259)/1000</f>
        <v>0</v>
      </c>
      <c r="P6336" s="223">
        <f>P6285*'Usages industrie'!$P24*(1+'Usages industrie'!$Q24)^(P$6259-$D$6259)/1000</f>
        <v>0</v>
      </c>
      <c r="Q6336" s="223">
        <f>Q6285*'Usages industrie'!$P24*(1+'Usages industrie'!$Q24)^(Q$6259-$D$6259)/1000</f>
        <v>0</v>
      </c>
      <c r="R6336" s="223">
        <f>R6285*'Usages industrie'!$P24*(1+'Usages industrie'!$Q24)^(R$6259-$D$6259)/1000</f>
        <v>0</v>
      </c>
    </row>
    <row r="6337" spans="1:18" hidden="1" outlineLevel="2" x14ac:dyDescent="0.25">
      <c r="A6337" s="222" t="str">
        <f>'Usages industrie'!A25</f>
        <v>Usage industriel n°22</v>
      </c>
      <c r="B6337" s="222" t="s">
        <v>645</v>
      </c>
      <c r="C6337" s="222"/>
      <c r="D6337" s="223">
        <f>D6286*'Usages industrie'!$P25*(1+'Usages industrie'!$Q25)^(D$6259-$D$6259)/1000</f>
        <v>0</v>
      </c>
      <c r="E6337" s="223">
        <f>E6286*'Usages industrie'!$P25*(1+'Usages industrie'!$Q25)^(E$6259-$D$6259)/1000</f>
        <v>0</v>
      </c>
      <c r="F6337" s="223">
        <f>F6286*'Usages industrie'!$P25*(1+'Usages industrie'!$Q25)^(F$6259-$D$6259)/1000</f>
        <v>0</v>
      </c>
      <c r="G6337" s="223">
        <f>G6286*'Usages industrie'!$P25*(1+'Usages industrie'!$Q25)^(G$6259-$D$6259)/1000</f>
        <v>0</v>
      </c>
      <c r="H6337" s="223">
        <f>H6286*'Usages industrie'!$P25*(1+'Usages industrie'!$Q25)^(H$6259-$D$6259)/1000</f>
        <v>0</v>
      </c>
      <c r="I6337" s="223">
        <f>I6286*'Usages industrie'!$P25*(1+'Usages industrie'!$Q25)^(I$6259-$D$6259)/1000</f>
        <v>0</v>
      </c>
      <c r="J6337" s="223">
        <f>J6286*'Usages industrie'!$P25*(1+'Usages industrie'!$Q25)^(J$6259-$D$6259)/1000</f>
        <v>0</v>
      </c>
      <c r="K6337" s="223">
        <f>K6286*'Usages industrie'!$P25*(1+'Usages industrie'!$Q25)^(K$6259-$D$6259)/1000</f>
        <v>0</v>
      </c>
      <c r="L6337" s="223">
        <f>L6286*'Usages industrie'!$P25*(1+'Usages industrie'!$Q25)^(L$6259-$D$6259)/1000</f>
        <v>0</v>
      </c>
      <c r="M6337" s="223">
        <f>M6286*'Usages industrie'!$P25*(1+'Usages industrie'!$Q25)^(M$6259-$D$6259)/1000</f>
        <v>0</v>
      </c>
      <c r="N6337" s="223">
        <f>N6286*'Usages industrie'!$P25*(1+'Usages industrie'!$Q25)^(N$6259-$D$6259)/1000</f>
        <v>0</v>
      </c>
      <c r="O6337" s="223">
        <f>O6286*'Usages industrie'!$P25*(1+'Usages industrie'!$Q25)^(O$6259-$D$6259)/1000</f>
        <v>0</v>
      </c>
      <c r="P6337" s="223">
        <f>P6286*'Usages industrie'!$P25*(1+'Usages industrie'!$Q25)^(P$6259-$D$6259)/1000</f>
        <v>0</v>
      </c>
      <c r="Q6337" s="223">
        <f>Q6286*'Usages industrie'!$P25*(1+'Usages industrie'!$Q25)^(Q$6259-$D$6259)/1000</f>
        <v>0</v>
      </c>
      <c r="R6337" s="223">
        <f>R6286*'Usages industrie'!$P25*(1+'Usages industrie'!$Q25)^(R$6259-$D$6259)/1000</f>
        <v>0</v>
      </c>
    </row>
    <row r="6338" spans="1:18" hidden="1" outlineLevel="2" x14ac:dyDescent="0.25">
      <c r="A6338" s="222" t="str">
        <f>'Usages industrie'!A26</f>
        <v>Usage industriel n°23</v>
      </c>
      <c r="B6338" s="222" t="s">
        <v>645</v>
      </c>
      <c r="C6338" s="222"/>
      <c r="D6338" s="223">
        <f>D6287*'Usages industrie'!$P26*(1+'Usages industrie'!$Q26)^(D$6259-$D$6259)/1000</f>
        <v>0</v>
      </c>
      <c r="E6338" s="223">
        <f>E6287*'Usages industrie'!$P26*(1+'Usages industrie'!$Q26)^(E$6259-$D$6259)/1000</f>
        <v>0</v>
      </c>
      <c r="F6338" s="223">
        <f>F6287*'Usages industrie'!$P26*(1+'Usages industrie'!$Q26)^(F$6259-$D$6259)/1000</f>
        <v>0</v>
      </c>
      <c r="G6338" s="223">
        <f>G6287*'Usages industrie'!$P26*(1+'Usages industrie'!$Q26)^(G$6259-$D$6259)/1000</f>
        <v>0</v>
      </c>
      <c r="H6338" s="223">
        <f>H6287*'Usages industrie'!$P26*(1+'Usages industrie'!$Q26)^(H$6259-$D$6259)/1000</f>
        <v>0</v>
      </c>
      <c r="I6338" s="223">
        <f>I6287*'Usages industrie'!$P26*(1+'Usages industrie'!$Q26)^(I$6259-$D$6259)/1000</f>
        <v>0</v>
      </c>
      <c r="J6338" s="223">
        <f>J6287*'Usages industrie'!$P26*(1+'Usages industrie'!$Q26)^(J$6259-$D$6259)/1000</f>
        <v>0</v>
      </c>
      <c r="K6338" s="223">
        <f>K6287*'Usages industrie'!$P26*(1+'Usages industrie'!$Q26)^(K$6259-$D$6259)/1000</f>
        <v>0</v>
      </c>
      <c r="L6338" s="223">
        <f>L6287*'Usages industrie'!$P26*(1+'Usages industrie'!$Q26)^(L$6259-$D$6259)/1000</f>
        <v>0</v>
      </c>
      <c r="M6338" s="223">
        <f>M6287*'Usages industrie'!$P26*(1+'Usages industrie'!$Q26)^(M$6259-$D$6259)/1000</f>
        <v>0</v>
      </c>
      <c r="N6338" s="223">
        <f>N6287*'Usages industrie'!$P26*(1+'Usages industrie'!$Q26)^(N$6259-$D$6259)/1000</f>
        <v>0</v>
      </c>
      <c r="O6338" s="223">
        <f>O6287*'Usages industrie'!$P26*(1+'Usages industrie'!$Q26)^(O$6259-$D$6259)/1000</f>
        <v>0</v>
      </c>
      <c r="P6338" s="223">
        <f>P6287*'Usages industrie'!$P26*(1+'Usages industrie'!$Q26)^(P$6259-$D$6259)/1000</f>
        <v>0</v>
      </c>
      <c r="Q6338" s="223">
        <f>Q6287*'Usages industrie'!$P26*(1+'Usages industrie'!$Q26)^(Q$6259-$D$6259)/1000</f>
        <v>0</v>
      </c>
      <c r="R6338" s="223">
        <f>R6287*'Usages industrie'!$P26*(1+'Usages industrie'!$Q26)^(R$6259-$D$6259)/1000</f>
        <v>0</v>
      </c>
    </row>
    <row r="6339" spans="1:18" hidden="1" outlineLevel="2" x14ac:dyDescent="0.25">
      <c r="A6339" s="222" t="str">
        <f>'Usages industrie'!A27</f>
        <v>Usage industriel n°24</v>
      </c>
      <c r="B6339" s="222" t="s">
        <v>645</v>
      </c>
      <c r="C6339" s="222"/>
      <c r="D6339" s="223">
        <f>D6288*'Usages industrie'!$P27*(1+'Usages industrie'!$Q27)^(D$6259-$D$6259)/1000</f>
        <v>0</v>
      </c>
      <c r="E6339" s="223">
        <f>E6288*'Usages industrie'!$P27*(1+'Usages industrie'!$Q27)^(E$6259-$D$6259)/1000</f>
        <v>0</v>
      </c>
      <c r="F6339" s="223">
        <f>F6288*'Usages industrie'!$P27*(1+'Usages industrie'!$Q27)^(F$6259-$D$6259)/1000</f>
        <v>0</v>
      </c>
      <c r="G6339" s="223">
        <f>G6288*'Usages industrie'!$P27*(1+'Usages industrie'!$Q27)^(G$6259-$D$6259)/1000</f>
        <v>0</v>
      </c>
      <c r="H6339" s="223">
        <f>H6288*'Usages industrie'!$P27*(1+'Usages industrie'!$Q27)^(H$6259-$D$6259)/1000</f>
        <v>0</v>
      </c>
      <c r="I6339" s="223">
        <f>I6288*'Usages industrie'!$P27*(1+'Usages industrie'!$Q27)^(I$6259-$D$6259)/1000</f>
        <v>0</v>
      </c>
      <c r="J6339" s="223">
        <f>J6288*'Usages industrie'!$P27*(1+'Usages industrie'!$Q27)^(J$6259-$D$6259)/1000</f>
        <v>0</v>
      </c>
      <c r="K6339" s="223">
        <f>K6288*'Usages industrie'!$P27*(1+'Usages industrie'!$Q27)^(K$6259-$D$6259)/1000</f>
        <v>0</v>
      </c>
      <c r="L6339" s="223">
        <f>L6288*'Usages industrie'!$P27*(1+'Usages industrie'!$Q27)^(L$6259-$D$6259)/1000</f>
        <v>0</v>
      </c>
      <c r="M6339" s="223">
        <f>M6288*'Usages industrie'!$P27*(1+'Usages industrie'!$Q27)^(M$6259-$D$6259)/1000</f>
        <v>0</v>
      </c>
      <c r="N6339" s="223">
        <f>N6288*'Usages industrie'!$P27*(1+'Usages industrie'!$Q27)^(N$6259-$D$6259)/1000</f>
        <v>0</v>
      </c>
      <c r="O6339" s="223">
        <f>O6288*'Usages industrie'!$P27*(1+'Usages industrie'!$Q27)^(O$6259-$D$6259)/1000</f>
        <v>0</v>
      </c>
      <c r="P6339" s="223">
        <f>P6288*'Usages industrie'!$P27*(1+'Usages industrie'!$Q27)^(P$6259-$D$6259)/1000</f>
        <v>0</v>
      </c>
      <c r="Q6339" s="223">
        <f>Q6288*'Usages industrie'!$P27*(1+'Usages industrie'!$Q27)^(Q$6259-$D$6259)/1000</f>
        <v>0</v>
      </c>
      <c r="R6339" s="223">
        <f>R6288*'Usages industrie'!$P27*(1+'Usages industrie'!$Q27)^(R$6259-$D$6259)/1000</f>
        <v>0</v>
      </c>
    </row>
    <row r="6340" spans="1:18" hidden="1" outlineLevel="2" x14ac:dyDescent="0.25">
      <c r="A6340" s="222" t="str">
        <f>'Usages industrie'!A28</f>
        <v>Usage industriel n°25</v>
      </c>
      <c r="B6340" s="222" t="s">
        <v>645</v>
      </c>
      <c r="C6340" s="222"/>
      <c r="D6340" s="223">
        <f>D6289*'Usages industrie'!$P28*(1+'Usages industrie'!$Q28)^(D$6259-$D$6259)/1000</f>
        <v>0</v>
      </c>
      <c r="E6340" s="223">
        <f>E6289*'Usages industrie'!$P28*(1+'Usages industrie'!$Q28)^(E$6259-$D$6259)/1000</f>
        <v>0</v>
      </c>
      <c r="F6340" s="223">
        <f>F6289*'Usages industrie'!$P28*(1+'Usages industrie'!$Q28)^(F$6259-$D$6259)/1000</f>
        <v>0</v>
      </c>
      <c r="G6340" s="223">
        <f>G6289*'Usages industrie'!$P28*(1+'Usages industrie'!$Q28)^(G$6259-$D$6259)/1000</f>
        <v>0</v>
      </c>
      <c r="H6340" s="223">
        <f>H6289*'Usages industrie'!$P28*(1+'Usages industrie'!$Q28)^(H$6259-$D$6259)/1000</f>
        <v>0</v>
      </c>
      <c r="I6340" s="223">
        <f>I6289*'Usages industrie'!$P28*(1+'Usages industrie'!$Q28)^(I$6259-$D$6259)/1000</f>
        <v>0</v>
      </c>
      <c r="J6340" s="223">
        <f>J6289*'Usages industrie'!$P28*(1+'Usages industrie'!$Q28)^(J$6259-$D$6259)/1000</f>
        <v>0</v>
      </c>
      <c r="K6340" s="223">
        <f>K6289*'Usages industrie'!$P28*(1+'Usages industrie'!$Q28)^(K$6259-$D$6259)/1000</f>
        <v>0</v>
      </c>
      <c r="L6340" s="223">
        <f>L6289*'Usages industrie'!$P28*(1+'Usages industrie'!$Q28)^(L$6259-$D$6259)/1000</f>
        <v>0</v>
      </c>
      <c r="M6340" s="223">
        <f>M6289*'Usages industrie'!$P28*(1+'Usages industrie'!$Q28)^(M$6259-$D$6259)/1000</f>
        <v>0</v>
      </c>
      <c r="N6340" s="223">
        <f>N6289*'Usages industrie'!$P28*(1+'Usages industrie'!$Q28)^(N$6259-$D$6259)/1000</f>
        <v>0</v>
      </c>
      <c r="O6340" s="223">
        <f>O6289*'Usages industrie'!$P28*(1+'Usages industrie'!$Q28)^(O$6259-$D$6259)/1000</f>
        <v>0</v>
      </c>
      <c r="P6340" s="223">
        <f>P6289*'Usages industrie'!$P28*(1+'Usages industrie'!$Q28)^(P$6259-$D$6259)/1000</f>
        <v>0</v>
      </c>
      <c r="Q6340" s="223">
        <f>Q6289*'Usages industrie'!$P28*(1+'Usages industrie'!$Q28)^(Q$6259-$D$6259)/1000</f>
        <v>0</v>
      </c>
      <c r="R6340" s="223">
        <f>R6289*'Usages industrie'!$P28*(1+'Usages industrie'!$Q28)^(R$6259-$D$6259)/1000</f>
        <v>0</v>
      </c>
    </row>
    <row r="6341" spans="1:18" hidden="1" outlineLevel="2" x14ac:dyDescent="0.25">
      <c r="A6341" s="222" t="str">
        <f>'Usages industrie'!A29</f>
        <v>Usage industriel n°26</v>
      </c>
      <c r="B6341" s="222" t="s">
        <v>645</v>
      </c>
      <c r="C6341" s="222"/>
      <c r="D6341" s="223">
        <f>D6290*'Usages industrie'!$P29*(1+'Usages industrie'!$Q29)^(D$6259-$D$6259)/1000</f>
        <v>0</v>
      </c>
      <c r="E6341" s="223">
        <f>E6290*'Usages industrie'!$P29*(1+'Usages industrie'!$Q29)^(E$6259-$D$6259)/1000</f>
        <v>0</v>
      </c>
      <c r="F6341" s="223">
        <f>F6290*'Usages industrie'!$P29*(1+'Usages industrie'!$Q29)^(F$6259-$D$6259)/1000</f>
        <v>0</v>
      </c>
      <c r="G6341" s="223">
        <f>G6290*'Usages industrie'!$P29*(1+'Usages industrie'!$Q29)^(G$6259-$D$6259)/1000</f>
        <v>0</v>
      </c>
      <c r="H6341" s="223">
        <f>H6290*'Usages industrie'!$P29*(1+'Usages industrie'!$Q29)^(H$6259-$D$6259)/1000</f>
        <v>0</v>
      </c>
      <c r="I6341" s="223">
        <f>I6290*'Usages industrie'!$P29*(1+'Usages industrie'!$Q29)^(I$6259-$D$6259)/1000</f>
        <v>0</v>
      </c>
      <c r="J6341" s="223">
        <f>J6290*'Usages industrie'!$P29*(1+'Usages industrie'!$Q29)^(J$6259-$D$6259)/1000</f>
        <v>0</v>
      </c>
      <c r="K6341" s="223">
        <f>K6290*'Usages industrie'!$P29*(1+'Usages industrie'!$Q29)^(K$6259-$D$6259)/1000</f>
        <v>0</v>
      </c>
      <c r="L6341" s="223">
        <f>L6290*'Usages industrie'!$P29*(1+'Usages industrie'!$Q29)^(L$6259-$D$6259)/1000</f>
        <v>0</v>
      </c>
      <c r="M6341" s="223">
        <f>M6290*'Usages industrie'!$P29*(1+'Usages industrie'!$Q29)^(M$6259-$D$6259)/1000</f>
        <v>0</v>
      </c>
      <c r="N6341" s="223">
        <f>N6290*'Usages industrie'!$P29*(1+'Usages industrie'!$Q29)^(N$6259-$D$6259)/1000</f>
        <v>0</v>
      </c>
      <c r="O6341" s="223">
        <f>O6290*'Usages industrie'!$P29*(1+'Usages industrie'!$Q29)^(O$6259-$D$6259)/1000</f>
        <v>0</v>
      </c>
      <c r="P6341" s="223">
        <f>P6290*'Usages industrie'!$P29*(1+'Usages industrie'!$Q29)^(P$6259-$D$6259)/1000</f>
        <v>0</v>
      </c>
      <c r="Q6341" s="223">
        <f>Q6290*'Usages industrie'!$P29*(1+'Usages industrie'!$Q29)^(Q$6259-$D$6259)/1000</f>
        <v>0</v>
      </c>
      <c r="R6341" s="223">
        <f>R6290*'Usages industrie'!$P29*(1+'Usages industrie'!$Q29)^(R$6259-$D$6259)/1000</f>
        <v>0</v>
      </c>
    </row>
    <row r="6342" spans="1:18" hidden="1" outlineLevel="2" x14ac:dyDescent="0.25">
      <c r="A6342" s="222" t="str">
        <f>'Usages industrie'!A30</f>
        <v>Usage industriel n°27</v>
      </c>
      <c r="B6342" s="222" t="s">
        <v>645</v>
      </c>
      <c r="C6342" s="222"/>
      <c r="D6342" s="223">
        <f>D6291*'Usages industrie'!$P30*(1+'Usages industrie'!$Q30)^(D$6259-$D$6259)/1000</f>
        <v>0</v>
      </c>
      <c r="E6342" s="223">
        <f>E6291*'Usages industrie'!$P30*(1+'Usages industrie'!$Q30)^(E$6259-$D$6259)/1000</f>
        <v>0</v>
      </c>
      <c r="F6342" s="223">
        <f>F6291*'Usages industrie'!$P30*(1+'Usages industrie'!$Q30)^(F$6259-$D$6259)/1000</f>
        <v>0</v>
      </c>
      <c r="G6342" s="223">
        <f>G6291*'Usages industrie'!$P30*(1+'Usages industrie'!$Q30)^(G$6259-$D$6259)/1000</f>
        <v>0</v>
      </c>
      <c r="H6342" s="223">
        <f>H6291*'Usages industrie'!$P30*(1+'Usages industrie'!$Q30)^(H$6259-$D$6259)/1000</f>
        <v>0</v>
      </c>
      <c r="I6342" s="223">
        <f>I6291*'Usages industrie'!$P30*(1+'Usages industrie'!$Q30)^(I$6259-$D$6259)/1000</f>
        <v>0</v>
      </c>
      <c r="J6342" s="223">
        <f>J6291*'Usages industrie'!$P30*(1+'Usages industrie'!$Q30)^(J$6259-$D$6259)/1000</f>
        <v>0</v>
      </c>
      <c r="K6342" s="223">
        <f>K6291*'Usages industrie'!$P30*(1+'Usages industrie'!$Q30)^(K$6259-$D$6259)/1000</f>
        <v>0</v>
      </c>
      <c r="L6342" s="223">
        <f>L6291*'Usages industrie'!$P30*(1+'Usages industrie'!$Q30)^(L$6259-$D$6259)/1000</f>
        <v>0</v>
      </c>
      <c r="M6342" s="223">
        <f>M6291*'Usages industrie'!$P30*(1+'Usages industrie'!$Q30)^(M$6259-$D$6259)/1000</f>
        <v>0</v>
      </c>
      <c r="N6342" s="223">
        <f>N6291*'Usages industrie'!$P30*(1+'Usages industrie'!$Q30)^(N$6259-$D$6259)/1000</f>
        <v>0</v>
      </c>
      <c r="O6342" s="223">
        <f>O6291*'Usages industrie'!$P30*(1+'Usages industrie'!$Q30)^(O$6259-$D$6259)/1000</f>
        <v>0</v>
      </c>
      <c r="P6342" s="223">
        <f>P6291*'Usages industrie'!$P30*(1+'Usages industrie'!$Q30)^(P$6259-$D$6259)/1000</f>
        <v>0</v>
      </c>
      <c r="Q6342" s="223">
        <f>Q6291*'Usages industrie'!$P30*(1+'Usages industrie'!$Q30)^(Q$6259-$D$6259)/1000</f>
        <v>0</v>
      </c>
      <c r="R6342" s="223">
        <f>R6291*'Usages industrie'!$P30*(1+'Usages industrie'!$Q30)^(R$6259-$D$6259)/1000</f>
        <v>0</v>
      </c>
    </row>
    <row r="6343" spans="1:18" hidden="1" outlineLevel="2" x14ac:dyDescent="0.25">
      <c r="A6343" s="222" t="str">
        <f>'Usages industrie'!A31</f>
        <v>Usage industriel n°28</v>
      </c>
      <c r="B6343" s="222" t="s">
        <v>645</v>
      </c>
      <c r="C6343" s="222"/>
      <c r="D6343" s="223">
        <f>D6292*'Usages industrie'!$P31*(1+'Usages industrie'!$Q31)^(D$6259-$D$6259)/1000</f>
        <v>0</v>
      </c>
      <c r="E6343" s="223">
        <f>E6292*'Usages industrie'!$P31*(1+'Usages industrie'!$Q31)^(E$6259-$D$6259)/1000</f>
        <v>0</v>
      </c>
      <c r="F6343" s="223">
        <f>F6292*'Usages industrie'!$P31*(1+'Usages industrie'!$Q31)^(F$6259-$D$6259)/1000</f>
        <v>0</v>
      </c>
      <c r="G6343" s="223">
        <f>G6292*'Usages industrie'!$P31*(1+'Usages industrie'!$Q31)^(G$6259-$D$6259)/1000</f>
        <v>0</v>
      </c>
      <c r="H6343" s="223">
        <f>H6292*'Usages industrie'!$P31*(1+'Usages industrie'!$Q31)^(H$6259-$D$6259)/1000</f>
        <v>0</v>
      </c>
      <c r="I6343" s="223">
        <f>I6292*'Usages industrie'!$P31*(1+'Usages industrie'!$Q31)^(I$6259-$D$6259)/1000</f>
        <v>0</v>
      </c>
      <c r="J6343" s="223">
        <f>J6292*'Usages industrie'!$P31*(1+'Usages industrie'!$Q31)^(J$6259-$D$6259)/1000</f>
        <v>0</v>
      </c>
      <c r="K6343" s="223">
        <f>K6292*'Usages industrie'!$P31*(1+'Usages industrie'!$Q31)^(K$6259-$D$6259)/1000</f>
        <v>0</v>
      </c>
      <c r="L6343" s="223">
        <f>L6292*'Usages industrie'!$P31*(1+'Usages industrie'!$Q31)^(L$6259-$D$6259)/1000</f>
        <v>0</v>
      </c>
      <c r="M6343" s="223">
        <f>M6292*'Usages industrie'!$P31*(1+'Usages industrie'!$Q31)^(M$6259-$D$6259)/1000</f>
        <v>0</v>
      </c>
      <c r="N6343" s="223">
        <f>N6292*'Usages industrie'!$P31*(1+'Usages industrie'!$Q31)^(N$6259-$D$6259)/1000</f>
        <v>0</v>
      </c>
      <c r="O6343" s="223">
        <f>O6292*'Usages industrie'!$P31*(1+'Usages industrie'!$Q31)^(O$6259-$D$6259)/1000</f>
        <v>0</v>
      </c>
      <c r="P6343" s="223">
        <f>P6292*'Usages industrie'!$P31*(1+'Usages industrie'!$Q31)^(P$6259-$D$6259)/1000</f>
        <v>0</v>
      </c>
      <c r="Q6343" s="223">
        <f>Q6292*'Usages industrie'!$P31*(1+'Usages industrie'!$Q31)^(Q$6259-$D$6259)/1000</f>
        <v>0</v>
      </c>
      <c r="R6343" s="223">
        <f>R6292*'Usages industrie'!$P31*(1+'Usages industrie'!$Q31)^(R$6259-$D$6259)/1000</f>
        <v>0</v>
      </c>
    </row>
    <row r="6344" spans="1:18" hidden="1" outlineLevel="2" x14ac:dyDescent="0.25">
      <c r="A6344" s="222" t="str">
        <f>'Usages industrie'!A32</f>
        <v>Usage industriel n°29</v>
      </c>
      <c r="B6344" s="222" t="s">
        <v>645</v>
      </c>
      <c r="C6344" s="222"/>
      <c r="D6344" s="223">
        <f>D6293*'Usages industrie'!$P32*(1+'Usages industrie'!$Q32)^(D$6259-$D$6259)/1000</f>
        <v>0</v>
      </c>
      <c r="E6344" s="223">
        <f>E6293*'Usages industrie'!$P32*(1+'Usages industrie'!$Q32)^(E$6259-$D$6259)/1000</f>
        <v>0</v>
      </c>
      <c r="F6344" s="223">
        <f>F6293*'Usages industrie'!$P32*(1+'Usages industrie'!$Q32)^(F$6259-$D$6259)/1000</f>
        <v>0</v>
      </c>
      <c r="G6344" s="223">
        <f>G6293*'Usages industrie'!$P32*(1+'Usages industrie'!$Q32)^(G$6259-$D$6259)/1000</f>
        <v>0</v>
      </c>
      <c r="H6344" s="223">
        <f>H6293*'Usages industrie'!$P32*(1+'Usages industrie'!$Q32)^(H$6259-$D$6259)/1000</f>
        <v>0</v>
      </c>
      <c r="I6344" s="223">
        <f>I6293*'Usages industrie'!$P32*(1+'Usages industrie'!$Q32)^(I$6259-$D$6259)/1000</f>
        <v>0</v>
      </c>
      <c r="J6344" s="223">
        <f>J6293*'Usages industrie'!$P32*(1+'Usages industrie'!$Q32)^(J$6259-$D$6259)/1000</f>
        <v>0</v>
      </c>
      <c r="K6344" s="223">
        <f>K6293*'Usages industrie'!$P32*(1+'Usages industrie'!$Q32)^(K$6259-$D$6259)/1000</f>
        <v>0</v>
      </c>
      <c r="L6344" s="223">
        <f>L6293*'Usages industrie'!$P32*(1+'Usages industrie'!$Q32)^(L$6259-$D$6259)/1000</f>
        <v>0</v>
      </c>
      <c r="M6344" s="223">
        <f>M6293*'Usages industrie'!$P32*(1+'Usages industrie'!$Q32)^(M$6259-$D$6259)/1000</f>
        <v>0</v>
      </c>
      <c r="N6344" s="223">
        <f>N6293*'Usages industrie'!$P32*(1+'Usages industrie'!$Q32)^(N$6259-$D$6259)/1000</f>
        <v>0</v>
      </c>
      <c r="O6344" s="223">
        <f>O6293*'Usages industrie'!$P32*(1+'Usages industrie'!$Q32)^(O$6259-$D$6259)/1000</f>
        <v>0</v>
      </c>
      <c r="P6344" s="223">
        <f>P6293*'Usages industrie'!$P32*(1+'Usages industrie'!$Q32)^(P$6259-$D$6259)/1000</f>
        <v>0</v>
      </c>
      <c r="Q6344" s="223">
        <f>Q6293*'Usages industrie'!$P32*(1+'Usages industrie'!$Q32)^(Q$6259-$D$6259)/1000</f>
        <v>0</v>
      </c>
      <c r="R6344" s="223">
        <f>R6293*'Usages industrie'!$P32*(1+'Usages industrie'!$Q32)^(R$6259-$D$6259)/1000</f>
        <v>0</v>
      </c>
    </row>
    <row r="6345" spans="1:18" hidden="1" outlineLevel="2" x14ac:dyDescent="0.25">
      <c r="A6345" s="222" t="str">
        <f>'Usages industrie'!A33</f>
        <v>Usage industriel n°30</v>
      </c>
      <c r="B6345" s="222" t="s">
        <v>645</v>
      </c>
      <c r="C6345" s="222"/>
      <c r="D6345" s="223">
        <f>D6294*'Usages industrie'!$P33*(1+'Usages industrie'!$Q33)^(D$6259-$D$6259)/1000</f>
        <v>0</v>
      </c>
      <c r="E6345" s="223">
        <f>E6294*'Usages industrie'!$P33*(1+'Usages industrie'!$Q33)^(E$6259-$D$6259)/1000</f>
        <v>0</v>
      </c>
      <c r="F6345" s="223">
        <f>F6294*'Usages industrie'!$P33*(1+'Usages industrie'!$Q33)^(F$6259-$D$6259)/1000</f>
        <v>0</v>
      </c>
      <c r="G6345" s="223">
        <f>G6294*'Usages industrie'!$P33*(1+'Usages industrie'!$Q33)^(G$6259-$D$6259)/1000</f>
        <v>0</v>
      </c>
      <c r="H6345" s="223">
        <f>H6294*'Usages industrie'!$P33*(1+'Usages industrie'!$Q33)^(H$6259-$D$6259)/1000</f>
        <v>0</v>
      </c>
      <c r="I6345" s="223">
        <f>I6294*'Usages industrie'!$P33*(1+'Usages industrie'!$Q33)^(I$6259-$D$6259)/1000</f>
        <v>0</v>
      </c>
      <c r="J6345" s="223">
        <f>J6294*'Usages industrie'!$P33*(1+'Usages industrie'!$Q33)^(J$6259-$D$6259)/1000</f>
        <v>0</v>
      </c>
      <c r="K6345" s="223">
        <f>K6294*'Usages industrie'!$P33*(1+'Usages industrie'!$Q33)^(K$6259-$D$6259)/1000</f>
        <v>0</v>
      </c>
      <c r="L6345" s="223">
        <f>L6294*'Usages industrie'!$P33*(1+'Usages industrie'!$Q33)^(L$6259-$D$6259)/1000</f>
        <v>0</v>
      </c>
      <c r="M6345" s="223">
        <f>M6294*'Usages industrie'!$P33*(1+'Usages industrie'!$Q33)^(M$6259-$D$6259)/1000</f>
        <v>0</v>
      </c>
      <c r="N6345" s="223">
        <f>N6294*'Usages industrie'!$P33*(1+'Usages industrie'!$Q33)^(N$6259-$D$6259)/1000</f>
        <v>0</v>
      </c>
      <c r="O6345" s="223">
        <f>O6294*'Usages industrie'!$P33*(1+'Usages industrie'!$Q33)^(O$6259-$D$6259)/1000</f>
        <v>0</v>
      </c>
      <c r="P6345" s="223">
        <f>P6294*'Usages industrie'!$P33*(1+'Usages industrie'!$Q33)^(P$6259-$D$6259)/1000</f>
        <v>0</v>
      </c>
      <c r="Q6345" s="223">
        <f>Q6294*'Usages industrie'!$P33*(1+'Usages industrie'!$Q33)^(Q$6259-$D$6259)/1000</f>
        <v>0</v>
      </c>
      <c r="R6345" s="223">
        <f>R6294*'Usages industrie'!$P33*(1+'Usages industrie'!$Q33)^(R$6259-$D$6259)/1000</f>
        <v>0</v>
      </c>
    </row>
    <row r="6346" spans="1:18" hidden="1" outlineLevel="2" x14ac:dyDescent="0.25">
      <c r="A6346" s="222" t="str">
        <f>'Usages industrie'!A34</f>
        <v>Usage industriel n°31</v>
      </c>
      <c r="B6346" s="222" t="s">
        <v>645</v>
      </c>
      <c r="C6346" s="222"/>
      <c r="D6346" s="223">
        <f>D6295*'Usages industrie'!$P34*(1+'Usages industrie'!$Q34)^(D$6259-$D$6259)/1000</f>
        <v>0</v>
      </c>
      <c r="E6346" s="223">
        <f>E6295*'Usages industrie'!$P34*(1+'Usages industrie'!$Q34)^(E$6259-$D$6259)/1000</f>
        <v>0</v>
      </c>
      <c r="F6346" s="223">
        <f>F6295*'Usages industrie'!$P34*(1+'Usages industrie'!$Q34)^(F$6259-$D$6259)/1000</f>
        <v>0</v>
      </c>
      <c r="G6346" s="223">
        <f>G6295*'Usages industrie'!$P34*(1+'Usages industrie'!$Q34)^(G$6259-$D$6259)/1000</f>
        <v>0</v>
      </c>
      <c r="H6346" s="223">
        <f>H6295*'Usages industrie'!$P34*(1+'Usages industrie'!$Q34)^(H$6259-$D$6259)/1000</f>
        <v>0</v>
      </c>
      <c r="I6346" s="223">
        <f>I6295*'Usages industrie'!$P34*(1+'Usages industrie'!$Q34)^(I$6259-$D$6259)/1000</f>
        <v>0</v>
      </c>
      <c r="J6346" s="223">
        <f>J6295*'Usages industrie'!$P34*(1+'Usages industrie'!$Q34)^(J$6259-$D$6259)/1000</f>
        <v>0</v>
      </c>
      <c r="K6346" s="223">
        <f>K6295*'Usages industrie'!$P34*(1+'Usages industrie'!$Q34)^(K$6259-$D$6259)/1000</f>
        <v>0</v>
      </c>
      <c r="L6346" s="223">
        <f>L6295*'Usages industrie'!$P34*(1+'Usages industrie'!$Q34)^(L$6259-$D$6259)/1000</f>
        <v>0</v>
      </c>
      <c r="M6346" s="223">
        <f>M6295*'Usages industrie'!$P34*(1+'Usages industrie'!$Q34)^(M$6259-$D$6259)/1000</f>
        <v>0</v>
      </c>
      <c r="N6346" s="223">
        <f>N6295*'Usages industrie'!$P34*(1+'Usages industrie'!$Q34)^(N$6259-$D$6259)/1000</f>
        <v>0</v>
      </c>
      <c r="O6346" s="223">
        <f>O6295*'Usages industrie'!$P34*(1+'Usages industrie'!$Q34)^(O$6259-$D$6259)/1000</f>
        <v>0</v>
      </c>
      <c r="P6346" s="223">
        <f>P6295*'Usages industrie'!$P34*(1+'Usages industrie'!$Q34)^(P$6259-$D$6259)/1000</f>
        <v>0</v>
      </c>
      <c r="Q6346" s="223">
        <f>Q6295*'Usages industrie'!$P34*(1+'Usages industrie'!$Q34)^(Q$6259-$D$6259)/1000</f>
        <v>0</v>
      </c>
      <c r="R6346" s="223">
        <f>R6295*'Usages industrie'!$P34*(1+'Usages industrie'!$Q34)^(R$6259-$D$6259)/1000</f>
        <v>0</v>
      </c>
    </row>
    <row r="6347" spans="1:18" hidden="1" outlineLevel="2" x14ac:dyDescent="0.25">
      <c r="A6347" s="222" t="str">
        <f>'Usages industrie'!A35</f>
        <v>Usage industriel n°32</v>
      </c>
      <c r="B6347" s="222" t="s">
        <v>645</v>
      </c>
      <c r="C6347" s="222"/>
      <c r="D6347" s="223">
        <f>D6296*'Usages industrie'!$P35*(1+'Usages industrie'!$Q35)^(D$6259-$D$6259)/1000</f>
        <v>0</v>
      </c>
      <c r="E6347" s="223">
        <f>E6296*'Usages industrie'!$P35*(1+'Usages industrie'!$Q35)^(E$6259-$D$6259)/1000</f>
        <v>0</v>
      </c>
      <c r="F6347" s="223">
        <f>F6296*'Usages industrie'!$P35*(1+'Usages industrie'!$Q35)^(F$6259-$D$6259)/1000</f>
        <v>0</v>
      </c>
      <c r="G6347" s="223">
        <f>G6296*'Usages industrie'!$P35*(1+'Usages industrie'!$Q35)^(G$6259-$D$6259)/1000</f>
        <v>0</v>
      </c>
      <c r="H6347" s="223">
        <f>H6296*'Usages industrie'!$P35*(1+'Usages industrie'!$Q35)^(H$6259-$D$6259)/1000</f>
        <v>0</v>
      </c>
      <c r="I6347" s="223">
        <f>I6296*'Usages industrie'!$P35*(1+'Usages industrie'!$Q35)^(I$6259-$D$6259)/1000</f>
        <v>0</v>
      </c>
      <c r="J6347" s="223">
        <f>J6296*'Usages industrie'!$P35*(1+'Usages industrie'!$Q35)^(J$6259-$D$6259)/1000</f>
        <v>0</v>
      </c>
      <c r="K6347" s="223">
        <f>K6296*'Usages industrie'!$P35*(1+'Usages industrie'!$Q35)^(K$6259-$D$6259)/1000</f>
        <v>0</v>
      </c>
      <c r="L6347" s="223">
        <f>L6296*'Usages industrie'!$P35*(1+'Usages industrie'!$Q35)^(L$6259-$D$6259)/1000</f>
        <v>0</v>
      </c>
      <c r="M6347" s="223">
        <f>M6296*'Usages industrie'!$P35*(1+'Usages industrie'!$Q35)^(M$6259-$D$6259)/1000</f>
        <v>0</v>
      </c>
      <c r="N6347" s="223">
        <f>N6296*'Usages industrie'!$P35*(1+'Usages industrie'!$Q35)^(N$6259-$D$6259)/1000</f>
        <v>0</v>
      </c>
      <c r="O6347" s="223">
        <f>O6296*'Usages industrie'!$P35*(1+'Usages industrie'!$Q35)^(O$6259-$D$6259)/1000</f>
        <v>0</v>
      </c>
      <c r="P6347" s="223">
        <f>P6296*'Usages industrie'!$P35*(1+'Usages industrie'!$Q35)^(P$6259-$D$6259)/1000</f>
        <v>0</v>
      </c>
      <c r="Q6347" s="223">
        <f>Q6296*'Usages industrie'!$P35*(1+'Usages industrie'!$Q35)^(Q$6259-$D$6259)/1000</f>
        <v>0</v>
      </c>
      <c r="R6347" s="223">
        <f>R6296*'Usages industrie'!$P35*(1+'Usages industrie'!$Q35)^(R$6259-$D$6259)/1000</f>
        <v>0</v>
      </c>
    </row>
    <row r="6348" spans="1:18" hidden="1" outlineLevel="2" x14ac:dyDescent="0.25">
      <c r="A6348" s="222" t="str">
        <f>'Usages industrie'!A36</f>
        <v>Usage industriel n°33</v>
      </c>
      <c r="B6348" s="222" t="s">
        <v>645</v>
      </c>
      <c r="C6348" s="222"/>
      <c r="D6348" s="223">
        <f>D6297*'Usages industrie'!$P36*(1+'Usages industrie'!$Q36)^(D$6259-$D$6259)/1000</f>
        <v>0</v>
      </c>
      <c r="E6348" s="223">
        <f>E6297*'Usages industrie'!$P36*(1+'Usages industrie'!$Q36)^(E$6259-$D$6259)/1000</f>
        <v>0</v>
      </c>
      <c r="F6348" s="223">
        <f>F6297*'Usages industrie'!$P36*(1+'Usages industrie'!$Q36)^(F$6259-$D$6259)/1000</f>
        <v>0</v>
      </c>
      <c r="G6348" s="223">
        <f>G6297*'Usages industrie'!$P36*(1+'Usages industrie'!$Q36)^(G$6259-$D$6259)/1000</f>
        <v>0</v>
      </c>
      <c r="H6348" s="223">
        <f>H6297*'Usages industrie'!$P36*(1+'Usages industrie'!$Q36)^(H$6259-$D$6259)/1000</f>
        <v>0</v>
      </c>
      <c r="I6348" s="223">
        <f>I6297*'Usages industrie'!$P36*(1+'Usages industrie'!$Q36)^(I$6259-$D$6259)/1000</f>
        <v>0</v>
      </c>
      <c r="J6348" s="223">
        <f>J6297*'Usages industrie'!$P36*(1+'Usages industrie'!$Q36)^(J$6259-$D$6259)/1000</f>
        <v>0</v>
      </c>
      <c r="K6348" s="223">
        <f>K6297*'Usages industrie'!$P36*(1+'Usages industrie'!$Q36)^(K$6259-$D$6259)/1000</f>
        <v>0</v>
      </c>
      <c r="L6348" s="223">
        <f>L6297*'Usages industrie'!$P36*(1+'Usages industrie'!$Q36)^(L$6259-$D$6259)/1000</f>
        <v>0</v>
      </c>
      <c r="M6348" s="223">
        <f>M6297*'Usages industrie'!$P36*(1+'Usages industrie'!$Q36)^(M$6259-$D$6259)/1000</f>
        <v>0</v>
      </c>
      <c r="N6348" s="223">
        <f>N6297*'Usages industrie'!$P36*(1+'Usages industrie'!$Q36)^(N$6259-$D$6259)/1000</f>
        <v>0</v>
      </c>
      <c r="O6348" s="223">
        <f>O6297*'Usages industrie'!$P36*(1+'Usages industrie'!$Q36)^(O$6259-$D$6259)/1000</f>
        <v>0</v>
      </c>
      <c r="P6348" s="223">
        <f>P6297*'Usages industrie'!$P36*(1+'Usages industrie'!$Q36)^(P$6259-$D$6259)/1000</f>
        <v>0</v>
      </c>
      <c r="Q6348" s="223">
        <f>Q6297*'Usages industrie'!$P36*(1+'Usages industrie'!$Q36)^(Q$6259-$D$6259)/1000</f>
        <v>0</v>
      </c>
      <c r="R6348" s="223">
        <f>R6297*'Usages industrie'!$P36*(1+'Usages industrie'!$Q36)^(R$6259-$D$6259)/1000</f>
        <v>0</v>
      </c>
    </row>
    <row r="6349" spans="1:18" hidden="1" outlineLevel="2" x14ac:dyDescent="0.25">
      <c r="A6349" s="222" t="str">
        <f>'Usages industrie'!A37</f>
        <v>Usage industriel n°34</v>
      </c>
      <c r="B6349" s="222" t="s">
        <v>645</v>
      </c>
      <c r="C6349" s="222"/>
      <c r="D6349" s="223">
        <f>D6298*'Usages industrie'!$P37*(1+'Usages industrie'!$Q37)^(D$6259-$D$6259)/1000</f>
        <v>0</v>
      </c>
      <c r="E6349" s="223">
        <f>E6298*'Usages industrie'!$P37*(1+'Usages industrie'!$Q37)^(E$6259-$D$6259)/1000</f>
        <v>0</v>
      </c>
      <c r="F6349" s="223">
        <f>F6298*'Usages industrie'!$P37*(1+'Usages industrie'!$Q37)^(F$6259-$D$6259)/1000</f>
        <v>0</v>
      </c>
      <c r="G6349" s="223">
        <f>G6298*'Usages industrie'!$P37*(1+'Usages industrie'!$Q37)^(G$6259-$D$6259)/1000</f>
        <v>0</v>
      </c>
      <c r="H6349" s="223">
        <f>H6298*'Usages industrie'!$P37*(1+'Usages industrie'!$Q37)^(H$6259-$D$6259)/1000</f>
        <v>0</v>
      </c>
      <c r="I6349" s="223">
        <f>I6298*'Usages industrie'!$P37*(1+'Usages industrie'!$Q37)^(I$6259-$D$6259)/1000</f>
        <v>0</v>
      </c>
      <c r="J6349" s="223">
        <f>J6298*'Usages industrie'!$P37*(1+'Usages industrie'!$Q37)^(J$6259-$D$6259)/1000</f>
        <v>0</v>
      </c>
      <c r="K6349" s="223">
        <f>K6298*'Usages industrie'!$P37*(1+'Usages industrie'!$Q37)^(K$6259-$D$6259)/1000</f>
        <v>0</v>
      </c>
      <c r="L6349" s="223">
        <f>L6298*'Usages industrie'!$P37*(1+'Usages industrie'!$Q37)^(L$6259-$D$6259)/1000</f>
        <v>0</v>
      </c>
      <c r="M6349" s="223">
        <f>M6298*'Usages industrie'!$P37*(1+'Usages industrie'!$Q37)^(M$6259-$D$6259)/1000</f>
        <v>0</v>
      </c>
      <c r="N6349" s="223">
        <f>N6298*'Usages industrie'!$P37*(1+'Usages industrie'!$Q37)^(N$6259-$D$6259)/1000</f>
        <v>0</v>
      </c>
      <c r="O6349" s="223">
        <f>O6298*'Usages industrie'!$P37*(1+'Usages industrie'!$Q37)^(O$6259-$D$6259)/1000</f>
        <v>0</v>
      </c>
      <c r="P6349" s="223">
        <f>P6298*'Usages industrie'!$P37*(1+'Usages industrie'!$Q37)^(P$6259-$D$6259)/1000</f>
        <v>0</v>
      </c>
      <c r="Q6349" s="223">
        <f>Q6298*'Usages industrie'!$P37*(1+'Usages industrie'!$Q37)^(Q$6259-$D$6259)/1000</f>
        <v>0</v>
      </c>
      <c r="R6349" s="223">
        <f>R6298*'Usages industrie'!$P37*(1+'Usages industrie'!$Q37)^(R$6259-$D$6259)/1000</f>
        <v>0</v>
      </c>
    </row>
    <row r="6350" spans="1:18" hidden="1" outlineLevel="2" x14ac:dyDescent="0.25">
      <c r="A6350" s="222" t="str">
        <f>'Usages industrie'!A38</f>
        <v>Usage industriel n°35</v>
      </c>
      <c r="B6350" s="222" t="s">
        <v>645</v>
      </c>
      <c r="C6350" s="222"/>
      <c r="D6350" s="223">
        <f>D6299*'Usages industrie'!$P38*(1+'Usages industrie'!$Q38)^(D$6259-$D$6259)/1000</f>
        <v>0</v>
      </c>
      <c r="E6350" s="223">
        <f>E6299*'Usages industrie'!$P38*(1+'Usages industrie'!$Q38)^(E$6259-$D$6259)/1000</f>
        <v>0</v>
      </c>
      <c r="F6350" s="223">
        <f>F6299*'Usages industrie'!$P38*(1+'Usages industrie'!$Q38)^(F$6259-$D$6259)/1000</f>
        <v>0</v>
      </c>
      <c r="G6350" s="223">
        <f>G6299*'Usages industrie'!$P38*(1+'Usages industrie'!$Q38)^(G$6259-$D$6259)/1000</f>
        <v>0</v>
      </c>
      <c r="H6350" s="223">
        <f>H6299*'Usages industrie'!$P38*(1+'Usages industrie'!$Q38)^(H$6259-$D$6259)/1000</f>
        <v>0</v>
      </c>
      <c r="I6350" s="223">
        <f>I6299*'Usages industrie'!$P38*(1+'Usages industrie'!$Q38)^(I$6259-$D$6259)/1000</f>
        <v>0</v>
      </c>
      <c r="J6350" s="223">
        <f>J6299*'Usages industrie'!$P38*(1+'Usages industrie'!$Q38)^(J$6259-$D$6259)/1000</f>
        <v>0</v>
      </c>
      <c r="K6350" s="223">
        <f>K6299*'Usages industrie'!$P38*(1+'Usages industrie'!$Q38)^(K$6259-$D$6259)/1000</f>
        <v>0</v>
      </c>
      <c r="L6350" s="223">
        <f>L6299*'Usages industrie'!$P38*(1+'Usages industrie'!$Q38)^(L$6259-$D$6259)/1000</f>
        <v>0</v>
      </c>
      <c r="M6350" s="223">
        <f>M6299*'Usages industrie'!$P38*(1+'Usages industrie'!$Q38)^(M$6259-$D$6259)/1000</f>
        <v>0</v>
      </c>
      <c r="N6350" s="223">
        <f>N6299*'Usages industrie'!$P38*(1+'Usages industrie'!$Q38)^(N$6259-$D$6259)/1000</f>
        <v>0</v>
      </c>
      <c r="O6350" s="223">
        <f>O6299*'Usages industrie'!$P38*(1+'Usages industrie'!$Q38)^(O$6259-$D$6259)/1000</f>
        <v>0</v>
      </c>
      <c r="P6350" s="223">
        <f>P6299*'Usages industrie'!$P38*(1+'Usages industrie'!$Q38)^(P$6259-$D$6259)/1000</f>
        <v>0</v>
      </c>
      <c r="Q6350" s="223">
        <f>Q6299*'Usages industrie'!$P38*(1+'Usages industrie'!$Q38)^(Q$6259-$D$6259)/1000</f>
        <v>0</v>
      </c>
      <c r="R6350" s="223">
        <f>R6299*'Usages industrie'!$P38*(1+'Usages industrie'!$Q38)^(R$6259-$D$6259)/1000</f>
        <v>0</v>
      </c>
    </row>
    <row r="6351" spans="1:18" hidden="1" outlineLevel="2" x14ac:dyDescent="0.25">
      <c r="A6351" s="222" t="str">
        <f>'Usages industrie'!A39</f>
        <v>Usage industriel n°36</v>
      </c>
      <c r="B6351" s="222" t="s">
        <v>645</v>
      </c>
      <c r="C6351" s="222"/>
      <c r="D6351" s="223">
        <f>D6300*'Usages industrie'!$P39*(1+'Usages industrie'!$Q39)^(D$6259-$D$6259)/1000</f>
        <v>0</v>
      </c>
      <c r="E6351" s="223">
        <f>E6300*'Usages industrie'!$P39*(1+'Usages industrie'!$Q39)^(E$6259-$D$6259)/1000</f>
        <v>0</v>
      </c>
      <c r="F6351" s="223">
        <f>F6300*'Usages industrie'!$P39*(1+'Usages industrie'!$Q39)^(F$6259-$D$6259)/1000</f>
        <v>0</v>
      </c>
      <c r="G6351" s="223">
        <f>G6300*'Usages industrie'!$P39*(1+'Usages industrie'!$Q39)^(G$6259-$D$6259)/1000</f>
        <v>0</v>
      </c>
      <c r="H6351" s="223">
        <f>H6300*'Usages industrie'!$P39*(1+'Usages industrie'!$Q39)^(H$6259-$D$6259)/1000</f>
        <v>0</v>
      </c>
      <c r="I6351" s="223">
        <f>I6300*'Usages industrie'!$P39*(1+'Usages industrie'!$Q39)^(I$6259-$D$6259)/1000</f>
        <v>0</v>
      </c>
      <c r="J6351" s="223">
        <f>J6300*'Usages industrie'!$P39*(1+'Usages industrie'!$Q39)^(J$6259-$D$6259)/1000</f>
        <v>0</v>
      </c>
      <c r="K6351" s="223">
        <f>K6300*'Usages industrie'!$P39*(1+'Usages industrie'!$Q39)^(K$6259-$D$6259)/1000</f>
        <v>0</v>
      </c>
      <c r="L6351" s="223">
        <f>L6300*'Usages industrie'!$P39*(1+'Usages industrie'!$Q39)^(L$6259-$D$6259)/1000</f>
        <v>0</v>
      </c>
      <c r="M6351" s="223">
        <f>M6300*'Usages industrie'!$P39*(1+'Usages industrie'!$Q39)^(M$6259-$D$6259)/1000</f>
        <v>0</v>
      </c>
      <c r="N6351" s="223">
        <f>N6300*'Usages industrie'!$P39*(1+'Usages industrie'!$Q39)^(N$6259-$D$6259)/1000</f>
        <v>0</v>
      </c>
      <c r="O6351" s="223">
        <f>O6300*'Usages industrie'!$P39*(1+'Usages industrie'!$Q39)^(O$6259-$D$6259)/1000</f>
        <v>0</v>
      </c>
      <c r="P6351" s="223">
        <f>P6300*'Usages industrie'!$P39*(1+'Usages industrie'!$Q39)^(P$6259-$D$6259)/1000</f>
        <v>0</v>
      </c>
      <c r="Q6351" s="223">
        <f>Q6300*'Usages industrie'!$P39*(1+'Usages industrie'!$Q39)^(Q$6259-$D$6259)/1000</f>
        <v>0</v>
      </c>
      <c r="R6351" s="223">
        <f>R6300*'Usages industrie'!$P39*(1+'Usages industrie'!$Q39)^(R$6259-$D$6259)/1000</f>
        <v>0</v>
      </c>
    </row>
    <row r="6352" spans="1:18" hidden="1" outlineLevel="2" x14ac:dyDescent="0.25">
      <c r="A6352" s="222" t="str">
        <f>'Usages industrie'!A40</f>
        <v>Usage industriel n°37</v>
      </c>
      <c r="B6352" s="222" t="s">
        <v>645</v>
      </c>
      <c r="C6352" s="222"/>
      <c r="D6352" s="223">
        <f>D6301*'Usages industrie'!$P40*(1+'Usages industrie'!$Q40)^(D$6259-$D$6259)/1000</f>
        <v>0</v>
      </c>
      <c r="E6352" s="223">
        <f>E6301*'Usages industrie'!$P40*(1+'Usages industrie'!$Q40)^(E$6259-$D$6259)/1000</f>
        <v>0</v>
      </c>
      <c r="F6352" s="223">
        <f>F6301*'Usages industrie'!$P40*(1+'Usages industrie'!$Q40)^(F$6259-$D$6259)/1000</f>
        <v>0</v>
      </c>
      <c r="G6352" s="223">
        <f>G6301*'Usages industrie'!$P40*(1+'Usages industrie'!$Q40)^(G$6259-$D$6259)/1000</f>
        <v>0</v>
      </c>
      <c r="H6352" s="223">
        <f>H6301*'Usages industrie'!$P40*(1+'Usages industrie'!$Q40)^(H$6259-$D$6259)/1000</f>
        <v>0</v>
      </c>
      <c r="I6352" s="223">
        <f>I6301*'Usages industrie'!$P40*(1+'Usages industrie'!$Q40)^(I$6259-$D$6259)/1000</f>
        <v>0</v>
      </c>
      <c r="J6352" s="223">
        <f>J6301*'Usages industrie'!$P40*(1+'Usages industrie'!$Q40)^(J$6259-$D$6259)/1000</f>
        <v>0</v>
      </c>
      <c r="K6352" s="223">
        <f>K6301*'Usages industrie'!$P40*(1+'Usages industrie'!$Q40)^(K$6259-$D$6259)/1000</f>
        <v>0</v>
      </c>
      <c r="L6352" s="223">
        <f>L6301*'Usages industrie'!$P40*(1+'Usages industrie'!$Q40)^(L$6259-$D$6259)/1000</f>
        <v>0</v>
      </c>
      <c r="M6352" s="223">
        <f>M6301*'Usages industrie'!$P40*(1+'Usages industrie'!$Q40)^(M$6259-$D$6259)/1000</f>
        <v>0</v>
      </c>
      <c r="N6352" s="223">
        <f>N6301*'Usages industrie'!$P40*(1+'Usages industrie'!$Q40)^(N$6259-$D$6259)/1000</f>
        <v>0</v>
      </c>
      <c r="O6352" s="223">
        <f>O6301*'Usages industrie'!$P40*(1+'Usages industrie'!$Q40)^(O$6259-$D$6259)/1000</f>
        <v>0</v>
      </c>
      <c r="P6352" s="223">
        <f>P6301*'Usages industrie'!$P40*(1+'Usages industrie'!$Q40)^(P$6259-$D$6259)/1000</f>
        <v>0</v>
      </c>
      <c r="Q6352" s="223">
        <f>Q6301*'Usages industrie'!$P40*(1+'Usages industrie'!$Q40)^(Q$6259-$D$6259)/1000</f>
        <v>0</v>
      </c>
      <c r="R6352" s="223">
        <f>R6301*'Usages industrie'!$P40*(1+'Usages industrie'!$Q40)^(R$6259-$D$6259)/1000</f>
        <v>0</v>
      </c>
    </row>
    <row r="6353" spans="1:18" hidden="1" outlineLevel="2" x14ac:dyDescent="0.25">
      <c r="A6353" s="222" t="str">
        <f>'Usages industrie'!A41</f>
        <v>Usage industriel n°38</v>
      </c>
      <c r="B6353" s="222" t="s">
        <v>645</v>
      </c>
      <c r="C6353" s="222"/>
      <c r="D6353" s="223">
        <f>D6302*'Usages industrie'!$P41*(1+'Usages industrie'!$Q41)^(D$6259-$D$6259)/1000</f>
        <v>0</v>
      </c>
      <c r="E6353" s="223">
        <f>E6302*'Usages industrie'!$P41*(1+'Usages industrie'!$Q41)^(E$6259-$D$6259)/1000</f>
        <v>0</v>
      </c>
      <c r="F6353" s="223">
        <f>F6302*'Usages industrie'!$P41*(1+'Usages industrie'!$Q41)^(F$6259-$D$6259)/1000</f>
        <v>0</v>
      </c>
      <c r="G6353" s="223">
        <f>G6302*'Usages industrie'!$P41*(1+'Usages industrie'!$Q41)^(G$6259-$D$6259)/1000</f>
        <v>0</v>
      </c>
      <c r="H6353" s="223">
        <f>H6302*'Usages industrie'!$P41*(1+'Usages industrie'!$Q41)^(H$6259-$D$6259)/1000</f>
        <v>0</v>
      </c>
      <c r="I6353" s="223">
        <f>I6302*'Usages industrie'!$P41*(1+'Usages industrie'!$Q41)^(I$6259-$D$6259)/1000</f>
        <v>0</v>
      </c>
      <c r="J6353" s="223">
        <f>J6302*'Usages industrie'!$P41*(1+'Usages industrie'!$Q41)^(J$6259-$D$6259)/1000</f>
        <v>0</v>
      </c>
      <c r="K6353" s="223">
        <f>K6302*'Usages industrie'!$P41*(1+'Usages industrie'!$Q41)^(K$6259-$D$6259)/1000</f>
        <v>0</v>
      </c>
      <c r="L6353" s="223">
        <f>L6302*'Usages industrie'!$P41*(1+'Usages industrie'!$Q41)^(L$6259-$D$6259)/1000</f>
        <v>0</v>
      </c>
      <c r="M6353" s="223">
        <f>M6302*'Usages industrie'!$P41*(1+'Usages industrie'!$Q41)^(M$6259-$D$6259)/1000</f>
        <v>0</v>
      </c>
      <c r="N6353" s="223">
        <f>N6302*'Usages industrie'!$P41*(1+'Usages industrie'!$Q41)^(N$6259-$D$6259)/1000</f>
        <v>0</v>
      </c>
      <c r="O6353" s="223">
        <f>O6302*'Usages industrie'!$P41*(1+'Usages industrie'!$Q41)^(O$6259-$D$6259)/1000</f>
        <v>0</v>
      </c>
      <c r="P6353" s="223">
        <f>P6302*'Usages industrie'!$P41*(1+'Usages industrie'!$Q41)^(P$6259-$D$6259)/1000</f>
        <v>0</v>
      </c>
      <c r="Q6353" s="223">
        <f>Q6302*'Usages industrie'!$P41*(1+'Usages industrie'!$Q41)^(Q$6259-$D$6259)/1000</f>
        <v>0</v>
      </c>
      <c r="R6353" s="223">
        <f>R6302*'Usages industrie'!$P41*(1+'Usages industrie'!$Q41)^(R$6259-$D$6259)/1000</f>
        <v>0</v>
      </c>
    </row>
    <row r="6354" spans="1:18" hidden="1" outlineLevel="2" x14ac:dyDescent="0.25">
      <c r="A6354" s="222" t="str">
        <f>'Usages industrie'!A42</f>
        <v>Usage industriel n°39</v>
      </c>
      <c r="B6354" s="222" t="s">
        <v>645</v>
      </c>
      <c r="C6354" s="222"/>
      <c r="D6354" s="223">
        <f>D6303*'Usages industrie'!$P42*(1+'Usages industrie'!$Q42)^(D$6259-$D$6259)/1000</f>
        <v>0</v>
      </c>
      <c r="E6354" s="223">
        <f>E6303*'Usages industrie'!$P42*(1+'Usages industrie'!$Q42)^(E$6259-$D$6259)/1000</f>
        <v>0</v>
      </c>
      <c r="F6354" s="223">
        <f>F6303*'Usages industrie'!$P42*(1+'Usages industrie'!$Q42)^(F$6259-$D$6259)/1000</f>
        <v>0</v>
      </c>
      <c r="G6354" s="223">
        <f>G6303*'Usages industrie'!$P42*(1+'Usages industrie'!$Q42)^(G$6259-$D$6259)/1000</f>
        <v>0</v>
      </c>
      <c r="H6354" s="223">
        <f>H6303*'Usages industrie'!$P42*(1+'Usages industrie'!$Q42)^(H$6259-$D$6259)/1000</f>
        <v>0</v>
      </c>
      <c r="I6354" s="223">
        <f>I6303*'Usages industrie'!$P42*(1+'Usages industrie'!$Q42)^(I$6259-$D$6259)/1000</f>
        <v>0</v>
      </c>
      <c r="J6354" s="223">
        <f>J6303*'Usages industrie'!$P42*(1+'Usages industrie'!$Q42)^(J$6259-$D$6259)/1000</f>
        <v>0</v>
      </c>
      <c r="K6354" s="223">
        <f>K6303*'Usages industrie'!$P42*(1+'Usages industrie'!$Q42)^(K$6259-$D$6259)/1000</f>
        <v>0</v>
      </c>
      <c r="L6354" s="223">
        <f>L6303*'Usages industrie'!$P42*(1+'Usages industrie'!$Q42)^(L$6259-$D$6259)/1000</f>
        <v>0</v>
      </c>
      <c r="M6354" s="223">
        <f>M6303*'Usages industrie'!$P42*(1+'Usages industrie'!$Q42)^(M$6259-$D$6259)/1000</f>
        <v>0</v>
      </c>
      <c r="N6354" s="223">
        <f>N6303*'Usages industrie'!$P42*(1+'Usages industrie'!$Q42)^(N$6259-$D$6259)/1000</f>
        <v>0</v>
      </c>
      <c r="O6354" s="223">
        <f>O6303*'Usages industrie'!$P42*(1+'Usages industrie'!$Q42)^(O$6259-$D$6259)/1000</f>
        <v>0</v>
      </c>
      <c r="P6354" s="223">
        <f>P6303*'Usages industrie'!$P42*(1+'Usages industrie'!$Q42)^(P$6259-$D$6259)/1000</f>
        <v>0</v>
      </c>
      <c r="Q6354" s="223">
        <f>Q6303*'Usages industrie'!$P42*(1+'Usages industrie'!$Q42)^(Q$6259-$D$6259)/1000</f>
        <v>0</v>
      </c>
      <c r="R6354" s="223">
        <f>R6303*'Usages industrie'!$P42*(1+'Usages industrie'!$Q42)^(R$6259-$D$6259)/1000</f>
        <v>0</v>
      </c>
    </row>
    <row r="6355" spans="1:18" hidden="1" outlineLevel="2" x14ac:dyDescent="0.25">
      <c r="A6355" s="222" t="str">
        <f>'Usages industrie'!A43</f>
        <v>Usage industriel n°40</v>
      </c>
      <c r="B6355" s="222" t="s">
        <v>645</v>
      </c>
      <c r="C6355" s="222"/>
      <c r="D6355" s="223">
        <f>D6304*'Usages industrie'!$P43*(1+'Usages industrie'!$Q43)^(D$6259-$D$6259)/1000</f>
        <v>0</v>
      </c>
      <c r="E6355" s="223">
        <f>E6304*'Usages industrie'!$P43*(1+'Usages industrie'!$Q43)^(E$6259-$D$6259)/1000</f>
        <v>0</v>
      </c>
      <c r="F6355" s="223">
        <f>F6304*'Usages industrie'!$P43*(1+'Usages industrie'!$Q43)^(F$6259-$D$6259)/1000</f>
        <v>0</v>
      </c>
      <c r="G6355" s="223">
        <f>G6304*'Usages industrie'!$P43*(1+'Usages industrie'!$Q43)^(G$6259-$D$6259)/1000</f>
        <v>0</v>
      </c>
      <c r="H6355" s="223">
        <f>H6304*'Usages industrie'!$P43*(1+'Usages industrie'!$Q43)^(H$6259-$D$6259)/1000</f>
        <v>0</v>
      </c>
      <c r="I6355" s="223">
        <f>I6304*'Usages industrie'!$P43*(1+'Usages industrie'!$Q43)^(I$6259-$D$6259)/1000</f>
        <v>0</v>
      </c>
      <c r="J6355" s="223">
        <f>J6304*'Usages industrie'!$P43*(1+'Usages industrie'!$Q43)^(J$6259-$D$6259)/1000</f>
        <v>0</v>
      </c>
      <c r="K6355" s="223">
        <f>K6304*'Usages industrie'!$P43*(1+'Usages industrie'!$Q43)^(K$6259-$D$6259)/1000</f>
        <v>0</v>
      </c>
      <c r="L6355" s="223">
        <f>L6304*'Usages industrie'!$P43*(1+'Usages industrie'!$Q43)^(L$6259-$D$6259)/1000</f>
        <v>0</v>
      </c>
      <c r="M6355" s="223">
        <f>M6304*'Usages industrie'!$P43*(1+'Usages industrie'!$Q43)^(M$6259-$D$6259)/1000</f>
        <v>0</v>
      </c>
      <c r="N6355" s="223">
        <f>N6304*'Usages industrie'!$P43*(1+'Usages industrie'!$Q43)^(N$6259-$D$6259)/1000</f>
        <v>0</v>
      </c>
      <c r="O6355" s="223">
        <f>O6304*'Usages industrie'!$P43*(1+'Usages industrie'!$Q43)^(O$6259-$D$6259)/1000</f>
        <v>0</v>
      </c>
      <c r="P6355" s="223">
        <f>P6304*'Usages industrie'!$P43*(1+'Usages industrie'!$Q43)^(P$6259-$D$6259)/1000</f>
        <v>0</v>
      </c>
      <c r="Q6355" s="223">
        <f>Q6304*'Usages industrie'!$P43*(1+'Usages industrie'!$Q43)^(Q$6259-$D$6259)/1000</f>
        <v>0</v>
      </c>
      <c r="R6355" s="223">
        <f>R6304*'Usages industrie'!$P43*(1+'Usages industrie'!$Q43)^(R$6259-$D$6259)/1000</f>
        <v>0</v>
      </c>
    </row>
    <row r="6356" spans="1:18" hidden="1" outlineLevel="2" x14ac:dyDescent="0.25">
      <c r="A6356" s="222" t="str">
        <f>'Usages industrie'!A44</f>
        <v>Usage industriel n°41</v>
      </c>
      <c r="B6356" s="222" t="s">
        <v>645</v>
      </c>
      <c r="C6356" s="222"/>
      <c r="D6356" s="223">
        <f>D6305*'Usages industrie'!$P44*(1+'Usages industrie'!$Q44)^(D$6259-$D$6259)/1000</f>
        <v>0</v>
      </c>
      <c r="E6356" s="223">
        <f>E6305*'Usages industrie'!$P44*(1+'Usages industrie'!$Q44)^(E$6259-$D$6259)/1000</f>
        <v>0</v>
      </c>
      <c r="F6356" s="223">
        <f>F6305*'Usages industrie'!$P44*(1+'Usages industrie'!$Q44)^(F$6259-$D$6259)/1000</f>
        <v>0</v>
      </c>
      <c r="G6356" s="223">
        <f>G6305*'Usages industrie'!$P44*(1+'Usages industrie'!$Q44)^(G$6259-$D$6259)/1000</f>
        <v>0</v>
      </c>
      <c r="H6356" s="223">
        <f>H6305*'Usages industrie'!$P44*(1+'Usages industrie'!$Q44)^(H$6259-$D$6259)/1000</f>
        <v>0</v>
      </c>
      <c r="I6356" s="223">
        <f>I6305*'Usages industrie'!$P44*(1+'Usages industrie'!$Q44)^(I$6259-$D$6259)/1000</f>
        <v>0</v>
      </c>
      <c r="J6356" s="223">
        <f>J6305*'Usages industrie'!$P44*(1+'Usages industrie'!$Q44)^(J$6259-$D$6259)/1000</f>
        <v>0</v>
      </c>
      <c r="K6356" s="223">
        <f>K6305*'Usages industrie'!$P44*(1+'Usages industrie'!$Q44)^(K$6259-$D$6259)/1000</f>
        <v>0</v>
      </c>
      <c r="L6356" s="223">
        <f>L6305*'Usages industrie'!$P44*(1+'Usages industrie'!$Q44)^(L$6259-$D$6259)/1000</f>
        <v>0</v>
      </c>
      <c r="M6356" s="223">
        <f>M6305*'Usages industrie'!$P44*(1+'Usages industrie'!$Q44)^(M$6259-$D$6259)/1000</f>
        <v>0</v>
      </c>
      <c r="N6356" s="223">
        <f>N6305*'Usages industrie'!$P44*(1+'Usages industrie'!$Q44)^(N$6259-$D$6259)/1000</f>
        <v>0</v>
      </c>
      <c r="O6356" s="223">
        <f>O6305*'Usages industrie'!$P44*(1+'Usages industrie'!$Q44)^(O$6259-$D$6259)/1000</f>
        <v>0</v>
      </c>
      <c r="P6356" s="223">
        <f>P6305*'Usages industrie'!$P44*(1+'Usages industrie'!$Q44)^(P$6259-$D$6259)/1000</f>
        <v>0</v>
      </c>
      <c r="Q6356" s="223">
        <f>Q6305*'Usages industrie'!$P44*(1+'Usages industrie'!$Q44)^(Q$6259-$D$6259)/1000</f>
        <v>0</v>
      </c>
      <c r="R6356" s="223">
        <f>R6305*'Usages industrie'!$P44*(1+'Usages industrie'!$Q44)^(R$6259-$D$6259)/1000</f>
        <v>0</v>
      </c>
    </row>
    <row r="6357" spans="1:18" hidden="1" outlineLevel="2" x14ac:dyDescent="0.25">
      <c r="A6357" s="222" t="str">
        <f>'Usages industrie'!A45</f>
        <v>Usage industriel n°42</v>
      </c>
      <c r="B6357" s="222" t="s">
        <v>645</v>
      </c>
      <c r="C6357" s="222"/>
      <c r="D6357" s="223">
        <f>D6306*'Usages industrie'!$P45*(1+'Usages industrie'!$Q45)^(D$6259-$D$6259)/1000</f>
        <v>0</v>
      </c>
      <c r="E6357" s="223">
        <f>E6306*'Usages industrie'!$P45*(1+'Usages industrie'!$Q45)^(E$6259-$D$6259)/1000</f>
        <v>0</v>
      </c>
      <c r="F6357" s="223">
        <f>F6306*'Usages industrie'!$P45*(1+'Usages industrie'!$Q45)^(F$6259-$D$6259)/1000</f>
        <v>0</v>
      </c>
      <c r="G6357" s="223">
        <f>G6306*'Usages industrie'!$P45*(1+'Usages industrie'!$Q45)^(G$6259-$D$6259)/1000</f>
        <v>0</v>
      </c>
      <c r="H6357" s="223">
        <f>H6306*'Usages industrie'!$P45*(1+'Usages industrie'!$Q45)^(H$6259-$D$6259)/1000</f>
        <v>0</v>
      </c>
      <c r="I6357" s="223">
        <f>I6306*'Usages industrie'!$P45*(1+'Usages industrie'!$Q45)^(I$6259-$D$6259)/1000</f>
        <v>0</v>
      </c>
      <c r="J6357" s="223">
        <f>J6306*'Usages industrie'!$P45*(1+'Usages industrie'!$Q45)^(J$6259-$D$6259)/1000</f>
        <v>0</v>
      </c>
      <c r="K6357" s="223">
        <f>K6306*'Usages industrie'!$P45*(1+'Usages industrie'!$Q45)^(K$6259-$D$6259)/1000</f>
        <v>0</v>
      </c>
      <c r="L6357" s="223">
        <f>L6306*'Usages industrie'!$P45*(1+'Usages industrie'!$Q45)^(L$6259-$D$6259)/1000</f>
        <v>0</v>
      </c>
      <c r="M6357" s="223">
        <f>M6306*'Usages industrie'!$P45*(1+'Usages industrie'!$Q45)^(M$6259-$D$6259)/1000</f>
        <v>0</v>
      </c>
      <c r="N6357" s="223">
        <f>N6306*'Usages industrie'!$P45*(1+'Usages industrie'!$Q45)^(N$6259-$D$6259)/1000</f>
        <v>0</v>
      </c>
      <c r="O6357" s="223">
        <f>O6306*'Usages industrie'!$P45*(1+'Usages industrie'!$Q45)^(O$6259-$D$6259)/1000</f>
        <v>0</v>
      </c>
      <c r="P6357" s="223">
        <f>P6306*'Usages industrie'!$P45*(1+'Usages industrie'!$Q45)^(P$6259-$D$6259)/1000</f>
        <v>0</v>
      </c>
      <c r="Q6357" s="223">
        <f>Q6306*'Usages industrie'!$P45*(1+'Usages industrie'!$Q45)^(Q$6259-$D$6259)/1000</f>
        <v>0</v>
      </c>
      <c r="R6357" s="223">
        <f>R6306*'Usages industrie'!$P45*(1+'Usages industrie'!$Q45)^(R$6259-$D$6259)/1000</f>
        <v>0</v>
      </c>
    </row>
    <row r="6358" spans="1:18" hidden="1" outlineLevel="2" x14ac:dyDescent="0.25">
      <c r="A6358" s="222" t="str">
        <f>'Usages industrie'!A46</f>
        <v>Usage industriel n°43</v>
      </c>
      <c r="B6358" s="222" t="s">
        <v>645</v>
      </c>
      <c r="C6358" s="222"/>
      <c r="D6358" s="223">
        <f>D6307*'Usages industrie'!$P46*(1+'Usages industrie'!$Q46)^(D$6259-$D$6259)/1000</f>
        <v>0</v>
      </c>
      <c r="E6358" s="223">
        <f>E6307*'Usages industrie'!$P46*(1+'Usages industrie'!$Q46)^(E$6259-$D$6259)/1000</f>
        <v>0</v>
      </c>
      <c r="F6358" s="223">
        <f>F6307*'Usages industrie'!$P46*(1+'Usages industrie'!$Q46)^(F$6259-$D$6259)/1000</f>
        <v>0</v>
      </c>
      <c r="G6358" s="223">
        <f>G6307*'Usages industrie'!$P46*(1+'Usages industrie'!$Q46)^(G$6259-$D$6259)/1000</f>
        <v>0</v>
      </c>
      <c r="H6358" s="223">
        <f>H6307*'Usages industrie'!$P46*(1+'Usages industrie'!$Q46)^(H$6259-$D$6259)/1000</f>
        <v>0</v>
      </c>
      <c r="I6358" s="223">
        <f>I6307*'Usages industrie'!$P46*(1+'Usages industrie'!$Q46)^(I$6259-$D$6259)/1000</f>
        <v>0</v>
      </c>
      <c r="J6358" s="223">
        <f>J6307*'Usages industrie'!$P46*(1+'Usages industrie'!$Q46)^(J$6259-$D$6259)/1000</f>
        <v>0</v>
      </c>
      <c r="K6358" s="223">
        <f>K6307*'Usages industrie'!$P46*(1+'Usages industrie'!$Q46)^(K$6259-$D$6259)/1000</f>
        <v>0</v>
      </c>
      <c r="L6358" s="223">
        <f>L6307*'Usages industrie'!$P46*(1+'Usages industrie'!$Q46)^(L$6259-$D$6259)/1000</f>
        <v>0</v>
      </c>
      <c r="M6358" s="223">
        <f>M6307*'Usages industrie'!$P46*(1+'Usages industrie'!$Q46)^(M$6259-$D$6259)/1000</f>
        <v>0</v>
      </c>
      <c r="N6358" s="223">
        <f>N6307*'Usages industrie'!$P46*(1+'Usages industrie'!$Q46)^(N$6259-$D$6259)/1000</f>
        <v>0</v>
      </c>
      <c r="O6358" s="223">
        <f>O6307*'Usages industrie'!$P46*(1+'Usages industrie'!$Q46)^(O$6259-$D$6259)/1000</f>
        <v>0</v>
      </c>
      <c r="P6358" s="223">
        <f>P6307*'Usages industrie'!$P46*(1+'Usages industrie'!$Q46)^(P$6259-$D$6259)/1000</f>
        <v>0</v>
      </c>
      <c r="Q6358" s="223">
        <f>Q6307*'Usages industrie'!$P46*(1+'Usages industrie'!$Q46)^(Q$6259-$D$6259)/1000</f>
        <v>0</v>
      </c>
      <c r="R6358" s="223">
        <f>R6307*'Usages industrie'!$P46*(1+'Usages industrie'!$Q46)^(R$6259-$D$6259)/1000</f>
        <v>0</v>
      </c>
    </row>
    <row r="6359" spans="1:18" hidden="1" outlineLevel="2" x14ac:dyDescent="0.25">
      <c r="A6359" s="222" t="str">
        <f>'Usages industrie'!A47</f>
        <v>Usage industriel n°44</v>
      </c>
      <c r="B6359" s="222" t="s">
        <v>645</v>
      </c>
      <c r="C6359" s="222"/>
      <c r="D6359" s="223">
        <f>D6308*'Usages industrie'!$P47*(1+'Usages industrie'!$Q47)^(D$6259-$D$6259)/1000</f>
        <v>0</v>
      </c>
      <c r="E6359" s="223">
        <f>E6308*'Usages industrie'!$P47*(1+'Usages industrie'!$Q47)^(E$6259-$D$6259)/1000</f>
        <v>0</v>
      </c>
      <c r="F6359" s="223">
        <f>F6308*'Usages industrie'!$P47*(1+'Usages industrie'!$Q47)^(F$6259-$D$6259)/1000</f>
        <v>0</v>
      </c>
      <c r="G6359" s="223">
        <f>G6308*'Usages industrie'!$P47*(1+'Usages industrie'!$Q47)^(G$6259-$D$6259)/1000</f>
        <v>0</v>
      </c>
      <c r="H6359" s="223">
        <f>H6308*'Usages industrie'!$P47*(1+'Usages industrie'!$Q47)^(H$6259-$D$6259)/1000</f>
        <v>0</v>
      </c>
      <c r="I6359" s="223">
        <f>I6308*'Usages industrie'!$P47*(1+'Usages industrie'!$Q47)^(I$6259-$D$6259)/1000</f>
        <v>0</v>
      </c>
      <c r="J6359" s="223">
        <f>J6308*'Usages industrie'!$P47*(1+'Usages industrie'!$Q47)^(J$6259-$D$6259)/1000</f>
        <v>0</v>
      </c>
      <c r="K6359" s="223">
        <f>K6308*'Usages industrie'!$P47*(1+'Usages industrie'!$Q47)^(K$6259-$D$6259)/1000</f>
        <v>0</v>
      </c>
      <c r="L6359" s="223">
        <f>L6308*'Usages industrie'!$P47*(1+'Usages industrie'!$Q47)^(L$6259-$D$6259)/1000</f>
        <v>0</v>
      </c>
      <c r="M6359" s="223">
        <f>M6308*'Usages industrie'!$P47*(1+'Usages industrie'!$Q47)^(M$6259-$D$6259)/1000</f>
        <v>0</v>
      </c>
      <c r="N6359" s="223">
        <f>N6308*'Usages industrie'!$P47*(1+'Usages industrie'!$Q47)^(N$6259-$D$6259)/1000</f>
        <v>0</v>
      </c>
      <c r="O6359" s="223">
        <f>O6308*'Usages industrie'!$P47*(1+'Usages industrie'!$Q47)^(O$6259-$D$6259)/1000</f>
        <v>0</v>
      </c>
      <c r="P6359" s="223">
        <f>P6308*'Usages industrie'!$P47*(1+'Usages industrie'!$Q47)^(P$6259-$D$6259)/1000</f>
        <v>0</v>
      </c>
      <c r="Q6359" s="223">
        <f>Q6308*'Usages industrie'!$P47*(1+'Usages industrie'!$Q47)^(Q$6259-$D$6259)/1000</f>
        <v>0</v>
      </c>
      <c r="R6359" s="223">
        <f>R6308*'Usages industrie'!$P47*(1+'Usages industrie'!$Q47)^(R$6259-$D$6259)/1000</f>
        <v>0</v>
      </c>
    </row>
    <row r="6360" spans="1:18" hidden="1" outlineLevel="2" x14ac:dyDescent="0.25">
      <c r="A6360" s="222" t="str">
        <f>'Usages industrie'!A48</f>
        <v>Usage industriel n°45</v>
      </c>
      <c r="B6360" s="222" t="s">
        <v>645</v>
      </c>
      <c r="C6360" s="222"/>
      <c r="D6360" s="223">
        <f>D6309*'Usages industrie'!$P48*(1+'Usages industrie'!$Q48)^(D$6259-$D$6259)/1000</f>
        <v>0</v>
      </c>
      <c r="E6360" s="223">
        <f>E6309*'Usages industrie'!$P48*(1+'Usages industrie'!$Q48)^(E$6259-$D$6259)/1000</f>
        <v>0</v>
      </c>
      <c r="F6360" s="223">
        <f>F6309*'Usages industrie'!$P48*(1+'Usages industrie'!$Q48)^(F$6259-$D$6259)/1000</f>
        <v>0</v>
      </c>
      <c r="G6360" s="223">
        <f>G6309*'Usages industrie'!$P48*(1+'Usages industrie'!$Q48)^(G$6259-$D$6259)/1000</f>
        <v>0</v>
      </c>
      <c r="H6360" s="223">
        <f>H6309*'Usages industrie'!$P48*(1+'Usages industrie'!$Q48)^(H$6259-$D$6259)/1000</f>
        <v>0</v>
      </c>
      <c r="I6360" s="223">
        <f>I6309*'Usages industrie'!$P48*(1+'Usages industrie'!$Q48)^(I$6259-$D$6259)/1000</f>
        <v>0</v>
      </c>
      <c r="J6360" s="223">
        <f>J6309*'Usages industrie'!$P48*(1+'Usages industrie'!$Q48)^(J$6259-$D$6259)/1000</f>
        <v>0</v>
      </c>
      <c r="K6360" s="223">
        <f>K6309*'Usages industrie'!$P48*(1+'Usages industrie'!$Q48)^(K$6259-$D$6259)/1000</f>
        <v>0</v>
      </c>
      <c r="L6360" s="223">
        <f>L6309*'Usages industrie'!$P48*(1+'Usages industrie'!$Q48)^(L$6259-$D$6259)/1000</f>
        <v>0</v>
      </c>
      <c r="M6360" s="223">
        <f>M6309*'Usages industrie'!$P48*(1+'Usages industrie'!$Q48)^(M$6259-$D$6259)/1000</f>
        <v>0</v>
      </c>
      <c r="N6360" s="223">
        <f>N6309*'Usages industrie'!$P48*(1+'Usages industrie'!$Q48)^(N$6259-$D$6259)/1000</f>
        <v>0</v>
      </c>
      <c r="O6360" s="223">
        <f>O6309*'Usages industrie'!$P48*(1+'Usages industrie'!$Q48)^(O$6259-$D$6259)/1000</f>
        <v>0</v>
      </c>
      <c r="P6360" s="223">
        <f>P6309*'Usages industrie'!$P48*(1+'Usages industrie'!$Q48)^(P$6259-$D$6259)/1000</f>
        <v>0</v>
      </c>
      <c r="Q6360" s="223">
        <f>Q6309*'Usages industrie'!$P48*(1+'Usages industrie'!$Q48)^(Q$6259-$D$6259)/1000</f>
        <v>0</v>
      </c>
      <c r="R6360" s="223">
        <f>R6309*'Usages industrie'!$P48*(1+'Usages industrie'!$Q48)^(R$6259-$D$6259)/1000</f>
        <v>0</v>
      </c>
    </row>
    <row r="6361" spans="1:18" hidden="1" outlineLevel="2" x14ac:dyDescent="0.25">
      <c r="A6361" s="222" t="str">
        <f>'Usages industrie'!A49</f>
        <v>Usage industriel n°46</v>
      </c>
      <c r="B6361" s="222" t="s">
        <v>645</v>
      </c>
      <c r="C6361" s="222"/>
      <c r="D6361" s="223">
        <f>D6310*'Usages industrie'!$P49*(1+'Usages industrie'!$Q49)^(D$6259-$D$6259)/1000</f>
        <v>0</v>
      </c>
      <c r="E6361" s="223">
        <f>E6310*'Usages industrie'!$P49*(1+'Usages industrie'!$Q49)^(E$6259-$D$6259)/1000</f>
        <v>0</v>
      </c>
      <c r="F6361" s="223">
        <f>F6310*'Usages industrie'!$P49*(1+'Usages industrie'!$Q49)^(F$6259-$D$6259)/1000</f>
        <v>0</v>
      </c>
      <c r="G6361" s="223">
        <f>G6310*'Usages industrie'!$P49*(1+'Usages industrie'!$Q49)^(G$6259-$D$6259)/1000</f>
        <v>0</v>
      </c>
      <c r="H6361" s="223">
        <f>H6310*'Usages industrie'!$P49*(1+'Usages industrie'!$Q49)^(H$6259-$D$6259)/1000</f>
        <v>0</v>
      </c>
      <c r="I6361" s="223">
        <f>I6310*'Usages industrie'!$P49*(1+'Usages industrie'!$Q49)^(I$6259-$D$6259)/1000</f>
        <v>0</v>
      </c>
      <c r="J6361" s="223">
        <f>J6310*'Usages industrie'!$P49*(1+'Usages industrie'!$Q49)^(J$6259-$D$6259)/1000</f>
        <v>0</v>
      </c>
      <c r="K6361" s="223">
        <f>K6310*'Usages industrie'!$P49*(1+'Usages industrie'!$Q49)^(K$6259-$D$6259)/1000</f>
        <v>0</v>
      </c>
      <c r="L6361" s="223">
        <f>L6310*'Usages industrie'!$P49*(1+'Usages industrie'!$Q49)^(L$6259-$D$6259)/1000</f>
        <v>0</v>
      </c>
      <c r="M6361" s="223">
        <f>M6310*'Usages industrie'!$P49*(1+'Usages industrie'!$Q49)^(M$6259-$D$6259)/1000</f>
        <v>0</v>
      </c>
      <c r="N6361" s="223">
        <f>N6310*'Usages industrie'!$P49*(1+'Usages industrie'!$Q49)^(N$6259-$D$6259)/1000</f>
        <v>0</v>
      </c>
      <c r="O6361" s="223">
        <f>O6310*'Usages industrie'!$P49*(1+'Usages industrie'!$Q49)^(O$6259-$D$6259)/1000</f>
        <v>0</v>
      </c>
      <c r="P6361" s="223">
        <f>P6310*'Usages industrie'!$P49*(1+'Usages industrie'!$Q49)^(P$6259-$D$6259)/1000</f>
        <v>0</v>
      </c>
      <c r="Q6361" s="223">
        <f>Q6310*'Usages industrie'!$P49*(1+'Usages industrie'!$Q49)^(Q$6259-$D$6259)/1000</f>
        <v>0</v>
      </c>
      <c r="R6361" s="223">
        <f>R6310*'Usages industrie'!$P49*(1+'Usages industrie'!$Q49)^(R$6259-$D$6259)/1000</f>
        <v>0</v>
      </c>
    </row>
    <row r="6362" spans="1:18" hidden="1" outlineLevel="2" x14ac:dyDescent="0.25">
      <c r="A6362" s="222" t="str">
        <f>'Usages industrie'!A50</f>
        <v>Usage industriel n°47</v>
      </c>
      <c r="B6362" s="222" t="s">
        <v>645</v>
      </c>
      <c r="C6362" s="222"/>
      <c r="D6362" s="223">
        <f>D6311*'Usages industrie'!$P50*(1+'Usages industrie'!$Q50)^(D$6259-$D$6259)/1000</f>
        <v>0</v>
      </c>
      <c r="E6362" s="223">
        <f>E6311*'Usages industrie'!$P50*(1+'Usages industrie'!$Q50)^(E$6259-$D$6259)/1000</f>
        <v>0</v>
      </c>
      <c r="F6362" s="223">
        <f>F6311*'Usages industrie'!$P50*(1+'Usages industrie'!$Q50)^(F$6259-$D$6259)/1000</f>
        <v>0</v>
      </c>
      <c r="G6362" s="223">
        <f>G6311*'Usages industrie'!$P50*(1+'Usages industrie'!$Q50)^(G$6259-$D$6259)/1000</f>
        <v>0</v>
      </c>
      <c r="H6362" s="223">
        <f>H6311*'Usages industrie'!$P50*(1+'Usages industrie'!$Q50)^(H$6259-$D$6259)/1000</f>
        <v>0</v>
      </c>
      <c r="I6362" s="223">
        <f>I6311*'Usages industrie'!$P50*(1+'Usages industrie'!$Q50)^(I$6259-$D$6259)/1000</f>
        <v>0</v>
      </c>
      <c r="J6362" s="223">
        <f>J6311*'Usages industrie'!$P50*(1+'Usages industrie'!$Q50)^(J$6259-$D$6259)/1000</f>
        <v>0</v>
      </c>
      <c r="K6362" s="223">
        <f>K6311*'Usages industrie'!$P50*(1+'Usages industrie'!$Q50)^(K$6259-$D$6259)/1000</f>
        <v>0</v>
      </c>
      <c r="L6362" s="223">
        <f>L6311*'Usages industrie'!$P50*(1+'Usages industrie'!$Q50)^(L$6259-$D$6259)/1000</f>
        <v>0</v>
      </c>
      <c r="M6362" s="223">
        <f>M6311*'Usages industrie'!$P50*(1+'Usages industrie'!$Q50)^(M$6259-$D$6259)/1000</f>
        <v>0</v>
      </c>
      <c r="N6362" s="223">
        <f>N6311*'Usages industrie'!$P50*(1+'Usages industrie'!$Q50)^(N$6259-$D$6259)/1000</f>
        <v>0</v>
      </c>
      <c r="O6362" s="223">
        <f>O6311*'Usages industrie'!$P50*(1+'Usages industrie'!$Q50)^(O$6259-$D$6259)/1000</f>
        <v>0</v>
      </c>
      <c r="P6362" s="223">
        <f>P6311*'Usages industrie'!$P50*(1+'Usages industrie'!$Q50)^(P$6259-$D$6259)/1000</f>
        <v>0</v>
      </c>
      <c r="Q6362" s="223">
        <f>Q6311*'Usages industrie'!$P50*(1+'Usages industrie'!$Q50)^(Q$6259-$D$6259)/1000</f>
        <v>0</v>
      </c>
      <c r="R6362" s="223">
        <f>R6311*'Usages industrie'!$P50*(1+'Usages industrie'!$Q50)^(R$6259-$D$6259)/1000</f>
        <v>0</v>
      </c>
    </row>
    <row r="6363" spans="1:18" hidden="1" outlineLevel="2" x14ac:dyDescent="0.25">
      <c r="A6363" s="222" t="str">
        <f>'Usages industrie'!A51</f>
        <v>Usage industriel n°48</v>
      </c>
      <c r="B6363" s="222" t="s">
        <v>645</v>
      </c>
      <c r="C6363" s="222"/>
      <c r="D6363" s="223">
        <f>D6312*'Usages industrie'!$P51*(1+'Usages industrie'!$Q51)^(D$6259-$D$6259)/1000</f>
        <v>0</v>
      </c>
      <c r="E6363" s="223">
        <f>E6312*'Usages industrie'!$P51*(1+'Usages industrie'!$Q51)^(E$6259-$D$6259)/1000</f>
        <v>0</v>
      </c>
      <c r="F6363" s="223">
        <f>F6312*'Usages industrie'!$P51*(1+'Usages industrie'!$Q51)^(F$6259-$D$6259)/1000</f>
        <v>0</v>
      </c>
      <c r="G6363" s="223">
        <f>G6312*'Usages industrie'!$P51*(1+'Usages industrie'!$Q51)^(G$6259-$D$6259)/1000</f>
        <v>0</v>
      </c>
      <c r="H6363" s="223">
        <f>H6312*'Usages industrie'!$P51*(1+'Usages industrie'!$Q51)^(H$6259-$D$6259)/1000</f>
        <v>0</v>
      </c>
      <c r="I6363" s="223">
        <f>I6312*'Usages industrie'!$P51*(1+'Usages industrie'!$Q51)^(I$6259-$D$6259)/1000</f>
        <v>0</v>
      </c>
      <c r="J6363" s="223">
        <f>J6312*'Usages industrie'!$P51*(1+'Usages industrie'!$Q51)^(J$6259-$D$6259)/1000</f>
        <v>0</v>
      </c>
      <c r="K6363" s="223">
        <f>K6312*'Usages industrie'!$P51*(1+'Usages industrie'!$Q51)^(K$6259-$D$6259)/1000</f>
        <v>0</v>
      </c>
      <c r="L6363" s="223">
        <f>L6312*'Usages industrie'!$P51*(1+'Usages industrie'!$Q51)^(L$6259-$D$6259)/1000</f>
        <v>0</v>
      </c>
      <c r="M6363" s="223">
        <f>M6312*'Usages industrie'!$P51*(1+'Usages industrie'!$Q51)^(M$6259-$D$6259)/1000</f>
        <v>0</v>
      </c>
      <c r="N6363" s="223">
        <f>N6312*'Usages industrie'!$P51*(1+'Usages industrie'!$Q51)^(N$6259-$D$6259)/1000</f>
        <v>0</v>
      </c>
      <c r="O6363" s="223">
        <f>O6312*'Usages industrie'!$P51*(1+'Usages industrie'!$Q51)^(O$6259-$D$6259)/1000</f>
        <v>0</v>
      </c>
      <c r="P6363" s="223">
        <f>P6312*'Usages industrie'!$P51*(1+'Usages industrie'!$Q51)^(P$6259-$D$6259)/1000</f>
        <v>0</v>
      </c>
      <c r="Q6363" s="223">
        <f>Q6312*'Usages industrie'!$P51*(1+'Usages industrie'!$Q51)^(Q$6259-$D$6259)/1000</f>
        <v>0</v>
      </c>
      <c r="R6363" s="223">
        <f>R6312*'Usages industrie'!$P51*(1+'Usages industrie'!$Q51)^(R$6259-$D$6259)/1000</f>
        <v>0</v>
      </c>
    </row>
    <row r="6364" spans="1:18" hidden="1" outlineLevel="2" x14ac:dyDescent="0.25">
      <c r="A6364" s="222" t="str">
        <f>'Usages industrie'!A52</f>
        <v>Usage industriel n°49</v>
      </c>
      <c r="B6364" s="222" t="s">
        <v>645</v>
      </c>
      <c r="C6364" s="222"/>
      <c r="D6364" s="223">
        <f>D6313*'Usages industrie'!$P52*(1+'Usages industrie'!$Q52)^(D$6259-$D$6259)/1000</f>
        <v>0</v>
      </c>
      <c r="E6364" s="223">
        <f>E6313*'Usages industrie'!$P52*(1+'Usages industrie'!$Q52)^(E$6259-$D$6259)/1000</f>
        <v>0</v>
      </c>
      <c r="F6364" s="223">
        <f>F6313*'Usages industrie'!$P52*(1+'Usages industrie'!$Q52)^(F$6259-$D$6259)/1000</f>
        <v>0</v>
      </c>
      <c r="G6364" s="223">
        <f>G6313*'Usages industrie'!$P52*(1+'Usages industrie'!$Q52)^(G$6259-$D$6259)/1000</f>
        <v>0</v>
      </c>
      <c r="H6364" s="223">
        <f>H6313*'Usages industrie'!$P52*(1+'Usages industrie'!$Q52)^(H$6259-$D$6259)/1000</f>
        <v>0</v>
      </c>
      <c r="I6364" s="223">
        <f>I6313*'Usages industrie'!$P52*(1+'Usages industrie'!$Q52)^(I$6259-$D$6259)/1000</f>
        <v>0</v>
      </c>
      <c r="J6364" s="223">
        <f>J6313*'Usages industrie'!$P52*(1+'Usages industrie'!$Q52)^(J$6259-$D$6259)/1000</f>
        <v>0</v>
      </c>
      <c r="K6364" s="223">
        <f>K6313*'Usages industrie'!$P52*(1+'Usages industrie'!$Q52)^(K$6259-$D$6259)/1000</f>
        <v>0</v>
      </c>
      <c r="L6364" s="223">
        <f>L6313*'Usages industrie'!$P52*(1+'Usages industrie'!$Q52)^(L$6259-$D$6259)/1000</f>
        <v>0</v>
      </c>
      <c r="M6364" s="223">
        <f>M6313*'Usages industrie'!$P52*(1+'Usages industrie'!$Q52)^(M$6259-$D$6259)/1000</f>
        <v>0</v>
      </c>
      <c r="N6364" s="223">
        <f>N6313*'Usages industrie'!$P52*(1+'Usages industrie'!$Q52)^(N$6259-$D$6259)/1000</f>
        <v>0</v>
      </c>
      <c r="O6364" s="223">
        <f>O6313*'Usages industrie'!$P52*(1+'Usages industrie'!$Q52)^(O$6259-$D$6259)/1000</f>
        <v>0</v>
      </c>
      <c r="P6364" s="223">
        <f>P6313*'Usages industrie'!$P52*(1+'Usages industrie'!$Q52)^(P$6259-$D$6259)/1000</f>
        <v>0</v>
      </c>
      <c r="Q6364" s="223">
        <f>Q6313*'Usages industrie'!$P52*(1+'Usages industrie'!$Q52)^(Q$6259-$D$6259)/1000</f>
        <v>0</v>
      </c>
      <c r="R6364" s="223">
        <f>R6313*'Usages industrie'!$P52*(1+'Usages industrie'!$Q52)^(R$6259-$D$6259)/1000</f>
        <v>0</v>
      </c>
    </row>
    <row r="6365" spans="1:18" hidden="1" outlineLevel="2" x14ac:dyDescent="0.25">
      <c r="A6365" s="222" t="str">
        <f>'Usages industrie'!A53</f>
        <v>Usage industriel n°50</v>
      </c>
      <c r="B6365" s="222" t="s">
        <v>645</v>
      </c>
      <c r="C6365" s="222"/>
      <c r="D6365" s="223">
        <f>D6314*'Usages industrie'!$P53*(1+'Usages industrie'!$Q53)^(D$6259-$D$6259)/1000</f>
        <v>0</v>
      </c>
      <c r="E6365" s="223">
        <f>E6314*'Usages industrie'!$P53*(1+'Usages industrie'!$Q53)^(E$6259-$D$6259)/1000</f>
        <v>0</v>
      </c>
      <c r="F6365" s="223">
        <f>F6314*'Usages industrie'!$P53*(1+'Usages industrie'!$Q53)^(F$6259-$D$6259)/1000</f>
        <v>0</v>
      </c>
      <c r="G6365" s="223">
        <f>G6314*'Usages industrie'!$P53*(1+'Usages industrie'!$Q53)^(G$6259-$D$6259)/1000</f>
        <v>0</v>
      </c>
      <c r="H6365" s="223">
        <f>H6314*'Usages industrie'!$P53*(1+'Usages industrie'!$Q53)^(H$6259-$D$6259)/1000</f>
        <v>0</v>
      </c>
      <c r="I6365" s="223">
        <f>I6314*'Usages industrie'!$P53*(1+'Usages industrie'!$Q53)^(I$6259-$D$6259)/1000</f>
        <v>0</v>
      </c>
      <c r="J6365" s="223">
        <f>J6314*'Usages industrie'!$P53*(1+'Usages industrie'!$Q53)^(J$6259-$D$6259)/1000</f>
        <v>0</v>
      </c>
      <c r="K6365" s="223">
        <f>K6314*'Usages industrie'!$P53*(1+'Usages industrie'!$Q53)^(K$6259-$D$6259)/1000</f>
        <v>0</v>
      </c>
      <c r="L6365" s="223">
        <f>L6314*'Usages industrie'!$P53*(1+'Usages industrie'!$Q53)^(L$6259-$D$6259)/1000</f>
        <v>0</v>
      </c>
      <c r="M6365" s="223">
        <f>M6314*'Usages industrie'!$P53*(1+'Usages industrie'!$Q53)^(M$6259-$D$6259)/1000</f>
        <v>0</v>
      </c>
      <c r="N6365" s="223">
        <f>N6314*'Usages industrie'!$P53*(1+'Usages industrie'!$Q53)^(N$6259-$D$6259)/1000</f>
        <v>0</v>
      </c>
      <c r="O6365" s="223">
        <f>O6314*'Usages industrie'!$P53*(1+'Usages industrie'!$Q53)^(O$6259-$D$6259)/1000</f>
        <v>0</v>
      </c>
      <c r="P6365" s="223">
        <f>P6314*'Usages industrie'!$P53*(1+'Usages industrie'!$Q53)^(P$6259-$D$6259)/1000</f>
        <v>0</v>
      </c>
      <c r="Q6365" s="223">
        <f>Q6314*'Usages industrie'!$P53*(1+'Usages industrie'!$Q53)^(Q$6259-$D$6259)/1000</f>
        <v>0</v>
      </c>
      <c r="R6365" s="223">
        <f>R6314*'Usages industrie'!$P53*(1+'Usages industrie'!$Q53)^(R$6259-$D$6259)/1000</f>
        <v>0</v>
      </c>
    </row>
    <row r="6366" spans="1:18" hidden="1" outlineLevel="1" collapsed="1" x14ac:dyDescent="0.25">
      <c r="A6366" s="222" t="s">
        <v>655</v>
      </c>
      <c r="B6366" s="222"/>
      <c r="C6366" s="222"/>
      <c r="D6366" s="223">
        <f t="shared" ref="D6366:R6366" si="558">SUM(D6316:D6365)</f>
        <v>0</v>
      </c>
      <c r="E6366" s="223">
        <f t="shared" si="558"/>
        <v>0</v>
      </c>
      <c r="F6366" s="223">
        <f t="shared" si="558"/>
        <v>0</v>
      </c>
      <c r="G6366" s="223">
        <f t="shared" si="558"/>
        <v>0</v>
      </c>
      <c r="H6366" s="223">
        <f t="shared" si="558"/>
        <v>0</v>
      </c>
      <c r="I6366" s="223">
        <f t="shared" si="558"/>
        <v>0</v>
      </c>
      <c r="J6366" s="223">
        <f t="shared" si="558"/>
        <v>0</v>
      </c>
      <c r="K6366" s="223">
        <f t="shared" si="558"/>
        <v>0</v>
      </c>
      <c r="L6366" s="223">
        <f t="shared" si="558"/>
        <v>0</v>
      </c>
      <c r="M6366" s="223">
        <f t="shared" si="558"/>
        <v>0</v>
      </c>
      <c r="N6366" s="223">
        <f t="shared" si="558"/>
        <v>0</v>
      </c>
      <c r="O6366" s="223">
        <f t="shared" si="558"/>
        <v>0</v>
      </c>
      <c r="P6366" s="223">
        <f t="shared" si="558"/>
        <v>0</v>
      </c>
      <c r="Q6366" s="223">
        <f t="shared" si="558"/>
        <v>0</v>
      </c>
      <c r="R6366" s="223">
        <f t="shared" si="558"/>
        <v>0</v>
      </c>
    </row>
    <row r="6367" spans="1:18" hidden="1" outlineLevel="1" x14ac:dyDescent="0.25">
      <c r="A6367" s="53" t="s">
        <v>651</v>
      </c>
      <c r="B6367" s="53"/>
      <c r="C6367" s="245"/>
      <c r="D6367" s="244"/>
      <c r="E6367" s="244"/>
      <c r="F6367" s="244"/>
      <c r="G6367" s="244"/>
      <c r="H6367" s="244"/>
      <c r="I6367" s="244"/>
      <c r="J6367" s="244"/>
      <c r="K6367" s="244"/>
      <c r="L6367" s="244"/>
      <c r="M6367" s="244"/>
      <c r="N6367" s="244"/>
      <c r="O6367" s="244"/>
      <c r="P6367" s="244"/>
      <c r="Q6367" s="244"/>
      <c r="R6367" s="244"/>
    </row>
    <row r="6368" spans="1:18" hidden="1" outlineLevel="1" x14ac:dyDescent="0.25">
      <c r="A6368" s="53" t="s">
        <v>656</v>
      </c>
      <c r="B6368" s="53"/>
      <c r="C6368" s="245"/>
      <c r="D6368" s="244"/>
      <c r="E6368" s="244"/>
      <c r="F6368" s="244"/>
      <c r="G6368" s="244"/>
      <c r="H6368" s="244"/>
      <c r="I6368" s="244"/>
      <c r="J6368" s="244"/>
      <c r="K6368" s="244"/>
      <c r="L6368" s="244"/>
      <c r="M6368" s="244"/>
      <c r="N6368" s="244"/>
      <c r="O6368" s="244"/>
      <c r="P6368" s="244"/>
      <c r="Q6368" s="244"/>
      <c r="R6368" s="244"/>
    </row>
    <row r="6369" spans="1:18" hidden="1" outlineLevel="2" x14ac:dyDescent="0.25">
      <c r="A6369" s="222" t="str">
        <f>'Usages mobilité'!A4</f>
        <v>Usage mobilité n°1</v>
      </c>
      <c r="B6369" s="222" t="s">
        <v>41</v>
      </c>
      <c r="C6369" s="222"/>
      <c r="D6369" s="223">
        <f>IF(B$6256&lt;&gt;"",IF(B$6256='Usages mobilité'!BF4,'Usages mobilité'!BD4,0),0)</f>
        <v>0</v>
      </c>
      <c r="E6369" s="223">
        <f t="shared" ref="E6369:R6378" si="559">$D6369</f>
        <v>0</v>
      </c>
      <c r="F6369" s="223">
        <f t="shared" si="559"/>
        <v>0</v>
      </c>
      <c r="G6369" s="223">
        <f t="shared" si="559"/>
        <v>0</v>
      </c>
      <c r="H6369" s="223">
        <f t="shared" si="559"/>
        <v>0</v>
      </c>
      <c r="I6369" s="223">
        <f t="shared" si="559"/>
        <v>0</v>
      </c>
      <c r="J6369" s="223">
        <f t="shared" si="559"/>
        <v>0</v>
      </c>
      <c r="K6369" s="223">
        <f t="shared" si="559"/>
        <v>0</v>
      </c>
      <c r="L6369" s="223">
        <f t="shared" si="559"/>
        <v>0</v>
      </c>
      <c r="M6369" s="223">
        <f t="shared" si="559"/>
        <v>0</v>
      </c>
      <c r="N6369" s="223">
        <f t="shared" si="559"/>
        <v>0</v>
      </c>
      <c r="O6369" s="223">
        <f t="shared" si="559"/>
        <v>0</v>
      </c>
      <c r="P6369" s="223">
        <f t="shared" si="559"/>
        <v>0</v>
      </c>
      <c r="Q6369" s="223">
        <f t="shared" si="559"/>
        <v>0</v>
      </c>
      <c r="R6369" s="223">
        <f t="shared" si="559"/>
        <v>0</v>
      </c>
    </row>
    <row r="6370" spans="1:18" hidden="1" outlineLevel="2" x14ac:dyDescent="0.25">
      <c r="A6370" s="222" t="str">
        <f>'Usages mobilité'!A5</f>
        <v>Usage mobilité n°2</v>
      </c>
      <c r="B6370" s="222" t="s">
        <v>41</v>
      </c>
      <c r="C6370" s="222"/>
      <c r="D6370" s="223">
        <f>IF(B$6256&lt;&gt;"",IF(B$6256='Usages mobilité'!BF5,'Usages mobilité'!BD5,0),0)</f>
        <v>0</v>
      </c>
      <c r="E6370" s="223">
        <f t="shared" si="559"/>
        <v>0</v>
      </c>
      <c r="F6370" s="223">
        <f t="shared" si="559"/>
        <v>0</v>
      </c>
      <c r="G6370" s="223">
        <f t="shared" si="559"/>
        <v>0</v>
      </c>
      <c r="H6370" s="223">
        <f t="shared" si="559"/>
        <v>0</v>
      </c>
      <c r="I6370" s="223">
        <f t="shared" si="559"/>
        <v>0</v>
      </c>
      <c r="J6370" s="223">
        <f t="shared" si="559"/>
        <v>0</v>
      </c>
      <c r="K6370" s="223">
        <f t="shared" si="559"/>
        <v>0</v>
      </c>
      <c r="L6370" s="223">
        <f t="shared" si="559"/>
        <v>0</v>
      </c>
      <c r="M6370" s="223">
        <f t="shared" si="559"/>
        <v>0</v>
      </c>
      <c r="N6370" s="223">
        <f t="shared" si="559"/>
        <v>0</v>
      </c>
      <c r="O6370" s="223">
        <f t="shared" si="559"/>
        <v>0</v>
      </c>
      <c r="P6370" s="223">
        <f t="shared" si="559"/>
        <v>0</v>
      </c>
      <c r="Q6370" s="223">
        <f t="shared" si="559"/>
        <v>0</v>
      </c>
      <c r="R6370" s="223">
        <f t="shared" si="559"/>
        <v>0</v>
      </c>
    </row>
    <row r="6371" spans="1:18" hidden="1" outlineLevel="2" x14ac:dyDescent="0.25">
      <c r="A6371" s="222" t="str">
        <f>'Usages mobilité'!A6</f>
        <v>Usage mobilité n°3</v>
      </c>
      <c r="B6371" s="222" t="s">
        <v>41</v>
      </c>
      <c r="C6371" s="222"/>
      <c r="D6371" s="223">
        <f>IF(B$6256&lt;&gt;"",IF(B$6256='Usages mobilité'!BF6,'Usages mobilité'!BD6,0),0)</f>
        <v>0</v>
      </c>
      <c r="E6371" s="223">
        <f t="shared" si="559"/>
        <v>0</v>
      </c>
      <c r="F6371" s="223">
        <f t="shared" si="559"/>
        <v>0</v>
      </c>
      <c r="G6371" s="223">
        <f t="shared" si="559"/>
        <v>0</v>
      </c>
      <c r="H6371" s="223">
        <f t="shared" si="559"/>
        <v>0</v>
      </c>
      <c r="I6371" s="223">
        <f t="shared" si="559"/>
        <v>0</v>
      </c>
      <c r="J6371" s="223">
        <f t="shared" si="559"/>
        <v>0</v>
      </c>
      <c r="K6371" s="223">
        <f t="shared" si="559"/>
        <v>0</v>
      </c>
      <c r="L6371" s="223">
        <f t="shared" si="559"/>
        <v>0</v>
      </c>
      <c r="M6371" s="223">
        <f t="shared" si="559"/>
        <v>0</v>
      </c>
      <c r="N6371" s="223">
        <f t="shared" si="559"/>
        <v>0</v>
      </c>
      <c r="O6371" s="223">
        <f t="shared" si="559"/>
        <v>0</v>
      </c>
      <c r="P6371" s="223">
        <f t="shared" si="559"/>
        <v>0</v>
      </c>
      <c r="Q6371" s="223">
        <f t="shared" si="559"/>
        <v>0</v>
      </c>
      <c r="R6371" s="223">
        <f t="shared" si="559"/>
        <v>0</v>
      </c>
    </row>
    <row r="6372" spans="1:18" hidden="1" outlineLevel="2" x14ac:dyDescent="0.25">
      <c r="A6372" s="222" t="str">
        <f>'Usages mobilité'!A7</f>
        <v>Usage mobilité n°4</v>
      </c>
      <c r="B6372" s="222" t="s">
        <v>41</v>
      </c>
      <c r="C6372" s="222"/>
      <c r="D6372" s="223">
        <f>IF(B$6256&lt;&gt;"",IF(B$6256='Usages mobilité'!BF7,'Usages mobilité'!BD7,0),0)</f>
        <v>0</v>
      </c>
      <c r="E6372" s="223">
        <f t="shared" si="559"/>
        <v>0</v>
      </c>
      <c r="F6372" s="223">
        <f t="shared" si="559"/>
        <v>0</v>
      </c>
      <c r="G6372" s="223">
        <f t="shared" si="559"/>
        <v>0</v>
      </c>
      <c r="H6372" s="223">
        <f t="shared" si="559"/>
        <v>0</v>
      </c>
      <c r="I6372" s="223">
        <f t="shared" si="559"/>
        <v>0</v>
      </c>
      <c r="J6372" s="223">
        <f t="shared" si="559"/>
        <v>0</v>
      </c>
      <c r="K6372" s="223">
        <f t="shared" si="559"/>
        <v>0</v>
      </c>
      <c r="L6372" s="223">
        <f t="shared" si="559"/>
        <v>0</v>
      </c>
      <c r="M6372" s="223">
        <f t="shared" si="559"/>
        <v>0</v>
      </c>
      <c r="N6372" s="223">
        <f t="shared" si="559"/>
        <v>0</v>
      </c>
      <c r="O6372" s="223">
        <f t="shared" si="559"/>
        <v>0</v>
      </c>
      <c r="P6372" s="223">
        <f t="shared" si="559"/>
        <v>0</v>
      </c>
      <c r="Q6372" s="223">
        <f t="shared" si="559"/>
        <v>0</v>
      </c>
      <c r="R6372" s="223">
        <f t="shared" si="559"/>
        <v>0</v>
      </c>
    </row>
    <row r="6373" spans="1:18" hidden="1" outlineLevel="2" x14ac:dyDescent="0.25">
      <c r="A6373" s="222" t="str">
        <f>'Usages mobilité'!A8</f>
        <v>Usage mobilité n°5</v>
      </c>
      <c r="B6373" s="222" t="s">
        <v>41</v>
      </c>
      <c r="C6373" s="222"/>
      <c r="D6373" s="223">
        <f>IF(B$6256&lt;&gt;"",IF(B$6256='Usages mobilité'!BF8,'Usages mobilité'!BD8,0),0)</f>
        <v>0</v>
      </c>
      <c r="E6373" s="223">
        <f t="shared" si="559"/>
        <v>0</v>
      </c>
      <c r="F6373" s="223">
        <f t="shared" si="559"/>
        <v>0</v>
      </c>
      <c r="G6373" s="223">
        <f t="shared" si="559"/>
        <v>0</v>
      </c>
      <c r="H6373" s="223">
        <f t="shared" si="559"/>
        <v>0</v>
      </c>
      <c r="I6373" s="223">
        <f t="shared" si="559"/>
        <v>0</v>
      </c>
      <c r="J6373" s="223">
        <f t="shared" si="559"/>
        <v>0</v>
      </c>
      <c r="K6373" s="223">
        <f t="shared" si="559"/>
        <v>0</v>
      </c>
      <c r="L6373" s="223">
        <f t="shared" si="559"/>
        <v>0</v>
      </c>
      <c r="M6373" s="223">
        <f t="shared" si="559"/>
        <v>0</v>
      </c>
      <c r="N6373" s="223">
        <f t="shared" si="559"/>
        <v>0</v>
      </c>
      <c r="O6373" s="223">
        <f t="shared" si="559"/>
        <v>0</v>
      </c>
      <c r="P6373" s="223">
        <f t="shared" si="559"/>
        <v>0</v>
      </c>
      <c r="Q6373" s="223">
        <f t="shared" si="559"/>
        <v>0</v>
      </c>
      <c r="R6373" s="223">
        <f t="shared" si="559"/>
        <v>0</v>
      </c>
    </row>
    <row r="6374" spans="1:18" hidden="1" outlineLevel="2" x14ac:dyDescent="0.25">
      <c r="A6374" s="222" t="str">
        <f>'Usages mobilité'!A9</f>
        <v>Usage mobilité n°6</v>
      </c>
      <c r="B6374" s="222" t="s">
        <v>41</v>
      </c>
      <c r="C6374" s="222"/>
      <c r="D6374" s="223">
        <f>IF(B$6256&lt;&gt;"",IF(B$6256='Usages mobilité'!BF9,'Usages mobilité'!BD9,0),0)</f>
        <v>0</v>
      </c>
      <c r="E6374" s="223">
        <f t="shared" si="559"/>
        <v>0</v>
      </c>
      <c r="F6374" s="223">
        <f t="shared" si="559"/>
        <v>0</v>
      </c>
      <c r="G6374" s="223">
        <f t="shared" si="559"/>
        <v>0</v>
      </c>
      <c r="H6374" s="223">
        <f t="shared" si="559"/>
        <v>0</v>
      </c>
      <c r="I6374" s="223">
        <f t="shared" si="559"/>
        <v>0</v>
      </c>
      <c r="J6374" s="223">
        <f t="shared" si="559"/>
        <v>0</v>
      </c>
      <c r="K6374" s="223">
        <f t="shared" si="559"/>
        <v>0</v>
      </c>
      <c r="L6374" s="223">
        <f t="shared" si="559"/>
        <v>0</v>
      </c>
      <c r="M6374" s="223">
        <f t="shared" si="559"/>
        <v>0</v>
      </c>
      <c r="N6374" s="223">
        <f t="shared" si="559"/>
        <v>0</v>
      </c>
      <c r="O6374" s="223">
        <f t="shared" si="559"/>
        <v>0</v>
      </c>
      <c r="P6374" s="223">
        <f t="shared" si="559"/>
        <v>0</v>
      </c>
      <c r="Q6374" s="223">
        <f t="shared" si="559"/>
        <v>0</v>
      </c>
      <c r="R6374" s="223">
        <f t="shared" si="559"/>
        <v>0</v>
      </c>
    </row>
    <row r="6375" spans="1:18" hidden="1" outlineLevel="2" x14ac:dyDescent="0.25">
      <c r="A6375" s="222" t="str">
        <f>'Usages mobilité'!A10</f>
        <v>Usage mobilité n°7</v>
      </c>
      <c r="B6375" s="222" t="s">
        <v>41</v>
      </c>
      <c r="C6375" s="222"/>
      <c r="D6375" s="223">
        <f>IF(B$6256&lt;&gt;"",IF(B$6256='Usages mobilité'!BF10,'Usages mobilité'!BD10,0),0)</f>
        <v>0</v>
      </c>
      <c r="E6375" s="223">
        <f t="shared" si="559"/>
        <v>0</v>
      </c>
      <c r="F6375" s="223">
        <f t="shared" si="559"/>
        <v>0</v>
      </c>
      <c r="G6375" s="223">
        <f t="shared" si="559"/>
        <v>0</v>
      </c>
      <c r="H6375" s="223">
        <f t="shared" si="559"/>
        <v>0</v>
      </c>
      <c r="I6375" s="223">
        <f t="shared" si="559"/>
        <v>0</v>
      </c>
      <c r="J6375" s="223">
        <f t="shared" si="559"/>
        <v>0</v>
      </c>
      <c r="K6375" s="223">
        <f t="shared" si="559"/>
        <v>0</v>
      </c>
      <c r="L6375" s="223">
        <f t="shared" si="559"/>
        <v>0</v>
      </c>
      <c r="M6375" s="223">
        <f t="shared" si="559"/>
        <v>0</v>
      </c>
      <c r="N6375" s="223">
        <f t="shared" si="559"/>
        <v>0</v>
      </c>
      <c r="O6375" s="223">
        <f t="shared" si="559"/>
        <v>0</v>
      </c>
      <c r="P6375" s="223">
        <f t="shared" si="559"/>
        <v>0</v>
      </c>
      <c r="Q6375" s="223">
        <f t="shared" si="559"/>
        <v>0</v>
      </c>
      <c r="R6375" s="223">
        <f t="shared" si="559"/>
        <v>0</v>
      </c>
    </row>
    <row r="6376" spans="1:18" hidden="1" outlineLevel="2" x14ac:dyDescent="0.25">
      <c r="A6376" s="222" t="str">
        <f>'Usages mobilité'!A11</f>
        <v>Usage mobilité n°8</v>
      </c>
      <c r="B6376" s="222" t="s">
        <v>41</v>
      </c>
      <c r="C6376" s="222"/>
      <c r="D6376" s="223">
        <f>IF(B$6256&lt;&gt;"",IF(B$6256='Usages mobilité'!BF11,'Usages mobilité'!BD11,0),0)</f>
        <v>0</v>
      </c>
      <c r="E6376" s="223">
        <f t="shared" si="559"/>
        <v>0</v>
      </c>
      <c r="F6376" s="223">
        <f t="shared" si="559"/>
        <v>0</v>
      </c>
      <c r="G6376" s="223">
        <f t="shared" si="559"/>
        <v>0</v>
      </c>
      <c r="H6376" s="223">
        <f t="shared" si="559"/>
        <v>0</v>
      </c>
      <c r="I6376" s="223">
        <f t="shared" si="559"/>
        <v>0</v>
      </c>
      <c r="J6376" s="223">
        <f t="shared" si="559"/>
        <v>0</v>
      </c>
      <c r="K6376" s="223">
        <f t="shared" si="559"/>
        <v>0</v>
      </c>
      <c r="L6376" s="223">
        <f t="shared" si="559"/>
        <v>0</v>
      </c>
      <c r="M6376" s="223">
        <f t="shared" si="559"/>
        <v>0</v>
      </c>
      <c r="N6376" s="223">
        <f t="shared" si="559"/>
        <v>0</v>
      </c>
      <c r="O6376" s="223">
        <f t="shared" si="559"/>
        <v>0</v>
      </c>
      <c r="P6376" s="223">
        <f t="shared" si="559"/>
        <v>0</v>
      </c>
      <c r="Q6376" s="223">
        <f t="shared" si="559"/>
        <v>0</v>
      </c>
      <c r="R6376" s="223">
        <f t="shared" si="559"/>
        <v>0</v>
      </c>
    </row>
    <row r="6377" spans="1:18" hidden="1" outlineLevel="2" x14ac:dyDescent="0.25">
      <c r="A6377" s="222" t="str">
        <f>'Usages mobilité'!A12</f>
        <v>Usage mobilité n°9</v>
      </c>
      <c r="B6377" s="222" t="s">
        <v>41</v>
      </c>
      <c r="C6377" s="222"/>
      <c r="D6377" s="223">
        <f>IF(B$6256&lt;&gt;"",IF(B$6256='Usages mobilité'!BF12,'Usages mobilité'!BD12,0),0)</f>
        <v>0</v>
      </c>
      <c r="E6377" s="223">
        <f t="shared" si="559"/>
        <v>0</v>
      </c>
      <c r="F6377" s="223">
        <f t="shared" si="559"/>
        <v>0</v>
      </c>
      <c r="G6377" s="223">
        <f t="shared" si="559"/>
        <v>0</v>
      </c>
      <c r="H6377" s="223">
        <f t="shared" si="559"/>
        <v>0</v>
      </c>
      <c r="I6377" s="223">
        <f t="shared" si="559"/>
        <v>0</v>
      </c>
      <c r="J6377" s="223">
        <f t="shared" si="559"/>
        <v>0</v>
      </c>
      <c r="K6377" s="223">
        <f t="shared" si="559"/>
        <v>0</v>
      </c>
      <c r="L6377" s="223">
        <f t="shared" si="559"/>
        <v>0</v>
      </c>
      <c r="M6377" s="223">
        <f t="shared" si="559"/>
        <v>0</v>
      </c>
      <c r="N6377" s="223">
        <f t="shared" si="559"/>
        <v>0</v>
      </c>
      <c r="O6377" s="223">
        <f t="shared" si="559"/>
        <v>0</v>
      </c>
      <c r="P6377" s="223">
        <f t="shared" si="559"/>
        <v>0</v>
      </c>
      <c r="Q6377" s="223">
        <f t="shared" si="559"/>
        <v>0</v>
      </c>
      <c r="R6377" s="223">
        <f t="shared" si="559"/>
        <v>0</v>
      </c>
    </row>
    <row r="6378" spans="1:18" hidden="1" outlineLevel="2" x14ac:dyDescent="0.25">
      <c r="A6378" s="222" t="str">
        <f>'Usages mobilité'!A13</f>
        <v>Usage mobilité n°10</v>
      </c>
      <c r="B6378" s="222" t="s">
        <v>41</v>
      </c>
      <c r="C6378" s="222"/>
      <c r="D6378" s="223">
        <f>IF(B$6256&lt;&gt;"",IF(B$6256='Usages mobilité'!BF13,'Usages mobilité'!BD13,0),0)</f>
        <v>0</v>
      </c>
      <c r="E6378" s="223">
        <f t="shared" si="559"/>
        <v>0</v>
      </c>
      <c r="F6378" s="223">
        <f t="shared" si="559"/>
        <v>0</v>
      </c>
      <c r="G6378" s="223">
        <f t="shared" si="559"/>
        <v>0</v>
      </c>
      <c r="H6378" s="223">
        <f t="shared" si="559"/>
        <v>0</v>
      </c>
      <c r="I6378" s="223">
        <f t="shared" si="559"/>
        <v>0</v>
      </c>
      <c r="J6378" s="223">
        <f t="shared" si="559"/>
        <v>0</v>
      </c>
      <c r="K6378" s="223">
        <f t="shared" si="559"/>
        <v>0</v>
      </c>
      <c r="L6378" s="223">
        <f t="shared" si="559"/>
        <v>0</v>
      </c>
      <c r="M6378" s="223">
        <f t="shared" si="559"/>
        <v>0</v>
      </c>
      <c r="N6378" s="223">
        <f t="shared" si="559"/>
        <v>0</v>
      </c>
      <c r="O6378" s="223">
        <f t="shared" si="559"/>
        <v>0</v>
      </c>
      <c r="P6378" s="223">
        <f t="shared" si="559"/>
        <v>0</v>
      </c>
      <c r="Q6378" s="223">
        <f t="shared" si="559"/>
        <v>0</v>
      </c>
      <c r="R6378" s="223">
        <f t="shared" si="559"/>
        <v>0</v>
      </c>
    </row>
    <row r="6379" spans="1:18" hidden="1" outlineLevel="2" x14ac:dyDescent="0.25">
      <c r="A6379" s="222" t="str">
        <f>'Usages mobilité'!A14</f>
        <v>Usage mobilité n°11</v>
      </c>
      <c r="B6379" s="222" t="s">
        <v>41</v>
      </c>
      <c r="C6379" s="222"/>
      <c r="D6379" s="223">
        <f>IF(B$6256&lt;&gt;"",IF(B$6256='Usages mobilité'!BF14,'Usages mobilité'!BD14,0),0)</f>
        <v>0</v>
      </c>
      <c r="E6379" s="223">
        <f t="shared" ref="E6379:R6388" si="560">$D6379</f>
        <v>0</v>
      </c>
      <c r="F6379" s="223">
        <f t="shared" si="560"/>
        <v>0</v>
      </c>
      <c r="G6379" s="223">
        <f t="shared" si="560"/>
        <v>0</v>
      </c>
      <c r="H6379" s="223">
        <f t="shared" si="560"/>
        <v>0</v>
      </c>
      <c r="I6379" s="223">
        <f t="shared" si="560"/>
        <v>0</v>
      </c>
      <c r="J6379" s="223">
        <f t="shared" si="560"/>
        <v>0</v>
      </c>
      <c r="K6379" s="223">
        <f t="shared" si="560"/>
        <v>0</v>
      </c>
      <c r="L6379" s="223">
        <f t="shared" si="560"/>
        <v>0</v>
      </c>
      <c r="M6379" s="223">
        <f t="shared" si="560"/>
        <v>0</v>
      </c>
      <c r="N6379" s="223">
        <f t="shared" si="560"/>
        <v>0</v>
      </c>
      <c r="O6379" s="223">
        <f t="shared" si="560"/>
        <v>0</v>
      </c>
      <c r="P6379" s="223">
        <f t="shared" si="560"/>
        <v>0</v>
      </c>
      <c r="Q6379" s="223">
        <f t="shared" si="560"/>
        <v>0</v>
      </c>
      <c r="R6379" s="223">
        <f t="shared" si="560"/>
        <v>0</v>
      </c>
    </row>
    <row r="6380" spans="1:18" hidden="1" outlineLevel="2" x14ac:dyDescent="0.25">
      <c r="A6380" s="222" t="str">
        <f>'Usages mobilité'!A15</f>
        <v>Usage mobilité n°12</v>
      </c>
      <c r="B6380" s="222" t="s">
        <v>41</v>
      </c>
      <c r="C6380" s="222"/>
      <c r="D6380" s="223">
        <f>IF(B$6256&lt;&gt;"",IF(B$6256='Usages mobilité'!BF15,'Usages mobilité'!BD15,0),0)</f>
        <v>0</v>
      </c>
      <c r="E6380" s="223">
        <f t="shared" si="560"/>
        <v>0</v>
      </c>
      <c r="F6380" s="223">
        <f t="shared" si="560"/>
        <v>0</v>
      </c>
      <c r="G6380" s="223">
        <f t="shared" si="560"/>
        <v>0</v>
      </c>
      <c r="H6380" s="223">
        <f t="shared" si="560"/>
        <v>0</v>
      </c>
      <c r="I6380" s="223">
        <f t="shared" si="560"/>
        <v>0</v>
      </c>
      <c r="J6380" s="223">
        <f t="shared" si="560"/>
        <v>0</v>
      </c>
      <c r="K6380" s="223">
        <f t="shared" si="560"/>
        <v>0</v>
      </c>
      <c r="L6380" s="223">
        <f t="shared" si="560"/>
        <v>0</v>
      </c>
      <c r="M6380" s="223">
        <f t="shared" si="560"/>
        <v>0</v>
      </c>
      <c r="N6380" s="223">
        <f t="shared" si="560"/>
        <v>0</v>
      </c>
      <c r="O6380" s="223">
        <f t="shared" si="560"/>
        <v>0</v>
      </c>
      <c r="P6380" s="223">
        <f t="shared" si="560"/>
        <v>0</v>
      </c>
      <c r="Q6380" s="223">
        <f t="shared" si="560"/>
        <v>0</v>
      </c>
      <c r="R6380" s="223">
        <f t="shared" si="560"/>
        <v>0</v>
      </c>
    </row>
    <row r="6381" spans="1:18" hidden="1" outlineLevel="2" x14ac:dyDescent="0.25">
      <c r="A6381" s="222" t="str">
        <f>'Usages mobilité'!A16</f>
        <v>Usage mobilité n°13</v>
      </c>
      <c r="B6381" s="222" t="s">
        <v>41</v>
      </c>
      <c r="C6381" s="222"/>
      <c r="D6381" s="223">
        <f>IF(B$6256&lt;&gt;"",IF(B$6256='Usages mobilité'!BF16,'Usages mobilité'!BD16,0),0)</f>
        <v>0</v>
      </c>
      <c r="E6381" s="223">
        <f t="shared" si="560"/>
        <v>0</v>
      </c>
      <c r="F6381" s="223">
        <f t="shared" si="560"/>
        <v>0</v>
      </c>
      <c r="G6381" s="223">
        <f t="shared" si="560"/>
        <v>0</v>
      </c>
      <c r="H6381" s="223">
        <f t="shared" si="560"/>
        <v>0</v>
      </c>
      <c r="I6381" s="223">
        <f t="shared" si="560"/>
        <v>0</v>
      </c>
      <c r="J6381" s="223">
        <f t="shared" si="560"/>
        <v>0</v>
      </c>
      <c r="K6381" s="223">
        <f t="shared" si="560"/>
        <v>0</v>
      </c>
      <c r="L6381" s="223">
        <f t="shared" si="560"/>
        <v>0</v>
      </c>
      <c r="M6381" s="223">
        <f t="shared" si="560"/>
        <v>0</v>
      </c>
      <c r="N6381" s="223">
        <f t="shared" si="560"/>
        <v>0</v>
      </c>
      <c r="O6381" s="223">
        <f t="shared" si="560"/>
        <v>0</v>
      </c>
      <c r="P6381" s="223">
        <f t="shared" si="560"/>
        <v>0</v>
      </c>
      <c r="Q6381" s="223">
        <f t="shared" si="560"/>
        <v>0</v>
      </c>
      <c r="R6381" s="223">
        <f t="shared" si="560"/>
        <v>0</v>
      </c>
    </row>
    <row r="6382" spans="1:18" hidden="1" outlineLevel="2" x14ac:dyDescent="0.25">
      <c r="A6382" s="222" t="str">
        <f>'Usages mobilité'!A17</f>
        <v>Usage mobilité n°14</v>
      </c>
      <c r="B6382" s="222" t="s">
        <v>41</v>
      </c>
      <c r="C6382" s="222"/>
      <c r="D6382" s="223">
        <f>IF(B$6256&lt;&gt;"",IF(B$6256='Usages mobilité'!BF17,'Usages mobilité'!BD17,0),0)</f>
        <v>0</v>
      </c>
      <c r="E6382" s="223">
        <f t="shared" si="560"/>
        <v>0</v>
      </c>
      <c r="F6382" s="223">
        <f t="shared" si="560"/>
        <v>0</v>
      </c>
      <c r="G6382" s="223">
        <f t="shared" si="560"/>
        <v>0</v>
      </c>
      <c r="H6382" s="223">
        <f t="shared" si="560"/>
        <v>0</v>
      </c>
      <c r="I6382" s="223">
        <f t="shared" si="560"/>
        <v>0</v>
      </c>
      <c r="J6382" s="223">
        <f t="shared" si="560"/>
        <v>0</v>
      </c>
      <c r="K6382" s="223">
        <f t="shared" si="560"/>
        <v>0</v>
      </c>
      <c r="L6382" s="223">
        <f t="shared" si="560"/>
        <v>0</v>
      </c>
      <c r="M6382" s="223">
        <f t="shared" si="560"/>
        <v>0</v>
      </c>
      <c r="N6382" s="223">
        <f t="shared" si="560"/>
        <v>0</v>
      </c>
      <c r="O6382" s="223">
        <f t="shared" si="560"/>
        <v>0</v>
      </c>
      <c r="P6382" s="223">
        <f t="shared" si="560"/>
        <v>0</v>
      </c>
      <c r="Q6382" s="223">
        <f t="shared" si="560"/>
        <v>0</v>
      </c>
      <c r="R6382" s="223">
        <f t="shared" si="560"/>
        <v>0</v>
      </c>
    </row>
    <row r="6383" spans="1:18" hidden="1" outlineLevel="2" x14ac:dyDescent="0.25">
      <c r="A6383" s="222" t="str">
        <f>'Usages mobilité'!A18</f>
        <v>Usage mobilité n°15</v>
      </c>
      <c r="B6383" s="222" t="s">
        <v>41</v>
      </c>
      <c r="C6383" s="222"/>
      <c r="D6383" s="223">
        <f>IF(B$6256&lt;&gt;"",IF(B$6256='Usages mobilité'!BF18,'Usages mobilité'!BD18,0),0)</f>
        <v>0</v>
      </c>
      <c r="E6383" s="223">
        <f t="shared" si="560"/>
        <v>0</v>
      </c>
      <c r="F6383" s="223">
        <f t="shared" si="560"/>
        <v>0</v>
      </c>
      <c r="G6383" s="223">
        <f t="shared" si="560"/>
        <v>0</v>
      </c>
      <c r="H6383" s="223">
        <f t="shared" si="560"/>
        <v>0</v>
      </c>
      <c r="I6383" s="223">
        <f t="shared" si="560"/>
        <v>0</v>
      </c>
      <c r="J6383" s="223">
        <f t="shared" si="560"/>
        <v>0</v>
      </c>
      <c r="K6383" s="223">
        <f t="shared" si="560"/>
        <v>0</v>
      </c>
      <c r="L6383" s="223">
        <f t="shared" si="560"/>
        <v>0</v>
      </c>
      <c r="M6383" s="223">
        <f t="shared" si="560"/>
        <v>0</v>
      </c>
      <c r="N6383" s="223">
        <f t="shared" si="560"/>
        <v>0</v>
      </c>
      <c r="O6383" s="223">
        <f t="shared" si="560"/>
        <v>0</v>
      </c>
      <c r="P6383" s="223">
        <f t="shared" si="560"/>
        <v>0</v>
      </c>
      <c r="Q6383" s="223">
        <f t="shared" si="560"/>
        <v>0</v>
      </c>
      <c r="R6383" s="223">
        <f t="shared" si="560"/>
        <v>0</v>
      </c>
    </row>
    <row r="6384" spans="1:18" hidden="1" outlineLevel="2" x14ac:dyDescent="0.25">
      <c r="A6384" s="222" t="str">
        <f>'Usages mobilité'!A19</f>
        <v>Usage mobilité n°16</v>
      </c>
      <c r="B6384" s="222" t="s">
        <v>41</v>
      </c>
      <c r="C6384" s="222"/>
      <c r="D6384" s="223">
        <f>IF(B$6256&lt;&gt;"",IF(B$6256='Usages mobilité'!BF19,'Usages mobilité'!BD19,0),0)</f>
        <v>0</v>
      </c>
      <c r="E6384" s="223">
        <f t="shared" si="560"/>
        <v>0</v>
      </c>
      <c r="F6384" s="223">
        <f t="shared" si="560"/>
        <v>0</v>
      </c>
      <c r="G6384" s="223">
        <f t="shared" si="560"/>
        <v>0</v>
      </c>
      <c r="H6384" s="223">
        <f t="shared" si="560"/>
        <v>0</v>
      </c>
      <c r="I6384" s="223">
        <f t="shared" si="560"/>
        <v>0</v>
      </c>
      <c r="J6384" s="223">
        <f t="shared" si="560"/>
        <v>0</v>
      </c>
      <c r="K6384" s="223">
        <f t="shared" si="560"/>
        <v>0</v>
      </c>
      <c r="L6384" s="223">
        <f t="shared" si="560"/>
        <v>0</v>
      </c>
      <c r="M6384" s="223">
        <f t="shared" si="560"/>
        <v>0</v>
      </c>
      <c r="N6384" s="223">
        <f t="shared" si="560"/>
        <v>0</v>
      </c>
      <c r="O6384" s="223">
        <f t="shared" si="560"/>
        <v>0</v>
      </c>
      <c r="P6384" s="223">
        <f t="shared" si="560"/>
        <v>0</v>
      </c>
      <c r="Q6384" s="223">
        <f t="shared" si="560"/>
        <v>0</v>
      </c>
      <c r="R6384" s="223">
        <f t="shared" si="560"/>
        <v>0</v>
      </c>
    </row>
    <row r="6385" spans="1:18" hidden="1" outlineLevel="2" x14ac:dyDescent="0.25">
      <c r="A6385" s="222" t="str">
        <f>'Usages mobilité'!A20</f>
        <v>Usage mobilité n°17</v>
      </c>
      <c r="B6385" s="222" t="s">
        <v>41</v>
      </c>
      <c r="C6385" s="222"/>
      <c r="D6385" s="223">
        <f>IF(B$6256&lt;&gt;"",IF(B$6256='Usages mobilité'!BF20,'Usages mobilité'!BD20,0),0)</f>
        <v>0</v>
      </c>
      <c r="E6385" s="223">
        <f t="shared" si="560"/>
        <v>0</v>
      </c>
      <c r="F6385" s="223">
        <f t="shared" si="560"/>
        <v>0</v>
      </c>
      <c r="G6385" s="223">
        <f t="shared" si="560"/>
        <v>0</v>
      </c>
      <c r="H6385" s="223">
        <f t="shared" si="560"/>
        <v>0</v>
      </c>
      <c r="I6385" s="223">
        <f t="shared" si="560"/>
        <v>0</v>
      </c>
      <c r="J6385" s="223">
        <f t="shared" si="560"/>
        <v>0</v>
      </c>
      <c r="K6385" s="223">
        <f t="shared" si="560"/>
        <v>0</v>
      </c>
      <c r="L6385" s="223">
        <f t="shared" si="560"/>
        <v>0</v>
      </c>
      <c r="M6385" s="223">
        <f t="shared" si="560"/>
        <v>0</v>
      </c>
      <c r="N6385" s="223">
        <f t="shared" si="560"/>
        <v>0</v>
      </c>
      <c r="O6385" s="223">
        <f t="shared" si="560"/>
        <v>0</v>
      </c>
      <c r="P6385" s="223">
        <f t="shared" si="560"/>
        <v>0</v>
      </c>
      <c r="Q6385" s="223">
        <f t="shared" si="560"/>
        <v>0</v>
      </c>
      <c r="R6385" s="223">
        <f t="shared" si="560"/>
        <v>0</v>
      </c>
    </row>
    <row r="6386" spans="1:18" hidden="1" outlineLevel="2" x14ac:dyDescent="0.25">
      <c r="A6386" s="222" t="str">
        <f>'Usages mobilité'!A21</f>
        <v>Usage mobilité n°18</v>
      </c>
      <c r="B6386" s="222" t="s">
        <v>41</v>
      </c>
      <c r="C6386" s="222"/>
      <c r="D6386" s="223">
        <f>IF(B$6256&lt;&gt;"",IF(B$6256='Usages mobilité'!BF21,'Usages mobilité'!BD21,0),0)</f>
        <v>0</v>
      </c>
      <c r="E6386" s="223">
        <f t="shared" si="560"/>
        <v>0</v>
      </c>
      <c r="F6386" s="223">
        <f t="shared" si="560"/>
        <v>0</v>
      </c>
      <c r="G6386" s="223">
        <f t="shared" si="560"/>
        <v>0</v>
      </c>
      <c r="H6386" s="223">
        <f t="shared" si="560"/>
        <v>0</v>
      </c>
      <c r="I6386" s="223">
        <f t="shared" si="560"/>
        <v>0</v>
      </c>
      <c r="J6386" s="223">
        <f t="shared" si="560"/>
        <v>0</v>
      </c>
      <c r="K6386" s="223">
        <f t="shared" si="560"/>
        <v>0</v>
      </c>
      <c r="L6386" s="223">
        <f t="shared" si="560"/>
        <v>0</v>
      </c>
      <c r="M6386" s="223">
        <f t="shared" si="560"/>
        <v>0</v>
      </c>
      <c r="N6386" s="223">
        <f t="shared" si="560"/>
        <v>0</v>
      </c>
      <c r="O6386" s="223">
        <f t="shared" si="560"/>
        <v>0</v>
      </c>
      <c r="P6386" s="223">
        <f t="shared" si="560"/>
        <v>0</v>
      </c>
      <c r="Q6386" s="223">
        <f t="shared" si="560"/>
        <v>0</v>
      </c>
      <c r="R6386" s="223">
        <f t="shared" si="560"/>
        <v>0</v>
      </c>
    </row>
    <row r="6387" spans="1:18" hidden="1" outlineLevel="2" x14ac:dyDescent="0.25">
      <c r="A6387" s="222" t="str">
        <f>'Usages mobilité'!A22</f>
        <v>Usage mobilité n°19</v>
      </c>
      <c r="B6387" s="222" t="s">
        <v>41</v>
      </c>
      <c r="C6387" s="222"/>
      <c r="D6387" s="223">
        <f>IF(B$6256&lt;&gt;"",IF(B$6256='Usages mobilité'!BF22,'Usages mobilité'!BD22,0),0)</f>
        <v>0</v>
      </c>
      <c r="E6387" s="223">
        <f t="shared" si="560"/>
        <v>0</v>
      </c>
      <c r="F6387" s="223">
        <f t="shared" si="560"/>
        <v>0</v>
      </c>
      <c r="G6387" s="223">
        <f t="shared" si="560"/>
        <v>0</v>
      </c>
      <c r="H6387" s="223">
        <f t="shared" si="560"/>
        <v>0</v>
      </c>
      <c r="I6387" s="223">
        <f t="shared" si="560"/>
        <v>0</v>
      </c>
      <c r="J6387" s="223">
        <f t="shared" si="560"/>
        <v>0</v>
      </c>
      <c r="K6387" s="223">
        <f t="shared" si="560"/>
        <v>0</v>
      </c>
      <c r="L6387" s="223">
        <f t="shared" si="560"/>
        <v>0</v>
      </c>
      <c r="M6387" s="223">
        <f t="shared" si="560"/>
        <v>0</v>
      </c>
      <c r="N6387" s="223">
        <f t="shared" si="560"/>
        <v>0</v>
      </c>
      <c r="O6387" s="223">
        <f t="shared" si="560"/>
        <v>0</v>
      </c>
      <c r="P6387" s="223">
        <f t="shared" si="560"/>
        <v>0</v>
      </c>
      <c r="Q6387" s="223">
        <f t="shared" si="560"/>
        <v>0</v>
      </c>
      <c r="R6387" s="223">
        <f t="shared" si="560"/>
        <v>0</v>
      </c>
    </row>
    <row r="6388" spans="1:18" hidden="1" outlineLevel="2" x14ac:dyDescent="0.25">
      <c r="A6388" s="222" t="str">
        <f>'Usages mobilité'!A23</f>
        <v>Usage mobilité n°20</v>
      </c>
      <c r="B6388" s="222" t="s">
        <v>41</v>
      </c>
      <c r="C6388" s="222"/>
      <c r="D6388" s="223">
        <f>IF(B$6256&lt;&gt;"",IF(B$6256='Usages mobilité'!BF23,'Usages mobilité'!BD23,0),0)</f>
        <v>0</v>
      </c>
      <c r="E6388" s="223">
        <f t="shared" si="560"/>
        <v>0</v>
      </c>
      <c r="F6388" s="223">
        <f t="shared" si="560"/>
        <v>0</v>
      </c>
      <c r="G6388" s="223">
        <f t="shared" si="560"/>
        <v>0</v>
      </c>
      <c r="H6388" s="223">
        <f t="shared" si="560"/>
        <v>0</v>
      </c>
      <c r="I6388" s="223">
        <f t="shared" si="560"/>
        <v>0</v>
      </c>
      <c r="J6388" s="223">
        <f t="shared" si="560"/>
        <v>0</v>
      </c>
      <c r="K6388" s="223">
        <f t="shared" si="560"/>
        <v>0</v>
      </c>
      <c r="L6388" s="223">
        <f t="shared" si="560"/>
        <v>0</v>
      </c>
      <c r="M6388" s="223">
        <f t="shared" si="560"/>
        <v>0</v>
      </c>
      <c r="N6388" s="223">
        <f t="shared" si="560"/>
        <v>0</v>
      </c>
      <c r="O6388" s="223">
        <f t="shared" si="560"/>
        <v>0</v>
      </c>
      <c r="P6388" s="223">
        <f t="shared" si="560"/>
        <v>0</v>
      </c>
      <c r="Q6388" s="223">
        <f t="shared" si="560"/>
        <v>0</v>
      </c>
      <c r="R6388" s="223">
        <f t="shared" si="560"/>
        <v>0</v>
      </c>
    </row>
    <row r="6389" spans="1:18" hidden="1" outlineLevel="2" x14ac:dyDescent="0.25">
      <c r="A6389" s="222" t="str">
        <f>'Usages mobilité'!A24</f>
        <v>Usage mobilité n°21</v>
      </c>
      <c r="B6389" s="222" t="s">
        <v>41</v>
      </c>
      <c r="C6389" s="222"/>
      <c r="D6389" s="223">
        <f>IF(B$6256&lt;&gt;"",IF(B$6256='Usages mobilité'!BF24,'Usages mobilité'!BD24,0),0)</f>
        <v>0</v>
      </c>
      <c r="E6389" s="223">
        <f t="shared" ref="E6389:R6398" si="561">$D6389</f>
        <v>0</v>
      </c>
      <c r="F6389" s="223">
        <f t="shared" si="561"/>
        <v>0</v>
      </c>
      <c r="G6389" s="223">
        <f t="shared" si="561"/>
        <v>0</v>
      </c>
      <c r="H6389" s="223">
        <f t="shared" si="561"/>
        <v>0</v>
      </c>
      <c r="I6389" s="223">
        <f t="shared" si="561"/>
        <v>0</v>
      </c>
      <c r="J6389" s="223">
        <f t="shared" si="561"/>
        <v>0</v>
      </c>
      <c r="K6389" s="223">
        <f t="shared" si="561"/>
        <v>0</v>
      </c>
      <c r="L6389" s="223">
        <f t="shared" si="561"/>
        <v>0</v>
      </c>
      <c r="M6389" s="223">
        <f t="shared" si="561"/>
        <v>0</v>
      </c>
      <c r="N6389" s="223">
        <f t="shared" si="561"/>
        <v>0</v>
      </c>
      <c r="O6389" s="223">
        <f t="shared" si="561"/>
        <v>0</v>
      </c>
      <c r="P6389" s="223">
        <f t="shared" si="561"/>
        <v>0</v>
      </c>
      <c r="Q6389" s="223">
        <f t="shared" si="561"/>
        <v>0</v>
      </c>
      <c r="R6389" s="223">
        <f t="shared" si="561"/>
        <v>0</v>
      </c>
    </row>
    <row r="6390" spans="1:18" hidden="1" outlineLevel="2" x14ac:dyDescent="0.25">
      <c r="A6390" s="222" t="str">
        <f>'Usages mobilité'!A25</f>
        <v>Usage mobilité n°22</v>
      </c>
      <c r="B6390" s="222" t="s">
        <v>41</v>
      </c>
      <c r="C6390" s="222"/>
      <c r="D6390" s="223">
        <f>IF(B$6256&lt;&gt;"",IF(B$6256='Usages mobilité'!BF25,'Usages mobilité'!BD25,0),0)</f>
        <v>0</v>
      </c>
      <c r="E6390" s="223">
        <f t="shared" si="561"/>
        <v>0</v>
      </c>
      <c r="F6390" s="223">
        <f t="shared" si="561"/>
        <v>0</v>
      </c>
      <c r="G6390" s="223">
        <f t="shared" si="561"/>
        <v>0</v>
      </c>
      <c r="H6390" s="223">
        <f t="shared" si="561"/>
        <v>0</v>
      </c>
      <c r="I6390" s="223">
        <f t="shared" si="561"/>
        <v>0</v>
      </c>
      <c r="J6390" s="223">
        <f t="shared" si="561"/>
        <v>0</v>
      </c>
      <c r="K6390" s="223">
        <f t="shared" si="561"/>
        <v>0</v>
      </c>
      <c r="L6390" s="223">
        <f t="shared" si="561"/>
        <v>0</v>
      </c>
      <c r="M6390" s="223">
        <f t="shared" si="561"/>
        <v>0</v>
      </c>
      <c r="N6390" s="223">
        <f t="shared" si="561"/>
        <v>0</v>
      </c>
      <c r="O6390" s="223">
        <f t="shared" si="561"/>
        <v>0</v>
      </c>
      <c r="P6390" s="223">
        <f t="shared" si="561"/>
        <v>0</v>
      </c>
      <c r="Q6390" s="223">
        <f t="shared" si="561"/>
        <v>0</v>
      </c>
      <c r="R6390" s="223">
        <f t="shared" si="561"/>
        <v>0</v>
      </c>
    </row>
    <row r="6391" spans="1:18" hidden="1" outlineLevel="2" x14ac:dyDescent="0.25">
      <c r="A6391" s="222" t="str">
        <f>'Usages mobilité'!A26</f>
        <v>Usage mobilité n°23</v>
      </c>
      <c r="B6391" s="222" t="s">
        <v>41</v>
      </c>
      <c r="C6391" s="222"/>
      <c r="D6391" s="223">
        <f>IF(B$6256&lt;&gt;"",IF(B$6256='Usages mobilité'!BF26,'Usages mobilité'!BD26,0),0)</f>
        <v>0</v>
      </c>
      <c r="E6391" s="223">
        <f t="shared" si="561"/>
        <v>0</v>
      </c>
      <c r="F6391" s="223">
        <f t="shared" si="561"/>
        <v>0</v>
      </c>
      <c r="G6391" s="223">
        <f t="shared" si="561"/>
        <v>0</v>
      </c>
      <c r="H6391" s="223">
        <f t="shared" si="561"/>
        <v>0</v>
      </c>
      <c r="I6391" s="223">
        <f t="shared" si="561"/>
        <v>0</v>
      </c>
      <c r="J6391" s="223">
        <f t="shared" si="561"/>
        <v>0</v>
      </c>
      <c r="K6391" s="223">
        <f t="shared" si="561"/>
        <v>0</v>
      </c>
      <c r="L6391" s="223">
        <f t="shared" si="561"/>
        <v>0</v>
      </c>
      <c r="M6391" s="223">
        <f t="shared" si="561"/>
        <v>0</v>
      </c>
      <c r="N6391" s="223">
        <f t="shared" si="561"/>
        <v>0</v>
      </c>
      <c r="O6391" s="223">
        <f t="shared" si="561"/>
        <v>0</v>
      </c>
      <c r="P6391" s="223">
        <f t="shared" si="561"/>
        <v>0</v>
      </c>
      <c r="Q6391" s="223">
        <f t="shared" si="561"/>
        <v>0</v>
      </c>
      <c r="R6391" s="223">
        <f t="shared" si="561"/>
        <v>0</v>
      </c>
    </row>
    <row r="6392" spans="1:18" hidden="1" outlineLevel="2" x14ac:dyDescent="0.25">
      <c r="A6392" s="222" t="str">
        <f>'Usages mobilité'!A27</f>
        <v>Usage mobilité n°24</v>
      </c>
      <c r="B6392" s="222" t="s">
        <v>41</v>
      </c>
      <c r="C6392" s="222"/>
      <c r="D6392" s="223">
        <f>IF(B$6256&lt;&gt;"",IF(B$6256='Usages mobilité'!BF27,'Usages mobilité'!BD27,0),0)</f>
        <v>0</v>
      </c>
      <c r="E6392" s="223">
        <f t="shared" si="561"/>
        <v>0</v>
      </c>
      <c r="F6392" s="223">
        <f t="shared" si="561"/>
        <v>0</v>
      </c>
      <c r="G6392" s="223">
        <f t="shared" si="561"/>
        <v>0</v>
      </c>
      <c r="H6392" s="223">
        <f t="shared" si="561"/>
        <v>0</v>
      </c>
      <c r="I6392" s="223">
        <f t="shared" si="561"/>
        <v>0</v>
      </c>
      <c r="J6392" s="223">
        <f t="shared" si="561"/>
        <v>0</v>
      </c>
      <c r="K6392" s="223">
        <f t="shared" si="561"/>
        <v>0</v>
      </c>
      <c r="L6392" s="223">
        <f t="shared" si="561"/>
        <v>0</v>
      </c>
      <c r="M6392" s="223">
        <f t="shared" si="561"/>
        <v>0</v>
      </c>
      <c r="N6392" s="223">
        <f t="shared" si="561"/>
        <v>0</v>
      </c>
      <c r="O6392" s="223">
        <f t="shared" si="561"/>
        <v>0</v>
      </c>
      <c r="P6392" s="223">
        <f t="shared" si="561"/>
        <v>0</v>
      </c>
      <c r="Q6392" s="223">
        <f t="shared" si="561"/>
        <v>0</v>
      </c>
      <c r="R6392" s="223">
        <f t="shared" si="561"/>
        <v>0</v>
      </c>
    </row>
    <row r="6393" spans="1:18" hidden="1" outlineLevel="2" x14ac:dyDescent="0.25">
      <c r="A6393" s="222" t="str">
        <f>'Usages mobilité'!A28</f>
        <v>Usage mobilité n°25</v>
      </c>
      <c r="B6393" s="222" t="s">
        <v>41</v>
      </c>
      <c r="C6393" s="222"/>
      <c r="D6393" s="223">
        <f>IF(B$6256&lt;&gt;"",IF(B$6256='Usages mobilité'!BF28,'Usages mobilité'!BD28,0),0)</f>
        <v>0</v>
      </c>
      <c r="E6393" s="223">
        <f t="shared" si="561"/>
        <v>0</v>
      </c>
      <c r="F6393" s="223">
        <f t="shared" si="561"/>
        <v>0</v>
      </c>
      <c r="G6393" s="223">
        <f t="shared" si="561"/>
        <v>0</v>
      </c>
      <c r="H6393" s="223">
        <f t="shared" si="561"/>
        <v>0</v>
      </c>
      <c r="I6393" s="223">
        <f t="shared" si="561"/>
        <v>0</v>
      </c>
      <c r="J6393" s="223">
        <f t="shared" si="561"/>
        <v>0</v>
      </c>
      <c r="K6393" s="223">
        <f t="shared" si="561"/>
        <v>0</v>
      </c>
      <c r="L6393" s="223">
        <f t="shared" si="561"/>
        <v>0</v>
      </c>
      <c r="M6393" s="223">
        <f t="shared" si="561"/>
        <v>0</v>
      </c>
      <c r="N6393" s="223">
        <f t="shared" si="561"/>
        <v>0</v>
      </c>
      <c r="O6393" s="223">
        <f t="shared" si="561"/>
        <v>0</v>
      </c>
      <c r="P6393" s="223">
        <f t="shared" si="561"/>
        <v>0</v>
      </c>
      <c r="Q6393" s="223">
        <f t="shared" si="561"/>
        <v>0</v>
      </c>
      <c r="R6393" s="223">
        <f t="shared" si="561"/>
        <v>0</v>
      </c>
    </row>
    <row r="6394" spans="1:18" hidden="1" outlineLevel="2" x14ac:dyDescent="0.25">
      <c r="A6394" s="222" t="str">
        <f>'Usages mobilité'!A29</f>
        <v>Usage mobilité n°26</v>
      </c>
      <c r="B6394" s="222" t="s">
        <v>41</v>
      </c>
      <c r="C6394" s="222"/>
      <c r="D6394" s="223">
        <f>IF(B$6256&lt;&gt;"",IF(B$6256='Usages mobilité'!BF29,'Usages mobilité'!BD29,0),0)</f>
        <v>0</v>
      </c>
      <c r="E6394" s="223">
        <f t="shared" si="561"/>
        <v>0</v>
      </c>
      <c r="F6394" s="223">
        <f t="shared" si="561"/>
        <v>0</v>
      </c>
      <c r="G6394" s="223">
        <f t="shared" si="561"/>
        <v>0</v>
      </c>
      <c r="H6394" s="223">
        <f t="shared" si="561"/>
        <v>0</v>
      </c>
      <c r="I6394" s="223">
        <f t="shared" si="561"/>
        <v>0</v>
      </c>
      <c r="J6394" s="223">
        <f t="shared" si="561"/>
        <v>0</v>
      </c>
      <c r="K6394" s="223">
        <f t="shared" si="561"/>
        <v>0</v>
      </c>
      <c r="L6394" s="223">
        <f t="shared" si="561"/>
        <v>0</v>
      </c>
      <c r="M6394" s="223">
        <f t="shared" si="561"/>
        <v>0</v>
      </c>
      <c r="N6394" s="223">
        <f t="shared" si="561"/>
        <v>0</v>
      </c>
      <c r="O6394" s="223">
        <f t="shared" si="561"/>
        <v>0</v>
      </c>
      <c r="P6394" s="223">
        <f t="shared" si="561"/>
        <v>0</v>
      </c>
      <c r="Q6394" s="223">
        <f t="shared" si="561"/>
        <v>0</v>
      </c>
      <c r="R6394" s="223">
        <f t="shared" si="561"/>
        <v>0</v>
      </c>
    </row>
    <row r="6395" spans="1:18" hidden="1" outlineLevel="2" x14ac:dyDescent="0.25">
      <c r="A6395" s="222" t="str">
        <f>'Usages mobilité'!A30</f>
        <v>Usage mobilité n°27</v>
      </c>
      <c r="B6395" s="222" t="s">
        <v>41</v>
      </c>
      <c r="C6395" s="222"/>
      <c r="D6395" s="223">
        <f>IF(B$6256&lt;&gt;"",IF(B$6256='Usages mobilité'!BF30,'Usages mobilité'!BD30,0),0)</f>
        <v>0</v>
      </c>
      <c r="E6395" s="223">
        <f t="shared" si="561"/>
        <v>0</v>
      </c>
      <c r="F6395" s="223">
        <f t="shared" si="561"/>
        <v>0</v>
      </c>
      <c r="G6395" s="223">
        <f t="shared" si="561"/>
        <v>0</v>
      </c>
      <c r="H6395" s="223">
        <f t="shared" si="561"/>
        <v>0</v>
      </c>
      <c r="I6395" s="223">
        <f t="shared" si="561"/>
        <v>0</v>
      </c>
      <c r="J6395" s="223">
        <f t="shared" si="561"/>
        <v>0</v>
      </c>
      <c r="K6395" s="223">
        <f t="shared" si="561"/>
        <v>0</v>
      </c>
      <c r="L6395" s="223">
        <f t="shared" si="561"/>
        <v>0</v>
      </c>
      <c r="M6395" s="223">
        <f t="shared" si="561"/>
        <v>0</v>
      </c>
      <c r="N6395" s="223">
        <f t="shared" si="561"/>
        <v>0</v>
      </c>
      <c r="O6395" s="223">
        <f t="shared" si="561"/>
        <v>0</v>
      </c>
      <c r="P6395" s="223">
        <f t="shared" si="561"/>
        <v>0</v>
      </c>
      <c r="Q6395" s="223">
        <f t="shared" si="561"/>
        <v>0</v>
      </c>
      <c r="R6395" s="223">
        <f t="shared" si="561"/>
        <v>0</v>
      </c>
    </row>
    <row r="6396" spans="1:18" hidden="1" outlineLevel="2" x14ac:dyDescent="0.25">
      <c r="A6396" s="222" t="str">
        <f>'Usages mobilité'!A31</f>
        <v>Usage mobilité n°28</v>
      </c>
      <c r="B6396" s="222" t="s">
        <v>41</v>
      </c>
      <c r="C6396" s="222"/>
      <c r="D6396" s="223">
        <f>IF(B$6256&lt;&gt;"",IF(B$6256='Usages mobilité'!BF31,'Usages mobilité'!BD31,0),0)</f>
        <v>0</v>
      </c>
      <c r="E6396" s="223">
        <f t="shared" si="561"/>
        <v>0</v>
      </c>
      <c r="F6396" s="223">
        <f t="shared" si="561"/>
        <v>0</v>
      </c>
      <c r="G6396" s="223">
        <f t="shared" si="561"/>
        <v>0</v>
      </c>
      <c r="H6396" s="223">
        <f t="shared" si="561"/>
        <v>0</v>
      </c>
      <c r="I6396" s="223">
        <f t="shared" si="561"/>
        <v>0</v>
      </c>
      <c r="J6396" s="223">
        <f t="shared" si="561"/>
        <v>0</v>
      </c>
      <c r="K6396" s="223">
        <f t="shared" si="561"/>
        <v>0</v>
      </c>
      <c r="L6396" s="223">
        <f t="shared" si="561"/>
        <v>0</v>
      </c>
      <c r="M6396" s="223">
        <f t="shared" si="561"/>
        <v>0</v>
      </c>
      <c r="N6396" s="223">
        <f t="shared" si="561"/>
        <v>0</v>
      </c>
      <c r="O6396" s="223">
        <f t="shared" si="561"/>
        <v>0</v>
      </c>
      <c r="P6396" s="223">
        <f t="shared" si="561"/>
        <v>0</v>
      </c>
      <c r="Q6396" s="223">
        <f t="shared" si="561"/>
        <v>0</v>
      </c>
      <c r="R6396" s="223">
        <f t="shared" si="561"/>
        <v>0</v>
      </c>
    </row>
    <row r="6397" spans="1:18" hidden="1" outlineLevel="2" x14ac:dyDescent="0.25">
      <c r="A6397" s="222" t="str">
        <f>'Usages mobilité'!A32</f>
        <v>Usage mobilité n°29</v>
      </c>
      <c r="B6397" s="222" t="s">
        <v>41</v>
      </c>
      <c r="C6397" s="222"/>
      <c r="D6397" s="223">
        <f>IF(B$6256&lt;&gt;"",IF(B$6256='Usages mobilité'!BF32,'Usages mobilité'!BD32,0),0)</f>
        <v>0</v>
      </c>
      <c r="E6397" s="223">
        <f t="shared" si="561"/>
        <v>0</v>
      </c>
      <c r="F6397" s="223">
        <f t="shared" si="561"/>
        <v>0</v>
      </c>
      <c r="G6397" s="223">
        <f t="shared" si="561"/>
        <v>0</v>
      </c>
      <c r="H6397" s="223">
        <f t="shared" si="561"/>
        <v>0</v>
      </c>
      <c r="I6397" s="223">
        <f t="shared" si="561"/>
        <v>0</v>
      </c>
      <c r="J6397" s="223">
        <f t="shared" si="561"/>
        <v>0</v>
      </c>
      <c r="K6397" s="223">
        <f t="shared" si="561"/>
        <v>0</v>
      </c>
      <c r="L6397" s="223">
        <f t="shared" si="561"/>
        <v>0</v>
      </c>
      <c r="M6397" s="223">
        <f t="shared" si="561"/>
        <v>0</v>
      </c>
      <c r="N6397" s="223">
        <f t="shared" si="561"/>
        <v>0</v>
      </c>
      <c r="O6397" s="223">
        <f t="shared" si="561"/>
        <v>0</v>
      </c>
      <c r="P6397" s="223">
        <f t="shared" si="561"/>
        <v>0</v>
      </c>
      <c r="Q6397" s="223">
        <f t="shared" si="561"/>
        <v>0</v>
      </c>
      <c r="R6397" s="223">
        <f t="shared" si="561"/>
        <v>0</v>
      </c>
    </row>
    <row r="6398" spans="1:18" hidden="1" outlineLevel="2" x14ac:dyDescent="0.25">
      <c r="A6398" s="222" t="str">
        <f>'Usages mobilité'!A33</f>
        <v>Usage mobilité n°30</v>
      </c>
      <c r="B6398" s="222" t="s">
        <v>41</v>
      </c>
      <c r="C6398" s="222"/>
      <c r="D6398" s="223">
        <f>IF(B$6256&lt;&gt;"",IF(B$6256='Usages mobilité'!BF33,'Usages mobilité'!BD33,0),0)</f>
        <v>0</v>
      </c>
      <c r="E6398" s="223">
        <f t="shared" si="561"/>
        <v>0</v>
      </c>
      <c r="F6398" s="223">
        <f t="shared" si="561"/>
        <v>0</v>
      </c>
      <c r="G6398" s="223">
        <f t="shared" si="561"/>
        <v>0</v>
      </c>
      <c r="H6398" s="223">
        <f t="shared" si="561"/>
        <v>0</v>
      </c>
      <c r="I6398" s="223">
        <f t="shared" si="561"/>
        <v>0</v>
      </c>
      <c r="J6398" s="223">
        <f t="shared" si="561"/>
        <v>0</v>
      </c>
      <c r="K6398" s="223">
        <f t="shared" si="561"/>
        <v>0</v>
      </c>
      <c r="L6398" s="223">
        <f t="shared" si="561"/>
        <v>0</v>
      </c>
      <c r="M6398" s="223">
        <f t="shared" si="561"/>
        <v>0</v>
      </c>
      <c r="N6398" s="223">
        <f t="shared" si="561"/>
        <v>0</v>
      </c>
      <c r="O6398" s="223">
        <f t="shared" si="561"/>
        <v>0</v>
      </c>
      <c r="P6398" s="223">
        <f t="shared" si="561"/>
        <v>0</v>
      </c>
      <c r="Q6398" s="223">
        <f t="shared" si="561"/>
        <v>0</v>
      </c>
      <c r="R6398" s="223">
        <f t="shared" si="561"/>
        <v>0</v>
      </c>
    </row>
    <row r="6399" spans="1:18" hidden="1" outlineLevel="2" x14ac:dyDescent="0.25">
      <c r="A6399" s="222" t="str">
        <f>'Usages mobilité'!A34</f>
        <v>Usage mobilité n°31</v>
      </c>
      <c r="B6399" s="222" t="s">
        <v>41</v>
      </c>
      <c r="C6399" s="222"/>
      <c r="D6399" s="223">
        <f>IF(B$6256&lt;&gt;"",IF(B$6256='Usages mobilité'!BF34,'Usages mobilité'!BD34,0),0)</f>
        <v>0</v>
      </c>
      <c r="E6399" s="223">
        <f t="shared" ref="E6399:R6408" si="562">$D6399</f>
        <v>0</v>
      </c>
      <c r="F6399" s="223">
        <f t="shared" si="562"/>
        <v>0</v>
      </c>
      <c r="G6399" s="223">
        <f t="shared" si="562"/>
        <v>0</v>
      </c>
      <c r="H6399" s="223">
        <f t="shared" si="562"/>
        <v>0</v>
      </c>
      <c r="I6399" s="223">
        <f t="shared" si="562"/>
        <v>0</v>
      </c>
      <c r="J6399" s="223">
        <f t="shared" si="562"/>
        <v>0</v>
      </c>
      <c r="K6399" s="223">
        <f t="shared" si="562"/>
        <v>0</v>
      </c>
      <c r="L6399" s="223">
        <f t="shared" si="562"/>
        <v>0</v>
      </c>
      <c r="M6399" s="223">
        <f t="shared" si="562"/>
        <v>0</v>
      </c>
      <c r="N6399" s="223">
        <f t="shared" si="562"/>
        <v>0</v>
      </c>
      <c r="O6399" s="223">
        <f t="shared" si="562"/>
        <v>0</v>
      </c>
      <c r="P6399" s="223">
        <f t="shared" si="562"/>
        <v>0</v>
      </c>
      <c r="Q6399" s="223">
        <f t="shared" si="562"/>
        <v>0</v>
      </c>
      <c r="R6399" s="223">
        <f t="shared" si="562"/>
        <v>0</v>
      </c>
    </row>
    <row r="6400" spans="1:18" hidden="1" outlineLevel="2" x14ac:dyDescent="0.25">
      <c r="A6400" s="222" t="str">
        <f>'Usages mobilité'!A35</f>
        <v>Usage mobilité n°32</v>
      </c>
      <c r="B6400" s="222" t="s">
        <v>41</v>
      </c>
      <c r="C6400" s="222"/>
      <c r="D6400" s="223">
        <f>IF(B$6256&lt;&gt;"",IF(B$6256='Usages mobilité'!BF35,'Usages mobilité'!BD35,0),0)</f>
        <v>0</v>
      </c>
      <c r="E6400" s="223">
        <f t="shared" si="562"/>
        <v>0</v>
      </c>
      <c r="F6400" s="223">
        <f t="shared" si="562"/>
        <v>0</v>
      </c>
      <c r="G6400" s="223">
        <f t="shared" si="562"/>
        <v>0</v>
      </c>
      <c r="H6400" s="223">
        <f t="shared" si="562"/>
        <v>0</v>
      </c>
      <c r="I6400" s="223">
        <f t="shared" si="562"/>
        <v>0</v>
      </c>
      <c r="J6400" s="223">
        <f t="shared" si="562"/>
        <v>0</v>
      </c>
      <c r="K6400" s="223">
        <f t="shared" si="562"/>
        <v>0</v>
      </c>
      <c r="L6400" s="223">
        <f t="shared" si="562"/>
        <v>0</v>
      </c>
      <c r="M6400" s="223">
        <f t="shared" si="562"/>
        <v>0</v>
      </c>
      <c r="N6400" s="223">
        <f t="shared" si="562"/>
        <v>0</v>
      </c>
      <c r="O6400" s="223">
        <f t="shared" si="562"/>
        <v>0</v>
      </c>
      <c r="P6400" s="223">
        <f t="shared" si="562"/>
        <v>0</v>
      </c>
      <c r="Q6400" s="223">
        <f t="shared" si="562"/>
        <v>0</v>
      </c>
      <c r="R6400" s="223">
        <f t="shared" si="562"/>
        <v>0</v>
      </c>
    </row>
    <row r="6401" spans="1:18" hidden="1" outlineLevel="2" x14ac:dyDescent="0.25">
      <c r="A6401" s="222" t="str">
        <f>'Usages mobilité'!A36</f>
        <v>Usage mobilité n°33</v>
      </c>
      <c r="B6401" s="222" t="s">
        <v>41</v>
      </c>
      <c r="C6401" s="222"/>
      <c r="D6401" s="223">
        <f>IF(B$6256&lt;&gt;"",IF(B$6256='Usages mobilité'!BF36,'Usages mobilité'!BD36,0),0)</f>
        <v>0</v>
      </c>
      <c r="E6401" s="223">
        <f t="shared" si="562"/>
        <v>0</v>
      </c>
      <c r="F6401" s="223">
        <f t="shared" si="562"/>
        <v>0</v>
      </c>
      <c r="G6401" s="223">
        <f t="shared" si="562"/>
        <v>0</v>
      </c>
      <c r="H6401" s="223">
        <f t="shared" si="562"/>
        <v>0</v>
      </c>
      <c r="I6401" s="223">
        <f t="shared" si="562"/>
        <v>0</v>
      </c>
      <c r="J6401" s="223">
        <f t="shared" si="562"/>
        <v>0</v>
      </c>
      <c r="K6401" s="223">
        <f t="shared" si="562"/>
        <v>0</v>
      </c>
      <c r="L6401" s="223">
        <f t="shared" si="562"/>
        <v>0</v>
      </c>
      <c r="M6401" s="223">
        <f t="shared" si="562"/>
        <v>0</v>
      </c>
      <c r="N6401" s="223">
        <f t="shared" si="562"/>
        <v>0</v>
      </c>
      <c r="O6401" s="223">
        <f t="shared" si="562"/>
        <v>0</v>
      </c>
      <c r="P6401" s="223">
        <f t="shared" si="562"/>
        <v>0</v>
      </c>
      <c r="Q6401" s="223">
        <f t="shared" si="562"/>
        <v>0</v>
      </c>
      <c r="R6401" s="223">
        <f t="shared" si="562"/>
        <v>0</v>
      </c>
    </row>
    <row r="6402" spans="1:18" hidden="1" outlineLevel="2" x14ac:dyDescent="0.25">
      <c r="A6402" s="222" t="str">
        <f>'Usages mobilité'!A37</f>
        <v>Usage mobilité n°34</v>
      </c>
      <c r="B6402" s="222" t="s">
        <v>41</v>
      </c>
      <c r="C6402" s="222"/>
      <c r="D6402" s="223">
        <f>IF(B$6256&lt;&gt;"",IF(B$6256='Usages mobilité'!BF37,'Usages mobilité'!BD37,0),0)</f>
        <v>0</v>
      </c>
      <c r="E6402" s="223">
        <f t="shared" si="562"/>
        <v>0</v>
      </c>
      <c r="F6402" s="223">
        <f t="shared" si="562"/>
        <v>0</v>
      </c>
      <c r="G6402" s="223">
        <f t="shared" si="562"/>
        <v>0</v>
      </c>
      <c r="H6402" s="223">
        <f t="shared" si="562"/>
        <v>0</v>
      </c>
      <c r="I6402" s="223">
        <f t="shared" si="562"/>
        <v>0</v>
      </c>
      <c r="J6402" s="223">
        <f t="shared" si="562"/>
        <v>0</v>
      </c>
      <c r="K6402" s="223">
        <f t="shared" si="562"/>
        <v>0</v>
      </c>
      <c r="L6402" s="223">
        <f t="shared" si="562"/>
        <v>0</v>
      </c>
      <c r="M6402" s="223">
        <f t="shared" si="562"/>
        <v>0</v>
      </c>
      <c r="N6402" s="223">
        <f t="shared" si="562"/>
        <v>0</v>
      </c>
      <c r="O6402" s="223">
        <f t="shared" si="562"/>
        <v>0</v>
      </c>
      <c r="P6402" s="223">
        <f t="shared" si="562"/>
        <v>0</v>
      </c>
      <c r="Q6402" s="223">
        <f t="shared" si="562"/>
        <v>0</v>
      </c>
      <c r="R6402" s="223">
        <f t="shared" si="562"/>
        <v>0</v>
      </c>
    </row>
    <row r="6403" spans="1:18" hidden="1" outlineLevel="2" x14ac:dyDescent="0.25">
      <c r="A6403" s="222" t="str">
        <f>'Usages mobilité'!A38</f>
        <v>Usage mobilité n°35</v>
      </c>
      <c r="B6403" s="222" t="s">
        <v>41</v>
      </c>
      <c r="C6403" s="222"/>
      <c r="D6403" s="223">
        <f>IF(B$6256&lt;&gt;"",IF(B$6256='Usages mobilité'!BF38,'Usages mobilité'!BD38,0),0)</f>
        <v>0</v>
      </c>
      <c r="E6403" s="223">
        <f t="shared" si="562"/>
        <v>0</v>
      </c>
      <c r="F6403" s="223">
        <f t="shared" si="562"/>
        <v>0</v>
      </c>
      <c r="G6403" s="223">
        <f t="shared" si="562"/>
        <v>0</v>
      </c>
      <c r="H6403" s="223">
        <f t="shared" si="562"/>
        <v>0</v>
      </c>
      <c r="I6403" s="223">
        <f t="shared" si="562"/>
        <v>0</v>
      </c>
      <c r="J6403" s="223">
        <f t="shared" si="562"/>
        <v>0</v>
      </c>
      <c r="K6403" s="223">
        <f t="shared" si="562"/>
        <v>0</v>
      </c>
      <c r="L6403" s="223">
        <f t="shared" si="562"/>
        <v>0</v>
      </c>
      <c r="M6403" s="223">
        <f t="shared" si="562"/>
        <v>0</v>
      </c>
      <c r="N6403" s="223">
        <f t="shared" si="562"/>
        <v>0</v>
      </c>
      <c r="O6403" s="223">
        <f t="shared" si="562"/>
        <v>0</v>
      </c>
      <c r="P6403" s="223">
        <f t="shared" si="562"/>
        <v>0</v>
      </c>
      <c r="Q6403" s="223">
        <f t="shared" si="562"/>
        <v>0</v>
      </c>
      <c r="R6403" s="223">
        <f t="shared" si="562"/>
        <v>0</v>
      </c>
    </row>
    <row r="6404" spans="1:18" hidden="1" outlineLevel="2" x14ac:dyDescent="0.25">
      <c r="A6404" s="222" t="str">
        <f>'Usages mobilité'!A39</f>
        <v>Usage mobilité n°36</v>
      </c>
      <c r="B6404" s="222" t="s">
        <v>41</v>
      </c>
      <c r="C6404" s="222"/>
      <c r="D6404" s="223">
        <f>IF(B$6256&lt;&gt;"",IF(B$6256='Usages mobilité'!BF39,'Usages mobilité'!BD39,0),0)</f>
        <v>0</v>
      </c>
      <c r="E6404" s="223">
        <f t="shared" si="562"/>
        <v>0</v>
      </c>
      <c r="F6404" s="223">
        <f t="shared" si="562"/>
        <v>0</v>
      </c>
      <c r="G6404" s="223">
        <f t="shared" si="562"/>
        <v>0</v>
      </c>
      <c r="H6404" s="223">
        <f t="shared" si="562"/>
        <v>0</v>
      </c>
      <c r="I6404" s="223">
        <f t="shared" si="562"/>
        <v>0</v>
      </c>
      <c r="J6404" s="223">
        <f t="shared" si="562"/>
        <v>0</v>
      </c>
      <c r="K6404" s="223">
        <f t="shared" si="562"/>
        <v>0</v>
      </c>
      <c r="L6404" s="223">
        <f t="shared" si="562"/>
        <v>0</v>
      </c>
      <c r="M6404" s="223">
        <f t="shared" si="562"/>
        <v>0</v>
      </c>
      <c r="N6404" s="223">
        <f t="shared" si="562"/>
        <v>0</v>
      </c>
      <c r="O6404" s="223">
        <f t="shared" si="562"/>
        <v>0</v>
      </c>
      <c r="P6404" s="223">
        <f t="shared" si="562"/>
        <v>0</v>
      </c>
      <c r="Q6404" s="223">
        <f t="shared" si="562"/>
        <v>0</v>
      </c>
      <c r="R6404" s="223">
        <f t="shared" si="562"/>
        <v>0</v>
      </c>
    </row>
    <row r="6405" spans="1:18" hidden="1" outlineLevel="2" x14ac:dyDescent="0.25">
      <c r="A6405" s="222" t="str">
        <f>'Usages mobilité'!A40</f>
        <v>Usage mobilité n°37</v>
      </c>
      <c r="B6405" s="222" t="s">
        <v>41</v>
      </c>
      <c r="C6405" s="222"/>
      <c r="D6405" s="223">
        <f>IF(B$6256&lt;&gt;"",IF(B$6256='Usages mobilité'!BF40,'Usages mobilité'!BD40,0),0)</f>
        <v>0</v>
      </c>
      <c r="E6405" s="223">
        <f t="shared" si="562"/>
        <v>0</v>
      </c>
      <c r="F6405" s="223">
        <f t="shared" si="562"/>
        <v>0</v>
      </c>
      <c r="G6405" s="223">
        <f t="shared" si="562"/>
        <v>0</v>
      </c>
      <c r="H6405" s="223">
        <f t="shared" si="562"/>
        <v>0</v>
      </c>
      <c r="I6405" s="223">
        <f t="shared" si="562"/>
        <v>0</v>
      </c>
      <c r="J6405" s="223">
        <f t="shared" si="562"/>
        <v>0</v>
      </c>
      <c r="K6405" s="223">
        <f t="shared" si="562"/>
        <v>0</v>
      </c>
      <c r="L6405" s="223">
        <f t="shared" si="562"/>
        <v>0</v>
      </c>
      <c r="M6405" s="223">
        <f t="shared" si="562"/>
        <v>0</v>
      </c>
      <c r="N6405" s="223">
        <f t="shared" si="562"/>
        <v>0</v>
      </c>
      <c r="O6405" s="223">
        <f t="shared" si="562"/>
        <v>0</v>
      </c>
      <c r="P6405" s="223">
        <f t="shared" si="562"/>
        <v>0</v>
      </c>
      <c r="Q6405" s="223">
        <f t="shared" si="562"/>
        <v>0</v>
      </c>
      <c r="R6405" s="223">
        <f t="shared" si="562"/>
        <v>0</v>
      </c>
    </row>
    <row r="6406" spans="1:18" hidden="1" outlineLevel="2" x14ac:dyDescent="0.25">
      <c r="A6406" s="222" t="str">
        <f>'Usages mobilité'!A41</f>
        <v>Usage mobilité n°38</v>
      </c>
      <c r="B6406" s="222" t="s">
        <v>41</v>
      </c>
      <c r="C6406" s="222"/>
      <c r="D6406" s="223">
        <f>IF(B$6256&lt;&gt;"",IF(B$6256='Usages mobilité'!BF41,'Usages mobilité'!BD41,0),0)</f>
        <v>0</v>
      </c>
      <c r="E6406" s="223">
        <f t="shared" si="562"/>
        <v>0</v>
      </c>
      <c r="F6406" s="223">
        <f t="shared" si="562"/>
        <v>0</v>
      </c>
      <c r="G6406" s="223">
        <f t="shared" si="562"/>
        <v>0</v>
      </c>
      <c r="H6406" s="223">
        <f t="shared" si="562"/>
        <v>0</v>
      </c>
      <c r="I6406" s="223">
        <f t="shared" si="562"/>
        <v>0</v>
      </c>
      <c r="J6406" s="223">
        <f t="shared" si="562"/>
        <v>0</v>
      </c>
      <c r="K6406" s="223">
        <f t="shared" si="562"/>
        <v>0</v>
      </c>
      <c r="L6406" s="223">
        <f t="shared" si="562"/>
        <v>0</v>
      </c>
      <c r="M6406" s="223">
        <f t="shared" si="562"/>
        <v>0</v>
      </c>
      <c r="N6406" s="223">
        <f t="shared" si="562"/>
        <v>0</v>
      </c>
      <c r="O6406" s="223">
        <f t="shared" si="562"/>
        <v>0</v>
      </c>
      <c r="P6406" s="223">
        <f t="shared" si="562"/>
        <v>0</v>
      </c>
      <c r="Q6406" s="223">
        <f t="shared" si="562"/>
        <v>0</v>
      </c>
      <c r="R6406" s="223">
        <f t="shared" si="562"/>
        <v>0</v>
      </c>
    </row>
    <row r="6407" spans="1:18" hidden="1" outlineLevel="2" x14ac:dyDescent="0.25">
      <c r="A6407" s="222" t="str">
        <f>'Usages mobilité'!A42</f>
        <v>Usage mobilité n°39</v>
      </c>
      <c r="B6407" s="222" t="s">
        <v>41</v>
      </c>
      <c r="C6407" s="222"/>
      <c r="D6407" s="223">
        <f>IF(B$6256&lt;&gt;"",IF(B$6256='Usages mobilité'!BF42,'Usages mobilité'!BD42,0),0)</f>
        <v>0</v>
      </c>
      <c r="E6407" s="223">
        <f t="shared" si="562"/>
        <v>0</v>
      </c>
      <c r="F6407" s="223">
        <f t="shared" si="562"/>
        <v>0</v>
      </c>
      <c r="G6407" s="223">
        <f t="shared" si="562"/>
        <v>0</v>
      </c>
      <c r="H6407" s="223">
        <f t="shared" si="562"/>
        <v>0</v>
      </c>
      <c r="I6407" s="223">
        <f t="shared" si="562"/>
        <v>0</v>
      </c>
      <c r="J6407" s="223">
        <f t="shared" si="562"/>
        <v>0</v>
      </c>
      <c r="K6407" s="223">
        <f t="shared" si="562"/>
        <v>0</v>
      </c>
      <c r="L6407" s="223">
        <f t="shared" si="562"/>
        <v>0</v>
      </c>
      <c r="M6407" s="223">
        <f t="shared" si="562"/>
        <v>0</v>
      </c>
      <c r="N6407" s="223">
        <f t="shared" si="562"/>
        <v>0</v>
      </c>
      <c r="O6407" s="223">
        <f t="shared" si="562"/>
        <v>0</v>
      </c>
      <c r="P6407" s="223">
        <f t="shared" si="562"/>
        <v>0</v>
      </c>
      <c r="Q6407" s="223">
        <f t="shared" si="562"/>
        <v>0</v>
      </c>
      <c r="R6407" s="223">
        <f t="shared" si="562"/>
        <v>0</v>
      </c>
    </row>
    <row r="6408" spans="1:18" hidden="1" outlineLevel="2" x14ac:dyDescent="0.25">
      <c r="A6408" s="222" t="str">
        <f>'Usages mobilité'!A43</f>
        <v>Usage mobilité n°40</v>
      </c>
      <c r="B6408" s="222" t="s">
        <v>41</v>
      </c>
      <c r="C6408" s="222"/>
      <c r="D6408" s="223">
        <f>IF(B$6256&lt;&gt;"",IF(B$6256='Usages mobilité'!BF43,'Usages mobilité'!BD43,0),0)</f>
        <v>0</v>
      </c>
      <c r="E6408" s="223">
        <f t="shared" si="562"/>
        <v>0</v>
      </c>
      <c r="F6408" s="223">
        <f t="shared" si="562"/>
        <v>0</v>
      </c>
      <c r="G6408" s="223">
        <f t="shared" si="562"/>
        <v>0</v>
      </c>
      <c r="H6408" s="223">
        <f t="shared" si="562"/>
        <v>0</v>
      </c>
      <c r="I6408" s="223">
        <f t="shared" si="562"/>
        <v>0</v>
      </c>
      <c r="J6408" s="223">
        <f t="shared" si="562"/>
        <v>0</v>
      </c>
      <c r="K6408" s="223">
        <f t="shared" si="562"/>
        <v>0</v>
      </c>
      <c r="L6408" s="223">
        <f t="shared" si="562"/>
        <v>0</v>
      </c>
      <c r="M6408" s="223">
        <f t="shared" si="562"/>
        <v>0</v>
      </c>
      <c r="N6408" s="223">
        <f t="shared" si="562"/>
        <v>0</v>
      </c>
      <c r="O6408" s="223">
        <f t="shared" si="562"/>
        <v>0</v>
      </c>
      <c r="P6408" s="223">
        <f t="shared" si="562"/>
        <v>0</v>
      </c>
      <c r="Q6408" s="223">
        <f t="shared" si="562"/>
        <v>0</v>
      </c>
      <c r="R6408" s="223">
        <f t="shared" si="562"/>
        <v>0</v>
      </c>
    </row>
    <row r="6409" spans="1:18" hidden="1" outlineLevel="2" x14ac:dyDescent="0.25">
      <c r="A6409" s="222" t="str">
        <f>'Usages mobilité'!A44</f>
        <v>Usage mobilité n°41</v>
      </c>
      <c r="B6409" s="222" t="s">
        <v>41</v>
      </c>
      <c r="C6409" s="222"/>
      <c r="D6409" s="223">
        <f>IF(B$6256&lt;&gt;"",IF(B$6256='Usages mobilité'!BF44,'Usages mobilité'!BD44,0),0)</f>
        <v>0</v>
      </c>
      <c r="E6409" s="223">
        <f t="shared" ref="E6409:R6418" si="563">$D6409</f>
        <v>0</v>
      </c>
      <c r="F6409" s="223">
        <f t="shared" si="563"/>
        <v>0</v>
      </c>
      <c r="G6409" s="223">
        <f t="shared" si="563"/>
        <v>0</v>
      </c>
      <c r="H6409" s="223">
        <f t="shared" si="563"/>
        <v>0</v>
      </c>
      <c r="I6409" s="223">
        <f t="shared" si="563"/>
        <v>0</v>
      </c>
      <c r="J6409" s="223">
        <f t="shared" si="563"/>
        <v>0</v>
      </c>
      <c r="K6409" s="223">
        <f t="shared" si="563"/>
        <v>0</v>
      </c>
      <c r="L6409" s="223">
        <f t="shared" si="563"/>
        <v>0</v>
      </c>
      <c r="M6409" s="223">
        <f t="shared" si="563"/>
        <v>0</v>
      </c>
      <c r="N6409" s="223">
        <f t="shared" si="563"/>
        <v>0</v>
      </c>
      <c r="O6409" s="223">
        <f t="shared" si="563"/>
        <v>0</v>
      </c>
      <c r="P6409" s="223">
        <f t="shared" si="563"/>
        <v>0</v>
      </c>
      <c r="Q6409" s="223">
        <f t="shared" si="563"/>
        <v>0</v>
      </c>
      <c r="R6409" s="223">
        <f t="shared" si="563"/>
        <v>0</v>
      </c>
    </row>
    <row r="6410" spans="1:18" hidden="1" outlineLevel="2" x14ac:dyDescent="0.25">
      <c r="A6410" s="222" t="str">
        <f>'Usages mobilité'!A45</f>
        <v>Usage mobilité n°42</v>
      </c>
      <c r="B6410" s="222" t="s">
        <v>41</v>
      </c>
      <c r="C6410" s="222"/>
      <c r="D6410" s="223">
        <f>IF(B$6256&lt;&gt;"",IF(B$6256='Usages mobilité'!BF45,'Usages mobilité'!BD45,0),0)</f>
        <v>0</v>
      </c>
      <c r="E6410" s="223">
        <f t="shared" si="563"/>
        <v>0</v>
      </c>
      <c r="F6410" s="223">
        <f t="shared" si="563"/>
        <v>0</v>
      </c>
      <c r="G6410" s="223">
        <f t="shared" si="563"/>
        <v>0</v>
      </c>
      <c r="H6410" s="223">
        <f t="shared" si="563"/>
        <v>0</v>
      </c>
      <c r="I6410" s="223">
        <f t="shared" si="563"/>
        <v>0</v>
      </c>
      <c r="J6410" s="223">
        <f t="shared" si="563"/>
        <v>0</v>
      </c>
      <c r="K6410" s="223">
        <f t="shared" si="563"/>
        <v>0</v>
      </c>
      <c r="L6410" s="223">
        <f t="shared" si="563"/>
        <v>0</v>
      </c>
      <c r="M6410" s="223">
        <f t="shared" si="563"/>
        <v>0</v>
      </c>
      <c r="N6410" s="223">
        <f t="shared" si="563"/>
        <v>0</v>
      </c>
      <c r="O6410" s="223">
        <f t="shared" si="563"/>
        <v>0</v>
      </c>
      <c r="P6410" s="223">
        <f t="shared" si="563"/>
        <v>0</v>
      </c>
      <c r="Q6410" s="223">
        <f t="shared" si="563"/>
        <v>0</v>
      </c>
      <c r="R6410" s="223">
        <f t="shared" si="563"/>
        <v>0</v>
      </c>
    </row>
    <row r="6411" spans="1:18" hidden="1" outlineLevel="2" x14ac:dyDescent="0.25">
      <c r="A6411" s="222" t="str">
        <f>'Usages mobilité'!A46</f>
        <v>Usage mobilité n°43</v>
      </c>
      <c r="B6411" s="222" t="s">
        <v>41</v>
      </c>
      <c r="C6411" s="222"/>
      <c r="D6411" s="223">
        <f>IF(B$6256&lt;&gt;"",IF(B$6256='Usages mobilité'!BF46,'Usages mobilité'!BD46,0),0)</f>
        <v>0</v>
      </c>
      <c r="E6411" s="223">
        <f t="shared" si="563"/>
        <v>0</v>
      </c>
      <c r="F6411" s="223">
        <f t="shared" si="563"/>
        <v>0</v>
      </c>
      <c r="G6411" s="223">
        <f t="shared" si="563"/>
        <v>0</v>
      </c>
      <c r="H6411" s="223">
        <f t="shared" si="563"/>
        <v>0</v>
      </c>
      <c r="I6411" s="223">
        <f t="shared" si="563"/>
        <v>0</v>
      </c>
      <c r="J6411" s="223">
        <f t="shared" si="563"/>
        <v>0</v>
      </c>
      <c r="K6411" s="223">
        <f t="shared" si="563"/>
        <v>0</v>
      </c>
      <c r="L6411" s="223">
        <f t="shared" si="563"/>
        <v>0</v>
      </c>
      <c r="M6411" s="223">
        <f t="shared" si="563"/>
        <v>0</v>
      </c>
      <c r="N6411" s="223">
        <f t="shared" si="563"/>
        <v>0</v>
      </c>
      <c r="O6411" s="223">
        <f t="shared" si="563"/>
        <v>0</v>
      </c>
      <c r="P6411" s="223">
        <f t="shared" si="563"/>
        <v>0</v>
      </c>
      <c r="Q6411" s="223">
        <f t="shared" si="563"/>
        <v>0</v>
      </c>
      <c r="R6411" s="223">
        <f t="shared" si="563"/>
        <v>0</v>
      </c>
    </row>
    <row r="6412" spans="1:18" hidden="1" outlineLevel="2" x14ac:dyDescent="0.25">
      <c r="A6412" s="222" t="str">
        <f>'Usages mobilité'!A47</f>
        <v>Usage mobilité n°44</v>
      </c>
      <c r="B6412" s="222" t="s">
        <v>41</v>
      </c>
      <c r="C6412" s="222"/>
      <c r="D6412" s="223">
        <f>IF(B$6256&lt;&gt;"",IF(B$6256='Usages mobilité'!BF47,'Usages mobilité'!BD47,0),0)</f>
        <v>0</v>
      </c>
      <c r="E6412" s="223">
        <f t="shared" si="563"/>
        <v>0</v>
      </c>
      <c r="F6412" s="223">
        <f t="shared" si="563"/>
        <v>0</v>
      </c>
      <c r="G6412" s="223">
        <f t="shared" si="563"/>
        <v>0</v>
      </c>
      <c r="H6412" s="223">
        <f t="shared" si="563"/>
        <v>0</v>
      </c>
      <c r="I6412" s="223">
        <f t="shared" si="563"/>
        <v>0</v>
      </c>
      <c r="J6412" s="223">
        <f t="shared" si="563"/>
        <v>0</v>
      </c>
      <c r="K6412" s="223">
        <f t="shared" si="563"/>
        <v>0</v>
      </c>
      <c r="L6412" s="223">
        <f t="shared" si="563"/>
        <v>0</v>
      </c>
      <c r="M6412" s="223">
        <f t="shared" si="563"/>
        <v>0</v>
      </c>
      <c r="N6412" s="223">
        <f t="shared" si="563"/>
        <v>0</v>
      </c>
      <c r="O6412" s="223">
        <f t="shared" si="563"/>
        <v>0</v>
      </c>
      <c r="P6412" s="223">
        <f t="shared" si="563"/>
        <v>0</v>
      </c>
      <c r="Q6412" s="223">
        <f t="shared" si="563"/>
        <v>0</v>
      </c>
      <c r="R6412" s="223">
        <f t="shared" si="563"/>
        <v>0</v>
      </c>
    </row>
    <row r="6413" spans="1:18" hidden="1" outlineLevel="2" x14ac:dyDescent="0.25">
      <c r="A6413" s="222" t="str">
        <f>'Usages mobilité'!A48</f>
        <v>Usage mobilité n°45</v>
      </c>
      <c r="B6413" s="222" t="s">
        <v>41</v>
      </c>
      <c r="C6413" s="222"/>
      <c r="D6413" s="223">
        <f>IF(B$6256&lt;&gt;"",IF(B$6256='Usages mobilité'!BF48,'Usages mobilité'!BD48,0),0)</f>
        <v>0</v>
      </c>
      <c r="E6413" s="223">
        <f t="shared" si="563"/>
        <v>0</v>
      </c>
      <c r="F6413" s="223">
        <f t="shared" si="563"/>
        <v>0</v>
      </c>
      <c r="G6413" s="223">
        <f t="shared" si="563"/>
        <v>0</v>
      </c>
      <c r="H6413" s="223">
        <f t="shared" si="563"/>
        <v>0</v>
      </c>
      <c r="I6413" s="223">
        <f t="shared" si="563"/>
        <v>0</v>
      </c>
      <c r="J6413" s="223">
        <f t="shared" si="563"/>
        <v>0</v>
      </c>
      <c r="K6413" s="223">
        <f t="shared" si="563"/>
        <v>0</v>
      </c>
      <c r="L6413" s="223">
        <f t="shared" si="563"/>
        <v>0</v>
      </c>
      <c r="M6413" s="223">
        <f t="shared" si="563"/>
        <v>0</v>
      </c>
      <c r="N6413" s="223">
        <f t="shared" si="563"/>
        <v>0</v>
      </c>
      <c r="O6413" s="223">
        <f t="shared" si="563"/>
        <v>0</v>
      </c>
      <c r="P6413" s="223">
        <f t="shared" si="563"/>
        <v>0</v>
      </c>
      <c r="Q6413" s="223">
        <f t="shared" si="563"/>
        <v>0</v>
      </c>
      <c r="R6413" s="223">
        <f t="shared" si="563"/>
        <v>0</v>
      </c>
    </row>
    <row r="6414" spans="1:18" hidden="1" outlineLevel="2" x14ac:dyDescent="0.25">
      <c r="A6414" s="222" t="str">
        <f>'Usages mobilité'!A49</f>
        <v>Usage mobilité n°46</v>
      </c>
      <c r="B6414" s="222" t="s">
        <v>41</v>
      </c>
      <c r="C6414" s="222"/>
      <c r="D6414" s="223">
        <f>IF(B$6256&lt;&gt;"",IF(B$6256='Usages mobilité'!BF49,'Usages mobilité'!BD49,0),0)</f>
        <v>0</v>
      </c>
      <c r="E6414" s="223">
        <f t="shared" si="563"/>
        <v>0</v>
      </c>
      <c r="F6414" s="223">
        <f t="shared" si="563"/>
        <v>0</v>
      </c>
      <c r="G6414" s="223">
        <f t="shared" si="563"/>
        <v>0</v>
      </c>
      <c r="H6414" s="223">
        <f t="shared" si="563"/>
        <v>0</v>
      </c>
      <c r="I6414" s="223">
        <f t="shared" si="563"/>
        <v>0</v>
      </c>
      <c r="J6414" s="223">
        <f t="shared" si="563"/>
        <v>0</v>
      </c>
      <c r="K6414" s="223">
        <f t="shared" si="563"/>
        <v>0</v>
      </c>
      <c r="L6414" s="223">
        <f t="shared" si="563"/>
        <v>0</v>
      </c>
      <c r="M6414" s="223">
        <f t="shared" si="563"/>
        <v>0</v>
      </c>
      <c r="N6414" s="223">
        <f t="shared" si="563"/>
        <v>0</v>
      </c>
      <c r="O6414" s="223">
        <f t="shared" si="563"/>
        <v>0</v>
      </c>
      <c r="P6414" s="223">
        <f t="shared" si="563"/>
        <v>0</v>
      </c>
      <c r="Q6414" s="223">
        <f t="shared" si="563"/>
        <v>0</v>
      </c>
      <c r="R6414" s="223">
        <f t="shared" si="563"/>
        <v>0</v>
      </c>
    </row>
    <row r="6415" spans="1:18" hidden="1" outlineLevel="2" x14ac:dyDescent="0.25">
      <c r="A6415" s="222" t="str">
        <f>'Usages mobilité'!A50</f>
        <v>Usage mobilité n°47</v>
      </c>
      <c r="B6415" s="222" t="s">
        <v>41</v>
      </c>
      <c r="C6415" s="222"/>
      <c r="D6415" s="223">
        <f>IF(B$6256&lt;&gt;"",IF(B$6256='Usages mobilité'!BF50,'Usages mobilité'!BD50,0),0)</f>
        <v>0</v>
      </c>
      <c r="E6415" s="223">
        <f t="shared" si="563"/>
        <v>0</v>
      </c>
      <c r="F6415" s="223">
        <f t="shared" si="563"/>
        <v>0</v>
      </c>
      <c r="G6415" s="223">
        <f t="shared" si="563"/>
        <v>0</v>
      </c>
      <c r="H6415" s="223">
        <f t="shared" si="563"/>
        <v>0</v>
      </c>
      <c r="I6415" s="223">
        <f t="shared" si="563"/>
        <v>0</v>
      </c>
      <c r="J6415" s="223">
        <f t="shared" si="563"/>
        <v>0</v>
      </c>
      <c r="K6415" s="223">
        <f t="shared" si="563"/>
        <v>0</v>
      </c>
      <c r="L6415" s="223">
        <f t="shared" si="563"/>
        <v>0</v>
      </c>
      <c r="M6415" s="223">
        <f t="shared" si="563"/>
        <v>0</v>
      </c>
      <c r="N6415" s="223">
        <f t="shared" si="563"/>
        <v>0</v>
      </c>
      <c r="O6415" s="223">
        <f t="shared" si="563"/>
        <v>0</v>
      </c>
      <c r="P6415" s="223">
        <f t="shared" si="563"/>
        <v>0</v>
      </c>
      <c r="Q6415" s="223">
        <f t="shared" si="563"/>
        <v>0</v>
      </c>
      <c r="R6415" s="223">
        <f t="shared" si="563"/>
        <v>0</v>
      </c>
    </row>
    <row r="6416" spans="1:18" hidden="1" outlineLevel="2" x14ac:dyDescent="0.25">
      <c r="A6416" s="222" t="str">
        <f>'Usages mobilité'!A51</f>
        <v>Usage mobilité n°48</v>
      </c>
      <c r="B6416" s="222" t="s">
        <v>41</v>
      </c>
      <c r="C6416" s="222"/>
      <c r="D6416" s="223">
        <f>IF(B$6256&lt;&gt;"",IF(B$6256='Usages mobilité'!BF51,'Usages mobilité'!BD51,0),0)</f>
        <v>0</v>
      </c>
      <c r="E6416" s="223">
        <f t="shared" si="563"/>
        <v>0</v>
      </c>
      <c r="F6416" s="223">
        <f t="shared" si="563"/>
        <v>0</v>
      </c>
      <c r="G6416" s="223">
        <f t="shared" si="563"/>
        <v>0</v>
      </c>
      <c r="H6416" s="223">
        <f t="shared" si="563"/>
        <v>0</v>
      </c>
      <c r="I6416" s="223">
        <f t="shared" si="563"/>
        <v>0</v>
      </c>
      <c r="J6416" s="223">
        <f t="shared" si="563"/>
        <v>0</v>
      </c>
      <c r="K6416" s="223">
        <f t="shared" si="563"/>
        <v>0</v>
      </c>
      <c r="L6416" s="223">
        <f t="shared" si="563"/>
        <v>0</v>
      </c>
      <c r="M6416" s="223">
        <f t="shared" si="563"/>
        <v>0</v>
      </c>
      <c r="N6416" s="223">
        <f t="shared" si="563"/>
        <v>0</v>
      </c>
      <c r="O6416" s="223">
        <f t="shared" si="563"/>
        <v>0</v>
      </c>
      <c r="P6416" s="223">
        <f t="shared" si="563"/>
        <v>0</v>
      </c>
      <c r="Q6416" s="223">
        <f t="shared" si="563"/>
        <v>0</v>
      </c>
      <c r="R6416" s="223">
        <f t="shared" si="563"/>
        <v>0</v>
      </c>
    </row>
    <row r="6417" spans="1:18" hidden="1" outlineLevel="2" x14ac:dyDescent="0.25">
      <c r="A6417" s="222" t="str">
        <f>'Usages mobilité'!A52</f>
        <v>Usage mobilité n°49</v>
      </c>
      <c r="B6417" s="222" t="s">
        <v>41</v>
      </c>
      <c r="C6417" s="222"/>
      <c r="D6417" s="223">
        <f>IF(B$6256&lt;&gt;"",IF(B$6256='Usages mobilité'!BF52,'Usages mobilité'!BD52,0),0)</f>
        <v>0</v>
      </c>
      <c r="E6417" s="223">
        <f t="shared" si="563"/>
        <v>0</v>
      </c>
      <c r="F6417" s="223">
        <f t="shared" si="563"/>
        <v>0</v>
      </c>
      <c r="G6417" s="223">
        <f t="shared" si="563"/>
        <v>0</v>
      </c>
      <c r="H6417" s="223">
        <f t="shared" si="563"/>
        <v>0</v>
      </c>
      <c r="I6417" s="223">
        <f t="shared" si="563"/>
        <v>0</v>
      </c>
      <c r="J6417" s="223">
        <f t="shared" si="563"/>
        <v>0</v>
      </c>
      <c r="K6417" s="223">
        <f t="shared" si="563"/>
        <v>0</v>
      </c>
      <c r="L6417" s="223">
        <f t="shared" si="563"/>
        <v>0</v>
      </c>
      <c r="M6417" s="223">
        <f t="shared" si="563"/>
        <v>0</v>
      </c>
      <c r="N6417" s="223">
        <f t="shared" si="563"/>
        <v>0</v>
      </c>
      <c r="O6417" s="223">
        <f t="shared" si="563"/>
        <v>0</v>
      </c>
      <c r="P6417" s="223">
        <f t="shared" si="563"/>
        <v>0</v>
      </c>
      <c r="Q6417" s="223">
        <f t="shared" si="563"/>
        <v>0</v>
      </c>
      <c r="R6417" s="223">
        <f t="shared" si="563"/>
        <v>0</v>
      </c>
    </row>
    <row r="6418" spans="1:18" hidden="1" outlineLevel="2" x14ac:dyDescent="0.25">
      <c r="A6418" s="222" t="str">
        <f>'Usages mobilité'!A53</f>
        <v>Usage mobilité n°50</v>
      </c>
      <c r="B6418" s="222" t="s">
        <v>41</v>
      </c>
      <c r="C6418" s="222"/>
      <c r="D6418" s="223">
        <f>IF(B$6256&lt;&gt;"",IF(B$6256='Usages mobilité'!BF53,'Usages mobilité'!BD53,0),0)</f>
        <v>0</v>
      </c>
      <c r="E6418" s="223">
        <f t="shared" si="563"/>
        <v>0</v>
      </c>
      <c r="F6418" s="223">
        <f t="shared" si="563"/>
        <v>0</v>
      </c>
      <c r="G6418" s="223">
        <f t="shared" si="563"/>
        <v>0</v>
      </c>
      <c r="H6418" s="223">
        <f t="shared" si="563"/>
        <v>0</v>
      </c>
      <c r="I6418" s="223">
        <f t="shared" si="563"/>
        <v>0</v>
      </c>
      <c r="J6418" s="223">
        <f t="shared" si="563"/>
        <v>0</v>
      </c>
      <c r="K6418" s="223">
        <f t="shared" si="563"/>
        <v>0</v>
      </c>
      <c r="L6418" s="223">
        <f t="shared" si="563"/>
        <v>0</v>
      </c>
      <c r="M6418" s="223">
        <f t="shared" si="563"/>
        <v>0</v>
      </c>
      <c r="N6418" s="223">
        <f t="shared" si="563"/>
        <v>0</v>
      </c>
      <c r="O6418" s="223">
        <f t="shared" si="563"/>
        <v>0</v>
      </c>
      <c r="P6418" s="223">
        <f t="shared" si="563"/>
        <v>0</v>
      </c>
      <c r="Q6418" s="223">
        <f t="shared" si="563"/>
        <v>0</v>
      </c>
      <c r="R6418" s="223">
        <f t="shared" si="563"/>
        <v>0</v>
      </c>
    </row>
    <row r="6419" spans="1:18" hidden="1" outlineLevel="1" collapsed="1" x14ac:dyDescent="0.25">
      <c r="A6419" s="222" t="s">
        <v>650</v>
      </c>
      <c r="B6419" s="222"/>
      <c r="C6419" s="222"/>
      <c r="D6419" s="223">
        <f t="shared" ref="D6419:R6419" si="564">SUM(D6369:D6418)</f>
        <v>0</v>
      </c>
      <c r="E6419" s="223">
        <f t="shared" si="564"/>
        <v>0</v>
      </c>
      <c r="F6419" s="223">
        <f t="shared" si="564"/>
        <v>0</v>
      </c>
      <c r="G6419" s="223">
        <f t="shared" si="564"/>
        <v>0</v>
      </c>
      <c r="H6419" s="223">
        <f t="shared" si="564"/>
        <v>0</v>
      </c>
      <c r="I6419" s="223">
        <f t="shared" si="564"/>
        <v>0</v>
      </c>
      <c r="J6419" s="223">
        <f t="shared" si="564"/>
        <v>0</v>
      </c>
      <c r="K6419" s="223">
        <f t="shared" si="564"/>
        <v>0</v>
      </c>
      <c r="L6419" s="223">
        <f t="shared" si="564"/>
        <v>0</v>
      </c>
      <c r="M6419" s="223">
        <f t="shared" si="564"/>
        <v>0</v>
      </c>
      <c r="N6419" s="223">
        <f t="shared" si="564"/>
        <v>0</v>
      </c>
      <c r="O6419" s="223">
        <f t="shared" si="564"/>
        <v>0</v>
      </c>
      <c r="P6419" s="223">
        <f t="shared" si="564"/>
        <v>0</v>
      </c>
      <c r="Q6419" s="223">
        <f t="shared" si="564"/>
        <v>0</v>
      </c>
      <c r="R6419" s="223">
        <f t="shared" si="564"/>
        <v>0</v>
      </c>
    </row>
    <row r="6420" spans="1:18" hidden="1" outlineLevel="2" x14ac:dyDescent="0.25">
      <c r="A6420" s="222" t="str">
        <f>'Usages mobilité'!A4</f>
        <v>Usage mobilité n°1</v>
      </c>
      <c r="B6420" s="222" t="s">
        <v>645</v>
      </c>
      <c r="C6420" s="222"/>
      <c r="D6420" s="223">
        <f>D6369*'Usages mobilité'!$BG4*(1+'Usages mobilité'!$BH4)^(D$6259-$D$6259)/1000</f>
        <v>0</v>
      </c>
      <c r="E6420" s="223">
        <f>E6369*'Usages mobilité'!$BG4*(1+'Usages mobilité'!$BH4)^(E$6259-$D$6259)/1000</f>
        <v>0</v>
      </c>
      <c r="F6420" s="223">
        <f>F6369*'Usages mobilité'!$BG4*(1+'Usages mobilité'!$BH4)^(F$6259-$D$6259)/1000</f>
        <v>0</v>
      </c>
      <c r="G6420" s="223">
        <f>G6369*'Usages mobilité'!$BG4*(1+'Usages mobilité'!$BH4)^(G$6259-$D$6259)/1000</f>
        <v>0</v>
      </c>
      <c r="H6420" s="223">
        <f>H6369*'Usages mobilité'!$BG4*(1+'Usages mobilité'!$BH4)^(H$6259-$D$6259)/1000</f>
        <v>0</v>
      </c>
      <c r="I6420" s="223">
        <f>I6369*'Usages mobilité'!$BG4*(1+'Usages mobilité'!$BH4)^(I$6259-$D$6259)/1000</f>
        <v>0</v>
      </c>
      <c r="J6420" s="223">
        <f>J6369*'Usages mobilité'!$BG4*(1+'Usages mobilité'!$BH4)^(J$6259-$D$6259)/1000</f>
        <v>0</v>
      </c>
      <c r="K6420" s="223">
        <f>K6369*'Usages mobilité'!$BG4*(1+'Usages mobilité'!$BH4)^(K$6259-$D$6259)/1000</f>
        <v>0</v>
      </c>
      <c r="L6420" s="223">
        <f>L6369*'Usages mobilité'!$BG4*(1+'Usages mobilité'!$BH4)^(L$6259-$D$6259)/1000</f>
        <v>0</v>
      </c>
      <c r="M6420" s="223">
        <f>M6369*'Usages mobilité'!$BG4*(1+'Usages mobilité'!$BH4)^(M$6259-$D$6259)/1000</f>
        <v>0</v>
      </c>
      <c r="N6420" s="223">
        <f>N6369*'Usages mobilité'!$BG4*(1+'Usages mobilité'!$BH4)^(N$6259-$D$6259)/1000</f>
        <v>0</v>
      </c>
      <c r="O6420" s="223">
        <f>O6369*'Usages mobilité'!$BG4*(1+'Usages mobilité'!$BH4)^(O$6259-$D$6259)/1000</f>
        <v>0</v>
      </c>
      <c r="P6420" s="223">
        <f>P6369*'Usages mobilité'!$BG4*(1+'Usages mobilité'!$BH4)^(P$6259-$D$6259)/1000</f>
        <v>0</v>
      </c>
      <c r="Q6420" s="223">
        <f>Q6369*'Usages mobilité'!$BG4*(1+'Usages mobilité'!$BH4)^(Q$6259-$D$6259)/1000</f>
        <v>0</v>
      </c>
      <c r="R6420" s="223">
        <f>R6369*'Usages mobilité'!$BG4*(1+'Usages mobilité'!$BH4)^(R$6259-$D$6259)/1000</f>
        <v>0</v>
      </c>
    </row>
    <row r="6421" spans="1:18" hidden="1" outlineLevel="2" x14ac:dyDescent="0.25">
      <c r="A6421" s="222" t="str">
        <f>'Usages mobilité'!A5</f>
        <v>Usage mobilité n°2</v>
      </c>
      <c r="B6421" s="222" t="s">
        <v>645</v>
      </c>
      <c r="C6421" s="222"/>
      <c r="D6421" s="223">
        <f>D6370*'Usages mobilité'!$BG5*(1+'Usages mobilité'!$BH5)^(D$6259-$D$6259)/1000</f>
        <v>0</v>
      </c>
      <c r="E6421" s="223">
        <f>E6370*'Usages mobilité'!$BG5*(1+'Usages mobilité'!$BH5)^(E$6259-$D$6259)/1000</f>
        <v>0</v>
      </c>
      <c r="F6421" s="223">
        <f>F6370*'Usages mobilité'!$BG5*(1+'Usages mobilité'!$BH5)^(F$6259-$D$6259)/1000</f>
        <v>0</v>
      </c>
      <c r="G6421" s="223">
        <f>G6370*'Usages mobilité'!$BG5*(1+'Usages mobilité'!$BH5)^(G$6259-$D$6259)/1000</f>
        <v>0</v>
      </c>
      <c r="H6421" s="223">
        <f>H6370*'Usages mobilité'!$BG5*(1+'Usages mobilité'!$BH5)^(H$6259-$D$6259)/1000</f>
        <v>0</v>
      </c>
      <c r="I6421" s="223">
        <f>I6370*'Usages mobilité'!$BG5*(1+'Usages mobilité'!$BH5)^(I$6259-$D$6259)/1000</f>
        <v>0</v>
      </c>
      <c r="J6421" s="223">
        <f>J6370*'Usages mobilité'!$BG5*(1+'Usages mobilité'!$BH5)^(J$6259-$D$6259)/1000</f>
        <v>0</v>
      </c>
      <c r="K6421" s="223">
        <f>K6370*'Usages mobilité'!$BG5*(1+'Usages mobilité'!$BH5)^(K$6259-$D$6259)/1000</f>
        <v>0</v>
      </c>
      <c r="L6421" s="223">
        <f>L6370*'Usages mobilité'!$BG5*(1+'Usages mobilité'!$BH5)^(L$6259-$D$6259)/1000</f>
        <v>0</v>
      </c>
      <c r="M6421" s="223">
        <f>M6370*'Usages mobilité'!$BG5*(1+'Usages mobilité'!$BH5)^(M$6259-$D$6259)/1000</f>
        <v>0</v>
      </c>
      <c r="N6421" s="223">
        <f>N6370*'Usages mobilité'!$BG5*(1+'Usages mobilité'!$BH5)^(N$6259-$D$6259)/1000</f>
        <v>0</v>
      </c>
      <c r="O6421" s="223">
        <f>O6370*'Usages mobilité'!$BG5*(1+'Usages mobilité'!$BH5)^(O$6259-$D$6259)/1000</f>
        <v>0</v>
      </c>
      <c r="P6421" s="223">
        <f>P6370*'Usages mobilité'!$BG5*(1+'Usages mobilité'!$BH5)^(P$6259-$D$6259)/1000</f>
        <v>0</v>
      </c>
      <c r="Q6421" s="223">
        <f>Q6370*'Usages mobilité'!$BG5*(1+'Usages mobilité'!$BH5)^(Q$6259-$D$6259)/1000</f>
        <v>0</v>
      </c>
      <c r="R6421" s="223">
        <f>R6370*'Usages mobilité'!$BG5*(1+'Usages mobilité'!$BH5)^(R$6259-$D$6259)/1000</f>
        <v>0</v>
      </c>
    </row>
    <row r="6422" spans="1:18" hidden="1" outlineLevel="2" x14ac:dyDescent="0.25">
      <c r="A6422" s="222" t="str">
        <f>'Usages mobilité'!A6</f>
        <v>Usage mobilité n°3</v>
      </c>
      <c r="B6422" s="222" t="s">
        <v>645</v>
      </c>
      <c r="C6422" s="222"/>
      <c r="D6422" s="223">
        <f>D6371*'Usages mobilité'!$BG6*(1+'Usages mobilité'!$BH6)^(D$6259-$D$6259)/1000</f>
        <v>0</v>
      </c>
      <c r="E6422" s="223">
        <f>E6371*'Usages mobilité'!$BG6*(1+'Usages mobilité'!$BH6)^(E$6259-$D$6259)/1000</f>
        <v>0</v>
      </c>
      <c r="F6422" s="223">
        <f>F6371*'Usages mobilité'!$BG6*(1+'Usages mobilité'!$BH6)^(F$6259-$D$6259)/1000</f>
        <v>0</v>
      </c>
      <c r="G6422" s="223">
        <f>G6371*'Usages mobilité'!$BG6*(1+'Usages mobilité'!$BH6)^(G$6259-$D$6259)/1000</f>
        <v>0</v>
      </c>
      <c r="H6422" s="223">
        <f>H6371*'Usages mobilité'!$BG6*(1+'Usages mobilité'!$BH6)^(H$6259-$D$6259)/1000</f>
        <v>0</v>
      </c>
      <c r="I6422" s="223">
        <f>I6371*'Usages mobilité'!$BG6*(1+'Usages mobilité'!$BH6)^(I$6259-$D$6259)/1000</f>
        <v>0</v>
      </c>
      <c r="J6422" s="223">
        <f>J6371*'Usages mobilité'!$BG6*(1+'Usages mobilité'!$BH6)^(J$6259-$D$6259)/1000</f>
        <v>0</v>
      </c>
      <c r="K6422" s="223">
        <f>K6371*'Usages mobilité'!$BG6*(1+'Usages mobilité'!$BH6)^(K$6259-$D$6259)/1000</f>
        <v>0</v>
      </c>
      <c r="L6422" s="223">
        <f>L6371*'Usages mobilité'!$BG6*(1+'Usages mobilité'!$BH6)^(L$6259-$D$6259)/1000</f>
        <v>0</v>
      </c>
      <c r="M6422" s="223">
        <f>M6371*'Usages mobilité'!$BG6*(1+'Usages mobilité'!$BH6)^(M$6259-$D$6259)/1000</f>
        <v>0</v>
      </c>
      <c r="N6422" s="223">
        <f>N6371*'Usages mobilité'!$BG6*(1+'Usages mobilité'!$BH6)^(N$6259-$D$6259)/1000</f>
        <v>0</v>
      </c>
      <c r="O6422" s="223">
        <f>O6371*'Usages mobilité'!$BG6*(1+'Usages mobilité'!$BH6)^(O$6259-$D$6259)/1000</f>
        <v>0</v>
      </c>
      <c r="P6422" s="223">
        <f>P6371*'Usages mobilité'!$BG6*(1+'Usages mobilité'!$BH6)^(P$6259-$D$6259)/1000</f>
        <v>0</v>
      </c>
      <c r="Q6422" s="223">
        <f>Q6371*'Usages mobilité'!$BG6*(1+'Usages mobilité'!$BH6)^(Q$6259-$D$6259)/1000</f>
        <v>0</v>
      </c>
      <c r="R6422" s="223">
        <f>R6371*'Usages mobilité'!$BG6*(1+'Usages mobilité'!$BH6)^(R$6259-$D$6259)/1000</f>
        <v>0</v>
      </c>
    </row>
    <row r="6423" spans="1:18" hidden="1" outlineLevel="2" x14ac:dyDescent="0.25">
      <c r="A6423" s="222" t="str">
        <f>'Usages mobilité'!A7</f>
        <v>Usage mobilité n°4</v>
      </c>
      <c r="B6423" s="222" t="s">
        <v>645</v>
      </c>
      <c r="C6423" s="222"/>
      <c r="D6423" s="223">
        <f>D6372*'Usages mobilité'!$BG7*(1+'Usages mobilité'!$BH7)^(D$6259-$D$6259)/1000</f>
        <v>0</v>
      </c>
      <c r="E6423" s="223">
        <f>E6372*'Usages mobilité'!$BG7*(1+'Usages mobilité'!$BH7)^(E$6259-$D$6259)/1000</f>
        <v>0</v>
      </c>
      <c r="F6423" s="223">
        <f>F6372*'Usages mobilité'!$BG7*(1+'Usages mobilité'!$BH7)^(F$6259-$D$6259)/1000</f>
        <v>0</v>
      </c>
      <c r="G6423" s="223">
        <f>G6372*'Usages mobilité'!$BG7*(1+'Usages mobilité'!$BH7)^(G$6259-$D$6259)/1000</f>
        <v>0</v>
      </c>
      <c r="H6423" s="223">
        <f>H6372*'Usages mobilité'!$BG7*(1+'Usages mobilité'!$BH7)^(H$6259-$D$6259)/1000</f>
        <v>0</v>
      </c>
      <c r="I6423" s="223">
        <f>I6372*'Usages mobilité'!$BG7*(1+'Usages mobilité'!$BH7)^(I$6259-$D$6259)/1000</f>
        <v>0</v>
      </c>
      <c r="J6423" s="223">
        <f>J6372*'Usages mobilité'!$BG7*(1+'Usages mobilité'!$BH7)^(J$6259-$D$6259)/1000</f>
        <v>0</v>
      </c>
      <c r="K6423" s="223">
        <f>K6372*'Usages mobilité'!$BG7*(1+'Usages mobilité'!$BH7)^(K$6259-$D$6259)/1000</f>
        <v>0</v>
      </c>
      <c r="L6423" s="223">
        <f>L6372*'Usages mobilité'!$BG7*(1+'Usages mobilité'!$BH7)^(L$6259-$D$6259)/1000</f>
        <v>0</v>
      </c>
      <c r="M6423" s="223">
        <f>M6372*'Usages mobilité'!$BG7*(1+'Usages mobilité'!$BH7)^(M$6259-$D$6259)/1000</f>
        <v>0</v>
      </c>
      <c r="N6423" s="223">
        <f>N6372*'Usages mobilité'!$BG7*(1+'Usages mobilité'!$BH7)^(N$6259-$D$6259)/1000</f>
        <v>0</v>
      </c>
      <c r="O6423" s="223">
        <f>O6372*'Usages mobilité'!$BG7*(1+'Usages mobilité'!$BH7)^(O$6259-$D$6259)/1000</f>
        <v>0</v>
      </c>
      <c r="P6423" s="223">
        <f>P6372*'Usages mobilité'!$BG7*(1+'Usages mobilité'!$BH7)^(P$6259-$D$6259)/1000</f>
        <v>0</v>
      </c>
      <c r="Q6423" s="223">
        <f>Q6372*'Usages mobilité'!$BG7*(1+'Usages mobilité'!$BH7)^(Q$6259-$D$6259)/1000</f>
        <v>0</v>
      </c>
      <c r="R6423" s="223">
        <f>R6372*'Usages mobilité'!$BG7*(1+'Usages mobilité'!$BH7)^(R$6259-$D$6259)/1000</f>
        <v>0</v>
      </c>
    </row>
    <row r="6424" spans="1:18" hidden="1" outlineLevel="2" x14ac:dyDescent="0.25">
      <c r="A6424" s="222" t="str">
        <f>'Usages mobilité'!A8</f>
        <v>Usage mobilité n°5</v>
      </c>
      <c r="B6424" s="222" t="s">
        <v>645</v>
      </c>
      <c r="C6424" s="222"/>
      <c r="D6424" s="223">
        <f>D6373*'Usages mobilité'!$BG8*(1+'Usages mobilité'!$BH8)^(D$6259-$D$6259)/1000</f>
        <v>0</v>
      </c>
      <c r="E6424" s="223">
        <f>E6373*'Usages mobilité'!$BG8*(1+'Usages mobilité'!$BH8)^(E$6259-$D$6259)/1000</f>
        <v>0</v>
      </c>
      <c r="F6424" s="223">
        <f>F6373*'Usages mobilité'!$BG8*(1+'Usages mobilité'!$BH8)^(F$6259-$D$6259)/1000</f>
        <v>0</v>
      </c>
      <c r="G6424" s="223">
        <f>G6373*'Usages mobilité'!$BG8*(1+'Usages mobilité'!$BH8)^(G$6259-$D$6259)/1000</f>
        <v>0</v>
      </c>
      <c r="H6424" s="223">
        <f>H6373*'Usages mobilité'!$BG8*(1+'Usages mobilité'!$BH8)^(H$6259-$D$6259)/1000</f>
        <v>0</v>
      </c>
      <c r="I6424" s="223">
        <f>I6373*'Usages mobilité'!$BG8*(1+'Usages mobilité'!$BH8)^(I$6259-$D$6259)/1000</f>
        <v>0</v>
      </c>
      <c r="J6424" s="223">
        <f>J6373*'Usages mobilité'!$BG8*(1+'Usages mobilité'!$BH8)^(J$6259-$D$6259)/1000</f>
        <v>0</v>
      </c>
      <c r="K6424" s="223">
        <f>K6373*'Usages mobilité'!$BG8*(1+'Usages mobilité'!$BH8)^(K$6259-$D$6259)/1000</f>
        <v>0</v>
      </c>
      <c r="L6424" s="223">
        <f>L6373*'Usages mobilité'!$BG8*(1+'Usages mobilité'!$BH8)^(L$6259-$D$6259)/1000</f>
        <v>0</v>
      </c>
      <c r="M6424" s="223">
        <f>M6373*'Usages mobilité'!$BG8*(1+'Usages mobilité'!$BH8)^(M$6259-$D$6259)/1000</f>
        <v>0</v>
      </c>
      <c r="N6424" s="223">
        <f>N6373*'Usages mobilité'!$BG8*(1+'Usages mobilité'!$BH8)^(N$6259-$D$6259)/1000</f>
        <v>0</v>
      </c>
      <c r="O6424" s="223">
        <f>O6373*'Usages mobilité'!$BG8*(1+'Usages mobilité'!$BH8)^(O$6259-$D$6259)/1000</f>
        <v>0</v>
      </c>
      <c r="P6424" s="223">
        <f>P6373*'Usages mobilité'!$BG8*(1+'Usages mobilité'!$BH8)^(P$6259-$D$6259)/1000</f>
        <v>0</v>
      </c>
      <c r="Q6424" s="223">
        <f>Q6373*'Usages mobilité'!$BG8*(1+'Usages mobilité'!$BH8)^(Q$6259-$D$6259)/1000</f>
        <v>0</v>
      </c>
      <c r="R6424" s="223">
        <f>R6373*'Usages mobilité'!$BG8*(1+'Usages mobilité'!$BH8)^(R$6259-$D$6259)/1000</f>
        <v>0</v>
      </c>
    </row>
    <row r="6425" spans="1:18" hidden="1" outlineLevel="2" x14ac:dyDescent="0.25">
      <c r="A6425" s="222" t="str">
        <f>'Usages mobilité'!A9</f>
        <v>Usage mobilité n°6</v>
      </c>
      <c r="B6425" s="222" t="s">
        <v>645</v>
      </c>
      <c r="C6425" s="222"/>
      <c r="D6425" s="223">
        <f>D6374*'Usages mobilité'!$BG9*(1+'Usages mobilité'!$BH9)^(D$6259-$D$6259)/1000</f>
        <v>0</v>
      </c>
      <c r="E6425" s="223">
        <f>E6374*'Usages mobilité'!$BG9*(1+'Usages mobilité'!$BH9)^(E$6259-$D$6259)/1000</f>
        <v>0</v>
      </c>
      <c r="F6425" s="223">
        <f>F6374*'Usages mobilité'!$BG9*(1+'Usages mobilité'!$BH9)^(F$6259-$D$6259)/1000</f>
        <v>0</v>
      </c>
      <c r="G6425" s="223">
        <f>G6374*'Usages mobilité'!$BG9*(1+'Usages mobilité'!$BH9)^(G$6259-$D$6259)/1000</f>
        <v>0</v>
      </c>
      <c r="H6425" s="223">
        <f>H6374*'Usages mobilité'!$BG9*(1+'Usages mobilité'!$BH9)^(H$6259-$D$6259)/1000</f>
        <v>0</v>
      </c>
      <c r="I6425" s="223">
        <f>I6374*'Usages mobilité'!$BG9*(1+'Usages mobilité'!$BH9)^(I$6259-$D$6259)/1000</f>
        <v>0</v>
      </c>
      <c r="J6425" s="223">
        <f>J6374*'Usages mobilité'!$BG9*(1+'Usages mobilité'!$BH9)^(J$6259-$D$6259)/1000</f>
        <v>0</v>
      </c>
      <c r="K6425" s="223">
        <f>K6374*'Usages mobilité'!$BG9*(1+'Usages mobilité'!$BH9)^(K$6259-$D$6259)/1000</f>
        <v>0</v>
      </c>
      <c r="L6425" s="223">
        <f>L6374*'Usages mobilité'!$BG9*(1+'Usages mobilité'!$BH9)^(L$6259-$D$6259)/1000</f>
        <v>0</v>
      </c>
      <c r="M6425" s="223">
        <f>M6374*'Usages mobilité'!$BG9*(1+'Usages mobilité'!$BH9)^(M$6259-$D$6259)/1000</f>
        <v>0</v>
      </c>
      <c r="N6425" s="223">
        <f>N6374*'Usages mobilité'!$BG9*(1+'Usages mobilité'!$BH9)^(N$6259-$D$6259)/1000</f>
        <v>0</v>
      </c>
      <c r="O6425" s="223">
        <f>O6374*'Usages mobilité'!$BG9*(1+'Usages mobilité'!$BH9)^(O$6259-$D$6259)/1000</f>
        <v>0</v>
      </c>
      <c r="P6425" s="223">
        <f>P6374*'Usages mobilité'!$BG9*(1+'Usages mobilité'!$BH9)^(P$6259-$D$6259)/1000</f>
        <v>0</v>
      </c>
      <c r="Q6425" s="223">
        <f>Q6374*'Usages mobilité'!$BG9*(1+'Usages mobilité'!$BH9)^(Q$6259-$D$6259)/1000</f>
        <v>0</v>
      </c>
      <c r="R6425" s="223">
        <f>R6374*'Usages mobilité'!$BG9*(1+'Usages mobilité'!$BH9)^(R$6259-$D$6259)/1000</f>
        <v>0</v>
      </c>
    </row>
    <row r="6426" spans="1:18" hidden="1" outlineLevel="2" x14ac:dyDescent="0.25">
      <c r="A6426" s="222" t="str">
        <f>'Usages mobilité'!A10</f>
        <v>Usage mobilité n°7</v>
      </c>
      <c r="B6426" s="222" t="s">
        <v>645</v>
      </c>
      <c r="C6426" s="222"/>
      <c r="D6426" s="223">
        <f>D6375*'Usages mobilité'!$BG10*(1+'Usages mobilité'!$BH10)^(D$6259-$D$6259)/1000</f>
        <v>0</v>
      </c>
      <c r="E6426" s="223">
        <f>E6375*'Usages mobilité'!$BG10*(1+'Usages mobilité'!$BH10)^(E$6259-$D$6259)/1000</f>
        <v>0</v>
      </c>
      <c r="F6426" s="223">
        <f>F6375*'Usages mobilité'!$BG10*(1+'Usages mobilité'!$BH10)^(F$6259-$D$6259)/1000</f>
        <v>0</v>
      </c>
      <c r="G6426" s="223">
        <f>G6375*'Usages mobilité'!$BG10*(1+'Usages mobilité'!$BH10)^(G$6259-$D$6259)/1000</f>
        <v>0</v>
      </c>
      <c r="H6426" s="223">
        <f>H6375*'Usages mobilité'!$BG10*(1+'Usages mobilité'!$BH10)^(H$6259-$D$6259)/1000</f>
        <v>0</v>
      </c>
      <c r="I6426" s="223">
        <f>I6375*'Usages mobilité'!$BG10*(1+'Usages mobilité'!$BH10)^(I$6259-$D$6259)/1000</f>
        <v>0</v>
      </c>
      <c r="J6426" s="223">
        <f>J6375*'Usages mobilité'!$BG10*(1+'Usages mobilité'!$BH10)^(J$6259-$D$6259)/1000</f>
        <v>0</v>
      </c>
      <c r="K6426" s="223">
        <f>K6375*'Usages mobilité'!$BG10*(1+'Usages mobilité'!$BH10)^(K$6259-$D$6259)/1000</f>
        <v>0</v>
      </c>
      <c r="L6426" s="223">
        <f>L6375*'Usages mobilité'!$BG10*(1+'Usages mobilité'!$BH10)^(L$6259-$D$6259)/1000</f>
        <v>0</v>
      </c>
      <c r="M6426" s="223">
        <f>M6375*'Usages mobilité'!$BG10*(1+'Usages mobilité'!$BH10)^(M$6259-$D$6259)/1000</f>
        <v>0</v>
      </c>
      <c r="N6426" s="223">
        <f>N6375*'Usages mobilité'!$BG10*(1+'Usages mobilité'!$BH10)^(N$6259-$D$6259)/1000</f>
        <v>0</v>
      </c>
      <c r="O6426" s="223">
        <f>O6375*'Usages mobilité'!$BG10*(1+'Usages mobilité'!$BH10)^(O$6259-$D$6259)/1000</f>
        <v>0</v>
      </c>
      <c r="P6426" s="223">
        <f>P6375*'Usages mobilité'!$BG10*(1+'Usages mobilité'!$BH10)^(P$6259-$D$6259)/1000</f>
        <v>0</v>
      </c>
      <c r="Q6426" s="223">
        <f>Q6375*'Usages mobilité'!$BG10*(1+'Usages mobilité'!$BH10)^(Q$6259-$D$6259)/1000</f>
        <v>0</v>
      </c>
      <c r="R6426" s="223">
        <f>R6375*'Usages mobilité'!$BG10*(1+'Usages mobilité'!$BH10)^(R$6259-$D$6259)/1000</f>
        <v>0</v>
      </c>
    </row>
    <row r="6427" spans="1:18" hidden="1" outlineLevel="2" x14ac:dyDescent="0.25">
      <c r="A6427" s="222" t="str">
        <f>'Usages mobilité'!A11</f>
        <v>Usage mobilité n°8</v>
      </c>
      <c r="B6427" s="222" t="s">
        <v>645</v>
      </c>
      <c r="C6427" s="222"/>
      <c r="D6427" s="223">
        <f>D6376*'Usages mobilité'!$BG11*(1+'Usages mobilité'!$BH11)^(D$6259-$D$6259)/1000</f>
        <v>0</v>
      </c>
      <c r="E6427" s="223">
        <f>E6376*'Usages mobilité'!$BG11*(1+'Usages mobilité'!$BH11)^(E$6259-$D$6259)/1000</f>
        <v>0</v>
      </c>
      <c r="F6427" s="223">
        <f>F6376*'Usages mobilité'!$BG11*(1+'Usages mobilité'!$BH11)^(F$6259-$D$6259)/1000</f>
        <v>0</v>
      </c>
      <c r="G6427" s="223">
        <f>G6376*'Usages mobilité'!$BG11*(1+'Usages mobilité'!$BH11)^(G$6259-$D$6259)/1000</f>
        <v>0</v>
      </c>
      <c r="H6427" s="223">
        <f>H6376*'Usages mobilité'!$BG11*(1+'Usages mobilité'!$BH11)^(H$6259-$D$6259)/1000</f>
        <v>0</v>
      </c>
      <c r="I6427" s="223">
        <f>I6376*'Usages mobilité'!$BG11*(1+'Usages mobilité'!$BH11)^(I$6259-$D$6259)/1000</f>
        <v>0</v>
      </c>
      <c r="J6427" s="223">
        <f>J6376*'Usages mobilité'!$BG11*(1+'Usages mobilité'!$BH11)^(J$6259-$D$6259)/1000</f>
        <v>0</v>
      </c>
      <c r="K6427" s="223">
        <f>K6376*'Usages mobilité'!$BG11*(1+'Usages mobilité'!$BH11)^(K$6259-$D$6259)/1000</f>
        <v>0</v>
      </c>
      <c r="L6427" s="223">
        <f>L6376*'Usages mobilité'!$BG11*(1+'Usages mobilité'!$BH11)^(L$6259-$D$6259)/1000</f>
        <v>0</v>
      </c>
      <c r="M6427" s="223">
        <f>M6376*'Usages mobilité'!$BG11*(1+'Usages mobilité'!$BH11)^(M$6259-$D$6259)/1000</f>
        <v>0</v>
      </c>
      <c r="N6427" s="223">
        <f>N6376*'Usages mobilité'!$BG11*(1+'Usages mobilité'!$BH11)^(N$6259-$D$6259)/1000</f>
        <v>0</v>
      </c>
      <c r="O6427" s="223">
        <f>O6376*'Usages mobilité'!$BG11*(1+'Usages mobilité'!$BH11)^(O$6259-$D$6259)/1000</f>
        <v>0</v>
      </c>
      <c r="P6427" s="223">
        <f>P6376*'Usages mobilité'!$BG11*(1+'Usages mobilité'!$BH11)^(P$6259-$D$6259)/1000</f>
        <v>0</v>
      </c>
      <c r="Q6427" s="223">
        <f>Q6376*'Usages mobilité'!$BG11*(1+'Usages mobilité'!$BH11)^(Q$6259-$D$6259)/1000</f>
        <v>0</v>
      </c>
      <c r="R6427" s="223">
        <f>R6376*'Usages mobilité'!$BG11*(1+'Usages mobilité'!$BH11)^(R$6259-$D$6259)/1000</f>
        <v>0</v>
      </c>
    </row>
    <row r="6428" spans="1:18" hidden="1" outlineLevel="2" x14ac:dyDescent="0.25">
      <c r="A6428" s="222" t="str">
        <f>'Usages mobilité'!A12</f>
        <v>Usage mobilité n°9</v>
      </c>
      <c r="B6428" s="222" t="s">
        <v>645</v>
      </c>
      <c r="C6428" s="222"/>
      <c r="D6428" s="223">
        <f>D6377*'Usages mobilité'!$BG12*(1+'Usages mobilité'!$BH12)^(D$6259-$D$6259)/1000</f>
        <v>0</v>
      </c>
      <c r="E6428" s="223">
        <f>E6377*'Usages mobilité'!$BG12*(1+'Usages mobilité'!$BH12)^(E$6259-$D$6259)/1000</f>
        <v>0</v>
      </c>
      <c r="F6428" s="223">
        <f>F6377*'Usages mobilité'!$BG12*(1+'Usages mobilité'!$BH12)^(F$6259-$D$6259)/1000</f>
        <v>0</v>
      </c>
      <c r="G6428" s="223">
        <f>G6377*'Usages mobilité'!$BG12*(1+'Usages mobilité'!$BH12)^(G$6259-$D$6259)/1000</f>
        <v>0</v>
      </c>
      <c r="H6428" s="223">
        <f>H6377*'Usages mobilité'!$BG12*(1+'Usages mobilité'!$BH12)^(H$6259-$D$6259)/1000</f>
        <v>0</v>
      </c>
      <c r="I6428" s="223">
        <f>I6377*'Usages mobilité'!$BG12*(1+'Usages mobilité'!$BH12)^(I$6259-$D$6259)/1000</f>
        <v>0</v>
      </c>
      <c r="J6428" s="223">
        <f>J6377*'Usages mobilité'!$BG12*(1+'Usages mobilité'!$BH12)^(J$6259-$D$6259)/1000</f>
        <v>0</v>
      </c>
      <c r="K6428" s="223">
        <f>K6377*'Usages mobilité'!$BG12*(1+'Usages mobilité'!$BH12)^(K$6259-$D$6259)/1000</f>
        <v>0</v>
      </c>
      <c r="L6428" s="223">
        <f>L6377*'Usages mobilité'!$BG12*(1+'Usages mobilité'!$BH12)^(L$6259-$D$6259)/1000</f>
        <v>0</v>
      </c>
      <c r="M6428" s="223">
        <f>M6377*'Usages mobilité'!$BG12*(1+'Usages mobilité'!$BH12)^(M$6259-$D$6259)/1000</f>
        <v>0</v>
      </c>
      <c r="N6428" s="223">
        <f>N6377*'Usages mobilité'!$BG12*(1+'Usages mobilité'!$BH12)^(N$6259-$D$6259)/1000</f>
        <v>0</v>
      </c>
      <c r="O6428" s="223">
        <f>O6377*'Usages mobilité'!$BG12*(1+'Usages mobilité'!$BH12)^(O$6259-$D$6259)/1000</f>
        <v>0</v>
      </c>
      <c r="P6428" s="223">
        <f>P6377*'Usages mobilité'!$BG12*(1+'Usages mobilité'!$BH12)^(P$6259-$D$6259)/1000</f>
        <v>0</v>
      </c>
      <c r="Q6428" s="223">
        <f>Q6377*'Usages mobilité'!$BG12*(1+'Usages mobilité'!$BH12)^(Q$6259-$D$6259)/1000</f>
        <v>0</v>
      </c>
      <c r="R6428" s="223">
        <f>R6377*'Usages mobilité'!$BG12*(1+'Usages mobilité'!$BH12)^(R$6259-$D$6259)/1000</f>
        <v>0</v>
      </c>
    </row>
    <row r="6429" spans="1:18" hidden="1" outlineLevel="2" x14ac:dyDescent="0.25">
      <c r="A6429" s="222" t="str">
        <f>'Usages mobilité'!A13</f>
        <v>Usage mobilité n°10</v>
      </c>
      <c r="B6429" s="222" t="s">
        <v>645</v>
      </c>
      <c r="C6429" s="222"/>
      <c r="D6429" s="223">
        <f>D6378*'Usages mobilité'!$BG13*(1+'Usages mobilité'!$BH13)^(D$6259-$D$6259)/1000</f>
        <v>0</v>
      </c>
      <c r="E6429" s="223">
        <f>E6378*'Usages mobilité'!$BG13*(1+'Usages mobilité'!$BH13)^(E$6259-$D$6259)/1000</f>
        <v>0</v>
      </c>
      <c r="F6429" s="223">
        <f>F6378*'Usages mobilité'!$BG13*(1+'Usages mobilité'!$BH13)^(F$6259-$D$6259)/1000</f>
        <v>0</v>
      </c>
      <c r="G6429" s="223">
        <f>G6378*'Usages mobilité'!$BG13*(1+'Usages mobilité'!$BH13)^(G$6259-$D$6259)/1000</f>
        <v>0</v>
      </c>
      <c r="H6429" s="223">
        <f>H6378*'Usages mobilité'!$BG13*(1+'Usages mobilité'!$BH13)^(H$6259-$D$6259)/1000</f>
        <v>0</v>
      </c>
      <c r="I6429" s="223">
        <f>I6378*'Usages mobilité'!$BG13*(1+'Usages mobilité'!$BH13)^(I$6259-$D$6259)/1000</f>
        <v>0</v>
      </c>
      <c r="J6429" s="223">
        <f>J6378*'Usages mobilité'!$BG13*(1+'Usages mobilité'!$BH13)^(J$6259-$D$6259)/1000</f>
        <v>0</v>
      </c>
      <c r="K6429" s="223">
        <f>K6378*'Usages mobilité'!$BG13*(1+'Usages mobilité'!$BH13)^(K$6259-$D$6259)/1000</f>
        <v>0</v>
      </c>
      <c r="L6429" s="223">
        <f>L6378*'Usages mobilité'!$BG13*(1+'Usages mobilité'!$BH13)^(L$6259-$D$6259)/1000</f>
        <v>0</v>
      </c>
      <c r="M6429" s="223">
        <f>M6378*'Usages mobilité'!$BG13*(1+'Usages mobilité'!$BH13)^(M$6259-$D$6259)/1000</f>
        <v>0</v>
      </c>
      <c r="N6429" s="223">
        <f>N6378*'Usages mobilité'!$BG13*(1+'Usages mobilité'!$BH13)^(N$6259-$D$6259)/1000</f>
        <v>0</v>
      </c>
      <c r="O6429" s="223">
        <f>O6378*'Usages mobilité'!$BG13*(1+'Usages mobilité'!$BH13)^(O$6259-$D$6259)/1000</f>
        <v>0</v>
      </c>
      <c r="P6429" s="223">
        <f>P6378*'Usages mobilité'!$BG13*(1+'Usages mobilité'!$BH13)^(P$6259-$D$6259)/1000</f>
        <v>0</v>
      </c>
      <c r="Q6429" s="223">
        <f>Q6378*'Usages mobilité'!$BG13*(1+'Usages mobilité'!$BH13)^(Q$6259-$D$6259)/1000</f>
        <v>0</v>
      </c>
      <c r="R6429" s="223">
        <f>R6378*'Usages mobilité'!$BG13*(1+'Usages mobilité'!$BH13)^(R$6259-$D$6259)/1000</f>
        <v>0</v>
      </c>
    </row>
    <row r="6430" spans="1:18" hidden="1" outlineLevel="2" x14ac:dyDescent="0.25">
      <c r="A6430" s="222" t="str">
        <f>'Usages mobilité'!A14</f>
        <v>Usage mobilité n°11</v>
      </c>
      <c r="B6430" s="222" t="s">
        <v>645</v>
      </c>
      <c r="C6430" s="222"/>
      <c r="D6430" s="223">
        <f>D6379*'Usages mobilité'!$BG14*(1+'Usages mobilité'!$BH14)^(D$6259-$D$6259)/1000</f>
        <v>0</v>
      </c>
      <c r="E6430" s="223">
        <f>E6379*'Usages mobilité'!$BG14*(1+'Usages mobilité'!$BH14)^(E$6259-$D$6259)/1000</f>
        <v>0</v>
      </c>
      <c r="F6430" s="223">
        <f>F6379*'Usages mobilité'!$BG14*(1+'Usages mobilité'!$BH14)^(F$6259-$D$6259)/1000</f>
        <v>0</v>
      </c>
      <c r="G6430" s="223">
        <f>G6379*'Usages mobilité'!$BG14*(1+'Usages mobilité'!$BH14)^(G$6259-$D$6259)/1000</f>
        <v>0</v>
      </c>
      <c r="H6430" s="223">
        <f>H6379*'Usages mobilité'!$BG14*(1+'Usages mobilité'!$BH14)^(H$6259-$D$6259)/1000</f>
        <v>0</v>
      </c>
      <c r="I6430" s="223">
        <f>I6379*'Usages mobilité'!$BG14*(1+'Usages mobilité'!$BH14)^(I$6259-$D$6259)/1000</f>
        <v>0</v>
      </c>
      <c r="J6430" s="223">
        <f>J6379*'Usages mobilité'!$BG14*(1+'Usages mobilité'!$BH14)^(J$6259-$D$6259)/1000</f>
        <v>0</v>
      </c>
      <c r="K6430" s="223">
        <f>K6379*'Usages mobilité'!$BG14*(1+'Usages mobilité'!$BH14)^(K$6259-$D$6259)/1000</f>
        <v>0</v>
      </c>
      <c r="L6430" s="223">
        <f>L6379*'Usages mobilité'!$BG14*(1+'Usages mobilité'!$BH14)^(L$6259-$D$6259)/1000</f>
        <v>0</v>
      </c>
      <c r="M6430" s="223">
        <f>M6379*'Usages mobilité'!$BG14*(1+'Usages mobilité'!$BH14)^(M$6259-$D$6259)/1000</f>
        <v>0</v>
      </c>
      <c r="N6430" s="223">
        <f>N6379*'Usages mobilité'!$BG14*(1+'Usages mobilité'!$BH14)^(N$6259-$D$6259)/1000</f>
        <v>0</v>
      </c>
      <c r="O6430" s="223">
        <f>O6379*'Usages mobilité'!$BG14*(1+'Usages mobilité'!$BH14)^(O$6259-$D$6259)/1000</f>
        <v>0</v>
      </c>
      <c r="P6430" s="223">
        <f>P6379*'Usages mobilité'!$BG14*(1+'Usages mobilité'!$BH14)^(P$6259-$D$6259)/1000</f>
        <v>0</v>
      </c>
      <c r="Q6430" s="223">
        <f>Q6379*'Usages mobilité'!$BG14*(1+'Usages mobilité'!$BH14)^(Q$6259-$D$6259)/1000</f>
        <v>0</v>
      </c>
      <c r="R6430" s="223">
        <f>R6379*'Usages mobilité'!$BG14*(1+'Usages mobilité'!$BH14)^(R$6259-$D$6259)/1000</f>
        <v>0</v>
      </c>
    </row>
    <row r="6431" spans="1:18" hidden="1" outlineLevel="2" x14ac:dyDescent="0.25">
      <c r="A6431" s="222" t="str">
        <f>'Usages mobilité'!A15</f>
        <v>Usage mobilité n°12</v>
      </c>
      <c r="B6431" s="222" t="s">
        <v>645</v>
      </c>
      <c r="C6431" s="222"/>
      <c r="D6431" s="223">
        <f>D6380*'Usages mobilité'!$BG15*(1+'Usages mobilité'!$BH15)^(D$6259-$D$6259)/1000</f>
        <v>0</v>
      </c>
      <c r="E6431" s="223">
        <f>E6380*'Usages mobilité'!$BG15*(1+'Usages mobilité'!$BH15)^(E$6259-$D$6259)/1000</f>
        <v>0</v>
      </c>
      <c r="F6431" s="223">
        <f>F6380*'Usages mobilité'!$BG15*(1+'Usages mobilité'!$BH15)^(F$6259-$D$6259)/1000</f>
        <v>0</v>
      </c>
      <c r="G6431" s="223">
        <f>G6380*'Usages mobilité'!$BG15*(1+'Usages mobilité'!$BH15)^(G$6259-$D$6259)/1000</f>
        <v>0</v>
      </c>
      <c r="H6431" s="223">
        <f>H6380*'Usages mobilité'!$BG15*(1+'Usages mobilité'!$BH15)^(H$6259-$D$6259)/1000</f>
        <v>0</v>
      </c>
      <c r="I6431" s="223">
        <f>I6380*'Usages mobilité'!$BG15*(1+'Usages mobilité'!$BH15)^(I$6259-$D$6259)/1000</f>
        <v>0</v>
      </c>
      <c r="J6431" s="223">
        <f>J6380*'Usages mobilité'!$BG15*(1+'Usages mobilité'!$BH15)^(J$6259-$D$6259)/1000</f>
        <v>0</v>
      </c>
      <c r="K6431" s="223">
        <f>K6380*'Usages mobilité'!$BG15*(1+'Usages mobilité'!$BH15)^(K$6259-$D$6259)/1000</f>
        <v>0</v>
      </c>
      <c r="L6431" s="223">
        <f>L6380*'Usages mobilité'!$BG15*(1+'Usages mobilité'!$BH15)^(L$6259-$D$6259)/1000</f>
        <v>0</v>
      </c>
      <c r="M6431" s="223">
        <f>M6380*'Usages mobilité'!$BG15*(1+'Usages mobilité'!$BH15)^(M$6259-$D$6259)/1000</f>
        <v>0</v>
      </c>
      <c r="N6431" s="223">
        <f>N6380*'Usages mobilité'!$BG15*(1+'Usages mobilité'!$BH15)^(N$6259-$D$6259)/1000</f>
        <v>0</v>
      </c>
      <c r="O6431" s="223">
        <f>O6380*'Usages mobilité'!$BG15*(1+'Usages mobilité'!$BH15)^(O$6259-$D$6259)/1000</f>
        <v>0</v>
      </c>
      <c r="P6431" s="223">
        <f>P6380*'Usages mobilité'!$BG15*(1+'Usages mobilité'!$BH15)^(P$6259-$D$6259)/1000</f>
        <v>0</v>
      </c>
      <c r="Q6431" s="223">
        <f>Q6380*'Usages mobilité'!$BG15*(1+'Usages mobilité'!$BH15)^(Q$6259-$D$6259)/1000</f>
        <v>0</v>
      </c>
      <c r="R6431" s="223">
        <f>R6380*'Usages mobilité'!$BG15*(1+'Usages mobilité'!$BH15)^(R$6259-$D$6259)/1000</f>
        <v>0</v>
      </c>
    </row>
    <row r="6432" spans="1:18" hidden="1" outlineLevel="2" x14ac:dyDescent="0.25">
      <c r="A6432" s="222" t="str">
        <f>'Usages mobilité'!A16</f>
        <v>Usage mobilité n°13</v>
      </c>
      <c r="B6432" s="222" t="s">
        <v>645</v>
      </c>
      <c r="C6432" s="222"/>
      <c r="D6432" s="223">
        <f>D6381*'Usages mobilité'!$BG16*(1+'Usages mobilité'!$BH16)^(D$6259-$D$6259)/1000</f>
        <v>0</v>
      </c>
      <c r="E6432" s="223">
        <f>E6381*'Usages mobilité'!$BG16*(1+'Usages mobilité'!$BH16)^(E$6259-$D$6259)/1000</f>
        <v>0</v>
      </c>
      <c r="F6432" s="223">
        <f>F6381*'Usages mobilité'!$BG16*(1+'Usages mobilité'!$BH16)^(F$6259-$D$6259)/1000</f>
        <v>0</v>
      </c>
      <c r="G6432" s="223">
        <f>G6381*'Usages mobilité'!$BG16*(1+'Usages mobilité'!$BH16)^(G$6259-$D$6259)/1000</f>
        <v>0</v>
      </c>
      <c r="H6432" s="223">
        <f>H6381*'Usages mobilité'!$BG16*(1+'Usages mobilité'!$BH16)^(H$6259-$D$6259)/1000</f>
        <v>0</v>
      </c>
      <c r="I6432" s="223">
        <f>I6381*'Usages mobilité'!$BG16*(1+'Usages mobilité'!$BH16)^(I$6259-$D$6259)/1000</f>
        <v>0</v>
      </c>
      <c r="J6432" s="223">
        <f>J6381*'Usages mobilité'!$BG16*(1+'Usages mobilité'!$BH16)^(J$6259-$D$6259)/1000</f>
        <v>0</v>
      </c>
      <c r="K6432" s="223">
        <f>K6381*'Usages mobilité'!$BG16*(1+'Usages mobilité'!$BH16)^(K$6259-$D$6259)/1000</f>
        <v>0</v>
      </c>
      <c r="L6432" s="223">
        <f>L6381*'Usages mobilité'!$BG16*(1+'Usages mobilité'!$BH16)^(L$6259-$D$6259)/1000</f>
        <v>0</v>
      </c>
      <c r="M6432" s="223">
        <f>M6381*'Usages mobilité'!$BG16*(1+'Usages mobilité'!$BH16)^(M$6259-$D$6259)/1000</f>
        <v>0</v>
      </c>
      <c r="N6432" s="223">
        <f>N6381*'Usages mobilité'!$BG16*(1+'Usages mobilité'!$BH16)^(N$6259-$D$6259)/1000</f>
        <v>0</v>
      </c>
      <c r="O6432" s="223">
        <f>O6381*'Usages mobilité'!$BG16*(1+'Usages mobilité'!$BH16)^(O$6259-$D$6259)/1000</f>
        <v>0</v>
      </c>
      <c r="P6432" s="223">
        <f>P6381*'Usages mobilité'!$BG16*(1+'Usages mobilité'!$BH16)^(P$6259-$D$6259)/1000</f>
        <v>0</v>
      </c>
      <c r="Q6432" s="223">
        <f>Q6381*'Usages mobilité'!$BG16*(1+'Usages mobilité'!$BH16)^(Q$6259-$D$6259)/1000</f>
        <v>0</v>
      </c>
      <c r="R6432" s="223">
        <f>R6381*'Usages mobilité'!$BG16*(1+'Usages mobilité'!$BH16)^(R$6259-$D$6259)/1000</f>
        <v>0</v>
      </c>
    </row>
    <row r="6433" spans="1:18" hidden="1" outlineLevel="2" x14ac:dyDescent="0.25">
      <c r="A6433" s="222" t="str">
        <f>'Usages mobilité'!A17</f>
        <v>Usage mobilité n°14</v>
      </c>
      <c r="B6433" s="222" t="s">
        <v>645</v>
      </c>
      <c r="C6433" s="222"/>
      <c r="D6433" s="223">
        <f>D6382*'Usages mobilité'!$BG17*(1+'Usages mobilité'!$BH17)^(D$6259-$D$6259)/1000</f>
        <v>0</v>
      </c>
      <c r="E6433" s="223">
        <f>E6382*'Usages mobilité'!$BG17*(1+'Usages mobilité'!$BH17)^(E$6259-$D$6259)/1000</f>
        <v>0</v>
      </c>
      <c r="F6433" s="223">
        <f>F6382*'Usages mobilité'!$BG17*(1+'Usages mobilité'!$BH17)^(F$6259-$D$6259)/1000</f>
        <v>0</v>
      </c>
      <c r="G6433" s="223">
        <f>G6382*'Usages mobilité'!$BG17*(1+'Usages mobilité'!$BH17)^(G$6259-$D$6259)/1000</f>
        <v>0</v>
      </c>
      <c r="H6433" s="223">
        <f>H6382*'Usages mobilité'!$BG17*(1+'Usages mobilité'!$BH17)^(H$6259-$D$6259)/1000</f>
        <v>0</v>
      </c>
      <c r="I6433" s="223">
        <f>I6382*'Usages mobilité'!$BG17*(1+'Usages mobilité'!$BH17)^(I$6259-$D$6259)/1000</f>
        <v>0</v>
      </c>
      <c r="J6433" s="223">
        <f>J6382*'Usages mobilité'!$BG17*(1+'Usages mobilité'!$BH17)^(J$6259-$D$6259)/1000</f>
        <v>0</v>
      </c>
      <c r="K6433" s="223">
        <f>K6382*'Usages mobilité'!$BG17*(1+'Usages mobilité'!$BH17)^(K$6259-$D$6259)/1000</f>
        <v>0</v>
      </c>
      <c r="L6433" s="223">
        <f>L6382*'Usages mobilité'!$BG17*(1+'Usages mobilité'!$BH17)^(L$6259-$D$6259)/1000</f>
        <v>0</v>
      </c>
      <c r="M6433" s="223">
        <f>M6382*'Usages mobilité'!$BG17*(1+'Usages mobilité'!$BH17)^(M$6259-$D$6259)/1000</f>
        <v>0</v>
      </c>
      <c r="N6433" s="223">
        <f>N6382*'Usages mobilité'!$BG17*(1+'Usages mobilité'!$BH17)^(N$6259-$D$6259)/1000</f>
        <v>0</v>
      </c>
      <c r="O6433" s="223">
        <f>O6382*'Usages mobilité'!$BG17*(1+'Usages mobilité'!$BH17)^(O$6259-$D$6259)/1000</f>
        <v>0</v>
      </c>
      <c r="P6433" s="223">
        <f>P6382*'Usages mobilité'!$BG17*(1+'Usages mobilité'!$BH17)^(P$6259-$D$6259)/1000</f>
        <v>0</v>
      </c>
      <c r="Q6433" s="223">
        <f>Q6382*'Usages mobilité'!$BG17*(1+'Usages mobilité'!$BH17)^(Q$6259-$D$6259)/1000</f>
        <v>0</v>
      </c>
      <c r="R6433" s="223">
        <f>R6382*'Usages mobilité'!$BG17*(1+'Usages mobilité'!$BH17)^(R$6259-$D$6259)/1000</f>
        <v>0</v>
      </c>
    </row>
    <row r="6434" spans="1:18" hidden="1" outlineLevel="2" x14ac:dyDescent="0.25">
      <c r="A6434" s="222" t="str">
        <f>'Usages mobilité'!A18</f>
        <v>Usage mobilité n°15</v>
      </c>
      <c r="B6434" s="222" t="s">
        <v>645</v>
      </c>
      <c r="C6434" s="222"/>
      <c r="D6434" s="223">
        <f>D6383*'Usages mobilité'!$BG18*(1+'Usages mobilité'!$BH18)^(D$6259-$D$6259)/1000</f>
        <v>0</v>
      </c>
      <c r="E6434" s="223">
        <f>E6383*'Usages mobilité'!$BG18*(1+'Usages mobilité'!$BH18)^(E$6259-$D$6259)/1000</f>
        <v>0</v>
      </c>
      <c r="F6434" s="223">
        <f>F6383*'Usages mobilité'!$BG18*(1+'Usages mobilité'!$BH18)^(F$6259-$D$6259)/1000</f>
        <v>0</v>
      </c>
      <c r="G6434" s="223">
        <f>G6383*'Usages mobilité'!$BG18*(1+'Usages mobilité'!$BH18)^(G$6259-$D$6259)/1000</f>
        <v>0</v>
      </c>
      <c r="H6434" s="223">
        <f>H6383*'Usages mobilité'!$BG18*(1+'Usages mobilité'!$BH18)^(H$6259-$D$6259)/1000</f>
        <v>0</v>
      </c>
      <c r="I6434" s="223">
        <f>I6383*'Usages mobilité'!$BG18*(1+'Usages mobilité'!$BH18)^(I$6259-$D$6259)/1000</f>
        <v>0</v>
      </c>
      <c r="J6434" s="223">
        <f>J6383*'Usages mobilité'!$BG18*(1+'Usages mobilité'!$BH18)^(J$6259-$D$6259)/1000</f>
        <v>0</v>
      </c>
      <c r="K6434" s="223">
        <f>K6383*'Usages mobilité'!$BG18*(1+'Usages mobilité'!$BH18)^(K$6259-$D$6259)/1000</f>
        <v>0</v>
      </c>
      <c r="L6434" s="223">
        <f>L6383*'Usages mobilité'!$BG18*(1+'Usages mobilité'!$BH18)^(L$6259-$D$6259)/1000</f>
        <v>0</v>
      </c>
      <c r="M6434" s="223">
        <f>M6383*'Usages mobilité'!$BG18*(1+'Usages mobilité'!$BH18)^(M$6259-$D$6259)/1000</f>
        <v>0</v>
      </c>
      <c r="N6434" s="223">
        <f>N6383*'Usages mobilité'!$BG18*(1+'Usages mobilité'!$BH18)^(N$6259-$D$6259)/1000</f>
        <v>0</v>
      </c>
      <c r="O6434" s="223">
        <f>O6383*'Usages mobilité'!$BG18*(1+'Usages mobilité'!$BH18)^(O$6259-$D$6259)/1000</f>
        <v>0</v>
      </c>
      <c r="P6434" s="223">
        <f>P6383*'Usages mobilité'!$BG18*(1+'Usages mobilité'!$BH18)^(P$6259-$D$6259)/1000</f>
        <v>0</v>
      </c>
      <c r="Q6434" s="223">
        <f>Q6383*'Usages mobilité'!$BG18*(1+'Usages mobilité'!$BH18)^(Q$6259-$D$6259)/1000</f>
        <v>0</v>
      </c>
      <c r="R6434" s="223">
        <f>R6383*'Usages mobilité'!$BG18*(1+'Usages mobilité'!$BH18)^(R$6259-$D$6259)/1000</f>
        <v>0</v>
      </c>
    </row>
    <row r="6435" spans="1:18" hidden="1" outlineLevel="2" x14ac:dyDescent="0.25">
      <c r="A6435" s="222" t="str">
        <f>'Usages mobilité'!A19</f>
        <v>Usage mobilité n°16</v>
      </c>
      <c r="B6435" s="222" t="s">
        <v>645</v>
      </c>
      <c r="C6435" s="222"/>
      <c r="D6435" s="223">
        <f>D6384*'Usages mobilité'!$BG19*(1+'Usages mobilité'!$BH19)^(D$6259-$D$6259)/1000</f>
        <v>0</v>
      </c>
      <c r="E6435" s="223">
        <f>E6384*'Usages mobilité'!$BG19*(1+'Usages mobilité'!$BH19)^(E$6259-$D$6259)/1000</f>
        <v>0</v>
      </c>
      <c r="F6435" s="223">
        <f>F6384*'Usages mobilité'!$BG19*(1+'Usages mobilité'!$BH19)^(F$6259-$D$6259)/1000</f>
        <v>0</v>
      </c>
      <c r="G6435" s="223">
        <f>G6384*'Usages mobilité'!$BG19*(1+'Usages mobilité'!$BH19)^(G$6259-$D$6259)/1000</f>
        <v>0</v>
      </c>
      <c r="H6435" s="223">
        <f>H6384*'Usages mobilité'!$BG19*(1+'Usages mobilité'!$BH19)^(H$6259-$D$6259)/1000</f>
        <v>0</v>
      </c>
      <c r="I6435" s="223">
        <f>I6384*'Usages mobilité'!$BG19*(1+'Usages mobilité'!$BH19)^(I$6259-$D$6259)/1000</f>
        <v>0</v>
      </c>
      <c r="J6435" s="223">
        <f>J6384*'Usages mobilité'!$BG19*(1+'Usages mobilité'!$BH19)^(J$6259-$D$6259)/1000</f>
        <v>0</v>
      </c>
      <c r="K6435" s="223">
        <f>K6384*'Usages mobilité'!$BG19*(1+'Usages mobilité'!$BH19)^(K$6259-$D$6259)/1000</f>
        <v>0</v>
      </c>
      <c r="L6435" s="223">
        <f>L6384*'Usages mobilité'!$BG19*(1+'Usages mobilité'!$BH19)^(L$6259-$D$6259)/1000</f>
        <v>0</v>
      </c>
      <c r="M6435" s="223">
        <f>M6384*'Usages mobilité'!$BG19*(1+'Usages mobilité'!$BH19)^(M$6259-$D$6259)/1000</f>
        <v>0</v>
      </c>
      <c r="N6435" s="223">
        <f>N6384*'Usages mobilité'!$BG19*(1+'Usages mobilité'!$BH19)^(N$6259-$D$6259)/1000</f>
        <v>0</v>
      </c>
      <c r="O6435" s="223">
        <f>O6384*'Usages mobilité'!$BG19*(1+'Usages mobilité'!$BH19)^(O$6259-$D$6259)/1000</f>
        <v>0</v>
      </c>
      <c r="P6435" s="223">
        <f>P6384*'Usages mobilité'!$BG19*(1+'Usages mobilité'!$BH19)^(P$6259-$D$6259)/1000</f>
        <v>0</v>
      </c>
      <c r="Q6435" s="223">
        <f>Q6384*'Usages mobilité'!$BG19*(1+'Usages mobilité'!$BH19)^(Q$6259-$D$6259)/1000</f>
        <v>0</v>
      </c>
      <c r="R6435" s="223">
        <f>R6384*'Usages mobilité'!$BG19*(1+'Usages mobilité'!$BH19)^(R$6259-$D$6259)/1000</f>
        <v>0</v>
      </c>
    </row>
    <row r="6436" spans="1:18" hidden="1" outlineLevel="2" x14ac:dyDescent="0.25">
      <c r="A6436" s="222" t="str">
        <f>'Usages mobilité'!A20</f>
        <v>Usage mobilité n°17</v>
      </c>
      <c r="B6436" s="222" t="s">
        <v>645</v>
      </c>
      <c r="C6436" s="222"/>
      <c r="D6436" s="223">
        <f>D6385*'Usages mobilité'!$BG20*(1+'Usages mobilité'!$BH20)^(D$6259-$D$6259)/1000</f>
        <v>0</v>
      </c>
      <c r="E6436" s="223">
        <f>E6385*'Usages mobilité'!$BG20*(1+'Usages mobilité'!$BH20)^(E$6259-$D$6259)/1000</f>
        <v>0</v>
      </c>
      <c r="F6436" s="223">
        <f>F6385*'Usages mobilité'!$BG20*(1+'Usages mobilité'!$BH20)^(F$6259-$D$6259)/1000</f>
        <v>0</v>
      </c>
      <c r="G6436" s="223">
        <f>G6385*'Usages mobilité'!$BG20*(1+'Usages mobilité'!$BH20)^(G$6259-$D$6259)/1000</f>
        <v>0</v>
      </c>
      <c r="H6436" s="223">
        <f>H6385*'Usages mobilité'!$BG20*(1+'Usages mobilité'!$BH20)^(H$6259-$D$6259)/1000</f>
        <v>0</v>
      </c>
      <c r="I6436" s="223">
        <f>I6385*'Usages mobilité'!$BG20*(1+'Usages mobilité'!$BH20)^(I$6259-$D$6259)/1000</f>
        <v>0</v>
      </c>
      <c r="J6436" s="223">
        <f>J6385*'Usages mobilité'!$BG20*(1+'Usages mobilité'!$BH20)^(J$6259-$D$6259)/1000</f>
        <v>0</v>
      </c>
      <c r="K6436" s="223">
        <f>K6385*'Usages mobilité'!$BG20*(1+'Usages mobilité'!$BH20)^(K$6259-$D$6259)/1000</f>
        <v>0</v>
      </c>
      <c r="L6436" s="223">
        <f>L6385*'Usages mobilité'!$BG20*(1+'Usages mobilité'!$BH20)^(L$6259-$D$6259)/1000</f>
        <v>0</v>
      </c>
      <c r="M6436" s="223">
        <f>M6385*'Usages mobilité'!$BG20*(1+'Usages mobilité'!$BH20)^(M$6259-$D$6259)/1000</f>
        <v>0</v>
      </c>
      <c r="N6436" s="223">
        <f>N6385*'Usages mobilité'!$BG20*(1+'Usages mobilité'!$BH20)^(N$6259-$D$6259)/1000</f>
        <v>0</v>
      </c>
      <c r="O6436" s="223">
        <f>O6385*'Usages mobilité'!$BG20*(1+'Usages mobilité'!$BH20)^(O$6259-$D$6259)/1000</f>
        <v>0</v>
      </c>
      <c r="P6436" s="223">
        <f>P6385*'Usages mobilité'!$BG20*(1+'Usages mobilité'!$BH20)^(P$6259-$D$6259)/1000</f>
        <v>0</v>
      </c>
      <c r="Q6436" s="223">
        <f>Q6385*'Usages mobilité'!$BG20*(1+'Usages mobilité'!$BH20)^(Q$6259-$D$6259)/1000</f>
        <v>0</v>
      </c>
      <c r="R6436" s="223">
        <f>R6385*'Usages mobilité'!$BG20*(1+'Usages mobilité'!$BH20)^(R$6259-$D$6259)/1000</f>
        <v>0</v>
      </c>
    </row>
    <row r="6437" spans="1:18" hidden="1" outlineLevel="2" x14ac:dyDescent="0.25">
      <c r="A6437" s="222" t="str">
        <f>'Usages mobilité'!A21</f>
        <v>Usage mobilité n°18</v>
      </c>
      <c r="B6437" s="222" t="s">
        <v>645</v>
      </c>
      <c r="C6437" s="222"/>
      <c r="D6437" s="223">
        <f>D6386*'Usages mobilité'!$BG21*(1+'Usages mobilité'!$BH21)^(D$6259-$D$6259)/1000</f>
        <v>0</v>
      </c>
      <c r="E6437" s="223">
        <f>E6386*'Usages mobilité'!$BG21*(1+'Usages mobilité'!$BH21)^(E$6259-$D$6259)/1000</f>
        <v>0</v>
      </c>
      <c r="F6437" s="223">
        <f>F6386*'Usages mobilité'!$BG21*(1+'Usages mobilité'!$BH21)^(F$6259-$D$6259)/1000</f>
        <v>0</v>
      </c>
      <c r="G6437" s="223">
        <f>G6386*'Usages mobilité'!$BG21*(1+'Usages mobilité'!$BH21)^(G$6259-$D$6259)/1000</f>
        <v>0</v>
      </c>
      <c r="H6437" s="223">
        <f>H6386*'Usages mobilité'!$BG21*(1+'Usages mobilité'!$BH21)^(H$6259-$D$6259)/1000</f>
        <v>0</v>
      </c>
      <c r="I6437" s="223">
        <f>I6386*'Usages mobilité'!$BG21*(1+'Usages mobilité'!$BH21)^(I$6259-$D$6259)/1000</f>
        <v>0</v>
      </c>
      <c r="J6437" s="223">
        <f>J6386*'Usages mobilité'!$BG21*(1+'Usages mobilité'!$BH21)^(J$6259-$D$6259)/1000</f>
        <v>0</v>
      </c>
      <c r="K6437" s="223">
        <f>K6386*'Usages mobilité'!$BG21*(1+'Usages mobilité'!$BH21)^(K$6259-$D$6259)/1000</f>
        <v>0</v>
      </c>
      <c r="L6437" s="223">
        <f>L6386*'Usages mobilité'!$BG21*(1+'Usages mobilité'!$BH21)^(L$6259-$D$6259)/1000</f>
        <v>0</v>
      </c>
      <c r="M6437" s="223">
        <f>M6386*'Usages mobilité'!$BG21*(1+'Usages mobilité'!$BH21)^(M$6259-$D$6259)/1000</f>
        <v>0</v>
      </c>
      <c r="N6437" s="223">
        <f>N6386*'Usages mobilité'!$BG21*(1+'Usages mobilité'!$BH21)^(N$6259-$D$6259)/1000</f>
        <v>0</v>
      </c>
      <c r="O6437" s="223">
        <f>O6386*'Usages mobilité'!$BG21*(1+'Usages mobilité'!$BH21)^(O$6259-$D$6259)/1000</f>
        <v>0</v>
      </c>
      <c r="P6437" s="223">
        <f>P6386*'Usages mobilité'!$BG21*(1+'Usages mobilité'!$BH21)^(P$6259-$D$6259)/1000</f>
        <v>0</v>
      </c>
      <c r="Q6437" s="223">
        <f>Q6386*'Usages mobilité'!$BG21*(1+'Usages mobilité'!$BH21)^(Q$6259-$D$6259)/1000</f>
        <v>0</v>
      </c>
      <c r="R6437" s="223">
        <f>R6386*'Usages mobilité'!$BG21*(1+'Usages mobilité'!$BH21)^(R$6259-$D$6259)/1000</f>
        <v>0</v>
      </c>
    </row>
    <row r="6438" spans="1:18" hidden="1" outlineLevel="2" x14ac:dyDescent="0.25">
      <c r="A6438" s="222" t="str">
        <f>'Usages mobilité'!A22</f>
        <v>Usage mobilité n°19</v>
      </c>
      <c r="B6438" s="222" t="s">
        <v>645</v>
      </c>
      <c r="C6438" s="222"/>
      <c r="D6438" s="223">
        <f>D6387*'Usages mobilité'!$BG22*(1+'Usages mobilité'!$BH22)^(D$6259-$D$6259)/1000</f>
        <v>0</v>
      </c>
      <c r="E6438" s="223">
        <f>E6387*'Usages mobilité'!$BG22*(1+'Usages mobilité'!$BH22)^(E$6259-$D$6259)/1000</f>
        <v>0</v>
      </c>
      <c r="F6438" s="223">
        <f>F6387*'Usages mobilité'!$BG22*(1+'Usages mobilité'!$BH22)^(F$6259-$D$6259)/1000</f>
        <v>0</v>
      </c>
      <c r="G6438" s="223">
        <f>G6387*'Usages mobilité'!$BG22*(1+'Usages mobilité'!$BH22)^(G$6259-$D$6259)/1000</f>
        <v>0</v>
      </c>
      <c r="H6438" s="223">
        <f>H6387*'Usages mobilité'!$BG22*(1+'Usages mobilité'!$BH22)^(H$6259-$D$6259)/1000</f>
        <v>0</v>
      </c>
      <c r="I6438" s="223">
        <f>I6387*'Usages mobilité'!$BG22*(1+'Usages mobilité'!$BH22)^(I$6259-$D$6259)/1000</f>
        <v>0</v>
      </c>
      <c r="J6438" s="223">
        <f>J6387*'Usages mobilité'!$BG22*(1+'Usages mobilité'!$BH22)^(J$6259-$D$6259)/1000</f>
        <v>0</v>
      </c>
      <c r="K6438" s="223">
        <f>K6387*'Usages mobilité'!$BG22*(1+'Usages mobilité'!$BH22)^(K$6259-$D$6259)/1000</f>
        <v>0</v>
      </c>
      <c r="L6438" s="223">
        <f>L6387*'Usages mobilité'!$BG22*(1+'Usages mobilité'!$BH22)^(L$6259-$D$6259)/1000</f>
        <v>0</v>
      </c>
      <c r="M6438" s="223">
        <f>M6387*'Usages mobilité'!$BG22*(1+'Usages mobilité'!$BH22)^(M$6259-$D$6259)/1000</f>
        <v>0</v>
      </c>
      <c r="N6438" s="223">
        <f>N6387*'Usages mobilité'!$BG22*(1+'Usages mobilité'!$BH22)^(N$6259-$D$6259)/1000</f>
        <v>0</v>
      </c>
      <c r="O6438" s="223">
        <f>O6387*'Usages mobilité'!$BG22*(1+'Usages mobilité'!$BH22)^(O$6259-$D$6259)/1000</f>
        <v>0</v>
      </c>
      <c r="P6438" s="223">
        <f>P6387*'Usages mobilité'!$BG22*(1+'Usages mobilité'!$BH22)^(P$6259-$D$6259)/1000</f>
        <v>0</v>
      </c>
      <c r="Q6438" s="223">
        <f>Q6387*'Usages mobilité'!$BG22*(1+'Usages mobilité'!$BH22)^(Q$6259-$D$6259)/1000</f>
        <v>0</v>
      </c>
      <c r="R6438" s="223">
        <f>R6387*'Usages mobilité'!$BG22*(1+'Usages mobilité'!$BH22)^(R$6259-$D$6259)/1000</f>
        <v>0</v>
      </c>
    </row>
    <row r="6439" spans="1:18" hidden="1" outlineLevel="2" x14ac:dyDescent="0.25">
      <c r="A6439" s="222" t="str">
        <f>'Usages mobilité'!A23</f>
        <v>Usage mobilité n°20</v>
      </c>
      <c r="B6439" s="222" t="s">
        <v>645</v>
      </c>
      <c r="C6439" s="222"/>
      <c r="D6439" s="223">
        <f>D6388*'Usages mobilité'!$BG23*(1+'Usages mobilité'!$BH23)^(D$6259-$D$6259)/1000</f>
        <v>0</v>
      </c>
      <c r="E6439" s="223">
        <f>E6388*'Usages mobilité'!$BG23*(1+'Usages mobilité'!$BH23)^(E$6259-$D$6259)/1000</f>
        <v>0</v>
      </c>
      <c r="F6439" s="223">
        <f>F6388*'Usages mobilité'!$BG23*(1+'Usages mobilité'!$BH23)^(F$6259-$D$6259)/1000</f>
        <v>0</v>
      </c>
      <c r="G6439" s="223">
        <f>G6388*'Usages mobilité'!$BG23*(1+'Usages mobilité'!$BH23)^(G$6259-$D$6259)/1000</f>
        <v>0</v>
      </c>
      <c r="H6439" s="223">
        <f>H6388*'Usages mobilité'!$BG23*(1+'Usages mobilité'!$BH23)^(H$6259-$D$6259)/1000</f>
        <v>0</v>
      </c>
      <c r="I6439" s="223">
        <f>I6388*'Usages mobilité'!$BG23*(1+'Usages mobilité'!$BH23)^(I$6259-$D$6259)/1000</f>
        <v>0</v>
      </c>
      <c r="J6439" s="223">
        <f>J6388*'Usages mobilité'!$BG23*(1+'Usages mobilité'!$BH23)^(J$6259-$D$6259)/1000</f>
        <v>0</v>
      </c>
      <c r="K6439" s="223">
        <f>K6388*'Usages mobilité'!$BG23*(1+'Usages mobilité'!$BH23)^(K$6259-$D$6259)/1000</f>
        <v>0</v>
      </c>
      <c r="L6439" s="223">
        <f>L6388*'Usages mobilité'!$BG23*(1+'Usages mobilité'!$BH23)^(L$6259-$D$6259)/1000</f>
        <v>0</v>
      </c>
      <c r="M6439" s="223">
        <f>M6388*'Usages mobilité'!$BG23*(1+'Usages mobilité'!$BH23)^(M$6259-$D$6259)/1000</f>
        <v>0</v>
      </c>
      <c r="N6439" s="223">
        <f>N6388*'Usages mobilité'!$BG23*(1+'Usages mobilité'!$BH23)^(N$6259-$D$6259)/1000</f>
        <v>0</v>
      </c>
      <c r="O6439" s="223">
        <f>O6388*'Usages mobilité'!$BG23*(1+'Usages mobilité'!$BH23)^(O$6259-$D$6259)/1000</f>
        <v>0</v>
      </c>
      <c r="P6439" s="223">
        <f>P6388*'Usages mobilité'!$BG23*(1+'Usages mobilité'!$BH23)^(P$6259-$D$6259)/1000</f>
        <v>0</v>
      </c>
      <c r="Q6439" s="223">
        <f>Q6388*'Usages mobilité'!$BG23*(1+'Usages mobilité'!$BH23)^(Q$6259-$D$6259)/1000</f>
        <v>0</v>
      </c>
      <c r="R6439" s="223">
        <f>R6388*'Usages mobilité'!$BG23*(1+'Usages mobilité'!$BH23)^(R$6259-$D$6259)/1000</f>
        <v>0</v>
      </c>
    </row>
    <row r="6440" spans="1:18" hidden="1" outlineLevel="2" x14ac:dyDescent="0.25">
      <c r="A6440" s="222" t="str">
        <f>'Usages mobilité'!A24</f>
        <v>Usage mobilité n°21</v>
      </c>
      <c r="B6440" s="222" t="s">
        <v>645</v>
      </c>
      <c r="C6440" s="222"/>
      <c r="D6440" s="223">
        <f>D6389*'Usages mobilité'!$BG24*(1+'Usages mobilité'!$BH24)^(D$6259-$D$6259)/1000</f>
        <v>0</v>
      </c>
      <c r="E6440" s="223">
        <f>E6389*'Usages mobilité'!$BG24*(1+'Usages mobilité'!$BH24)^(E$6259-$D$6259)/1000</f>
        <v>0</v>
      </c>
      <c r="F6440" s="223">
        <f>F6389*'Usages mobilité'!$BG24*(1+'Usages mobilité'!$BH24)^(F$6259-$D$6259)/1000</f>
        <v>0</v>
      </c>
      <c r="G6440" s="223">
        <f>G6389*'Usages mobilité'!$BG24*(1+'Usages mobilité'!$BH24)^(G$6259-$D$6259)/1000</f>
        <v>0</v>
      </c>
      <c r="H6440" s="223">
        <f>H6389*'Usages mobilité'!$BG24*(1+'Usages mobilité'!$BH24)^(H$6259-$D$6259)/1000</f>
        <v>0</v>
      </c>
      <c r="I6440" s="223">
        <f>I6389*'Usages mobilité'!$BG24*(1+'Usages mobilité'!$BH24)^(I$6259-$D$6259)/1000</f>
        <v>0</v>
      </c>
      <c r="J6440" s="223">
        <f>J6389*'Usages mobilité'!$BG24*(1+'Usages mobilité'!$BH24)^(J$6259-$D$6259)/1000</f>
        <v>0</v>
      </c>
      <c r="K6440" s="223">
        <f>K6389*'Usages mobilité'!$BG24*(1+'Usages mobilité'!$BH24)^(K$6259-$D$6259)/1000</f>
        <v>0</v>
      </c>
      <c r="L6440" s="223">
        <f>L6389*'Usages mobilité'!$BG24*(1+'Usages mobilité'!$BH24)^(L$6259-$D$6259)/1000</f>
        <v>0</v>
      </c>
      <c r="M6440" s="223">
        <f>M6389*'Usages mobilité'!$BG24*(1+'Usages mobilité'!$BH24)^(M$6259-$D$6259)/1000</f>
        <v>0</v>
      </c>
      <c r="N6440" s="223">
        <f>N6389*'Usages mobilité'!$BG24*(1+'Usages mobilité'!$BH24)^(N$6259-$D$6259)/1000</f>
        <v>0</v>
      </c>
      <c r="O6440" s="223">
        <f>O6389*'Usages mobilité'!$BG24*(1+'Usages mobilité'!$BH24)^(O$6259-$D$6259)/1000</f>
        <v>0</v>
      </c>
      <c r="P6440" s="223">
        <f>P6389*'Usages mobilité'!$BG24*(1+'Usages mobilité'!$BH24)^(P$6259-$D$6259)/1000</f>
        <v>0</v>
      </c>
      <c r="Q6440" s="223">
        <f>Q6389*'Usages mobilité'!$BG24*(1+'Usages mobilité'!$BH24)^(Q$6259-$D$6259)/1000</f>
        <v>0</v>
      </c>
      <c r="R6440" s="223">
        <f>R6389*'Usages mobilité'!$BG24*(1+'Usages mobilité'!$BH24)^(R$6259-$D$6259)/1000</f>
        <v>0</v>
      </c>
    </row>
    <row r="6441" spans="1:18" hidden="1" outlineLevel="2" x14ac:dyDescent="0.25">
      <c r="A6441" s="222" t="str">
        <f>'Usages mobilité'!A25</f>
        <v>Usage mobilité n°22</v>
      </c>
      <c r="B6441" s="222" t="s">
        <v>645</v>
      </c>
      <c r="C6441" s="222"/>
      <c r="D6441" s="223">
        <f>D6390*'Usages mobilité'!$BG25*(1+'Usages mobilité'!$BH25)^(D$6259-$D$6259)/1000</f>
        <v>0</v>
      </c>
      <c r="E6441" s="223">
        <f>E6390*'Usages mobilité'!$BG25*(1+'Usages mobilité'!$BH25)^(E$6259-$D$6259)/1000</f>
        <v>0</v>
      </c>
      <c r="F6441" s="223">
        <f>F6390*'Usages mobilité'!$BG25*(1+'Usages mobilité'!$BH25)^(F$6259-$D$6259)/1000</f>
        <v>0</v>
      </c>
      <c r="G6441" s="223">
        <f>G6390*'Usages mobilité'!$BG25*(1+'Usages mobilité'!$BH25)^(G$6259-$D$6259)/1000</f>
        <v>0</v>
      </c>
      <c r="H6441" s="223">
        <f>H6390*'Usages mobilité'!$BG25*(1+'Usages mobilité'!$BH25)^(H$6259-$D$6259)/1000</f>
        <v>0</v>
      </c>
      <c r="I6441" s="223">
        <f>I6390*'Usages mobilité'!$BG25*(1+'Usages mobilité'!$BH25)^(I$6259-$D$6259)/1000</f>
        <v>0</v>
      </c>
      <c r="J6441" s="223">
        <f>J6390*'Usages mobilité'!$BG25*(1+'Usages mobilité'!$BH25)^(J$6259-$D$6259)/1000</f>
        <v>0</v>
      </c>
      <c r="K6441" s="223">
        <f>K6390*'Usages mobilité'!$BG25*(1+'Usages mobilité'!$BH25)^(K$6259-$D$6259)/1000</f>
        <v>0</v>
      </c>
      <c r="L6441" s="223">
        <f>L6390*'Usages mobilité'!$BG25*(1+'Usages mobilité'!$BH25)^(L$6259-$D$6259)/1000</f>
        <v>0</v>
      </c>
      <c r="M6441" s="223">
        <f>M6390*'Usages mobilité'!$BG25*(1+'Usages mobilité'!$BH25)^(M$6259-$D$6259)/1000</f>
        <v>0</v>
      </c>
      <c r="N6441" s="223">
        <f>N6390*'Usages mobilité'!$BG25*(1+'Usages mobilité'!$BH25)^(N$6259-$D$6259)/1000</f>
        <v>0</v>
      </c>
      <c r="O6441" s="223">
        <f>O6390*'Usages mobilité'!$BG25*(1+'Usages mobilité'!$BH25)^(O$6259-$D$6259)/1000</f>
        <v>0</v>
      </c>
      <c r="P6441" s="223">
        <f>P6390*'Usages mobilité'!$BG25*(1+'Usages mobilité'!$BH25)^(P$6259-$D$6259)/1000</f>
        <v>0</v>
      </c>
      <c r="Q6441" s="223">
        <f>Q6390*'Usages mobilité'!$BG25*(1+'Usages mobilité'!$BH25)^(Q$6259-$D$6259)/1000</f>
        <v>0</v>
      </c>
      <c r="R6441" s="223">
        <f>R6390*'Usages mobilité'!$BG25*(1+'Usages mobilité'!$BH25)^(R$6259-$D$6259)/1000</f>
        <v>0</v>
      </c>
    </row>
    <row r="6442" spans="1:18" hidden="1" outlineLevel="2" x14ac:dyDescent="0.25">
      <c r="A6442" s="222" t="str">
        <f>'Usages mobilité'!A26</f>
        <v>Usage mobilité n°23</v>
      </c>
      <c r="B6442" s="222" t="s">
        <v>645</v>
      </c>
      <c r="C6442" s="222"/>
      <c r="D6442" s="223">
        <f>D6391*'Usages mobilité'!$BG26*(1+'Usages mobilité'!$BH26)^(D$6259-$D$6259)/1000</f>
        <v>0</v>
      </c>
      <c r="E6442" s="223">
        <f>E6391*'Usages mobilité'!$BG26*(1+'Usages mobilité'!$BH26)^(E$6259-$D$6259)/1000</f>
        <v>0</v>
      </c>
      <c r="F6442" s="223">
        <f>F6391*'Usages mobilité'!$BG26*(1+'Usages mobilité'!$BH26)^(F$6259-$D$6259)/1000</f>
        <v>0</v>
      </c>
      <c r="G6442" s="223">
        <f>G6391*'Usages mobilité'!$BG26*(1+'Usages mobilité'!$BH26)^(G$6259-$D$6259)/1000</f>
        <v>0</v>
      </c>
      <c r="H6442" s="223">
        <f>H6391*'Usages mobilité'!$BG26*(1+'Usages mobilité'!$BH26)^(H$6259-$D$6259)/1000</f>
        <v>0</v>
      </c>
      <c r="I6442" s="223">
        <f>I6391*'Usages mobilité'!$BG26*(1+'Usages mobilité'!$BH26)^(I$6259-$D$6259)/1000</f>
        <v>0</v>
      </c>
      <c r="J6442" s="223">
        <f>J6391*'Usages mobilité'!$BG26*(1+'Usages mobilité'!$BH26)^(J$6259-$D$6259)/1000</f>
        <v>0</v>
      </c>
      <c r="K6442" s="223">
        <f>K6391*'Usages mobilité'!$BG26*(1+'Usages mobilité'!$BH26)^(K$6259-$D$6259)/1000</f>
        <v>0</v>
      </c>
      <c r="L6442" s="223">
        <f>L6391*'Usages mobilité'!$BG26*(1+'Usages mobilité'!$BH26)^(L$6259-$D$6259)/1000</f>
        <v>0</v>
      </c>
      <c r="M6442" s="223">
        <f>M6391*'Usages mobilité'!$BG26*(1+'Usages mobilité'!$BH26)^(M$6259-$D$6259)/1000</f>
        <v>0</v>
      </c>
      <c r="N6442" s="223">
        <f>N6391*'Usages mobilité'!$BG26*(1+'Usages mobilité'!$BH26)^(N$6259-$D$6259)/1000</f>
        <v>0</v>
      </c>
      <c r="O6442" s="223">
        <f>O6391*'Usages mobilité'!$BG26*(1+'Usages mobilité'!$BH26)^(O$6259-$D$6259)/1000</f>
        <v>0</v>
      </c>
      <c r="P6442" s="223">
        <f>P6391*'Usages mobilité'!$BG26*(1+'Usages mobilité'!$BH26)^(P$6259-$D$6259)/1000</f>
        <v>0</v>
      </c>
      <c r="Q6442" s="223">
        <f>Q6391*'Usages mobilité'!$BG26*(1+'Usages mobilité'!$BH26)^(Q$6259-$D$6259)/1000</f>
        <v>0</v>
      </c>
      <c r="R6442" s="223">
        <f>R6391*'Usages mobilité'!$BG26*(1+'Usages mobilité'!$BH26)^(R$6259-$D$6259)/1000</f>
        <v>0</v>
      </c>
    </row>
    <row r="6443" spans="1:18" hidden="1" outlineLevel="2" x14ac:dyDescent="0.25">
      <c r="A6443" s="222" t="str">
        <f>'Usages mobilité'!A27</f>
        <v>Usage mobilité n°24</v>
      </c>
      <c r="B6443" s="222" t="s">
        <v>645</v>
      </c>
      <c r="C6443" s="222"/>
      <c r="D6443" s="223">
        <f>D6392*'Usages mobilité'!$BG27*(1+'Usages mobilité'!$BH27)^(D$6259-$D$6259)/1000</f>
        <v>0</v>
      </c>
      <c r="E6443" s="223">
        <f>E6392*'Usages mobilité'!$BG27*(1+'Usages mobilité'!$BH27)^(E$6259-$D$6259)/1000</f>
        <v>0</v>
      </c>
      <c r="F6443" s="223">
        <f>F6392*'Usages mobilité'!$BG27*(1+'Usages mobilité'!$BH27)^(F$6259-$D$6259)/1000</f>
        <v>0</v>
      </c>
      <c r="G6443" s="223">
        <f>G6392*'Usages mobilité'!$BG27*(1+'Usages mobilité'!$BH27)^(G$6259-$D$6259)/1000</f>
        <v>0</v>
      </c>
      <c r="H6443" s="223">
        <f>H6392*'Usages mobilité'!$BG27*(1+'Usages mobilité'!$BH27)^(H$6259-$D$6259)/1000</f>
        <v>0</v>
      </c>
      <c r="I6443" s="223">
        <f>I6392*'Usages mobilité'!$BG27*(1+'Usages mobilité'!$BH27)^(I$6259-$D$6259)/1000</f>
        <v>0</v>
      </c>
      <c r="J6443" s="223">
        <f>J6392*'Usages mobilité'!$BG27*(1+'Usages mobilité'!$BH27)^(J$6259-$D$6259)/1000</f>
        <v>0</v>
      </c>
      <c r="K6443" s="223">
        <f>K6392*'Usages mobilité'!$BG27*(1+'Usages mobilité'!$BH27)^(K$6259-$D$6259)/1000</f>
        <v>0</v>
      </c>
      <c r="L6443" s="223">
        <f>L6392*'Usages mobilité'!$BG27*(1+'Usages mobilité'!$BH27)^(L$6259-$D$6259)/1000</f>
        <v>0</v>
      </c>
      <c r="M6443" s="223">
        <f>M6392*'Usages mobilité'!$BG27*(1+'Usages mobilité'!$BH27)^(M$6259-$D$6259)/1000</f>
        <v>0</v>
      </c>
      <c r="N6443" s="223">
        <f>N6392*'Usages mobilité'!$BG27*(1+'Usages mobilité'!$BH27)^(N$6259-$D$6259)/1000</f>
        <v>0</v>
      </c>
      <c r="O6443" s="223">
        <f>O6392*'Usages mobilité'!$BG27*(1+'Usages mobilité'!$BH27)^(O$6259-$D$6259)/1000</f>
        <v>0</v>
      </c>
      <c r="P6443" s="223">
        <f>P6392*'Usages mobilité'!$BG27*(1+'Usages mobilité'!$BH27)^(P$6259-$D$6259)/1000</f>
        <v>0</v>
      </c>
      <c r="Q6443" s="223">
        <f>Q6392*'Usages mobilité'!$BG27*(1+'Usages mobilité'!$BH27)^(Q$6259-$D$6259)/1000</f>
        <v>0</v>
      </c>
      <c r="R6443" s="223">
        <f>R6392*'Usages mobilité'!$BG27*(1+'Usages mobilité'!$BH27)^(R$6259-$D$6259)/1000</f>
        <v>0</v>
      </c>
    </row>
    <row r="6444" spans="1:18" hidden="1" outlineLevel="2" x14ac:dyDescent="0.25">
      <c r="A6444" s="222" t="str">
        <f>'Usages mobilité'!A28</f>
        <v>Usage mobilité n°25</v>
      </c>
      <c r="B6444" s="222" t="s">
        <v>645</v>
      </c>
      <c r="C6444" s="222"/>
      <c r="D6444" s="223">
        <f>D6393*'Usages mobilité'!$BG28*(1+'Usages mobilité'!$BH28)^(D$6259-$D$6259)/1000</f>
        <v>0</v>
      </c>
      <c r="E6444" s="223">
        <f>E6393*'Usages mobilité'!$BG28*(1+'Usages mobilité'!$BH28)^(E$6259-$D$6259)/1000</f>
        <v>0</v>
      </c>
      <c r="F6444" s="223">
        <f>F6393*'Usages mobilité'!$BG28*(1+'Usages mobilité'!$BH28)^(F$6259-$D$6259)/1000</f>
        <v>0</v>
      </c>
      <c r="G6444" s="223">
        <f>G6393*'Usages mobilité'!$BG28*(1+'Usages mobilité'!$BH28)^(G$6259-$D$6259)/1000</f>
        <v>0</v>
      </c>
      <c r="H6444" s="223">
        <f>H6393*'Usages mobilité'!$BG28*(1+'Usages mobilité'!$BH28)^(H$6259-$D$6259)/1000</f>
        <v>0</v>
      </c>
      <c r="I6444" s="223">
        <f>I6393*'Usages mobilité'!$BG28*(1+'Usages mobilité'!$BH28)^(I$6259-$D$6259)/1000</f>
        <v>0</v>
      </c>
      <c r="J6444" s="223">
        <f>J6393*'Usages mobilité'!$BG28*(1+'Usages mobilité'!$BH28)^(J$6259-$D$6259)/1000</f>
        <v>0</v>
      </c>
      <c r="K6444" s="223">
        <f>K6393*'Usages mobilité'!$BG28*(1+'Usages mobilité'!$BH28)^(K$6259-$D$6259)/1000</f>
        <v>0</v>
      </c>
      <c r="L6444" s="223">
        <f>L6393*'Usages mobilité'!$BG28*(1+'Usages mobilité'!$BH28)^(L$6259-$D$6259)/1000</f>
        <v>0</v>
      </c>
      <c r="M6444" s="223">
        <f>M6393*'Usages mobilité'!$BG28*(1+'Usages mobilité'!$BH28)^(M$6259-$D$6259)/1000</f>
        <v>0</v>
      </c>
      <c r="N6444" s="223">
        <f>N6393*'Usages mobilité'!$BG28*(1+'Usages mobilité'!$BH28)^(N$6259-$D$6259)/1000</f>
        <v>0</v>
      </c>
      <c r="O6444" s="223">
        <f>O6393*'Usages mobilité'!$BG28*(1+'Usages mobilité'!$BH28)^(O$6259-$D$6259)/1000</f>
        <v>0</v>
      </c>
      <c r="P6444" s="223">
        <f>P6393*'Usages mobilité'!$BG28*(1+'Usages mobilité'!$BH28)^(P$6259-$D$6259)/1000</f>
        <v>0</v>
      </c>
      <c r="Q6444" s="223">
        <f>Q6393*'Usages mobilité'!$BG28*(1+'Usages mobilité'!$BH28)^(Q$6259-$D$6259)/1000</f>
        <v>0</v>
      </c>
      <c r="R6444" s="223">
        <f>R6393*'Usages mobilité'!$BG28*(1+'Usages mobilité'!$BH28)^(R$6259-$D$6259)/1000</f>
        <v>0</v>
      </c>
    </row>
    <row r="6445" spans="1:18" hidden="1" outlineLevel="2" x14ac:dyDescent="0.25">
      <c r="A6445" s="222" t="str">
        <f>'Usages mobilité'!A29</f>
        <v>Usage mobilité n°26</v>
      </c>
      <c r="B6445" s="222" t="s">
        <v>645</v>
      </c>
      <c r="C6445" s="222"/>
      <c r="D6445" s="223">
        <f>D6394*'Usages mobilité'!$BG29*(1+'Usages mobilité'!$BH29)^(D$6259-$D$6259)/1000</f>
        <v>0</v>
      </c>
      <c r="E6445" s="223">
        <f>E6394*'Usages mobilité'!$BG29*(1+'Usages mobilité'!$BH29)^(E$6259-$D$6259)/1000</f>
        <v>0</v>
      </c>
      <c r="F6445" s="223">
        <f>F6394*'Usages mobilité'!$BG29*(1+'Usages mobilité'!$BH29)^(F$6259-$D$6259)/1000</f>
        <v>0</v>
      </c>
      <c r="G6445" s="223">
        <f>G6394*'Usages mobilité'!$BG29*(1+'Usages mobilité'!$BH29)^(G$6259-$D$6259)/1000</f>
        <v>0</v>
      </c>
      <c r="H6445" s="223">
        <f>H6394*'Usages mobilité'!$BG29*(1+'Usages mobilité'!$BH29)^(H$6259-$D$6259)/1000</f>
        <v>0</v>
      </c>
      <c r="I6445" s="223">
        <f>I6394*'Usages mobilité'!$BG29*(1+'Usages mobilité'!$BH29)^(I$6259-$D$6259)/1000</f>
        <v>0</v>
      </c>
      <c r="J6445" s="223">
        <f>J6394*'Usages mobilité'!$BG29*(1+'Usages mobilité'!$BH29)^(J$6259-$D$6259)/1000</f>
        <v>0</v>
      </c>
      <c r="K6445" s="223">
        <f>K6394*'Usages mobilité'!$BG29*(1+'Usages mobilité'!$BH29)^(K$6259-$D$6259)/1000</f>
        <v>0</v>
      </c>
      <c r="L6445" s="223">
        <f>L6394*'Usages mobilité'!$BG29*(1+'Usages mobilité'!$BH29)^(L$6259-$D$6259)/1000</f>
        <v>0</v>
      </c>
      <c r="M6445" s="223">
        <f>M6394*'Usages mobilité'!$BG29*(1+'Usages mobilité'!$BH29)^(M$6259-$D$6259)/1000</f>
        <v>0</v>
      </c>
      <c r="N6445" s="223">
        <f>N6394*'Usages mobilité'!$BG29*(1+'Usages mobilité'!$BH29)^(N$6259-$D$6259)/1000</f>
        <v>0</v>
      </c>
      <c r="O6445" s="223">
        <f>O6394*'Usages mobilité'!$BG29*(1+'Usages mobilité'!$BH29)^(O$6259-$D$6259)/1000</f>
        <v>0</v>
      </c>
      <c r="P6445" s="223">
        <f>P6394*'Usages mobilité'!$BG29*(1+'Usages mobilité'!$BH29)^(P$6259-$D$6259)/1000</f>
        <v>0</v>
      </c>
      <c r="Q6445" s="223">
        <f>Q6394*'Usages mobilité'!$BG29*(1+'Usages mobilité'!$BH29)^(Q$6259-$D$6259)/1000</f>
        <v>0</v>
      </c>
      <c r="R6445" s="223">
        <f>R6394*'Usages mobilité'!$BG29*(1+'Usages mobilité'!$BH29)^(R$6259-$D$6259)/1000</f>
        <v>0</v>
      </c>
    </row>
    <row r="6446" spans="1:18" hidden="1" outlineLevel="2" x14ac:dyDescent="0.25">
      <c r="A6446" s="222" t="str">
        <f>'Usages mobilité'!A30</f>
        <v>Usage mobilité n°27</v>
      </c>
      <c r="B6446" s="222" t="s">
        <v>645</v>
      </c>
      <c r="C6446" s="222"/>
      <c r="D6446" s="223">
        <f>D6395*'Usages mobilité'!$BG30*(1+'Usages mobilité'!$BH30)^(D$6259-$D$6259)/1000</f>
        <v>0</v>
      </c>
      <c r="E6446" s="223">
        <f>E6395*'Usages mobilité'!$BG30*(1+'Usages mobilité'!$BH30)^(E$6259-$D$6259)/1000</f>
        <v>0</v>
      </c>
      <c r="F6446" s="223">
        <f>F6395*'Usages mobilité'!$BG30*(1+'Usages mobilité'!$BH30)^(F$6259-$D$6259)/1000</f>
        <v>0</v>
      </c>
      <c r="G6446" s="223">
        <f>G6395*'Usages mobilité'!$BG30*(1+'Usages mobilité'!$BH30)^(G$6259-$D$6259)/1000</f>
        <v>0</v>
      </c>
      <c r="H6446" s="223">
        <f>H6395*'Usages mobilité'!$BG30*(1+'Usages mobilité'!$BH30)^(H$6259-$D$6259)/1000</f>
        <v>0</v>
      </c>
      <c r="I6446" s="223">
        <f>I6395*'Usages mobilité'!$BG30*(1+'Usages mobilité'!$BH30)^(I$6259-$D$6259)/1000</f>
        <v>0</v>
      </c>
      <c r="J6446" s="223">
        <f>J6395*'Usages mobilité'!$BG30*(1+'Usages mobilité'!$BH30)^(J$6259-$D$6259)/1000</f>
        <v>0</v>
      </c>
      <c r="K6446" s="223">
        <f>K6395*'Usages mobilité'!$BG30*(1+'Usages mobilité'!$BH30)^(K$6259-$D$6259)/1000</f>
        <v>0</v>
      </c>
      <c r="L6446" s="223">
        <f>L6395*'Usages mobilité'!$BG30*(1+'Usages mobilité'!$BH30)^(L$6259-$D$6259)/1000</f>
        <v>0</v>
      </c>
      <c r="M6446" s="223">
        <f>M6395*'Usages mobilité'!$BG30*(1+'Usages mobilité'!$BH30)^(M$6259-$D$6259)/1000</f>
        <v>0</v>
      </c>
      <c r="N6446" s="223">
        <f>N6395*'Usages mobilité'!$BG30*(1+'Usages mobilité'!$BH30)^(N$6259-$D$6259)/1000</f>
        <v>0</v>
      </c>
      <c r="O6446" s="223">
        <f>O6395*'Usages mobilité'!$BG30*(1+'Usages mobilité'!$BH30)^(O$6259-$D$6259)/1000</f>
        <v>0</v>
      </c>
      <c r="P6446" s="223">
        <f>P6395*'Usages mobilité'!$BG30*(1+'Usages mobilité'!$BH30)^(P$6259-$D$6259)/1000</f>
        <v>0</v>
      </c>
      <c r="Q6446" s="223">
        <f>Q6395*'Usages mobilité'!$BG30*(1+'Usages mobilité'!$BH30)^(Q$6259-$D$6259)/1000</f>
        <v>0</v>
      </c>
      <c r="R6446" s="223">
        <f>R6395*'Usages mobilité'!$BG30*(1+'Usages mobilité'!$BH30)^(R$6259-$D$6259)/1000</f>
        <v>0</v>
      </c>
    </row>
    <row r="6447" spans="1:18" hidden="1" outlineLevel="2" x14ac:dyDescent="0.25">
      <c r="A6447" s="222" t="str">
        <f>'Usages mobilité'!A31</f>
        <v>Usage mobilité n°28</v>
      </c>
      <c r="B6447" s="222" t="s">
        <v>645</v>
      </c>
      <c r="C6447" s="222"/>
      <c r="D6447" s="223">
        <f>D6396*'Usages mobilité'!$BG31*(1+'Usages mobilité'!$BH31)^(D$6259-$D$6259)/1000</f>
        <v>0</v>
      </c>
      <c r="E6447" s="223">
        <f>E6396*'Usages mobilité'!$BG31*(1+'Usages mobilité'!$BH31)^(E$6259-$D$6259)/1000</f>
        <v>0</v>
      </c>
      <c r="F6447" s="223">
        <f>F6396*'Usages mobilité'!$BG31*(1+'Usages mobilité'!$BH31)^(F$6259-$D$6259)/1000</f>
        <v>0</v>
      </c>
      <c r="G6447" s="223">
        <f>G6396*'Usages mobilité'!$BG31*(1+'Usages mobilité'!$BH31)^(G$6259-$D$6259)/1000</f>
        <v>0</v>
      </c>
      <c r="H6447" s="223">
        <f>H6396*'Usages mobilité'!$BG31*(1+'Usages mobilité'!$BH31)^(H$6259-$D$6259)/1000</f>
        <v>0</v>
      </c>
      <c r="I6447" s="223">
        <f>I6396*'Usages mobilité'!$BG31*(1+'Usages mobilité'!$BH31)^(I$6259-$D$6259)/1000</f>
        <v>0</v>
      </c>
      <c r="J6447" s="223">
        <f>J6396*'Usages mobilité'!$BG31*(1+'Usages mobilité'!$BH31)^(J$6259-$D$6259)/1000</f>
        <v>0</v>
      </c>
      <c r="K6447" s="223">
        <f>K6396*'Usages mobilité'!$BG31*(1+'Usages mobilité'!$BH31)^(K$6259-$D$6259)/1000</f>
        <v>0</v>
      </c>
      <c r="L6447" s="223">
        <f>L6396*'Usages mobilité'!$BG31*(1+'Usages mobilité'!$BH31)^(L$6259-$D$6259)/1000</f>
        <v>0</v>
      </c>
      <c r="M6447" s="223">
        <f>M6396*'Usages mobilité'!$BG31*(1+'Usages mobilité'!$BH31)^(M$6259-$D$6259)/1000</f>
        <v>0</v>
      </c>
      <c r="N6447" s="223">
        <f>N6396*'Usages mobilité'!$BG31*(1+'Usages mobilité'!$BH31)^(N$6259-$D$6259)/1000</f>
        <v>0</v>
      </c>
      <c r="O6447" s="223">
        <f>O6396*'Usages mobilité'!$BG31*(1+'Usages mobilité'!$BH31)^(O$6259-$D$6259)/1000</f>
        <v>0</v>
      </c>
      <c r="P6447" s="223">
        <f>P6396*'Usages mobilité'!$BG31*(1+'Usages mobilité'!$BH31)^(P$6259-$D$6259)/1000</f>
        <v>0</v>
      </c>
      <c r="Q6447" s="223">
        <f>Q6396*'Usages mobilité'!$BG31*(1+'Usages mobilité'!$BH31)^(Q$6259-$D$6259)/1000</f>
        <v>0</v>
      </c>
      <c r="R6447" s="223">
        <f>R6396*'Usages mobilité'!$BG31*(1+'Usages mobilité'!$BH31)^(R$6259-$D$6259)/1000</f>
        <v>0</v>
      </c>
    </row>
    <row r="6448" spans="1:18" hidden="1" outlineLevel="2" x14ac:dyDescent="0.25">
      <c r="A6448" s="222" t="str">
        <f>'Usages mobilité'!A32</f>
        <v>Usage mobilité n°29</v>
      </c>
      <c r="B6448" s="222" t="s">
        <v>645</v>
      </c>
      <c r="C6448" s="222"/>
      <c r="D6448" s="223">
        <f>D6397*'Usages mobilité'!$BG32*(1+'Usages mobilité'!$BH32)^(D$6259-$D$6259)/1000</f>
        <v>0</v>
      </c>
      <c r="E6448" s="223">
        <f>E6397*'Usages mobilité'!$BG32*(1+'Usages mobilité'!$BH32)^(E$6259-$D$6259)/1000</f>
        <v>0</v>
      </c>
      <c r="F6448" s="223">
        <f>F6397*'Usages mobilité'!$BG32*(1+'Usages mobilité'!$BH32)^(F$6259-$D$6259)/1000</f>
        <v>0</v>
      </c>
      <c r="G6448" s="223">
        <f>G6397*'Usages mobilité'!$BG32*(1+'Usages mobilité'!$BH32)^(G$6259-$D$6259)/1000</f>
        <v>0</v>
      </c>
      <c r="H6448" s="223">
        <f>H6397*'Usages mobilité'!$BG32*(1+'Usages mobilité'!$BH32)^(H$6259-$D$6259)/1000</f>
        <v>0</v>
      </c>
      <c r="I6448" s="223">
        <f>I6397*'Usages mobilité'!$BG32*(1+'Usages mobilité'!$BH32)^(I$6259-$D$6259)/1000</f>
        <v>0</v>
      </c>
      <c r="J6448" s="223">
        <f>J6397*'Usages mobilité'!$BG32*(1+'Usages mobilité'!$BH32)^(J$6259-$D$6259)/1000</f>
        <v>0</v>
      </c>
      <c r="K6448" s="223">
        <f>K6397*'Usages mobilité'!$BG32*(1+'Usages mobilité'!$BH32)^(K$6259-$D$6259)/1000</f>
        <v>0</v>
      </c>
      <c r="L6448" s="223">
        <f>L6397*'Usages mobilité'!$BG32*(1+'Usages mobilité'!$BH32)^(L$6259-$D$6259)/1000</f>
        <v>0</v>
      </c>
      <c r="M6448" s="223">
        <f>M6397*'Usages mobilité'!$BG32*(1+'Usages mobilité'!$BH32)^(M$6259-$D$6259)/1000</f>
        <v>0</v>
      </c>
      <c r="N6448" s="223">
        <f>N6397*'Usages mobilité'!$BG32*(1+'Usages mobilité'!$BH32)^(N$6259-$D$6259)/1000</f>
        <v>0</v>
      </c>
      <c r="O6448" s="223">
        <f>O6397*'Usages mobilité'!$BG32*(1+'Usages mobilité'!$BH32)^(O$6259-$D$6259)/1000</f>
        <v>0</v>
      </c>
      <c r="P6448" s="223">
        <f>P6397*'Usages mobilité'!$BG32*(1+'Usages mobilité'!$BH32)^(P$6259-$D$6259)/1000</f>
        <v>0</v>
      </c>
      <c r="Q6448" s="223">
        <f>Q6397*'Usages mobilité'!$BG32*(1+'Usages mobilité'!$BH32)^(Q$6259-$D$6259)/1000</f>
        <v>0</v>
      </c>
      <c r="R6448" s="223">
        <f>R6397*'Usages mobilité'!$BG32*(1+'Usages mobilité'!$BH32)^(R$6259-$D$6259)/1000</f>
        <v>0</v>
      </c>
    </row>
    <row r="6449" spans="1:18" hidden="1" outlineLevel="2" x14ac:dyDescent="0.25">
      <c r="A6449" s="222" t="str">
        <f>'Usages mobilité'!A33</f>
        <v>Usage mobilité n°30</v>
      </c>
      <c r="B6449" s="222" t="s">
        <v>645</v>
      </c>
      <c r="C6449" s="222"/>
      <c r="D6449" s="223">
        <f>D6398*'Usages mobilité'!$BG33*(1+'Usages mobilité'!$BH33)^(D$6259-$D$6259)/1000</f>
        <v>0</v>
      </c>
      <c r="E6449" s="223">
        <f>E6398*'Usages mobilité'!$BG33*(1+'Usages mobilité'!$BH33)^(E$6259-$D$6259)/1000</f>
        <v>0</v>
      </c>
      <c r="F6449" s="223">
        <f>F6398*'Usages mobilité'!$BG33*(1+'Usages mobilité'!$BH33)^(F$6259-$D$6259)/1000</f>
        <v>0</v>
      </c>
      <c r="G6449" s="223">
        <f>G6398*'Usages mobilité'!$BG33*(1+'Usages mobilité'!$BH33)^(G$6259-$D$6259)/1000</f>
        <v>0</v>
      </c>
      <c r="H6449" s="223">
        <f>H6398*'Usages mobilité'!$BG33*(1+'Usages mobilité'!$BH33)^(H$6259-$D$6259)/1000</f>
        <v>0</v>
      </c>
      <c r="I6449" s="223">
        <f>I6398*'Usages mobilité'!$BG33*(1+'Usages mobilité'!$BH33)^(I$6259-$D$6259)/1000</f>
        <v>0</v>
      </c>
      <c r="J6449" s="223">
        <f>J6398*'Usages mobilité'!$BG33*(1+'Usages mobilité'!$BH33)^(J$6259-$D$6259)/1000</f>
        <v>0</v>
      </c>
      <c r="K6449" s="223">
        <f>K6398*'Usages mobilité'!$BG33*(1+'Usages mobilité'!$BH33)^(K$6259-$D$6259)/1000</f>
        <v>0</v>
      </c>
      <c r="L6449" s="223">
        <f>L6398*'Usages mobilité'!$BG33*(1+'Usages mobilité'!$BH33)^(L$6259-$D$6259)/1000</f>
        <v>0</v>
      </c>
      <c r="M6449" s="223">
        <f>M6398*'Usages mobilité'!$BG33*(1+'Usages mobilité'!$BH33)^(M$6259-$D$6259)/1000</f>
        <v>0</v>
      </c>
      <c r="N6449" s="223">
        <f>N6398*'Usages mobilité'!$BG33*(1+'Usages mobilité'!$BH33)^(N$6259-$D$6259)/1000</f>
        <v>0</v>
      </c>
      <c r="O6449" s="223">
        <f>O6398*'Usages mobilité'!$BG33*(1+'Usages mobilité'!$BH33)^(O$6259-$D$6259)/1000</f>
        <v>0</v>
      </c>
      <c r="P6449" s="223">
        <f>P6398*'Usages mobilité'!$BG33*(1+'Usages mobilité'!$BH33)^(P$6259-$D$6259)/1000</f>
        <v>0</v>
      </c>
      <c r="Q6449" s="223">
        <f>Q6398*'Usages mobilité'!$BG33*(1+'Usages mobilité'!$BH33)^(Q$6259-$D$6259)/1000</f>
        <v>0</v>
      </c>
      <c r="R6449" s="223">
        <f>R6398*'Usages mobilité'!$BG33*(1+'Usages mobilité'!$BH33)^(R$6259-$D$6259)/1000</f>
        <v>0</v>
      </c>
    </row>
    <row r="6450" spans="1:18" hidden="1" outlineLevel="2" x14ac:dyDescent="0.25">
      <c r="A6450" s="222" t="str">
        <f>'Usages mobilité'!A34</f>
        <v>Usage mobilité n°31</v>
      </c>
      <c r="B6450" s="222" t="s">
        <v>645</v>
      </c>
      <c r="C6450" s="222"/>
      <c r="D6450" s="223">
        <f>D6399*'Usages mobilité'!$BG34*(1+'Usages mobilité'!$BH34)^(D$6259-$D$6259)/1000</f>
        <v>0</v>
      </c>
      <c r="E6450" s="223">
        <f>E6399*'Usages mobilité'!$BG34*(1+'Usages mobilité'!$BH34)^(E$6259-$D$6259)/1000</f>
        <v>0</v>
      </c>
      <c r="F6450" s="223">
        <f>F6399*'Usages mobilité'!$BG34*(1+'Usages mobilité'!$BH34)^(F$6259-$D$6259)/1000</f>
        <v>0</v>
      </c>
      <c r="G6450" s="223">
        <f>G6399*'Usages mobilité'!$BG34*(1+'Usages mobilité'!$BH34)^(G$6259-$D$6259)/1000</f>
        <v>0</v>
      </c>
      <c r="H6450" s="223">
        <f>H6399*'Usages mobilité'!$BG34*(1+'Usages mobilité'!$BH34)^(H$6259-$D$6259)/1000</f>
        <v>0</v>
      </c>
      <c r="I6450" s="223">
        <f>I6399*'Usages mobilité'!$BG34*(1+'Usages mobilité'!$BH34)^(I$6259-$D$6259)/1000</f>
        <v>0</v>
      </c>
      <c r="J6450" s="223">
        <f>J6399*'Usages mobilité'!$BG34*(1+'Usages mobilité'!$BH34)^(J$6259-$D$6259)/1000</f>
        <v>0</v>
      </c>
      <c r="K6450" s="223">
        <f>K6399*'Usages mobilité'!$BG34*(1+'Usages mobilité'!$BH34)^(K$6259-$D$6259)/1000</f>
        <v>0</v>
      </c>
      <c r="L6450" s="223">
        <f>L6399*'Usages mobilité'!$BG34*(1+'Usages mobilité'!$BH34)^(L$6259-$D$6259)/1000</f>
        <v>0</v>
      </c>
      <c r="M6450" s="223">
        <f>M6399*'Usages mobilité'!$BG34*(1+'Usages mobilité'!$BH34)^(M$6259-$D$6259)/1000</f>
        <v>0</v>
      </c>
      <c r="N6450" s="223">
        <f>N6399*'Usages mobilité'!$BG34*(1+'Usages mobilité'!$BH34)^(N$6259-$D$6259)/1000</f>
        <v>0</v>
      </c>
      <c r="O6450" s="223">
        <f>O6399*'Usages mobilité'!$BG34*(1+'Usages mobilité'!$BH34)^(O$6259-$D$6259)/1000</f>
        <v>0</v>
      </c>
      <c r="P6450" s="223">
        <f>P6399*'Usages mobilité'!$BG34*(1+'Usages mobilité'!$BH34)^(P$6259-$D$6259)/1000</f>
        <v>0</v>
      </c>
      <c r="Q6450" s="223">
        <f>Q6399*'Usages mobilité'!$BG34*(1+'Usages mobilité'!$BH34)^(Q$6259-$D$6259)/1000</f>
        <v>0</v>
      </c>
      <c r="R6450" s="223">
        <f>R6399*'Usages mobilité'!$BG34*(1+'Usages mobilité'!$BH34)^(R$6259-$D$6259)/1000</f>
        <v>0</v>
      </c>
    </row>
    <row r="6451" spans="1:18" hidden="1" outlineLevel="2" x14ac:dyDescent="0.25">
      <c r="A6451" s="222" t="str">
        <f>'Usages mobilité'!A35</f>
        <v>Usage mobilité n°32</v>
      </c>
      <c r="B6451" s="222" t="s">
        <v>645</v>
      </c>
      <c r="C6451" s="222"/>
      <c r="D6451" s="223">
        <f>D6400*'Usages mobilité'!$BG35*(1+'Usages mobilité'!$BH35)^(D$6259-$D$6259)/1000</f>
        <v>0</v>
      </c>
      <c r="E6451" s="223">
        <f>E6400*'Usages mobilité'!$BG35*(1+'Usages mobilité'!$BH35)^(E$6259-$D$6259)/1000</f>
        <v>0</v>
      </c>
      <c r="F6451" s="223">
        <f>F6400*'Usages mobilité'!$BG35*(1+'Usages mobilité'!$BH35)^(F$6259-$D$6259)/1000</f>
        <v>0</v>
      </c>
      <c r="G6451" s="223">
        <f>G6400*'Usages mobilité'!$BG35*(1+'Usages mobilité'!$BH35)^(G$6259-$D$6259)/1000</f>
        <v>0</v>
      </c>
      <c r="H6451" s="223">
        <f>H6400*'Usages mobilité'!$BG35*(1+'Usages mobilité'!$BH35)^(H$6259-$D$6259)/1000</f>
        <v>0</v>
      </c>
      <c r="I6451" s="223">
        <f>I6400*'Usages mobilité'!$BG35*(1+'Usages mobilité'!$BH35)^(I$6259-$D$6259)/1000</f>
        <v>0</v>
      </c>
      <c r="J6451" s="223">
        <f>J6400*'Usages mobilité'!$BG35*(1+'Usages mobilité'!$BH35)^(J$6259-$D$6259)/1000</f>
        <v>0</v>
      </c>
      <c r="K6451" s="223">
        <f>K6400*'Usages mobilité'!$BG35*(1+'Usages mobilité'!$BH35)^(K$6259-$D$6259)/1000</f>
        <v>0</v>
      </c>
      <c r="L6451" s="223">
        <f>L6400*'Usages mobilité'!$BG35*(1+'Usages mobilité'!$BH35)^(L$6259-$D$6259)/1000</f>
        <v>0</v>
      </c>
      <c r="M6451" s="223">
        <f>M6400*'Usages mobilité'!$BG35*(1+'Usages mobilité'!$BH35)^(M$6259-$D$6259)/1000</f>
        <v>0</v>
      </c>
      <c r="N6451" s="223">
        <f>N6400*'Usages mobilité'!$BG35*(1+'Usages mobilité'!$BH35)^(N$6259-$D$6259)/1000</f>
        <v>0</v>
      </c>
      <c r="O6451" s="223">
        <f>O6400*'Usages mobilité'!$BG35*(1+'Usages mobilité'!$BH35)^(O$6259-$D$6259)/1000</f>
        <v>0</v>
      </c>
      <c r="P6451" s="223">
        <f>P6400*'Usages mobilité'!$BG35*(1+'Usages mobilité'!$BH35)^(P$6259-$D$6259)/1000</f>
        <v>0</v>
      </c>
      <c r="Q6451" s="223">
        <f>Q6400*'Usages mobilité'!$BG35*(1+'Usages mobilité'!$BH35)^(Q$6259-$D$6259)/1000</f>
        <v>0</v>
      </c>
      <c r="R6451" s="223">
        <f>R6400*'Usages mobilité'!$BG35*(1+'Usages mobilité'!$BH35)^(R$6259-$D$6259)/1000</f>
        <v>0</v>
      </c>
    </row>
    <row r="6452" spans="1:18" hidden="1" outlineLevel="2" x14ac:dyDescent="0.25">
      <c r="A6452" s="222" t="str">
        <f>'Usages mobilité'!A36</f>
        <v>Usage mobilité n°33</v>
      </c>
      <c r="B6452" s="222" t="s">
        <v>645</v>
      </c>
      <c r="C6452" s="222"/>
      <c r="D6452" s="223">
        <f>D6401*'Usages mobilité'!$BG36*(1+'Usages mobilité'!$BH36)^(D$6259-$D$6259)/1000</f>
        <v>0</v>
      </c>
      <c r="E6452" s="223">
        <f>E6401*'Usages mobilité'!$BG36*(1+'Usages mobilité'!$BH36)^(E$6259-$D$6259)/1000</f>
        <v>0</v>
      </c>
      <c r="F6452" s="223">
        <f>F6401*'Usages mobilité'!$BG36*(1+'Usages mobilité'!$BH36)^(F$6259-$D$6259)/1000</f>
        <v>0</v>
      </c>
      <c r="G6452" s="223">
        <f>G6401*'Usages mobilité'!$BG36*(1+'Usages mobilité'!$BH36)^(G$6259-$D$6259)/1000</f>
        <v>0</v>
      </c>
      <c r="H6452" s="223">
        <f>H6401*'Usages mobilité'!$BG36*(1+'Usages mobilité'!$BH36)^(H$6259-$D$6259)/1000</f>
        <v>0</v>
      </c>
      <c r="I6452" s="223">
        <f>I6401*'Usages mobilité'!$BG36*(1+'Usages mobilité'!$BH36)^(I$6259-$D$6259)/1000</f>
        <v>0</v>
      </c>
      <c r="J6452" s="223">
        <f>J6401*'Usages mobilité'!$BG36*(1+'Usages mobilité'!$BH36)^(J$6259-$D$6259)/1000</f>
        <v>0</v>
      </c>
      <c r="K6452" s="223">
        <f>K6401*'Usages mobilité'!$BG36*(1+'Usages mobilité'!$BH36)^(K$6259-$D$6259)/1000</f>
        <v>0</v>
      </c>
      <c r="L6452" s="223">
        <f>L6401*'Usages mobilité'!$BG36*(1+'Usages mobilité'!$BH36)^(L$6259-$D$6259)/1000</f>
        <v>0</v>
      </c>
      <c r="M6452" s="223">
        <f>M6401*'Usages mobilité'!$BG36*(1+'Usages mobilité'!$BH36)^(M$6259-$D$6259)/1000</f>
        <v>0</v>
      </c>
      <c r="N6452" s="223">
        <f>N6401*'Usages mobilité'!$BG36*(1+'Usages mobilité'!$BH36)^(N$6259-$D$6259)/1000</f>
        <v>0</v>
      </c>
      <c r="O6452" s="223">
        <f>O6401*'Usages mobilité'!$BG36*(1+'Usages mobilité'!$BH36)^(O$6259-$D$6259)/1000</f>
        <v>0</v>
      </c>
      <c r="P6452" s="223">
        <f>P6401*'Usages mobilité'!$BG36*(1+'Usages mobilité'!$BH36)^(P$6259-$D$6259)/1000</f>
        <v>0</v>
      </c>
      <c r="Q6452" s="223">
        <f>Q6401*'Usages mobilité'!$BG36*(1+'Usages mobilité'!$BH36)^(Q$6259-$D$6259)/1000</f>
        <v>0</v>
      </c>
      <c r="R6452" s="223">
        <f>R6401*'Usages mobilité'!$BG36*(1+'Usages mobilité'!$BH36)^(R$6259-$D$6259)/1000</f>
        <v>0</v>
      </c>
    </row>
    <row r="6453" spans="1:18" hidden="1" outlineLevel="2" x14ac:dyDescent="0.25">
      <c r="A6453" s="222" t="str">
        <f>'Usages mobilité'!A37</f>
        <v>Usage mobilité n°34</v>
      </c>
      <c r="B6453" s="222" t="s">
        <v>645</v>
      </c>
      <c r="C6453" s="222"/>
      <c r="D6453" s="223">
        <f>D6402*'Usages mobilité'!$BG37*(1+'Usages mobilité'!$BH37)^(D$6259-$D$6259)/1000</f>
        <v>0</v>
      </c>
      <c r="E6453" s="223">
        <f>E6402*'Usages mobilité'!$BG37*(1+'Usages mobilité'!$BH37)^(E$6259-$D$6259)/1000</f>
        <v>0</v>
      </c>
      <c r="F6453" s="223">
        <f>F6402*'Usages mobilité'!$BG37*(1+'Usages mobilité'!$BH37)^(F$6259-$D$6259)/1000</f>
        <v>0</v>
      </c>
      <c r="G6453" s="223">
        <f>G6402*'Usages mobilité'!$BG37*(1+'Usages mobilité'!$BH37)^(G$6259-$D$6259)/1000</f>
        <v>0</v>
      </c>
      <c r="H6453" s="223">
        <f>H6402*'Usages mobilité'!$BG37*(1+'Usages mobilité'!$BH37)^(H$6259-$D$6259)/1000</f>
        <v>0</v>
      </c>
      <c r="I6453" s="223">
        <f>I6402*'Usages mobilité'!$BG37*(1+'Usages mobilité'!$BH37)^(I$6259-$D$6259)/1000</f>
        <v>0</v>
      </c>
      <c r="J6453" s="223">
        <f>J6402*'Usages mobilité'!$BG37*(1+'Usages mobilité'!$BH37)^(J$6259-$D$6259)/1000</f>
        <v>0</v>
      </c>
      <c r="K6453" s="223">
        <f>K6402*'Usages mobilité'!$BG37*(1+'Usages mobilité'!$BH37)^(K$6259-$D$6259)/1000</f>
        <v>0</v>
      </c>
      <c r="L6453" s="223">
        <f>L6402*'Usages mobilité'!$BG37*(1+'Usages mobilité'!$BH37)^(L$6259-$D$6259)/1000</f>
        <v>0</v>
      </c>
      <c r="M6453" s="223">
        <f>M6402*'Usages mobilité'!$BG37*(1+'Usages mobilité'!$BH37)^(M$6259-$D$6259)/1000</f>
        <v>0</v>
      </c>
      <c r="N6453" s="223">
        <f>N6402*'Usages mobilité'!$BG37*(1+'Usages mobilité'!$BH37)^(N$6259-$D$6259)/1000</f>
        <v>0</v>
      </c>
      <c r="O6453" s="223">
        <f>O6402*'Usages mobilité'!$BG37*(1+'Usages mobilité'!$BH37)^(O$6259-$D$6259)/1000</f>
        <v>0</v>
      </c>
      <c r="P6453" s="223">
        <f>P6402*'Usages mobilité'!$BG37*(1+'Usages mobilité'!$BH37)^(P$6259-$D$6259)/1000</f>
        <v>0</v>
      </c>
      <c r="Q6453" s="223">
        <f>Q6402*'Usages mobilité'!$BG37*(1+'Usages mobilité'!$BH37)^(Q$6259-$D$6259)/1000</f>
        <v>0</v>
      </c>
      <c r="R6453" s="223">
        <f>R6402*'Usages mobilité'!$BG37*(1+'Usages mobilité'!$BH37)^(R$6259-$D$6259)/1000</f>
        <v>0</v>
      </c>
    </row>
    <row r="6454" spans="1:18" hidden="1" outlineLevel="2" x14ac:dyDescent="0.25">
      <c r="A6454" s="222" t="str">
        <f>'Usages mobilité'!A38</f>
        <v>Usage mobilité n°35</v>
      </c>
      <c r="B6454" s="222" t="s">
        <v>645</v>
      </c>
      <c r="C6454" s="222"/>
      <c r="D6454" s="223">
        <f>D6403*'Usages mobilité'!$BG38*(1+'Usages mobilité'!$BH38)^(D$6259-$D$6259)/1000</f>
        <v>0</v>
      </c>
      <c r="E6454" s="223">
        <f>E6403*'Usages mobilité'!$BG38*(1+'Usages mobilité'!$BH38)^(E$6259-$D$6259)/1000</f>
        <v>0</v>
      </c>
      <c r="F6454" s="223">
        <f>F6403*'Usages mobilité'!$BG38*(1+'Usages mobilité'!$BH38)^(F$6259-$D$6259)/1000</f>
        <v>0</v>
      </c>
      <c r="G6454" s="223">
        <f>G6403*'Usages mobilité'!$BG38*(1+'Usages mobilité'!$BH38)^(G$6259-$D$6259)/1000</f>
        <v>0</v>
      </c>
      <c r="H6454" s="223">
        <f>H6403*'Usages mobilité'!$BG38*(1+'Usages mobilité'!$BH38)^(H$6259-$D$6259)/1000</f>
        <v>0</v>
      </c>
      <c r="I6454" s="223">
        <f>I6403*'Usages mobilité'!$BG38*(1+'Usages mobilité'!$BH38)^(I$6259-$D$6259)/1000</f>
        <v>0</v>
      </c>
      <c r="J6454" s="223">
        <f>J6403*'Usages mobilité'!$BG38*(1+'Usages mobilité'!$BH38)^(J$6259-$D$6259)/1000</f>
        <v>0</v>
      </c>
      <c r="K6454" s="223">
        <f>K6403*'Usages mobilité'!$BG38*(1+'Usages mobilité'!$BH38)^(K$6259-$D$6259)/1000</f>
        <v>0</v>
      </c>
      <c r="L6454" s="223">
        <f>L6403*'Usages mobilité'!$BG38*(1+'Usages mobilité'!$BH38)^(L$6259-$D$6259)/1000</f>
        <v>0</v>
      </c>
      <c r="M6454" s="223">
        <f>M6403*'Usages mobilité'!$BG38*(1+'Usages mobilité'!$BH38)^(M$6259-$D$6259)/1000</f>
        <v>0</v>
      </c>
      <c r="N6454" s="223">
        <f>N6403*'Usages mobilité'!$BG38*(1+'Usages mobilité'!$BH38)^(N$6259-$D$6259)/1000</f>
        <v>0</v>
      </c>
      <c r="O6454" s="223">
        <f>O6403*'Usages mobilité'!$BG38*(1+'Usages mobilité'!$BH38)^(O$6259-$D$6259)/1000</f>
        <v>0</v>
      </c>
      <c r="P6454" s="223">
        <f>P6403*'Usages mobilité'!$BG38*(1+'Usages mobilité'!$BH38)^(P$6259-$D$6259)/1000</f>
        <v>0</v>
      </c>
      <c r="Q6454" s="223">
        <f>Q6403*'Usages mobilité'!$BG38*(1+'Usages mobilité'!$BH38)^(Q$6259-$D$6259)/1000</f>
        <v>0</v>
      </c>
      <c r="R6454" s="223">
        <f>R6403*'Usages mobilité'!$BG38*(1+'Usages mobilité'!$BH38)^(R$6259-$D$6259)/1000</f>
        <v>0</v>
      </c>
    </row>
    <row r="6455" spans="1:18" hidden="1" outlineLevel="2" x14ac:dyDescent="0.25">
      <c r="A6455" s="222" t="str">
        <f>'Usages mobilité'!A39</f>
        <v>Usage mobilité n°36</v>
      </c>
      <c r="B6455" s="222" t="s">
        <v>645</v>
      </c>
      <c r="C6455" s="222"/>
      <c r="D6455" s="223">
        <f>D6404*'Usages mobilité'!$BG39*(1+'Usages mobilité'!$BH39)^(D$6259-$D$6259)/1000</f>
        <v>0</v>
      </c>
      <c r="E6455" s="223">
        <f>E6404*'Usages mobilité'!$BG39*(1+'Usages mobilité'!$BH39)^(E$6259-$D$6259)/1000</f>
        <v>0</v>
      </c>
      <c r="F6455" s="223">
        <f>F6404*'Usages mobilité'!$BG39*(1+'Usages mobilité'!$BH39)^(F$6259-$D$6259)/1000</f>
        <v>0</v>
      </c>
      <c r="G6455" s="223">
        <f>G6404*'Usages mobilité'!$BG39*(1+'Usages mobilité'!$BH39)^(G$6259-$D$6259)/1000</f>
        <v>0</v>
      </c>
      <c r="H6455" s="223">
        <f>H6404*'Usages mobilité'!$BG39*(1+'Usages mobilité'!$BH39)^(H$6259-$D$6259)/1000</f>
        <v>0</v>
      </c>
      <c r="I6455" s="223">
        <f>I6404*'Usages mobilité'!$BG39*(1+'Usages mobilité'!$BH39)^(I$6259-$D$6259)/1000</f>
        <v>0</v>
      </c>
      <c r="J6455" s="223">
        <f>J6404*'Usages mobilité'!$BG39*(1+'Usages mobilité'!$BH39)^(J$6259-$D$6259)/1000</f>
        <v>0</v>
      </c>
      <c r="K6455" s="223">
        <f>K6404*'Usages mobilité'!$BG39*(1+'Usages mobilité'!$BH39)^(K$6259-$D$6259)/1000</f>
        <v>0</v>
      </c>
      <c r="L6455" s="223">
        <f>L6404*'Usages mobilité'!$BG39*(1+'Usages mobilité'!$BH39)^(L$6259-$D$6259)/1000</f>
        <v>0</v>
      </c>
      <c r="M6455" s="223">
        <f>M6404*'Usages mobilité'!$BG39*(1+'Usages mobilité'!$BH39)^(M$6259-$D$6259)/1000</f>
        <v>0</v>
      </c>
      <c r="N6455" s="223">
        <f>N6404*'Usages mobilité'!$BG39*(1+'Usages mobilité'!$BH39)^(N$6259-$D$6259)/1000</f>
        <v>0</v>
      </c>
      <c r="O6455" s="223">
        <f>O6404*'Usages mobilité'!$BG39*(1+'Usages mobilité'!$BH39)^(O$6259-$D$6259)/1000</f>
        <v>0</v>
      </c>
      <c r="P6455" s="223">
        <f>P6404*'Usages mobilité'!$BG39*(1+'Usages mobilité'!$BH39)^(P$6259-$D$6259)/1000</f>
        <v>0</v>
      </c>
      <c r="Q6455" s="223">
        <f>Q6404*'Usages mobilité'!$BG39*(1+'Usages mobilité'!$BH39)^(Q$6259-$D$6259)/1000</f>
        <v>0</v>
      </c>
      <c r="R6455" s="223">
        <f>R6404*'Usages mobilité'!$BG39*(1+'Usages mobilité'!$BH39)^(R$6259-$D$6259)/1000</f>
        <v>0</v>
      </c>
    </row>
    <row r="6456" spans="1:18" hidden="1" outlineLevel="2" x14ac:dyDescent="0.25">
      <c r="A6456" s="222" t="str">
        <f>'Usages mobilité'!A40</f>
        <v>Usage mobilité n°37</v>
      </c>
      <c r="B6456" s="222" t="s">
        <v>645</v>
      </c>
      <c r="C6456" s="222"/>
      <c r="D6456" s="223">
        <f>D6405*'Usages mobilité'!$BG40*(1+'Usages mobilité'!$BH40)^(D$6259-$D$6259)/1000</f>
        <v>0</v>
      </c>
      <c r="E6456" s="223">
        <f>E6405*'Usages mobilité'!$BG40*(1+'Usages mobilité'!$BH40)^(E$6259-$D$6259)/1000</f>
        <v>0</v>
      </c>
      <c r="F6456" s="223">
        <f>F6405*'Usages mobilité'!$BG40*(1+'Usages mobilité'!$BH40)^(F$6259-$D$6259)/1000</f>
        <v>0</v>
      </c>
      <c r="G6456" s="223">
        <f>G6405*'Usages mobilité'!$BG40*(1+'Usages mobilité'!$BH40)^(G$6259-$D$6259)/1000</f>
        <v>0</v>
      </c>
      <c r="H6456" s="223">
        <f>H6405*'Usages mobilité'!$BG40*(1+'Usages mobilité'!$BH40)^(H$6259-$D$6259)/1000</f>
        <v>0</v>
      </c>
      <c r="I6456" s="223">
        <f>I6405*'Usages mobilité'!$BG40*(1+'Usages mobilité'!$BH40)^(I$6259-$D$6259)/1000</f>
        <v>0</v>
      </c>
      <c r="J6456" s="223">
        <f>J6405*'Usages mobilité'!$BG40*(1+'Usages mobilité'!$BH40)^(J$6259-$D$6259)/1000</f>
        <v>0</v>
      </c>
      <c r="K6456" s="223">
        <f>K6405*'Usages mobilité'!$BG40*(1+'Usages mobilité'!$BH40)^(K$6259-$D$6259)/1000</f>
        <v>0</v>
      </c>
      <c r="L6456" s="223">
        <f>L6405*'Usages mobilité'!$BG40*(1+'Usages mobilité'!$BH40)^(L$6259-$D$6259)/1000</f>
        <v>0</v>
      </c>
      <c r="M6456" s="223">
        <f>M6405*'Usages mobilité'!$BG40*(1+'Usages mobilité'!$BH40)^(M$6259-$D$6259)/1000</f>
        <v>0</v>
      </c>
      <c r="N6456" s="223">
        <f>N6405*'Usages mobilité'!$BG40*(1+'Usages mobilité'!$BH40)^(N$6259-$D$6259)/1000</f>
        <v>0</v>
      </c>
      <c r="O6456" s="223">
        <f>O6405*'Usages mobilité'!$BG40*(1+'Usages mobilité'!$BH40)^(O$6259-$D$6259)/1000</f>
        <v>0</v>
      </c>
      <c r="P6456" s="223">
        <f>P6405*'Usages mobilité'!$BG40*(1+'Usages mobilité'!$BH40)^(P$6259-$D$6259)/1000</f>
        <v>0</v>
      </c>
      <c r="Q6456" s="223">
        <f>Q6405*'Usages mobilité'!$BG40*(1+'Usages mobilité'!$BH40)^(Q$6259-$D$6259)/1000</f>
        <v>0</v>
      </c>
      <c r="R6456" s="223">
        <f>R6405*'Usages mobilité'!$BG40*(1+'Usages mobilité'!$BH40)^(R$6259-$D$6259)/1000</f>
        <v>0</v>
      </c>
    </row>
    <row r="6457" spans="1:18" hidden="1" outlineLevel="2" x14ac:dyDescent="0.25">
      <c r="A6457" s="222" t="str">
        <f>'Usages mobilité'!A41</f>
        <v>Usage mobilité n°38</v>
      </c>
      <c r="B6457" s="222" t="s">
        <v>645</v>
      </c>
      <c r="C6457" s="222"/>
      <c r="D6457" s="223">
        <f>D6406*'Usages mobilité'!$BG41*(1+'Usages mobilité'!$BH41)^(D$6259-$D$6259)/1000</f>
        <v>0</v>
      </c>
      <c r="E6457" s="223">
        <f>E6406*'Usages mobilité'!$BG41*(1+'Usages mobilité'!$BH41)^(E$6259-$D$6259)/1000</f>
        <v>0</v>
      </c>
      <c r="F6457" s="223">
        <f>F6406*'Usages mobilité'!$BG41*(1+'Usages mobilité'!$BH41)^(F$6259-$D$6259)/1000</f>
        <v>0</v>
      </c>
      <c r="G6457" s="223">
        <f>G6406*'Usages mobilité'!$BG41*(1+'Usages mobilité'!$BH41)^(G$6259-$D$6259)/1000</f>
        <v>0</v>
      </c>
      <c r="H6457" s="223">
        <f>H6406*'Usages mobilité'!$BG41*(1+'Usages mobilité'!$BH41)^(H$6259-$D$6259)/1000</f>
        <v>0</v>
      </c>
      <c r="I6457" s="223">
        <f>I6406*'Usages mobilité'!$BG41*(1+'Usages mobilité'!$BH41)^(I$6259-$D$6259)/1000</f>
        <v>0</v>
      </c>
      <c r="J6457" s="223">
        <f>J6406*'Usages mobilité'!$BG41*(1+'Usages mobilité'!$BH41)^(J$6259-$D$6259)/1000</f>
        <v>0</v>
      </c>
      <c r="K6457" s="223">
        <f>K6406*'Usages mobilité'!$BG41*(1+'Usages mobilité'!$BH41)^(K$6259-$D$6259)/1000</f>
        <v>0</v>
      </c>
      <c r="L6457" s="223">
        <f>L6406*'Usages mobilité'!$BG41*(1+'Usages mobilité'!$BH41)^(L$6259-$D$6259)/1000</f>
        <v>0</v>
      </c>
      <c r="M6457" s="223">
        <f>M6406*'Usages mobilité'!$BG41*(1+'Usages mobilité'!$BH41)^(M$6259-$D$6259)/1000</f>
        <v>0</v>
      </c>
      <c r="N6457" s="223">
        <f>N6406*'Usages mobilité'!$BG41*(1+'Usages mobilité'!$BH41)^(N$6259-$D$6259)/1000</f>
        <v>0</v>
      </c>
      <c r="O6457" s="223">
        <f>O6406*'Usages mobilité'!$BG41*(1+'Usages mobilité'!$BH41)^(O$6259-$D$6259)/1000</f>
        <v>0</v>
      </c>
      <c r="P6457" s="223">
        <f>P6406*'Usages mobilité'!$BG41*(1+'Usages mobilité'!$BH41)^(P$6259-$D$6259)/1000</f>
        <v>0</v>
      </c>
      <c r="Q6457" s="223">
        <f>Q6406*'Usages mobilité'!$BG41*(1+'Usages mobilité'!$BH41)^(Q$6259-$D$6259)/1000</f>
        <v>0</v>
      </c>
      <c r="R6457" s="223">
        <f>R6406*'Usages mobilité'!$BG41*(1+'Usages mobilité'!$BH41)^(R$6259-$D$6259)/1000</f>
        <v>0</v>
      </c>
    </row>
    <row r="6458" spans="1:18" hidden="1" outlineLevel="2" x14ac:dyDescent="0.25">
      <c r="A6458" s="222" t="str">
        <f>'Usages mobilité'!A42</f>
        <v>Usage mobilité n°39</v>
      </c>
      <c r="B6458" s="222" t="s">
        <v>645</v>
      </c>
      <c r="C6458" s="222"/>
      <c r="D6458" s="223">
        <f>D6407*'Usages mobilité'!$BG42*(1+'Usages mobilité'!$BH42)^(D$6259-$D$6259)/1000</f>
        <v>0</v>
      </c>
      <c r="E6458" s="223">
        <f>E6407*'Usages mobilité'!$BG42*(1+'Usages mobilité'!$BH42)^(E$6259-$D$6259)/1000</f>
        <v>0</v>
      </c>
      <c r="F6458" s="223">
        <f>F6407*'Usages mobilité'!$BG42*(1+'Usages mobilité'!$BH42)^(F$6259-$D$6259)/1000</f>
        <v>0</v>
      </c>
      <c r="G6458" s="223">
        <f>G6407*'Usages mobilité'!$BG42*(1+'Usages mobilité'!$BH42)^(G$6259-$D$6259)/1000</f>
        <v>0</v>
      </c>
      <c r="H6458" s="223">
        <f>H6407*'Usages mobilité'!$BG42*(1+'Usages mobilité'!$BH42)^(H$6259-$D$6259)/1000</f>
        <v>0</v>
      </c>
      <c r="I6458" s="223">
        <f>I6407*'Usages mobilité'!$BG42*(1+'Usages mobilité'!$BH42)^(I$6259-$D$6259)/1000</f>
        <v>0</v>
      </c>
      <c r="J6458" s="223">
        <f>J6407*'Usages mobilité'!$BG42*(1+'Usages mobilité'!$BH42)^(J$6259-$D$6259)/1000</f>
        <v>0</v>
      </c>
      <c r="K6458" s="223">
        <f>K6407*'Usages mobilité'!$BG42*(1+'Usages mobilité'!$BH42)^(K$6259-$D$6259)/1000</f>
        <v>0</v>
      </c>
      <c r="L6458" s="223">
        <f>L6407*'Usages mobilité'!$BG42*(1+'Usages mobilité'!$BH42)^(L$6259-$D$6259)/1000</f>
        <v>0</v>
      </c>
      <c r="M6458" s="223">
        <f>M6407*'Usages mobilité'!$BG42*(1+'Usages mobilité'!$BH42)^(M$6259-$D$6259)/1000</f>
        <v>0</v>
      </c>
      <c r="N6458" s="223">
        <f>N6407*'Usages mobilité'!$BG42*(1+'Usages mobilité'!$BH42)^(N$6259-$D$6259)/1000</f>
        <v>0</v>
      </c>
      <c r="O6458" s="223">
        <f>O6407*'Usages mobilité'!$BG42*(1+'Usages mobilité'!$BH42)^(O$6259-$D$6259)/1000</f>
        <v>0</v>
      </c>
      <c r="P6458" s="223">
        <f>P6407*'Usages mobilité'!$BG42*(1+'Usages mobilité'!$BH42)^(P$6259-$D$6259)/1000</f>
        <v>0</v>
      </c>
      <c r="Q6458" s="223">
        <f>Q6407*'Usages mobilité'!$BG42*(1+'Usages mobilité'!$BH42)^(Q$6259-$D$6259)/1000</f>
        <v>0</v>
      </c>
      <c r="R6458" s="223">
        <f>R6407*'Usages mobilité'!$BG42*(1+'Usages mobilité'!$BH42)^(R$6259-$D$6259)/1000</f>
        <v>0</v>
      </c>
    </row>
    <row r="6459" spans="1:18" hidden="1" outlineLevel="2" x14ac:dyDescent="0.25">
      <c r="A6459" s="222" t="str">
        <f>'Usages mobilité'!A43</f>
        <v>Usage mobilité n°40</v>
      </c>
      <c r="B6459" s="222" t="s">
        <v>645</v>
      </c>
      <c r="C6459" s="222"/>
      <c r="D6459" s="223">
        <f>D6408*'Usages mobilité'!$BG43*(1+'Usages mobilité'!$BH43)^(D$6259-$D$6259)/1000</f>
        <v>0</v>
      </c>
      <c r="E6459" s="223">
        <f>E6408*'Usages mobilité'!$BG43*(1+'Usages mobilité'!$BH43)^(E$6259-$D$6259)/1000</f>
        <v>0</v>
      </c>
      <c r="F6459" s="223">
        <f>F6408*'Usages mobilité'!$BG43*(1+'Usages mobilité'!$BH43)^(F$6259-$D$6259)/1000</f>
        <v>0</v>
      </c>
      <c r="G6459" s="223">
        <f>G6408*'Usages mobilité'!$BG43*(1+'Usages mobilité'!$BH43)^(G$6259-$D$6259)/1000</f>
        <v>0</v>
      </c>
      <c r="H6459" s="223">
        <f>H6408*'Usages mobilité'!$BG43*(1+'Usages mobilité'!$BH43)^(H$6259-$D$6259)/1000</f>
        <v>0</v>
      </c>
      <c r="I6459" s="223">
        <f>I6408*'Usages mobilité'!$BG43*(1+'Usages mobilité'!$BH43)^(I$6259-$D$6259)/1000</f>
        <v>0</v>
      </c>
      <c r="J6459" s="223">
        <f>J6408*'Usages mobilité'!$BG43*(1+'Usages mobilité'!$BH43)^(J$6259-$D$6259)/1000</f>
        <v>0</v>
      </c>
      <c r="K6459" s="223">
        <f>K6408*'Usages mobilité'!$BG43*(1+'Usages mobilité'!$BH43)^(K$6259-$D$6259)/1000</f>
        <v>0</v>
      </c>
      <c r="L6459" s="223">
        <f>L6408*'Usages mobilité'!$BG43*(1+'Usages mobilité'!$BH43)^(L$6259-$D$6259)/1000</f>
        <v>0</v>
      </c>
      <c r="M6459" s="223">
        <f>M6408*'Usages mobilité'!$BG43*(1+'Usages mobilité'!$BH43)^(M$6259-$D$6259)/1000</f>
        <v>0</v>
      </c>
      <c r="N6459" s="223">
        <f>N6408*'Usages mobilité'!$BG43*(1+'Usages mobilité'!$BH43)^(N$6259-$D$6259)/1000</f>
        <v>0</v>
      </c>
      <c r="O6459" s="223">
        <f>O6408*'Usages mobilité'!$BG43*(1+'Usages mobilité'!$BH43)^(O$6259-$D$6259)/1000</f>
        <v>0</v>
      </c>
      <c r="P6459" s="223">
        <f>P6408*'Usages mobilité'!$BG43*(1+'Usages mobilité'!$BH43)^(P$6259-$D$6259)/1000</f>
        <v>0</v>
      </c>
      <c r="Q6459" s="223">
        <f>Q6408*'Usages mobilité'!$BG43*(1+'Usages mobilité'!$BH43)^(Q$6259-$D$6259)/1000</f>
        <v>0</v>
      </c>
      <c r="R6459" s="223">
        <f>R6408*'Usages mobilité'!$BG43*(1+'Usages mobilité'!$BH43)^(R$6259-$D$6259)/1000</f>
        <v>0</v>
      </c>
    </row>
    <row r="6460" spans="1:18" hidden="1" outlineLevel="2" x14ac:dyDescent="0.25">
      <c r="A6460" s="222" t="str">
        <f>'Usages mobilité'!A44</f>
        <v>Usage mobilité n°41</v>
      </c>
      <c r="B6460" s="222" t="s">
        <v>645</v>
      </c>
      <c r="C6460" s="222"/>
      <c r="D6460" s="223">
        <f>D6409*'Usages mobilité'!$BG44*(1+'Usages mobilité'!$BH44)^(D$6259-$D$6259)/1000</f>
        <v>0</v>
      </c>
      <c r="E6460" s="223">
        <f>E6409*'Usages mobilité'!$BG44*(1+'Usages mobilité'!$BH44)^(E$6259-$D$6259)/1000</f>
        <v>0</v>
      </c>
      <c r="F6460" s="223">
        <f>F6409*'Usages mobilité'!$BG44*(1+'Usages mobilité'!$BH44)^(F$6259-$D$6259)/1000</f>
        <v>0</v>
      </c>
      <c r="G6460" s="223">
        <f>G6409*'Usages mobilité'!$BG44*(1+'Usages mobilité'!$BH44)^(G$6259-$D$6259)/1000</f>
        <v>0</v>
      </c>
      <c r="H6460" s="223">
        <f>H6409*'Usages mobilité'!$BG44*(1+'Usages mobilité'!$BH44)^(H$6259-$D$6259)/1000</f>
        <v>0</v>
      </c>
      <c r="I6460" s="223">
        <f>I6409*'Usages mobilité'!$BG44*(1+'Usages mobilité'!$BH44)^(I$6259-$D$6259)/1000</f>
        <v>0</v>
      </c>
      <c r="J6460" s="223">
        <f>J6409*'Usages mobilité'!$BG44*(1+'Usages mobilité'!$BH44)^(J$6259-$D$6259)/1000</f>
        <v>0</v>
      </c>
      <c r="K6460" s="223">
        <f>K6409*'Usages mobilité'!$BG44*(1+'Usages mobilité'!$BH44)^(K$6259-$D$6259)/1000</f>
        <v>0</v>
      </c>
      <c r="L6460" s="223">
        <f>L6409*'Usages mobilité'!$BG44*(1+'Usages mobilité'!$BH44)^(L$6259-$D$6259)/1000</f>
        <v>0</v>
      </c>
      <c r="M6460" s="223">
        <f>M6409*'Usages mobilité'!$BG44*(1+'Usages mobilité'!$BH44)^(M$6259-$D$6259)/1000</f>
        <v>0</v>
      </c>
      <c r="N6460" s="223">
        <f>N6409*'Usages mobilité'!$BG44*(1+'Usages mobilité'!$BH44)^(N$6259-$D$6259)/1000</f>
        <v>0</v>
      </c>
      <c r="O6460" s="223">
        <f>O6409*'Usages mobilité'!$BG44*(1+'Usages mobilité'!$BH44)^(O$6259-$D$6259)/1000</f>
        <v>0</v>
      </c>
      <c r="P6460" s="223">
        <f>P6409*'Usages mobilité'!$BG44*(1+'Usages mobilité'!$BH44)^(P$6259-$D$6259)/1000</f>
        <v>0</v>
      </c>
      <c r="Q6460" s="223">
        <f>Q6409*'Usages mobilité'!$BG44*(1+'Usages mobilité'!$BH44)^(Q$6259-$D$6259)/1000</f>
        <v>0</v>
      </c>
      <c r="R6460" s="223">
        <f>R6409*'Usages mobilité'!$BG44*(1+'Usages mobilité'!$BH44)^(R$6259-$D$6259)/1000</f>
        <v>0</v>
      </c>
    </row>
    <row r="6461" spans="1:18" hidden="1" outlineLevel="2" x14ac:dyDescent="0.25">
      <c r="A6461" s="222" t="str">
        <f>'Usages mobilité'!A45</f>
        <v>Usage mobilité n°42</v>
      </c>
      <c r="B6461" s="222" t="s">
        <v>645</v>
      </c>
      <c r="C6461" s="222"/>
      <c r="D6461" s="223">
        <f>D6410*'Usages mobilité'!$BG45*(1+'Usages mobilité'!$BH45)^(D$6259-$D$6259)/1000</f>
        <v>0</v>
      </c>
      <c r="E6461" s="223">
        <f>E6410*'Usages mobilité'!$BG45*(1+'Usages mobilité'!$BH45)^(E$6259-$D$6259)/1000</f>
        <v>0</v>
      </c>
      <c r="F6461" s="223">
        <f>F6410*'Usages mobilité'!$BG45*(1+'Usages mobilité'!$BH45)^(F$6259-$D$6259)/1000</f>
        <v>0</v>
      </c>
      <c r="G6461" s="223">
        <f>G6410*'Usages mobilité'!$BG45*(1+'Usages mobilité'!$BH45)^(G$6259-$D$6259)/1000</f>
        <v>0</v>
      </c>
      <c r="H6461" s="223">
        <f>H6410*'Usages mobilité'!$BG45*(1+'Usages mobilité'!$BH45)^(H$6259-$D$6259)/1000</f>
        <v>0</v>
      </c>
      <c r="I6461" s="223">
        <f>I6410*'Usages mobilité'!$BG45*(1+'Usages mobilité'!$BH45)^(I$6259-$D$6259)/1000</f>
        <v>0</v>
      </c>
      <c r="J6461" s="223">
        <f>J6410*'Usages mobilité'!$BG45*(1+'Usages mobilité'!$BH45)^(J$6259-$D$6259)/1000</f>
        <v>0</v>
      </c>
      <c r="K6461" s="223">
        <f>K6410*'Usages mobilité'!$BG45*(1+'Usages mobilité'!$BH45)^(K$6259-$D$6259)/1000</f>
        <v>0</v>
      </c>
      <c r="L6461" s="223">
        <f>L6410*'Usages mobilité'!$BG45*(1+'Usages mobilité'!$BH45)^(L$6259-$D$6259)/1000</f>
        <v>0</v>
      </c>
      <c r="M6461" s="223">
        <f>M6410*'Usages mobilité'!$BG45*(1+'Usages mobilité'!$BH45)^(M$6259-$D$6259)/1000</f>
        <v>0</v>
      </c>
      <c r="N6461" s="223">
        <f>N6410*'Usages mobilité'!$BG45*(1+'Usages mobilité'!$BH45)^(N$6259-$D$6259)/1000</f>
        <v>0</v>
      </c>
      <c r="O6461" s="223">
        <f>O6410*'Usages mobilité'!$BG45*(1+'Usages mobilité'!$BH45)^(O$6259-$D$6259)/1000</f>
        <v>0</v>
      </c>
      <c r="P6461" s="223">
        <f>P6410*'Usages mobilité'!$BG45*(1+'Usages mobilité'!$BH45)^(P$6259-$D$6259)/1000</f>
        <v>0</v>
      </c>
      <c r="Q6461" s="223">
        <f>Q6410*'Usages mobilité'!$BG45*(1+'Usages mobilité'!$BH45)^(Q$6259-$D$6259)/1000</f>
        <v>0</v>
      </c>
      <c r="R6461" s="223">
        <f>R6410*'Usages mobilité'!$BG45*(1+'Usages mobilité'!$BH45)^(R$6259-$D$6259)/1000</f>
        <v>0</v>
      </c>
    </row>
    <row r="6462" spans="1:18" hidden="1" outlineLevel="2" x14ac:dyDescent="0.25">
      <c r="A6462" s="222" t="str">
        <f>'Usages mobilité'!A46</f>
        <v>Usage mobilité n°43</v>
      </c>
      <c r="B6462" s="222" t="s">
        <v>645</v>
      </c>
      <c r="C6462" s="222"/>
      <c r="D6462" s="223">
        <f>D6411*'Usages mobilité'!$BG46*(1+'Usages mobilité'!$BH46)^(D$6259-$D$6259)/1000</f>
        <v>0</v>
      </c>
      <c r="E6462" s="223">
        <f>E6411*'Usages mobilité'!$BG46*(1+'Usages mobilité'!$BH46)^(E$6259-$D$6259)/1000</f>
        <v>0</v>
      </c>
      <c r="F6462" s="223">
        <f>F6411*'Usages mobilité'!$BG46*(1+'Usages mobilité'!$BH46)^(F$6259-$D$6259)/1000</f>
        <v>0</v>
      </c>
      <c r="G6462" s="223">
        <f>G6411*'Usages mobilité'!$BG46*(1+'Usages mobilité'!$BH46)^(G$6259-$D$6259)/1000</f>
        <v>0</v>
      </c>
      <c r="H6462" s="223">
        <f>H6411*'Usages mobilité'!$BG46*(1+'Usages mobilité'!$BH46)^(H$6259-$D$6259)/1000</f>
        <v>0</v>
      </c>
      <c r="I6462" s="223">
        <f>I6411*'Usages mobilité'!$BG46*(1+'Usages mobilité'!$BH46)^(I$6259-$D$6259)/1000</f>
        <v>0</v>
      </c>
      <c r="J6462" s="223">
        <f>J6411*'Usages mobilité'!$BG46*(1+'Usages mobilité'!$BH46)^(J$6259-$D$6259)/1000</f>
        <v>0</v>
      </c>
      <c r="K6462" s="223">
        <f>K6411*'Usages mobilité'!$BG46*(1+'Usages mobilité'!$BH46)^(K$6259-$D$6259)/1000</f>
        <v>0</v>
      </c>
      <c r="L6462" s="223">
        <f>L6411*'Usages mobilité'!$BG46*(1+'Usages mobilité'!$BH46)^(L$6259-$D$6259)/1000</f>
        <v>0</v>
      </c>
      <c r="M6462" s="223">
        <f>M6411*'Usages mobilité'!$BG46*(1+'Usages mobilité'!$BH46)^(M$6259-$D$6259)/1000</f>
        <v>0</v>
      </c>
      <c r="N6462" s="223">
        <f>N6411*'Usages mobilité'!$BG46*(1+'Usages mobilité'!$BH46)^(N$6259-$D$6259)/1000</f>
        <v>0</v>
      </c>
      <c r="O6462" s="223">
        <f>O6411*'Usages mobilité'!$BG46*(1+'Usages mobilité'!$BH46)^(O$6259-$D$6259)/1000</f>
        <v>0</v>
      </c>
      <c r="P6462" s="223">
        <f>P6411*'Usages mobilité'!$BG46*(1+'Usages mobilité'!$BH46)^(P$6259-$D$6259)/1000</f>
        <v>0</v>
      </c>
      <c r="Q6462" s="223">
        <f>Q6411*'Usages mobilité'!$BG46*(1+'Usages mobilité'!$BH46)^(Q$6259-$D$6259)/1000</f>
        <v>0</v>
      </c>
      <c r="R6462" s="223">
        <f>R6411*'Usages mobilité'!$BG46*(1+'Usages mobilité'!$BH46)^(R$6259-$D$6259)/1000</f>
        <v>0</v>
      </c>
    </row>
    <row r="6463" spans="1:18" hidden="1" outlineLevel="2" x14ac:dyDescent="0.25">
      <c r="A6463" s="222" t="str">
        <f>'Usages mobilité'!A47</f>
        <v>Usage mobilité n°44</v>
      </c>
      <c r="B6463" s="222" t="s">
        <v>645</v>
      </c>
      <c r="C6463" s="222"/>
      <c r="D6463" s="223">
        <f>D6412*'Usages mobilité'!$BG47*(1+'Usages mobilité'!$BH47)^(D$6259-$D$6259)/1000</f>
        <v>0</v>
      </c>
      <c r="E6463" s="223">
        <f>E6412*'Usages mobilité'!$BG47*(1+'Usages mobilité'!$BH47)^(E$6259-$D$6259)/1000</f>
        <v>0</v>
      </c>
      <c r="F6463" s="223">
        <f>F6412*'Usages mobilité'!$BG47*(1+'Usages mobilité'!$BH47)^(F$6259-$D$6259)/1000</f>
        <v>0</v>
      </c>
      <c r="G6463" s="223">
        <f>G6412*'Usages mobilité'!$BG47*(1+'Usages mobilité'!$BH47)^(G$6259-$D$6259)/1000</f>
        <v>0</v>
      </c>
      <c r="H6463" s="223">
        <f>H6412*'Usages mobilité'!$BG47*(1+'Usages mobilité'!$BH47)^(H$6259-$D$6259)/1000</f>
        <v>0</v>
      </c>
      <c r="I6463" s="223">
        <f>I6412*'Usages mobilité'!$BG47*(1+'Usages mobilité'!$BH47)^(I$6259-$D$6259)/1000</f>
        <v>0</v>
      </c>
      <c r="J6463" s="223">
        <f>J6412*'Usages mobilité'!$BG47*(1+'Usages mobilité'!$BH47)^(J$6259-$D$6259)/1000</f>
        <v>0</v>
      </c>
      <c r="K6463" s="223">
        <f>K6412*'Usages mobilité'!$BG47*(1+'Usages mobilité'!$BH47)^(K$6259-$D$6259)/1000</f>
        <v>0</v>
      </c>
      <c r="L6463" s="223">
        <f>L6412*'Usages mobilité'!$BG47*(1+'Usages mobilité'!$BH47)^(L$6259-$D$6259)/1000</f>
        <v>0</v>
      </c>
      <c r="M6463" s="223">
        <f>M6412*'Usages mobilité'!$BG47*(1+'Usages mobilité'!$BH47)^(M$6259-$D$6259)/1000</f>
        <v>0</v>
      </c>
      <c r="N6463" s="223">
        <f>N6412*'Usages mobilité'!$BG47*(1+'Usages mobilité'!$BH47)^(N$6259-$D$6259)/1000</f>
        <v>0</v>
      </c>
      <c r="O6463" s="223">
        <f>O6412*'Usages mobilité'!$BG47*(1+'Usages mobilité'!$BH47)^(O$6259-$D$6259)/1000</f>
        <v>0</v>
      </c>
      <c r="P6463" s="223">
        <f>P6412*'Usages mobilité'!$BG47*(1+'Usages mobilité'!$BH47)^(P$6259-$D$6259)/1000</f>
        <v>0</v>
      </c>
      <c r="Q6463" s="223">
        <f>Q6412*'Usages mobilité'!$BG47*(1+'Usages mobilité'!$BH47)^(Q$6259-$D$6259)/1000</f>
        <v>0</v>
      </c>
      <c r="R6463" s="223">
        <f>R6412*'Usages mobilité'!$BG47*(1+'Usages mobilité'!$BH47)^(R$6259-$D$6259)/1000</f>
        <v>0</v>
      </c>
    </row>
    <row r="6464" spans="1:18" hidden="1" outlineLevel="2" x14ac:dyDescent="0.25">
      <c r="A6464" s="222" t="str">
        <f>'Usages mobilité'!A48</f>
        <v>Usage mobilité n°45</v>
      </c>
      <c r="B6464" s="222" t="s">
        <v>645</v>
      </c>
      <c r="C6464" s="222"/>
      <c r="D6464" s="223">
        <f>D6413*'Usages mobilité'!$BG48*(1+'Usages mobilité'!$BH48)^(D$6259-$D$6259)/1000</f>
        <v>0</v>
      </c>
      <c r="E6464" s="223">
        <f>E6413*'Usages mobilité'!$BG48*(1+'Usages mobilité'!$BH48)^(E$6259-$D$6259)/1000</f>
        <v>0</v>
      </c>
      <c r="F6464" s="223">
        <f>F6413*'Usages mobilité'!$BG48*(1+'Usages mobilité'!$BH48)^(F$6259-$D$6259)/1000</f>
        <v>0</v>
      </c>
      <c r="G6464" s="223">
        <f>G6413*'Usages mobilité'!$BG48*(1+'Usages mobilité'!$BH48)^(G$6259-$D$6259)/1000</f>
        <v>0</v>
      </c>
      <c r="H6464" s="223">
        <f>H6413*'Usages mobilité'!$BG48*(1+'Usages mobilité'!$BH48)^(H$6259-$D$6259)/1000</f>
        <v>0</v>
      </c>
      <c r="I6464" s="223">
        <f>I6413*'Usages mobilité'!$BG48*(1+'Usages mobilité'!$BH48)^(I$6259-$D$6259)/1000</f>
        <v>0</v>
      </c>
      <c r="J6464" s="223">
        <f>J6413*'Usages mobilité'!$BG48*(1+'Usages mobilité'!$BH48)^(J$6259-$D$6259)/1000</f>
        <v>0</v>
      </c>
      <c r="K6464" s="223">
        <f>K6413*'Usages mobilité'!$BG48*(1+'Usages mobilité'!$BH48)^(K$6259-$D$6259)/1000</f>
        <v>0</v>
      </c>
      <c r="L6464" s="223">
        <f>L6413*'Usages mobilité'!$BG48*(1+'Usages mobilité'!$BH48)^(L$6259-$D$6259)/1000</f>
        <v>0</v>
      </c>
      <c r="M6464" s="223">
        <f>M6413*'Usages mobilité'!$BG48*(1+'Usages mobilité'!$BH48)^(M$6259-$D$6259)/1000</f>
        <v>0</v>
      </c>
      <c r="N6464" s="223">
        <f>N6413*'Usages mobilité'!$BG48*(1+'Usages mobilité'!$BH48)^(N$6259-$D$6259)/1000</f>
        <v>0</v>
      </c>
      <c r="O6464" s="223">
        <f>O6413*'Usages mobilité'!$BG48*(1+'Usages mobilité'!$BH48)^(O$6259-$D$6259)/1000</f>
        <v>0</v>
      </c>
      <c r="P6464" s="223">
        <f>P6413*'Usages mobilité'!$BG48*(1+'Usages mobilité'!$BH48)^(P$6259-$D$6259)/1000</f>
        <v>0</v>
      </c>
      <c r="Q6464" s="223">
        <f>Q6413*'Usages mobilité'!$BG48*(1+'Usages mobilité'!$BH48)^(Q$6259-$D$6259)/1000</f>
        <v>0</v>
      </c>
      <c r="R6464" s="223">
        <f>R6413*'Usages mobilité'!$BG48*(1+'Usages mobilité'!$BH48)^(R$6259-$D$6259)/1000</f>
        <v>0</v>
      </c>
    </row>
    <row r="6465" spans="1:18" hidden="1" outlineLevel="2" x14ac:dyDescent="0.25">
      <c r="A6465" s="222" t="str">
        <f>'Usages mobilité'!A49</f>
        <v>Usage mobilité n°46</v>
      </c>
      <c r="B6465" s="222" t="s">
        <v>645</v>
      </c>
      <c r="C6465" s="222"/>
      <c r="D6465" s="223">
        <f>D6414*'Usages mobilité'!$BG49*(1+'Usages mobilité'!$BH49)^(D$6259-$D$6259)/1000</f>
        <v>0</v>
      </c>
      <c r="E6465" s="223">
        <f>E6414*'Usages mobilité'!$BG49*(1+'Usages mobilité'!$BH49)^(E$6259-$D$6259)/1000</f>
        <v>0</v>
      </c>
      <c r="F6465" s="223">
        <f>F6414*'Usages mobilité'!$BG49*(1+'Usages mobilité'!$BH49)^(F$6259-$D$6259)/1000</f>
        <v>0</v>
      </c>
      <c r="G6465" s="223">
        <f>G6414*'Usages mobilité'!$BG49*(1+'Usages mobilité'!$BH49)^(G$6259-$D$6259)/1000</f>
        <v>0</v>
      </c>
      <c r="H6465" s="223">
        <f>H6414*'Usages mobilité'!$BG49*(1+'Usages mobilité'!$BH49)^(H$6259-$D$6259)/1000</f>
        <v>0</v>
      </c>
      <c r="I6465" s="223">
        <f>I6414*'Usages mobilité'!$BG49*(1+'Usages mobilité'!$BH49)^(I$6259-$D$6259)/1000</f>
        <v>0</v>
      </c>
      <c r="J6465" s="223">
        <f>J6414*'Usages mobilité'!$BG49*(1+'Usages mobilité'!$BH49)^(J$6259-$D$6259)/1000</f>
        <v>0</v>
      </c>
      <c r="K6465" s="223">
        <f>K6414*'Usages mobilité'!$BG49*(1+'Usages mobilité'!$BH49)^(K$6259-$D$6259)/1000</f>
        <v>0</v>
      </c>
      <c r="L6465" s="223">
        <f>L6414*'Usages mobilité'!$BG49*(1+'Usages mobilité'!$BH49)^(L$6259-$D$6259)/1000</f>
        <v>0</v>
      </c>
      <c r="M6465" s="223">
        <f>M6414*'Usages mobilité'!$BG49*(1+'Usages mobilité'!$BH49)^(M$6259-$D$6259)/1000</f>
        <v>0</v>
      </c>
      <c r="N6465" s="223">
        <f>N6414*'Usages mobilité'!$BG49*(1+'Usages mobilité'!$BH49)^(N$6259-$D$6259)/1000</f>
        <v>0</v>
      </c>
      <c r="O6465" s="223">
        <f>O6414*'Usages mobilité'!$BG49*(1+'Usages mobilité'!$BH49)^(O$6259-$D$6259)/1000</f>
        <v>0</v>
      </c>
      <c r="P6465" s="223">
        <f>P6414*'Usages mobilité'!$BG49*(1+'Usages mobilité'!$BH49)^(P$6259-$D$6259)/1000</f>
        <v>0</v>
      </c>
      <c r="Q6465" s="223">
        <f>Q6414*'Usages mobilité'!$BG49*(1+'Usages mobilité'!$BH49)^(Q$6259-$D$6259)/1000</f>
        <v>0</v>
      </c>
      <c r="R6465" s="223">
        <f>R6414*'Usages mobilité'!$BG49*(1+'Usages mobilité'!$BH49)^(R$6259-$D$6259)/1000</f>
        <v>0</v>
      </c>
    </row>
    <row r="6466" spans="1:18" hidden="1" outlineLevel="2" x14ac:dyDescent="0.25">
      <c r="A6466" s="222" t="str">
        <f>'Usages mobilité'!A50</f>
        <v>Usage mobilité n°47</v>
      </c>
      <c r="B6466" s="222" t="s">
        <v>645</v>
      </c>
      <c r="C6466" s="222"/>
      <c r="D6466" s="223">
        <f>D6415*'Usages mobilité'!$BG50*(1+'Usages mobilité'!$BH50)^(D$6259-$D$6259)/1000</f>
        <v>0</v>
      </c>
      <c r="E6466" s="223">
        <f>E6415*'Usages mobilité'!$BG50*(1+'Usages mobilité'!$BH50)^(E$6259-$D$6259)/1000</f>
        <v>0</v>
      </c>
      <c r="F6466" s="223">
        <f>F6415*'Usages mobilité'!$BG50*(1+'Usages mobilité'!$BH50)^(F$6259-$D$6259)/1000</f>
        <v>0</v>
      </c>
      <c r="G6466" s="223">
        <f>G6415*'Usages mobilité'!$BG50*(1+'Usages mobilité'!$BH50)^(G$6259-$D$6259)/1000</f>
        <v>0</v>
      </c>
      <c r="H6466" s="223">
        <f>H6415*'Usages mobilité'!$BG50*(1+'Usages mobilité'!$BH50)^(H$6259-$D$6259)/1000</f>
        <v>0</v>
      </c>
      <c r="I6466" s="223">
        <f>I6415*'Usages mobilité'!$BG50*(1+'Usages mobilité'!$BH50)^(I$6259-$D$6259)/1000</f>
        <v>0</v>
      </c>
      <c r="J6466" s="223">
        <f>J6415*'Usages mobilité'!$BG50*(1+'Usages mobilité'!$BH50)^(J$6259-$D$6259)/1000</f>
        <v>0</v>
      </c>
      <c r="K6466" s="223">
        <f>K6415*'Usages mobilité'!$BG50*(1+'Usages mobilité'!$BH50)^(K$6259-$D$6259)/1000</f>
        <v>0</v>
      </c>
      <c r="L6466" s="223">
        <f>L6415*'Usages mobilité'!$BG50*(1+'Usages mobilité'!$BH50)^(L$6259-$D$6259)/1000</f>
        <v>0</v>
      </c>
      <c r="M6466" s="223">
        <f>M6415*'Usages mobilité'!$BG50*(1+'Usages mobilité'!$BH50)^(M$6259-$D$6259)/1000</f>
        <v>0</v>
      </c>
      <c r="N6466" s="223">
        <f>N6415*'Usages mobilité'!$BG50*(1+'Usages mobilité'!$BH50)^(N$6259-$D$6259)/1000</f>
        <v>0</v>
      </c>
      <c r="O6466" s="223">
        <f>O6415*'Usages mobilité'!$BG50*(1+'Usages mobilité'!$BH50)^(O$6259-$D$6259)/1000</f>
        <v>0</v>
      </c>
      <c r="P6466" s="223">
        <f>P6415*'Usages mobilité'!$BG50*(1+'Usages mobilité'!$BH50)^(P$6259-$D$6259)/1000</f>
        <v>0</v>
      </c>
      <c r="Q6466" s="223">
        <f>Q6415*'Usages mobilité'!$BG50*(1+'Usages mobilité'!$BH50)^(Q$6259-$D$6259)/1000</f>
        <v>0</v>
      </c>
      <c r="R6466" s="223">
        <f>R6415*'Usages mobilité'!$BG50*(1+'Usages mobilité'!$BH50)^(R$6259-$D$6259)/1000</f>
        <v>0</v>
      </c>
    </row>
    <row r="6467" spans="1:18" hidden="1" outlineLevel="2" x14ac:dyDescent="0.25">
      <c r="A6467" s="222" t="str">
        <f>'Usages mobilité'!A51</f>
        <v>Usage mobilité n°48</v>
      </c>
      <c r="B6467" s="222" t="s">
        <v>645</v>
      </c>
      <c r="C6467" s="222"/>
      <c r="D6467" s="223">
        <f>D6416*'Usages mobilité'!$BG51*(1+'Usages mobilité'!$BH51)^(D$6259-$D$6259)/1000</f>
        <v>0</v>
      </c>
      <c r="E6467" s="223">
        <f>E6416*'Usages mobilité'!$BG51*(1+'Usages mobilité'!$BH51)^(E$6259-$D$6259)/1000</f>
        <v>0</v>
      </c>
      <c r="F6467" s="223">
        <f>F6416*'Usages mobilité'!$BG51*(1+'Usages mobilité'!$BH51)^(F$6259-$D$6259)/1000</f>
        <v>0</v>
      </c>
      <c r="G6467" s="223">
        <f>G6416*'Usages mobilité'!$BG51*(1+'Usages mobilité'!$BH51)^(G$6259-$D$6259)/1000</f>
        <v>0</v>
      </c>
      <c r="H6467" s="223">
        <f>H6416*'Usages mobilité'!$BG51*(1+'Usages mobilité'!$BH51)^(H$6259-$D$6259)/1000</f>
        <v>0</v>
      </c>
      <c r="I6467" s="223">
        <f>I6416*'Usages mobilité'!$BG51*(1+'Usages mobilité'!$BH51)^(I$6259-$D$6259)/1000</f>
        <v>0</v>
      </c>
      <c r="J6467" s="223">
        <f>J6416*'Usages mobilité'!$BG51*(1+'Usages mobilité'!$BH51)^(J$6259-$D$6259)/1000</f>
        <v>0</v>
      </c>
      <c r="K6467" s="223">
        <f>K6416*'Usages mobilité'!$BG51*(1+'Usages mobilité'!$BH51)^(K$6259-$D$6259)/1000</f>
        <v>0</v>
      </c>
      <c r="L6467" s="223">
        <f>L6416*'Usages mobilité'!$BG51*(1+'Usages mobilité'!$BH51)^(L$6259-$D$6259)/1000</f>
        <v>0</v>
      </c>
      <c r="M6467" s="223">
        <f>M6416*'Usages mobilité'!$BG51*(1+'Usages mobilité'!$BH51)^(M$6259-$D$6259)/1000</f>
        <v>0</v>
      </c>
      <c r="N6467" s="223">
        <f>N6416*'Usages mobilité'!$BG51*(1+'Usages mobilité'!$BH51)^(N$6259-$D$6259)/1000</f>
        <v>0</v>
      </c>
      <c r="O6467" s="223">
        <f>O6416*'Usages mobilité'!$BG51*(1+'Usages mobilité'!$BH51)^(O$6259-$D$6259)/1000</f>
        <v>0</v>
      </c>
      <c r="P6467" s="223">
        <f>P6416*'Usages mobilité'!$BG51*(1+'Usages mobilité'!$BH51)^(P$6259-$D$6259)/1000</f>
        <v>0</v>
      </c>
      <c r="Q6467" s="223">
        <f>Q6416*'Usages mobilité'!$BG51*(1+'Usages mobilité'!$BH51)^(Q$6259-$D$6259)/1000</f>
        <v>0</v>
      </c>
      <c r="R6467" s="223">
        <f>R6416*'Usages mobilité'!$BG51*(1+'Usages mobilité'!$BH51)^(R$6259-$D$6259)/1000</f>
        <v>0</v>
      </c>
    </row>
    <row r="6468" spans="1:18" hidden="1" outlineLevel="2" x14ac:dyDescent="0.25">
      <c r="A6468" s="222" t="str">
        <f>'Usages mobilité'!A52</f>
        <v>Usage mobilité n°49</v>
      </c>
      <c r="B6468" s="222" t="s">
        <v>645</v>
      </c>
      <c r="C6468" s="222"/>
      <c r="D6468" s="223">
        <f>D6417*'Usages mobilité'!$BG52*(1+'Usages mobilité'!$BH52)^(D$6259-$D$6259)/1000</f>
        <v>0</v>
      </c>
      <c r="E6468" s="223">
        <f>E6417*'Usages mobilité'!$BG52*(1+'Usages mobilité'!$BH52)^(E$6259-$D$6259)/1000</f>
        <v>0</v>
      </c>
      <c r="F6468" s="223">
        <f>F6417*'Usages mobilité'!$BG52*(1+'Usages mobilité'!$BH52)^(F$6259-$D$6259)/1000</f>
        <v>0</v>
      </c>
      <c r="G6468" s="223">
        <f>G6417*'Usages mobilité'!$BG52*(1+'Usages mobilité'!$BH52)^(G$6259-$D$6259)/1000</f>
        <v>0</v>
      </c>
      <c r="H6468" s="223">
        <f>H6417*'Usages mobilité'!$BG52*(1+'Usages mobilité'!$BH52)^(H$6259-$D$6259)/1000</f>
        <v>0</v>
      </c>
      <c r="I6468" s="223">
        <f>I6417*'Usages mobilité'!$BG52*(1+'Usages mobilité'!$BH52)^(I$6259-$D$6259)/1000</f>
        <v>0</v>
      </c>
      <c r="J6468" s="223">
        <f>J6417*'Usages mobilité'!$BG52*(1+'Usages mobilité'!$BH52)^(J$6259-$D$6259)/1000</f>
        <v>0</v>
      </c>
      <c r="K6468" s="223">
        <f>K6417*'Usages mobilité'!$BG52*(1+'Usages mobilité'!$BH52)^(K$6259-$D$6259)/1000</f>
        <v>0</v>
      </c>
      <c r="L6468" s="223">
        <f>L6417*'Usages mobilité'!$BG52*(1+'Usages mobilité'!$BH52)^(L$6259-$D$6259)/1000</f>
        <v>0</v>
      </c>
      <c r="M6468" s="223">
        <f>M6417*'Usages mobilité'!$BG52*(1+'Usages mobilité'!$BH52)^(M$6259-$D$6259)/1000</f>
        <v>0</v>
      </c>
      <c r="N6468" s="223">
        <f>N6417*'Usages mobilité'!$BG52*(1+'Usages mobilité'!$BH52)^(N$6259-$D$6259)/1000</f>
        <v>0</v>
      </c>
      <c r="O6468" s="223">
        <f>O6417*'Usages mobilité'!$BG52*(1+'Usages mobilité'!$BH52)^(O$6259-$D$6259)/1000</f>
        <v>0</v>
      </c>
      <c r="P6468" s="223">
        <f>P6417*'Usages mobilité'!$BG52*(1+'Usages mobilité'!$BH52)^(P$6259-$D$6259)/1000</f>
        <v>0</v>
      </c>
      <c r="Q6468" s="223">
        <f>Q6417*'Usages mobilité'!$BG52*(1+'Usages mobilité'!$BH52)^(Q$6259-$D$6259)/1000</f>
        <v>0</v>
      </c>
      <c r="R6468" s="223">
        <f>R6417*'Usages mobilité'!$BG52*(1+'Usages mobilité'!$BH52)^(R$6259-$D$6259)/1000</f>
        <v>0</v>
      </c>
    </row>
    <row r="6469" spans="1:18" hidden="1" outlineLevel="2" x14ac:dyDescent="0.25">
      <c r="A6469" s="222" t="str">
        <f>'Usages mobilité'!A53</f>
        <v>Usage mobilité n°50</v>
      </c>
      <c r="B6469" s="222" t="s">
        <v>645</v>
      </c>
      <c r="C6469" s="222"/>
      <c r="D6469" s="223">
        <f>D6418*'Usages mobilité'!$BG53*(1+'Usages mobilité'!$BH53)^(D$6259-$D$6259)/1000</f>
        <v>0</v>
      </c>
      <c r="E6469" s="223">
        <f>E6418*'Usages mobilité'!$BG53*(1+'Usages mobilité'!$BH53)^(E$6259-$D$6259)/1000</f>
        <v>0</v>
      </c>
      <c r="F6469" s="223">
        <f>F6418*'Usages mobilité'!$BG53*(1+'Usages mobilité'!$BH53)^(F$6259-$D$6259)/1000</f>
        <v>0</v>
      </c>
      <c r="G6469" s="223">
        <f>G6418*'Usages mobilité'!$BG53*(1+'Usages mobilité'!$BH53)^(G$6259-$D$6259)/1000</f>
        <v>0</v>
      </c>
      <c r="H6469" s="223">
        <f>H6418*'Usages mobilité'!$BG53*(1+'Usages mobilité'!$BH53)^(H$6259-$D$6259)/1000</f>
        <v>0</v>
      </c>
      <c r="I6469" s="223">
        <f>I6418*'Usages mobilité'!$BG53*(1+'Usages mobilité'!$BH53)^(I$6259-$D$6259)/1000</f>
        <v>0</v>
      </c>
      <c r="J6469" s="223">
        <f>J6418*'Usages mobilité'!$BG53*(1+'Usages mobilité'!$BH53)^(J$6259-$D$6259)/1000</f>
        <v>0</v>
      </c>
      <c r="K6469" s="223">
        <f>K6418*'Usages mobilité'!$BG53*(1+'Usages mobilité'!$BH53)^(K$6259-$D$6259)/1000</f>
        <v>0</v>
      </c>
      <c r="L6469" s="223">
        <f>L6418*'Usages mobilité'!$BG53*(1+'Usages mobilité'!$BH53)^(L$6259-$D$6259)/1000</f>
        <v>0</v>
      </c>
      <c r="M6469" s="223">
        <f>M6418*'Usages mobilité'!$BG53*(1+'Usages mobilité'!$BH53)^(M$6259-$D$6259)/1000</f>
        <v>0</v>
      </c>
      <c r="N6469" s="223">
        <f>N6418*'Usages mobilité'!$BG53*(1+'Usages mobilité'!$BH53)^(N$6259-$D$6259)/1000</f>
        <v>0</v>
      </c>
      <c r="O6469" s="223">
        <f>O6418*'Usages mobilité'!$BG53*(1+'Usages mobilité'!$BH53)^(O$6259-$D$6259)/1000</f>
        <v>0</v>
      </c>
      <c r="P6469" s="223">
        <f>P6418*'Usages mobilité'!$BG53*(1+'Usages mobilité'!$BH53)^(P$6259-$D$6259)/1000</f>
        <v>0</v>
      </c>
      <c r="Q6469" s="223">
        <f>Q6418*'Usages mobilité'!$BG53*(1+'Usages mobilité'!$BH53)^(Q$6259-$D$6259)/1000</f>
        <v>0</v>
      </c>
      <c r="R6469" s="223">
        <f>R6418*'Usages mobilité'!$BG53*(1+'Usages mobilité'!$BH53)^(R$6259-$D$6259)/1000</f>
        <v>0</v>
      </c>
    </row>
    <row r="6470" spans="1:18" hidden="1" outlineLevel="1" collapsed="1" x14ac:dyDescent="0.25">
      <c r="A6470" s="222" t="s">
        <v>657</v>
      </c>
      <c r="B6470" s="222"/>
      <c r="C6470" s="222"/>
      <c r="D6470" s="223">
        <f t="shared" ref="D6470:R6470" si="565">SUM(D6420:D6469)</f>
        <v>0</v>
      </c>
      <c r="E6470" s="223">
        <f t="shared" si="565"/>
        <v>0</v>
      </c>
      <c r="F6470" s="223">
        <f t="shared" si="565"/>
        <v>0</v>
      </c>
      <c r="G6470" s="223">
        <f t="shared" si="565"/>
        <v>0</v>
      </c>
      <c r="H6470" s="223">
        <f t="shared" si="565"/>
        <v>0</v>
      </c>
      <c r="I6470" s="223">
        <f t="shared" si="565"/>
        <v>0</v>
      </c>
      <c r="J6470" s="223">
        <f t="shared" si="565"/>
        <v>0</v>
      </c>
      <c r="K6470" s="223">
        <f t="shared" si="565"/>
        <v>0</v>
      </c>
      <c r="L6470" s="223">
        <f t="shared" si="565"/>
        <v>0</v>
      </c>
      <c r="M6470" s="223">
        <f t="shared" si="565"/>
        <v>0</v>
      </c>
      <c r="N6470" s="223">
        <f t="shared" si="565"/>
        <v>0</v>
      </c>
      <c r="O6470" s="223">
        <f t="shared" si="565"/>
        <v>0</v>
      </c>
      <c r="P6470" s="223">
        <f t="shared" si="565"/>
        <v>0</v>
      </c>
      <c r="Q6470" s="223">
        <f t="shared" si="565"/>
        <v>0</v>
      </c>
      <c r="R6470" s="223">
        <f t="shared" si="565"/>
        <v>0</v>
      </c>
    </row>
    <row r="6471" spans="1:18" hidden="1" outlineLevel="1" x14ac:dyDescent="0.25">
      <c r="A6471" s="53" t="s">
        <v>652</v>
      </c>
      <c r="B6471" s="53"/>
      <c r="C6471" s="53"/>
      <c r="D6471" s="244"/>
      <c r="E6471" s="244"/>
      <c r="F6471" s="244"/>
      <c r="G6471" s="244"/>
      <c r="H6471" s="244"/>
      <c r="I6471" s="244"/>
      <c r="J6471" s="244"/>
      <c r="K6471" s="244"/>
      <c r="L6471" s="244"/>
      <c r="M6471" s="244"/>
      <c r="N6471" s="244"/>
      <c r="O6471" s="244"/>
      <c r="P6471" s="244"/>
      <c r="Q6471" s="244"/>
      <c r="R6471" s="244"/>
    </row>
    <row r="6472" spans="1:18" hidden="1" outlineLevel="1" x14ac:dyDescent="0.25">
      <c r="A6472" s="53" t="s">
        <v>658</v>
      </c>
      <c r="B6472" s="53"/>
      <c r="C6472" s="53"/>
      <c r="D6472" s="244"/>
      <c r="E6472" s="244"/>
      <c r="F6472" s="244"/>
      <c r="G6472" s="244"/>
      <c r="H6472" s="244"/>
      <c r="I6472" s="244"/>
      <c r="J6472" s="244"/>
      <c r="K6472" s="244"/>
      <c r="L6472" s="244"/>
      <c r="M6472" s="244"/>
      <c r="N6472" s="244"/>
      <c r="O6472" s="244"/>
      <c r="P6472" s="244"/>
      <c r="Q6472" s="244"/>
      <c r="R6472" s="244"/>
    </row>
    <row r="6473" spans="1:18" hidden="1" outlineLevel="1" x14ac:dyDescent="0.25">
      <c r="A6473" s="224" t="s">
        <v>40</v>
      </c>
      <c r="B6473" s="222"/>
      <c r="C6473" s="222"/>
      <c r="D6473" s="223">
        <f t="shared" ref="D6473:R6473" si="566">D6366+D6368+D6470+D6472</f>
        <v>0</v>
      </c>
      <c r="E6473" s="223">
        <f t="shared" si="566"/>
        <v>0</v>
      </c>
      <c r="F6473" s="223">
        <f t="shared" si="566"/>
        <v>0</v>
      </c>
      <c r="G6473" s="223">
        <f t="shared" si="566"/>
        <v>0</v>
      </c>
      <c r="H6473" s="223">
        <f t="shared" si="566"/>
        <v>0</v>
      </c>
      <c r="I6473" s="223">
        <f t="shared" si="566"/>
        <v>0</v>
      </c>
      <c r="J6473" s="223">
        <f t="shared" si="566"/>
        <v>0</v>
      </c>
      <c r="K6473" s="223">
        <f t="shared" si="566"/>
        <v>0</v>
      </c>
      <c r="L6473" s="223">
        <f t="shared" si="566"/>
        <v>0</v>
      </c>
      <c r="M6473" s="223">
        <f t="shared" si="566"/>
        <v>0</v>
      </c>
      <c r="N6473" s="223">
        <f t="shared" si="566"/>
        <v>0</v>
      </c>
      <c r="O6473" s="223">
        <f t="shared" si="566"/>
        <v>0</v>
      </c>
      <c r="P6473" s="223">
        <f t="shared" si="566"/>
        <v>0</v>
      </c>
      <c r="Q6473" s="223">
        <f t="shared" si="566"/>
        <v>0</v>
      </c>
      <c r="R6473" s="223">
        <f t="shared" si="566"/>
        <v>0</v>
      </c>
    </row>
    <row r="6474" spans="1:18" s="33" customFormat="1" hidden="1" outlineLevel="1" x14ac:dyDescent="0.25"/>
    <row r="6475" spans="1:18" hidden="1" outlineLevel="1" x14ac:dyDescent="0.25">
      <c r="A6475" s="274" t="s">
        <v>0</v>
      </c>
      <c r="B6475" s="225" t="s">
        <v>16</v>
      </c>
      <c r="C6475" s="53"/>
      <c r="D6475" s="244">
        <v>10000</v>
      </c>
      <c r="E6475" s="244">
        <v>10000</v>
      </c>
      <c r="F6475" s="244">
        <v>10000</v>
      </c>
      <c r="G6475" s="244"/>
      <c r="H6475" s="244"/>
      <c r="I6475" s="244"/>
      <c r="J6475" s="244"/>
      <c r="K6475" s="244"/>
      <c r="L6475" s="244"/>
      <c r="M6475" s="244"/>
      <c r="N6475" s="244"/>
      <c r="O6475" s="244"/>
      <c r="P6475" s="244"/>
      <c r="Q6475" s="244"/>
      <c r="R6475" s="244"/>
    </row>
    <row r="6476" spans="1:18" hidden="1" outlineLevel="1" x14ac:dyDescent="0.25">
      <c r="A6476" s="274"/>
      <c r="B6476" s="226" t="s">
        <v>42</v>
      </c>
      <c r="C6476" s="222"/>
      <c r="D6476" s="223">
        <f>IF(AND($B6255&lt;&gt;"",$B6256&lt;&gt;""),D6475*(VLOOKUP($B6255,Production!$G4:$P53,10)*(1+VLOOKUP($B6255,Production!$G4:$Q53,11))^(D6259-$D6259))/1000,0)</f>
        <v>0</v>
      </c>
      <c r="E6476" s="223">
        <f>IF(AND($B6255&lt;&gt;"",$B6256&lt;&gt;""),E6475*(VLOOKUP($B6255,Production!$G4:$P53,10)*(1+VLOOKUP($B6255,Production!$G4:$Q53,11))^(E6259-$D6259))/1000,0)</f>
        <v>0</v>
      </c>
      <c r="F6476" s="223">
        <f>IF(AND($B6255&lt;&gt;"",$B6256&lt;&gt;""),F6475*(VLOOKUP($B6255,Production!$G4:$P53,10)*(1+VLOOKUP($B6255,Production!$G4:$Q53,11))^(F6259-$D6259))/1000,0)</f>
        <v>0</v>
      </c>
      <c r="G6476" s="223">
        <f>IF(AND($B6255&lt;&gt;"",$B6256&lt;&gt;""),G6475*(VLOOKUP($B6255,Production!$G4:$P53,10)*(1+VLOOKUP($B6255,Production!$G4:$Q53,11))^(G6259-$D6259))/1000,0)</f>
        <v>0</v>
      </c>
      <c r="H6476" s="223">
        <f>IF(AND($B6255&lt;&gt;"",$B6256&lt;&gt;""),H6475*(VLOOKUP($B6255,Production!$G4:$P53,10)*(1+VLOOKUP($B6255,Production!$G4:$Q53,11))^(H6259-$D6259))/1000,0)</f>
        <v>0</v>
      </c>
      <c r="I6476" s="223">
        <f>IF(AND($B6255&lt;&gt;"",$B6256&lt;&gt;""),I6475*(VLOOKUP($B6255,Production!$G4:$P53,10)*(1+VLOOKUP($B6255,Production!$G4:$Q53,11))^(I6259-$D6259))/1000,0)</f>
        <v>0</v>
      </c>
      <c r="J6476" s="223">
        <f>IF(AND($B6255&lt;&gt;"",$B6256&lt;&gt;""),J6475*(VLOOKUP($B6255,Production!$G4:$P53,10)*(1+VLOOKUP($B6255,Production!$G4:$Q53,11))^(J6259-$D6259))/1000,0)</f>
        <v>0</v>
      </c>
      <c r="K6476" s="223">
        <f>IF(AND($B6255&lt;&gt;"",$B6256&lt;&gt;""),K6475*(VLOOKUP($B6255,Production!$G4:$P53,10)*(1+VLOOKUP($B6255,Production!$G4:$Q53,11))^(K6259-$D6259))/1000,0)</f>
        <v>0</v>
      </c>
      <c r="L6476" s="223">
        <f>IF(AND($B6255&lt;&gt;"",$B6256&lt;&gt;""),L6475*(VLOOKUP($B6255,Production!$G4:$P53,10)*(1+VLOOKUP($B6255,Production!$G4:$Q53,11))^(L6259-$D6259))/1000,0)</f>
        <v>0</v>
      </c>
      <c r="M6476" s="223">
        <f>IF(AND($B6255&lt;&gt;"",$B6256&lt;&gt;""),M6475*(VLOOKUP($B6255,Production!$G4:$P53,10)*(1+VLOOKUP($B6255,Production!$G4:$Q53,11))^(M6259-$D6259))/1000,0)</f>
        <v>0</v>
      </c>
      <c r="N6476" s="223">
        <f>IF(AND($B6255&lt;&gt;"",$B6256&lt;&gt;""),N6475*(VLOOKUP($B6255,Production!$G4:$P53,10)*(1+VLOOKUP($B6255,Production!$G4:$Q53,11))^(N6259-$D6259))/1000,0)</f>
        <v>0</v>
      </c>
      <c r="O6476" s="223">
        <f>IF(AND($B6255&lt;&gt;"",$B6256&lt;&gt;""),O6475*(VLOOKUP($B6255,Production!$G4:$P53,10)*(1+VLOOKUP($B6255,Production!$G4:$Q53,11))^(O6259-$D6259))/1000,0)</f>
        <v>0</v>
      </c>
      <c r="P6476" s="223">
        <f>IF(AND($B6255&lt;&gt;"",$B6256&lt;&gt;""),P6475*(VLOOKUP($B6255,Production!$G4:$P53,10)*(1+VLOOKUP($B6255,Production!$G4:$Q53,11))^(P6259-$D6259))/1000,0)</f>
        <v>0</v>
      </c>
      <c r="Q6476" s="223">
        <f>IF(AND($B6255&lt;&gt;"",$B6256&lt;&gt;""),Q6475*(VLOOKUP($B6255,Production!$G4:$P53,10)*(1+VLOOKUP($B6255,Production!$G4:$Q53,11))^(Q6259-$D6259))/1000,0)</f>
        <v>0</v>
      </c>
      <c r="R6476" s="223">
        <f>IF(AND($B6255&lt;&gt;"",$B6256&lt;&gt;""),R6475*(VLOOKUP($B6255,Production!$G4:$P53,10)*(1+VLOOKUP($B6255,Production!$G4:$Q53,11))^(R6259-$D6259))/1000,0)</f>
        <v>0</v>
      </c>
    </row>
    <row r="6477" spans="1:18" hidden="1" outlineLevel="1" x14ac:dyDescent="0.25">
      <c r="A6477" s="274" t="s">
        <v>13</v>
      </c>
      <c r="B6477" s="225" t="s">
        <v>17</v>
      </c>
      <c r="C6477" s="53"/>
      <c r="D6477" s="244"/>
      <c r="E6477" s="244"/>
      <c r="F6477" s="244"/>
      <c r="G6477" s="244"/>
      <c r="H6477" s="244"/>
      <c r="I6477" s="244"/>
      <c r="J6477" s="244"/>
      <c r="K6477" s="244"/>
      <c r="L6477" s="244"/>
      <c r="M6477" s="244"/>
      <c r="N6477" s="244"/>
      <c r="O6477" s="244"/>
      <c r="P6477" s="244"/>
      <c r="Q6477" s="244"/>
      <c r="R6477" s="244"/>
    </row>
    <row r="6478" spans="1:18" hidden="1" outlineLevel="1" x14ac:dyDescent="0.25">
      <c r="A6478" s="274"/>
      <c r="B6478" s="226" t="s">
        <v>42</v>
      </c>
      <c r="C6478" s="222"/>
      <c r="D6478" s="223">
        <f>IF($B6255&lt;&gt;"",D6477*(VLOOKUP($B6255,Production!$G4:$R53,12)*(1+VLOOKUP($B6255,Production!$G4:$S53,13))^(D6259-$D6259))/1000,0)</f>
        <v>0</v>
      </c>
      <c r="E6478" s="223">
        <f>IF($B6255&lt;&gt;"",E6477*(VLOOKUP($B6255,Production!$G4:$R53,12)*(1+VLOOKUP($B6255,Production!$G4:$S53,13))^(E6259-$D6259))/1000,0)</f>
        <v>0</v>
      </c>
      <c r="F6478" s="223">
        <f>IF($B6255&lt;&gt;"",F6477*(VLOOKUP($B6255,Production!$G4:$R53,12)*(1+VLOOKUP($B6255,Production!$G4:$S53,13))^(F6259-$D6259))/1000,0)</f>
        <v>0</v>
      </c>
      <c r="G6478" s="223">
        <f>IF($B6255&lt;&gt;"",G6477*(VLOOKUP($B6255,Production!$G4:$R53,12)*(1+VLOOKUP($B6255,Production!$G4:$S53,13))^(G6259-$D6259))/1000,0)</f>
        <v>0</v>
      </c>
      <c r="H6478" s="223">
        <f>IF($B6255&lt;&gt;"",H6477*(VLOOKUP($B6255,Production!$G4:$R53,12)*(1+VLOOKUP($B6255,Production!$G4:$S53,13))^(H6259-$D6259))/1000,0)</f>
        <v>0</v>
      </c>
      <c r="I6478" s="223">
        <f>IF($B6255&lt;&gt;"",I6477*(VLOOKUP($B6255,Production!$G4:$R53,12)*(1+VLOOKUP($B6255,Production!$G4:$S53,13))^(I6259-$D6259))/1000,0)</f>
        <v>0</v>
      </c>
      <c r="J6478" s="223">
        <f>IF($B6255&lt;&gt;"",J6477*(VLOOKUP($B6255,Production!$G4:$R53,12)*(1+VLOOKUP($B6255,Production!$G4:$S53,13))^(J6259-$D6259))/1000,0)</f>
        <v>0</v>
      </c>
      <c r="K6478" s="223">
        <f>IF($B6255&lt;&gt;"",K6477*(VLOOKUP($B6255,Production!$G4:$R53,12)*(1+VLOOKUP($B6255,Production!$G4:$S53,13))^(K6259-$D6259))/1000,0)</f>
        <v>0</v>
      </c>
      <c r="L6478" s="223">
        <f>IF($B6255&lt;&gt;"",L6477*(VLOOKUP($B6255,Production!$G4:$R53,12)*(1+VLOOKUP($B6255,Production!$G4:$S53,13))^(L6259-$D6259))/1000,0)</f>
        <v>0</v>
      </c>
      <c r="M6478" s="223">
        <f>IF($B6255&lt;&gt;"",M6477*(VLOOKUP($B6255,Production!$G4:$R53,12)*(1+VLOOKUP($B6255,Production!$G4:$S53,13))^(M6259-$D6259))/1000,0)</f>
        <v>0</v>
      </c>
      <c r="N6478" s="223">
        <f>IF($B6255&lt;&gt;"",N6477*(VLOOKUP($B6255,Production!$G4:$R53,12)*(1+VLOOKUP($B6255,Production!$G4:$S53,13))^(N6259-$D6259))/1000,0)</f>
        <v>0</v>
      </c>
      <c r="O6478" s="223">
        <f>IF($B6255&lt;&gt;"",O6477*(VLOOKUP($B6255,Production!$G4:$R53,12)*(1+VLOOKUP($B6255,Production!$G4:$S53,13))^(O6259-$D6259))/1000,0)</f>
        <v>0</v>
      </c>
      <c r="P6478" s="223">
        <f>IF($B6255&lt;&gt;"",P6477*(VLOOKUP($B6255,Production!$G4:$R53,12)*(1+VLOOKUP($B6255,Production!$G4:$S53,13))^(P6259-$D6259))/1000,0)</f>
        <v>0</v>
      </c>
      <c r="Q6478" s="223">
        <f>IF($B6255&lt;&gt;"",Q6477*(VLOOKUP($B6255,Production!$G4:$R53,12)*(1+VLOOKUP($B6255,Production!$G4:$S53,13))^(Q6259-$D6259))/1000,0)</f>
        <v>0</v>
      </c>
      <c r="R6478" s="223">
        <f>IF($B6255&lt;&gt;"",R6477*(VLOOKUP($B6255,Production!$G4:$R53,12)*(1+VLOOKUP($B6255,Production!$G4:$S53,13))^(R6259-$D6259))/1000,0)</f>
        <v>0</v>
      </c>
    </row>
    <row r="6479" spans="1:18" hidden="1" outlineLevel="1" x14ac:dyDescent="0.25">
      <c r="A6479" s="225" t="s">
        <v>56</v>
      </c>
      <c r="B6479" s="225"/>
      <c r="C6479" s="53"/>
      <c r="D6479" s="244"/>
      <c r="E6479" s="244"/>
      <c r="F6479" s="244"/>
      <c r="G6479" s="244"/>
      <c r="H6479" s="244"/>
      <c r="I6479" s="244"/>
      <c r="J6479" s="244"/>
      <c r="K6479" s="244"/>
      <c r="L6479" s="244"/>
      <c r="M6479" s="244"/>
      <c r="N6479" s="244"/>
      <c r="O6479" s="244"/>
      <c r="P6479" s="244"/>
      <c r="Q6479" s="244"/>
      <c r="R6479" s="244"/>
    </row>
    <row r="6480" spans="1:18" hidden="1" outlineLevel="1" x14ac:dyDescent="0.25">
      <c r="A6480" s="225" t="s">
        <v>57</v>
      </c>
      <c r="B6480" s="225"/>
      <c r="C6480" s="53"/>
      <c r="D6480" s="244"/>
      <c r="E6480" s="244"/>
      <c r="F6480" s="244"/>
      <c r="G6480" s="244"/>
      <c r="H6480" s="244"/>
      <c r="I6480" s="244"/>
      <c r="J6480" s="244"/>
      <c r="K6480" s="244"/>
      <c r="L6480" s="244"/>
      <c r="M6480" s="244"/>
      <c r="N6480" s="244"/>
      <c r="O6480" s="244"/>
      <c r="P6480" s="244"/>
      <c r="Q6480" s="244"/>
      <c r="R6480" s="244"/>
    </row>
    <row r="6481" spans="1:18" hidden="1" outlineLevel="1" x14ac:dyDescent="0.25">
      <c r="A6481" s="224" t="s">
        <v>659</v>
      </c>
      <c r="B6481" s="222"/>
      <c r="C6481" s="222"/>
      <c r="D6481" s="223">
        <f t="shared" ref="D6481:R6481" si="567">D6476+D6478+D6479+D6480</f>
        <v>0</v>
      </c>
      <c r="E6481" s="223">
        <f t="shared" si="567"/>
        <v>0</v>
      </c>
      <c r="F6481" s="223">
        <f t="shared" si="567"/>
        <v>0</v>
      </c>
      <c r="G6481" s="223">
        <f t="shared" si="567"/>
        <v>0</v>
      </c>
      <c r="H6481" s="223">
        <f t="shared" si="567"/>
        <v>0</v>
      </c>
      <c r="I6481" s="223">
        <f t="shared" si="567"/>
        <v>0</v>
      </c>
      <c r="J6481" s="223">
        <f t="shared" si="567"/>
        <v>0</v>
      </c>
      <c r="K6481" s="223">
        <f t="shared" si="567"/>
        <v>0</v>
      </c>
      <c r="L6481" s="223">
        <f t="shared" si="567"/>
        <v>0</v>
      </c>
      <c r="M6481" s="223">
        <f t="shared" si="567"/>
        <v>0</v>
      </c>
      <c r="N6481" s="223">
        <f t="shared" si="567"/>
        <v>0</v>
      </c>
      <c r="O6481" s="223">
        <f t="shared" si="567"/>
        <v>0</v>
      </c>
      <c r="P6481" s="223">
        <f t="shared" si="567"/>
        <v>0</v>
      </c>
      <c r="Q6481" s="223">
        <f t="shared" si="567"/>
        <v>0</v>
      </c>
      <c r="R6481" s="223">
        <f t="shared" si="567"/>
        <v>0</v>
      </c>
    </row>
    <row r="6482" spans="1:18" s="33" customFormat="1" hidden="1" outlineLevel="1" x14ac:dyDescent="0.25"/>
    <row r="6483" spans="1:18" hidden="1" outlineLevel="1" x14ac:dyDescent="0.25">
      <c r="A6483" s="222" t="s">
        <v>663</v>
      </c>
      <c r="B6483" s="222"/>
      <c r="C6483" s="222"/>
      <c r="D6483" s="223">
        <f t="shared" ref="D6483:R6483" si="568">D6473-D6481</f>
        <v>0</v>
      </c>
      <c r="E6483" s="223">
        <f t="shared" si="568"/>
        <v>0</v>
      </c>
      <c r="F6483" s="223">
        <f t="shared" si="568"/>
        <v>0</v>
      </c>
      <c r="G6483" s="223">
        <f t="shared" si="568"/>
        <v>0</v>
      </c>
      <c r="H6483" s="223">
        <f t="shared" si="568"/>
        <v>0</v>
      </c>
      <c r="I6483" s="223">
        <f t="shared" si="568"/>
        <v>0</v>
      </c>
      <c r="J6483" s="223">
        <f t="shared" si="568"/>
        <v>0</v>
      </c>
      <c r="K6483" s="223">
        <f t="shared" si="568"/>
        <v>0</v>
      </c>
      <c r="L6483" s="223">
        <f t="shared" si="568"/>
        <v>0</v>
      </c>
      <c r="M6483" s="223">
        <f t="shared" si="568"/>
        <v>0</v>
      </c>
      <c r="N6483" s="223">
        <f t="shared" si="568"/>
        <v>0</v>
      </c>
      <c r="O6483" s="223">
        <f t="shared" si="568"/>
        <v>0</v>
      </c>
      <c r="P6483" s="223">
        <f t="shared" si="568"/>
        <v>0</v>
      </c>
      <c r="Q6483" s="223">
        <f t="shared" si="568"/>
        <v>0</v>
      </c>
      <c r="R6483" s="223">
        <f t="shared" si="568"/>
        <v>0</v>
      </c>
    </row>
    <row r="6484" spans="1:18" hidden="1" outlineLevel="1" x14ac:dyDescent="0.25"/>
    <row r="6485" spans="1:18" hidden="1" outlineLevel="1" x14ac:dyDescent="0.25">
      <c r="A6485" s="53" t="s">
        <v>664</v>
      </c>
      <c r="B6485" s="53"/>
      <c r="C6485" s="53"/>
      <c r="D6485" s="244"/>
      <c r="E6485" s="244"/>
      <c r="F6485" s="244"/>
      <c r="G6485" s="244"/>
      <c r="H6485" s="244"/>
      <c r="I6485" s="244"/>
      <c r="J6485" s="244"/>
      <c r="K6485" s="244"/>
      <c r="L6485" s="244"/>
      <c r="M6485" s="244"/>
      <c r="N6485" s="244"/>
      <c r="O6485" s="244"/>
      <c r="P6485" s="244"/>
      <c r="Q6485" s="244"/>
      <c r="R6485" s="244"/>
    </row>
    <row r="6486" spans="1:18" hidden="1" outlineLevel="1" x14ac:dyDescent="0.25"/>
    <row r="6487" spans="1:18" hidden="1" outlineLevel="1" x14ac:dyDescent="0.25">
      <c r="A6487" s="222" t="s">
        <v>665</v>
      </c>
      <c r="B6487" s="222"/>
      <c r="C6487" s="222"/>
      <c r="D6487" s="223">
        <f t="shared" ref="D6487:R6487" si="569">D6483-D6485</f>
        <v>0</v>
      </c>
      <c r="E6487" s="223">
        <f t="shared" si="569"/>
        <v>0</v>
      </c>
      <c r="F6487" s="223">
        <f t="shared" si="569"/>
        <v>0</v>
      </c>
      <c r="G6487" s="223">
        <f t="shared" si="569"/>
        <v>0</v>
      </c>
      <c r="H6487" s="223">
        <f t="shared" si="569"/>
        <v>0</v>
      </c>
      <c r="I6487" s="223">
        <f t="shared" si="569"/>
        <v>0</v>
      </c>
      <c r="J6487" s="223">
        <f t="shared" si="569"/>
        <v>0</v>
      </c>
      <c r="K6487" s="223">
        <f t="shared" si="569"/>
        <v>0</v>
      </c>
      <c r="L6487" s="223">
        <f t="shared" si="569"/>
        <v>0</v>
      </c>
      <c r="M6487" s="223">
        <f t="shared" si="569"/>
        <v>0</v>
      </c>
      <c r="N6487" s="223">
        <f t="shared" si="569"/>
        <v>0</v>
      </c>
      <c r="O6487" s="223">
        <f t="shared" si="569"/>
        <v>0</v>
      </c>
      <c r="P6487" s="223">
        <f t="shared" si="569"/>
        <v>0</v>
      </c>
      <c r="Q6487" s="223">
        <f t="shared" si="569"/>
        <v>0</v>
      </c>
      <c r="R6487" s="223">
        <f t="shared" si="569"/>
        <v>0</v>
      </c>
    </row>
    <row r="6488" spans="1:18" hidden="1" outlineLevel="1" x14ac:dyDescent="0.25">
      <c r="A6488" s="222" t="s">
        <v>666</v>
      </c>
      <c r="B6488" s="222"/>
      <c r="C6488" s="222"/>
      <c r="D6488" s="223">
        <f t="shared" ref="D6488:R6488" si="570">$B6257*D6487</f>
        <v>0</v>
      </c>
      <c r="E6488" s="223">
        <f t="shared" si="570"/>
        <v>0</v>
      </c>
      <c r="F6488" s="223">
        <f t="shared" si="570"/>
        <v>0</v>
      </c>
      <c r="G6488" s="223">
        <f t="shared" si="570"/>
        <v>0</v>
      </c>
      <c r="H6488" s="223">
        <f t="shared" si="570"/>
        <v>0</v>
      </c>
      <c r="I6488" s="223">
        <f t="shared" si="570"/>
        <v>0</v>
      </c>
      <c r="J6488" s="223">
        <f t="shared" si="570"/>
        <v>0</v>
      </c>
      <c r="K6488" s="223">
        <f t="shared" si="570"/>
        <v>0</v>
      </c>
      <c r="L6488" s="223">
        <f t="shared" si="570"/>
        <v>0</v>
      </c>
      <c r="M6488" s="223">
        <f t="shared" si="570"/>
        <v>0</v>
      </c>
      <c r="N6488" s="223">
        <f t="shared" si="570"/>
        <v>0</v>
      </c>
      <c r="O6488" s="223">
        <f t="shared" si="570"/>
        <v>0</v>
      </c>
      <c r="P6488" s="223">
        <f t="shared" si="570"/>
        <v>0</v>
      </c>
      <c r="Q6488" s="223">
        <f t="shared" si="570"/>
        <v>0</v>
      </c>
      <c r="R6488" s="223">
        <f t="shared" si="570"/>
        <v>0</v>
      </c>
    </row>
    <row r="6489" spans="1:18" hidden="1" outlineLevel="1" x14ac:dyDescent="0.25"/>
    <row r="6490" spans="1:18" hidden="1" outlineLevel="1" x14ac:dyDescent="0.25">
      <c r="A6490" s="224" t="s">
        <v>667</v>
      </c>
      <c r="B6490" s="222"/>
      <c r="C6490" s="222"/>
      <c r="D6490" s="223">
        <f t="shared" ref="D6490:R6490" si="571">D6487-D6488</f>
        <v>0</v>
      </c>
      <c r="E6490" s="223">
        <f t="shared" si="571"/>
        <v>0</v>
      </c>
      <c r="F6490" s="223">
        <f t="shared" si="571"/>
        <v>0</v>
      </c>
      <c r="G6490" s="223">
        <f t="shared" si="571"/>
        <v>0</v>
      </c>
      <c r="H6490" s="223">
        <f t="shared" si="571"/>
        <v>0</v>
      </c>
      <c r="I6490" s="223">
        <f t="shared" si="571"/>
        <v>0</v>
      </c>
      <c r="J6490" s="223">
        <f t="shared" si="571"/>
        <v>0</v>
      </c>
      <c r="K6490" s="223">
        <f t="shared" si="571"/>
        <v>0</v>
      </c>
      <c r="L6490" s="223">
        <f t="shared" si="571"/>
        <v>0</v>
      </c>
      <c r="M6490" s="223">
        <f t="shared" si="571"/>
        <v>0</v>
      </c>
      <c r="N6490" s="223">
        <f t="shared" si="571"/>
        <v>0</v>
      </c>
      <c r="O6490" s="223">
        <f t="shared" si="571"/>
        <v>0</v>
      </c>
      <c r="P6490" s="223">
        <f t="shared" si="571"/>
        <v>0</v>
      </c>
      <c r="Q6490" s="223">
        <f t="shared" si="571"/>
        <v>0</v>
      </c>
      <c r="R6490" s="223">
        <f t="shared" si="571"/>
        <v>0</v>
      </c>
    </row>
    <row r="6491" spans="1:18" hidden="1" outlineLevel="1" x14ac:dyDescent="0.25"/>
    <row r="6492" spans="1:18" hidden="1" outlineLevel="1" x14ac:dyDescent="0.25">
      <c r="A6492" s="224" t="s">
        <v>668</v>
      </c>
      <c r="B6492" s="222"/>
      <c r="C6492" s="222"/>
      <c r="D6492" s="227" t="e">
        <f>IRR(D6490:R6490)</f>
        <v>#NUM!</v>
      </c>
    </row>
    <row r="6493" spans="1:18" collapsed="1" x14ac:dyDescent="0.25"/>
    <row r="6495" spans="1:18" s="169" customFormat="1" x14ac:dyDescent="0.25">
      <c r="A6495" s="169" t="s">
        <v>926</v>
      </c>
    </row>
    <row r="6496" spans="1:18" hidden="1" outlineLevel="1" x14ac:dyDescent="0.25"/>
    <row r="6497" spans="1:18" hidden="1" outlineLevel="1" x14ac:dyDescent="0.25">
      <c r="A6497" s="217" t="s">
        <v>643</v>
      </c>
      <c r="B6497" s="208"/>
    </row>
    <row r="6498" spans="1:18" ht="15.75" hidden="1" outlineLevel="1" thickBot="1" x14ac:dyDescent="0.3">
      <c r="A6498" s="219" t="s">
        <v>12</v>
      </c>
      <c r="B6498" s="243"/>
    </row>
    <row r="6499" spans="1:18" hidden="1" outlineLevel="1" x14ac:dyDescent="0.25"/>
    <row r="6500" spans="1:18" hidden="1" outlineLevel="1" x14ac:dyDescent="0.25">
      <c r="A6500" s="53" t="s">
        <v>14</v>
      </c>
      <c r="B6500" s="53"/>
      <c r="C6500" s="223">
        <v>0</v>
      </c>
      <c r="D6500" s="223">
        <v>1</v>
      </c>
      <c r="E6500" s="223">
        <v>2</v>
      </c>
      <c r="F6500" s="223">
        <v>3</v>
      </c>
      <c r="G6500" s="223">
        <v>4</v>
      </c>
      <c r="H6500" s="223">
        <v>5</v>
      </c>
      <c r="I6500" s="223">
        <v>6</v>
      </c>
      <c r="J6500" s="223">
        <v>7</v>
      </c>
      <c r="K6500" s="223">
        <v>8</v>
      </c>
      <c r="L6500" s="223">
        <v>9</v>
      </c>
      <c r="M6500" s="223">
        <v>10</v>
      </c>
      <c r="N6500" s="223">
        <v>11</v>
      </c>
      <c r="O6500" s="223">
        <v>12</v>
      </c>
      <c r="P6500" s="223">
        <v>13</v>
      </c>
      <c r="Q6500" s="223">
        <v>14</v>
      </c>
      <c r="R6500" s="223">
        <v>15</v>
      </c>
    </row>
    <row r="6501" spans="1:18" hidden="1" outlineLevel="1" x14ac:dyDescent="0.25"/>
    <row r="6502" spans="1:18" hidden="1" outlineLevel="1" x14ac:dyDescent="0.25">
      <c r="A6502" s="53" t="s">
        <v>59</v>
      </c>
      <c r="B6502" s="53"/>
      <c r="C6502" s="244"/>
      <c r="D6502" s="244"/>
      <c r="E6502" s="244"/>
      <c r="F6502" s="244"/>
      <c r="G6502" s="244"/>
      <c r="H6502" s="244"/>
      <c r="I6502" s="244"/>
      <c r="J6502" s="244"/>
      <c r="K6502" s="244"/>
      <c r="L6502" s="244"/>
      <c r="M6502" s="244"/>
      <c r="N6502" s="244"/>
      <c r="O6502" s="244"/>
      <c r="P6502" s="244"/>
      <c r="Q6502" s="244"/>
      <c r="R6502" s="244"/>
    </row>
    <row r="6503" spans="1:18" hidden="1" outlineLevel="1" x14ac:dyDescent="0.25">
      <c r="A6503" s="53" t="s">
        <v>824</v>
      </c>
      <c r="B6503" s="53"/>
      <c r="C6503" s="244"/>
      <c r="D6503" s="244"/>
      <c r="E6503" s="244"/>
      <c r="F6503" s="244"/>
      <c r="G6503" s="244"/>
      <c r="H6503" s="244"/>
      <c r="I6503" s="244"/>
      <c r="J6503" s="244"/>
      <c r="K6503" s="244"/>
      <c r="L6503" s="244"/>
      <c r="M6503" s="244"/>
      <c r="N6503" s="244"/>
      <c r="O6503" s="244"/>
      <c r="P6503" s="244"/>
      <c r="Q6503" s="244"/>
      <c r="R6503" s="244"/>
    </row>
    <row r="6504" spans="1:18" hidden="1" outlineLevel="1" x14ac:dyDescent="0.25">
      <c r="A6504" s="53" t="s">
        <v>825</v>
      </c>
      <c r="B6504" s="53"/>
      <c r="C6504" s="244"/>
      <c r="D6504" s="244"/>
      <c r="E6504" s="244"/>
      <c r="F6504" s="244"/>
      <c r="G6504" s="244"/>
      <c r="H6504" s="244"/>
      <c r="I6504" s="244"/>
      <c r="J6504" s="244"/>
      <c r="K6504" s="244"/>
      <c r="L6504" s="244"/>
      <c r="M6504" s="244"/>
      <c r="N6504" s="244"/>
      <c r="O6504" s="244"/>
      <c r="P6504" s="244"/>
      <c r="Q6504" s="244"/>
      <c r="R6504" s="244"/>
    </row>
    <row r="6505" spans="1:18" hidden="1" outlineLevel="1" x14ac:dyDescent="0.25"/>
    <row r="6506" spans="1:18" hidden="1" outlineLevel="2" x14ac:dyDescent="0.25">
      <c r="A6506" s="222" t="str">
        <f>'Usages industrie'!A4</f>
        <v>Usage industriel n°1</v>
      </c>
      <c r="B6506" s="222" t="s">
        <v>41</v>
      </c>
      <c r="C6506" s="222"/>
      <c r="D6506" s="223">
        <f>IF(B$6497&lt;&gt;"",IF(B$6497='Usages industrie'!$K4,'Usages industrie'!J4,0),0)</f>
        <v>0</v>
      </c>
      <c r="E6506" s="223">
        <f t="shared" ref="E6506:R6515" si="572">$D6506</f>
        <v>0</v>
      </c>
      <c r="F6506" s="223">
        <f t="shared" si="572"/>
        <v>0</v>
      </c>
      <c r="G6506" s="223">
        <f t="shared" si="572"/>
        <v>0</v>
      </c>
      <c r="H6506" s="223">
        <f t="shared" si="572"/>
        <v>0</v>
      </c>
      <c r="I6506" s="223">
        <f t="shared" si="572"/>
        <v>0</v>
      </c>
      <c r="J6506" s="223">
        <f t="shared" si="572"/>
        <v>0</v>
      </c>
      <c r="K6506" s="223">
        <f t="shared" si="572"/>
        <v>0</v>
      </c>
      <c r="L6506" s="223">
        <f t="shared" si="572"/>
        <v>0</v>
      </c>
      <c r="M6506" s="223">
        <f t="shared" si="572"/>
        <v>0</v>
      </c>
      <c r="N6506" s="223">
        <f t="shared" si="572"/>
        <v>0</v>
      </c>
      <c r="O6506" s="223">
        <f t="shared" si="572"/>
        <v>0</v>
      </c>
      <c r="P6506" s="223">
        <f t="shared" si="572"/>
        <v>0</v>
      </c>
      <c r="Q6506" s="223">
        <f t="shared" si="572"/>
        <v>0</v>
      </c>
      <c r="R6506" s="223">
        <f t="shared" si="572"/>
        <v>0</v>
      </c>
    </row>
    <row r="6507" spans="1:18" hidden="1" outlineLevel="2" x14ac:dyDescent="0.25">
      <c r="A6507" s="222" t="str">
        <f>'Usages industrie'!A5</f>
        <v>Usage industriel n°2</v>
      </c>
      <c r="B6507" s="222" t="s">
        <v>41</v>
      </c>
      <c r="C6507" s="222"/>
      <c r="D6507" s="223">
        <f>IF(B$6497&lt;&gt;"",IF(B$6497='Usages industrie'!$K5,'Usages industrie'!J5,0),0)</f>
        <v>0</v>
      </c>
      <c r="E6507" s="223">
        <f t="shared" si="572"/>
        <v>0</v>
      </c>
      <c r="F6507" s="223">
        <f t="shared" si="572"/>
        <v>0</v>
      </c>
      <c r="G6507" s="223">
        <f t="shared" si="572"/>
        <v>0</v>
      </c>
      <c r="H6507" s="223">
        <f t="shared" si="572"/>
        <v>0</v>
      </c>
      <c r="I6507" s="223">
        <f t="shared" si="572"/>
        <v>0</v>
      </c>
      <c r="J6507" s="223">
        <f t="shared" si="572"/>
        <v>0</v>
      </c>
      <c r="K6507" s="223">
        <f t="shared" si="572"/>
        <v>0</v>
      </c>
      <c r="L6507" s="223">
        <f t="shared" si="572"/>
        <v>0</v>
      </c>
      <c r="M6507" s="223">
        <f t="shared" si="572"/>
        <v>0</v>
      </c>
      <c r="N6507" s="223">
        <f t="shared" si="572"/>
        <v>0</v>
      </c>
      <c r="O6507" s="223">
        <f t="shared" si="572"/>
        <v>0</v>
      </c>
      <c r="P6507" s="223">
        <f t="shared" si="572"/>
        <v>0</v>
      </c>
      <c r="Q6507" s="223">
        <f t="shared" si="572"/>
        <v>0</v>
      </c>
      <c r="R6507" s="223">
        <f t="shared" si="572"/>
        <v>0</v>
      </c>
    </row>
    <row r="6508" spans="1:18" hidden="1" outlineLevel="2" x14ac:dyDescent="0.25">
      <c r="A6508" s="222" t="str">
        <f>'Usages industrie'!A6</f>
        <v>Usage industriel n°3</v>
      </c>
      <c r="B6508" s="222" t="s">
        <v>41</v>
      </c>
      <c r="C6508" s="222"/>
      <c r="D6508" s="223">
        <f>IF(B$6497&lt;&gt;"",IF(B$6497='Usages industrie'!$K6,'Usages industrie'!J6,0),0)</f>
        <v>0</v>
      </c>
      <c r="E6508" s="223">
        <f t="shared" si="572"/>
        <v>0</v>
      </c>
      <c r="F6508" s="223">
        <f t="shared" si="572"/>
        <v>0</v>
      </c>
      <c r="G6508" s="223">
        <f t="shared" si="572"/>
        <v>0</v>
      </c>
      <c r="H6508" s="223">
        <f t="shared" si="572"/>
        <v>0</v>
      </c>
      <c r="I6508" s="223">
        <f t="shared" si="572"/>
        <v>0</v>
      </c>
      <c r="J6508" s="223">
        <f t="shared" si="572"/>
        <v>0</v>
      </c>
      <c r="K6508" s="223">
        <f t="shared" si="572"/>
        <v>0</v>
      </c>
      <c r="L6508" s="223">
        <f t="shared" si="572"/>
        <v>0</v>
      </c>
      <c r="M6508" s="223">
        <f t="shared" si="572"/>
        <v>0</v>
      </c>
      <c r="N6508" s="223">
        <f t="shared" si="572"/>
        <v>0</v>
      </c>
      <c r="O6508" s="223">
        <f t="shared" si="572"/>
        <v>0</v>
      </c>
      <c r="P6508" s="223">
        <f t="shared" si="572"/>
        <v>0</v>
      </c>
      <c r="Q6508" s="223">
        <f t="shared" si="572"/>
        <v>0</v>
      </c>
      <c r="R6508" s="223">
        <f t="shared" si="572"/>
        <v>0</v>
      </c>
    </row>
    <row r="6509" spans="1:18" hidden="1" outlineLevel="2" x14ac:dyDescent="0.25">
      <c r="A6509" s="222" t="str">
        <f>'Usages industrie'!A7</f>
        <v>Usage industriel n°4</v>
      </c>
      <c r="B6509" s="222" t="s">
        <v>41</v>
      </c>
      <c r="C6509" s="222"/>
      <c r="D6509" s="223">
        <f>IF(B$6497&lt;&gt;"",IF(B$6497='Usages industrie'!$K7,'Usages industrie'!J7,0),0)</f>
        <v>0</v>
      </c>
      <c r="E6509" s="223">
        <f t="shared" si="572"/>
        <v>0</v>
      </c>
      <c r="F6509" s="223">
        <f t="shared" si="572"/>
        <v>0</v>
      </c>
      <c r="G6509" s="223">
        <f t="shared" si="572"/>
        <v>0</v>
      </c>
      <c r="H6509" s="223">
        <f t="shared" si="572"/>
        <v>0</v>
      </c>
      <c r="I6509" s="223">
        <f t="shared" si="572"/>
        <v>0</v>
      </c>
      <c r="J6509" s="223">
        <f t="shared" si="572"/>
        <v>0</v>
      </c>
      <c r="K6509" s="223">
        <f t="shared" si="572"/>
        <v>0</v>
      </c>
      <c r="L6509" s="223">
        <f t="shared" si="572"/>
        <v>0</v>
      </c>
      <c r="M6509" s="223">
        <f t="shared" si="572"/>
        <v>0</v>
      </c>
      <c r="N6509" s="223">
        <f t="shared" si="572"/>
        <v>0</v>
      </c>
      <c r="O6509" s="223">
        <f t="shared" si="572"/>
        <v>0</v>
      </c>
      <c r="P6509" s="223">
        <f t="shared" si="572"/>
        <v>0</v>
      </c>
      <c r="Q6509" s="223">
        <f t="shared" si="572"/>
        <v>0</v>
      </c>
      <c r="R6509" s="223">
        <f t="shared" si="572"/>
        <v>0</v>
      </c>
    </row>
    <row r="6510" spans="1:18" hidden="1" outlineLevel="2" x14ac:dyDescent="0.25">
      <c r="A6510" s="222" t="str">
        <f>'Usages industrie'!A8</f>
        <v>Usage industriel n°5</v>
      </c>
      <c r="B6510" s="222" t="s">
        <v>41</v>
      </c>
      <c r="C6510" s="222"/>
      <c r="D6510" s="223">
        <f>IF(B$6497&lt;&gt;"",IF(B$6497='Usages industrie'!$K8,'Usages industrie'!J8,0),0)</f>
        <v>0</v>
      </c>
      <c r="E6510" s="223">
        <f t="shared" si="572"/>
        <v>0</v>
      </c>
      <c r="F6510" s="223">
        <f t="shared" si="572"/>
        <v>0</v>
      </c>
      <c r="G6510" s="223">
        <f t="shared" si="572"/>
        <v>0</v>
      </c>
      <c r="H6510" s="223">
        <f t="shared" si="572"/>
        <v>0</v>
      </c>
      <c r="I6510" s="223">
        <f t="shared" si="572"/>
        <v>0</v>
      </c>
      <c r="J6510" s="223">
        <f t="shared" si="572"/>
        <v>0</v>
      </c>
      <c r="K6510" s="223">
        <f t="shared" si="572"/>
        <v>0</v>
      </c>
      <c r="L6510" s="223">
        <f t="shared" si="572"/>
        <v>0</v>
      </c>
      <c r="M6510" s="223">
        <f t="shared" si="572"/>
        <v>0</v>
      </c>
      <c r="N6510" s="223">
        <f t="shared" si="572"/>
        <v>0</v>
      </c>
      <c r="O6510" s="223">
        <f t="shared" si="572"/>
        <v>0</v>
      </c>
      <c r="P6510" s="223">
        <f t="shared" si="572"/>
        <v>0</v>
      </c>
      <c r="Q6510" s="223">
        <f t="shared" si="572"/>
        <v>0</v>
      </c>
      <c r="R6510" s="223">
        <f t="shared" si="572"/>
        <v>0</v>
      </c>
    </row>
    <row r="6511" spans="1:18" hidden="1" outlineLevel="2" x14ac:dyDescent="0.25">
      <c r="A6511" s="222" t="str">
        <f>'Usages industrie'!A9</f>
        <v>Usage industriel n°6</v>
      </c>
      <c r="B6511" s="222" t="s">
        <v>41</v>
      </c>
      <c r="C6511" s="222"/>
      <c r="D6511" s="223">
        <f>IF(B$6497&lt;&gt;"",IF(B$6497='Usages industrie'!$K9,'Usages industrie'!J9,0),0)</f>
        <v>0</v>
      </c>
      <c r="E6511" s="223">
        <f t="shared" si="572"/>
        <v>0</v>
      </c>
      <c r="F6511" s="223">
        <f t="shared" si="572"/>
        <v>0</v>
      </c>
      <c r="G6511" s="223">
        <f t="shared" si="572"/>
        <v>0</v>
      </c>
      <c r="H6511" s="223">
        <f t="shared" si="572"/>
        <v>0</v>
      </c>
      <c r="I6511" s="223">
        <f t="shared" si="572"/>
        <v>0</v>
      </c>
      <c r="J6511" s="223">
        <f t="shared" si="572"/>
        <v>0</v>
      </c>
      <c r="K6511" s="223">
        <f t="shared" si="572"/>
        <v>0</v>
      </c>
      <c r="L6511" s="223">
        <f t="shared" si="572"/>
        <v>0</v>
      </c>
      <c r="M6511" s="223">
        <f t="shared" si="572"/>
        <v>0</v>
      </c>
      <c r="N6511" s="223">
        <f t="shared" si="572"/>
        <v>0</v>
      </c>
      <c r="O6511" s="223">
        <f t="shared" si="572"/>
        <v>0</v>
      </c>
      <c r="P6511" s="223">
        <f t="shared" si="572"/>
        <v>0</v>
      </c>
      <c r="Q6511" s="223">
        <f t="shared" si="572"/>
        <v>0</v>
      </c>
      <c r="R6511" s="223">
        <f t="shared" si="572"/>
        <v>0</v>
      </c>
    </row>
    <row r="6512" spans="1:18" hidden="1" outlineLevel="2" x14ac:dyDescent="0.25">
      <c r="A6512" s="222" t="str">
        <f>'Usages industrie'!A10</f>
        <v>Usage industriel n°7</v>
      </c>
      <c r="B6512" s="222" t="s">
        <v>41</v>
      </c>
      <c r="C6512" s="222"/>
      <c r="D6512" s="223">
        <f>IF(B$6497&lt;&gt;"",IF(B$6497='Usages industrie'!$K10,'Usages industrie'!J10,0),0)</f>
        <v>0</v>
      </c>
      <c r="E6512" s="223">
        <f t="shared" si="572"/>
        <v>0</v>
      </c>
      <c r="F6512" s="223">
        <f t="shared" si="572"/>
        <v>0</v>
      </c>
      <c r="G6512" s="223">
        <f t="shared" si="572"/>
        <v>0</v>
      </c>
      <c r="H6512" s="223">
        <f t="shared" si="572"/>
        <v>0</v>
      </c>
      <c r="I6512" s="223">
        <f t="shared" si="572"/>
        <v>0</v>
      </c>
      <c r="J6512" s="223">
        <f t="shared" si="572"/>
        <v>0</v>
      </c>
      <c r="K6512" s="223">
        <f t="shared" si="572"/>
        <v>0</v>
      </c>
      <c r="L6512" s="223">
        <f t="shared" si="572"/>
        <v>0</v>
      </c>
      <c r="M6512" s="223">
        <f t="shared" si="572"/>
        <v>0</v>
      </c>
      <c r="N6512" s="223">
        <f t="shared" si="572"/>
        <v>0</v>
      </c>
      <c r="O6512" s="223">
        <f t="shared" si="572"/>
        <v>0</v>
      </c>
      <c r="P6512" s="223">
        <f t="shared" si="572"/>
        <v>0</v>
      </c>
      <c r="Q6512" s="223">
        <f t="shared" si="572"/>
        <v>0</v>
      </c>
      <c r="R6512" s="223">
        <f t="shared" si="572"/>
        <v>0</v>
      </c>
    </row>
    <row r="6513" spans="1:18" hidden="1" outlineLevel="2" x14ac:dyDescent="0.25">
      <c r="A6513" s="222" t="str">
        <f>'Usages industrie'!A11</f>
        <v>Usage industriel n°8</v>
      </c>
      <c r="B6513" s="222" t="s">
        <v>41</v>
      </c>
      <c r="C6513" s="222"/>
      <c r="D6513" s="223">
        <f>IF(B$6497&lt;&gt;"",IF(B$6497='Usages industrie'!$K11,'Usages industrie'!J11,0),0)</f>
        <v>0</v>
      </c>
      <c r="E6513" s="223">
        <f t="shared" si="572"/>
        <v>0</v>
      </c>
      <c r="F6513" s="223">
        <f t="shared" si="572"/>
        <v>0</v>
      </c>
      <c r="G6513" s="223">
        <f t="shared" si="572"/>
        <v>0</v>
      </c>
      <c r="H6513" s="223">
        <f t="shared" si="572"/>
        <v>0</v>
      </c>
      <c r="I6513" s="223">
        <f t="shared" si="572"/>
        <v>0</v>
      </c>
      <c r="J6513" s="223">
        <f t="shared" si="572"/>
        <v>0</v>
      </c>
      <c r="K6513" s="223">
        <f t="shared" si="572"/>
        <v>0</v>
      </c>
      <c r="L6513" s="223">
        <f t="shared" si="572"/>
        <v>0</v>
      </c>
      <c r="M6513" s="223">
        <f t="shared" si="572"/>
        <v>0</v>
      </c>
      <c r="N6513" s="223">
        <f t="shared" si="572"/>
        <v>0</v>
      </c>
      <c r="O6513" s="223">
        <f t="shared" si="572"/>
        <v>0</v>
      </c>
      <c r="P6513" s="223">
        <f t="shared" si="572"/>
        <v>0</v>
      </c>
      <c r="Q6513" s="223">
        <f t="shared" si="572"/>
        <v>0</v>
      </c>
      <c r="R6513" s="223">
        <f t="shared" si="572"/>
        <v>0</v>
      </c>
    </row>
    <row r="6514" spans="1:18" hidden="1" outlineLevel="2" x14ac:dyDescent="0.25">
      <c r="A6514" s="222" t="str">
        <f>'Usages industrie'!A12</f>
        <v>Usage industriel n°9</v>
      </c>
      <c r="B6514" s="222" t="s">
        <v>41</v>
      </c>
      <c r="C6514" s="222"/>
      <c r="D6514" s="223">
        <f>IF(B$6497&lt;&gt;"",IF(B$6497='Usages industrie'!$K12,'Usages industrie'!J12,0),0)</f>
        <v>0</v>
      </c>
      <c r="E6514" s="223">
        <f t="shared" si="572"/>
        <v>0</v>
      </c>
      <c r="F6514" s="223">
        <f t="shared" si="572"/>
        <v>0</v>
      </c>
      <c r="G6514" s="223">
        <f t="shared" si="572"/>
        <v>0</v>
      </c>
      <c r="H6514" s="223">
        <f t="shared" si="572"/>
        <v>0</v>
      </c>
      <c r="I6514" s="223">
        <f t="shared" si="572"/>
        <v>0</v>
      </c>
      <c r="J6514" s="223">
        <f t="shared" si="572"/>
        <v>0</v>
      </c>
      <c r="K6514" s="223">
        <f t="shared" si="572"/>
        <v>0</v>
      </c>
      <c r="L6514" s="223">
        <f t="shared" si="572"/>
        <v>0</v>
      </c>
      <c r="M6514" s="223">
        <f t="shared" si="572"/>
        <v>0</v>
      </c>
      <c r="N6514" s="223">
        <f t="shared" si="572"/>
        <v>0</v>
      </c>
      <c r="O6514" s="223">
        <f t="shared" si="572"/>
        <v>0</v>
      </c>
      <c r="P6514" s="223">
        <f t="shared" si="572"/>
        <v>0</v>
      </c>
      <c r="Q6514" s="223">
        <f t="shared" si="572"/>
        <v>0</v>
      </c>
      <c r="R6514" s="223">
        <f t="shared" si="572"/>
        <v>0</v>
      </c>
    </row>
    <row r="6515" spans="1:18" hidden="1" outlineLevel="2" x14ac:dyDescent="0.25">
      <c r="A6515" s="222" t="str">
        <f>'Usages industrie'!A13</f>
        <v>Usage industriel n°10</v>
      </c>
      <c r="B6515" s="222" t="s">
        <v>41</v>
      </c>
      <c r="C6515" s="222"/>
      <c r="D6515" s="223">
        <f>IF(B$6497&lt;&gt;"",IF(B$6497='Usages industrie'!$K13,'Usages industrie'!J13,0),0)</f>
        <v>0</v>
      </c>
      <c r="E6515" s="223">
        <f t="shared" si="572"/>
        <v>0</v>
      </c>
      <c r="F6515" s="223">
        <f t="shared" si="572"/>
        <v>0</v>
      </c>
      <c r="G6515" s="223">
        <f t="shared" si="572"/>
        <v>0</v>
      </c>
      <c r="H6515" s="223">
        <f t="shared" si="572"/>
        <v>0</v>
      </c>
      <c r="I6515" s="223">
        <f t="shared" si="572"/>
        <v>0</v>
      </c>
      <c r="J6515" s="223">
        <f t="shared" si="572"/>
        <v>0</v>
      </c>
      <c r="K6515" s="223">
        <f t="shared" si="572"/>
        <v>0</v>
      </c>
      <c r="L6515" s="223">
        <f t="shared" si="572"/>
        <v>0</v>
      </c>
      <c r="M6515" s="223">
        <f t="shared" si="572"/>
        <v>0</v>
      </c>
      <c r="N6515" s="223">
        <f t="shared" si="572"/>
        <v>0</v>
      </c>
      <c r="O6515" s="223">
        <f t="shared" si="572"/>
        <v>0</v>
      </c>
      <c r="P6515" s="223">
        <f t="shared" si="572"/>
        <v>0</v>
      </c>
      <c r="Q6515" s="223">
        <f t="shared" si="572"/>
        <v>0</v>
      </c>
      <c r="R6515" s="223">
        <f t="shared" si="572"/>
        <v>0</v>
      </c>
    </row>
    <row r="6516" spans="1:18" hidden="1" outlineLevel="2" x14ac:dyDescent="0.25">
      <c r="A6516" s="222" t="str">
        <f>'Usages industrie'!A14</f>
        <v>Usage industriel n°11</v>
      </c>
      <c r="B6516" s="222" t="s">
        <v>41</v>
      </c>
      <c r="C6516" s="222"/>
      <c r="D6516" s="223">
        <f>IF(B$6497&lt;&gt;"",IF(B$6497='Usages industrie'!$K14,'Usages industrie'!J14,0),0)</f>
        <v>0</v>
      </c>
      <c r="E6516" s="223">
        <f t="shared" ref="E6516:R6525" si="573">$D6516</f>
        <v>0</v>
      </c>
      <c r="F6516" s="223">
        <f t="shared" si="573"/>
        <v>0</v>
      </c>
      <c r="G6516" s="223">
        <f t="shared" si="573"/>
        <v>0</v>
      </c>
      <c r="H6516" s="223">
        <f t="shared" si="573"/>
        <v>0</v>
      </c>
      <c r="I6516" s="223">
        <f t="shared" si="573"/>
        <v>0</v>
      </c>
      <c r="J6516" s="223">
        <f t="shared" si="573"/>
        <v>0</v>
      </c>
      <c r="K6516" s="223">
        <f t="shared" si="573"/>
        <v>0</v>
      </c>
      <c r="L6516" s="223">
        <f t="shared" si="573"/>
        <v>0</v>
      </c>
      <c r="M6516" s="223">
        <f t="shared" si="573"/>
        <v>0</v>
      </c>
      <c r="N6516" s="223">
        <f t="shared" si="573"/>
        <v>0</v>
      </c>
      <c r="O6516" s="223">
        <f t="shared" si="573"/>
        <v>0</v>
      </c>
      <c r="P6516" s="223">
        <f t="shared" si="573"/>
        <v>0</v>
      </c>
      <c r="Q6516" s="223">
        <f t="shared" si="573"/>
        <v>0</v>
      </c>
      <c r="R6516" s="223">
        <f t="shared" si="573"/>
        <v>0</v>
      </c>
    </row>
    <row r="6517" spans="1:18" hidden="1" outlineLevel="2" x14ac:dyDescent="0.25">
      <c r="A6517" s="222" t="str">
        <f>'Usages industrie'!A15</f>
        <v>Usage industriel n°12</v>
      </c>
      <c r="B6517" s="222" t="s">
        <v>41</v>
      </c>
      <c r="C6517" s="222"/>
      <c r="D6517" s="223">
        <f>IF(B$6497&lt;&gt;"",IF(B$6497='Usages industrie'!$K15,'Usages industrie'!J15,0),0)</f>
        <v>0</v>
      </c>
      <c r="E6517" s="223">
        <f t="shared" si="573"/>
        <v>0</v>
      </c>
      <c r="F6517" s="223">
        <f t="shared" si="573"/>
        <v>0</v>
      </c>
      <c r="G6517" s="223">
        <f t="shared" si="573"/>
        <v>0</v>
      </c>
      <c r="H6517" s="223">
        <f t="shared" si="573"/>
        <v>0</v>
      </c>
      <c r="I6517" s="223">
        <f t="shared" si="573"/>
        <v>0</v>
      </c>
      <c r="J6517" s="223">
        <f t="shared" si="573"/>
        <v>0</v>
      </c>
      <c r="K6517" s="223">
        <f t="shared" si="573"/>
        <v>0</v>
      </c>
      <c r="L6517" s="223">
        <f t="shared" si="573"/>
        <v>0</v>
      </c>
      <c r="M6517" s="223">
        <f t="shared" si="573"/>
        <v>0</v>
      </c>
      <c r="N6517" s="223">
        <f t="shared" si="573"/>
        <v>0</v>
      </c>
      <c r="O6517" s="223">
        <f t="shared" si="573"/>
        <v>0</v>
      </c>
      <c r="P6517" s="223">
        <f t="shared" si="573"/>
        <v>0</v>
      </c>
      <c r="Q6517" s="223">
        <f t="shared" si="573"/>
        <v>0</v>
      </c>
      <c r="R6517" s="223">
        <f t="shared" si="573"/>
        <v>0</v>
      </c>
    </row>
    <row r="6518" spans="1:18" hidden="1" outlineLevel="2" x14ac:dyDescent="0.25">
      <c r="A6518" s="222" t="str">
        <f>'Usages industrie'!A16</f>
        <v>Usage industriel n°13</v>
      </c>
      <c r="B6518" s="222" t="s">
        <v>41</v>
      </c>
      <c r="C6518" s="222"/>
      <c r="D6518" s="223">
        <f>IF(B$6497&lt;&gt;"",IF(B$6497='Usages industrie'!$K16,'Usages industrie'!J16,0),0)</f>
        <v>0</v>
      </c>
      <c r="E6518" s="223">
        <f t="shared" si="573"/>
        <v>0</v>
      </c>
      <c r="F6518" s="223">
        <f t="shared" si="573"/>
        <v>0</v>
      </c>
      <c r="G6518" s="223">
        <f t="shared" si="573"/>
        <v>0</v>
      </c>
      <c r="H6518" s="223">
        <f t="shared" si="573"/>
        <v>0</v>
      </c>
      <c r="I6518" s="223">
        <f t="shared" si="573"/>
        <v>0</v>
      </c>
      <c r="J6518" s="223">
        <f t="shared" si="573"/>
        <v>0</v>
      </c>
      <c r="K6518" s="223">
        <f t="shared" si="573"/>
        <v>0</v>
      </c>
      <c r="L6518" s="223">
        <f t="shared" si="573"/>
        <v>0</v>
      </c>
      <c r="M6518" s="223">
        <f t="shared" si="573"/>
        <v>0</v>
      </c>
      <c r="N6518" s="223">
        <f t="shared" si="573"/>
        <v>0</v>
      </c>
      <c r="O6518" s="223">
        <f t="shared" si="573"/>
        <v>0</v>
      </c>
      <c r="P6518" s="223">
        <f t="shared" si="573"/>
        <v>0</v>
      </c>
      <c r="Q6518" s="223">
        <f t="shared" si="573"/>
        <v>0</v>
      </c>
      <c r="R6518" s="223">
        <f t="shared" si="573"/>
        <v>0</v>
      </c>
    </row>
    <row r="6519" spans="1:18" hidden="1" outlineLevel="2" x14ac:dyDescent="0.25">
      <c r="A6519" s="222" t="str">
        <f>'Usages industrie'!A17</f>
        <v>Usage industriel n°14</v>
      </c>
      <c r="B6519" s="222" t="s">
        <v>41</v>
      </c>
      <c r="C6519" s="222"/>
      <c r="D6519" s="223">
        <f>IF(B$6497&lt;&gt;"",IF(B$6497='Usages industrie'!$K17,'Usages industrie'!J17,0),0)</f>
        <v>0</v>
      </c>
      <c r="E6519" s="223">
        <f t="shared" si="573"/>
        <v>0</v>
      </c>
      <c r="F6519" s="223">
        <f t="shared" si="573"/>
        <v>0</v>
      </c>
      <c r="G6519" s="223">
        <f t="shared" si="573"/>
        <v>0</v>
      </c>
      <c r="H6519" s="223">
        <f t="shared" si="573"/>
        <v>0</v>
      </c>
      <c r="I6519" s="223">
        <f t="shared" si="573"/>
        <v>0</v>
      </c>
      <c r="J6519" s="223">
        <f t="shared" si="573"/>
        <v>0</v>
      </c>
      <c r="K6519" s="223">
        <f t="shared" si="573"/>
        <v>0</v>
      </c>
      <c r="L6519" s="223">
        <f t="shared" si="573"/>
        <v>0</v>
      </c>
      <c r="M6519" s="223">
        <f t="shared" si="573"/>
        <v>0</v>
      </c>
      <c r="N6519" s="223">
        <f t="shared" si="573"/>
        <v>0</v>
      </c>
      <c r="O6519" s="223">
        <f t="shared" si="573"/>
        <v>0</v>
      </c>
      <c r="P6519" s="223">
        <f t="shared" si="573"/>
        <v>0</v>
      </c>
      <c r="Q6519" s="223">
        <f t="shared" si="573"/>
        <v>0</v>
      </c>
      <c r="R6519" s="223">
        <f t="shared" si="573"/>
        <v>0</v>
      </c>
    </row>
    <row r="6520" spans="1:18" hidden="1" outlineLevel="2" x14ac:dyDescent="0.25">
      <c r="A6520" s="222" t="str">
        <f>'Usages industrie'!A18</f>
        <v>Usage industriel n°15</v>
      </c>
      <c r="B6520" s="222" t="s">
        <v>41</v>
      </c>
      <c r="C6520" s="222"/>
      <c r="D6520" s="223">
        <f>IF(B$6497&lt;&gt;"",IF(B$6497='Usages industrie'!$K18,'Usages industrie'!J18,0),0)</f>
        <v>0</v>
      </c>
      <c r="E6520" s="223">
        <f t="shared" si="573"/>
        <v>0</v>
      </c>
      <c r="F6520" s="223">
        <f t="shared" si="573"/>
        <v>0</v>
      </c>
      <c r="G6520" s="223">
        <f t="shared" si="573"/>
        <v>0</v>
      </c>
      <c r="H6520" s="223">
        <f t="shared" si="573"/>
        <v>0</v>
      </c>
      <c r="I6520" s="223">
        <f t="shared" si="573"/>
        <v>0</v>
      </c>
      <c r="J6520" s="223">
        <f t="shared" si="573"/>
        <v>0</v>
      </c>
      <c r="K6520" s="223">
        <f t="shared" si="573"/>
        <v>0</v>
      </c>
      <c r="L6520" s="223">
        <f t="shared" si="573"/>
        <v>0</v>
      </c>
      <c r="M6520" s="223">
        <f t="shared" si="573"/>
        <v>0</v>
      </c>
      <c r="N6520" s="223">
        <f t="shared" si="573"/>
        <v>0</v>
      </c>
      <c r="O6520" s="223">
        <f t="shared" si="573"/>
        <v>0</v>
      </c>
      <c r="P6520" s="223">
        <f t="shared" si="573"/>
        <v>0</v>
      </c>
      <c r="Q6520" s="223">
        <f t="shared" si="573"/>
        <v>0</v>
      </c>
      <c r="R6520" s="223">
        <f t="shared" si="573"/>
        <v>0</v>
      </c>
    </row>
    <row r="6521" spans="1:18" hidden="1" outlineLevel="2" x14ac:dyDescent="0.25">
      <c r="A6521" s="222" t="str">
        <f>'Usages industrie'!A19</f>
        <v>Usage industriel n°16</v>
      </c>
      <c r="B6521" s="222" t="s">
        <v>41</v>
      </c>
      <c r="C6521" s="222"/>
      <c r="D6521" s="223">
        <f>IF(B$6497&lt;&gt;"",IF(B$6497='Usages industrie'!$K19,'Usages industrie'!J19,0),0)</f>
        <v>0</v>
      </c>
      <c r="E6521" s="223">
        <f t="shared" si="573"/>
        <v>0</v>
      </c>
      <c r="F6521" s="223">
        <f t="shared" si="573"/>
        <v>0</v>
      </c>
      <c r="G6521" s="223">
        <f t="shared" si="573"/>
        <v>0</v>
      </c>
      <c r="H6521" s="223">
        <f t="shared" si="573"/>
        <v>0</v>
      </c>
      <c r="I6521" s="223">
        <f t="shared" si="573"/>
        <v>0</v>
      </c>
      <c r="J6521" s="223">
        <f t="shared" si="573"/>
        <v>0</v>
      </c>
      <c r="K6521" s="223">
        <f t="shared" si="573"/>
        <v>0</v>
      </c>
      <c r="L6521" s="223">
        <f t="shared" si="573"/>
        <v>0</v>
      </c>
      <c r="M6521" s="223">
        <f t="shared" si="573"/>
        <v>0</v>
      </c>
      <c r="N6521" s="223">
        <f t="shared" si="573"/>
        <v>0</v>
      </c>
      <c r="O6521" s="223">
        <f t="shared" si="573"/>
        <v>0</v>
      </c>
      <c r="P6521" s="223">
        <f t="shared" si="573"/>
        <v>0</v>
      </c>
      <c r="Q6521" s="223">
        <f t="shared" si="573"/>
        <v>0</v>
      </c>
      <c r="R6521" s="223">
        <f t="shared" si="573"/>
        <v>0</v>
      </c>
    </row>
    <row r="6522" spans="1:18" hidden="1" outlineLevel="2" x14ac:dyDescent="0.25">
      <c r="A6522" s="222" t="str">
        <f>'Usages industrie'!A20</f>
        <v>Usage industriel n°17</v>
      </c>
      <c r="B6522" s="222" t="s">
        <v>41</v>
      </c>
      <c r="C6522" s="222"/>
      <c r="D6522" s="223">
        <f>IF(B$6497&lt;&gt;"",IF(B$6497='Usages industrie'!$K20,'Usages industrie'!J20,0),0)</f>
        <v>0</v>
      </c>
      <c r="E6522" s="223">
        <f t="shared" si="573"/>
        <v>0</v>
      </c>
      <c r="F6522" s="223">
        <f t="shared" si="573"/>
        <v>0</v>
      </c>
      <c r="G6522" s="223">
        <f t="shared" si="573"/>
        <v>0</v>
      </c>
      <c r="H6522" s="223">
        <f t="shared" si="573"/>
        <v>0</v>
      </c>
      <c r="I6522" s="223">
        <f t="shared" si="573"/>
        <v>0</v>
      </c>
      <c r="J6522" s="223">
        <f t="shared" si="573"/>
        <v>0</v>
      </c>
      <c r="K6522" s="223">
        <f t="shared" si="573"/>
        <v>0</v>
      </c>
      <c r="L6522" s="223">
        <f t="shared" si="573"/>
        <v>0</v>
      </c>
      <c r="M6522" s="223">
        <f t="shared" si="573"/>
        <v>0</v>
      </c>
      <c r="N6522" s="223">
        <f t="shared" si="573"/>
        <v>0</v>
      </c>
      <c r="O6522" s="223">
        <f t="shared" si="573"/>
        <v>0</v>
      </c>
      <c r="P6522" s="223">
        <f t="shared" si="573"/>
        <v>0</v>
      </c>
      <c r="Q6522" s="223">
        <f t="shared" si="573"/>
        <v>0</v>
      </c>
      <c r="R6522" s="223">
        <f t="shared" si="573"/>
        <v>0</v>
      </c>
    </row>
    <row r="6523" spans="1:18" hidden="1" outlineLevel="2" x14ac:dyDescent="0.25">
      <c r="A6523" s="222" t="str">
        <f>'Usages industrie'!A21</f>
        <v>Usage industriel n°18</v>
      </c>
      <c r="B6523" s="222" t="s">
        <v>41</v>
      </c>
      <c r="C6523" s="222"/>
      <c r="D6523" s="223">
        <f>IF(B$6497&lt;&gt;"",IF(B$6497='Usages industrie'!$K21,'Usages industrie'!J21,0),0)</f>
        <v>0</v>
      </c>
      <c r="E6523" s="223">
        <f t="shared" si="573"/>
        <v>0</v>
      </c>
      <c r="F6523" s="223">
        <f t="shared" si="573"/>
        <v>0</v>
      </c>
      <c r="G6523" s="223">
        <f t="shared" si="573"/>
        <v>0</v>
      </c>
      <c r="H6523" s="223">
        <f t="shared" si="573"/>
        <v>0</v>
      </c>
      <c r="I6523" s="223">
        <f t="shared" si="573"/>
        <v>0</v>
      </c>
      <c r="J6523" s="223">
        <f t="shared" si="573"/>
        <v>0</v>
      </c>
      <c r="K6523" s="223">
        <f t="shared" si="573"/>
        <v>0</v>
      </c>
      <c r="L6523" s="223">
        <f t="shared" si="573"/>
        <v>0</v>
      </c>
      <c r="M6523" s="223">
        <f t="shared" si="573"/>
        <v>0</v>
      </c>
      <c r="N6523" s="223">
        <f t="shared" si="573"/>
        <v>0</v>
      </c>
      <c r="O6523" s="223">
        <f t="shared" si="573"/>
        <v>0</v>
      </c>
      <c r="P6523" s="223">
        <f t="shared" si="573"/>
        <v>0</v>
      </c>
      <c r="Q6523" s="223">
        <f t="shared" si="573"/>
        <v>0</v>
      </c>
      <c r="R6523" s="223">
        <f t="shared" si="573"/>
        <v>0</v>
      </c>
    </row>
    <row r="6524" spans="1:18" hidden="1" outlineLevel="2" x14ac:dyDescent="0.25">
      <c r="A6524" s="222" t="str">
        <f>'Usages industrie'!A22</f>
        <v>Usage industriel n°19</v>
      </c>
      <c r="B6524" s="222" t="s">
        <v>41</v>
      </c>
      <c r="C6524" s="222"/>
      <c r="D6524" s="223">
        <f>IF(B$6497&lt;&gt;"",IF(B$6497='Usages industrie'!$K22,'Usages industrie'!J22,0),0)</f>
        <v>0</v>
      </c>
      <c r="E6524" s="223">
        <f t="shared" si="573"/>
        <v>0</v>
      </c>
      <c r="F6524" s="223">
        <f t="shared" si="573"/>
        <v>0</v>
      </c>
      <c r="G6524" s="223">
        <f t="shared" si="573"/>
        <v>0</v>
      </c>
      <c r="H6524" s="223">
        <f t="shared" si="573"/>
        <v>0</v>
      </c>
      <c r="I6524" s="223">
        <f t="shared" si="573"/>
        <v>0</v>
      </c>
      <c r="J6524" s="223">
        <f t="shared" si="573"/>
        <v>0</v>
      </c>
      <c r="K6524" s="223">
        <f t="shared" si="573"/>
        <v>0</v>
      </c>
      <c r="L6524" s="223">
        <f t="shared" si="573"/>
        <v>0</v>
      </c>
      <c r="M6524" s="223">
        <f t="shared" si="573"/>
        <v>0</v>
      </c>
      <c r="N6524" s="223">
        <f t="shared" si="573"/>
        <v>0</v>
      </c>
      <c r="O6524" s="223">
        <f t="shared" si="573"/>
        <v>0</v>
      </c>
      <c r="P6524" s="223">
        <f t="shared" si="573"/>
        <v>0</v>
      </c>
      <c r="Q6524" s="223">
        <f t="shared" si="573"/>
        <v>0</v>
      </c>
      <c r="R6524" s="223">
        <f t="shared" si="573"/>
        <v>0</v>
      </c>
    </row>
    <row r="6525" spans="1:18" hidden="1" outlineLevel="2" x14ac:dyDescent="0.25">
      <c r="A6525" s="222" t="str">
        <f>'Usages industrie'!A23</f>
        <v>Usage industriel n°20</v>
      </c>
      <c r="B6525" s="222" t="s">
        <v>41</v>
      </c>
      <c r="C6525" s="222"/>
      <c r="D6525" s="223">
        <f>IF(B$6497&lt;&gt;"",IF(B$6497='Usages industrie'!$K23,'Usages industrie'!J23,0),0)</f>
        <v>0</v>
      </c>
      <c r="E6525" s="223">
        <f t="shared" si="573"/>
        <v>0</v>
      </c>
      <c r="F6525" s="223">
        <f t="shared" si="573"/>
        <v>0</v>
      </c>
      <c r="G6525" s="223">
        <f t="shared" si="573"/>
        <v>0</v>
      </c>
      <c r="H6525" s="223">
        <f t="shared" si="573"/>
        <v>0</v>
      </c>
      <c r="I6525" s="223">
        <f t="shared" si="573"/>
        <v>0</v>
      </c>
      <c r="J6525" s="223">
        <f t="shared" si="573"/>
        <v>0</v>
      </c>
      <c r="K6525" s="223">
        <f t="shared" si="573"/>
        <v>0</v>
      </c>
      <c r="L6525" s="223">
        <f t="shared" si="573"/>
        <v>0</v>
      </c>
      <c r="M6525" s="223">
        <f t="shared" si="573"/>
        <v>0</v>
      </c>
      <c r="N6525" s="223">
        <f t="shared" si="573"/>
        <v>0</v>
      </c>
      <c r="O6525" s="223">
        <f t="shared" si="573"/>
        <v>0</v>
      </c>
      <c r="P6525" s="223">
        <f t="shared" si="573"/>
        <v>0</v>
      </c>
      <c r="Q6525" s="223">
        <f t="shared" si="573"/>
        <v>0</v>
      </c>
      <c r="R6525" s="223">
        <f t="shared" si="573"/>
        <v>0</v>
      </c>
    </row>
    <row r="6526" spans="1:18" hidden="1" outlineLevel="2" x14ac:dyDescent="0.25">
      <c r="A6526" s="222" t="str">
        <f>'Usages industrie'!A24</f>
        <v>Usage industriel n°21</v>
      </c>
      <c r="B6526" s="222" t="s">
        <v>41</v>
      </c>
      <c r="C6526" s="222"/>
      <c r="D6526" s="223">
        <f>IF(B$6497&lt;&gt;"",IF(B$6497='Usages industrie'!$K24,'Usages industrie'!J24,0),0)</f>
        <v>0</v>
      </c>
      <c r="E6526" s="223">
        <f t="shared" ref="E6526:R6535" si="574">$D6526</f>
        <v>0</v>
      </c>
      <c r="F6526" s="223">
        <f t="shared" si="574"/>
        <v>0</v>
      </c>
      <c r="G6526" s="223">
        <f t="shared" si="574"/>
        <v>0</v>
      </c>
      <c r="H6526" s="223">
        <f t="shared" si="574"/>
        <v>0</v>
      </c>
      <c r="I6526" s="223">
        <f t="shared" si="574"/>
        <v>0</v>
      </c>
      <c r="J6526" s="223">
        <f t="shared" si="574"/>
        <v>0</v>
      </c>
      <c r="K6526" s="223">
        <f t="shared" si="574"/>
        <v>0</v>
      </c>
      <c r="L6526" s="223">
        <f t="shared" si="574"/>
        <v>0</v>
      </c>
      <c r="M6526" s="223">
        <f t="shared" si="574"/>
        <v>0</v>
      </c>
      <c r="N6526" s="223">
        <f t="shared" si="574"/>
        <v>0</v>
      </c>
      <c r="O6526" s="223">
        <f t="shared" si="574"/>
        <v>0</v>
      </c>
      <c r="P6526" s="223">
        <f t="shared" si="574"/>
        <v>0</v>
      </c>
      <c r="Q6526" s="223">
        <f t="shared" si="574"/>
        <v>0</v>
      </c>
      <c r="R6526" s="223">
        <f t="shared" si="574"/>
        <v>0</v>
      </c>
    </row>
    <row r="6527" spans="1:18" hidden="1" outlineLevel="2" x14ac:dyDescent="0.25">
      <c r="A6527" s="222" t="str">
        <f>'Usages industrie'!A25</f>
        <v>Usage industriel n°22</v>
      </c>
      <c r="B6527" s="222" t="s">
        <v>41</v>
      </c>
      <c r="C6527" s="222"/>
      <c r="D6527" s="223">
        <f>IF(B$6497&lt;&gt;"",IF(B$6497='Usages industrie'!$K25,'Usages industrie'!J25,0),0)</f>
        <v>0</v>
      </c>
      <c r="E6527" s="223">
        <f t="shared" si="574"/>
        <v>0</v>
      </c>
      <c r="F6527" s="223">
        <f t="shared" si="574"/>
        <v>0</v>
      </c>
      <c r="G6527" s="223">
        <f t="shared" si="574"/>
        <v>0</v>
      </c>
      <c r="H6527" s="223">
        <f t="shared" si="574"/>
        <v>0</v>
      </c>
      <c r="I6527" s="223">
        <f t="shared" si="574"/>
        <v>0</v>
      </c>
      <c r="J6527" s="223">
        <f t="shared" si="574"/>
        <v>0</v>
      </c>
      <c r="K6527" s="223">
        <f t="shared" si="574"/>
        <v>0</v>
      </c>
      <c r="L6527" s="223">
        <f t="shared" si="574"/>
        <v>0</v>
      </c>
      <c r="M6527" s="223">
        <f t="shared" si="574"/>
        <v>0</v>
      </c>
      <c r="N6527" s="223">
        <f t="shared" si="574"/>
        <v>0</v>
      </c>
      <c r="O6527" s="223">
        <f t="shared" si="574"/>
        <v>0</v>
      </c>
      <c r="P6527" s="223">
        <f t="shared" si="574"/>
        <v>0</v>
      </c>
      <c r="Q6527" s="223">
        <f t="shared" si="574"/>
        <v>0</v>
      </c>
      <c r="R6527" s="223">
        <f t="shared" si="574"/>
        <v>0</v>
      </c>
    </row>
    <row r="6528" spans="1:18" hidden="1" outlineLevel="2" x14ac:dyDescent="0.25">
      <c r="A6528" s="222" t="str">
        <f>'Usages industrie'!A26</f>
        <v>Usage industriel n°23</v>
      </c>
      <c r="B6528" s="222" t="s">
        <v>41</v>
      </c>
      <c r="C6528" s="222"/>
      <c r="D6528" s="223">
        <f>IF(B$6497&lt;&gt;"",IF(B$6497='Usages industrie'!$K26,'Usages industrie'!J26,0),0)</f>
        <v>0</v>
      </c>
      <c r="E6528" s="223">
        <f t="shared" si="574"/>
        <v>0</v>
      </c>
      <c r="F6528" s="223">
        <f t="shared" si="574"/>
        <v>0</v>
      </c>
      <c r="G6528" s="223">
        <f t="shared" si="574"/>
        <v>0</v>
      </c>
      <c r="H6528" s="223">
        <f t="shared" si="574"/>
        <v>0</v>
      </c>
      <c r="I6528" s="223">
        <f t="shared" si="574"/>
        <v>0</v>
      </c>
      <c r="J6528" s="223">
        <f t="shared" si="574"/>
        <v>0</v>
      </c>
      <c r="K6528" s="223">
        <f t="shared" si="574"/>
        <v>0</v>
      </c>
      <c r="L6528" s="223">
        <f t="shared" si="574"/>
        <v>0</v>
      </c>
      <c r="M6528" s="223">
        <f t="shared" si="574"/>
        <v>0</v>
      </c>
      <c r="N6528" s="223">
        <f t="shared" si="574"/>
        <v>0</v>
      </c>
      <c r="O6528" s="223">
        <f t="shared" si="574"/>
        <v>0</v>
      </c>
      <c r="P6528" s="223">
        <f t="shared" si="574"/>
        <v>0</v>
      </c>
      <c r="Q6528" s="223">
        <f t="shared" si="574"/>
        <v>0</v>
      </c>
      <c r="R6528" s="223">
        <f t="shared" si="574"/>
        <v>0</v>
      </c>
    </row>
    <row r="6529" spans="1:18" hidden="1" outlineLevel="2" x14ac:dyDescent="0.25">
      <c r="A6529" s="222" t="str">
        <f>'Usages industrie'!A27</f>
        <v>Usage industriel n°24</v>
      </c>
      <c r="B6529" s="222" t="s">
        <v>41</v>
      </c>
      <c r="C6529" s="222"/>
      <c r="D6529" s="223">
        <f>IF(B$6497&lt;&gt;"",IF(B$6497='Usages industrie'!$K27,'Usages industrie'!J27,0),0)</f>
        <v>0</v>
      </c>
      <c r="E6529" s="223">
        <f t="shared" si="574"/>
        <v>0</v>
      </c>
      <c r="F6529" s="223">
        <f t="shared" si="574"/>
        <v>0</v>
      </c>
      <c r="G6529" s="223">
        <f t="shared" si="574"/>
        <v>0</v>
      </c>
      <c r="H6529" s="223">
        <f t="shared" si="574"/>
        <v>0</v>
      </c>
      <c r="I6529" s="223">
        <f t="shared" si="574"/>
        <v>0</v>
      </c>
      <c r="J6529" s="223">
        <f t="shared" si="574"/>
        <v>0</v>
      </c>
      <c r="K6529" s="223">
        <f t="shared" si="574"/>
        <v>0</v>
      </c>
      <c r="L6529" s="223">
        <f t="shared" si="574"/>
        <v>0</v>
      </c>
      <c r="M6529" s="223">
        <f t="shared" si="574"/>
        <v>0</v>
      </c>
      <c r="N6529" s="223">
        <f t="shared" si="574"/>
        <v>0</v>
      </c>
      <c r="O6529" s="223">
        <f t="shared" si="574"/>
        <v>0</v>
      </c>
      <c r="P6529" s="223">
        <f t="shared" si="574"/>
        <v>0</v>
      </c>
      <c r="Q6529" s="223">
        <f t="shared" si="574"/>
        <v>0</v>
      </c>
      <c r="R6529" s="223">
        <f t="shared" si="574"/>
        <v>0</v>
      </c>
    </row>
    <row r="6530" spans="1:18" hidden="1" outlineLevel="2" x14ac:dyDescent="0.25">
      <c r="A6530" s="222" t="str">
        <f>'Usages industrie'!A28</f>
        <v>Usage industriel n°25</v>
      </c>
      <c r="B6530" s="222" t="s">
        <v>41</v>
      </c>
      <c r="C6530" s="222"/>
      <c r="D6530" s="223">
        <f>IF(B$6497&lt;&gt;"",IF(B$6497='Usages industrie'!$K28,'Usages industrie'!J28,0),0)</f>
        <v>0</v>
      </c>
      <c r="E6530" s="223">
        <f t="shared" si="574"/>
        <v>0</v>
      </c>
      <c r="F6530" s="223">
        <f t="shared" si="574"/>
        <v>0</v>
      </c>
      <c r="G6530" s="223">
        <f t="shared" si="574"/>
        <v>0</v>
      </c>
      <c r="H6530" s="223">
        <f t="shared" si="574"/>
        <v>0</v>
      </c>
      <c r="I6530" s="223">
        <f t="shared" si="574"/>
        <v>0</v>
      </c>
      <c r="J6530" s="223">
        <f t="shared" si="574"/>
        <v>0</v>
      </c>
      <c r="K6530" s="223">
        <f t="shared" si="574"/>
        <v>0</v>
      </c>
      <c r="L6530" s="223">
        <f t="shared" si="574"/>
        <v>0</v>
      </c>
      <c r="M6530" s="223">
        <f t="shared" si="574"/>
        <v>0</v>
      </c>
      <c r="N6530" s="223">
        <f t="shared" si="574"/>
        <v>0</v>
      </c>
      <c r="O6530" s="223">
        <f t="shared" si="574"/>
        <v>0</v>
      </c>
      <c r="P6530" s="223">
        <f t="shared" si="574"/>
        <v>0</v>
      </c>
      <c r="Q6530" s="223">
        <f t="shared" si="574"/>
        <v>0</v>
      </c>
      <c r="R6530" s="223">
        <f t="shared" si="574"/>
        <v>0</v>
      </c>
    </row>
    <row r="6531" spans="1:18" hidden="1" outlineLevel="2" x14ac:dyDescent="0.25">
      <c r="A6531" s="222" t="str">
        <f>'Usages industrie'!A29</f>
        <v>Usage industriel n°26</v>
      </c>
      <c r="B6531" s="222" t="s">
        <v>41</v>
      </c>
      <c r="C6531" s="222"/>
      <c r="D6531" s="223">
        <f>IF(B$6497&lt;&gt;"",IF(B$6497='Usages industrie'!$K29,'Usages industrie'!J29,0),0)</f>
        <v>0</v>
      </c>
      <c r="E6531" s="223">
        <f t="shared" si="574"/>
        <v>0</v>
      </c>
      <c r="F6531" s="223">
        <f t="shared" si="574"/>
        <v>0</v>
      </c>
      <c r="G6531" s="223">
        <f t="shared" si="574"/>
        <v>0</v>
      </c>
      <c r="H6531" s="223">
        <f t="shared" si="574"/>
        <v>0</v>
      </c>
      <c r="I6531" s="223">
        <f t="shared" si="574"/>
        <v>0</v>
      </c>
      <c r="J6531" s="223">
        <f t="shared" si="574"/>
        <v>0</v>
      </c>
      <c r="K6531" s="223">
        <f t="shared" si="574"/>
        <v>0</v>
      </c>
      <c r="L6531" s="223">
        <f t="shared" si="574"/>
        <v>0</v>
      </c>
      <c r="M6531" s="223">
        <f t="shared" si="574"/>
        <v>0</v>
      </c>
      <c r="N6531" s="223">
        <f t="shared" si="574"/>
        <v>0</v>
      </c>
      <c r="O6531" s="223">
        <f t="shared" si="574"/>
        <v>0</v>
      </c>
      <c r="P6531" s="223">
        <f t="shared" si="574"/>
        <v>0</v>
      </c>
      <c r="Q6531" s="223">
        <f t="shared" si="574"/>
        <v>0</v>
      </c>
      <c r="R6531" s="223">
        <f t="shared" si="574"/>
        <v>0</v>
      </c>
    </row>
    <row r="6532" spans="1:18" hidden="1" outlineLevel="2" x14ac:dyDescent="0.25">
      <c r="A6532" s="222" t="str">
        <f>'Usages industrie'!A30</f>
        <v>Usage industriel n°27</v>
      </c>
      <c r="B6532" s="222" t="s">
        <v>41</v>
      </c>
      <c r="C6532" s="222"/>
      <c r="D6532" s="223">
        <f>IF(B$6497&lt;&gt;"",IF(B$6497='Usages industrie'!$K30,'Usages industrie'!J30,0),0)</f>
        <v>0</v>
      </c>
      <c r="E6532" s="223">
        <f t="shared" si="574"/>
        <v>0</v>
      </c>
      <c r="F6532" s="223">
        <f t="shared" si="574"/>
        <v>0</v>
      </c>
      <c r="G6532" s="223">
        <f t="shared" si="574"/>
        <v>0</v>
      </c>
      <c r="H6532" s="223">
        <f t="shared" si="574"/>
        <v>0</v>
      </c>
      <c r="I6532" s="223">
        <f t="shared" si="574"/>
        <v>0</v>
      </c>
      <c r="J6532" s="223">
        <f t="shared" si="574"/>
        <v>0</v>
      </c>
      <c r="K6532" s="223">
        <f t="shared" si="574"/>
        <v>0</v>
      </c>
      <c r="L6532" s="223">
        <f t="shared" si="574"/>
        <v>0</v>
      </c>
      <c r="M6532" s="223">
        <f t="shared" si="574"/>
        <v>0</v>
      </c>
      <c r="N6532" s="223">
        <f t="shared" si="574"/>
        <v>0</v>
      </c>
      <c r="O6532" s="223">
        <f t="shared" si="574"/>
        <v>0</v>
      </c>
      <c r="P6532" s="223">
        <f t="shared" si="574"/>
        <v>0</v>
      </c>
      <c r="Q6532" s="223">
        <f t="shared" si="574"/>
        <v>0</v>
      </c>
      <c r="R6532" s="223">
        <f t="shared" si="574"/>
        <v>0</v>
      </c>
    </row>
    <row r="6533" spans="1:18" hidden="1" outlineLevel="2" x14ac:dyDescent="0.25">
      <c r="A6533" s="222" t="str">
        <f>'Usages industrie'!A31</f>
        <v>Usage industriel n°28</v>
      </c>
      <c r="B6533" s="222" t="s">
        <v>41</v>
      </c>
      <c r="C6533" s="222"/>
      <c r="D6533" s="223">
        <f>IF(B$6497&lt;&gt;"",IF(B$6497='Usages industrie'!$K31,'Usages industrie'!J31,0),0)</f>
        <v>0</v>
      </c>
      <c r="E6533" s="223">
        <f t="shared" si="574"/>
        <v>0</v>
      </c>
      <c r="F6533" s="223">
        <f t="shared" si="574"/>
        <v>0</v>
      </c>
      <c r="G6533" s="223">
        <f t="shared" si="574"/>
        <v>0</v>
      </c>
      <c r="H6533" s="223">
        <f t="shared" si="574"/>
        <v>0</v>
      </c>
      <c r="I6533" s="223">
        <f t="shared" si="574"/>
        <v>0</v>
      </c>
      <c r="J6533" s="223">
        <f t="shared" si="574"/>
        <v>0</v>
      </c>
      <c r="K6533" s="223">
        <f t="shared" si="574"/>
        <v>0</v>
      </c>
      <c r="L6533" s="223">
        <f t="shared" si="574"/>
        <v>0</v>
      </c>
      <c r="M6533" s="223">
        <f t="shared" si="574"/>
        <v>0</v>
      </c>
      <c r="N6533" s="223">
        <f t="shared" si="574"/>
        <v>0</v>
      </c>
      <c r="O6533" s="223">
        <f t="shared" si="574"/>
        <v>0</v>
      </c>
      <c r="P6533" s="223">
        <f t="shared" si="574"/>
        <v>0</v>
      </c>
      <c r="Q6533" s="223">
        <f t="shared" si="574"/>
        <v>0</v>
      </c>
      <c r="R6533" s="223">
        <f t="shared" si="574"/>
        <v>0</v>
      </c>
    </row>
    <row r="6534" spans="1:18" hidden="1" outlineLevel="2" x14ac:dyDescent="0.25">
      <c r="A6534" s="222" t="str">
        <f>'Usages industrie'!A32</f>
        <v>Usage industriel n°29</v>
      </c>
      <c r="B6534" s="222" t="s">
        <v>41</v>
      </c>
      <c r="C6534" s="222"/>
      <c r="D6534" s="223">
        <f>IF(B$6497&lt;&gt;"",IF(B$6497='Usages industrie'!$K32,'Usages industrie'!J32,0),0)</f>
        <v>0</v>
      </c>
      <c r="E6534" s="223">
        <f t="shared" si="574"/>
        <v>0</v>
      </c>
      <c r="F6534" s="223">
        <f t="shared" si="574"/>
        <v>0</v>
      </c>
      <c r="G6534" s="223">
        <f t="shared" si="574"/>
        <v>0</v>
      </c>
      <c r="H6534" s="223">
        <f t="shared" si="574"/>
        <v>0</v>
      </c>
      <c r="I6534" s="223">
        <f t="shared" si="574"/>
        <v>0</v>
      </c>
      <c r="J6534" s="223">
        <f t="shared" si="574"/>
        <v>0</v>
      </c>
      <c r="K6534" s="223">
        <f t="shared" si="574"/>
        <v>0</v>
      </c>
      <c r="L6534" s="223">
        <f t="shared" si="574"/>
        <v>0</v>
      </c>
      <c r="M6534" s="223">
        <f t="shared" si="574"/>
        <v>0</v>
      </c>
      <c r="N6534" s="223">
        <f t="shared" si="574"/>
        <v>0</v>
      </c>
      <c r="O6534" s="223">
        <f t="shared" si="574"/>
        <v>0</v>
      </c>
      <c r="P6534" s="223">
        <f t="shared" si="574"/>
        <v>0</v>
      </c>
      <c r="Q6534" s="223">
        <f t="shared" si="574"/>
        <v>0</v>
      </c>
      <c r="R6534" s="223">
        <f t="shared" si="574"/>
        <v>0</v>
      </c>
    </row>
    <row r="6535" spans="1:18" hidden="1" outlineLevel="2" x14ac:dyDescent="0.25">
      <c r="A6535" s="222" t="str">
        <f>'Usages industrie'!A33</f>
        <v>Usage industriel n°30</v>
      </c>
      <c r="B6535" s="222" t="s">
        <v>41</v>
      </c>
      <c r="C6535" s="222"/>
      <c r="D6535" s="223">
        <f>IF(B$6497&lt;&gt;"",IF(B$6497='Usages industrie'!$K33,'Usages industrie'!J33,0),0)</f>
        <v>0</v>
      </c>
      <c r="E6535" s="223">
        <f t="shared" si="574"/>
        <v>0</v>
      </c>
      <c r="F6535" s="223">
        <f t="shared" si="574"/>
        <v>0</v>
      </c>
      <c r="G6535" s="223">
        <f t="shared" si="574"/>
        <v>0</v>
      </c>
      <c r="H6535" s="223">
        <f t="shared" si="574"/>
        <v>0</v>
      </c>
      <c r="I6535" s="223">
        <f t="shared" si="574"/>
        <v>0</v>
      </c>
      <c r="J6535" s="223">
        <f t="shared" si="574"/>
        <v>0</v>
      </c>
      <c r="K6535" s="223">
        <f t="shared" si="574"/>
        <v>0</v>
      </c>
      <c r="L6535" s="223">
        <f t="shared" si="574"/>
        <v>0</v>
      </c>
      <c r="M6535" s="223">
        <f t="shared" si="574"/>
        <v>0</v>
      </c>
      <c r="N6535" s="223">
        <f t="shared" si="574"/>
        <v>0</v>
      </c>
      <c r="O6535" s="223">
        <f t="shared" si="574"/>
        <v>0</v>
      </c>
      <c r="P6535" s="223">
        <f t="shared" si="574"/>
        <v>0</v>
      </c>
      <c r="Q6535" s="223">
        <f t="shared" si="574"/>
        <v>0</v>
      </c>
      <c r="R6535" s="223">
        <f t="shared" si="574"/>
        <v>0</v>
      </c>
    </row>
    <row r="6536" spans="1:18" hidden="1" outlineLevel="2" x14ac:dyDescent="0.25">
      <c r="A6536" s="222" t="str">
        <f>'Usages industrie'!A34</f>
        <v>Usage industriel n°31</v>
      </c>
      <c r="B6536" s="222" t="s">
        <v>41</v>
      </c>
      <c r="C6536" s="222"/>
      <c r="D6536" s="223">
        <f>IF(B$6497&lt;&gt;"",IF(B$6497='Usages industrie'!$K34,'Usages industrie'!J34,0),0)</f>
        <v>0</v>
      </c>
      <c r="E6536" s="223">
        <f t="shared" ref="E6536:R6545" si="575">$D6536</f>
        <v>0</v>
      </c>
      <c r="F6536" s="223">
        <f t="shared" si="575"/>
        <v>0</v>
      </c>
      <c r="G6536" s="223">
        <f t="shared" si="575"/>
        <v>0</v>
      </c>
      <c r="H6536" s="223">
        <f t="shared" si="575"/>
        <v>0</v>
      </c>
      <c r="I6536" s="223">
        <f t="shared" si="575"/>
        <v>0</v>
      </c>
      <c r="J6536" s="223">
        <f t="shared" si="575"/>
        <v>0</v>
      </c>
      <c r="K6536" s="223">
        <f t="shared" si="575"/>
        <v>0</v>
      </c>
      <c r="L6536" s="223">
        <f t="shared" si="575"/>
        <v>0</v>
      </c>
      <c r="M6536" s="223">
        <f t="shared" si="575"/>
        <v>0</v>
      </c>
      <c r="N6536" s="223">
        <f t="shared" si="575"/>
        <v>0</v>
      </c>
      <c r="O6536" s="223">
        <f t="shared" si="575"/>
        <v>0</v>
      </c>
      <c r="P6536" s="223">
        <f t="shared" si="575"/>
        <v>0</v>
      </c>
      <c r="Q6536" s="223">
        <f t="shared" si="575"/>
        <v>0</v>
      </c>
      <c r="R6536" s="223">
        <f t="shared" si="575"/>
        <v>0</v>
      </c>
    </row>
    <row r="6537" spans="1:18" hidden="1" outlineLevel="2" x14ac:dyDescent="0.25">
      <c r="A6537" s="222" t="str">
        <f>'Usages industrie'!A35</f>
        <v>Usage industriel n°32</v>
      </c>
      <c r="B6537" s="222" t="s">
        <v>41</v>
      </c>
      <c r="C6537" s="222"/>
      <c r="D6537" s="223">
        <f>IF(B$6497&lt;&gt;"",IF(B$6497='Usages industrie'!$K35,'Usages industrie'!J35,0),0)</f>
        <v>0</v>
      </c>
      <c r="E6537" s="223">
        <f t="shared" si="575"/>
        <v>0</v>
      </c>
      <c r="F6537" s="223">
        <f t="shared" si="575"/>
        <v>0</v>
      </c>
      <c r="G6537" s="223">
        <f t="shared" si="575"/>
        <v>0</v>
      </c>
      <c r="H6537" s="223">
        <f t="shared" si="575"/>
        <v>0</v>
      </c>
      <c r="I6537" s="223">
        <f t="shared" si="575"/>
        <v>0</v>
      </c>
      <c r="J6537" s="223">
        <f t="shared" si="575"/>
        <v>0</v>
      </c>
      <c r="K6537" s="223">
        <f t="shared" si="575"/>
        <v>0</v>
      </c>
      <c r="L6537" s="223">
        <f t="shared" si="575"/>
        <v>0</v>
      </c>
      <c r="M6537" s="223">
        <f t="shared" si="575"/>
        <v>0</v>
      </c>
      <c r="N6537" s="223">
        <f t="shared" si="575"/>
        <v>0</v>
      </c>
      <c r="O6537" s="223">
        <f t="shared" si="575"/>
        <v>0</v>
      </c>
      <c r="P6537" s="223">
        <f t="shared" si="575"/>
        <v>0</v>
      </c>
      <c r="Q6537" s="223">
        <f t="shared" si="575"/>
        <v>0</v>
      </c>
      <c r="R6537" s="223">
        <f t="shared" si="575"/>
        <v>0</v>
      </c>
    </row>
    <row r="6538" spans="1:18" hidden="1" outlineLevel="2" x14ac:dyDescent="0.25">
      <c r="A6538" s="222" t="str">
        <f>'Usages industrie'!A36</f>
        <v>Usage industriel n°33</v>
      </c>
      <c r="B6538" s="222" t="s">
        <v>41</v>
      </c>
      <c r="C6538" s="222"/>
      <c r="D6538" s="223">
        <f>IF(B$6497&lt;&gt;"",IF(B$6497='Usages industrie'!$K36,'Usages industrie'!J36,0),0)</f>
        <v>0</v>
      </c>
      <c r="E6538" s="223">
        <f t="shared" si="575"/>
        <v>0</v>
      </c>
      <c r="F6538" s="223">
        <f t="shared" si="575"/>
        <v>0</v>
      </c>
      <c r="G6538" s="223">
        <f t="shared" si="575"/>
        <v>0</v>
      </c>
      <c r="H6538" s="223">
        <f t="shared" si="575"/>
        <v>0</v>
      </c>
      <c r="I6538" s="223">
        <f t="shared" si="575"/>
        <v>0</v>
      </c>
      <c r="J6538" s="223">
        <f t="shared" si="575"/>
        <v>0</v>
      </c>
      <c r="K6538" s="223">
        <f t="shared" si="575"/>
        <v>0</v>
      </c>
      <c r="L6538" s="223">
        <f t="shared" si="575"/>
        <v>0</v>
      </c>
      <c r="M6538" s="223">
        <f t="shared" si="575"/>
        <v>0</v>
      </c>
      <c r="N6538" s="223">
        <f t="shared" si="575"/>
        <v>0</v>
      </c>
      <c r="O6538" s="223">
        <f t="shared" si="575"/>
        <v>0</v>
      </c>
      <c r="P6538" s="223">
        <f t="shared" si="575"/>
        <v>0</v>
      </c>
      <c r="Q6538" s="223">
        <f t="shared" si="575"/>
        <v>0</v>
      </c>
      <c r="R6538" s="223">
        <f t="shared" si="575"/>
        <v>0</v>
      </c>
    </row>
    <row r="6539" spans="1:18" hidden="1" outlineLevel="2" x14ac:dyDescent="0.25">
      <c r="A6539" s="222" t="str">
        <f>'Usages industrie'!A37</f>
        <v>Usage industriel n°34</v>
      </c>
      <c r="B6539" s="222" t="s">
        <v>41</v>
      </c>
      <c r="C6539" s="222"/>
      <c r="D6539" s="223">
        <f>IF(B$6497&lt;&gt;"",IF(B$6497='Usages industrie'!$K37,'Usages industrie'!J37,0),0)</f>
        <v>0</v>
      </c>
      <c r="E6539" s="223">
        <f t="shared" si="575"/>
        <v>0</v>
      </c>
      <c r="F6539" s="223">
        <f t="shared" si="575"/>
        <v>0</v>
      </c>
      <c r="G6539" s="223">
        <f t="shared" si="575"/>
        <v>0</v>
      </c>
      <c r="H6539" s="223">
        <f t="shared" si="575"/>
        <v>0</v>
      </c>
      <c r="I6539" s="223">
        <f t="shared" si="575"/>
        <v>0</v>
      </c>
      <c r="J6539" s="223">
        <f t="shared" si="575"/>
        <v>0</v>
      </c>
      <c r="K6539" s="223">
        <f t="shared" si="575"/>
        <v>0</v>
      </c>
      <c r="L6539" s="223">
        <f t="shared" si="575"/>
        <v>0</v>
      </c>
      <c r="M6539" s="223">
        <f t="shared" si="575"/>
        <v>0</v>
      </c>
      <c r="N6539" s="223">
        <f t="shared" si="575"/>
        <v>0</v>
      </c>
      <c r="O6539" s="223">
        <f t="shared" si="575"/>
        <v>0</v>
      </c>
      <c r="P6539" s="223">
        <f t="shared" si="575"/>
        <v>0</v>
      </c>
      <c r="Q6539" s="223">
        <f t="shared" si="575"/>
        <v>0</v>
      </c>
      <c r="R6539" s="223">
        <f t="shared" si="575"/>
        <v>0</v>
      </c>
    </row>
    <row r="6540" spans="1:18" hidden="1" outlineLevel="2" x14ac:dyDescent="0.25">
      <c r="A6540" s="222" t="str">
        <f>'Usages industrie'!A38</f>
        <v>Usage industriel n°35</v>
      </c>
      <c r="B6540" s="222" t="s">
        <v>41</v>
      </c>
      <c r="C6540" s="222"/>
      <c r="D6540" s="223">
        <f>IF(B$6497&lt;&gt;"",IF(B$6497='Usages industrie'!$K38,'Usages industrie'!J38,0),0)</f>
        <v>0</v>
      </c>
      <c r="E6540" s="223">
        <f t="shared" si="575"/>
        <v>0</v>
      </c>
      <c r="F6540" s="223">
        <f t="shared" si="575"/>
        <v>0</v>
      </c>
      <c r="G6540" s="223">
        <f t="shared" si="575"/>
        <v>0</v>
      </c>
      <c r="H6540" s="223">
        <f t="shared" si="575"/>
        <v>0</v>
      </c>
      <c r="I6540" s="223">
        <f t="shared" si="575"/>
        <v>0</v>
      </c>
      <c r="J6540" s="223">
        <f t="shared" si="575"/>
        <v>0</v>
      </c>
      <c r="K6540" s="223">
        <f t="shared" si="575"/>
        <v>0</v>
      </c>
      <c r="L6540" s="223">
        <f t="shared" si="575"/>
        <v>0</v>
      </c>
      <c r="M6540" s="223">
        <f t="shared" si="575"/>
        <v>0</v>
      </c>
      <c r="N6540" s="223">
        <f t="shared" si="575"/>
        <v>0</v>
      </c>
      <c r="O6540" s="223">
        <f t="shared" si="575"/>
        <v>0</v>
      </c>
      <c r="P6540" s="223">
        <f t="shared" si="575"/>
        <v>0</v>
      </c>
      <c r="Q6540" s="223">
        <f t="shared" si="575"/>
        <v>0</v>
      </c>
      <c r="R6540" s="223">
        <f t="shared" si="575"/>
        <v>0</v>
      </c>
    </row>
    <row r="6541" spans="1:18" hidden="1" outlineLevel="2" x14ac:dyDescent="0.25">
      <c r="A6541" s="222" t="str">
        <f>'Usages industrie'!A39</f>
        <v>Usage industriel n°36</v>
      </c>
      <c r="B6541" s="222" t="s">
        <v>41</v>
      </c>
      <c r="C6541" s="222"/>
      <c r="D6541" s="223">
        <f>IF(B$6497&lt;&gt;"",IF(B$6497='Usages industrie'!$K39,'Usages industrie'!J39,0),0)</f>
        <v>0</v>
      </c>
      <c r="E6541" s="223">
        <f t="shared" si="575"/>
        <v>0</v>
      </c>
      <c r="F6541" s="223">
        <f t="shared" si="575"/>
        <v>0</v>
      </c>
      <c r="G6541" s="223">
        <f t="shared" si="575"/>
        <v>0</v>
      </c>
      <c r="H6541" s="223">
        <f t="shared" si="575"/>
        <v>0</v>
      </c>
      <c r="I6541" s="223">
        <f t="shared" si="575"/>
        <v>0</v>
      </c>
      <c r="J6541" s="223">
        <f t="shared" si="575"/>
        <v>0</v>
      </c>
      <c r="K6541" s="223">
        <f t="shared" si="575"/>
        <v>0</v>
      </c>
      <c r="L6541" s="223">
        <f t="shared" si="575"/>
        <v>0</v>
      </c>
      <c r="M6541" s="223">
        <f t="shared" si="575"/>
        <v>0</v>
      </c>
      <c r="N6541" s="223">
        <f t="shared" si="575"/>
        <v>0</v>
      </c>
      <c r="O6541" s="223">
        <f t="shared" si="575"/>
        <v>0</v>
      </c>
      <c r="P6541" s="223">
        <f t="shared" si="575"/>
        <v>0</v>
      </c>
      <c r="Q6541" s="223">
        <f t="shared" si="575"/>
        <v>0</v>
      </c>
      <c r="R6541" s="223">
        <f t="shared" si="575"/>
        <v>0</v>
      </c>
    </row>
    <row r="6542" spans="1:18" hidden="1" outlineLevel="2" x14ac:dyDescent="0.25">
      <c r="A6542" s="222" t="str">
        <f>'Usages industrie'!A40</f>
        <v>Usage industriel n°37</v>
      </c>
      <c r="B6542" s="222" t="s">
        <v>41</v>
      </c>
      <c r="C6542" s="222"/>
      <c r="D6542" s="223">
        <f>IF(B$6497&lt;&gt;"",IF(B$6497='Usages industrie'!$K40,'Usages industrie'!J40,0),0)</f>
        <v>0</v>
      </c>
      <c r="E6542" s="223">
        <f t="shared" si="575"/>
        <v>0</v>
      </c>
      <c r="F6542" s="223">
        <f t="shared" si="575"/>
        <v>0</v>
      </c>
      <c r="G6542" s="223">
        <f t="shared" si="575"/>
        <v>0</v>
      </c>
      <c r="H6542" s="223">
        <f t="shared" si="575"/>
        <v>0</v>
      </c>
      <c r="I6542" s="223">
        <f t="shared" si="575"/>
        <v>0</v>
      </c>
      <c r="J6542" s="223">
        <f t="shared" si="575"/>
        <v>0</v>
      </c>
      <c r="K6542" s="223">
        <f t="shared" si="575"/>
        <v>0</v>
      </c>
      <c r="L6542" s="223">
        <f t="shared" si="575"/>
        <v>0</v>
      </c>
      <c r="M6542" s="223">
        <f t="shared" si="575"/>
        <v>0</v>
      </c>
      <c r="N6542" s="223">
        <f t="shared" si="575"/>
        <v>0</v>
      </c>
      <c r="O6542" s="223">
        <f t="shared" si="575"/>
        <v>0</v>
      </c>
      <c r="P6542" s="223">
        <f t="shared" si="575"/>
        <v>0</v>
      </c>
      <c r="Q6542" s="223">
        <f t="shared" si="575"/>
        <v>0</v>
      </c>
      <c r="R6542" s="223">
        <f t="shared" si="575"/>
        <v>0</v>
      </c>
    </row>
    <row r="6543" spans="1:18" hidden="1" outlineLevel="2" x14ac:dyDescent="0.25">
      <c r="A6543" s="222" t="str">
        <f>'Usages industrie'!A41</f>
        <v>Usage industriel n°38</v>
      </c>
      <c r="B6543" s="222" t="s">
        <v>41</v>
      </c>
      <c r="C6543" s="222"/>
      <c r="D6543" s="223">
        <f>IF(B$6497&lt;&gt;"",IF(B$6497='Usages industrie'!$K41,'Usages industrie'!J41,0),0)</f>
        <v>0</v>
      </c>
      <c r="E6543" s="223">
        <f t="shared" si="575"/>
        <v>0</v>
      </c>
      <c r="F6543" s="223">
        <f t="shared" si="575"/>
        <v>0</v>
      </c>
      <c r="G6543" s="223">
        <f t="shared" si="575"/>
        <v>0</v>
      </c>
      <c r="H6543" s="223">
        <f t="shared" si="575"/>
        <v>0</v>
      </c>
      <c r="I6543" s="223">
        <f t="shared" si="575"/>
        <v>0</v>
      </c>
      <c r="J6543" s="223">
        <f t="shared" si="575"/>
        <v>0</v>
      </c>
      <c r="K6543" s="223">
        <f t="shared" si="575"/>
        <v>0</v>
      </c>
      <c r="L6543" s="223">
        <f t="shared" si="575"/>
        <v>0</v>
      </c>
      <c r="M6543" s="223">
        <f t="shared" si="575"/>
        <v>0</v>
      </c>
      <c r="N6543" s="223">
        <f t="shared" si="575"/>
        <v>0</v>
      </c>
      <c r="O6543" s="223">
        <f t="shared" si="575"/>
        <v>0</v>
      </c>
      <c r="P6543" s="223">
        <f t="shared" si="575"/>
        <v>0</v>
      </c>
      <c r="Q6543" s="223">
        <f t="shared" si="575"/>
        <v>0</v>
      </c>
      <c r="R6543" s="223">
        <f t="shared" si="575"/>
        <v>0</v>
      </c>
    </row>
    <row r="6544" spans="1:18" hidden="1" outlineLevel="2" x14ac:dyDescent="0.25">
      <c r="A6544" s="222" t="str">
        <f>'Usages industrie'!A42</f>
        <v>Usage industriel n°39</v>
      </c>
      <c r="B6544" s="222" t="s">
        <v>41</v>
      </c>
      <c r="C6544" s="222"/>
      <c r="D6544" s="223">
        <f>IF(B$6497&lt;&gt;"",IF(B$6497='Usages industrie'!$K42,'Usages industrie'!J42,0),0)</f>
        <v>0</v>
      </c>
      <c r="E6544" s="223">
        <f t="shared" si="575"/>
        <v>0</v>
      </c>
      <c r="F6544" s="223">
        <f t="shared" si="575"/>
        <v>0</v>
      </c>
      <c r="G6544" s="223">
        <f t="shared" si="575"/>
        <v>0</v>
      </c>
      <c r="H6544" s="223">
        <f t="shared" si="575"/>
        <v>0</v>
      </c>
      <c r="I6544" s="223">
        <f t="shared" si="575"/>
        <v>0</v>
      </c>
      <c r="J6544" s="223">
        <f t="shared" si="575"/>
        <v>0</v>
      </c>
      <c r="K6544" s="223">
        <f t="shared" si="575"/>
        <v>0</v>
      </c>
      <c r="L6544" s="223">
        <f t="shared" si="575"/>
        <v>0</v>
      </c>
      <c r="M6544" s="223">
        <f t="shared" si="575"/>
        <v>0</v>
      </c>
      <c r="N6544" s="223">
        <f t="shared" si="575"/>
        <v>0</v>
      </c>
      <c r="O6544" s="223">
        <f t="shared" si="575"/>
        <v>0</v>
      </c>
      <c r="P6544" s="223">
        <f t="shared" si="575"/>
        <v>0</v>
      </c>
      <c r="Q6544" s="223">
        <f t="shared" si="575"/>
        <v>0</v>
      </c>
      <c r="R6544" s="223">
        <f t="shared" si="575"/>
        <v>0</v>
      </c>
    </row>
    <row r="6545" spans="1:18" hidden="1" outlineLevel="2" x14ac:dyDescent="0.25">
      <c r="A6545" s="222" t="str">
        <f>'Usages industrie'!A43</f>
        <v>Usage industriel n°40</v>
      </c>
      <c r="B6545" s="222" t="s">
        <v>41</v>
      </c>
      <c r="C6545" s="222"/>
      <c r="D6545" s="223">
        <f>IF(B$6497&lt;&gt;"",IF(B$6497='Usages industrie'!$K43,'Usages industrie'!J43,0),0)</f>
        <v>0</v>
      </c>
      <c r="E6545" s="223">
        <f t="shared" si="575"/>
        <v>0</v>
      </c>
      <c r="F6545" s="223">
        <f t="shared" si="575"/>
        <v>0</v>
      </c>
      <c r="G6545" s="223">
        <f t="shared" si="575"/>
        <v>0</v>
      </c>
      <c r="H6545" s="223">
        <f t="shared" si="575"/>
        <v>0</v>
      </c>
      <c r="I6545" s="223">
        <f t="shared" si="575"/>
        <v>0</v>
      </c>
      <c r="J6545" s="223">
        <f t="shared" si="575"/>
        <v>0</v>
      </c>
      <c r="K6545" s="223">
        <f t="shared" si="575"/>
        <v>0</v>
      </c>
      <c r="L6545" s="223">
        <f t="shared" si="575"/>
        <v>0</v>
      </c>
      <c r="M6545" s="223">
        <f t="shared" si="575"/>
        <v>0</v>
      </c>
      <c r="N6545" s="223">
        <f t="shared" si="575"/>
        <v>0</v>
      </c>
      <c r="O6545" s="223">
        <f t="shared" si="575"/>
        <v>0</v>
      </c>
      <c r="P6545" s="223">
        <f t="shared" si="575"/>
        <v>0</v>
      </c>
      <c r="Q6545" s="223">
        <f t="shared" si="575"/>
        <v>0</v>
      </c>
      <c r="R6545" s="223">
        <f t="shared" si="575"/>
        <v>0</v>
      </c>
    </row>
    <row r="6546" spans="1:18" hidden="1" outlineLevel="2" x14ac:dyDescent="0.25">
      <c r="A6546" s="222" t="str">
        <f>'Usages industrie'!A44</f>
        <v>Usage industriel n°41</v>
      </c>
      <c r="B6546" s="222" t="s">
        <v>41</v>
      </c>
      <c r="C6546" s="222"/>
      <c r="D6546" s="223">
        <f>IF(B$6497&lt;&gt;"",IF(B$6497='Usages industrie'!$K44,'Usages industrie'!J44,0),0)</f>
        <v>0</v>
      </c>
      <c r="E6546" s="223">
        <f t="shared" ref="E6546:R6555" si="576">$D6546</f>
        <v>0</v>
      </c>
      <c r="F6546" s="223">
        <f t="shared" si="576"/>
        <v>0</v>
      </c>
      <c r="G6546" s="223">
        <f t="shared" si="576"/>
        <v>0</v>
      </c>
      <c r="H6546" s="223">
        <f t="shared" si="576"/>
        <v>0</v>
      </c>
      <c r="I6546" s="223">
        <f t="shared" si="576"/>
        <v>0</v>
      </c>
      <c r="J6546" s="223">
        <f t="shared" si="576"/>
        <v>0</v>
      </c>
      <c r="K6546" s="223">
        <f t="shared" si="576"/>
        <v>0</v>
      </c>
      <c r="L6546" s="223">
        <f t="shared" si="576"/>
        <v>0</v>
      </c>
      <c r="M6546" s="223">
        <f t="shared" si="576"/>
        <v>0</v>
      </c>
      <c r="N6546" s="223">
        <f t="shared" si="576"/>
        <v>0</v>
      </c>
      <c r="O6546" s="223">
        <f t="shared" si="576"/>
        <v>0</v>
      </c>
      <c r="P6546" s="223">
        <f t="shared" si="576"/>
        <v>0</v>
      </c>
      <c r="Q6546" s="223">
        <f t="shared" si="576"/>
        <v>0</v>
      </c>
      <c r="R6546" s="223">
        <f t="shared" si="576"/>
        <v>0</v>
      </c>
    </row>
    <row r="6547" spans="1:18" hidden="1" outlineLevel="2" x14ac:dyDescent="0.25">
      <c r="A6547" s="222" t="str">
        <f>'Usages industrie'!A45</f>
        <v>Usage industriel n°42</v>
      </c>
      <c r="B6547" s="222" t="s">
        <v>41</v>
      </c>
      <c r="C6547" s="222"/>
      <c r="D6547" s="223">
        <f>IF(B$6497&lt;&gt;"",IF(B$6497='Usages industrie'!$K45,'Usages industrie'!J45,0),0)</f>
        <v>0</v>
      </c>
      <c r="E6547" s="223">
        <f t="shared" si="576"/>
        <v>0</v>
      </c>
      <c r="F6547" s="223">
        <f t="shared" si="576"/>
        <v>0</v>
      </c>
      <c r="G6547" s="223">
        <f t="shared" si="576"/>
        <v>0</v>
      </c>
      <c r="H6547" s="223">
        <f t="shared" si="576"/>
        <v>0</v>
      </c>
      <c r="I6547" s="223">
        <f t="shared" si="576"/>
        <v>0</v>
      </c>
      <c r="J6547" s="223">
        <f t="shared" si="576"/>
        <v>0</v>
      </c>
      <c r="K6547" s="223">
        <f t="shared" si="576"/>
        <v>0</v>
      </c>
      <c r="L6547" s="223">
        <f t="shared" si="576"/>
        <v>0</v>
      </c>
      <c r="M6547" s="223">
        <f t="shared" si="576"/>
        <v>0</v>
      </c>
      <c r="N6547" s="223">
        <f t="shared" si="576"/>
        <v>0</v>
      </c>
      <c r="O6547" s="223">
        <f t="shared" si="576"/>
        <v>0</v>
      </c>
      <c r="P6547" s="223">
        <f t="shared" si="576"/>
        <v>0</v>
      </c>
      <c r="Q6547" s="223">
        <f t="shared" si="576"/>
        <v>0</v>
      </c>
      <c r="R6547" s="223">
        <f t="shared" si="576"/>
        <v>0</v>
      </c>
    </row>
    <row r="6548" spans="1:18" hidden="1" outlineLevel="2" x14ac:dyDescent="0.25">
      <c r="A6548" s="222" t="str">
        <f>'Usages industrie'!A46</f>
        <v>Usage industriel n°43</v>
      </c>
      <c r="B6548" s="222" t="s">
        <v>41</v>
      </c>
      <c r="C6548" s="222"/>
      <c r="D6548" s="223">
        <f>IF(B$6497&lt;&gt;"",IF(B$6497='Usages industrie'!$K46,'Usages industrie'!J46,0),0)</f>
        <v>0</v>
      </c>
      <c r="E6548" s="223">
        <f t="shared" si="576"/>
        <v>0</v>
      </c>
      <c r="F6548" s="223">
        <f t="shared" si="576"/>
        <v>0</v>
      </c>
      <c r="G6548" s="223">
        <f t="shared" si="576"/>
        <v>0</v>
      </c>
      <c r="H6548" s="223">
        <f t="shared" si="576"/>
        <v>0</v>
      </c>
      <c r="I6548" s="223">
        <f t="shared" si="576"/>
        <v>0</v>
      </c>
      <c r="J6548" s="223">
        <f t="shared" si="576"/>
        <v>0</v>
      </c>
      <c r="K6548" s="223">
        <f t="shared" si="576"/>
        <v>0</v>
      </c>
      <c r="L6548" s="223">
        <f t="shared" si="576"/>
        <v>0</v>
      </c>
      <c r="M6548" s="223">
        <f t="shared" si="576"/>
        <v>0</v>
      </c>
      <c r="N6548" s="223">
        <f t="shared" si="576"/>
        <v>0</v>
      </c>
      <c r="O6548" s="223">
        <f t="shared" si="576"/>
        <v>0</v>
      </c>
      <c r="P6548" s="223">
        <f t="shared" si="576"/>
        <v>0</v>
      </c>
      <c r="Q6548" s="223">
        <f t="shared" si="576"/>
        <v>0</v>
      </c>
      <c r="R6548" s="223">
        <f t="shared" si="576"/>
        <v>0</v>
      </c>
    </row>
    <row r="6549" spans="1:18" hidden="1" outlineLevel="2" x14ac:dyDescent="0.25">
      <c r="A6549" s="222" t="str">
        <f>'Usages industrie'!A47</f>
        <v>Usage industriel n°44</v>
      </c>
      <c r="B6549" s="222" t="s">
        <v>41</v>
      </c>
      <c r="C6549" s="222"/>
      <c r="D6549" s="223">
        <f>IF(B$6497&lt;&gt;"",IF(B$6497='Usages industrie'!$K47,'Usages industrie'!J47,0),0)</f>
        <v>0</v>
      </c>
      <c r="E6549" s="223">
        <f t="shared" si="576"/>
        <v>0</v>
      </c>
      <c r="F6549" s="223">
        <f t="shared" si="576"/>
        <v>0</v>
      </c>
      <c r="G6549" s="223">
        <f t="shared" si="576"/>
        <v>0</v>
      </c>
      <c r="H6549" s="223">
        <f t="shared" si="576"/>
        <v>0</v>
      </c>
      <c r="I6549" s="223">
        <f t="shared" si="576"/>
        <v>0</v>
      </c>
      <c r="J6549" s="223">
        <f t="shared" si="576"/>
        <v>0</v>
      </c>
      <c r="K6549" s="223">
        <f t="shared" si="576"/>
        <v>0</v>
      </c>
      <c r="L6549" s="223">
        <f t="shared" si="576"/>
        <v>0</v>
      </c>
      <c r="M6549" s="223">
        <f t="shared" si="576"/>
        <v>0</v>
      </c>
      <c r="N6549" s="223">
        <f t="shared" si="576"/>
        <v>0</v>
      </c>
      <c r="O6549" s="223">
        <f t="shared" si="576"/>
        <v>0</v>
      </c>
      <c r="P6549" s="223">
        <f t="shared" si="576"/>
        <v>0</v>
      </c>
      <c r="Q6549" s="223">
        <f t="shared" si="576"/>
        <v>0</v>
      </c>
      <c r="R6549" s="223">
        <f t="shared" si="576"/>
        <v>0</v>
      </c>
    </row>
    <row r="6550" spans="1:18" hidden="1" outlineLevel="2" x14ac:dyDescent="0.25">
      <c r="A6550" s="222" t="str">
        <f>'Usages industrie'!A48</f>
        <v>Usage industriel n°45</v>
      </c>
      <c r="B6550" s="222" t="s">
        <v>41</v>
      </c>
      <c r="C6550" s="222"/>
      <c r="D6550" s="223">
        <f>IF(B$6497&lt;&gt;"",IF(B$6497='Usages industrie'!$K48,'Usages industrie'!J48,0),0)</f>
        <v>0</v>
      </c>
      <c r="E6550" s="223">
        <f t="shared" si="576"/>
        <v>0</v>
      </c>
      <c r="F6550" s="223">
        <f t="shared" si="576"/>
        <v>0</v>
      </c>
      <c r="G6550" s="223">
        <f t="shared" si="576"/>
        <v>0</v>
      </c>
      <c r="H6550" s="223">
        <f t="shared" si="576"/>
        <v>0</v>
      </c>
      <c r="I6550" s="223">
        <f t="shared" si="576"/>
        <v>0</v>
      </c>
      <c r="J6550" s="223">
        <f t="shared" si="576"/>
        <v>0</v>
      </c>
      <c r="K6550" s="223">
        <f t="shared" si="576"/>
        <v>0</v>
      </c>
      <c r="L6550" s="223">
        <f t="shared" si="576"/>
        <v>0</v>
      </c>
      <c r="M6550" s="223">
        <f t="shared" si="576"/>
        <v>0</v>
      </c>
      <c r="N6550" s="223">
        <f t="shared" si="576"/>
        <v>0</v>
      </c>
      <c r="O6550" s="223">
        <f t="shared" si="576"/>
        <v>0</v>
      </c>
      <c r="P6550" s="223">
        <f t="shared" si="576"/>
        <v>0</v>
      </c>
      <c r="Q6550" s="223">
        <f t="shared" si="576"/>
        <v>0</v>
      </c>
      <c r="R6550" s="223">
        <f t="shared" si="576"/>
        <v>0</v>
      </c>
    </row>
    <row r="6551" spans="1:18" hidden="1" outlineLevel="2" x14ac:dyDescent="0.25">
      <c r="A6551" s="222" t="str">
        <f>'Usages industrie'!A49</f>
        <v>Usage industriel n°46</v>
      </c>
      <c r="B6551" s="222" t="s">
        <v>41</v>
      </c>
      <c r="C6551" s="222"/>
      <c r="D6551" s="223">
        <f>IF(B$6497&lt;&gt;"",IF(B$6497='Usages industrie'!$K49,'Usages industrie'!J49,0),0)</f>
        <v>0</v>
      </c>
      <c r="E6551" s="223">
        <f t="shared" si="576"/>
        <v>0</v>
      </c>
      <c r="F6551" s="223">
        <f t="shared" si="576"/>
        <v>0</v>
      </c>
      <c r="G6551" s="223">
        <f t="shared" si="576"/>
        <v>0</v>
      </c>
      <c r="H6551" s="223">
        <f t="shared" si="576"/>
        <v>0</v>
      </c>
      <c r="I6551" s="223">
        <f t="shared" si="576"/>
        <v>0</v>
      </c>
      <c r="J6551" s="223">
        <f t="shared" si="576"/>
        <v>0</v>
      </c>
      <c r="K6551" s="223">
        <f t="shared" si="576"/>
        <v>0</v>
      </c>
      <c r="L6551" s="223">
        <f t="shared" si="576"/>
        <v>0</v>
      </c>
      <c r="M6551" s="223">
        <f t="shared" si="576"/>
        <v>0</v>
      </c>
      <c r="N6551" s="223">
        <f t="shared" si="576"/>
        <v>0</v>
      </c>
      <c r="O6551" s="223">
        <f t="shared" si="576"/>
        <v>0</v>
      </c>
      <c r="P6551" s="223">
        <f t="shared" si="576"/>
        <v>0</v>
      </c>
      <c r="Q6551" s="223">
        <f t="shared" si="576"/>
        <v>0</v>
      </c>
      <c r="R6551" s="223">
        <f t="shared" si="576"/>
        <v>0</v>
      </c>
    </row>
    <row r="6552" spans="1:18" hidden="1" outlineLevel="2" x14ac:dyDescent="0.25">
      <c r="A6552" s="222" t="str">
        <f>'Usages industrie'!A50</f>
        <v>Usage industriel n°47</v>
      </c>
      <c r="B6552" s="222" t="s">
        <v>41</v>
      </c>
      <c r="C6552" s="222"/>
      <c r="D6552" s="223">
        <f>IF(B$6497&lt;&gt;"",IF(B$6497='Usages industrie'!$K50,'Usages industrie'!J50,0),0)</f>
        <v>0</v>
      </c>
      <c r="E6552" s="223">
        <f t="shared" si="576"/>
        <v>0</v>
      </c>
      <c r="F6552" s="223">
        <f t="shared" si="576"/>
        <v>0</v>
      </c>
      <c r="G6552" s="223">
        <f t="shared" si="576"/>
        <v>0</v>
      </c>
      <c r="H6552" s="223">
        <f t="shared" si="576"/>
        <v>0</v>
      </c>
      <c r="I6552" s="223">
        <f t="shared" si="576"/>
        <v>0</v>
      </c>
      <c r="J6552" s="223">
        <f t="shared" si="576"/>
        <v>0</v>
      </c>
      <c r="K6552" s="223">
        <f t="shared" si="576"/>
        <v>0</v>
      </c>
      <c r="L6552" s="223">
        <f t="shared" si="576"/>
        <v>0</v>
      </c>
      <c r="M6552" s="223">
        <f t="shared" si="576"/>
        <v>0</v>
      </c>
      <c r="N6552" s="223">
        <f t="shared" si="576"/>
        <v>0</v>
      </c>
      <c r="O6552" s="223">
        <f t="shared" si="576"/>
        <v>0</v>
      </c>
      <c r="P6552" s="223">
        <f t="shared" si="576"/>
        <v>0</v>
      </c>
      <c r="Q6552" s="223">
        <f t="shared" si="576"/>
        <v>0</v>
      </c>
      <c r="R6552" s="223">
        <f t="shared" si="576"/>
        <v>0</v>
      </c>
    </row>
    <row r="6553" spans="1:18" hidden="1" outlineLevel="2" x14ac:dyDescent="0.25">
      <c r="A6553" s="222" t="str">
        <f>'Usages industrie'!A51</f>
        <v>Usage industriel n°48</v>
      </c>
      <c r="B6553" s="222" t="s">
        <v>41</v>
      </c>
      <c r="C6553" s="222"/>
      <c r="D6553" s="223">
        <f>IF(B$6497&lt;&gt;"",IF(B$6497='Usages industrie'!$K51,'Usages industrie'!J51,0),0)</f>
        <v>0</v>
      </c>
      <c r="E6553" s="223">
        <f t="shared" si="576"/>
        <v>0</v>
      </c>
      <c r="F6553" s="223">
        <f t="shared" si="576"/>
        <v>0</v>
      </c>
      <c r="G6553" s="223">
        <f t="shared" si="576"/>
        <v>0</v>
      </c>
      <c r="H6553" s="223">
        <f t="shared" si="576"/>
        <v>0</v>
      </c>
      <c r="I6553" s="223">
        <f t="shared" si="576"/>
        <v>0</v>
      </c>
      <c r="J6553" s="223">
        <f t="shared" si="576"/>
        <v>0</v>
      </c>
      <c r="K6553" s="223">
        <f t="shared" si="576"/>
        <v>0</v>
      </c>
      <c r="L6553" s="223">
        <f t="shared" si="576"/>
        <v>0</v>
      </c>
      <c r="M6553" s="223">
        <f t="shared" si="576"/>
        <v>0</v>
      </c>
      <c r="N6553" s="223">
        <f t="shared" si="576"/>
        <v>0</v>
      </c>
      <c r="O6553" s="223">
        <f t="shared" si="576"/>
        <v>0</v>
      </c>
      <c r="P6553" s="223">
        <f t="shared" si="576"/>
        <v>0</v>
      </c>
      <c r="Q6553" s="223">
        <f t="shared" si="576"/>
        <v>0</v>
      </c>
      <c r="R6553" s="223">
        <f t="shared" si="576"/>
        <v>0</v>
      </c>
    </row>
    <row r="6554" spans="1:18" hidden="1" outlineLevel="2" x14ac:dyDescent="0.25">
      <c r="A6554" s="222" t="str">
        <f>'Usages industrie'!A52</f>
        <v>Usage industriel n°49</v>
      </c>
      <c r="B6554" s="222" t="s">
        <v>41</v>
      </c>
      <c r="C6554" s="222"/>
      <c r="D6554" s="223">
        <f>IF(B$6497&lt;&gt;"",IF(B$6497='Usages industrie'!$K52,'Usages industrie'!J52,0),0)</f>
        <v>0</v>
      </c>
      <c r="E6554" s="223">
        <f t="shared" si="576"/>
        <v>0</v>
      </c>
      <c r="F6554" s="223">
        <f t="shared" si="576"/>
        <v>0</v>
      </c>
      <c r="G6554" s="223">
        <f t="shared" si="576"/>
        <v>0</v>
      </c>
      <c r="H6554" s="223">
        <f t="shared" si="576"/>
        <v>0</v>
      </c>
      <c r="I6554" s="223">
        <f t="shared" si="576"/>
        <v>0</v>
      </c>
      <c r="J6554" s="223">
        <f t="shared" si="576"/>
        <v>0</v>
      </c>
      <c r="K6554" s="223">
        <f t="shared" si="576"/>
        <v>0</v>
      </c>
      <c r="L6554" s="223">
        <f t="shared" si="576"/>
        <v>0</v>
      </c>
      <c r="M6554" s="223">
        <f t="shared" si="576"/>
        <v>0</v>
      </c>
      <c r="N6554" s="223">
        <f t="shared" si="576"/>
        <v>0</v>
      </c>
      <c r="O6554" s="223">
        <f t="shared" si="576"/>
        <v>0</v>
      </c>
      <c r="P6554" s="223">
        <f t="shared" si="576"/>
        <v>0</v>
      </c>
      <c r="Q6554" s="223">
        <f t="shared" si="576"/>
        <v>0</v>
      </c>
      <c r="R6554" s="223">
        <f t="shared" si="576"/>
        <v>0</v>
      </c>
    </row>
    <row r="6555" spans="1:18" hidden="1" outlineLevel="2" x14ac:dyDescent="0.25">
      <c r="A6555" s="222" t="str">
        <f>'Usages industrie'!A53</f>
        <v>Usage industriel n°50</v>
      </c>
      <c r="B6555" s="222" t="s">
        <v>41</v>
      </c>
      <c r="C6555" s="222"/>
      <c r="D6555" s="223">
        <f>IF(B$6497&lt;&gt;"",IF(B$6497='Usages industrie'!$K53,'Usages industrie'!J53,0),0)</f>
        <v>0</v>
      </c>
      <c r="E6555" s="223">
        <f t="shared" si="576"/>
        <v>0</v>
      </c>
      <c r="F6555" s="223">
        <f t="shared" si="576"/>
        <v>0</v>
      </c>
      <c r="G6555" s="223">
        <f t="shared" si="576"/>
        <v>0</v>
      </c>
      <c r="H6555" s="223">
        <f t="shared" si="576"/>
        <v>0</v>
      </c>
      <c r="I6555" s="223">
        <f t="shared" si="576"/>
        <v>0</v>
      </c>
      <c r="J6555" s="223">
        <f t="shared" si="576"/>
        <v>0</v>
      </c>
      <c r="K6555" s="223">
        <f t="shared" si="576"/>
        <v>0</v>
      </c>
      <c r="L6555" s="223">
        <f t="shared" si="576"/>
        <v>0</v>
      </c>
      <c r="M6555" s="223">
        <f t="shared" si="576"/>
        <v>0</v>
      </c>
      <c r="N6555" s="223">
        <f t="shared" si="576"/>
        <v>0</v>
      </c>
      <c r="O6555" s="223">
        <f t="shared" si="576"/>
        <v>0</v>
      </c>
      <c r="P6555" s="223">
        <f t="shared" si="576"/>
        <v>0</v>
      </c>
      <c r="Q6555" s="223">
        <f t="shared" si="576"/>
        <v>0</v>
      </c>
      <c r="R6555" s="223">
        <f t="shared" si="576"/>
        <v>0</v>
      </c>
    </row>
    <row r="6556" spans="1:18" hidden="1" outlineLevel="1" collapsed="1" x14ac:dyDescent="0.25">
      <c r="A6556" s="222" t="s">
        <v>649</v>
      </c>
      <c r="B6556" s="222"/>
      <c r="C6556" s="222"/>
      <c r="D6556" s="223">
        <f t="shared" ref="D6556:R6556" si="577">SUM(D6506:D6555)</f>
        <v>0</v>
      </c>
      <c r="E6556" s="223">
        <f t="shared" si="577"/>
        <v>0</v>
      </c>
      <c r="F6556" s="223">
        <f t="shared" si="577"/>
        <v>0</v>
      </c>
      <c r="G6556" s="223">
        <f t="shared" si="577"/>
        <v>0</v>
      </c>
      <c r="H6556" s="223">
        <f t="shared" si="577"/>
        <v>0</v>
      </c>
      <c r="I6556" s="223">
        <f t="shared" si="577"/>
        <v>0</v>
      </c>
      <c r="J6556" s="223">
        <f t="shared" si="577"/>
        <v>0</v>
      </c>
      <c r="K6556" s="223">
        <f t="shared" si="577"/>
        <v>0</v>
      </c>
      <c r="L6556" s="223">
        <f t="shared" si="577"/>
        <v>0</v>
      </c>
      <c r="M6556" s="223">
        <f t="shared" si="577"/>
        <v>0</v>
      </c>
      <c r="N6556" s="223">
        <f t="shared" si="577"/>
        <v>0</v>
      </c>
      <c r="O6556" s="223">
        <f t="shared" si="577"/>
        <v>0</v>
      </c>
      <c r="P6556" s="223">
        <f t="shared" si="577"/>
        <v>0</v>
      </c>
      <c r="Q6556" s="223">
        <f t="shared" si="577"/>
        <v>0</v>
      </c>
      <c r="R6556" s="223">
        <f t="shared" si="577"/>
        <v>0</v>
      </c>
    </row>
    <row r="6557" spans="1:18" hidden="1" outlineLevel="2" x14ac:dyDescent="0.25">
      <c r="A6557" s="222" t="str">
        <f>'Usages industrie'!A4</f>
        <v>Usage industriel n°1</v>
      </c>
      <c r="B6557" s="222" t="s">
        <v>645</v>
      </c>
      <c r="C6557" s="222"/>
      <c r="D6557" s="223">
        <f>D6506*'Usages industrie'!$P4*(1+'Usages industrie'!$Q4)^(D$6500-$D$6500)/1000</f>
        <v>0</v>
      </c>
      <c r="E6557" s="223">
        <f>E6506*'Usages industrie'!$P4*(1+'Usages industrie'!$Q4)^(E$6500-$D$6500)/1000</f>
        <v>0</v>
      </c>
      <c r="F6557" s="223">
        <f>F6506*'Usages industrie'!$P4*(1+'Usages industrie'!$Q4)^(F$6500-$D$6500)/1000</f>
        <v>0</v>
      </c>
      <c r="G6557" s="223">
        <f>G6506*'Usages industrie'!$P4*(1+'Usages industrie'!$Q4)^(G$6500-$D$6500)/1000</f>
        <v>0</v>
      </c>
      <c r="H6557" s="223">
        <f>H6506*'Usages industrie'!$P4*(1+'Usages industrie'!$Q4)^(H$6500-$D$6500)/1000</f>
        <v>0</v>
      </c>
      <c r="I6557" s="223">
        <f>I6506*'Usages industrie'!$P4*(1+'Usages industrie'!$Q4)^(I$6500-$D$6500)/1000</f>
        <v>0</v>
      </c>
      <c r="J6557" s="223">
        <f>J6506*'Usages industrie'!$P4*(1+'Usages industrie'!$Q4)^(J$6500-$D$6500)/1000</f>
        <v>0</v>
      </c>
      <c r="K6557" s="223">
        <f>K6506*'Usages industrie'!$P4*(1+'Usages industrie'!$Q4)^(K$6500-$D$6500)/1000</f>
        <v>0</v>
      </c>
      <c r="L6557" s="223">
        <f>L6506*'Usages industrie'!$P4*(1+'Usages industrie'!$Q4)^(L$6500-$D$6500)/1000</f>
        <v>0</v>
      </c>
      <c r="M6557" s="223">
        <f>M6506*'Usages industrie'!$P4*(1+'Usages industrie'!$Q4)^(M$6500-$D$6500)/1000</f>
        <v>0</v>
      </c>
      <c r="N6557" s="223">
        <f>N6506*'Usages industrie'!$P4*(1+'Usages industrie'!$Q4)^(N$6500-$D$6500)/1000</f>
        <v>0</v>
      </c>
      <c r="O6557" s="223">
        <f>O6506*'Usages industrie'!$P4*(1+'Usages industrie'!$Q4)^(O$6500-$D$6500)/1000</f>
        <v>0</v>
      </c>
      <c r="P6557" s="223">
        <f>P6506*'Usages industrie'!$P4*(1+'Usages industrie'!$Q4)^(P$6500-$D$6500)/1000</f>
        <v>0</v>
      </c>
      <c r="Q6557" s="223">
        <f>Q6506*'Usages industrie'!$P4*(1+'Usages industrie'!$Q4)^(Q$6500-$D$6500)/1000</f>
        <v>0</v>
      </c>
      <c r="R6557" s="223">
        <f>R6506*'Usages industrie'!$P4*(1+'Usages industrie'!$Q4)^(R$6500-$D$6500)/1000</f>
        <v>0</v>
      </c>
    </row>
    <row r="6558" spans="1:18" hidden="1" outlineLevel="2" x14ac:dyDescent="0.25">
      <c r="A6558" s="222" t="str">
        <f>'Usages industrie'!A5</f>
        <v>Usage industriel n°2</v>
      </c>
      <c r="B6558" s="222" t="s">
        <v>645</v>
      </c>
      <c r="C6558" s="222"/>
      <c r="D6558" s="223">
        <f>D6507*'Usages industrie'!$P5*(1+'Usages industrie'!$Q5)^(D$6500-$D$6500)/1000</f>
        <v>0</v>
      </c>
      <c r="E6558" s="223">
        <f>E6507*'Usages industrie'!$P5*(1+'Usages industrie'!$Q5)^(E$6500-$D$6500)/1000</f>
        <v>0</v>
      </c>
      <c r="F6558" s="223">
        <f>F6507*'Usages industrie'!$P5*(1+'Usages industrie'!$Q5)^(F$6500-$D$6500)/1000</f>
        <v>0</v>
      </c>
      <c r="G6558" s="223">
        <f>G6507*'Usages industrie'!$P5*(1+'Usages industrie'!$Q5)^(G$6500-$D$6500)/1000</f>
        <v>0</v>
      </c>
      <c r="H6558" s="223">
        <f>H6507*'Usages industrie'!$P5*(1+'Usages industrie'!$Q5)^(H$6500-$D$6500)/1000</f>
        <v>0</v>
      </c>
      <c r="I6558" s="223">
        <f>I6507*'Usages industrie'!$P5*(1+'Usages industrie'!$Q5)^(I$6500-$D$6500)/1000</f>
        <v>0</v>
      </c>
      <c r="J6558" s="223">
        <f>J6507*'Usages industrie'!$P5*(1+'Usages industrie'!$Q5)^(J$6500-$D$6500)/1000</f>
        <v>0</v>
      </c>
      <c r="K6558" s="223">
        <f>K6507*'Usages industrie'!$P5*(1+'Usages industrie'!$Q5)^(K$6500-$D$6500)/1000</f>
        <v>0</v>
      </c>
      <c r="L6558" s="223">
        <f>L6507*'Usages industrie'!$P5*(1+'Usages industrie'!$Q5)^(L$6500-$D$6500)/1000</f>
        <v>0</v>
      </c>
      <c r="M6558" s="223">
        <f>M6507*'Usages industrie'!$P5*(1+'Usages industrie'!$Q5)^(M$6500-$D$6500)/1000</f>
        <v>0</v>
      </c>
      <c r="N6558" s="223">
        <f>N6507*'Usages industrie'!$P5*(1+'Usages industrie'!$Q5)^(N$6500-$D$6500)/1000</f>
        <v>0</v>
      </c>
      <c r="O6558" s="223">
        <f>O6507*'Usages industrie'!$P5*(1+'Usages industrie'!$Q5)^(O$6500-$D$6500)/1000</f>
        <v>0</v>
      </c>
      <c r="P6558" s="223">
        <f>P6507*'Usages industrie'!$P5*(1+'Usages industrie'!$Q5)^(P$6500-$D$6500)/1000</f>
        <v>0</v>
      </c>
      <c r="Q6558" s="223">
        <f>Q6507*'Usages industrie'!$P5*(1+'Usages industrie'!$Q5)^(Q$6500-$D$6500)/1000</f>
        <v>0</v>
      </c>
      <c r="R6558" s="223">
        <f>R6507*'Usages industrie'!$P5*(1+'Usages industrie'!$Q5)^(R$6500-$D$6500)/1000</f>
        <v>0</v>
      </c>
    </row>
    <row r="6559" spans="1:18" hidden="1" outlineLevel="2" x14ac:dyDescent="0.25">
      <c r="A6559" s="222" t="str">
        <f>'Usages industrie'!A6</f>
        <v>Usage industriel n°3</v>
      </c>
      <c r="B6559" s="222" t="s">
        <v>645</v>
      </c>
      <c r="C6559" s="222"/>
      <c r="D6559" s="223">
        <f>D6508*'Usages industrie'!$P6*(1+'Usages industrie'!$Q6)^(D$6500-$D$6500)/1000</f>
        <v>0</v>
      </c>
      <c r="E6559" s="223">
        <f>E6508*'Usages industrie'!$P6*(1+'Usages industrie'!$Q6)^(E$6500-$D$6500)/1000</f>
        <v>0</v>
      </c>
      <c r="F6559" s="223">
        <f>F6508*'Usages industrie'!$P6*(1+'Usages industrie'!$Q6)^(F$6500-$D$6500)/1000</f>
        <v>0</v>
      </c>
      <c r="G6559" s="223">
        <f>G6508*'Usages industrie'!$P6*(1+'Usages industrie'!$Q6)^(G$6500-$D$6500)/1000</f>
        <v>0</v>
      </c>
      <c r="H6559" s="223">
        <f>H6508*'Usages industrie'!$P6*(1+'Usages industrie'!$Q6)^(H$6500-$D$6500)/1000</f>
        <v>0</v>
      </c>
      <c r="I6559" s="223">
        <f>I6508*'Usages industrie'!$P6*(1+'Usages industrie'!$Q6)^(I$6500-$D$6500)/1000</f>
        <v>0</v>
      </c>
      <c r="J6559" s="223">
        <f>J6508*'Usages industrie'!$P6*(1+'Usages industrie'!$Q6)^(J$6500-$D$6500)/1000</f>
        <v>0</v>
      </c>
      <c r="K6559" s="223">
        <f>K6508*'Usages industrie'!$P6*(1+'Usages industrie'!$Q6)^(K$6500-$D$6500)/1000</f>
        <v>0</v>
      </c>
      <c r="L6559" s="223">
        <f>L6508*'Usages industrie'!$P6*(1+'Usages industrie'!$Q6)^(L$6500-$D$6500)/1000</f>
        <v>0</v>
      </c>
      <c r="M6559" s="223">
        <f>M6508*'Usages industrie'!$P6*(1+'Usages industrie'!$Q6)^(M$6500-$D$6500)/1000</f>
        <v>0</v>
      </c>
      <c r="N6559" s="223">
        <f>N6508*'Usages industrie'!$P6*(1+'Usages industrie'!$Q6)^(N$6500-$D$6500)/1000</f>
        <v>0</v>
      </c>
      <c r="O6559" s="223">
        <f>O6508*'Usages industrie'!$P6*(1+'Usages industrie'!$Q6)^(O$6500-$D$6500)/1000</f>
        <v>0</v>
      </c>
      <c r="P6559" s="223">
        <f>P6508*'Usages industrie'!$P6*(1+'Usages industrie'!$Q6)^(P$6500-$D$6500)/1000</f>
        <v>0</v>
      </c>
      <c r="Q6559" s="223">
        <f>Q6508*'Usages industrie'!$P6*(1+'Usages industrie'!$Q6)^(Q$6500-$D$6500)/1000</f>
        <v>0</v>
      </c>
      <c r="R6559" s="223">
        <f>R6508*'Usages industrie'!$P6*(1+'Usages industrie'!$Q6)^(R$6500-$D$6500)/1000</f>
        <v>0</v>
      </c>
    </row>
    <row r="6560" spans="1:18" hidden="1" outlineLevel="2" x14ac:dyDescent="0.25">
      <c r="A6560" s="222" t="str">
        <f>'Usages industrie'!A7</f>
        <v>Usage industriel n°4</v>
      </c>
      <c r="B6560" s="222" t="s">
        <v>645</v>
      </c>
      <c r="C6560" s="222"/>
      <c r="D6560" s="223">
        <f>D6509*'Usages industrie'!$P7*(1+'Usages industrie'!$Q7)^(D$6500-$D$6500)/1000</f>
        <v>0</v>
      </c>
      <c r="E6560" s="223">
        <f>E6509*'Usages industrie'!$P7*(1+'Usages industrie'!$Q7)^(E$6500-$D$6500)/1000</f>
        <v>0</v>
      </c>
      <c r="F6560" s="223">
        <f>F6509*'Usages industrie'!$P7*(1+'Usages industrie'!$Q7)^(F$6500-$D$6500)/1000</f>
        <v>0</v>
      </c>
      <c r="G6560" s="223">
        <f>G6509*'Usages industrie'!$P7*(1+'Usages industrie'!$Q7)^(G$6500-$D$6500)/1000</f>
        <v>0</v>
      </c>
      <c r="H6560" s="223">
        <f>H6509*'Usages industrie'!$P7*(1+'Usages industrie'!$Q7)^(H$6500-$D$6500)/1000</f>
        <v>0</v>
      </c>
      <c r="I6560" s="223">
        <f>I6509*'Usages industrie'!$P7*(1+'Usages industrie'!$Q7)^(I$6500-$D$6500)/1000</f>
        <v>0</v>
      </c>
      <c r="J6560" s="223">
        <f>J6509*'Usages industrie'!$P7*(1+'Usages industrie'!$Q7)^(J$6500-$D$6500)/1000</f>
        <v>0</v>
      </c>
      <c r="K6560" s="223">
        <f>K6509*'Usages industrie'!$P7*(1+'Usages industrie'!$Q7)^(K$6500-$D$6500)/1000</f>
        <v>0</v>
      </c>
      <c r="L6560" s="223">
        <f>L6509*'Usages industrie'!$P7*(1+'Usages industrie'!$Q7)^(L$6500-$D$6500)/1000</f>
        <v>0</v>
      </c>
      <c r="M6560" s="223">
        <f>M6509*'Usages industrie'!$P7*(1+'Usages industrie'!$Q7)^(M$6500-$D$6500)/1000</f>
        <v>0</v>
      </c>
      <c r="N6560" s="223">
        <f>N6509*'Usages industrie'!$P7*(1+'Usages industrie'!$Q7)^(N$6500-$D$6500)/1000</f>
        <v>0</v>
      </c>
      <c r="O6560" s="223">
        <f>O6509*'Usages industrie'!$P7*(1+'Usages industrie'!$Q7)^(O$6500-$D$6500)/1000</f>
        <v>0</v>
      </c>
      <c r="P6560" s="223">
        <f>P6509*'Usages industrie'!$P7*(1+'Usages industrie'!$Q7)^(P$6500-$D$6500)/1000</f>
        <v>0</v>
      </c>
      <c r="Q6560" s="223">
        <f>Q6509*'Usages industrie'!$P7*(1+'Usages industrie'!$Q7)^(Q$6500-$D$6500)/1000</f>
        <v>0</v>
      </c>
      <c r="R6560" s="223">
        <f>R6509*'Usages industrie'!$P7*(1+'Usages industrie'!$Q7)^(R$6500-$D$6500)/1000</f>
        <v>0</v>
      </c>
    </row>
    <row r="6561" spans="1:18" hidden="1" outlineLevel="2" x14ac:dyDescent="0.25">
      <c r="A6561" s="222" t="str">
        <f>'Usages industrie'!A8</f>
        <v>Usage industriel n°5</v>
      </c>
      <c r="B6561" s="222" t="s">
        <v>645</v>
      </c>
      <c r="C6561" s="222"/>
      <c r="D6561" s="223">
        <f>D6510*'Usages industrie'!$P8*(1+'Usages industrie'!$Q8)^(D$6500-$D$6500)/1000</f>
        <v>0</v>
      </c>
      <c r="E6561" s="223">
        <f>E6510*'Usages industrie'!$P8*(1+'Usages industrie'!$Q8)^(E$6500-$D$6500)/1000</f>
        <v>0</v>
      </c>
      <c r="F6561" s="223">
        <f>F6510*'Usages industrie'!$P8*(1+'Usages industrie'!$Q8)^(F$6500-$D$6500)/1000</f>
        <v>0</v>
      </c>
      <c r="G6561" s="223">
        <f>G6510*'Usages industrie'!$P8*(1+'Usages industrie'!$Q8)^(G$6500-$D$6500)/1000</f>
        <v>0</v>
      </c>
      <c r="H6561" s="223">
        <f>H6510*'Usages industrie'!$P8*(1+'Usages industrie'!$Q8)^(H$6500-$D$6500)/1000</f>
        <v>0</v>
      </c>
      <c r="I6561" s="223">
        <f>I6510*'Usages industrie'!$P8*(1+'Usages industrie'!$Q8)^(I$6500-$D$6500)/1000</f>
        <v>0</v>
      </c>
      <c r="J6561" s="223">
        <f>J6510*'Usages industrie'!$P8*(1+'Usages industrie'!$Q8)^(J$6500-$D$6500)/1000</f>
        <v>0</v>
      </c>
      <c r="K6561" s="223">
        <f>K6510*'Usages industrie'!$P8*(1+'Usages industrie'!$Q8)^(K$6500-$D$6500)/1000</f>
        <v>0</v>
      </c>
      <c r="L6561" s="223">
        <f>L6510*'Usages industrie'!$P8*(1+'Usages industrie'!$Q8)^(L$6500-$D$6500)/1000</f>
        <v>0</v>
      </c>
      <c r="M6561" s="223">
        <f>M6510*'Usages industrie'!$P8*(1+'Usages industrie'!$Q8)^(M$6500-$D$6500)/1000</f>
        <v>0</v>
      </c>
      <c r="N6561" s="223">
        <f>N6510*'Usages industrie'!$P8*(1+'Usages industrie'!$Q8)^(N$6500-$D$6500)/1000</f>
        <v>0</v>
      </c>
      <c r="O6561" s="223">
        <f>O6510*'Usages industrie'!$P8*(1+'Usages industrie'!$Q8)^(O$6500-$D$6500)/1000</f>
        <v>0</v>
      </c>
      <c r="P6561" s="223">
        <f>P6510*'Usages industrie'!$P8*(1+'Usages industrie'!$Q8)^(P$6500-$D$6500)/1000</f>
        <v>0</v>
      </c>
      <c r="Q6561" s="223">
        <f>Q6510*'Usages industrie'!$P8*(1+'Usages industrie'!$Q8)^(Q$6500-$D$6500)/1000</f>
        <v>0</v>
      </c>
      <c r="R6561" s="223">
        <f>R6510*'Usages industrie'!$P8*(1+'Usages industrie'!$Q8)^(R$6500-$D$6500)/1000</f>
        <v>0</v>
      </c>
    </row>
    <row r="6562" spans="1:18" hidden="1" outlineLevel="2" x14ac:dyDescent="0.25">
      <c r="A6562" s="222" t="str">
        <f>'Usages industrie'!A9</f>
        <v>Usage industriel n°6</v>
      </c>
      <c r="B6562" s="222" t="s">
        <v>645</v>
      </c>
      <c r="C6562" s="222"/>
      <c r="D6562" s="223">
        <f>D6511*'Usages industrie'!$P9*(1+'Usages industrie'!$Q9)^(D$6500-$D$6500)/1000</f>
        <v>0</v>
      </c>
      <c r="E6562" s="223">
        <f>E6511*'Usages industrie'!$P9*(1+'Usages industrie'!$Q9)^(E$6500-$D$6500)/1000</f>
        <v>0</v>
      </c>
      <c r="F6562" s="223">
        <f>F6511*'Usages industrie'!$P9*(1+'Usages industrie'!$Q9)^(F$6500-$D$6500)/1000</f>
        <v>0</v>
      </c>
      <c r="G6562" s="223">
        <f>G6511*'Usages industrie'!$P9*(1+'Usages industrie'!$Q9)^(G$6500-$D$6500)/1000</f>
        <v>0</v>
      </c>
      <c r="H6562" s="223">
        <f>H6511*'Usages industrie'!$P9*(1+'Usages industrie'!$Q9)^(H$6500-$D$6500)/1000</f>
        <v>0</v>
      </c>
      <c r="I6562" s="223">
        <f>I6511*'Usages industrie'!$P9*(1+'Usages industrie'!$Q9)^(I$6500-$D$6500)/1000</f>
        <v>0</v>
      </c>
      <c r="J6562" s="223">
        <f>J6511*'Usages industrie'!$P9*(1+'Usages industrie'!$Q9)^(J$6500-$D$6500)/1000</f>
        <v>0</v>
      </c>
      <c r="K6562" s="223">
        <f>K6511*'Usages industrie'!$P9*(1+'Usages industrie'!$Q9)^(K$6500-$D$6500)/1000</f>
        <v>0</v>
      </c>
      <c r="L6562" s="223">
        <f>L6511*'Usages industrie'!$P9*(1+'Usages industrie'!$Q9)^(L$6500-$D$6500)/1000</f>
        <v>0</v>
      </c>
      <c r="M6562" s="223">
        <f>M6511*'Usages industrie'!$P9*(1+'Usages industrie'!$Q9)^(M$6500-$D$6500)/1000</f>
        <v>0</v>
      </c>
      <c r="N6562" s="223">
        <f>N6511*'Usages industrie'!$P9*(1+'Usages industrie'!$Q9)^(N$6500-$D$6500)/1000</f>
        <v>0</v>
      </c>
      <c r="O6562" s="223">
        <f>O6511*'Usages industrie'!$P9*(1+'Usages industrie'!$Q9)^(O$6500-$D$6500)/1000</f>
        <v>0</v>
      </c>
      <c r="P6562" s="223">
        <f>P6511*'Usages industrie'!$P9*(1+'Usages industrie'!$Q9)^(P$6500-$D$6500)/1000</f>
        <v>0</v>
      </c>
      <c r="Q6562" s="223">
        <f>Q6511*'Usages industrie'!$P9*(1+'Usages industrie'!$Q9)^(Q$6500-$D$6500)/1000</f>
        <v>0</v>
      </c>
      <c r="R6562" s="223">
        <f>R6511*'Usages industrie'!$P9*(1+'Usages industrie'!$Q9)^(R$6500-$D$6500)/1000</f>
        <v>0</v>
      </c>
    </row>
    <row r="6563" spans="1:18" hidden="1" outlineLevel="2" x14ac:dyDescent="0.25">
      <c r="A6563" s="222" t="str">
        <f>'Usages industrie'!A10</f>
        <v>Usage industriel n°7</v>
      </c>
      <c r="B6563" s="222" t="s">
        <v>645</v>
      </c>
      <c r="C6563" s="222"/>
      <c r="D6563" s="223">
        <f>D6512*'Usages industrie'!$P10*(1+'Usages industrie'!$Q10)^(D$6500-$D$6500)/1000</f>
        <v>0</v>
      </c>
      <c r="E6563" s="223">
        <f>E6512*'Usages industrie'!$P10*(1+'Usages industrie'!$Q10)^(E$6500-$D$6500)/1000</f>
        <v>0</v>
      </c>
      <c r="F6563" s="223">
        <f>F6512*'Usages industrie'!$P10*(1+'Usages industrie'!$Q10)^(F$6500-$D$6500)/1000</f>
        <v>0</v>
      </c>
      <c r="G6563" s="223">
        <f>G6512*'Usages industrie'!$P10*(1+'Usages industrie'!$Q10)^(G$6500-$D$6500)/1000</f>
        <v>0</v>
      </c>
      <c r="H6563" s="223">
        <f>H6512*'Usages industrie'!$P10*(1+'Usages industrie'!$Q10)^(H$6500-$D$6500)/1000</f>
        <v>0</v>
      </c>
      <c r="I6563" s="223">
        <f>I6512*'Usages industrie'!$P10*(1+'Usages industrie'!$Q10)^(I$6500-$D$6500)/1000</f>
        <v>0</v>
      </c>
      <c r="J6563" s="223">
        <f>J6512*'Usages industrie'!$P10*(1+'Usages industrie'!$Q10)^(J$6500-$D$6500)/1000</f>
        <v>0</v>
      </c>
      <c r="K6563" s="223">
        <f>K6512*'Usages industrie'!$P10*(1+'Usages industrie'!$Q10)^(K$6500-$D$6500)/1000</f>
        <v>0</v>
      </c>
      <c r="L6563" s="223">
        <f>L6512*'Usages industrie'!$P10*(1+'Usages industrie'!$Q10)^(L$6500-$D$6500)/1000</f>
        <v>0</v>
      </c>
      <c r="M6563" s="223">
        <f>M6512*'Usages industrie'!$P10*(1+'Usages industrie'!$Q10)^(M$6500-$D$6500)/1000</f>
        <v>0</v>
      </c>
      <c r="N6563" s="223">
        <f>N6512*'Usages industrie'!$P10*(1+'Usages industrie'!$Q10)^(N$6500-$D$6500)/1000</f>
        <v>0</v>
      </c>
      <c r="O6563" s="223">
        <f>O6512*'Usages industrie'!$P10*(1+'Usages industrie'!$Q10)^(O$6500-$D$6500)/1000</f>
        <v>0</v>
      </c>
      <c r="P6563" s="223">
        <f>P6512*'Usages industrie'!$P10*(1+'Usages industrie'!$Q10)^(P$6500-$D$6500)/1000</f>
        <v>0</v>
      </c>
      <c r="Q6563" s="223">
        <f>Q6512*'Usages industrie'!$P10*(1+'Usages industrie'!$Q10)^(Q$6500-$D$6500)/1000</f>
        <v>0</v>
      </c>
      <c r="R6563" s="223">
        <f>R6512*'Usages industrie'!$P10*(1+'Usages industrie'!$Q10)^(R$6500-$D$6500)/1000</f>
        <v>0</v>
      </c>
    </row>
    <row r="6564" spans="1:18" hidden="1" outlineLevel="2" x14ac:dyDescent="0.25">
      <c r="A6564" s="222" t="str">
        <f>'Usages industrie'!A11</f>
        <v>Usage industriel n°8</v>
      </c>
      <c r="B6564" s="222" t="s">
        <v>645</v>
      </c>
      <c r="C6564" s="222"/>
      <c r="D6564" s="223">
        <f>D6513*'Usages industrie'!$P11*(1+'Usages industrie'!$Q11)^(D$6500-$D$6500)/1000</f>
        <v>0</v>
      </c>
      <c r="E6564" s="223">
        <f>E6513*'Usages industrie'!$P11*(1+'Usages industrie'!$Q11)^(E$6500-$D$6500)/1000</f>
        <v>0</v>
      </c>
      <c r="F6564" s="223">
        <f>F6513*'Usages industrie'!$P11*(1+'Usages industrie'!$Q11)^(F$6500-$D$6500)/1000</f>
        <v>0</v>
      </c>
      <c r="G6564" s="223">
        <f>G6513*'Usages industrie'!$P11*(1+'Usages industrie'!$Q11)^(G$6500-$D$6500)/1000</f>
        <v>0</v>
      </c>
      <c r="H6564" s="223">
        <f>H6513*'Usages industrie'!$P11*(1+'Usages industrie'!$Q11)^(H$6500-$D$6500)/1000</f>
        <v>0</v>
      </c>
      <c r="I6564" s="223">
        <f>I6513*'Usages industrie'!$P11*(1+'Usages industrie'!$Q11)^(I$6500-$D$6500)/1000</f>
        <v>0</v>
      </c>
      <c r="J6564" s="223">
        <f>J6513*'Usages industrie'!$P11*(1+'Usages industrie'!$Q11)^(J$6500-$D$6500)/1000</f>
        <v>0</v>
      </c>
      <c r="K6564" s="223">
        <f>K6513*'Usages industrie'!$P11*(1+'Usages industrie'!$Q11)^(K$6500-$D$6500)/1000</f>
        <v>0</v>
      </c>
      <c r="L6564" s="223">
        <f>L6513*'Usages industrie'!$P11*(1+'Usages industrie'!$Q11)^(L$6500-$D$6500)/1000</f>
        <v>0</v>
      </c>
      <c r="M6564" s="223">
        <f>M6513*'Usages industrie'!$P11*(1+'Usages industrie'!$Q11)^(M$6500-$D$6500)/1000</f>
        <v>0</v>
      </c>
      <c r="N6564" s="223">
        <f>N6513*'Usages industrie'!$P11*(1+'Usages industrie'!$Q11)^(N$6500-$D$6500)/1000</f>
        <v>0</v>
      </c>
      <c r="O6564" s="223">
        <f>O6513*'Usages industrie'!$P11*(1+'Usages industrie'!$Q11)^(O$6500-$D$6500)/1000</f>
        <v>0</v>
      </c>
      <c r="P6564" s="223">
        <f>P6513*'Usages industrie'!$P11*(1+'Usages industrie'!$Q11)^(P$6500-$D$6500)/1000</f>
        <v>0</v>
      </c>
      <c r="Q6564" s="223">
        <f>Q6513*'Usages industrie'!$P11*(1+'Usages industrie'!$Q11)^(Q$6500-$D$6500)/1000</f>
        <v>0</v>
      </c>
      <c r="R6564" s="223">
        <f>R6513*'Usages industrie'!$P11*(1+'Usages industrie'!$Q11)^(R$6500-$D$6500)/1000</f>
        <v>0</v>
      </c>
    </row>
    <row r="6565" spans="1:18" hidden="1" outlineLevel="2" x14ac:dyDescent="0.25">
      <c r="A6565" s="222" t="str">
        <f>'Usages industrie'!A12</f>
        <v>Usage industriel n°9</v>
      </c>
      <c r="B6565" s="222" t="s">
        <v>645</v>
      </c>
      <c r="C6565" s="222"/>
      <c r="D6565" s="223">
        <f>D6514*'Usages industrie'!$P12*(1+'Usages industrie'!$Q12)^(D$6500-$D$6500)/1000</f>
        <v>0</v>
      </c>
      <c r="E6565" s="223">
        <f>E6514*'Usages industrie'!$P12*(1+'Usages industrie'!$Q12)^(E$6500-$D$6500)/1000</f>
        <v>0</v>
      </c>
      <c r="F6565" s="223">
        <f>F6514*'Usages industrie'!$P12*(1+'Usages industrie'!$Q12)^(F$6500-$D$6500)/1000</f>
        <v>0</v>
      </c>
      <c r="G6565" s="223">
        <f>G6514*'Usages industrie'!$P12*(1+'Usages industrie'!$Q12)^(G$6500-$D$6500)/1000</f>
        <v>0</v>
      </c>
      <c r="H6565" s="223">
        <f>H6514*'Usages industrie'!$P12*(1+'Usages industrie'!$Q12)^(H$6500-$D$6500)/1000</f>
        <v>0</v>
      </c>
      <c r="I6565" s="223">
        <f>I6514*'Usages industrie'!$P12*(1+'Usages industrie'!$Q12)^(I$6500-$D$6500)/1000</f>
        <v>0</v>
      </c>
      <c r="J6565" s="223">
        <f>J6514*'Usages industrie'!$P12*(1+'Usages industrie'!$Q12)^(J$6500-$D$6500)/1000</f>
        <v>0</v>
      </c>
      <c r="K6565" s="223">
        <f>K6514*'Usages industrie'!$P12*(1+'Usages industrie'!$Q12)^(K$6500-$D$6500)/1000</f>
        <v>0</v>
      </c>
      <c r="L6565" s="223">
        <f>L6514*'Usages industrie'!$P12*(1+'Usages industrie'!$Q12)^(L$6500-$D$6500)/1000</f>
        <v>0</v>
      </c>
      <c r="M6565" s="223">
        <f>M6514*'Usages industrie'!$P12*(1+'Usages industrie'!$Q12)^(M$6500-$D$6500)/1000</f>
        <v>0</v>
      </c>
      <c r="N6565" s="223">
        <f>N6514*'Usages industrie'!$P12*(1+'Usages industrie'!$Q12)^(N$6500-$D$6500)/1000</f>
        <v>0</v>
      </c>
      <c r="O6565" s="223">
        <f>O6514*'Usages industrie'!$P12*(1+'Usages industrie'!$Q12)^(O$6500-$D$6500)/1000</f>
        <v>0</v>
      </c>
      <c r="P6565" s="223">
        <f>P6514*'Usages industrie'!$P12*(1+'Usages industrie'!$Q12)^(P$6500-$D$6500)/1000</f>
        <v>0</v>
      </c>
      <c r="Q6565" s="223">
        <f>Q6514*'Usages industrie'!$P12*(1+'Usages industrie'!$Q12)^(Q$6500-$D$6500)/1000</f>
        <v>0</v>
      </c>
      <c r="R6565" s="223">
        <f>R6514*'Usages industrie'!$P12*(1+'Usages industrie'!$Q12)^(R$6500-$D$6500)/1000</f>
        <v>0</v>
      </c>
    </row>
    <row r="6566" spans="1:18" hidden="1" outlineLevel="2" x14ac:dyDescent="0.25">
      <c r="A6566" s="222" t="str">
        <f>'Usages industrie'!A13</f>
        <v>Usage industriel n°10</v>
      </c>
      <c r="B6566" s="222" t="s">
        <v>645</v>
      </c>
      <c r="C6566" s="222"/>
      <c r="D6566" s="223">
        <f>D6515*'Usages industrie'!$P13*(1+'Usages industrie'!$Q13)^(D$6500-$D$6500)/1000</f>
        <v>0</v>
      </c>
      <c r="E6566" s="223">
        <f>E6515*'Usages industrie'!$P13*(1+'Usages industrie'!$Q13)^(E$6500-$D$6500)/1000</f>
        <v>0</v>
      </c>
      <c r="F6566" s="223">
        <f>F6515*'Usages industrie'!$P13*(1+'Usages industrie'!$Q13)^(F$6500-$D$6500)/1000</f>
        <v>0</v>
      </c>
      <c r="G6566" s="223">
        <f>G6515*'Usages industrie'!$P13*(1+'Usages industrie'!$Q13)^(G$6500-$D$6500)/1000</f>
        <v>0</v>
      </c>
      <c r="H6566" s="223">
        <f>H6515*'Usages industrie'!$P13*(1+'Usages industrie'!$Q13)^(H$6500-$D$6500)/1000</f>
        <v>0</v>
      </c>
      <c r="I6566" s="223">
        <f>I6515*'Usages industrie'!$P13*(1+'Usages industrie'!$Q13)^(I$6500-$D$6500)/1000</f>
        <v>0</v>
      </c>
      <c r="J6566" s="223">
        <f>J6515*'Usages industrie'!$P13*(1+'Usages industrie'!$Q13)^(J$6500-$D$6500)/1000</f>
        <v>0</v>
      </c>
      <c r="K6566" s="223">
        <f>K6515*'Usages industrie'!$P13*(1+'Usages industrie'!$Q13)^(K$6500-$D$6500)/1000</f>
        <v>0</v>
      </c>
      <c r="L6566" s="223">
        <f>L6515*'Usages industrie'!$P13*(1+'Usages industrie'!$Q13)^(L$6500-$D$6500)/1000</f>
        <v>0</v>
      </c>
      <c r="M6566" s="223">
        <f>M6515*'Usages industrie'!$P13*(1+'Usages industrie'!$Q13)^(M$6500-$D$6500)/1000</f>
        <v>0</v>
      </c>
      <c r="N6566" s="223">
        <f>N6515*'Usages industrie'!$P13*(1+'Usages industrie'!$Q13)^(N$6500-$D$6500)/1000</f>
        <v>0</v>
      </c>
      <c r="O6566" s="223">
        <f>O6515*'Usages industrie'!$P13*(1+'Usages industrie'!$Q13)^(O$6500-$D$6500)/1000</f>
        <v>0</v>
      </c>
      <c r="P6566" s="223">
        <f>P6515*'Usages industrie'!$P13*(1+'Usages industrie'!$Q13)^(P$6500-$D$6500)/1000</f>
        <v>0</v>
      </c>
      <c r="Q6566" s="223">
        <f>Q6515*'Usages industrie'!$P13*(1+'Usages industrie'!$Q13)^(Q$6500-$D$6500)/1000</f>
        <v>0</v>
      </c>
      <c r="R6566" s="223">
        <f>R6515*'Usages industrie'!$P13*(1+'Usages industrie'!$Q13)^(R$6500-$D$6500)/1000</f>
        <v>0</v>
      </c>
    </row>
    <row r="6567" spans="1:18" hidden="1" outlineLevel="2" x14ac:dyDescent="0.25">
      <c r="A6567" s="222" t="str">
        <f>'Usages industrie'!A14</f>
        <v>Usage industriel n°11</v>
      </c>
      <c r="B6567" s="222" t="s">
        <v>645</v>
      </c>
      <c r="C6567" s="222"/>
      <c r="D6567" s="223">
        <f>D6516*'Usages industrie'!$P14*(1+'Usages industrie'!$Q14)^(D$6500-$D$6500)/1000</f>
        <v>0</v>
      </c>
      <c r="E6567" s="223">
        <f>E6516*'Usages industrie'!$P14*(1+'Usages industrie'!$Q14)^(E$6500-$D$6500)/1000</f>
        <v>0</v>
      </c>
      <c r="F6567" s="223">
        <f>F6516*'Usages industrie'!$P14*(1+'Usages industrie'!$Q14)^(F$6500-$D$6500)/1000</f>
        <v>0</v>
      </c>
      <c r="G6567" s="223">
        <f>G6516*'Usages industrie'!$P14*(1+'Usages industrie'!$Q14)^(G$6500-$D$6500)/1000</f>
        <v>0</v>
      </c>
      <c r="H6567" s="223">
        <f>H6516*'Usages industrie'!$P14*(1+'Usages industrie'!$Q14)^(H$6500-$D$6500)/1000</f>
        <v>0</v>
      </c>
      <c r="I6567" s="223">
        <f>I6516*'Usages industrie'!$P14*(1+'Usages industrie'!$Q14)^(I$6500-$D$6500)/1000</f>
        <v>0</v>
      </c>
      <c r="J6567" s="223">
        <f>J6516*'Usages industrie'!$P14*(1+'Usages industrie'!$Q14)^(J$6500-$D$6500)/1000</f>
        <v>0</v>
      </c>
      <c r="K6567" s="223">
        <f>K6516*'Usages industrie'!$P14*(1+'Usages industrie'!$Q14)^(K$6500-$D$6500)/1000</f>
        <v>0</v>
      </c>
      <c r="L6567" s="223">
        <f>L6516*'Usages industrie'!$P14*(1+'Usages industrie'!$Q14)^(L$6500-$D$6500)/1000</f>
        <v>0</v>
      </c>
      <c r="M6567" s="223">
        <f>M6516*'Usages industrie'!$P14*(1+'Usages industrie'!$Q14)^(M$6500-$D$6500)/1000</f>
        <v>0</v>
      </c>
      <c r="N6567" s="223">
        <f>N6516*'Usages industrie'!$P14*(1+'Usages industrie'!$Q14)^(N$6500-$D$6500)/1000</f>
        <v>0</v>
      </c>
      <c r="O6567" s="223">
        <f>O6516*'Usages industrie'!$P14*(1+'Usages industrie'!$Q14)^(O$6500-$D$6500)/1000</f>
        <v>0</v>
      </c>
      <c r="P6567" s="223">
        <f>P6516*'Usages industrie'!$P14*(1+'Usages industrie'!$Q14)^(P$6500-$D$6500)/1000</f>
        <v>0</v>
      </c>
      <c r="Q6567" s="223">
        <f>Q6516*'Usages industrie'!$P14*(1+'Usages industrie'!$Q14)^(Q$6500-$D$6500)/1000</f>
        <v>0</v>
      </c>
      <c r="R6567" s="223">
        <f>R6516*'Usages industrie'!$P14*(1+'Usages industrie'!$Q14)^(R$6500-$D$6500)/1000</f>
        <v>0</v>
      </c>
    </row>
    <row r="6568" spans="1:18" hidden="1" outlineLevel="2" x14ac:dyDescent="0.25">
      <c r="A6568" s="222" t="str">
        <f>'Usages industrie'!A15</f>
        <v>Usage industriel n°12</v>
      </c>
      <c r="B6568" s="222" t="s">
        <v>645</v>
      </c>
      <c r="C6568" s="222"/>
      <c r="D6568" s="223">
        <f>D6517*'Usages industrie'!$P15*(1+'Usages industrie'!$Q15)^(D$6500-$D$6500)/1000</f>
        <v>0</v>
      </c>
      <c r="E6568" s="223">
        <f>E6517*'Usages industrie'!$P15*(1+'Usages industrie'!$Q15)^(E$6500-$D$6500)/1000</f>
        <v>0</v>
      </c>
      <c r="F6568" s="223">
        <f>F6517*'Usages industrie'!$P15*(1+'Usages industrie'!$Q15)^(F$6500-$D$6500)/1000</f>
        <v>0</v>
      </c>
      <c r="G6568" s="223">
        <f>G6517*'Usages industrie'!$P15*(1+'Usages industrie'!$Q15)^(G$6500-$D$6500)/1000</f>
        <v>0</v>
      </c>
      <c r="H6568" s="223">
        <f>H6517*'Usages industrie'!$P15*(1+'Usages industrie'!$Q15)^(H$6500-$D$6500)/1000</f>
        <v>0</v>
      </c>
      <c r="I6568" s="223">
        <f>I6517*'Usages industrie'!$P15*(1+'Usages industrie'!$Q15)^(I$6500-$D$6500)/1000</f>
        <v>0</v>
      </c>
      <c r="J6568" s="223">
        <f>J6517*'Usages industrie'!$P15*(1+'Usages industrie'!$Q15)^(J$6500-$D$6500)/1000</f>
        <v>0</v>
      </c>
      <c r="K6568" s="223">
        <f>K6517*'Usages industrie'!$P15*(1+'Usages industrie'!$Q15)^(K$6500-$D$6500)/1000</f>
        <v>0</v>
      </c>
      <c r="L6568" s="223">
        <f>L6517*'Usages industrie'!$P15*(1+'Usages industrie'!$Q15)^(L$6500-$D$6500)/1000</f>
        <v>0</v>
      </c>
      <c r="M6568" s="223">
        <f>M6517*'Usages industrie'!$P15*(1+'Usages industrie'!$Q15)^(M$6500-$D$6500)/1000</f>
        <v>0</v>
      </c>
      <c r="N6568" s="223">
        <f>N6517*'Usages industrie'!$P15*(1+'Usages industrie'!$Q15)^(N$6500-$D$6500)/1000</f>
        <v>0</v>
      </c>
      <c r="O6568" s="223">
        <f>O6517*'Usages industrie'!$P15*(1+'Usages industrie'!$Q15)^(O$6500-$D$6500)/1000</f>
        <v>0</v>
      </c>
      <c r="P6568" s="223">
        <f>P6517*'Usages industrie'!$P15*(1+'Usages industrie'!$Q15)^(P$6500-$D$6500)/1000</f>
        <v>0</v>
      </c>
      <c r="Q6568" s="223">
        <f>Q6517*'Usages industrie'!$P15*(1+'Usages industrie'!$Q15)^(Q$6500-$D$6500)/1000</f>
        <v>0</v>
      </c>
      <c r="R6568" s="223">
        <f>R6517*'Usages industrie'!$P15*(1+'Usages industrie'!$Q15)^(R$6500-$D$6500)/1000</f>
        <v>0</v>
      </c>
    </row>
    <row r="6569" spans="1:18" hidden="1" outlineLevel="2" x14ac:dyDescent="0.25">
      <c r="A6569" s="222" t="str">
        <f>'Usages industrie'!A16</f>
        <v>Usage industriel n°13</v>
      </c>
      <c r="B6569" s="222" t="s">
        <v>645</v>
      </c>
      <c r="C6569" s="222"/>
      <c r="D6569" s="223">
        <f>D6518*'Usages industrie'!$P16*(1+'Usages industrie'!$Q16)^(D$6500-$D$6500)/1000</f>
        <v>0</v>
      </c>
      <c r="E6569" s="223">
        <f>E6518*'Usages industrie'!$P16*(1+'Usages industrie'!$Q16)^(E$6500-$D$6500)/1000</f>
        <v>0</v>
      </c>
      <c r="F6569" s="223">
        <f>F6518*'Usages industrie'!$P16*(1+'Usages industrie'!$Q16)^(F$6500-$D$6500)/1000</f>
        <v>0</v>
      </c>
      <c r="G6569" s="223">
        <f>G6518*'Usages industrie'!$P16*(1+'Usages industrie'!$Q16)^(G$6500-$D$6500)/1000</f>
        <v>0</v>
      </c>
      <c r="H6569" s="223">
        <f>H6518*'Usages industrie'!$P16*(1+'Usages industrie'!$Q16)^(H$6500-$D$6500)/1000</f>
        <v>0</v>
      </c>
      <c r="I6569" s="223">
        <f>I6518*'Usages industrie'!$P16*(1+'Usages industrie'!$Q16)^(I$6500-$D$6500)/1000</f>
        <v>0</v>
      </c>
      <c r="J6569" s="223">
        <f>J6518*'Usages industrie'!$P16*(1+'Usages industrie'!$Q16)^(J$6500-$D$6500)/1000</f>
        <v>0</v>
      </c>
      <c r="K6569" s="223">
        <f>K6518*'Usages industrie'!$P16*(1+'Usages industrie'!$Q16)^(K$6500-$D$6500)/1000</f>
        <v>0</v>
      </c>
      <c r="L6569" s="223">
        <f>L6518*'Usages industrie'!$P16*(1+'Usages industrie'!$Q16)^(L$6500-$D$6500)/1000</f>
        <v>0</v>
      </c>
      <c r="M6569" s="223">
        <f>M6518*'Usages industrie'!$P16*(1+'Usages industrie'!$Q16)^(M$6500-$D$6500)/1000</f>
        <v>0</v>
      </c>
      <c r="N6569" s="223">
        <f>N6518*'Usages industrie'!$P16*(1+'Usages industrie'!$Q16)^(N$6500-$D$6500)/1000</f>
        <v>0</v>
      </c>
      <c r="O6569" s="223">
        <f>O6518*'Usages industrie'!$P16*(1+'Usages industrie'!$Q16)^(O$6500-$D$6500)/1000</f>
        <v>0</v>
      </c>
      <c r="P6569" s="223">
        <f>P6518*'Usages industrie'!$P16*(1+'Usages industrie'!$Q16)^(P$6500-$D$6500)/1000</f>
        <v>0</v>
      </c>
      <c r="Q6569" s="223">
        <f>Q6518*'Usages industrie'!$P16*(1+'Usages industrie'!$Q16)^(Q$6500-$D$6500)/1000</f>
        <v>0</v>
      </c>
      <c r="R6569" s="223">
        <f>R6518*'Usages industrie'!$P16*(1+'Usages industrie'!$Q16)^(R$6500-$D$6500)/1000</f>
        <v>0</v>
      </c>
    </row>
    <row r="6570" spans="1:18" hidden="1" outlineLevel="2" x14ac:dyDescent="0.25">
      <c r="A6570" s="222" t="str">
        <f>'Usages industrie'!A17</f>
        <v>Usage industriel n°14</v>
      </c>
      <c r="B6570" s="222" t="s">
        <v>645</v>
      </c>
      <c r="C6570" s="222"/>
      <c r="D6570" s="223">
        <f>D6519*'Usages industrie'!$P17*(1+'Usages industrie'!$Q17)^(D$6500-$D$6500)/1000</f>
        <v>0</v>
      </c>
      <c r="E6570" s="223">
        <f>E6519*'Usages industrie'!$P17*(1+'Usages industrie'!$Q17)^(E$6500-$D$6500)/1000</f>
        <v>0</v>
      </c>
      <c r="F6570" s="223">
        <f>F6519*'Usages industrie'!$P17*(1+'Usages industrie'!$Q17)^(F$6500-$D$6500)/1000</f>
        <v>0</v>
      </c>
      <c r="G6570" s="223">
        <f>G6519*'Usages industrie'!$P17*(1+'Usages industrie'!$Q17)^(G$6500-$D$6500)/1000</f>
        <v>0</v>
      </c>
      <c r="H6570" s="223">
        <f>H6519*'Usages industrie'!$P17*(1+'Usages industrie'!$Q17)^(H$6500-$D$6500)/1000</f>
        <v>0</v>
      </c>
      <c r="I6570" s="223">
        <f>I6519*'Usages industrie'!$P17*(1+'Usages industrie'!$Q17)^(I$6500-$D$6500)/1000</f>
        <v>0</v>
      </c>
      <c r="J6570" s="223">
        <f>J6519*'Usages industrie'!$P17*(1+'Usages industrie'!$Q17)^(J$6500-$D$6500)/1000</f>
        <v>0</v>
      </c>
      <c r="K6570" s="223">
        <f>K6519*'Usages industrie'!$P17*(1+'Usages industrie'!$Q17)^(K$6500-$D$6500)/1000</f>
        <v>0</v>
      </c>
      <c r="L6570" s="223">
        <f>L6519*'Usages industrie'!$P17*(1+'Usages industrie'!$Q17)^(L$6500-$D$6500)/1000</f>
        <v>0</v>
      </c>
      <c r="M6570" s="223">
        <f>M6519*'Usages industrie'!$P17*(1+'Usages industrie'!$Q17)^(M$6500-$D$6500)/1000</f>
        <v>0</v>
      </c>
      <c r="N6570" s="223">
        <f>N6519*'Usages industrie'!$P17*(1+'Usages industrie'!$Q17)^(N$6500-$D$6500)/1000</f>
        <v>0</v>
      </c>
      <c r="O6570" s="223">
        <f>O6519*'Usages industrie'!$P17*(1+'Usages industrie'!$Q17)^(O$6500-$D$6500)/1000</f>
        <v>0</v>
      </c>
      <c r="P6570" s="223">
        <f>P6519*'Usages industrie'!$P17*(1+'Usages industrie'!$Q17)^(P$6500-$D$6500)/1000</f>
        <v>0</v>
      </c>
      <c r="Q6570" s="223">
        <f>Q6519*'Usages industrie'!$P17*(1+'Usages industrie'!$Q17)^(Q$6500-$D$6500)/1000</f>
        <v>0</v>
      </c>
      <c r="R6570" s="223">
        <f>R6519*'Usages industrie'!$P17*(1+'Usages industrie'!$Q17)^(R$6500-$D$6500)/1000</f>
        <v>0</v>
      </c>
    </row>
    <row r="6571" spans="1:18" hidden="1" outlineLevel="2" x14ac:dyDescent="0.25">
      <c r="A6571" s="222" t="str">
        <f>'Usages industrie'!A18</f>
        <v>Usage industriel n°15</v>
      </c>
      <c r="B6571" s="222" t="s">
        <v>645</v>
      </c>
      <c r="C6571" s="222"/>
      <c r="D6571" s="223">
        <f>D6520*'Usages industrie'!$P18*(1+'Usages industrie'!$Q18)^(D$6500-$D$6500)/1000</f>
        <v>0</v>
      </c>
      <c r="E6571" s="223">
        <f>E6520*'Usages industrie'!$P18*(1+'Usages industrie'!$Q18)^(E$6500-$D$6500)/1000</f>
        <v>0</v>
      </c>
      <c r="F6571" s="223">
        <f>F6520*'Usages industrie'!$P18*(1+'Usages industrie'!$Q18)^(F$6500-$D$6500)/1000</f>
        <v>0</v>
      </c>
      <c r="G6571" s="223">
        <f>G6520*'Usages industrie'!$P18*(1+'Usages industrie'!$Q18)^(G$6500-$D$6500)/1000</f>
        <v>0</v>
      </c>
      <c r="H6571" s="223">
        <f>H6520*'Usages industrie'!$P18*(1+'Usages industrie'!$Q18)^(H$6500-$D$6500)/1000</f>
        <v>0</v>
      </c>
      <c r="I6571" s="223">
        <f>I6520*'Usages industrie'!$P18*(1+'Usages industrie'!$Q18)^(I$6500-$D$6500)/1000</f>
        <v>0</v>
      </c>
      <c r="J6571" s="223">
        <f>J6520*'Usages industrie'!$P18*(1+'Usages industrie'!$Q18)^(J$6500-$D$6500)/1000</f>
        <v>0</v>
      </c>
      <c r="K6571" s="223">
        <f>K6520*'Usages industrie'!$P18*(1+'Usages industrie'!$Q18)^(K$6500-$D$6500)/1000</f>
        <v>0</v>
      </c>
      <c r="L6571" s="223">
        <f>L6520*'Usages industrie'!$P18*(1+'Usages industrie'!$Q18)^(L$6500-$D$6500)/1000</f>
        <v>0</v>
      </c>
      <c r="M6571" s="223">
        <f>M6520*'Usages industrie'!$P18*(1+'Usages industrie'!$Q18)^(M$6500-$D$6500)/1000</f>
        <v>0</v>
      </c>
      <c r="N6571" s="223">
        <f>N6520*'Usages industrie'!$P18*(1+'Usages industrie'!$Q18)^(N$6500-$D$6500)/1000</f>
        <v>0</v>
      </c>
      <c r="O6571" s="223">
        <f>O6520*'Usages industrie'!$P18*(1+'Usages industrie'!$Q18)^(O$6500-$D$6500)/1000</f>
        <v>0</v>
      </c>
      <c r="P6571" s="223">
        <f>P6520*'Usages industrie'!$P18*(1+'Usages industrie'!$Q18)^(P$6500-$D$6500)/1000</f>
        <v>0</v>
      </c>
      <c r="Q6571" s="223">
        <f>Q6520*'Usages industrie'!$P18*(1+'Usages industrie'!$Q18)^(Q$6500-$D$6500)/1000</f>
        <v>0</v>
      </c>
      <c r="R6571" s="223">
        <f>R6520*'Usages industrie'!$P18*(1+'Usages industrie'!$Q18)^(R$6500-$D$6500)/1000</f>
        <v>0</v>
      </c>
    </row>
    <row r="6572" spans="1:18" hidden="1" outlineLevel="2" x14ac:dyDescent="0.25">
      <c r="A6572" s="222" t="str">
        <f>'Usages industrie'!A19</f>
        <v>Usage industriel n°16</v>
      </c>
      <c r="B6572" s="222" t="s">
        <v>645</v>
      </c>
      <c r="C6572" s="222"/>
      <c r="D6572" s="223">
        <f>D6521*'Usages industrie'!$P19*(1+'Usages industrie'!$Q19)^(D$6500-$D$6500)/1000</f>
        <v>0</v>
      </c>
      <c r="E6572" s="223">
        <f>E6521*'Usages industrie'!$P19*(1+'Usages industrie'!$Q19)^(E$6500-$D$6500)/1000</f>
        <v>0</v>
      </c>
      <c r="F6572" s="223">
        <f>F6521*'Usages industrie'!$P19*(1+'Usages industrie'!$Q19)^(F$6500-$D$6500)/1000</f>
        <v>0</v>
      </c>
      <c r="G6572" s="223">
        <f>G6521*'Usages industrie'!$P19*(1+'Usages industrie'!$Q19)^(G$6500-$D$6500)/1000</f>
        <v>0</v>
      </c>
      <c r="H6572" s="223">
        <f>H6521*'Usages industrie'!$P19*(1+'Usages industrie'!$Q19)^(H$6500-$D$6500)/1000</f>
        <v>0</v>
      </c>
      <c r="I6572" s="223">
        <f>I6521*'Usages industrie'!$P19*(1+'Usages industrie'!$Q19)^(I$6500-$D$6500)/1000</f>
        <v>0</v>
      </c>
      <c r="J6572" s="223">
        <f>J6521*'Usages industrie'!$P19*(1+'Usages industrie'!$Q19)^(J$6500-$D$6500)/1000</f>
        <v>0</v>
      </c>
      <c r="K6572" s="223">
        <f>K6521*'Usages industrie'!$P19*(1+'Usages industrie'!$Q19)^(K$6500-$D$6500)/1000</f>
        <v>0</v>
      </c>
      <c r="L6572" s="223">
        <f>L6521*'Usages industrie'!$P19*(1+'Usages industrie'!$Q19)^(L$6500-$D$6500)/1000</f>
        <v>0</v>
      </c>
      <c r="M6572" s="223">
        <f>M6521*'Usages industrie'!$P19*(1+'Usages industrie'!$Q19)^(M$6500-$D$6500)/1000</f>
        <v>0</v>
      </c>
      <c r="N6572" s="223">
        <f>N6521*'Usages industrie'!$P19*(1+'Usages industrie'!$Q19)^(N$6500-$D$6500)/1000</f>
        <v>0</v>
      </c>
      <c r="O6572" s="223">
        <f>O6521*'Usages industrie'!$P19*(1+'Usages industrie'!$Q19)^(O$6500-$D$6500)/1000</f>
        <v>0</v>
      </c>
      <c r="P6572" s="223">
        <f>P6521*'Usages industrie'!$P19*(1+'Usages industrie'!$Q19)^(P$6500-$D$6500)/1000</f>
        <v>0</v>
      </c>
      <c r="Q6572" s="223">
        <f>Q6521*'Usages industrie'!$P19*(1+'Usages industrie'!$Q19)^(Q$6500-$D$6500)/1000</f>
        <v>0</v>
      </c>
      <c r="R6572" s="223">
        <f>R6521*'Usages industrie'!$P19*(1+'Usages industrie'!$Q19)^(R$6500-$D$6500)/1000</f>
        <v>0</v>
      </c>
    </row>
    <row r="6573" spans="1:18" hidden="1" outlineLevel="2" x14ac:dyDescent="0.25">
      <c r="A6573" s="222" t="str">
        <f>'Usages industrie'!A20</f>
        <v>Usage industriel n°17</v>
      </c>
      <c r="B6573" s="222" t="s">
        <v>645</v>
      </c>
      <c r="C6573" s="222"/>
      <c r="D6573" s="223">
        <f>D6522*'Usages industrie'!$P20*(1+'Usages industrie'!$Q20)^(D$6500-$D$6500)/1000</f>
        <v>0</v>
      </c>
      <c r="E6573" s="223">
        <f>E6522*'Usages industrie'!$P20*(1+'Usages industrie'!$Q20)^(E$6500-$D$6500)/1000</f>
        <v>0</v>
      </c>
      <c r="F6573" s="223">
        <f>F6522*'Usages industrie'!$P20*(1+'Usages industrie'!$Q20)^(F$6500-$D$6500)/1000</f>
        <v>0</v>
      </c>
      <c r="G6573" s="223">
        <f>G6522*'Usages industrie'!$P20*(1+'Usages industrie'!$Q20)^(G$6500-$D$6500)/1000</f>
        <v>0</v>
      </c>
      <c r="H6573" s="223">
        <f>H6522*'Usages industrie'!$P20*(1+'Usages industrie'!$Q20)^(H$6500-$D$6500)/1000</f>
        <v>0</v>
      </c>
      <c r="I6573" s="223">
        <f>I6522*'Usages industrie'!$P20*(1+'Usages industrie'!$Q20)^(I$6500-$D$6500)/1000</f>
        <v>0</v>
      </c>
      <c r="J6573" s="223">
        <f>J6522*'Usages industrie'!$P20*(1+'Usages industrie'!$Q20)^(J$6500-$D$6500)/1000</f>
        <v>0</v>
      </c>
      <c r="K6573" s="223">
        <f>K6522*'Usages industrie'!$P20*(1+'Usages industrie'!$Q20)^(K$6500-$D$6500)/1000</f>
        <v>0</v>
      </c>
      <c r="L6573" s="223">
        <f>L6522*'Usages industrie'!$P20*(1+'Usages industrie'!$Q20)^(L$6500-$D$6500)/1000</f>
        <v>0</v>
      </c>
      <c r="M6573" s="223">
        <f>M6522*'Usages industrie'!$P20*(1+'Usages industrie'!$Q20)^(M$6500-$D$6500)/1000</f>
        <v>0</v>
      </c>
      <c r="N6573" s="223">
        <f>N6522*'Usages industrie'!$P20*(1+'Usages industrie'!$Q20)^(N$6500-$D$6500)/1000</f>
        <v>0</v>
      </c>
      <c r="O6573" s="223">
        <f>O6522*'Usages industrie'!$P20*(1+'Usages industrie'!$Q20)^(O$6500-$D$6500)/1000</f>
        <v>0</v>
      </c>
      <c r="P6573" s="223">
        <f>P6522*'Usages industrie'!$P20*(1+'Usages industrie'!$Q20)^(P$6500-$D$6500)/1000</f>
        <v>0</v>
      </c>
      <c r="Q6573" s="223">
        <f>Q6522*'Usages industrie'!$P20*(1+'Usages industrie'!$Q20)^(Q$6500-$D$6500)/1000</f>
        <v>0</v>
      </c>
      <c r="R6573" s="223">
        <f>R6522*'Usages industrie'!$P20*(1+'Usages industrie'!$Q20)^(R$6500-$D$6500)/1000</f>
        <v>0</v>
      </c>
    </row>
    <row r="6574" spans="1:18" hidden="1" outlineLevel="2" x14ac:dyDescent="0.25">
      <c r="A6574" s="222" t="str">
        <f>'Usages industrie'!A21</f>
        <v>Usage industriel n°18</v>
      </c>
      <c r="B6574" s="222" t="s">
        <v>645</v>
      </c>
      <c r="C6574" s="222"/>
      <c r="D6574" s="223">
        <f>D6523*'Usages industrie'!$P21*(1+'Usages industrie'!$Q21)^(D$6500-$D$6500)/1000</f>
        <v>0</v>
      </c>
      <c r="E6574" s="223">
        <f>E6523*'Usages industrie'!$P21*(1+'Usages industrie'!$Q21)^(E$6500-$D$6500)/1000</f>
        <v>0</v>
      </c>
      <c r="F6574" s="223">
        <f>F6523*'Usages industrie'!$P21*(1+'Usages industrie'!$Q21)^(F$6500-$D$6500)/1000</f>
        <v>0</v>
      </c>
      <c r="G6574" s="223">
        <f>G6523*'Usages industrie'!$P21*(1+'Usages industrie'!$Q21)^(G$6500-$D$6500)/1000</f>
        <v>0</v>
      </c>
      <c r="H6574" s="223">
        <f>H6523*'Usages industrie'!$P21*(1+'Usages industrie'!$Q21)^(H$6500-$D$6500)/1000</f>
        <v>0</v>
      </c>
      <c r="I6574" s="223">
        <f>I6523*'Usages industrie'!$P21*(1+'Usages industrie'!$Q21)^(I$6500-$D$6500)/1000</f>
        <v>0</v>
      </c>
      <c r="J6574" s="223">
        <f>J6523*'Usages industrie'!$P21*(1+'Usages industrie'!$Q21)^(J$6500-$D$6500)/1000</f>
        <v>0</v>
      </c>
      <c r="K6574" s="223">
        <f>K6523*'Usages industrie'!$P21*(1+'Usages industrie'!$Q21)^(K$6500-$D$6500)/1000</f>
        <v>0</v>
      </c>
      <c r="L6574" s="223">
        <f>L6523*'Usages industrie'!$P21*(1+'Usages industrie'!$Q21)^(L$6500-$D$6500)/1000</f>
        <v>0</v>
      </c>
      <c r="M6574" s="223">
        <f>M6523*'Usages industrie'!$P21*(1+'Usages industrie'!$Q21)^(M$6500-$D$6500)/1000</f>
        <v>0</v>
      </c>
      <c r="N6574" s="223">
        <f>N6523*'Usages industrie'!$P21*(1+'Usages industrie'!$Q21)^(N$6500-$D$6500)/1000</f>
        <v>0</v>
      </c>
      <c r="O6574" s="223">
        <f>O6523*'Usages industrie'!$P21*(1+'Usages industrie'!$Q21)^(O$6500-$D$6500)/1000</f>
        <v>0</v>
      </c>
      <c r="P6574" s="223">
        <f>P6523*'Usages industrie'!$P21*(1+'Usages industrie'!$Q21)^(P$6500-$D$6500)/1000</f>
        <v>0</v>
      </c>
      <c r="Q6574" s="223">
        <f>Q6523*'Usages industrie'!$P21*(1+'Usages industrie'!$Q21)^(Q$6500-$D$6500)/1000</f>
        <v>0</v>
      </c>
      <c r="R6574" s="223">
        <f>R6523*'Usages industrie'!$P21*(1+'Usages industrie'!$Q21)^(R$6500-$D$6500)/1000</f>
        <v>0</v>
      </c>
    </row>
    <row r="6575" spans="1:18" hidden="1" outlineLevel="2" x14ac:dyDescent="0.25">
      <c r="A6575" s="222" t="str">
        <f>'Usages industrie'!A22</f>
        <v>Usage industriel n°19</v>
      </c>
      <c r="B6575" s="222" t="s">
        <v>645</v>
      </c>
      <c r="C6575" s="222"/>
      <c r="D6575" s="223">
        <f>D6524*'Usages industrie'!$P22*(1+'Usages industrie'!$Q22)^(D$6500-$D$6500)/1000</f>
        <v>0</v>
      </c>
      <c r="E6575" s="223">
        <f>E6524*'Usages industrie'!$P22*(1+'Usages industrie'!$Q22)^(E$6500-$D$6500)/1000</f>
        <v>0</v>
      </c>
      <c r="F6575" s="223">
        <f>F6524*'Usages industrie'!$P22*(1+'Usages industrie'!$Q22)^(F$6500-$D$6500)/1000</f>
        <v>0</v>
      </c>
      <c r="G6575" s="223">
        <f>G6524*'Usages industrie'!$P22*(1+'Usages industrie'!$Q22)^(G$6500-$D$6500)/1000</f>
        <v>0</v>
      </c>
      <c r="H6575" s="223">
        <f>H6524*'Usages industrie'!$P22*(1+'Usages industrie'!$Q22)^(H$6500-$D$6500)/1000</f>
        <v>0</v>
      </c>
      <c r="I6575" s="223">
        <f>I6524*'Usages industrie'!$P22*(1+'Usages industrie'!$Q22)^(I$6500-$D$6500)/1000</f>
        <v>0</v>
      </c>
      <c r="J6575" s="223">
        <f>J6524*'Usages industrie'!$P22*(1+'Usages industrie'!$Q22)^(J$6500-$D$6500)/1000</f>
        <v>0</v>
      </c>
      <c r="K6575" s="223">
        <f>K6524*'Usages industrie'!$P22*(1+'Usages industrie'!$Q22)^(K$6500-$D$6500)/1000</f>
        <v>0</v>
      </c>
      <c r="L6575" s="223">
        <f>L6524*'Usages industrie'!$P22*(1+'Usages industrie'!$Q22)^(L$6500-$D$6500)/1000</f>
        <v>0</v>
      </c>
      <c r="M6575" s="223">
        <f>M6524*'Usages industrie'!$P22*(1+'Usages industrie'!$Q22)^(M$6500-$D$6500)/1000</f>
        <v>0</v>
      </c>
      <c r="N6575" s="223">
        <f>N6524*'Usages industrie'!$P22*(1+'Usages industrie'!$Q22)^(N$6500-$D$6500)/1000</f>
        <v>0</v>
      </c>
      <c r="O6575" s="223">
        <f>O6524*'Usages industrie'!$P22*(1+'Usages industrie'!$Q22)^(O$6500-$D$6500)/1000</f>
        <v>0</v>
      </c>
      <c r="P6575" s="223">
        <f>P6524*'Usages industrie'!$P22*(1+'Usages industrie'!$Q22)^(P$6500-$D$6500)/1000</f>
        <v>0</v>
      </c>
      <c r="Q6575" s="223">
        <f>Q6524*'Usages industrie'!$P22*(1+'Usages industrie'!$Q22)^(Q$6500-$D$6500)/1000</f>
        <v>0</v>
      </c>
      <c r="R6575" s="223">
        <f>R6524*'Usages industrie'!$P22*(1+'Usages industrie'!$Q22)^(R$6500-$D$6500)/1000</f>
        <v>0</v>
      </c>
    </row>
    <row r="6576" spans="1:18" hidden="1" outlineLevel="2" x14ac:dyDescent="0.25">
      <c r="A6576" s="222" t="str">
        <f>'Usages industrie'!A23</f>
        <v>Usage industriel n°20</v>
      </c>
      <c r="B6576" s="222" t="s">
        <v>645</v>
      </c>
      <c r="C6576" s="222"/>
      <c r="D6576" s="223">
        <f>D6525*'Usages industrie'!$P23*(1+'Usages industrie'!$Q23)^(D$6500-$D$6500)/1000</f>
        <v>0</v>
      </c>
      <c r="E6576" s="223">
        <f>E6525*'Usages industrie'!$P23*(1+'Usages industrie'!$Q23)^(E$6500-$D$6500)/1000</f>
        <v>0</v>
      </c>
      <c r="F6576" s="223">
        <f>F6525*'Usages industrie'!$P23*(1+'Usages industrie'!$Q23)^(F$6500-$D$6500)/1000</f>
        <v>0</v>
      </c>
      <c r="G6576" s="223">
        <f>G6525*'Usages industrie'!$P23*(1+'Usages industrie'!$Q23)^(G$6500-$D$6500)/1000</f>
        <v>0</v>
      </c>
      <c r="H6576" s="223">
        <f>H6525*'Usages industrie'!$P23*(1+'Usages industrie'!$Q23)^(H$6500-$D$6500)/1000</f>
        <v>0</v>
      </c>
      <c r="I6576" s="223">
        <f>I6525*'Usages industrie'!$P23*(1+'Usages industrie'!$Q23)^(I$6500-$D$6500)/1000</f>
        <v>0</v>
      </c>
      <c r="J6576" s="223">
        <f>J6525*'Usages industrie'!$P23*(1+'Usages industrie'!$Q23)^(J$6500-$D$6500)/1000</f>
        <v>0</v>
      </c>
      <c r="K6576" s="223">
        <f>K6525*'Usages industrie'!$P23*(1+'Usages industrie'!$Q23)^(K$6500-$D$6500)/1000</f>
        <v>0</v>
      </c>
      <c r="L6576" s="223">
        <f>L6525*'Usages industrie'!$P23*(1+'Usages industrie'!$Q23)^(L$6500-$D$6500)/1000</f>
        <v>0</v>
      </c>
      <c r="M6576" s="223">
        <f>M6525*'Usages industrie'!$P23*(1+'Usages industrie'!$Q23)^(M$6500-$D$6500)/1000</f>
        <v>0</v>
      </c>
      <c r="N6576" s="223">
        <f>N6525*'Usages industrie'!$P23*(1+'Usages industrie'!$Q23)^(N$6500-$D$6500)/1000</f>
        <v>0</v>
      </c>
      <c r="O6576" s="223">
        <f>O6525*'Usages industrie'!$P23*(1+'Usages industrie'!$Q23)^(O$6500-$D$6500)/1000</f>
        <v>0</v>
      </c>
      <c r="P6576" s="223">
        <f>P6525*'Usages industrie'!$P23*(1+'Usages industrie'!$Q23)^(P$6500-$D$6500)/1000</f>
        <v>0</v>
      </c>
      <c r="Q6576" s="223">
        <f>Q6525*'Usages industrie'!$P23*(1+'Usages industrie'!$Q23)^(Q$6500-$D$6500)/1000</f>
        <v>0</v>
      </c>
      <c r="R6576" s="223">
        <f>R6525*'Usages industrie'!$P23*(1+'Usages industrie'!$Q23)^(R$6500-$D$6500)/1000</f>
        <v>0</v>
      </c>
    </row>
    <row r="6577" spans="1:18" hidden="1" outlineLevel="2" x14ac:dyDescent="0.25">
      <c r="A6577" s="222" t="str">
        <f>'Usages industrie'!A24</f>
        <v>Usage industriel n°21</v>
      </c>
      <c r="B6577" s="222" t="s">
        <v>645</v>
      </c>
      <c r="C6577" s="222"/>
      <c r="D6577" s="223">
        <f>D6526*'Usages industrie'!$P24*(1+'Usages industrie'!$Q24)^(D$6500-$D$6500)/1000</f>
        <v>0</v>
      </c>
      <c r="E6577" s="223">
        <f>E6526*'Usages industrie'!$P24*(1+'Usages industrie'!$Q24)^(E$6500-$D$6500)/1000</f>
        <v>0</v>
      </c>
      <c r="F6577" s="223">
        <f>F6526*'Usages industrie'!$P24*(1+'Usages industrie'!$Q24)^(F$6500-$D$6500)/1000</f>
        <v>0</v>
      </c>
      <c r="G6577" s="223">
        <f>G6526*'Usages industrie'!$P24*(1+'Usages industrie'!$Q24)^(G$6500-$D$6500)/1000</f>
        <v>0</v>
      </c>
      <c r="H6577" s="223">
        <f>H6526*'Usages industrie'!$P24*(1+'Usages industrie'!$Q24)^(H$6500-$D$6500)/1000</f>
        <v>0</v>
      </c>
      <c r="I6577" s="223">
        <f>I6526*'Usages industrie'!$P24*(1+'Usages industrie'!$Q24)^(I$6500-$D$6500)/1000</f>
        <v>0</v>
      </c>
      <c r="J6577" s="223">
        <f>J6526*'Usages industrie'!$P24*(1+'Usages industrie'!$Q24)^(J$6500-$D$6500)/1000</f>
        <v>0</v>
      </c>
      <c r="K6577" s="223">
        <f>K6526*'Usages industrie'!$P24*(1+'Usages industrie'!$Q24)^(K$6500-$D$6500)/1000</f>
        <v>0</v>
      </c>
      <c r="L6577" s="223">
        <f>L6526*'Usages industrie'!$P24*(1+'Usages industrie'!$Q24)^(L$6500-$D$6500)/1000</f>
        <v>0</v>
      </c>
      <c r="M6577" s="223">
        <f>M6526*'Usages industrie'!$P24*(1+'Usages industrie'!$Q24)^(M$6500-$D$6500)/1000</f>
        <v>0</v>
      </c>
      <c r="N6577" s="223">
        <f>N6526*'Usages industrie'!$P24*(1+'Usages industrie'!$Q24)^(N$6500-$D$6500)/1000</f>
        <v>0</v>
      </c>
      <c r="O6577" s="223">
        <f>O6526*'Usages industrie'!$P24*(1+'Usages industrie'!$Q24)^(O$6500-$D$6500)/1000</f>
        <v>0</v>
      </c>
      <c r="P6577" s="223">
        <f>P6526*'Usages industrie'!$P24*(1+'Usages industrie'!$Q24)^(P$6500-$D$6500)/1000</f>
        <v>0</v>
      </c>
      <c r="Q6577" s="223">
        <f>Q6526*'Usages industrie'!$P24*(1+'Usages industrie'!$Q24)^(Q$6500-$D$6500)/1000</f>
        <v>0</v>
      </c>
      <c r="R6577" s="223">
        <f>R6526*'Usages industrie'!$P24*(1+'Usages industrie'!$Q24)^(R$6500-$D$6500)/1000</f>
        <v>0</v>
      </c>
    </row>
    <row r="6578" spans="1:18" hidden="1" outlineLevel="2" x14ac:dyDescent="0.25">
      <c r="A6578" s="222" t="str">
        <f>'Usages industrie'!A25</f>
        <v>Usage industriel n°22</v>
      </c>
      <c r="B6578" s="222" t="s">
        <v>645</v>
      </c>
      <c r="C6578" s="222"/>
      <c r="D6578" s="223">
        <f>D6527*'Usages industrie'!$P25*(1+'Usages industrie'!$Q25)^(D$6500-$D$6500)/1000</f>
        <v>0</v>
      </c>
      <c r="E6578" s="223">
        <f>E6527*'Usages industrie'!$P25*(1+'Usages industrie'!$Q25)^(E$6500-$D$6500)/1000</f>
        <v>0</v>
      </c>
      <c r="F6578" s="223">
        <f>F6527*'Usages industrie'!$P25*(1+'Usages industrie'!$Q25)^(F$6500-$D$6500)/1000</f>
        <v>0</v>
      </c>
      <c r="G6578" s="223">
        <f>G6527*'Usages industrie'!$P25*(1+'Usages industrie'!$Q25)^(G$6500-$D$6500)/1000</f>
        <v>0</v>
      </c>
      <c r="H6578" s="223">
        <f>H6527*'Usages industrie'!$P25*(1+'Usages industrie'!$Q25)^(H$6500-$D$6500)/1000</f>
        <v>0</v>
      </c>
      <c r="I6578" s="223">
        <f>I6527*'Usages industrie'!$P25*(1+'Usages industrie'!$Q25)^(I$6500-$D$6500)/1000</f>
        <v>0</v>
      </c>
      <c r="J6578" s="223">
        <f>J6527*'Usages industrie'!$P25*(1+'Usages industrie'!$Q25)^(J$6500-$D$6500)/1000</f>
        <v>0</v>
      </c>
      <c r="K6578" s="223">
        <f>K6527*'Usages industrie'!$P25*(1+'Usages industrie'!$Q25)^(K$6500-$D$6500)/1000</f>
        <v>0</v>
      </c>
      <c r="L6578" s="223">
        <f>L6527*'Usages industrie'!$P25*(1+'Usages industrie'!$Q25)^(L$6500-$D$6500)/1000</f>
        <v>0</v>
      </c>
      <c r="M6578" s="223">
        <f>M6527*'Usages industrie'!$P25*(1+'Usages industrie'!$Q25)^(M$6500-$D$6500)/1000</f>
        <v>0</v>
      </c>
      <c r="N6578" s="223">
        <f>N6527*'Usages industrie'!$P25*(1+'Usages industrie'!$Q25)^(N$6500-$D$6500)/1000</f>
        <v>0</v>
      </c>
      <c r="O6578" s="223">
        <f>O6527*'Usages industrie'!$P25*(1+'Usages industrie'!$Q25)^(O$6500-$D$6500)/1000</f>
        <v>0</v>
      </c>
      <c r="P6578" s="223">
        <f>P6527*'Usages industrie'!$P25*(1+'Usages industrie'!$Q25)^(P$6500-$D$6500)/1000</f>
        <v>0</v>
      </c>
      <c r="Q6578" s="223">
        <f>Q6527*'Usages industrie'!$P25*(1+'Usages industrie'!$Q25)^(Q$6500-$D$6500)/1000</f>
        <v>0</v>
      </c>
      <c r="R6578" s="223">
        <f>R6527*'Usages industrie'!$P25*(1+'Usages industrie'!$Q25)^(R$6500-$D$6500)/1000</f>
        <v>0</v>
      </c>
    </row>
    <row r="6579" spans="1:18" hidden="1" outlineLevel="2" x14ac:dyDescent="0.25">
      <c r="A6579" s="222" t="str">
        <f>'Usages industrie'!A26</f>
        <v>Usage industriel n°23</v>
      </c>
      <c r="B6579" s="222" t="s">
        <v>645</v>
      </c>
      <c r="C6579" s="222"/>
      <c r="D6579" s="223">
        <f>D6528*'Usages industrie'!$P26*(1+'Usages industrie'!$Q26)^(D$6500-$D$6500)/1000</f>
        <v>0</v>
      </c>
      <c r="E6579" s="223">
        <f>E6528*'Usages industrie'!$P26*(1+'Usages industrie'!$Q26)^(E$6500-$D$6500)/1000</f>
        <v>0</v>
      </c>
      <c r="F6579" s="223">
        <f>F6528*'Usages industrie'!$P26*(1+'Usages industrie'!$Q26)^(F$6500-$D$6500)/1000</f>
        <v>0</v>
      </c>
      <c r="G6579" s="223">
        <f>G6528*'Usages industrie'!$P26*(1+'Usages industrie'!$Q26)^(G$6500-$D$6500)/1000</f>
        <v>0</v>
      </c>
      <c r="H6579" s="223">
        <f>H6528*'Usages industrie'!$P26*(1+'Usages industrie'!$Q26)^(H$6500-$D$6500)/1000</f>
        <v>0</v>
      </c>
      <c r="I6579" s="223">
        <f>I6528*'Usages industrie'!$P26*(1+'Usages industrie'!$Q26)^(I$6500-$D$6500)/1000</f>
        <v>0</v>
      </c>
      <c r="J6579" s="223">
        <f>J6528*'Usages industrie'!$P26*(1+'Usages industrie'!$Q26)^(J$6500-$D$6500)/1000</f>
        <v>0</v>
      </c>
      <c r="K6579" s="223">
        <f>K6528*'Usages industrie'!$P26*(1+'Usages industrie'!$Q26)^(K$6500-$D$6500)/1000</f>
        <v>0</v>
      </c>
      <c r="L6579" s="223">
        <f>L6528*'Usages industrie'!$P26*(1+'Usages industrie'!$Q26)^(L$6500-$D$6500)/1000</f>
        <v>0</v>
      </c>
      <c r="M6579" s="223">
        <f>M6528*'Usages industrie'!$P26*(1+'Usages industrie'!$Q26)^(M$6500-$D$6500)/1000</f>
        <v>0</v>
      </c>
      <c r="N6579" s="223">
        <f>N6528*'Usages industrie'!$P26*(1+'Usages industrie'!$Q26)^(N$6500-$D$6500)/1000</f>
        <v>0</v>
      </c>
      <c r="O6579" s="223">
        <f>O6528*'Usages industrie'!$P26*(1+'Usages industrie'!$Q26)^(O$6500-$D$6500)/1000</f>
        <v>0</v>
      </c>
      <c r="P6579" s="223">
        <f>P6528*'Usages industrie'!$P26*(1+'Usages industrie'!$Q26)^(P$6500-$D$6500)/1000</f>
        <v>0</v>
      </c>
      <c r="Q6579" s="223">
        <f>Q6528*'Usages industrie'!$P26*(1+'Usages industrie'!$Q26)^(Q$6500-$D$6500)/1000</f>
        <v>0</v>
      </c>
      <c r="R6579" s="223">
        <f>R6528*'Usages industrie'!$P26*(1+'Usages industrie'!$Q26)^(R$6500-$D$6500)/1000</f>
        <v>0</v>
      </c>
    </row>
    <row r="6580" spans="1:18" hidden="1" outlineLevel="2" x14ac:dyDescent="0.25">
      <c r="A6580" s="222" t="str">
        <f>'Usages industrie'!A27</f>
        <v>Usage industriel n°24</v>
      </c>
      <c r="B6580" s="222" t="s">
        <v>645</v>
      </c>
      <c r="C6580" s="222"/>
      <c r="D6580" s="223">
        <f>D6529*'Usages industrie'!$P27*(1+'Usages industrie'!$Q27)^(D$6500-$D$6500)/1000</f>
        <v>0</v>
      </c>
      <c r="E6580" s="223">
        <f>E6529*'Usages industrie'!$P27*(1+'Usages industrie'!$Q27)^(E$6500-$D$6500)/1000</f>
        <v>0</v>
      </c>
      <c r="F6580" s="223">
        <f>F6529*'Usages industrie'!$P27*(1+'Usages industrie'!$Q27)^(F$6500-$D$6500)/1000</f>
        <v>0</v>
      </c>
      <c r="G6580" s="223">
        <f>G6529*'Usages industrie'!$P27*(1+'Usages industrie'!$Q27)^(G$6500-$D$6500)/1000</f>
        <v>0</v>
      </c>
      <c r="H6580" s="223">
        <f>H6529*'Usages industrie'!$P27*(1+'Usages industrie'!$Q27)^(H$6500-$D$6500)/1000</f>
        <v>0</v>
      </c>
      <c r="I6580" s="223">
        <f>I6529*'Usages industrie'!$P27*(1+'Usages industrie'!$Q27)^(I$6500-$D$6500)/1000</f>
        <v>0</v>
      </c>
      <c r="J6580" s="223">
        <f>J6529*'Usages industrie'!$P27*(1+'Usages industrie'!$Q27)^(J$6500-$D$6500)/1000</f>
        <v>0</v>
      </c>
      <c r="K6580" s="223">
        <f>K6529*'Usages industrie'!$P27*(1+'Usages industrie'!$Q27)^(K$6500-$D$6500)/1000</f>
        <v>0</v>
      </c>
      <c r="L6580" s="223">
        <f>L6529*'Usages industrie'!$P27*(1+'Usages industrie'!$Q27)^(L$6500-$D$6500)/1000</f>
        <v>0</v>
      </c>
      <c r="M6580" s="223">
        <f>M6529*'Usages industrie'!$P27*(1+'Usages industrie'!$Q27)^(M$6500-$D$6500)/1000</f>
        <v>0</v>
      </c>
      <c r="N6580" s="223">
        <f>N6529*'Usages industrie'!$P27*(1+'Usages industrie'!$Q27)^(N$6500-$D$6500)/1000</f>
        <v>0</v>
      </c>
      <c r="O6580" s="223">
        <f>O6529*'Usages industrie'!$P27*(1+'Usages industrie'!$Q27)^(O$6500-$D$6500)/1000</f>
        <v>0</v>
      </c>
      <c r="P6580" s="223">
        <f>P6529*'Usages industrie'!$P27*(1+'Usages industrie'!$Q27)^(P$6500-$D$6500)/1000</f>
        <v>0</v>
      </c>
      <c r="Q6580" s="223">
        <f>Q6529*'Usages industrie'!$P27*(1+'Usages industrie'!$Q27)^(Q$6500-$D$6500)/1000</f>
        <v>0</v>
      </c>
      <c r="R6580" s="223">
        <f>R6529*'Usages industrie'!$P27*(1+'Usages industrie'!$Q27)^(R$6500-$D$6500)/1000</f>
        <v>0</v>
      </c>
    </row>
    <row r="6581" spans="1:18" hidden="1" outlineLevel="2" x14ac:dyDescent="0.25">
      <c r="A6581" s="222" t="str">
        <f>'Usages industrie'!A28</f>
        <v>Usage industriel n°25</v>
      </c>
      <c r="B6581" s="222" t="s">
        <v>645</v>
      </c>
      <c r="C6581" s="222"/>
      <c r="D6581" s="223">
        <f>D6530*'Usages industrie'!$P28*(1+'Usages industrie'!$Q28)^(D$6500-$D$6500)/1000</f>
        <v>0</v>
      </c>
      <c r="E6581" s="223">
        <f>E6530*'Usages industrie'!$P28*(1+'Usages industrie'!$Q28)^(E$6500-$D$6500)/1000</f>
        <v>0</v>
      </c>
      <c r="F6581" s="223">
        <f>F6530*'Usages industrie'!$P28*(1+'Usages industrie'!$Q28)^(F$6500-$D$6500)/1000</f>
        <v>0</v>
      </c>
      <c r="G6581" s="223">
        <f>G6530*'Usages industrie'!$P28*(1+'Usages industrie'!$Q28)^(G$6500-$D$6500)/1000</f>
        <v>0</v>
      </c>
      <c r="H6581" s="223">
        <f>H6530*'Usages industrie'!$P28*(1+'Usages industrie'!$Q28)^(H$6500-$D$6500)/1000</f>
        <v>0</v>
      </c>
      <c r="I6581" s="223">
        <f>I6530*'Usages industrie'!$P28*(1+'Usages industrie'!$Q28)^(I$6500-$D$6500)/1000</f>
        <v>0</v>
      </c>
      <c r="J6581" s="223">
        <f>J6530*'Usages industrie'!$P28*(1+'Usages industrie'!$Q28)^(J$6500-$D$6500)/1000</f>
        <v>0</v>
      </c>
      <c r="K6581" s="223">
        <f>K6530*'Usages industrie'!$P28*(1+'Usages industrie'!$Q28)^(K$6500-$D$6500)/1000</f>
        <v>0</v>
      </c>
      <c r="L6581" s="223">
        <f>L6530*'Usages industrie'!$P28*(1+'Usages industrie'!$Q28)^(L$6500-$D$6500)/1000</f>
        <v>0</v>
      </c>
      <c r="M6581" s="223">
        <f>M6530*'Usages industrie'!$P28*(1+'Usages industrie'!$Q28)^(M$6500-$D$6500)/1000</f>
        <v>0</v>
      </c>
      <c r="N6581" s="223">
        <f>N6530*'Usages industrie'!$P28*(1+'Usages industrie'!$Q28)^(N$6500-$D$6500)/1000</f>
        <v>0</v>
      </c>
      <c r="O6581" s="223">
        <f>O6530*'Usages industrie'!$P28*(1+'Usages industrie'!$Q28)^(O$6500-$D$6500)/1000</f>
        <v>0</v>
      </c>
      <c r="P6581" s="223">
        <f>P6530*'Usages industrie'!$P28*(1+'Usages industrie'!$Q28)^(P$6500-$D$6500)/1000</f>
        <v>0</v>
      </c>
      <c r="Q6581" s="223">
        <f>Q6530*'Usages industrie'!$P28*(1+'Usages industrie'!$Q28)^(Q$6500-$D$6500)/1000</f>
        <v>0</v>
      </c>
      <c r="R6581" s="223">
        <f>R6530*'Usages industrie'!$P28*(1+'Usages industrie'!$Q28)^(R$6500-$D$6500)/1000</f>
        <v>0</v>
      </c>
    </row>
    <row r="6582" spans="1:18" hidden="1" outlineLevel="2" x14ac:dyDescent="0.25">
      <c r="A6582" s="222" t="str">
        <f>'Usages industrie'!A29</f>
        <v>Usage industriel n°26</v>
      </c>
      <c r="B6582" s="222" t="s">
        <v>645</v>
      </c>
      <c r="C6582" s="222"/>
      <c r="D6582" s="223">
        <f>D6531*'Usages industrie'!$P29*(1+'Usages industrie'!$Q29)^(D$6500-$D$6500)/1000</f>
        <v>0</v>
      </c>
      <c r="E6582" s="223">
        <f>E6531*'Usages industrie'!$P29*(1+'Usages industrie'!$Q29)^(E$6500-$D$6500)/1000</f>
        <v>0</v>
      </c>
      <c r="F6582" s="223">
        <f>F6531*'Usages industrie'!$P29*(1+'Usages industrie'!$Q29)^(F$6500-$D$6500)/1000</f>
        <v>0</v>
      </c>
      <c r="G6582" s="223">
        <f>G6531*'Usages industrie'!$P29*(1+'Usages industrie'!$Q29)^(G$6500-$D$6500)/1000</f>
        <v>0</v>
      </c>
      <c r="H6582" s="223">
        <f>H6531*'Usages industrie'!$P29*(1+'Usages industrie'!$Q29)^(H$6500-$D$6500)/1000</f>
        <v>0</v>
      </c>
      <c r="I6582" s="223">
        <f>I6531*'Usages industrie'!$P29*(1+'Usages industrie'!$Q29)^(I$6500-$D$6500)/1000</f>
        <v>0</v>
      </c>
      <c r="J6582" s="223">
        <f>J6531*'Usages industrie'!$P29*(1+'Usages industrie'!$Q29)^(J$6500-$D$6500)/1000</f>
        <v>0</v>
      </c>
      <c r="K6582" s="223">
        <f>K6531*'Usages industrie'!$P29*(1+'Usages industrie'!$Q29)^(K$6500-$D$6500)/1000</f>
        <v>0</v>
      </c>
      <c r="L6582" s="223">
        <f>L6531*'Usages industrie'!$P29*(1+'Usages industrie'!$Q29)^(L$6500-$D$6500)/1000</f>
        <v>0</v>
      </c>
      <c r="M6582" s="223">
        <f>M6531*'Usages industrie'!$P29*(1+'Usages industrie'!$Q29)^(M$6500-$D$6500)/1000</f>
        <v>0</v>
      </c>
      <c r="N6582" s="223">
        <f>N6531*'Usages industrie'!$P29*(1+'Usages industrie'!$Q29)^(N$6500-$D$6500)/1000</f>
        <v>0</v>
      </c>
      <c r="O6582" s="223">
        <f>O6531*'Usages industrie'!$P29*(1+'Usages industrie'!$Q29)^(O$6500-$D$6500)/1000</f>
        <v>0</v>
      </c>
      <c r="P6582" s="223">
        <f>P6531*'Usages industrie'!$P29*(1+'Usages industrie'!$Q29)^(P$6500-$D$6500)/1000</f>
        <v>0</v>
      </c>
      <c r="Q6582" s="223">
        <f>Q6531*'Usages industrie'!$P29*(1+'Usages industrie'!$Q29)^(Q$6500-$D$6500)/1000</f>
        <v>0</v>
      </c>
      <c r="R6582" s="223">
        <f>R6531*'Usages industrie'!$P29*(1+'Usages industrie'!$Q29)^(R$6500-$D$6500)/1000</f>
        <v>0</v>
      </c>
    </row>
    <row r="6583" spans="1:18" hidden="1" outlineLevel="2" x14ac:dyDescent="0.25">
      <c r="A6583" s="222" t="str">
        <f>'Usages industrie'!A30</f>
        <v>Usage industriel n°27</v>
      </c>
      <c r="B6583" s="222" t="s">
        <v>645</v>
      </c>
      <c r="C6583" s="222"/>
      <c r="D6583" s="223">
        <f>D6532*'Usages industrie'!$P30*(1+'Usages industrie'!$Q30)^(D$6500-$D$6500)/1000</f>
        <v>0</v>
      </c>
      <c r="E6583" s="223">
        <f>E6532*'Usages industrie'!$P30*(1+'Usages industrie'!$Q30)^(E$6500-$D$6500)/1000</f>
        <v>0</v>
      </c>
      <c r="F6583" s="223">
        <f>F6532*'Usages industrie'!$P30*(1+'Usages industrie'!$Q30)^(F$6500-$D$6500)/1000</f>
        <v>0</v>
      </c>
      <c r="G6583" s="223">
        <f>G6532*'Usages industrie'!$P30*(1+'Usages industrie'!$Q30)^(G$6500-$D$6500)/1000</f>
        <v>0</v>
      </c>
      <c r="H6583" s="223">
        <f>H6532*'Usages industrie'!$P30*(1+'Usages industrie'!$Q30)^(H$6500-$D$6500)/1000</f>
        <v>0</v>
      </c>
      <c r="I6583" s="223">
        <f>I6532*'Usages industrie'!$P30*(1+'Usages industrie'!$Q30)^(I$6500-$D$6500)/1000</f>
        <v>0</v>
      </c>
      <c r="J6583" s="223">
        <f>J6532*'Usages industrie'!$P30*(1+'Usages industrie'!$Q30)^(J$6500-$D$6500)/1000</f>
        <v>0</v>
      </c>
      <c r="K6583" s="223">
        <f>K6532*'Usages industrie'!$P30*(1+'Usages industrie'!$Q30)^(K$6500-$D$6500)/1000</f>
        <v>0</v>
      </c>
      <c r="L6583" s="223">
        <f>L6532*'Usages industrie'!$P30*(1+'Usages industrie'!$Q30)^(L$6500-$D$6500)/1000</f>
        <v>0</v>
      </c>
      <c r="M6583" s="223">
        <f>M6532*'Usages industrie'!$P30*(1+'Usages industrie'!$Q30)^(M$6500-$D$6500)/1000</f>
        <v>0</v>
      </c>
      <c r="N6583" s="223">
        <f>N6532*'Usages industrie'!$P30*(1+'Usages industrie'!$Q30)^(N$6500-$D$6500)/1000</f>
        <v>0</v>
      </c>
      <c r="O6583" s="223">
        <f>O6532*'Usages industrie'!$P30*(1+'Usages industrie'!$Q30)^(O$6500-$D$6500)/1000</f>
        <v>0</v>
      </c>
      <c r="P6583" s="223">
        <f>P6532*'Usages industrie'!$P30*(1+'Usages industrie'!$Q30)^(P$6500-$D$6500)/1000</f>
        <v>0</v>
      </c>
      <c r="Q6583" s="223">
        <f>Q6532*'Usages industrie'!$P30*(1+'Usages industrie'!$Q30)^(Q$6500-$D$6500)/1000</f>
        <v>0</v>
      </c>
      <c r="R6583" s="223">
        <f>R6532*'Usages industrie'!$P30*(1+'Usages industrie'!$Q30)^(R$6500-$D$6500)/1000</f>
        <v>0</v>
      </c>
    </row>
    <row r="6584" spans="1:18" hidden="1" outlineLevel="2" x14ac:dyDescent="0.25">
      <c r="A6584" s="222" t="str">
        <f>'Usages industrie'!A31</f>
        <v>Usage industriel n°28</v>
      </c>
      <c r="B6584" s="222" t="s">
        <v>645</v>
      </c>
      <c r="C6584" s="222"/>
      <c r="D6584" s="223">
        <f>D6533*'Usages industrie'!$P31*(1+'Usages industrie'!$Q31)^(D$6500-$D$6500)/1000</f>
        <v>0</v>
      </c>
      <c r="E6584" s="223">
        <f>E6533*'Usages industrie'!$P31*(1+'Usages industrie'!$Q31)^(E$6500-$D$6500)/1000</f>
        <v>0</v>
      </c>
      <c r="F6584" s="223">
        <f>F6533*'Usages industrie'!$P31*(1+'Usages industrie'!$Q31)^(F$6500-$D$6500)/1000</f>
        <v>0</v>
      </c>
      <c r="G6584" s="223">
        <f>G6533*'Usages industrie'!$P31*(1+'Usages industrie'!$Q31)^(G$6500-$D$6500)/1000</f>
        <v>0</v>
      </c>
      <c r="H6584" s="223">
        <f>H6533*'Usages industrie'!$P31*(1+'Usages industrie'!$Q31)^(H$6500-$D$6500)/1000</f>
        <v>0</v>
      </c>
      <c r="I6584" s="223">
        <f>I6533*'Usages industrie'!$P31*(1+'Usages industrie'!$Q31)^(I$6500-$D$6500)/1000</f>
        <v>0</v>
      </c>
      <c r="J6584" s="223">
        <f>J6533*'Usages industrie'!$P31*(1+'Usages industrie'!$Q31)^(J$6500-$D$6500)/1000</f>
        <v>0</v>
      </c>
      <c r="K6584" s="223">
        <f>K6533*'Usages industrie'!$P31*(1+'Usages industrie'!$Q31)^(K$6500-$D$6500)/1000</f>
        <v>0</v>
      </c>
      <c r="L6584" s="223">
        <f>L6533*'Usages industrie'!$P31*(1+'Usages industrie'!$Q31)^(L$6500-$D$6500)/1000</f>
        <v>0</v>
      </c>
      <c r="M6584" s="223">
        <f>M6533*'Usages industrie'!$P31*(1+'Usages industrie'!$Q31)^(M$6500-$D$6500)/1000</f>
        <v>0</v>
      </c>
      <c r="N6584" s="223">
        <f>N6533*'Usages industrie'!$P31*(1+'Usages industrie'!$Q31)^(N$6500-$D$6500)/1000</f>
        <v>0</v>
      </c>
      <c r="O6584" s="223">
        <f>O6533*'Usages industrie'!$P31*(1+'Usages industrie'!$Q31)^(O$6500-$D$6500)/1000</f>
        <v>0</v>
      </c>
      <c r="P6584" s="223">
        <f>P6533*'Usages industrie'!$P31*(1+'Usages industrie'!$Q31)^(P$6500-$D$6500)/1000</f>
        <v>0</v>
      </c>
      <c r="Q6584" s="223">
        <f>Q6533*'Usages industrie'!$P31*(1+'Usages industrie'!$Q31)^(Q$6500-$D$6500)/1000</f>
        <v>0</v>
      </c>
      <c r="R6584" s="223">
        <f>R6533*'Usages industrie'!$P31*(1+'Usages industrie'!$Q31)^(R$6500-$D$6500)/1000</f>
        <v>0</v>
      </c>
    </row>
    <row r="6585" spans="1:18" hidden="1" outlineLevel="2" x14ac:dyDescent="0.25">
      <c r="A6585" s="222" t="str">
        <f>'Usages industrie'!A32</f>
        <v>Usage industriel n°29</v>
      </c>
      <c r="B6585" s="222" t="s">
        <v>645</v>
      </c>
      <c r="C6585" s="222"/>
      <c r="D6585" s="223">
        <f>D6534*'Usages industrie'!$P32*(1+'Usages industrie'!$Q32)^(D$6500-$D$6500)/1000</f>
        <v>0</v>
      </c>
      <c r="E6585" s="223">
        <f>E6534*'Usages industrie'!$P32*(1+'Usages industrie'!$Q32)^(E$6500-$D$6500)/1000</f>
        <v>0</v>
      </c>
      <c r="F6585" s="223">
        <f>F6534*'Usages industrie'!$P32*(1+'Usages industrie'!$Q32)^(F$6500-$D$6500)/1000</f>
        <v>0</v>
      </c>
      <c r="G6585" s="223">
        <f>G6534*'Usages industrie'!$P32*(1+'Usages industrie'!$Q32)^(G$6500-$D$6500)/1000</f>
        <v>0</v>
      </c>
      <c r="H6585" s="223">
        <f>H6534*'Usages industrie'!$P32*(1+'Usages industrie'!$Q32)^(H$6500-$D$6500)/1000</f>
        <v>0</v>
      </c>
      <c r="I6585" s="223">
        <f>I6534*'Usages industrie'!$P32*(1+'Usages industrie'!$Q32)^(I$6500-$D$6500)/1000</f>
        <v>0</v>
      </c>
      <c r="J6585" s="223">
        <f>J6534*'Usages industrie'!$P32*(1+'Usages industrie'!$Q32)^(J$6500-$D$6500)/1000</f>
        <v>0</v>
      </c>
      <c r="K6585" s="223">
        <f>K6534*'Usages industrie'!$P32*(1+'Usages industrie'!$Q32)^(K$6500-$D$6500)/1000</f>
        <v>0</v>
      </c>
      <c r="L6585" s="223">
        <f>L6534*'Usages industrie'!$P32*(1+'Usages industrie'!$Q32)^(L$6500-$D$6500)/1000</f>
        <v>0</v>
      </c>
      <c r="M6585" s="223">
        <f>M6534*'Usages industrie'!$P32*(1+'Usages industrie'!$Q32)^(M$6500-$D$6500)/1000</f>
        <v>0</v>
      </c>
      <c r="N6585" s="223">
        <f>N6534*'Usages industrie'!$P32*(1+'Usages industrie'!$Q32)^(N$6500-$D$6500)/1000</f>
        <v>0</v>
      </c>
      <c r="O6585" s="223">
        <f>O6534*'Usages industrie'!$P32*(1+'Usages industrie'!$Q32)^(O$6500-$D$6500)/1000</f>
        <v>0</v>
      </c>
      <c r="P6585" s="223">
        <f>P6534*'Usages industrie'!$P32*(1+'Usages industrie'!$Q32)^(P$6500-$D$6500)/1000</f>
        <v>0</v>
      </c>
      <c r="Q6585" s="223">
        <f>Q6534*'Usages industrie'!$P32*(1+'Usages industrie'!$Q32)^(Q$6500-$D$6500)/1000</f>
        <v>0</v>
      </c>
      <c r="R6585" s="223">
        <f>R6534*'Usages industrie'!$P32*(1+'Usages industrie'!$Q32)^(R$6500-$D$6500)/1000</f>
        <v>0</v>
      </c>
    </row>
    <row r="6586" spans="1:18" hidden="1" outlineLevel="2" x14ac:dyDescent="0.25">
      <c r="A6586" s="222" t="str">
        <f>'Usages industrie'!A33</f>
        <v>Usage industriel n°30</v>
      </c>
      <c r="B6586" s="222" t="s">
        <v>645</v>
      </c>
      <c r="C6586" s="222"/>
      <c r="D6586" s="223">
        <f>D6535*'Usages industrie'!$P33*(1+'Usages industrie'!$Q33)^(D$6500-$D$6500)/1000</f>
        <v>0</v>
      </c>
      <c r="E6586" s="223">
        <f>E6535*'Usages industrie'!$P33*(1+'Usages industrie'!$Q33)^(E$6500-$D$6500)/1000</f>
        <v>0</v>
      </c>
      <c r="F6586" s="223">
        <f>F6535*'Usages industrie'!$P33*(1+'Usages industrie'!$Q33)^(F$6500-$D$6500)/1000</f>
        <v>0</v>
      </c>
      <c r="G6586" s="223">
        <f>G6535*'Usages industrie'!$P33*(1+'Usages industrie'!$Q33)^(G$6500-$D$6500)/1000</f>
        <v>0</v>
      </c>
      <c r="H6586" s="223">
        <f>H6535*'Usages industrie'!$P33*(1+'Usages industrie'!$Q33)^(H$6500-$D$6500)/1000</f>
        <v>0</v>
      </c>
      <c r="I6586" s="223">
        <f>I6535*'Usages industrie'!$P33*(1+'Usages industrie'!$Q33)^(I$6500-$D$6500)/1000</f>
        <v>0</v>
      </c>
      <c r="J6586" s="223">
        <f>J6535*'Usages industrie'!$P33*(1+'Usages industrie'!$Q33)^(J$6500-$D$6500)/1000</f>
        <v>0</v>
      </c>
      <c r="K6586" s="223">
        <f>K6535*'Usages industrie'!$P33*(1+'Usages industrie'!$Q33)^(K$6500-$D$6500)/1000</f>
        <v>0</v>
      </c>
      <c r="L6586" s="223">
        <f>L6535*'Usages industrie'!$P33*(1+'Usages industrie'!$Q33)^(L$6500-$D$6500)/1000</f>
        <v>0</v>
      </c>
      <c r="M6586" s="223">
        <f>M6535*'Usages industrie'!$P33*(1+'Usages industrie'!$Q33)^(M$6500-$D$6500)/1000</f>
        <v>0</v>
      </c>
      <c r="N6586" s="223">
        <f>N6535*'Usages industrie'!$P33*(1+'Usages industrie'!$Q33)^(N$6500-$D$6500)/1000</f>
        <v>0</v>
      </c>
      <c r="O6586" s="223">
        <f>O6535*'Usages industrie'!$P33*(1+'Usages industrie'!$Q33)^(O$6500-$D$6500)/1000</f>
        <v>0</v>
      </c>
      <c r="P6586" s="223">
        <f>P6535*'Usages industrie'!$P33*(1+'Usages industrie'!$Q33)^(P$6500-$D$6500)/1000</f>
        <v>0</v>
      </c>
      <c r="Q6586" s="223">
        <f>Q6535*'Usages industrie'!$P33*(1+'Usages industrie'!$Q33)^(Q$6500-$D$6500)/1000</f>
        <v>0</v>
      </c>
      <c r="R6586" s="223">
        <f>R6535*'Usages industrie'!$P33*(1+'Usages industrie'!$Q33)^(R$6500-$D$6500)/1000</f>
        <v>0</v>
      </c>
    </row>
    <row r="6587" spans="1:18" hidden="1" outlineLevel="2" x14ac:dyDescent="0.25">
      <c r="A6587" s="222" t="str">
        <f>'Usages industrie'!A34</f>
        <v>Usage industriel n°31</v>
      </c>
      <c r="B6587" s="222" t="s">
        <v>645</v>
      </c>
      <c r="C6587" s="222"/>
      <c r="D6587" s="223">
        <f>D6536*'Usages industrie'!$P34*(1+'Usages industrie'!$Q34)^(D$6500-$D$6500)/1000</f>
        <v>0</v>
      </c>
      <c r="E6587" s="223">
        <f>E6536*'Usages industrie'!$P34*(1+'Usages industrie'!$Q34)^(E$6500-$D$6500)/1000</f>
        <v>0</v>
      </c>
      <c r="F6587" s="223">
        <f>F6536*'Usages industrie'!$P34*(1+'Usages industrie'!$Q34)^(F$6500-$D$6500)/1000</f>
        <v>0</v>
      </c>
      <c r="G6587" s="223">
        <f>G6536*'Usages industrie'!$P34*(1+'Usages industrie'!$Q34)^(G$6500-$D$6500)/1000</f>
        <v>0</v>
      </c>
      <c r="H6587" s="223">
        <f>H6536*'Usages industrie'!$P34*(1+'Usages industrie'!$Q34)^(H$6500-$D$6500)/1000</f>
        <v>0</v>
      </c>
      <c r="I6587" s="223">
        <f>I6536*'Usages industrie'!$P34*(1+'Usages industrie'!$Q34)^(I$6500-$D$6500)/1000</f>
        <v>0</v>
      </c>
      <c r="J6587" s="223">
        <f>J6536*'Usages industrie'!$P34*(1+'Usages industrie'!$Q34)^(J$6500-$D$6500)/1000</f>
        <v>0</v>
      </c>
      <c r="K6587" s="223">
        <f>K6536*'Usages industrie'!$P34*(1+'Usages industrie'!$Q34)^(K$6500-$D$6500)/1000</f>
        <v>0</v>
      </c>
      <c r="L6587" s="223">
        <f>L6536*'Usages industrie'!$P34*(1+'Usages industrie'!$Q34)^(L$6500-$D$6500)/1000</f>
        <v>0</v>
      </c>
      <c r="M6587" s="223">
        <f>M6536*'Usages industrie'!$P34*(1+'Usages industrie'!$Q34)^(M$6500-$D$6500)/1000</f>
        <v>0</v>
      </c>
      <c r="N6587" s="223">
        <f>N6536*'Usages industrie'!$P34*(1+'Usages industrie'!$Q34)^(N$6500-$D$6500)/1000</f>
        <v>0</v>
      </c>
      <c r="O6587" s="223">
        <f>O6536*'Usages industrie'!$P34*(1+'Usages industrie'!$Q34)^(O$6500-$D$6500)/1000</f>
        <v>0</v>
      </c>
      <c r="P6587" s="223">
        <f>P6536*'Usages industrie'!$P34*(1+'Usages industrie'!$Q34)^(P$6500-$D$6500)/1000</f>
        <v>0</v>
      </c>
      <c r="Q6587" s="223">
        <f>Q6536*'Usages industrie'!$P34*(1+'Usages industrie'!$Q34)^(Q$6500-$D$6500)/1000</f>
        <v>0</v>
      </c>
      <c r="R6587" s="223">
        <f>R6536*'Usages industrie'!$P34*(1+'Usages industrie'!$Q34)^(R$6500-$D$6500)/1000</f>
        <v>0</v>
      </c>
    </row>
    <row r="6588" spans="1:18" hidden="1" outlineLevel="2" x14ac:dyDescent="0.25">
      <c r="A6588" s="222" t="str">
        <f>'Usages industrie'!A35</f>
        <v>Usage industriel n°32</v>
      </c>
      <c r="B6588" s="222" t="s">
        <v>645</v>
      </c>
      <c r="C6588" s="222"/>
      <c r="D6588" s="223">
        <f>D6537*'Usages industrie'!$P35*(1+'Usages industrie'!$Q35)^(D$6500-$D$6500)/1000</f>
        <v>0</v>
      </c>
      <c r="E6588" s="223">
        <f>E6537*'Usages industrie'!$P35*(1+'Usages industrie'!$Q35)^(E$6500-$D$6500)/1000</f>
        <v>0</v>
      </c>
      <c r="F6588" s="223">
        <f>F6537*'Usages industrie'!$P35*(1+'Usages industrie'!$Q35)^(F$6500-$D$6500)/1000</f>
        <v>0</v>
      </c>
      <c r="G6588" s="223">
        <f>G6537*'Usages industrie'!$P35*(1+'Usages industrie'!$Q35)^(G$6500-$D$6500)/1000</f>
        <v>0</v>
      </c>
      <c r="H6588" s="223">
        <f>H6537*'Usages industrie'!$P35*(1+'Usages industrie'!$Q35)^(H$6500-$D$6500)/1000</f>
        <v>0</v>
      </c>
      <c r="I6588" s="223">
        <f>I6537*'Usages industrie'!$P35*(1+'Usages industrie'!$Q35)^(I$6500-$D$6500)/1000</f>
        <v>0</v>
      </c>
      <c r="J6588" s="223">
        <f>J6537*'Usages industrie'!$P35*(1+'Usages industrie'!$Q35)^(J$6500-$D$6500)/1000</f>
        <v>0</v>
      </c>
      <c r="K6588" s="223">
        <f>K6537*'Usages industrie'!$P35*(1+'Usages industrie'!$Q35)^(K$6500-$D$6500)/1000</f>
        <v>0</v>
      </c>
      <c r="L6588" s="223">
        <f>L6537*'Usages industrie'!$P35*(1+'Usages industrie'!$Q35)^(L$6500-$D$6500)/1000</f>
        <v>0</v>
      </c>
      <c r="M6588" s="223">
        <f>M6537*'Usages industrie'!$P35*(1+'Usages industrie'!$Q35)^(M$6500-$D$6500)/1000</f>
        <v>0</v>
      </c>
      <c r="N6588" s="223">
        <f>N6537*'Usages industrie'!$P35*(1+'Usages industrie'!$Q35)^(N$6500-$D$6500)/1000</f>
        <v>0</v>
      </c>
      <c r="O6588" s="223">
        <f>O6537*'Usages industrie'!$P35*(1+'Usages industrie'!$Q35)^(O$6500-$D$6500)/1000</f>
        <v>0</v>
      </c>
      <c r="P6588" s="223">
        <f>P6537*'Usages industrie'!$P35*(1+'Usages industrie'!$Q35)^(P$6500-$D$6500)/1000</f>
        <v>0</v>
      </c>
      <c r="Q6588" s="223">
        <f>Q6537*'Usages industrie'!$P35*(1+'Usages industrie'!$Q35)^(Q$6500-$D$6500)/1000</f>
        <v>0</v>
      </c>
      <c r="R6588" s="223">
        <f>R6537*'Usages industrie'!$P35*(1+'Usages industrie'!$Q35)^(R$6500-$D$6500)/1000</f>
        <v>0</v>
      </c>
    </row>
    <row r="6589" spans="1:18" hidden="1" outlineLevel="2" x14ac:dyDescent="0.25">
      <c r="A6589" s="222" t="str">
        <f>'Usages industrie'!A36</f>
        <v>Usage industriel n°33</v>
      </c>
      <c r="B6589" s="222" t="s">
        <v>645</v>
      </c>
      <c r="C6589" s="222"/>
      <c r="D6589" s="223">
        <f>D6538*'Usages industrie'!$P36*(1+'Usages industrie'!$Q36)^(D$6500-$D$6500)/1000</f>
        <v>0</v>
      </c>
      <c r="E6589" s="223">
        <f>E6538*'Usages industrie'!$P36*(1+'Usages industrie'!$Q36)^(E$6500-$D$6500)/1000</f>
        <v>0</v>
      </c>
      <c r="F6589" s="223">
        <f>F6538*'Usages industrie'!$P36*(1+'Usages industrie'!$Q36)^(F$6500-$D$6500)/1000</f>
        <v>0</v>
      </c>
      <c r="G6589" s="223">
        <f>G6538*'Usages industrie'!$P36*(1+'Usages industrie'!$Q36)^(G$6500-$D$6500)/1000</f>
        <v>0</v>
      </c>
      <c r="H6589" s="223">
        <f>H6538*'Usages industrie'!$P36*(1+'Usages industrie'!$Q36)^(H$6500-$D$6500)/1000</f>
        <v>0</v>
      </c>
      <c r="I6589" s="223">
        <f>I6538*'Usages industrie'!$P36*(1+'Usages industrie'!$Q36)^(I$6500-$D$6500)/1000</f>
        <v>0</v>
      </c>
      <c r="J6589" s="223">
        <f>J6538*'Usages industrie'!$P36*(1+'Usages industrie'!$Q36)^(J$6500-$D$6500)/1000</f>
        <v>0</v>
      </c>
      <c r="K6589" s="223">
        <f>K6538*'Usages industrie'!$P36*(1+'Usages industrie'!$Q36)^(K$6500-$D$6500)/1000</f>
        <v>0</v>
      </c>
      <c r="L6589" s="223">
        <f>L6538*'Usages industrie'!$P36*(1+'Usages industrie'!$Q36)^(L$6500-$D$6500)/1000</f>
        <v>0</v>
      </c>
      <c r="M6589" s="223">
        <f>M6538*'Usages industrie'!$P36*(1+'Usages industrie'!$Q36)^(M$6500-$D$6500)/1000</f>
        <v>0</v>
      </c>
      <c r="N6589" s="223">
        <f>N6538*'Usages industrie'!$P36*(1+'Usages industrie'!$Q36)^(N$6500-$D$6500)/1000</f>
        <v>0</v>
      </c>
      <c r="O6589" s="223">
        <f>O6538*'Usages industrie'!$P36*(1+'Usages industrie'!$Q36)^(O$6500-$D$6500)/1000</f>
        <v>0</v>
      </c>
      <c r="P6589" s="223">
        <f>P6538*'Usages industrie'!$P36*(1+'Usages industrie'!$Q36)^(P$6500-$D$6500)/1000</f>
        <v>0</v>
      </c>
      <c r="Q6589" s="223">
        <f>Q6538*'Usages industrie'!$P36*(1+'Usages industrie'!$Q36)^(Q$6500-$D$6500)/1000</f>
        <v>0</v>
      </c>
      <c r="R6589" s="223">
        <f>R6538*'Usages industrie'!$P36*(1+'Usages industrie'!$Q36)^(R$6500-$D$6500)/1000</f>
        <v>0</v>
      </c>
    </row>
    <row r="6590" spans="1:18" hidden="1" outlineLevel="2" x14ac:dyDescent="0.25">
      <c r="A6590" s="222" t="str">
        <f>'Usages industrie'!A37</f>
        <v>Usage industriel n°34</v>
      </c>
      <c r="B6590" s="222" t="s">
        <v>645</v>
      </c>
      <c r="C6590" s="222"/>
      <c r="D6590" s="223">
        <f>D6539*'Usages industrie'!$P37*(1+'Usages industrie'!$Q37)^(D$6500-$D$6500)/1000</f>
        <v>0</v>
      </c>
      <c r="E6590" s="223">
        <f>E6539*'Usages industrie'!$P37*(1+'Usages industrie'!$Q37)^(E$6500-$D$6500)/1000</f>
        <v>0</v>
      </c>
      <c r="F6590" s="223">
        <f>F6539*'Usages industrie'!$P37*(1+'Usages industrie'!$Q37)^(F$6500-$D$6500)/1000</f>
        <v>0</v>
      </c>
      <c r="G6590" s="223">
        <f>G6539*'Usages industrie'!$P37*(1+'Usages industrie'!$Q37)^(G$6500-$D$6500)/1000</f>
        <v>0</v>
      </c>
      <c r="H6590" s="223">
        <f>H6539*'Usages industrie'!$P37*(1+'Usages industrie'!$Q37)^(H$6500-$D$6500)/1000</f>
        <v>0</v>
      </c>
      <c r="I6590" s="223">
        <f>I6539*'Usages industrie'!$P37*(1+'Usages industrie'!$Q37)^(I$6500-$D$6500)/1000</f>
        <v>0</v>
      </c>
      <c r="J6590" s="223">
        <f>J6539*'Usages industrie'!$P37*(1+'Usages industrie'!$Q37)^(J$6500-$D$6500)/1000</f>
        <v>0</v>
      </c>
      <c r="K6590" s="223">
        <f>K6539*'Usages industrie'!$P37*(1+'Usages industrie'!$Q37)^(K$6500-$D$6500)/1000</f>
        <v>0</v>
      </c>
      <c r="L6590" s="223">
        <f>L6539*'Usages industrie'!$P37*(1+'Usages industrie'!$Q37)^(L$6500-$D$6500)/1000</f>
        <v>0</v>
      </c>
      <c r="M6590" s="223">
        <f>M6539*'Usages industrie'!$P37*(1+'Usages industrie'!$Q37)^(M$6500-$D$6500)/1000</f>
        <v>0</v>
      </c>
      <c r="N6590" s="223">
        <f>N6539*'Usages industrie'!$P37*(1+'Usages industrie'!$Q37)^(N$6500-$D$6500)/1000</f>
        <v>0</v>
      </c>
      <c r="O6590" s="223">
        <f>O6539*'Usages industrie'!$P37*(1+'Usages industrie'!$Q37)^(O$6500-$D$6500)/1000</f>
        <v>0</v>
      </c>
      <c r="P6590" s="223">
        <f>P6539*'Usages industrie'!$P37*(1+'Usages industrie'!$Q37)^(P$6500-$D$6500)/1000</f>
        <v>0</v>
      </c>
      <c r="Q6590" s="223">
        <f>Q6539*'Usages industrie'!$P37*(1+'Usages industrie'!$Q37)^(Q$6500-$D$6500)/1000</f>
        <v>0</v>
      </c>
      <c r="R6590" s="223">
        <f>R6539*'Usages industrie'!$P37*(1+'Usages industrie'!$Q37)^(R$6500-$D$6500)/1000</f>
        <v>0</v>
      </c>
    </row>
    <row r="6591" spans="1:18" hidden="1" outlineLevel="2" x14ac:dyDescent="0.25">
      <c r="A6591" s="222" t="str">
        <f>'Usages industrie'!A38</f>
        <v>Usage industriel n°35</v>
      </c>
      <c r="B6591" s="222" t="s">
        <v>645</v>
      </c>
      <c r="C6591" s="222"/>
      <c r="D6591" s="223">
        <f>D6540*'Usages industrie'!$P38*(1+'Usages industrie'!$Q38)^(D$6500-$D$6500)/1000</f>
        <v>0</v>
      </c>
      <c r="E6591" s="223">
        <f>E6540*'Usages industrie'!$P38*(1+'Usages industrie'!$Q38)^(E$6500-$D$6500)/1000</f>
        <v>0</v>
      </c>
      <c r="F6591" s="223">
        <f>F6540*'Usages industrie'!$P38*(1+'Usages industrie'!$Q38)^(F$6500-$D$6500)/1000</f>
        <v>0</v>
      </c>
      <c r="G6591" s="223">
        <f>G6540*'Usages industrie'!$P38*(1+'Usages industrie'!$Q38)^(G$6500-$D$6500)/1000</f>
        <v>0</v>
      </c>
      <c r="H6591" s="223">
        <f>H6540*'Usages industrie'!$P38*(1+'Usages industrie'!$Q38)^(H$6500-$D$6500)/1000</f>
        <v>0</v>
      </c>
      <c r="I6591" s="223">
        <f>I6540*'Usages industrie'!$P38*(1+'Usages industrie'!$Q38)^(I$6500-$D$6500)/1000</f>
        <v>0</v>
      </c>
      <c r="J6591" s="223">
        <f>J6540*'Usages industrie'!$P38*(1+'Usages industrie'!$Q38)^(J$6500-$D$6500)/1000</f>
        <v>0</v>
      </c>
      <c r="K6591" s="223">
        <f>K6540*'Usages industrie'!$P38*(1+'Usages industrie'!$Q38)^(K$6500-$D$6500)/1000</f>
        <v>0</v>
      </c>
      <c r="L6591" s="223">
        <f>L6540*'Usages industrie'!$P38*(1+'Usages industrie'!$Q38)^(L$6500-$D$6500)/1000</f>
        <v>0</v>
      </c>
      <c r="M6591" s="223">
        <f>M6540*'Usages industrie'!$P38*(1+'Usages industrie'!$Q38)^(M$6500-$D$6500)/1000</f>
        <v>0</v>
      </c>
      <c r="N6591" s="223">
        <f>N6540*'Usages industrie'!$P38*(1+'Usages industrie'!$Q38)^(N$6500-$D$6500)/1000</f>
        <v>0</v>
      </c>
      <c r="O6591" s="223">
        <f>O6540*'Usages industrie'!$P38*(1+'Usages industrie'!$Q38)^(O$6500-$D$6500)/1000</f>
        <v>0</v>
      </c>
      <c r="P6591" s="223">
        <f>P6540*'Usages industrie'!$P38*(1+'Usages industrie'!$Q38)^(P$6500-$D$6500)/1000</f>
        <v>0</v>
      </c>
      <c r="Q6591" s="223">
        <f>Q6540*'Usages industrie'!$P38*(1+'Usages industrie'!$Q38)^(Q$6500-$D$6500)/1000</f>
        <v>0</v>
      </c>
      <c r="R6591" s="223">
        <f>R6540*'Usages industrie'!$P38*(1+'Usages industrie'!$Q38)^(R$6500-$D$6500)/1000</f>
        <v>0</v>
      </c>
    </row>
    <row r="6592" spans="1:18" hidden="1" outlineLevel="2" x14ac:dyDescent="0.25">
      <c r="A6592" s="222" t="str">
        <f>'Usages industrie'!A39</f>
        <v>Usage industriel n°36</v>
      </c>
      <c r="B6592" s="222" t="s">
        <v>645</v>
      </c>
      <c r="C6592" s="222"/>
      <c r="D6592" s="223">
        <f>D6541*'Usages industrie'!$P39*(1+'Usages industrie'!$Q39)^(D$6500-$D$6500)/1000</f>
        <v>0</v>
      </c>
      <c r="E6592" s="223">
        <f>E6541*'Usages industrie'!$P39*(1+'Usages industrie'!$Q39)^(E$6500-$D$6500)/1000</f>
        <v>0</v>
      </c>
      <c r="F6592" s="223">
        <f>F6541*'Usages industrie'!$P39*(1+'Usages industrie'!$Q39)^(F$6500-$D$6500)/1000</f>
        <v>0</v>
      </c>
      <c r="G6592" s="223">
        <f>G6541*'Usages industrie'!$P39*(1+'Usages industrie'!$Q39)^(G$6500-$D$6500)/1000</f>
        <v>0</v>
      </c>
      <c r="H6592" s="223">
        <f>H6541*'Usages industrie'!$P39*(1+'Usages industrie'!$Q39)^(H$6500-$D$6500)/1000</f>
        <v>0</v>
      </c>
      <c r="I6592" s="223">
        <f>I6541*'Usages industrie'!$P39*(1+'Usages industrie'!$Q39)^(I$6500-$D$6500)/1000</f>
        <v>0</v>
      </c>
      <c r="J6592" s="223">
        <f>J6541*'Usages industrie'!$P39*(1+'Usages industrie'!$Q39)^(J$6500-$D$6500)/1000</f>
        <v>0</v>
      </c>
      <c r="K6592" s="223">
        <f>K6541*'Usages industrie'!$P39*(1+'Usages industrie'!$Q39)^(K$6500-$D$6500)/1000</f>
        <v>0</v>
      </c>
      <c r="L6592" s="223">
        <f>L6541*'Usages industrie'!$P39*(1+'Usages industrie'!$Q39)^(L$6500-$D$6500)/1000</f>
        <v>0</v>
      </c>
      <c r="M6592" s="223">
        <f>M6541*'Usages industrie'!$P39*(1+'Usages industrie'!$Q39)^(M$6500-$D$6500)/1000</f>
        <v>0</v>
      </c>
      <c r="N6592" s="223">
        <f>N6541*'Usages industrie'!$P39*(1+'Usages industrie'!$Q39)^(N$6500-$D$6500)/1000</f>
        <v>0</v>
      </c>
      <c r="O6592" s="223">
        <f>O6541*'Usages industrie'!$P39*(1+'Usages industrie'!$Q39)^(O$6500-$D$6500)/1000</f>
        <v>0</v>
      </c>
      <c r="P6592" s="223">
        <f>P6541*'Usages industrie'!$P39*(1+'Usages industrie'!$Q39)^(P$6500-$D$6500)/1000</f>
        <v>0</v>
      </c>
      <c r="Q6592" s="223">
        <f>Q6541*'Usages industrie'!$P39*(1+'Usages industrie'!$Q39)^(Q$6500-$D$6500)/1000</f>
        <v>0</v>
      </c>
      <c r="R6592" s="223">
        <f>R6541*'Usages industrie'!$P39*(1+'Usages industrie'!$Q39)^(R$6500-$D$6500)/1000</f>
        <v>0</v>
      </c>
    </row>
    <row r="6593" spans="1:18" hidden="1" outlineLevel="2" x14ac:dyDescent="0.25">
      <c r="A6593" s="222" t="str">
        <f>'Usages industrie'!A40</f>
        <v>Usage industriel n°37</v>
      </c>
      <c r="B6593" s="222" t="s">
        <v>645</v>
      </c>
      <c r="C6593" s="222"/>
      <c r="D6593" s="223">
        <f>D6542*'Usages industrie'!$P40*(1+'Usages industrie'!$Q40)^(D$6500-$D$6500)/1000</f>
        <v>0</v>
      </c>
      <c r="E6593" s="223">
        <f>E6542*'Usages industrie'!$P40*(1+'Usages industrie'!$Q40)^(E$6500-$D$6500)/1000</f>
        <v>0</v>
      </c>
      <c r="F6593" s="223">
        <f>F6542*'Usages industrie'!$P40*(1+'Usages industrie'!$Q40)^(F$6500-$D$6500)/1000</f>
        <v>0</v>
      </c>
      <c r="G6593" s="223">
        <f>G6542*'Usages industrie'!$P40*(1+'Usages industrie'!$Q40)^(G$6500-$D$6500)/1000</f>
        <v>0</v>
      </c>
      <c r="H6593" s="223">
        <f>H6542*'Usages industrie'!$P40*(1+'Usages industrie'!$Q40)^(H$6500-$D$6500)/1000</f>
        <v>0</v>
      </c>
      <c r="I6593" s="223">
        <f>I6542*'Usages industrie'!$P40*(1+'Usages industrie'!$Q40)^(I$6500-$D$6500)/1000</f>
        <v>0</v>
      </c>
      <c r="J6593" s="223">
        <f>J6542*'Usages industrie'!$P40*(1+'Usages industrie'!$Q40)^(J$6500-$D$6500)/1000</f>
        <v>0</v>
      </c>
      <c r="K6593" s="223">
        <f>K6542*'Usages industrie'!$P40*(1+'Usages industrie'!$Q40)^(K$6500-$D$6500)/1000</f>
        <v>0</v>
      </c>
      <c r="L6593" s="223">
        <f>L6542*'Usages industrie'!$P40*(1+'Usages industrie'!$Q40)^(L$6500-$D$6500)/1000</f>
        <v>0</v>
      </c>
      <c r="M6593" s="223">
        <f>M6542*'Usages industrie'!$P40*(1+'Usages industrie'!$Q40)^(M$6500-$D$6500)/1000</f>
        <v>0</v>
      </c>
      <c r="N6593" s="223">
        <f>N6542*'Usages industrie'!$P40*(1+'Usages industrie'!$Q40)^(N$6500-$D$6500)/1000</f>
        <v>0</v>
      </c>
      <c r="O6593" s="223">
        <f>O6542*'Usages industrie'!$P40*(1+'Usages industrie'!$Q40)^(O$6500-$D$6500)/1000</f>
        <v>0</v>
      </c>
      <c r="P6593" s="223">
        <f>P6542*'Usages industrie'!$P40*(1+'Usages industrie'!$Q40)^(P$6500-$D$6500)/1000</f>
        <v>0</v>
      </c>
      <c r="Q6593" s="223">
        <f>Q6542*'Usages industrie'!$P40*(1+'Usages industrie'!$Q40)^(Q$6500-$D$6500)/1000</f>
        <v>0</v>
      </c>
      <c r="R6593" s="223">
        <f>R6542*'Usages industrie'!$P40*(1+'Usages industrie'!$Q40)^(R$6500-$D$6500)/1000</f>
        <v>0</v>
      </c>
    </row>
    <row r="6594" spans="1:18" hidden="1" outlineLevel="2" x14ac:dyDescent="0.25">
      <c r="A6594" s="222" t="str">
        <f>'Usages industrie'!A41</f>
        <v>Usage industriel n°38</v>
      </c>
      <c r="B6594" s="222" t="s">
        <v>645</v>
      </c>
      <c r="C6594" s="222"/>
      <c r="D6594" s="223">
        <f>D6543*'Usages industrie'!$P41*(1+'Usages industrie'!$Q41)^(D$6500-$D$6500)/1000</f>
        <v>0</v>
      </c>
      <c r="E6594" s="223">
        <f>E6543*'Usages industrie'!$P41*(1+'Usages industrie'!$Q41)^(E$6500-$D$6500)/1000</f>
        <v>0</v>
      </c>
      <c r="F6594" s="223">
        <f>F6543*'Usages industrie'!$P41*(1+'Usages industrie'!$Q41)^(F$6500-$D$6500)/1000</f>
        <v>0</v>
      </c>
      <c r="G6594" s="223">
        <f>G6543*'Usages industrie'!$P41*(1+'Usages industrie'!$Q41)^(G$6500-$D$6500)/1000</f>
        <v>0</v>
      </c>
      <c r="H6594" s="223">
        <f>H6543*'Usages industrie'!$P41*(1+'Usages industrie'!$Q41)^(H$6500-$D$6500)/1000</f>
        <v>0</v>
      </c>
      <c r="I6594" s="223">
        <f>I6543*'Usages industrie'!$P41*(1+'Usages industrie'!$Q41)^(I$6500-$D$6500)/1000</f>
        <v>0</v>
      </c>
      <c r="J6594" s="223">
        <f>J6543*'Usages industrie'!$P41*(1+'Usages industrie'!$Q41)^(J$6500-$D$6500)/1000</f>
        <v>0</v>
      </c>
      <c r="K6594" s="223">
        <f>K6543*'Usages industrie'!$P41*(1+'Usages industrie'!$Q41)^(K$6500-$D$6500)/1000</f>
        <v>0</v>
      </c>
      <c r="L6594" s="223">
        <f>L6543*'Usages industrie'!$P41*(1+'Usages industrie'!$Q41)^(L$6500-$D$6500)/1000</f>
        <v>0</v>
      </c>
      <c r="M6594" s="223">
        <f>M6543*'Usages industrie'!$P41*(1+'Usages industrie'!$Q41)^(M$6500-$D$6500)/1000</f>
        <v>0</v>
      </c>
      <c r="N6594" s="223">
        <f>N6543*'Usages industrie'!$P41*(1+'Usages industrie'!$Q41)^(N$6500-$D$6500)/1000</f>
        <v>0</v>
      </c>
      <c r="O6594" s="223">
        <f>O6543*'Usages industrie'!$P41*(1+'Usages industrie'!$Q41)^(O$6500-$D$6500)/1000</f>
        <v>0</v>
      </c>
      <c r="P6594" s="223">
        <f>P6543*'Usages industrie'!$P41*(1+'Usages industrie'!$Q41)^(P$6500-$D$6500)/1000</f>
        <v>0</v>
      </c>
      <c r="Q6594" s="223">
        <f>Q6543*'Usages industrie'!$P41*(1+'Usages industrie'!$Q41)^(Q$6500-$D$6500)/1000</f>
        <v>0</v>
      </c>
      <c r="R6594" s="223">
        <f>R6543*'Usages industrie'!$P41*(1+'Usages industrie'!$Q41)^(R$6500-$D$6500)/1000</f>
        <v>0</v>
      </c>
    </row>
    <row r="6595" spans="1:18" hidden="1" outlineLevel="2" x14ac:dyDescent="0.25">
      <c r="A6595" s="222" t="str">
        <f>'Usages industrie'!A42</f>
        <v>Usage industriel n°39</v>
      </c>
      <c r="B6595" s="222" t="s">
        <v>645</v>
      </c>
      <c r="C6595" s="222"/>
      <c r="D6595" s="223">
        <f>D6544*'Usages industrie'!$P42*(1+'Usages industrie'!$Q42)^(D$6500-$D$6500)/1000</f>
        <v>0</v>
      </c>
      <c r="E6595" s="223">
        <f>E6544*'Usages industrie'!$P42*(1+'Usages industrie'!$Q42)^(E$6500-$D$6500)/1000</f>
        <v>0</v>
      </c>
      <c r="F6595" s="223">
        <f>F6544*'Usages industrie'!$P42*(1+'Usages industrie'!$Q42)^(F$6500-$D$6500)/1000</f>
        <v>0</v>
      </c>
      <c r="G6595" s="223">
        <f>G6544*'Usages industrie'!$P42*(1+'Usages industrie'!$Q42)^(G$6500-$D$6500)/1000</f>
        <v>0</v>
      </c>
      <c r="H6595" s="223">
        <f>H6544*'Usages industrie'!$P42*(1+'Usages industrie'!$Q42)^(H$6500-$D$6500)/1000</f>
        <v>0</v>
      </c>
      <c r="I6595" s="223">
        <f>I6544*'Usages industrie'!$P42*(1+'Usages industrie'!$Q42)^(I$6500-$D$6500)/1000</f>
        <v>0</v>
      </c>
      <c r="J6595" s="223">
        <f>J6544*'Usages industrie'!$P42*(1+'Usages industrie'!$Q42)^(J$6500-$D$6500)/1000</f>
        <v>0</v>
      </c>
      <c r="K6595" s="223">
        <f>K6544*'Usages industrie'!$P42*(1+'Usages industrie'!$Q42)^(K$6500-$D$6500)/1000</f>
        <v>0</v>
      </c>
      <c r="L6595" s="223">
        <f>L6544*'Usages industrie'!$P42*(1+'Usages industrie'!$Q42)^(L$6500-$D$6500)/1000</f>
        <v>0</v>
      </c>
      <c r="M6595" s="223">
        <f>M6544*'Usages industrie'!$P42*(1+'Usages industrie'!$Q42)^(M$6500-$D$6500)/1000</f>
        <v>0</v>
      </c>
      <c r="N6595" s="223">
        <f>N6544*'Usages industrie'!$P42*(1+'Usages industrie'!$Q42)^(N$6500-$D$6500)/1000</f>
        <v>0</v>
      </c>
      <c r="O6595" s="223">
        <f>O6544*'Usages industrie'!$P42*(1+'Usages industrie'!$Q42)^(O$6500-$D$6500)/1000</f>
        <v>0</v>
      </c>
      <c r="P6595" s="223">
        <f>P6544*'Usages industrie'!$P42*(1+'Usages industrie'!$Q42)^(P$6500-$D$6500)/1000</f>
        <v>0</v>
      </c>
      <c r="Q6595" s="223">
        <f>Q6544*'Usages industrie'!$P42*(1+'Usages industrie'!$Q42)^(Q$6500-$D$6500)/1000</f>
        <v>0</v>
      </c>
      <c r="R6595" s="223">
        <f>R6544*'Usages industrie'!$P42*(1+'Usages industrie'!$Q42)^(R$6500-$D$6500)/1000</f>
        <v>0</v>
      </c>
    </row>
    <row r="6596" spans="1:18" hidden="1" outlineLevel="2" x14ac:dyDescent="0.25">
      <c r="A6596" s="222" t="str">
        <f>'Usages industrie'!A43</f>
        <v>Usage industriel n°40</v>
      </c>
      <c r="B6596" s="222" t="s">
        <v>645</v>
      </c>
      <c r="C6596" s="222"/>
      <c r="D6596" s="223">
        <f>D6545*'Usages industrie'!$P43*(1+'Usages industrie'!$Q43)^(D$6500-$D$6500)/1000</f>
        <v>0</v>
      </c>
      <c r="E6596" s="223">
        <f>E6545*'Usages industrie'!$P43*(1+'Usages industrie'!$Q43)^(E$6500-$D$6500)/1000</f>
        <v>0</v>
      </c>
      <c r="F6596" s="223">
        <f>F6545*'Usages industrie'!$P43*(1+'Usages industrie'!$Q43)^(F$6500-$D$6500)/1000</f>
        <v>0</v>
      </c>
      <c r="G6596" s="223">
        <f>G6545*'Usages industrie'!$P43*(1+'Usages industrie'!$Q43)^(G$6500-$D$6500)/1000</f>
        <v>0</v>
      </c>
      <c r="H6596" s="223">
        <f>H6545*'Usages industrie'!$P43*(1+'Usages industrie'!$Q43)^(H$6500-$D$6500)/1000</f>
        <v>0</v>
      </c>
      <c r="I6596" s="223">
        <f>I6545*'Usages industrie'!$P43*(1+'Usages industrie'!$Q43)^(I$6500-$D$6500)/1000</f>
        <v>0</v>
      </c>
      <c r="J6596" s="223">
        <f>J6545*'Usages industrie'!$P43*(1+'Usages industrie'!$Q43)^(J$6500-$D$6500)/1000</f>
        <v>0</v>
      </c>
      <c r="K6596" s="223">
        <f>K6545*'Usages industrie'!$P43*(1+'Usages industrie'!$Q43)^(K$6500-$D$6500)/1000</f>
        <v>0</v>
      </c>
      <c r="L6596" s="223">
        <f>L6545*'Usages industrie'!$P43*(1+'Usages industrie'!$Q43)^(L$6500-$D$6500)/1000</f>
        <v>0</v>
      </c>
      <c r="M6596" s="223">
        <f>M6545*'Usages industrie'!$P43*(1+'Usages industrie'!$Q43)^(M$6500-$D$6500)/1000</f>
        <v>0</v>
      </c>
      <c r="N6596" s="223">
        <f>N6545*'Usages industrie'!$P43*(1+'Usages industrie'!$Q43)^(N$6500-$D$6500)/1000</f>
        <v>0</v>
      </c>
      <c r="O6596" s="223">
        <f>O6545*'Usages industrie'!$P43*(1+'Usages industrie'!$Q43)^(O$6500-$D$6500)/1000</f>
        <v>0</v>
      </c>
      <c r="P6596" s="223">
        <f>P6545*'Usages industrie'!$P43*(1+'Usages industrie'!$Q43)^(P$6500-$D$6500)/1000</f>
        <v>0</v>
      </c>
      <c r="Q6596" s="223">
        <f>Q6545*'Usages industrie'!$P43*(1+'Usages industrie'!$Q43)^(Q$6500-$D$6500)/1000</f>
        <v>0</v>
      </c>
      <c r="R6596" s="223">
        <f>R6545*'Usages industrie'!$P43*(1+'Usages industrie'!$Q43)^(R$6500-$D$6500)/1000</f>
        <v>0</v>
      </c>
    </row>
    <row r="6597" spans="1:18" hidden="1" outlineLevel="2" x14ac:dyDescent="0.25">
      <c r="A6597" s="222" t="str">
        <f>'Usages industrie'!A44</f>
        <v>Usage industriel n°41</v>
      </c>
      <c r="B6597" s="222" t="s">
        <v>645</v>
      </c>
      <c r="C6597" s="222"/>
      <c r="D6597" s="223">
        <f>D6546*'Usages industrie'!$P44*(1+'Usages industrie'!$Q44)^(D$6500-$D$6500)/1000</f>
        <v>0</v>
      </c>
      <c r="E6597" s="223">
        <f>E6546*'Usages industrie'!$P44*(1+'Usages industrie'!$Q44)^(E$6500-$D$6500)/1000</f>
        <v>0</v>
      </c>
      <c r="F6597" s="223">
        <f>F6546*'Usages industrie'!$P44*(1+'Usages industrie'!$Q44)^(F$6500-$D$6500)/1000</f>
        <v>0</v>
      </c>
      <c r="G6597" s="223">
        <f>G6546*'Usages industrie'!$P44*(1+'Usages industrie'!$Q44)^(G$6500-$D$6500)/1000</f>
        <v>0</v>
      </c>
      <c r="H6597" s="223">
        <f>H6546*'Usages industrie'!$P44*(1+'Usages industrie'!$Q44)^(H$6500-$D$6500)/1000</f>
        <v>0</v>
      </c>
      <c r="I6597" s="223">
        <f>I6546*'Usages industrie'!$P44*(1+'Usages industrie'!$Q44)^(I$6500-$D$6500)/1000</f>
        <v>0</v>
      </c>
      <c r="J6597" s="223">
        <f>J6546*'Usages industrie'!$P44*(1+'Usages industrie'!$Q44)^(J$6500-$D$6500)/1000</f>
        <v>0</v>
      </c>
      <c r="K6597" s="223">
        <f>K6546*'Usages industrie'!$P44*(1+'Usages industrie'!$Q44)^(K$6500-$D$6500)/1000</f>
        <v>0</v>
      </c>
      <c r="L6597" s="223">
        <f>L6546*'Usages industrie'!$P44*(1+'Usages industrie'!$Q44)^(L$6500-$D$6500)/1000</f>
        <v>0</v>
      </c>
      <c r="M6597" s="223">
        <f>M6546*'Usages industrie'!$P44*(1+'Usages industrie'!$Q44)^(M$6500-$D$6500)/1000</f>
        <v>0</v>
      </c>
      <c r="N6597" s="223">
        <f>N6546*'Usages industrie'!$P44*(1+'Usages industrie'!$Q44)^(N$6500-$D$6500)/1000</f>
        <v>0</v>
      </c>
      <c r="O6597" s="223">
        <f>O6546*'Usages industrie'!$P44*(1+'Usages industrie'!$Q44)^(O$6500-$D$6500)/1000</f>
        <v>0</v>
      </c>
      <c r="P6597" s="223">
        <f>P6546*'Usages industrie'!$P44*(1+'Usages industrie'!$Q44)^(P$6500-$D$6500)/1000</f>
        <v>0</v>
      </c>
      <c r="Q6597" s="223">
        <f>Q6546*'Usages industrie'!$P44*(1+'Usages industrie'!$Q44)^(Q$6500-$D$6500)/1000</f>
        <v>0</v>
      </c>
      <c r="R6597" s="223">
        <f>R6546*'Usages industrie'!$P44*(1+'Usages industrie'!$Q44)^(R$6500-$D$6500)/1000</f>
        <v>0</v>
      </c>
    </row>
    <row r="6598" spans="1:18" hidden="1" outlineLevel="2" x14ac:dyDescent="0.25">
      <c r="A6598" s="222" t="str">
        <f>'Usages industrie'!A45</f>
        <v>Usage industriel n°42</v>
      </c>
      <c r="B6598" s="222" t="s">
        <v>645</v>
      </c>
      <c r="C6598" s="222"/>
      <c r="D6598" s="223">
        <f>D6547*'Usages industrie'!$P45*(1+'Usages industrie'!$Q45)^(D$6500-$D$6500)/1000</f>
        <v>0</v>
      </c>
      <c r="E6598" s="223">
        <f>E6547*'Usages industrie'!$P45*(1+'Usages industrie'!$Q45)^(E$6500-$D$6500)/1000</f>
        <v>0</v>
      </c>
      <c r="F6598" s="223">
        <f>F6547*'Usages industrie'!$P45*(1+'Usages industrie'!$Q45)^(F$6500-$D$6500)/1000</f>
        <v>0</v>
      </c>
      <c r="G6598" s="223">
        <f>G6547*'Usages industrie'!$P45*(1+'Usages industrie'!$Q45)^(G$6500-$D$6500)/1000</f>
        <v>0</v>
      </c>
      <c r="H6598" s="223">
        <f>H6547*'Usages industrie'!$P45*(1+'Usages industrie'!$Q45)^(H$6500-$D$6500)/1000</f>
        <v>0</v>
      </c>
      <c r="I6598" s="223">
        <f>I6547*'Usages industrie'!$P45*(1+'Usages industrie'!$Q45)^(I$6500-$D$6500)/1000</f>
        <v>0</v>
      </c>
      <c r="J6598" s="223">
        <f>J6547*'Usages industrie'!$P45*(1+'Usages industrie'!$Q45)^(J$6500-$D$6500)/1000</f>
        <v>0</v>
      </c>
      <c r="K6598" s="223">
        <f>K6547*'Usages industrie'!$P45*(1+'Usages industrie'!$Q45)^(K$6500-$D$6500)/1000</f>
        <v>0</v>
      </c>
      <c r="L6598" s="223">
        <f>L6547*'Usages industrie'!$P45*(1+'Usages industrie'!$Q45)^(L$6500-$D$6500)/1000</f>
        <v>0</v>
      </c>
      <c r="M6598" s="223">
        <f>M6547*'Usages industrie'!$P45*(1+'Usages industrie'!$Q45)^(M$6500-$D$6500)/1000</f>
        <v>0</v>
      </c>
      <c r="N6598" s="223">
        <f>N6547*'Usages industrie'!$P45*(1+'Usages industrie'!$Q45)^(N$6500-$D$6500)/1000</f>
        <v>0</v>
      </c>
      <c r="O6598" s="223">
        <f>O6547*'Usages industrie'!$P45*(1+'Usages industrie'!$Q45)^(O$6500-$D$6500)/1000</f>
        <v>0</v>
      </c>
      <c r="P6598" s="223">
        <f>P6547*'Usages industrie'!$P45*(1+'Usages industrie'!$Q45)^(P$6500-$D$6500)/1000</f>
        <v>0</v>
      </c>
      <c r="Q6598" s="223">
        <f>Q6547*'Usages industrie'!$P45*(1+'Usages industrie'!$Q45)^(Q$6500-$D$6500)/1000</f>
        <v>0</v>
      </c>
      <c r="R6598" s="223">
        <f>R6547*'Usages industrie'!$P45*(1+'Usages industrie'!$Q45)^(R$6500-$D$6500)/1000</f>
        <v>0</v>
      </c>
    </row>
    <row r="6599" spans="1:18" hidden="1" outlineLevel="2" x14ac:dyDescent="0.25">
      <c r="A6599" s="222" t="str">
        <f>'Usages industrie'!A46</f>
        <v>Usage industriel n°43</v>
      </c>
      <c r="B6599" s="222" t="s">
        <v>645</v>
      </c>
      <c r="C6599" s="222"/>
      <c r="D6599" s="223">
        <f>D6548*'Usages industrie'!$P46*(1+'Usages industrie'!$Q46)^(D$6500-$D$6500)/1000</f>
        <v>0</v>
      </c>
      <c r="E6599" s="223">
        <f>E6548*'Usages industrie'!$P46*(1+'Usages industrie'!$Q46)^(E$6500-$D$6500)/1000</f>
        <v>0</v>
      </c>
      <c r="F6599" s="223">
        <f>F6548*'Usages industrie'!$P46*(1+'Usages industrie'!$Q46)^(F$6500-$D$6500)/1000</f>
        <v>0</v>
      </c>
      <c r="G6599" s="223">
        <f>G6548*'Usages industrie'!$P46*(1+'Usages industrie'!$Q46)^(G$6500-$D$6500)/1000</f>
        <v>0</v>
      </c>
      <c r="H6599" s="223">
        <f>H6548*'Usages industrie'!$P46*(1+'Usages industrie'!$Q46)^(H$6500-$D$6500)/1000</f>
        <v>0</v>
      </c>
      <c r="I6599" s="223">
        <f>I6548*'Usages industrie'!$P46*(1+'Usages industrie'!$Q46)^(I$6500-$D$6500)/1000</f>
        <v>0</v>
      </c>
      <c r="J6599" s="223">
        <f>J6548*'Usages industrie'!$P46*(1+'Usages industrie'!$Q46)^(J$6500-$D$6500)/1000</f>
        <v>0</v>
      </c>
      <c r="K6599" s="223">
        <f>K6548*'Usages industrie'!$P46*(1+'Usages industrie'!$Q46)^(K$6500-$D$6500)/1000</f>
        <v>0</v>
      </c>
      <c r="L6599" s="223">
        <f>L6548*'Usages industrie'!$P46*(1+'Usages industrie'!$Q46)^(L$6500-$D$6500)/1000</f>
        <v>0</v>
      </c>
      <c r="M6599" s="223">
        <f>M6548*'Usages industrie'!$P46*(1+'Usages industrie'!$Q46)^(M$6500-$D$6500)/1000</f>
        <v>0</v>
      </c>
      <c r="N6599" s="223">
        <f>N6548*'Usages industrie'!$P46*(1+'Usages industrie'!$Q46)^(N$6500-$D$6500)/1000</f>
        <v>0</v>
      </c>
      <c r="O6599" s="223">
        <f>O6548*'Usages industrie'!$P46*(1+'Usages industrie'!$Q46)^(O$6500-$D$6500)/1000</f>
        <v>0</v>
      </c>
      <c r="P6599" s="223">
        <f>P6548*'Usages industrie'!$P46*(1+'Usages industrie'!$Q46)^(P$6500-$D$6500)/1000</f>
        <v>0</v>
      </c>
      <c r="Q6599" s="223">
        <f>Q6548*'Usages industrie'!$P46*(1+'Usages industrie'!$Q46)^(Q$6500-$D$6500)/1000</f>
        <v>0</v>
      </c>
      <c r="R6599" s="223">
        <f>R6548*'Usages industrie'!$P46*(1+'Usages industrie'!$Q46)^(R$6500-$D$6500)/1000</f>
        <v>0</v>
      </c>
    </row>
    <row r="6600" spans="1:18" hidden="1" outlineLevel="2" x14ac:dyDescent="0.25">
      <c r="A6600" s="222" t="str">
        <f>'Usages industrie'!A47</f>
        <v>Usage industriel n°44</v>
      </c>
      <c r="B6600" s="222" t="s">
        <v>645</v>
      </c>
      <c r="C6600" s="222"/>
      <c r="D6600" s="223">
        <f>D6549*'Usages industrie'!$P47*(1+'Usages industrie'!$Q47)^(D$6500-$D$6500)/1000</f>
        <v>0</v>
      </c>
      <c r="E6600" s="223">
        <f>E6549*'Usages industrie'!$P47*(1+'Usages industrie'!$Q47)^(E$6500-$D$6500)/1000</f>
        <v>0</v>
      </c>
      <c r="F6600" s="223">
        <f>F6549*'Usages industrie'!$P47*(1+'Usages industrie'!$Q47)^(F$6500-$D$6500)/1000</f>
        <v>0</v>
      </c>
      <c r="G6600" s="223">
        <f>G6549*'Usages industrie'!$P47*(1+'Usages industrie'!$Q47)^(G$6500-$D$6500)/1000</f>
        <v>0</v>
      </c>
      <c r="H6600" s="223">
        <f>H6549*'Usages industrie'!$P47*(1+'Usages industrie'!$Q47)^(H$6500-$D$6500)/1000</f>
        <v>0</v>
      </c>
      <c r="I6600" s="223">
        <f>I6549*'Usages industrie'!$P47*(1+'Usages industrie'!$Q47)^(I$6500-$D$6500)/1000</f>
        <v>0</v>
      </c>
      <c r="J6600" s="223">
        <f>J6549*'Usages industrie'!$P47*(1+'Usages industrie'!$Q47)^(J$6500-$D$6500)/1000</f>
        <v>0</v>
      </c>
      <c r="K6600" s="223">
        <f>K6549*'Usages industrie'!$P47*(1+'Usages industrie'!$Q47)^(K$6500-$D$6500)/1000</f>
        <v>0</v>
      </c>
      <c r="L6600" s="223">
        <f>L6549*'Usages industrie'!$P47*(1+'Usages industrie'!$Q47)^(L$6500-$D$6500)/1000</f>
        <v>0</v>
      </c>
      <c r="M6600" s="223">
        <f>M6549*'Usages industrie'!$P47*(1+'Usages industrie'!$Q47)^(M$6500-$D$6500)/1000</f>
        <v>0</v>
      </c>
      <c r="N6600" s="223">
        <f>N6549*'Usages industrie'!$P47*(1+'Usages industrie'!$Q47)^(N$6500-$D$6500)/1000</f>
        <v>0</v>
      </c>
      <c r="O6600" s="223">
        <f>O6549*'Usages industrie'!$P47*(1+'Usages industrie'!$Q47)^(O$6500-$D$6500)/1000</f>
        <v>0</v>
      </c>
      <c r="P6600" s="223">
        <f>P6549*'Usages industrie'!$P47*(1+'Usages industrie'!$Q47)^(P$6500-$D$6500)/1000</f>
        <v>0</v>
      </c>
      <c r="Q6600" s="223">
        <f>Q6549*'Usages industrie'!$P47*(1+'Usages industrie'!$Q47)^(Q$6500-$D$6500)/1000</f>
        <v>0</v>
      </c>
      <c r="R6600" s="223">
        <f>R6549*'Usages industrie'!$P47*(1+'Usages industrie'!$Q47)^(R$6500-$D$6500)/1000</f>
        <v>0</v>
      </c>
    </row>
    <row r="6601" spans="1:18" hidden="1" outlineLevel="2" x14ac:dyDescent="0.25">
      <c r="A6601" s="222" t="str">
        <f>'Usages industrie'!A48</f>
        <v>Usage industriel n°45</v>
      </c>
      <c r="B6601" s="222" t="s">
        <v>645</v>
      </c>
      <c r="C6601" s="222"/>
      <c r="D6601" s="223">
        <f>D6550*'Usages industrie'!$P48*(1+'Usages industrie'!$Q48)^(D$6500-$D$6500)/1000</f>
        <v>0</v>
      </c>
      <c r="E6601" s="223">
        <f>E6550*'Usages industrie'!$P48*(1+'Usages industrie'!$Q48)^(E$6500-$D$6500)/1000</f>
        <v>0</v>
      </c>
      <c r="F6601" s="223">
        <f>F6550*'Usages industrie'!$P48*(1+'Usages industrie'!$Q48)^(F$6500-$D$6500)/1000</f>
        <v>0</v>
      </c>
      <c r="G6601" s="223">
        <f>G6550*'Usages industrie'!$P48*(1+'Usages industrie'!$Q48)^(G$6500-$D$6500)/1000</f>
        <v>0</v>
      </c>
      <c r="H6601" s="223">
        <f>H6550*'Usages industrie'!$P48*(1+'Usages industrie'!$Q48)^(H$6500-$D$6500)/1000</f>
        <v>0</v>
      </c>
      <c r="I6601" s="223">
        <f>I6550*'Usages industrie'!$P48*(1+'Usages industrie'!$Q48)^(I$6500-$D$6500)/1000</f>
        <v>0</v>
      </c>
      <c r="J6601" s="223">
        <f>J6550*'Usages industrie'!$P48*(1+'Usages industrie'!$Q48)^(J$6500-$D$6500)/1000</f>
        <v>0</v>
      </c>
      <c r="K6601" s="223">
        <f>K6550*'Usages industrie'!$P48*(1+'Usages industrie'!$Q48)^(K$6500-$D$6500)/1000</f>
        <v>0</v>
      </c>
      <c r="L6601" s="223">
        <f>L6550*'Usages industrie'!$P48*(1+'Usages industrie'!$Q48)^(L$6500-$D$6500)/1000</f>
        <v>0</v>
      </c>
      <c r="M6601" s="223">
        <f>M6550*'Usages industrie'!$P48*(1+'Usages industrie'!$Q48)^(M$6500-$D$6500)/1000</f>
        <v>0</v>
      </c>
      <c r="N6601" s="223">
        <f>N6550*'Usages industrie'!$P48*(1+'Usages industrie'!$Q48)^(N$6500-$D$6500)/1000</f>
        <v>0</v>
      </c>
      <c r="O6601" s="223">
        <f>O6550*'Usages industrie'!$P48*(1+'Usages industrie'!$Q48)^(O$6500-$D$6500)/1000</f>
        <v>0</v>
      </c>
      <c r="P6601" s="223">
        <f>P6550*'Usages industrie'!$P48*(1+'Usages industrie'!$Q48)^(P$6500-$D$6500)/1000</f>
        <v>0</v>
      </c>
      <c r="Q6601" s="223">
        <f>Q6550*'Usages industrie'!$P48*(1+'Usages industrie'!$Q48)^(Q$6500-$D$6500)/1000</f>
        <v>0</v>
      </c>
      <c r="R6601" s="223">
        <f>R6550*'Usages industrie'!$P48*(1+'Usages industrie'!$Q48)^(R$6500-$D$6500)/1000</f>
        <v>0</v>
      </c>
    </row>
    <row r="6602" spans="1:18" hidden="1" outlineLevel="2" x14ac:dyDescent="0.25">
      <c r="A6602" s="222" t="str">
        <f>'Usages industrie'!A49</f>
        <v>Usage industriel n°46</v>
      </c>
      <c r="B6602" s="222" t="s">
        <v>645</v>
      </c>
      <c r="C6602" s="222"/>
      <c r="D6602" s="223">
        <f>D6551*'Usages industrie'!$P49*(1+'Usages industrie'!$Q49)^(D$6500-$D$6500)/1000</f>
        <v>0</v>
      </c>
      <c r="E6602" s="223">
        <f>E6551*'Usages industrie'!$P49*(1+'Usages industrie'!$Q49)^(E$6500-$D$6500)/1000</f>
        <v>0</v>
      </c>
      <c r="F6602" s="223">
        <f>F6551*'Usages industrie'!$P49*(1+'Usages industrie'!$Q49)^(F$6500-$D$6500)/1000</f>
        <v>0</v>
      </c>
      <c r="G6602" s="223">
        <f>G6551*'Usages industrie'!$P49*(1+'Usages industrie'!$Q49)^(G$6500-$D$6500)/1000</f>
        <v>0</v>
      </c>
      <c r="H6602" s="223">
        <f>H6551*'Usages industrie'!$P49*(1+'Usages industrie'!$Q49)^(H$6500-$D$6500)/1000</f>
        <v>0</v>
      </c>
      <c r="I6602" s="223">
        <f>I6551*'Usages industrie'!$P49*(1+'Usages industrie'!$Q49)^(I$6500-$D$6500)/1000</f>
        <v>0</v>
      </c>
      <c r="J6602" s="223">
        <f>J6551*'Usages industrie'!$P49*(1+'Usages industrie'!$Q49)^(J$6500-$D$6500)/1000</f>
        <v>0</v>
      </c>
      <c r="K6602" s="223">
        <f>K6551*'Usages industrie'!$P49*(1+'Usages industrie'!$Q49)^(K$6500-$D$6500)/1000</f>
        <v>0</v>
      </c>
      <c r="L6602" s="223">
        <f>L6551*'Usages industrie'!$P49*(1+'Usages industrie'!$Q49)^(L$6500-$D$6500)/1000</f>
        <v>0</v>
      </c>
      <c r="M6602" s="223">
        <f>M6551*'Usages industrie'!$P49*(1+'Usages industrie'!$Q49)^(M$6500-$D$6500)/1000</f>
        <v>0</v>
      </c>
      <c r="N6602" s="223">
        <f>N6551*'Usages industrie'!$P49*(1+'Usages industrie'!$Q49)^(N$6500-$D$6500)/1000</f>
        <v>0</v>
      </c>
      <c r="O6602" s="223">
        <f>O6551*'Usages industrie'!$P49*(1+'Usages industrie'!$Q49)^(O$6500-$D$6500)/1000</f>
        <v>0</v>
      </c>
      <c r="P6602" s="223">
        <f>P6551*'Usages industrie'!$P49*(1+'Usages industrie'!$Q49)^(P$6500-$D$6500)/1000</f>
        <v>0</v>
      </c>
      <c r="Q6602" s="223">
        <f>Q6551*'Usages industrie'!$P49*(1+'Usages industrie'!$Q49)^(Q$6500-$D$6500)/1000</f>
        <v>0</v>
      </c>
      <c r="R6602" s="223">
        <f>R6551*'Usages industrie'!$P49*(1+'Usages industrie'!$Q49)^(R$6500-$D$6500)/1000</f>
        <v>0</v>
      </c>
    </row>
    <row r="6603" spans="1:18" hidden="1" outlineLevel="2" x14ac:dyDescent="0.25">
      <c r="A6603" s="222" t="str">
        <f>'Usages industrie'!A50</f>
        <v>Usage industriel n°47</v>
      </c>
      <c r="B6603" s="222" t="s">
        <v>645</v>
      </c>
      <c r="C6603" s="222"/>
      <c r="D6603" s="223">
        <f>D6552*'Usages industrie'!$P50*(1+'Usages industrie'!$Q50)^(D$6500-$D$6500)/1000</f>
        <v>0</v>
      </c>
      <c r="E6603" s="223">
        <f>E6552*'Usages industrie'!$P50*(1+'Usages industrie'!$Q50)^(E$6500-$D$6500)/1000</f>
        <v>0</v>
      </c>
      <c r="F6603" s="223">
        <f>F6552*'Usages industrie'!$P50*(1+'Usages industrie'!$Q50)^(F$6500-$D$6500)/1000</f>
        <v>0</v>
      </c>
      <c r="G6603" s="223">
        <f>G6552*'Usages industrie'!$P50*(1+'Usages industrie'!$Q50)^(G$6500-$D$6500)/1000</f>
        <v>0</v>
      </c>
      <c r="H6603" s="223">
        <f>H6552*'Usages industrie'!$P50*(1+'Usages industrie'!$Q50)^(H$6500-$D$6500)/1000</f>
        <v>0</v>
      </c>
      <c r="I6603" s="223">
        <f>I6552*'Usages industrie'!$P50*(1+'Usages industrie'!$Q50)^(I$6500-$D$6500)/1000</f>
        <v>0</v>
      </c>
      <c r="J6603" s="223">
        <f>J6552*'Usages industrie'!$P50*(1+'Usages industrie'!$Q50)^(J$6500-$D$6500)/1000</f>
        <v>0</v>
      </c>
      <c r="K6603" s="223">
        <f>K6552*'Usages industrie'!$P50*(1+'Usages industrie'!$Q50)^(K$6500-$D$6500)/1000</f>
        <v>0</v>
      </c>
      <c r="L6603" s="223">
        <f>L6552*'Usages industrie'!$P50*(1+'Usages industrie'!$Q50)^(L$6500-$D$6500)/1000</f>
        <v>0</v>
      </c>
      <c r="M6603" s="223">
        <f>M6552*'Usages industrie'!$P50*(1+'Usages industrie'!$Q50)^(M$6500-$D$6500)/1000</f>
        <v>0</v>
      </c>
      <c r="N6603" s="223">
        <f>N6552*'Usages industrie'!$P50*(1+'Usages industrie'!$Q50)^(N$6500-$D$6500)/1000</f>
        <v>0</v>
      </c>
      <c r="O6603" s="223">
        <f>O6552*'Usages industrie'!$P50*(1+'Usages industrie'!$Q50)^(O$6500-$D$6500)/1000</f>
        <v>0</v>
      </c>
      <c r="P6603" s="223">
        <f>P6552*'Usages industrie'!$P50*(1+'Usages industrie'!$Q50)^(P$6500-$D$6500)/1000</f>
        <v>0</v>
      </c>
      <c r="Q6603" s="223">
        <f>Q6552*'Usages industrie'!$P50*(1+'Usages industrie'!$Q50)^(Q$6500-$D$6500)/1000</f>
        <v>0</v>
      </c>
      <c r="R6603" s="223">
        <f>R6552*'Usages industrie'!$P50*(1+'Usages industrie'!$Q50)^(R$6500-$D$6500)/1000</f>
        <v>0</v>
      </c>
    </row>
    <row r="6604" spans="1:18" hidden="1" outlineLevel="2" x14ac:dyDescent="0.25">
      <c r="A6604" s="222" t="str">
        <f>'Usages industrie'!A51</f>
        <v>Usage industriel n°48</v>
      </c>
      <c r="B6604" s="222" t="s">
        <v>645</v>
      </c>
      <c r="C6604" s="222"/>
      <c r="D6604" s="223">
        <f>D6553*'Usages industrie'!$P51*(1+'Usages industrie'!$Q51)^(D$6500-$D$6500)/1000</f>
        <v>0</v>
      </c>
      <c r="E6604" s="223">
        <f>E6553*'Usages industrie'!$P51*(1+'Usages industrie'!$Q51)^(E$6500-$D$6500)/1000</f>
        <v>0</v>
      </c>
      <c r="F6604" s="223">
        <f>F6553*'Usages industrie'!$P51*(1+'Usages industrie'!$Q51)^(F$6500-$D$6500)/1000</f>
        <v>0</v>
      </c>
      <c r="G6604" s="223">
        <f>G6553*'Usages industrie'!$P51*(1+'Usages industrie'!$Q51)^(G$6500-$D$6500)/1000</f>
        <v>0</v>
      </c>
      <c r="H6604" s="223">
        <f>H6553*'Usages industrie'!$P51*(1+'Usages industrie'!$Q51)^(H$6500-$D$6500)/1000</f>
        <v>0</v>
      </c>
      <c r="I6604" s="223">
        <f>I6553*'Usages industrie'!$P51*(1+'Usages industrie'!$Q51)^(I$6500-$D$6500)/1000</f>
        <v>0</v>
      </c>
      <c r="J6604" s="223">
        <f>J6553*'Usages industrie'!$P51*(1+'Usages industrie'!$Q51)^(J$6500-$D$6500)/1000</f>
        <v>0</v>
      </c>
      <c r="K6604" s="223">
        <f>K6553*'Usages industrie'!$P51*(1+'Usages industrie'!$Q51)^(K$6500-$D$6500)/1000</f>
        <v>0</v>
      </c>
      <c r="L6604" s="223">
        <f>L6553*'Usages industrie'!$P51*(1+'Usages industrie'!$Q51)^(L$6500-$D$6500)/1000</f>
        <v>0</v>
      </c>
      <c r="M6604" s="223">
        <f>M6553*'Usages industrie'!$P51*(1+'Usages industrie'!$Q51)^(M$6500-$D$6500)/1000</f>
        <v>0</v>
      </c>
      <c r="N6604" s="223">
        <f>N6553*'Usages industrie'!$P51*(1+'Usages industrie'!$Q51)^(N$6500-$D$6500)/1000</f>
        <v>0</v>
      </c>
      <c r="O6604" s="223">
        <f>O6553*'Usages industrie'!$P51*(1+'Usages industrie'!$Q51)^(O$6500-$D$6500)/1000</f>
        <v>0</v>
      </c>
      <c r="P6604" s="223">
        <f>P6553*'Usages industrie'!$P51*(1+'Usages industrie'!$Q51)^(P$6500-$D$6500)/1000</f>
        <v>0</v>
      </c>
      <c r="Q6604" s="223">
        <f>Q6553*'Usages industrie'!$P51*(1+'Usages industrie'!$Q51)^(Q$6500-$D$6500)/1000</f>
        <v>0</v>
      </c>
      <c r="R6604" s="223">
        <f>R6553*'Usages industrie'!$P51*(1+'Usages industrie'!$Q51)^(R$6500-$D$6500)/1000</f>
        <v>0</v>
      </c>
    </row>
    <row r="6605" spans="1:18" hidden="1" outlineLevel="2" x14ac:dyDescent="0.25">
      <c r="A6605" s="222" t="str">
        <f>'Usages industrie'!A52</f>
        <v>Usage industriel n°49</v>
      </c>
      <c r="B6605" s="222" t="s">
        <v>645</v>
      </c>
      <c r="C6605" s="222"/>
      <c r="D6605" s="223">
        <f>D6554*'Usages industrie'!$P52*(1+'Usages industrie'!$Q52)^(D$6500-$D$6500)/1000</f>
        <v>0</v>
      </c>
      <c r="E6605" s="223">
        <f>E6554*'Usages industrie'!$P52*(1+'Usages industrie'!$Q52)^(E$6500-$D$6500)/1000</f>
        <v>0</v>
      </c>
      <c r="F6605" s="223">
        <f>F6554*'Usages industrie'!$P52*(1+'Usages industrie'!$Q52)^(F$6500-$D$6500)/1000</f>
        <v>0</v>
      </c>
      <c r="G6605" s="223">
        <f>G6554*'Usages industrie'!$P52*(1+'Usages industrie'!$Q52)^(G$6500-$D$6500)/1000</f>
        <v>0</v>
      </c>
      <c r="H6605" s="223">
        <f>H6554*'Usages industrie'!$P52*(1+'Usages industrie'!$Q52)^(H$6500-$D$6500)/1000</f>
        <v>0</v>
      </c>
      <c r="I6605" s="223">
        <f>I6554*'Usages industrie'!$P52*(1+'Usages industrie'!$Q52)^(I$6500-$D$6500)/1000</f>
        <v>0</v>
      </c>
      <c r="J6605" s="223">
        <f>J6554*'Usages industrie'!$P52*(1+'Usages industrie'!$Q52)^(J$6500-$D$6500)/1000</f>
        <v>0</v>
      </c>
      <c r="K6605" s="223">
        <f>K6554*'Usages industrie'!$P52*(1+'Usages industrie'!$Q52)^(K$6500-$D$6500)/1000</f>
        <v>0</v>
      </c>
      <c r="L6605" s="223">
        <f>L6554*'Usages industrie'!$P52*(1+'Usages industrie'!$Q52)^(L$6500-$D$6500)/1000</f>
        <v>0</v>
      </c>
      <c r="M6605" s="223">
        <f>M6554*'Usages industrie'!$P52*(1+'Usages industrie'!$Q52)^(M$6500-$D$6500)/1000</f>
        <v>0</v>
      </c>
      <c r="N6605" s="223">
        <f>N6554*'Usages industrie'!$P52*(1+'Usages industrie'!$Q52)^(N$6500-$D$6500)/1000</f>
        <v>0</v>
      </c>
      <c r="O6605" s="223">
        <f>O6554*'Usages industrie'!$P52*(1+'Usages industrie'!$Q52)^(O$6500-$D$6500)/1000</f>
        <v>0</v>
      </c>
      <c r="P6605" s="223">
        <f>P6554*'Usages industrie'!$P52*(1+'Usages industrie'!$Q52)^(P$6500-$D$6500)/1000</f>
        <v>0</v>
      </c>
      <c r="Q6605" s="223">
        <f>Q6554*'Usages industrie'!$P52*(1+'Usages industrie'!$Q52)^(Q$6500-$D$6500)/1000</f>
        <v>0</v>
      </c>
      <c r="R6605" s="223">
        <f>R6554*'Usages industrie'!$P52*(1+'Usages industrie'!$Q52)^(R$6500-$D$6500)/1000</f>
        <v>0</v>
      </c>
    </row>
    <row r="6606" spans="1:18" hidden="1" outlineLevel="2" x14ac:dyDescent="0.25">
      <c r="A6606" s="222" t="str">
        <f>'Usages industrie'!A53</f>
        <v>Usage industriel n°50</v>
      </c>
      <c r="B6606" s="222" t="s">
        <v>645</v>
      </c>
      <c r="C6606" s="222"/>
      <c r="D6606" s="223">
        <f>D6555*'Usages industrie'!$P53*(1+'Usages industrie'!$Q53)^(D$6500-$D$6500)/1000</f>
        <v>0</v>
      </c>
      <c r="E6606" s="223">
        <f>E6555*'Usages industrie'!$P53*(1+'Usages industrie'!$Q53)^(E$6500-$D$6500)/1000</f>
        <v>0</v>
      </c>
      <c r="F6606" s="223">
        <f>F6555*'Usages industrie'!$P53*(1+'Usages industrie'!$Q53)^(F$6500-$D$6500)/1000</f>
        <v>0</v>
      </c>
      <c r="G6606" s="223">
        <f>G6555*'Usages industrie'!$P53*(1+'Usages industrie'!$Q53)^(G$6500-$D$6500)/1000</f>
        <v>0</v>
      </c>
      <c r="H6606" s="223">
        <f>H6555*'Usages industrie'!$P53*(1+'Usages industrie'!$Q53)^(H$6500-$D$6500)/1000</f>
        <v>0</v>
      </c>
      <c r="I6606" s="223">
        <f>I6555*'Usages industrie'!$P53*(1+'Usages industrie'!$Q53)^(I$6500-$D$6500)/1000</f>
        <v>0</v>
      </c>
      <c r="J6606" s="223">
        <f>J6555*'Usages industrie'!$P53*(1+'Usages industrie'!$Q53)^(J$6500-$D$6500)/1000</f>
        <v>0</v>
      </c>
      <c r="K6606" s="223">
        <f>K6555*'Usages industrie'!$P53*(1+'Usages industrie'!$Q53)^(K$6500-$D$6500)/1000</f>
        <v>0</v>
      </c>
      <c r="L6606" s="223">
        <f>L6555*'Usages industrie'!$P53*(1+'Usages industrie'!$Q53)^(L$6500-$D$6500)/1000</f>
        <v>0</v>
      </c>
      <c r="M6606" s="223">
        <f>M6555*'Usages industrie'!$P53*(1+'Usages industrie'!$Q53)^(M$6500-$D$6500)/1000</f>
        <v>0</v>
      </c>
      <c r="N6606" s="223">
        <f>N6555*'Usages industrie'!$P53*(1+'Usages industrie'!$Q53)^(N$6500-$D$6500)/1000</f>
        <v>0</v>
      </c>
      <c r="O6606" s="223">
        <f>O6555*'Usages industrie'!$P53*(1+'Usages industrie'!$Q53)^(O$6500-$D$6500)/1000</f>
        <v>0</v>
      </c>
      <c r="P6606" s="223">
        <f>P6555*'Usages industrie'!$P53*(1+'Usages industrie'!$Q53)^(P$6500-$D$6500)/1000</f>
        <v>0</v>
      </c>
      <c r="Q6606" s="223">
        <f>Q6555*'Usages industrie'!$P53*(1+'Usages industrie'!$Q53)^(Q$6500-$D$6500)/1000</f>
        <v>0</v>
      </c>
      <c r="R6606" s="223">
        <f>R6555*'Usages industrie'!$P53*(1+'Usages industrie'!$Q53)^(R$6500-$D$6500)/1000</f>
        <v>0</v>
      </c>
    </row>
    <row r="6607" spans="1:18" hidden="1" outlineLevel="1" collapsed="1" x14ac:dyDescent="0.25">
      <c r="A6607" s="222" t="s">
        <v>655</v>
      </c>
      <c r="B6607" s="222"/>
      <c r="C6607" s="222"/>
      <c r="D6607" s="223">
        <f t="shared" ref="D6607:R6607" si="578">SUM(D6557:D6606)</f>
        <v>0</v>
      </c>
      <c r="E6607" s="223">
        <f t="shared" si="578"/>
        <v>0</v>
      </c>
      <c r="F6607" s="223">
        <f t="shared" si="578"/>
        <v>0</v>
      </c>
      <c r="G6607" s="223">
        <f t="shared" si="578"/>
        <v>0</v>
      </c>
      <c r="H6607" s="223">
        <f t="shared" si="578"/>
        <v>0</v>
      </c>
      <c r="I6607" s="223">
        <f t="shared" si="578"/>
        <v>0</v>
      </c>
      <c r="J6607" s="223">
        <f t="shared" si="578"/>
        <v>0</v>
      </c>
      <c r="K6607" s="223">
        <f t="shared" si="578"/>
        <v>0</v>
      </c>
      <c r="L6607" s="223">
        <f t="shared" si="578"/>
        <v>0</v>
      </c>
      <c r="M6607" s="223">
        <f t="shared" si="578"/>
        <v>0</v>
      </c>
      <c r="N6607" s="223">
        <f t="shared" si="578"/>
        <v>0</v>
      </c>
      <c r="O6607" s="223">
        <f t="shared" si="578"/>
        <v>0</v>
      </c>
      <c r="P6607" s="223">
        <f t="shared" si="578"/>
        <v>0</v>
      </c>
      <c r="Q6607" s="223">
        <f t="shared" si="578"/>
        <v>0</v>
      </c>
      <c r="R6607" s="223">
        <f t="shared" si="578"/>
        <v>0</v>
      </c>
    </row>
    <row r="6608" spans="1:18" hidden="1" outlineLevel="1" x14ac:dyDescent="0.25">
      <c r="A6608" s="53" t="s">
        <v>651</v>
      </c>
      <c r="B6608" s="53"/>
      <c r="C6608" s="53"/>
      <c r="D6608" s="244"/>
      <c r="E6608" s="244"/>
      <c r="F6608" s="244"/>
      <c r="G6608" s="244"/>
      <c r="H6608" s="244"/>
      <c r="I6608" s="244"/>
      <c r="J6608" s="244"/>
      <c r="K6608" s="244"/>
      <c r="L6608" s="244"/>
      <c r="M6608" s="244"/>
      <c r="N6608" s="244"/>
      <c r="O6608" s="244"/>
      <c r="P6608" s="244"/>
      <c r="Q6608" s="244"/>
      <c r="R6608" s="244"/>
    </row>
    <row r="6609" spans="1:18" hidden="1" outlineLevel="1" x14ac:dyDescent="0.25">
      <c r="A6609" s="53" t="s">
        <v>656</v>
      </c>
      <c r="B6609" s="53"/>
      <c r="C6609" s="53"/>
      <c r="D6609" s="244"/>
      <c r="E6609" s="244"/>
      <c r="F6609" s="244"/>
      <c r="G6609" s="244"/>
      <c r="H6609" s="244"/>
      <c r="I6609" s="244"/>
      <c r="J6609" s="244"/>
      <c r="K6609" s="244"/>
      <c r="L6609" s="244"/>
      <c r="M6609" s="244"/>
      <c r="N6609" s="244"/>
      <c r="O6609" s="244"/>
      <c r="P6609" s="244"/>
      <c r="Q6609" s="244"/>
      <c r="R6609" s="244"/>
    </row>
    <row r="6610" spans="1:18" hidden="1" outlineLevel="1" x14ac:dyDescent="0.25">
      <c r="A6610" s="53" t="s">
        <v>650</v>
      </c>
      <c r="B6610" s="53"/>
      <c r="C6610" s="53"/>
      <c r="D6610" s="244"/>
      <c r="E6610" s="244"/>
      <c r="F6610" s="244"/>
      <c r="G6610" s="244"/>
      <c r="H6610" s="244"/>
      <c r="I6610" s="244"/>
      <c r="J6610" s="244"/>
      <c r="K6610" s="244"/>
      <c r="L6610" s="244"/>
      <c r="M6610" s="244"/>
      <c r="N6610" s="244"/>
      <c r="O6610" s="244"/>
      <c r="P6610" s="244"/>
      <c r="Q6610" s="244"/>
      <c r="R6610" s="244"/>
    </row>
    <row r="6611" spans="1:18" hidden="1" outlineLevel="1" x14ac:dyDescent="0.25">
      <c r="A6611" s="53" t="s">
        <v>657</v>
      </c>
      <c r="B6611" s="53"/>
      <c r="C6611" s="53"/>
      <c r="D6611" s="244"/>
      <c r="E6611" s="244"/>
      <c r="F6611" s="244"/>
      <c r="G6611" s="244"/>
      <c r="H6611" s="244"/>
      <c r="I6611" s="244"/>
      <c r="J6611" s="244"/>
      <c r="K6611" s="244"/>
      <c r="L6611" s="244"/>
      <c r="M6611" s="244"/>
      <c r="N6611" s="244"/>
      <c r="O6611" s="244"/>
      <c r="P6611" s="244"/>
      <c r="Q6611" s="244"/>
      <c r="R6611" s="244"/>
    </row>
    <row r="6612" spans="1:18" hidden="1" outlineLevel="1" x14ac:dyDescent="0.25">
      <c r="A6612" s="53" t="s">
        <v>652</v>
      </c>
      <c r="B6612" s="53"/>
      <c r="C6612" s="53"/>
      <c r="D6612" s="244"/>
      <c r="E6612" s="244"/>
      <c r="F6612" s="244"/>
      <c r="G6612" s="244"/>
      <c r="H6612" s="244"/>
      <c r="I6612" s="244"/>
      <c r="J6612" s="244"/>
      <c r="K6612" s="244"/>
      <c r="L6612" s="244"/>
      <c r="M6612" s="244"/>
      <c r="N6612" s="244"/>
      <c r="O6612" s="244"/>
      <c r="P6612" s="244"/>
      <c r="Q6612" s="244"/>
      <c r="R6612" s="244"/>
    </row>
    <row r="6613" spans="1:18" hidden="1" outlineLevel="1" x14ac:dyDescent="0.25">
      <c r="A6613" s="53" t="s">
        <v>658</v>
      </c>
      <c r="B6613" s="53"/>
      <c r="C6613" s="53"/>
      <c r="D6613" s="244"/>
      <c r="E6613" s="244"/>
      <c r="F6613" s="244"/>
      <c r="G6613" s="244"/>
      <c r="H6613" s="244"/>
      <c r="I6613" s="244"/>
      <c r="J6613" s="244"/>
      <c r="K6613" s="244"/>
      <c r="L6613" s="244"/>
      <c r="M6613" s="244"/>
      <c r="N6613" s="244"/>
      <c r="O6613" s="244"/>
      <c r="P6613" s="244"/>
      <c r="Q6613" s="244"/>
      <c r="R6613" s="244"/>
    </row>
    <row r="6614" spans="1:18" hidden="1" outlineLevel="1" x14ac:dyDescent="0.25">
      <c r="A6614" s="224" t="s">
        <v>40</v>
      </c>
      <c r="B6614" s="224"/>
      <c r="C6614" s="222"/>
      <c r="D6614" s="223">
        <f t="shared" ref="D6614:R6614" si="579">D6607+D6609+D6611+D6613</f>
        <v>0</v>
      </c>
      <c r="E6614" s="223">
        <f t="shared" si="579"/>
        <v>0</v>
      </c>
      <c r="F6614" s="223">
        <f t="shared" si="579"/>
        <v>0</v>
      </c>
      <c r="G6614" s="223">
        <f t="shared" si="579"/>
        <v>0</v>
      </c>
      <c r="H6614" s="223">
        <f t="shared" si="579"/>
        <v>0</v>
      </c>
      <c r="I6614" s="223">
        <f t="shared" si="579"/>
        <v>0</v>
      </c>
      <c r="J6614" s="223">
        <f t="shared" si="579"/>
        <v>0</v>
      </c>
      <c r="K6614" s="223">
        <f t="shared" si="579"/>
        <v>0</v>
      </c>
      <c r="L6614" s="223">
        <f t="shared" si="579"/>
        <v>0</v>
      </c>
      <c r="M6614" s="223">
        <f t="shared" si="579"/>
        <v>0</v>
      </c>
      <c r="N6614" s="223">
        <f t="shared" si="579"/>
        <v>0</v>
      </c>
      <c r="O6614" s="223">
        <f t="shared" si="579"/>
        <v>0</v>
      </c>
      <c r="P6614" s="223">
        <f t="shared" si="579"/>
        <v>0</v>
      </c>
      <c r="Q6614" s="223">
        <f t="shared" si="579"/>
        <v>0</v>
      </c>
      <c r="R6614" s="223">
        <f t="shared" si="579"/>
        <v>0</v>
      </c>
    </row>
    <row r="6615" spans="1:18" hidden="1" outlineLevel="1" x14ac:dyDescent="0.25"/>
    <row r="6616" spans="1:18" hidden="1" outlineLevel="1" x14ac:dyDescent="0.25">
      <c r="A6616" s="274" t="s">
        <v>0</v>
      </c>
      <c r="B6616" s="225" t="s">
        <v>16</v>
      </c>
      <c r="C6616" s="53"/>
      <c r="D6616" s="244">
        <v>10000</v>
      </c>
      <c r="E6616" s="244">
        <v>10000</v>
      </c>
      <c r="F6616" s="244"/>
      <c r="G6616" s="244"/>
      <c r="H6616" s="244"/>
      <c r="I6616" s="244"/>
      <c r="J6616" s="244"/>
      <c r="K6616" s="244"/>
      <c r="L6616" s="244"/>
      <c r="M6616" s="244"/>
      <c r="N6616" s="244"/>
      <c r="O6616" s="244"/>
      <c r="P6616" s="244"/>
      <c r="Q6616" s="244"/>
      <c r="R6616" s="244"/>
    </row>
    <row r="6617" spans="1:18" hidden="1" outlineLevel="1" x14ac:dyDescent="0.25">
      <c r="A6617" s="274"/>
      <c r="B6617" s="226" t="s">
        <v>42</v>
      </c>
      <c r="C6617" s="222"/>
      <c r="D6617" s="223">
        <f>IF($B6497&lt;&gt;"",D6616*(VLOOKUP($B6497,Production!$G4:$P53,10)*(1+VLOOKUP($B6497,Production!$G4:$Q53,11))^(D6500-$D6500))/1000,0)</f>
        <v>0</v>
      </c>
      <c r="E6617" s="223">
        <f>IF($B6497&lt;&gt;"",E6616*(VLOOKUP($B6497,Production!$G4:$P53,10)*(1+VLOOKUP($B6497,Production!$G4:$Q53,11))^(E6500-$D6500))/1000,0)</f>
        <v>0</v>
      </c>
      <c r="F6617" s="223">
        <f>IF($B6497&lt;&gt;"",F6616*(VLOOKUP($B6497,Production!$G4:$P53,10)*(1+VLOOKUP($B6497,Production!$G4:$Q53,11))^(F6500-$D6500))/1000,0)</f>
        <v>0</v>
      </c>
      <c r="G6617" s="223">
        <f>IF($B6497&lt;&gt;"",G6616*(VLOOKUP($B6497,Production!$G4:$P53,10)*(1+VLOOKUP($B6497,Production!$G4:$Q53,11))^(G6500-$D6500))/1000,0)</f>
        <v>0</v>
      </c>
      <c r="H6617" s="223">
        <f>IF($B6497&lt;&gt;"",H6616*(VLOOKUP($B6497,Production!$G4:$P53,10)*(1+VLOOKUP($B6497,Production!$G4:$Q53,11))^(H6500-$D6500))/1000,0)</f>
        <v>0</v>
      </c>
      <c r="I6617" s="223">
        <f>IF($B6497&lt;&gt;"",I6616*(VLOOKUP($B6497,Production!$G4:$P53,10)*(1+VLOOKUP($B6497,Production!$G4:$Q53,11))^(I6500-$D6500))/1000,0)</f>
        <v>0</v>
      </c>
      <c r="J6617" s="223">
        <f>IF($B6497&lt;&gt;"",J6616*(VLOOKUP($B6497,Production!$G4:$P53,10)*(1+VLOOKUP($B6497,Production!$G4:$Q53,11))^(J6500-$D6500))/1000,0)</f>
        <v>0</v>
      </c>
      <c r="K6617" s="223">
        <f>IF($B6497&lt;&gt;"",K6616*(VLOOKUP($B6497,Production!$G4:$P53,10)*(1+VLOOKUP($B6497,Production!$G4:$Q53,11))^(K6500-$D6500))/1000,0)</f>
        <v>0</v>
      </c>
      <c r="L6617" s="223">
        <f>IF($B6497&lt;&gt;"",L6616*(VLOOKUP($B6497,Production!$G4:$P53,10)*(1+VLOOKUP($B6497,Production!$G4:$Q53,11))^(L6500-$D6500))/1000,0)</f>
        <v>0</v>
      </c>
      <c r="M6617" s="223">
        <f>IF($B6497&lt;&gt;"",M6616*(VLOOKUP($B6497,Production!$G4:$P53,10)*(1+VLOOKUP($B6497,Production!$G4:$Q53,11))^(M6500-$D6500))/1000,0)</f>
        <v>0</v>
      </c>
      <c r="N6617" s="223">
        <f>IF($B6497&lt;&gt;"",N6616*(VLOOKUP($B6497,Production!$G4:$P53,10)*(1+VLOOKUP($B6497,Production!$G4:$Q53,11))^(N6500-$D6500))/1000,0)</f>
        <v>0</v>
      </c>
      <c r="O6617" s="223">
        <f>IF($B6497&lt;&gt;"",O6616*(VLOOKUP($B6497,Production!$G4:$P53,10)*(1+VLOOKUP($B6497,Production!$G4:$Q53,11))^(O6500-$D6500))/1000,0)</f>
        <v>0</v>
      </c>
      <c r="P6617" s="223">
        <f>IF($B6497&lt;&gt;"",P6616*(VLOOKUP($B6497,Production!$G4:$P53,10)*(1+VLOOKUP($B6497,Production!$G4:$Q53,11))^(P6500-$D6500))/1000,0)</f>
        <v>0</v>
      </c>
      <c r="Q6617" s="223">
        <f>IF($B6497&lt;&gt;"",Q6616*(VLOOKUP($B6497,Production!$G4:$P53,10)*(1+VLOOKUP($B6497,Production!$G4:$Q53,11))^(Q6500-$D6500))/1000,0)</f>
        <v>0</v>
      </c>
      <c r="R6617" s="223">
        <f>IF($B6497&lt;&gt;"",R6616*(VLOOKUP($B6497,Production!$G4:$P53,10)*(1+VLOOKUP($B6497,Production!$G4:$Q53,11))^(R6500-$D6500))/1000,0)</f>
        <v>0</v>
      </c>
    </row>
    <row r="6618" spans="1:18" hidden="1" outlineLevel="1" x14ac:dyDescent="0.25">
      <c r="A6618" s="274" t="s">
        <v>13</v>
      </c>
      <c r="B6618" s="225" t="s">
        <v>17</v>
      </c>
      <c r="C6618" s="53"/>
      <c r="D6618" s="244">
        <v>10000</v>
      </c>
      <c r="E6618" s="244">
        <v>10000</v>
      </c>
      <c r="F6618" s="244"/>
      <c r="G6618" s="244"/>
      <c r="H6618" s="244"/>
      <c r="I6618" s="244"/>
      <c r="J6618" s="244"/>
      <c r="K6618" s="244"/>
      <c r="L6618" s="244"/>
      <c r="M6618" s="244"/>
      <c r="N6618" s="244"/>
      <c r="O6618" s="244"/>
      <c r="P6618" s="244"/>
      <c r="Q6618" s="244"/>
      <c r="R6618" s="244"/>
    </row>
    <row r="6619" spans="1:18" hidden="1" outlineLevel="1" x14ac:dyDescent="0.25">
      <c r="A6619" s="274"/>
      <c r="B6619" s="226" t="s">
        <v>42</v>
      </c>
      <c r="C6619" s="222"/>
      <c r="D6619" s="223">
        <f>IF($B6497&lt;&gt;"",D6618*(VLOOKUP($B6497,Production!$G4:$R53,10)*(1+VLOOKUP($B6497,Production!$G4:$S53,11))^(D6500-$D6500))/1000,0)</f>
        <v>0</v>
      </c>
      <c r="E6619" s="223">
        <f>IF($B6497&lt;&gt;"",E6618*(VLOOKUP($B6497,Production!$G4:$R53,10)*(1+VLOOKUP($B6497,Production!$G4:$S53,11))^(E6500-$D6500))/1000,0)</f>
        <v>0</v>
      </c>
      <c r="F6619" s="223">
        <f>IF($B6497&lt;&gt;"",F6618*(VLOOKUP($B6497,Production!$G4:$R53,10)*(1+VLOOKUP($B6497,Production!$G4:$S53,11))^(F6500-$D6500))/1000,0)</f>
        <v>0</v>
      </c>
      <c r="G6619" s="223">
        <f>IF($B6497&lt;&gt;"",G6618*(VLOOKUP($B6497,Production!$G4:$R53,10)*(1+VLOOKUP($B6497,Production!$G4:$S53,11))^(G6500-$D6500))/1000,0)</f>
        <v>0</v>
      </c>
      <c r="H6619" s="223">
        <f>IF($B6497&lt;&gt;"",H6618*(VLOOKUP($B6497,Production!$G4:$R53,10)*(1+VLOOKUP($B6497,Production!$G4:$S53,11))^(H6500-$D6500))/1000,0)</f>
        <v>0</v>
      </c>
      <c r="I6619" s="223">
        <f>IF($B6497&lt;&gt;"",I6618*(VLOOKUP($B6497,Production!$G4:$R53,10)*(1+VLOOKUP($B6497,Production!$G4:$S53,11))^(I6500-$D6500))/1000,0)</f>
        <v>0</v>
      </c>
      <c r="J6619" s="223">
        <f>IF($B6497&lt;&gt;"",J6618*(VLOOKUP($B6497,Production!$G4:$R53,10)*(1+VLOOKUP($B6497,Production!$G4:$S53,11))^(J6500-$D6500))/1000,0)</f>
        <v>0</v>
      </c>
      <c r="K6619" s="223">
        <f>IF($B6497&lt;&gt;"",K6618*(VLOOKUP($B6497,Production!$G4:$R53,10)*(1+VLOOKUP($B6497,Production!$G4:$S53,11))^(K6500-$D6500))/1000,0)</f>
        <v>0</v>
      </c>
      <c r="L6619" s="223">
        <f>IF($B6497&lt;&gt;"",L6618*(VLOOKUP($B6497,Production!$G4:$R53,10)*(1+VLOOKUP($B6497,Production!$G4:$S53,11))^(L6500-$D6500))/1000,0)</f>
        <v>0</v>
      </c>
      <c r="M6619" s="223">
        <f>IF($B6497&lt;&gt;"",M6618*(VLOOKUP($B6497,Production!$G4:$R53,10)*(1+VLOOKUP($B6497,Production!$G4:$S53,11))^(M6500-$D6500))/1000,0)</f>
        <v>0</v>
      </c>
      <c r="N6619" s="223">
        <f>IF($B6497&lt;&gt;"",N6618*(VLOOKUP($B6497,Production!$G4:$R53,10)*(1+VLOOKUP($B6497,Production!$G4:$S53,11))^(N6500-$D6500))/1000,0)</f>
        <v>0</v>
      </c>
      <c r="O6619" s="223">
        <f>IF($B6497&lt;&gt;"",O6618*(VLOOKUP($B6497,Production!$G4:$R53,10)*(1+VLOOKUP($B6497,Production!$G4:$S53,11))^(O6500-$D6500))/1000,0)</f>
        <v>0</v>
      </c>
      <c r="P6619" s="223">
        <f>IF($B6497&lt;&gt;"",P6618*(VLOOKUP($B6497,Production!$G4:$R53,10)*(1+VLOOKUP($B6497,Production!$G4:$S53,11))^(P6500-$D6500))/1000,0)</f>
        <v>0</v>
      </c>
      <c r="Q6619" s="223">
        <f>IF($B6497&lt;&gt;"",Q6618*(VLOOKUP($B6497,Production!$G4:$R53,10)*(1+VLOOKUP($B6497,Production!$G4:$S53,11))^(Q6500-$D6500))/1000,0)</f>
        <v>0</v>
      </c>
      <c r="R6619" s="223">
        <f>IF($B6497&lt;&gt;"",R6618*(VLOOKUP($B6497,Production!$G4:$R53,10)*(1+VLOOKUP($B6497,Production!$G4:$S53,11))^(R6500-$D6500))/1000,0)</f>
        <v>0</v>
      </c>
    </row>
    <row r="6620" spans="1:18" hidden="1" outlineLevel="1" x14ac:dyDescent="0.25">
      <c r="A6620" s="225" t="s">
        <v>56</v>
      </c>
      <c r="B6620" s="225"/>
      <c r="C6620" s="53"/>
      <c r="D6620" s="244"/>
      <c r="E6620" s="244"/>
      <c r="F6620" s="244"/>
      <c r="G6620" s="244"/>
      <c r="H6620" s="244"/>
      <c r="I6620" s="244"/>
      <c r="J6620" s="244"/>
      <c r="K6620" s="244"/>
      <c r="L6620" s="244"/>
      <c r="M6620" s="244"/>
      <c r="N6620" s="244"/>
      <c r="O6620" s="244"/>
      <c r="P6620" s="244"/>
      <c r="Q6620" s="244"/>
      <c r="R6620" s="244"/>
    </row>
    <row r="6621" spans="1:18" hidden="1" outlineLevel="1" x14ac:dyDescent="0.25">
      <c r="A6621" s="225" t="s">
        <v>57</v>
      </c>
      <c r="B6621" s="225"/>
      <c r="C6621" s="53"/>
      <c r="D6621" s="244"/>
      <c r="E6621" s="244"/>
      <c r="F6621" s="244"/>
      <c r="G6621" s="244"/>
      <c r="H6621" s="244"/>
      <c r="I6621" s="244"/>
      <c r="J6621" s="244"/>
      <c r="K6621" s="244"/>
      <c r="L6621" s="244"/>
      <c r="M6621" s="244"/>
      <c r="N6621" s="244"/>
      <c r="O6621" s="244"/>
      <c r="P6621" s="244"/>
      <c r="Q6621" s="244"/>
      <c r="R6621" s="244"/>
    </row>
    <row r="6622" spans="1:18" hidden="1" outlineLevel="1" x14ac:dyDescent="0.25">
      <c r="A6622" s="224" t="s">
        <v>659</v>
      </c>
      <c r="B6622" s="222"/>
      <c r="C6622" s="222"/>
      <c r="D6622" s="223">
        <f t="shared" ref="D6622:R6622" si="580">D6617+D6619+D6620+D6621</f>
        <v>0</v>
      </c>
      <c r="E6622" s="223">
        <f t="shared" si="580"/>
        <v>0</v>
      </c>
      <c r="F6622" s="223">
        <f t="shared" si="580"/>
        <v>0</v>
      </c>
      <c r="G6622" s="223">
        <f t="shared" si="580"/>
        <v>0</v>
      </c>
      <c r="H6622" s="223">
        <f t="shared" si="580"/>
        <v>0</v>
      </c>
      <c r="I6622" s="223">
        <f t="shared" si="580"/>
        <v>0</v>
      </c>
      <c r="J6622" s="223">
        <f t="shared" si="580"/>
        <v>0</v>
      </c>
      <c r="K6622" s="223">
        <f t="shared" si="580"/>
        <v>0</v>
      </c>
      <c r="L6622" s="223">
        <f t="shared" si="580"/>
        <v>0</v>
      </c>
      <c r="M6622" s="223">
        <f t="shared" si="580"/>
        <v>0</v>
      </c>
      <c r="N6622" s="223">
        <f t="shared" si="580"/>
        <v>0</v>
      </c>
      <c r="O6622" s="223">
        <f t="shared" si="580"/>
        <v>0</v>
      </c>
      <c r="P6622" s="223">
        <f t="shared" si="580"/>
        <v>0</v>
      </c>
      <c r="Q6622" s="223">
        <f t="shared" si="580"/>
        <v>0</v>
      </c>
      <c r="R6622" s="223">
        <f t="shared" si="580"/>
        <v>0</v>
      </c>
    </row>
    <row r="6623" spans="1:18" hidden="1" outlineLevel="1" x14ac:dyDescent="0.25"/>
    <row r="6624" spans="1:18" hidden="1" outlineLevel="1" x14ac:dyDescent="0.25">
      <c r="A6624" s="222" t="s">
        <v>663</v>
      </c>
      <c r="B6624" s="222"/>
      <c r="C6624" s="222"/>
      <c r="D6624" s="223">
        <f t="shared" ref="D6624:R6624" si="581">D6614-D6622</f>
        <v>0</v>
      </c>
      <c r="E6624" s="223">
        <f t="shared" si="581"/>
        <v>0</v>
      </c>
      <c r="F6624" s="223">
        <f t="shared" si="581"/>
        <v>0</v>
      </c>
      <c r="G6624" s="223">
        <f t="shared" si="581"/>
        <v>0</v>
      </c>
      <c r="H6624" s="223">
        <f t="shared" si="581"/>
        <v>0</v>
      </c>
      <c r="I6624" s="223">
        <f t="shared" si="581"/>
        <v>0</v>
      </c>
      <c r="J6624" s="223">
        <f t="shared" si="581"/>
        <v>0</v>
      </c>
      <c r="K6624" s="223">
        <f t="shared" si="581"/>
        <v>0</v>
      </c>
      <c r="L6624" s="223">
        <f t="shared" si="581"/>
        <v>0</v>
      </c>
      <c r="M6624" s="223">
        <f t="shared" si="581"/>
        <v>0</v>
      </c>
      <c r="N6624" s="223">
        <f t="shared" si="581"/>
        <v>0</v>
      </c>
      <c r="O6624" s="223">
        <f t="shared" si="581"/>
        <v>0</v>
      </c>
      <c r="P6624" s="223">
        <f t="shared" si="581"/>
        <v>0</v>
      </c>
      <c r="Q6624" s="223">
        <f t="shared" si="581"/>
        <v>0</v>
      </c>
      <c r="R6624" s="223">
        <f t="shared" si="581"/>
        <v>0</v>
      </c>
    </row>
    <row r="6625" spans="1:18" hidden="1" outlineLevel="1" x14ac:dyDescent="0.25"/>
    <row r="6626" spans="1:18" hidden="1" outlineLevel="1" x14ac:dyDescent="0.25">
      <c r="A6626" s="53" t="s">
        <v>664</v>
      </c>
      <c r="B6626" s="53"/>
      <c r="C6626" s="53"/>
      <c r="D6626" s="244"/>
      <c r="E6626" s="244"/>
      <c r="F6626" s="244"/>
      <c r="G6626" s="244"/>
      <c r="H6626" s="244"/>
      <c r="I6626" s="244"/>
      <c r="J6626" s="244"/>
      <c r="K6626" s="244"/>
      <c r="L6626" s="244"/>
      <c r="M6626" s="244"/>
      <c r="N6626" s="244"/>
      <c r="O6626" s="244"/>
      <c r="P6626" s="244"/>
      <c r="Q6626" s="244"/>
      <c r="R6626" s="244"/>
    </row>
    <row r="6627" spans="1:18" hidden="1" outlineLevel="1" x14ac:dyDescent="0.25"/>
    <row r="6628" spans="1:18" hidden="1" outlineLevel="1" x14ac:dyDescent="0.25">
      <c r="A6628" s="222" t="s">
        <v>665</v>
      </c>
      <c r="B6628" s="222"/>
      <c r="C6628" s="222"/>
      <c r="D6628" s="223">
        <f t="shared" ref="D6628:R6628" si="582">D6624-D6626</f>
        <v>0</v>
      </c>
      <c r="E6628" s="223">
        <f t="shared" si="582"/>
        <v>0</v>
      </c>
      <c r="F6628" s="223">
        <f t="shared" si="582"/>
        <v>0</v>
      </c>
      <c r="G6628" s="223">
        <f t="shared" si="582"/>
        <v>0</v>
      </c>
      <c r="H6628" s="223">
        <f t="shared" si="582"/>
        <v>0</v>
      </c>
      <c r="I6628" s="223">
        <f t="shared" si="582"/>
        <v>0</v>
      </c>
      <c r="J6628" s="223">
        <f t="shared" si="582"/>
        <v>0</v>
      </c>
      <c r="K6628" s="223">
        <f t="shared" si="582"/>
        <v>0</v>
      </c>
      <c r="L6628" s="223">
        <f t="shared" si="582"/>
        <v>0</v>
      </c>
      <c r="M6628" s="223">
        <f t="shared" si="582"/>
        <v>0</v>
      </c>
      <c r="N6628" s="223">
        <f t="shared" si="582"/>
        <v>0</v>
      </c>
      <c r="O6628" s="223">
        <f t="shared" si="582"/>
        <v>0</v>
      </c>
      <c r="P6628" s="223">
        <f t="shared" si="582"/>
        <v>0</v>
      </c>
      <c r="Q6628" s="223">
        <f t="shared" si="582"/>
        <v>0</v>
      </c>
      <c r="R6628" s="223">
        <f t="shared" si="582"/>
        <v>0</v>
      </c>
    </row>
    <row r="6629" spans="1:18" hidden="1" outlineLevel="1" x14ac:dyDescent="0.25">
      <c r="A6629" s="222" t="s">
        <v>666</v>
      </c>
      <c r="B6629" s="222"/>
      <c r="C6629" s="222"/>
      <c r="D6629" s="223">
        <f t="shared" ref="D6629:R6629" si="583">$B6498*D6628</f>
        <v>0</v>
      </c>
      <c r="E6629" s="223">
        <f t="shared" si="583"/>
        <v>0</v>
      </c>
      <c r="F6629" s="223">
        <f t="shared" si="583"/>
        <v>0</v>
      </c>
      <c r="G6629" s="223">
        <f t="shared" si="583"/>
        <v>0</v>
      </c>
      <c r="H6629" s="223">
        <f t="shared" si="583"/>
        <v>0</v>
      </c>
      <c r="I6629" s="223">
        <f t="shared" si="583"/>
        <v>0</v>
      </c>
      <c r="J6629" s="223">
        <f t="shared" si="583"/>
        <v>0</v>
      </c>
      <c r="K6629" s="223">
        <f t="shared" si="583"/>
        <v>0</v>
      </c>
      <c r="L6629" s="223">
        <f t="shared" si="583"/>
        <v>0</v>
      </c>
      <c r="M6629" s="223">
        <f t="shared" si="583"/>
        <v>0</v>
      </c>
      <c r="N6629" s="223">
        <f t="shared" si="583"/>
        <v>0</v>
      </c>
      <c r="O6629" s="223">
        <f t="shared" si="583"/>
        <v>0</v>
      </c>
      <c r="P6629" s="223">
        <f t="shared" si="583"/>
        <v>0</v>
      </c>
      <c r="Q6629" s="223">
        <f t="shared" si="583"/>
        <v>0</v>
      </c>
      <c r="R6629" s="223">
        <f t="shared" si="583"/>
        <v>0</v>
      </c>
    </row>
    <row r="6630" spans="1:18" hidden="1" outlineLevel="1" x14ac:dyDescent="0.25"/>
    <row r="6631" spans="1:18" hidden="1" outlineLevel="1" x14ac:dyDescent="0.25">
      <c r="A6631" s="222" t="s">
        <v>667</v>
      </c>
      <c r="B6631" s="222"/>
      <c r="C6631" s="222"/>
      <c r="D6631" s="223">
        <f t="shared" ref="D6631:R6631" si="584">D6628-D6629</f>
        <v>0</v>
      </c>
      <c r="E6631" s="223">
        <f t="shared" si="584"/>
        <v>0</v>
      </c>
      <c r="F6631" s="223">
        <f t="shared" si="584"/>
        <v>0</v>
      </c>
      <c r="G6631" s="223">
        <f t="shared" si="584"/>
        <v>0</v>
      </c>
      <c r="H6631" s="223">
        <f t="shared" si="584"/>
        <v>0</v>
      </c>
      <c r="I6631" s="223">
        <f t="shared" si="584"/>
        <v>0</v>
      </c>
      <c r="J6631" s="223">
        <f t="shared" si="584"/>
        <v>0</v>
      </c>
      <c r="K6631" s="223">
        <f t="shared" si="584"/>
        <v>0</v>
      </c>
      <c r="L6631" s="223">
        <f t="shared" si="584"/>
        <v>0</v>
      </c>
      <c r="M6631" s="223">
        <f t="shared" si="584"/>
        <v>0</v>
      </c>
      <c r="N6631" s="223">
        <f t="shared" si="584"/>
        <v>0</v>
      </c>
      <c r="O6631" s="223">
        <f t="shared" si="584"/>
        <v>0</v>
      </c>
      <c r="P6631" s="223">
        <f t="shared" si="584"/>
        <v>0</v>
      </c>
      <c r="Q6631" s="223">
        <f t="shared" si="584"/>
        <v>0</v>
      </c>
      <c r="R6631" s="223">
        <f t="shared" si="584"/>
        <v>0</v>
      </c>
    </row>
    <row r="6632" spans="1:18" hidden="1" outlineLevel="1" x14ac:dyDescent="0.25"/>
    <row r="6633" spans="1:18" hidden="1" outlineLevel="1" x14ac:dyDescent="0.25">
      <c r="A6633" s="221" t="s">
        <v>668</v>
      </c>
      <c r="B6633" s="221"/>
      <c r="C6633" s="220"/>
      <c r="D6633" s="215" t="e">
        <f>IRR(D6631:R6631)</f>
        <v>#NUM!</v>
      </c>
    </row>
    <row r="6634" spans="1:18" collapsed="1" x14ac:dyDescent="0.25"/>
    <row r="6636" spans="1:18" s="169" customFormat="1" x14ac:dyDescent="0.25">
      <c r="A6636" s="169" t="s">
        <v>927</v>
      </c>
    </row>
    <row r="6637" spans="1:18" hidden="1" outlineLevel="1" x14ac:dyDescent="0.25"/>
    <row r="6638" spans="1:18" hidden="1" outlineLevel="1" x14ac:dyDescent="0.25">
      <c r="A6638" s="217" t="s">
        <v>644</v>
      </c>
      <c r="B6638" s="208"/>
    </row>
    <row r="6639" spans="1:18" ht="15.75" hidden="1" outlineLevel="1" thickBot="1" x14ac:dyDescent="0.3">
      <c r="A6639" s="219" t="s">
        <v>12</v>
      </c>
      <c r="B6639" s="243"/>
    </row>
    <row r="6640" spans="1:18" hidden="1" outlineLevel="1" x14ac:dyDescent="0.25"/>
    <row r="6641" spans="1:18" hidden="1" outlineLevel="1" x14ac:dyDescent="0.25">
      <c r="A6641" s="53" t="s">
        <v>14</v>
      </c>
      <c r="B6641" s="53"/>
      <c r="C6641" s="223">
        <v>0</v>
      </c>
      <c r="D6641" s="223">
        <v>1</v>
      </c>
      <c r="E6641" s="223">
        <v>2</v>
      </c>
      <c r="F6641" s="223">
        <v>3</v>
      </c>
      <c r="G6641" s="223">
        <v>4</v>
      </c>
      <c r="H6641" s="223">
        <v>5</v>
      </c>
      <c r="I6641" s="223">
        <v>6</v>
      </c>
      <c r="J6641" s="223">
        <v>7</v>
      </c>
      <c r="K6641" s="223">
        <v>8</v>
      </c>
      <c r="L6641" s="223">
        <v>9</v>
      </c>
      <c r="M6641" s="223">
        <v>10</v>
      </c>
      <c r="N6641" s="223">
        <v>11</v>
      </c>
      <c r="O6641" s="223">
        <v>12</v>
      </c>
      <c r="P6641" s="223">
        <v>13</v>
      </c>
      <c r="Q6641" s="223">
        <v>14</v>
      </c>
      <c r="R6641" s="223">
        <v>15</v>
      </c>
    </row>
    <row r="6642" spans="1:18" hidden="1" outlineLevel="1" x14ac:dyDescent="0.25"/>
    <row r="6643" spans="1:18" hidden="1" outlineLevel="1" x14ac:dyDescent="0.25">
      <c r="A6643" s="53" t="s">
        <v>59</v>
      </c>
      <c r="B6643" s="53"/>
      <c r="C6643" s="244"/>
      <c r="D6643" s="244"/>
      <c r="E6643" s="244"/>
      <c r="F6643" s="244"/>
      <c r="G6643" s="244"/>
      <c r="H6643" s="244"/>
      <c r="I6643" s="244"/>
      <c r="J6643" s="244"/>
      <c r="K6643" s="244"/>
      <c r="L6643" s="244"/>
      <c r="M6643" s="244"/>
      <c r="N6643" s="244"/>
      <c r="O6643" s="244"/>
      <c r="P6643" s="244"/>
      <c r="Q6643" s="244"/>
      <c r="R6643" s="244"/>
    </row>
    <row r="6644" spans="1:18" hidden="1" outlineLevel="1" x14ac:dyDescent="0.25">
      <c r="A6644" s="53" t="s">
        <v>824</v>
      </c>
      <c r="B6644" s="53"/>
      <c r="C6644" s="244"/>
      <c r="D6644" s="244"/>
      <c r="E6644" s="244"/>
      <c r="F6644" s="244"/>
      <c r="G6644" s="244"/>
      <c r="H6644" s="244"/>
      <c r="I6644" s="244"/>
      <c r="J6644" s="244"/>
      <c r="K6644" s="244"/>
      <c r="L6644" s="244"/>
      <c r="M6644" s="244"/>
      <c r="N6644" s="244"/>
      <c r="O6644" s="244"/>
      <c r="P6644" s="244"/>
      <c r="Q6644" s="244"/>
      <c r="R6644" s="244"/>
    </row>
    <row r="6645" spans="1:18" hidden="1" outlineLevel="1" x14ac:dyDescent="0.25">
      <c r="A6645" s="53" t="s">
        <v>825</v>
      </c>
      <c r="B6645" s="53"/>
      <c r="C6645" s="244"/>
      <c r="D6645" s="244"/>
      <c r="E6645" s="244"/>
      <c r="F6645" s="244"/>
      <c r="G6645" s="244"/>
      <c r="H6645" s="244"/>
      <c r="I6645" s="244"/>
      <c r="J6645" s="244"/>
      <c r="K6645" s="244"/>
      <c r="L6645" s="244"/>
      <c r="M6645" s="244"/>
      <c r="N6645" s="244"/>
      <c r="O6645" s="244"/>
      <c r="P6645" s="244"/>
      <c r="Q6645" s="244"/>
      <c r="R6645" s="244"/>
    </row>
    <row r="6646" spans="1:18" hidden="1" outlineLevel="1" x14ac:dyDescent="0.25"/>
    <row r="6647" spans="1:18" hidden="1" outlineLevel="2" x14ac:dyDescent="0.25">
      <c r="A6647" s="222" t="str">
        <f>'Usages mobilité'!A4</f>
        <v>Usage mobilité n°1</v>
      </c>
      <c r="B6647" s="222" t="s">
        <v>41</v>
      </c>
      <c r="C6647" s="222"/>
      <c r="D6647" s="223">
        <f>IF(B$6638&lt;&gt;"",IF(B$6638='Usages mobilité'!BF4,'Usages mobilité'!BD4,0),0)</f>
        <v>0</v>
      </c>
      <c r="E6647" s="223">
        <f t="shared" ref="E6647:R6656" si="585">$D6647</f>
        <v>0</v>
      </c>
      <c r="F6647" s="223">
        <f t="shared" si="585"/>
        <v>0</v>
      </c>
      <c r="G6647" s="223">
        <f t="shared" si="585"/>
        <v>0</v>
      </c>
      <c r="H6647" s="223">
        <f t="shared" si="585"/>
        <v>0</v>
      </c>
      <c r="I6647" s="223">
        <f t="shared" si="585"/>
        <v>0</v>
      </c>
      <c r="J6647" s="223">
        <f t="shared" si="585"/>
        <v>0</v>
      </c>
      <c r="K6647" s="223">
        <f t="shared" si="585"/>
        <v>0</v>
      </c>
      <c r="L6647" s="223">
        <f t="shared" si="585"/>
        <v>0</v>
      </c>
      <c r="M6647" s="223">
        <f t="shared" si="585"/>
        <v>0</v>
      </c>
      <c r="N6647" s="223">
        <f t="shared" si="585"/>
        <v>0</v>
      </c>
      <c r="O6647" s="223">
        <f t="shared" si="585"/>
        <v>0</v>
      </c>
      <c r="P6647" s="223">
        <f t="shared" si="585"/>
        <v>0</v>
      </c>
      <c r="Q6647" s="223">
        <f t="shared" si="585"/>
        <v>0</v>
      </c>
      <c r="R6647" s="223">
        <f t="shared" si="585"/>
        <v>0</v>
      </c>
    </row>
    <row r="6648" spans="1:18" hidden="1" outlineLevel="2" x14ac:dyDescent="0.25">
      <c r="A6648" s="222" t="str">
        <f>'Usages mobilité'!A5</f>
        <v>Usage mobilité n°2</v>
      </c>
      <c r="B6648" s="222" t="s">
        <v>41</v>
      </c>
      <c r="C6648" s="222"/>
      <c r="D6648" s="223">
        <f>IF(B$6638&lt;&gt;"",IF(B$6638='Usages mobilité'!BF5,'Usages mobilité'!BD5,0),0)</f>
        <v>0</v>
      </c>
      <c r="E6648" s="223">
        <f t="shared" si="585"/>
        <v>0</v>
      </c>
      <c r="F6648" s="223">
        <f t="shared" si="585"/>
        <v>0</v>
      </c>
      <c r="G6648" s="223">
        <f t="shared" si="585"/>
        <v>0</v>
      </c>
      <c r="H6648" s="223">
        <f t="shared" si="585"/>
        <v>0</v>
      </c>
      <c r="I6648" s="223">
        <f t="shared" si="585"/>
        <v>0</v>
      </c>
      <c r="J6648" s="223">
        <f t="shared" si="585"/>
        <v>0</v>
      </c>
      <c r="K6648" s="223">
        <f t="shared" si="585"/>
        <v>0</v>
      </c>
      <c r="L6648" s="223">
        <f t="shared" si="585"/>
        <v>0</v>
      </c>
      <c r="M6648" s="223">
        <f t="shared" si="585"/>
        <v>0</v>
      </c>
      <c r="N6648" s="223">
        <f t="shared" si="585"/>
        <v>0</v>
      </c>
      <c r="O6648" s="223">
        <f t="shared" si="585"/>
        <v>0</v>
      </c>
      <c r="P6648" s="223">
        <f t="shared" si="585"/>
        <v>0</v>
      </c>
      <c r="Q6648" s="223">
        <f t="shared" si="585"/>
        <v>0</v>
      </c>
      <c r="R6648" s="223">
        <f t="shared" si="585"/>
        <v>0</v>
      </c>
    </row>
    <row r="6649" spans="1:18" hidden="1" outlineLevel="2" x14ac:dyDescent="0.25">
      <c r="A6649" s="222" t="str">
        <f>'Usages mobilité'!A6</f>
        <v>Usage mobilité n°3</v>
      </c>
      <c r="B6649" s="222" t="s">
        <v>41</v>
      </c>
      <c r="C6649" s="222"/>
      <c r="D6649" s="223">
        <f>IF(B$6638&lt;&gt;"",IF(B$6638='Usages mobilité'!BF6,'Usages mobilité'!BD6,0),0)</f>
        <v>0</v>
      </c>
      <c r="E6649" s="223">
        <f t="shared" si="585"/>
        <v>0</v>
      </c>
      <c r="F6649" s="223">
        <f t="shared" si="585"/>
        <v>0</v>
      </c>
      <c r="G6649" s="223">
        <f t="shared" si="585"/>
        <v>0</v>
      </c>
      <c r="H6649" s="223">
        <f t="shared" si="585"/>
        <v>0</v>
      </c>
      <c r="I6649" s="223">
        <f t="shared" si="585"/>
        <v>0</v>
      </c>
      <c r="J6649" s="223">
        <f t="shared" si="585"/>
        <v>0</v>
      </c>
      <c r="K6649" s="223">
        <f t="shared" si="585"/>
        <v>0</v>
      </c>
      <c r="L6649" s="223">
        <f t="shared" si="585"/>
        <v>0</v>
      </c>
      <c r="M6649" s="223">
        <f t="shared" si="585"/>
        <v>0</v>
      </c>
      <c r="N6649" s="223">
        <f t="shared" si="585"/>
        <v>0</v>
      </c>
      <c r="O6649" s="223">
        <f t="shared" si="585"/>
        <v>0</v>
      </c>
      <c r="P6649" s="223">
        <f t="shared" si="585"/>
        <v>0</v>
      </c>
      <c r="Q6649" s="223">
        <f t="shared" si="585"/>
        <v>0</v>
      </c>
      <c r="R6649" s="223">
        <f t="shared" si="585"/>
        <v>0</v>
      </c>
    </row>
    <row r="6650" spans="1:18" hidden="1" outlineLevel="2" x14ac:dyDescent="0.25">
      <c r="A6650" s="222" t="str">
        <f>'Usages mobilité'!A7</f>
        <v>Usage mobilité n°4</v>
      </c>
      <c r="B6650" s="222" t="s">
        <v>41</v>
      </c>
      <c r="C6650" s="222"/>
      <c r="D6650" s="223">
        <f>IF(B$6638&lt;&gt;"",IF(B$6638='Usages mobilité'!BF7,'Usages mobilité'!BD7,0),0)</f>
        <v>0</v>
      </c>
      <c r="E6650" s="223">
        <f t="shared" si="585"/>
        <v>0</v>
      </c>
      <c r="F6650" s="223">
        <f t="shared" si="585"/>
        <v>0</v>
      </c>
      <c r="G6650" s="223">
        <f t="shared" si="585"/>
        <v>0</v>
      </c>
      <c r="H6650" s="223">
        <f t="shared" si="585"/>
        <v>0</v>
      </c>
      <c r="I6650" s="223">
        <f t="shared" si="585"/>
        <v>0</v>
      </c>
      <c r="J6650" s="223">
        <f t="shared" si="585"/>
        <v>0</v>
      </c>
      <c r="K6650" s="223">
        <f t="shared" si="585"/>
        <v>0</v>
      </c>
      <c r="L6650" s="223">
        <f t="shared" si="585"/>
        <v>0</v>
      </c>
      <c r="M6650" s="223">
        <f t="shared" si="585"/>
        <v>0</v>
      </c>
      <c r="N6650" s="223">
        <f t="shared" si="585"/>
        <v>0</v>
      </c>
      <c r="O6650" s="223">
        <f t="shared" si="585"/>
        <v>0</v>
      </c>
      <c r="P6650" s="223">
        <f t="shared" si="585"/>
        <v>0</v>
      </c>
      <c r="Q6650" s="223">
        <f t="shared" si="585"/>
        <v>0</v>
      </c>
      <c r="R6650" s="223">
        <f t="shared" si="585"/>
        <v>0</v>
      </c>
    </row>
    <row r="6651" spans="1:18" hidden="1" outlineLevel="2" x14ac:dyDescent="0.25">
      <c r="A6651" s="222" t="str">
        <f>'Usages mobilité'!A8</f>
        <v>Usage mobilité n°5</v>
      </c>
      <c r="B6651" s="222" t="s">
        <v>41</v>
      </c>
      <c r="C6651" s="222"/>
      <c r="D6651" s="223">
        <f>IF(B$6638&lt;&gt;"",IF(B$6638='Usages mobilité'!BF8,'Usages mobilité'!BD8,0),0)</f>
        <v>0</v>
      </c>
      <c r="E6651" s="223">
        <f t="shared" si="585"/>
        <v>0</v>
      </c>
      <c r="F6651" s="223">
        <f t="shared" si="585"/>
        <v>0</v>
      </c>
      <c r="G6651" s="223">
        <f t="shared" si="585"/>
        <v>0</v>
      </c>
      <c r="H6651" s="223">
        <f t="shared" si="585"/>
        <v>0</v>
      </c>
      <c r="I6651" s="223">
        <f t="shared" si="585"/>
        <v>0</v>
      </c>
      <c r="J6651" s="223">
        <f t="shared" si="585"/>
        <v>0</v>
      </c>
      <c r="K6651" s="223">
        <f t="shared" si="585"/>
        <v>0</v>
      </c>
      <c r="L6651" s="223">
        <f t="shared" si="585"/>
        <v>0</v>
      </c>
      <c r="M6651" s="223">
        <f t="shared" si="585"/>
        <v>0</v>
      </c>
      <c r="N6651" s="223">
        <f t="shared" si="585"/>
        <v>0</v>
      </c>
      <c r="O6651" s="223">
        <f t="shared" si="585"/>
        <v>0</v>
      </c>
      <c r="P6651" s="223">
        <f t="shared" si="585"/>
        <v>0</v>
      </c>
      <c r="Q6651" s="223">
        <f t="shared" si="585"/>
        <v>0</v>
      </c>
      <c r="R6651" s="223">
        <f t="shared" si="585"/>
        <v>0</v>
      </c>
    </row>
    <row r="6652" spans="1:18" hidden="1" outlineLevel="2" x14ac:dyDescent="0.25">
      <c r="A6652" s="222" t="str">
        <f>'Usages mobilité'!A9</f>
        <v>Usage mobilité n°6</v>
      </c>
      <c r="B6652" s="222" t="s">
        <v>41</v>
      </c>
      <c r="C6652" s="222"/>
      <c r="D6652" s="223">
        <f>IF(B$6638&lt;&gt;"",IF(B$6638='Usages mobilité'!BF9,'Usages mobilité'!BD9,0),0)</f>
        <v>0</v>
      </c>
      <c r="E6652" s="223">
        <f t="shared" si="585"/>
        <v>0</v>
      </c>
      <c r="F6652" s="223">
        <f t="shared" si="585"/>
        <v>0</v>
      </c>
      <c r="G6652" s="223">
        <f t="shared" si="585"/>
        <v>0</v>
      </c>
      <c r="H6652" s="223">
        <f t="shared" si="585"/>
        <v>0</v>
      </c>
      <c r="I6652" s="223">
        <f t="shared" si="585"/>
        <v>0</v>
      </c>
      <c r="J6652" s="223">
        <f t="shared" si="585"/>
        <v>0</v>
      </c>
      <c r="K6652" s="223">
        <f t="shared" si="585"/>
        <v>0</v>
      </c>
      <c r="L6652" s="223">
        <f t="shared" si="585"/>
        <v>0</v>
      </c>
      <c r="M6652" s="223">
        <f t="shared" si="585"/>
        <v>0</v>
      </c>
      <c r="N6652" s="223">
        <f t="shared" si="585"/>
        <v>0</v>
      </c>
      <c r="O6652" s="223">
        <f t="shared" si="585"/>
        <v>0</v>
      </c>
      <c r="P6652" s="223">
        <f t="shared" si="585"/>
        <v>0</v>
      </c>
      <c r="Q6652" s="223">
        <f t="shared" si="585"/>
        <v>0</v>
      </c>
      <c r="R6652" s="223">
        <f t="shared" si="585"/>
        <v>0</v>
      </c>
    </row>
    <row r="6653" spans="1:18" hidden="1" outlineLevel="2" x14ac:dyDescent="0.25">
      <c r="A6653" s="222" t="str">
        <f>'Usages mobilité'!A10</f>
        <v>Usage mobilité n°7</v>
      </c>
      <c r="B6653" s="222" t="s">
        <v>41</v>
      </c>
      <c r="C6653" s="222"/>
      <c r="D6653" s="223">
        <f>IF(B$6638&lt;&gt;"",IF(B$6638='Usages mobilité'!BF10,'Usages mobilité'!BD10,0),0)</f>
        <v>0</v>
      </c>
      <c r="E6653" s="223">
        <f t="shared" si="585"/>
        <v>0</v>
      </c>
      <c r="F6653" s="223">
        <f t="shared" si="585"/>
        <v>0</v>
      </c>
      <c r="G6653" s="223">
        <f t="shared" si="585"/>
        <v>0</v>
      </c>
      <c r="H6653" s="223">
        <f t="shared" si="585"/>
        <v>0</v>
      </c>
      <c r="I6653" s="223">
        <f t="shared" si="585"/>
        <v>0</v>
      </c>
      <c r="J6653" s="223">
        <f t="shared" si="585"/>
        <v>0</v>
      </c>
      <c r="K6653" s="223">
        <f t="shared" si="585"/>
        <v>0</v>
      </c>
      <c r="L6653" s="223">
        <f t="shared" si="585"/>
        <v>0</v>
      </c>
      <c r="M6653" s="223">
        <f t="shared" si="585"/>
        <v>0</v>
      </c>
      <c r="N6653" s="223">
        <f t="shared" si="585"/>
        <v>0</v>
      </c>
      <c r="O6653" s="223">
        <f t="shared" si="585"/>
        <v>0</v>
      </c>
      <c r="P6653" s="223">
        <f t="shared" si="585"/>
        <v>0</v>
      </c>
      <c r="Q6653" s="223">
        <f t="shared" si="585"/>
        <v>0</v>
      </c>
      <c r="R6653" s="223">
        <f t="shared" si="585"/>
        <v>0</v>
      </c>
    </row>
    <row r="6654" spans="1:18" hidden="1" outlineLevel="2" x14ac:dyDescent="0.25">
      <c r="A6654" s="222" t="str">
        <f>'Usages mobilité'!A11</f>
        <v>Usage mobilité n°8</v>
      </c>
      <c r="B6654" s="222" t="s">
        <v>41</v>
      </c>
      <c r="C6654" s="222"/>
      <c r="D6654" s="223">
        <f>IF(B$6638&lt;&gt;"",IF(B$6638='Usages mobilité'!BF11,'Usages mobilité'!BD11,0),0)</f>
        <v>0</v>
      </c>
      <c r="E6654" s="223">
        <f t="shared" si="585"/>
        <v>0</v>
      </c>
      <c r="F6654" s="223">
        <f t="shared" si="585"/>
        <v>0</v>
      </c>
      <c r="G6654" s="223">
        <f t="shared" si="585"/>
        <v>0</v>
      </c>
      <c r="H6654" s="223">
        <f t="shared" si="585"/>
        <v>0</v>
      </c>
      <c r="I6654" s="223">
        <f t="shared" si="585"/>
        <v>0</v>
      </c>
      <c r="J6654" s="223">
        <f t="shared" si="585"/>
        <v>0</v>
      </c>
      <c r="K6654" s="223">
        <f t="shared" si="585"/>
        <v>0</v>
      </c>
      <c r="L6654" s="223">
        <f t="shared" si="585"/>
        <v>0</v>
      </c>
      <c r="M6654" s="223">
        <f t="shared" si="585"/>
        <v>0</v>
      </c>
      <c r="N6654" s="223">
        <f t="shared" si="585"/>
        <v>0</v>
      </c>
      <c r="O6654" s="223">
        <f t="shared" si="585"/>
        <v>0</v>
      </c>
      <c r="P6654" s="223">
        <f t="shared" si="585"/>
        <v>0</v>
      </c>
      <c r="Q6654" s="223">
        <f t="shared" si="585"/>
        <v>0</v>
      </c>
      <c r="R6654" s="223">
        <f t="shared" si="585"/>
        <v>0</v>
      </c>
    </row>
    <row r="6655" spans="1:18" hidden="1" outlineLevel="2" x14ac:dyDescent="0.25">
      <c r="A6655" s="222" t="str">
        <f>'Usages mobilité'!A12</f>
        <v>Usage mobilité n°9</v>
      </c>
      <c r="B6655" s="222" t="s">
        <v>41</v>
      </c>
      <c r="C6655" s="222"/>
      <c r="D6655" s="223">
        <f>IF(B$6638&lt;&gt;"",IF(B$6638='Usages mobilité'!BF12,'Usages mobilité'!BD12,0),0)</f>
        <v>0</v>
      </c>
      <c r="E6655" s="223">
        <f t="shared" si="585"/>
        <v>0</v>
      </c>
      <c r="F6655" s="223">
        <f t="shared" si="585"/>
        <v>0</v>
      </c>
      <c r="G6655" s="223">
        <f t="shared" si="585"/>
        <v>0</v>
      </c>
      <c r="H6655" s="223">
        <f t="shared" si="585"/>
        <v>0</v>
      </c>
      <c r="I6655" s="223">
        <f t="shared" si="585"/>
        <v>0</v>
      </c>
      <c r="J6655" s="223">
        <f t="shared" si="585"/>
        <v>0</v>
      </c>
      <c r="K6655" s="223">
        <f t="shared" si="585"/>
        <v>0</v>
      </c>
      <c r="L6655" s="223">
        <f t="shared" si="585"/>
        <v>0</v>
      </c>
      <c r="M6655" s="223">
        <f t="shared" si="585"/>
        <v>0</v>
      </c>
      <c r="N6655" s="223">
        <f t="shared" si="585"/>
        <v>0</v>
      </c>
      <c r="O6655" s="223">
        <f t="shared" si="585"/>
        <v>0</v>
      </c>
      <c r="P6655" s="223">
        <f t="shared" si="585"/>
        <v>0</v>
      </c>
      <c r="Q6655" s="223">
        <f t="shared" si="585"/>
        <v>0</v>
      </c>
      <c r="R6655" s="223">
        <f t="shared" si="585"/>
        <v>0</v>
      </c>
    </row>
    <row r="6656" spans="1:18" hidden="1" outlineLevel="2" x14ac:dyDescent="0.25">
      <c r="A6656" s="222" t="str">
        <f>'Usages mobilité'!A13</f>
        <v>Usage mobilité n°10</v>
      </c>
      <c r="B6656" s="222" t="s">
        <v>41</v>
      </c>
      <c r="C6656" s="222"/>
      <c r="D6656" s="223">
        <f>IF(B$6638&lt;&gt;"",IF(B$6638='Usages mobilité'!BF13,'Usages mobilité'!BD13,0),0)</f>
        <v>0</v>
      </c>
      <c r="E6656" s="223">
        <f t="shared" si="585"/>
        <v>0</v>
      </c>
      <c r="F6656" s="223">
        <f t="shared" si="585"/>
        <v>0</v>
      </c>
      <c r="G6656" s="223">
        <f t="shared" si="585"/>
        <v>0</v>
      </c>
      <c r="H6656" s="223">
        <f t="shared" si="585"/>
        <v>0</v>
      </c>
      <c r="I6656" s="223">
        <f t="shared" si="585"/>
        <v>0</v>
      </c>
      <c r="J6656" s="223">
        <f t="shared" si="585"/>
        <v>0</v>
      </c>
      <c r="K6656" s="223">
        <f t="shared" si="585"/>
        <v>0</v>
      </c>
      <c r="L6656" s="223">
        <f t="shared" si="585"/>
        <v>0</v>
      </c>
      <c r="M6656" s="223">
        <f t="shared" si="585"/>
        <v>0</v>
      </c>
      <c r="N6656" s="223">
        <f t="shared" si="585"/>
        <v>0</v>
      </c>
      <c r="O6656" s="223">
        <f t="shared" si="585"/>
        <v>0</v>
      </c>
      <c r="P6656" s="223">
        <f t="shared" si="585"/>
        <v>0</v>
      </c>
      <c r="Q6656" s="223">
        <f t="shared" si="585"/>
        <v>0</v>
      </c>
      <c r="R6656" s="223">
        <f t="shared" si="585"/>
        <v>0</v>
      </c>
    </row>
    <row r="6657" spans="1:18" hidden="1" outlineLevel="2" x14ac:dyDescent="0.25">
      <c r="A6657" s="222" t="str">
        <f>'Usages mobilité'!A14</f>
        <v>Usage mobilité n°11</v>
      </c>
      <c r="B6657" s="222" t="s">
        <v>41</v>
      </c>
      <c r="C6657" s="222"/>
      <c r="D6657" s="223">
        <f>IF(B$6638&lt;&gt;"",IF(B$6638='Usages mobilité'!BF14,'Usages mobilité'!BD14,0),0)</f>
        <v>0</v>
      </c>
      <c r="E6657" s="223">
        <f t="shared" ref="E6657:R6666" si="586">$D6657</f>
        <v>0</v>
      </c>
      <c r="F6657" s="223">
        <f t="shared" si="586"/>
        <v>0</v>
      </c>
      <c r="G6657" s="223">
        <f t="shared" si="586"/>
        <v>0</v>
      </c>
      <c r="H6657" s="223">
        <f t="shared" si="586"/>
        <v>0</v>
      </c>
      <c r="I6657" s="223">
        <f t="shared" si="586"/>
        <v>0</v>
      </c>
      <c r="J6657" s="223">
        <f t="shared" si="586"/>
        <v>0</v>
      </c>
      <c r="K6657" s="223">
        <f t="shared" si="586"/>
        <v>0</v>
      </c>
      <c r="L6657" s="223">
        <f t="shared" si="586"/>
        <v>0</v>
      </c>
      <c r="M6657" s="223">
        <f t="shared" si="586"/>
        <v>0</v>
      </c>
      <c r="N6657" s="223">
        <f t="shared" si="586"/>
        <v>0</v>
      </c>
      <c r="O6657" s="223">
        <f t="shared" si="586"/>
        <v>0</v>
      </c>
      <c r="P6657" s="223">
        <f t="shared" si="586"/>
        <v>0</v>
      </c>
      <c r="Q6657" s="223">
        <f t="shared" si="586"/>
        <v>0</v>
      </c>
      <c r="R6657" s="223">
        <f t="shared" si="586"/>
        <v>0</v>
      </c>
    </row>
    <row r="6658" spans="1:18" hidden="1" outlineLevel="2" x14ac:dyDescent="0.25">
      <c r="A6658" s="222" t="str">
        <f>'Usages mobilité'!A15</f>
        <v>Usage mobilité n°12</v>
      </c>
      <c r="B6658" s="222" t="s">
        <v>41</v>
      </c>
      <c r="C6658" s="222"/>
      <c r="D6658" s="223">
        <f>IF(B$6638&lt;&gt;"",IF(B$6638='Usages mobilité'!BF15,'Usages mobilité'!BD15,0),0)</f>
        <v>0</v>
      </c>
      <c r="E6658" s="223">
        <f t="shared" si="586"/>
        <v>0</v>
      </c>
      <c r="F6658" s="223">
        <f t="shared" si="586"/>
        <v>0</v>
      </c>
      <c r="G6658" s="223">
        <f t="shared" si="586"/>
        <v>0</v>
      </c>
      <c r="H6658" s="223">
        <f t="shared" si="586"/>
        <v>0</v>
      </c>
      <c r="I6658" s="223">
        <f t="shared" si="586"/>
        <v>0</v>
      </c>
      <c r="J6658" s="223">
        <f t="shared" si="586"/>
        <v>0</v>
      </c>
      <c r="K6658" s="223">
        <f t="shared" si="586"/>
        <v>0</v>
      </c>
      <c r="L6658" s="223">
        <f t="shared" si="586"/>
        <v>0</v>
      </c>
      <c r="M6658" s="223">
        <f t="shared" si="586"/>
        <v>0</v>
      </c>
      <c r="N6658" s="223">
        <f t="shared" si="586"/>
        <v>0</v>
      </c>
      <c r="O6658" s="223">
        <f t="shared" si="586"/>
        <v>0</v>
      </c>
      <c r="P6658" s="223">
        <f t="shared" si="586"/>
        <v>0</v>
      </c>
      <c r="Q6658" s="223">
        <f t="shared" si="586"/>
        <v>0</v>
      </c>
      <c r="R6658" s="223">
        <f t="shared" si="586"/>
        <v>0</v>
      </c>
    </row>
    <row r="6659" spans="1:18" hidden="1" outlineLevel="2" x14ac:dyDescent="0.25">
      <c r="A6659" s="222" t="str">
        <f>'Usages mobilité'!A16</f>
        <v>Usage mobilité n°13</v>
      </c>
      <c r="B6659" s="222" t="s">
        <v>41</v>
      </c>
      <c r="C6659" s="222"/>
      <c r="D6659" s="223">
        <f>IF(B$6638&lt;&gt;"",IF(B$6638='Usages mobilité'!BF16,'Usages mobilité'!BD16,0),0)</f>
        <v>0</v>
      </c>
      <c r="E6659" s="223">
        <f t="shared" si="586"/>
        <v>0</v>
      </c>
      <c r="F6659" s="223">
        <f t="shared" si="586"/>
        <v>0</v>
      </c>
      <c r="G6659" s="223">
        <f t="shared" si="586"/>
        <v>0</v>
      </c>
      <c r="H6659" s="223">
        <f t="shared" si="586"/>
        <v>0</v>
      </c>
      <c r="I6659" s="223">
        <f t="shared" si="586"/>
        <v>0</v>
      </c>
      <c r="J6659" s="223">
        <f t="shared" si="586"/>
        <v>0</v>
      </c>
      <c r="K6659" s="223">
        <f t="shared" si="586"/>
        <v>0</v>
      </c>
      <c r="L6659" s="223">
        <f t="shared" si="586"/>
        <v>0</v>
      </c>
      <c r="M6659" s="223">
        <f t="shared" si="586"/>
        <v>0</v>
      </c>
      <c r="N6659" s="223">
        <f t="shared" si="586"/>
        <v>0</v>
      </c>
      <c r="O6659" s="223">
        <f t="shared" si="586"/>
        <v>0</v>
      </c>
      <c r="P6659" s="223">
        <f t="shared" si="586"/>
        <v>0</v>
      </c>
      <c r="Q6659" s="223">
        <f t="shared" si="586"/>
        <v>0</v>
      </c>
      <c r="R6659" s="223">
        <f t="shared" si="586"/>
        <v>0</v>
      </c>
    </row>
    <row r="6660" spans="1:18" hidden="1" outlineLevel="2" x14ac:dyDescent="0.25">
      <c r="A6660" s="222" t="str">
        <f>'Usages mobilité'!A17</f>
        <v>Usage mobilité n°14</v>
      </c>
      <c r="B6660" s="222" t="s">
        <v>41</v>
      </c>
      <c r="C6660" s="222"/>
      <c r="D6660" s="223">
        <f>IF(B$6638&lt;&gt;"",IF(B$6638='Usages mobilité'!BF17,'Usages mobilité'!BD17,0),0)</f>
        <v>0</v>
      </c>
      <c r="E6660" s="223">
        <f t="shared" si="586"/>
        <v>0</v>
      </c>
      <c r="F6660" s="223">
        <f t="shared" si="586"/>
        <v>0</v>
      </c>
      <c r="G6660" s="223">
        <f t="shared" si="586"/>
        <v>0</v>
      </c>
      <c r="H6660" s="223">
        <f t="shared" si="586"/>
        <v>0</v>
      </c>
      <c r="I6660" s="223">
        <f t="shared" si="586"/>
        <v>0</v>
      </c>
      <c r="J6660" s="223">
        <f t="shared" si="586"/>
        <v>0</v>
      </c>
      <c r="K6660" s="223">
        <f t="shared" si="586"/>
        <v>0</v>
      </c>
      <c r="L6660" s="223">
        <f t="shared" si="586"/>
        <v>0</v>
      </c>
      <c r="M6660" s="223">
        <f t="shared" si="586"/>
        <v>0</v>
      </c>
      <c r="N6660" s="223">
        <f t="shared" si="586"/>
        <v>0</v>
      </c>
      <c r="O6660" s="223">
        <f t="shared" si="586"/>
        <v>0</v>
      </c>
      <c r="P6660" s="223">
        <f t="shared" si="586"/>
        <v>0</v>
      </c>
      <c r="Q6660" s="223">
        <f t="shared" si="586"/>
        <v>0</v>
      </c>
      <c r="R6660" s="223">
        <f t="shared" si="586"/>
        <v>0</v>
      </c>
    </row>
    <row r="6661" spans="1:18" hidden="1" outlineLevel="2" x14ac:dyDescent="0.25">
      <c r="A6661" s="222" t="str">
        <f>'Usages mobilité'!A18</f>
        <v>Usage mobilité n°15</v>
      </c>
      <c r="B6661" s="222" t="s">
        <v>41</v>
      </c>
      <c r="C6661" s="222"/>
      <c r="D6661" s="223">
        <f>IF(B$6638&lt;&gt;"",IF(B$6638='Usages mobilité'!BF18,'Usages mobilité'!BD18,0),0)</f>
        <v>0</v>
      </c>
      <c r="E6661" s="223">
        <f t="shared" si="586"/>
        <v>0</v>
      </c>
      <c r="F6661" s="223">
        <f t="shared" si="586"/>
        <v>0</v>
      </c>
      <c r="G6661" s="223">
        <f t="shared" si="586"/>
        <v>0</v>
      </c>
      <c r="H6661" s="223">
        <f t="shared" si="586"/>
        <v>0</v>
      </c>
      <c r="I6661" s="223">
        <f t="shared" si="586"/>
        <v>0</v>
      </c>
      <c r="J6661" s="223">
        <f t="shared" si="586"/>
        <v>0</v>
      </c>
      <c r="K6661" s="223">
        <f t="shared" si="586"/>
        <v>0</v>
      </c>
      <c r="L6661" s="223">
        <f t="shared" si="586"/>
        <v>0</v>
      </c>
      <c r="M6661" s="223">
        <f t="shared" si="586"/>
        <v>0</v>
      </c>
      <c r="N6661" s="223">
        <f t="shared" si="586"/>
        <v>0</v>
      </c>
      <c r="O6661" s="223">
        <f t="shared" si="586"/>
        <v>0</v>
      </c>
      <c r="P6661" s="223">
        <f t="shared" si="586"/>
        <v>0</v>
      </c>
      <c r="Q6661" s="223">
        <f t="shared" si="586"/>
        <v>0</v>
      </c>
      <c r="R6661" s="223">
        <f t="shared" si="586"/>
        <v>0</v>
      </c>
    </row>
    <row r="6662" spans="1:18" hidden="1" outlineLevel="2" x14ac:dyDescent="0.25">
      <c r="A6662" s="222" t="str">
        <f>'Usages mobilité'!A19</f>
        <v>Usage mobilité n°16</v>
      </c>
      <c r="B6662" s="222" t="s">
        <v>41</v>
      </c>
      <c r="C6662" s="222"/>
      <c r="D6662" s="223">
        <f>IF(B$6638&lt;&gt;"",IF(B$6638='Usages mobilité'!BF19,'Usages mobilité'!BD19,0),0)</f>
        <v>0</v>
      </c>
      <c r="E6662" s="223">
        <f t="shared" si="586"/>
        <v>0</v>
      </c>
      <c r="F6662" s="223">
        <f t="shared" si="586"/>
        <v>0</v>
      </c>
      <c r="G6662" s="223">
        <f t="shared" si="586"/>
        <v>0</v>
      </c>
      <c r="H6662" s="223">
        <f t="shared" si="586"/>
        <v>0</v>
      </c>
      <c r="I6662" s="223">
        <f t="shared" si="586"/>
        <v>0</v>
      </c>
      <c r="J6662" s="223">
        <f t="shared" si="586"/>
        <v>0</v>
      </c>
      <c r="K6662" s="223">
        <f t="shared" si="586"/>
        <v>0</v>
      </c>
      <c r="L6662" s="223">
        <f t="shared" si="586"/>
        <v>0</v>
      </c>
      <c r="M6662" s="223">
        <f t="shared" si="586"/>
        <v>0</v>
      </c>
      <c r="N6662" s="223">
        <f t="shared" si="586"/>
        <v>0</v>
      </c>
      <c r="O6662" s="223">
        <f t="shared" si="586"/>
        <v>0</v>
      </c>
      <c r="P6662" s="223">
        <f t="shared" si="586"/>
        <v>0</v>
      </c>
      <c r="Q6662" s="223">
        <f t="shared" si="586"/>
        <v>0</v>
      </c>
      <c r="R6662" s="223">
        <f t="shared" si="586"/>
        <v>0</v>
      </c>
    </row>
    <row r="6663" spans="1:18" hidden="1" outlineLevel="2" x14ac:dyDescent="0.25">
      <c r="A6663" s="222" t="str">
        <f>'Usages mobilité'!A20</f>
        <v>Usage mobilité n°17</v>
      </c>
      <c r="B6663" s="222" t="s">
        <v>41</v>
      </c>
      <c r="C6663" s="222"/>
      <c r="D6663" s="223">
        <f>IF(B$6638&lt;&gt;"",IF(B$6638='Usages mobilité'!BF20,'Usages mobilité'!BD20,0),0)</f>
        <v>0</v>
      </c>
      <c r="E6663" s="223">
        <f t="shared" si="586"/>
        <v>0</v>
      </c>
      <c r="F6663" s="223">
        <f t="shared" si="586"/>
        <v>0</v>
      </c>
      <c r="G6663" s="223">
        <f t="shared" si="586"/>
        <v>0</v>
      </c>
      <c r="H6663" s="223">
        <f t="shared" si="586"/>
        <v>0</v>
      </c>
      <c r="I6663" s="223">
        <f t="shared" si="586"/>
        <v>0</v>
      </c>
      <c r="J6663" s="223">
        <f t="shared" si="586"/>
        <v>0</v>
      </c>
      <c r="K6663" s="223">
        <f t="shared" si="586"/>
        <v>0</v>
      </c>
      <c r="L6663" s="223">
        <f t="shared" si="586"/>
        <v>0</v>
      </c>
      <c r="M6663" s="223">
        <f t="shared" si="586"/>
        <v>0</v>
      </c>
      <c r="N6663" s="223">
        <f t="shared" si="586"/>
        <v>0</v>
      </c>
      <c r="O6663" s="223">
        <f t="shared" si="586"/>
        <v>0</v>
      </c>
      <c r="P6663" s="223">
        <f t="shared" si="586"/>
        <v>0</v>
      </c>
      <c r="Q6663" s="223">
        <f t="shared" si="586"/>
        <v>0</v>
      </c>
      <c r="R6663" s="223">
        <f t="shared" si="586"/>
        <v>0</v>
      </c>
    </row>
    <row r="6664" spans="1:18" hidden="1" outlineLevel="2" x14ac:dyDescent="0.25">
      <c r="A6664" s="222" t="str">
        <f>'Usages mobilité'!A21</f>
        <v>Usage mobilité n°18</v>
      </c>
      <c r="B6664" s="222" t="s">
        <v>41</v>
      </c>
      <c r="C6664" s="222"/>
      <c r="D6664" s="223">
        <f>IF(B$6638&lt;&gt;"",IF(B$6638='Usages mobilité'!BF21,'Usages mobilité'!BD21,0),0)</f>
        <v>0</v>
      </c>
      <c r="E6664" s="223">
        <f t="shared" si="586"/>
        <v>0</v>
      </c>
      <c r="F6664" s="223">
        <f t="shared" si="586"/>
        <v>0</v>
      </c>
      <c r="G6664" s="223">
        <f t="shared" si="586"/>
        <v>0</v>
      </c>
      <c r="H6664" s="223">
        <f t="shared" si="586"/>
        <v>0</v>
      </c>
      <c r="I6664" s="223">
        <f t="shared" si="586"/>
        <v>0</v>
      </c>
      <c r="J6664" s="223">
        <f t="shared" si="586"/>
        <v>0</v>
      </c>
      <c r="K6664" s="223">
        <f t="shared" si="586"/>
        <v>0</v>
      </c>
      <c r="L6664" s="223">
        <f t="shared" si="586"/>
        <v>0</v>
      </c>
      <c r="M6664" s="223">
        <f t="shared" si="586"/>
        <v>0</v>
      </c>
      <c r="N6664" s="223">
        <f t="shared" si="586"/>
        <v>0</v>
      </c>
      <c r="O6664" s="223">
        <f t="shared" si="586"/>
        <v>0</v>
      </c>
      <c r="P6664" s="223">
        <f t="shared" si="586"/>
        <v>0</v>
      </c>
      <c r="Q6664" s="223">
        <f t="shared" si="586"/>
        <v>0</v>
      </c>
      <c r="R6664" s="223">
        <f t="shared" si="586"/>
        <v>0</v>
      </c>
    </row>
    <row r="6665" spans="1:18" hidden="1" outlineLevel="2" x14ac:dyDescent="0.25">
      <c r="A6665" s="222" t="str">
        <f>'Usages mobilité'!A22</f>
        <v>Usage mobilité n°19</v>
      </c>
      <c r="B6665" s="222" t="s">
        <v>41</v>
      </c>
      <c r="C6665" s="222"/>
      <c r="D6665" s="223">
        <f>IF(B$6638&lt;&gt;"",IF(B$6638='Usages mobilité'!BF22,'Usages mobilité'!BD22,0),0)</f>
        <v>0</v>
      </c>
      <c r="E6665" s="223">
        <f t="shared" si="586"/>
        <v>0</v>
      </c>
      <c r="F6665" s="223">
        <f t="shared" si="586"/>
        <v>0</v>
      </c>
      <c r="G6665" s="223">
        <f t="shared" si="586"/>
        <v>0</v>
      </c>
      <c r="H6665" s="223">
        <f t="shared" si="586"/>
        <v>0</v>
      </c>
      <c r="I6665" s="223">
        <f t="shared" si="586"/>
        <v>0</v>
      </c>
      <c r="J6665" s="223">
        <f t="shared" si="586"/>
        <v>0</v>
      </c>
      <c r="K6665" s="223">
        <f t="shared" si="586"/>
        <v>0</v>
      </c>
      <c r="L6665" s="223">
        <f t="shared" si="586"/>
        <v>0</v>
      </c>
      <c r="M6665" s="223">
        <f t="shared" si="586"/>
        <v>0</v>
      </c>
      <c r="N6665" s="223">
        <f t="shared" si="586"/>
        <v>0</v>
      </c>
      <c r="O6665" s="223">
        <f t="shared" si="586"/>
        <v>0</v>
      </c>
      <c r="P6665" s="223">
        <f t="shared" si="586"/>
        <v>0</v>
      </c>
      <c r="Q6665" s="223">
        <f t="shared" si="586"/>
        <v>0</v>
      </c>
      <c r="R6665" s="223">
        <f t="shared" si="586"/>
        <v>0</v>
      </c>
    </row>
    <row r="6666" spans="1:18" hidden="1" outlineLevel="2" x14ac:dyDescent="0.25">
      <c r="A6666" s="222" t="str">
        <f>'Usages mobilité'!A23</f>
        <v>Usage mobilité n°20</v>
      </c>
      <c r="B6666" s="222" t="s">
        <v>41</v>
      </c>
      <c r="C6666" s="222"/>
      <c r="D6666" s="223">
        <f>IF(B$6638&lt;&gt;"",IF(B$6638='Usages mobilité'!BF23,'Usages mobilité'!BD23,0),0)</f>
        <v>0</v>
      </c>
      <c r="E6666" s="223">
        <f t="shared" si="586"/>
        <v>0</v>
      </c>
      <c r="F6666" s="223">
        <f t="shared" si="586"/>
        <v>0</v>
      </c>
      <c r="G6666" s="223">
        <f t="shared" si="586"/>
        <v>0</v>
      </c>
      <c r="H6666" s="223">
        <f t="shared" si="586"/>
        <v>0</v>
      </c>
      <c r="I6666" s="223">
        <f t="shared" si="586"/>
        <v>0</v>
      </c>
      <c r="J6666" s="223">
        <f t="shared" si="586"/>
        <v>0</v>
      </c>
      <c r="K6666" s="223">
        <f t="shared" si="586"/>
        <v>0</v>
      </c>
      <c r="L6666" s="223">
        <f t="shared" si="586"/>
        <v>0</v>
      </c>
      <c r="M6666" s="223">
        <f t="shared" si="586"/>
        <v>0</v>
      </c>
      <c r="N6666" s="223">
        <f t="shared" si="586"/>
        <v>0</v>
      </c>
      <c r="O6666" s="223">
        <f t="shared" si="586"/>
        <v>0</v>
      </c>
      <c r="P6666" s="223">
        <f t="shared" si="586"/>
        <v>0</v>
      </c>
      <c r="Q6666" s="223">
        <f t="shared" si="586"/>
        <v>0</v>
      </c>
      <c r="R6666" s="223">
        <f t="shared" si="586"/>
        <v>0</v>
      </c>
    </row>
    <row r="6667" spans="1:18" hidden="1" outlineLevel="2" x14ac:dyDescent="0.25">
      <c r="A6667" s="222" t="str">
        <f>'Usages mobilité'!A24</f>
        <v>Usage mobilité n°21</v>
      </c>
      <c r="B6667" s="222" t="s">
        <v>41</v>
      </c>
      <c r="C6667" s="222"/>
      <c r="D6667" s="223">
        <f>IF(B$6638&lt;&gt;"",IF(B$6638='Usages mobilité'!BF24,'Usages mobilité'!BD24,0),0)</f>
        <v>0</v>
      </c>
      <c r="E6667" s="223">
        <f t="shared" ref="E6667:R6676" si="587">$D6667</f>
        <v>0</v>
      </c>
      <c r="F6667" s="223">
        <f t="shared" si="587"/>
        <v>0</v>
      </c>
      <c r="G6667" s="223">
        <f t="shared" si="587"/>
        <v>0</v>
      </c>
      <c r="H6667" s="223">
        <f t="shared" si="587"/>
        <v>0</v>
      </c>
      <c r="I6667" s="223">
        <f t="shared" si="587"/>
        <v>0</v>
      </c>
      <c r="J6667" s="223">
        <f t="shared" si="587"/>
        <v>0</v>
      </c>
      <c r="K6667" s="223">
        <f t="shared" si="587"/>
        <v>0</v>
      </c>
      <c r="L6667" s="223">
        <f t="shared" si="587"/>
        <v>0</v>
      </c>
      <c r="M6667" s="223">
        <f t="shared" si="587"/>
        <v>0</v>
      </c>
      <c r="N6667" s="223">
        <f t="shared" si="587"/>
        <v>0</v>
      </c>
      <c r="O6667" s="223">
        <f t="shared" si="587"/>
        <v>0</v>
      </c>
      <c r="P6667" s="223">
        <f t="shared" si="587"/>
        <v>0</v>
      </c>
      <c r="Q6667" s="223">
        <f t="shared" si="587"/>
        <v>0</v>
      </c>
      <c r="R6667" s="223">
        <f t="shared" si="587"/>
        <v>0</v>
      </c>
    </row>
    <row r="6668" spans="1:18" hidden="1" outlineLevel="2" x14ac:dyDescent="0.25">
      <c r="A6668" s="222" t="str">
        <f>'Usages mobilité'!A25</f>
        <v>Usage mobilité n°22</v>
      </c>
      <c r="B6668" s="222" t="s">
        <v>41</v>
      </c>
      <c r="C6668" s="222"/>
      <c r="D6668" s="223">
        <f>IF(B$6638&lt;&gt;"",IF(B$6638='Usages mobilité'!BF25,'Usages mobilité'!BD25,0),0)</f>
        <v>0</v>
      </c>
      <c r="E6668" s="223">
        <f t="shared" si="587"/>
        <v>0</v>
      </c>
      <c r="F6668" s="223">
        <f t="shared" si="587"/>
        <v>0</v>
      </c>
      <c r="G6668" s="223">
        <f t="shared" si="587"/>
        <v>0</v>
      </c>
      <c r="H6668" s="223">
        <f t="shared" si="587"/>
        <v>0</v>
      </c>
      <c r="I6668" s="223">
        <f t="shared" si="587"/>
        <v>0</v>
      </c>
      <c r="J6668" s="223">
        <f t="shared" si="587"/>
        <v>0</v>
      </c>
      <c r="K6668" s="223">
        <f t="shared" si="587"/>
        <v>0</v>
      </c>
      <c r="L6668" s="223">
        <f t="shared" si="587"/>
        <v>0</v>
      </c>
      <c r="M6668" s="223">
        <f t="shared" si="587"/>
        <v>0</v>
      </c>
      <c r="N6668" s="223">
        <f t="shared" si="587"/>
        <v>0</v>
      </c>
      <c r="O6668" s="223">
        <f t="shared" si="587"/>
        <v>0</v>
      </c>
      <c r="P6668" s="223">
        <f t="shared" si="587"/>
        <v>0</v>
      </c>
      <c r="Q6668" s="223">
        <f t="shared" si="587"/>
        <v>0</v>
      </c>
      <c r="R6668" s="223">
        <f t="shared" si="587"/>
        <v>0</v>
      </c>
    </row>
    <row r="6669" spans="1:18" hidden="1" outlineLevel="2" x14ac:dyDescent="0.25">
      <c r="A6669" s="222" t="str">
        <f>'Usages mobilité'!A26</f>
        <v>Usage mobilité n°23</v>
      </c>
      <c r="B6669" s="222" t="s">
        <v>41</v>
      </c>
      <c r="C6669" s="222"/>
      <c r="D6669" s="223">
        <f>IF(B$6638&lt;&gt;"",IF(B$6638='Usages mobilité'!BF26,'Usages mobilité'!BD26,0),0)</f>
        <v>0</v>
      </c>
      <c r="E6669" s="223">
        <f t="shared" si="587"/>
        <v>0</v>
      </c>
      <c r="F6669" s="223">
        <f t="shared" si="587"/>
        <v>0</v>
      </c>
      <c r="G6669" s="223">
        <f t="shared" si="587"/>
        <v>0</v>
      </c>
      <c r="H6669" s="223">
        <f t="shared" si="587"/>
        <v>0</v>
      </c>
      <c r="I6669" s="223">
        <f t="shared" si="587"/>
        <v>0</v>
      </c>
      <c r="J6669" s="223">
        <f t="shared" si="587"/>
        <v>0</v>
      </c>
      <c r="K6669" s="223">
        <f t="shared" si="587"/>
        <v>0</v>
      </c>
      <c r="L6669" s="223">
        <f t="shared" si="587"/>
        <v>0</v>
      </c>
      <c r="M6669" s="223">
        <f t="shared" si="587"/>
        <v>0</v>
      </c>
      <c r="N6669" s="223">
        <f t="shared" si="587"/>
        <v>0</v>
      </c>
      <c r="O6669" s="223">
        <f t="shared" si="587"/>
        <v>0</v>
      </c>
      <c r="P6669" s="223">
        <f t="shared" si="587"/>
        <v>0</v>
      </c>
      <c r="Q6669" s="223">
        <f t="shared" si="587"/>
        <v>0</v>
      </c>
      <c r="R6669" s="223">
        <f t="shared" si="587"/>
        <v>0</v>
      </c>
    </row>
    <row r="6670" spans="1:18" hidden="1" outlineLevel="2" x14ac:dyDescent="0.25">
      <c r="A6670" s="222" t="str">
        <f>'Usages mobilité'!A27</f>
        <v>Usage mobilité n°24</v>
      </c>
      <c r="B6670" s="222" t="s">
        <v>41</v>
      </c>
      <c r="C6670" s="222"/>
      <c r="D6670" s="223">
        <f>IF(B$6638&lt;&gt;"",IF(B$6638='Usages mobilité'!BF27,'Usages mobilité'!BD27,0),0)</f>
        <v>0</v>
      </c>
      <c r="E6670" s="223">
        <f t="shared" si="587"/>
        <v>0</v>
      </c>
      <c r="F6670" s="223">
        <f t="shared" si="587"/>
        <v>0</v>
      </c>
      <c r="G6670" s="223">
        <f t="shared" si="587"/>
        <v>0</v>
      </c>
      <c r="H6670" s="223">
        <f t="shared" si="587"/>
        <v>0</v>
      </c>
      <c r="I6670" s="223">
        <f t="shared" si="587"/>
        <v>0</v>
      </c>
      <c r="J6670" s="223">
        <f t="shared" si="587"/>
        <v>0</v>
      </c>
      <c r="K6670" s="223">
        <f t="shared" si="587"/>
        <v>0</v>
      </c>
      <c r="L6670" s="223">
        <f t="shared" si="587"/>
        <v>0</v>
      </c>
      <c r="M6670" s="223">
        <f t="shared" si="587"/>
        <v>0</v>
      </c>
      <c r="N6670" s="223">
        <f t="shared" si="587"/>
        <v>0</v>
      </c>
      <c r="O6670" s="223">
        <f t="shared" si="587"/>
        <v>0</v>
      </c>
      <c r="P6670" s="223">
        <f t="shared" si="587"/>
        <v>0</v>
      </c>
      <c r="Q6670" s="223">
        <f t="shared" si="587"/>
        <v>0</v>
      </c>
      <c r="R6670" s="223">
        <f t="shared" si="587"/>
        <v>0</v>
      </c>
    </row>
    <row r="6671" spans="1:18" hidden="1" outlineLevel="2" x14ac:dyDescent="0.25">
      <c r="A6671" s="222" t="str">
        <f>'Usages mobilité'!A28</f>
        <v>Usage mobilité n°25</v>
      </c>
      <c r="B6671" s="222" t="s">
        <v>41</v>
      </c>
      <c r="C6671" s="222"/>
      <c r="D6671" s="223">
        <f>IF(B$6638&lt;&gt;"",IF(B$6638='Usages mobilité'!BF28,'Usages mobilité'!BD28,0),0)</f>
        <v>0</v>
      </c>
      <c r="E6671" s="223">
        <f t="shared" si="587"/>
        <v>0</v>
      </c>
      <c r="F6671" s="223">
        <f t="shared" si="587"/>
        <v>0</v>
      </c>
      <c r="G6671" s="223">
        <f t="shared" si="587"/>
        <v>0</v>
      </c>
      <c r="H6671" s="223">
        <f t="shared" si="587"/>
        <v>0</v>
      </c>
      <c r="I6671" s="223">
        <f t="shared" si="587"/>
        <v>0</v>
      </c>
      <c r="J6671" s="223">
        <f t="shared" si="587"/>
        <v>0</v>
      </c>
      <c r="K6671" s="223">
        <f t="shared" si="587"/>
        <v>0</v>
      </c>
      <c r="L6671" s="223">
        <f t="shared" si="587"/>
        <v>0</v>
      </c>
      <c r="M6671" s="223">
        <f t="shared" si="587"/>
        <v>0</v>
      </c>
      <c r="N6671" s="223">
        <f t="shared" si="587"/>
        <v>0</v>
      </c>
      <c r="O6671" s="223">
        <f t="shared" si="587"/>
        <v>0</v>
      </c>
      <c r="P6671" s="223">
        <f t="shared" si="587"/>
        <v>0</v>
      </c>
      <c r="Q6671" s="223">
        <f t="shared" si="587"/>
        <v>0</v>
      </c>
      <c r="R6671" s="223">
        <f t="shared" si="587"/>
        <v>0</v>
      </c>
    </row>
    <row r="6672" spans="1:18" hidden="1" outlineLevel="2" x14ac:dyDescent="0.25">
      <c r="A6672" s="222" t="str">
        <f>'Usages mobilité'!A29</f>
        <v>Usage mobilité n°26</v>
      </c>
      <c r="B6672" s="222" t="s">
        <v>41</v>
      </c>
      <c r="C6672" s="222"/>
      <c r="D6672" s="223">
        <f>IF(B$6638&lt;&gt;"",IF(B$6638='Usages mobilité'!BF29,'Usages mobilité'!BD29,0),0)</f>
        <v>0</v>
      </c>
      <c r="E6672" s="223">
        <f t="shared" si="587"/>
        <v>0</v>
      </c>
      <c r="F6672" s="223">
        <f t="shared" si="587"/>
        <v>0</v>
      </c>
      <c r="G6672" s="223">
        <f t="shared" si="587"/>
        <v>0</v>
      </c>
      <c r="H6672" s="223">
        <f t="shared" si="587"/>
        <v>0</v>
      </c>
      <c r="I6672" s="223">
        <f t="shared" si="587"/>
        <v>0</v>
      </c>
      <c r="J6672" s="223">
        <f t="shared" si="587"/>
        <v>0</v>
      </c>
      <c r="K6672" s="223">
        <f t="shared" si="587"/>
        <v>0</v>
      </c>
      <c r="L6672" s="223">
        <f t="shared" si="587"/>
        <v>0</v>
      </c>
      <c r="M6672" s="223">
        <f t="shared" si="587"/>
        <v>0</v>
      </c>
      <c r="N6672" s="223">
        <f t="shared" si="587"/>
        <v>0</v>
      </c>
      <c r="O6672" s="223">
        <f t="shared" si="587"/>
        <v>0</v>
      </c>
      <c r="P6672" s="223">
        <f t="shared" si="587"/>
        <v>0</v>
      </c>
      <c r="Q6672" s="223">
        <f t="shared" si="587"/>
        <v>0</v>
      </c>
      <c r="R6672" s="223">
        <f t="shared" si="587"/>
        <v>0</v>
      </c>
    </row>
    <row r="6673" spans="1:18" hidden="1" outlineLevel="2" x14ac:dyDescent="0.25">
      <c r="A6673" s="222" t="str">
        <f>'Usages mobilité'!A30</f>
        <v>Usage mobilité n°27</v>
      </c>
      <c r="B6673" s="222" t="s">
        <v>41</v>
      </c>
      <c r="C6673" s="222"/>
      <c r="D6673" s="223">
        <f>IF(B$6638&lt;&gt;"",IF(B$6638='Usages mobilité'!BF30,'Usages mobilité'!BD30,0),0)</f>
        <v>0</v>
      </c>
      <c r="E6673" s="223">
        <f t="shared" si="587"/>
        <v>0</v>
      </c>
      <c r="F6673" s="223">
        <f t="shared" si="587"/>
        <v>0</v>
      </c>
      <c r="G6673" s="223">
        <f t="shared" si="587"/>
        <v>0</v>
      </c>
      <c r="H6673" s="223">
        <f t="shared" si="587"/>
        <v>0</v>
      </c>
      <c r="I6673" s="223">
        <f t="shared" si="587"/>
        <v>0</v>
      </c>
      <c r="J6673" s="223">
        <f t="shared" si="587"/>
        <v>0</v>
      </c>
      <c r="K6673" s="223">
        <f t="shared" si="587"/>
        <v>0</v>
      </c>
      <c r="L6673" s="223">
        <f t="shared" si="587"/>
        <v>0</v>
      </c>
      <c r="M6673" s="223">
        <f t="shared" si="587"/>
        <v>0</v>
      </c>
      <c r="N6673" s="223">
        <f t="shared" si="587"/>
        <v>0</v>
      </c>
      <c r="O6673" s="223">
        <f t="shared" si="587"/>
        <v>0</v>
      </c>
      <c r="P6673" s="223">
        <f t="shared" si="587"/>
        <v>0</v>
      </c>
      <c r="Q6673" s="223">
        <f t="shared" si="587"/>
        <v>0</v>
      </c>
      <c r="R6673" s="223">
        <f t="shared" si="587"/>
        <v>0</v>
      </c>
    </row>
    <row r="6674" spans="1:18" hidden="1" outlineLevel="2" x14ac:dyDescent="0.25">
      <c r="A6674" s="222" t="str">
        <f>'Usages mobilité'!A31</f>
        <v>Usage mobilité n°28</v>
      </c>
      <c r="B6674" s="222" t="s">
        <v>41</v>
      </c>
      <c r="C6674" s="222"/>
      <c r="D6674" s="223">
        <f>IF(B$6638&lt;&gt;"",IF(B$6638='Usages mobilité'!BF31,'Usages mobilité'!BD31,0),0)</f>
        <v>0</v>
      </c>
      <c r="E6674" s="223">
        <f t="shared" si="587"/>
        <v>0</v>
      </c>
      <c r="F6674" s="223">
        <f t="shared" si="587"/>
        <v>0</v>
      </c>
      <c r="G6674" s="223">
        <f t="shared" si="587"/>
        <v>0</v>
      </c>
      <c r="H6674" s="223">
        <f t="shared" si="587"/>
        <v>0</v>
      </c>
      <c r="I6674" s="223">
        <f t="shared" si="587"/>
        <v>0</v>
      </c>
      <c r="J6674" s="223">
        <f t="shared" si="587"/>
        <v>0</v>
      </c>
      <c r="K6674" s="223">
        <f t="shared" si="587"/>
        <v>0</v>
      </c>
      <c r="L6674" s="223">
        <f t="shared" si="587"/>
        <v>0</v>
      </c>
      <c r="M6674" s="223">
        <f t="shared" si="587"/>
        <v>0</v>
      </c>
      <c r="N6674" s="223">
        <f t="shared" si="587"/>
        <v>0</v>
      </c>
      <c r="O6674" s="223">
        <f t="shared" si="587"/>
        <v>0</v>
      </c>
      <c r="P6674" s="223">
        <f t="shared" si="587"/>
        <v>0</v>
      </c>
      <c r="Q6674" s="223">
        <f t="shared" si="587"/>
        <v>0</v>
      </c>
      <c r="R6674" s="223">
        <f t="shared" si="587"/>
        <v>0</v>
      </c>
    </row>
    <row r="6675" spans="1:18" hidden="1" outlineLevel="2" x14ac:dyDescent="0.25">
      <c r="A6675" s="222" t="str">
        <f>'Usages mobilité'!A32</f>
        <v>Usage mobilité n°29</v>
      </c>
      <c r="B6675" s="222" t="s">
        <v>41</v>
      </c>
      <c r="C6675" s="222"/>
      <c r="D6675" s="223">
        <f>IF(B$6638&lt;&gt;"",IF(B$6638='Usages mobilité'!BF32,'Usages mobilité'!BD32,0),0)</f>
        <v>0</v>
      </c>
      <c r="E6675" s="223">
        <f t="shared" si="587"/>
        <v>0</v>
      </c>
      <c r="F6675" s="223">
        <f t="shared" si="587"/>
        <v>0</v>
      </c>
      <c r="G6675" s="223">
        <f t="shared" si="587"/>
        <v>0</v>
      </c>
      <c r="H6675" s="223">
        <f t="shared" si="587"/>
        <v>0</v>
      </c>
      <c r="I6675" s="223">
        <f t="shared" si="587"/>
        <v>0</v>
      </c>
      <c r="J6675" s="223">
        <f t="shared" si="587"/>
        <v>0</v>
      </c>
      <c r="K6675" s="223">
        <f t="shared" si="587"/>
        <v>0</v>
      </c>
      <c r="L6675" s="223">
        <f t="shared" si="587"/>
        <v>0</v>
      </c>
      <c r="M6675" s="223">
        <f t="shared" si="587"/>
        <v>0</v>
      </c>
      <c r="N6675" s="223">
        <f t="shared" si="587"/>
        <v>0</v>
      </c>
      <c r="O6675" s="223">
        <f t="shared" si="587"/>
        <v>0</v>
      </c>
      <c r="P6675" s="223">
        <f t="shared" si="587"/>
        <v>0</v>
      </c>
      <c r="Q6675" s="223">
        <f t="shared" si="587"/>
        <v>0</v>
      </c>
      <c r="R6675" s="223">
        <f t="shared" si="587"/>
        <v>0</v>
      </c>
    </row>
    <row r="6676" spans="1:18" hidden="1" outlineLevel="2" x14ac:dyDescent="0.25">
      <c r="A6676" s="222" t="str">
        <f>'Usages mobilité'!A33</f>
        <v>Usage mobilité n°30</v>
      </c>
      <c r="B6676" s="222" t="s">
        <v>41</v>
      </c>
      <c r="C6676" s="222"/>
      <c r="D6676" s="223">
        <f>IF(B$6638&lt;&gt;"",IF(B$6638='Usages mobilité'!BF33,'Usages mobilité'!BD33,0),0)</f>
        <v>0</v>
      </c>
      <c r="E6676" s="223">
        <f t="shared" si="587"/>
        <v>0</v>
      </c>
      <c r="F6676" s="223">
        <f t="shared" si="587"/>
        <v>0</v>
      </c>
      <c r="G6676" s="223">
        <f t="shared" si="587"/>
        <v>0</v>
      </c>
      <c r="H6676" s="223">
        <f t="shared" si="587"/>
        <v>0</v>
      </c>
      <c r="I6676" s="223">
        <f t="shared" si="587"/>
        <v>0</v>
      </c>
      <c r="J6676" s="223">
        <f t="shared" si="587"/>
        <v>0</v>
      </c>
      <c r="K6676" s="223">
        <f t="shared" si="587"/>
        <v>0</v>
      </c>
      <c r="L6676" s="223">
        <f t="shared" si="587"/>
        <v>0</v>
      </c>
      <c r="M6676" s="223">
        <f t="shared" si="587"/>
        <v>0</v>
      </c>
      <c r="N6676" s="223">
        <f t="shared" si="587"/>
        <v>0</v>
      </c>
      <c r="O6676" s="223">
        <f t="shared" si="587"/>
        <v>0</v>
      </c>
      <c r="P6676" s="223">
        <f t="shared" si="587"/>
        <v>0</v>
      </c>
      <c r="Q6676" s="223">
        <f t="shared" si="587"/>
        <v>0</v>
      </c>
      <c r="R6676" s="223">
        <f t="shared" si="587"/>
        <v>0</v>
      </c>
    </row>
    <row r="6677" spans="1:18" hidden="1" outlineLevel="2" x14ac:dyDescent="0.25">
      <c r="A6677" s="222" t="str">
        <f>'Usages mobilité'!A34</f>
        <v>Usage mobilité n°31</v>
      </c>
      <c r="B6677" s="222" t="s">
        <v>41</v>
      </c>
      <c r="C6677" s="222"/>
      <c r="D6677" s="223">
        <f>IF(B$6638&lt;&gt;"",IF(B$6638='Usages mobilité'!BF34,'Usages mobilité'!BD34,0),0)</f>
        <v>0</v>
      </c>
      <c r="E6677" s="223">
        <f t="shared" ref="E6677:R6686" si="588">$D6677</f>
        <v>0</v>
      </c>
      <c r="F6677" s="223">
        <f t="shared" si="588"/>
        <v>0</v>
      </c>
      <c r="G6677" s="223">
        <f t="shared" si="588"/>
        <v>0</v>
      </c>
      <c r="H6677" s="223">
        <f t="shared" si="588"/>
        <v>0</v>
      </c>
      <c r="I6677" s="223">
        <f t="shared" si="588"/>
        <v>0</v>
      </c>
      <c r="J6677" s="223">
        <f t="shared" si="588"/>
        <v>0</v>
      </c>
      <c r="K6677" s="223">
        <f t="shared" si="588"/>
        <v>0</v>
      </c>
      <c r="L6677" s="223">
        <f t="shared" si="588"/>
        <v>0</v>
      </c>
      <c r="M6677" s="223">
        <f t="shared" si="588"/>
        <v>0</v>
      </c>
      <c r="N6677" s="223">
        <f t="shared" si="588"/>
        <v>0</v>
      </c>
      <c r="O6677" s="223">
        <f t="shared" si="588"/>
        <v>0</v>
      </c>
      <c r="P6677" s="223">
        <f t="shared" si="588"/>
        <v>0</v>
      </c>
      <c r="Q6677" s="223">
        <f t="shared" si="588"/>
        <v>0</v>
      </c>
      <c r="R6677" s="223">
        <f t="shared" si="588"/>
        <v>0</v>
      </c>
    </row>
    <row r="6678" spans="1:18" hidden="1" outlineLevel="2" x14ac:dyDescent="0.25">
      <c r="A6678" s="222" t="str">
        <f>'Usages mobilité'!A35</f>
        <v>Usage mobilité n°32</v>
      </c>
      <c r="B6678" s="222" t="s">
        <v>41</v>
      </c>
      <c r="C6678" s="222"/>
      <c r="D6678" s="223">
        <f>IF(B$6638&lt;&gt;"",IF(B$6638='Usages mobilité'!BF35,'Usages mobilité'!BD35,0),0)</f>
        <v>0</v>
      </c>
      <c r="E6678" s="223">
        <f t="shared" si="588"/>
        <v>0</v>
      </c>
      <c r="F6678" s="223">
        <f t="shared" si="588"/>
        <v>0</v>
      </c>
      <c r="G6678" s="223">
        <f t="shared" si="588"/>
        <v>0</v>
      </c>
      <c r="H6678" s="223">
        <f t="shared" si="588"/>
        <v>0</v>
      </c>
      <c r="I6678" s="223">
        <f t="shared" si="588"/>
        <v>0</v>
      </c>
      <c r="J6678" s="223">
        <f t="shared" si="588"/>
        <v>0</v>
      </c>
      <c r="K6678" s="223">
        <f t="shared" si="588"/>
        <v>0</v>
      </c>
      <c r="L6678" s="223">
        <f t="shared" si="588"/>
        <v>0</v>
      </c>
      <c r="M6678" s="223">
        <f t="shared" si="588"/>
        <v>0</v>
      </c>
      <c r="N6678" s="223">
        <f t="shared" si="588"/>
        <v>0</v>
      </c>
      <c r="O6678" s="223">
        <f t="shared" si="588"/>
        <v>0</v>
      </c>
      <c r="P6678" s="223">
        <f t="shared" si="588"/>
        <v>0</v>
      </c>
      <c r="Q6678" s="223">
        <f t="shared" si="588"/>
        <v>0</v>
      </c>
      <c r="R6678" s="223">
        <f t="shared" si="588"/>
        <v>0</v>
      </c>
    </row>
    <row r="6679" spans="1:18" hidden="1" outlineLevel="2" x14ac:dyDescent="0.25">
      <c r="A6679" s="222" t="str">
        <f>'Usages mobilité'!A36</f>
        <v>Usage mobilité n°33</v>
      </c>
      <c r="B6679" s="222" t="s">
        <v>41</v>
      </c>
      <c r="C6679" s="222"/>
      <c r="D6679" s="223">
        <f>IF(B$6638&lt;&gt;"",IF(B$6638='Usages mobilité'!BF36,'Usages mobilité'!BD36,0),0)</f>
        <v>0</v>
      </c>
      <c r="E6679" s="223">
        <f t="shared" si="588"/>
        <v>0</v>
      </c>
      <c r="F6679" s="223">
        <f t="shared" si="588"/>
        <v>0</v>
      </c>
      <c r="G6679" s="223">
        <f t="shared" si="588"/>
        <v>0</v>
      </c>
      <c r="H6679" s="223">
        <f t="shared" si="588"/>
        <v>0</v>
      </c>
      <c r="I6679" s="223">
        <f t="shared" si="588"/>
        <v>0</v>
      </c>
      <c r="J6679" s="223">
        <f t="shared" si="588"/>
        <v>0</v>
      </c>
      <c r="K6679" s="223">
        <f t="shared" si="588"/>
        <v>0</v>
      </c>
      <c r="L6679" s="223">
        <f t="shared" si="588"/>
        <v>0</v>
      </c>
      <c r="M6679" s="223">
        <f t="shared" si="588"/>
        <v>0</v>
      </c>
      <c r="N6679" s="223">
        <f t="shared" si="588"/>
        <v>0</v>
      </c>
      <c r="O6679" s="223">
        <f t="shared" si="588"/>
        <v>0</v>
      </c>
      <c r="P6679" s="223">
        <f t="shared" si="588"/>
        <v>0</v>
      </c>
      <c r="Q6679" s="223">
        <f t="shared" si="588"/>
        <v>0</v>
      </c>
      <c r="R6679" s="223">
        <f t="shared" si="588"/>
        <v>0</v>
      </c>
    </row>
    <row r="6680" spans="1:18" hidden="1" outlineLevel="2" x14ac:dyDescent="0.25">
      <c r="A6680" s="222" t="str">
        <f>'Usages mobilité'!A37</f>
        <v>Usage mobilité n°34</v>
      </c>
      <c r="B6680" s="222" t="s">
        <v>41</v>
      </c>
      <c r="C6680" s="222"/>
      <c r="D6680" s="223">
        <f>IF(B$6638&lt;&gt;"",IF(B$6638='Usages mobilité'!BF37,'Usages mobilité'!BD37,0),0)</f>
        <v>0</v>
      </c>
      <c r="E6680" s="223">
        <f t="shared" si="588"/>
        <v>0</v>
      </c>
      <c r="F6680" s="223">
        <f t="shared" si="588"/>
        <v>0</v>
      </c>
      <c r="G6680" s="223">
        <f t="shared" si="588"/>
        <v>0</v>
      </c>
      <c r="H6680" s="223">
        <f t="shared" si="588"/>
        <v>0</v>
      </c>
      <c r="I6680" s="223">
        <f t="shared" si="588"/>
        <v>0</v>
      </c>
      <c r="J6680" s="223">
        <f t="shared" si="588"/>
        <v>0</v>
      </c>
      <c r="K6680" s="223">
        <f t="shared" si="588"/>
        <v>0</v>
      </c>
      <c r="L6680" s="223">
        <f t="shared" si="588"/>
        <v>0</v>
      </c>
      <c r="M6680" s="223">
        <f t="shared" si="588"/>
        <v>0</v>
      </c>
      <c r="N6680" s="223">
        <f t="shared" si="588"/>
        <v>0</v>
      </c>
      <c r="O6680" s="223">
        <f t="shared" si="588"/>
        <v>0</v>
      </c>
      <c r="P6680" s="223">
        <f t="shared" si="588"/>
        <v>0</v>
      </c>
      <c r="Q6680" s="223">
        <f t="shared" si="588"/>
        <v>0</v>
      </c>
      <c r="R6680" s="223">
        <f t="shared" si="588"/>
        <v>0</v>
      </c>
    </row>
    <row r="6681" spans="1:18" hidden="1" outlineLevel="2" x14ac:dyDescent="0.25">
      <c r="A6681" s="222" t="str">
        <f>'Usages mobilité'!A38</f>
        <v>Usage mobilité n°35</v>
      </c>
      <c r="B6681" s="222" t="s">
        <v>41</v>
      </c>
      <c r="C6681" s="222"/>
      <c r="D6681" s="223">
        <f>IF(B$6638&lt;&gt;"",IF(B$6638='Usages mobilité'!BF38,'Usages mobilité'!BD38,0),0)</f>
        <v>0</v>
      </c>
      <c r="E6681" s="223">
        <f t="shared" si="588"/>
        <v>0</v>
      </c>
      <c r="F6681" s="223">
        <f t="shared" si="588"/>
        <v>0</v>
      </c>
      <c r="G6681" s="223">
        <f t="shared" si="588"/>
        <v>0</v>
      </c>
      <c r="H6681" s="223">
        <f t="shared" si="588"/>
        <v>0</v>
      </c>
      <c r="I6681" s="223">
        <f t="shared" si="588"/>
        <v>0</v>
      </c>
      <c r="J6681" s="223">
        <f t="shared" si="588"/>
        <v>0</v>
      </c>
      <c r="K6681" s="223">
        <f t="shared" si="588"/>
        <v>0</v>
      </c>
      <c r="L6681" s="223">
        <f t="shared" si="588"/>
        <v>0</v>
      </c>
      <c r="M6681" s="223">
        <f t="shared" si="588"/>
        <v>0</v>
      </c>
      <c r="N6681" s="223">
        <f t="shared" si="588"/>
        <v>0</v>
      </c>
      <c r="O6681" s="223">
        <f t="shared" si="588"/>
        <v>0</v>
      </c>
      <c r="P6681" s="223">
        <f t="shared" si="588"/>
        <v>0</v>
      </c>
      <c r="Q6681" s="223">
        <f t="shared" si="588"/>
        <v>0</v>
      </c>
      <c r="R6681" s="223">
        <f t="shared" si="588"/>
        <v>0</v>
      </c>
    </row>
    <row r="6682" spans="1:18" hidden="1" outlineLevel="2" x14ac:dyDescent="0.25">
      <c r="A6682" s="222" t="str">
        <f>'Usages mobilité'!A39</f>
        <v>Usage mobilité n°36</v>
      </c>
      <c r="B6682" s="222" t="s">
        <v>41</v>
      </c>
      <c r="C6682" s="222"/>
      <c r="D6682" s="223">
        <f>IF(B$6638&lt;&gt;"",IF(B$6638='Usages mobilité'!BF39,'Usages mobilité'!BD39,0),0)</f>
        <v>0</v>
      </c>
      <c r="E6682" s="223">
        <f t="shared" si="588"/>
        <v>0</v>
      </c>
      <c r="F6682" s="223">
        <f t="shared" si="588"/>
        <v>0</v>
      </c>
      <c r="G6682" s="223">
        <f t="shared" si="588"/>
        <v>0</v>
      </c>
      <c r="H6682" s="223">
        <f t="shared" si="588"/>
        <v>0</v>
      </c>
      <c r="I6682" s="223">
        <f t="shared" si="588"/>
        <v>0</v>
      </c>
      <c r="J6682" s="223">
        <f t="shared" si="588"/>
        <v>0</v>
      </c>
      <c r="K6682" s="223">
        <f t="shared" si="588"/>
        <v>0</v>
      </c>
      <c r="L6682" s="223">
        <f t="shared" si="588"/>
        <v>0</v>
      </c>
      <c r="M6682" s="223">
        <f t="shared" si="588"/>
        <v>0</v>
      </c>
      <c r="N6682" s="223">
        <f t="shared" si="588"/>
        <v>0</v>
      </c>
      <c r="O6682" s="223">
        <f t="shared" si="588"/>
        <v>0</v>
      </c>
      <c r="P6682" s="223">
        <f t="shared" si="588"/>
        <v>0</v>
      </c>
      <c r="Q6682" s="223">
        <f t="shared" si="588"/>
        <v>0</v>
      </c>
      <c r="R6682" s="223">
        <f t="shared" si="588"/>
        <v>0</v>
      </c>
    </row>
    <row r="6683" spans="1:18" hidden="1" outlineLevel="2" x14ac:dyDescent="0.25">
      <c r="A6683" s="222" t="str">
        <f>'Usages mobilité'!A40</f>
        <v>Usage mobilité n°37</v>
      </c>
      <c r="B6683" s="222" t="s">
        <v>41</v>
      </c>
      <c r="C6683" s="222"/>
      <c r="D6683" s="223">
        <f>IF(B$6638&lt;&gt;"",IF(B$6638='Usages mobilité'!BF40,'Usages mobilité'!BD40,0),0)</f>
        <v>0</v>
      </c>
      <c r="E6683" s="223">
        <f t="shared" si="588"/>
        <v>0</v>
      </c>
      <c r="F6683" s="223">
        <f t="shared" si="588"/>
        <v>0</v>
      </c>
      <c r="G6683" s="223">
        <f t="shared" si="588"/>
        <v>0</v>
      </c>
      <c r="H6683" s="223">
        <f t="shared" si="588"/>
        <v>0</v>
      </c>
      <c r="I6683" s="223">
        <f t="shared" si="588"/>
        <v>0</v>
      </c>
      <c r="J6683" s="223">
        <f t="shared" si="588"/>
        <v>0</v>
      </c>
      <c r="K6683" s="223">
        <f t="shared" si="588"/>
        <v>0</v>
      </c>
      <c r="L6683" s="223">
        <f t="shared" si="588"/>
        <v>0</v>
      </c>
      <c r="M6683" s="223">
        <f t="shared" si="588"/>
        <v>0</v>
      </c>
      <c r="N6683" s="223">
        <f t="shared" si="588"/>
        <v>0</v>
      </c>
      <c r="O6683" s="223">
        <f t="shared" si="588"/>
        <v>0</v>
      </c>
      <c r="P6683" s="223">
        <f t="shared" si="588"/>
        <v>0</v>
      </c>
      <c r="Q6683" s="223">
        <f t="shared" si="588"/>
        <v>0</v>
      </c>
      <c r="R6683" s="223">
        <f t="shared" si="588"/>
        <v>0</v>
      </c>
    </row>
    <row r="6684" spans="1:18" hidden="1" outlineLevel="2" x14ac:dyDescent="0.25">
      <c r="A6684" s="222" t="str">
        <f>'Usages mobilité'!A41</f>
        <v>Usage mobilité n°38</v>
      </c>
      <c r="B6684" s="222" t="s">
        <v>41</v>
      </c>
      <c r="C6684" s="222"/>
      <c r="D6684" s="223">
        <f>IF(B$6638&lt;&gt;"",IF(B$6638='Usages mobilité'!BF41,'Usages mobilité'!BD41,0),0)</f>
        <v>0</v>
      </c>
      <c r="E6684" s="223">
        <f t="shared" si="588"/>
        <v>0</v>
      </c>
      <c r="F6684" s="223">
        <f t="shared" si="588"/>
        <v>0</v>
      </c>
      <c r="G6684" s="223">
        <f t="shared" si="588"/>
        <v>0</v>
      </c>
      <c r="H6684" s="223">
        <f t="shared" si="588"/>
        <v>0</v>
      </c>
      <c r="I6684" s="223">
        <f t="shared" si="588"/>
        <v>0</v>
      </c>
      <c r="J6684" s="223">
        <f t="shared" si="588"/>
        <v>0</v>
      </c>
      <c r="K6684" s="223">
        <f t="shared" si="588"/>
        <v>0</v>
      </c>
      <c r="L6684" s="223">
        <f t="shared" si="588"/>
        <v>0</v>
      </c>
      <c r="M6684" s="223">
        <f t="shared" si="588"/>
        <v>0</v>
      </c>
      <c r="N6684" s="223">
        <f t="shared" si="588"/>
        <v>0</v>
      </c>
      <c r="O6684" s="223">
        <f t="shared" si="588"/>
        <v>0</v>
      </c>
      <c r="P6684" s="223">
        <f t="shared" si="588"/>
        <v>0</v>
      </c>
      <c r="Q6684" s="223">
        <f t="shared" si="588"/>
        <v>0</v>
      </c>
      <c r="R6684" s="223">
        <f t="shared" si="588"/>
        <v>0</v>
      </c>
    </row>
    <row r="6685" spans="1:18" hidden="1" outlineLevel="2" x14ac:dyDescent="0.25">
      <c r="A6685" s="222" t="str">
        <f>'Usages mobilité'!A42</f>
        <v>Usage mobilité n°39</v>
      </c>
      <c r="B6685" s="222" t="s">
        <v>41</v>
      </c>
      <c r="C6685" s="222"/>
      <c r="D6685" s="223">
        <f>IF(B$6638&lt;&gt;"",IF(B$6638='Usages mobilité'!BF42,'Usages mobilité'!BD42,0),0)</f>
        <v>0</v>
      </c>
      <c r="E6685" s="223">
        <f t="shared" si="588"/>
        <v>0</v>
      </c>
      <c r="F6685" s="223">
        <f t="shared" si="588"/>
        <v>0</v>
      </c>
      <c r="G6685" s="223">
        <f t="shared" si="588"/>
        <v>0</v>
      </c>
      <c r="H6685" s="223">
        <f t="shared" si="588"/>
        <v>0</v>
      </c>
      <c r="I6685" s="223">
        <f t="shared" si="588"/>
        <v>0</v>
      </c>
      <c r="J6685" s="223">
        <f t="shared" si="588"/>
        <v>0</v>
      </c>
      <c r="K6685" s="223">
        <f t="shared" si="588"/>
        <v>0</v>
      </c>
      <c r="L6685" s="223">
        <f t="shared" si="588"/>
        <v>0</v>
      </c>
      <c r="M6685" s="223">
        <f t="shared" si="588"/>
        <v>0</v>
      </c>
      <c r="N6685" s="223">
        <f t="shared" si="588"/>
        <v>0</v>
      </c>
      <c r="O6685" s="223">
        <f t="shared" si="588"/>
        <v>0</v>
      </c>
      <c r="P6685" s="223">
        <f t="shared" si="588"/>
        <v>0</v>
      </c>
      <c r="Q6685" s="223">
        <f t="shared" si="588"/>
        <v>0</v>
      </c>
      <c r="R6685" s="223">
        <f t="shared" si="588"/>
        <v>0</v>
      </c>
    </row>
    <row r="6686" spans="1:18" hidden="1" outlineLevel="2" x14ac:dyDescent="0.25">
      <c r="A6686" s="222" t="str">
        <f>'Usages mobilité'!A43</f>
        <v>Usage mobilité n°40</v>
      </c>
      <c r="B6686" s="222" t="s">
        <v>41</v>
      </c>
      <c r="C6686" s="222"/>
      <c r="D6686" s="223">
        <f>IF(B$6638&lt;&gt;"",IF(B$6638='Usages mobilité'!BF43,'Usages mobilité'!BD43,0),0)</f>
        <v>0</v>
      </c>
      <c r="E6686" s="223">
        <f t="shared" si="588"/>
        <v>0</v>
      </c>
      <c r="F6686" s="223">
        <f t="shared" si="588"/>
        <v>0</v>
      </c>
      <c r="G6686" s="223">
        <f t="shared" si="588"/>
        <v>0</v>
      </c>
      <c r="H6686" s="223">
        <f t="shared" si="588"/>
        <v>0</v>
      </c>
      <c r="I6686" s="223">
        <f t="shared" si="588"/>
        <v>0</v>
      </c>
      <c r="J6686" s="223">
        <f t="shared" si="588"/>
        <v>0</v>
      </c>
      <c r="K6686" s="223">
        <f t="shared" si="588"/>
        <v>0</v>
      </c>
      <c r="L6686" s="223">
        <f t="shared" si="588"/>
        <v>0</v>
      </c>
      <c r="M6686" s="223">
        <f t="shared" si="588"/>
        <v>0</v>
      </c>
      <c r="N6686" s="223">
        <f t="shared" si="588"/>
        <v>0</v>
      </c>
      <c r="O6686" s="223">
        <f t="shared" si="588"/>
        <v>0</v>
      </c>
      <c r="P6686" s="223">
        <f t="shared" si="588"/>
        <v>0</v>
      </c>
      <c r="Q6686" s="223">
        <f t="shared" si="588"/>
        <v>0</v>
      </c>
      <c r="R6686" s="223">
        <f t="shared" si="588"/>
        <v>0</v>
      </c>
    </row>
    <row r="6687" spans="1:18" hidden="1" outlineLevel="2" x14ac:dyDescent="0.25">
      <c r="A6687" s="222" t="str">
        <f>'Usages mobilité'!A44</f>
        <v>Usage mobilité n°41</v>
      </c>
      <c r="B6687" s="222" t="s">
        <v>41</v>
      </c>
      <c r="C6687" s="222"/>
      <c r="D6687" s="223">
        <f>IF(B$6638&lt;&gt;"",IF(B$6638='Usages mobilité'!BF44,'Usages mobilité'!BD44,0),0)</f>
        <v>0</v>
      </c>
      <c r="E6687" s="223">
        <f t="shared" ref="E6687:R6696" si="589">$D6687</f>
        <v>0</v>
      </c>
      <c r="F6687" s="223">
        <f t="shared" si="589"/>
        <v>0</v>
      </c>
      <c r="G6687" s="223">
        <f t="shared" si="589"/>
        <v>0</v>
      </c>
      <c r="H6687" s="223">
        <f t="shared" si="589"/>
        <v>0</v>
      </c>
      <c r="I6687" s="223">
        <f t="shared" si="589"/>
        <v>0</v>
      </c>
      <c r="J6687" s="223">
        <f t="shared" si="589"/>
        <v>0</v>
      </c>
      <c r="K6687" s="223">
        <f t="shared" si="589"/>
        <v>0</v>
      </c>
      <c r="L6687" s="223">
        <f t="shared" si="589"/>
        <v>0</v>
      </c>
      <c r="M6687" s="223">
        <f t="shared" si="589"/>
        <v>0</v>
      </c>
      <c r="N6687" s="223">
        <f t="shared" si="589"/>
        <v>0</v>
      </c>
      <c r="O6687" s="223">
        <f t="shared" si="589"/>
        <v>0</v>
      </c>
      <c r="P6687" s="223">
        <f t="shared" si="589"/>
        <v>0</v>
      </c>
      <c r="Q6687" s="223">
        <f t="shared" si="589"/>
        <v>0</v>
      </c>
      <c r="R6687" s="223">
        <f t="shared" si="589"/>
        <v>0</v>
      </c>
    </row>
    <row r="6688" spans="1:18" hidden="1" outlineLevel="2" x14ac:dyDescent="0.25">
      <c r="A6688" s="222" t="str">
        <f>'Usages mobilité'!A45</f>
        <v>Usage mobilité n°42</v>
      </c>
      <c r="B6688" s="222" t="s">
        <v>41</v>
      </c>
      <c r="C6688" s="222"/>
      <c r="D6688" s="223">
        <f>IF(B$6638&lt;&gt;"",IF(B$6638='Usages mobilité'!BF45,'Usages mobilité'!BD45,0),0)</f>
        <v>0</v>
      </c>
      <c r="E6688" s="223">
        <f t="shared" si="589"/>
        <v>0</v>
      </c>
      <c r="F6688" s="223">
        <f t="shared" si="589"/>
        <v>0</v>
      </c>
      <c r="G6688" s="223">
        <f t="shared" si="589"/>
        <v>0</v>
      </c>
      <c r="H6688" s="223">
        <f t="shared" si="589"/>
        <v>0</v>
      </c>
      <c r="I6688" s="223">
        <f t="shared" si="589"/>
        <v>0</v>
      </c>
      <c r="J6688" s="223">
        <f t="shared" si="589"/>
        <v>0</v>
      </c>
      <c r="K6688" s="223">
        <f t="shared" si="589"/>
        <v>0</v>
      </c>
      <c r="L6688" s="223">
        <f t="shared" si="589"/>
        <v>0</v>
      </c>
      <c r="M6688" s="223">
        <f t="shared" si="589"/>
        <v>0</v>
      </c>
      <c r="N6688" s="223">
        <f t="shared" si="589"/>
        <v>0</v>
      </c>
      <c r="O6688" s="223">
        <f t="shared" si="589"/>
        <v>0</v>
      </c>
      <c r="P6688" s="223">
        <f t="shared" si="589"/>
        <v>0</v>
      </c>
      <c r="Q6688" s="223">
        <f t="shared" si="589"/>
        <v>0</v>
      </c>
      <c r="R6688" s="223">
        <f t="shared" si="589"/>
        <v>0</v>
      </c>
    </row>
    <row r="6689" spans="1:18" hidden="1" outlineLevel="2" x14ac:dyDescent="0.25">
      <c r="A6689" s="222" t="str">
        <f>'Usages mobilité'!A46</f>
        <v>Usage mobilité n°43</v>
      </c>
      <c r="B6689" s="222" t="s">
        <v>41</v>
      </c>
      <c r="C6689" s="222"/>
      <c r="D6689" s="223">
        <f>IF(B$6638&lt;&gt;"",IF(B$6638='Usages mobilité'!BF46,'Usages mobilité'!BD46,0),0)</f>
        <v>0</v>
      </c>
      <c r="E6689" s="223">
        <f t="shared" si="589"/>
        <v>0</v>
      </c>
      <c r="F6689" s="223">
        <f t="shared" si="589"/>
        <v>0</v>
      </c>
      <c r="G6689" s="223">
        <f t="shared" si="589"/>
        <v>0</v>
      </c>
      <c r="H6689" s="223">
        <f t="shared" si="589"/>
        <v>0</v>
      </c>
      <c r="I6689" s="223">
        <f t="shared" si="589"/>
        <v>0</v>
      </c>
      <c r="J6689" s="223">
        <f t="shared" si="589"/>
        <v>0</v>
      </c>
      <c r="K6689" s="223">
        <f t="shared" si="589"/>
        <v>0</v>
      </c>
      <c r="L6689" s="223">
        <f t="shared" si="589"/>
        <v>0</v>
      </c>
      <c r="M6689" s="223">
        <f t="shared" si="589"/>
        <v>0</v>
      </c>
      <c r="N6689" s="223">
        <f t="shared" si="589"/>
        <v>0</v>
      </c>
      <c r="O6689" s="223">
        <f t="shared" si="589"/>
        <v>0</v>
      </c>
      <c r="P6689" s="223">
        <f t="shared" si="589"/>
        <v>0</v>
      </c>
      <c r="Q6689" s="223">
        <f t="shared" si="589"/>
        <v>0</v>
      </c>
      <c r="R6689" s="223">
        <f t="shared" si="589"/>
        <v>0</v>
      </c>
    </row>
    <row r="6690" spans="1:18" hidden="1" outlineLevel="2" x14ac:dyDescent="0.25">
      <c r="A6690" s="222" t="str">
        <f>'Usages mobilité'!A47</f>
        <v>Usage mobilité n°44</v>
      </c>
      <c r="B6690" s="222" t="s">
        <v>41</v>
      </c>
      <c r="C6690" s="222"/>
      <c r="D6690" s="223">
        <f>IF(B$6638&lt;&gt;"",IF(B$6638='Usages mobilité'!BF47,'Usages mobilité'!BD47,0),0)</f>
        <v>0</v>
      </c>
      <c r="E6690" s="223">
        <f t="shared" si="589"/>
        <v>0</v>
      </c>
      <c r="F6690" s="223">
        <f t="shared" si="589"/>
        <v>0</v>
      </c>
      <c r="G6690" s="223">
        <f t="shared" si="589"/>
        <v>0</v>
      </c>
      <c r="H6690" s="223">
        <f t="shared" si="589"/>
        <v>0</v>
      </c>
      <c r="I6690" s="223">
        <f t="shared" si="589"/>
        <v>0</v>
      </c>
      <c r="J6690" s="223">
        <f t="shared" si="589"/>
        <v>0</v>
      </c>
      <c r="K6690" s="223">
        <f t="shared" si="589"/>
        <v>0</v>
      </c>
      <c r="L6690" s="223">
        <f t="shared" si="589"/>
        <v>0</v>
      </c>
      <c r="M6690" s="223">
        <f t="shared" si="589"/>
        <v>0</v>
      </c>
      <c r="N6690" s="223">
        <f t="shared" si="589"/>
        <v>0</v>
      </c>
      <c r="O6690" s="223">
        <f t="shared" si="589"/>
        <v>0</v>
      </c>
      <c r="P6690" s="223">
        <f t="shared" si="589"/>
        <v>0</v>
      </c>
      <c r="Q6690" s="223">
        <f t="shared" si="589"/>
        <v>0</v>
      </c>
      <c r="R6690" s="223">
        <f t="shared" si="589"/>
        <v>0</v>
      </c>
    </row>
    <row r="6691" spans="1:18" hidden="1" outlineLevel="2" x14ac:dyDescent="0.25">
      <c r="A6691" s="222" t="str">
        <f>'Usages mobilité'!A48</f>
        <v>Usage mobilité n°45</v>
      </c>
      <c r="B6691" s="222" t="s">
        <v>41</v>
      </c>
      <c r="C6691" s="222"/>
      <c r="D6691" s="223">
        <f>IF(B$6638&lt;&gt;"",IF(B$6638='Usages mobilité'!BF48,'Usages mobilité'!BD48,0),0)</f>
        <v>0</v>
      </c>
      <c r="E6691" s="223">
        <f t="shared" si="589"/>
        <v>0</v>
      </c>
      <c r="F6691" s="223">
        <f t="shared" si="589"/>
        <v>0</v>
      </c>
      <c r="G6691" s="223">
        <f t="shared" si="589"/>
        <v>0</v>
      </c>
      <c r="H6691" s="223">
        <f t="shared" si="589"/>
        <v>0</v>
      </c>
      <c r="I6691" s="223">
        <f t="shared" si="589"/>
        <v>0</v>
      </c>
      <c r="J6691" s="223">
        <f t="shared" si="589"/>
        <v>0</v>
      </c>
      <c r="K6691" s="223">
        <f t="shared" si="589"/>
        <v>0</v>
      </c>
      <c r="L6691" s="223">
        <f t="shared" si="589"/>
        <v>0</v>
      </c>
      <c r="M6691" s="223">
        <f t="shared" si="589"/>
        <v>0</v>
      </c>
      <c r="N6691" s="223">
        <f t="shared" si="589"/>
        <v>0</v>
      </c>
      <c r="O6691" s="223">
        <f t="shared" si="589"/>
        <v>0</v>
      </c>
      <c r="P6691" s="223">
        <f t="shared" si="589"/>
        <v>0</v>
      </c>
      <c r="Q6691" s="223">
        <f t="shared" si="589"/>
        <v>0</v>
      </c>
      <c r="R6691" s="223">
        <f t="shared" si="589"/>
        <v>0</v>
      </c>
    </row>
    <row r="6692" spans="1:18" hidden="1" outlineLevel="2" x14ac:dyDescent="0.25">
      <c r="A6692" s="222" t="str">
        <f>'Usages mobilité'!A49</f>
        <v>Usage mobilité n°46</v>
      </c>
      <c r="B6692" s="222" t="s">
        <v>41</v>
      </c>
      <c r="C6692" s="222"/>
      <c r="D6692" s="223">
        <f>IF(B$6638&lt;&gt;"",IF(B$6638='Usages mobilité'!BF49,'Usages mobilité'!BD49,0),0)</f>
        <v>0</v>
      </c>
      <c r="E6692" s="223">
        <f t="shared" si="589"/>
        <v>0</v>
      </c>
      <c r="F6692" s="223">
        <f t="shared" si="589"/>
        <v>0</v>
      </c>
      <c r="G6692" s="223">
        <f t="shared" si="589"/>
        <v>0</v>
      </c>
      <c r="H6692" s="223">
        <f t="shared" si="589"/>
        <v>0</v>
      </c>
      <c r="I6692" s="223">
        <f t="shared" si="589"/>
        <v>0</v>
      </c>
      <c r="J6692" s="223">
        <f t="shared" si="589"/>
        <v>0</v>
      </c>
      <c r="K6692" s="223">
        <f t="shared" si="589"/>
        <v>0</v>
      </c>
      <c r="L6692" s="223">
        <f t="shared" si="589"/>
        <v>0</v>
      </c>
      <c r="M6692" s="223">
        <f t="shared" si="589"/>
        <v>0</v>
      </c>
      <c r="N6692" s="223">
        <f t="shared" si="589"/>
        <v>0</v>
      </c>
      <c r="O6692" s="223">
        <f t="shared" si="589"/>
        <v>0</v>
      </c>
      <c r="P6692" s="223">
        <f t="shared" si="589"/>
        <v>0</v>
      </c>
      <c r="Q6692" s="223">
        <f t="shared" si="589"/>
        <v>0</v>
      </c>
      <c r="R6692" s="223">
        <f t="shared" si="589"/>
        <v>0</v>
      </c>
    </row>
    <row r="6693" spans="1:18" hidden="1" outlineLevel="2" x14ac:dyDescent="0.25">
      <c r="A6693" s="222" t="str">
        <f>'Usages mobilité'!A50</f>
        <v>Usage mobilité n°47</v>
      </c>
      <c r="B6693" s="222" t="s">
        <v>41</v>
      </c>
      <c r="C6693" s="222"/>
      <c r="D6693" s="223">
        <f>IF(B$6638&lt;&gt;"",IF(B$6638='Usages mobilité'!BF50,'Usages mobilité'!BD50,0),0)</f>
        <v>0</v>
      </c>
      <c r="E6693" s="223">
        <f t="shared" si="589"/>
        <v>0</v>
      </c>
      <c r="F6693" s="223">
        <f t="shared" si="589"/>
        <v>0</v>
      </c>
      <c r="G6693" s="223">
        <f t="shared" si="589"/>
        <v>0</v>
      </c>
      <c r="H6693" s="223">
        <f t="shared" si="589"/>
        <v>0</v>
      </c>
      <c r="I6693" s="223">
        <f t="shared" si="589"/>
        <v>0</v>
      </c>
      <c r="J6693" s="223">
        <f t="shared" si="589"/>
        <v>0</v>
      </c>
      <c r="K6693" s="223">
        <f t="shared" si="589"/>
        <v>0</v>
      </c>
      <c r="L6693" s="223">
        <f t="shared" si="589"/>
        <v>0</v>
      </c>
      <c r="M6693" s="223">
        <f t="shared" si="589"/>
        <v>0</v>
      </c>
      <c r="N6693" s="223">
        <f t="shared" si="589"/>
        <v>0</v>
      </c>
      <c r="O6693" s="223">
        <f t="shared" si="589"/>
        <v>0</v>
      </c>
      <c r="P6693" s="223">
        <f t="shared" si="589"/>
        <v>0</v>
      </c>
      <c r="Q6693" s="223">
        <f t="shared" si="589"/>
        <v>0</v>
      </c>
      <c r="R6693" s="223">
        <f t="shared" si="589"/>
        <v>0</v>
      </c>
    </row>
    <row r="6694" spans="1:18" hidden="1" outlineLevel="2" x14ac:dyDescent="0.25">
      <c r="A6694" s="222" t="str">
        <f>'Usages mobilité'!A51</f>
        <v>Usage mobilité n°48</v>
      </c>
      <c r="B6694" s="222" t="s">
        <v>41</v>
      </c>
      <c r="C6694" s="222"/>
      <c r="D6694" s="223">
        <f>IF(B$6638&lt;&gt;"",IF(B$6638='Usages mobilité'!BF51,'Usages mobilité'!BD51,0),0)</f>
        <v>0</v>
      </c>
      <c r="E6694" s="223">
        <f t="shared" si="589"/>
        <v>0</v>
      </c>
      <c r="F6694" s="223">
        <f t="shared" si="589"/>
        <v>0</v>
      </c>
      <c r="G6694" s="223">
        <f t="shared" si="589"/>
        <v>0</v>
      </c>
      <c r="H6694" s="223">
        <f t="shared" si="589"/>
        <v>0</v>
      </c>
      <c r="I6694" s="223">
        <f t="shared" si="589"/>
        <v>0</v>
      </c>
      <c r="J6694" s="223">
        <f t="shared" si="589"/>
        <v>0</v>
      </c>
      <c r="K6694" s="223">
        <f t="shared" si="589"/>
        <v>0</v>
      </c>
      <c r="L6694" s="223">
        <f t="shared" si="589"/>
        <v>0</v>
      </c>
      <c r="M6694" s="223">
        <f t="shared" si="589"/>
        <v>0</v>
      </c>
      <c r="N6694" s="223">
        <f t="shared" si="589"/>
        <v>0</v>
      </c>
      <c r="O6694" s="223">
        <f t="shared" si="589"/>
        <v>0</v>
      </c>
      <c r="P6694" s="223">
        <f t="shared" si="589"/>
        <v>0</v>
      </c>
      <c r="Q6694" s="223">
        <f t="shared" si="589"/>
        <v>0</v>
      </c>
      <c r="R6694" s="223">
        <f t="shared" si="589"/>
        <v>0</v>
      </c>
    </row>
    <row r="6695" spans="1:18" hidden="1" outlineLevel="2" x14ac:dyDescent="0.25">
      <c r="A6695" s="222" t="str">
        <f>'Usages mobilité'!A52</f>
        <v>Usage mobilité n°49</v>
      </c>
      <c r="B6695" s="222" t="s">
        <v>41</v>
      </c>
      <c r="C6695" s="222"/>
      <c r="D6695" s="223">
        <f>IF(B$6638&lt;&gt;"",IF(B$6638='Usages mobilité'!BF52,'Usages mobilité'!BD52,0),0)</f>
        <v>0</v>
      </c>
      <c r="E6695" s="223">
        <f t="shared" si="589"/>
        <v>0</v>
      </c>
      <c r="F6695" s="223">
        <f t="shared" si="589"/>
        <v>0</v>
      </c>
      <c r="G6695" s="223">
        <f t="shared" si="589"/>
        <v>0</v>
      </c>
      <c r="H6695" s="223">
        <f t="shared" si="589"/>
        <v>0</v>
      </c>
      <c r="I6695" s="223">
        <f t="shared" si="589"/>
        <v>0</v>
      </c>
      <c r="J6695" s="223">
        <f t="shared" si="589"/>
        <v>0</v>
      </c>
      <c r="K6695" s="223">
        <f t="shared" si="589"/>
        <v>0</v>
      </c>
      <c r="L6695" s="223">
        <f t="shared" si="589"/>
        <v>0</v>
      </c>
      <c r="M6695" s="223">
        <f t="shared" si="589"/>
        <v>0</v>
      </c>
      <c r="N6695" s="223">
        <f t="shared" si="589"/>
        <v>0</v>
      </c>
      <c r="O6695" s="223">
        <f t="shared" si="589"/>
        <v>0</v>
      </c>
      <c r="P6695" s="223">
        <f t="shared" si="589"/>
        <v>0</v>
      </c>
      <c r="Q6695" s="223">
        <f t="shared" si="589"/>
        <v>0</v>
      </c>
      <c r="R6695" s="223">
        <f t="shared" si="589"/>
        <v>0</v>
      </c>
    </row>
    <row r="6696" spans="1:18" hidden="1" outlineLevel="2" x14ac:dyDescent="0.25">
      <c r="A6696" s="222" t="str">
        <f>'Usages mobilité'!A53</f>
        <v>Usage mobilité n°50</v>
      </c>
      <c r="B6696" s="222" t="s">
        <v>41</v>
      </c>
      <c r="C6696" s="222"/>
      <c r="D6696" s="223">
        <f>IF(B$6638&lt;&gt;"",IF(B$6638='Usages mobilité'!BF53,'Usages mobilité'!BD53,0),0)</f>
        <v>0</v>
      </c>
      <c r="E6696" s="223">
        <f t="shared" si="589"/>
        <v>0</v>
      </c>
      <c r="F6696" s="223">
        <f t="shared" si="589"/>
        <v>0</v>
      </c>
      <c r="G6696" s="223">
        <f t="shared" si="589"/>
        <v>0</v>
      </c>
      <c r="H6696" s="223">
        <f t="shared" si="589"/>
        <v>0</v>
      </c>
      <c r="I6696" s="223">
        <f t="shared" si="589"/>
        <v>0</v>
      </c>
      <c r="J6696" s="223">
        <f t="shared" si="589"/>
        <v>0</v>
      </c>
      <c r="K6696" s="223">
        <f t="shared" si="589"/>
        <v>0</v>
      </c>
      <c r="L6696" s="223">
        <f t="shared" si="589"/>
        <v>0</v>
      </c>
      <c r="M6696" s="223">
        <f t="shared" si="589"/>
        <v>0</v>
      </c>
      <c r="N6696" s="223">
        <f t="shared" si="589"/>
        <v>0</v>
      </c>
      <c r="O6696" s="223">
        <f t="shared" si="589"/>
        <v>0</v>
      </c>
      <c r="P6696" s="223">
        <f t="shared" si="589"/>
        <v>0</v>
      </c>
      <c r="Q6696" s="223">
        <f t="shared" si="589"/>
        <v>0</v>
      </c>
      <c r="R6696" s="223">
        <f t="shared" si="589"/>
        <v>0</v>
      </c>
    </row>
    <row r="6697" spans="1:18" hidden="1" outlineLevel="1" collapsed="1" x14ac:dyDescent="0.25">
      <c r="A6697" s="222" t="s">
        <v>650</v>
      </c>
      <c r="B6697" s="222"/>
      <c r="C6697" s="222"/>
      <c r="D6697" s="223">
        <f t="shared" ref="D6697:R6697" si="590">SUM(D6647:D6696)</f>
        <v>0</v>
      </c>
      <c r="E6697" s="223">
        <f t="shared" si="590"/>
        <v>0</v>
      </c>
      <c r="F6697" s="223">
        <f t="shared" si="590"/>
        <v>0</v>
      </c>
      <c r="G6697" s="223">
        <f t="shared" si="590"/>
        <v>0</v>
      </c>
      <c r="H6697" s="223">
        <f t="shared" si="590"/>
        <v>0</v>
      </c>
      <c r="I6697" s="223">
        <f t="shared" si="590"/>
        <v>0</v>
      </c>
      <c r="J6697" s="223">
        <f t="shared" si="590"/>
        <v>0</v>
      </c>
      <c r="K6697" s="223">
        <f t="shared" si="590"/>
        <v>0</v>
      </c>
      <c r="L6697" s="223">
        <f t="shared" si="590"/>
        <v>0</v>
      </c>
      <c r="M6697" s="223">
        <f t="shared" si="590"/>
        <v>0</v>
      </c>
      <c r="N6697" s="223">
        <f t="shared" si="590"/>
        <v>0</v>
      </c>
      <c r="O6697" s="223">
        <f t="shared" si="590"/>
        <v>0</v>
      </c>
      <c r="P6697" s="223">
        <f t="shared" si="590"/>
        <v>0</v>
      </c>
      <c r="Q6697" s="223">
        <f t="shared" si="590"/>
        <v>0</v>
      </c>
      <c r="R6697" s="223">
        <f t="shared" si="590"/>
        <v>0</v>
      </c>
    </row>
    <row r="6698" spans="1:18" hidden="1" outlineLevel="2" x14ac:dyDescent="0.25">
      <c r="A6698" s="222" t="str">
        <f>'Usages mobilité'!A4</f>
        <v>Usage mobilité n°1</v>
      </c>
      <c r="B6698" s="222" t="s">
        <v>645</v>
      </c>
      <c r="C6698" s="222"/>
      <c r="D6698" s="223">
        <f>D6647*'Usages mobilité'!$BG4*(1+'Usages mobilité'!$BH4)^(D$6641-$D$6641)/1000</f>
        <v>0</v>
      </c>
      <c r="E6698" s="223">
        <f>E6647*'Usages mobilité'!$BG4*(1+'Usages mobilité'!$BH4)^(E$6641-$D$6641)/1000</f>
        <v>0</v>
      </c>
      <c r="F6698" s="223">
        <f>F6647*'Usages mobilité'!$BG4*(1+'Usages mobilité'!$BH4)^(F$6641-$D$6641)/1000</f>
        <v>0</v>
      </c>
      <c r="G6698" s="223">
        <f>G6647*'Usages mobilité'!$BG4*(1+'Usages mobilité'!$BH4)^(G$6641-$D$6641)/1000</f>
        <v>0</v>
      </c>
      <c r="H6698" s="223">
        <f>H6647*'Usages mobilité'!$BG4*(1+'Usages mobilité'!$BH4)^(H$6641-$D$6641)/1000</f>
        <v>0</v>
      </c>
      <c r="I6698" s="223">
        <f>I6647*'Usages mobilité'!$BG4*(1+'Usages mobilité'!$BH4)^(I$6641-$D$6641)/1000</f>
        <v>0</v>
      </c>
      <c r="J6698" s="223">
        <f>J6647*'Usages mobilité'!$BG4*(1+'Usages mobilité'!$BH4)^(J$6641-$D$6641)/1000</f>
        <v>0</v>
      </c>
      <c r="K6698" s="223">
        <f>K6647*'Usages mobilité'!$BG4*(1+'Usages mobilité'!$BH4)^(K$6641-$D$6641)/1000</f>
        <v>0</v>
      </c>
      <c r="L6698" s="223">
        <f>L6647*'Usages mobilité'!$BG4*(1+'Usages mobilité'!$BH4)^(L$6641-$D$6641)/1000</f>
        <v>0</v>
      </c>
      <c r="M6698" s="223">
        <f>M6647*'Usages mobilité'!$BG4*(1+'Usages mobilité'!$BH4)^(M$6641-$D$6641)/1000</f>
        <v>0</v>
      </c>
      <c r="N6698" s="223">
        <f>N6647*'Usages mobilité'!$BG4*(1+'Usages mobilité'!$BH4)^(N$6641-$D$6641)/1000</f>
        <v>0</v>
      </c>
      <c r="O6698" s="223">
        <f>O6647*'Usages mobilité'!$BG4*(1+'Usages mobilité'!$BH4)^(O$6641-$D$6641)/1000</f>
        <v>0</v>
      </c>
      <c r="P6698" s="223">
        <f>P6647*'Usages mobilité'!$BG4*(1+'Usages mobilité'!$BH4)^(P$6641-$D$6641)/1000</f>
        <v>0</v>
      </c>
      <c r="Q6698" s="223">
        <f>Q6647*'Usages mobilité'!$BG4*(1+'Usages mobilité'!$BH4)^(Q$6641-$D$6641)/1000</f>
        <v>0</v>
      </c>
      <c r="R6698" s="223">
        <f>R6647*'Usages mobilité'!$BG4*(1+'Usages mobilité'!$BH4)^(R$6641-$D$6641)/1000</f>
        <v>0</v>
      </c>
    </row>
    <row r="6699" spans="1:18" hidden="1" outlineLevel="2" x14ac:dyDescent="0.25">
      <c r="A6699" s="222" t="str">
        <f>'Usages mobilité'!A5</f>
        <v>Usage mobilité n°2</v>
      </c>
      <c r="B6699" s="222" t="s">
        <v>645</v>
      </c>
      <c r="C6699" s="222"/>
      <c r="D6699" s="223">
        <f>D6648*'Usages mobilité'!$BG5*(1+'Usages mobilité'!$BH5)^(D$6641-$D$6641)/1000</f>
        <v>0</v>
      </c>
      <c r="E6699" s="223">
        <f>E6648*'Usages mobilité'!$BG5*(1+'Usages mobilité'!$BH5)^(E$6641-$D$6641)/1000</f>
        <v>0</v>
      </c>
      <c r="F6699" s="223">
        <f>F6648*'Usages mobilité'!$BG5*(1+'Usages mobilité'!$BH5)^(F$6641-$D$6641)/1000</f>
        <v>0</v>
      </c>
      <c r="G6699" s="223">
        <f>G6648*'Usages mobilité'!$BG5*(1+'Usages mobilité'!$BH5)^(G$6641-$D$6641)/1000</f>
        <v>0</v>
      </c>
      <c r="H6699" s="223">
        <f>H6648*'Usages mobilité'!$BG5*(1+'Usages mobilité'!$BH5)^(H$6641-$D$6641)/1000</f>
        <v>0</v>
      </c>
      <c r="I6699" s="223">
        <f>I6648*'Usages mobilité'!$BG5*(1+'Usages mobilité'!$BH5)^(I$6641-$D$6641)/1000</f>
        <v>0</v>
      </c>
      <c r="J6699" s="223">
        <f>J6648*'Usages mobilité'!$BG5*(1+'Usages mobilité'!$BH5)^(J$6641-$D$6641)/1000</f>
        <v>0</v>
      </c>
      <c r="K6699" s="223">
        <f>K6648*'Usages mobilité'!$BG5*(1+'Usages mobilité'!$BH5)^(K$6641-$D$6641)/1000</f>
        <v>0</v>
      </c>
      <c r="L6699" s="223">
        <f>L6648*'Usages mobilité'!$BG5*(1+'Usages mobilité'!$BH5)^(L$6641-$D$6641)/1000</f>
        <v>0</v>
      </c>
      <c r="M6699" s="223">
        <f>M6648*'Usages mobilité'!$BG5*(1+'Usages mobilité'!$BH5)^(M$6641-$D$6641)/1000</f>
        <v>0</v>
      </c>
      <c r="N6699" s="223">
        <f>N6648*'Usages mobilité'!$BG5*(1+'Usages mobilité'!$BH5)^(N$6641-$D$6641)/1000</f>
        <v>0</v>
      </c>
      <c r="O6699" s="223">
        <f>O6648*'Usages mobilité'!$BG5*(1+'Usages mobilité'!$BH5)^(O$6641-$D$6641)/1000</f>
        <v>0</v>
      </c>
      <c r="P6699" s="223">
        <f>P6648*'Usages mobilité'!$BG5*(1+'Usages mobilité'!$BH5)^(P$6641-$D$6641)/1000</f>
        <v>0</v>
      </c>
      <c r="Q6699" s="223">
        <f>Q6648*'Usages mobilité'!$BG5*(1+'Usages mobilité'!$BH5)^(Q$6641-$D$6641)/1000</f>
        <v>0</v>
      </c>
      <c r="R6699" s="223">
        <f>R6648*'Usages mobilité'!$BG5*(1+'Usages mobilité'!$BH5)^(R$6641-$D$6641)/1000</f>
        <v>0</v>
      </c>
    </row>
    <row r="6700" spans="1:18" hidden="1" outlineLevel="2" x14ac:dyDescent="0.25">
      <c r="A6700" s="222" t="str">
        <f>'Usages mobilité'!A6</f>
        <v>Usage mobilité n°3</v>
      </c>
      <c r="B6700" s="222" t="s">
        <v>645</v>
      </c>
      <c r="C6700" s="222"/>
      <c r="D6700" s="223">
        <f>D6649*'Usages mobilité'!$BG6*(1+'Usages mobilité'!$BH6)^(D$6641-$D$6641)/1000</f>
        <v>0</v>
      </c>
      <c r="E6700" s="223">
        <f>E6649*'Usages mobilité'!$BG6*(1+'Usages mobilité'!$BH6)^(E$6641-$D$6641)/1000</f>
        <v>0</v>
      </c>
      <c r="F6700" s="223">
        <f>F6649*'Usages mobilité'!$BG6*(1+'Usages mobilité'!$BH6)^(F$6641-$D$6641)/1000</f>
        <v>0</v>
      </c>
      <c r="G6700" s="223">
        <f>G6649*'Usages mobilité'!$BG6*(1+'Usages mobilité'!$BH6)^(G$6641-$D$6641)/1000</f>
        <v>0</v>
      </c>
      <c r="H6700" s="223">
        <f>H6649*'Usages mobilité'!$BG6*(1+'Usages mobilité'!$BH6)^(H$6641-$D$6641)/1000</f>
        <v>0</v>
      </c>
      <c r="I6700" s="223">
        <f>I6649*'Usages mobilité'!$BG6*(1+'Usages mobilité'!$BH6)^(I$6641-$D$6641)/1000</f>
        <v>0</v>
      </c>
      <c r="J6700" s="223">
        <f>J6649*'Usages mobilité'!$BG6*(1+'Usages mobilité'!$BH6)^(J$6641-$D$6641)/1000</f>
        <v>0</v>
      </c>
      <c r="K6700" s="223">
        <f>K6649*'Usages mobilité'!$BG6*(1+'Usages mobilité'!$BH6)^(K$6641-$D$6641)/1000</f>
        <v>0</v>
      </c>
      <c r="L6700" s="223">
        <f>L6649*'Usages mobilité'!$BG6*(1+'Usages mobilité'!$BH6)^(L$6641-$D$6641)/1000</f>
        <v>0</v>
      </c>
      <c r="M6700" s="223">
        <f>M6649*'Usages mobilité'!$BG6*(1+'Usages mobilité'!$BH6)^(M$6641-$D$6641)/1000</f>
        <v>0</v>
      </c>
      <c r="N6700" s="223">
        <f>N6649*'Usages mobilité'!$BG6*(1+'Usages mobilité'!$BH6)^(N$6641-$D$6641)/1000</f>
        <v>0</v>
      </c>
      <c r="O6700" s="223">
        <f>O6649*'Usages mobilité'!$BG6*(1+'Usages mobilité'!$BH6)^(O$6641-$D$6641)/1000</f>
        <v>0</v>
      </c>
      <c r="P6700" s="223">
        <f>P6649*'Usages mobilité'!$BG6*(1+'Usages mobilité'!$BH6)^(P$6641-$D$6641)/1000</f>
        <v>0</v>
      </c>
      <c r="Q6700" s="223">
        <f>Q6649*'Usages mobilité'!$BG6*(1+'Usages mobilité'!$BH6)^(Q$6641-$D$6641)/1000</f>
        <v>0</v>
      </c>
      <c r="R6700" s="223">
        <f>R6649*'Usages mobilité'!$BG6*(1+'Usages mobilité'!$BH6)^(R$6641-$D$6641)/1000</f>
        <v>0</v>
      </c>
    </row>
    <row r="6701" spans="1:18" hidden="1" outlineLevel="2" x14ac:dyDescent="0.25">
      <c r="A6701" s="222" t="str">
        <f>'Usages mobilité'!A7</f>
        <v>Usage mobilité n°4</v>
      </c>
      <c r="B6701" s="222" t="s">
        <v>645</v>
      </c>
      <c r="C6701" s="222"/>
      <c r="D6701" s="223">
        <f>D6650*'Usages mobilité'!$BG7*(1+'Usages mobilité'!$BH7)^(D$6641-$D$6641)/1000</f>
        <v>0</v>
      </c>
      <c r="E6701" s="223">
        <f>E6650*'Usages mobilité'!$BG7*(1+'Usages mobilité'!$BH7)^(E$6641-$D$6641)/1000</f>
        <v>0</v>
      </c>
      <c r="F6701" s="223">
        <f>F6650*'Usages mobilité'!$BG7*(1+'Usages mobilité'!$BH7)^(F$6641-$D$6641)/1000</f>
        <v>0</v>
      </c>
      <c r="G6701" s="223">
        <f>G6650*'Usages mobilité'!$BG7*(1+'Usages mobilité'!$BH7)^(G$6641-$D$6641)/1000</f>
        <v>0</v>
      </c>
      <c r="H6701" s="223">
        <f>H6650*'Usages mobilité'!$BG7*(1+'Usages mobilité'!$BH7)^(H$6641-$D$6641)/1000</f>
        <v>0</v>
      </c>
      <c r="I6701" s="223">
        <f>I6650*'Usages mobilité'!$BG7*(1+'Usages mobilité'!$BH7)^(I$6641-$D$6641)/1000</f>
        <v>0</v>
      </c>
      <c r="J6701" s="223">
        <f>J6650*'Usages mobilité'!$BG7*(1+'Usages mobilité'!$BH7)^(J$6641-$D$6641)/1000</f>
        <v>0</v>
      </c>
      <c r="K6701" s="223">
        <f>K6650*'Usages mobilité'!$BG7*(1+'Usages mobilité'!$BH7)^(K$6641-$D$6641)/1000</f>
        <v>0</v>
      </c>
      <c r="L6701" s="223">
        <f>L6650*'Usages mobilité'!$BG7*(1+'Usages mobilité'!$BH7)^(L$6641-$D$6641)/1000</f>
        <v>0</v>
      </c>
      <c r="M6701" s="223">
        <f>M6650*'Usages mobilité'!$BG7*(1+'Usages mobilité'!$BH7)^(M$6641-$D$6641)/1000</f>
        <v>0</v>
      </c>
      <c r="N6701" s="223">
        <f>N6650*'Usages mobilité'!$BG7*(1+'Usages mobilité'!$BH7)^(N$6641-$D$6641)/1000</f>
        <v>0</v>
      </c>
      <c r="O6701" s="223">
        <f>O6650*'Usages mobilité'!$BG7*(1+'Usages mobilité'!$BH7)^(O$6641-$D$6641)/1000</f>
        <v>0</v>
      </c>
      <c r="P6701" s="223">
        <f>P6650*'Usages mobilité'!$BG7*(1+'Usages mobilité'!$BH7)^(P$6641-$D$6641)/1000</f>
        <v>0</v>
      </c>
      <c r="Q6701" s="223">
        <f>Q6650*'Usages mobilité'!$BG7*(1+'Usages mobilité'!$BH7)^(Q$6641-$D$6641)/1000</f>
        <v>0</v>
      </c>
      <c r="R6701" s="223">
        <f>R6650*'Usages mobilité'!$BG7*(1+'Usages mobilité'!$BH7)^(R$6641-$D$6641)/1000</f>
        <v>0</v>
      </c>
    </row>
    <row r="6702" spans="1:18" hidden="1" outlineLevel="2" x14ac:dyDescent="0.25">
      <c r="A6702" s="222" t="str">
        <f>'Usages mobilité'!A8</f>
        <v>Usage mobilité n°5</v>
      </c>
      <c r="B6702" s="222" t="s">
        <v>645</v>
      </c>
      <c r="C6702" s="222"/>
      <c r="D6702" s="223">
        <f>D6651*'Usages mobilité'!$BG8*(1+'Usages mobilité'!$BH8)^(D$6641-$D$6641)/1000</f>
        <v>0</v>
      </c>
      <c r="E6702" s="223">
        <f>E6651*'Usages mobilité'!$BG8*(1+'Usages mobilité'!$BH8)^(E$6641-$D$6641)/1000</f>
        <v>0</v>
      </c>
      <c r="F6702" s="223">
        <f>F6651*'Usages mobilité'!$BG8*(1+'Usages mobilité'!$BH8)^(F$6641-$D$6641)/1000</f>
        <v>0</v>
      </c>
      <c r="G6702" s="223">
        <f>G6651*'Usages mobilité'!$BG8*(1+'Usages mobilité'!$BH8)^(G$6641-$D$6641)/1000</f>
        <v>0</v>
      </c>
      <c r="H6702" s="223">
        <f>H6651*'Usages mobilité'!$BG8*(1+'Usages mobilité'!$BH8)^(H$6641-$D$6641)/1000</f>
        <v>0</v>
      </c>
      <c r="I6702" s="223">
        <f>I6651*'Usages mobilité'!$BG8*(1+'Usages mobilité'!$BH8)^(I$6641-$D$6641)/1000</f>
        <v>0</v>
      </c>
      <c r="J6702" s="223">
        <f>J6651*'Usages mobilité'!$BG8*(1+'Usages mobilité'!$BH8)^(J$6641-$D$6641)/1000</f>
        <v>0</v>
      </c>
      <c r="K6702" s="223">
        <f>K6651*'Usages mobilité'!$BG8*(1+'Usages mobilité'!$BH8)^(K$6641-$D$6641)/1000</f>
        <v>0</v>
      </c>
      <c r="L6702" s="223">
        <f>L6651*'Usages mobilité'!$BG8*(1+'Usages mobilité'!$BH8)^(L$6641-$D$6641)/1000</f>
        <v>0</v>
      </c>
      <c r="M6702" s="223">
        <f>M6651*'Usages mobilité'!$BG8*(1+'Usages mobilité'!$BH8)^(M$6641-$D$6641)/1000</f>
        <v>0</v>
      </c>
      <c r="N6702" s="223">
        <f>N6651*'Usages mobilité'!$BG8*(1+'Usages mobilité'!$BH8)^(N$6641-$D$6641)/1000</f>
        <v>0</v>
      </c>
      <c r="O6702" s="223">
        <f>O6651*'Usages mobilité'!$BG8*(1+'Usages mobilité'!$BH8)^(O$6641-$D$6641)/1000</f>
        <v>0</v>
      </c>
      <c r="P6702" s="223">
        <f>P6651*'Usages mobilité'!$BG8*(1+'Usages mobilité'!$BH8)^(P$6641-$D$6641)/1000</f>
        <v>0</v>
      </c>
      <c r="Q6702" s="223">
        <f>Q6651*'Usages mobilité'!$BG8*(1+'Usages mobilité'!$BH8)^(Q$6641-$D$6641)/1000</f>
        <v>0</v>
      </c>
      <c r="R6702" s="223">
        <f>R6651*'Usages mobilité'!$BG8*(1+'Usages mobilité'!$BH8)^(R$6641-$D$6641)/1000</f>
        <v>0</v>
      </c>
    </row>
    <row r="6703" spans="1:18" hidden="1" outlineLevel="2" x14ac:dyDescent="0.25">
      <c r="A6703" s="222" t="str">
        <f>'Usages mobilité'!A9</f>
        <v>Usage mobilité n°6</v>
      </c>
      <c r="B6703" s="222" t="s">
        <v>645</v>
      </c>
      <c r="C6703" s="222"/>
      <c r="D6703" s="223">
        <f>D6652*'Usages mobilité'!$BG9*(1+'Usages mobilité'!$BH9)^(D$6641-$D$6641)/1000</f>
        <v>0</v>
      </c>
      <c r="E6703" s="223">
        <f>E6652*'Usages mobilité'!$BG9*(1+'Usages mobilité'!$BH9)^(E$6641-$D$6641)/1000</f>
        <v>0</v>
      </c>
      <c r="F6703" s="223">
        <f>F6652*'Usages mobilité'!$BG9*(1+'Usages mobilité'!$BH9)^(F$6641-$D$6641)/1000</f>
        <v>0</v>
      </c>
      <c r="G6703" s="223">
        <f>G6652*'Usages mobilité'!$BG9*(1+'Usages mobilité'!$BH9)^(G$6641-$D$6641)/1000</f>
        <v>0</v>
      </c>
      <c r="H6703" s="223">
        <f>H6652*'Usages mobilité'!$BG9*(1+'Usages mobilité'!$BH9)^(H$6641-$D$6641)/1000</f>
        <v>0</v>
      </c>
      <c r="I6703" s="223">
        <f>I6652*'Usages mobilité'!$BG9*(1+'Usages mobilité'!$BH9)^(I$6641-$D$6641)/1000</f>
        <v>0</v>
      </c>
      <c r="J6703" s="223">
        <f>J6652*'Usages mobilité'!$BG9*(1+'Usages mobilité'!$BH9)^(J$6641-$D$6641)/1000</f>
        <v>0</v>
      </c>
      <c r="K6703" s="223">
        <f>K6652*'Usages mobilité'!$BG9*(1+'Usages mobilité'!$BH9)^(K$6641-$D$6641)/1000</f>
        <v>0</v>
      </c>
      <c r="L6703" s="223">
        <f>L6652*'Usages mobilité'!$BG9*(1+'Usages mobilité'!$BH9)^(L$6641-$D$6641)/1000</f>
        <v>0</v>
      </c>
      <c r="M6703" s="223">
        <f>M6652*'Usages mobilité'!$BG9*(1+'Usages mobilité'!$BH9)^(M$6641-$D$6641)/1000</f>
        <v>0</v>
      </c>
      <c r="N6703" s="223">
        <f>N6652*'Usages mobilité'!$BG9*(1+'Usages mobilité'!$BH9)^(N$6641-$D$6641)/1000</f>
        <v>0</v>
      </c>
      <c r="O6703" s="223">
        <f>O6652*'Usages mobilité'!$BG9*(1+'Usages mobilité'!$BH9)^(O$6641-$D$6641)/1000</f>
        <v>0</v>
      </c>
      <c r="P6703" s="223">
        <f>P6652*'Usages mobilité'!$BG9*(1+'Usages mobilité'!$BH9)^(P$6641-$D$6641)/1000</f>
        <v>0</v>
      </c>
      <c r="Q6703" s="223">
        <f>Q6652*'Usages mobilité'!$BG9*(1+'Usages mobilité'!$BH9)^(Q$6641-$D$6641)/1000</f>
        <v>0</v>
      </c>
      <c r="R6703" s="223">
        <f>R6652*'Usages mobilité'!$BG9*(1+'Usages mobilité'!$BH9)^(R$6641-$D$6641)/1000</f>
        <v>0</v>
      </c>
    </row>
    <row r="6704" spans="1:18" hidden="1" outlineLevel="2" x14ac:dyDescent="0.25">
      <c r="A6704" s="222" t="str">
        <f>'Usages mobilité'!A10</f>
        <v>Usage mobilité n°7</v>
      </c>
      <c r="B6704" s="222" t="s">
        <v>645</v>
      </c>
      <c r="C6704" s="222"/>
      <c r="D6704" s="223">
        <f>D6653*'Usages mobilité'!$BG10*(1+'Usages mobilité'!$BH10)^(D$6641-$D$6641)/1000</f>
        <v>0</v>
      </c>
      <c r="E6704" s="223">
        <f>E6653*'Usages mobilité'!$BG10*(1+'Usages mobilité'!$BH10)^(E$6641-$D$6641)/1000</f>
        <v>0</v>
      </c>
      <c r="F6704" s="223">
        <f>F6653*'Usages mobilité'!$BG10*(1+'Usages mobilité'!$BH10)^(F$6641-$D$6641)/1000</f>
        <v>0</v>
      </c>
      <c r="G6704" s="223">
        <f>G6653*'Usages mobilité'!$BG10*(1+'Usages mobilité'!$BH10)^(G$6641-$D$6641)/1000</f>
        <v>0</v>
      </c>
      <c r="H6704" s="223">
        <f>H6653*'Usages mobilité'!$BG10*(1+'Usages mobilité'!$BH10)^(H$6641-$D$6641)/1000</f>
        <v>0</v>
      </c>
      <c r="I6704" s="223">
        <f>I6653*'Usages mobilité'!$BG10*(1+'Usages mobilité'!$BH10)^(I$6641-$D$6641)/1000</f>
        <v>0</v>
      </c>
      <c r="J6704" s="223">
        <f>J6653*'Usages mobilité'!$BG10*(1+'Usages mobilité'!$BH10)^(J$6641-$D$6641)/1000</f>
        <v>0</v>
      </c>
      <c r="K6704" s="223">
        <f>K6653*'Usages mobilité'!$BG10*(1+'Usages mobilité'!$BH10)^(K$6641-$D$6641)/1000</f>
        <v>0</v>
      </c>
      <c r="L6704" s="223">
        <f>L6653*'Usages mobilité'!$BG10*(1+'Usages mobilité'!$BH10)^(L$6641-$D$6641)/1000</f>
        <v>0</v>
      </c>
      <c r="M6704" s="223">
        <f>M6653*'Usages mobilité'!$BG10*(1+'Usages mobilité'!$BH10)^(M$6641-$D$6641)/1000</f>
        <v>0</v>
      </c>
      <c r="N6704" s="223">
        <f>N6653*'Usages mobilité'!$BG10*(1+'Usages mobilité'!$BH10)^(N$6641-$D$6641)/1000</f>
        <v>0</v>
      </c>
      <c r="O6704" s="223">
        <f>O6653*'Usages mobilité'!$BG10*(1+'Usages mobilité'!$BH10)^(O$6641-$D$6641)/1000</f>
        <v>0</v>
      </c>
      <c r="P6704" s="223">
        <f>P6653*'Usages mobilité'!$BG10*(1+'Usages mobilité'!$BH10)^(P$6641-$D$6641)/1000</f>
        <v>0</v>
      </c>
      <c r="Q6704" s="223">
        <f>Q6653*'Usages mobilité'!$BG10*(1+'Usages mobilité'!$BH10)^(Q$6641-$D$6641)/1000</f>
        <v>0</v>
      </c>
      <c r="R6704" s="223">
        <f>R6653*'Usages mobilité'!$BG10*(1+'Usages mobilité'!$BH10)^(R$6641-$D$6641)/1000</f>
        <v>0</v>
      </c>
    </row>
    <row r="6705" spans="1:18" hidden="1" outlineLevel="2" x14ac:dyDescent="0.25">
      <c r="A6705" s="222" t="str">
        <f>'Usages mobilité'!A11</f>
        <v>Usage mobilité n°8</v>
      </c>
      <c r="B6705" s="222" t="s">
        <v>645</v>
      </c>
      <c r="C6705" s="222"/>
      <c r="D6705" s="223">
        <f>D6654*'Usages mobilité'!$BG11*(1+'Usages mobilité'!$BH11)^(D$6641-$D$6641)/1000</f>
        <v>0</v>
      </c>
      <c r="E6705" s="223">
        <f>E6654*'Usages mobilité'!$BG11*(1+'Usages mobilité'!$BH11)^(E$6641-$D$6641)/1000</f>
        <v>0</v>
      </c>
      <c r="F6705" s="223">
        <f>F6654*'Usages mobilité'!$BG11*(1+'Usages mobilité'!$BH11)^(F$6641-$D$6641)/1000</f>
        <v>0</v>
      </c>
      <c r="G6705" s="223">
        <f>G6654*'Usages mobilité'!$BG11*(1+'Usages mobilité'!$BH11)^(G$6641-$D$6641)/1000</f>
        <v>0</v>
      </c>
      <c r="H6705" s="223">
        <f>H6654*'Usages mobilité'!$BG11*(1+'Usages mobilité'!$BH11)^(H$6641-$D$6641)/1000</f>
        <v>0</v>
      </c>
      <c r="I6705" s="223">
        <f>I6654*'Usages mobilité'!$BG11*(1+'Usages mobilité'!$BH11)^(I$6641-$D$6641)/1000</f>
        <v>0</v>
      </c>
      <c r="J6705" s="223">
        <f>J6654*'Usages mobilité'!$BG11*(1+'Usages mobilité'!$BH11)^(J$6641-$D$6641)/1000</f>
        <v>0</v>
      </c>
      <c r="K6705" s="223">
        <f>K6654*'Usages mobilité'!$BG11*(1+'Usages mobilité'!$BH11)^(K$6641-$D$6641)/1000</f>
        <v>0</v>
      </c>
      <c r="L6705" s="223">
        <f>L6654*'Usages mobilité'!$BG11*(1+'Usages mobilité'!$BH11)^(L$6641-$D$6641)/1000</f>
        <v>0</v>
      </c>
      <c r="M6705" s="223">
        <f>M6654*'Usages mobilité'!$BG11*(1+'Usages mobilité'!$BH11)^(M$6641-$D$6641)/1000</f>
        <v>0</v>
      </c>
      <c r="N6705" s="223">
        <f>N6654*'Usages mobilité'!$BG11*(1+'Usages mobilité'!$BH11)^(N$6641-$D$6641)/1000</f>
        <v>0</v>
      </c>
      <c r="O6705" s="223">
        <f>O6654*'Usages mobilité'!$BG11*(1+'Usages mobilité'!$BH11)^(O$6641-$D$6641)/1000</f>
        <v>0</v>
      </c>
      <c r="P6705" s="223">
        <f>P6654*'Usages mobilité'!$BG11*(1+'Usages mobilité'!$BH11)^(P$6641-$D$6641)/1000</f>
        <v>0</v>
      </c>
      <c r="Q6705" s="223">
        <f>Q6654*'Usages mobilité'!$BG11*(1+'Usages mobilité'!$BH11)^(Q$6641-$D$6641)/1000</f>
        <v>0</v>
      </c>
      <c r="R6705" s="223">
        <f>R6654*'Usages mobilité'!$BG11*(1+'Usages mobilité'!$BH11)^(R$6641-$D$6641)/1000</f>
        <v>0</v>
      </c>
    </row>
    <row r="6706" spans="1:18" hidden="1" outlineLevel="2" x14ac:dyDescent="0.25">
      <c r="A6706" s="222" t="str">
        <f>'Usages mobilité'!A12</f>
        <v>Usage mobilité n°9</v>
      </c>
      <c r="B6706" s="222" t="s">
        <v>645</v>
      </c>
      <c r="C6706" s="222"/>
      <c r="D6706" s="223">
        <f>D6655*'Usages mobilité'!$BG12*(1+'Usages mobilité'!$BH12)^(D$6641-$D$6641)/1000</f>
        <v>0</v>
      </c>
      <c r="E6706" s="223">
        <f>E6655*'Usages mobilité'!$BG12*(1+'Usages mobilité'!$BH12)^(E$6641-$D$6641)/1000</f>
        <v>0</v>
      </c>
      <c r="F6706" s="223">
        <f>F6655*'Usages mobilité'!$BG12*(1+'Usages mobilité'!$BH12)^(F$6641-$D$6641)/1000</f>
        <v>0</v>
      </c>
      <c r="G6706" s="223">
        <f>G6655*'Usages mobilité'!$BG12*(1+'Usages mobilité'!$BH12)^(G$6641-$D$6641)/1000</f>
        <v>0</v>
      </c>
      <c r="H6706" s="223">
        <f>H6655*'Usages mobilité'!$BG12*(1+'Usages mobilité'!$BH12)^(H$6641-$D$6641)/1000</f>
        <v>0</v>
      </c>
      <c r="I6706" s="223">
        <f>I6655*'Usages mobilité'!$BG12*(1+'Usages mobilité'!$BH12)^(I$6641-$D$6641)/1000</f>
        <v>0</v>
      </c>
      <c r="J6706" s="223">
        <f>J6655*'Usages mobilité'!$BG12*(1+'Usages mobilité'!$BH12)^(J$6641-$D$6641)/1000</f>
        <v>0</v>
      </c>
      <c r="K6706" s="223">
        <f>K6655*'Usages mobilité'!$BG12*(1+'Usages mobilité'!$BH12)^(K$6641-$D$6641)/1000</f>
        <v>0</v>
      </c>
      <c r="L6706" s="223">
        <f>L6655*'Usages mobilité'!$BG12*(1+'Usages mobilité'!$BH12)^(L$6641-$D$6641)/1000</f>
        <v>0</v>
      </c>
      <c r="M6706" s="223">
        <f>M6655*'Usages mobilité'!$BG12*(1+'Usages mobilité'!$BH12)^(M$6641-$D$6641)/1000</f>
        <v>0</v>
      </c>
      <c r="N6706" s="223">
        <f>N6655*'Usages mobilité'!$BG12*(1+'Usages mobilité'!$BH12)^(N$6641-$D$6641)/1000</f>
        <v>0</v>
      </c>
      <c r="O6706" s="223">
        <f>O6655*'Usages mobilité'!$BG12*(1+'Usages mobilité'!$BH12)^(O$6641-$D$6641)/1000</f>
        <v>0</v>
      </c>
      <c r="P6706" s="223">
        <f>P6655*'Usages mobilité'!$BG12*(1+'Usages mobilité'!$BH12)^(P$6641-$D$6641)/1000</f>
        <v>0</v>
      </c>
      <c r="Q6706" s="223">
        <f>Q6655*'Usages mobilité'!$BG12*(1+'Usages mobilité'!$BH12)^(Q$6641-$D$6641)/1000</f>
        <v>0</v>
      </c>
      <c r="R6706" s="223">
        <f>R6655*'Usages mobilité'!$BG12*(1+'Usages mobilité'!$BH12)^(R$6641-$D$6641)/1000</f>
        <v>0</v>
      </c>
    </row>
    <row r="6707" spans="1:18" hidden="1" outlineLevel="2" x14ac:dyDescent="0.25">
      <c r="A6707" s="222" t="str">
        <f>'Usages mobilité'!A13</f>
        <v>Usage mobilité n°10</v>
      </c>
      <c r="B6707" s="222" t="s">
        <v>645</v>
      </c>
      <c r="C6707" s="222"/>
      <c r="D6707" s="223">
        <f>D6656*'Usages mobilité'!$BG13*(1+'Usages mobilité'!$BH13)^(D$6641-$D$6641)/1000</f>
        <v>0</v>
      </c>
      <c r="E6707" s="223">
        <f>E6656*'Usages mobilité'!$BG13*(1+'Usages mobilité'!$BH13)^(E$6641-$D$6641)/1000</f>
        <v>0</v>
      </c>
      <c r="F6707" s="223">
        <f>F6656*'Usages mobilité'!$BG13*(1+'Usages mobilité'!$BH13)^(F$6641-$D$6641)/1000</f>
        <v>0</v>
      </c>
      <c r="G6707" s="223">
        <f>G6656*'Usages mobilité'!$BG13*(1+'Usages mobilité'!$BH13)^(G$6641-$D$6641)/1000</f>
        <v>0</v>
      </c>
      <c r="H6707" s="223">
        <f>H6656*'Usages mobilité'!$BG13*(1+'Usages mobilité'!$BH13)^(H$6641-$D$6641)/1000</f>
        <v>0</v>
      </c>
      <c r="I6707" s="223">
        <f>I6656*'Usages mobilité'!$BG13*(1+'Usages mobilité'!$BH13)^(I$6641-$D$6641)/1000</f>
        <v>0</v>
      </c>
      <c r="J6707" s="223">
        <f>J6656*'Usages mobilité'!$BG13*(1+'Usages mobilité'!$BH13)^(J$6641-$D$6641)/1000</f>
        <v>0</v>
      </c>
      <c r="K6707" s="223">
        <f>K6656*'Usages mobilité'!$BG13*(1+'Usages mobilité'!$BH13)^(K$6641-$D$6641)/1000</f>
        <v>0</v>
      </c>
      <c r="L6707" s="223">
        <f>L6656*'Usages mobilité'!$BG13*(1+'Usages mobilité'!$BH13)^(L$6641-$D$6641)/1000</f>
        <v>0</v>
      </c>
      <c r="M6707" s="223">
        <f>M6656*'Usages mobilité'!$BG13*(1+'Usages mobilité'!$BH13)^(M$6641-$D$6641)/1000</f>
        <v>0</v>
      </c>
      <c r="N6707" s="223">
        <f>N6656*'Usages mobilité'!$BG13*(1+'Usages mobilité'!$BH13)^(N$6641-$D$6641)/1000</f>
        <v>0</v>
      </c>
      <c r="O6707" s="223">
        <f>O6656*'Usages mobilité'!$BG13*(1+'Usages mobilité'!$BH13)^(O$6641-$D$6641)/1000</f>
        <v>0</v>
      </c>
      <c r="P6707" s="223">
        <f>P6656*'Usages mobilité'!$BG13*(1+'Usages mobilité'!$BH13)^(P$6641-$D$6641)/1000</f>
        <v>0</v>
      </c>
      <c r="Q6707" s="223">
        <f>Q6656*'Usages mobilité'!$BG13*(1+'Usages mobilité'!$BH13)^(Q$6641-$D$6641)/1000</f>
        <v>0</v>
      </c>
      <c r="R6707" s="223">
        <f>R6656*'Usages mobilité'!$BG13*(1+'Usages mobilité'!$BH13)^(R$6641-$D$6641)/1000</f>
        <v>0</v>
      </c>
    </row>
    <row r="6708" spans="1:18" hidden="1" outlineLevel="2" x14ac:dyDescent="0.25">
      <c r="A6708" s="222" t="str">
        <f>'Usages mobilité'!A14</f>
        <v>Usage mobilité n°11</v>
      </c>
      <c r="B6708" s="222" t="s">
        <v>645</v>
      </c>
      <c r="C6708" s="222"/>
      <c r="D6708" s="223">
        <f>D6657*'Usages mobilité'!$BG14*(1+'Usages mobilité'!$BH14)^(D$6641-$D$6641)/1000</f>
        <v>0</v>
      </c>
      <c r="E6708" s="223">
        <f>E6657*'Usages mobilité'!$BG14*(1+'Usages mobilité'!$BH14)^(E$6641-$D$6641)/1000</f>
        <v>0</v>
      </c>
      <c r="F6708" s="223">
        <f>F6657*'Usages mobilité'!$BG14*(1+'Usages mobilité'!$BH14)^(F$6641-$D$6641)/1000</f>
        <v>0</v>
      </c>
      <c r="G6708" s="223">
        <f>G6657*'Usages mobilité'!$BG14*(1+'Usages mobilité'!$BH14)^(G$6641-$D$6641)/1000</f>
        <v>0</v>
      </c>
      <c r="H6708" s="223">
        <f>H6657*'Usages mobilité'!$BG14*(1+'Usages mobilité'!$BH14)^(H$6641-$D$6641)/1000</f>
        <v>0</v>
      </c>
      <c r="I6708" s="223">
        <f>I6657*'Usages mobilité'!$BG14*(1+'Usages mobilité'!$BH14)^(I$6641-$D$6641)/1000</f>
        <v>0</v>
      </c>
      <c r="J6708" s="223">
        <f>J6657*'Usages mobilité'!$BG14*(1+'Usages mobilité'!$BH14)^(J$6641-$D$6641)/1000</f>
        <v>0</v>
      </c>
      <c r="K6708" s="223">
        <f>K6657*'Usages mobilité'!$BG14*(1+'Usages mobilité'!$BH14)^(K$6641-$D$6641)/1000</f>
        <v>0</v>
      </c>
      <c r="L6708" s="223">
        <f>L6657*'Usages mobilité'!$BG14*(1+'Usages mobilité'!$BH14)^(L$6641-$D$6641)/1000</f>
        <v>0</v>
      </c>
      <c r="M6708" s="223">
        <f>M6657*'Usages mobilité'!$BG14*(1+'Usages mobilité'!$BH14)^(M$6641-$D$6641)/1000</f>
        <v>0</v>
      </c>
      <c r="N6708" s="223">
        <f>N6657*'Usages mobilité'!$BG14*(1+'Usages mobilité'!$BH14)^(N$6641-$D$6641)/1000</f>
        <v>0</v>
      </c>
      <c r="O6708" s="223">
        <f>O6657*'Usages mobilité'!$BG14*(1+'Usages mobilité'!$BH14)^(O$6641-$D$6641)/1000</f>
        <v>0</v>
      </c>
      <c r="P6708" s="223">
        <f>P6657*'Usages mobilité'!$BG14*(1+'Usages mobilité'!$BH14)^(P$6641-$D$6641)/1000</f>
        <v>0</v>
      </c>
      <c r="Q6708" s="223">
        <f>Q6657*'Usages mobilité'!$BG14*(1+'Usages mobilité'!$BH14)^(Q$6641-$D$6641)/1000</f>
        <v>0</v>
      </c>
      <c r="R6708" s="223">
        <f>R6657*'Usages mobilité'!$BG14*(1+'Usages mobilité'!$BH14)^(R$6641-$D$6641)/1000</f>
        <v>0</v>
      </c>
    </row>
    <row r="6709" spans="1:18" hidden="1" outlineLevel="2" x14ac:dyDescent="0.25">
      <c r="A6709" s="222" t="str">
        <f>'Usages mobilité'!A15</f>
        <v>Usage mobilité n°12</v>
      </c>
      <c r="B6709" s="222" t="s">
        <v>645</v>
      </c>
      <c r="C6709" s="222"/>
      <c r="D6709" s="223">
        <f>D6658*'Usages mobilité'!$BG15*(1+'Usages mobilité'!$BH15)^(D$6641-$D$6641)/1000</f>
        <v>0</v>
      </c>
      <c r="E6709" s="223">
        <f>E6658*'Usages mobilité'!$BG15*(1+'Usages mobilité'!$BH15)^(E$6641-$D$6641)/1000</f>
        <v>0</v>
      </c>
      <c r="F6709" s="223">
        <f>F6658*'Usages mobilité'!$BG15*(1+'Usages mobilité'!$BH15)^(F$6641-$D$6641)/1000</f>
        <v>0</v>
      </c>
      <c r="G6709" s="223">
        <f>G6658*'Usages mobilité'!$BG15*(1+'Usages mobilité'!$BH15)^(G$6641-$D$6641)/1000</f>
        <v>0</v>
      </c>
      <c r="H6709" s="223">
        <f>H6658*'Usages mobilité'!$BG15*(1+'Usages mobilité'!$BH15)^(H$6641-$D$6641)/1000</f>
        <v>0</v>
      </c>
      <c r="I6709" s="223">
        <f>I6658*'Usages mobilité'!$BG15*(1+'Usages mobilité'!$BH15)^(I$6641-$D$6641)/1000</f>
        <v>0</v>
      </c>
      <c r="J6709" s="223">
        <f>J6658*'Usages mobilité'!$BG15*(1+'Usages mobilité'!$BH15)^(J$6641-$D$6641)/1000</f>
        <v>0</v>
      </c>
      <c r="K6709" s="223">
        <f>K6658*'Usages mobilité'!$BG15*(1+'Usages mobilité'!$BH15)^(K$6641-$D$6641)/1000</f>
        <v>0</v>
      </c>
      <c r="L6709" s="223">
        <f>L6658*'Usages mobilité'!$BG15*(1+'Usages mobilité'!$BH15)^(L$6641-$D$6641)/1000</f>
        <v>0</v>
      </c>
      <c r="M6709" s="223">
        <f>M6658*'Usages mobilité'!$BG15*(1+'Usages mobilité'!$BH15)^(M$6641-$D$6641)/1000</f>
        <v>0</v>
      </c>
      <c r="N6709" s="223">
        <f>N6658*'Usages mobilité'!$BG15*(1+'Usages mobilité'!$BH15)^(N$6641-$D$6641)/1000</f>
        <v>0</v>
      </c>
      <c r="O6709" s="223">
        <f>O6658*'Usages mobilité'!$BG15*(1+'Usages mobilité'!$BH15)^(O$6641-$D$6641)/1000</f>
        <v>0</v>
      </c>
      <c r="P6709" s="223">
        <f>P6658*'Usages mobilité'!$BG15*(1+'Usages mobilité'!$BH15)^(P$6641-$D$6641)/1000</f>
        <v>0</v>
      </c>
      <c r="Q6709" s="223">
        <f>Q6658*'Usages mobilité'!$BG15*(1+'Usages mobilité'!$BH15)^(Q$6641-$D$6641)/1000</f>
        <v>0</v>
      </c>
      <c r="R6709" s="223">
        <f>R6658*'Usages mobilité'!$BG15*(1+'Usages mobilité'!$BH15)^(R$6641-$D$6641)/1000</f>
        <v>0</v>
      </c>
    </row>
    <row r="6710" spans="1:18" hidden="1" outlineLevel="2" x14ac:dyDescent="0.25">
      <c r="A6710" s="222" t="str">
        <f>'Usages mobilité'!A16</f>
        <v>Usage mobilité n°13</v>
      </c>
      <c r="B6710" s="222" t="s">
        <v>645</v>
      </c>
      <c r="C6710" s="222"/>
      <c r="D6710" s="223">
        <f>D6659*'Usages mobilité'!$BG16*(1+'Usages mobilité'!$BH16)^(D$6641-$D$6641)/1000</f>
        <v>0</v>
      </c>
      <c r="E6710" s="223">
        <f>E6659*'Usages mobilité'!$BG16*(1+'Usages mobilité'!$BH16)^(E$6641-$D$6641)/1000</f>
        <v>0</v>
      </c>
      <c r="F6710" s="223">
        <f>F6659*'Usages mobilité'!$BG16*(1+'Usages mobilité'!$BH16)^(F$6641-$D$6641)/1000</f>
        <v>0</v>
      </c>
      <c r="G6710" s="223">
        <f>G6659*'Usages mobilité'!$BG16*(1+'Usages mobilité'!$BH16)^(G$6641-$D$6641)/1000</f>
        <v>0</v>
      </c>
      <c r="H6710" s="223">
        <f>H6659*'Usages mobilité'!$BG16*(1+'Usages mobilité'!$BH16)^(H$6641-$D$6641)/1000</f>
        <v>0</v>
      </c>
      <c r="I6710" s="223">
        <f>I6659*'Usages mobilité'!$BG16*(1+'Usages mobilité'!$BH16)^(I$6641-$D$6641)/1000</f>
        <v>0</v>
      </c>
      <c r="J6710" s="223">
        <f>J6659*'Usages mobilité'!$BG16*(1+'Usages mobilité'!$BH16)^(J$6641-$D$6641)/1000</f>
        <v>0</v>
      </c>
      <c r="K6710" s="223">
        <f>K6659*'Usages mobilité'!$BG16*(1+'Usages mobilité'!$BH16)^(K$6641-$D$6641)/1000</f>
        <v>0</v>
      </c>
      <c r="L6710" s="223">
        <f>L6659*'Usages mobilité'!$BG16*(1+'Usages mobilité'!$BH16)^(L$6641-$D$6641)/1000</f>
        <v>0</v>
      </c>
      <c r="M6710" s="223">
        <f>M6659*'Usages mobilité'!$BG16*(1+'Usages mobilité'!$BH16)^(M$6641-$D$6641)/1000</f>
        <v>0</v>
      </c>
      <c r="N6710" s="223">
        <f>N6659*'Usages mobilité'!$BG16*(1+'Usages mobilité'!$BH16)^(N$6641-$D$6641)/1000</f>
        <v>0</v>
      </c>
      <c r="O6710" s="223">
        <f>O6659*'Usages mobilité'!$BG16*(1+'Usages mobilité'!$BH16)^(O$6641-$D$6641)/1000</f>
        <v>0</v>
      </c>
      <c r="P6710" s="223">
        <f>P6659*'Usages mobilité'!$BG16*(1+'Usages mobilité'!$BH16)^(P$6641-$D$6641)/1000</f>
        <v>0</v>
      </c>
      <c r="Q6710" s="223">
        <f>Q6659*'Usages mobilité'!$BG16*(1+'Usages mobilité'!$BH16)^(Q$6641-$D$6641)/1000</f>
        <v>0</v>
      </c>
      <c r="R6710" s="223">
        <f>R6659*'Usages mobilité'!$BG16*(1+'Usages mobilité'!$BH16)^(R$6641-$D$6641)/1000</f>
        <v>0</v>
      </c>
    </row>
    <row r="6711" spans="1:18" hidden="1" outlineLevel="2" x14ac:dyDescent="0.25">
      <c r="A6711" s="222" t="str">
        <f>'Usages mobilité'!A17</f>
        <v>Usage mobilité n°14</v>
      </c>
      <c r="B6711" s="222" t="s">
        <v>645</v>
      </c>
      <c r="C6711" s="222"/>
      <c r="D6711" s="223">
        <f>D6660*'Usages mobilité'!$BG17*(1+'Usages mobilité'!$BH17)^(D$6641-$D$6641)/1000</f>
        <v>0</v>
      </c>
      <c r="E6711" s="223">
        <f>E6660*'Usages mobilité'!$BG17*(1+'Usages mobilité'!$BH17)^(E$6641-$D$6641)/1000</f>
        <v>0</v>
      </c>
      <c r="F6711" s="223">
        <f>F6660*'Usages mobilité'!$BG17*(1+'Usages mobilité'!$BH17)^(F$6641-$D$6641)/1000</f>
        <v>0</v>
      </c>
      <c r="G6711" s="223">
        <f>G6660*'Usages mobilité'!$BG17*(1+'Usages mobilité'!$BH17)^(G$6641-$D$6641)/1000</f>
        <v>0</v>
      </c>
      <c r="H6711" s="223">
        <f>H6660*'Usages mobilité'!$BG17*(1+'Usages mobilité'!$BH17)^(H$6641-$D$6641)/1000</f>
        <v>0</v>
      </c>
      <c r="I6711" s="223">
        <f>I6660*'Usages mobilité'!$BG17*(1+'Usages mobilité'!$BH17)^(I$6641-$D$6641)/1000</f>
        <v>0</v>
      </c>
      <c r="J6711" s="223">
        <f>J6660*'Usages mobilité'!$BG17*(1+'Usages mobilité'!$BH17)^(J$6641-$D$6641)/1000</f>
        <v>0</v>
      </c>
      <c r="K6711" s="223">
        <f>K6660*'Usages mobilité'!$BG17*(1+'Usages mobilité'!$BH17)^(K$6641-$D$6641)/1000</f>
        <v>0</v>
      </c>
      <c r="L6711" s="223">
        <f>L6660*'Usages mobilité'!$BG17*(1+'Usages mobilité'!$BH17)^(L$6641-$D$6641)/1000</f>
        <v>0</v>
      </c>
      <c r="M6711" s="223">
        <f>M6660*'Usages mobilité'!$BG17*(1+'Usages mobilité'!$BH17)^(M$6641-$D$6641)/1000</f>
        <v>0</v>
      </c>
      <c r="N6711" s="223">
        <f>N6660*'Usages mobilité'!$BG17*(1+'Usages mobilité'!$BH17)^(N$6641-$D$6641)/1000</f>
        <v>0</v>
      </c>
      <c r="O6711" s="223">
        <f>O6660*'Usages mobilité'!$BG17*(1+'Usages mobilité'!$BH17)^(O$6641-$D$6641)/1000</f>
        <v>0</v>
      </c>
      <c r="P6711" s="223">
        <f>P6660*'Usages mobilité'!$BG17*(1+'Usages mobilité'!$BH17)^(P$6641-$D$6641)/1000</f>
        <v>0</v>
      </c>
      <c r="Q6711" s="223">
        <f>Q6660*'Usages mobilité'!$BG17*(1+'Usages mobilité'!$BH17)^(Q$6641-$D$6641)/1000</f>
        <v>0</v>
      </c>
      <c r="R6711" s="223">
        <f>R6660*'Usages mobilité'!$BG17*(1+'Usages mobilité'!$BH17)^(R$6641-$D$6641)/1000</f>
        <v>0</v>
      </c>
    </row>
    <row r="6712" spans="1:18" hidden="1" outlineLevel="2" x14ac:dyDescent="0.25">
      <c r="A6712" s="222" t="str">
        <f>'Usages mobilité'!A18</f>
        <v>Usage mobilité n°15</v>
      </c>
      <c r="B6712" s="222" t="s">
        <v>645</v>
      </c>
      <c r="C6712" s="222"/>
      <c r="D6712" s="223">
        <f>D6661*'Usages mobilité'!$BG18*(1+'Usages mobilité'!$BH18)^(D$6641-$D$6641)/1000</f>
        <v>0</v>
      </c>
      <c r="E6712" s="223">
        <f>E6661*'Usages mobilité'!$BG18*(1+'Usages mobilité'!$BH18)^(E$6641-$D$6641)/1000</f>
        <v>0</v>
      </c>
      <c r="F6712" s="223">
        <f>F6661*'Usages mobilité'!$BG18*(1+'Usages mobilité'!$BH18)^(F$6641-$D$6641)/1000</f>
        <v>0</v>
      </c>
      <c r="G6712" s="223">
        <f>G6661*'Usages mobilité'!$BG18*(1+'Usages mobilité'!$BH18)^(G$6641-$D$6641)/1000</f>
        <v>0</v>
      </c>
      <c r="H6712" s="223">
        <f>H6661*'Usages mobilité'!$BG18*(1+'Usages mobilité'!$BH18)^(H$6641-$D$6641)/1000</f>
        <v>0</v>
      </c>
      <c r="I6712" s="223">
        <f>I6661*'Usages mobilité'!$BG18*(1+'Usages mobilité'!$BH18)^(I$6641-$D$6641)/1000</f>
        <v>0</v>
      </c>
      <c r="J6712" s="223">
        <f>J6661*'Usages mobilité'!$BG18*(1+'Usages mobilité'!$BH18)^(J$6641-$D$6641)/1000</f>
        <v>0</v>
      </c>
      <c r="K6712" s="223">
        <f>K6661*'Usages mobilité'!$BG18*(1+'Usages mobilité'!$BH18)^(K$6641-$D$6641)/1000</f>
        <v>0</v>
      </c>
      <c r="L6712" s="223">
        <f>L6661*'Usages mobilité'!$BG18*(1+'Usages mobilité'!$BH18)^(L$6641-$D$6641)/1000</f>
        <v>0</v>
      </c>
      <c r="M6712" s="223">
        <f>M6661*'Usages mobilité'!$BG18*(1+'Usages mobilité'!$BH18)^(M$6641-$D$6641)/1000</f>
        <v>0</v>
      </c>
      <c r="N6712" s="223">
        <f>N6661*'Usages mobilité'!$BG18*(1+'Usages mobilité'!$BH18)^(N$6641-$D$6641)/1000</f>
        <v>0</v>
      </c>
      <c r="O6712" s="223">
        <f>O6661*'Usages mobilité'!$BG18*(1+'Usages mobilité'!$BH18)^(O$6641-$D$6641)/1000</f>
        <v>0</v>
      </c>
      <c r="P6712" s="223">
        <f>P6661*'Usages mobilité'!$BG18*(1+'Usages mobilité'!$BH18)^(P$6641-$D$6641)/1000</f>
        <v>0</v>
      </c>
      <c r="Q6712" s="223">
        <f>Q6661*'Usages mobilité'!$BG18*(1+'Usages mobilité'!$BH18)^(Q$6641-$D$6641)/1000</f>
        <v>0</v>
      </c>
      <c r="R6712" s="223">
        <f>R6661*'Usages mobilité'!$BG18*(1+'Usages mobilité'!$BH18)^(R$6641-$D$6641)/1000</f>
        <v>0</v>
      </c>
    </row>
    <row r="6713" spans="1:18" hidden="1" outlineLevel="2" x14ac:dyDescent="0.25">
      <c r="A6713" s="222" t="str">
        <f>'Usages mobilité'!A19</f>
        <v>Usage mobilité n°16</v>
      </c>
      <c r="B6713" s="222" t="s">
        <v>645</v>
      </c>
      <c r="C6713" s="222"/>
      <c r="D6713" s="223">
        <f>D6662*'Usages mobilité'!$BG19*(1+'Usages mobilité'!$BH19)^(D$6641-$D$6641)/1000</f>
        <v>0</v>
      </c>
      <c r="E6713" s="223">
        <f>E6662*'Usages mobilité'!$BG19*(1+'Usages mobilité'!$BH19)^(E$6641-$D$6641)/1000</f>
        <v>0</v>
      </c>
      <c r="F6713" s="223">
        <f>F6662*'Usages mobilité'!$BG19*(1+'Usages mobilité'!$BH19)^(F$6641-$D$6641)/1000</f>
        <v>0</v>
      </c>
      <c r="G6713" s="223">
        <f>G6662*'Usages mobilité'!$BG19*(1+'Usages mobilité'!$BH19)^(G$6641-$D$6641)/1000</f>
        <v>0</v>
      </c>
      <c r="H6713" s="223">
        <f>H6662*'Usages mobilité'!$BG19*(1+'Usages mobilité'!$BH19)^(H$6641-$D$6641)/1000</f>
        <v>0</v>
      </c>
      <c r="I6713" s="223">
        <f>I6662*'Usages mobilité'!$BG19*(1+'Usages mobilité'!$BH19)^(I$6641-$D$6641)/1000</f>
        <v>0</v>
      </c>
      <c r="J6713" s="223">
        <f>J6662*'Usages mobilité'!$BG19*(1+'Usages mobilité'!$BH19)^(J$6641-$D$6641)/1000</f>
        <v>0</v>
      </c>
      <c r="K6713" s="223">
        <f>K6662*'Usages mobilité'!$BG19*(1+'Usages mobilité'!$BH19)^(K$6641-$D$6641)/1000</f>
        <v>0</v>
      </c>
      <c r="L6713" s="223">
        <f>L6662*'Usages mobilité'!$BG19*(1+'Usages mobilité'!$BH19)^(L$6641-$D$6641)/1000</f>
        <v>0</v>
      </c>
      <c r="M6713" s="223">
        <f>M6662*'Usages mobilité'!$BG19*(1+'Usages mobilité'!$BH19)^(M$6641-$D$6641)/1000</f>
        <v>0</v>
      </c>
      <c r="N6713" s="223">
        <f>N6662*'Usages mobilité'!$BG19*(1+'Usages mobilité'!$BH19)^(N$6641-$D$6641)/1000</f>
        <v>0</v>
      </c>
      <c r="O6713" s="223">
        <f>O6662*'Usages mobilité'!$BG19*(1+'Usages mobilité'!$BH19)^(O$6641-$D$6641)/1000</f>
        <v>0</v>
      </c>
      <c r="P6713" s="223">
        <f>P6662*'Usages mobilité'!$BG19*(1+'Usages mobilité'!$BH19)^(P$6641-$D$6641)/1000</f>
        <v>0</v>
      </c>
      <c r="Q6713" s="223">
        <f>Q6662*'Usages mobilité'!$BG19*(1+'Usages mobilité'!$BH19)^(Q$6641-$D$6641)/1000</f>
        <v>0</v>
      </c>
      <c r="R6713" s="223">
        <f>R6662*'Usages mobilité'!$BG19*(1+'Usages mobilité'!$BH19)^(R$6641-$D$6641)/1000</f>
        <v>0</v>
      </c>
    </row>
    <row r="6714" spans="1:18" hidden="1" outlineLevel="2" x14ac:dyDescent="0.25">
      <c r="A6714" s="222" t="str">
        <f>'Usages mobilité'!A20</f>
        <v>Usage mobilité n°17</v>
      </c>
      <c r="B6714" s="222" t="s">
        <v>645</v>
      </c>
      <c r="C6714" s="222"/>
      <c r="D6714" s="223">
        <f>D6663*'Usages mobilité'!$BG20*(1+'Usages mobilité'!$BH20)^(D$6641-$D$6641)/1000</f>
        <v>0</v>
      </c>
      <c r="E6714" s="223">
        <f>E6663*'Usages mobilité'!$BG20*(1+'Usages mobilité'!$BH20)^(E$6641-$D$6641)/1000</f>
        <v>0</v>
      </c>
      <c r="F6714" s="223">
        <f>F6663*'Usages mobilité'!$BG20*(1+'Usages mobilité'!$BH20)^(F$6641-$D$6641)/1000</f>
        <v>0</v>
      </c>
      <c r="G6714" s="223">
        <f>G6663*'Usages mobilité'!$BG20*(1+'Usages mobilité'!$BH20)^(G$6641-$D$6641)/1000</f>
        <v>0</v>
      </c>
      <c r="H6714" s="223">
        <f>H6663*'Usages mobilité'!$BG20*(1+'Usages mobilité'!$BH20)^(H$6641-$D$6641)/1000</f>
        <v>0</v>
      </c>
      <c r="I6714" s="223">
        <f>I6663*'Usages mobilité'!$BG20*(1+'Usages mobilité'!$BH20)^(I$6641-$D$6641)/1000</f>
        <v>0</v>
      </c>
      <c r="J6714" s="223">
        <f>J6663*'Usages mobilité'!$BG20*(1+'Usages mobilité'!$BH20)^(J$6641-$D$6641)/1000</f>
        <v>0</v>
      </c>
      <c r="K6714" s="223">
        <f>K6663*'Usages mobilité'!$BG20*(1+'Usages mobilité'!$BH20)^(K$6641-$D$6641)/1000</f>
        <v>0</v>
      </c>
      <c r="L6714" s="223">
        <f>L6663*'Usages mobilité'!$BG20*(1+'Usages mobilité'!$BH20)^(L$6641-$D$6641)/1000</f>
        <v>0</v>
      </c>
      <c r="M6714" s="223">
        <f>M6663*'Usages mobilité'!$BG20*(1+'Usages mobilité'!$BH20)^(M$6641-$D$6641)/1000</f>
        <v>0</v>
      </c>
      <c r="N6714" s="223">
        <f>N6663*'Usages mobilité'!$BG20*(1+'Usages mobilité'!$BH20)^(N$6641-$D$6641)/1000</f>
        <v>0</v>
      </c>
      <c r="O6714" s="223">
        <f>O6663*'Usages mobilité'!$BG20*(1+'Usages mobilité'!$BH20)^(O$6641-$D$6641)/1000</f>
        <v>0</v>
      </c>
      <c r="P6714" s="223">
        <f>P6663*'Usages mobilité'!$BG20*(1+'Usages mobilité'!$BH20)^(P$6641-$D$6641)/1000</f>
        <v>0</v>
      </c>
      <c r="Q6714" s="223">
        <f>Q6663*'Usages mobilité'!$BG20*(1+'Usages mobilité'!$BH20)^(Q$6641-$D$6641)/1000</f>
        <v>0</v>
      </c>
      <c r="R6714" s="223">
        <f>R6663*'Usages mobilité'!$BG20*(1+'Usages mobilité'!$BH20)^(R$6641-$D$6641)/1000</f>
        <v>0</v>
      </c>
    </row>
    <row r="6715" spans="1:18" hidden="1" outlineLevel="2" x14ac:dyDescent="0.25">
      <c r="A6715" s="222" t="str">
        <f>'Usages mobilité'!A21</f>
        <v>Usage mobilité n°18</v>
      </c>
      <c r="B6715" s="222" t="s">
        <v>645</v>
      </c>
      <c r="C6715" s="222"/>
      <c r="D6715" s="223">
        <f>D6664*'Usages mobilité'!$BG21*(1+'Usages mobilité'!$BH21)^(D$6641-$D$6641)/1000</f>
        <v>0</v>
      </c>
      <c r="E6715" s="223">
        <f>E6664*'Usages mobilité'!$BG21*(1+'Usages mobilité'!$BH21)^(E$6641-$D$6641)/1000</f>
        <v>0</v>
      </c>
      <c r="F6715" s="223">
        <f>F6664*'Usages mobilité'!$BG21*(1+'Usages mobilité'!$BH21)^(F$6641-$D$6641)/1000</f>
        <v>0</v>
      </c>
      <c r="G6715" s="223">
        <f>G6664*'Usages mobilité'!$BG21*(1+'Usages mobilité'!$BH21)^(G$6641-$D$6641)/1000</f>
        <v>0</v>
      </c>
      <c r="H6715" s="223">
        <f>H6664*'Usages mobilité'!$BG21*(1+'Usages mobilité'!$BH21)^(H$6641-$D$6641)/1000</f>
        <v>0</v>
      </c>
      <c r="I6715" s="223">
        <f>I6664*'Usages mobilité'!$BG21*(1+'Usages mobilité'!$BH21)^(I$6641-$D$6641)/1000</f>
        <v>0</v>
      </c>
      <c r="J6715" s="223">
        <f>J6664*'Usages mobilité'!$BG21*(1+'Usages mobilité'!$BH21)^(J$6641-$D$6641)/1000</f>
        <v>0</v>
      </c>
      <c r="K6715" s="223">
        <f>K6664*'Usages mobilité'!$BG21*(1+'Usages mobilité'!$BH21)^(K$6641-$D$6641)/1000</f>
        <v>0</v>
      </c>
      <c r="L6715" s="223">
        <f>L6664*'Usages mobilité'!$BG21*(1+'Usages mobilité'!$BH21)^(L$6641-$D$6641)/1000</f>
        <v>0</v>
      </c>
      <c r="M6715" s="223">
        <f>M6664*'Usages mobilité'!$BG21*(1+'Usages mobilité'!$BH21)^(M$6641-$D$6641)/1000</f>
        <v>0</v>
      </c>
      <c r="N6715" s="223">
        <f>N6664*'Usages mobilité'!$BG21*(1+'Usages mobilité'!$BH21)^(N$6641-$D$6641)/1000</f>
        <v>0</v>
      </c>
      <c r="O6715" s="223">
        <f>O6664*'Usages mobilité'!$BG21*(1+'Usages mobilité'!$BH21)^(O$6641-$D$6641)/1000</f>
        <v>0</v>
      </c>
      <c r="P6715" s="223">
        <f>P6664*'Usages mobilité'!$BG21*(1+'Usages mobilité'!$BH21)^(P$6641-$D$6641)/1000</f>
        <v>0</v>
      </c>
      <c r="Q6715" s="223">
        <f>Q6664*'Usages mobilité'!$BG21*(1+'Usages mobilité'!$BH21)^(Q$6641-$D$6641)/1000</f>
        <v>0</v>
      </c>
      <c r="R6715" s="223">
        <f>R6664*'Usages mobilité'!$BG21*(1+'Usages mobilité'!$BH21)^(R$6641-$D$6641)/1000</f>
        <v>0</v>
      </c>
    </row>
    <row r="6716" spans="1:18" hidden="1" outlineLevel="2" x14ac:dyDescent="0.25">
      <c r="A6716" s="222" t="str">
        <f>'Usages mobilité'!A22</f>
        <v>Usage mobilité n°19</v>
      </c>
      <c r="B6716" s="222" t="s">
        <v>645</v>
      </c>
      <c r="C6716" s="222"/>
      <c r="D6716" s="223">
        <f>D6665*'Usages mobilité'!$BG22*(1+'Usages mobilité'!$BH22)^(D$6641-$D$6641)/1000</f>
        <v>0</v>
      </c>
      <c r="E6716" s="223">
        <f>E6665*'Usages mobilité'!$BG22*(1+'Usages mobilité'!$BH22)^(E$6641-$D$6641)/1000</f>
        <v>0</v>
      </c>
      <c r="F6716" s="223">
        <f>F6665*'Usages mobilité'!$BG22*(1+'Usages mobilité'!$BH22)^(F$6641-$D$6641)/1000</f>
        <v>0</v>
      </c>
      <c r="G6716" s="223">
        <f>G6665*'Usages mobilité'!$BG22*(1+'Usages mobilité'!$BH22)^(G$6641-$D$6641)/1000</f>
        <v>0</v>
      </c>
      <c r="H6716" s="223">
        <f>H6665*'Usages mobilité'!$BG22*(1+'Usages mobilité'!$BH22)^(H$6641-$D$6641)/1000</f>
        <v>0</v>
      </c>
      <c r="I6716" s="223">
        <f>I6665*'Usages mobilité'!$BG22*(1+'Usages mobilité'!$BH22)^(I$6641-$D$6641)/1000</f>
        <v>0</v>
      </c>
      <c r="J6716" s="223">
        <f>J6665*'Usages mobilité'!$BG22*(1+'Usages mobilité'!$BH22)^(J$6641-$D$6641)/1000</f>
        <v>0</v>
      </c>
      <c r="K6716" s="223">
        <f>K6665*'Usages mobilité'!$BG22*(1+'Usages mobilité'!$BH22)^(K$6641-$D$6641)/1000</f>
        <v>0</v>
      </c>
      <c r="L6716" s="223">
        <f>L6665*'Usages mobilité'!$BG22*(1+'Usages mobilité'!$BH22)^(L$6641-$D$6641)/1000</f>
        <v>0</v>
      </c>
      <c r="M6716" s="223">
        <f>M6665*'Usages mobilité'!$BG22*(1+'Usages mobilité'!$BH22)^(M$6641-$D$6641)/1000</f>
        <v>0</v>
      </c>
      <c r="N6716" s="223">
        <f>N6665*'Usages mobilité'!$BG22*(1+'Usages mobilité'!$BH22)^(N$6641-$D$6641)/1000</f>
        <v>0</v>
      </c>
      <c r="O6716" s="223">
        <f>O6665*'Usages mobilité'!$BG22*(1+'Usages mobilité'!$BH22)^(O$6641-$D$6641)/1000</f>
        <v>0</v>
      </c>
      <c r="P6716" s="223">
        <f>P6665*'Usages mobilité'!$BG22*(1+'Usages mobilité'!$BH22)^(P$6641-$D$6641)/1000</f>
        <v>0</v>
      </c>
      <c r="Q6716" s="223">
        <f>Q6665*'Usages mobilité'!$BG22*(1+'Usages mobilité'!$BH22)^(Q$6641-$D$6641)/1000</f>
        <v>0</v>
      </c>
      <c r="R6716" s="223">
        <f>R6665*'Usages mobilité'!$BG22*(1+'Usages mobilité'!$BH22)^(R$6641-$D$6641)/1000</f>
        <v>0</v>
      </c>
    </row>
    <row r="6717" spans="1:18" hidden="1" outlineLevel="2" x14ac:dyDescent="0.25">
      <c r="A6717" s="222" t="str">
        <f>'Usages mobilité'!A23</f>
        <v>Usage mobilité n°20</v>
      </c>
      <c r="B6717" s="222" t="s">
        <v>645</v>
      </c>
      <c r="C6717" s="222"/>
      <c r="D6717" s="223">
        <f>D6666*'Usages mobilité'!$BG23*(1+'Usages mobilité'!$BH23)^(D$6641-$D$6641)/1000</f>
        <v>0</v>
      </c>
      <c r="E6717" s="223">
        <f>E6666*'Usages mobilité'!$BG23*(1+'Usages mobilité'!$BH23)^(E$6641-$D$6641)/1000</f>
        <v>0</v>
      </c>
      <c r="F6717" s="223">
        <f>F6666*'Usages mobilité'!$BG23*(1+'Usages mobilité'!$BH23)^(F$6641-$D$6641)/1000</f>
        <v>0</v>
      </c>
      <c r="G6717" s="223">
        <f>G6666*'Usages mobilité'!$BG23*(1+'Usages mobilité'!$BH23)^(G$6641-$D$6641)/1000</f>
        <v>0</v>
      </c>
      <c r="H6717" s="223">
        <f>H6666*'Usages mobilité'!$BG23*(1+'Usages mobilité'!$BH23)^(H$6641-$D$6641)/1000</f>
        <v>0</v>
      </c>
      <c r="I6717" s="223">
        <f>I6666*'Usages mobilité'!$BG23*(1+'Usages mobilité'!$BH23)^(I$6641-$D$6641)/1000</f>
        <v>0</v>
      </c>
      <c r="J6717" s="223">
        <f>J6666*'Usages mobilité'!$BG23*(1+'Usages mobilité'!$BH23)^(J$6641-$D$6641)/1000</f>
        <v>0</v>
      </c>
      <c r="K6717" s="223">
        <f>K6666*'Usages mobilité'!$BG23*(1+'Usages mobilité'!$BH23)^(K$6641-$D$6641)/1000</f>
        <v>0</v>
      </c>
      <c r="L6717" s="223">
        <f>L6666*'Usages mobilité'!$BG23*(1+'Usages mobilité'!$BH23)^(L$6641-$D$6641)/1000</f>
        <v>0</v>
      </c>
      <c r="M6717" s="223">
        <f>M6666*'Usages mobilité'!$BG23*(1+'Usages mobilité'!$BH23)^(M$6641-$D$6641)/1000</f>
        <v>0</v>
      </c>
      <c r="N6717" s="223">
        <f>N6666*'Usages mobilité'!$BG23*(1+'Usages mobilité'!$BH23)^(N$6641-$D$6641)/1000</f>
        <v>0</v>
      </c>
      <c r="O6717" s="223">
        <f>O6666*'Usages mobilité'!$BG23*(1+'Usages mobilité'!$BH23)^(O$6641-$D$6641)/1000</f>
        <v>0</v>
      </c>
      <c r="P6717" s="223">
        <f>P6666*'Usages mobilité'!$BG23*(1+'Usages mobilité'!$BH23)^(P$6641-$D$6641)/1000</f>
        <v>0</v>
      </c>
      <c r="Q6717" s="223">
        <f>Q6666*'Usages mobilité'!$BG23*(1+'Usages mobilité'!$BH23)^(Q$6641-$D$6641)/1000</f>
        <v>0</v>
      </c>
      <c r="R6717" s="223">
        <f>R6666*'Usages mobilité'!$BG23*(1+'Usages mobilité'!$BH23)^(R$6641-$D$6641)/1000</f>
        <v>0</v>
      </c>
    </row>
    <row r="6718" spans="1:18" hidden="1" outlineLevel="2" x14ac:dyDescent="0.25">
      <c r="A6718" s="222" t="str">
        <f>'Usages mobilité'!A24</f>
        <v>Usage mobilité n°21</v>
      </c>
      <c r="B6718" s="222" t="s">
        <v>645</v>
      </c>
      <c r="C6718" s="222"/>
      <c r="D6718" s="223">
        <f>D6667*'Usages mobilité'!$BG24*(1+'Usages mobilité'!$BH24)^(D$6641-$D$6641)/1000</f>
        <v>0</v>
      </c>
      <c r="E6718" s="223">
        <f>E6667*'Usages mobilité'!$BG24*(1+'Usages mobilité'!$BH24)^(E$6641-$D$6641)/1000</f>
        <v>0</v>
      </c>
      <c r="F6718" s="223">
        <f>F6667*'Usages mobilité'!$BG24*(1+'Usages mobilité'!$BH24)^(F$6641-$D$6641)/1000</f>
        <v>0</v>
      </c>
      <c r="G6718" s="223">
        <f>G6667*'Usages mobilité'!$BG24*(1+'Usages mobilité'!$BH24)^(G$6641-$D$6641)/1000</f>
        <v>0</v>
      </c>
      <c r="H6718" s="223">
        <f>H6667*'Usages mobilité'!$BG24*(1+'Usages mobilité'!$BH24)^(H$6641-$D$6641)/1000</f>
        <v>0</v>
      </c>
      <c r="I6718" s="223">
        <f>I6667*'Usages mobilité'!$BG24*(1+'Usages mobilité'!$BH24)^(I$6641-$D$6641)/1000</f>
        <v>0</v>
      </c>
      <c r="J6718" s="223">
        <f>J6667*'Usages mobilité'!$BG24*(1+'Usages mobilité'!$BH24)^(J$6641-$D$6641)/1000</f>
        <v>0</v>
      </c>
      <c r="K6718" s="223">
        <f>K6667*'Usages mobilité'!$BG24*(1+'Usages mobilité'!$BH24)^(K$6641-$D$6641)/1000</f>
        <v>0</v>
      </c>
      <c r="L6718" s="223">
        <f>L6667*'Usages mobilité'!$BG24*(1+'Usages mobilité'!$BH24)^(L$6641-$D$6641)/1000</f>
        <v>0</v>
      </c>
      <c r="M6718" s="223">
        <f>M6667*'Usages mobilité'!$BG24*(1+'Usages mobilité'!$BH24)^(M$6641-$D$6641)/1000</f>
        <v>0</v>
      </c>
      <c r="N6718" s="223">
        <f>N6667*'Usages mobilité'!$BG24*(1+'Usages mobilité'!$BH24)^(N$6641-$D$6641)/1000</f>
        <v>0</v>
      </c>
      <c r="O6718" s="223">
        <f>O6667*'Usages mobilité'!$BG24*(1+'Usages mobilité'!$BH24)^(O$6641-$D$6641)/1000</f>
        <v>0</v>
      </c>
      <c r="P6718" s="223">
        <f>P6667*'Usages mobilité'!$BG24*(1+'Usages mobilité'!$BH24)^(P$6641-$D$6641)/1000</f>
        <v>0</v>
      </c>
      <c r="Q6718" s="223">
        <f>Q6667*'Usages mobilité'!$BG24*(1+'Usages mobilité'!$BH24)^(Q$6641-$D$6641)/1000</f>
        <v>0</v>
      </c>
      <c r="R6718" s="223">
        <f>R6667*'Usages mobilité'!$BG24*(1+'Usages mobilité'!$BH24)^(R$6641-$D$6641)/1000</f>
        <v>0</v>
      </c>
    </row>
    <row r="6719" spans="1:18" hidden="1" outlineLevel="2" x14ac:dyDescent="0.25">
      <c r="A6719" s="222" t="str">
        <f>'Usages mobilité'!A25</f>
        <v>Usage mobilité n°22</v>
      </c>
      <c r="B6719" s="222" t="s">
        <v>645</v>
      </c>
      <c r="C6719" s="222"/>
      <c r="D6719" s="223">
        <f>D6668*'Usages mobilité'!$BG25*(1+'Usages mobilité'!$BH25)^(D$6641-$D$6641)/1000</f>
        <v>0</v>
      </c>
      <c r="E6719" s="223">
        <f>E6668*'Usages mobilité'!$BG25*(1+'Usages mobilité'!$BH25)^(E$6641-$D$6641)/1000</f>
        <v>0</v>
      </c>
      <c r="F6719" s="223">
        <f>F6668*'Usages mobilité'!$BG25*(1+'Usages mobilité'!$BH25)^(F$6641-$D$6641)/1000</f>
        <v>0</v>
      </c>
      <c r="G6719" s="223">
        <f>G6668*'Usages mobilité'!$BG25*(1+'Usages mobilité'!$BH25)^(G$6641-$D$6641)/1000</f>
        <v>0</v>
      </c>
      <c r="H6719" s="223">
        <f>H6668*'Usages mobilité'!$BG25*(1+'Usages mobilité'!$BH25)^(H$6641-$D$6641)/1000</f>
        <v>0</v>
      </c>
      <c r="I6719" s="223">
        <f>I6668*'Usages mobilité'!$BG25*(1+'Usages mobilité'!$BH25)^(I$6641-$D$6641)/1000</f>
        <v>0</v>
      </c>
      <c r="J6719" s="223">
        <f>J6668*'Usages mobilité'!$BG25*(1+'Usages mobilité'!$BH25)^(J$6641-$D$6641)/1000</f>
        <v>0</v>
      </c>
      <c r="K6719" s="223">
        <f>K6668*'Usages mobilité'!$BG25*(1+'Usages mobilité'!$BH25)^(K$6641-$D$6641)/1000</f>
        <v>0</v>
      </c>
      <c r="L6719" s="223">
        <f>L6668*'Usages mobilité'!$BG25*(1+'Usages mobilité'!$BH25)^(L$6641-$D$6641)/1000</f>
        <v>0</v>
      </c>
      <c r="M6719" s="223">
        <f>M6668*'Usages mobilité'!$BG25*(1+'Usages mobilité'!$BH25)^(M$6641-$D$6641)/1000</f>
        <v>0</v>
      </c>
      <c r="N6719" s="223">
        <f>N6668*'Usages mobilité'!$BG25*(1+'Usages mobilité'!$BH25)^(N$6641-$D$6641)/1000</f>
        <v>0</v>
      </c>
      <c r="O6719" s="223">
        <f>O6668*'Usages mobilité'!$BG25*(1+'Usages mobilité'!$BH25)^(O$6641-$D$6641)/1000</f>
        <v>0</v>
      </c>
      <c r="P6719" s="223">
        <f>P6668*'Usages mobilité'!$BG25*(1+'Usages mobilité'!$BH25)^(P$6641-$D$6641)/1000</f>
        <v>0</v>
      </c>
      <c r="Q6719" s="223">
        <f>Q6668*'Usages mobilité'!$BG25*(1+'Usages mobilité'!$BH25)^(Q$6641-$D$6641)/1000</f>
        <v>0</v>
      </c>
      <c r="R6719" s="223">
        <f>R6668*'Usages mobilité'!$BG25*(1+'Usages mobilité'!$BH25)^(R$6641-$D$6641)/1000</f>
        <v>0</v>
      </c>
    </row>
    <row r="6720" spans="1:18" hidden="1" outlineLevel="2" x14ac:dyDescent="0.25">
      <c r="A6720" s="222" t="str">
        <f>'Usages mobilité'!A26</f>
        <v>Usage mobilité n°23</v>
      </c>
      <c r="B6720" s="222" t="s">
        <v>645</v>
      </c>
      <c r="C6720" s="222"/>
      <c r="D6720" s="223">
        <f>D6669*'Usages mobilité'!$BG26*(1+'Usages mobilité'!$BH26)^(D$6641-$D$6641)/1000</f>
        <v>0</v>
      </c>
      <c r="E6720" s="223">
        <f>E6669*'Usages mobilité'!$BG26*(1+'Usages mobilité'!$BH26)^(E$6641-$D$6641)/1000</f>
        <v>0</v>
      </c>
      <c r="F6720" s="223">
        <f>F6669*'Usages mobilité'!$BG26*(1+'Usages mobilité'!$BH26)^(F$6641-$D$6641)/1000</f>
        <v>0</v>
      </c>
      <c r="G6720" s="223">
        <f>G6669*'Usages mobilité'!$BG26*(1+'Usages mobilité'!$BH26)^(G$6641-$D$6641)/1000</f>
        <v>0</v>
      </c>
      <c r="H6720" s="223">
        <f>H6669*'Usages mobilité'!$BG26*(1+'Usages mobilité'!$BH26)^(H$6641-$D$6641)/1000</f>
        <v>0</v>
      </c>
      <c r="I6720" s="223">
        <f>I6669*'Usages mobilité'!$BG26*(1+'Usages mobilité'!$BH26)^(I$6641-$D$6641)/1000</f>
        <v>0</v>
      </c>
      <c r="J6720" s="223">
        <f>J6669*'Usages mobilité'!$BG26*(1+'Usages mobilité'!$BH26)^(J$6641-$D$6641)/1000</f>
        <v>0</v>
      </c>
      <c r="K6720" s="223">
        <f>K6669*'Usages mobilité'!$BG26*(1+'Usages mobilité'!$BH26)^(K$6641-$D$6641)/1000</f>
        <v>0</v>
      </c>
      <c r="L6720" s="223">
        <f>L6669*'Usages mobilité'!$BG26*(1+'Usages mobilité'!$BH26)^(L$6641-$D$6641)/1000</f>
        <v>0</v>
      </c>
      <c r="M6720" s="223">
        <f>M6669*'Usages mobilité'!$BG26*(1+'Usages mobilité'!$BH26)^(M$6641-$D$6641)/1000</f>
        <v>0</v>
      </c>
      <c r="N6720" s="223">
        <f>N6669*'Usages mobilité'!$BG26*(1+'Usages mobilité'!$BH26)^(N$6641-$D$6641)/1000</f>
        <v>0</v>
      </c>
      <c r="O6720" s="223">
        <f>O6669*'Usages mobilité'!$BG26*(1+'Usages mobilité'!$BH26)^(O$6641-$D$6641)/1000</f>
        <v>0</v>
      </c>
      <c r="P6720" s="223">
        <f>P6669*'Usages mobilité'!$BG26*(1+'Usages mobilité'!$BH26)^(P$6641-$D$6641)/1000</f>
        <v>0</v>
      </c>
      <c r="Q6720" s="223">
        <f>Q6669*'Usages mobilité'!$BG26*(1+'Usages mobilité'!$BH26)^(Q$6641-$D$6641)/1000</f>
        <v>0</v>
      </c>
      <c r="R6720" s="223">
        <f>R6669*'Usages mobilité'!$BG26*(1+'Usages mobilité'!$BH26)^(R$6641-$D$6641)/1000</f>
        <v>0</v>
      </c>
    </row>
    <row r="6721" spans="1:18" hidden="1" outlineLevel="2" x14ac:dyDescent="0.25">
      <c r="A6721" s="222" t="str">
        <f>'Usages mobilité'!A27</f>
        <v>Usage mobilité n°24</v>
      </c>
      <c r="B6721" s="222" t="s">
        <v>645</v>
      </c>
      <c r="C6721" s="222"/>
      <c r="D6721" s="223">
        <f>D6670*'Usages mobilité'!$BG27*(1+'Usages mobilité'!$BH27)^(D$6641-$D$6641)/1000</f>
        <v>0</v>
      </c>
      <c r="E6721" s="223">
        <f>E6670*'Usages mobilité'!$BG27*(1+'Usages mobilité'!$BH27)^(E$6641-$D$6641)/1000</f>
        <v>0</v>
      </c>
      <c r="F6721" s="223">
        <f>F6670*'Usages mobilité'!$BG27*(1+'Usages mobilité'!$BH27)^(F$6641-$D$6641)/1000</f>
        <v>0</v>
      </c>
      <c r="G6721" s="223">
        <f>G6670*'Usages mobilité'!$BG27*(1+'Usages mobilité'!$BH27)^(G$6641-$D$6641)/1000</f>
        <v>0</v>
      </c>
      <c r="H6721" s="223">
        <f>H6670*'Usages mobilité'!$BG27*(1+'Usages mobilité'!$BH27)^(H$6641-$D$6641)/1000</f>
        <v>0</v>
      </c>
      <c r="I6721" s="223">
        <f>I6670*'Usages mobilité'!$BG27*(1+'Usages mobilité'!$BH27)^(I$6641-$D$6641)/1000</f>
        <v>0</v>
      </c>
      <c r="J6721" s="223">
        <f>J6670*'Usages mobilité'!$BG27*(1+'Usages mobilité'!$BH27)^(J$6641-$D$6641)/1000</f>
        <v>0</v>
      </c>
      <c r="K6721" s="223">
        <f>K6670*'Usages mobilité'!$BG27*(1+'Usages mobilité'!$BH27)^(K$6641-$D$6641)/1000</f>
        <v>0</v>
      </c>
      <c r="L6721" s="223">
        <f>L6670*'Usages mobilité'!$BG27*(1+'Usages mobilité'!$BH27)^(L$6641-$D$6641)/1000</f>
        <v>0</v>
      </c>
      <c r="M6721" s="223">
        <f>M6670*'Usages mobilité'!$BG27*(1+'Usages mobilité'!$BH27)^(M$6641-$D$6641)/1000</f>
        <v>0</v>
      </c>
      <c r="N6721" s="223">
        <f>N6670*'Usages mobilité'!$BG27*(1+'Usages mobilité'!$BH27)^(N$6641-$D$6641)/1000</f>
        <v>0</v>
      </c>
      <c r="O6721" s="223">
        <f>O6670*'Usages mobilité'!$BG27*(1+'Usages mobilité'!$BH27)^(O$6641-$D$6641)/1000</f>
        <v>0</v>
      </c>
      <c r="P6721" s="223">
        <f>P6670*'Usages mobilité'!$BG27*(1+'Usages mobilité'!$BH27)^(P$6641-$D$6641)/1000</f>
        <v>0</v>
      </c>
      <c r="Q6721" s="223">
        <f>Q6670*'Usages mobilité'!$BG27*(1+'Usages mobilité'!$BH27)^(Q$6641-$D$6641)/1000</f>
        <v>0</v>
      </c>
      <c r="R6721" s="223">
        <f>R6670*'Usages mobilité'!$BG27*(1+'Usages mobilité'!$BH27)^(R$6641-$D$6641)/1000</f>
        <v>0</v>
      </c>
    </row>
    <row r="6722" spans="1:18" hidden="1" outlineLevel="2" x14ac:dyDescent="0.25">
      <c r="A6722" s="222" t="str">
        <f>'Usages mobilité'!A28</f>
        <v>Usage mobilité n°25</v>
      </c>
      <c r="B6722" s="222" t="s">
        <v>645</v>
      </c>
      <c r="C6722" s="222"/>
      <c r="D6722" s="223">
        <f>D6671*'Usages mobilité'!$BG28*(1+'Usages mobilité'!$BH28)^(D$6641-$D$6641)/1000</f>
        <v>0</v>
      </c>
      <c r="E6722" s="223">
        <f>E6671*'Usages mobilité'!$BG28*(1+'Usages mobilité'!$BH28)^(E$6641-$D$6641)/1000</f>
        <v>0</v>
      </c>
      <c r="F6722" s="223">
        <f>F6671*'Usages mobilité'!$BG28*(1+'Usages mobilité'!$BH28)^(F$6641-$D$6641)/1000</f>
        <v>0</v>
      </c>
      <c r="G6722" s="223">
        <f>G6671*'Usages mobilité'!$BG28*(1+'Usages mobilité'!$BH28)^(G$6641-$D$6641)/1000</f>
        <v>0</v>
      </c>
      <c r="H6722" s="223">
        <f>H6671*'Usages mobilité'!$BG28*(1+'Usages mobilité'!$BH28)^(H$6641-$D$6641)/1000</f>
        <v>0</v>
      </c>
      <c r="I6722" s="223">
        <f>I6671*'Usages mobilité'!$BG28*(1+'Usages mobilité'!$BH28)^(I$6641-$D$6641)/1000</f>
        <v>0</v>
      </c>
      <c r="J6722" s="223">
        <f>J6671*'Usages mobilité'!$BG28*(1+'Usages mobilité'!$BH28)^(J$6641-$D$6641)/1000</f>
        <v>0</v>
      </c>
      <c r="K6722" s="223">
        <f>K6671*'Usages mobilité'!$BG28*(1+'Usages mobilité'!$BH28)^(K$6641-$D$6641)/1000</f>
        <v>0</v>
      </c>
      <c r="L6722" s="223">
        <f>L6671*'Usages mobilité'!$BG28*(1+'Usages mobilité'!$BH28)^(L$6641-$D$6641)/1000</f>
        <v>0</v>
      </c>
      <c r="M6722" s="223">
        <f>M6671*'Usages mobilité'!$BG28*(1+'Usages mobilité'!$BH28)^(M$6641-$D$6641)/1000</f>
        <v>0</v>
      </c>
      <c r="N6722" s="223">
        <f>N6671*'Usages mobilité'!$BG28*(1+'Usages mobilité'!$BH28)^(N$6641-$D$6641)/1000</f>
        <v>0</v>
      </c>
      <c r="O6722" s="223">
        <f>O6671*'Usages mobilité'!$BG28*(1+'Usages mobilité'!$BH28)^(O$6641-$D$6641)/1000</f>
        <v>0</v>
      </c>
      <c r="P6722" s="223">
        <f>P6671*'Usages mobilité'!$BG28*(1+'Usages mobilité'!$BH28)^(P$6641-$D$6641)/1000</f>
        <v>0</v>
      </c>
      <c r="Q6722" s="223">
        <f>Q6671*'Usages mobilité'!$BG28*(1+'Usages mobilité'!$BH28)^(Q$6641-$D$6641)/1000</f>
        <v>0</v>
      </c>
      <c r="R6722" s="223">
        <f>R6671*'Usages mobilité'!$BG28*(1+'Usages mobilité'!$BH28)^(R$6641-$D$6641)/1000</f>
        <v>0</v>
      </c>
    </row>
    <row r="6723" spans="1:18" hidden="1" outlineLevel="2" x14ac:dyDescent="0.25">
      <c r="A6723" s="222" t="str">
        <f>'Usages mobilité'!A29</f>
        <v>Usage mobilité n°26</v>
      </c>
      <c r="B6723" s="222" t="s">
        <v>645</v>
      </c>
      <c r="C6723" s="222"/>
      <c r="D6723" s="223">
        <f>D6672*'Usages mobilité'!$BG29*(1+'Usages mobilité'!$BH29)^(D$6641-$D$6641)/1000</f>
        <v>0</v>
      </c>
      <c r="E6723" s="223">
        <f>E6672*'Usages mobilité'!$BG29*(1+'Usages mobilité'!$BH29)^(E$6641-$D$6641)/1000</f>
        <v>0</v>
      </c>
      <c r="F6723" s="223">
        <f>F6672*'Usages mobilité'!$BG29*(1+'Usages mobilité'!$BH29)^(F$6641-$D$6641)/1000</f>
        <v>0</v>
      </c>
      <c r="G6723" s="223">
        <f>G6672*'Usages mobilité'!$BG29*(1+'Usages mobilité'!$BH29)^(G$6641-$D$6641)/1000</f>
        <v>0</v>
      </c>
      <c r="H6723" s="223">
        <f>H6672*'Usages mobilité'!$BG29*(1+'Usages mobilité'!$BH29)^(H$6641-$D$6641)/1000</f>
        <v>0</v>
      </c>
      <c r="I6723" s="223">
        <f>I6672*'Usages mobilité'!$BG29*(1+'Usages mobilité'!$BH29)^(I$6641-$D$6641)/1000</f>
        <v>0</v>
      </c>
      <c r="J6723" s="223">
        <f>J6672*'Usages mobilité'!$BG29*(1+'Usages mobilité'!$BH29)^(J$6641-$D$6641)/1000</f>
        <v>0</v>
      </c>
      <c r="K6723" s="223">
        <f>K6672*'Usages mobilité'!$BG29*(1+'Usages mobilité'!$BH29)^(K$6641-$D$6641)/1000</f>
        <v>0</v>
      </c>
      <c r="L6723" s="223">
        <f>L6672*'Usages mobilité'!$BG29*(1+'Usages mobilité'!$BH29)^(L$6641-$D$6641)/1000</f>
        <v>0</v>
      </c>
      <c r="M6723" s="223">
        <f>M6672*'Usages mobilité'!$BG29*(1+'Usages mobilité'!$BH29)^(M$6641-$D$6641)/1000</f>
        <v>0</v>
      </c>
      <c r="N6723" s="223">
        <f>N6672*'Usages mobilité'!$BG29*(1+'Usages mobilité'!$BH29)^(N$6641-$D$6641)/1000</f>
        <v>0</v>
      </c>
      <c r="O6723" s="223">
        <f>O6672*'Usages mobilité'!$BG29*(1+'Usages mobilité'!$BH29)^(O$6641-$D$6641)/1000</f>
        <v>0</v>
      </c>
      <c r="P6723" s="223">
        <f>P6672*'Usages mobilité'!$BG29*(1+'Usages mobilité'!$BH29)^(P$6641-$D$6641)/1000</f>
        <v>0</v>
      </c>
      <c r="Q6723" s="223">
        <f>Q6672*'Usages mobilité'!$BG29*(1+'Usages mobilité'!$BH29)^(Q$6641-$D$6641)/1000</f>
        <v>0</v>
      </c>
      <c r="R6723" s="223">
        <f>R6672*'Usages mobilité'!$BG29*(1+'Usages mobilité'!$BH29)^(R$6641-$D$6641)/1000</f>
        <v>0</v>
      </c>
    </row>
    <row r="6724" spans="1:18" hidden="1" outlineLevel="2" x14ac:dyDescent="0.25">
      <c r="A6724" s="222" t="str">
        <f>'Usages mobilité'!A30</f>
        <v>Usage mobilité n°27</v>
      </c>
      <c r="B6724" s="222" t="s">
        <v>645</v>
      </c>
      <c r="C6724" s="222"/>
      <c r="D6724" s="223">
        <f>D6673*'Usages mobilité'!$BG30*(1+'Usages mobilité'!$BH30)^(D$6641-$D$6641)/1000</f>
        <v>0</v>
      </c>
      <c r="E6724" s="223">
        <f>E6673*'Usages mobilité'!$BG30*(1+'Usages mobilité'!$BH30)^(E$6641-$D$6641)/1000</f>
        <v>0</v>
      </c>
      <c r="F6724" s="223">
        <f>F6673*'Usages mobilité'!$BG30*(1+'Usages mobilité'!$BH30)^(F$6641-$D$6641)/1000</f>
        <v>0</v>
      </c>
      <c r="G6724" s="223">
        <f>G6673*'Usages mobilité'!$BG30*(1+'Usages mobilité'!$BH30)^(G$6641-$D$6641)/1000</f>
        <v>0</v>
      </c>
      <c r="H6724" s="223">
        <f>H6673*'Usages mobilité'!$BG30*(1+'Usages mobilité'!$BH30)^(H$6641-$D$6641)/1000</f>
        <v>0</v>
      </c>
      <c r="I6724" s="223">
        <f>I6673*'Usages mobilité'!$BG30*(1+'Usages mobilité'!$BH30)^(I$6641-$D$6641)/1000</f>
        <v>0</v>
      </c>
      <c r="J6724" s="223">
        <f>J6673*'Usages mobilité'!$BG30*(1+'Usages mobilité'!$BH30)^(J$6641-$D$6641)/1000</f>
        <v>0</v>
      </c>
      <c r="K6724" s="223">
        <f>K6673*'Usages mobilité'!$BG30*(1+'Usages mobilité'!$BH30)^(K$6641-$D$6641)/1000</f>
        <v>0</v>
      </c>
      <c r="L6724" s="223">
        <f>L6673*'Usages mobilité'!$BG30*(1+'Usages mobilité'!$BH30)^(L$6641-$D$6641)/1000</f>
        <v>0</v>
      </c>
      <c r="M6724" s="223">
        <f>M6673*'Usages mobilité'!$BG30*(1+'Usages mobilité'!$BH30)^(M$6641-$D$6641)/1000</f>
        <v>0</v>
      </c>
      <c r="N6724" s="223">
        <f>N6673*'Usages mobilité'!$BG30*(1+'Usages mobilité'!$BH30)^(N$6641-$D$6641)/1000</f>
        <v>0</v>
      </c>
      <c r="O6724" s="223">
        <f>O6673*'Usages mobilité'!$BG30*(1+'Usages mobilité'!$BH30)^(O$6641-$D$6641)/1000</f>
        <v>0</v>
      </c>
      <c r="P6724" s="223">
        <f>P6673*'Usages mobilité'!$BG30*(1+'Usages mobilité'!$BH30)^(P$6641-$D$6641)/1000</f>
        <v>0</v>
      </c>
      <c r="Q6724" s="223">
        <f>Q6673*'Usages mobilité'!$BG30*(1+'Usages mobilité'!$BH30)^(Q$6641-$D$6641)/1000</f>
        <v>0</v>
      </c>
      <c r="R6724" s="223">
        <f>R6673*'Usages mobilité'!$BG30*(1+'Usages mobilité'!$BH30)^(R$6641-$D$6641)/1000</f>
        <v>0</v>
      </c>
    </row>
    <row r="6725" spans="1:18" hidden="1" outlineLevel="2" x14ac:dyDescent="0.25">
      <c r="A6725" s="222" t="str">
        <f>'Usages mobilité'!A31</f>
        <v>Usage mobilité n°28</v>
      </c>
      <c r="B6725" s="222" t="s">
        <v>645</v>
      </c>
      <c r="C6725" s="222"/>
      <c r="D6725" s="223">
        <f>D6674*'Usages mobilité'!$BG31*(1+'Usages mobilité'!$BH31)^(D$6641-$D$6641)/1000</f>
        <v>0</v>
      </c>
      <c r="E6725" s="223">
        <f>E6674*'Usages mobilité'!$BG31*(1+'Usages mobilité'!$BH31)^(E$6641-$D$6641)/1000</f>
        <v>0</v>
      </c>
      <c r="F6725" s="223">
        <f>F6674*'Usages mobilité'!$BG31*(1+'Usages mobilité'!$BH31)^(F$6641-$D$6641)/1000</f>
        <v>0</v>
      </c>
      <c r="G6725" s="223">
        <f>G6674*'Usages mobilité'!$BG31*(1+'Usages mobilité'!$BH31)^(G$6641-$D$6641)/1000</f>
        <v>0</v>
      </c>
      <c r="H6725" s="223">
        <f>H6674*'Usages mobilité'!$BG31*(1+'Usages mobilité'!$BH31)^(H$6641-$D$6641)/1000</f>
        <v>0</v>
      </c>
      <c r="I6725" s="223">
        <f>I6674*'Usages mobilité'!$BG31*(1+'Usages mobilité'!$BH31)^(I$6641-$D$6641)/1000</f>
        <v>0</v>
      </c>
      <c r="J6725" s="223">
        <f>J6674*'Usages mobilité'!$BG31*(1+'Usages mobilité'!$BH31)^(J$6641-$D$6641)/1000</f>
        <v>0</v>
      </c>
      <c r="K6725" s="223">
        <f>K6674*'Usages mobilité'!$BG31*(1+'Usages mobilité'!$BH31)^(K$6641-$D$6641)/1000</f>
        <v>0</v>
      </c>
      <c r="L6725" s="223">
        <f>L6674*'Usages mobilité'!$BG31*(1+'Usages mobilité'!$BH31)^(L$6641-$D$6641)/1000</f>
        <v>0</v>
      </c>
      <c r="M6725" s="223">
        <f>M6674*'Usages mobilité'!$BG31*(1+'Usages mobilité'!$BH31)^(M$6641-$D$6641)/1000</f>
        <v>0</v>
      </c>
      <c r="N6725" s="223">
        <f>N6674*'Usages mobilité'!$BG31*(1+'Usages mobilité'!$BH31)^(N$6641-$D$6641)/1000</f>
        <v>0</v>
      </c>
      <c r="O6725" s="223">
        <f>O6674*'Usages mobilité'!$BG31*(1+'Usages mobilité'!$BH31)^(O$6641-$D$6641)/1000</f>
        <v>0</v>
      </c>
      <c r="P6725" s="223">
        <f>P6674*'Usages mobilité'!$BG31*(1+'Usages mobilité'!$BH31)^(P$6641-$D$6641)/1000</f>
        <v>0</v>
      </c>
      <c r="Q6725" s="223">
        <f>Q6674*'Usages mobilité'!$BG31*(1+'Usages mobilité'!$BH31)^(Q$6641-$D$6641)/1000</f>
        <v>0</v>
      </c>
      <c r="R6725" s="223">
        <f>R6674*'Usages mobilité'!$BG31*(1+'Usages mobilité'!$BH31)^(R$6641-$D$6641)/1000</f>
        <v>0</v>
      </c>
    </row>
    <row r="6726" spans="1:18" hidden="1" outlineLevel="2" x14ac:dyDescent="0.25">
      <c r="A6726" s="222" t="str">
        <f>'Usages mobilité'!A32</f>
        <v>Usage mobilité n°29</v>
      </c>
      <c r="B6726" s="222" t="s">
        <v>645</v>
      </c>
      <c r="C6726" s="222"/>
      <c r="D6726" s="223">
        <f>D6675*'Usages mobilité'!$BG32*(1+'Usages mobilité'!$BH32)^(D$6641-$D$6641)/1000</f>
        <v>0</v>
      </c>
      <c r="E6726" s="223">
        <f>E6675*'Usages mobilité'!$BG32*(1+'Usages mobilité'!$BH32)^(E$6641-$D$6641)/1000</f>
        <v>0</v>
      </c>
      <c r="F6726" s="223">
        <f>F6675*'Usages mobilité'!$BG32*(1+'Usages mobilité'!$BH32)^(F$6641-$D$6641)/1000</f>
        <v>0</v>
      </c>
      <c r="G6726" s="223">
        <f>G6675*'Usages mobilité'!$BG32*(1+'Usages mobilité'!$BH32)^(G$6641-$D$6641)/1000</f>
        <v>0</v>
      </c>
      <c r="H6726" s="223">
        <f>H6675*'Usages mobilité'!$BG32*(1+'Usages mobilité'!$BH32)^(H$6641-$D$6641)/1000</f>
        <v>0</v>
      </c>
      <c r="I6726" s="223">
        <f>I6675*'Usages mobilité'!$BG32*(1+'Usages mobilité'!$BH32)^(I$6641-$D$6641)/1000</f>
        <v>0</v>
      </c>
      <c r="J6726" s="223">
        <f>J6675*'Usages mobilité'!$BG32*(1+'Usages mobilité'!$BH32)^(J$6641-$D$6641)/1000</f>
        <v>0</v>
      </c>
      <c r="K6726" s="223">
        <f>K6675*'Usages mobilité'!$BG32*(1+'Usages mobilité'!$BH32)^(K$6641-$D$6641)/1000</f>
        <v>0</v>
      </c>
      <c r="L6726" s="223">
        <f>L6675*'Usages mobilité'!$BG32*(1+'Usages mobilité'!$BH32)^(L$6641-$D$6641)/1000</f>
        <v>0</v>
      </c>
      <c r="M6726" s="223">
        <f>M6675*'Usages mobilité'!$BG32*(1+'Usages mobilité'!$BH32)^(M$6641-$D$6641)/1000</f>
        <v>0</v>
      </c>
      <c r="N6726" s="223">
        <f>N6675*'Usages mobilité'!$BG32*(1+'Usages mobilité'!$BH32)^(N$6641-$D$6641)/1000</f>
        <v>0</v>
      </c>
      <c r="O6726" s="223">
        <f>O6675*'Usages mobilité'!$BG32*(1+'Usages mobilité'!$BH32)^(O$6641-$D$6641)/1000</f>
        <v>0</v>
      </c>
      <c r="P6726" s="223">
        <f>P6675*'Usages mobilité'!$BG32*(1+'Usages mobilité'!$BH32)^(P$6641-$D$6641)/1000</f>
        <v>0</v>
      </c>
      <c r="Q6726" s="223">
        <f>Q6675*'Usages mobilité'!$BG32*(1+'Usages mobilité'!$BH32)^(Q$6641-$D$6641)/1000</f>
        <v>0</v>
      </c>
      <c r="R6726" s="223">
        <f>R6675*'Usages mobilité'!$BG32*(1+'Usages mobilité'!$BH32)^(R$6641-$D$6641)/1000</f>
        <v>0</v>
      </c>
    </row>
    <row r="6727" spans="1:18" hidden="1" outlineLevel="2" x14ac:dyDescent="0.25">
      <c r="A6727" s="222" t="str">
        <f>'Usages mobilité'!A33</f>
        <v>Usage mobilité n°30</v>
      </c>
      <c r="B6727" s="222" t="s">
        <v>645</v>
      </c>
      <c r="C6727" s="222"/>
      <c r="D6727" s="223">
        <f>D6676*'Usages mobilité'!$BG33*(1+'Usages mobilité'!$BH33)^(D$6641-$D$6641)/1000</f>
        <v>0</v>
      </c>
      <c r="E6727" s="223">
        <f>E6676*'Usages mobilité'!$BG33*(1+'Usages mobilité'!$BH33)^(E$6641-$D$6641)/1000</f>
        <v>0</v>
      </c>
      <c r="F6727" s="223">
        <f>F6676*'Usages mobilité'!$BG33*(1+'Usages mobilité'!$BH33)^(F$6641-$D$6641)/1000</f>
        <v>0</v>
      </c>
      <c r="G6727" s="223">
        <f>G6676*'Usages mobilité'!$BG33*(1+'Usages mobilité'!$BH33)^(G$6641-$D$6641)/1000</f>
        <v>0</v>
      </c>
      <c r="H6727" s="223">
        <f>H6676*'Usages mobilité'!$BG33*(1+'Usages mobilité'!$BH33)^(H$6641-$D$6641)/1000</f>
        <v>0</v>
      </c>
      <c r="I6727" s="223">
        <f>I6676*'Usages mobilité'!$BG33*(1+'Usages mobilité'!$BH33)^(I$6641-$D$6641)/1000</f>
        <v>0</v>
      </c>
      <c r="J6727" s="223">
        <f>J6676*'Usages mobilité'!$BG33*(1+'Usages mobilité'!$BH33)^(J$6641-$D$6641)/1000</f>
        <v>0</v>
      </c>
      <c r="K6727" s="223">
        <f>K6676*'Usages mobilité'!$BG33*(1+'Usages mobilité'!$BH33)^(K$6641-$D$6641)/1000</f>
        <v>0</v>
      </c>
      <c r="L6727" s="223">
        <f>L6676*'Usages mobilité'!$BG33*(1+'Usages mobilité'!$BH33)^(L$6641-$D$6641)/1000</f>
        <v>0</v>
      </c>
      <c r="M6727" s="223">
        <f>M6676*'Usages mobilité'!$BG33*(1+'Usages mobilité'!$BH33)^(M$6641-$D$6641)/1000</f>
        <v>0</v>
      </c>
      <c r="N6727" s="223">
        <f>N6676*'Usages mobilité'!$BG33*(1+'Usages mobilité'!$BH33)^(N$6641-$D$6641)/1000</f>
        <v>0</v>
      </c>
      <c r="O6727" s="223">
        <f>O6676*'Usages mobilité'!$BG33*(1+'Usages mobilité'!$BH33)^(O$6641-$D$6641)/1000</f>
        <v>0</v>
      </c>
      <c r="P6727" s="223">
        <f>P6676*'Usages mobilité'!$BG33*(1+'Usages mobilité'!$BH33)^(P$6641-$D$6641)/1000</f>
        <v>0</v>
      </c>
      <c r="Q6727" s="223">
        <f>Q6676*'Usages mobilité'!$BG33*(1+'Usages mobilité'!$BH33)^(Q$6641-$D$6641)/1000</f>
        <v>0</v>
      </c>
      <c r="R6727" s="223">
        <f>R6676*'Usages mobilité'!$BG33*(1+'Usages mobilité'!$BH33)^(R$6641-$D$6641)/1000</f>
        <v>0</v>
      </c>
    </row>
    <row r="6728" spans="1:18" hidden="1" outlineLevel="2" x14ac:dyDescent="0.25">
      <c r="A6728" s="222" t="str">
        <f>'Usages mobilité'!A34</f>
        <v>Usage mobilité n°31</v>
      </c>
      <c r="B6728" s="222" t="s">
        <v>645</v>
      </c>
      <c r="C6728" s="222"/>
      <c r="D6728" s="223">
        <f>D6677*'Usages mobilité'!$BG34*(1+'Usages mobilité'!$BH34)^(D$6641-$D$6641)/1000</f>
        <v>0</v>
      </c>
      <c r="E6728" s="223">
        <f>E6677*'Usages mobilité'!$BG34*(1+'Usages mobilité'!$BH34)^(E$6641-$D$6641)/1000</f>
        <v>0</v>
      </c>
      <c r="F6728" s="223">
        <f>F6677*'Usages mobilité'!$BG34*(1+'Usages mobilité'!$BH34)^(F$6641-$D$6641)/1000</f>
        <v>0</v>
      </c>
      <c r="G6728" s="223">
        <f>G6677*'Usages mobilité'!$BG34*(1+'Usages mobilité'!$BH34)^(G$6641-$D$6641)/1000</f>
        <v>0</v>
      </c>
      <c r="H6728" s="223">
        <f>H6677*'Usages mobilité'!$BG34*(1+'Usages mobilité'!$BH34)^(H$6641-$D$6641)/1000</f>
        <v>0</v>
      </c>
      <c r="I6728" s="223">
        <f>I6677*'Usages mobilité'!$BG34*(1+'Usages mobilité'!$BH34)^(I$6641-$D$6641)/1000</f>
        <v>0</v>
      </c>
      <c r="J6728" s="223">
        <f>J6677*'Usages mobilité'!$BG34*(1+'Usages mobilité'!$BH34)^(J$6641-$D$6641)/1000</f>
        <v>0</v>
      </c>
      <c r="K6728" s="223">
        <f>K6677*'Usages mobilité'!$BG34*(1+'Usages mobilité'!$BH34)^(K$6641-$D$6641)/1000</f>
        <v>0</v>
      </c>
      <c r="L6728" s="223">
        <f>L6677*'Usages mobilité'!$BG34*(1+'Usages mobilité'!$BH34)^(L$6641-$D$6641)/1000</f>
        <v>0</v>
      </c>
      <c r="M6728" s="223">
        <f>M6677*'Usages mobilité'!$BG34*(1+'Usages mobilité'!$BH34)^(M$6641-$D$6641)/1000</f>
        <v>0</v>
      </c>
      <c r="N6728" s="223">
        <f>N6677*'Usages mobilité'!$BG34*(1+'Usages mobilité'!$BH34)^(N$6641-$D$6641)/1000</f>
        <v>0</v>
      </c>
      <c r="O6728" s="223">
        <f>O6677*'Usages mobilité'!$BG34*(1+'Usages mobilité'!$BH34)^(O$6641-$D$6641)/1000</f>
        <v>0</v>
      </c>
      <c r="P6728" s="223">
        <f>P6677*'Usages mobilité'!$BG34*(1+'Usages mobilité'!$BH34)^(P$6641-$D$6641)/1000</f>
        <v>0</v>
      </c>
      <c r="Q6728" s="223">
        <f>Q6677*'Usages mobilité'!$BG34*(1+'Usages mobilité'!$BH34)^(Q$6641-$D$6641)/1000</f>
        <v>0</v>
      </c>
      <c r="R6728" s="223">
        <f>R6677*'Usages mobilité'!$BG34*(1+'Usages mobilité'!$BH34)^(R$6641-$D$6641)/1000</f>
        <v>0</v>
      </c>
    </row>
    <row r="6729" spans="1:18" hidden="1" outlineLevel="2" x14ac:dyDescent="0.25">
      <c r="A6729" s="222" t="str">
        <f>'Usages mobilité'!A35</f>
        <v>Usage mobilité n°32</v>
      </c>
      <c r="B6729" s="222" t="s">
        <v>645</v>
      </c>
      <c r="C6729" s="222"/>
      <c r="D6729" s="223">
        <f>D6678*'Usages mobilité'!$BG35*(1+'Usages mobilité'!$BH35)^(D$6641-$D$6641)/1000</f>
        <v>0</v>
      </c>
      <c r="E6729" s="223">
        <f>E6678*'Usages mobilité'!$BG35*(1+'Usages mobilité'!$BH35)^(E$6641-$D$6641)/1000</f>
        <v>0</v>
      </c>
      <c r="F6729" s="223">
        <f>F6678*'Usages mobilité'!$BG35*(1+'Usages mobilité'!$BH35)^(F$6641-$D$6641)/1000</f>
        <v>0</v>
      </c>
      <c r="G6729" s="223">
        <f>G6678*'Usages mobilité'!$BG35*(1+'Usages mobilité'!$BH35)^(G$6641-$D$6641)/1000</f>
        <v>0</v>
      </c>
      <c r="H6729" s="223">
        <f>H6678*'Usages mobilité'!$BG35*(1+'Usages mobilité'!$BH35)^(H$6641-$D$6641)/1000</f>
        <v>0</v>
      </c>
      <c r="I6729" s="223">
        <f>I6678*'Usages mobilité'!$BG35*(1+'Usages mobilité'!$BH35)^(I$6641-$D$6641)/1000</f>
        <v>0</v>
      </c>
      <c r="J6729" s="223">
        <f>J6678*'Usages mobilité'!$BG35*(1+'Usages mobilité'!$BH35)^(J$6641-$D$6641)/1000</f>
        <v>0</v>
      </c>
      <c r="K6729" s="223">
        <f>K6678*'Usages mobilité'!$BG35*(1+'Usages mobilité'!$BH35)^(K$6641-$D$6641)/1000</f>
        <v>0</v>
      </c>
      <c r="L6729" s="223">
        <f>L6678*'Usages mobilité'!$BG35*(1+'Usages mobilité'!$BH35)^(L$6641-$D$6641)/1000</f>
        <v>0</v>
      </c>
      <c r="M6729" s="223">
        <f>M6678*'Usages mobilité'!$BG35*(1+'Usages mobilité'!$BH35)^(M$6641-$D$6641)/1000</f>
        <v>0</v>
      </c>
      <c r="N6729" s="223">
        <f>N6678*'Usages mobilité'!$BG35*(1+'Usages mobilité'!$BH35)^(N$6641-$D$6641)/1000</f>
        <v>0</v>
      </c>
      <c r="O6729" s="223">
        <f>O6678*'Usages mobilité'!$BG35*(1+'Usages mobilité'!$BH35)^(O$6641-$D$6641)/1000</f>
        <v>0</v>
      </c>
      <c r="P6729" s="223">
        <f>P6678*'Usages mobilité'!$BG35*(1+'Usages mobilité'!$BH35)^(P$6641-$D$6641)/1000</f>
        <v>0</v>
      </c>
      <c r="Q6729" s="223">
        <f>Q6678*'Usages mobilité'!$BG35*(1+'Usages mobilité'!$BH35)^(Q$6641-$D$6641)/1000</f>
        <v>0</v>
      </c>
      <c r="R6729" s="223">
        <f>R6678*'Usages mobilité'!$BG35*(1+'Usages mobilité'!$BH35)^(R$6641-$D$6641)/1000</f>
        <v>0</v>
      </c>
    </row>
    <row r="6730" spans="1:18" hidden="1" outlineLevel="2" x14ac:dyDescent="0.25">
      <c r="A6730" s="222" t="str">
        <f>'Usages mobilité'!A36</f>
        <v>Usage mobilité n°33</v>
      </c>
      <c r="B6730" s="222" t="s">
        <v>645</v>
      </c>
      <c r="C6730" s="222"/>
      <c r="D6730" s="223">
        <f>D6679*'Usages mobilité'!$BG36*(1+'Usages mobilité'!$BH36)^(D$6641-$D$6641)/1000</f>
        <v>0</v>
      </c>
      <c r="E6730" s="223">
        <f>E6679*'Usages mobilité'!$BG36*(1+'Usages mobilité'!$BH36)^(E$6641-$D$6641)/1000</f>
        <v>0</v>
      </c>
      <c r="F6730" s="223">
        <f>F6679*'Usages mobilité'!$BG36*(1+'Usages mobilité'!$BH36)^(F$6641-$D$6641)/1000</f>
        <v>0</v>
      </c>
      <c r="G6730" s="223">
        <f>G6679*'Usages mobilité'!$BG36*(1+'Usages mobilité'!$BH36)^(G$6641-$D$6641)/1000</f>
        <v>0</v>
      </c>
      <c r="H6730" s="223">
        <f>H6679*'Usages mobilité'!$BG36*(1+'Usages mobilité'!$BH36)^(H$6641-$D$6641)/1000</f>
        <v>0</v>
      </c>
      <c r="I6730" s="223">
        <f>I6679*'Usages mobilité'!$BG36*(1+'Usages mobilité'!$BH36)^(I$6641-$D$6641)/1000</f>
        <v>0</v>
      </c>
      <c r="J6730" s="223">
        <f>J6679*'Usages mobilité'!$BG36*(1+'Usages mobilité'!$BH36)^(J$6641-$D$6641)/1000</f>
        <v>0</v>
      </c>
      <c r="K6730" s="223">
        <f>K6679*'Usages mobilité'!$BG36*(1+'Usages mobilité'!$BH36)^(K$6641-$D$6641)/1000</f>
        <v>0</v>
      </c>
      <c r="L6730" s="223">
        <f>L6679*'Usages mobilité'!$BG36*(1+'Usages mobilité'!$BH36)^(L$6641-$D$6641)/1000</f>
        <v>0</v>
      </c>
      <c r="M6730" s="223">
        <f>M6679*'Usages mobilité'!$BG36*(1+'Usages mobilité'!$BH36)^(M$6641-$D$6641)/1000</f>
        <v>0</v>
      </c>
      <c r="N6730" s="223">
        <f>N6679*'Usages mobilité'!$BG36*(1+'Usages mobilité'!$BH36)^(N$6641-$D$6641)/1000</f>
        <v>0</v>
      </c>
      <c r="O6730" s="223">
        <f>O6679*'Usages mobilité'!$BG36*(1+'Usages mobilité'!$BH36)^(O$6641-$D$6641)/1000</f>
        <v>0</v>
      </c>
      <c r="P6730" s="223">
        <f>P6679*'Usages mobilité'!$BG36*(1+'Usages mobilité'!$BH36)^(P$6641-$D$6641)/1000</f>
        <v>0</v>
      </c>
      <c r="Q6730" s="223">
        <f>Q6679*'Usages mobilité'!$BG36*(1+'Usages mobilité'!$BH36)^(Q$6641-$D$6641)/1000</f>
        <v>0</v>
      </c>
      <c r="R6730" s="223">
        <f>R6679*'Usages mobilité'!$BG36*(1+'Usages mobilité'!$BH36)^(R$6641-$D$6641)/1000</f>
        <v>0</v>
      </c>
    </row>
    <row r="6731" spans="1:18" hidden="1" outlineLevel="2" x14ac:dyDescent="0.25">
      <c r="A6731" s="222" t="str">
        <f>'Usages mobilité'!A37</f>
        <v>Usage mobilité n°34</v>
      </c>
      <c r="B6731" s="222" t="s">
        <v>645</v>
      </c>
      <c r="C6731" s="222"/>
      <c r="D6731" s="223">
        <f>D6680*'Usages mobilité'!$BG37*(1+'Usages mobilité'!$BH37)^(D$6641-$D$6641)/1000</f>
        <v>0</v>
      </c>
      <c r="E6731" s="223">
        <f>E6680*'Usages mobilité'!$BG37*(1+'Usages mobilité'!$BH37)^(E$6641-$D$6641)/1000</f>
        <v>0</v>
      </c>
      <c r="F6731" s="223">
        <f>F6680*'Usages mobilité'!$BG37*(1+'Usages mobilité'!$BH37)^(F$6641-$D$6641)/1000</f>
        <v>0</v>
      </c>
      <c r="G6731" s="223">
        <f>G6680*'Usages mobilité'!$BG37*(1+'Usages mobilité'!$BH37)^(G$6641-$D$6641)/1000</f>
        <v>0</v>
      </c>
      <c r="H6731" s="223">
        <f>H6680*'Usages mobilité'!$BG37*(1+'Usages mobilité'!$BH37)^(H$6641-$D$6641)/1000</f>
        <v>0</v>
      </c>
      <c r="I6731" s="223">
        <f>I6680*'Usages mobilité'!$BG37*(1+'Usages mobilité'!$BH37)^(I$6641-$D$6641)/1000</f>
        <v>0</v>
      </c>
      <c r="J6731" s="223">
        <f>J6680*'Usages mobilité'!$BG37*(1+'Usages mobilité'!$BH37)^(J$6641-$D$6641)/1000</f>
        <v>0</v>
      </c>
      <c r="K6731" s="223">
        <f>K6680*'Usages mobilité'!$BG37*(1+'Usages mobilité'!$BH37)^(K$6641-$D$6641)/1000</f>
        <v>0</v>
      </c>
      <c r="L6731" s="223">
        <f>L6680*'Usages mobilité'!$BG37*(1+'Usages mobilité'!$BH37)^(L$6641-$D$6641)/1000</f>
        <v>0</v>
      </c>
      <c r="M6731" s="223">
        <f>M6680*'Usages mobilité'!$BG37*(1+'Usages mobilité'!$BH37)^(M$6641-$D$6641)/1000</f>
        <v>0</v>
      </c>
      <c r="N6731" s="223">
        <f>N6680*'Usages mobilité'!$BG37*(1+'Usages mobilité'!$BH37)^(N$6641-$D$6641)/1000</f>
        <v>0</v>
      </c>
      <c r="O6731" s="223">
        <f>O6680*'Usages mobilité'!$BG37*(1+'Usages mobilité'!$BH37)^(O$6641-$D$6641)/1000</f>
        <v>0</v>
      </c>
      <c r="P6731" s="223">
        <f>P6680*'Usages mobilité'!$BG37*(1+'Usages mobilité'!$BH37)^(P$6641-$D$6641)/1000</f>
        <v>0</v>
      </c>
      <c r="Q6731" s="223">
        <f>Q6680*'Usages mobilité'!$BG37*(1+'Usages mobilité'!$BH37)^(Q$6641-$D$6641)/1000</f>
        <v>0</v>
      </c>
      <c r="R6731" s="223">
        <f>R6680*'Usages mobilité'!$BG37*(1+'Usages mobilité'!$BH37)^(R$6641-$D$6641)/1000</f>
        <v>0</v>
      </c>
    </row>
    <row r="6732" spans="1:18" hidden="1" outlineLevel="2" x14ac:dyDescent="0.25">
      <c r="A6732" s="222" t="str">
        <f>'Usages mobilité'!A38</f>
        <v>Usage mobilité n°35</v>
      </c>
      <c r="B6732" s="222" t="s">
        <v>645</v>
      </c>
      <c r="C6732" s="222"/>
      <c r="D6732" s="223">
        <f>D6681*'Usages mobilité'!$BG38*(1+'Usages mobilité'!$BH38)^(D$6641-$D$6641)/1000</f>
        <v>0</v>
      </c>
      <c r="E6732" s="223">
        <f>E6681*'Usages mobilité'!$BG38*(1+'Usages mobilité'!$BH38)^(E$6641-$D$6641)/1000</f>
        <v>0</v>
      </c>
      <c r="F6732" s="223">
        <f>F6681*'Usages mobilité'!$BG38*(1+'Usages mobilité'!$BH38)^(F$6641-$D$6641)/1000</f>
        <v>0</v>
      </c>
      <c r="G6732" s="223">
        <f>G6681*'Usages mobilité'!$BG38*(1+'Usages mobilité'!$BH38)^(G$6641-$D$6641)/1000</f>
        <v>0</v>
      </c>
      <c r="H6732" s="223">
        <f>H6681*'Usages mobilité'!$BG38*(1+'Usages mobilité'!$BH38)^(H$6641-$D$6641)/1000</f>
        <v>0</v>
      </c>
      <c r="I6732" s="223">
        <f>I6681*'Usages mobilité'!$BG38*(1+'Usages mobilité'!$BH38)^(I$6641-$D$6641)/1000</f>
        <v>0</v>
      </c>
      <c r="J6732" s="223">
        <f>J6681*'Usages mobilité'!$BG38*(1+'Usages mobilité'!$BH38)^(J$6641-$D$6641)/1000</f>
        <v>0</v>
      </c>
      <c r="K6732" s="223">
        <f>K6681*'Usages mobilité'!$BG38*(1+'Usages mobilité'!$BH38)^(K$6641-$D$6641)/1000</f>
        <v>0</v>
      </c>
      <c r="L6732" s="223">
        <f>L6681*'Usages mobilité'!$BG38*(1+'Usages mobilité'!$BH38)^(L$6641-$D$6641)/1000</f>
        <v>0</v>
      </c>
      <c r="M6732" s="223">
        <f>M6681*'Usages mobilité'!$BG38*(1+'Usages mobilité'!$BH38)^(M$6641-$D$6641)/1000</f>
        <v>0</v>
      </c>
      <c r="N6732" s="223">
        <f>N6681*'Usages mobilité'!$BG38*(1+'Usages mobilité'!$BH38)^(N$6641-$D$6641)/1000</f>
        <v>0</v>
      </c>
      <c r="O6732" s="223">
        <f>O6681*'Usages mobilité'!$BG38*(1+'Usages mobilité'!$BH38)^(O$6641-$D$6641)/1000</f>
        <v>0</v>
      </c>
      <c r="P6732" s="223">
        <f>P6681*'Usages mobilité'!$BG38*(1+'Usages mobilité'!$BH38)^(P$6641-$D$6641)/1000</f>
        <v>0</v>
      </c>
      <c r="Q6732" s="223">
        <f>Q6681*'Usages mobilité'!$BG38*(1+'Usages mobilité'!$BH38)^(Q$6641-$D$6641)/1000</f>
        <v>0</v>
      </c>
      <c r="R6732" s="223">
        <f>R6681*'Usages mobilité'!$BG38*(1+'Usages mobilité'!$BH38)^(R$6641-$D$6641)/1000</f>
        <v>0</v>
      </c>
    </row>
    <row r="6733" spans="1:18" hidden="1" outlineLevel="2" x14ac:dyDescent="0.25">
      <c r="A6733" s="222" t="str">
        <f>'Usages mobilité'!A39</f>
        <v>Usage mobilité n°36</v>
      </c>
      <c r="B6733" s="222" t="s">
        <v>645</v>
      </c>
      <c r="C6733" s="222"/>
      <c r="D6733" s="223">
        <f>D6682*'Usages mobilité'!$BG39*(1+'Usages mobilité'!$BH39)^(D$6641-$D$6641)/1000</f>
        <v>0</v>
      </c>
      <c r="E6733" s="223">
        <f>E6682*'Usages mobilité'!$BG39*(1+'Usages mobilité'!$BH39)^(E$6641-$D$6641)/1000</f>
        <v>0</v>
      </c>
      <c r="F6733" s="223">
        <f>F6682*'Usages mobilité'!$BG39*(1+'Usages mobilité'!$BH39)^(F$6641-$D$6641)/1000</f>
        <v>0</v>
      </c>
      <c r="G6733" s="223">
        <f>G6682*'Usages mobilité'!$BG39*(1+'Usages mobilité'!$BH39)^(G$6641-$D$6641)/1000</f>
        <v>0</v>
      </c>
      <c r="H6733" s="223">
        <f>H6682*'Usages mobilité'!$BG39*(1+'Usages mobilité'!$BH39)^(H$6641-$D$6641)/1000</f>
        <v>0</v>
      </c>
      <c r="I6733" s="223">
        <f>I6682*'Usages mobilité'!$BG39*(1+'Usages mobilité'!$BH39)^(I$6641-$D$6641)/1000</f>
        <v>0</v>
      </c>
      <c r="J6733" s="223">
        <f>J6682*'Usages mobilité'!$BG39*(1+'Usages mobilité'!$BH39)^(J$6641-$D$6641)/1000</f>
        <v>0</v>
      </c>
      <c r="K6733" s="223">
        <f>K6682*'Usages mobilité'!$BG39*(1+'Usages mobilité'!$BH39)^(K$6641-$D$6641)/1000</f>
        <v>0</v>
      </c>
      <c r="L6733" s="223">
        <f>L6682*'Usages mobilité'!$BG39*(1+'Usages mobilité'!$BH39)^(L$6641-$D$6641)/1000</f>
        <v>0</v>
      </c>
      <c r="M6733" s="223">
        <f>M6682*'Usages mobilité'!$BG39*(1+'Usages mobilité'!$BH39)^(M$6641-$D$6641)/1000</f>
        <v>0</v>
      </c>
      <c r="N6733" s="223">
        <f>N6682*'Usages mobilité'!$BG39*(1+'Usages mobilité'!$BH39)^(N$6641-$D$6641)/1000</f>
        <v>0</v>
      </c>
      <c r="O6733" s="223">
        <f>O6682*'Usages mobilité'!$BG39*(1+'Usages mobilité'!$BH39)^(O$6641-$D$6641)/1000</f>
        <v>0</v>
      </c>
      <c r="P6733" s="223">
        <f>P6682*'Usages mobilité'!$BG39*(1+'Usages mobilité'!$BH39)^(P$6641-$D$6641)/1000</f>
        <v>0</v>
      </c>
      <c r="Q6733" s="223">
        <f>Q6682*'Usages mobilité'!$BG39*(1+'Usages mobilité'!$BH39)^(Q$6641-$D$6641)/1000</f>
        <v>0</v>
      </c>
      <c r="R6733" s="223">
        <f>R6682*'Usages mobilité'!$BG39*(1+'Usages mobilité'!$BH39)^(R$6641-$D$6641)/1000</f>
        <v>0</v>
      </c>
    </row>
    <row r="6734" spans="1:18" hidden="1" outlineLevel="2" x14ac:dyDescent="0.25">
      <c r="A6734" s="222" t="str">
        <f>'Usages mobilité'!A40</f>
        <v>Usage mobilité n°37</v>
      </c>
      <c r="B6734" s="222" t="s">
        <v>645</v>
      </c>
      <c r="C6734" s="222"/>
      <c r="D6734" s="223">
        <f>D6683*'Usages mobilité'!$BG40*(1+'Usages mobilité'!$BH40)^(D$6641-$D$6641)/1000</f>
        <v>0</v>
      </c>
      <c r="E6734" s="223">
        <f>E6683*'Usages mobilité'!$BG40*(1+'Usages mobilité'!$BH40)^(E$6641-$D$6641)/1000</f>
        <v>0</v>
      </c>
      <c r="F6734" s="223">
        <f>F6683*'Usages mobilité'!$BG40*(1+'Usages mobilité'!$BH40)^(F$6641-$D$6641)/1000</f>
        <v>0</v>
      </c>
      <c r="G6734" s="223">
        <f>G6683*'Usages mobilité'!$BG40*(1+'Usages mobilité'!$BH40)^(G$6641-$D$6641)/1000</f>
        <v>0</v>
      </c>
      <c r="H6734" s="223">
        <f>H6683*'Usages mobilité'!$BG40*(1+'Usages mobilité'!$BH40)^(H$6641-$D$6641)/1000</f>
        <v>0</v>
      </c>
      <c r="I6734" s="223">
        <f>I6683*'Usages mobilité'!$BG40*(1+'Usages mobilité'!$BH40)^(I$6641-$D$6641)/1000</f>
        <v>0</v>
      </c>
      <c r="J6734" s="223">
        <f>J6683*'Usages mobilité'!$BG40*(1+'Usages mobilité'!$BH40)^(J$6641-$D$6641)/1000</f>
        <v>0</v>
      </c>
      <c r="K6734" s="223">
        <f>K6683*'Usages mobilité'!$BG40*(1+'Usages mobilité'!$BH40)^(K$6641-$D$6641)/1000</f>
        <v>0</v>
      </c>
      <c r="L6734" s="223">
        <f>L6683*'Usages mobilité'!$BG40*(1+'Usages mobilité'!$BH40)^(L$6641-$D$6641)/1000</f>
        <v>0</v>
      </c>
      <c r="M6734" s="223">
        <f>M6683*'Usages mobilité'!$BG40*(1+'Usages mobilité'!$BH40)^(M$6641-$D$6641)/1000</f>
        <v>0</v>
      </c>
      <c r="N6734" s="223">
        <f>N6683*'Usages mobilité'!$BG40*(1+'Usages mobilité'!$BH40)^(N$6641-$D$6641)/1000</f>
        <v>0</v>
      </c>
      <c r="O6734" s="223">
        <f>O6683*'Usages mobilité'!$BG40*(1+'Usages mobilité'!$BH40)^(O$6641-$D$6641)/1000</f>
        <v>0</v>
      </c>
      <c r="P6734" s="223">
        <f>P6683*'Usages mobilité'!$BG40*(1+'Usages mobilité'!$BH40)^(P$6641-$D$6641)/1000</f>
        <v>0</v>
      </c>
      <c r="Q6734" s="223">
        <f>Q6683*'Usages mobilité'!$BG40*(1+'Usages mobilité'!$BH40)^(Q$6641-$D$6641)/1000</f>
        <v>0</v>
      </c>
      <c r="R6734" s="223">
        <f>R6683*'Usages mobilité'!$BG40*(1+'Usages mobilité'!$BH40)^(R$6641-$D$6641)/1000</f>
        <v>0</v>
      </c>
    </row>
    <row r="6735" spans="1:18" hidden="1" outlineLevel="2" x14ac:dyDescent="0.25">
      <c r="A6735" s="222" t="str">
        <f>'Usages mobilité'!A41</f>
        <v>Usage mobilité n°38</v>
      </c>
      <c r="B6735" s="222" t="s">
        <v>645</v>
      </c>
      <c r="C6735" s="222"/>
      <c r="D6735" s="223">
        <f>D6684*'Usages mobilité'!$BG41*(1+'Usages mobilité'!$BH41)^(D$6641-$D$6641)/1000</f>
        <v>0</v>
      </c>
      <c r="E6735" s="223">
        <f>E6684*'Usages mobilité'!$BG41*(1+'Usages mobilité'!$BH41)^(E$6641-$D$6641)/1000</f>
        <v>0</v>
      </c>
      <c r="F6735" s="223">
        <f>F6684*'Usages mobilité'!$BG41*(1+'Usages mobilité'!$BH41)^(F$6641-$D$6641)/1000</f>
        <v>0</v>
      </c>
      <c r="G6735" s="223">
        <f>G6684*'Usages mobilité'!$BG41*(1+'Usages mobilité'!$BH41)^(G$6641-$D$6641)/1000</f>
        <v>0</v>
      </c>
      <c r="H6735" s="223">
        <f>H6684*'Usages mobilité'!$BG41*(1+'Usages mobilité'!$BH41)^(H$6641-$D$6641)/1000</f>
        <v>0</v>
      </c>
      <c r="I6735" s="223">
        <f>I6684*'Usages mobilité'!$BG41*(1+'Usages mobilité'!$BH41)^(I$6641-$D$6641)/1000</f>
        <v>0</v>
      </c>
      <c r="J6735" s="223">
        <f>J6684*'Usages mobilité'!$BG41*(1+'Usages mobilité'!$BH41)^(J$6641-$D$6641)/1000</f>
        <v>0</v>
      </c>
      <c r="K6735" s="223">
        <f>K6684*'Usages mobilité'!$BG41*(1+'Usages mobilité'!$BH41)^(K$6641-$D$6641)/1000</f>
        <v>0</v>
      </c>
      <c r="L6735" s="223">
        <f>L6684*'Usages mobilité'!$BG41*(1+'Usages mobilité'!$BH41)^(L$6641-$D$6641)/1000</f>
        <v>0</v>
      </c>
      <c r="M6735" s="223">
        <f>M6684*'Usages mobilité'!$BG41*(1+'Usages mobilité'!$BH41)^(M$6641-$D$6641)/1000</f>
        <v>0</v>
      </c>
      <c r="N6735" s="223">
        <f>N6684*'Usages mobilité'!$BG41*(1+'Usages mobilité'!$BH41)^(N$6641-$D$6641)/1000</f>
        <v>0</v>
      </c>
      <c r="O6735" s="223">
        <f>O6684*'Usages mobilité'!$BG41*(1+'Usages mobilité'!$BH41)^(O$6641-$D$6641)/1000</f>
        <v>0</v>
      </c>
      <c r="P6735" s="223">
        <f>P6684*'Usages mobilité'!$BG41*(1+'Usages mobilité'!$BH41)^(P$6641-$D$6641)/1000</f>
        <v>0</v>
      </c>
      <c r="Q6735" s="223">
        <f>Q6684*'Usages mobilité'!$BG41*(1+'Usages mobilité'!$BH41)^(Q$6641-$D$6641)/1000</f>
        <v>0</v>
      </c>
      <c r="R6735" s="223">
        <f>R6684*'Usages mobilité'!$BG41*(1+'Usages mobilité'!$BH41)^(R$6641-$D$6641)/1000</f>
        <v>0</v>
      </c>
    </row>
    <row r="6736" spans="1:18" hidden="1" outlineLevel="2" x14ac:dyDescent="0.25">
      <c r="A6736" s="222" t="str">
        <f>'Usages mobilité'!A42</f>
        <v>Usage mobilité n°39</v>
      </c>
      <c r="B6736" s="222" t="s">
        <v>645</v>
      </c>
      <c r="C6736" s="222"/>
      <c r="D6736" s="223">
        <f>D6685*'Usages mobilité'!$BG42*(1+'Usages mobilité'!$BH42)^(D$6641-$D$6641)/1000</f>
        <v>0</v>
      </c>
      <c r="E6736" s="223">
        <f>E6685*'Usages mobilité'!$BG42*(1+'Usages mobilité'!$BH42)^(E$6641-$D$6641)/1000</f>
        <v>0</v>
      </c>
      <c r="F6736" s="223">
        <f>F6685*'Usages mobilité'!$BG42*(1+'Usages mobilité'!$BH42)^(F$6641-$D$6641)/1000</f>
        <v>0</v>
      </c>
      <c r="G6736" s="223">
        <f>G6685*'Usages mobilité'!$BG42*(1+'Usages mobilité'!$BH42)^(G$6641-$D$6641)/1000</f>
        <v>0</v>
      </c>
      <c r="H6736" s="223">
        <f>H6685*'Usages mobilité'!$BG42*(1+'Usages mobilité'!$BH42)^(H$6641-$D$6641)/1000</f>
        <v>0</v>
      </c>
      <c r="I6736" s="223">
        <f>I6685*'Usages mobilité'!$BG42*(1+'Usages mobilité'!$BH42)^(I$6641-$D$6641)/1000</f>
        <v>0</v>
      </c>
      <c r="J6736" s="223">
        <f>J6685*'Usages mobilité'!$BG42*(1+'Usages mobilité'!$BH42)^(J$6641-$D$6641)/1000</f>
        <v>0</v>
      </c>
      <c r="K6736" s="223">
        <f>K6685*'Usages mobilité'!$BG42*(1+'Usages mobilité'!$BH42)^(K$6641-$D$6641)/1000</f>
        <v>0</v>
      </c>
      <c r="L6736" s="223">
        <f>L6685*'Usages mobilité'!$BG42*(1+'Usages mobilité'!$BH42)^(L$6641-$D$6641)/1000</f>
        <v>0</v>
      </c>
      <c r="M6736" s="223">
        <f>M6685*'Usages mobilité'!$BG42*(1+'Usages mobilité'!$BH42)^(M$6641-$D$6641)/1000</f>
        <v>0</v>
      </c>
      <c r="N6736" s="223">
        <f>N6685*'Usages mobilité'!$BG42*(1+'Usages mobilité'!$BH42)^(N$6641-$D$6641)/1000</f>
        <v>0</v>
      </c>
      <c r="O6736" s="223">
        <f>O6685*'Usages mobilité'!$BG42*(1+'Usages mobilité'!$BH42)^(O$6641-$D$6641)/1000</f>
        <v>0</v>
      </c>
      <c r="P6736" s="223">
        <f>P6685*'Usages mobilité'!$BG42*(1+'Usages mobilité'!$BH42)^(P$6641-$D$6641)/1000</f>
        <v>0</v>
      </c>
      <c r="Q6736" s="223">
        <f>Q6685*'Usages mobilité'!$BG42*(1+'Usages mobilité'!$BH42)^(Q$6641-$D$6641)/1000</f>
        <v>0</v>
      </c>
      <c r="R6736" s="223">
        <f>R6685*'Usages mobilité'!$BG42*(1+'Usages mobilité'!$BH42)^(R$6641-$D$6641)/1000</f>
        <v>0</v>
      </c>
    </row>
    <row r="6737" spans="1:18" hidden="1" outlineLevel="2" x14ac:dyDescent="0.25">
      <c r="A6737" s="222" t="str">
        <f>'Usages mobilité'!A43</f>
        <v>Usage mobilité n°40</v>
      </c>
      <c r="B6737" s="222" t="s">
        <v>645</v>
      </c>
      <c r="C6737" s="222"/>
      <c r="D6737" s="223">
        <f>D6686*'Usages mobilité'!$BG43*(1+'Usages mobilité'!$BH43)^(D$6641-$D$6641)/1000</f>
        <v>0</v>
      </c>
      <c r="E6737" s="223">
        <f>E6686*'Usages mobilité'!$BG43*(1+'Usages mobilité'!$BH43)^(E$6641-$D$6641)/1000</f>
        <v>0</v>
      </c>
      <c r="F6737" s="223">
        <f>F6686*'Usages mobilité'!$BG43*(1+'Usages mobilité'!$BH43)^(F$6641-$D$6641)/1000</f>
        <v>0</v>
      </c>
      <c r="G6737" s="223">
        <f>G6686*'Usages mobilité'!$BG43*(1+'Usages mobilité'!$BH43)^(G$6641-$D$6641)/1000</f>
        <v>0</v>
      </c>
      <c r="H6737" s="223">
        <f>H6686*'Usages mobilité'!$BG43*(1+'Usages mobilité'!$BH43)^(H$6641-$D$6641)/1000</f>
        <v>0</v>
      </c>
      <c r="I6737" s="223">
        <f>I6686*'Usages mobilité'!$BG43*(1+'Usages mobilité'!$BH43)^(I$6641-$D$6641)/1000</f>
        <v>0</v>
      </c>
      <c r="J6737" s="223">
        <f>J6686*'Usages mobilité'!$BG43*(1+'Usages mobilité'!$BH43)^(J$6641-$D$6641)/1000</f>
        <v>0</v>
      </c>
      <c r="K6737" s="223">
        <f>K6686*'Usages mobilité'!$BG43*(1+'Usages mobilité'!$BH43)^(K$6641-$D$6641)/1000</f>
        <v>0</v>
      </c>
      <c r="L6737" s="223">
        <f>L6686*'Usages mobilité'!$BG43*(1+'Usages mobilité'!$BH43)^(L$6641-$D$6641)/1000</f>
        <v>0</v>
      </c>
      <c r="M6737" s="223">
        <f>M6686*'Usages mobilité'!$BG43*(1+'Usages mobilité'!$BH43)^(M$6641-$D$6641)/1000</f>
        <v>0</v>
      </c>
      <c r="N6737" s="223">
        <f>N6686*'Usages mobilité'!$BG43*(1+'Usages mobilité'!$BH43)^(N$6641-$D$6641)/1000</f>
        <v>0</v>
      </c>
      <c r="O6737" s="223">
        <f>O6686*'Usages mobilité'!$BG43*(1+'Usages mobilité'!$BH43)^(O$6641-$D$6641)/1000</f>
        <v>0</v>
      </c>
      <c r="P6737" s="223">
        <f>P6686*'Usages mobilité'!$BG43*(1+'Usages mobilité'!$BH43)^(P$6641-$D$6641)/1000</f>
        <v>0</v>
      </c>
      <c r="Q6737" s="223">
        <f>Q6686*'Usages mobilité'!$BG43*(1+'Usages mobilité'!$BH43)^(Q$6641-$D$6641)/1000</f>
        <v>0</v>
      </c>
      <c r="R6737" s="223">
        <f>R6686*'Usages mobilité'!$BG43*(1+'Usages mobilité'!$BH43)^(R$6641-$D$6641)/1000</f>
        <v>0</v>
      </c>
    </row>
    <row r="6738" spans="1:18" hidden="1" outlineLevel="2" x14ac:dyDescent="0.25">
      <c r="A6738" s="222" t="str">
        <f>'Usages mobilité'!A44</f>
        <v>Usage mobilité n°41</v>
      </c>
      <c r="B6738" s="222" t="s">
        <v>645</v>
      </c>
      <c r="C6738" s="222"/>
      <c r="D6738" s="223">
        <f>D6687*'Usages mobilité'!$BG44*(1+'Usages mobilité'!$BH44)^(D$6641-$D$6641)/1000</f>
        <v>0</v>
      </c>
      <c r="E6738" s="223">
        <f>E6687*'Usages mobilité'!$BG44*(1+'Usages mobilité'!$BH44)^(E$6641-$D$6641)/1000</f>
        <v>0</v>
      </c>
      <c r="F6738" s="223">
        <f>F6687*'Usages mobilité'!$BG44*(1+'Usages mobilité'!$BH44)^(F$6641-$D$6641)/1000</f>
        <v>0</v>
      </c>
      <c r="G6738" s="223">
        <f>G6687*'Usages mobilité'!$BG44*(1+'Usages mobilité'!$BH44)^(G$6641-$D$6641)/1000</f>
        <v>0</v>
      </c>
      <c r="H6738" s="223">
        <f>H6687*'Usages mobilité'!$BG44*(1+'Usages mobilité'!$BH44)^(H$6641-$D$6641)/1000</f>
        <v>0</v>
      </c>
      <c r="I6738" s="223">
        <f>I6687*'Usages mobilité'!$BG44*(1+'Usages mobilité'!$BH44)^(I$6641-$D$6641)/1000</f>
        <v>0</v>
      </c>
      <c r="J6738" s="223">
        <f>J6687*'Usages mobilité'!$BG44*(1+'Usages mobilité'!$BH44)^(J$6641-$D$6641)/1000</f>
        <v>0</v>
      </c>
      <c r="K6738" s="223">
        <f>K6687*'Usages mobilité'!$BG44*(1+'Usages mobilité'!$BH44)^(K$6641-$D$6641)/1000</f>
        <v>0</v>
      </c>
      <c r="L6738" s="223">
        <f>L6687*'Usages mobilité'!$BG44*(1+'Usages mobilité'!$BH44)^(L$6641-$D$6641)/1000</f>
        <v>0</v>
      </c>
      <c r="M6738" s="223">
        <f>M6687*'Usages mobilité'!$BG44*(1+'Usages mobilité'!$BH44)^(M$6641-$D$6641)/1000</f>
        <v>0</v>
      </c>
      <c r="N6738" s="223">
        <f>N6687*'Usages mobilité'!$BG44*(1+'Usages mobilité'!$BH44)^(N$6641-$D$6641)/1000</f>
        <v>0</v>
      </c>
      <c r="O6738" s="223">
        <f>O6687*'Usages mobilité'!$BG44*(1+'Usages mobilité'!$BH44)^(O$6641-$D$6641)/1000</f>
        <v>0</v>
      </c>
      <c r="P6738" s="223">
        <f>P6687*'Usages mobilité'!$BG44*(1+'Usages mobilité'!$BH44)^(P$6641-$D$6641)/1000</f>
        <v>0</v>
      </c>
      <c r="Q6738" s="223">
        <f>Q6687*'Usages mobilité'!$BG44*(1+'Usages mobilité'!$BH44)^(Q$6641-$D$6641)/1000</f>
        <v>0</v>
      </c>
      <c r="R6738" s="223">
        <f>R6687*'Usages mobilité'!$BG44*(1+'Usages mobilité'!$BH44)^(R$6641-$D$6641)/1000</f>
        <v>0</v>
      </c>
    </row>
    <row r="6739" spans="1:18" hidden="1" outlineLevel="2" x14ac:dyDescent="0.25">
      <c r="A6739" s="222" t="str">
        <f>'Usages mobilité'!A45</f>
        <v>Usage mobilité n°42</v>
      </c>
      <c r="B6739" s="222" t="s">
        <v>645</v>
      </c>
      <c r="C6739" s="222"/>
      <c r="D6739" s="223">
        <f>D6688*'Usages mobilité'!$BG45*(1+'Usages mobilité'!$BH45)^(D$6641-$D$6641)/1000</f>
        <v>0</v>
      </c>
      <c r="E6739" s="223">
        <f>E6688*'Usages mobilité'!$BG45*(1+'Usages mobilité'!$BH45)^(E$6641-$D$6641)/1000</f>
        <v>0</v>
      </c>
      <c r="F6739" s="223">
        <f>F6688*'Usages mobilité'!$BG45*(1+'Usages mobilité'!$BH45)^(F$6641-$D$6641)/1000</f>
        <v>0</v>
      </c>
      <c r="G6739" s="223">
        <f>G6688*'Usages mobilité'!$BG45*(1+'Usages mobilité'!$BH45)^(G$6641-$D$6641)/1000</f>
        <v>0</v>
      </c>
      <c r="H6739" s="223">
        <f>H6688*'Usages mobilité'!$BG45*(1+'Usages mobilité'!$BH45)^(H$6641-$D$6641)/1000</f>
        <v>0</v>
      </c>
      <c r="I6739" s="223">
        <f>I6688*'Usages mobilité'!$BG45*(1+'Usages mobilité'!$BH45)^(I$6641-$D$6641)/1000</f>
        <v>0</v>
      </c>
      <c r="J6739" s="223">
        <f>J6688*'Usages mobilité'!$BG45*(1+'Usages mobilité'!$BH45)^(J$6641-$D$6641)/1000</f>
        <v>0</v>
      </c>
      <c r="K6739" s="223">
        <f>K6688*'Usages mobilité'!$BG45*(1+'Usages mobilité'!$BH45)^(K$6641-$D$6641)/1000</f>
        <v>0</v>
      </c>
      <c r="L6739" s="223">
        <f>L6688*'Usages mobilité'!$BG45*(1+'Usages mobilité'!$BH45)^(L$6641-$D$6641)/1000</f>
        <v>0</v>
      </c>
      <c r="M6739" s="223">
        <f>M6688*'Usages mobilité'!$BG45*(1+'Usages mobilité'!$BH45)^(M$6641-$D$6641)/1000</f>
        <v>0</v>
      </c>
      <c r="N6739" s="223">
        <f>N6688*'Usages mobilité'!$BG45*(1+'Usages mobilité'!$BH45)^(N$6641-$D$6641)/1000</f>
        <v>0</v>
      </c>
      <c r="O6739" s="223">
        <f>O6688*'Usages mobilité'!$BG45*(1+'Usages mobilité'!$BH45)^(O$6641-$D$6641)/1000</f>
        <v>0</v>
      </c>
      <c r="P6739" s="223">
        <f>P6688*'Usages mobilité'!$BG45*(1+'Usages mobilité'!$BH45)^(P$6641-$D$6641)/1000</f>
        <v>0</v>
      </c>
      <c r="Q6739" s="223">
        <f>Q6688*'Usages mobilité'!$BG45*(1+'Usages mobilité'!$BH45)^(Q$6641-$D$6641)/1000</f>
        <v>0</v>
      </c>
      <c r="R6739" s="223">
        <f>R6688*'Usages mobilité'!$BG45*(1+'Usages mobilité'!$BH45)^(R$6641-$D$6641)/1000</f>
        <v>0</v>
      </c>
    </row>
    <row r="6740" spans="1:18" hidden="1" outlineLevel="2" x14ac:dyDescent="0.25">
      <c r="A6740" s="222" t="str">
        <f>'Usages mobilité'!A46</f>
        <v>Usage mobilité n°43</v>
      </c>
      <c r="B6740" s="222" t="s">
        <v>645</v>
      </c>
      <c r="C6740" s="222"/>
      <c r="D6740" s="223">
        <f>D6689*'Usages mobilité'!$BG46*(1+'Usages mobilité'!$BH46)^(D$6641-$D$6641)/1000</f>
        <v>0</v>
      </c>
      <c r="E6740" s="223">
        <f>E6689*'Usages mobilité'!$BG46*(1+'Usages mobilité'!$BH46)^(E$6641-$D$6641)/1000</f>
        <v>0</v>
      </c>
      <c r="F6740" s="223">
        <f>F6689*'Usages mobilité'!$BG46*(1+'Usages mobilité'!$BH46)^(F$6641-$D$6641)/1000</f>
        <v>0</v>
      </c>
      <c r="G6740" s="223">
        <f>G6689*'Usages mobilité'!$BG46*(1+'Usages mobilité'!$BH46)^(G$6641-$D$6641)/1000</f>
        <v>0</v>
      </c>
      <c r="H6740" s="223">
        <f>H6689*'Usages mobilité'!$BG46*(1+'Usages mobilité'!$BH46)^(H$6641-$D$6641)/1000</f>
        <v>0</v>
      </c>
      <c r="I6740" s="223">
        <f>I6689*'Usages mobilité'!$BG46*(1+'Usages mobilité'!$BH46)^(I$6641-$D$6641)/1000</f>
        <v>0</v>
      </c>
      <c r="J6740" s="223">
        <f>J6689*'Usages mobilité'!$BG46*(1+'Usages mobilité'!$BH46)^(J$6641-$D$6641)/1000</f>
        <v>0</v>
      </c>
      <c r="K6740" s="223">
        <f>K6689*'Usages mobilité'!$BG46*(1+'Usages mobilité'!$BH46)^(K$6641-$D$6641)/1000</f>
        <v>0</v>
      </c>
      <c r="L6740" s="223">
        <f>L6689*'Usages mobilité'!$BG46*(1+'Usages mobilité'!$BH46)^(L$6641-$D$6641)/1000</f>
        <v>0</v>
      </c>
      <c r="M6740" s="223">
        <f>M6689*'Usages mobilité'!$BG46*(1+'Usages mobilité'!$BH46)^(M$6641-$D$6641)/1000</f>
        <v>0</v>
      </c>
      <c r="N6740" s="223">
        <f>N6689*'Usages mobilité'!$BG46*(1+'Usages mobilité'!$BH46)^(N$6641-$D$6641)/1000</f>
        <v>0</v>
      </c>
      <c r="O6740" s="223">
        <f>O6689*'Usages mobilité'!$BG46*(1+'Usages mobilité'!$BH46)^(O$6641-$D$6641)/1000</f>
        <v>0</v>
      </c>
      <c r="P6740" s="223">
        <f>P6689*'Usages mobilité'!$BG46*(1+'Usages mobilité'!$BH46)^(P$6641-$D$6641)/1000</f>
        <v>0</v>
      </c>
      <c r="Q6740" s="223">
        <f>Q6689*'Usages mobilité'!$BG46*(1+'Usages mobilité'!$BH46)^(Q$6641-$D$6641)/1000</f>
        <v>0</v>
      </c>
      <c r="R6740" s="223">
        <f>R6689*'Usages mobilité'!$BG46*(1+'Usages mobilité'!$BH46)^(R$6641-$D$6641)/1000</f>
        <v>0</v>
      </c>
    </row>
    <row r="6741" spans="1:18" hidden="1" outlineLevel="2" x14ac:dyDescent="0.25">
      <c r="A6741" s="222" t="str">
        <f>'Usages mobilité'!A47</f>
        <v>Usage mobilité n°44</v>
      </c>
      <c r="B6741" s="222" t="s">
        <v>645</v>
      </c>
      <c r="C6741" s="222"/>
      <c r="D6741" s="223">
        <f>D6690*'Usages mobilité'!$BG47*(1+'Usages mobilité'!$BH47)^(D$6641-$D$6641)/1000</f>
        <v>0</v>
      </c>
      <c r="E6741" s="223">
        <f>E6690*'Usages mobilité'!$BG47*(1+'Usages mobilité'!$BH47)^(E$6641-$D$6641)/1000</f>
        <v>0</v>
      </c>
      <c r="F6741" s="223">
        <f>F6690*'Usages mobilité'!$BG47*(1+'Usages mobilité'!$BH47)^(F$6641-$D$6641)/1000</f>
        <v>0</v>
      </c>
      <c r="G6741" s="223">
        <f>G6690*'Usages mobilité'!$BG47*(1+'Usages mobilité'!$BH47)^(G$6641-$D$6641)/1000</f>
        <v>0</v>
      </c>
      <c r="H6741" s="223">
        <f>H6690*'Usages mobilité'!$BG47*(1+'Usages mobilité'!$BH47)^(H$6641-$D$6641)/1000</f>
        <v>0</v>
      </c>
      <c r="I6741" s="223">
        <f>I6690*'Usages mobilité'!$BG47*(1+'Usages mobilité'!$BH47)^(I$6641-$D$6641)/1000</f>
        <v>0</v>
      </c>
      <c r="J6741" s="223">
        <f>J6690*'Usages mobilité'!$BG47*(1+'Usages mobilité'!$BH47)^(J$6641-$D$6641)/1000</f>
        <v>0</v>
      </c>
      <c r="K6741" s="223">
        <f>K6690*'Usages mobilité'!$BG47*(1+'Usages mobilité'!$BH47)^(K$6641-$D$6641)/1000</f>
        <v>0</v>
      </c>
      <c r="L6741" s="223">
        <f>L6690*'Usages mobilité'!$BG47*(1+'Usages mobilité'!$BH47)^(L$6641-$D$6641)/1000</f>
        <v>0</v>
      </c>
      <c r="M6741" s="223">
        <f>M6690*'Usages mobilité'!$BG47*(1+'Usages mobilité'!$BH47)^(M$6641-$D$6641)/1000</f>
        <v>0</v>
      </c>
      <c r="N6741" s="223">
        <f>N6690*'Usages mobilité'!$BG47*(1+'Usages mobilité'!$BH47)^(N$6641-$D$6641)/1000</f>
        <v>0</v>
      </c>
      <c r="O6741" s="223">
        <f>O6690*'Usages mobilité'!$BG47*(1+'Usages mobilité'!$BH47)^(O$6641-$D$6641)/1000</f>
        <v>0</v>
      </c>
      <c r="P6741" s="223">
        <f>P6690*'Usages mobilité'!$BG47*(1+'Usages mobilité'!$BH47)^(P$6641-$D$6641)/1000</f>
        <v>0</v>
      </c>
      <c r="Q6741" s="223">
        <f>Q6690*'Usages mobilité'!$BG47*(1+'Usages mobilité'!$BH47)^(Q$6641-$D$6641)/1000</f>
        <v>0</v>
      </c>
      <c r="R6741" s="223">
        <f>R6690*'Usages mobilité'!$BG47*(1+'Usages mobilité'!$BH47)^(R$6641-$D$6641)/1000</f>
        <v>0</v>
      </c>
    </row>
    <row r="6742" spans="1:18" hidden="1" outlineLevel="2" x14ac:dyDescent="0.25">
      <c r="A6742" s="222" t="str">
        <f>'Usages mobilité'!A48</f>
        <v>Usage mobilité n°45</v>
      </c>
      <c r="B6742" s="222" t="s">
        <v>645</v>
      </c>
      <c r="C6742" s="222"/>
      <c r="D6742" s="223">
        <f>D6691*'Usages mobilité'!$BG48*(1+'Usages mobilité'!$BH48)^(D$6641-$D$6641)/1000</f>
        <v>0</v>
      </c>
      <c r="E6742" s="223">
        <f>E6691*'Usages mobilité'!$BG48*(1+'Usages mobilité'!$BH48)^(E$6641-$D$6641)/1000</f>
        <v>0</v>
      </c>
      <c r="F6742" s="223">
        <f>F6691*'Usages mobilité'!$BG48*(1+'Usages mobilité'!$BH48)^(F$6641-$D$6641)/1000</f>
        <v>0</v>
      </c>
      <c r="G6742" s="223">
        <f>G6691*'Usages mobilité'!$BG48*(1+'Usages mobilité'!$BH48)^(G$6641-$D$6641)/1000</f>
        <v>0</v>
      </c>
      <c r="H6742" s="223">
        <f>H6691*'Usages mobilité'!$BG48*(1+'Usages mobilité'!$BH48)^(H$6641-$D$6641)/1000</f>
        <v>0</v>
      </c>
      <c r="I6742" s="223">
        <f>I6691*'Usages mobilité'!$BG48*(1+'Usages mobilité'!$BH48)^(I$6641-$D$6641)/1000</f>
        <v>0</v>
      </c>
      <c r="J6742" s="223">
        <f>J6691*'Usages mobilité'!$BG48*(1+'Usages mobilité'!$BH48)^(J$6641-$D$6641)/1000</f>
        <v>0</v>
      </c>
      <c r="K6742" s="223">
        <f>K6691*'Usages mobilité'!$BG48*(1+'Usages mobilité'!$BH48)^(K$6641-$D$6641)/1000</f>
        <v>0</v>
      </c>
      <c r="L6742" s="223">
        <f>L6691*'Usages mobilité'!$BG48*(1+'Usages mobilité'!$BH48)^(L$6641-$D$6641)/1000</f>
        <v>0</v>
      </c>
      <c r="M6742" s="223">
        <f>M6691*'Usages mobilité'!$BG48*(1+'Usages mobilité'!$BH48)^(M$6641-$D$6641)/1000</f>
        <v>0</v>
      </c>
      <c r="N6742" s="223">
        <f>N6691*'Usages mobilité'!$BG48*(1+'Usages mobilité'!$BH48)^(N$6641-$D$6641)/1000</f>
        <v>0</v>
      </c>
      <c r="O6742" s="223">
        <f>O6691*'Usages mobilité'!$BG48*(1+'Usages mobilité'!$BH48)^(O$6641-$D$6641)/1000</f>
        <v>0</v>
      </c>
      <c r="P6742" s="223">
        <f>P6691*'Usages mobilité'!$BG48*(1+'Usages mobilité'!$BH48)^(P$6641-$D$6641)/1000</f>
        <v>0</v>
      </c>
      <c r="Q6742" s="223">
        <f>Q6691*'Usages mobilité'!$BG48*(1+'Usages mobilité'!$BH48)^(Q$6641-$D$6641)/1000</f>
        <v>0</v>
      </c>
      <c r="R6742" s="223">
        <f>R6691*'Usages mobilité'!$BG48*(1+'Usages mobilité'!$BH48)^(R$6641-$D$6641)/1000</f>
        <v>0</v>
      </c>
    </row>
    <row r="6743" spans="1:18" hidden="1" outlineLevel="2" x14ac:dyDescent="0.25">
      <c r="A6743" s="222" t="str">
        <f>'Usages mobilité'!A49</f>
        <v>Usage mobilité n°46</v>
      </c>
      <c r="B6743" s="222" t="s">
        <v>645</v>
      </c>
      <c r="C6743" s="222"/>
      <c r="D6743" s="223">
        <f>D6692*'Usages mobilité'!$BG49*(1+'Usages mobilité'!$BH49)^(D$6641-$D$6641)/1000</f>
        <v>0</v>
      </c>
      <c r="E6743" s="223">
        <f>E6692*'Usages mobilité'!$BG49*(1+'Usages mobilité'!$BH49)^(E$6641-$D$6641)/1000</f>
        <v>0</v>
      </c>
      <c r="F6743" s="223">
        <f>F6692*'Usages mobilité'!$BG49*(1+'Usages mobilité'!$BH49)^(F$6641-$D$6641)/1000</f>
        <v>0</v>
      </c>
      <c r="G6743" s="223">
        <f>G6692*'Usages mobilité'!$BG49*(1+'Usages mobilité'!$BH49)^(G$6641-$D$6641)/1000</f>
        <v>0</v>
      </c>
      <c r="H6743" s="223">
        <f>H6692*'Usages mobilité'!$BG49*(1+'Usages mobilité'!$BH49)^(H$6641-$D$6641)/1000</f>
        <v>0</v>
      </c>
      <c r="I6743" s="223">
        <f>I6692*'Usages mobilité'!$BG49*(1+'Usages mobilité'!$BH49)^(I$6641-$D$6641)/1000</f>
        <v>0</v>
      </c>
      <c r="J6743" s="223">
        <f>J6692*'Usages mobilité'!$BG49*(1+'Usages mobilité'!$BH49)^(J$6641-$D$6641)/1000</f>
        <v>0</v>
      </c>
      <c r="K6743" s="223">
        <f>K6692*'Usages mobilité'!$BG49*(1+'Usages mobilité'!$BH49)^(K$6641-$D$6641)/1000</f>
        <v>0</v>
      </c>
      <c r="L6743" s="223">
        <f>L6692*'Usages mobilité'!$BG49*(1+'Usages mobilité'!$BH49)^(L$6641-$D$6641)/1000</f>
        <v>0</v>
      </c>
      <c r="M6743" s="223">
        <f>M6692*'Usages mobilité'!$BG49*(1+'Usages mobilité'!$BH49)^(M$6641-$D$6641)/1000</f>
        <v>0</v>
      </c>
      <c r="N6743" s="223">
        <f>N6692*'Usages mobilité'!$BG49*(1+'Usages mobilité'!$BH49)^(N$6641-$D$6641)/1000</f>
        <v>0</v>
      </c>
      <c r="O6743" s="223">
        <f>O6692*'Usages mobilité'!$BG49*(1+'Usages mobilité'!$BH49)^(O$6641-$D$6641)/1000</f>
        <v>0</v>
      </c>
      <c r="P6743" s="223">
        <f>P6692*'Usages mobilité'!$BG49*(1+'Usages mobilité'!$BH49)^(P$6641-$D$6641)/1000</f>
        <v>0</v>
      </c>
      <c r="Q6743" s="223">
        <f>Q6692*'Usages mobilité'!$BG49*(1+'Usages mobilité'!$BH49)^(Q$6641-$D$6641)/1000</f>
        <v>0</v>
      </c>
      <c r="R6743" s="223">
        <f>R6692*'Usages mobilité'!$BG49*(1+'Usages mobilité'!$BH49)^(R$6641-$D$6641)/1000</f>
        <v>0</v>
      </c>
    </row>
    <row r="6744" spans="1:18" hidden="1" outlineLevel="2" x14ac:dyDescent="0.25">
      <c r="A6744" s="222" t="str">
        <f>'Usages mobilité'!A50</f>
        <v>Usage mobilité n°47</v>
      </c>
      <c r="B6744" s="222" t="s">
        <v>645</v>
      </c>
      <c r="C6744" s="222"/>
      <c r="D6744" s="223">
        <f>D6693*'Usages mobilité'!$BG50*(1+'Usages mobilité'!$BH50)^(D$6641-$D$6641)/1000</f>
        <v>0</v>
      </c>
      <c r="E6744" s="223">
        <f>E6693*'Usages mobilité'!$BG50*(1+'Usages mobilité'!$BH50)^(E$6641-$D$6641)/1000</f>
        <v>0</v>
      </c>
      <c r="F6744" s="223">
        <f>F6693*'Usages mobilité'!$BG50*(1+'Usages mobilité'!$BH50)^(F$6641-$D$6641)/1000</f>
        <v>0</v>
      </c>
      <c r="G6744" s="223">
        <f>G6693*'Usages mobilité'!$BG50*(1+'Usages mobilité'!$BH50)^(G$6641-$D$6641)/1000</f>
        <v>0</v>
      </c>
      <c r="H6744" s="223">
        <f>H6693*'Usages mobilité'!$BG50*(1+'Usages mobilité'!$BH50)^(H$6641-$D$6641)/1000</f>
        <v>0</v>
      </c>
      <c r="I6744" s="223">
        <f>I6693*'Usages mobilité'!$BG50*(1+'Usages mobilité'!$BH50)^(I$6641-$D$6641)/1000</f>
        <v>0</v>
      </c>
      <c r="J6744" s="223">
        <f>J6693*'Usages mobilité'!$BG50*(1+'Usages mobilité'!$BH50)^(J$6641-$D$6641)/1000</f>
        <v>0</v>
      </c>
      <c r="K6744" s="223">
        <f>K6693*'Usages mobilité'!$BG50*(1+'Usages mobilité'!$BH50)^(K$6641-$D$6641)/1000</f>
        <v>0</v>
      </c>
      <c r="L6744" s="223">
        <f>L6693*'Usages mobilité'!$BG50*(1+'Usages mobilité'!$BH50)^(L$6641-$D$6641)/1000</f>
        <v>0</v>
      </c>
      <c r="M6744" s="223">
        <f>M6693*'Usages mobilité'!$BG50*(1+'Usages mobilité'!$BH50)^(M$6641-$D$6641)/1000</f>
        <v>0</v>
      </c>
      <c r="N6744" s="223">
        <f>N6693*'Usages mobilité'!$BG50*(1+'Usages mobilité'!$BH50)^(N$6641-$D$6641)/1000</f>
        <v>0</v>
      </c>
      <c r="O6744" s="223">
        <f>O6693*'Usages mobilité'!$BG50*(1+'Usages mobilité'!$BH50)^(O$6641-$D$6641)/1000</f>
        <v>0</v>
      </c>
      <c r="P6744" s="223">
        <f>P6693*'Usages mobilité'!$BG50*(1+'Usages mobilité'!$BH50)^(P$6641-$D$6641)/1000</f>
        <v>0</v>
      </c>
      <c r="Q6744" s="223">
        <f>Q6693*'Usages mobilité'!$BG50*(1+'Usages mobilité'!$BH50)^(Q$6641-$D$6641)/1000</f>
        <v>0</v>
      </c>
      <c r="R6744" s="223">
        <f>R6693*'Usages mobilité'!$BG50*(1+'Usages mobilité'!$BH50)^(R$6641-$D$6641)/1000</f>
        <v>0</v>
      </c>
    </row>
    <row r="6745" spans="1:18" hidden="1" outlineLevel="2" x14ac:dyDescent="0.25">
      <c r="A6745" s="222" t="str">
        <f>'Usages mobilité'!A51</f>
        <v>Usage mobilité n°48</v>
      </c>
      <c r="B6745" s="222" t="s">
        <v>645</v>
      </c>
      <c r="C6745" s="222"/>
      <c r="D6745" s="223">
        <f>D6694*'Usages mobilité'!$BG51*(1+'Usages mobilité'!$BH51)^(D$6641-$D$6641)/1000</f>
        <v>0</v>
      </c>
      <c r="E6745" s="223">
        <f>E6694*'Usages mobilité'!$BG51*(1+'Usages mobilité'!$BH51)^(E$6641-$D$6641)/1000</f>
        <v>0</v>
      </c>
      <c r="F6745" s="223">
        <f>F6694*'Usages mobilité'!$BG51*(1+'Usages mobilité'!$BH51)^(F$6641-$D$6641)/1000</f>
        <v>0</v>
      </c>
      <c r="G6745" s="223">
        <f>G6694*'Usages mobilité'!$BG51*(1+'Usages mobilité'!$BH51)^(G$6641-$D$6641)/1000</f>
        <v>0</v>
      </c>
      <c r="H6745" s="223">
        <f>H6694*'Usages mobilité'!$BG51*(1+'Usages mobilité'!$BH51)^(H$6641-$D$6641)/1000</f>
        <v>0</v>
      </c>
      <c r="I6745" s="223">
        <f>I6694*'Usages mobilité'!$BG51*(1+'Usages mobilité'!$BH51)^(I$6641-$D$6641)/1000</f>
        <v>0</v>
      </c>
      <c r="J6745" s="223">
        <f>J6694*'Usages mobilité'!$BG51*(1+'Usages mobilité'!$BH51)^(J$6641-$D$6641)/1000</f>
        <v>0</v>
      </c>
      <c r="K6745" s="223">
        <f>K6694*'Usages mobilité'!$BG51*(1+'Usages mobilité'!$BH51)^(K$6641-$D$6641)/1000</f>
        <v>0</v>
      </c>
      <c r="L6745" s="223">
        <f>L6694*'Usages mobilité'!$BG51*(1+'Usages mobilité'!$BH51)^(L$6641-$D$6641)/1000</f>
        <v>0</v>
      </c>
      <c r="M6745" s="223">
        <f>M6694*'Usages mobilité'!$BG51*(1+'Usages mobilité'!$BH51)^(M$6641-$D$6641)/1000</f>
        <v>0</v>
      </c>
      <c r="N6745" s="223">
        <f>N6694*'Usages mobilité'!$BG51*(1+'Usages mobilité'!$BH51)^(N$6641-$D$6641)/1000</f>
        <v>0</v>
      </c>
      <c r="O6745" s="223">
        <f>O6694*'Usages mobilité'!$BG51*(1+'Usages mobilité'!$BH51)^(O$6641-$D$6641)/1000</f>
        <v>0</v>
      </c>
      <c r="P6745" s="223">
        <f>P6694*'Usages mobilité'!$BG51*(1+'Usages mobilité'!$BH51)^(P$6641-$D$6641)/1000</f>
        <v>0</v>
      </c>
      <c r="Q6745" s="223">
        <f>Q6694*'Usages mobilité'!$BG51*(1+'Usages mobilité'!$BH51)^(Q$6641-$D$6641)/1000</f>
        <v>0</v>
      </c>
      <c r="R6745" s="223">
        <f>R6694*'Usages mobilité'!$BG51*(1+'Usages mobilité'!$BH51)^(R$6641-$D$6641)/1000</f>
        <v>0</v>
      </c>
    </row>
    <row r="6746" spans="1:18" hidden="1" outlineLevel="2" x14ac:dyDescent="0.25">
      <c r="A6746" s="222" t="str">
        <f>'Usages mobilité'!A52</f>
        <v>Usage mobilité n°49</v>
      </c>
      <c r="B6746" s="222" t="s">
        <v>645</v>
      </c>
      <c r="C6746" s="222"/>
      <c r="D6746" s="223">
        <f>D6695*'Usages mobilité'!$BG52*(1+'Usages mobilité'!$BH52)^(D$6641-$D$6641)/1000</f>
        <v>0</v>
      </c>
      <c r="E6746" s="223">
        <f>E6695*'Usages mobilité'!$BG52*(1+'Usages mobilité'!$BH52)^(E$6641-$D$6641)/1000</f>
        <v>0</v>
      </c>
      <c r="F6746" s="223">
        <f>F6695*'Usages mobilité'!$BG52*(1+'Usages mobilité'!$BH52)^(F$6641-$D$6641)/1000</f>
        <v>0</v>
      </c>
      <c r="G6746" s="223">
        <f>G6695*'Usages mobilité'!$BG52*(1+'Usages mobilité'!$BH52)^(G$6641-$D$6641)/1000</f>
        <v>0</v>
      </c>
      <c r="H6746" s="223">
        <f>H6695*'Usages mobilité'!$BG52*(1+'Usages mobilité'!$BH52)^(H$6641-$D$6641)/1000</f>
        <v>0</v>
      </c>
      <c r="I6746" s="223">
        <f>I6695*'Usages mobilité'!$BG52*(1+'Usages mobilité'!$BH52)^(I$6641-$D$6641)/1000</f>
        <v>0</v>
      </c>
      <c r="J6746" s="223">
        <f>J6695*'Usages mobilité'!$BG52*(1+'Usages mobilité'!$BH52)^(J$6641-$D$6641)/1000</f>
        <v>0</v>
      </c>
      <c r="K6746" s="223">
        <f>K6695*'Usages mobilité'!$BG52*(1+'Usages mobilité'!$BH52)^(K$6641-$D$6641)/1000</f>
        <v>0</v>
      </c>
      <c r="L6746" s="223">
        <f>L6695*'Usages mobilité'!$BG52*(1+'Usages mobilité'!$BH52)^(L$6641-$D$6641)/1000</f>
        <v>0</v>
      </c>
      <c r="M6746" s="223">
        <f>M6695*'Usages mobilité'!$BG52*(1+'Usages mobilité'!$BH52)^(M$6641-$D$6641)/1000</f>
        <v>0</v>
      </c>
      <c r="N6746" s="223">
        <f>N6695*'Usages mobilité'!$BG52*(1+'Usages mobilité'!$BH52)^(N$6641-$D$6641)/1000</f>
        <v>0</v>
      </c>
      <c r="O6746" s="223">
        <f>O6695*'Usages mobilité'!$BG52*(1+'Usages mobilité'!$BH52)^(O$6641-$D$6641)/1000</f>
        <v>0</v>
      </c>
      <c r="P6746" s="223">
        <f>P6695*'Usages mobilité'!$BG52*(1+'Usages mobilité'!$BH52)^(P$6641-$D$6641)/1000</f>
        <v>0</v>
      </c>
      <c r="Q6746" s="223">
        <f>Q6695*'Usages mobilité'!$BG52*(1+'Usages mobilité'!$BH52)^(Q$6641-$D$6641)/1000</f>
        <v>0</v>
      </c>
      <c r="R6746" s="223">
        <f>R6695*'Usages mobilité'!$BG52*(1+'Usages mobilité'!$BH52)^(R$6641-$D$6641)/1000</f>
        <v>0</v>
      </c>
    </row>
    <row r="6747" spans="1:18" hidden="1" outlineLevel="2" x14ac:dyDescent="0.25">
      <c r="A6747" s="222" t="str">
        <f>'Usages mobilité'!A53</f>
        <v>Usage mobilité n°50</v>
      </c>
      <c r="B6747" s="222" t="s">
        <v>645</v>
      </c>
      <c r="C6747" s="222"/>
      <c r="D6747" s="223">
        <f>D6696*'Usages mobilité'!$BG53*(1+'Usages mobilité'!$BH53)^(D$6641-$D$6641)/1000</f>
        <v>0</v>
      </c>
      <c r="E6747" s="223">
        <f>E6696*'Usages mobilité'!$BG53*(1+'Usages mobilité'!$BH53)^(E$6641-$D$6641)/1000</f>
        <v>0</v>
      </c>
      <c r="F6747" s="223">
        <f>F6696*'Usages mobilité'!$BG53*(1+'Usages mobilité'!$BH53)^(F$6641-$D$6641)/1000</f>
        <v>0</v>
      </c>
      <c r="G6747" s="223">
        <f>G6696*'Usages mobilité'!$BG53*(1+'Usages mobilité'!$BH53)^(G$6641-$D$6641)/1000</f>
        <v>0</v>
      </c>
      <c r="H6747" s="223">
        <f>H6696*'Usages mobilité'!$BG53*(1+'Usages mobilité'!$BH53)^(H$6641-$D$6641)/1000</f>
        <v>0</v>
      </c>
      <c r="I6747" s="223">
        <f>I6696*'Usages mobilité'!$BG53*(1+'Usages mobilité'!$BH53)^(I$6641-$D$6641)/1000</f>
        <v>0</v>
      </c>
      <c r="J6747" s="223">
        <f>J6696*'Usages mobilité'!$BG53*(1+'Usages mobilité'!$BH53)^(J$6641-$D$6641)/1000</f>
        <v>0</v>
      </c>
      <c r="K6747" s="223">
        <f>K6696*'Usages mobilité'!$BG53*(1+'Usages mobilité'!$BH53)^(K$6641-$D$6641)/1000</f>
        <v>0</v>
      </c>
      <c r="L6747" s="223">
        <f>L6696*'Usages mobilité'!$BG53*(1+'Usages mobilité'!$BH53)^(L$6641-$D$6641)/1000</f>
        <v>0</v>
      </c>
      <c r="M6747" s="223">
        <f>M6696*'Usages mobilité'!$BG53*(1+'Usages mobilité'!$BH53)^(M$6641-$D$6641)/1000</f>
        <v>0</v>
      </c>
      <c r="N6747" s="223">
        <f>N6696*'Usages mobilité'!$BG53*(1+'Usages mobilité'!$BH53)^(N$6641-$D$6641)/1000</f>
        <v>0</v>
      </c>
      <c r="O6747" s="223">
        <f>O6696*'Usages mobilité'!$BG53*(1+'Usages mobilité'!$BH53)^(O$6641-$D$6641)/1000</f>
        <v>0</v>
      </c>
      <c r="P6747" s="223">
        <f>P6696*'Usages mobilité'!$BG53*(1+'Usages mobilité'!$BH53)^(P$6641-$D$6641)/1000</f>
        <v>0</v>
      </c>
      <c r="Q6747" s="223">
        <f>Q6696*'Usages mobilité'!$BG53*(1+'Usages mobilité'!$BH53)^(Q$6641-$D$6641)/1000</f>
        <v>0</v>
      </c>
      <c r="R6747" s="223">
        <f>R6696*'Usages mobilité'!$BG53*(1+'Usages mobilité'!$BH53)^(R$6641-$D$6641)/1000</f>
        <v>0</v>
      </c>
    </row>
    <row r="6748" spans="1:18" hidden="1" outlineLevel="1" collapsed="1" x14ac:dyDescent="0.25">
      <c r="A6748" s="222" t="s">
        <v>657</v>
      </c>
      <c r="B6748" s="222"/>
      <c r="C6748" s="222"/>
      <c r="D6748" s="223">
        <f t="shared" ref="D6748:R6748" si="591">SUM(D6698:D6747)</f>
        <v>0</v>
      </c>
      <c r="E6748" s="223">
        <f t="shared" si="591"/>
        <v>0</v>
      </c>
      <c r="F6748" s="223">
        <f t="shared" si="591"/>
        <v>0</v>
      </c>
      <c r="G6748" s="223">
        <f t="shared" si="591"/>
        <v>0</v>
      </c>
      <c r="H6748" s="223">
        <f t="shared" si="591"/>
        <v>0</v>
      </c>
      <c r="I6748" s="223">
        <f t="shared" si="591"/>
        <v>0</v>
      </c>
      <c r="J6748" s="223">
        <f t="shared" si="591"/>
        <v>0</v>
      </c>
      <c r="K6748" s="223">
        <f t="shared" si="591"/>
        <v>0</v>
      </c>
      <c r="L6748" s="223">
        <f t="shared" si="591"/>
        <v>0</v>
      </c>
      <c r="M6748" s="223">
        <f t="shared" si="591"/>
        <v>0</v>
      </c>
      <c r="N6748" s="223">
        <f t="shared" si="591"/>
        <v>0</v>
      </c>
      <c r="O6748" s="223">
        <f t="shared" si="591"/>
        <v>0</v>
      </c>
      <c r="P6748" s="223">
        <f t="shared" si="591"/>
        <v>0</v>
      </c>
      <c r="Q6748" s="223">
        <f t="shared" si="591"/>
        <v>0</v>
      </c>
      <c r="R6748" s="223">
        <f t="shared" si="591"/>
        <v>0</v>
      </c>
    </row>
    <row r="6749" spans="1:18" hidden="1" outlineLevel="1" x14ac:dyDescent="0.25">
      <c r="A6749" s="53" t="s">
        <v>652</v>
      </c>
      <c r="B6749" s="53"/>
      <c r="C6749" s="53"/>
      <c r="D6749" s="244"/>
      <c r="E6749" s="244"/>
      <c r="F6749" s="244"/>
      <c r="G6749" s="244"/>
      <c r="H6749" s="244"/>
      <c r="I6749" s="244"/>
      <c r="J6749" s="244"/>
      <c r="K6749" s="244"/>
      <c r="L6749" s="244"/>
      <c r="M6749" s="244"/>
      <c r="N6749" s="244"/>
      <c r="O6749" s="244"/>
      <c r="P6749" s="244"/>
      <c r="Q6749" s="244"/>
      <c r="R6749" s="244"/>
    </row>
    <row r="6750" spans="1:18" hidden="1" outlineLevel="1" x14ac:dyDescent="0.25">
      <c r="A6750" s="53" t="s">
        <v>658</v>
      </c>
      <c r="B6750" s="53"/>
      <c r="C6750" s="53"/>
      <c r="D6750" s="244"/>
      <c r="E6750" s="244"/>
      <c r="F6750" s="244"/>
      <c r="G6750" s="244"/>
      <c r="H6750" s="244"/>
      <c r="I6750" s="244"/>
      <c r="J6750" s="244"/>
      <c r="K6750" s="244"/>
      <c r="L6750" s="244"/>
      <c r="M6750" s="244"/>
      <c r="N6750" s="244"/>
      <c r="O6750" s="244"/>
      <c r="P6750" s="244"/>
      <c r="Q6750" s="244"/>
      <c r="R6750" s="244"/>
    </row>
    <row r="6751" spans="1:18" hidden="1" outlineLevel="1" x14ac:dyDescent="0.25">
      <c r="A6751" s="53" t="s">
        <v>40</v>
      </c>
      <c r="B6751" s="53"/>
      <c r="C6751" s="53"/>
      <c r="D6751" s="223">
        <f t="shared" ref="D6751:R6751" si="592">D6748+D6750</f>
        <v>0</v>
      </c>
      <c r="E6751" s="223">
        <f t="shared" si="592"/>
        <v>0</v>
      </c>
      <c r="F6751" s="223">
        <f t="shared" si="592"/>
        <v>0</v>
      </c>
      <c r="G6751" s="223">
        <f t="shared" si="592"/>
        <v>0</v>
      </c>
      <c r="H6751" s="223">
        <f t="shared" si="592"/>
        <v>0</v>
      </c>
      <c r="I6751" s="223">
        <f t="shared" si="592"/>
        <v>0</v>
      </c>
      <c r="J6751" s="223">
        <f t="shared" si="592"/>
        <v>0</v>
      </c>
      <c r="K6751" s="223">
        <f t="shared" si="592"/>
        <v>0</v>
      </c>
      <c r="L6751" s="223">
        <f t="shared" si="592"/>
        <v>0</v>
      </c>
      <c r="M6751" s="223">
        <f t="shared" si="592"/>
        <v>0</v>
      </c>
      <c r="N6751" s="223">
        <f t="shared" si="592"/>
        <v>0</v>
      </c>
      <c r="O6751" s="223">
        <f t="shared" si="592"/>
        <v>0</v>
      </c>
      <c r="P6751" s="223">
        <f t="shared" si="592"/>
        <v>0</v>
      </c>
      <c r="Q6751" s="223">
        <f t="shared" si="592"/>
        <v>0</v>
      </c>
      <c r="R6751" s="223">
        <f t="shared" si="592"/>
        <v>0</v>
      </c>
    </row>
    <row r="6752" spans="1:18" hidden="1" outlineLevel="1" x14ac:dyDescent="0.25"/>
    <row r="6753" spans="1:18" hidden="1" outlineLevel="1" x14ac:dyDescent="0.25">
      <c r="A6753" s="274" t="s">
        <v>0</v>
      </c>
      <c r="B6753" s="225" t="s">
        <v>16</v>
      </c>
      <c r="C6753" s="53"/>
      <c r="D6753" s="244">
        <v>10000</v>
      </c>
      <c r="E6753" s="244"/>
      <c r="F6753" s="244"/>
      <c r="G6753" s="244"/>
      <c r="H6753" s="244"/>
      <c r="I6753" s="244"/>
      <c r="J6753" s="244"/>
      <c r="K6753" s="244"/>
      <c r="L6753" s="244"/>
      <c r="M6753" s="244"/>
      <c r="N6753" s="244"/>
      <c r="O6753" s="244"/>
      <c r="P6753" s="244"/>
      <c r="Q6753" s="244"/>
      <c r="R6753" s="244"/>
    </row>
    <row r="6754" spans="1:18" hidden="1" outlineLevel="1" x14ac:dyDescent="0.25">
      <c r="A6754" s="274"/>
      <c r="B6754" s="226" t="s">
        <v>42</v>
      </c>
      <c r="C6754" s="222"/>
      <c r="D6754" s="223">
        <f>IF($B6638&lt;&gt;"",D6753*(VLOOKUP($B6638,Distribution!$H4:$Y53,18)*(1+VLOOKUP($B6638,Distribution!$H4:$Z53,19))^(D6641-$D6641))/1000,0)</f>
        <v>0</v>
      </c>
      <c r="E6754" s="223">
        <f>IF($B6638&lt;&gt;"",E6753*(VLOOKUP($B6638,Distribution!$H4:$Y53,18)*(1+VLOOKUP($B6638,Distribution!$H4:$Z53,19))^(E6641-$D6641))/1000,0)</f>
        <v>0</v>
      </c>
      <c r="F6754" s="223">
        <f>IF($B6638&lt;&gt;"",F6753*(VLOOKUP($B6638,Distribution!$H4:$Y53,18)*(1+VLOOKUP($B6638,Distribution!$H4:$Z53,19))^(F6641-$D6641))/1000,0)</f>
        <v>0</v>
      </c>
      <c r="G6754" s="223">
        <f>IF($B6638&lt;&gt;"",G6753*(VLOOKUP($B6638,Distribution!$H4:$Y53,18)*(1+VLOOKUP($B6638,Distribution!$H4:$Z53,19))^(G6641-$D6641))/1000,0)</f>
        <v>0</v>
      </c>
      <c r="H6754" s="223">
        <f>IF($B6638&lt;&gt;"",H6753*(VLOOKUP($B6638,Distribution!$H4:$Y53,18)*(1+VLOOKUP($B6638,Distribution!$H4:$Z53,19))^(H6641-$D6641))/1000,0)</f>
        <v>0</v>
      </c>
      <c r="I6754" s="223">
        <f>IF($B6638&lt;&gt;"",I6753*(VLOOKUP($B6638,Distribution!$H4:$Y53,18)*(1+VLOOKUP($B6638,Distribution!$H4:$Z53,19))^(I6641-$D6641))/1000,0)</f>
        <v>0</v>
      </c>
      <c r="J6754" s="223">
        <f>IF($B6638&lt;&gt;"",J6753*(VLOOKUP($B6638,Distribution!$H4:$Y53,18)*(1+VLOOKUP($B6638,Distribution!$H4:$Z53,19))^(J6641-$D6641))/1000,0)</f>
        <v>0</v>
      </c>
      <c r="K6754" s="223">
        <f>IF($B6638&lt;&gt;"",K6753*(VLOOKUP($B6638,Distribution!$H4:$Y53,18)*(1+VLOOKUP($B6638,Distribution!$H4:$Z53,19))^(K6641-$D6641))/1000,0)</f>
        <v>0</v>
      </c>
      <c r="L6754" s="223">
        <f>IF($B6638&lt;&gt;"",L6753*(VLOOKUP($B6638,Distribution!$H4:$Y53,18)*(1+VLOOKUP($B6638,Distribution!$H4:$Z53,19))^(L6641-$D6641))/1000,0)</f>
        <v>0</v>
      </c>
      <c r="M6754" s="223">
        <f>IF($B6638&lt;&gt;"",M6753*(VLOOKUP($B6638,Distribution!$H4:$Y53,18)*(1+VLOOKUP($B6638,Distribution!$H4:$Z53,19))^(M6641-$D6641))/1000,0)</f>
        <v>0</v>
      </c>
      <c r="N6754" s="223">
        <f>IF($B6638&lt;&gt;"",N6753*(VLOOKUP($B6638,Distribution!$H4:$Y53,18)*(1+VLOOKUP($B6638,Distribution!$H4:$Z53,19))^(N6641-$D6641))/1000,0)</f>
        <v>0</v>
      </c>
      <c r="O6754" s="223">
        <f>IF($B6638&lt;&gt;"",O6753*(VLOOKUP($B6638,Distribution!$H4:$Y53,18)*(1+VLOOKUP($B6638,Distribution!$H4:$Z53,19))^(O6641-$D6641))/1000,0)</f>
        <v>0</v>
      </c>
      <c r="P6754" s="223">
        <f>IF($B6638&lt;&gt;"",P6753*(VLOOKUP($B6638,Distribution!$H4:$Y53,18)*(1+VLOOKUP($B6638,Distribution!$H4:$Z53,19))^(P6641-$D6641))/1000,0)</f>
        <v>0</v>
      </c>
      <c r="Q6754" s="223">
        <f>IF($B6638&lt;&gt;"",Q6753*(VLOOKUP($B6638,Distribution!$H4:$Y53,18)*(1+VLOOKUP($B6638,Distribution!$H4:$Z53,19))^(Q6641-$D6641))/1000,0)</f>
        <v>0</v>
      </c>
      <c r="R6754" s="223">
        <f>IF($B6638&lt;&gt;"",R6753*(VLOOKUP($B6638,Distribution!$H4:$Y53,18)*(1+VLOOKUP($B6638,Distribution!$H4:$Z53,19))^(R6641-$D6641))/1000,0)</f>
        <v>0</v>
      </c>
    </row>
    <row r="6755" spans="1:18" hidden="1" outlineLevel="1" x14ac:dyDescent="0.25">
      <c r="A6755" s="274" t="s">
        <v>15</v>
      </c>
      <c r="B6755" s="225" t="s">
        <v>679</v>
      </c>
      <c r="C6755" s="53"/>
      <c r="D6755" s="244"/>
      <c r="E6755" s="244"/>
      <c r="F6755" s="244"/>
      <c r="G6755" s="244"/>
      <c r="H6755" s="244"/>
      <c r="I6755" s="244"/>
      <c r="J6755" s="244"/>
      <c r="K6755" s="244"/>
      <c r="L6755" s="244"/>
      <c r="M6755" s="244"/>
      <c r="N6755" s="244"/>
      <c r="O6755" s="244"/>
      <c r="P6755" s="244"/>
      <c r="Q6755" s="244"/>
      <c r="R6755" s="244"/>
    </row>
    <row r="6756" spans="1:18" hidden="1" outlineLevel="1" x14ac:dyDescent="0.25">
      <c r="A6756" s="274"/>
      <c r="B6756" s="225" t="s">
        <v>42</v>
      </c>
      <c r="C6756" s="53"/>
      <c r="D6756" s="244"/>
      <c r="E6756" s="244"/>
      <c r="F6756" s="244"/>
      <c r="G6756" s="244"/>
      <c r="H6756" s="244"/>
      <c r="I6756" s="244"/>
      <c r="J6756" s="244"/>
      <c r="K6756" s="244"/>
      <c r="L6756" s="244"/>
      <c r="M6756" s="244"/>
      <c r="N6756" s="244"/>
      <c r="O6756" s="244"/>
      <c r="P6756" s="244"/>
      <c r="Q6756" s="244"/>
      <c r="R6756" s="244"/>
    </row>
    <row r="6757" spans="1:18" hidden="1" outlineLevel="1" x14ac:dyDescent="0.25">
      <c r="A6757" s="225" t="s">
        <v>56</v>
      </c>
      <c r="B6757" s="225"/>
      <c r="C6757" s="53"/>
      <c r="D6757" s="244"/>
      <c r="E6757" s="244"/>
      <c r="F6757" s="244"/>
      <c r="G6757" s="244"/>
      <c r="H6757" s="244"/>
      <c r="I6757" s="244"/>
      <c r="J6757" s="244"/>
      <c r="K6757" s="244"/>
      <c r="L6757" s="244"/>
      <c r="M6757" s="244"/>
      <c r="N6757" s="244"/>
      <c r="O6757" s="244"/>
      <c r="P6757" s="244"/>
      <c r="Q6757" s="244"/>
      <c r="R6757" s="244"/>
    </row>
    <row r="6758" spans="1:18" hidden="1" outlineLevel="1" x14ac:dyDescent="0.25">
      <c r="A6758" s="225" t="s">
        <v>57</v>
      </c>
      <c r="B6758" s="225"/>
      <c r="C6758" s="53"/>
      <c r="D6758" s="244"/>
      <c r="E6758" s="244"/>
      <c r="F6758" s="244"/>
      <c r="G6758" s="244"/>
      <c r="H6758" s="244"/>
      <c r="I6758" s="244"/>
      <c r="J6758" s="244"/>
      <c r="K6758" s="244"/>
      <c r="L6758" s="244"/>
      <c r="M6758" s="244"/>
      <c r="N6758" s="244"/>
      <c r="O6758" s="244"/>
      <c r="P6758" s="244"/>
      <c r="Q6758" s="244"/>
      <c r="R6758" s="244"/>
    </row>
    <row r="6759" spans="1:18" hidden="1" outlineLevel="1" x14ac:dyDescent="0.25">
      <c r="A6759" s="224" t="s">
        <v>659</v>
      </c>
      <c r="B6759" s="224"/>
      <c r="C6759" s="222"/>
      <c r="D6759" s="223">
        <f t="shared" ref="D6759:R6759" si="593">D6754+D6756+D6757+D6758</f>
        <v>0</v>
      </c>
      <c r="E6759" s="223">
        <f t="shared" si="593"/>
        <v>0</v>
      </c>
      <c r="F6759" s="223">
        <f t="shared" si="593"/>
        <v>0</v>
      </c>
      <c r="G6759" s="223">
        <f t="shared" si="593"/>
        <v>0</v>
      </c>
      <c r="H6759" s="223">
        <f t="shared" si="593"/>
        <v>0</v>
      </c>
      <c r="I6759" s="223">
        <f t="shared" si="593"/>
        <v>0</v>
      </c>
      <c r="J6759" s="223">
        <f t="shared" si="593"/>
        <v>0</v>
      </c>
      <c r="K6759" s="223">
        <f t="shared" si="593"/>
        <v>0</v>
      </c>
      <c r="L6759" s="223">
        <f t="shared" si="593"/>
        <v>0</v>
      </c>
      <c r="M6759" s="223">
        <f t="shared" si="593"/>
        <v>0</v>
      </c>
      <c r="N6759" s="223">
        <f t="shared" si="593"/>
        <v>0</v>
      </c>
      <c r="O6759" s="223">
        <f t="shared" si="593"/>
        <v>0</v>
      </c>
      <c r="P6759" s="223">
        <f t="shared" si="593"/>
        <v>0</v>
      </c>
      <c r="Q6759" s="223">
        <f t="shared" si="593"/>
        <v>0</v>
      </c>
      <c r="R6759" s="223">
        <f t="shared" si="593"/>
        <v>0</v>
      </c>
    </row>
    <row r="6760" spans="1:18" hidden="1" outlineLevel="1" x14ac:dyDescent="0.25"/>
    <row r="6761" spans="1:18" hidden="1" outlineLevel="1" x14ac:dyDescent="0.25">
      <c r="A6761" s="222" t="s">
        <v>663</v>
      </c>
      <c r="B6761" s="222"/>
      <c r="C6761" s="222"/>
      <c r="D6761" s="223">
        <f t="shared" ref="D6761:R6761" si="594">D6751-D6759</f>
        <v>0</v>
      </c>
      <c r="E6761" s="223">
        <f t="shared" si="594"/>
        <v>0</v>
      </c>
      <c r="F6761" s="223">
        <f t="shared" si="594"/>
        <v>0</v>
      </c>
      <c r="G6761" s="223">
        <f t="shared" si="594"/>
        <v>0</v>
      </c>
      <c r="H6761" s="223">
        <f t="shared" si="594"/>
        <v>0</v>
      </c>
      <c r="I6761" s="223">
        <f t="shared" si="594"/>
        <v>0</v>
      </c>
      <c r="J6761" s="223">
        <f t="shared" si="594"/>
        <v>0</v>
      </c>
      <c r="K6761" s="223">
        <f t="shared" si="594"/>
        <v>0</v>
      </c>
      <c r="L6761" s="223">
        <f t="shared" si="594"/>
        <v>0</v>
      </c>
      <c r="M6761" s="223">
        <f t="shared" si="594"/>
        <v>0</v>
      </c>
      <c r="N6761" s="223">
        <f t="shared" si="594"/>
        <v>0</v>
      </c>
      <c r="O6761" s="223">
        <f t="shared" si="594"/>
        <v>0</v>
      </c>
      <c r="P6761" s="223">
        <f t="shared" si="594"/>
        <v>0</v>
      </c>
      <c r="Q6761" s="223">
        <f t="shared" si="594"/>
        <v>0</v>
      </c>
      <c r="R6761" s="223">
        <f t="shared" si="594"/>
        <v>0</v>
      </c>
    </row>
    <row r="6762" spans="1:18" hidden="1" outlineLevel="1" x14ac:dyDescent="0.25"/>
    <row r="6763" spans="1:18" hidden="1" outlineLevel="1" x14ac:dyDescent="0.25">
      <c r="A6763" s="53" t="s">
        <v>664</v>
      </c>
      <c r="B6763" s="53"/>
      <c r="C6763" s="53"/>
      <c r="D6763" s="244"/>
      <c r="E6763" s="244"/>
      <c r="F6763" s="244"/>
      <c r="G6763" s="244"/>
      <c r="H6763" s="244"/>
      <c r="I6763" s="244"/>
      <c r="J6763" s="244"/>
      <c r="K6763" s="244"/>
      <c r="L6763" s="244"/>
      <c r="M6763" s="244"/>
      <c r="N6763" s="244"/>
      <c r="O6763" s="244"/>
      <c r="P6763" s="244"/>
      <c r="Q6763" s="244"/>
      <c r="R6763" s="244"/>
    </row>
    <row r="6764" spans="1:18" hidden="1" outlineLevel="1" x14ac:dyDescent="0.25"/>
    <row r="6765" spans="1:18" hidden="1" outlineLevel="1" x14ac:dyDescent="0.25">
      <c r="A6765" s="222" t="s">
        <v>665</v>
      </c>
      <c r="B6765" s="222"/>
      <c r="C6765" s="222"/>
      <c r="D6765" s="223">
        <f t="shared" ref="D6765:R6765" si="595">D6761-D6763</f>
        <v>0</v>
      </c>
      <c r="E6765" s="223">
        <f t="shared" si="595"/>
        <v>0</v>
      </c>
      <c r="F6765" s="223">
        <f t="shared" si="595"/>
        <v>0</v>
      </c>
      <c r="G6765" s="223">
        <f t="shared" si="595"/>
        <v>0</v>
      </c>
      <c r="H6765" s="223">
        <f t="shared" si="595"/>
        <v>0</v>
      </c>
      <c r="I6765" s="223">
        <f t="shared" si="595"/>
        <v>0</v>
      </c>
      <c r="J6765" s="223">
        <f t="shared" si="595"/>
        <v>0</v>
      </c>
      <c r="K6765" s="223">
        <f t="shared" si="595"/>
        <v>0</v>
      </c>
      <c r="L6765" s="223">
        <f t="shared" si="595"/>
        <v>0</v>
      </c>
      <c r="M6765" s="223">
        <f t="shared" si="595"/>
        <v>0</v>
      </c>
      <c r="N6765" s="223">
        <f t="shared" si="595"/>
        <v>0</v>
      </c>
      <c r="O6765" s="223">
        <f t="shared" si="595"/>
        <v>0</v>
      </c>
      <c r="P6765" s="223">
        <f t="shared" si="595"/>
        <v>0</v>
      </c>
      <c r="Q6765" s="223">
        <f t="shared" si="595"/>
        <v>0</v>
      </c>
      <c r="R6765" s="223">
        <f t="shared" si="595"/>
        <v>0</v>
      </c>
    </row>
    <row r="6766" spans="1:18" hidden="1" outlineLevel="1" x14ac:dyDescent="0.25">
      <c r="A6766" s="222" t="s">
        <v>666</v>
      </c>
      <c r="B6766" s="222"/>
      <c r="C6766" s="222"/>
      <c r="D6766" s="223">
        <f t="shared" ref="D6766:R6766" si="596">$B6639*D6765</f>
        <v>0</v>
      </c>
      <c r="E6766" s="223">
        <f t="shared" si="596"/>
        <v>0</v>
      </c>
      <c r="F6766" s="223">
        <f t="shared" si="596"/>
        <v>0</v>
      </c>
      <c r="G6766" s="223">
        <f t="shared" si="596"/>
        <v>0</v>
      </c>
      <c r="H6766" s="223">
        <f t="shared" si="596"/>
        <v>0</v>
      </c>
      <c r="I6766" s="223">
        <f t="shared" si="596"/>
        <v>0</v>
      </c>
      <c r="J6766" s="223">
        <f t="shared" si="596"/>
        <v>0</v>
      </c>
      <c r="K6766" s="223">
        <f t="shared" si="596"/>
        <v>0</v>
      </c>
      <c r="L6766" s="223">
        <f t="shared" si="596"/>
        <v>0</v>
      </c>
      <c r="M6766" s="223">
        <f t="shared" si="596"/>
        <v>0</v>
      </c>
      <c r="N6766" s="223">
        <f t="shared" si="596"/>
        <v>0</v>
      </c>
      <c r="O6766" s="223">
        <f t="shared" si="596"/>
        <v>0</v>
      </c>
      <c r="P6766" s="223">
        <f t="shared" si="596"/>
        <v>0</v>
      </c>
      <c r="Q6766" s="223">
        <f t="shared" si="596"/>
        <v>0</v>
      </c>
      <c r="R6766" s="223">
        <f t="shared" si="596"/>
        <v>0</v>
      </c>
    </row>
    <row r="6767" spans="1:18" hidden="1" outlineLevel="1" x14ac:dyDescent="0.25"/>
    <row r="6768" spans="1:18" hidden="1" outlineLevel="1" x14ac:dyDescent="0.25">
      <c r="A6768" s="222" t="s">
        <v>667</v>
      </c>
      <c r="B6768" s="222"/>
      <c r="C6768" s="222"/>
      <c r="D6768" s="223">
        <f t="shared" ref="D6768:R6768" si="597">D6765-D6766</f>
        <v>0</v>
      </c>
      <c r="E6768" s="223">
        <f t="shared" si="597"/>
        <v>0</v>
      </c>
      <c r="F6768" s="223">
        <f t="shared" si="597"/>
        <v>0</v>
      </c>
      <c r="G6768" s="223">
        <f t="shared" si="597"/>
        <v>0</v>
      </c>
      <c r="H6768" s="223">
        <f t="shared" si="597"/>
        <v>0</v>
      </c>
      <c r="I6768" s="223">
        <f t="shared" si="597"/>
        <v>0</v>
      </c>
      <c r="J6768" s="223">
        <f t="shared" si="597"/>
        <v>0</v>
      </c>
      <c r="K6768" s="223">
        <f t="shared" si="597"/>
        <v>0</v>
      </c>
      <c r="L6768" s="223">
        <f t="shared" si="597"/>
        <v>0</v>
      </c>
      <c r="M6768" s="223">
        <f t="shared" si="597"/>
        <v>0</v>
      </c>
      <c r="N6768" s="223">
        <f t="shared" si="597"/>
        <v>0</v>
      </c>
      <c r="O6768" s="223">
        <f t="shared" si="597"/>
        <v>0</v>
      </c>
      <c r="P6768" s="223">
        <f t="shared" si="597"/>
        <v>0</v>
      </c>
      <c r="Q6768" s="223">
        <f t="shared" si="597"/>
        <v>0</v>
      </c>
      <c r="R6768" s="223">
        <f t="shared" si="597"/>
        <v>0</v>
      </c>
    </row>
    <row r="6769" spans="1:18" hidden="1" outlineLevel="1" x14ac:dyDescent="0.25"/>
    <row r="6770" spans="1:18" hidden="1" outlineLevel="1" x14ac:dyDescent="0.25">
      <c r="A6770" s="224" t="s">
        <v>668</v>
      </c>
      <c r="B6770" s="222"/>
      <c r="C6770" s="222"/>
      <c r="D6770" s="227" t="e">
        <f>IRR(D6768:R6768)</f>
        <v>#NUM!</v>
      </c>
    </row>
    <row r="6771" spans="1:18" collapsed="1" x14ac:dyDescent="0.25"/>
    <row r="6774" spans="1:18" s="169" customFormat="1" x14ac:dyDescent="0.25">
      <c r="A6774" s="169" t="s">
        <v>928</v>
      </c>
    </row>
    <row r="6775" spans="1:18" hidden="1" outlineLevel="1" x14ac:dyDescent="0.25"/>
    <row r="6776" spans="1:18" hidden="1" outlineLevel="1" x14ac:dyDescent="0.25">
      <c r="A6776" s="217" t="s">
        <v>643</v>
      </c>
      <c r="B6776" s="208"/>
    </row>
    <row r="6777" spans="1:18" hidden="1" outlineLevel="1" x14ac:dyDescent="0.25">
      <c r="A6777" s="218" t="s">
        <v>644</v>
      </c>
      <c r="B6777" s="209"/>
    </row>
    <row r="6778" spans="1:18" ht="15.75" hidden="1" outlineLevel="1" thickBot="1" x14ac:dyDescent="0.3">
      <c r="A6778" s="219" t="s">
        <v>12</v>
      </c>
      <c r="B6778" s="243"/>
    </row>
    <row r="6779" spans="1:18" hidden="1" outlineLevel="1" x14ac:dyDescent="0.25"/>
    <row r="6780" spans="1:18" hidden="1" outlineLevel="1" x14ac:dyDescent="0.25">
      <c r="A6780" s="53" t="s">
        <v>14</v>
      </c>
      <c r="B6780" s="53"/>
      <c r="C6780" s="223">
        <v>0</v>
      </c>
      <c r="D6780" s="223">
        <v>1</v>
      </c>
      <c r="E6780" s="223">
        <v>2</v>
      </c>
      <c r="F6780" s="223">
        <v>3</v>
      </c>
      <c r="G6780" s="223">
        <v>4</v>
      </c>
      <c r="H6780" s="223">
        <v>5</v>
      </c>
      <c r="I6780" s="223">
        <v>6</v>
      </c>
      <c r="J6780" s="223">
        <v>7</v>
      </c>
      <c r="K6780" s="223">
        <v>8</v>
      </c>
      <c r="L6780" s="223">
        <v>9</v>
      </c>
      <c r="M6780" s="223">
        <v>10</v>
      </c>
      <c r="N6780" s="223">
        <v>11</v>
      </c>
      <c r="O6780" s="223">
        <v>12</v>
      </c>
      <c r="P6780" s="223">
        <v>13</v>
      </c>
      <c r="Q6780" s="223">
        <v>14</v>
      </c>
      <c r="R6780" s="223">
        <v>15</v>
      </c>
    </row>
    <row r="6781" spans="1:18" hidden="1" outlineLevel="1" x14ac:dyDescent="0.25"/>
    <row r="6782" spans="1:18" hidden="1" outlineLevel="1" x14ac:dyDescent="0.25">
      <c r="A6782" s="53" t="s">
        <v>59</v>
      </c>
      <c r="B6782" s="53"/>
      <c r="C6782" s="244"/>
      <c r="D6782" s="244"/>
      <c r="E6782" s="244"/>
      <c r="F6782" s="244"/>
      <c r="G6782" s="244"/>
      <c r="H6782" s="244"/>
      <c r="I6782" s="244"/>
      <c r="J6782" s="244"/>
      <c r="K6782" s="244"/>
      <c r="L6782" s="244"/>
      <c r="M6782" s="244"/>
      <c r="N6782" s="244"/>
      <c r="O6782" s="244"/>
      <c r="P6782" s="244"/>
      <c r="Q6782" s="244"/>
      <c r="R6782" s="244"/>
    </row>
    <row r="6783" spans="1:18" hidden="1" outlineLevel="1" x14ac:dyDescent="0.25">
      <c r="A6783" s="53" t="s">
        <v>824</v>
      </c>
      <c r="B6783" s="53"/>
      <c r="C6783" s="244"/>
      <c r="D6783" s="244"/>
      <c r="E6783" s="244"/>
      <c r="F6783" s="244"/>
      <c r="G6783" s="244"/>
      <c r="H6783" s="244"/>
      <c r="I6783" s="244"/>
      <c r="J6783" s="244"/>
      <c r="K6783" s="244"/>
      <c r="L6783" s="244"/>
      <c r="M6783" s="244"/>
      <c r="N6783" s="244"/>
      <c r="O6783" s="244"/>
      <c r="P6783" s="244"/>
      <c r="Q6783" s="244"/>
      <c r="R6783" s="244"/>
    </row>
    <row r="6784" spans="1:18" hidden="1" outlineLevel="1" x14ac:dyDescent="0.25">
      <c r="A6784" s="53" t="s">
        <v>825</v>
      </c>
      <c r="B6784" s="53"/>
      <c r="C6784" s="244"/>
      <c r="D6784" s="244"/>
      <c r="E6784" s="244"/>
      <c r="F6784" s="244"/>
      <c r="G6784" s="244"/>
      <c r="H6784" s="244"/>
      <c r="I6784" s="244"/>
      <c r="J6784" s="244"/>
      <c r="K6784" s="244"/>
      <c r="L6784" s="244"/>
      <c r="M6784" s="244"/>
      <c r="N6784" s="244"/>
      <c r="O6784" s="244"/>
      <c r="P6784" s="244"/>
      <c r="Q6784" s="244"/>
      <c r="R6784" s="244"/>
    </row>
    <row r="6785" spans="1:18" hidden="1" outlineLevel="1" x14ac:dyDescent="0.25"/>
    <row r="6786" spans="1:18" hidden="1" outlineLevel="2" x14ac:dyDescent="0.25">
      <c r="A6786" s="222" t="str">
        <f>'Usages industrie'!A4</f>
        <v>Usage industriel n°1</v>
      </c>
      <c r="B6786" s="222" t="s">
        <v>41</v>
      </c>
      <c r="C6786" s="222"/>
      <c r="D6786" s="223">
        <f>IF(B$6776&lt;&gt;"",IF(B$6776='Usages industrie'!$K4,'Usages industrie'!J4,0),0)</f>
        <v>0</v>
      </c>
      <c r="E6786" s="223">
        <f t="shared" ref="E6786:R6795" si="598">$D6786</f>
        <v>0</v>
      </c>
      <c r="F6786" s="223">
        <f t="shared" si="598"/>
        <v>0</v>
      </c>
      <c r="G6786" s="223">
        <f t="shared" si="598"/>
        <v>0</v>
      </c>
      <c r="H6786" s="223">
        <f t="shared" si="598"/>
        <v>0</v>
      </c>
      <c r="I6786" s="223">
        <f t="shared" si="598"/>
        <v>0</v>
      </c>
      <c r="J6786" s="223">
        <f t="shared" si="598"/>
        <v>0</v>
      </c>
      <c r="K6786" s="223">
        <f t="shared" si="598"/>
        <v>0</v>
      </c>
      <c r="L6786" s="223">
        <f t="shared" si="598"/>
        <v>0</v>
      </c>
      <c r="M6786" s="223">
        <f t="shared" si="598"/>
        <v>0</v>
      </c>
      <c r="N6786" s="223">
        <f t="shared" si="598"/>
        <v>0</v>
      </c>
      <c r="O6786" s="223">
        <f t="shared" si="598"/>
        <v>0</v>
      </c>
      <c r="P6786" s="223">
        <f t="shared" si="598"/>
        <v>0</v>
      </c>
      <c r="Q6786" s="223">
        <f t="shared" si="598"/>
        <v>0</v>
      </c>
      <c r="R6786" s="223">
        <f t="shared" si="598"/>
        <v>0</v>
      </c>
    </row>
    <row r="6787" spans="1:18" hidden="1" outlineLevel="2" x14ac:dyDescent="0.25">
      <c r="A6787" s="222" t="str">
        <f>'Usages industrie'!A5</f>
        <v>Usage industriel n°2</v>
      </c>
      <c r="B6787" s="222" t="s">
        <v>41</v>
      </c>
      <c r="C6787" s="222"/>
      <c r="D6787" s="223">
        <f>IF(B$6776&lt;&gt;"",IF(B$6776='Usages industrie'!$K5,'Usages industrie'!J5,0),0)</f>
        <v>0</v>
      </c>
      <c r="E6787" s="223">
        <f t="shared" si="598"/>
        <v>0</v>
      </c>
      <c r="F6787" s="223">
        <f t="shared" si="598"/>
        <v>0</v>
      </c>
      <c r="G6787" s="223">
        <f t="shared" si="598"/>
        <v>0</v>
      </c>
      <c r="H6787" s="223">
        <f t="shared" si="598"/>
        <v>0</v>
      </c>
      <c r="I6787" s="223">
        <f t="shared" si="598"/>
        <v>0</v>
      </c>
      <c r="J6787" s="223">
        <f t="shared" si="598"/>
        <v>0</v>
      </c>
      <c r="K6787" s="223">
        <f t="shared" si="598"/>
        <v>0</v>
      </c>
      <c r="L6787" s="223">
        <f t="shared" si="598"/>
        <v>0</v>
      </c>
      <c r="M6787" s="223">
        <f t="shared" si="598"/>
        <v>0</v>
      </c>
      <c r="N6787" s="223">
        <f t="shared" si="598"/>
        <v>0</v>
      </c>
      <c r="O6787" s="223">
        <f t="shared" si="598"/>
        <v>0</v>
      </c>
      <c r="P6787" s="223">
        <f t="shared" si="598"/>
        <v>0</v>
      </c>
      <c r="Q6787" s="223">
        <f t="shared" si="598"/>
        <v>0</v>
      </c>
      <c r="R6787" s="223">
        <f t="shared" si="598"/>
        <v>0</v>
      </c>
    </row>
    <row r="6788" spans="1:18" hidden="1" outlineLevel="2" x14ac:dyDescent="0.25">
      <c r="A6788" s="222" t="str">
        <f>'Usages industrie'!A6</f>
        <v>Usage industriel n°3</v>
      </c>
      <c r="B6788" s="222" t="s">
        <v>41</v>
      </c>
      <c r="C6788" s="222"/>
      <c r="D6788" s="223">
        <f>IF(B$6776&lt;&gt;"",IF(B$6776='Usages industrie'!$K6,'Usages industrie'!J6,0),0)</f>
        <v>0</v>
      </c>
      <c r="E6788" s="223">
        <f t="shared" si="598"/>
        <v>0</v>
      </c>
      <c r="F6788" s="223">
        <f t="shared" si="598"/>
        <v>0</v>
      </c>
      <c r="G6788" s="223">
        <f t="shared" si="598"/>
        <v>0</v>
      </c>
      <c r="H6788" s="223">
        <f t="shared" si="598"/>
        <v>0</v>
      </c>
      <c r="I6788" s="223">
        <f t="shared" si="598"/>
        <v>0</v>
      </c>
      <c r="J6788" s="223">
        <f t="shared" si="598"/>
        <v>0</v>
      </c>
      <c r="K6788" s="223">
        <f t="shared" si="598"/>
        <v>0</v>
      </c>
      <c r="L6788" s="223">
        <f t="shared" si="598"/>
        <v>0</v>
      </c>
      <c r="M6788" s="223">
        <f t="shared" si="598"/>
        <v>0</v>
      </c>
      <c r="N6788" s="223">
        <f t="shared" si="598"/>
        <v>0</v>
      </c>
      <c r="O6788" s="223">
        <f t="shared" si="598"/>
        <v>0</v>
      </c>
      <c r="P6788" s="223">
        <f t="shared" si="598"/>
        <v>0</v>
      </c>
      <c r="Q6788" s="223">
        <f t="shared" si="598"/>
        <v>0</v>
      </c>
      <c r="R6788" s="223">
        <f t="shared" si="598"/>
        <v>0</v>
      </c>
    </row>
    <row r="6789" spans="1:18" hidden="1" outlineLevel="2" x14ac:dyDescent="0.25">
      <c r="A6789" s="222" t="str">
        <f>'Usages industrie'!A7</f>
        <v>Usage industriel n°4</v>
      </c>
      <c r="B6789" s="222" t="s">
        <v>41</v>
      </c>
      <c r="C6789" s="222"/>
      <c r="D6789" s="223">
        <f>IF(B$6776&lt;&gt;"",IF(B$6776='Usages industrie'!$K7,'Usages industrie'!J7,0),0)</f>
        <v>0</v>
      </c>
      <c r="E6789" s="223">
        <f t="shared" si="598"/>
        <v>0</v>
      </c>
      <c r="F6789" s="223">
        <f t="shared" si="598"/>
        <v>0</v>
      </c>
      <c r="G6789" s="223">
        <f t="shared" si="598"/>
        <v>0</v>
      </c>
      <c r="H6789" s="223">
        <f t="shared" si="598"/>
        <v>0</v>
      </c>
      <c r="I6789" s="223">
        <f t="shared" si="598"/>
        <v>0</v>
      </c>
      <c r="J6789" s="223">
        <f t="shared" si="598"/>
        <v>0</v>
      </c>
      <c r="K6789" s="223">
        <f t="shared" si="598"/>
        <v>0</v>
      </c>
      <c r="L6789" s="223">
        <f t="shared" si="598"/>
        <v>0</v>
      </c>
      <c r="M6789" s="223">
        <f t="shared" si="598"/>
        <v>0</v>
      </c>
      <c r="N6789" s="223">
        <f t="shared" si="598"/>
        <v>0</v>
      </c>
      <c r="O6789" s="223">
        <f t="shared" si="598"/>
        <v>0</v>
      </c>
      <c r="P6789" s="223">
        <f t="shared" si="598"/>
        <v>0</v>
      </c>
      <c r="Q6789" s="223">
        <f t="shared" si="598"/>
        <v>0</v>
      </c>
      <c r="R6789" s="223">
        <f t="shared" si="598"/>
        <v>0</v>
      </c>
    </row>
    <row r="6790" spans="1:18" hidden="1" outlineLevel="2" x14ac:dyDescent="0.25">
      <c r="A6790" s="222" t="str">
        <f>'Usages industrie'!A8</f>
        <v>Usage industriel n°5</v>
      </c>
      <c r="B6790" s="222" t="s">
        <v>41</v>
      </c>
      <c r="C6790" s="222"/>
      <c r="D6790" s="223">
        <f>IF(B$6776&lt;&gt;"",IF(B$6776='Usages industrie'!$K8,'Usages industrie'!J8,0),0)</f>
        <v>0</v>
      </c>
      <c r="E6790" s="223">
        <f t="shared" si="598"/>
        <v>0</v>
      </c>
      <c r="F6790" s="223">
        <f t="shared" si="598"/>
        <v>0</v>
      </c>
      <c r="G6790" s="223">
        <f t="shared" si="598"/>
        <v>0</v>
      </c>
      <c r="H6790" s="223">
        <f t="shared" si="598"/>
        <v>0</v>
      </c>
      <c r="I6790" s="223">
        <f t="shared" si="598"/>
        <v>0</v>
      </c>
      <c r="J6790" s="223">
        <f t="shared" si="598"/>
        <v>0</v>
      </c>
      <c r="K6790" s="223">
        <f t="shared" si="598"/>
        <v>0</v>
      </c>
      <c r="L6790" s="223">
        <f t="shared" si="598"/>
        <v>0</v>
      </c>
      <c r="M6790" s="223">
        <f t="shared" si="598"/>
        <v>0</v>
      </c>
      <c r="N6790" s="223">
        <f t="shared" si="598"/>
        <v>0</v>
      </c>
      <c r="O6790" s="223">
        <f t="shared" si="598"/>
        <v>0</v>
      </c>
      <c r="P6790" s="223">
        <f t="shared" si="598"/>
        <v>0</v>
      </c>
      <c r="Q6790" s="223">
        <f t="shared" si="598"/>
        <v>0</v>
      </c>
      <c r="R6790" s="223">
        <f t="shared" si="598"/>
        <v>0</v>
      </c>
    </row>
    <row r="6791" spans="1:18" hidden="1" outlineLevel="2" x14ac:dyDescent="0.25">
      <c r="A6791" s="222" t="str">
        <f>'Usages industrie'!A9</f>
        <v>Usage industriel n°6</v>
      </c>
      <c r="B6791" s="222" t="s">
        <v>41</v>
      </c>
      <c r="C6791" s="222"/>
      <c r="D6791" s="223">
        <f>IF(B$6776&lt;&gt;"",IF(B$6776='Usages industrie'!$K9,'Usages industrie'!J9,0),0)</f>
        <v>0</v>
      </c>
      <c r="E6791" s="223">
        <f t="shared" si="598"/>
        <v>0</v>
      </c>
      <c r="F6791" s="223">
        <f t="shared" si="598"/>
        <v>0</v>
      </c>
      <c r="G6791" s="223">
        <f t="shared" si="598"/>
        <v>0</v>
      </c>
      <c r="H6791" s="223">
        <f t="shared" si="598"/>
        <v>0</v>
      </c>
      <c r="I6791" s="223">
        <f t="shared" si="598"/>
        <v>0</v>
      </c>
      <c r="J6791" s="223">
        <f t="shared" si="598"/>
        <v>0</v>
      </c>
      <c r="K6791" s="223">
        <f t="shared" si="598"/>
        <v>0</v>
      </c>
      <c r="L6791" s="223">
        <f t="shared" si="598"/>
        <v>0</v>
      </c>
      <c r="M6791" s="223">
        <f t="shared" si="598"/>
        <v>0</v>
      </c>
      <c r="N6791" s="223">
        <f t="shared" si="598"/>
        <v>0</v>
      </c>
      <c r="O6791" s="223">
        <f t="shared" si="598"/>
        <v>0</v>
      </c>
      <c r="P6791" s="223">
        <f t="shared" si="598"/>
        <v>0</v>
      </c>
      <c r="Q6791" s="223">
        <f t="shared" si="598"/>
        <v>0</v>
      </c>
      <c r="R6791" s="223">
        <f t="shared" si="598"/>
        <v>0</v>
      </c>
    </row>
    <row r="6792" spans="1:18" hidden="1" outlineLevel="2" x14ac:dyDescent="0.25">
      <c r="A6792" s="222" t="str">
        <f>'Usages industrie'!A10</f>
        <v>Usage industriel n°7</v>
      </c>
      <c r="B6792" s="222" t="s">
        <v>41</v>
      </c>
      <c r="C6792" s="222"/>
      <c r="D6792" s="223">
        <f>IF(B$6776&lt;&gt;"",IF(B$6776='Usages industrie'!$K10,'Usages industrie'!J10,0),0)</f>
        <v>0</v>
      </c>
      <c r="E6792" s="223">
        <f t="shared" si="598"/>
        <v>0</v>
      </c>
      <c r="F6792" s="223">
        <f t="shared" si="598"/>
        <v>0</v>
      </c>
      <c r="G6792" s="223">
        <f t="shared" si="598"/>
        <v>0</v>
      </c>
      <c r="H6792" s="223">
        <f t="shared" si="598"/>
        <v>0</v>
      </c>
      <c r="I6792" s="223">
        <f t="shared" si="598"/>
        <v>0</v>
      </c>
      <c r="J6792" s="223">
        <f t="shared" si="598"/>
        <v>0</v>
      </c>
      <c r="K6792" s="223">
        <f t="shared" si="598"/>
        <v>0</v>
      </c>
      <c r="L6792" s="223">
        <f t="shared" si="598"/>
        <v>0</v>
      </c>
      <c r="M6792" s="223">
        <f t="shared" si="598"/>
        <v>0</v>
      </c>
      <c r="N6792" s="223">
        <f t="shared" si="598"/>
        <v>0</v>
      </c>
      <c r="O6792" s="223">
        <f t="shared" si="598"/>
        <v>0</v>
      </c>
      <c r="P6792" s="223">
        <f t="shared" si="598"/>
        <v>0</v>
      </c>
      <c r="Q6792" s="223">
        <f t="shared" si="598"/>
        <v>0</v>
      </c>
      <c r="R6792" s="223">
        <f t="shared" si="598"/>
        <v>0</v>
      </c>
    </row>
    <row r="6793" spans="1:18" hidden="1" outlineLevel="2" x14ac:dyDescent="0.25">
      <c r="A6793" s="222" t="str">
        <f>'Usages industrie'!A11</f>
        <v>Usage industriel n°8</v>
      </c>
      <c r="B6793" s="222" t="s">
        <v>41</v>
      </c>
      <c r="C6793" s="222"/>
      <c r="D6793" s="223">
        <f>IF(B$6776&lt;&gt;"",IF(B$6776='Usages industrie'!$K11,'Usages industrie'!J11,0),0)</f>
        <v>0</v>
      </c>
      <c r="E6793" s="223">
        <f t="shared" si="598"/>
        <v>0</v>
      </c>
      <c r="F6793" s="223">
        <f t="shared" si="598"/>
        <v>0</v>
      </c>
      <c r="G6793" s="223">
        <f t="shared" si="598"/>
        <v>0</v>
      </c>
      <c r="H6793" s="223">
        <f t="shared" si="598"/>
        <v>0</v>
      </c>
      <c r="I6793" s="223">
        <f t="shared" si="598"/>
        <v>0</v>
      </c>
      <c r="J6793" s="223">
        <f t="shared" si="598"/>
        <v>0</v>
      </c>
      <c r="K6793" s="223">
        <f t="shared" si="598"/>
        <v>0</v>
      </c>
      <c r="L6793" s="223">
        <f t="shared" si="598"/>
        <v>0</v>
      </c>
      <c r="M6793" s="223">
        <f t="shared" si="598"/>
        <v>0</v>
      </c>
      <c r="N6793" s="223">
        <f t="shared" si="598"/>
        <v>0</v>
      </c>
      <c r="O6793" s="223">
        <f t="shared" si="598"/>
        <v>0</v>
      </c>
      <c r="P6793" s="223">
        <f t="shared" si="598"/>
        <v>0</v>
      </c>
      <c r="Q6793" s="223">
        <f t="shared" si="598"/>
        <v>0</v>
      </c>
      <c r="R6793" s="223">
        <f t="shared" si="598"/>
        <v>0</v>
      </c>
    </row>
    <row r="6794" spans="1:18" hidden="1" outlineLevel="2" x14ac:dyDescent="0.25">
      <c r="A6794" s="222" t="str">
        <f>'Usages industrie'!A12</f>
        <v>Usage industriel n°9</v>
      </c>
      <c r="B6794" s="222" t="s">
        <v>41</v>
      </c>
      <c r="C6794" s="222"/>
      <c r="D6794" s="223">
        <f>IF(B$6776&lt;&gt;"",IF(B$6776='Usages industrie'!$K12,'Usages industrie'!J12,0),0)</f>
        <v>0</v>
      </c>
      <c r="E6794" s="223">
        <f t="shared" si="598"/>
        <v>0</v>
      </c>
      <c r="F6794" s="223">
        <f t="shared" si="598"/>
        <v>0</v>
      </c>
      <c r="G6794" s="223">
        <f t="shared" si="598"/>
        <v>0</v>
      </c>
      <c r="H6794" s="223">
        <f t="shared" si="598"/>
        <v>0</v>
      </c>
      <c r="I6794" s="223">
        <f t="shared" si="598"/>
        <v>0</v>
      </c>
      <c r="J6794" s="223">
        <f t="shared" si="598"/>
        <v>0</v>
      </c>
      <c r="K6794" s="223">
        <f t="shared" si="598"/>
        <v>0</v>
      </c>
      <c r="L6794" s="223">
        <f t="shared" si="598"/>
        <v>0</v>
      </c>
      <c r="M6794" s="223">
        <f t="shared" si="598"/>
        <v>0</v>
      </c>
      <c r="N6794" s="223">
        <f t="shared" si="598"/>
        <v>0</v>
      </c>
      <c r="O6794" s="223">
        <f t="shared" si="598"/>
        <v>0</v>
      </c>
      <c r="P6794" s="223">
        <f t="shared" si="598"/>
        <v>0</v>
      </c>
      <c r="Q6794" s="223">
        <f t="shared" si="598"/>
        <v>0</v>
      </c>
      <c r="R6794" s="223">
        <f t="shared" si="598"/>
        <v>0</v>
      </c>
    </row>
    <row r="6795" spans="1:18" hidden="1" outlineLevel="2" x14ac:dyDescent="0.25">
      <c r="A6795" s="222" t="str">
        <f>'Usages industrie'!A13</f>
        <v>Usage industriel n°10</v>
      </c>
      <c r="B6795" s="222" t="s">
        <v>41</v>
      </c>
      <c r="C6795" s="222"/>
      <c r="D6795" s="223">
        <f>IF(B$6776&lt;&gt;"",IF(B$6776='Usages industrie'!$K13,'Usages industrie'!J13,0),0)</f>
        <v>0</v>
      </c>
      <c r="E6795" s="223">
        <f t="shared" si="598"/>
        <v>0</v>
      </c>
      <c r="F6795" s="223">
        <f t="shared" si="598"/>
        <v>0</v>
      </c>
      <c r="G6795" s="223">
        <f t="shared" si="598"/>
        <v>0</v>
      </c>
      <c r="H6795" s="223">
        <f t="shared" si="598"/>
        <v>0</v>
      </c>
      <c r="I6795" s="223">
        <f t="shared" si="598"/>
        <v>0</v>
      </c>
      <c r="J6795" s="223">
        <f t="shared" si="598"/>
        <v>0</v>
      </c>
      <c r="K6795" s="223">
        <f t="shared" si="598"/>
        <v>0</v>
      </c>
      <c r="L6795" s="223">
        <f t="shared" si="598"/>
        <v>0</v>
      </c>
      <c r="M6795" s="223">
        <f t="shared" si="598"/>
        <v>0</v>
      </c>
      <c r="N6795" s="223">
        <f t="shared" si="598"/>
        <v>0</v>
      </c>
      <c r="O6795" s="223">
        <f t="shared" si="598"/>
        <v>0</v>
      </c>
      <c r="P6795" s="223">
        <f t="shared" si="598"/>
        <v>0</v>
      </c>
      <c r="Q6795" s="223">
        <f t="shared" si="598"/>
        <v>0</v>
      </c>
      <c r="R6795" s="223">
        <f t="shared" si="598"/>
        <v>0</v>
      </c>
    </row>
    <row r="6796" spans="1:18" hidden="1" outlineLevel="2" x14ac:dyDescent="0.25">
      <c r="A6796" s="222" t="str">
        <f>'Usages industrie'!A14</f>
        <v>Usage industriel n°11</v>
      </c>
      <c r="B6796" s="222" t="s">
        <v>41</v>
      </c>
      <c r="C6796" s="222"/>
      <c r="D6796" s="223">
        <f>IF(B$6776&lt;&gt;"",IF(B$6776='Usages industrie'!$K14,'Usages industrie'!J14,0),0)</f>
        <v>0</v>
      </c>
      <c r="E6796" s="223">
        <f t="shared" ref="E6796:R6805" si="599">$D6796</f>
        <v>0</v>
      </c>
      <c r="F6796" s="223">
        <f t="shared" si="599"/>
        <v>0</v>
      </c>
      <c r="G6796" s="223">
        <f t="shared" si="599"/>
        <v>0</v>
      </c>
      <c r="H6796" s="223">
        <f t="shared" si="599"/>
        <v>0</v>
      </c>
      <c r="I6796" s="223">
        <f t="shared" si="599"/>
        <v>0</v>
      </c>
      <c r="J6796" s="223">
        <f t="shared" si="599"/>
        <v>0</v>
      </c>
      <c r="K6796" s="223">
        <f t="shared" si="599"/>
        <v>0</v>
      </c>
      <c r="L6796" s="223">
        <f t="shared" si="599"/>
        <v>0</v>
      </c>
      <c r="M6796" s="223">
        <f t="shared" si="599"/>
        <v>0</v>
      </c>
      <c r="N6796" s="223">
        <f t="shared" si="599"/>
        <v>0</v>
      </c>
      <c r="O6796" s="223">
        <f t="shared" si="599"/>
        <v>0</v>
      </c>
      <c r="P6796" s="223">
        <f t="shared" si="599"/>
        <v>0</v>
      </c>
      <c r="Q6796" s="223">
        <f t="shared" si="599"/>
        <v>0</v>
      </c>
      <c r="R6796" s="223">
        <f t="shared" si="599"/>
        <v>0</v>
      </c>
    </row>
    <row r="6797" spans="1:18" hidden="1" outlineLevel="2" x14ac:dyDescent="0.25">
      <c r="A6797" s="222" t="str">
        <f>'Usages industrie'!A15</f>
        <v>Usage industriel n°12</v>
      </c>
      <c r="B6797" s="222" t="s">
        <v>41</v>
      </c>
      <c r="C6797" s="222"/>
      <c r="D6797" s="223">
        <f>IF(B$6776&lt;&gt;"",IF(B$6776='Usages industrie'!$K15,'Usages industrie'!J15,0),0)</f>
        <v>0</v>
      </c>
      <c r="E6797" s="223">
        <f t="shared" si="599"/>
        <v>0</v>
      </c>
      <c r="F6797" s="223">
        <f t="shared" si="599"/>
        <v>0</v>
      </c>
      <c r="G6797" s="223">
        <f t="shared" si="599"/>
        <v>0</v>
      </c>
      <c r="H6797" s="223">
        <f t="shared" si="599"/>
        <v>0</v>
      </c>
      <c r="I6797" s="223">
        <f t="shared" si="599"/>
        <v>0</v>
      </c>
      <c r="J6797" s="223">
        <f t="shared" si="599"/>
        <v>0</v>
      </c>
      <c r="K6797" s="223">
        <f t="shared" si="599"/>
        <v>0</v>
      </c>
      <c r="L6797" s="223">
        <f t="shared" si="599"/>
        <v>0</v>
      </c>
      <c r="M6797" s="223">
        <f t="shared" si="599"/>
        <v>0</v>
      </c>
      <c r="N6797" s="223">
        <f t="shared" si="599"/>
        <v>0</v>
      </c>
      <c r="O6797" s="223">
        <f t="shared" si="599"/>
        <v>0</v>
      </c>
      <c r="P6797" s="223">
        <f t="shared" si="599"/>
        <v>0</v>
      </c>
      <c r="Q6797" s="223">
        <f t="shared" si="599"/>
        <v>0</v>
      </c>
      <c r="R6797" s="223">
        <f t="shared" si="599"/>
        <v>0</v>
      </c>
    </row>
    <row r="6798" spans="1:18" hidden="1" outlineLevel="2" x14ac:dyDescent="0.25">
      <c r="A6798" s="222" t="str">
        <f>'Usages industrie'!A16</f>
        <v>Usage industriel n°13</v>
      </c>
      <c r="B6798" s="222" t="s">
        <v>41</v>
      </c>
      <c r="C6798" s="222"/>
      <c r="D6798" s="223">
        <f>IF(B$6776&lt;&gt;"",IF(B$6776='Usages industrie'!$K16,'Usages industrie'!J16,0),0)</f>
        <v>0</v>
      </c>
      <c r="E6798" s="223">
        <f t="shared" si="599"/>
        <v>0</v>
      </c>
      <c r="F6798" s="223">
        <f t="shared" si="599"/>
        <v>0</v>
      </c>
      <c r="G6798" s="223">
        <f t="shared" si="599"/>
        <v>0</v>
      </c>
      <c r="H6798" s="223">
        <f t="shared" si="599"/>
        <v>0</v>
      </c>
      <c r="I6798" s="223">
        <f t="shared" si="599"/>
        <v>0</v>
      </c>
      <c r="J6798" s="223">
        <f t="shared" si="599"/>
        <v>0</v>
      </c>
      <c r="K6798" s="223">
        <f t="shared" si="599"/>
        <v>0</v>
      </c>
      <c r="L6798" s="223">
        <f t="shared" si="599"/>
        <v>0</v>
      </c>
      <c r="M6798" s="223">
        <f t="shared" si="599"/>
        <v>0</v>
      </c>
      <c r="N6798" s="223">
        <f t="shared" si="599"/>
        <v>0</v>
      </c>
      <c r="O6798" s="223">
        <f t="shared" si="599"/>
        <v>0</v>
      </c>
      <c r="P6798" s="223">
        <f t="shared" si="599"/>
        <v>0</v>
      </c>
      <c r="Q6798" s="223">
        <f t="shared" si="599"/>
        <v>0</v>
      </c>
      <c r="R6798" s="223">
        <f t="shared" si="599"/>
        <v>0</v>
      </c>
    </row>
    <row r="6799" spans="1:18" hidden="1" outlineLevel="2" x14ac:dyDescent="0.25">
      <c r="A6799" s="222" t="str">
        <f>'Usages industrie'!A17</f>
        <v>Usage industriel n°14</v>
      </c>
      <c r="B6799" s="222" t="s">
        <v>41</v>
      </c>
      <c r="C6799" s="222"/>
      <c r="D6799" s="223">
        <f>IF(B$6776&lt;&gt;"",IF(B$6776='Usages industrie'!$K17,'Usages industrie'!J17,0),0)</f>
        <v>0</v>
      </c>
      <c r="E6799" s="223">
        <f t="shared" si="599"/>
        <v>0</v>
      </c>
      <c r="F6799" s="223">
        <f t="shared" si="599"/>
        <v>0</v>
      </c>
      <c r="G6799" s="223">
        <f t="shared" si="599"/>
        <v>0</v>
      </c>
      <c r="H6799" s="223">
        <f t="shared" si="599"/>
        <v>0</v>
      </c>
      <c r="I6799" s="223">
        <f t="shared" si="599"/>
        <v>0</v>
      </c>
      <c r="J6799" s="223">
        <f t="shared" si="599"/>
        <v>0</v>
      </c>
      <c r="K6799" s="223">
        <f t="shared" si="599"/>
        <v>0</v>
      </c>
      <c r="L6799" s="223">
        <f t="shared" si="599"/>
        <v>0</v>
      </c>
      <c r="M6799" s="223">
        <f t="shared" si="599"/>
        <v>0</v>
      </c>
      <c r="N6799" s="223">
        <f t="shared" si="599"/>
        <v>0</v>
      </c>
      <c r="O6799" s="223">
        <f t="shared" si="599"/>
        <v>0</v>
      </c>
      <c r="P6799" s="223">
        <f t="shared" si="599"/>
        <v>0</v>
      </c>
      <c r="Q6799" s="223">
        <f t="shared" si="599"/>
        <v>0</v>
      </c>
      <c r="R6799" s="223">
        <f t="shared" si="599"/>
        <v>0</v>
      </c>
    </row>
    <row r="6800" spans="1:18" hidden="1" outlineLevel="2" x14ac:dyDescent="0.25">
      <c r="A6800" s="222" t="str">
        <f>'Usages industrie'!A18</f>
        <v>Usage industriel n°15</v>
      </c>
      <c r="B6800" s="222" t="s">
        <v>41</v>
      </c>
      <c r="C6800" s="222"/>
      <c r="D6800" s="223">
        <f>IF(B$6776&lt;&gt;"",IF(B$6776='Usages industrie'!$K18,'Usages industrie'!J18,0),0)</f>
        <v>0</v>
      </c>
      <c r="E6800" s="223">
        <f t="shared" si="599"/>
        <v>0</v>
      </c>
      <c r="F6800" s="223">
        <f t="shared" si="599"/>
        <v>0</v>
      </c>
      <c r="G6800" s="223">
        <f t="shared" si="599"/>
        <v>0</v>
      </c>
      <c r="H6800" s="223">
        <f t="shared" si="599"/>
        <v>0</v>
      </c>
      <c r="I6800" s="223">
        <f t="shared" si="599"/>
        <v>0</v>
      </c>
      <c r="J6800" s="223">
        <f t="shared" si="599"/>
        <v>0</v>
      </c>
      <c r="K6800" s="223">
        <f t="shared" si="599"/>
        <v>0</v>
      </c>
      <c r="L6800" s="223">
        <f t="shared" si="599"/>
        <v>0</v>
      </c>
      <c r="M6800" s="223">
        <f t="shared" si="599"/>
        <v>0</v>
      </c>
      <c r="N6800" s="223">
        <f t="shared" si="599"/>
        <v>0</v>
      </c>
      <c r="O6800" s="223">
        <f t="shared" si="599"/>
        <v>0</v>
      </c>
      <c r="P6800" s="223">
        <f t="shared" si="599"/>
        <v>0</v>
      </c>
      <c r="Q6800" s="223">
        <f t="shared" si="599"/>
        <v>0</v>
      </c>
      <c r="R6800" s="223">
        <f t="shared" si="599"/>
        <v>0</v>
      </c>
    </row>
    <row r="6801" spans="1:18" hidden="1" outlineLevel="2" x14ac:dyDescent="0.25">
      <c r="A6801" s="222" t="str">
        <f>'Usages industrie'!A19</f>
        <v>Usage industriel n°16</v>
      </c>
      <c r="B6801" s="222" t="s">
        <v>41</v>
      </c>
      <c r="C6801" s="222"/>
      <c r="D6801" s="223">
        <f>IF(B$6776&lt;&gt;"",IF(B$6776='Usages industrie'!$K19,'Usages industrie'!J19,0),0)</f>
        <v>0</v>
      </c>
      <c r="E6801" s="223">
        <f t="shared" si="599"/>
        <v>0</v>
      </c>
      <c r="F6801" s="223">
        <f t="shared" si="599"/>
        <v>0</v>
      </c>
      <c r="G6801" s="223">
        <f t="shared" si="599"/>
        <v>0</v>
      </c>
      <c r="H6801" s="223">
        <f t="shared" si="599"/>
        <v>0</v>
      </c>
      <c r="I6801" s="223">
        <f t="shared" si="599"/>
        <v>0</v>
      </c>
      <c r="J6801" s="223">
        <f t="shared" si="599"/>
        <v>0</v>
      </c>
      <c r="K6801" s="223">
        <f t="shared" si="599"/>
        <v>0</v>
      </c>
      <c r="L6801" s="223">
        <f t="shared" si="599"/>
        <v>0</v>
      </c>
      <c r="M6801" s="223">
        <f t="shared" si="599"/>
        <v>0</v>
      </c>
      <c r="N6801" s="223">
        <f t="shared" si="599"/>
        <v>0</v>
      </c>
      <c r="O6801" s="223">
        <f t="shared" si="599"/>
        <v>0</v>
      </c>
      <c r="P6801" s="223">
        <f t="shared" si="599"/>
        <v>0</v>
      </c>
      <c r="Q6801" s="223">
        <f t="shared" si="599"/>
        <v>0</v>
      </c>
      <c r="R6801" s="223">
        <f t="shared" si="599"/>
        <v>0</v>
      </c>
    </row>
    <row r="6802" spans="1:18" hidden="1" outlineLevel="2" x14ac:dyDescent="0.25">
      <c r="A6802" s="222" t="str">
        <f>'Usages industrie'!A20</f>
        <v>Usage industriel n°17</v>
      </c>
      <c r="B6802" s="222" t="s">
        <v>41</v>
      </c>
      <c r="C6802" s="222"/>
      <c r="D6802" s="223">
        <f>IF(B$6776&lt;&gt;"",IF(B$6776='Usages industrie'!$K20,'Usages industrie'!J20,0),0)</f>
        <v>0</v>
      </c>
      <c r="E6802" s="223">
        <f t="shared" si="599"/>
        <v>0</v>
      </c>
      <c r="F6802" s="223">
        <f t="shared" si="599"/>
        <v>0</v>
      </c>
      <c r="G6802" s="223">
        <f t="shared" si="599"/>
        <v>0</v>
      </c>
      <c r="H6802" s="223">
        <f t="shared" si="599"/>
        <v>0</v>
      </c>
      <c r="I6802" s="223">
        <f t="shared" si="599"/>
        <v>0</v>
      </c>
      <c r="J6802" s="223">
        <f t="shared" si="599"/>
        <v>0</v>
      </c>
      <c r="K6802" s="223">
        <f t="shared" si="599"/>
        <v>0</v>
      </c>
      <c r="L6802" s="223">
        <f t="shared" si="599"/>
        <v>0</v>
      </c>
      <c r="M6802" s="223">
        <f t="shared" si="599"/>
        <v>0</v>
      </c>
      <c r="N6802" s="223">
        <f t="shared" si="599"/>
        <v>0</v>
      </c>
      <c r="O6802" s="223">
        <f t="shared" si="599"/>
        <v>0</v>
      </c>
      <c r="P6802" s="223">
        <f t="shared" si="599"/>
        <v>0</v>
      </c>
      <c r="Q6802" s="223">
        <f t="shared" si="599"/>
        <v>0</v>
      </c>
      <c r="R6802" s="223">
        <f t="shared" si="599"/>
        <v>0</v>
      </c>
    </row>
    <row r="6803" spans="1:18" hidden="1" outlineLevel="2" x14ac:dyDescent="0.25">
      <c r="A6803" s="222" t="str">
        <f>'Usages industrie'!A21</f>
        <v>Usage industriel n°18</v>
      </c>
      <c r="B6803" s="222" t="s">
        <v>41</v>
      </c>
      <c r="C6803" s="222"/>
      <c r="D6803" s="223">
        <f>IF(B$6776&lt;&gt;"",IF(B$6776='Usages industrie'!$K21,'Usages industrie'!J21,0),0)</f>
        <v>0</v>
      </c>
      <c r="E6803" s="223">
        <f t="shared" si="599"/>
        <v>0</v>
      </c>
      <c r="F6803" s="223">
        <f t="shared" si="599"/>
        <v>0</v>
      </c>
      <c r="G6803" s="223">
        <f t="shared" si="599"/>
        <v>0</v>
      </c>
      <c r="H6803" s="223">
        <f t="shared" si="599"/>
        <v>0</v>
      </c>
      <c r="I6803" s="223">
        <f t="shared" si="599"/>
        <v>0</v>
      </c>
      <c r="J6803" s="223">
        <f t="shared" si="599"/>
        <v>0</v>
      </c>
      <c r="K6803" s="223">
        <f t="shared" si="599"/>
        <v>0</v>
      </c>
      <c r="L6803" s="223">
        <f t="shared" si="599"/>
        <v>0</v>
      </c>
      <c r="M6803" s="223">
        <f t="shared" si="599"/>
        <v>0</v>
      </c>
      <c r="N6803" s="223">
        <f t="shared" si="599"/>
        <v>0</v>
      </c>
      <c r="O6803" s="223">
        <f t="shared" si="599"/>
        <v>0</v>
      </c>
      <c r="P6803" s="223">
        <f t="shared" si="599"/>
        <v>0</v>
      </c>
      <c r="Q6803" s="223">
        <f t="shared" si="599"/>
        <v>0</v>
      </c>
      <c r="R6803" s="223">
        <f t="shared" si="599"/>
        <v>0</v>
      </c>
    </row>
    <row r="6804" spans="1:18" hidden="1" outlineLevel="2" x14ac:dyDescent="0.25">
      <c r="A6804" s="222" t="str">
        <f>'Usages industrie'!A22</f>
        <v>Usage industriel n°19</v>
      </c>
      <c r="B6804" s="222" t="s">
        <v>41</v>
      </c>
      <c r="C6804" s="222"/>
      <c r="D6804" s="223">
        <f>IF(B$6776&lt;&gt;"",IF(B$6776='Usages industrie'!$K22,'Usages industrie'!J22,0),0)</f>
        <v>0</v>
      </c>
      <c r="E6804" s="223">
        <f t="shared" si="599"/>
        <v>0</v>
      </c>
      <c r="F6804" s="223">
        <f t="shared" si="599"/>
        <v>0</v>
      </c>
      <c r="G6804" s="223">
        <f t="shared" si="599"/>
        <v>0</v>
      </c>
      <c r="H6804" s="223">
        <f t="shared" si="599"/>
        <v>0</v>
      </c>
      <c r="I6804" s="223">
        <f t="shared" si="599"/>
        <v>0</v>
      </c>
      <c r="J6804" s="223">
        <f t="shared" si="599"/>
        <v>0</v>
      </c>
      <c r="K6804" s="223">
        <f t="shared" si="599"/>
        <v>0</v>
      </c>
      <c r="L6804" s="223">
        <f t="shared" si="599"/>
        <v>0</v>
      </c>
      <c r="M6804" s="223">
        <f t="shared" si="599"/>
        <v>0</v>
      </c>
      <c r="N6804" s="223">
        <f t="shared" si="599"/>
        <v>0</v>
      </c>
      <c r="O6804" s="223">
        <f t="shared" si="599"/>
        <v>0</v>
      </c>
      <c r="P6804" s="223">
        <f t="shared" si="599"/>
        <v>0</v>
      </c>
      <c r="Q6804" s="223">
        <f t="shared" si="599"/>
        <v>0</v>
      </c>
      <c r="R6804" s="223">
        <f t="shared" si="599"/>
        <v>0</v>
      </c>
    </row>
    <row r="6805" spans="1:18" hidden="1" outlineLevel="2" x14ac:dyDescent="0.25">
      <c r="A6805" s="222" t="str">
        <f>'Usages industrie'!A23</f>
        <v>Usage industriel n°20</v>
      </c>
      <c r="B6805" s="222" t="s">
        <v>41</v>
      </c>
      <c r="C6805" s="222"/>
      <c r="D6805" s="223">
        <f>IF(B$6776&lt;&gt;"",IF(B$6776='Usages industrie'!$K23,'Usages industrie'!J23,0),0)</f>
        <v>0</v>
      </c>
      <c r="E6805" s="223">
        <f t="shared" si="599"/>
        <v>0</v>
      </c>
      <c r="F6805" s="223">
        <f t="shared" si="599"/>
        <v>0</v>
      </c>
      <c r="G6805" s="223">
        <f t="shared" si="599"/>
        <v>0</v>
      </c>
      <c r="H6805" s="223">
        <f t="shared" si="599"/>
        <v>0</v>
      </c>
      <c r="I6805" s="223">
        <f t="shared" si="599"/>
        <v>0</v>
      </c>
      <c r="J6805" s="223">
        <f t="shared" si="599"/>
        <v>0</v>
      </c>
      <c r="K6805" s="223">
        <f t="shared" si="599"/>
        <v>0</v>
      </c>
      <c r="L6805" s="223">
        <f t="shared" si="599"/>
        <v>0</v>
      </c>
      <c r="M6805" s="223">
        <f t="shared" si="599"/>
        <v>0</v>
      </c>
      <c r="N6805" s="223">
        <f t="shared" si="599"/>
        <v>0</v>
      </c>
      <c r="O6805" s="223">
        <f t="shared" si="599"/>
        <v>0</v>
      </c>
      <c r="P6805" s="223">
        <f t="shared" si="599"/>
        <v>0</v>
      </c>
      <c r="Q6805" s="223">
        <f t="shared" si="599"/>
        <v>0</v>
      </c>
      <c r="R6805" s="223">
        <f t="shared" si="599"/>
        <v>0</v>
      </c>
    </row>
    <row r="6806" spans="1:18" hidden="1" outlineLevel="2" x14ac:dyDescent="0.25">
      <c r="A6806" s="222" t="str">
        <f>'Usages industrie'!A24</f>
        <v>Usage industriel n°21</v>
      </c>
      <c r="B6806" s="222" t="s">
        <v>41</v>
      </c>
      <c r="C6806" s="222"/>
      <c r="D6806" s="223">
        <f>IF(B$6776&lt;&gt;"",IF(B$6776='Usages industrie'!$K24,'Usages industrie'!J24,0),0)</f>
        <v>0</v>
      </c>
      <c r="E6806" s="223">
        <f t="shared" ref="E6806:R6815" si="600">$D6806</f>
        <v>0</v>
      </c>
      <c r="F6806" s="223">
        <f t="shared" si="600"/>
        <v>0</v>
      </c>
      <c r="G6806" s="223">
        <f t="shared" si="600"/>
        <v>0</v>
      </c>
      <c r="H6806" s="223">
        <f t="shared" si="600"/>
        <v>0</v>
      </c>
      <c r="I6806" s="223">
        <f t="shared" si="600"/>
        <v>0</v>
      </c>
      <c r="J6806" s="223">
        <f t="shared" si="600"/>
        <v>0</v>
      </c>
      <c r="K6806" s="223">
        <f t="shared" si="600"/>
        <v>0</v>
      </c>
      <c r="L6806" s="223">
        <f t="shared" si="600"/>
        <v>0</v>
      </c>
      <c r="M6806" s="223">
        <f t="shared" si="600"/>
        <v>0</v>
      </c>
      <c r="N6806" s="223">
        <f t="shared" si="600"/>
        <v>0</v>
      </c>
      <c r="O6806" s="223">
        <f t="shared" si="600"/>
        <v>0</v>
      </c>
      <c r="P6806" s="223">
        <f t="shared" si="600"/>
        <v>0</v>
      </c>
      <c r="Q6806" s="223">
        <f t="shared" si="600"/>
        <v>0</v>
      </c>
      <c r="R6806" s="223">
        <f t="shared" si="600"/>
        <v>0</v>
      </c>
    </row>
    <row r="6807" spans="1:18" hidden="1" outlineLevel="2" x14ac:dyDescent="0.25">
      <c r="A6807" s="222" t="str">
        <f>'Usages industrie'!A25</f>
        <v>Usage industriel n°22</v>
      </c>
      <c r="B6807" s="222" t="s">
        <v>41</v>
      </c>
      <c r="C6807" s="222"/>
      <c r="D6807" s="223">
        <f>IF(B$6776&lt;&gt;"",IF(B$6776='Usages industrie'!$K25,'Usages industrie'!J25,0),0)</f>
        <v>0</v>
      </c>
      <c r="E6807" s="223">
        <f t="shared" si="600"/>
        <v>0</v>
      </c>
      <c r="F6807" s="223">
        <f t="shared" si="600"/>
        <v>0</v>
      </c>
      <c r="G6807" s="223">
        <f t="shared" si="600"/>
        <v>0</v>
      </c>
      <c r="H6807" s="223">
        <f t="shared" si="600"/>
        <v>0</v>
      </c>
      <c r="I6807" s="223">
        <f t="shared" si="600"/>
        <v>0</v>
      </c>
      <c r="J6807" s="223">
        <f t="shared" si="600"/>
        <v>0</v>
      </c>
      <c r="K6807" s="223">
        <f t="shared" si="600"/>
        <v>0</v>
      </c>
      <c r="L6807" s="223">
        <f t="shared" si="600"/>
        <v>0</v>
      </c>
      <c r="M6807" s="223">
        <f t="shared" si="600"/>
        <v>0</v>
      </c>
      <c r="N6807" s="223">
        <f t="shared" si="600"/>
        <v>0</v>
      </c>
      <c r="O6807" s="223">
        <f t="shared" si="600"/>
        <v>0</v>
      </c>
      <c r="P6807" s="223">
        <f t="shared" si="600"/>
        <v>0</v>
      </c>
      <c r="Q6807" s="223">
        <f t="shared" si="600"/>
        <v>0</v>
      </c>
      <c r="R6807" s="223">
        <f t="shared" si="600"/>
        <v>0</v>
      </c>
    </row>
    <row r="6808" spans="1:18" hidden="1" outlineLevel="2" x14ac:dyDescent="0.25">
      <c r="A6808" s="222" t="str">
        <f>'Usages industrie'!A26</f>
        <v>Usage industriel n°23</v>
      </c>
      <c r="B6808" s="222" t="s">
        <v>41</v>
      </c>
      <c r="C6808" s="222"/>
      <c r="D6808" s="223">
        <f>IF(B$6776&lt;&gt;"",IF(B$6776='Usages industrie'!$K26,'Usages industrie'!J26,0),0)</f>
        <v>0</v>
      </c>
      <c r="E6808" s="223">
        <f t="shared" si="600"/>
        <v>0</v>
      </c>
      <c r="F6808" s="223">
        <f t="shared" si="600"/>
        <v>0</v>
      </c>
      <c r="G6808" s="223">
        <f t="shared" si="600"/>
        <v>0</v>
      </c>
      <c r="H6808" s="223">
        <f t="shared" si="600"/>
        <v>0</v>
      </c>
      <c r="I6808" s="223">
        <f t="shared" si="600"/>
        <v>0</v>
      </c>
      <c r="J6808" s="223">
        <f t="shared" si="600"/>
        <v>0</v>
      </c>
      <c r="K6808" s="223">
        <f t="shared" si="600"/>
        <v>0</v>
      </c>
      <c r="L6808" s="223">
        <f t="shared" si="600"/>
        <v>0</v>
      </c>
      <c r="M6808" s="223">
        <f t="shared" si="600"/>
        <v>0</v>
      </c>
      <c r="N6808" s="223">
        <f t="shared" si="600"/>
        <v>0</v>
      </c>
      <c r="O6808" s="223">
        <f t="shared" si="600"/>
        <v>0</v>
      </c>
      <c r="P6808" s="223">
        <f t="shared" si="600"/>
        <v>0</v>
      </c>
      <c r="Q6808" s="223">
        <f t="shared" si="600"/>
        <v>0</v>
      </c>
      <c r="R6808" s="223">
        <f t="shared" si="600"/>
        <v>0</v>
      </c>
    </row>
    <row r="6809" spans="1:18" hidden="1" outlineLevel="2" x14ac:dyDescent="0.25">
      <c r="A6809" s="222" t="str">
        <f>'Usages industrie'!A27</f>
        <v>Usage industriel n°24</v>
      </c>
      <c r="B6809" s="222" t="s">
        <v>41</v>
      </c>
      <c r="C6809" s="222"/>
      <c r="D6809" s="223">
        <f>IF(B$6776&lt;&gt;"",IF(B$6776='Usages industrie'!$K27,'Usages industrie'!J27,0),0)</f>
        <v>0</v>
      </c>
      <c r="E6809" s="223">
        <f t="shared" si="600"/>
        <v>0</v>
      </c>
      <c r="F6809" s="223">
        <f t="shared" si="600"/>
        <v>0</v>
      </c>
      <c r="G6809" s="223">
        <f t="shared" si="600"/>
        <v>0</v>
      </c>
      <c r="H6809" s="223">
        <f t="shared" si="600"/>
        <v>0</v>
      </c>
      <c r="I6809" s="223">
        <f t="shared" si="600"/>
        <v>0</v>
      </c>
      <c r="J6809" s="223">
        <f t="shared" si="600"/>
        <v>0</v>
      </c>
      <c r="K6809" s="223">
        <f t="shared" si="600"/>
        <v>0</v>
      </c>
      <c r="L6809" s="223">
        <f t="shared" si="600"/>
        <v>0</v>
      </c>
      <c r="M6809" s="223">
        <f t="shared" si="600"/>
        <v>0</v>
      </c>
      <c r="N6809" s="223">
        <f t="shared" si="600"/>
        <v>0</v>
      </c>
      <c r="O6809" s="223">
        <f t="shared" si="600"/>
        <v>0</v>
      </c>
      <c r="P6809" s="223">
        <f t="shared" si="600"/>
        <v>0</v>
      </c>
      <c r="Q6809" s="223">
        <f t="shared" si="600"/>
        <v>0</v>
      </c>
      <c r="R6809" s="223">
        <f t="shared" si="600"/>
        <v>0</v>
      </c>
    </row>
    <row r="6810" spans="1:18" hidden="1" outlineLevel="2" x14ac:dyDescent="0.25">
      <c r="A6810" s="222" t="str">
        <f>'Usages industrie'!A28</f>
        <v>Usage industriel n°25</v>
      </c>
      <c r="B6810" s="222" t="s">
        <v>41</v>
      </c>
      <c r="C6810" s="222"/>
      <c r="D6810" s="223">
        <f>IF(B$6776&lt;&gt;"",IF(B$6776='Usages industrie'!$K28,'Usages industrie'!J28,0),0)</f>
        <v>0</v>
      </c>
      <c r="E6810" s="223">
        <f t="shared" si="600"/>
        <v>0</v>
      </c>
      <c r="F6810" s="223">
        <f t="shared" si="600"/>
        <v>0</v>
      </c>
      <c r="G6810" s="223">
        <f t="shared" si="600"/>
        <v>0</v>
      </c>
      <c r="H6810" s="223">
        <f t="shared" si="600"/>
        <v>0</v>
      </c>
      <c r="I6810" s="223">
        <f t="shared" si="600"/>
        <v>0</v>
      </c>
      <c r="J6810" s="223">
        <f t="shared" si="600"/>
        <v>0</v>
      </c>
      <c r="K6810" s="223">
        <f t="shared" si="600"/>
        <v>0</v>
      </c>
      <c r="L6810" s="223">
        <f t="shared" si="600"/>
        <v>0</v>
      </c>
      <c r="M6810" s="223">
        <f t="shared" si="600"/>
        <v>0</v>
      </c>
      <c r="N6810" s="223">
        <f t="shared" si="600"/>
        <v>0</v>
      </c>
      <c r="O6810" s="223">
        <f t="shared" si="600"/>
        <v>0</v>
      </c>
      <c r="P6810" s="223">
        <f t="shared" si="600"/>
        <v>0</v>
      </c>
      <c r="Q6810" s="223">
        <f t="shared" si="600"/>
        <v>0</v>
      </c>
      <c r="R6810" s="223">
        <f t="shared" si="600"/>
        <v>0</v>
      </c>
    </row>
    <row r="6811" spans="1:18" hidden="1" outlineLevel="2" x14ac:dyDescent="0.25">
      <c r="A6811" s="222" t="str">
        <f>'Usages industrie'!A29</f>
        <v>Usage industriel n°26</v>
      </c>
      <c r="B6811" s="222" t="s">
        <v>41</v>
      </c>
      <c r="C6811" s="222"/>
      <c r="D6811" s="223">
        <f>IF(B$6776&lt;&gt;"",IF(B$6776='Usages industrie'!$K29,'Usages industrie'!J29,0),0)</f>
        <v>0</v>
      </c>
      <c r="E6811" s="223">
        <f t="shared" si="600"/>
        <v>0</v>
      </c>
      <c r="F6811" s="223">
        <f t="shared" si="600"/>
        <v>0</v>
      </c>
      <c r="G6811" s="223">
        <f t="shared" si="600"/>
        <v>0</v>
      </c>
      <c r="H6811" s="223">
        <f t="shared" si="600"/>
        <v>0</v>
      </c>
      <c r="I6811" s="223">
        <f t="shared" si="600"/>
        <v>0</v>
      </c>
      <c r="J6811" s="223">
        <f t="shared" si="600"/>
        <v>0</v>
      </c>
      <c r="K6811" s="223">
        <f t="shared" si="600"/>
        <v>0</v>
      </c>
      <c r="L6811" s="223">
        <f t="shared" si="600"/>
        <v>0</v>
      </c>
      <c r="M6811" s="223">
        <f t="shared" si="600"/>
        <v>0</v>
      </c>
      <c r="N6811" s="223">
        <f t="shared" si="600"/>
        <v>0</v>
      </c>
      <c r="O6811" s="223">
        <f t="shared" si="600"/>
        <v>0</v>
      </c>
      <c r="P6811" s="223">
        <f t="shared" si="600"/>
        <v>0</v>
      </c>
      <c r="Q6811" s="223">
        <f t="shared" si="600"/>
        <v>0</v>
      </c>
      <c r="R6811" s="223">
        <f t="shared" si="600"/>
        <v>0</v>
      </c>
    </row>
    <row r="6812" spans="1:18" hidden="1" outlineLevel="2" x14ac:dyDescent="0.25">
      <c r="A6812" s="222" t="str">
        <f>'Usages industrie'!A30</f>
        <v>Usage industriel n°27</v>
      </c>
      <c r="B6812" s="222" t="s">
        <v>41</v>
      </c>
      <c r="C6812" s="222"/>
      <c r="D6812" s="223">
        <f>IF(B$6776&lt;&gt;"",IF(B$6776='Usages industrie'!$K30,'Usages industrie'!J30,0),0)</f>
        <v>0</v>
      </c>
      <c r="E6812" s="223">
        <f t="shared" si="600"/>
        <v>0</v>
      </c>
      <c r="F6812" s="223">
        <f t="shared" si="600"/>
        <v>0</v>
      </c>
      <c r="G6812" s="223">
        <f t="shared" si="600"/>
        <v>0</v>
      </c>
      <c r="H6812" s="223">
        <f t="shared" si="600"/>
        <v>0</v>
      </c>
      <c r="I6812" s="223">
        <f t="shared" si="600"/>
        <v>0</v>
      </c>
      <c r="J6812" s="223">
        <f t="shared" si="600"/>
        <v>0</v>
      </c>
      <c r="K6812" s="223">
        <f t="shared" si="600"/>
        <v>0</v>
      </c>
      <c r="L6812" s="223">
        <f t="shared" si="600"/>
        <v>0</v>
      </c>
      <c r="M6812" s="223">
        <f t="shared" si="600"/>
        <v>0</v>
      </c>
      <c r="N6812" s="223">
        <f t="shared" si="600"/>
        <v>0</v>
      </c>
      <c r="O6812" s="223">
        <f t="shared" si="600"/>
        <v>0</v>
      </c>
      <c r="P6812" s="223">
        <f t="shared" si="600"/>
        <v>0</v>
      </c>
      <c r="Q6812" s="223">
        <f t="shared" si="600"/>
        <v>0</v>
      </c>
      <c r="R6812" s="223">
        <f t="shared" si="600"/>
        <v>0</v>
      </c>
    </row>
    <row r="6813" spans="1:18" hidden="1" outlineLevel="2" x14ac:dyDescent="0.25">
      <c r="A6813" s="222" t="str">
        <f>'Usages industrie'!A31</f>
        <v>Usage industriel n°28</v>
      </c>
      <c r="B6813" s="222" t="s">
        <v>41</v>
      </c>
      <c r="C6813" s="222"/>
      <c r="D6813" s="223">
        <f>IF(B$6776&lt;&gt;"",IF(B$6776='Usages industrie'!$K31,'Usages industrie'!J31,0),0)</f>
        <v>0</v>
      </c>
      <c r="E6813" s="223">
        <f t="shared" si="600"/>
        <v>0</v>
      </c>
      <c r="F6813" s="223">
        <f t="shared" si="600"/>
        <v>0</v>
      </c>
      <c r="G6813" s="223">
        <f t="shared" si="600"/>
        <v>0</v>
      </c>
      <c r="H6813" s="223">
        <f t="shared" si="600"/>
        <v>0</v>
      </c>
      <c r="I6813" s="223">
        <f t="shared" si="600"/>
        <v>0</v>
      </c>
      <c r="J6813" s="223">
        <f t="shared" si="600"/>
        <v>0</v>
      </c>
      <c r="K6813" s="223">
        <f t="shared" si="600"/>
        <v>0</v>
      </c>
      <c r="L6813" s="223">
        <f t="shared" si="600"/>
        <v>0</v>
      </c>
      <c r="M6813" s="223">
        <f t="shared" si="600"/>
        <v>0</v>
      </c>
      <c r="N6813" s="223">
        <f t="shared" si="600"/>
        <v>0</v>
      </c>
      <c r="O6813" s="223">
        <f t="shared" si="600"/>
        <v>0</v>
      </c>
      <c r="P6813" s="223">
        <f t="shared" si="600"/>
        <v>0</v>
      </c>
      <c r="Q6813" s="223">
        <f t="shared" si="600"/>
        <v>0</v>
      </c>
      <c r="R6813" s="223">
        <f t="shared" si="600"/>
        <v>0</v>
      </c>
    </row>
    <row r="6814" spans="1:18" hidden="1" outlineLevel="2" x14ac:dyDescent="0.25">
      <c r="A6814" s="222" t="str">
        <f>'Usages industrie'!A32</f>
        <v>Usage industriel n°29</v>
      </c>
      <c r="B6814" s="222" t="s">
        <v>41</v>
      </c>
      <c r="C6814" s="222"/>
      <c r="D6814" s="223">
        <f>IF(B$6776&lt;&gt;"",IF(B$6776='Usages industrie'!$K32,'Usages industrie'!J32,0),0)</f>
        <v>0</v>
      </c>
      <c r="E6814" s="223">
        <f t="shared" si="600"/>
        <v>0</v>
      </c>
      <c r="F6814" s="223">
        <f t="shared" si="600"/>
        <v>0</v>
      </c>
      <c r="G6814" s="223">
        <f t="shared" si="600"/>
        <v>0</v>
      </c>
      <c r="H6814" s="223">
        <f t="shared" si="600"/>
        <v>0</v>
      </c>
      <c r="I6814" s="223">
        <f t="shared" si="600"/>
        <v>0</v>
      </c>
      <c r="J6814" s="223">
        <f t="shared" si="600"/>
        <v>0</v>
      </c>
      <c r="K6814" s="223">
        <f t="shared" si="600"/>
        <v>0</v>
      </c>
      <c r="L6814" s="223">
        <f t="shared" si="600"/>
        <v>0</v>
      </c>
      <c r="M6814" s="223">
        <f t="shared" si="600"/>
        <v>0</v>
      </c>
      <c r="N6814" s="223">
        <f t="shared" si="600"/>
        <v>0</v>
      </c>
      <c r="O6814" s="223">
        <f t="shared" si="600"/>
        <v>0</v>
      </c>
      <c r="P6814" s="223">
        <f t="shared" si="600"/>
        <v>0</v>
      </c>
      <c r="Q6814" s="223">
        <f t="shared" si="600"/>
        <v>0</v>
      </c>
      <c r="R6814" s="223">
        <f t="shared" si="600"/>
        <v>0</v>
      </c>
    </row>
    <row r="6815" spans="1:18" hidden="1" outlineLevel="2" x14ac:dyDescent="0.25">
      <c r="A6815" s="222" t="str">
        <f>'Usages industrie'!A33</f>
        <v>Usage industriel n°30</v>
      </c>
      <c r="B6815" s="222" t="s">
        <v>41</v>
      </c>
      <c r="C6815" s="222"/>
      <c r="D6815" s="223">
        <f>IF(B$6776&lt;&gt;"",IF(B$6776='Usages industrie'!$K33,'Usages industrie'!J33,0),0)</f>
        <v>0</v>
      </c>
      <c r="E6815" s="223">
        <f t="shared" si="600"/>
        <v>0</v>
      </c>
      <c r="F6815" s="223">
        <f t="shared" si="600"/>
        <v>0</v>
      </c>
      <c r="G6815" s="223">
        <f t="shared" si="600"/>
        <v>0</v>
      </c>
      <c r="H6815" s="223">
        <f t="shared" si="600"/>
        <v>0</v>
      </c>
      <c r="I6815" s="223">
        <f t="shared" si="600"/>
        <v>0</v>
      </c>
      <c r="J6815" s="223">
        <f t="shared" si="600"/>
        <v>0</v>
      </c>
      <c r="K6815" s="223">
        <f t="shared" si="600"/>
        <v>0</v>
      </c>
      <c r="L6815" s="223">
        <f t="shared" si="600"/>
        <v>0</v>
      </c>
      <c r="M6815" s="223">
        <f t="shared" si="600"/>
        <v>0</v>
      </c>
      <c r="N6815" s="223">
        <f t="shared" si="600"/>
        <v>0</v>
      </c>
      <c r="O6815" s="223">
        <f t="shared" si="600"/>
        <v>0</v>
      </c>
      <c r="P6815" s="223">
        <f t="shared" si="600"/>
        <v>0</v>
      </c>
      <c r="Q6815" s="223">
        <f t="shared" si="600"/>
        <v>0</v>
      </c>
      <c r="R6815" s="223">
        <f t="shared" si="600"/>
        <v>0</v>
      </c>
    </row>
    <row r="6816" spans="1:18" hidden="1" outlineLevel="2" x14ac:dyDescent="0.25">
      <c r="A6816" s="222" t="str">
        <f>'Usages industrie'!A34</f>
        <v>Usage industriel n°31</v>
      </c>
      <c r="B6816" s="222" t="s">
        <v>41</v>
      </c>
      <c r="C6816" s="222"/>
      <c r="D6816" s="223">
        <f>IF(B$6776&lt;&gt;"",IF(B$6776='Usages industrie'!$K34,'Usages industrie'!J34,0),0)</f>
        <v>0</v>
      </c>
      <c r="E6816" s="223">
        <f t="shared" ref="E6816:R6825" si="601">$D6816</f>
        <v>0</v>
      </c>
      <c r="F6816" s="223">
        <f t="shared" si="601"/>
        <v>0</v>
      </c>
      <c r="G6816" s="223">
        <f t="shared" si="601"/>
        <v>0</v>
      </c>
      <c r="H6816" s="223">
        <f t="shared" si="601"/>
        <v>0</v>
      </c>
      <c r="I6816" s="223">
        <f t="shared" si="601"/>
        <v>0</v>
      </c>
      <c r="J6816" s="223">
        <f t="shared" si="601"/>
        <v>0</v>
      </c>
      <c r="K6816" s="223">
        <f t="shared" si="601"/>
        <v>0</v>
      </c>
      <c r="L6816" s="223">
        <f t="shared" si="601"/>
        <v>0</v>
      </c>
      <c r="M6816" s="223">
        <f t="shared" si="601"/>
        <v>0</v>
      </c>
      <c r="N6816" s="223">
        <f t="shared" si="601"/>
        <v>0</v>
      </c>
      <c r="O6816" s="223">
        <f t="shared" si="601"/>
        <v>0</v>
      </c>
      <c r="P6816" s="223">
        <f t="shared" si="601"/>
        <v>0</v>
      </c>
      <c r="Q6816" s="223">
        <f t="shared" si="601"/>
        <v>0</v>
      </c>
      <c r="R6816" s="223">
        <f t="shared" si="601"/>
        <v>0</v>
      </c>
    </row>
    <row r="6817" spans="1:18" hidden="1" outlineLevel="2" x14ac:dyDescent="0.25">
      <c r="A6817" s="222" t="str">
        <f>'Usages industrie'!A35</f>
        <v>Usage industriel n°32</v>
      </c>
      <c r="B6817" s="222" t="s">
        <v>41</v>
      </c>
      <c r="C6817" s="222"/>
      <c r="D6817" s="223">
        <f>IF(B$6776&lt;&gt;"",IF(B$6776='Usages industrie'!$K35,'Usages industrie'!J35,0),0)</f>
        <v>0</v>
      </c>
      <c r="E6817" s="223">
        <f t="shared" si="601"/>
        <v>0</v>
      </c>
      <c r="F6817" s="223">
        <f t="shared" si="601"/>
        <v>0</v>
      </c>
      <c r="G6817" s="223">
        <f t="shared" si="601"/>
        <v>0</v>
      </c>
      <c r="H6817" s="223">
        <f t="shared" si="601"/>
        <v>0</v>
      </c>
      <c r="I6817" s="223">
        <f t="shared" si="601"/>
        <v>0</v>
      </c>
      <c r="J6817" s="223">
        <f t="shared" si="601"/>
        <v>0</v>
      </c>
      <c r="K6817" s="223">
        <f t="shared" si="601"/>
        <v>0</v>
      </c>
      <c r="L6817" s="223">
        <f t="shared" si="601"/>
        <v>0</v>
      </c>
      <c r="M6817" s="223">
        <f t="shared" si="601"/>
        <v>0</v>
      </c>
      <c r="N6817" s="223">
        <f t="shared" si="601"/>
        <v>0</v>
      </c>
      <c r="O6817" s="223">
        <f t="shared" si="601"/>
        <v>0</v>
      </c>
      <c r="P6817" s="223">
        <f t="shared" si="601"/>
        <v>0</v>
      </c>
      <c r="Q6817" s="223">
        <f t="shared" si="601"/>
        <v>0</v>
      </c>
      <c r="R6817" s="223">
        <f t="shared" si="601"/>
        <v>0</v>
      </c>
    </row>
    <row r="6818" spans="1:18" hidden="1" outlineLevel="2" x14ac:dyDescent="0.25">
      <c r="A6818" s="222" t="str">
        <f>'Usages industrie'!A36</f>
        <v>Usage industriel n°33</v>
      </c>
      <c r="B6818" s="222" t="s">
        <v>41</v>
      </c>
      <c r="C6818" s="222"/>
      <c r="D6818" s="223">
        <f>IF(B$6776&lt;&gt;"",IF(B$6776='Usages industrie'!$K36,'Usages industrie'!J36,0),0)</f>
        <v>0</v>
      </c>
      <c r="E6818" s="223">
        <f t="shared" si="601"/>
        <v>0</v>
      </c>
      <c r="F6818" s="223">
        <f t="shared" si="601"/>
        <v>0</v>
      </c>
      <c r="G6818" s="223">
        <f t="shared" si="601"/>
        <v>0</v>
      </c>
      <c r="H6818" s="223">
        <f t="shared" si="601"/>
        <v>0</v>
      </c>
      <c r="I6818" s="223">
        <f t="shared" si="601"/>
        <v>0</v>
      </c>
      <c r="J6818" s="223">
        <f t="shared" si="601"/>
        <v>0</v>
      </c>
      <c r="K6818" s="223">
        <f t="shared" si="601"/>
        <v>0</v>
      </c>
      <c r="L6818" s="223">
        <f t="shared" si="601"/>
        <v>0</v>
      </c>
      <c r="M6818" s="223">
        <f t="shared" si="601"/>
        <v>0</v>
      </c>
      <c r="N6818" s="223">
        <f t="shared" si="601"/>
        <v>0</v>
      </c>
      <c r="O6818" s="223">
        <f t="shared" si="601"/>
        <v>0</v>
      </c>
      <c r="P6818" s="223">
        <f t="shared" si="601"/>
        <v>0</v>
      </c>
      <c r="Q6818" s="223">
        <f t="shared" si="601"/>
        <v>0</v>
      </c>
      <c r="R6818" s="223">
        <f t="shared" si="601"/>
        <v>0</v>
      </c>
    </row>
    <row r="6819" spans="1:18" hidden="1" outlineLevel="2" x14ac:dyDescent="0.25">
      <c r="A6819" s="222" t="str">
        <f>'Usages industrie'!A37</f>
        <v>Usage industriel n°34</v>
      </c>
      <c r="B6819" s="222" t="s">
        <v>41</v>
      </c>
      <c r="C6819" s="222"/>
      <c r="D6819" s="223">
        <f>IF(B$6776&lt;&gt;"",IF(B$6776='Usages industrie'!$K37,'Usages industrie'!J37,0),0)</f>
        <v>0</v>
      </c>
      <c r="E6819" s="223">
        <f t="shared" si="601"/>
        <v>0</v>
      </c>
      <c r="F6819" s="223">
        <f t="shared" si="601"/>
        <v>0</v>
      </c>
      <c r="G6819" s="223">
        <f t="shared" si="601"/>
        <v>0</v>
      </c>
      <c r="H6819" s="223">
        <f t="shared" si="601"/>
        <v>0</v>
      </c>
      <c r="I6819" s="223">
        <f t="shared" si="601"/>
        <v>0</v>
      </c>
      <c r="J6819" s="223">
        <f t="shared" si="601"/>
        <v>0</v>
      </c>
      <c r="K6819" s="223">
        <f t="shared" si="601"/>
        <v>0</v>
      </c>
      <c r="L6819" s="223">
        <f t="shared" si="601"/>
        <v>0</v>
      </c>
      <c r="M6819" s="223">
        <f t="shared" si="601"/>
        <v>0</v>
      </c>
      <c r="N6819" s="223">
        <f t="shared" si="601"/>
        <v>0</v>
      </c>
      <c r="O6819" s="223">
        <f t="shared" si="601"/>
        <v>0</v>
      </c>
      <c r="P6819" s="223">
        <f t="shared" si="601"/>
        <v>0</v>
      </c>
      <c r="Q6819" s="223">
        <f t="shared" si="601"/>
        <v>0</v>
      </c>
      <c r="R6819" s="223">
        <f t="shared" si="601"/>
        <v>0</v>
      </c>
    </row>
    <row r="6820" spans="1:18" hidden="1" outlineLevel="2" x14ac:dyDescent="0.25">
      <c r="A6820" s="222" t="str">
        <f>'Usages industrie'!A38</f>
        <v>Usage industriel n°35</v>
      </c>
      <c r="B6820" s="222" t="s">
        <v>41</v>
      </c>
      <c r="C6820" s="222"/>
      <c r="D6820" s="223">
        <f>IF(B$6776&lt;&gt;"",IF(B$6776='Usages industrie'!$K38,'Usages industrie'!J38,0),0)</f>
        <v>0</v>
      </c>
      <c r="E6820" s="223">
        <f t="shared" si="601"/>
        <v>0</v>
      </c>
      <c r="F6820" s="223">
        <f t="shared" si="601"/>
        <v>0</v>
      </c>
      <c r="G6820" s="223">
        <f t="shared" si="601"/>
        <v>0</v>
      </c>
      <c r="H6820" s="223">
        <f t="shared" si="601"/>
        <v>0</v>
      </c>
      <c r="I6820" s="223">
        <f t="shared" si="601"/>
        <v>0</v>
      </c>
      <c r="J6820" s="223">
        <f t="shared" si="601"/>
        <v>0</v>
      </c>
      <c r="K6820" s="223">
        <f t="shared" si="601"/>
        <v>0</v>
      </c>
      <c r="L6820" s="223">
        <f t="shared" si="601"/>
        <v>0</v>
      </c>
      <c r="M6820" s="223">
        <f t="shared" si="601"/>
        <v>0</v>
      </c>
      <c r="N6820" s="223">
        <f t="shared" si="601"/>
        <v>0</v>
      </c>
      <c r="O6820" s="223">
        <f t="shared" si="601"/>
        <v>0</v>
      </c>
      <c r="P6820" s="223">
        <f t="shared" si="601"/>
        <v>0</v>
      </c>
      <c r="Q6820" s="223">
        <f t="shared" si="601"/>
        <v>0</v>
      </c>
      <c r="R6820" s="223">
        <f t="shared" si="601"/>
        <v>0</v>
      </c>
    </row>
    <row r="6821" spans="1:18" hidden="1" outlineLevel="2" x14ac:dyDescent="0.25">
      <c r="A6821" s="222" t="str">
        <f>'Usages industrie'!A39</f>
        <v>Usage industriel n°36</v>
      </c>
      <c r="B6821" s="222" t="s">
        <v>41</v>
      </c>
      <c r="C6821" s="222"/>
      <c r="D6821" s="223">
        <f>IF(B$6776&lt;&gt;"",IF(B$6776='Usages industrie'!$K39,'Usages industrie'!J39,0),0)</f>
        <v>0</v>
      </c>
      <c r="E6821" s="223">
        <f t="shared" si="601"/>
        <v>0</v>
      </c>
      <c r="F6821" s="223">
        <f t="shared" si="601"/>
        <v>0</v>
      </c>
      <c r="G6821" s="223">
        <f t="shared" si="601"/>
        <v>0</v>
      </c>
      <c r="H6821" s="223">
        <f t="shared" si="601"/>
        <v>0</v>
      </c>
      <c r="I6821" s="223">
        <f t="shared" si="601"/>
        <v>0</v>
      </c>
      <c r="J6821" s="223">
        <f t="shared" si="601"/>
        <v>0</v>
      </c>
      <c r="K6821" s="223">
        <f t="shared" si="601"/>
        <v>0</v>
      </c>
      <c r="L6821" s="223">
        <f t="shared" si="601"/>
        <v>0</v>
      </c>
      <c r="M6821" s="223">
        <f t="shared" si="601"/>
        <v>0</v>
      </c>
      <c r="N6821" s="223">
        <f t="shared" si="601"/>
        <v>0</v>
      </c>
      <c r="O6821" s="223">
        <f t="shared" si="601"/>
        <v>0</v>
      </c>
      <c r="P6821" s="223">
        <f t="shared" si="601"/>
        <v>0</v>
      </c>
      <c r="Q6821" s="223">
        <f t="shared" si="601"/>
        <v>0</v>
      </c>
      <c r="R6821" s="223">
        <f t="shared" si="601"/>
        <v>0</v>
      </c>
    </row>
    <row r="6822" spans="1:18" hidden="1" outlineLevel="2" x14ac:dyDescent="0.25">
      <c r="A6822" s="222" t="str">
        <f>'Usages industrie'!A40</f>
        <v>Usage industriel n°37</v>
      </c>
      <c r="B6822" s="222" t="s">
        <v>41</v>
      </c>
      <c r="C6822" s="222"/>
      <c r="D6822" s="223">
        <f>IF(B$6776&lt;&gt;"",IF(B$6776='Usages industrie'!$K40,'Usages industrie'!J40,0),0)</f>
        <v>0</v>
      </c>
      <c r="E6822" s="223">
        <f t="shared" si="601"/>
        <v>0</v>
      </c>
      <c r="F6822" s="223">
        <f t="shared" si="601"/>
        <v>0</v>
      </c>
      <c r="G6822" s="223">
        <f t="shared" si="601"/>
        <v>0</v>
      </c>
      <c r="H6822" s="223">
        <f t="shared" si="601"/>
        <v>0</v>
      </c>
      <c r="I6822" s="223">
        <f t="shared" si="601"/>
        <v>0</v>
      </c>
      <c r="J6822" s="223">
        <f t="shared" si="601"/>
        <v>0</v>
      </c>
      <c r="K6822" s="223">
        <f t="shared" si="601"/>
        <v>0</v>
      </c>
      <c r="L6822" s="223">
        <f t="shared" si="601"/>
        <v>0</v>
      </c>
      <c r="M6822" s="223">
        <f t="shared" si="601"/>
        <v>0</v>
      </c>
      <c r="N6822" s="223">
        <f t="shared" si="601"/>
        <v>0</v>
      </c>
      <c r="O6822" s="223">
        <f t="shared" si="601"/>
        <v>0</v>
      </c>
      <c r="P6822" s="223">
        <f t="shared" si="601"/>
        <v>0</v>
      </c>
      <c r="Q6822" s="223">
        <f t="shared" si="601"/>
        <v>0</v>
      </c>
      <c r="R6822" s="223">
        <f t="shared" si="601"/>
        <v>0</v>
      </c>
    </row>
    <row r="6823" spans="1:18" hidden="1" outlineLevel="2" x14ac:dyDescent="0.25">
      <c r="A6823" s="222" t="str">
        <f>'Usages industrie'!A41</f>
        <v>Usage industriel n°38</v>
      </c>
      <c r="B6823" s="222" t="s">
        <v>41</v>
      </c>
      <c r="C6823" s="222"/>
      <c r="D6823" s="223">
        <f>IF(B$6776&lt;&gt;"",IF(B$6776='Usages industrie'!$K41,'Usages industrie'!J41,0),0)</f>
        <v>0</v>
      </c>
      <c r="E6823" s="223">
        <f t="shared" si="601"/>
        <v>0</v>
      </c>
      <c r="F6823" s="223">
        <f t="shared" si="601"/>
        <v>0</v>
      </c>
      <c r="G6823" s="223">
        <f t="shared" si="601"/>
        <v>0</v>
      </c>
      <c r="H6823" s="223">
        <f t="shared" si="601"/>
        <v>0</v>
      </c>
      <c r="I6823" s="223">
        <f t="shared" si="601"/>
        <v>0</v>
      </c>
      <c r="J6823" s="223">
        <f t="shared" si="601"/>
        <v>0</v>
      </c>
      <c r="K6823" s="223">
        <f t="shared" si="601"/>
        <v>0</v>
      </c>
      <c r="L6823" s="223">
        <f t="shared" si="601"/>
        <v>0</v>
      </c>
      <c r="M6823" s="223">
        <f t="shared" si="601"/>
        <v>0</v>
      </c>
      <c r="N6823" s="223">
        <f t="shared" si="601"/>
        <v>0</v>
      </c>
      <c r="O6823" s="223">
        <f t="shared" si="601"/>
        <v>0</v>
      </c>
      <c r="P6823" s="223">
        <f t="shared" si="601"/>
        <v>0</v>
      </c>
      <c r="Q6823" s="223">
        <f t="shared" si="601"/>
        <v>0</v>
      </c>
      <c r="R6823" s="223">
        <f t="shared" si="601"/>
        <v>0</v>
      </c>
    </row>
    <row r="6824" spans="1:18" hidden="1" outlineLevel="2" x14ac:dyDescent="0.25">
      <c r="A6824" s="222" t="str">
        <f>'Usages industrie'!A42</f>
        <v>Usage industriel n°39</v>
      </c>
      <c r="B6824" s="222" t="s">
        <v>41</v>
      </c>
      <c r="C6824" s="222"/>
      <c r="D6824" s="223">
        <f>IF(B$6776&lt;&gt;"",IF(B$6776='Usages industrie'!$K42,'Usages industrie'!J42,0),0)</f>
        <v>0</v>
      </c>
      <c r="E6824" s="223">
        <f t="shared" si="601"/>
        <v>0</v>
      </c>
      <c r="F6824" s="223">
        <f t="shared" si="601"/>
        <v>0</v>
      </c>
      <c r="G6824" s="223">
        <f t="shared" si="601"/>
        <v>0</v>
      </c>
      <c r="H6824" s="223">
        <f t="shared" si="601"/>
        <v>0</v>
      </c>
      <c r="I6824" s="223">
        <f t="shared" si="601"/>
        <v>0</v>
      </c>
      <c r="J6824" s="223">
        <f t="shared" si="601"/>
        <v>0</v>
      </c>
      <c r="K6824" s="223">
        <f t="shared" si="601"/>
        <v>0</v>
      </c>
      <c r="L6824" s="223">
        <f t="shared" si="601"/>
        <v>0</v>
      </c>
      <c r="M6824" s="223">
        <f t="shared" si="601"/>
        <v>0</v>
      </c>
      <c r="N6824" s="223">
        <f t="shared" si="601"/>
        <v>0</v>
      </c>
      <c r="O6824" s="223">
        <f t="shared" si="601"/>
        <v>0</v>
      </c>
      <c r="P6824" s="223">
        <f t="shared" si="601"/>
        <v>0</v>
      </c>
      <c r="Q6824" s="223">
        <f t="shared" si="601"/>
        <v>0</v>
      </c>
      <c r="R6824" s="223">
        <f t="shared" si="601"/>
        <v>0</v>
      </c>
    </row>
    <row r="6825" spans="1:18" hidden="1" outlineLevel="2" x14ac:dyDescent="0.25">
      <c r="A6825" s="222" t="str">
        <f>'Usages industrie'!A43</f>
        <v>Usage industriel n°40</v>
      </c>
      <c r="B6825" s="222" t="s">
        <v>41</v>
      </c>
      <c r="C6825" s="222"/>
      <c r="D6825" s="223">
        <f>IF(B$6776&lt;&gt;"",IF(B$6776='Usages industrie'!$K43,'Usages industrie'!J43,0),0)</f>
        <v>0</v>
      </c>
      <c r="E6825" s="223">
        <f t="shared" si="601"/>
        <v>0</v>
      </c>
      <c r="F6825" s="223">
        <f t="shared" si="601"/>
        <v>0</v>
      </c>
      <c r="G6825" s="223">
        <f t="shared" si="601"/>
        <v>0</v>
      </c>
      <c r="H6825" s="223">
        <f t="shared" si="601"/>
        <v>0</v>
      </c>
      <c r="I6825" s="223">
        <f t="shared" si="601"/>
        <v>0</v>
      </c>
      <c r="J6825" s="223">
        <f t="shared" si="601"/>
        <v>0</v>
      </c>
      <c r="K6825" s="223">
        <f t="shared" si="601"/>
        <v>0</v>
      </c>
      <c r="L6825" s="223">
        <f t="shared" si="601"/>
        <v>0</v>
      </c>
      <c r="M6825" s="223">
        <f t="shared" si="601"/>
        <v>0</v>
      </c>
      <c r="N6825" s="223">
        <f t="shared" si="601"/>
        <v>0</v>
      </c>
      <c r="O6825" s="223">
        <f t="shared" si="601"/>
        <v>0</v>
      </c>
      <c r="P6825" s="223">
        <f t="shared" si="601"/>
        <v>0</v>
      </c>
      <c r="Q6825" s="223">
        <f t="shared" si="601"/>
        <v>0</v>
      </c>
      <c r="R6825" s="223">
        <f t="shared" si="601"/>
        <v>0</v>
      </c>
    </row>
    <row r="6826" spans="1:18" hidden="1" outlineLevel="2" x14ac:dyDescent="0.25">
      <c r="A6826" s="222" t="str">
        <f>'Usages industrie'!A44</f>
        <v>Usage industriel n°41</v>
      </c>
      <c r="B6826" s="222" t="s">
        <v>41</v>
      </c>
      <c r="C6826" s="222"/>
      <c r="D6826" s="223">
        <f>IF(B$6776&lt;&gt;"",IF(B$6776='Usages industrie'!$K44,'Usages industrie'!J44,0),0)</f>
        <v>0</v>
      </c>
      <c r="E6826" s="223">
        <f t="shared" ref="E6826:R6835" si="602">$D6826</f>
        <v>0</v>
      </c>
      <c r="F6826" s="223">
        <f t="shared" si="602"/>
        <v>0</v>
      </c>
      <c r="G6826" s="223">
        <f t="shared" si="602"/>
        <v>0</v>
      </c>
      <c r="H6826" s="223">
        <f t="shared" si="602"/>
        <v>0</v>
      </c>
      <c r="I6826" s="223">
        <f t="shared" si="602"/>
        <v>0</v>
      </c>
      <c r="J6826" s="223">
        <f t="shared" si="602"/>
        <v>0</v>
      </c>
      <c r="K6826" s="223">
        <f t="shared" si="602"/>
        <v>0</v>
      </c>
      <c r="L6826" s="223">
        <f t="shared" si="602"/>
        <v>0</v>
      </c>
      <c r="M6826" s="223">
        <f t="shared" si="602"/>
        <v>0</v>
      </c>
      <c r="N6826" s="223">
        <f t="shared" si="602"/>
        <v>0</v>
      </c>
      <c r="O6826" s="223">
        <f t="shared" si="602"/>
        <v>0</v>
      </c>
      <c r="P6826" s="223">
        <f t="shared" si="602"/>
        <v>0</v>
      </c>
      <c r="Q6826" s="223">
        <f t="shared" si="602"/>
        <v>0</v>
      </c>
      <c r="R6826" s="223">
        <f t="shared" si="602"/>
        <v>0</v>
      </c>
    </row>
    <row r="6827" spans="1:18" hidden="1" outlineLevel="2" x14ac:dyDescent="0.25">
      <c r="A6827" s="222" t="str">
        <f>'Usages industrie'!A45</f>
        <v>Usage industriel n°42</v>
      </c>
      <c r="B6827" s="222" t="s">
        <v>41</v>
      </c>
      <c r="C6827" s="222"/>
      <c r="D6827" s="223">
        <f>IF(B$6776&lt;&gt;"",IF(B$6776='Usages industrie'!$K45,'Usages industrie'!J45,0),0)</f>
        <v>0</v>
      </c>
      <c r="E6827" s="223">
        <f t="shared" si="602"/>
        <v>0</v>
      </c>
      <c r="F6827" s="223">
        <f t="shared" si="602"/>
        <v>0</v>
      </c>
      <c r="G6827" s="223">
        <f t="shared" si="602"/>
        <v>0</v>
      </c>
      <c r="H6827" s="223">
        <f t="shared" si="602"/>
        <v>0</v>
      </c>
      <c r="I6827" s="223">
        <f t="shared" si="602"/>
        <v>0</v>
      </c>
      <c r="J6827" s="223">
        <f t="shared" si="602"/>
        <v>0</v>
      </c>
      <c r="K6827" s="223">
        <f t="shared" si="602"/>
        <v>0</v>
      </c>
      <c r="L6827" s="223">
        <f t="shared" si="602"/>
        <v>0</v>
      </c>
      <c r="M6827" s="223">
        <f t="shared" si="602"/>
        <v>0</v>
      </c>
      <c r="N6827" s="223">
        <f t="shared" si="602"/>
        <v>0</v>
      </c>
      <c r="O6827" s="223">
        <f t="shared" si="602"/>
        <v>0</v>
      </c>
      <c r="P6827" s="223">
        <f t="shared" si="602"/>
        <v>0</v>
      </c>
      <c r="Q6827" s="223">
        <f t="shared" si="602"/>
        <v>0</v>
      </c>
      <c r="R6827" s="223">
        <f t="shared" si="602"/>
        <v>0</v>
      </c>
    </row>
    <row r="6828" spans="1:18" hidden="1" outlineLevel="2" x14ac:dyDescent="0.25">
      <c r="A6828" s="222" t="str">
        <f>'Usages industrie'!A46</f>
        <v>Usage industriel n°43</v>
      </c>
      <c r="B6828" s="222" t="s">
        <v>41</v>
      </c>
      <c r="C6828" s="222"/>
      <c r="D6828" s="223">
        <f>IF(B$6776&lt;&gt;"",IF(B$6776='Usages industrie'!$K46,'Usages industrie'!J46,0),0)</f>
        <v>0</v>
      </c>
      <c r="E6828" s="223">
        <f t="shared" si="602"/>
        <v>0</v>
      </c>
      <c r="F6828" s="223">
        <f t="shared" si="602"/>
        <v>0</v>
      </c>
      <c r="G6828" s="223">
        <f t="shared" si="602"/>
        <v>0</v>
      </c>
      <c r="H6828" s="223">
        <f t="shared" si="602"/>
        <v>0</v>
      </c>
      <c r="I6828" s="223">
        <f t="shared" si="602"/>
        <v>0</v>
      </c>
      <c r="J6828" s="223">
        <f t="shared" si="602"/>
        <v>0</v>
      </c>
      <c r="K6828" s="223">
        <f t="shared" si="602"/>
        <v>0</v>
      </c>
      <c r="L6828" s="223">
        <f t="shared" si="602"/>
        <v>0</v>
      </c>
      <c r="M6828" s="223">
        <f t="shared" si="602"/>
        <v>0</v>
      </c>
      <c r="N6828" s="223">
        <f t="shared" si="602"/>
        <v>0</v>
      </c>
      <c r="O6828" s="223">
        <f t="shared" si="602"/>
        <v>0</v>
      </c>
      <c r="P6828" s="223">
        <f t="shared" si="602"/>
        <v>0</v>
      </c>
      <c r="Q6828" s="223">
        <f t="shared" si="602"/>
        <v>0</v>
      </c>
      <c r="R6828" s="223">
        <f t="shared" si="602"/>
        <v>0</v>
      </c>
    </row>
    <row r="6829" spans="1:18" hidden="1" outlineLevel="2" x14ac:dyDescent="0.25">
      <c r="A6829" s="222" t="str">
        <f>'Usages industrie'!A47</f>
        <v>Usage industriel n°44</v>
      </c>
      <c r="B6829" s="222" t="s">
        <v>41</v>
      </c>
      <c r="C6829" s="222"/>
      <c r="D6829" s="223">
        <f>IF(B$6776&lt;&gt;"",IF(B$6776='Usages industrie'!$K47,'Usages industrie'!J47,0),0)</f>
        <v>0</v>
      </c>
      <c r="E6829" s="223">
        <f t="shared" si="602"/>
        <v>0</v>
      </c>
      <c r="F6829" s="223">
        <f t="shared" si="602"/>
        <v>0</v>
      </c>
      <c r="G6829" s="223">
        <f t="shared" si="602"/>
        <v>0</v>
      </c>
      <c r="H6829" s="223">
        <f t="shared" si="602"/>
        <v>0</v>
      </c>
      <c r="I6829" s="223">
        <f t="shared" si="602"/>
        <v>0</v>
      </c>
      <c r="J6829" s="223">
        <f t="shared" si="602"/>
        <v>0</v>
      </c>
      <c r="K6829" s="223">
        <f t="shared" si="602"/>
        <v>0</v>
      </c>
      <c r="L6829" s="223">
        <f t="shared" si="602"/>
        <v>0</v>
      </c>
      <c r="M6829" s="223">
        <f t="shared" si="602"/>
        <v>0</v>
      </c>
      <c r="N6829" s="223">
        <f t="shared" si="602"/>
        <v>0</v>
      </c>
      <c r="O6829" s="223">
        <f t="shared" si="602"/>
        <v>0</v>
      </c>
      <c r="P6829" s="223">
        <f t="shared" si="602"/>
        <v>0</v>
      </c>
      <c r="Q6829" s="223">
        <f t="shared" si="602"/>
        <v>0</v>
      </c>
      <c r="R6829" s="223">
        <f t="shared" si="602"/>
        <v>0</v>
      </c>
    </row>
    <row r="6830" spans="1:18" hidden="1" outlineLevel="2" x14ac:dyDescent="0.25">
      <c r="A6830" s="222" t="str">
        <f>'Usages industrie'!A48</f>
        <v>Usage industriel n°45</v>
      </c>
      <c r="B6830" s="222" t="s">
        <v>41</v>
      </c>
      <c r="C6830" s="222"/>
      <c r="D6830" s="223">
        <f>IF(B$6776&lt;&gt;"",IF(B$6776='Usages industrie'!$K48,'Usages industrie'!J48,0),0)</f>
        <v>0</v>
      </c>
      <c r="E6830" s="223">
        <f t="shared" si="602"/>
        <v>0</v>
      </c>
      <c r="F6830" s="223">
        <f t="shared" si="602"/>
        <v>0</v>
      </c>
      <c r="G6830" s="223">
        <f t="shared" si="602"/>
        <v>0</v>
      </c>
      <c r="H6830" s="223">
        <f t="shared" si="602"/>
        <v>0</v>
      </c>
      <c r="I6830" s="223">
        <f t="shared" si="602"/>
        <v>0</v>
      </c>
      <c r="J6830" s="223">
        <f t="shared" si="602"/>
        <v>0</v>
      </c>
      <c r="K6830" s="223">
        <f t="shared" si="602"/>
        <v>0</v>
      </c>
      <c r="L6830" s="223">
        <f t="shared" si="602"/>
        <v>0</v>
      </c>
      <c r="M6830" s="223">
        <f t="shared" si="602"/>
        <v>0</v>
      </c>
      <c r="N6830" s="223">
        <f t="shared" si="602"/>
        <v>0</v>
      </c>
      <c r="O6830" s="223">
        <f t="shared" si="602"/>
        <v>0</v>
      </c>
      <c r="P6830" s="223">
        <f t="shared" si="602"/>
        <v>0</v>
      </c>
      <c r="Q6830" s="223">
        <f t="shared" si="602"/>
        <v>0</v>
      </c>
      <c r="R6830" s="223">
        <f t="shared" si="602"/>
        <v>0</v>
      </c>
    </row>
    <row r="6831" spans="1:18" hidden="1" outlineLevel="2" x14ac:dyDescent="0.25">
      <c r="A6831" s="222" t="str">
        <f>'Usages industrie'!A49</f>
        <v>Usage industriel n°46</v>
      </c>
      <c r="B6831" s="222" t="s">
        <v>41</v>
      </c>
      <c r="C6831" s="222"/>
      <c r="D6831" s="223">
        <f>IF(B$6776&lt;&gt;"",IF(B$6776='Usages industrie'!$K49,'Usages industrie'!J49,0),0)</f>
        <v>0</v>
      </c>
      <c r="E6831" s="223">
        <f t="shared" si="602"/>
        <v>0</v>
      </c>
      <c r="F6831" s="223">
        <f t="shared" si="602"/>
        <v>0</v>
      </c>
      <c r="G6831" s="223">
        <f t="shared" si="602"/>
        <v>0</v>
      </c>
      <c r="H6831" s="223">
        <f t="shared" si="602"/>
        <v>0</v>
      </c>
      <c r="I6831" s="223">
        <f t="shared" si="602"/>
        <v>0</v>
      </c>
      <c r="J6831" s="223">
        <f t="shared" si="602"/>
        <v>0</v>
      </c>
      <c r="K6831" s="223">
        <f t="shared" si="602"/>
        <v>0</v>
      </c>
      <c r="L6831" s="223">
        <f t="shared" si="602"/>
        <v>0</v>
      </c>
      <c r="M6831" s="223">
        <f t="shared" si="602"/>
        <v>0</v>
      </c>
      <c r="N6831" s="223">
        <f t="shared" si="602"/>
        <v>0</v>
      </c>
      <c r="O6831" s="223">
        <f t="shared" si="602"/>
        <v>0</v>
      </c>
      <c r="P6831" s="223">
        <f t="shared" si="602"/>
        <v>0</v>
      </c>
      <c r="Q6831" s="223">
        <f t="shared" si="602"/>
        <v>0</v>
      </c>
      <c r="R6831" s="223">
        <f t="shared" si="602"/>
        <v>0</v>
      </c>
    </row>
    <row r="6832" spans="1:18" hidden="1" outlineLevel="2" x14ac:dyDescent="0.25">
      <c r="A6832" s="222" t="str">
        <f>'Usages industrie'!A50</f>
        <v>Usage industriel n°47</v>
      </c>
      <c r="B6832" s="222" t="s">
        <v>41</v>
      </c>
      <c r="C6832" s="222"/>
      <c r="D6832" s="223">
        <f>IF(B$6776&lt;&gt;"",IF(B$6776='Usages industrie'!$K50,'Usages industrie'!J50,0),0)</f>
        <v>0</v>
      </c>
      <c r="E6832" s="223">
        <f t="shared" si="602"/>
        <v>0</v>
      </c>
      <c r="F6832" s="223">
        <f t="shared" si="602"/>
        <v>0</v>
      </c>
      <c r="G6832" s="223">
        <f t="shared" si="602"/>
        <v>0</v>
      </c>
      <c r="H6832" s="223">
        <f t="shared" si="602"/>
        <v>0</v>
      </c>
      <c r="I6832" s="223">
        <f t="shared" si="602"/>
        <v>0</v>
      </c>
      <c r="J6832" s="223">
        <f t="shared" si="602"/>
        <v>0</v>
      </c>
      <c r="K6832" s="223">
        <f t="shared" si="602"/>
        <v>0</v>
      </c>
      <c r="L6832" s="223">
        <f t="shared" si="602"/>
        <v>0</v>
      </c>
      <c r="M6832" s="223">
        <f t="shared" si="602"/>
        <v>0</v>
      </c>
      <c r="N6832" s="223">
        <f t="shared" si="602"/>
        <v>0</v>
      </c>
      <c r="O6832" s="223">
        <f t="shared" si="602"/>
        <v>0</v>
      </c>
      <c r="P6832" s="223">
        <f t="shared" si="602"/>
        <v>0</v>
      </c>
      <c r="Q6832" s="223">
        <f t="shared" si="602"/>
        <v>0</v>
      </c>
      <c r="R6832" s="223">
        <f t="shared" si="602"/>
        <v>0</v>
      </c>
    </row>
    <row r="6833" spans="1:18" hidden="1" outlineLevel="2" x14ac:dyDescent="0.25">
      <c r="A6833" s="222" t="str">
        <f>'Usages industrie'!A51</f>
        <v>Usage industriel n°48</v>
      </c>
      <c r="B6833" s="222" t="s">
        <v>41</v>
      </c>
      <c r="C6833" s="222"/>
      <c r="D6833" s="223">
        <f>IF(B$6776&lt;&gt;"",IF(B$6776='Usages industrie'!$K51,'Usages industrie'!J51,0),0)</f>
        <v>0</v>
      </c>
      <c r="E6833" s="223">
        <f t="shared" si="602"/>
        <v>0</v>
      </c>
      <c r="F6833" s="223">
        <f t="shared" si="602"/>
        <v>0</v>
      </c>
      <c r="G6833" s="223">
        <f t="shared" si="602"/>
        <v>0</v>
      </c>
      <c r="H6833" s="223">
        <f t="shared" si="602"/>
        <v>0</v>
      </c>
      <c r="I6833" s="223">
        <f t="shared" si="602"/>
        <v>0</v>
      </c>
      <c r="J6833" s="223">
        <f t="shared" si="602"/>
        <v>0</v>
      </c>
      <c r="K6833" s="223">
        <f t="shared" si="602"/>
        <v>0</v>
      </c>
      <c r="L6833" s="223">
        <f t="shared" si="602"/>
        <v>0</v>
      </c>
      <c r="M6833" s="223">
        <f t="shared" si="602"/>
        <v>0</v>
      </c>
      <c r="N6833" s="223">
        <f t="shared" si="602"/>
        <v>0</v>
      </c>
      <c r="O6833" s="223">
        <f t="shared" si="602"/>
        <v>0</v>
      </c>
      <c r="P6833" s="223">
        <f t="shared" si="602"/>
        <v>0</v>
      </c>
      <c r="Q6833" s="223">
        <f t="shared" si="602"/>
        <v>0</v>
      </c>
      <c r="R6833" s="223">
        <f t="shared" si="602"/>
        <v>0</v>
      </c>
    </row>
    <row r="6834" spans="1:18" hidden="1" outlineLevel="2" x14ac:dyDescent="0.25">
      <c r="A6834" s="222" t="str">
        <f>'Usages industrie'!A52</f>
        <v>Usage industriel n°49</v>
      </c>
      <c r="B6834" s="222" t="s">
        <v>41</v>
      </c>
      <c r="C6834" s="222"/>
      <c r="D6834" s="223">
        <f>IF(B$6776&lt;&gt;"",IF(B$6776='Usages industrie'!$K52,'Usages industrie'!J52,0),0)</f>
        <v>0</v>
      </c>
      <c r="E6834" s="223">
        <f t="shared" si="602"/>
        <v>0</v>
      </c>
      <c r="F6834" s="223">
        <f t="shared" si="602"/>
        <v>0</v>
      </c>
      <c r="G6834" s="223">
        <f t="shared" si="602"/>
        <v>0</v>
      </c>
      <c r="H6834" s="223">
        <f t="shared" si="602"/>
        <v>0</v>
      </c>
      <c r="I6834" s="223">
        <f t="shared" si="602"/>
        <v>0</v>
      </c>
      <c r="J6834" s="223">
        <f t="shared" si="602"/>
        <v>0</v>
      </c>
      <c r="K6834" s="223">
        <f t="shared" si="602"/>
        <v>0</v>
      </c>
      <c r="L6834" s="223">
        <f t="shared" si="602"/>
        <v>0</v>
      </c>
      <c r="M6834" s="223">
        <f t="shared" si="602"/>
        <v>0</v>
      </c>
      <c r="N6834" s="223">
        <f t="shared" si="602"/>
        <v>0</v>
      </c>
      <c r="O6834" s="223">
        <f t="shared" si="602"/>
        <v>0</v>
      </c>
      <c r="P6834" s="223">
        <f t="shared" si="602"/>
        <v>0</v>
      </c>
      <c r="Q6834" s="223">
        <f t="shared" si="602"/>
        <v>0</v>
      </c>
      <c r="R6834" s="223">
        <f t="shared" si="602"/>
        <v>0</v>
      </c>
    </row>
    <row r="6835" spans="1:18" hidden="1" outlineLevel="2" x14ac:dyDescent="0.25">
      <c r="A6835" s="222" t="str">
        <f>'Usages industrie'!A53</f>
        <v>Usage industriel n°50</v>
      </c>
      <c r="B6835" s="222" t="s">
        <v>41</v>
      </c>
      <c r="C6835" s="222"/>
      <c r="D6835" s="223">
        <f>IF(B$6776&lt;&gt;"",IF(B$6776='Usages industrie'!$K53,'Usages industrie'!J53,0),0)</f>
        <v>0</v>
      </c>
      <c r="E6835" s="223">
        <f t="shared" si="602"/>
        <v>0</v>
      </c>
      <c r="F6835" s="223">
        <f t="shared" si="602"/>
        <v>0</v>
      </c>
      <c r="G6835" s="223">
        <f t="shared" si="602"/>
        <v>0</v>
      </c>
      <c r="H6835" s="223">
        <f t="shared" si="602"/>
        <v>0</v>
      </c>
      <c r="I6835" s="223">
        <f t="shared" si="602"/>
        <v>0</v>
      </c>
      <c r="J6835" s="223">
        <f t="shared" si="602"/>
        <v>0</v>
      </c>
      <c r="K6835" s="223">
        <f t="shared" si="602"/>
        <v>0</v>
      </c>
      <c r="L6835" s="223">
        <f t="shared" si="602"/>
        <v>0</v>
      </c>
      <c r="M6835" s="223">
        <f t="shared" si="602"/>
        <v>0</v>
      </c>
      <c r="N6835" s="223">
        <f t="shared" si="602"/>
        <v>0</v>
      </c>
      <c r="O6835" s="223">
        <f t="shared" si="602"/>
        <v>0</v>
      </c>
      <c r="P6835" s="223">
        <f t="shared" si="602"/>
        <v>0</v>
      </c>
      <c r="Q6835" s="223">
        <f t="shared" si="602"/>
        <v>0</v>
      </c>
      <c r="R6835" s="223">
        <f t="shared" si="602"/>
        <v>0</v>
      </c>
    </row>
    <row r="6836" spans="1:18" hidden="1" outlineLevel="1" collapsed="1" x14ac:dyDescent="0.25">
      <c r="A6836" s="222" t="s">
        <v>649</v>
      </c>
      <c r="B6836" s="222"/>
      <c r="C6836" s="222"/>
      <c r="D6836" s="223">
        <f t="shared" ref="D6836:R6836" si="603">SUM(D6786:D6835)</f>
        <v>0</v>
      </c>
      <c r="E6836" s="223">
        <f t="shared" si="603"/>
        <v>0</v>
      </c>
      <c r="F6836" s="223">
        <f t="shared" si="603"/>
        <v>0</v>
      </c>
      <c r="G6836" s="223">
        <f t="shared" si="603"/>
        <v>0</v>
      </c>
      <c r="H6836" s="223">
        <f t="shared" si="603"/>
        <v>0</v>
      </c>
      <c r="I6836" s="223">
        <f t="shared" si="603"/>
        <v>0</v>
      </c>
      <c r="J6836" s="223">
        <f t="shared" si="603"/>
        <v>0</v>
      </c>
      <c r="K6836" s="223">
        <f t="shared" si="603"/>
        <v>0</v>
      </c>
      <c r="L6836" s="223">
        <f t="shared" si="603"/>
        <v>0</v>
      </c>
      <c r="M6836" s="223">
        <f t="shared" si="603"/>
        <v>0</v>
      </c>
      <c r="N6836" s="223">
        <f t="shared" si="603"/>
        <v>0</v>
      </c>
      <c r="O6836" s="223">
        <f t="shared" si="603"/>
        <v>0</v>
      </c>
      <c r="P6836" s="223">
        <f t="shared" si="603"/>
        <v>0</v>
      </c>
      <c r="Q6836" s="223">
        <f t="shared" si="603"/>
        <v>0</v>
      </c>
      <c r="R6836" s="223">
        <f t="shared" si="603"/>
        <v>0</v>
      </c>
    </row>
    <row r="6837" spans="1:18" hidden="1" outlineLevel="2" x14ac:dyDescent="0.25">
      <c r="A6837" s="222" t="str">
        <f>'Usages industrie'!A4</f>
        <v>Usage industriel n°1</v>
      </c>
      <c r="B6837" s="222" t="s">
        <v>645</v>
      </c>
      <c r="C6837" s="222"/>
      <c r="D6837" s="223">
        <f>D6786*'Usages industrie'!$P4*(1+'Usages industrie'!$Q4)^(D$6780-$D$6780)/1000</f>
        <v>0</v>
      </c>
      <c r="E6837" s="223">
        <f>E6786*'Usages industrie'!$P4*(1+'Usages industrie'!$Q4)^(E$6780-$D$6780)/1000</f>
        <v>0</v>
      </c>
      <c r="F6837" s="223">
        <f>F6786*'Usages industrie'!$P4*(1+'Usages industrie'!$Q4)^(F$6780-$D$6780)/1000</f>
        <v>0</v>
      </c>
      <c r="G6837" s="223">
        <f>G6786*'Usages industrie'!$P4*(1+'Usages industrie'!$Q4)^(G$6780-$D$6780)/1000</f>
        <v>0</v>
      </c>
      <c r="H6837" s="223">
        <f>H6786*'Usages industrie'!$P4*(1+'Usages industrie'!$Q4)^(H$6780-$D$6780)/1000</f>
        <v>0</v>
      </c>
      <c r="I6837" s="223">
        <f>I6786*'Usages industrie'!$P4*(1+'Usages industrie'!$Q4)^(I$6780-$D$6780)/1000</f>
        <v>0</v>
      </c>
      <c r="J6837" s="223">
        <f>J6786*'Usages industrie'!$P4*(1+'Usages industrie'!$Q4)^(J$6780-$D$6780)/1000</f>
        <v>0</v>
      </c>
      <c r="K6837" s="223">
        <f>K6786*'Usages industrie'!$P4*(1+'Usages industrie'!$Q4)^(K$6780-$D$6780)/1000</f>
        <v>0</v>
      </c>
      <c r="L6837" s="223">
        <f>L6786*'Usages industrie'!$P4*(1+'Usages industrie'!$Q4)^(L$6780-$D$6780)/1000</f>
        <v>0</v>
      </c>
      <c r="M6837" s="223">
        <f>M6786*'Usages industrie'!$P4*(1+'Usages industrie'!$Q4)^(M$6780-$D$6780)/1000</f>
        <v>0</v>
      </c>
      <c r="N6837" s="223">
        <f>N6786*'Usages industrie'!$P4*(1+'Usages industrie'!$Q4)^(N$6780-$D$6780)/1000</f>
        <v>0</v>
      </c>
      <c r="O6837" s="223">
        <f>O6786*'Usages industrie'!$P4*(1+'Usages industrie'!$Q4)^(O$6780-$D$6780)/1000</f>
        <v>0</v>
      </c>
      <c r="P6837" s="223">
        <f>P6786*'Usages industrie'!$P4*(1+'Usages industrie'!$Q4)^(P$6780-$D$6780)/1000</f>
        <v>0</v>
      </c>
      <c r="Q6837" s="223">
        <f>Q6786*'Usages industrie'!$P4*(1+'Usages industrie'!$Q4)^(Q$6780-$D$6780)/1000</f>
        <v>0</v>
      </c>
      <c r="R6837" s="223">
        <f>R6786*'Usages industrie'!$P4*(1+'Usages industrie'!$Q4)^(R$6780-$D$6780)/1000</f>
        <v>0</v>
      </c>
    </row>
    <row r="6838" spans="1:18" hidden="1" outlineLevel="2" x14ac:dyDescent="0.25">
      <c r="A6838" s="222" t="str">
        <f>'Usages industrie'!A5</f>
        <v>Usage industriel n°2</v>
      </c>
      <c r="B6838" s="222" t="s">
        <v>645</v>
      </c>
      <c r="C6838" s="222"/>
      <c r="D6838" s="223">
        <f>D6787*'Usages industrie'!$P5*(1+'Usages industrie'!$Q5)^(D$6780-$D$6780)/1000</f>
        <v>0</v>
      </c>
      <c r="E6838" s="223">
        <f>E6787*'Usages industrie'!$P5*(1+'Usages industrie'!$Q5)^(E$6780-$D$6780)/1000</f>
        <v>0</v>
      </c>
      <c r="F6838" s="223">
        <f>F6787*'Usages industrie'!$P5*(1+'Usages industrie'!$Q5)^(F$6780-$D$6780)/1000</f>
        <v>0</v>
      </c>
      <c r="G6838" s="223">
        <f>G6787*'Usages industrie'!$P5*(1+'Usages industrie'!$Q5)^(G$6780-$D$6780)/1000</f>
        <v>0</v>
      </c>
      <c r="H6838" s="223">
        <f>H6787*'Usages industrie'!$P5*(1+'Usages industrie'!$Q5)^(H$6780-$D$6780)/1000</f>
        <v>0</v>
      </c>
      <c r="I6838" s="223">
        <f>I6787*'Usages industrie'!$P5*(1+'Usages industrie'!$Q5)^(I$6780-$D$6780)/1000</f>
        <v>0</v>
      </c>
      <c r="J6838" s="223">
        <f>J6787*'Usages industrie'!$P5*(1+'Usages industrie'!$Q5)^(J$6780-$D$6780)/1000</f>
        <v>0</v>
      </c>
      <c r="K6838" s="223">
        <f>K6787*'Usages industrie'!$P5*(1+'Usages industrie'!$Q5)^(K$6780-$D$6780)/1000</f>
        <v>0</v>
      </c>
      <c r="L6838" s="223">
        <f>L6787*'Usages industrie'!$P5*(1+'Usages industrie'!$Q5)^(L$6780-$D$6780)/1000</f>
        <v>0</v>
      </c>
      <c r="M6838" s="223">
        <f>M6787*'Usages industrie'!$P5*(1+'Usages industrie'!$Q5)^(M$6780-$D$6780)/1000</f>
        <v>0</v>
      </c>
      <c r="N6838" s="223">
        <f>N6787*'Usages industrie'!$P5*(1+'Usages industrie'!$Q5)^(N$6780-$D$6780)/1000</f>
        <v>0</v>
      </c>
      <c r="O6838" s="223">
        <f>O6787*'Usages industrie'!$P5*(1+'Usages industrie'!$Q5)^(O$6780-$D$6780)/1000</f>
        <v>0</v>
      </c>
      <c r="P6838" s="223">
        <f>P6787*'Usages industrie'!$P5*(1+'Usages industrie'!$Q5)^(P$6780-$D$6780)/1000</f>
        <v>0</v>
      </c>
      <c r="Q6838" s="223">
        <f>Q6787*'Usages industrie'!$P5*(1+'Usages industrie'!$Q5)^(Q$6780-$D$6780)/1000</f>
        <v>0</v>
      </c>
      <c r="R6838" s="223">
        <f>R6787*'Usages industrie'!$P5*(1+'Usages industrie'!$Q5)^(R$6780-$D$6780)/1000</f>
        <v>0</v>
      </c>
    </row>
    <row r="6839" spans="1:18" hidden="1" outlineLevel="2" x14ac:dyDescent="0.25">
      <c r="A6839" s="222" t="str">
        <f>'Usages industrie'!A6</f>
        <v>Usage industriel n°3</v>
      </c>
      <c r="B6839" s="222" t="s">
        <v>645</v>
      </c>
      <c r="C6839" s="222"/>
      <c r="D6839" s="223">
        <f>D6788*'Usages industrie'!$P6*(1+'Usages industrie'!$Q6)^(D$6780-$D$6780)/1000</f>
        <v>0</v>
      </c>
      <c r="E6839" s="223">
        <f>E6788*'Usages industrie'!$P6*(1+'Usages industrie'!$Q6)^(E$6780-$D$6780)/1000</f>
        <v>0</v>
      </c>
      <c r="F6839" s="223">
        <f>F6788*'Usages industrie'!$P6*(1+'Usages industrie'!$Q6)^(F$6780-$D$6780)/1000</f>
        <v>0</v>
      </c>
      <c r="G6839" s="223">
        <f>G6788*'Usages industrie'!$P6*(1+'Usages industrie'!$Q6)^(G$6780-$D$6780)/1000</f>
        <v>0</v>
      </c>
      <c r="H6839" s="223">
        <f>H6788*'Usages industrie'!$P6*(1+'Usages industrie'!$Q6)^(H$6780-$D$6780)/1000</f>
        <v>0</v>
      </c>
      <c r="I6839" s="223">
        <f>I6788*'Usages industrie'!$P6*(1+'Usages industrie'!$Q6)^(I$6780-$D$6780)/1000</f>
        <v>0</v>
      </c>
      <c r="J6839" s="223">
        <f>J6788*'Usages industrie'!$P6*(1+'Usages industrie'!$Q6)^(J$6780-$D$6780)/1000</f>
        <v>0</v>
      </c>
      <c r="K6839" s="223">
        <f>K6788*'Usages industrie'!$P6*(1+'Usages industrie'!$Q6)^(K$6780-$D$6780)/1000</f>
        <v>0</v>
      </c>
      <c r="L6839" s="223">
        <f>L6788*'Usages industrie'!$P6*(1+'Usages industrie'!$Q6)^(L$6780-$D$6780)/1000</f>
        <v>0</v>
      </c>
      <c r="M6839" s="223">
        <f>M6788*'Usages industrie'!$P6*(1+'Usages industrie'!$Q6)^(M$6780-$D$6780)/1000</f>
        <v>0</v>
      </c>
      <c r="N6839" s="223">
        <f>N6788*'Usages industrie'!$P6*(1+'Usages industrie'!$Q6)^(N$6780-$D$6780)/1000</f>
        <v>0</v>
      </c>
      <c r="O6839" s="223">
        <f>O6788*'Usages industrie'!$P6*(1+'Usages industrie'!$Q6)^(O$6780-$D$6780)/1000</f>
        <v>0</v>
      </c>
      <c r="P6839" s="223">
        <f>P6788*'Usages industrie'!$P6*(1+'Usages industrie'!$Q6)^(P$6780-$D$6780)/1000</f>
        <v>0</v>
      </c>
      <c r="Q6839" s="223">
        <f>Q6788*'Usages industrie'!$P6*(1+'Usages industrie'!$Q6)^(Q$6780-$D$6780)/1000</f>
        <v>0</v>
      </c>
      <c r="R6839" s="223">
        <f>R6788*'Usages industrie'!$P6*(1+'Usages industrie'!$Q6)^(R$6780-$D$6780)/1000</f>
        <v>0</v>
      </c>
    </row>
    <row r="6840" spans="1:18" hidden="1" outlineLevel="2" x14ac:dyDescent="0.25">
      <c r="A6840" s="222" t="str">
        <f>'Usages industrie'!A7</f>
        <v>Usage industriel n°4</v>
      </c>
      <c r="B6840" s="222" t="s">
        <v>645</v>
      </c>
      <c r="C6840" s="222"/>
      <c r="D6840" s="223">
        <f>D6789*'Usages industrie'!$P7*(1+'Usages industrie'!$Q7)^(D$6780-$D$6780)/1000</f>
        <v>0</v>
      </c>
      <c r="E6840" s="223">
        <f>E6789*'Usages industrie'!$P7*(1+'Usages industrie'!$Q7)^(E$6780-$D$6780)/1000</f>
        <v>0</v>
      </c>
      <c r="F6840" s="223">
        <f>F6789*'Usages industrie'!$P7*(1+'Usages industrie'!$Q7)^(F$6780-$D$6780)/1000</f>
        <v>0</v>
      </c>
      <c r="G6840" s="223">
        <f>G6789*'Usages industrie'!$P7*(1+'Usages industrie'!$Q7)^(G$6780-$D$6780)/1000</f>
        <v>0</v>
      </c>
      <c r="H6840" s="223">
        <f>H6789*'Usages industrie'!$P7*(1+'Usages industrie'!$Q7)^(H$6780-$D$6780)/1000</f>
        <v>0</v>
      </c>
      <c r="I6840" s="223">
        <f>I6789*'Usages industrie'!$P7*(1+'Usages industrie'!$Q7)^(I$6780-$D$6780)/1000</f>
        <v>0</v>
      </c>
      <c r="J6840" s="223">
        <f>J6789*'Usages industrie'!$P7*(1+'Usages industrie'!$Q7)^(J$6780-$D$6780)/1000</f>
        <v>0</v>
      </c>
      <c r="K6840" s="223">
        <f>K6789*'Usages industrie'!$P7*(1+'Usages industrie'!$Q7)^(K$6780-$D$6780)/1000</f>
        <v>0</v>
      </c>
      <c r="L6840" s="223">
        <f>L6789*'Usages industrie'!$P7*(1+'Usages industrie'!$Q7)^(L$6780-$D$6780)/1000</f>
        <v>0</v>
      </c>
      <c r="M6840" s="223">
        <f>M6789*'Usages industrie'!$P7*(1+'Usages industrie'!$Q7)^(M$6780-$D$6780)/1000</f>
        <v>0</v>
      </c>
      <c r="N6840" s="223">
        <f>N6789*'Usages industrie'!$P7*(1+'Usages industrie'!$Q7)^(N$6780-$D$6780)/1000</f>
        <v>0</v>
      </c>
      <c r="O6840" s="223">
        <f>O6789*'Usages industrie'!$P7*(1+'Usages industrie'!$Q7)^(O$6780-$D$6780)/1000</f>
        <v>0</v>
      </c>
      <c r="P6840" s="223">
        <f>P6789*'Usages industrie'!$P7*(1+'Usages industrie'!$Q7)^(P$6780-$D$6780)/1000</f>
        <v>0</v>
      </c>
      <c r="Q6840" s="223">
        <f>Q6789*'Usages industrie'!$P7*(1+'Usages industrie'!$Q7)^(Q$6780-$D$6780)/1000</f>
        <v>0</v>
      </c>
      <c r="R6840" s="223">
        <f>R6789*'Usages industrie'!$P7*(1+'Usages industrie'!$Q7)^(R$6780-$D$6780)/1000</f>
        <v>0</v>
      </c>
    </row>
    <row r="6841" spans="1:18" hidden="1" outlineLevel="2" x14ac:dyDescent="0.25">
      <c r="A6841" s="222" t="str">
        <f>'Usages industrie'!A8</f>
        <v>Usage industriel n°5</v>
      </c>
      <c r="B6841" s="222" t="s">
        <v>645</v>
      </c>
      <c r="C6841" s="222"/>
      <c r="D6841" s="223">
        <f>D6790*'Usages industrie'!$P8*(1+'Usages industrie'!$Q8)^(D$6780-$D$6780)/1000</f>
        <v>0</v>
      </c>
      <c r="E6841" s="223">
        <f>E6790*'Usages industrie'!$P8*(1+'Usages industrie'!$Q8)^(E$6780-$D$6780)/1000</f>
        <v>0</v>
      </c>
      <c r="F6841" s="223">
        <f>F6790*'Usages industrie'!$P8*(1+'Usages industrie'!$Q8)^(F$6780-$D$6780)/1000</f>
        <v>0</v>
      </c>
      <c r="G6841" s="223">
        <f>G6790*'Usages industrie'!$P8*(1+'Usages industrie'!$Q8)^(G$6780-$D$6780)/1000</f>
        <v>0</v>
      </c>
      <c r="H6841" s="223">
        <f>H6790*'Usages industrie'!$P8*(1+'Usages industrie'!$Q8)^(H$6780-$D$6780)/1000</f>
        <v>0</v>
      </c>
      <c r="I6841" s="223">
        <f>I6790*'Usages industrie'!$P8*(1+'Usages industrie'!$Q8)^(I$6780-$D$6780)/1000</f>
        <v>0</v>
      </c>
      <c r="J6841" s="223">
        <f>J6790*'Usages industrie'!$P8*(1+'Usages industrie'!$Q8)^(J$6780-$D$6780)/1000</f>
        <v>0</v>
      </c>
      <c r="K6841" s="223">
        <f>K6790*'Usages industrie'!$P8*(1+'Usages industrie'!$Q8)^(K$6780-$D$6780)/1000</f>
        <v>0</v>
      </c>
      <c r="L6841" s="223">
        <f>L6790*'Usages industrie'!$P8*(1+'Usages industrie'!$Q8)^(L$6780-$D$6780)/1000</f>
        <v>0</v>
      </c>
      <c r="M6841" s="223">
        <f>M6790*'Usages industrie'!$P8*(1+'Usages industrie'!$Q8)^(M$6780-$D$6780)/1000</f>
        <v>0</v>
      </c>
      <c r="N6841" s="223">
        <f>N6790*'Usages industrie'!$P8*(1+'Usages industrie'!$Q8)^(N$6780-$D$6780)/1000</f>
        <v>0</v>
      </c>
      <c r="O6841" s="223">
        <f>O6790*'Usages industrie'!$P8*(1+'Usages industrie'!$Q8)^(O$6780-$D$6780)/1000</f>
        <v>0</v>
      </c>
      <c r="P6841" s="223">
        <f>P6790*'Usages industrie'!$P8*(1+'Usages industrie'!$Q8)^(P$6780-$D$6780)/1000</f>
        <v>0</v>
      </c>
      <c r="Q6841" s="223">
        <f>Q6790*'Usages industrie'!$P8*(1+'Usages industrie'!$Q8)^(Q$6780-$D$6780)/1000</f>
        <v>0</v>
      </c>
      <c r="R6841" s="223">
        <f>R6790*'Usages industrie'!$P8*(1+'Usages industrie'!$Q8)^(R$6780-$D$6780)/1000</f>
        <v>0</v>
      </c>
    </row>
    <row r="6842" spans="1:18" hidden="1" outlineLevel="2" x14ac:dyDescent="0.25">
      <c r="A6842" s="222" t="str">
        <f>'Usages industrie'!A9</f>
        <v>Usage industriel n°6</v>
      </c>
      <c r="B6842" s="222" t="s">
        <v>645</v>
      </c>
      <c r="C6842" s="222"/>
      <c r="D6842" s="223">
        <f>D6791*'Usages industrie'!$P9*(1+'Usages industrie'!$Q9)^(D$6780-$D$6780)/1000</f>
        <v>0</v>
      </c>
      <c r="E6842" s="223">
        <f>E6791*'Usages industrie'!$P9*(1+'Usages industrie'!$Q9)^(E$6780-$D$6780)/1000</f>
        <v>0</v>
      </c>
      <c r="F6842" s="223">
        <f>F6791*'Usages industrie'!$P9*(1+'Usages industrie'!$Q9)^(F$6780-$D$6780)/1000</f>
        <v>0</v>
      </c>
      <c r="G6842" s="223">
        <f>G6791*'Usages industrie'!$P9*(1+'Usages industrie'!$Q9)^(G$6780-$D$6780)/1000</f>
        <v>0</v>
      </c>
      <c r="H6842" s="223">
        <f>H6791*'Usages industrie'!$P9*(1+'Usages industrie'!$Q9)^(H$6780-$D$6780)/1000</f>
        <v>0</v>
      </c>
      <c r="I6842" s="223">
        <f>I6791*'Usages industrie'!$P9*(1+'Usages industrie'!$Q9)^(I$6780-$D$6780)/1000</f>
        <v>0</v>
      </c>
      <c r="J6842" s="223">
        <f>J6791*'Usages industrie'!$P9*(1+'Usages industrie'!$Q9)^(J$6780-$D$6780)/1000</f>
        <v>0</v>
      </c>
      <c r="K6842" s="223">
        <f>K6791*'Usages industrie'!$P9*(1+'Usages industrie'!$Q9)^(K$6780-$D$6780)/1000</f>
        <v>0</v>
      </c>
      <c r="L6842" s="223">
        <f>L6791*'Usages industrie'!$P9*(1+'Usages industrie'!$Q9)^(L$6780-$D$6780)/1000</f>
        <v>0</v>
      </c>
      <c r="M6842" s="223">
        <f>M6791*'Usages industrie'!$P9*(1+'Usages industrie'!$Q9)^(M$6780-$D$6780)/1000</f>
        <v>0</v>
      </c>
      <c r="N6842" s="223">
        <f>N6791*'Usages industrie'!$P9*(1+'Usages industrie'!$Q9)^(N$6780-$D$6780)/1000</f>
        <v>0</v>
      </c>
      <c r="O6842" s="223">
        <f>O6791*'Usages industrie'!$P9*(1+'Usages industrie'!$Q9)^(O$6780-$D$6780)/1000</f>
        <v>0</v>
      </c>
      <c r="P6842" s="223">
        <f>P6791*'Usages industrie'!$P9*(1+'Usages industrie'!$Q9)^(P$6780-$D$6780)/1000</f>
        <v>0</v>
      </c>
      <c r="Q6842" s="223">
        <f>Q6791*'Usages industrie'!$P9*(1+'Usages industrie'!$Q9)^(Q$6780-$D$6780)/1000</f>
        <v>0</v>
      </c>
      <c r="R6842" s="223">
        <f>R6791*'Usages industrie'!$P9*(1+'Usages industrie'!$Q9)^(R$6780-$D$6780)/1000</f>
        <v>0</v>
      </c>
    </row>
    <row r="6843" spans="1:18" hidden="1" outlineLevel="2" x14ac:dyDescent="0.25">
      <c r="A6843" s="222" t="str">
        <f>'Usages industrie'!A10</f>
        <v>Usage industriel n°7</v>
      </c>
      <c r="B6843" s="222" t="s">
        <v>645</v>
      </c>
      <c r="C6843" s="222"/>
      <c r="D6843" s="223">
        <f>D6792*'Usages industrie'!$P10*(1+'Usages industrie'!$Q10)^(D$6780-$D$6780)/1000</f>
        <v>0</v>
      </c>
      <c r="E6843" s="223">
        <f>E6792*'Usages industrie'!$P10*(1+'Usages industrie'!$Q10)^(E$6780-$D$6780)/1000</f>
        <v>0</v>
      </c>
      <c r="F6843" s="223">
        <f>F6792*'Usages industrie'!$P10*(1+'Usages industrie'!$Q10)^(F$6780-$D$6780)/1000</f>
        <v>0</v>
      </c>
      <c r="G6843" s="223">
        <f>G6792*'Usages industrie'!$P10*(1+'Usages industrie'!$Q10)^(G$6780-$D$6780)/1000</f>
        <v>0</v>
      </c>
      <c r="H6843" s="223">
        <f>H6792*'Usages industrie'!$P10*(1+'Usages industrie'!$Q10)^(H$6780-$D$6780)/1000</f>
        <v>0</v>
      </c>
      <c r="I6843" s="223">
        <f>I6792*'Usages industrie'!$P10*(1+'Usages industrie'!$Q10)^(I$6780-$D$6780)/1000</f>
        <v>0</v>
      </c>
      <c r="J6843" s="223">
        <f>J6792*'Usages industrie'!$P10*(1+'Usages industrie'!$Q10)^(J$6780-$D$6780)/1000</f>
        <v>0</v>
      </c>
      <c r="K6843" s="223">
        <f>K6792*'Usages industrie'!$P10*(1+'Usages industrie'!$Q10)^(K$6780-$D$6780)/1000</f>
        <v>0</v>
      </c>
      <c r="L6843" s="223">
        <f>L6792*'Usages industrie'!$P10*(1+'Usages industrie'!$Q10)^(L$6780-$D$6780)/1000</f>
        <v>0</v>
      </c>
      <c r="M6843" s="223">
        <f>M6792*'Usages industrie'!$P10*(1+'Usages industrie'!$Q10)^(M$6780-$D$6780)/1000</f>
        <v>0</v>
      </c>
      <c r="N6843" s="223">
        <f>N6792*'Usages industrie'!$P10*(1+'Usages industrie'!$Q10)^(N$6780-$D$6780)/1000</f>
        <v>0</v>
      </c>
      <c r="O6843" s="223">
        <f>O6792*'Usages industrie'!$P10*(1+'Usages industrie'!$Q10)^(O$6780-$D$6780)/1000</f>
        <v>0</v>
      </c>
      <c r="P6843" s="223">
        <f>P6792*'Usages industrie'!$P10*(1+'Usages industrie'!$Q10)^(P$6780-$D$6780)/1000</f>
        <v>0</v>
      </c>
      <c r="Q6843" s="223">
        <f>Q6792*'Usages industrie'!$P10*(1+'Usages industrie'!$Q10)^(Q$6780-$D$6780)/1000</f>
        <v>0</v>
      </c>
      <c r="R6843" s="223">
        <f>R6792*'Usages industrie'!$P10*(1+'Usages industrie'!$Q10)^(R$6780-$D$6780)/1000</f>
        <v>0</v>
      </c>
    </row>
    <row r="6844" spans="1:18" hidden="1" outlineLevel="2" x14ac:dyDescent="0.25">
      <c r="A6844" s="222" t="str">
        <f>'Usages industrie'!A11</f>
        <v>Usage industriel n°8</v>
      </c>
      <c r="B6844" s="222" t="s">
        <v>645</v>
      </c>
      <c r="C6844" s="222"/>
      <c r="D6844" s="223">
        <f>D6793*'Usages industrie'!$P11*(1+'Usages industrie'!$Q11)^(D$6780-$D$6780)/1000</f>
        <v>0</v>
      </c>
      <c r="E6844" s="223">
        <f>E6793*'Usages industrie'!$P11*(1+'Usages industrie'!$Q11)^(E$6780-$D$6780)/1000</f>
        <v>0</v>
      </c>
      <c r="F6844" s="223">
        <f>F6793*'Usages industrie'!$P11*(1+'Usages industrie'!$Q11)^(F$6780-$D$6780)/1000</f>
        <v>0</v>
      </c>
      <c r="G6844" s="223">
        <f>G6793*'Usages industrie'!$P11*(1+'Usages industrie'!$Q11)^(G$6780-$D$6780)/1000</f>
        <v>0</v>
      </c>
      <c r="H6844" s="223">
        <f>H6793*'Usages industrie'!$P11*(1+'Usages industrie'!$Q11)^(H$6780-$D$6780)/1000</f>
        <v>0</v>
      </c>
      <c r="I6844" s="223">
        <f>I6793*'Usages industrie'!$P11*(1+'Usages industrie'!$Q11)^(I$6780-$D$6780)/1000</f>
        <v>0</v>
      </c>
      <c r="J6844" s="223">
        <f>J6793*'Usages industrie'!$P11*(1+'Usages industrie'!$Q11)^(J$6780-$D$6780)/1000</f>
        <v>0</v>
      </c>
      <c r="K6844" s="223">
        <f>K6793*'Usages industrie'!$P11*(1+'Usages industrie'!$Q11)^(K$6780-$D$6780)/1000</f>
        <v>0</v>
      </c>
      <c r="L6844" s="223">
        <f>L6793*'Usages industrie'!$P11*(1+'Usages industrie'!$Q11)^(L$6780-$D$6780)/1000</f>
        <v>0</v>
      </c>
      <c r="M6844" s="223">
        <f>M6793*'Usages industrie'!$P11*(1+'Usages industrie'!$Q11)^(M$6780-$D$6780)/1000</f>
        <v>0</v>
      </c>
      <c r="N6844" s="223">
        <f>N6793*'Usages industrie'!$P11*(1+'Usages industrie'!$Q11)^(N$6780-$D$6780)/1000</f>
        <v>0</v>
      </c>
      <c r="O6844" s="223">
        <f>O6793*'Usages industrie'!$P11*(1+'Usages industrie'!$Q11)^(O$6780-$D$6780)/1000</f>
        <v>0</v>
      </c>
      <c r="P6844" s="223">
        <f>P6793*'Usages industrie'!$P11*(1+'Usages industrie'!$Q11)^(P$6780-$D$6780)/1000</f>
        <v>0</v>
      </c>
      <c r="Q6844" s="223">
        <f>Q6793*'Usages industrie'!$P11*(1+'Usages industrie'!$Q11)^(Q$6780-$D$6780)/1000</f>
        <v>0</v>
      </c>
      <c r="R6844" s="223">
        <f>R6793*'Usages industrie'!$P11*(1+'Usages industrie'!$Q11)^(R$6780-$D$6780)/1000</f>
        <v>0</v>
      </c>
    </row>
    <row r="6845" spans="1:18" hidden="1" outlineLevel="2" x14ac:dyDescent="0.25">
      <c r="A6845" s="222" t="str">
        <f>'Usages industrie'!A12</f>
        <v>Usage industriel n°9</v>
      </c>
      <c r="B6845" s="222" t="s">
        <v>645</v>
      </c>
      <c r="C6845" s="222"/>
      <c r="D6845" s="223">
        <f>D6794*'Usages industrie'!$P12*(1+'Usages industrie'!$Q12)^(D$6780-$D$6780)/1000</f>
        <v>0</v>
      </c>
      <c r="E6845" s="223">
        <f>E6794*'Usages industrie'!$P12*(1+'Usages industrie'!$Q12)^(E$6780-$D$6780)/1000</f>
        <v>0</v>
      </c>
      <c r="F6845" s="223">
        <f>F6794*'Usages industrie'!$P12*(1+'Usages industrie'!$Q12)^(F$6780-$D$6780)/1000</f>
        <v>0</v>
      </c>
      <c r="G6845" s="223">
        <f>G6794*'Usages industrie'!$P12*(1+'Usages industrie'!$Q12)^(G$6780-$D$6780)/1000</f>
        <v>0</v>
      </c>
      <c r="H6845" s="223">
        <f>H6794*'Usages industrie'!$P12*(1+'Usages industrie'!$Q12)^(H$6780-$D$6780)/1000</f>
        <v>0</v>
      </c>
      <c r="I6845" s="223">
        <f>I6794*'Usages industrie'!$P12*(1+'Usages industrie'!$Q12)^(I$6780-$D$6780)/1000</f>
        <v>0</v>
      </c>
      <c r="J6845" s="223">
        <f>J6794*'Usages industrie'!$P12*(1+'Usages industrie'!$Q12)^(J$6780-$D$6780)/1000</f>
        <v>0</v>
      </c>
      <c r="K6845" s="223">
        <f>K6794*'Usages industrie'!$P12*(1+'Usages industrie'!$Q12)^(K$6780-$D$6780)/1000</f>
        <v>0</v>
      </c>
      <c r="L6845" s="223">
        <f>L6794*'Usages industrie'!$P12*(1+'Usages industrie'!$Q12)^(L$6780-$D$6780)/1000</f>
        <v>0</v>
      </c>
      <c r="M6845" s="223">
        <f>M6794*'Usages industrie'!$P12*(1+'Usages industrie'!$Q12)^(M$6780-$D$6780)/1000</f>
        <v>0</v>
      </c>
      <c r="N6845" s="223">
        <f>N6794*'Usages industrie'!$P12*(1+'Usages industrie'!$Q12)^(N$6780-$D$6780)/1000</f>
        <v>0</v>
      </c>
      <c r="O6845" s="223">
        <f>O6794*'Usages industrie'!$P12*(1+'Usages industrie'!$Q12)^(O$6780-$D$6780)/1000</f>
        <v>0</v>
      </c>
      <c r="P6845" s="223">
        <f>P6794*'Usages industrie'!$P12*(1+'Usages industrie'!$Q12)^(P$6780-$D$6780)/1000</f>
        <v>0</v>
      </c>
      <c r="Q6845" s="223">
        <f>Q6794*'Usages industrie'!$P12*(1+'Usages industrie'!$Q12)^(Q$6780-$D$6780)/1000</f>
        <v>0</v>
      </c>
      <c r="R6845" s="223">
        <f>R6794*'Usages industrie'!$P12*(1+'Usages industrie'!$Q12)^(R$6780-$D$6780)/1000</f>
        <v>0</v>
      </c>
    </row>
    <row r="6846" spans="1:18" hidden="1" outlineLevel="2" x14ac:dyDescent="0.25">
      <c r="A6846" s="222" t="str">
        <f>'Usages industrie'!A13</f>
        <v>Usage industriel n°10</v>
      </c>
      <c r="B6846" s="222" t="s">
        <v>645</v>
      </c>
      <c r="C6846" s="222"/>
      <c r="D6846" s="223">
        <f>D6795*'Usages industrie'!$P13*(1+'Usages industrie'!$Q13)^(D$6780-$D$6780)/1000</f>
        <v>0</v>
      </c>
      <c r="E6846" s="223">
        <f>E6795*'Usages industrie'!$P13*(1+'Usages industrie'!$Q13)^(E$6780-$D$6780)/1000</f>
        <v>0</v>
      </c>
      <c r="F6846" s="223">
        <f>F6795*'Usages industrie'!$P13*(1+'Usages industrie'!$Q13)^(F$6780-$D$6780)/1000</f>
        <v>0</v>
      </c>
      <c r="G6846" s="223">
        <f>G6795*'Usages industrie'!$P13*(1+'Usages industrie'!$Q13)^(G$6780-$D$6780)/1000</f>
        <v>0</v>
      </c>
      <c r="H6846" s="223">
        <f>H6795*'Usages industrie'!$P13*(1+'Usages industrie'!$Q13)^(H$6780-$D$6780)/1000</f>
        <v>0</v>
      </c>
      <c r="I6846" s="223">
        <f>I6795*'Usages industrie'!$P13*(1+'Usages industrie'!$Q13)^(I$6780-$D$6780)/1000</f>
        <v>0</v>
      </c>
      <c r="J6846" s="223">
        <f>J6795*'Usages industrie'!$P13*(1+'Usages industrie'!$Q13)^(J$6780-$D$6780)/1000</f>
        <v>0</v>
      </c>
      <c r="K6846" s="223">
        <f>K6795*'Usages industrie'!$P13*(1+'Usages industrie'!$Q13)^(K$6780-$D$6780)/1000</f>
        <v>0</v>
      </c>
      <c r="L6846" s="223">
        <f>L6795*'Usages industrie'!$P13*(1+'Usages industrie'!$Q13)^(L$6780-$D$6780)/1000</f>
        <v>0</v>
      </c>
      <c r="M6846" s="223">
        <f>M6795*'Usages industrie'!$P13*(1+'Usages industrie'!$Q13)^(M$6780-$D$6780)/1000</f>
        <v>0</v>
      </c>
      <c r="N6846" s="223">
        <f>N6795*'Usages industrie'!$P13*(1+'Usages industrie'!$Q13)^(N$6780-$D$6780)/1000</f>
        <v>0</v>
      </c>
      <c r="O6846" s="223">
        <f>O6795*'Usages industrie'!$P13*(1+'Usages industrie'!$Q13)^(O$6780-$D$6780)/1000</f>
        <v>0</v>
      </c>
      <c r="P6846" s="223">
        <f>P6795*'Usages industrie'!$P13*(1+'Usages industrie'!$Q13)^(P$6780-$D$6780)/1000</f>
        <v>0</v>
      </c>
      <c r="Q6846" s="223">
        <f>Q6795*'Usages industrie'!$P13*(1+'Usages industrie'!$Q13)^(Q$6780-$D$6780)/1000</f>
        <v>0</v>
      </c>
      <c r="R6846" s="223">
        <f>R6795*'Usages industrie'!$P13*(1+'Usages industrie'!$Q13)^(R$6780-$D$6780)/1000</f>
        <v>0</v>
      </c>
    </row>
    <row r="6847" spans="1:18" hidden="1" outlineLevel="2" x14ac:dyDescent="0.25">
      <c r="A6847" s="222" t="str">
        <f>'Usages industrie'!A14</f>
        <v>Usage industriel n°11</v>
      </c>
      <c r="B6847" s="222" t="s">
        <v>645</v>
      </c>
      <c r="C6847" s="222"/>
      <c r="D6847" s="223">
        <f>D6796*'Usages industrie'!$P14*(1+'Usages industrie'!$Q14)^(D$6780-$D$6780)/1000</f>
        <v>0</v>
      </c>
      <c r="E6847" s="223">
        <f>E6796*'Usages industrie'!$P14*(1+'Usages industrie'!$Q14)^(E$6780-$D$6780)/1000</f>
        <v>0</v>
      </c>
      <c r="F6847" s="223">
        <f>F6796*'Usages industrie'!$P14*(1+'Usages industrie'!$Q14)^(F$6780-$D$6780)/1000</f>
        <v>0</v>
      </c>
      <c r="G6847" s="223">
        <f>G6796*'Usages industrie'!$P14*(1+'Usages industrie'!$Q14)^(G$6780-$D$6780)/1000</f>
        <v>0</v>
      </c>
      <c r="H6847" s="223">
        <f>H6796*'Usages industrie'!$P14*(1+'Usages industrie'!$Q14)^(H$6780-$D$6780)/1000</f>
        <v>0</v>
      </c>
      <c r="I6847" s="223">
        <f>I6796*'Usages industrie'!$P14*(1+'Usages industrie'!$Q14)^(I$6780-$D$6780)/1000</f>
        <v>0</v>
      </c>
      <c r="J6847" s="223">
        <f>J6796*'Usages industrie'!$P14*(1+'Usages industrie'!$Q14)^(J$6780-$D$6780)/1000</f>
        <v>0</v>
      </c>
      <c r="K6847" s="223">
        <f>K6796*'Usages industrie'!$P14*(1+'Usages industrie'!$Q14)^(K$6780-$D$6780)/1000</f>
        <v>0</v>
      </c>
      <c r="L6847" s="223">
        <f>L6796*'Usages industrie'!$P14*(1+'Usages industrie'!$Q14)^(L$6780-$D$6780)/1000</f>
        <v>0</v>
      </c>
      <c r="M6847" s="223">
        <f>M6796*'Usages industrie'!$P14*(1+'Usages industrie'!$Q14)^(M$6780-$D$6780)/1000</f>
        <v>0</v>
      </c>
      <c r="N6847" s="223">
        <f>N6796*'Usages industrie'!$P14*(1+'Usages industrie'!$Q14)^(N$6780-$D$6780)/1000</f>
        <v>0</v>
      </c>
      <c r="O6847" s="223">
        <f>O6796*'Usages industrie'!$P14*(1+'Usages industrie'!$Q14)^(O$6780-$D$6780)/1000</f>
        <v>0</v>
      </c>
      <c r="P6847" s="223">
        <f>P6796*'Usages industrie'!$P14*(1+'Usages industrie'!$Q14)^(P$6780-$D$6780)/1000</f>
        <v>0</v>
      </c>
      <c r="Q6847" s="223">
        <f>Q6796*'Usages industrie'!$P14*(1+'Usages industrie'!$Q14)^(Q$6780-$D$6780)/1000</f>
        <v>0</v>
      </c>
      <c r="R6847" s="223">
        <f>R6796*'Usages industrie'!$P14*(1+'Usages industrie'!$Q14)^(R$6780-$D$6780)/1000</f>
        <v>0</v>
      </c>
    </row>
    <row r="6848" spans="1:18" hidden="1" outlineLevel="2" x14ac:dyDescent="0.25">
      <c r="A6848" s="222" t="str">
        <f>'Usages industrie'!A15</f>
        <v>Usage industriel n°12</v>
      </c>
      <c r="B6848" s="222" t="s">
        <v>645</v>
      </c>
      <c r="C6848" s="222"/>
      <c r="D6848" s="223">
        <f>D6797*'Usages industrie'!$P15*(1+'Usages industrie'!$Q15)^(D$6780-$D$6780)/1000</f>
        <v>0</v>
      </c>
      <c r="E6848" s="223">
        <f>E6797*'Usages industrie'!$P15*(1+'Usages industrie'!$Q15)^(E$6780-$D$6780)/1000</f>
        <v>0</v>
      </c>
      <c r="F6848" s="223">
        <f>F6797*'Usages industrie'!$P15*(1+'Usages industrie'!$Q15)^(F$6780-$D$6780)/1000</f>
        <v>0</v>
      </c>
      <c r="G6848" s="223">
        <f>G6797*'Usages industrie'!$P15*(1+'Usages industrie'!$Q15)^(G$6780-$D$6780)/1000</f>
        <v>0</v>
      </c>
      <c r="H6848" s="223">
        <f>H6797*'Usages industrie'!$P15*(1+'Usages industrie'!$Q15)^(H$6780-$D$6780)/1000</f>
        <v>0</v>
      </c>
      <c r="I6848" s="223">
        <f>I6797*'Usages industrie'!$P15*(1+'Usages industrie'!$Q15)^(I$6780-$D$6780)/1000</f>
        <v>0</v>
      </c>
      <c r="J6848" s="223">
        <f>J6797*'Usages industrie'!$P15*(1+'Usages industrie'!$Q15)^(J$6780-$D$6780)/1000</f>
        <v>0</v>
      </c>
      <c r="K6848" s="223">
        <f>K6797*'Usages industrie'!$P15*(1+'Usages industrie'!$Q15)^(K$6780-$D$6780)/1000</f>
        <v>0</v>
      </c>
      <c r="L6848" s="223">
        <f>L6797*'Usages industrie'!$P15*(1+'Usages industrie'!$Q15)^(L$6780-$D$6780)/1000</f>
        <v>0</v>
      </c>
      <c r="M6848" s="223">
        <f>M6797*'Usages industrie'!$P15*(1+'Usages industrie'!$Q15)^(M$6780-$D$6780)/1000</f>
        <v>0</v>
      </c>
      <c r="N6848" s="223">
        <f>N6797*'Usages industrie'!$P15*(1+'Usages industrie'!$Q15)^(N$6780-$D$6780)/1000</f>
        <v>0</v>
      </c>
      <c r="O6848" s="223">
        <f>O6797*'Usages industrie'!$P15*(1+'Usages industrie'!$Q15)^(O$6780-$D$6780)/1000</f>
        <v>0</v>
      </c>
      <c r="P6848" s="223">
        <f>P6797*'Usages industrie'!$P15*(1+'Usages industrie'!$Q15)^(P$6780-$D$6780)/1000</f>
        <v>0</v>
      </c>
      <c r="Q6848" s="223">
        <f>Q6797*'Usages industrie'!$P15*(1+'Usages industrie'!$Q15)^(Q$6780-$D$6780)/1000</f>
        <v>0</v>
      </c>
      <c r="R6848" s="223">
        <f>R6797*'Usages industrie'!$P15*(1+'Usages industrie'!$Q15)^(R$6780-$D$6780)/1000</f>
        <v>0</v>
      </c>
    </row>
    <row r="6849" spans="1:18" hidden="1" outlineLevel="2" x14ac:dyDescent="0.25">
      <c r="A6849" s="222" t="str">
        <f>'Usages industrie'!A16</f>
        <v>Usage industriel n°13</v>
      </c>
      <c r="B6849" s="222" t="s">
        <v>645</v>
      </c>
      <c r="C6849" s="222"/>
      <c r="D6849" s="223">
        <f>D6798*'Usages industrie'!$P16*(1+'Usages industrie'!$Q16)^(D$6780-$D$6780)/1000</f>
        <v>0</v>
      </c>
      <c r="E6849" s="223">
        <f>E6798*'Usages industrie'!$P16*(1+'Usages industrie'!$Q16)^(E$6780-$D$6780)/1000</f>
        <v>0</v>
      </c>
      <c r="F6849" s="223">
        <f>F6798*'Usages industrie'!$P16*(1+'Usages industrie'!$Q16)^(F$6780-$D$6780)/1000</f>
        <v>0</v>
      </c>
      <c r="G6849" s="223">
        <f>G6798*'Usages industrie'!$P16*(1+'Usages industrie'!$Q16)^(G$6780-$D$6780)/1000</f>
        <v>0</v>
      </c>
      <c r="H6849" s="223">
        <f>H6798*'Usages industrie'!$P16*(1+'Usages industrie'!$Q16)^(H$6780-$D$6780)/1000</f>
        <v>0</v>
      </c>
      <c r="I6849" s="223">
        <f>I6798*'Usages industrie'!$P16*(1+'Usages industrie'!$Q16)^(I$6780-$D$6780)/1000</f>
        <v>0</v>
      </c>
      <c r="J6849" s="223">
        <f>J6798*'Usages industrie'!$P16*(1+'Usages industrie'!$Q16)^(J$6780-$D$6780)/1000</f>
        <v>0</v>
      </c>
      <c r="K6849" s="223">
        <f>K6798*'Usages industrie'!$P16*(1+'Usages industrie'!$Q16)^(K$6780-$D$6780)/1000</f>
        <v>0</v>
      </c>
      <c r="L6849" s="223">
        <f>L6798*'Usages industrie'!$P16*(1+'Usages industrie'!$Q16)^(L$6780-$D$6780)/1000</f>
        <v>0</v>
      </c>
      <c r="M6849" s="223">
        <f>M6798*'Usages industrie'!$P16*(1+'Usages industrie'!$Q16)^(M$6780-$D$6780)/1000</f>
        <v>0</v>
      </c>
      <c r="N6849" s="223">
        <f>N6798*'Usages industrie'!$P16*(1+'Usages industrie'!$Q16)^(N$6780-$D$6780)/1000</f>
        <v>0</v>
      </c>
      <c r="O6849" s="223">
        <f>O6798*'Usages industrie'!$P16*(1+'Usages industrie'!$Q16)^(O$6780-$D$6780)/1000</f>
        <v>0</v>
      </c>
      <c r="P6849" s="223">
        <f>P6798*'Usages industrie'!$P16*(1+'Usages industrie'!$Q16)^(P$6780-$D$6780)/1000</f>
        <v>0</v>
      </c>
      <c r="Q6849" s="223">
        <f>Q6798*'Usages industrie'!$P16*(1+'Usages industrie'!$Q16)^(Q$6780-$D$6780)/1000</f>
        <v>0</v>
      </c>
      <c r="R6849" s="223">
        <f>R6798*'Usages industrie'!$P16*(1+'Usages industrie'!$Q16)^(R$6780-$D$6780)/1000</f>
        <v>0</v>
      </c>
    </row>
    <row r="6850" spans="1:18" hidden="1" outlineLevel="2" x14ac:dyDescent="0.25">
      <c r="A6850" s="222" t="str">
        <f>'Usages industrie'!A17</f>
        <v>Usage industriel n°14</v>
      </c>
      <c r="B6850" s="222" t="s">
        <v>645</v>
      </c>
      <c r="C6850" s="222"/>
      <c r="D6850" s="223">
        <f>D6799*'Usages industrie'!$P17*(1+'Usages industrie'!$Q17)^(D$6780-$D$6780)/1000</f>
        <v>0</v>
      </c>
      <c r="E6850" s="223">
        <f>E6799*'Usages industrie'!$P17*(1+'Usages industrie'!$Q17)^(E$6780-$D$6780)/1000</f>
        <v>0</v>
      </c>
      <c r="F6850" s="223">
        <f>F6799*'Usages industrie'!$P17*(1+'Usages industrie'!$Q17)^(F$6780-$D$6780)/1000</f>
        <v>0</v>
      </c>
      <c r="G6850" s="223">
        <f>G6799*'Usages industrie'!$P17*(1+'Usages industrie'!$Q17)^(G$6780-$D$6780)/1000</f>
        <v>0</v>
      </c>
      <c r="H6850" s="223">
        <f>H6799*'Usages industrie'!$P17*(1+'Usages industrie'!$Q17)^(H$6780-$D$6780)/1000</f>
        <v>0</v>
      </c>
      <c r="I6850" s="223">
        <f>I6799*'Usages industrie'!$P17*(1+'Usages industrie'!$Q17)^(I$6780-$D$6780)/1000</f>
        <v>0</v>
      </c>
      <c r="J6850" s="223">
        <f>J6799*'Usages industrie'!$P17*(1+'Usages industrie'!$Q17)^(J$6780-$D$6780)/1000</f>
        <v>0</v>
      </c>
      <c r="K6850" s="223">
        <f>K6799*'Usages industrie'!$P17*(1+'Usages industrie'!$Q17)^(K$6780-$D$6780)/1000</f>
        <v>0</v>
      </c>
      <c r="L6850" s="223">
        <f>L6799*'Usages industrie'!$P17*(1+'Usages industrie'!$Q17)^(L$6780-$D$6780)/1000</f>
        <v>0</v>
      </c>
      <c r="M6850" s="223">
        <f>M6799*'Usages industrie'!$P17*(1+'Usages industrie'!$Q17)^(M$6780-$D$6780)/1000</f>
        <v>0</v>
      </c>
      <c r="N6850" s="223">
        <f>N6799*'Usages industrie'!$P17*(1+'Usages industrie'!$Q17)^(N$6780-$D$6780)/1000</f>
        <v>0</v>
      </c>
      <c r="O6850" s="223">
        <f>O6799*'Usages industrie'!$P17*(1+'Usages industrie'!$Q17)^(O$6780-$D$6780)/1000</f>
        <v>0</v>
      </c>
      <c r="P6850" s="223">
        <f>P6799*'Usages industrie'!$P17*(1+'Usages industrie'!$Q17)^(P$6780-$D$6780)/1000</f>
        <v>0</v>
      </c>
      <c r="Q6850" s="223">
        <f>Q6799*'Usages industrie'!$P17*(1+'Usages industrie'!$Q17)^(Q$6780-$D$6780)/1000</f>
        <v>0</v>
      </c>
      <c r="R6850" s="223">
        <f>R6799*'Usages industrie'!$P17*(1+'Usages industrie'!$Q17)^(R$6780-$D$6780)/1000</f>
        <v>0</v>
      </c>
    </row>
    <row r="6851" spans="1:18" hidden="1" outlineLevel="2" x14ac:dyDescent="0.25">
      <c r="A6851" s="222" t="str">
        <f>'Usages industrie'!A18</f>
        <v>Usage industriel n°15</v>
      </c>
      <c r="B6851" s="222" t="s">
        <v>645</v>
      </c>
      <c r="C6851" s="222"/>
      <c r="D6851" s="223">
        <f>D6800*'Usages industrie'!$P18*(1+'Usages industrie'!$Q18)^(D$6780-$D$6780)/1000</f>
        <v>0</v>
      </c>
      <c r="E6851" s="223">
        <f>E6800*'Usages industrie'!$P18*(1+'Usages industrie'!$Q18)^(E$6780-$D$6780)/1000</f>
        <v>0</v>
      </c>
      <c r="F6851" s="223">
        <f>F6800*'Usages industrie'!$P18*(1+'Usages industrie'!$Q18)^(F$6780-$D$6780)/1000</f>
        <v>0</v>
      </c>
      <c r="G6851" s="223">
        <f>G6800*'Usages industrie'!$P18*(1+'Usages industrie'!$Q18)^(G$6780-$D$6780)/1000</f>
        <v>0</v>
      </c>
      <c r="H6851" s="223">
        <f>H6800*'Usages industrie'!$P18*(1+'Usages industrie'!$Q18)^(H$6780-$D$6780)/1000</f>
        <v>0</v>
      </c>
      <c r="I6851" s="223">
        <f>I6800*'Usages industrie'!$P18*(1+'Usages industrie'!$Q18)^(I$6780-$D$6780)/1000</f>
        <v>0</v>
      </c>
      <c r="J6851" s="223">
        <f>J6800*'Usages industrie'!$P18*(1+'Usages industrie'!$Q18)^(J$6780-$D$6780)/1000</f>
        <v>0</v>
      </c>
      <c r="K6851" s="223">
        <f>K6800*'Usages industrie'!$P18*(1+'Usages industrie'!$Q18)^(K$6780-$D$6780)/1000</f>
        <v>0</v>
      </c>
      <c r="L6851" s="223">
        <f>L6800*'Usages industrie'!$P18*(1+'Usages industrie'!$Q18)^(L$6780-$D$6780)/1000</f>
        <v>0</v>
      </c>
      <c r="M6851" s="223">
        <f>M6800*'Usages industrie'!$P18*(1+'Usages industrie'!$Q18)^(M$6780-$D$6780)/1000</f>
        <v>0</v>
      </c>
      <c r="N6851" s="223">
        <f>N6800*'Usages industrie'!$P18*(1+'Usages industrie'!$Q18)^(N$6780-$D$6780)/1000</f>
        <v>0</v>
      </c>
      <c r="O6851" s="223">
        <f>O6800*'Usages industrie'!$P18*(1+'Usages industrie'!$Q18)^(O$6780-$D$6780)/1000</f>
        <v>0</v>
      </c>
      <c r="P6851" s="223">
        <f>P6800*'Usages industrie'!$P18*(1+'Usages industrie'!$Q18)^(P$6780-$D$6780)/1000</f>
        <v>0</v>
      </c>
      <c r="Q6851" s="223">
        <f>Q6800*'Usages industrie'!$P18*(1+'Usages industrie'!$Q18)^(Q$6780-$D$6780)/1000</f>
        <v>0</v>
      </c>
      <c r="R6851" s="223">
        <f>R6800*'Usages industrie'!$P18*(1+'Usages industrie'!$Q18)^(R$6780-$D$6780)/1000</f>
        <v>0</v>
      </c>
    </row>
    <row r="6852" spans="1:18" hidden="1" outlineLevel="2" x14ac:dyDescent="0.25">
      <c r="A6852" s="222" t="str">
        <f>'Usages industrie'!A19</f>
        <v>Usage industriel n°16</v>
      </c>
      <c r="B6852" s="222" t="s">
        <v>645</v>
      </c>
      <c r="C6852" s="222"/>
      <c r="D6852" s="223">
        <f>D6801*'Usages industrie'!$P19*(1+'Usages industrie'!$Q19)^(D$6780-$D$6780)/1000</f>
        <v>0</v>
      </c>
      <c r="E6852" s="223">
        <f>E6801*'Usages industrie'!$P19*(1+'Usages industrie'!$Q19)^(E$6780-$D$6780)/1000</f>
        <v>0</v>
      </c>
      <c r="F6852" s="223">
        <f>F6801*'Usages industrie'!$P19*(1+'Usages industrie'!$Q19)^(F$6780-$D$6780)/1000</f>
        <v>0</v>
      </c>
      <c r="G6852" s="223">
        <f>G6801*'Usages industrie'!$P19*(1+'Usages industrie'!$Q19)^(G$6780-$D$6780)/1000</f>
        <v>0</v>
      </c>
      <c r="H6852" s="223">
        <f>H6801*'Usages industrie'!$P19*(1+'Usages industrie'!$Q19)^(H$6780-$D$6780)/1000</f>
        <v>0</v>
      </c>
      <c r="I6852" s="223">
        <f>I6801*'Usages industrie'!$P19*(1+'Usages industrie'!$Q19)^(I$6780-$D$6780)/1000</f>
        <v>0</v>
      </c>
      <c r="J6852" s="223">
        <f>J6801*'Usages industrie'!$P19*(1+'Usages industrie'!$Q19)^(J$6780-$D$6780)/1000</f>
        <v>0</v>
      </c>
      <c r="K6852" s="223">
        <f>K6801*'Usages industrie'!$P19*(1+'Usages industrie'!$Q19)^(K$6780-$D$6780)/1000</f>
        <v>0</v>
      </c>
      <c r="L6852" s="223">
        <f>L6801*'Usages industrie'!$P19*(1+'Usages industrie'!$Q19)^(L$6780-$D$6780)/1000</f>
        <v>0</v>
      </c>
      <c r="M6852" s="223">
        <f>M6801*'Usages industrie'!$P19*(1+'Usages industrie'!$Q19)^(M$6780-$D$6780)/1000</f>
        <v>0</v>
      </c>
      <c r="N6852" s="223">
        <f>N6801*'Usages industrie'!$P19*(1+'Usages industrie'!$Q19)^(N$6780-$D$6780)/1000</f>
        <v>0</v>
      </c>
      <c r="O6852" s="223">
        <f>O6801*'Usages industrie'!$P19*(1+'Usages industrie'!$Q19)^(O$6780-$D$6780)/1000</f>
        <v>0</v>
      </c>
      <c r="P6852" s="223">
        <f>P6801*'Usages industrie'!$P19*(1+'Usages industrie'!$Q19)^(P$6780-$D$6780)/1000</f>
        <v>0</v>
      </c>
      <c r="Q6852" s="223">
        <f>Q6801*'Usages industrie'!$P19*(1+'Usages industrie'!$Q19)^(Q$6780-$D$6780)/1000</f>
        <v>0</v>
      </c>
      <c r="R6852" s="223">
        <f>R6801*'Usages industrie'!$P19*(1+'Usages industrie'!$Q19)^(R$6780-$D$6780)/1000</f>
        <v>0</v>
      </c>
    </row>
    <row r="6853" spans="1:18" hidden="1" outlineLevel="2" x14ac:dyDescent="0.25">
      <c r="A6853" s="222" t="str">
        <f>'Usages industrie'!A20</f>
        <v>Usage industriel n°17</v>
      </c>
      <c r="B6853" s="222" t="s">
        <v>645</v>
      </c>
      <c r="C6853" s="222"/>
      <c r="D6853" s="223">
        <f>D6802*'Usages industrie'!$P20*(1+'Usages industrie'!$Q20)^(D$6780-$D$6780)/1000</f>
        <v>0</v>
      </c>
      <c r="E6853" s="223">
        <f>E6802*'Usages industrie'!$P20*(1+'Usages industrie'!$Q20)^(E$6780-$D$6780)/1000</f>
        <v>0</v>
      </c>
      <c r="F6853" s="223">
        <f>F6802*'Usages industrie'!$P20*(1+'Usages industrie'!$Q20)^(F$6780-$D$6780)/1000</f>
        <v>0</v>
      </c>
      <c r="G6853" s="223">
        <f>G6802*'Usages industrie'!$P20*(1+'Usages industrie'!$Q20)^(G$6780-$D$6780)/1000</f>
        <v>0</v>
      </c>
      <c r="H6853" s="223">
        <f>H6802*'Usages industrie'!$P20*(1+'Usages industrie'!$Q20)^(H$6780-$D$6780)/1000</f>
        <v>0</v>
      </c>
      <c r="I6853" s="223">
        <f>I6802*'Usages industrie'!$P20*(1+'Usages industrie'!$Q20)^(I$6780-$D$6780)/1000</f>
        <v>0</v>
      </c>
      <c r="J6853" s="223">
        <f>J6802*'Usages industrie'!$P20*(1+'Usages industrie'!$Q20)^(J$6780-$D$6780)/1000</f>
        <v>0</v>
      </c>
      <c r="K6853" s="223">
        <f>K6802*'Usages industrie'!$P20*(1+'Usages industrie'!$Q20)^(K$6780-$D$6780)/1000</f>
        <v>0</v>
      </c>
      <c r="L6853" s="223">
        <f>L6802*'Usages industrie'!$P20*(1+'Usages industrie'!$Q20)^(L$6780-$D$6780)/1000</f>
        <v>0</v>
      </c>
      <c r="M6853" s="223">
        <f>M6802*'Usages industrie'!$P20*(1+'Usages industrie'!$Q20)^(M$6780-$D$6780)/1000</f>
        <v>0</v>
      </c>
      <c r="N6853" s="223">
        <f>N6802*'Usages industrie'!$P20*(1+'Usages industrie'!$Q20)^(N$6780-$D$6780)/1000</f>
        <v>0</v>
      </c>
      <c r="O6853" s="223">
        <f>O6802*'Usages industrie'!$P20*(1+'Usages industrie'!$Q20)^(O$6780-$D$6780)/1000</f>
        <v>0</v>
      </c>
      <c r="P6853" s="223">
        <f>P6802*'Usages industrie'!$P20*(1+'Usages industrie'!$Q20)^(P$6780-$D$6780)/1000</f>
        <v>0</v>
      </c>
      <c r="Q6853" s="223">
        <f>Q6802*'Usages industrie'!$P20*(1+'Usages industrie'!$Q20)^(Q$6780-$D$6780)/1000</f>
        <v>0</v>
      </c>
      <c r="R6853" s="223">
        <f>R6802*'Usages industrie'!$P20*(1+'Usages industrie'!$Q20)^(R$6780-$D$6780)/1000</f>
        <v>0</v>
      </c>
    </row>
    <row r="6854" spans="1:18" hidden="1" outlineLevel="2" x14ac:dyDescent="0.25">
      <c r="A6854" s="222" t="str">
        <f>'Usages industrie'!A21</f>
        <v>Usage industriel n°18</v>
      </c>
      <c r="B6854" s="222" t="s">
        <v>645</v>
      </c>
      <c r="C6854" s="222"/>
      <c r="D6854" s="223">
        <f>D6803*'Usages industrie'!$P21*(1+'Usages industrie'!$Q21)^(D$6780-$D$6780)/1000</f>
        <v>0</v>
      </c>
      <c r="E6854" s="223">
        <f>E6803*'Usages industrie'!$P21*(1+'Usages industrie'!$Q21)^(E$6780-$D$6780)/1000</f>
        <v>0</v>
      </c>
      <c r="F6854" s="223">
        <f>F6803*'Usages industrie'!$P21*(1+'Usages industrie'!$Q21)^(F$6780-$D$6780)/1000</f>
        <v>0</v>
      </c>
      <c r="G6854" s="223">
        <f>G6803*'Usages industrie'!$P21*(1+'Usages industrie'!$Q21)^(G$6780-$D$6780)/1000</f>
        <v>0</v>
      </c>
      <c r="H6854" s="223">
        <f>H6803*'Usages industrie'!$P21*(1+'Usages industrie'!$Q21)^(H$6780-$D$6780)/1000</f>
        <v>0</v>
      </c>
      <c r="I6854" s="223">
        <f>I6803*'Usages industrie'!$P21*(1+'Usages industrie'!$Q21)^(I$6780-$D$6780)/1000</f>
        <v>0</v>
      </c>
      <c r="J6854" s="223">
        <f>J6803*'Usages industrie'!$P21*(1+'Usages industrie'!$Q21)^(J$6780-$D$6780)/1000</f>
        <v>0</v>
      </c>
      <c r="K6854" s="223">
        <f>K6803*'Usages industrie'!$P21*(1+'Usages industrie'!$Q21)^(K$6780-$D$6780)/1000</f>
        <v>0</v>
      </c>
      <c r="L6854" s="223">
        <f>L6803*'Usages industrie'!$P21*(1+'Usages industrie'!$Q21)^(L$6780-$D$6780)/1000</f>
        <v>0</v>
      </c>
      <c r="M6854" s="223">
        <f>M6803*'Usages industrie'!$P21*(1+'Usages industrie'!$Q21)^(M$6780-$D$6780)/1000</f>
        <v>0</v>
      </c>
      <c r="N6854" s="223">
        <f>N6803*'Usages industrie'!$P21*(1+'Usages industrie'!$Q21)^(N$6780-$D$6780)/1000</f>
        <v>0</v>
      </c>
      <c r="O6854" s="223">
        <f>O6803*'Usages industrie'!$P21*(1+'Usages industrie'!$Q21)^(O$6780-$D$6780)/1000</f>
        <v>0</v>
      </c>
      <c r="P6854" s="223">
        <f>P6803*'Usages industrie'!$P21*(1+'Usages industrie'!$Q21)^(P$6780-$D$6780)/1000</f>
        <v>0</v>
      </c>
      <c r="Q6854" s="223">
        <f>Q6803*'Usages industrie'!$P21*(1+'Usages industrie'!$Q21)^(Q$6780-$D$6780)/1000</f>
        <v>0</v>
      </c>
      <c r="R6854" s="223">
        <f>R6803*'Usages industrie'!$P21*(1+'Usages industrie'!$Q21)^(R$6780-$D$6780)/1000</f>
        <v>0</v>
      </c>
    </row>
    <row r="6855" spans="1:18" hidden="1" outlineLevel="2" x14ac:dyDescent="0.25">
      <c r="A6855" s="222" t="str">
        <f>'Usages industrie'!A22</f>
        <v>Usage industriel n°19</v>
      </c>
      <c r="B6855" s="222" t="s">
        <v>645</v>
      </c>
      <c r="C6855" s="222"/>
      <c r="D6855" s="223">
        <f>D6804*'Usages industrie'!$P22*(1+'Usages industrie'!$Q22)^(D$6780-$D$6780)/1000</f>
        <v>0</v>
      </c>
      <c r="E6855" s="223">
        <f>E6804*'Usages industrie'!$P22*(1+'Usages industrie'!$Q22)^(E$6780-$D$6780)/1000</f>
        <v>0</v>
      </c>
      <c r="F6855" s="223">
        <f>F6804*'Usages industrie'!$P22*(1+'Usages industrie'!$Q22)^(F$6780-$D$6780)/1000</f>
        <v>0</v>
      </c>
      <c r="G6855" s="223">
        <f>G6804*'Usages industrie'!$P22*(1+'Usages industrie'!$Q22)^(G$6780-$D$6780)/1000</f>
        <v>0</v>
      </c>
      <c r="H6855" s="223">
        <f>H6804*'Usages industrie'!$P22*(1+'Usages industrie'!$Q22)^(H$6780-$D$6780)/1000</f>
        <v>0</v>
      </c>
      <c r="I6855" s="223">
        <f>I6804*'Usages industrie'!$P22*(1+'Usages industrie'!$Q22)^(I$6780-$D$6780)/1000</f>
        <v>0</v>
      </c>
      <c r="J6855" s="223">
        <f>J6804*'Usages industrie'!$P22*(1+'Usages industrie'!$Q22)^(J$6780-$D$6780)/1000</f>
        <v>0</v>
      </c>
      <c r="K6855" s="223">
        <f>K6804*'Usages industrie'!$P22*(1+'Usages industrie'!$Q22)^(K$6780-$D$6780)/1000</f>
        <v>0</v>
      </c>
      <c r="L6855" s="223">
        <f>L6804*'Usages industrie'!$P22*(1+'Usages industrie'!$Q22)^(L$6780-$D$6780)/1000</f>
        <v>0</v>
      </c>
      <c r="M6855" s="223">
        <f>M6804*'Usages industrie'!$P22*(1+'Usages industrie'!$Q22)^(M$6780-$D$6780)/1000</f>
        <v>0</v>
      </c>
      <c r="N6855" s="223">
        <f>N6804*'Usages industrie'!$P22*(1+'Usages industrie'!$Q22)^(N$6780-$D$6780)/1000</f>
        <v>0</v>
      </c>
      <c r="O6855" s="223">
        <f>O6804*'Usages industrie'!$P22*(1+'Usages industrie'!$Q22)^(O$6780-$D$6780)/1000</f>
        <v>0</v>
      </c>
      <c r="P6855" s="223">
        <f>P6804*'Usages industrie'!$P22*(1+'Usages industrie'!$Q22)^(P$6780-$D$6780)/1000</f>
        <v>0</v>
      </c>
      <c r="Q6855" s="223">
        <f>Q6804*'Usages industrie'!$P22*(1+'Usages industrie'!$Q22)^(Q$6780-$D$6780)/1000</f>
        <v>0</v>
      </c>
      <c r="R6855" s="223">
        <f>R6804*'Usages industrie'!$P22*(1+'Usages industrie'!$Q22)^(R$6780-$D$6780)/1000</f>
        <v>0</v>
      </c>
    </row>
    <row r="6856" spans="1:18" hidden="1" outlineLevel="2" x14ac:dyDescent="0.25">
      <c r="A6856" s="222" t="str">
        <f>'Usages industrie'!A23</f>
        <v>Usage industriel n°20</v>
      </c>
      <c r="B6856" s="222" t="s">
        <v>645</v>
      </c>
      <c r="C6856" s="222"/>
      <c r="D6856" s="223">
        <f>D6805*'Usages industrie'!$P23*(1+'Usages industrie'!$Q23)^(D$6780-$D$6780)/1000</f>
        <v>0</v>
      </c>
      <c r="E6856" s="223">
        <f>E6805*'Usages industrie'!$P23*(1+'Usages industrie'!$Q23)^(E$6780-$D$6780)/1000</f>
        <v>0</v>
      </c>
      <c r="F6856" s="223">
        <f>F6805*'Usages industrie'!$P23*(1+'Usages industrie'!$Q23)^(F$6780-$D$6780)/1000</f>
        <v>0</v>
      </c>
      <c r="G6856" s="223">
        <f>G6805*'Usages industrie'!$P23*(1+'Usages industrie'!$Q23)^(G$6780-$D$6780)/1000</f>
        <v>0</v>
      </c>
      <c r="H6856" s="223">
        <f>H6805*'Usages industrie'!$P23*(1+'Usages industrie'!$Q23)^(H$6780-$D$6780)/1000</f>
        <v>0</v>
      </c>
      <c r="I6856" s="223">
        <f>I6805*'Usages industrie'!$P23*(1+'Usages industrie'!$Q23)^(I$6780-$D$6780)/1000</f>
        <v>0</v>
      </c>
      <c r="J6856" s="223">
        <f>J6805*'Usages industrie'!$P23*(1+'Usages industrie'!$Q23)^(J$6780-$D$6780)/1000</f>
        <v>0</v>
      </c>
      <c r="K6856" s="223">
        <f>K6805*'Usages industrie'!$P23*(1+'Usages industrie'!$Q23)^(K$6780-$D$6780)/1000</f>
        <v>0</v>
      </c>
      <c r="L6856" s="223">
        <f>L6805*'Usages industrie'!$P23*(1+'Usages industrie'!$Q23)^(L$6780-$D$6780)/1000</f>
        <v>0</v>
      </c>
      <c r="M6856" s="223">
        <f>M6805*'Usages industrie'!$P23*(1+'Usages industrie'!$Q23)^(M$6780-$D$6780)/1000</f>
        <v>0</v>
      </c>
      <c r="N6856" s="223">
        <f>N6805*'Usages industrie'!$P23*(1+'Usages industrie'!$Q23)^(N$6780-$D$6780)/1000</f>
        <v>0</v>
      </c>
      <c r="O6856" s="223">
        <f>O6805*'Usages industrie'!$P23*(1+'Usages industrie'!$Q23)^(O$6780-$D$6780)/1000</f>
        <v>0</v>
      </c>
      <c r="P6856" s="223">
        <f>P6805*'Usages industrie'!$P23*(1+'Usages industrie'!$Q23)^(P$6780-$D$6780)/1000</f>
        <v>0</v>
      </c>
      <c r="Q6856" s="223">
        <f>Q6805*'Usages industrie'!$P23*(1+'Usages industrie'!$Q23)^(Q$6780-$D$6780)/1000</f>
        <v>0</v>
      </c>
      <c r="R6856" s="223">
        <f>R6805*'Usages industrie'!$P23*(1+'Usages industrie'!$Q23)^(R$6780-$D$6780)/1000</f>
        <v>0</v>
      </c>
    </row>
    <row r="6857" spans="1:18" hidden="1" outlineLevel="2" x14ac:dyDescent="0.25">
      <c r="A6857" s="222" t="str">
        <f>'Usages industrie'!A24</f>
        <v>Usage industriel n°21</v>
      </c>
      <c r="B6857" s="222" t="s">
        <v>645</v>
      </c>
      <c r="C6857" s="222"/>
      <c r="D6857" s="223">
        <f>D6806*'Usages industrie'!$P24*(1+'Usages industrie'!$Q24)^(D$6780-$D$6780)/1000</f>
        <v>0</v>
      </c>
      <c r="E6857" s="223">
        <f>E6806*'Usages industrie'!$P24*(1+'Usages industrie'!$Q24)^(E$6780-$D$6780)/1000</f>
        <v>0</v>
      </c>
      <c r="F6857" s="223">
        <f>F6806*'Usages industrie'!$P24*(1+'Usages industrie'!$Q24)^(F$6780-$D$6780)/1000</f>
        <v>0</v>
      </c>
      <c r="G6857" s="223">
        <f>G6806*'Usages industrie'!$P24*(1+'Usages industrie'!$Q24)^(G$6780-$D$6780)/1000</f>
        <v>0</v>
      </c>
      <c r="H6857" s="223">
        <f>H6806*'Usages industrie'!$P24*(1+'Usages industrie'!$Q24)^(H$6780-$D$6780)/1000</f>
        <v>0</v>
      </c>
      <c r="I6857" s="223">
        <f>I6806*'Usages industrie'!$P24*(1+'Usages industrie'!$Q24)^(I$6780-$D$6780)/1000</f>
        <v>0</v>
      </c>
      <c r="J6857" s="223">
        <f>J6806*'Usages industrie'!$P24*(1+'Usages industrie'!$Q24)^(J$6780-$D$6780)/1000</f>
        <v>0</v>
      </c>
      <c r="K6857" s="223">
        <f>K6806*'Usages industrie'!$P24*(1+'Usages industrie'!$Q24)^(K$6780-$D$6780)/1000</f>
        <v>0</v>
      </c>
      <c r="L6857" s="223">
        <f>L6806*'Usages industrie'!$P24*(1+'Usages industrie'!$Q24)^(L$6780-$D$6780)/1000</f>
        <v>0</v>
      </c>
      <c r="M6857" s="223">
        <f>M6806*'Usages industrie'!$P24*(1+'Usages industrie'!$Q24)^(M$6780-$D$6780)/1000</f>
        <v>0</v>
      </c>
      <c r="N6857" s="223">
        <f>N6806*'Usages industrie'!$P24*(1+'Usages industrie'!$Q24)^(N$6780-$D$6780)/1000</f>
        <v>0</v>
      </c>
      <c r="O6857" s="223">
        <f>O6806*'Usages industrie'!$P24*(1+'Usages industrie'!$Q24)^(O$6780-$D$6780)/1000</f>
        <v>0</v>
      </c>
      <c r="P6857" s="223">
        <f>P6806*'Usages industrie'!$P24*(1+'Usages industrie'!$Q24)^(P$6780-$D$6780)/1000</f>
        <v>0</v>
      </c>
      <c r="Q6857" s="223">
        <f>Q6806*'Usages industrie'!$P24*(1+'Usages industrie'!$Q24)^(Q$6780-$D$6780)/1000</f>
        <v>0</v>
      </c>
      <c r="R6857" s="223">
        <f>R6806*'Usages industrie'!$P24*(1+'Usages industrie'!$Q24)^(R$6780-$D$6780)/1000</f>
        <v>0</v>
      </c>
    </row>
    <row r="6858" spans="1:18" hidden="1" outlineLevel="2" x14ac:dyDescent="0.25">
      <c r="A6858" s="222" t="str">
        <f>'Usages industrie'!A25</f>
        <v>Usage industriel n°22</v>
      </c>
      <c r="B6858" s="222" t="s">
        <v>645</v>
      </c>
      <c r="C6858" s="222"/>
      <c r="D6858" s="223">
        <f>D6807*'Usages industrie'!$P25*(1+'Usages industrie'!$Q25)^(D$6780-$D$6780)/1000</f>
        <v>0</v>
      </c>
      <c r="E6858" s="223">
        <f>E6807*'Usages industrie'!$P25*(1+'Usages industrie'!$Q25)^(E$6780-$D$6780)/1000</f>
        <v>0</v>
      </c>
      <c r="F6858" s="223">
        <f>F6807*'Usages industrie'!$P25*(1+'Usages industrie'!$Q25)^(F$6780-$D$6780)/1000</f>
        <v>0</v>
      </c>
      <c r="G6858" s="223">
        <f>G6807*'Usages industrie'!$P25*(1+'Usages industrie'!$Q25)^(G$6780-$D$6780)/1000</f>
        <v>0</v>
      </c>
      <c r="H6858" s="223">
        <f>H6807*'Usages industrie'!$P25*(1+'Usages industrie'!$Q25)^(H$6780-$D$6780)/1000</f>
        <v>0</v>
      </c>
      <c r="I6858" s="223">
        <f>I6807*'Usages industrie'!$P25*(1+'Usages industrie'!$Q25)^(I$6780-$D$6780)/1000</f>
        <v>0</v>
      </c>
      <c r="J6858" s="223">
        <f>J6807*'Usages industrie'!$P25*(1+'Usages industrie'!$Q25)^(J$6780-$D$6780)/1000</f>
        <v>0</v>
      </c>
      <c r="K6858" s="223">
        <f>K6807*'Usages industrie'!$P25*(1+'Usages industrie'!$Q25)^(K$6780-$D$6780)/1000</f>
        <v>0</v>
      </c>
      <c r="L6858" s="223">
        <f>L6807*'Usages industrie'!$P25*(1+'Usages industrie'!$Q25)^(L$6780-$D$6780)/1000</f>
        <v>0</v>
      </c>
      <c r="M6858" s="223">
        <f>M6807*'Usages industrie'!$P25*(1+'Usages industrie'!$Q25)^(M$6780-$D$6780)/1000</f>
        <v>0</v>
      </c>
      <c r="N6858" s="223">
        <f>N6807*'Usages industrie'!$P25*(1+'Usages industrie'!$Q25)^(N$6780-$D$6780)/1000</f>
        <v>0</v>
      </c>
      <c r="O6858" s="223">
        <f>O6807*'Usages industrie'!$P25*(1+'Usages industrie'!$Q25)^(O$6780-$D$6780)/1000</f>
        <v>0</v>
      </c>
      <c r="P6858" s="223">
        <f>P6807*'Usages industrie'!$P25*(1+'Usages industrie'!$Q25)^(P$6780-$D$6780)/1000</f>
        <v>0</v>
      </c>
      <c r="Q6858" s="223">
        <f>Q6807*'Usages industrie'!$P25*(1+'Usages industrie'!$Q25)^(Q$6780-$D$6780)/1000</f>
        <v>0</v>
      </c>
      <c r="R6858" s="223">
        <f>R6807*'Usages industrie'!$P25*(1+'Usages industrie'!$Q25)^(R$6780-$D$6780)/1000</f>
        <v>0</v>
      </c>
    </row>
    <row r="6859" spans="1:18" hidden="1" outlineLevel="2" x14ac:dyDescent="0.25">
      <c r="A6859" s="222" t="str">
        <f>'Usages industrie'!A26</f>
        <v>Usage industriel n°23</v>
      </c>
      <c r="B6859" s="222" t="s">
        <v>645</v>
      </c>
      <c r="C6859" s="222"/>
      <c r="D6859" s="223">
        <f>D6808*'Usages industrie'!$P26*(1+'Usages industrie'!$Q26)^(D$6780-$D$6780)/1000</f>
        <v>0</v>
      </c>
      <c r="E6859" s="223">
        <f>E6808*'Usages industrie'!$P26*(1+'Usages industrie'!$Q26)^(E$6780-$D$6780)/1000</f>
        <v>0</v>
      </c>
      <c r="F6859" s="223">
        <f>F6808*'Usages industrie'!$P26*(1+'Usages industrie'!$Q26)^(F$6780-$D$6780)/1000</f>
        <v>0</v>
      </c>
      <c r="G6859" s="223">
        <f>G6808*'Usages industrie'!$P26*(1+'Usages industrie'!$Q26)^(G$6780-$D$6780)/1000</f>
        <v>0</v>
      </c>
      <c r="H6859" s="223">
        <f>H6808*'Usages industrie'!$P26*(1+'Usages industrie'!$Q26)^(H$6780-$D$6780)/1000</f>
        <v>0</v>
      </c>
      <c r="I6859" s="223">
        <f>I6808*'Usages industrie'!$P26*(1+'Usages industrie'!$Q26)^(I$6780-$D$6780)/1000</f>
        <v>0</v>
      </c>
      <c r="J6859" s="223">
        <f>J6808*'Usages industrie'!$P26*(1+'Usages industrie'!$Q26)^(J$6780-$D$6780)/1000</f>
        <v>0</v>
      </c>
      <c r="K6859" s="223">
        <f>K6808*'Usages industrie'!$P26*(1+'Usages industrie'!$Q26)^(K$6780-$D$6780)/1000</f>
        <v>0</v>
      </c>
      <c r="L6859" s="223">
        <f>L6808*'Usages industrie'!$P26*(1+'Usages industrie'!$Q26)^(L$6780-$D$6780)/1000</f>
        <v>0</v>
      </c>
      <c r="M6859" s="223">
        <f>M6808*'Usages industrie'!$P26*(1+'Usages industrie'!$Q26)^(M$6780-$D$6780)/1000</f>
        <v>0</v>
      </c>
      <c r="N6859" s="223">
        <f>N6808*'Usages industrie'!$P26*(1+'Usages industrie'!$Q26)^(N$6780-$D$6780)/1000</f>
        <v>0</v>
      </c>
      <c r="O6859" s="223">
        <f>O6808*'Usages industrie'!$P26*(1+'Usages industrie'!$Q26)^(O$6780-$D$6780)/1000</f>
        <v>0</v>
      </c>
      <c r="P6859" s="223">
        <f>P6808*'Usages industrie'!$P26*(1+'Usages industrie'!$Q26)^(P$6780-$D$6780)/1000</f>
        <v>0</v>
      </c>
      <c r="Q6859" s="223">
        <f>Q6808*'Usages industrie'!$P26*(1+'Usages industrie'!$Q26)^(Q$6780-$D$6780)/1000</f>
        <v>0</v>
      </c>
      <c r="R6859" s="223">
        <f>R6808*'Usages industrie'!$P26*(1+'Usages industrie'!$Q26)^(R$6780-$D$6780)/1000</f>
        <v>0</v>
      </c>
    </row>
    <row r="6860" spans="1:18" hidden="1" outlineLevel="2" x14ac:dyDescent="0.25">
      <c r="A6860" s="222" t="str">
        <f>'Usages industrie'!A27</f>
        <v>Usage industriel n°24</v>
      </c>
      <c r="B6860" s="222" t="s">
        <v>645</v>
      </c>
      <c r="C6860" s="222"/>
      <c r="D6860" s="223">
        <f>D6809*'Usages industrie'!$P27*(1+'Usages industrie'!$Q27)^(D$6780-$D$6780)/1000</f>
        <v>0</v>
      </c>
      <c r="E6860" s="223">
        <f>E6809*'Usages industrie'!$P27*(1+'Usages industrie'!$Q27)^(E$6780-$D$6780)/1000</f>
        <v>0</v>
      </c>
      <c r="F6860" s="223">
        <f>F6809*'Usages industrie'!$P27*(1+'Usages industrie'!$Q27)^(F$6780-$D$6780)/1000</f>
        <v>0</v>
      </c>
      <c r="G6860" s="223">
        <f>G6809*'Usages industrie'!$P27*(1+'Usages industrie'!$Q27)^(G$6780-$D$6780)/1000</f>
        <v>0</v>
      </c>
      <c r="H6860" s="223">
        <f>H6809*'Usages industrie'!$P27*(1+'Usages industrie'!$Q27)^(H$6780-$D$6780)/1000</f>
        <v>0</v>
      </c>
      <c r="I6860" s="223">
        <f>I6809*'Usages industrie'!$P27*(1+'Usages industrie'!$Q27)^(I$6780-$D$6780)/1000</f>
        <v>0</v>
      </c>
      <c r="J6860" s="223">
        <f>J6809*'Usages industrie'!$P27*(1+'Usages industrie'!$Q27)^(J$6780-$D$6780)/1000</f>
        <v>0</v>
      </c>
      <c r="K6860" s="223">
        <f>K6809*'Usages industrie'!$P27*(1+'Usages industrie'!$Q27)^(K$6780-$D$6780)/1000</f>
        <v>0</v>
      </c>
      <c r="L6860" s="223">
        <f>L6809*'Usages industrie'!$P27*(1+'Usages industrie'!$Q27)^(L$6780-$D$6780)/1000</f>
        <v>0</v>
      </c>
      <c r="M6860" s="223">
        <f>M6809*'Usages industrie'!$P27*(1+'Usages industrie'!$Q27)^(M$6780-$D$6780)/1000</f>
        <v>0</v>
      </c>
      <c r="N6860" s="223">
        <f>N6809*'Usages industrie'!$P27*(1+'Usages industrie'!$Q27)^(N$6780-$D$6780)/1000</f>
        <v>0</v>
      </c>
      <c r="O6860" s="223">
        <f>O6809*'Usages industrie'!$P27*(1+'Usages industrie'!$Q27)^(O$6780-$D$6780)/1000</f>
        <v>0</v>
      </c>
      <c r="P6860" s="223">
        <f>P6809*'Usages industrie'!$P27*(1+'Usages industrie'!$Q27)^(P$6780-$D$6780)/1000</f>
        <v>0</v>
      </c>
      <c r="Q6860" s="223">
        <f>Q6809*'Usages industrie'!$P27*(1+'Usages industrie'!$Q27)^(Q$6780-$D$6780)/1000</f>
        <v>0</v>
      </c>
      <c r="R6860" s="223">
        <f>R6809*'Usages industrie'!$P27*(1+'Usages industrie'!$Q27)^(R$6780-$D$6780)/1000</f>
        <v>0</v>
      </c>
    </row>
    <row r="6861" spans="1:18" hidden="1" outlineLevel="2" x14ac:dyDescent="0.25">
      <c r="A6861" s="222" t="str">
        <f>'Usages industrie'!A28</f>
        <v>Usage industriel n°25</v>
      </c>
      <c r="B6861" s="222" t="s">
        <v>645</v>
      </c>
      <c r="C6861" s="222"/>
      <c r="D6861" s="223">
        <f>D6810*'Usages industrie'!$P28*(1+'Usages industrie'!$Q28)^(D$6780-$D$6780)/1000</f>
        <v>0</v>
      </c>
      <c r="E6861" s="223">
        <f>E6810*'Usages industrie'!$P28*(1+'Usages industrie'!$Q28)^(E$6780-$D$6780)/1000</f>
        <v>0</v>
      </c>
      <c r="F6861" s="223">
        <f>F6810*'Usages industrie'!$P28*(1+'Usages industrie'!$Q28)^(F$6780-$D$6780)/1000</f>
        <v>0</v>
      </c>
      <c r="G6861" s="223">
        <f>G6810*'Usages industrie'!$P28*(1+'Usages industrie'!$Q28)^(G$6780-$D$6780)/1000</f>
        <v>0</v>
      </c>
      <c r="H6861" s="223">
        <f>H6810*'Usages industrie'!$P28*(1+'Usages industrie'!$Q28)^(H$6780-$D$6780)/1000</f>
        <v>0</v>
      </c>
      <c r="I6861" s="223">
        <f>I6810*'Usages industrie'!$P28*(1+'Usages industrie'!$Q28)^(I$6780-$D$6780)/1000</f>
        <v>0</v>
      </c>
      <c r="J6861" s="223">
        <f>J6810*'Usages industrie'!$P28*(1+'Usages industrie'!$Q28)^(J$6780-$D$6780)/1000</f>
        <v>0</v>
      </c>
      <c r="K6861" s="223">
        <f>K6810*'Usages industrie'!$P28*(1+'Usages industrie'!$Q28)^(K$6780-$D$6780)/1000</f>
        <v>0</v>
      </c>
      <c r="L6861" s="223">
        <f>L6810*'Usages industrie'!$P28*(1+'Usages industrie'!$Q28)^(L$6780-$D$6780)/1000</f>
        <v>0</v>
      </c>
      <c r="M6861" s="223">
        <f>M6810*'Usages industrie'!$P28*(1+'Usages industrie'!$Q28)^(M$6780-$D$6780)/1000</f>
        <v>0</v>
      </c>
      <c r="N6861" s="223">
        <f>N6810*'Usages industrie'!$P28*(1+'Usages industrie'!$Q28)^(N$6780-$D$6780)/1000</f>
        <v>0</v>
      </c>
      <c r="O6861" s="223">
        <f>O6810*'Usages industrie'!$P28*(1+'Usages industrie'!$Q28)^(O$6780-$D$6780)/1000</f>
        <v>0</v>
      </c>
      <c r="P6861" s="223">
        <f>P6810*'Usages industrie'!$P28*(1+'Usages industrie'!$Q28)^(P$6780-$D$6780)/1000</f>
        <v>0</v>
      </c>
      <c r="Q6861" s="223">
        <f>Q6810*'Usages industrie'!$P28*(1+'Usages industrie'!$Q28)^(Q$6780-$D$6780)/1000</f>
        <v>0</v>
      </c>
      <c r="R6861" s="223">
        <f>R6810*'Usages industrie'!$P28*(1+'Usages industrie'!$Q28)^(R$6780-$D$6780)/1000</f>
        <v>0</v>
      </c>
    </row>
    <row r="6862" spans="1:18" hidden="1" outlineLevel="2" x14ac:dyDescent="0.25">
      <c r="A6862" s="222" t="str">
        <f>'Usages industrie'!A29</f>
        <v>Usage industriel n°26</v>
      </c>
      <c r="B6862" s="222" t="s">
        <v>645</v>
      </c>
      <c r="C6862" s="222"/>
      <c r="D6862" s="223">
        <f>D6811*'Usages industrie'!$P29*(1+'Usages industrie'!$Q29)^(D$6780-$D$6780)/1000</f>
        <v>0</v>
      </c>
      <c r="E6862" s="223">
        <f>E6811*'Usages industrie'!$P29*(1+'Usages industrie'!$Q29)^(E$6780-$D$6780)/1000</f>
        <v>0</v>
      </c>
      <c r="F6862" s="223">
        <f>F6811*'Usages industrie'!$P29*(1+'Usages industrie'!$Q29)^(F$6780-$D$6780)/1000</f>
        <v>0</v>
      </c>
      <c r="G6862" s="223">
        <f>G6811*'Usages industrie'!$P29*(1+'Usages industrie'!$Q29)^(G$6780-$D$6780)/1000</f>
        <v>0</v>
      </c>
      <c r="H6862" s="223">
        <f>H6811*'Usages industrie'!$P29*(1+'Usages industrie'!$Q29)^(H$6780-$D$6780)/1000</f>
        <v>0</v>
      </c>
      <c r="I6862" s="223">
        <f>I6811*'Usages industrie'!$P29*(1+'Usages industrie'!$Q29)^(I$6780-$D$6780)/1000</f>
        <v>0</v>
      </c>
      <c r="J6862" s="223">
        <f>J6811*'Usages industrie'!$P29*(1+'Usages industrie'!$Q29)^(J$6780-$D$6780)/1000</f>
        <v>0</v>
      </c>
      <c r="K6862" s="223">
        <f>K6811*'Usages industrie'!$P29*(1+'Usages industrie'!$Q29)^(K$6780-$D$6780)/1000</f>
        <v>0</v>
      </c>
      <c r="L6862" s="223">
        <f>L6811*'Usages industrie'!$P29*(1+'Usages industrie'!$Q29)^(L$6780-$D$6780)/1000</f>
        <v>0</v>
      </c>
      <c r="M6862" s="223">
        <f>M6811*'Usages industrie'!$P29*(1+'Usages industrie'!$Q29)^(M$6780-$D$6780)/1000</f>
        <v>0</v>
      </c>
      <c r="N6862" s="223">
        <f>N6811*'Usages industrie'!$P29*(1+'Usages industrie'!$Q29)^(N$6780-$D$6780)/1000</f>
        <v>0</v>
      </c>
      <c r="O6862" s="223">
        <f>O6811*'Usages industrie'!$P29*(1+'Usages industrie'!$Q29)^(O$6780-$D$6780)/1000</f>
        <v>0</v>
      </c>
      <c r="P6862" s="223">
        <f>P6811*'Usages industrie'!$P29*(1+'Usages industrie'!$Q29)^(P$6780-$D$6780)/1000</f>
        <v>0</v>
      </c>
      <c r="Q6862" s="223">
        <f>Q6811*'Usages industrie'!$P29*(1+'Usages industrie'!$Q29)^(Q$6780-$D$6780)/1000</f>
        <v>0</v>
      </c>
      <c r="R6862" s="223">
        <f>R6811*'Usages industrie'!$P29*(1+'Usages industrie'!$Q29)^(R$6780-$D$6780)/1000</f>
        <v>0</v>
      </c>
    </row>
    <row r="6863" spans="1:18" hidden="1" outlineLevel="2" x14ac:dyDescent="0.25">
      <c r="A6863" s="222" t="str">
        <f>'Usages industrie'!A30</f>
        <v>Usage industriel n°27</v>
      </c>
      <c r="B6863" s="222" t="s">
        <v>645</v>
      </c>
      <c r="C6863" s="222"/>
      <c r="D6863" s="223">
        <f>D6812*'Usages industrie'!$P30*(1+'Usages industrie'!$Q30)^(D$6780-$D$6780)/1000</f>
        <v>0</v>
      </c>
      <c r="E6863" s="223">
        <f>E6812*'Usages industrie'!$P30*(1+'Usages industrie'!$Q30)^(E$6780-$D$6780)/1000</f>
        <v>0</v>
      </c>
      <c r="F6863" s="223">
        <f>F6812*'Usages industrie'!$P30*(1+'Usages industrie'!$Q30)^(F$6780-$D$6780)/1000</f>
        <v>0</v>
      </c>
      <c r="G6863" s="223">
        <f>G6812*'Usages industrie'!$P30*(1+'Usages industrie'!$Q30)^(G$6780-$D$6780)/1000</f>
        <v>0</v>
      </c>
      <c r="H6863" s="223">
        <f>H6812*'Usages industrie'!$P30*(1+'Usages industrie'!$Q30)^(H$6780-$D$6780)/1000</f>
        <v>0</v>
      </c>
      <c r="I6863" s="223">
        <f>I6812*'Usages industrie'!$P30*(1+'Usages industrie'!$Q30)^(I$6780-$D$6780)/1000</f>
        <v>0</v>
      </c>
      <c r="J6863" s="223">
        <f>J6812*'Usages industrie'!$P30*(1+'Usages industrie'!$Q30)^(J$6780-$D$6780)/1000</f>
        <v>0</v>
      </c>
      <c r="K6863" s="223">
        <f>K6812*'Usages industrie'!$P30*(1+'Usages industrie'!$Q30)^(K$6780-$D$6780)/1000</f>
        <v>0</v>
      </c>
      <c r="L6863" s="223">
        <f>L6812*'Usages industrie'!$P30*(1+'Usages industrie'!$Q30)^(L$6780-$D$6780)/1000</f>
        <v>0</v>
      </c>
      <c r="M6863" s="223">
        <f>M6812*'Usages industrie'!$P30*(1+'Usages industrie'!$Q30)^(M$6780-$D$6780)/1000</f>
        <v>0</v>
      </c>
      <c r="N6863" s="223">
        <f>N6812*'Usages industrie'!$P30*(1+'Usages industrie'!$Q30)^(N$6780-$D$6780)/1000</f>
        <v>0</v>
      </c>
      <c r="O6863" s="223">
        <f>O6812*'Usages industrie'!$P30*(1+'Usages industrie'!$Q30)^(O$6780-$D$6780)/1000</f>
        <v>0</v>
      </c>
      <c r="P6863" s="223">
        <f>P6812*'Usages industrie'!$P30*(1+'Usages industrie'!$Q30)^(P$6780-$D$6780)/1000</f>
        <v>0</v>
      </c>
      <c r="Q6863" s="223">
        <f>Q6812*'Usages industrie'!$P30*(1+'Usages industrie'!$Q30)^(Q$6780-$D$6780)/1000</f>
        <v>0</v>
      </c>
      <c r="R6863" s="223">
        <f>R6812*'Usages industrie'!$P30*(1+'Usages industrie'!$Q30)^(R$6780-$D$6780)/1000</f>
        <v>0</v>
      </c>
    </row>
    <row r="6864" spans="1:18" hidden="1" outlineLevel="2" x14ac:dyDescent="0.25">
      <c r="A6864" s="222" t="str">
        <f>'Usages industrie'!A31</f>
        <v>Usage industriel n°28</v>
      </c>
      <c r="B6864" s="222" t="s">
        <v>645</v>
      </c>
      <c r="C6864" s="222"/>
      <c r="D6864" s="223">
        <f>D6813*'Usages industrie'!$P31*(1+'Usages industrie'!$Q31)^(D$6780-$D$6780)/1000</f>
        <v>0</v>
      </c>
      <c r="E6864" s="223">
        <f>E6813*'Usages industrie'!$P31*(1+'Usages industrie'!$Q31)^(E$6780-$D$6780)/1000</f>
        <v>0</v>
      </c>
      <c r="F6864" s="223">
        <f>F6813*'Usages industrie'!$P31*(1+'Usages industrie'!$Q31)^(F$6780-$D$6780)/1000</f>
        <v>0</v>
      </c>
      <c r="G6864" s="223">
        <f>G6813*'Usages industrie'!$P31*(1+'Usages industrie'!$Q31)^(G$6780-$D$6780)/1000</f>
        <v>0</v>
      </c>
      <c r="H6864" s="223">
        <f>H6813*'Usages industrie'!$P31*(1+'Usages industrie'!$Q31)^(H$6780-$D$6780)/1000</f>
        <v>0</v>
      </c>
      <c r="I6864" s="223">
        <f>I6813*'Usages industrie'!$P31*(1+'Usages industrie'!$Q31)^(I$6780-$D$6780)/1000</f>
        <v>0</v>
      </c>
      <c r="J6864" s="223">
        <f>J6813*'Usages industrie'!$P31*(1+'Usages industrie'!$Q31)^(J$6780-$D$6780)/1000</f>
        <v>0</v>
      </c>
      <c r="K6864" s="223">
        <f>K6813*'Usages industrie'!$P31*(1+'Usages industrie'!$Q31)^(K$6780-$D$6780)/1000</f>
        <v>0</v>
      </c>
      <c r="L6864" s="223">
        <f>L6813*'Usages industrie'!$P31*(1+'Usages industrie'!$Q31)^(L$6780-$D$6780)/1000</f>
        <v>0</v>
      </c>
      <c r="M6864" s="223">
        <f>M6813*'Usages industrie'!$P31*(1+'Usages industrie'!$Q31)^(M$6780-$D$6780)/1000</f>
        <v>0</v>
      </c>
      <c r="N6864" s="223">
        <f>N6813*'Usages industrie'!$P31*(1+'Usages industrie'!$Q31)^(N$6780-$D$6780)/1000</f>
        <v>0</v>
      </c>
      <c r="O6864" s="223">
        <f>O6813*'Usages industrie'!$P31*(1+'Usages industrie'!$Q31)^(O$6780-$D$6780)/1000</f>
        <v>0</v>
      </c>
      <c r="P6864" s="223">
        <f>P6813*'Usages industrie'!$P31*(1+'Usages industrie'!$Q31)^(P$6780-$D$6780)/1000</f>
        <v>0</v>
      </c>
      <c r="Q6864" s="223">
        <f>Q6813*'Usages industrie'!$P31*(1+'Usages industrie'!$Q31)^(Q$6780-$D$6780)/1000</f>
        <v>0</v>
      </c>
      <c r="R6864" s="223">
        <f>R6813*'Usages industrie'!$P31*(1+'Usages industrie'!$Q31)^(R$6780-$D$6780)/1000</f>
        <v>0</v>
      </c>
    </row>
    <row r="6865" spans="1:18" hidden="1" outlineLevel="2" x14ac:dyDescent="0.25">
      <c r="A6865" s="222" t="str">
        <f>'Usages industrie'!A32</f>
        <v>Usage industriel n°29</v>
      </c>
      <c r="B6865" s="222" t="s">
        <v>645</v>
      </c>
      <c r="C6865" s="222"/>
      <c r="D6865" s="223">
        <f>D6814*'Usages industrie'!$P32*(1+'Usages industrie'!$Q32)^(D$6780-$D$6780)/1000</f>
        <v>0</v>
      </c>
      <c r="E6865" s="223">
        <f>E6814*'Usages industrie'!$P32*(1+'Usages industrie'!$Q32)^(E$6780-$D$6780)/1000</f>
        <v>0</v>
      </c>
      <c r="F6865" s="223">
        <f>F6814*'Usages industrie'!$P32*(1+'Usages industrie'!$Q32)^(F$6780-$D$6780)/1000</f>
        <v>0</v>
      </c>
      <c r="G6865" s="223">
        <f>G6814*'Usages industrie'!$P32*(1+'Usages industrie'!$Q32)^(G$6780-$D$6780)/1000</f>
        <v>0</v>
      </c>
      <c r="H6865" s="223">
        <f>H6814*'Usages industrie'!$P32*(1+'Usages industrie'!$Q32)^(H$6780-$D$6780)/1000</f>
        <v>0</v>
      </c>
      <c r="I6865" s="223">
        <f>I6814*'Usages industrie'!$P32*(1+'Usages industrie'!$Q32)^(I$6780-$D$6780)/1000</f>
        <v>0</v>
      </c>
      <c r="J6865" s="223">
        <f>J6814*'Usages industrie'!$P32*(1+'Usages industrie'!$Q32)^(J$6780-$D$6780)/1000</f>
        <v>0</v>
      </c>
      <c r="K6865" s="223">
        <f>K6814*'Usages industrie'!$P32*(1+'Usages industrie'!$Q32)^(K$6780-$D$6780)/1000</f>
        <v>0</v>
      </c>
      <c r="L6865" s="223">
        <f>L6814*'Usages industrie'!$P32*(1+'Usages industrie'!$Q32)^(L$6780-$D$6780)/1000</f>
        <v>0</v>
      </c>
      <c r="M6865" s="223">
        <f>M6814*'Usages industrie'!$P32*(1+'Usages industrie'!$Q32)^(M$6780-$D$6780)/1000</f>
        <v>0</v>
      </c>
      <c r="N6865" s="223">
        <f>N6814*'Usages industrie'!$P32*(1+'Usages industrie'!$Q32)^(N$6780-$D$6780)/1000</f>
        <v>0</v>
      </c>
      <c r="O6865" s="223">
        <f>O6814*'Usages industrie'!$P32*(1+'Usages industrie'!$Q32)^(O$6780-$D$6780)/1000</f>
        <v>0</v>
      </c>
      <c r="P6865" s="223">
        <f>P6814*'Usages industrie'!$P32*(1+'Usages industrie'!$Q32)^(P$6780-$D$6780)/1000</f>
        <v>0</v>
      </c>
      <c r="Q6865" s="223">
        <f>Q6814*'Usages industrie'!$P32*(1+'Usages industrie'!$Q32)^(Q$6780-$D$6780)/1000</f>
        <v>0</v>
      </c>
      <c r="R6865" s="223">
        <f>R6814*'Usages industrie'!$P32*(1+'Usages industrie'!$Q32)^(R$6780-$D$6780)/1000</f>
        <v>0</v>
      </c>
    </row>
    <row r="6866" spans="1:18" hidden="1" outlineLevel="2" x14ac:dyDescent="0.25">
      <c r="A6866" s="222" t="str">
        <f>'Usages industrie'!A33</f>
        <v>Usage industriel n°30</v>
      </c>
      <c r="B6866" s="222" t="s">
        <v>645</v>
      </c>
      <c r="C6866" s="222"/>
      <c r="D6866" s="223">
        <f>D6815*'Usages industrie'!$P33*(1+'Usages industrie'!$Q33)^(D$6780-$D$6780)/1000</f>
        <v>0</v>
      </c>
      <c r="E6866" s="223">
        <f>E6815*'Usages industrie'!$P33*(1+'Usages industrie'!$Q33)^(E$6780-$D$6780)/1000</f>
        <v>0</v>
      </c>
      <c r="F6866" s="223">
        <f>F6815*'Usages industrie'!$P33*(1+'Usages industrie'!$Q33)^(F$6780-$D$6780)/1000</f>
        <v>0</v>
      </c>
      <c r="G6866" s="223">
        <f>G6815*'Usages industrie'!$P33*(1+'Usages industrie'!$Q33)^(G$6780-$D$6780)/1000</f>
        <v>0</v>
      </c>
      <c r="H6866" s="223">
        <f>H6815*'Usages industrie'!$P33*(1+'Usages industrie'!$Q33)^(H$6780-$D$6780)/1000</f>
        <v>0</v>
      </c>
      <c r="I6866" s="223">
        <f>I6815*'Usages industrie'!$P33*(1+'Usages industrie'!$Q33)^(I$6780-$D$6780)/1000</f>
        <v>0</v>
      </c>
      <c r="J6866" s="223">
        <f>J6815*'Usages industrie'!$P33*(1+'Usages industrie'!$Q33)^(J$6780-$D$6780)/1000</f>
        <v>0</v>
      </c>
      <c r="K6866" s="223">
        <f>K6815*'Usages industrie'!$P33*(1+'Usages industrie'!$Q33)^(K$6780-$D$6780)/1000</f>
        <v>0</v>
      </c>
      <c r="L6866" s="223">
        <f>L6815*'Usages industrie'!$P33*(1+'Usages industrie'!$Q33)^(L$6780-$D$6780)/1000</f>
        <v>0</v>
      </c>
      <c r="M6866" s="223">
        <f>M6815*'Usages industrie'!$P33*(1+'Usages industrie'!$Q33)^(M$6780-$D$6780)/1000</f>
        <v>0</v>
      </c>
      <c r="N6866" s="223">
        <f>N6815*'Usages industrie'!$P33*(1+'Usages industrie'!$Q33)^(N$6780-$D$6780)/1000</f>
        <v>0</v>
      </c>
      <c r="O6866" s="223">
        <f>O6815*'Usages industrie'!$P33*(1+'Usages industrie'!$Q33)^(O$6780-$D$6780)/1000</f>
        <v>0</v>
      </c>
      <c r="P6866" s="223">
        <f>P6815*'Usages industrie'!$P33*(1+'Usages industrie'!$Q33)^(P$6780-$D$6780)/1000</f>
        <v>0</v>
      </c>
      <c r="Q6866" s="223">
        <f>Q6815*'Usages industrie'!$P33*(1+'Usages industrie'!$Q33)^(Q$6780-$D$6780)/1000</f>
        <v>0</v>
      </c>
      <c r="R6866" s="223">
        <f>R6815*'Usages industrie'!$P33*(1+'Usages industrie'!$Q33)^(R$6780-$D$6780)/1000</f>
        <v>0</v>
      </c>
    </row>
    <row r="6867" spans="1:18" hidden="1" outlineLevel="2" x14ac:dyDescent="0.25">
      <c r="A6867" s="222" t="str">
        <f>'Usages industrie'!A34</f>
        <v>Usage industriel n°31</v>
      </c>
      <c r="B6867" s="222" t="s">
        <v>645</v>
      </c>
      <c r="C6867" s="222"/>
      <c r="D6867" s="223">
        <f>D6816*'Usages industrie'!$P34*(1+'Usages industrie'!$Q34)^(D$6780-$D$6780)/1000</f>
        <v>0</v>
      </c>
      <c r="E6867" s="223">
        <f>E6816*'Usages industrie'!$P34*(1+'Usages industrie'!$Q34)^(E$6780-$D$6780)/1000</f>
        <v>0</v>
      </c>
      <c r="F6867" s="223">
        <f>F6816*'Usages industrie'!$P34*(1+'Usages industrie'!$Q34)^(F$6780-$D$6780)/1000</f>
        <v>0</v>
      </c>
      <c r="G6867" s="223">
        <f>G6816*'Usages industrie'!$P34*(1+'Usages industrie'!$Q34)^(G$6780-$D$6780)/1000</f>
        <v>0</v>
      </c>
      <c r="H6867" s="223">
        <f>H6816*'Usages industrie'!$P34*(1+'Usages industrie'!$Q34)^(H$6780-$D$6780)/1000</f>
        <v>0</v>
      </c>
      <c r="I6867" s="223">
        <f>I6816*'Usages industrie'!$P34*(1+'Usages industrie'!$Q34)^(I$6780-$D$6780)/1000</f>
        <v>0</v>
      </c>
      <c r="J6867" s="223">
        <f>J6816*'Usages industrie'!$P34*(1+'Usages industrie'!$Q34)^(J$6780-$D$6780)/1000</f>
        <v>0</v>
      </c>
      <c r="K6867" s="223">
        <f>K6816*'Usages industrie'!$P34*(1+'Usages industrie'!$Q34)^(K$6780-$D$6780)/1000</f>
        <v>0</v>
      </c>
      <c r="L6867" s="223">
        <f>L6816*'Usages industrie'!$P34*(1+'Usages industrie'!$Q34)^(L$6780-$D$6780)/1000</f>
        <v>0</v>
      </c>
      <c r="M6867" s="223">
        <f>M6816*'Usages industrie'!$P34*(1+'Usages industrie'!$Q34)^(M$6780-$D$6780)/1000</f>
        <v>0</v>
      </c>
      <c r="N6867" s="223">
        <f>N6816*'Usages industrie'!$P34*(1+'Usages industrie'!$Q34)^(N$6780-$D$6780)/1000</f>
        <v>0</v>
      </c>
      <c r="O6867" s="223">
        <f>O6816*'Usages industrie'!$P34*(1+'Usages industrie'!$Q34)^(O$6780-$D$6780)/1000</f>
        <v>0</v>
      </c>
      <c r="P6867" s="223">
        <f>P6816*'Usages industrie'!$P34*(1+'Usages industrie'!$Q34)^(P$6780-$D$6780)/1000</f>
        <v>0</v>
      </c>
      <c r="Q6867" s="223">
        <f>Q6816*'Usages industrie'!$P34*(1+'Usages industrie'!$Q34)^(Q$6780-$D$6780)/1000</f>
        <v>0</v>
      </c>
      <c r="R6867" s="223">
        <f>R6816*'Usages industrie'!$P34*(1+'Usages industrie'!$Q34)^(R$6780-$D$6780)/1000</f>
        <v>0</v>
      </c>
    </row>
    <row r="6868" spans="1:18" hidden="1" outlineLevel="2" x14ac:dyDescent="0.25">
      <c r="A6868" s="222" t="str">
        <f>'Usages industrie'!A35</f>
        <v>Usage industriel n°32</v>
      </c>
      <c r="B6868" s="222" t="s">
        <v>645</v>
      </c>
      <c r="C6868" s="222"/>
      <c r="D6868" s="223">
        <f>D6817*'Usages industrie'!$P35*(1+'Usages industrie'!$Q35)^(D$6780-$D$6780)/1000</f>
        <v>0</v>
      </c>
      <c r="E6868" s="223">
        <f>E6817*'Usages industrie'!$P35*(1+'Usages industrie'!$Q35)^(E$6780-$D$6780)/1000</f>
        <v>0</v>
      </c>
      <c r="F6868" s="223">
        <f>F6817*'Usages industrie'!$P35*(1+'Usages industrie'!$Q35)^(F$6780-$D$6780)/1000</f>
        <v>0</v>
      </c>
      <c r="G6868" s="223">
        <f>G6817*'Usages industrie'!$P35*(1+'Usages industrie'!$Q35)^(G$6780-$D$6780)/1000</f>
        <v>0</v>
      </c>
      <c r="H6868" s="223">
        <f>H6817*'Usages industrie'!$P35*(1+'Usages industrie'!$Q35)^(H$6780-$D$6780)/1000</f>
        <v>0</v>
      </c>
      <c r="I6868" s="223">
        <f>I6817*'Usages industrie'!$P35*(1+'Usages industrie'!$Q35)^(I$6780-$D$6780)/1000</f>
        <v>0</v>
      </c>
      <c r="J6868" s="223">
        <f>J6817*'Usages industrie'!$P35*(1+'Usages industrie'!$Q35)^(J$6780-$D$6780)/1000</f>
        <v>0</v>
      </c>
      <c r="K6868" s="223">
        <f>K6817*'Usages industrie'!$P35*(1+'Usages industrie'!$Q35)^(K$6780-$D$6780)/1000</f>
        <v>0</v>
      </c>
      <c r="L6868" s="223">
        <f>L6817*'Usages industrie'!$P35*(1+'Usages industrie'!$Q35)^(L$6780-$D$6780)/1000</f>
        <v>0</v>
      </c>
      <c r="M6868" s="223">
        <f>M6817*'Usages industrie'!$P35*(1+'Usages industrie'!$Q35)^(M$6780-$D$6780)/1000</f>
        <v>0</v>
      </c>
      <c r="N6868" s="223">
        <f>N6817*'Usages industrie'!$P35*(1+'Usages industrie'!$Q35)^(N$6780-$D$6780)/1000</f>
        <v>0</v>
      </c>
      <c r="O6868" s="223">
        <f>O6817*'Usages industrie'!$P35*(1+'Usages industrie'!$Q35)^(O$6780-$D$6780)/1000</f>
        <v>0</v>
      </c>
      <c r="P6868" s="223">
        <f>P6817*'Usages industrie'!$P35*(1+'Usages industrie'!$Q35)^(P$6780-$D$6780)/1000</f>
        <v>0</v>
      </c>
      <c r="Q6868" s="223">
        <f>Q6817*'Usages industrie'!$P35*(1+'Usages industrie'!$Q35)^(Q$6780-$D$6780)/1000</f>
        <v>0</v>
      </c>
      <c r="R6868" s="223">
        <f>R6817*'Usages industrie'!$P35*(1+'Usages industrie'!$Q35)^(R$6780-$D$6780)/1000</f>
        <v>0</v>
      </c>
    </row>
    <row r="6869" spans="1:18" hidden="1" outlineLevel="2" x14ac:dyDescent="0.25">
      <c r="A6869" s="222" t="str">
        <f>'Usages industrie'!A36</f>
        <v>Usage industriel n°33</v>
      </c>
      <c r="B6869" s="222" t="s">
        <v>645</v>
      </c>
      <c r="C6869" s="222"/>
      <c r="D6869" s="223">
        <f>D6818*'Usages industrie'!$P36*(1+'Usages industrie'!$Q36)^(D$6780-$D$6780)/1000</f>
        <v>0</v>
      </c>
      <c r="E6869" s="223">
        <f>E6818*'Usages industrie'!$P36*(1+'Usages industrie'!$Q36)^(E$6780-$D$6780)/1000</f>
        <v>0</v>
      </c>
      <c r="F6869" s="223">
        <f>F6818*'Usages industrie'!$P36*(1+'Usages industrie'!$Q36)^(F$6780-$D$6780)/1000</f>
        <v>0</v>
      </c>
      <c r="G6869" s="223">
        <f>G6818*'Usages industrie'!$P36*(1+'Usages industrie'!$Q36)^(G$6780-$D$6780)/1000</f>
        <v>0</v>
      </c>
      <c r="H6869" s="223">
        <f>H6818*'Usages industrie'!$P36*(1+'Usages industrie'!$Q36)^(H$6780-$D$6780)/1000</f>
        <v>0</v>
      </c>
      <c r="I6869" s="223">
        <f>I6818*'Usages industrie'!$P36*(1+'Usages industrie'!$Q36)^(I$6780-$D$6780)/1000</f>
        <v>0</v>
      </c>
      <c r="J6869" s="223">
        <f>J6818*'Usages industrie'!$P36*(1+'Usages industrie'!$Q36)^(J$6780-$D$6780)/1000</f>
        <v>0</v>
      </c>
      <c r="K6869" s="223">
        <f>K6818*'Usages industrie'!$P36*(1+'Usages industrie'!$Q36)^(K$6780-$D$6780)/1000</f>
        <v>0</v>
      </c>
      <c r="L6869" s="223">
        <f>L6818*'Usages industrie'!$P36*(1+'Usages industrie'!$Q36)^(L$6780-$D$6780)/1000</f>
        <v>0</v>
      </c>
      <c r="M6869" s="223">
        <f>M6818*'Usages industrie'!$P36*(1+'Usages industrie'!$Q36)^(M$6780-$D$6780)/1000</f>
        <v>0</v>
      </c>
      <c r="N6869" s="223">
        <f>N6818*'Usages industrie'!$P36*(1+'Usages industrie'!$Q36)^(N$6780-$D$6780)/1000</f>
        <v>0</v>
      </c>
      <c r="O6869" s="223">
        <f>O6818*'Usages industrie'!$P36*(1+'Usages industrie'!$Q36)^(O$6780-$D$6780)/1000</f>
        <v>0</v>
      </c>
      <c r="P6869" s="223">
        <f>P6818*'Usages industrie'!$P36*(1+'Usages industrie'!$Q36)^(P$6780-$D$6780)/1000</f>
        <v>0</v>
      </c>
      <c r="Q6869" s="223">
        <f>Q6818*'Usages industrie'!$P36*(1+'Usages industrie'!$Q36)^(Q$6780-$D$6780)/1000</f>
        <v>0</v>
      </c>
      <c r="R6869" s="223">
        <f>R6818*'Usages industrie'!$P36*(1+'Usages industrie'!$Q36)^(R$6780-$D$6780)/1000</f>
        <v>0</v>
      </c>
    </row>
    <row r="6870" spans="1:18" hidden="1" outlineLevel="2" x14ac:dyDescent="0.25">
      <c r="A6870" s="222" t="str">
        <f>'Usages industrie'!A37</f>
        <v>Usage industriel n°34</v>
      </c>
      <c r="B6870" s="222" t="s">
        <v>645</v>
      </c>
      <c r="C6870" s="222"/>
      <c r="D6870" s="223">
        <f>D6819*'Usages industrie'!$P37*(1+'Usages industrie'!$Q37)^(D$6780-$D$6780)/1000</f>
        <v>0</v>
      </c>
      <c r="E6870" s="223">
        <f>E6819*'Usages industrie'!$P37*(1+'Usages industrie'!$Q37)^(E$6780-$D$6780)/1000</f>
        <v>0</v>
      </c>
      <c r="F6870" s="223">
        <f>F6819*'Usages industrie'!$P37*(1+'Usages industrie'!$Q37)^(F$6780-$D$6780)/1000</f>
        <v>0</v>
      </c>
      <c r="G6870" s="223">
        <f>G6819*'Usages industrie'!$P37*(1+'Usages industrie'!$Q37)^(G$6780-$D$6780)/1000</f>
        <v>0</v>
      </c>
      <c r="H6870" s="223">
        <f>H6819*'Usages industrie'!$P37*(1+'Usages industrie'!$Q37)^(H$6780-$D$6780)/1000</f>
        <v>0</v>
      </c>
      <c r="I6870" s="223">
        <f>I6819*'Usages industrie'!$P37*(1+'Usages industrie'!$Q37)^(I$6780-$D$6780)/1000</f>
        <v>0</v>
      </c>
      <c r="J6870" s="223">
        <f>J6819*'Usages industrie'!$P37*(1+'Usages industrie'!$Q37)^(J$6780-$D$6780)/1000</f>
        <v>0</v>
      </c>
      <c r="K6870" s="223">
        <f>K6819*'Usages industrie'!$P37*(1+'Usages industrie'!$Q37)^(K$6780-$D$6780)/1000</f>
        <v>0</v>
      </c>
      <c r="L6870" s="223">
        <f>L6819*'Usages industrie'!$P37*(1+'Usages industrie'!$Q37)^(L$6780-$D$6780)/1000</f>
        <v>0</v>
      </c>
      <c r="M6870" s="223">
        <f>M6819*'Usages industrie'!$P37*(1+'Usages industrie'!$Q37)^(M$6780-$D$6780)/1000</f>
        <v>0</v>
      </c>
      <c r="N6870" s="223">
        <f>N6819*'Usages industrie'!$P37*(1+'Usages industrie'!$Q37)^(N$6780-$D$6780)/1000</f>
        <v>0</v>
      </c>
      <c r="O6870" s="223">
        <f>O6819*'Usages industrie'!$P37*(1+'Usages industrie'!$Q37)^(O$6780-$D$6780)/1000</f>
        <v>0</v>
      </c>
      <c r="P6870" s="223">
        <f>P6819*'Usages industrie'!$P37*(1+'Usages industrie'!$Q37)^(P$6780-$D$6780)/1000</f>
        <v>0</v>
      </c>
      <c r="Q6870" s="223">
        <f>Q6819*'Usages industrie'!$P37*(1+'Usages industrie'!$Q37)^(Q$6780-$D$6780)/1000</f>
        <v>0</v>
      </c>
      <c r="R6870" s="223">
        <f>R6819*'Usages industrie'!$P37*(1+'Usages industrie'!$Q37)^(R$6780-$D$6780)/1000</f>
        <v>0</v>
      </c>
    </row>
    <row r="6871" spans="1:18" hidden="1" outlineLevel="2" x14ac:dyDescent="0.25">
      <c r="A6871" s="222" t="str">
        <f>'Usages industrie'!A38</f>
        <v>Usage industriel n°35</v>
      </c>
      <c r="B6871" s="222" t="s">
        <v>645</v>
      </c>
      <c r="C6871" s="222"/>
      <c r="D6871" s="223">
        <f>D6820*'Usages industrie'!$P38*(1+'Usages industrie'!$Q38)^(D$6780-$D$6780)/1000</f>
        <v>0</v>
      </c>
      <c r="E6871" s="223">
        <f>E6820*'Usages industrie'!$P38*(1+'Usages industrie'!$Q38)^(E$6780-$D$6780)/1000</f>
        <v>0</v>
      </c>
      <c r="F6871" s="223">
        <f>F6820*'Usages industrie'!$P38*(1+'Usages industrie'!$Q38)^(F$6780-$D$6780)/1000</f>
        <v>0</v>
      </c>
      <c r="G6871" s="223">
        <f>G6820*'Usages industrie'!$P38*(1+'Usages industrie'!$Q38)^(G$6780-$D$6780)/1000</f>
        <v>0</v>
      </c>
      <c r="H6871" s="223">
        <f>H6820*'Usages industrie'!$P38*(1+'Usages industrie'!$Q38)^(H$6780-$D$6780)/1000</f>
        <v>0</v>
      </c>
      <c r="I6871" s="223">
        <f>I6820*'Usages industrie'!$P38*(1+'Usages industrie'!$Q38)^(I$6780-$D$6780)/1000</f>
        <v>0</v>
      </c>
      <c r="J6871" s="223">
        <f>J6820*'Usages industrie'!$P38*(1+'Usages industrie'!$Q38)^(J$6780-$D$6780)/1000</f>
        <v>0</v>
      </c>
      <c r="K6871" s="223">
        <f>K6820*'Usages industrie'!$P38*(1+'Usages industrie'!$Q38)^(K$6780-$D$6780)/1000</f>
        <v>0</v>
      </c>
      <c r="L6871" s="223">
        <f>L6820*'Usages industrie'!$P38*(1+'Usages industrie'!$Q38)^(L$6780-$D$6780)/1000</f>
        <v>0</v>
      </c>
      <c r="M6871" s="223">
        <f>M6820*'Usages industrie'!$P38*(1+'Usages industrie'!$Q38)^(M$6780-$D$6780)/1000</f>
        <v>0</v>
      </c>
      <c r="N6871" s="223">
        <f>N6820*'Usages industrie'!$P38*(1+'Usages industrie'!$Q38)^(N$6780-$D$6780)/1000</f>
        <v>0</v>
      </c>
      <c r="O6871" s="223">
        <f>O6820*'Usages industrie'!$P38*(1+'Usages industrie'!$Q38)^(O$6780-$D$6780)/1000</f>
        <v>0</v>
      </c>
      <c r="P6871" s="223">
        <f>P6820*'Usages industrie'!$P38*(1+'Usages industrie'!$Q38)^(P$6780-$D$6780)/1000</f>
        <v>0</v>
      </c>
      <c r="Q6871" s="223">
        <f>Q6820*'Usages industrie'!$P38*(1+'Usages industrie'!$Q38)^(Q$6780-$D$6780)/1000</f>
        <v>0</v>
      </c>
      <c r="R6871" s="223">
        <f>R6820*'Usages industrie'!$P38*(1+'Usages industrie'!$Q38)^(R$6780-$D$6780)/1000</f>
        <v>0</v>
      </c>
    </row>
    <row r="6872" spans="1:18" hidden="1" outlineLevel="2" x14ac:dyDescent="0.25">
      <c r="A6872" s="222" t="str">
        <f>'Usages industrie'!A39</f>
        <v>Usage industriel n°36</v>
      </c>
      <c r="B6872" s="222" t="s">
        <v>645</v>
      </c>
      <c r="C6872" s="222"/>
      <c r="D6872" s="223">
        <f>D6821*'Usages industrie'!$P39*(1+'Usages industrie'!$Q39)^(D$6780-$D$6780)/1000</f>
        <v>0</v>
      </c>
      <c r="E6872" s="223">
        <f>E6821*'Usages industrie'!$P39*(1+'Usages industrie'!$Q39)^(E$6780-$D$6780)/1000</f>
        <v>0</v>
      </c>
      <c r="F6872" s="223">
        <f>F6821*'Usages industrie'!$P39*(1+'Usages industrie'!$Q39)^(F$6780-$D$6780)/1000</f>
        <v>0</v>
      </c>
      <c r="G6872" s="223">
        <f>G6821*'Usages industrie'!$P39*(1+'Usages industrie'!$Q39)^(G$6780-$D$6780)/1000</f>
        <v>0</v>
      </c>
      <c r="H6872" s="223">
        <f>H6821*'Usages industrie'!$P39*(1+'Usages industrie'!$Q39)^(H$6780-$D$6780)/1000</f>
        <v>0</v>
      </c>
      <c r="I6872" s="223">
        <f>I6821*'Usages industrie'!$P39*(1+'Usages industrie'!$Q39)^(I$6780-$D$6780)/1000</f>
        <v>0</v>
      </c>
      <c r="J6872" s="223">
        <f>J6821*'Usages industrie'!$P39*(1+'Usages industrie'!$Q39)^(J$6780-$D$6780)/1000</f>
        <v>0</v>
      </c>
      <c r="K6872" s="223">
        <f>K6821*'Usages industrie'!$P39*(1+'Usages industrie'!$Q39)^(K$6780-$D$6780)/1000</f>
        <v>0</v>
      </c>
      <c r="L6872" s="223">
        <f>L6821*'Usages industrie'!$P39*(1+'Usages industrie'!$Q39)^(L$6780-$D$6780)/1000</f>
        <v>0</v>
      </c>
      <c r="M6872" s="223">
        <f>M6821*'Usages industrie'!$P39*(1+'Usages industrie'!$Q39)^(M$6780-$D$6780)/1000</f>
        <v>0</v>
      </c>
      <c r="N6872" s="223">
        <f>N6821*'Usages industrie'!$P39*(1+'Usages industrie'!$Q39)^(N$6780-$D$6780)/1000</f>
        <v>0</v>
      </c>
      <c r="O6872" s="223">
        <f>O6821*'Usages industrie'!$P39*(1+'Usages industrie'!$Q39)^(O$6780-$D$6780)/1000</f>
        <v>0</v>
      </c>
      <c r="P6872" s="223">
        <f>P6821*'Usages industrie'!$P39*(1+'Usages industrie'!$Q39)^(P$6780-$D$6780)/1000</f>
        <v>0</v>
      </c>
      <c r="Q6872" s="223">
        <f>Q6821*'Usages industrie'!$P39*(1+'Usages industrie'!$Q39)^(Q$6780-$D$6780)/1000</f>
        <v>0</v>
      </c>
      <c r="R6872" s="223">
        <f>R6821*'Usages industrie'!$P39*(1+'Usages industrie'!$Q39)^(R$6780-$D$6780)/1000</f>
        <v>0</v>
      </c>
    </row>
    <row r="6873" spans="1:18" hidden="1" outlineLevel="2" x14ac:dyDescent="0.25">
      <c r="A6873" s="222" t="str">
        <f>'Usages industrie'!A40</f>
        <v>Usage industriel n°37</v>
      </c>
      <c r="B6873" s="222" t="s">
        <v>645</v>
      </c>
      <c r="C6873" s="222"/>
      <c r="D6873" s="223">
        <f>D6822*'Usages industrie'!$P40*(1+'Usages industrie'!$Q40)^(D$6780-$D$6780)/1000</f>
        <v>0</v>
      </c>
      <c r="E6873" s="223">
        <f>E6822*'Usages industrie'!$P40*(1+'Usages industrie'!$Q40)^(E$6780-$D$6780)/1000</f>
        <v>0</v>
      </c>
      <c r="F6873" s="223">
        <f>F6822*'Usages industrie'!$P40*(1+'Usages industrie'!$Q40)^(F$6780-$D$6780)/1000</f>
        <v>0</v>
      </c>
      <c r="G6873" s="223">
        <f>G6822*'Usages industrie'!$P40*(1+'Usages industrie'!$Q40)^(G$6780-$D$6780)/1000</f>
        <v>0</v>
      </c>
      <c r="H6873" s="223">
        <f>H6822*'Usages industrie'!$P40*(1+'Usages industrie'!$Q40)^(H$6780-$D$6780)/1000</f>
        <v>0</v>
      </c>
      <c r="I6873" s="223">
        <f>I6822*'Usages industrie'!$P40*(1+'Usages industrie'!$Q40)^(I$6780-$D$6780)/1000</f>
        <v>0</v>
      </c>
      <c r="J6873" s="223">
        <f>J6822*'Usages industrie'!$P40*(1+'Usages industrie'!$Q40)^(J$6780-$D$6780)/1000</f>
        <v>0</v>
      </c>
      <c r="K6873" s="223">
        <f>K6822*'Usages industrie'!$P40*(1+'Usages industrie'!$Q40)^(K$6780-$D$6780)/1000</f>
        <v>0</v>
      </c>
      <c r="L6873" s="223">
        <f>L6822*'Usages industrie'!$P40*(1+'Usages industrie'!$Q40)^(L$6780-$D$6780)/1000</f>
        <v>0</v>
      </c>
      <c r="M6873" s="223">
        <f>M6822*'Usages industrie'!$P40*(1+'Usages industrie'!$Q40)^(M$6780-$D$6780)/1000</f>
        <v>0</v>
      </c>
      <c r="N6873" s="223">
        <f>N6822*'Usages industrie'!$P40*(1+'Usages industrie'!$Q40)^(N$6780-$D$6780)/1000</f>
        <v>0</v>
      </c>
      <c r="O6873" s="223">
        <f>O6822*'Usages industrie'!$P40*(1+'Usages industrie'!$Q40)^(O$6780-$D$6780)/1000</f>
        <v>0</v>
      </c>
      <c r="P6873" s="223">
        <f>P6822*'Usages industrie'!$P40*(1+'Usages industrie'!$Q40)^(P$6780-$D$6780)/1000</f>
        <v>0</v>
      </c>
      <c r="Q6873" s="223">
        <f>Q6822*'Usages industrie'!$P40*(1+'Usages industrie'!$Q40)^(Q$6780-$D$6780)/1000</f>
        <v>0</v>
      </c>
      <c r="R6873" s="223">
        <f>R6822*'Usages industrie'!$P40*(1+'Usages industrie'!$Q40)^(R$6780-$D$6780)/1000</f>
        <v>0</v>
      </c>
    </row>
    <row r="6874" spans="1:18" hidden="1" outlineLevel="2" x14ac:dyDescent="0.25">
      <c r="A6874" s="222" t="str">
        <f>'Usages industrie'!A41</f>
        <v>Usage industriel n°38</v>
      </c>
      <c r="B6874" s="222" t="s">
        <v>645</v>
      </c>
      <c r="C6874" s="222"/>
      <c r="D6874" s="223">
        <f>D6823*'Usages industrie'!$P41*(1+'Usages industrie'!$Q41)^(D$6780-$D$6780)/1000</f>
        <v>0</v>
      </c>
      <c r="E6874" s="223">
        <f>E6823*'Usages industrie'!$P41*(1+'Usages industrie'!$Q41)^(E$6780-$D$6780)/1000</f>
        <v>0</v>
      </c>
      <c r="F6874" s="223">
        <f>F6823*'Usages industrie'!$P41*(1+'Usages industrie'!$Q41)^(F$6780-$D$6780)/1000</f>
        <v>0</v>
      </c>
      <c r="G6874" s="223">
        <f>G6823*'Usages industrie'!$P41*(1+'Usages industrie'!$Q41)^(G$6780-$D$6780)/1000</f>
        <v>0</v>
      </c>
      <c r="H6874" s="223">
        <f>H6823*'Usages industrie'!$P41*(1+'Usages industrie'!$Q41)^(H$6780-$D$6780)/1000</f>
        <v>0</v>
      </c>
      <c r="I6874" s="223">
        <f>I6823*'Usages industrie'!$P41*(1+'Usages industrie'!$Q41)^(I$6780-$D$6780)/1000</f>
        <v>0</v>
      </c>
      <c r="J6874" s="223">
        <f>J6823*'Usages industrie'!$P41*(1+'Usages industrie'!$Q41)^(J$6780-$D$6780)/1000</f>
        <v>0</v>
      </c>
      <c r="K6874" s="223">
        <f>K6823*'Usages industrie'!$P41*(1+'Usages industrie'!$Q41)^(K$6780-$D$6780)/1000</f>
        <v>0</v>
      </c>
      <c r="L6874" s="223">
        <f>L6823*'Usages industrie'!$P41*(1+'Usages industrie'!$Q41)^(L$6780-$D$6780)/1000</f>
        <v>0</v>
      </c>
      <c r="M6874" s="223">
        <f>M6823*'Usages industrie'!$P41*(1+'Usages industrie'!$Q41)^(M$6780-$D$6780)/1000</f>
        <v>0</v>
      </c>
      <c r="N6874" s="223">
        <f>N6823*'Usages industrie'!$P41*(1+'Usages industrie'!$Q41)^(N$6780-$D$6780)/1000</f>
        <v>0</v>
      </c>
      <c r="O6874" s="223">
        <f>O6823*'Usages industrie'!$P41*(1+'Usages industrie'!$Q41)^(O$6780-$D$6780)/1000</f>
        <v>0</v>
      </c>
      <c r="P6874" s="223">
        <f>P6823*'Usages industrie'!$P41*(1+'Usages industrie'!$Q41)^(P$6780-$D$6780)/1000</f>
        <v>0</v>
      </c>
      <c r="Q6874" s="223">
        <f>Q6823*'Usages industrie'!$P41*(1+'Usages industrie'!$Q41)^(Q$6780-$D$6780)/1000</f>
        <v>0</v>
      </c>
      <c r="R6874" s="223">
        <f>R6823*'Usages industrie'!$P41*(1+'Usages industrie'!$Q41)^(R$6780-$D$6780)/1000</f>
        <v>0</v>
      </c>
    </row>
    <row r="6875" spans="1:18" hidden="1" outlineLevel="2" x14ac:dyDescent="0.25">
      <c r="A6875" s="222" t="str">
        <f>'Usages industrie'!A42</f>
        <v>Usage industriel n°39</v>
      </c>
      <c r="B6875" s="222" t="s">
        <v>645</v>
      </c>
      <c r="C6875" s="222"/>
      <c r="D6875" s="223">
        <f>D6824*'Usages industrie'!$P42*(1+'Usages industrie'!$Q42)^(D$6780-$D$6780)/1000</f>
        <v>0</v>
      </c>
      <c r="E6875" s="223">
        <f>E6824*'Usages industrie'!$P42*(1+'Usages industrie'!$Q42)^(E$6780-$D$6780)/1000</f>
        <v>0</v>
      </c>
      <c r="F6875" s="223">
        <f>F6824*'Usages industrie'!$P42*(1+'Usages industrie'!$Q42)^(F$6780-$D$6780)/1000</f>
        <v>0</v>
      </c>
      <c r="G6875" s="223">
        <f>G6824*'Usages industrie'!$P42*(1+'Usages industrie'!$Q42)^(G$6780-$D$6780)/1000</f>
        <v>0</v>
      </c>
      <c r="H6875" s="223">
        <f>H6824*'Usages industrie'!$P42*(1+'Usages industrie'!$Q42)^(H$6780-$D$6780)/1000</f>
        <v>0</v>
      </c>
      <c r="I6875" s="223">
        <f>I6824*'Usages industrie'!$P42*(1+'Usages industrie'!$Q42)^(I$6780-$D$6780)/1000</f>
        <v>0</v>
      </c>
      <c r="J6875" s="223">
        <f>J6824*'Usages industrie'!$P42*(1+'Usages industrie'!$Q42)^(J$6780-$D$6780)/1000</f>
        <v>0</v>
      </c>
      <c r="K6875" s="223">
        <f>K6824*'Usages industrie'!$P42*(1+'Usages industrie'!$Q42)^(K$6780-$D$6780)/1000</f>
        <v>0</v>
      </c>
      <c r="L6875" s="223">
        <f>L6824*'Usages industrie'!$P42*(1+'Usages industrie'!$Q42)^(L$6780-$D$6780)/1000</f>
        <v>0</v>
      </c>
      <c r="M6875" s="223">
        <f>M6824*'Usages industrie'!$P42*(1+'Usages industrie'!$Q42)^(M$6780-$D$6780)/1000</f>
        <v>0</v>
      </c>
      <c r="N6875" s="223">
        <f>N6824*'Usages industrie'!$P42*(1+'Usages industrie'!$Q42)^(N$6780-$D$6780)/1000</f>
        <v>0</v>
      </c>
      <c r="O6875" s="223">
        <f>O6824*'Usages industrie'!$P42*(1+'Usages industrie'!$Q42)^(O$6780-$D$6780)/1000</f>
        <v>0</v>
      </c>
      <c r="P6875" s="223">
        <f>P6824*'Usages industrie'!$P42*(1+'Usages industrie'!$Q42)^(P$6780-$D$6780)/1000</f>
        <v>0</v>
      </c>
      <c r="Q6875" s="223">
        <f>Q6824*'Usages industrie'!$P42*(1+'Usages industrie'!$Q42)^(Q$6780-$D$6780)/1000</f>
        <v>0</v>
      </c>
      <c r="R6875" s="223">
        <f>R6824*'Usages industrie'!$P42*(1+'Usages industrie'!$Q42)^(R$6780-$D$6780)/1000</f>
        <v>0</v>
      </c>
    </row>
    <row r="6876" spans="1:18" hidden="1" outlineLevel="2" x14ac:dyDescent="0.25">
      <c r="A6876" s="222" t="str">
        <f>'Usages industrie'!A43</f>
        <v>Usage industriel n°40</v>
      </c>
      <c r="B6876" s="222" t="s">
        <v>645</v>
      </c>
      <c r="C6876" s="222"/>
      <c r="D6876" s="223">
        <f>D6825*'Usages industrie'!$P43*(1+'Usages industrie'!$Q43)^(D$6780-$D$6780)/1000</f>
        <v>0</v>
      </c>
      <c r="E6876" s="223">
        <f>E6825*'Usages industrie'!$P43*(1+'Usages industrie'!$Q43)^(E$6780-$D$6780)/1000</f>
        <v>0</v>
      </c>
      <c r="F6876" s="223">
        <f>F6825*'Usages industrie'!$P43*(1+'Usages industrie'!$Q43)^(F$6780-$D$6780)/1000</f>
        <v>0</v>
      </c>
      <c r="G6876" s="223">
        <f>G6825*'Usages industrie'!$P43*(1+'Usages industrie'!$Q43)^(G$6780-$D$6780)/1000</f>
        <v>0</v>
      </c>
      <c r="H6876" s="223">
        <f>H6825*'Usages industrie'!$P43*(1+'Usages industrie'!$Q43)^(H$6780-$D$6780)/1000</f>
        <v>0</v>
      </c>
      <c r="I6876" s="223">
        <f>I6825*'Usages industrie'!$P43*(1+'Usages industrie'!$Q43)^(I$6780-$D$6780)/1000</f>
        <v>0</v>
      </c>
      <c r="J6876" s="223">
        <f>J6825*'Usages industrie'!$P43*(1+'Usages industrie'!$Q43)^(J$6780-$D$6780)/1000</f>
        <v>0</v>
      </c>
      <c r="K6876" s="223">
        <f>K6825*'Usages industrie'!$P43*(1+'Usages industrie'!$Q43)^(K$6780-$D$6780)/1000</f>
        <v>0</v>
      </c>
      <c r="L6876" s="223">
        <f>L6825*'Usages industrie'!$P43*(1+'Usages industrie'!$Q43)^(L$6780-$D$6780)/1000</f>
        <v>0</v>
      </c>
      <c r="M6876" s="223">
        <f>M6825*'Usages industrie'!$P43*(1+'Usages industrie'!$Q43)^(M$6780-$D$6780)/1000</f>
        <v>0</v>
      </c>
      <c r="N6876" s="223">
        <f>N6825*'Usages industrie'!$P43*(1+'Usages industrie'!$Q43)^(N$6780-$D$6780)/1000</f>
        <v>0</v>
      </c>
      <c r="O6876" s="223">
        <f>O6825*'Usages industrie'!$P43*(1+'Usages industrie'!$Q43)^(O$6780-$D$6780)/1000</f>
        <v>0</v>
      </c>
      <c r="P6876" s="223">
        <f>P6825*'Usages industrie'!$P43*(1+'Usages industrie'!$Q43)^(P$6780-$D$6780)/1000</f>
        <v>0</v>
      </c>
      <c r="Q6876" s="223">
        <f>Q6825*'Usages industrie'!$P43*(1+'Usages industrie'!$Q43)^(Q$6780-$D$6780)/1000</f>
        <v>0</v>
      </c>
      <c r="R6876" s="223">
        <f>R6825*'Usages industrie'!$P43*(1+'Usages industrie'!$Q43)^(R$6780-$D$6780)/1000</f>
        <v>0</v>
      </c>
    </row>
    <row r="6877" spans="1:18" hidden="1" outlineLevel="2" x14ac:dyDescent="0.25">
      <c r="A6877" s="222" t="str">
        <f>'Usages industrie'!A44</f>
        <v>Usage industriel n°41</v>
      </c>
      <c r="B6877" s="222" t="s">
        <v>645</v>
      </c>
      <c r="C6877" s="222"/>
      <c r="D6877" s="223">
        <f>D6826*'Usages industrie'!$P44*(1+'Usages industrie'!$Q44)^(D$6780-$D$6780)/1000</f>
        <v>0</v>
      </c>
      <c r="E6877" s="223">
        <f>E6826*'Usages industrie'!$P44*(1+'Usages industrie'!$Q44)^(E$6780-$D$6780)/1000</f>
        <v>0</v>
      </c>
      <c r="F6877" s="223">
        <f>F6826*'Usages industrie'!$P44*(1+'Usages industrie'!$Q44)^(F$6780-$D$6780)/1000</f>
        <v>0</v>
      </c>
      <c r="G6877" s="223">
        <f>G6826*'Usages industrie'!$P44*(1+'Usages industrie'!$Q44)^(G$6780-$D$6780)/1000</f>
        <v>0</v>
      </c>
      <c r="H6877" s="223">
        <f>H6826*'Usages industrie'!$P44*(1+'Usages industrie'!$Q44)^(H$6780-$D$6780)/1000</f>
        <v>0</v>
      </c>
      <c r="I6877" s="223">
        <f>I6826*'Usages industrie'!$P44*(1+'Usages industrie'!$Q44)^(I$6780-$D$6780)/1000</f>
        <v>0</v>
      </c>
      <c r="J6877" s="223">
        <f>J6826*'Usages industrie'!$P44*(1+'Usages industrie'!$Q44)^(J$6780-$D$6780)/1000</f>
        <v>0</v>
      </c>
      <c r="K6877" s="223">
        <f>K6826*'Usages industrie'!$P44*(1+'Usages industrie'!$Q44)^(K$6780-$D$6780)/1000</f>
        <v>0</v>
      </c>
      <c r="L6877" s="223">
        <f>L6826*'Usages industrie'!$P44*(1+'Usages industrie'!$Q44)^(L$6780-$D$6780)/1000</f>
        <v>0</v>
      </c>
      <c r="M6877" s="223">
        <f>M6826*'Usages industrie'!$P44*(1+'Usages industrie'!$Q44)^(M$6780-$D$6780)/1000</f>
        <v>0</v>
      </c>
      <c r="N6877" s="223">
        <f>N6826*'Usages industrie'!$P44*(1+'Usages industrie'!$Q44)^(N$6780-$D$6780)/1000</f>
        <v>0</v>
      </c>
      <c r="O6877" s="223">
        <f>O6826*'Usages industrie'!$P44*(1+'Usages industrie'!$Q44)^(O$6780-$D$6780)/1000</f>
        <v>0</v>
      </c>
      <c r="P6877" s="223">
        <f>P6826*'Usages industrie'!$P44*(1+'Usages industrie'!$Q44)^(P$6780-$D$6780)/1000</f>
        <v>0</v>
      </c>
      <c r="Q6877" s="223">
        <f>Q6826*'Usages industrie'!$P44*(1+'Usages industrie'!$Q44)^(Q$6780-$D$6780)/1000</f>
        <v>0</v>
      </c>
      <c r="R6877" s="223">
        <f>R6826*'Usages industrie'!$P44*(1+'Usages industrie'!$Q44)^(R$6780-$D$6780)/1000</f>
        <v>0</v>
      </c>
    </row>
    <row r="6878" spans="1:18" hidden="1" outlineLevel="2" x14ac:dyDescent="0.25">
      <c r="A6878" s="222" t="str">
        <f>'Usages industrie'!A45</f>
        <v>Usage industriel n°42</v>
      </c>
      <c r="B6878" s="222" t="s">
        <v>645</v>
      </c>
      <c r="C6878" s="222"/>
      <c r="D6878" s="223">
        <f>D6827*'Usages industrie'!$P45*(1+'Usages industrie'!$Q45)^(D$6780-$D$6780)/1000</f>
        <v>0</v>
      </c>
      <c r="E6878" s="223">
        <f>E6827*'Usages industrie'!$P45*(1+'Usages industrie'!$Q45)^(E$6780-$D$6780)/1000</f>
        <v>0</v>
      </c>
      <c r="F6878" s="223">
        <f>F6827*'Usages industrie'!$P45*(1+'Usages industrie'!$Q45)^(F$6780-$D$6780)/1000</f>
        <v>0</v>
      </c>
      <c r="G6878" s="223">
        <f>G6827*'Usages industrie'!$P45*(1+'Usages industrie'!$Q45)^(G$6780-$D$6780)/1000</f>
        <v>0</v>
      </c>
      <c r="H6878" s="223">
        <f>H6827*'Usages industrie'!$P45*(1+'Usages industrie'!$Q45)^(H$6780-$D$6780)/1000</f>
        <v>0</v>
      </c>
      <c r="I6878" s="223">
        <f>I6827*'Usages industrie'!$P45*(1+'Usages industrie'!$Q45)^(I$6780-$D$6780)/1000</f>
        <v>0</v>
      </c>
      <c r="J6878" s="223">
        <f>J6827*'Usages industrie'!$P45*(1+'Usages industrie'!$Q45)^(J$6780-$D$6780)/1000</f>
        <v>0</v>
      </c>
      <c r="K6878" s="223">
        <f>K6827*'Usages industrie'!$P45*(1+'Usages industrie'!$Q45)^(K$6780-$D$6780)/1000</f>
        <v>0</v>
      </c>
      <c r="L6878" s="223">
        <f>L6827*'Usages industrie'!$P45*(1+'Usages industrie'!$Q45)^(L$6780-$D$6780)/1000</f>
        <v>0</v>
      </c>
      <c r="M6878" s="223">
        <f>M6827*'Usages industrie'!$P45*(1+'Usages industrie'!$Q45)^(M$6780-$D$6780)/1000</f>
        <v>0</v>
      </c>
      <c r="N6878" s="223">
        <f>N6827*'Usages industrie'!$P45*(1+'Usages industrie'!$Q45)^(N$6780-$D$6780)/1000</f>
        <v>0</v>
      </c>
      <c r="O6878" s="223">
        <f>O6827*'Usages industrie'!$P45*(1+'Usages industrie'!$Q45)^(O$6780-$D$6780)/1000</f>
        <v>0</v>
      </c>
      <c r="P6878" s="223">
        <f>P6827*'Usages industrie'!$P45*(1+'Usages industrie'!$Q45)^(P$6780-$D$6780)/1000</f>
        <v>0</v>
      </c>
      <c r="Q6878" s="223">
        <f>Q6827*'Usages industrie'!$P45*(1+'Usages industrie'!$Q45)^(Q$6780-$D$6780)/1000</f>
        <v>0</v>
      </c>
      <c r="R6878" s="223">
        <f>R6827*'Usages industrie'!$P45*(1+'Usages industrie'!$Q45)^(R$6780-$D$6780)/1000</f>
        <v>0</v>
      </c>
    </row>
    <row r="6879" spans="1:18" hidden="1" outlineLevel="2" x14ac:dyDescent="0.25">
      <c r="A6879" s="222" t="str">
        <f>'Usages industrie'!A46</f>
        <v>Usage industriel n°43</v>
      </c>
      <c r="B6879" s="222" t="s">
        <v>645</v>
      </c>
      <c r="C6879" s="222"/>
      <c r="D6879" s="223">
        <f>D6828*'Usages industrie'!$P46*(1+'Usages industrie'!$Q46)^(D$6780-$D$6780)/1000</f>
        <v>0</v>
      </c>
      <c r="E6879" s="223">
        <f>E6828*'Usages industrie'!$P46*(1+'Usages industrie'!$Q46)^(E$6780-$D$6780)/1000</f>
        <v>0</v>
      </c>
      <c r="F6879" s="223">
        <f>F6828*'Usages industrie'!$P46*(1+'Usages industrie'!$Q46)^(F$6780-$D$6780)/1000</f>
        <v>0</v>
      </c>
      <c r="G6879" s="223">
        <f>G6828*'Usages industrie'!$P46*(1+'Usages industrie'!$Q46)^(G$6780-$D$6780)/1000</f>
        <v>0</v>
      </c>
      <c r="H6879" s="223">
        <f>H6828*'Usages industrie'!$P46*(1+'Usages industrie'!$Q46)^(H$6780-$D$6780)/1000</f>
        <v>0</v>
      </c>
      <c r="I6879" s="223">
        <f>I6828*'Usages industrie'!$P46*(1+'Usages industrie'!$Q46)^(I$6780-$D$6780)/1000</f>
        <v>0</v>
      </c>
      <c r="J6879" s="223">
        <f>J6828*'Usages industrie'!$P46*(1+'Usages industrie'!$Q46)^(J$6780-$D$6780)/1000</f>
        <v>0</v>
      </c>
      <c r="K6879" s="223">
        <f>K6828*'Usages industrie'!$P46*(1+'Usages industrie'!$Q46)^(K$6780-$D$6780)/1000</f>
        <v>0</v>
      </c>
      <c r="L6879" s="223">
        <f>L6828*'Usages industrie'!$P46*(1+'Usages industrie'!$Q46)^(L$6780-$D$6780)/1000</f>
        <v>0</v>
      </c>
      <c r="M6879" s="223">
        <f>M6828*'Usages industrie'!$P46*(1+'Usages industrie'!$Q46)^(M$6780-$D$6780)/1000</f>
        <v>0</v>
      </c>
      <c r="N6879" s="223">
        <f>N6828*'Usages industrie'!$P46*(1+'Usages industrie'!$Q46)^(N$6780-$D$6780)/1000</f>
        <v>0</v>
      </c>
      <c r="O6879" s="223">
        <f>O6828*'Usages industrie'!$P46*(1+'Usages industrie'!$Q46)^(O$6780-$D$6780)/1000</f>
        <v>0</v>
      </c>
      <c r="P6879" s="223">
        <f>P6828*'Usages industrie'!$P46*(1+'Usages industrie'!$Q46)^(P$6780-$D$6780)/1000</f>
        <v>0</v>
      </c>
      <c r="Q6879" s="223">
        <f>Q6828*'Usages industrie'!$P46*(1+'Usages industrie'!$Q46)^(Q$6780-$D$6780)/1000</f>
        <v>0</v>
      </c>
      <c r="R6879" s="223">
        <f>R6828*'Usages industrie'!$P46*(1+'Usages industrie'!$Q46)^(R$6780-$D$6780)/1000</f>
        <v>0</v>
      </c>
    </row>
    <row r="6880" spans="1:18" hidden="1" outlineLevel="2" x14ac:dyDescent="0.25">
      <c r="A6880" s="222" t="str">
        <f>'Usages industrie'!A47</f>
        <v>Usage industriel n°44</v>
      </c>
      <c r="B6880" s="222" t="s">
        <v>645</v>
      </c>
      <c r="C6880" s="222"/>
      <c r="D6880" s="223">
        <f>D6829*'Usages industrie'!$P47*(1+'Usages industrie'!$Q47)^(D$6780-$D$6780)/1000</f>
        <v>0</v>
      </c>
      <c r="E6880" s="223">
        <f>E6829*'Usages industrie'!$P47*(1+'Usages industrie'!$Q47)^(E$6780-$D$6780)/1000</f>
        <v>0</v>
      </c>
      <c r="F6880" s="223">
        <f>F6829*'Usages industrie'!$P47*(1+'Usages industrie'!$Q47)^(F$6780-$D$6780)/1000</f>
        <v>0</v>
      </c>
      <c r="G6880" s="223">
        <f>G6829*'Usages industrie'!$P47*(1+'Usages industrie'!$Q47)^(G$6780-$D$6780)/1000</f>
        <v>0</v>
      </c>
      <c r="H6880" s="223">
        <f>H6829*'Usages industrie'!$P47*(1+'Usages industrie'!$Q47)^(H$6780-$D$6780)/1000</f>
        <v>0</v>
      </c>
      <c r="I6880" s="223">
        <f>I6829*'Usages industrie'!$P47*(1+'Usages industrie'!$Q47)^(I$6780-$D$6780)/1000</f>
        <v>0</v>
      </c>
      <c r="J6880" s="223">
        <f>J6829*'Usages industrie'!$P47*(1+'Usages industrie'!$Q47)^(J$6780-$D$6780)/1000</f>
        <v>0</v>
      </c>
      <c r="K6880" s="223">
        <f>K6829*'Usages industrie'!$P47*(1+'Usages industrie'!$Q47)^(K$6780-$D$6780)/1000</f>
        <v>0</v>
      </c>
      <c r="L6880" s="223">
        <f>L6829*'Usages industrie'!$P47*(1+'Usages industrie'!$Q47)^(L$6780-$D$6780)/1000</f>
        <v>0</v>
      </c>
      <c r="M6880" s="223">
        <f>M6829*'Usages industrie'!$P47*(1+'Usages industrie'!$Q47)^(M$6780-$D$6780)/1000</f>
        <v>0</v>
      </c>
      <c r="N6880" s="223">
        <f>N6829*'Usages industrie'!$P47*(1+'Usages industrie'!$Q47)^(N$6780-$D$6780)/1000</f>
        <v>0</v>
      </c>
      <c r="O6880" s="223">
        <f>O6829*'Usages industrie'!$P47*(1+'Usages industrie'!$Q47)^(O$6780-$D$6780)/1000</f>
        <v>0</v>
      </c>
      <c r="P6880" s="223">
        <f>P6829*'Usages industrie'!$P47*(1+'Usages industrie'!$Q47)^(P$6780-$D$6780)/1000</f>
        <v>0</v>
      </c>
      <c r="Q6880" s="223">
        <f>Q6829*'Usages industrie'!$P47*(1+'Usages industrie'!$Q47)^(Q$6780-$D$6780)/1000</f>
        <v>0</v>
      </c>
      <c r="R6880" s="223">
        <f>R6829*'Usages industrie'!$P47*(1+'Usages industrie'!$Q47)^(R$6780-$D$6780)/1000</f>
        <v>0</v>
      </c>
    </row>
    <row r="6881" spans="1:18" hidden="1" outlineLevel="2" x14ac:dyDescent="0.25">
      <c r="A6881" s="222" t="str">
        <f>'Usages industrie'!A48</f>
        <v>Usage industriel n°45</v>
      </c>
      <c r="B6881" s="222" t="s">
        <v>645</v>
      </c>
      <c r="C6881" s="222"/>
      <c r="D6881" s="223">
        <f>D6830*'Usages industrie'!$P48*(1+'Usages industrie'!$Q48)^(D$6780-$D$6780)/1000</f>
        <v>0</v>
      </c>
      <c r="E6881" s="223">
        <f>E6830*'Usages industrie'!$P48*(1+'Usages industrie'!$Q48)^(E$6780-$D$6780)/1000</f>
        <v>0</v>
      </c>
      <c r="F6881" s="223">
        <f>F6830*'Usages industrie'!$P48*(1+'Usages industrie'!$Q48)^(F$6780-$D$6780)/1000</f>
        <v>0</v>
      </c>
      <c r="G6881" s="223">
        <f>G6830*'Usages industrie'!$P48*(1+'Usages industrie'!$Q48)^(G$6780-$D$6780)/1000</f>
        <v>0</v>
      </c>
      <c r="H6881" s="223">
        <f>H6830*'Usages industrie'!$P48*(1+'Usages industrie'!$Q48)^(H$6780-$D$6780)/1000</f>
        <v>0</v>
      </c>
      <c r="I6881" s="223">
        <f>I6830*'Usages industrie'!$P48*(1+'Usages industrie'!$Q48)^(I$6780-$D$6780)/1000</f>
        <v>0</v>
      </c>
      <c r="J6881" s="223">
        <f>J6830*'Usages industrie'!$P48*(1+'Usages industrie'!$Q48)^(J$6780-$D$6780)/1000</f>
        <v>0</v>
      </c>
      <c r="K6881" s="223">
        <f>K6830*'Usages industrie'!$P48*(1+'Usages industrie'!$Q48)^(K$6780-$D$6780)/1000</f>
        <v>0</v>
      </c>
      <c r="L6881" s="223">
        <f>L6830*'Usages industrie'!$P48*(1+'Usages industrie'!$Q48)^(L$6780-$D$6780)/1000</f>
        <v>0</v>
      </c>
      <c r="M6881" s="223">
        <f>M6830*'Usages industrie'!$P48*(1+'Usages industrie'!$Q48)^(M$6780-$D$6780)/1000</f>
        <v>0</v>
      </c>
      <c r="N6881" s="223">
        <f>N6830*'Usages industrie'!$P48*(1+'Usages industrie'!$Q48)^(N$6780-$D$6780)/1000</f>
        <v>0</v>
      </c>
      <c r="O6881" s="223">
        <f>O6830*'Usages industrie'!$P48*(1+'Usages industrie'!$Q48)^(O$6780-$D$6780)/1000</f>
        <v>0</v>
      </c>
      <c r="P6881" s="223">
        <f>P6830*'Usages industrie'!$P48*(1+'Usages industrie'!$Q48)^(P$6780-$D$6780)/1000</f>
        <v>0</v>
      </c>
      <c r="Q6881" s="223">
        <f>Q6830*'Usages industrie'!$P48*(1+'Usages industrie'!$Q48)^(Q$6780-$D$6780)/1000</f>
        <v>0</v>
      </c>
      <c r="R6881" s="223">
        <f>R6830*'Usages industrie'!$P48*(1+'Usages industrie'!$Q48)^(R$6780-$D$6780)/1000</f>
        <v>0</v>
      </c>
    </row>
    <row r="6882" spans="1:18" hidden="1" outlineLevel="2" x14ac:dyDescent="0.25">
      <c r="A6882" s="222" t="str">
        <f>'Usages industrie'!A49</f>
        <v>Usage industriel n°46</v>
      </c>
      <c r="B6882" s="222" t="s">
        <v>645</v>
      </c>
      <c r="C6882" s="222"/>
      <c r="D6882" s="223">
        <f>D6831*'Usages industrie'!$P49*(1+'Usages industrie'!$Q49)^(D$6780-$D$6780)/1000</f>
        <v>0</v>
      </c>
      <c r="E6882" s="223">
        <f>E6831*'Usages industrie'!$P49*(1+'Usages industrie'!$Q49)^(E$6780-$D$6780)/1000</f>
        <v>0</v>
      </c>
      <c r="F6882" s="223">
        <f>F6831*'Usages industrie'!$P49*(1+'Usages industrie'!$Q49)^(F$6780-$D$6780)/1000</f>
        <v>0</v>
      </c>
      <c r="G6882" s="223">
        <f>G6831*'Usages industrie'!$P49*(1+'Usages industrie'!$Q49)^(G$6780-$D$6780)/1000</f>
        <v>0</v>
      </c>
      <c r="H6882" s="223">
        <f>H6831*'Usages industrie'!$P49*(1+'Usages industrie'!$Q49)^(H$6780-$D$6780)/1000</f>
        <v>0</v>
      </c>
      <c r="I6882" s="223">
        <f>I6831*'Usages industrie'!$P49*(1+'Usages industrie'!$Q49)^(I$6780-$D$6780)/1000</f>
        <v>0</v>
      </c>
      <c r="J6882" s="223">
        <f>J6831*'Usages industrie'!$P49*(1+'Usages industrie'!$Q49)^(J$6780-$D$6780)/1000</f>
        <v>0</v>
      </c>
      <c r="K6882" s="223">
        <f>K6831*'Usages industrie'!$P49*(1+'Usages industrie'!$Q49)^(K$6780-$D$6780)/1000</f>
        <v>0</v>
      </c>
      <c r="L6882" s="223">
        <f>L6831*'Usages industrie'!$P49*(1+'Usages industrie'!$Q49)^(L$6780-$D$6780)/1000</f>
        <v>0</v>
      </c>
      <c r="M6882" s="223">
        <f>M6831*'Usages industrie'!$P49*(1+'Usages industrie'!$Q49)^(M$6780-$D$6780)/1000</f>
        <v>0</v>
      </c>
      <c r="N6882" s="223">
        <f>N6831*'Usages industrie'!$P49*(1+'Usages industrie'!$Q49)^(N$6780-$D$6780)/1000</f>
        <v>0</v>
      </c>
      <c r="O6882" s="223">
        <f>O6831*'Usages industrie'!$P49*(1+'Usages industrie'!$Q49)^(O$6780-$D$6780)/1000</f>
        <v>0</v>
      </c>
      <c r="P6882" s="223">
        <f>P6831*'Usages industrie'!$P49*(1+'Usages industrie'!$Q49)^(P$6780-$D$6780)/1000</f>
        <v>0</v>
      </c>
      <c r="Q6882" s="223">
        <f>Q6831*'Usages industrie'!$P49*(1+'Usages industrie'!$Q49)^(Q$6780-$D$6780)/1000</f>
        <v>0</v>
      </c>
      <c r="R6882" s="223">
        <f>R6831*'Usages industrie'!$P49*(1+'Usages industrie'!$Q49)^(R$6780-$D$6780)/1000</f>
        <v>0</v>
      </c>
    </row>
    <row r="6883" spans="1:18" hidden="1" outlineLevel="2" x14ac:dyDescent="0.25">
      <c r="A6883" s="222" t="str">
        <f>'Usages industrie'!A50</f>
        <v>Usage industriel n°47</v>
      </c>
      <c r="B6883" s="222" t="s">
        <v>645</v>
      </c>
      <c r="C6883" s="222"/>
      <c r="D6883" s="223">
        <f>D6832*'Usages industrie'!$P50*(1+'Usages industrie'!$Q50)^(D$6780-$D$6780)/1000</f>
        <v>0</v>
      </c>
      <c r="E6883" s="223">
        <f>E6832*'Usages industrie'!$P50*(1+'Usages industrie'!$Q50)^(E$6780-$D$6780)/1000</f>
        <v>0</v>
      </c>
      <c r="F6883" s="223">
        <f>F6832*'Usages industrie'!$P50*(1+'Usages industrie'!$Q50)^(F$6780-$D$6780)/1000</f>
        <v>0</v>
      </c>
      <c r="G6883" s="223">
        <f>G6832*'Usages industrie'!$P50*(1+'Usages industrie'!$Q50)^(G$6780-$D$6780)/1000</f>
        <v>0</v>
      </c>
      <c r="H6883" s="223">
        <f>H6832*'Usages industrie'!$P50*(1+'Usages industrie'!$Q50)^(H$6780-$D$6780)/1000</f>
        <v>0</v>
      </c>
      <c r="I6883" s="223">
        <f>I6832*'Usages industrie'!$P50*(1+'Usages industrie'!$Q50)^(I$6780-$D$6780)/1000</f>
        <v>0</v>
      </c>
      <c r="J6883" s="223">
        <f>J6832*'Usages industrie'!$P50*(1+'Usages industrie'!$Q50)^(J$6780-$D$6780)/1000</f>
        <v>0</v>
      </c>
      <c r="K6883" s="223">
        <f>K6832*'Usages industrie'!$P50*(1+'Usages industrie'!$Q50)^(K$6780-$D$6780)/1000</f>
        <v>0</v>
      </c>
      <c r="L6883" s="223">
        <f>L6832*'Usages industrie'!$P50*(1+'Usages industrie'!$Q50)^(L$6780-$D$6780)/1000</f>
        <v>0</v>
      </c>
      <c r="M6883" s="223">
        <f>M6832*'Usages industrie'!$P50*(1+'Usages industrie'!$Q50)^(M$6780-$D$6780)/1000</f>
        <v>0</v>
      </c>
      <c r="N6883" s="223">
        <f>N6832*'Usages industrie'!$P50*(1+'Usages industrie'!$Q50)^(N$6780-$D$6780)/1000</f>
        <v>0</v>
      </c>
      <c r="O6883" s="223">
        <f>O6832*'Usages industrie'!$P50*(1+'Usages industrie'!$Q50)^(O$6780-$D$6780)/1000</f>
        <v>0</v>
      </c>
      <c r="P6883" s="223">
        <f>P6832*'Usages industrie'!$P50*(1+'Usages industrie'!$Q50)^(P$6780-$D$6780)/1000</f>
        <v>0</v>
      </c>
      <c r="Q6883" s="223">
        <f>Q6832*'Usages industrie'!$P50*(1+'Usages industrie'!$Q50)^(Q$6780-$D$6780)/1000</f>
        <v>0</v>
      </c>
      <c r="R6883" s="223">
        <f>R6832*'Usages industrie'!$P50*(1+'Usages industrie'!$Q50)^(R$6780-$D$6780)/1000</f>
        <v>0</v>
      </c>
    </row>
    <row r="6884" spans="1:18" hidden="1" outlineLevel="2" x14ac:dyDescent="0.25">
      <c r="A6884" s="222" t="str">
        <f>'Usages industrie'!A51</f>
        <v>Usage industriel n°48</v>
      </c>
      <c r="B6884" s="222" t="s">
        <v>645</v>
      </c>
      <c r="C6884" s="222"/>
      <c r="D6884" s="223">
        <f>D6833*'Usages industrie'!$P51*(1+'Usages industrie'!$Q51)^(D$6780-$D$6780)/1000</f>
        <v>0</v>
      </c>
      <c r="E6884" s="223">
        <f>E6833*'Usages industrie'!$P51*(1+'Usages industrie'!$Q51)^(E$6780-$D$6780)/1000</f>
        <v>0</v>
      </c>
      <c r="F6884" s="223">
        <f>F6833*'Usages industrie'!$P51*(1+'Usages industrie'!$Q51)^(F$6780-$D$6780)/1000</f>
        <v>0</v>
      </c>
      <c r="G6884" s="223">
        <f>G6833*'Usages industrie'!$P51*(1+'Usages industrie'!$Q51)^(G$6780-$D$6780)/1000</f>
        <v>0</v>
      </c>
      <c r="H6884" s="223">
        <f>H6833*'Usages industrie'!$P51*(1+'Usages industrie'!$Q51)^(H$6780-$D$6780)/1000</f>
        <v>0</v>
      </c>
      <c r="I6884" s="223">
        <f>I6833*'Usages industrie'!$P51*(1+'Usages industrie'!$Q51)^(I$6780-$D$6780)/1000</f>
        <v>0</v>
      </c>
      <c r="J6884" s="223">
        <f>J6833*'Usages industrie'!$P51*(1+'Usages industrie'!$Q51)^(J$6780-$D$6780)/1000</f>
        <v>0</v>
      </c>
      <c r="K6884" s="223">
        <f>K6833*'Usages industrie'!$P51*(1+'Usages industrie'!$Q51)^(K$6780-$D$6780)/1000</f>
        <v>0</v>
      </c>
      <c r="L6884" s="223">
        <f>L6833*'Usages industrie'!$P51*(1+'Usages industrie'!$Q51)^(L$6780-$D$6780)/1000</f>
        <v>0</v>
      </c>
      <c r="M6884" s="223">
        <f>M6833*'Usages industrie'!$P51*(1+'Usages industrie'!$Q51)^(M$6780-$D$6780)/1000</f>
        <v>0</v>
      </c>
      <c r="N6884" s="223">
        <f>N6833*'Usages industrie'!$P51*(1+'Usages industrie'!$Q51)^(N$6780-$D$6780)/1000</f>
        <v>0</v>
      </c>
      <c r="O6884" s="223">
        <f>O6833*'Usages industrie'!$P51*(1+'Usages industrie'!$Q51)^(O$6780-$D$6780)/1000</f>
        <v>0</v>
      </c>
      <c r="P6884" s="223">
        <f>P6833*'Usages industrie'!$P51*(1+'Usages industrie'!$Q51)^(P$6780-$D$6780)/1000</f>
        <v>0</v>
      </c>
      <c r="Q6884" s="223">
        <f>Q6833*'Usages industrie'!$P51*(1+'Usages industrie'!$Q51)^(Q$6780-$D$6780)/1000</f>
        <v>0</v>
      </c>
      <c r="R6884" s="223">
        <f>R6833*'Usages industrie'!$P51*(1+'Usages industrie'!$Q51)^(R$6780-$D$6780)/1000</f>
        <v>0</v>
      </c>
    </row>
    <row r="6885" spans="1:18" hidden="1" outlineLevel="2" x14ac:dyDescent="0.25">
      <c r="A6885" s="222" t="str">
        <f>'Usages industrie'!A52</f>
        <v>Usage industriel n°49</v>
      </c>
      <c r="B6885" s="222" t="s">
        <v>645</v>
      </c>
      <c r="C6885" s="222"/>
      <c r="D6885" s="223">
        <f>D6834*'Usages industrie'!$P52*(1+'Usages industrie'!$Q52)^(D$6780-$D$6780)/1000</f>
        <v>0</v>
      </c>
      <c r="E6885" s="223">
        <f>E6834*'Usages industrie'!$P52*(1+'Usages industrie'!$Q52)^(E$6780-$D$6780)/1000</f>
        <v>0</v>
      </c>
      <c r="F6885" s="223">
        <f>F6834*'Usages industrie'!$P52*(1+'Usages industrie'!$Q52)^(F$6780-$D$6780)/1000</f>
        <v>0</v>
      </c>
      <c r="G6885" s="223">
        <f>G6834*'Usages industrie'!$P52*(1+'Usages industrie'!$Q52)^(G$6780-$D$6780)/1000</f>
        <v>0</v>
      </c>
      <c r="H6885" s="223">
        <f>H6834*'Usages industrie'!$P52*(1+'Usages industrie'!$Q52)^(H$6780-$D$6780)/1000</f>
        <v>0</v>
      </c>
      <c r="I6885" s="223">
        <f>I6834*'Usages industrie'!$P52*(1+'Usages industrie'!$Q52)^(I$6780-$D$6780)/1000</f>
        <v>0</v>
      </c>
      <c r="J6885" s="223">
        <f>J6834*'Usages industrie'!$P52*(1+'Usages industrie'!$Q52)^(J$6780-$D$6780)/1000</f>
        <v>0</v>
      </c>
      <c r="K6885" s="223">
        <f>K6834*'Usages industrie'!$P52*(1+'Usages industrie'!$Q52)^(K$6780-$D$6780)/1000</f>
        <v>0</v>
      </c>
      <c r="L6885" s="223">
        <f>L6834*'Usages industrie'!$P52*(1+'Usages industrie'!$Q52)^(L$6780-$D$6780)/1000</f>
        <v>0</v>
      </c>
      <c r="M6885" s="223">
        <f>M6834*'Usages industrie'!$P52*(1+'Usages industrie'!$Q52)^(M$6780-$D$6780)/1000</f>
        <v>0</v>
      </c>
      <c r="N6885" s="223">
        <f>N6834*'Usages industrie'!$P52*(1+'Usages industrie'!$Q52)^(N$6780-$D$6780)/1000</f>
        <v>0</v>
      </c>
      <c r="O6885" s="223">
        <f>O6834*'Usages industrie'!$P52*(1+'Usages industrie'!$Q52)^(O$6780-$D$6780)/1000</f>
        <v>0</v>
      </c>
      <c r="P6885" s="223">
        <f>P6834*'Usages industrie'!$P52*(1+'Usages industrie'!$Q52)^(P$6780-$D$6780)/1000</f>
        <v>0</v>
      </c>
      <c r="Q6885" s="223">
        <f>Q6834*'Usages industrie'!$P52*(1+'Usages industrie'!$Q52)^(Q$6780-$D$6780)/1000</f>
        <v>0</v>
      </c>
      <c r="R6885" s="223">
        <f>R6834*'Usages industrie'!$P52*(1+'Usages industrie'!$Q52)^(R$6780-$D$6780)/1000</f>
        <v>0</v>
      </c>
    </row>
    <row r="6886" spans="1:18" hidden="1" outlineLevel="2" x14ac:dyDescent="0.25">
      <c r="A6886" s="222" t="str">
        <f>'Usages industrie'!A53</f>
        <v>Usage industriel n°50</v>
      </c>
      <c r="B6886" s="222" t="s">
        <v>645</v>
      </c>
      <c r="C6886" s="222"/>
      <c r="D6886" s="223">
        <f>D6835*'Usages industrie'!$P53*(1+'Usages industrie'!$Q53)^(D$6780-$D$6780)/1000</f>
        <v>0</v>
      </c>
      <c r="E6886" s="223">
        <f>E6835*'Usages industrie'!$P53*(1+'Usages industrie'!$Q53)^(E$6780-$D$6780)/1000</f>
        <v>0</v>
      </c>
      <c r="F6886" s="223">
        <f>F6835*'Usages industrie'!$P53*(1+'Usages industrie'!$Q53)^(F$6780-$D$6780)/1000</f>
        <v>0</v>
      </c>
      <c r="G6886" s="223">
        <f>G6835*'Usages industrie'!$P53*(1+'Usages industrie'!$Q53)^(G$6780-$D$6780)/1000</f>
        <v>0</v>
      </c>
      <c r="H6886" s="223">
        <f>H6835*'Usages industrie'!$P53*(1+'Usages industrie'!$Q53)^(H$6780-$D$6780)/1000</f>
        <v>0</v>
      </c>
      <c r="I6886" s="223">
        <f>I6835*'Usages industrie'!$P53*(1+'Usages industrie'!$Q53)^(I$6780-$D$6780)/1000</f>
        <v>0</v>
      </c>
      <c r="J6886" s="223">
        <f>J6835*'Usages industrie'!$P53*(1+'Usages industrie'!$Q53)^(J$6780-$D$6780)/1000</f>
        <v>0</v>
      </c>
      <c r="K6886" s="223">
        <f>K6835*'Usages industrie'!$P53*(1+'Usages industrie'!$Q53)^(K$6780-$D$6780)/1000</f>
        <v>0</v>
      </c>
      <c r="L6886" s="223">
        <f>L6835*'Usages industrie'!$P53*(1+'Usages industrie'!$Q53)^(L$6780-$D$6780)/1000</f>
        <v>0</v>
      </c>
      <c r="M6886" s="223">
        <f>M6835*'Usages industrie'!$P53*(1+'Usages industrie'!$Q53)^(M$6780-$D$6780)/1000</f>
        <v>0</v>
      </c>
      <c r="N6886" s="223">
        <f>N6835*'Usages industrie'!$P53*(1+'Usages industrie'!$Q53)^(N$6780-$D$6780)/1000</f>
        <v>0</v>
      </c>
      <c r="O6886" s="223">
        <f>O6835*'Usages industrie'!$P53*(1+'Usages industrie'!$Q53)^(O$6780-$D$6780)/1000</f>
        <v>0</v>
      </c>
      <c r="P6886" s="223">
        <f>P6835*'Usages industrie'!$P53*(1+'Usages industrie'!$Q53)^(P$6780-$D$6780)/1000</f>
        <v>0</v>
      </c>
      <c r="Q6886" s="223">
        <f>Q6835*'Usages industrie'!$P53*(1+'Usages industrie'!$Q53)^(Q$6780-$D$6780)/1000</f>
        <v>0</v>
      </c>
      <c r="R6886" s="223">
        <f>R6835*'Usages industrie'!$P53*(1+'Usages industrie'!$Q53)^(R$6780-$D$6780)/1000</f>
        <v>0</v>
      </c>
    </row>
    <row r="6887" spans="1:18" hidden="1" outlineLevel="1" collapsed="1" x14ac:dyDescent="0.25">
      <c r="A6887" s="222" t="s">
        <v>655</v>
      </c>
      <c r="B6887" s="222"/>
      <c r="C6887" s="222"/>
      <c r="D6887" s="223">
        <f t="shared" ref="D6887:R6887" si="604">SUM(D6837:D6886)</f>
        <v>0</v>
      </c>
      <c r="E6887" s="223">
        <f t="shared" si="604"/>
        <v>0</v>
      </c>
      <c r="F6887" s="223">
        <f t="shared" si="604"/>
        <v>0</v>
      </c>
      <c r="G6887" s="223">
        <f t="shared" si="604"/>
        <v>0</v>
      </c>
      <c r="H6887" s="223">
        <f t="shared" si="604"/>
        <v>0</v>
      </c>
      <c r="I6887" s="223">
        <f t="shared" si="604"/>
        <v>0</v>
      </c>
      <c r="J6887" s="223">
        <f t="shared" si="604"/>
        <v>0</v>
      </c>
      <c r="K6887" s="223">
        <f t="shared" si="604"/>
        <v>0</v>
      </c>
      <c r="L6887" s="223">
        <f t="shared" si="604"/>
        <v>0</v>
      </c>
      <c r="M6887" s="223">
        <f t="shared" si="604"/>
        <v>0</v>
      </c>
      <c r="N6887" s="223">
        <f t="shared" si="604"/>
        <v>0</v>
      </c>
      <c r="O6887" s="223">
        <f t="shared" si="604"/>
        <v>0</v>
      </c>
      <c r="P6887" s="223">
        <f t="shared" si="604"/>
        <v>0</v>
      </c>
      <c r="Q6887" s="223">
        <f t="shared" si="604"/>
        <v>0</v>
      </c>
      <c r="R6887" s="223">
        <f t="shared" si="604"/>
        <v>0</v>
      </c>
    </row>
    <row r="6888" spans="1:18" hidden="1" outlineLevel="1" x14ac:dyDescent="0.25">
      <c r="A6888" s="53" t="s">
        <v>651</v>
      </c>
      <c r="B6888" s="53"/>
      <c r="C6888" s="245"/>
      <c r="D6888" s="244"/>
      <c r="E6888" s="244"/>
      <c r="F6888" s="244"/>
      <c r="G6888" s="244"/>
      <c r="H6888" s="244"/>
      <c r="I6888" s="244"/>
      <c r="J6888" s="244"/>
      <c r="K6888" s="244"/>
      <c r="L6888" s="244"/>
      <c r="M6888" s="244"/>
      <c r="N6888" s="244"/>
      <c r="O6888" s="244"/>
      <c r="P6888" s="244"/>
      <c r="Q6888" s="244"/>
      <c r="R6888" s="244"/>
    </row>
    <row r="6889" spans="1:18" hidden="1" outlineLevel="1" x14ac:dyDescent="0.25">
      <c r="A6889" s="53" t="s">
        <v>656</v>
      </c>
      <c r="B6889" s="53"/>
      <c r="C6889" s="245"/>
      <c r="D6889" s="244"/>
      <c r="E6889" s="244"/>
      <c r="F6889" s="244"/>
      <c r="G6889" s="244"/>
      <c r="H6889" s="244"/>
      <c r="I6889" s="244"/>
      <c r="J6889" s="244"/>
      <c r="K6889" s="244"/>
      <c r="L6889" s="244"/>
      <c r="M6889" s="244"/>
      <c r="N6889" s="244"/>
      <c r="O6889" s="244"/>
      <c r="P6889" s="244"/>
      <c r="Q6889" s="244"/>
      <c r="R6889" s="244"/>
    </row>
    <row r="6890" spans="1:18" hidden="1" outlineLevel="2" x14ac:dyDescent="0.25">
      <c r="A6890" s="222" t="str">
        <f>'Usages mobilité'!A4</f>
        <v>Usage mobilité n°1</v>
      </c>
      <c r="B6890" s="222" t="s">
        <v>41</v>
      </c>
      <c r="C6890" s="222"/>
      <c r="D6890" s="223">
        <f>IF(B$6777&lt;&gt;"",IF(B$6777='Usages mobilité'!BF4,'Usages mobilité'!BD4,0),0)</f>
        <v>0</v>
      </c>
      <c r="E6890" s="223">
        <f t="shared" ref="E6890:R6899" si="605">$D6890</f>
        <v>0</v>
      </c>
      <c r="F6890" s="223">
        <f t="shared" si="605"/>
        <v>0</v>
      </c>
      <c r="G6890" s="223">
        <f t="shared" si="605"/>
        <v>0</v>
      </c>
      <c r="H6890" s="223">
        <f t="shared" si="605"/>
        <v>0</v>
      </c>
      <c r="I6890" s="223">
        <f t="shared" si="605"/>
        <v>0</v>
      </c>
      <c r="J6890" s="223">
        <f t="shared" si="605"/>
        <v>0</v>
      </c>
      <c r="K6890" s="223">
        <f t="shared" si="605"/>
        <v>0</v>
      </c>
      <c r="L6890" s="223">
        <f t="shared" si="605"/>
        <v>0</v>
      </c>
      <c r="M6890" s="223">
        <f t="shared" si="605"/>
        <v>0</v>
      </c>
      <c r="N6890" s="223">
        <f t="shared" si="605"/>
        <v>0</v>
      </c>
      <c r="O6890" s="223">
        <f t="shared" si="605"/>
        <v>0</v>
      </c>
      <c r="P6890" s="223">
        <f t="shared" si="605"/>
        <v>0</v>
      </c>
      <c r="Q6890" s="223">
        <f t="shared" si="605"/>
        <v>0</v>
      </c>
      <c r="R6890" s="223">
        <f t="shared" si="605"/>
        <v>0</v>
      </c>
    </row>
    <row r="6891" spans="1:18" hidden="1" outlineLevel="2" x14ac:dyDescent="0.25">
      <c r="A6891" s="222" t="str">
        <f>'Usages mobilité'!A5</f>
        <v>Usage mobilité n°2</v>
      </c>
      <c r="B6891" s="222" t="s">
        <v>41</v>
      </c>
      <c r="C6891" s="222"/>
      <c r="D6891" s="223">
        <f>IF(B$6777&lt;&gt;"",IF(B$6777='Usages mobilité'!BF5,'Usages mobilité'!BD5,0),0)</f>
        <v>0</v>
      </c>
      <c r="E6891" s="223">
        <f t="shared" si="605"/>
        <v>0</v>
      </c>
      <c r="F6891" s="223">
        <f t="shared" si="605"/>
        <v>0</v>
      </c>
      <c r="G6891" s="223">
        <f t="shared" si="605"/>
        <v>0</v>
      </c>
      <c r="H6891" s="223">
        <f t="shared" si="605"/>
        <v>0</v>
      </c>
      <c r="I6891" s="223">
        <f t="shared" si="605"/>
        <v>0</v>
      </c>
      <c r="J6891" s="223">
        <f t="shared" si="605"/>
        <v>0</v>
      </c>
      <c r="K6891" s="223">
        <f t="shared" si="605"/>
        <v>0</v>
      </c>
      <c r="L6891" s="223">
        <f t="shared" si="605"/>
        <v>0</v>
      </c>
      <c r="M6891" s="223">
        <f t="shared" si="605"/>
        <v>0</v>
      </c>
      <c r="N6891" s="223">
        <f t="shared" si="605"/>
        <v>0</v>
      </c>
      <c r="O6891" s="223">
        <f t="shared" si="605"/>
        <v>0</v>
      </c>
      <c r="P6891" s="223">
        <f t="shared" si="605"/>
        <v>0</v>
      </c>
      <c r="Q6891" s="223">
        <f t="shared" si="605"/>
        <v>0</v>
      </c>
      <c r="R6891" s="223">
        <f t="shared" si="605"/>
        <v>0</v>
      </c>
    </row>
    <row r="6892" spans="1:18" hidden="1" outlineLevel="2" x14ac:dyDescent="0.25">
      <c r="A6892" s="222" t="str">
        <f>'Usages mobilité'!A6</f>
        <v>Usage mobilité n°3</v>
      </c>
      <c r="B6892" s="222" t="s">
        <v>41</v>
      </c>
      <c r="C6892" s="222"/>
      <c r="D6892" s="223">
        <f>IF(B$6777&lt;&gt;"",IF(B$6777='Usages mobilité'!BF6,'Usages mobilité'!BD6,0),0)</f>
        <v>0</v>
      </c>
      <c r="E6892" s="223">
        <f t="shared" si="605"/>
        <v>0</v>
      </c>
      <c r="F6892" s="223">
        <f t="shared" si="605"/>
        <v>0</v>
      </c>
      <c r="G6892" s="223">
        <f t="shared" si="605"/>
        <v>0</v>
      </c>
      <c r="H6892" s="223">
        <f t="shared" si="605"/>
        <v>0</v>
      </c>
      <c r="I6892" s="223">
        <f t="shared" si="605"/>
        <v>0</v>
      </c>
      <c r="J6892" s="223">
        <f t="shared" si="605"/>
        <v>0</v>
      </c>
      <c r="K6892" s="223">
        <f t="shared" si="605"/>
        <v>0</v>
      </c>
      <c r="L6892" s="223">
        <f t="shared" si="605"/>
        <v>0</v>
      </c>
      <c r="M6892" s="223">
        <f t="shared" si="605"/>
        <v>0</v>
      </c>
      <c r="N6892" s="223">
        <f t="shared" si="605"/>
        <v>0</v>
      </c>
      <c r="O6892" s="223">
        <f t="shared" si="605"/>
        <v>0</v>
      </c>
      <c r="P6892" s="223">
        <f t="shared" si="605"/>
        <v>0</v>
      </c>
      <c r="Q6892" s="223">
        <f t="shared" si="605"/>
        <v>0</v>
      </c>
      <c r="R6892" s="223">
        <f t="shared" si="605"/>
        <v>0</v>
      </c>
    </row>
    <row r="6893" spans="1:18" hidden="1" outlineLevel="2" x14ac:dyDescent="0.25">
      <c r="A6893" s="222" t="str">
        <f>'Usages mobilité'!A7</f>
        <v>Usage mobilité n°4</v>
      </c>
      <c r="B6893" s="222" t="s">
        <v>41</v>
      </c>
      <c r="C6893" s="222"/>
      <c r="D6893" s="223">
        <f>IF(B$6777&lt;&gt;"",IF(B$6777='Usages mobilité'!BF7,'Usages mobilité'!BD7,0),0)</f>
        <v>0</v>
      </c>
      <c r="E6893" s="223">
        <f t="shared" si="605"/>
        <v>0</v>
      </c>
      <c r="F6893" s="223">
        <f t="shared" si="605"/>
        <v>0</v>
      </c>
      <c r="G6893" s="223">
        <f t="shared" si="605"/>
        <v>0</v>
      </c>
      <c r="H6893" s="223">
        <f t="shared" si="605"/>
        <v>0</v>
      </c>
      <c r="I6893" s="223">
        <f t="shared" si="605"/>
        <v>0</v>
      </c>
      <c r="J6893" s="223">
        <f t="shared" si="605"/>
        <v>0</v>
      </c>
      <c r="K6893" s="223">
        <f t="shared" si="605"/>
        <v>0</v>
      </c>
      <c r="L6893" s="223">
        <f t="shared" si="605"/>
        <v>0</v>
      </c>
      <c r="M6893" s="223">
        <f t="shared" si="605"/>
        <v>0</v>
      </c>
      <c r="N6893" s="223">
        <f t="shared" si="605"/>
        <v>0</v>
      </c>
      <c r="O6893" s="223">
        <f t="shared" si="605"/>
        <v>0</v>
      </c>
      <c r="P6893" s="223">
        <f t="shared" si="605"/>
        <v>0</v>
      </c>
      <c r="Q6893" s="223">
        <f t="shared" si="605"/>
        <v>0</v>
      </c>
      <c r="R6893" s="223">
        <f t="shared" si="605"/>
        <v>0</v>
      </c>
    </row>
    <row r="6894" spans="1:18" hidden="1" outlineLevel="2" x14ac:dyDescent="0.25">
      <c r="A6894" s="222" t="str">
        <f>'Usages mobilité'!A8</f>
        <v>Usage mobilité n°5</v>
      </c>
      <c r="B6894" s="222" t="s">
        <v>41</v>
      </c>
      <c r="C6894" s="222"/>
      <c r="D6894" s="223">
        <f>IF(B$6777&lt;&gt;"",IF(B$6777='Usages mobilité'!BF8,'Usages mobilité'!BD8,0),0)</f>
        <v>0</v>
      </c>
      <c r="E6894" s="223">
        <f t="shared" si="605"/>
        <v>0</v>
      </c>
      <c r="F6894" s="223">
        <f t="shared" si="605"/>
        <v>0</v>
      </c>
      <c r="G6894" s="223">
        <f t="shared" si="605"/>
        <v>0</v>
      </c>
      <c r="H6894" s="223">
        <f t="shared" si="605"/>
        <v>0</v>
      </c>
      <c r="I6894" s="223">
        <f t="shared" si="605"/>
        <v>0</v>
      </c>
      <c r="J6894" s="223">
        <f t="shared" si="605"/>
        <v>0</v>
      </c>
      <c r="K6894" s="223">
        <f t="shared" si="605"/>
        <v>0</v>
      </c>
      <c r="L6894" s="223">
        <f t="shared" si="605"/>
        <v>0</v>
      </c>
      <c r="M6894" s="223">
        <f t="shared" si="605"/>
        <v>0</v>
      </c>
      <c r="N6894" s="223">
        <f t="shared" si="605"/>
        <v>0</v>
      </c>
      <c r="O6894" s="223">
        <f t="shared" si="605"/>
        <v>0</v>
      </c>
      <c r="P6894" s="223">
        <f t="shared" si="605"/>
        <v>0</v>
      </c>
      <c r="Q6894" s="223">
        <f t="shared" si="605"/>
        <v>0</v>
      </c>
      <c r="R6894" s="223">
        <f t="shared" si="605"/>
        <v>0</v>
      </c>
    </row>
    <row r="6895" spans="1:18" hidden="1" outlineLevel="2" x14ac:dyDescent="0.25">
      <c r="A6895" s="222" t="str">
        <f>'Usages mobilité'!A9</f>
        <v>Usage mobilité n°6</v>
      </c>
      <c r="B6895" s="222" t="s">
        <v>41</v>
      </c>
      <c r="C6895" s="222"/>
      <c r="D6895" s="223">
        <f>IF(B$6777&lt;&gt;"",IF(B$6777='Usages mobilité'!BF9,'Usages mobilité'!BD9,0),0)</f>
        <v>0</v>
      </c>
      <c r="E6895" s="223">
        <f t="shared" si="605"/>
        <v>0</v>
      </c>
      <c r="F6895" s="223">
        <f t="shared" si="605"/>
        <v>0</v>
      </c>
      <c r="G6895" s="223">
        <f t="shared" si="605"/>
        <v>0</v>
      </c>
      <c r="H6895" s="223">
        <f t="shared" si="605"/>
        <v>0</v>
      </c>
      <c r="I6895" s="223">
        <f t="shared" si="605"/>
        <v>0</v>
      </c>
      <c r="J6895" s="223">
        <f t="shared" si="605"/>
        <v>0</v>
      </c>
      <c r="K6895" s="223">
        <f t="shared" si="605"/>
        <v>0</v>
      </c>
      <c r="L6895" s="223">
        <f t="shared" si="605"/>
        <v>0</v>
      </c>
      <c r="M6895" s="223">
        <f t="shared" si="605"/>
        <v>0</v>
      </c>
      <c r="N6895" s="223">
        <f t="shared" si="605"/>
        <v>0</v>
      </c>
      <c r="O6895" s="223">
        <f t="shared" si="605"/>
        <v>0</v>
      </c>
      <c r="P6895" s="223">
        <f t="shared" si="605"/>
        <v>0</v>
      </c>
      <c r="Q6895" s="223">
        <f t="shared" si="605"/>
        <v>0</v>
      </c>
      <c r="R6895" s="223">
        <f t="shared" si="605"/>
        <v>0</v>
      </c>
    </row>
    <row r="6896" spans="1:18" hidden="1" outlineLevel="2" x14ac:dyDescent="0.25">
      <c r="A6896" s="222" t="str">
        <f>'Usages mobilité'!A10</f>
        <v>Usage mobilité n°7</v>
      </c>
      <c r="B6896" s="222" t="s">
        <v>41</v>
      </c>
      <c r="C6896" s="222"/>
      <c r="D6896" s="223">
        <f>IF(B$6777&lt;&gt;"",IF(B$6777='Usages mobilité'!BF10,'Usages mobilité'!BD10,0),0)</f>
        <v>0</v>
      </c>
      <c r="E6896" s="223">
        <f t="shared" si="605"/>
        <v>0</v>
      </c>
      <c r="F6896" s="223">
        <f t="shared" si="605"/>
        <v>0</v>
      </c>
      <c r="G6896" s="223">
        <f t="shared" si="605"/>
        <v>0</v>
      </c>
      <c r="H6896" s="223">
        <f t="shared" si="605"/>
        <v>0</v>
      </c>
      <c r="I6896" s="223">
        <f t="shared" si="605"/>
        <v>0</v>
      </c>
      <c r="J6896" s="223">
        <f t="shared" si="605"/>
        <v>0</v>
      </c>
      <c r="K6896" s="223">
        <f t="shared" si="605"/>
        <v>0</v>
      </c>
      <c r="L6896" s="223">
        <f t="shared" si="605"/>
        <v>0</v>
      </c>
      <c r="M6896" s="223">
        <f t="shared" si="605"/>
        <v>0</v>
      </c>
      <c r="N6896" s="223">
        <f t="shared" si="605"/>
        <v>0</v>
      </c>
      <c r="O6896" s="223">
        <f t="shared" si="605"/>
        <v>0</v>
      </c>
      <c r="P6896" s="223">
        <f t="shared" si="605"/>
        <v>0</v>
      </c>
      <c r="Q6896" s="223">
        <f t="shared" si="605"/>
        <v>0</v>
      </c>
      <c r="R6896" s="223">
        <f t="shared" si="605"/>
        <v>0</v>
      </c>
    </row>
    <row r="6897" spans="1:18" hidden="1" outlineLevel="2" x14ac:dyDescent="0.25">
      <c r="A6897" s="222" t="str">
        <f>'Usages mobilité'!A11</f>
        <v>Usage mobilité n°8</v>
      </c>
      <c r="B6897" s="222" t="s">
        <v>41</v>
      </c>
      <c r="C6897" s="222"/>
      <c r="D6897" s="223">
        <f>IF(B$6777&lt;&gt;"",IF(B$6777='Usages mobilité'!BF11,'Usages mobilité'!BD11,0),0)</f>
        <v>0</v>
      </c>
      <c r="E6897" s="223">
        <f t="shared" si="605"/>
        <v>0</v>
      </c>
      <c r="F6897" s="223">
        <f t="shared" si="605"/>
        <v>0</v>
      </c>
      <c r="G6897" s="223">
        <f t="shared" si="605"/>
        <v>0</v>
      </c>
      <c r="H6897" s="223">
        <f t="shared" si="605"/>
        <v>0</v>
      </c>
      <c r="I6897" s="223">
        <f t="shared" si="605"/>
        <v>0</v>
      </c>
      <c r="J6897" s="223">
        <f t="shared" si="605"/>
        <v>0</v>
      </c>
      <c r="K6897" s="223">
        <f t="shared" si="605"/>
        <v>0</v>
      </c>
      <c r="L6897" s="223">
        <f t="shared" si="605"/>
        <v>0</v>
      </c>
      <c r="M6897" s="223">
        <f t="shared" si="605"/>
        <v>0</v>
      </c>
      <c r="N6897" s="223">
        <f t="shared" si="605"/>
        <v>0</v>
      </c>
      <c r="O6897" s="223">
        <f t="shared" si="605"/>
        <v>0</v>
      </c>
      <c r="P6897" s="223">
        <f t="shared" si="605"/>
        <v>0</v>
      </c>
      <c r="Q6897" s="223">
        <f t="shared" si="605"/>
        <v>0</v>
      </c>
      <c r="R6897" s="223">
        <f t="shared" si="605"/>
        <v>0</v>
      </c>
    </row>
    <row r="6898" spans="1:18" hidden="1" outlineLevel="2" x14ac:dyDescent="0.25">
      <c r="A6898" s="222" t="str">
        <f>'Usages mobilité'!A12</f>
        <v>Usage mobilité n°9</v>
      </c>
      <c r="B6898" s="222" t="s">
        <v>41</v>
      </c>
      <c r="C6898" s="222"/>
      <c r="D6898" s="223">
        <f>IF(B$6777&lt;&gt;"",IF(B$6777='Usages mobilité'!BF12,'Usages mobilité'!BD12,0),0)</f>
        <v>0</v>
      </c>
      <c r="E6898" s="223">
        <f t="shared" si="605"/>
        <v>0</v>
      </c>
      <c r="F6898" s="223">
        <f t="shared" si="605"/>
        <v>0</v>
      </c>
      <c r="G6898" s="223">
        <f t="shared" si="605"/>
        <v>0</v>
      </c>
      <c r="H6898" s="223">
        <f t="shared" si="605"/>
        <v>0</v>
      </c>
      <c r="I6898" s="223">
        <f t="shared" si="605"/>
        <v>0</v>
      </c>
      <c r="J6898" s="223">
        <f t="shared" si="605"/>
        <v>0</v>
      </c>
      <c r="K6898" s="223">
        <f t="shared" si="605"/>
        <v>0</v>
      </c>
      <c r="L6898" s="223">
        <f t="shared" si="605"/>
        <v>0</v>
      </c>
      <c r="M6898" s="223">
        <f t="shared" si="605"/>
        <v>0</v>
      </c>
      <c r="N6898" s="223">
        <f t="shared" si="605"/>
        <v>0</v>
      </c>
      <c r="O6898" s="223">
        <f t="shared" si="605"/>
        <v>0</v>
      </c>
      <c r="P6898" s="223">
        <f t="shared" si="605"/>
        <v>0</v>
      </c>
      <c r="Q6898" s="223">
        <f t="shared" si="605"/>
        <v>0</v>
      </c>
      <c r="R6898" s="223">
        <f t="shared" si="605"/>
        <v>0</v>
      </c>
    </row>
    <row r="6899" spans="1:18" hidden="1" outlineLevel="2" x14ac:dyDescent="0.25">
      <c r="A6899" s="222" t="str">
        <f>'Usages mobilité'!A13</f>
        <v>Usage mobilité n°10</v>
      </c>
      <c r="B6899" s="222" t="s">
        <v>41</v>
      </c>
      <c r="C6899" s="222"/>
      <c r="D6899" s="223">
        <f>IF(B$6777&lt;&gt;"",IF(B$6777='Usages mobilité'!BF13,'Usages mobilité'!BD13,0),0)</f>
        <v>0</v>
      </c>
      <c r="E6899" s="223">
        <f t="shared" si="605"/>
        <v>0</v>
      </c>
      <c r="F6899" s="223">
        <f t="shared" si="605"/>
        <v>0</v>
      </c>
      <c r="G6899" s="223">
        <f t="shared" si="605"/>
        <v>0</v>
      </c>
      <c r="H6899" s="223">
        <f t="shared" si="605"/>
        <v>0</v>
      </c>
      <c r="I6899" s="223">
        <f t="shared" si="605"/>
        <v>0</v>
      </c>
      <c r="J6899" s="223">
        <f t="shared" si="605"/>
        <v>0</v>
      </c>
      <c r="K6899" s="223">
        <f t="shared" si="605"/>
        <v>0</v>
      </c>
      <c r="L6899" s="223">
        <f t="shared" si="605"/>
        <v>0</v>
      </c>
      <c r="M6899" s="223">
        <f t="shared" si="605"/>
        <v>0</v>
      </c>
      <c r="N6899" s="223">
        <f t="shared" si="605"/>
        <v>0</v>
      </c>
      <c r="O6899" s="223">
        <f t="shared" si="605"/>
        <v>0</v>
      </c>
      <c r="P6899" s="223">
        <f t="shared" si="605"/>
        <v>0</v>
      </c>
      <c r="Q6899" s="223">
        <f t="shared" si="605"/>
        <v>0</v>
      </c>
      <c r="R6899" s="223">
        <f t="shared" si="605"/>
        <v>0</v>
      </c>
    </row>
    <row r="6900" spans="1:18" hidden="1" outlineLevel="2" x14ac:dyDescent="0.25">
      <c r="A6900" s="222" t="str">
        <f>'Usages mobilité'!A14</f>
        <v>Usage mobilité n°11</v>
      </c>
      <c r="B6900" s="222" t="s">
        <v>41</v>
      </c>
      <c r="C6900" s="222"/>
      <c r="D6900" s="223">
        <f>IF(B$6777&lt;&gt;"",IF(B$6777='Usages mobilité'!BF14,'Usages mobilité'!BD14,0),0)</f>
        <v>0</v>
      </c>
      <c r="E6900" s="223">
        <f t="shared" ref="E6900:R6909" si="606">$D6900</f>
        <v>0</v>
      </c>
      <c r="F6900" s="223">
        <f t="shared" si="606"/>
        <v>0</v>
      </c>
      <c r="G6900" s="223">
        <f t="shared" si="606"/>
        <v>0</v>
      </c>
      <c r="H6900" s="223">
        <f t="shared" si="606"/>
        <v>0</v>
      </c>
      <c r="I6900" s="223">
        <f t="shared" si="606"/>
        <v>0</v>
      </c>
      <c r="J6900" s="223">
        <f t="shared" si="606"/>
        <v>0</v>
      </c>
      <c r="K6900" s="223">
        <f t="shared" si="606"/>
        <v>0</v>
      </c>
      <c r="L6900" s="223">
        <f t="shared" si="606"/>
        <v>0</v>
      </c>
      <c r="M6900" s="223">
        <f t="shared" si="606"/>
        <v>0</v>
      </c>
      <c r="N6900" s="223">
        <f t="shared" si="606"/>
        <v>0</v>
      </c>
      <c r="O6900" s="223">
        <f t="shared" si="606"/>
        <v>0</v>
      </c>
      <c r="P6900" s="223">
        <f t="shared" si="606"/>
        <v>0</v>
      </c>
      <c r="Q6900" s="223">
        <f t="shared" si="606"/>
        <v>0</v>
      </c>
      <c r="R6900" s="223">
        <f t="shared" si="606"/>
        <v>0</v>
      </c>
    </row>
    <row r="6901" spans="1:18" hidden="1" outlineLevel="2" x14ac:dyDescent="0.25">
      <c r="A6901" s="222" t="str">
        <f>'Usages mobilité'!A15</f>
        <v>Usage mobilité n°12</v>
      </c>
      <c r="B6901" s="222" t="s">
        <v>41</v>
      </c>
      <c r="C6901" s="222"/>
      <c r="D6901" s="223">
        <f>IF(B$6777&lt;&gt;"",IF(B$6777='Usages mobilité'!BF15,'Usages mobilité'!BD15,0),0)</f>
        <v>0</v>
      </c>
      <c r="E6901" s="223">
        <f t="shared" si="606"/>
        <v>0</v>
      </c>
      <c r="F6901" s="223">
        <f t="shared" si="606"/>
        <v>0</v>
      </c>
      <c r="G6901" s="223">
        <f t="shared" si="606"/>
        <v>0</v>
      </c>
      <c r="H6901" s="223">
        <f t="shared" si="606"/>
        <v>0</v>
      </c>
      <c r="I6901" s="223">
        <f t="shared" si="606"/>
        <v>0</v>
      </c>
      <c r="J6901" s="223">
        <f t="shared" si="606"/>
        <v>0</v>
      </c>
      <c r="K6901" s="223">
        <f t="shared" si="606"/>
        <v>0</v>
      </c>
      <c r="L6901" s="223">
        <f t="shared" si="606"/>
        <v>0</v>
      </c>
      <c r="M6901" s="223">
        <f t="shared" si="606"/>
        <v>0</v>
      </c>
      <c r="N6901" s="223">
        <f t="shared" si="606"/>
        <v>0</v>
      </c>
      <c r="O6901" s="223">
        <f t="shared" si="606"/>
        <v>0</v>
      </c>
      <c r="P6901" s="223">
        <f t="shared" si="606"/>
        <v>0</v>
      </c>
      <c r="Q6901" s="223">
        <f t="shared" si="606"/>
        <v>0</v>
      </c>
      <c r="R6901" s="223">
        <f t="shared" si="606"/>
        <v>0</v>
      </c>
    </row>
    <row r="6902" spans="1:18" hidden="1" outlineLevel="2" x14ac:dyDescent="0.25">
      <c r="A6902" s="222" t="str">
        <f>'Usages mobilité'!A16</f>
        <v>Usage mobilité n°13</v>
      </c>
      <c r="B6902" s="222" t="s">
        <v>41</v>
      </c>
      <c r="C6902" s="222"/>
      <c r="D6902" s="223">
        <f>IF(B$6777&lt;&gt;"",IF(B$6777='Usages mobilité'!BF16,'Usages mobilité'!BD16,0),0)</f>
        <v>0</v>
      </c>
      <c r="E6902" s="223">
        <f t="shared" si="606"/>
        <v>0</v>
      </c>
      <c r="F6902" s="223">
        <f t="shared" si="606"/>
        <v>0</v>
      </c>
      <c r="G6902" s="223">
        <f t="shared" si="606"/>
        <v>0</v>
      </c>
      <c r="H6902" s="223">
        <f t="shared" si="606"/>
        <v>0</v>
      </c>
      <c r="I6902" s="223">
        <f t="shared" si="606"/>
        <v>0</v>
      </c>
      <c r="J6902" s="223">
        <f t="shared" si="606"/>
        <v>0</v>
      </c>
      <c r="K6902" s="223">
        <f t="shared" si="606"/>
        <v>0</v>
      </c>
      <c r="L6902" s="223">
        <f t="shared" si="606"/>
        <v>0</v>
      </c>
      <c r="M6902" s="223">
        <f t="shared" si="606"/>
        <v>0</v>
      </c>
      <c r="N6902" s="223">
        <f t="shared" si="606"/>
        <v>0</v>
      </c>
      <c r="O6902" s="223">
        <f t="shared" si="606"/>
        <v>0</v>
      </c>
      <c r="P6902" s="223">
        <f t="shared" si="606"/>
        <v>0</v>
      </c>
      <c r="Q6902" s="223">
        <f t="shared" si="606"/>
        <v>0</v>
      </c>
      <c r="R6902" s="223">
        <f t="shared" si="606"/>
        <v>0</v>
      </c>
    </row>
    <row r="6903" spans="1:18" hidden="1" outlineLevel="2" x14ac:dyDescent="0.25">
      <c r="A6903" s="222" t="str">
        <f>'Usages mobilité'!A17</f>
        <v>Usage mobilité n°14</v>
      </c>
      <c r="B6903" s="222" t="s">
        <v>41</v>
      </c>
      <c r="C6903" s="222"/>
      <c r="D6903" s="223">
        <f>IF(B$6777&lt;&gt;"",IF(B$6777='Usages mobilité'!BF17,'Usages mobilité'!BD17,0),0)</f>
        <v>0</v>
      </c>
      <c r="E6903" s="223">
        <f t="shared" si="606"/>
        <v>0</v>
      </c>
      <c r="F6903" s="223">
        <f t="shared" si="606"/>
        <v>0</v>
      </c>
      <c r="G6903" s="223">
        <f t="shared" si="606"/>
        <v>0</v>
      </c>
      <c r="H6903" s="223">
        <f t="shared" si="606"/>
        <v>0</v>
      </c>
      <c r="I6903" s="223">
        <f t="shared" si="606"/>
        <v>0</v>
      </c>
      <c r="J6903" s="223">
        <f t="shared" si="606"/>
        <v>0</v>
      </c>
      <c r="K6903" s="223">
        <f t="shared" si="606"/>
        <v>0</v>
      </c>
      <c r="L6903" s="223">
        <f t="shared" si="606"/>
        <v>0</v>
      </c>
      <c r="M6903" s="223">
        <f t="shared" si="606"/>
        <v>0</v>
      </c>
      <c r="N6903" s="223">
        <f t="shared" si="606"/>
        <v>0</v>
      </c>
      <c r="O6903" s="223">
        <f t="shared" si="606"/>
        <v>0</v>
      </c>
      <c r="P6903" s="223">
        <f t="shared" si="606"/>
        <v>0</v>
      </c>
      <c r="Q6903" s="223">
        <f t="shared" si="606"/>
        <v>0</v>
      </c>
      <c r="R6903" s="223">
        <f t="shared" si="606"/>
        <v>0</v>
      </c>
    </row>
    <row r="6904" spans="1:18" hidden="1" outlineLevel="2" x14ac:dyDescent="0.25">
      <c r="A6904" s="222" t="str">
        <f>'Usages mobilité'!A18</f>
        <v>Usage mobilité n°15</v>
      </c>
      <c r="B6904" s="222" t="s">
        <v>41</v>
      </c>
      <c r="C6904" s="222"/>
      <c r="D6904" s="223">
        <f>IF(B$6777&lt;&gt;"",IF(B$6777='Usages mobilité'!BF18,'Usages mobilité'!BD18,0),0)</f>
        <v>0</v>
      </c>
      <c r="E6904" s="223">
        <f t="shared" si="606"/>
        <v>0</v>
      </c>
      <c r="F6904" s="223">
        <f t="shared" si="606"/>
        <v>0</v>
      </c>
      <c r="G6904" s="223">
        <f t="shared" si="606"/>
        <v>0</v>
      </c>
      <c r="H6904" s="223">
        <f t="shared" si="606"/>
        <v>0</v>
      </c>
      <c r="I6904" s="223">
        <f t="shared" si="606"/>
        <v>0</v>
      </c>
      <c r="J6904" s="223">
        <f t="shared" si="606"/>
        <v>0</v>
      </c>
      <c r="K6904" s="223">
        <f t="shared" si="606"/>
        <v>0</v>
      </c>
      <c r="L6904" s="223">
        <f t="shared" si="606"/>
        <v>0</v>
      </c>
      <c r="M6904" s="223">
        <f t="shared" si="606"/>
        <v>0</v>
      </c>
      <c r="N6904" s="223">
        <f t="shared" si="606"/>
        <v>0</v>
      </c>
      <c r="O6904" s="223">
        <f t="shared" si="606"/>
        <v>0</v>
      </c>
      <c r="P6904" s="223">
        <f t="shared" si="606"/>
        <v>0</v>
      </c>
      <c r="Q6904" s="223">
        <f t="shared" si="606"/>
        <v>0</v>
      </c>
      <c r="R6904" s="223">
        <f t="shared" si="606"/>
        <v>0</v>
      </c>
    </row>
    <row r="6905" spans="1:18" hidden="1" outlineLevel="2" x14ac:dyDescent="0.25">
      <c r="A6905" s="222" t="str">
        <f>'Usages mobilité'!A19</f>
        <v>Usage mobilité n°16</v>
      </c>
      <c r="B6905" s="222" t="s">
        <v>41</v>
      </c>
      <c r="C6905" s="222"/>
      <c r="D6905" s="223">
        <f>IF(B$6777&lt;&gt;"",IF(B$6777='Usages mobilité'!BF19,'Usages mobilité'!BD19,0),0)</f>
        <v>0</v>
      </c>
      <c r="E6905" s="223">
        <f t="shared" si="606"/>
        <v>0</v>
      </c>
      <c r="F6905" s="223">
        <f t="shared" si="606"/>
        <v>0</v>
      </c>
      <c r="G6905" s="223">
        <f t="shared" si="606"/>
        <v>0</v>
      </c>
      <c r="H6905" s="223">
        <f t="shared" si="606"/>
        <v>0</v>
      </c>
      <c r="I6905" s="223">
        <f t="shared" si="606"/>
        <v>0</v>
      </c>
      <c r="J6905" s="223">
        <f t="shared" si="606"/>
        <v>0</v>
      </c>
      <c r="K6905" s="223">
        <f t="shared" si="606"/>
        <v>0</v>
      </c>
      <c r="L6905" s="223">
        <f t="shared" si="606"/>
        <v>0</v>
      </c>
      <c r="M6905" s="223">
        <f t="shared" si="606"/>
        <v>0</v>
      </c>
      <c r="N6905" s="223">
        <f t="shared" si="606"/>
        <v>0</v>
      </c>
      <c r="O6905" s="223">
        <f t="shared" si="606"/>
        <v>0</v>
      </c>
      <c r="P6905" s="223">
        <f t="shared" si="606"/>
        <v>0</v>
      </c>
      <c r="Q6905" s="223">
        <f t="shared" si="606"/>
        <v>0</v>
      </c>
      <c r="R6905" s="223">
        <f t="shared" si="606"/>
        <v>0</v>
      </c>
    </row>
    <row r="6906" spans="1:18" hidden="1" outlineLevel="2" x14ac:dyDescent="0.25">
      <c r="A6906" s="222" t="str">
        <f>'Usages mobilité'!A20</f>
        <v>Usage mobilité n°17</v>
      </c>
      <c r="B6906" s="222" t="s">
        <v>41</v>
      </c>
      <c r="C6906" s="222"/>
      <c r="D6906" s="223">
        <f>IF(B$6777&lt;&gt;"",IF(B$6777='Usages mobilité'!BF20,'Usages mobilité'!BD20,0),0)</f>
        <v>0</v>
      </c>
      <c r="E6906" s="223">
        <f t="shared" si="606"/>
        <v>0</v>
      </c>
      <c r="F6906" s="223">
        <f t="shared" si="606"/>
        <v>0</v>
      </c>
      <c r="G6906" s="223">
        <f t="shared" si="606"/>
        <v>0</v>
      </c>
      <c r="H6906" s="223">
        <f t="shared" si="606"/>
        <v>0</v>
      </c>
      <c r="I6906" s="223">
        <f t="shared" si="606"/>
        <v>0</v>
      </c>
      <c r="J6906" s="223">
        <f t="shared" si="606"/>
        <v>0</v>
      </c>
      <c r="K6906" s="223">
        <f t="shared" si="606"/>
        <v>0</v>
      </c>
      <c r="L6906" s="223">
        <f t="shared" si="606"/>
        <v>0</v>
      </c>
      <c r="M6906" s="223">
        <f t="shared" si="606"/>
        <v>0</v>
      </c>
      <c r="N6906" s="223">
        <f t="shared" si="606"/>
        <v>0</v>
      </c>
      <c r="O6906" s="223">
        <f t="shared" si="606"/>
        <v>0</v>
      </c>
      <c r="P6906" s="223">
        <f t="shared" si="606"/>
        <v>0</v>
      </c>
      <c r="Q6906" s="223">
        <f t="shared" si="606"/>
        <v>0</v>
      </c>
      <c r="R6906" s="223">
        <f t="shared" si="606"/>
        <v>0</v>
      </c>
    </row>
    <row r="6907" spans="1:18" hidden="1" outlineLevel="2" x14ac:dyDescent="0.25">
      <c r="A6907" s="222" t="str">
        <f>'Usages mobilité'!A21</f>
        <v>Usage mobilité n°18</v>
      </c>
      <c r="B6907" s="222" t="s">
        <v>41</v>
      </c>
      <c r="C6907" s="222"/>
      <c r="D6907" s="223">
        <f>IF(B$6777&lt;&gt;"",IF(B$6777='Usages mobilité'!BF21,'Usages mobilité'!BD21,0),0)</f>
        <v>0</v>
      </c>
      <c r="E6907" s="223">
        <f t="shared" si="606"/>
        <v>0</v>
      </c>
      <c r="F6907" s="223">
        <f t="shared" si="606"/>
        <v>0</v>
      </c>
      <c r="G6907" s="223">
        <f t="shared" si="606"/>
        <v>0</v>
      </c>
      <c r="H6907" s="223">
        <f t="shared" si="606"/>
        <v>0</v>
      </c>
      <c r="I6907" s="223">
        <f t="shared" si="606"/>
        <v>0</v>
      </c>
      <c r="J6907" s="223">
        <f t="shared" si="606"/>
        <v>0</v>
      </c>
      <c r="K6907" s="223">
        <f t="shared" si="606"/>
        <v>0</v>
      </c>
      <c r="L6907" s="223">
        <f t="shared" si="606"/>
        <v>0</v>
      </c>
      <c r="M6907" s="223">
        <f t="shared" si="606"/>
        <v>0</v>
      </c>
      <c r="N6907" s="223">
        <f t="shared" si="606"/>
        <v>0</v>
      </c>
      <c r="O6907" s="223">
        <f t="shared" si="606"/>
        <v>0</v>
      </c>
      <c r="P6907" s="223">
        <f t="shared" si="606"/>
        <v>0</v>
      </c>
      <c r="Q6907" s="223">
        <f t="shared" si="606"/>
        <v>0</v>
      </c>
      <c r="R6907" s="223">
        <f t="shared" si="606"/>
        <v>0</v>
      </c>
    </row>
    <row r="6908" spans="1:18" hidden="1" outlineLevel="2" x14ac:dyDescent="0.25">
      <c r="A6908" s="222" t="str">
        <f>'Usages mobilité'!A22</f>
        <v>Usage mobilité n°19</v>
      </c>
      <c r="B6908" s="222" t="s">
        <v>41</v>
      </c>
      <c r="C6908" s="222"/>
      <c r="D6908" s="223">
        <f>IF(B$6777&lt;&gt;"",IF(B$6777='Usages mobilité'!BF22,'Usages mobilité'!BD22,0),0)</f>
        <v>0</v>
      </c>
      <c r="E6908" s="223">
        <f t="shared" si="606"/>
        <v>0</v>
      </c>
      <c r="F6908" s="223">
        <f t="shared" si="606"/>
        <v>0</v>
      </c>
      <c r="G6908" s="223">
        <f t="shared" si="606"/>
        <v>0</v>
      </c>
      <c r="H6908" s="223">
        <f t="shared" si="606"/>
        <v>0</v>
      </c>
      <c r="I6908" s="223">
        <f t="shared" si="606"/>
        <v>0</v>
      </c>
      <c r="J6908" s="223">
        <f t="shared" si="606"/>
        <v>0</v>
      </c>
      <c r="K6908" s="223">
        <f t="shared" si="606"/>
        <v>0</v>
      </c>
      <c r="L6908" s="223">
        <f t="shared" si="606"/>
        <v>0</v>
      </c>
      <c r="M6908" s="223">
        <f t="shared" si="606"/>
        <v>0</v>
      </c>
      <c r="N6908" s="223">
        <f t="shared" si="606"/>
        <v>0</v>
      </c>
      <c r="O6908" s="223">
        <f t="shared" si="606"/>
        <v>0</v>
      </c>
      <c r="P6908" s="223">
        <f t="shared" si="606"/>
        <v>0</v>
      </c>
      <c r="Q6908" s="223">
        <f t="shared" si="606"/>
        <v>0</v>
      </c>
      <c r="R6908" s="223">
        <f t="shared" si="606"/>
        <v>0</v>
      </c>
    </row>
    <row r="6909" spans="1:18" hidden="1" outlineLevel="2" x14ac:dyDescent="0.25">
      <c r="A6909" s="222" t="str">
        <f>'Usages mobilité'!A23</f>
        <v>Usage mobilité n°20</v>
      </c>
      <c r="B6909" s="222" t="s">
        <v>41</v>
      </c>
      <c r="C6909" s="222"/>
      <c r="D6909" s="223">
        <f>IF(B$6777&lt;&gt;"",IF(B$6777='Usages mobilité'!BF23,'Usages mobilité'!BD23,0),0)</f>
        <v>0</v>
      </c>
      <c r="E6909" s="223">
        <f t="shared" si="606"/>
        <v>0</v>
      </c>
      <c r="F6909" s="223">
        <f t="shared" si="606"/>
        <v>0</v>
      </c>
      <c r="G6909" s="223">
        <f t="shared" si="606"/>
        <v>0</v>
      </c>
      <c r="H6909" s="223">
        <f t="shared" si="606"/>
        <v>0</v>
      </c>
      <c r="I6909" s="223">
        <f t="shared" si="606"/>
        <v>0</v>
      </c>
      <c r="J6909" s="223">
        <f t="shared" si="606"/>
        <v>0</v>
      </c>
      <c r="K6909" s="223">
        <f t="shared" si="606"/>
        <v>0</v>
      </c>
      <c r="L6909" s="223">
        <f t="shared" si="606"/>
        <v>0</v>
      </c>
      <c r="M6909" s="223">
        <f t="shared" si="606"/>
        <v>0</v>
      </c>
      <c r="N6909" s="223">
        <f t="shared" si="606"/>
        <v>0</v>
      </c>
      <c r="O6909" s="223">
        <f t="shared" si="606"/>
        <v>0</v>
      </c>
      <c r="P6909" s="223">
        <f t="shared" si="606"/>
        <v>0</v>
      </c>
      <c r="Q6909" s="223">
        <f t="shared" si="606"/>
        <v>0</v>
      </c>
      <c r="R6909" s="223">
        <f t="shared" si="606"/>
        <v>0</v>
      </c>
    </row>
    <row r="6910" spans="1:18" hidden="1" outlineLevel="2" x14ac:dyDescent="0.25">
      <c r="A6910" s="222" t="str">
        <f>'Usages mobilité'!A24</f>
        <v>Usage mobilité n°21</v>
      </c>
      <c r="B6910" s="222" t="s">
        <v>41</v>
      </c>
      <c r="C6910" s="222"/>
      <c r="D6910" s="223">
        <f>IF(B$6777&lt;&gt;"",IF(B$6777='Usages mobilité'!BF24,'Usages mobilité'!BD24,0),0)</f>
        <v>0</v>
      </c>
      <c r="E6910" s="223">
        <f t="shared" ref="E6910:R6919" si="607">$D6910</f>
        <v>0</v>
      </c>
      <c r="F6910" s="223">
        <f t="shared" si="607"/>
        <v>0</v>
      </c>
      <c r="G6910" s="223">
        <f t="shared" si="607"/>
        <v>0</v>
      </c>
      <c r="H6910" s="223">
        <f t="shared" si="607"/>
        <v>0</v>
      </c>
      <c r="I6910" s="223">
        <f t="shared" si="607"/>
        <v>0</v>
      </c>
      <c r="J6910" s="223">
        <f t="shared" si="607"/>
        <v>0</v>
      </c>
      <c r="K6910" s="223">
        <f t="shared" si="607"/>
        <v>0</v>
      </c>
      <c r="L6910" s="223">
        <f t="shared" si="607"/>
        <v>0</v>
      </c>
      <c r="M6910" s="223">
        <f t="shared" si="607"/>
        <v>0</v>
      </c>
      <c r="N6910" s="223">
        <f t="shared" si="607"/>
        <v>0</v>
      </c>
      <c r="O6910" s="223">
        <f t="shared" si="607"/>
        <v>0</v>
      </c>
      <c r="P6910" s="223">
        <f t="shared" si="607"/>
        <v>0</v>
      </c>
      <c r="Q6910" s="223">
        <f t="shared" si="607"/>
        <v>0</v>
      </c>
      <c r="R6910" s="223">
        <f t="shared" si="607"/>
        <v>0</v>
      </c>
    </row>
    <row r="6911" spans="1:18" hidden="1" outlineLevel="2" x14ac:dyDescent="0.25">
      <c r="A6911" s="222" t="str">
        <f>'Usages mobilité'!A25</f>
        <v>Usage mobilité n°22</v>
      </c>
      <c r="B6911" s="222" t="s">
        <v>41</v>
      </c>
      <c r="C6911" s="222"/>
      <c r="D6911" s="223">
        <f>IF(B$6777&lt;&gt;"",IF(B$6777='Usages mobilité'!BF25,'Usages mobilité'!BD25,0),0)</f>
        <v>0</v>
      </c>
      <c r="E6911" s="223">
        <f t="shared" si="607"/>
        <v>0</v>
      </c>
      <c r="F6911" s="223">
        <f t="shared" si="607"/>
        <v>0</v>
      </c>
      <c r="G6911" s="223">
        <f t="shared" si="607"/>
        <v>0</v>
      </c>
      <c r="H6911" s="223">
        <f t="shared" si="607"/>
        <v>0</v>
      </c>
      <c r="I6911" s="223">
        <f t="shared" si="607"/>
        <v>0</v>
      </c>
      <c r="J6911" s="223">
        <f t="shared" si="607"/>
        <v>0</v>
      </c>
      <c r="K6911" s="223">
        <f t="shared" si="607"/>
        <v>0</v>
      </c>
      <c r="L6911" s="223">
        <f t="shared" si="607"/>
        <v>0</v>
      </c>
      <c r="M6911" s="223">
        <f t="shared" si="607"/>
        <v>0</v>
      </c>
      <c r="N6911" s="223">
        <f t="shared" si="607"/>
        <v>0</v>
      </c>
      <c r="O6911" s="223">
        <f t="shared" si="607"/>
        <v>0</v>
      </c>
      <c r="P6911" s="223">
        <f t="shared" si="607"/>
        <v>0</v>
      </c>
      <c r="Q6911" s="223">
        <f t="shared" si="607"/>
        <v>0</v>
      </c>
      <c r="R6911" s="223">
        <f t="shared" si="607"/>
        <v>0</v>
      </c>
    </row>
    <row r="6912" spans="1:18" hidden="1" outlineLevel="2" x14ac:dyDescent="0.25">
      <c r="A6912" s="222" t="str">
        <f>'Usages mobilité'!A26</f>
        <v>Usage mobilité n°23</v>
      </c>
      <c r="B6912" s="222" t="s">
        <v>41</v>
      </c>
      <c r="C6912" s="222"/>
      <c r="D6912" s="223">
        <f>IF(B$6777&lt;&gt;"",IF(B$6777='Usages mobilité'!BF26,'Usages mobilité'!BD26,0),0)</f>
        <v>0</v>
      </c>
      <c r="E6912" s="223">
        <f t="shared" si="607"/>
        <v>0</v>
      </c>
      <c r="F6912" s="223">
        <f t="shared" si="607"/>
        <v>0</v>
      </c>
      <c r="G6912" s="223">
        <f t="shared" si="607"/>
        <v>0</v>
      </c>
      <c r="H6912" s="223">
        <f t="shared" si="607"/>
        <v>0</v>
      </c>
      <c r="I6912" s="223">
        <f t="shared" si="607"/>
        <v>0</v>
      </c>
      <c r="J6912" s="223">
        <f t="shared" si="607"/>
        <v>0</v>
      </c>
      <c r="K6912" s="223">
        <f t="shared" si="607"/>
        <v>0</v>
      </c>
      <c r="L6912" s="223">
        <f t="shared" si="607"/>
        <v>0</v>
      </c>
      <c r="M6912" s="223">
        <f t="shared" si="607"/>
        <v>0</v>
      </c>
      <c r="N6912" s="223">
        <f t="shared" si="607"/>
        <v>0</v>
      </c>
      <c r="O6912" s="223">
        <f t="shared" si="607"/>
        <v>0</v>
      </c>
      <c r="P6912" s="223">
        <f t="shared" si="607"/>
        <v>0</v>
      </c>
      <c r="Q6912" s="223">
        <f t="shared" si="607"/>
        <v>0</v>
      </c>
      <c r="R6912" s="223">
        <f t="shared" si="607"/>
        <v>0</v>
      </c>
    </row>
    <row r="6913" spans="1:18" hidden="1" outlineLevel="2" x14ac:dyDescent="0.25">
      <c r="A6913" s="222" t="str">
        <f>'Usages mobilité'!A27</f>
        <v>Usage mobilité n°24</v>
      </c>
      <c r="B6913" s="222" t="s">
        <v>41</v>
      </c>
      <c r="C6913" s="222"/>
      <c r="D6913" s="223">
        <f>IF(B$6777&lt;&gt;"",IF(B$6777='Usages mobilité'!BF27,'Usages mobilité'!BD27,0),0)</f>
        <v>0</v>
      </c>
      <c r="E6913" s="223">
        <f t="shared" si="607"/>
        <v>0</v>
      </c>
      <c r="F6913" s="223">
        <f t="shared" si="607"/>
        <v>0</v>
      </c>
      <c r="G6913" s="223">
        <f t="shared" si="607"/>
        <v>0</v>
      </c>
      <c r="H6913" s="223">
        <f t="shared" si="607"/>
        <v>0</v>
      </c>
      <c r="I6913" s="223">
        <f t="shared" si="607"/>
        <v>0</v>
      </c>
      <c r="J6913" s="223">
        <f t="shared" si="607"/>
        <v>0</v>
      </c>
      <c r="K6913" s="223">
        <f t="shared" si="607"/>
        <v>0</v>
      </c>
      <c r="L6913" s="223">
        <f t="shared" si="607"/>
        <v>0</v>
      </c>
      <c r="M6913" s="223">
        <f t="shared" si="607"/>
        <v>0</v>
      </c>
      <c r="N6913" s="223">
        <f t="shared" si="607"/>
        <v>0</v>
      </c>
      <c r="O6913" s="223">
        <f t="shared" si="607"/>
        <v>0</v>
      </c>
      <c r="P6913" s="223">
        <f t="shared" si="607"/>
        <v>0</v>
      </c>
      <c r="Q6913" s="223">
        <f t="shared" si="607"/>
        <v>0</v>
      </c>
      <c r="R6913" s="223">
        <f t="shared" si="607"/>
        <v>0</v>
      </c>
    </row>
    <row r="6914" spans="1:18" hidden="1" outlineLevel="2" x14ac:dyDescent="0.25">
      <c r="A6914" s="222" t="str">
        <f>'Usages mobilité'!A28</f>
        <v>Usage mobilité n°25</v>
      </c>
      <c r="B6914" s="222" t="s">
        <v>41</v>
      </c>
      <c r="C6914" s="222"/>
      <c r="D6914" s="223">
        <f>IF(B$6777&lt;&gt;"",IF(B$6777='Usages mobilité'!BF28,'Usages mobilité'!BD28,0),0)</f>
        <v>0</v>
      </c>
      <c r="E6914" s="223">
        <f t="shared" si="607"/>
        <v>0</v>
      </c>
      <c r="F6914" s="223">
        <f t="shared" si="607"/>
        <v>0</v>
      </c>
      <c r="G6914" s="223">
        <f t="shared" si="607"/>
        <v>0</v>
      </c>
      <c r="H6914" s="223">
        <f t="shared" si="607"/>
        <v>0</v>
      </c>
      <c r="I6914" s="223">
        <f t="shared" si="607"/>
        <v>0</v>
      </c>
      <c r="J6914" s="223">
        <f t="shared" si="607"/>
        <v>0</v>
      </c>
      <c r="K6914" s="223">
        <f t="shared" si="607"/>
        <v>0</v>
      </c>
      <c r="L6914" s="223">
        <f t="shared" si="607"/>
        <v>0</v>
      </c>
      <c r="M6914" s="223">
        <f t="shared" si="607"/>
        <v>0</v>
      </c>
      <c r="N6914" s="223">
        <f t="shared" si="607"/>
        <v>0</v>
      </c>
      <c r="O6914" s="223">
        <f t="shared" si="607"/>
        <v>0</v>
      </c>
      <c r="P6914" s="223">
        <f t="shared" si="607"/>
        <v>0</v>
      </c>
      <c r="Q6914" s="223">
        <f t="shared" si="607"/>
        <v>0</v>
      </c>
      <c r="R6914" s="223">
        <f t="shared" si="607"/>
        <v>0</v>
      </c>
    </row>
    <row r="6915" spans="1:18" hidden="1" outlineLevel="2" x14ac:dyDescent="0.25">
      <c r="A6915" s="222" t="str">
        <f>'Usages mobilité'!A29</f>
        <v>Usage mobilité n°26</v>
      </c>
      <c r="B6915" s="222" t="s">
        <v>41</v>
      </c>
      <c r="C6915" s="222"/>
      <c r="D6915" s="223">
        <f>IF(B$6777&lt;&gt;"",IF(B$6777='Usages mobilité'!BF29,'Usages mobilité'!BD29,0),0)</f>
        <v>0</v>
      </c>
      <c r="E6915" s="223">
        <f t="shared" si="607"/>
        <v>0</v>
      </c>
      <c r="F6915" s="223">
        <f t="shared" si="607"/>
        <v>0</v>
      </c>
      <c r="G6915" s="223">
        <f t="shared" si="607"/>
        <v>0</v>
      </c>
      <c r="H6915" s="223">
        <f t="shared" si="607"/>
        <v>0</v>
      </c>
      <c r="I6915" s="223">
        <f t="shared" si="607"/>
        <v>0</v>
      </c>
      <c r="J6915" s="223">
        <f t="shared" si="607"/>
        <v>0</v>
      </c>
      <c r="K6915" s="223">
        <f t="shared" si="607"/>
        <v>0</v>
      </c>
      <c r="L6915" s="223">
        <f t="shared" si="607"/>
        <v>0</v>
      </c>
      <c r="M6915" s="223">
        <f t="shared" si="607"/>
        <v>0</v>
      </c>
      <c r="N6915" s="223">
        <f t="shared" si="607"/>
        <v>0</v>
      </c>
      <c r="O6915" s="223">
        <f t="shared" si="607"/>
        <v>0</v>
      </c>
      <c r="P6915" s="223">
        <f t="shared" si="607"/>
        <v>0</v>
      </c>
      <c r="Q6915" s="223">
        <f t="shared" si="607"/>
        <v>0</v>
      </c>
      <c r="R6915" s="223">
        <f t="shared" si="607"/>
        <v>0</v>
      </c>
    </row>
    <row r="6916" spans="1:18" hidden="1" outlineLevel="2" x14ac:dyDescent="0.25">
      <c r="A6916" s="222" t="str">
        <f>'Usages mobilité'!A30</f>
        <v>Usage mobilité n°27</v>
      </c>
      <c r="B6916" s="222" t="s">
        <v>41</v>
      </c>
      <c r="C6916" s="222"/>
      <c r="D6916" s="223">
        <f>IF(B$6777&lt;&gt;"",IF(B$6777='Usages mobilité'!BF30,'Usages mobilité'!BD30,0),0)</f>
        <v>0</v>
      </c>
      <c r="E6916" s="223">
        <f t="shared" si="607"/>
        <v>0</v>
      </c>
      <c r="F6916" s="223">
        <f t="shared" si="607"/>
        <v>0</v>
      </c>
      <c r="G6916" s="223">
        <f t="shared" si="607"/>
        <v>0</v>
      </c>
      <c r="H6916" s="223">
        <f t="shared" si="607"/>
        <v>0</v>
      </c>
      <c r="I6916" s="223">
        <f t="shared" si="607"/>
        <v>0</v>
      </c>
      <c r="J6916" s="223">
        <f t="shared" si="607"/>
        <v>0</v>
      </c>
      <c r="K6916" s="223">
        <f t="shared" si="607"/>
        <v>0</v>
      </c>
      <c r="L6916" s="223">
        <f t="shared" si="607"/>
        <v>0</v>
      </c>
      <c r="M6916" s="223">
        <f t="shared" si="607"/>
        <v>0</v>
      </c>
      <c r="N6916" s="223">
        <f t="shared" si="607"/>
        <v>0</v>
      </c>
      <c r="O6916" s="223">
        <f t="shared" si="607"/>
        <v>0</v>
      </c>
      <c r="P6916" s="223">
        <f t="shared" si="607"/>
        <v>0</v>
      </c>
      <c r="Q6916" s="223">
        <f t="shared" si="607"/>
        <v>0</v>
      </c>
      <c r="R6916" s="223">
        <f t="shared" si="607"/>
        <v>0</v>
      </c>
    </row>
    <row r="6917" spans="1:18" hidden="1" outlineLevel="2" x14ac:dyDescent="0.25">
      <c r="A6917" s="222" t="str">
        <f>'Usages mobilité'!A31</f>
        <v>Usage mobilité n°28</v>
      </c>
      <c r="B6917" s="222" t="s">
        <v>41</v>
      </c>
      <c r="C6917" s="222"/>
      <c r="D6917" s="223">
        <f>IF(B$6777&lt;&gt;"",IF(B$6777='Usages mobilité'!BF31,'Usages mobilité'!BD31,0),0)</f>
        <v>0</v>
      </c>
      <c r="E6917" s="223">
        <f t="shared" si="607"/>
        <v>0</v>
      </c>
      <c r="F6917" s="223">
        <f t="shared" si="607"/>
        <v>0</v>
      </c>
      <c r="G6917" s="223">
        <f t="shared" si="607"/>
        <v>0</v>
      </c>
      <c r="H6917" s="223">
        <f t="shared" si="607"/>
        <v>0</v>
      </c>
      <c r="I6917" s="223">
        <f t="shared" si="607"/>
        <v>0</v>
      </c>
      <c r="J6917" s="223">
        <f t="shared" si="607"/>
        <v>0</v>
      </c>
      <c r="K6917" s="223">
        <f t="shared" si="607"/>
        <v>0</v>
      </c>
      <c r="L6917" s="223">
        <f t="shared" si="607"/>
        <v>0</v>
      </c>
      <c r="M6917" s="223">
        <f t="shared" si="607"/>
        <v>0</v>
      </c>
      <c r="N6917" s="223">
        <f t="shared" si="607"/>
        <v>0</v>
      </c>
      <c r="O6917" s="223">
        <f t="shared" si="607"/>
        <v>0</v>
      </c>
      <c r="P6917" s="223">
        <f t="shared" si="607"/>
        <v>0</v>
      </c>
      <c r="Q6917" s="223">
        <f t="shared" si="607"/>
        <v>0</v>
      </c>
      <c r="R6917" s="223">
        <f t="shared" si="607"/>
        <v>0</v>
      </c>
    </row>
    <row r="6918" spans="1:18" hidden="1" outlineLevel="2" x14ac:dyDescent="0.25">
      <c r="A6918" s="222" t="str">
        <f>'Usages mobilité'!A32</f>
        <v>Usage mobilité n°29</v>
      </c>
      <c r="B6918" s="222" t="s">
        <v>41</v>
      </c>
      <c r="C6918" s="222"/>
      <c r="D6918" s="223">
        <f>IF(B$6777&lt;&gt;"",IF(B$6777='Usages mobilité'!BF32,'Usages mobilité'!BD32,0),0)</f>
        <v>0</v>
      </c>
      <c r="E6918" s="223">
        <f t="shared" si="607"/>
        <v>0</v>
      </c>
      <c r="F6918" s="223">
        <f t="shared" si="607"/>
        <v>0</v>
      </c>
      <c r="G6918" s="223">
        <f t="shared" si="607"/>
        <v>0</v>
      </c>
      <c r="H6918" s="223">
        <f t="shared" si="607"/>
        <v>0</v>
      </c>
      <c r="I6918" s="223">
        <f t="shared" si="607"/>
        <v>0</v>
      </c>
      <c r="J6918" s="223">
        <f t="shared" si="607"/>
        <v>0</v>
      </c>
      <c r="K6918" s="223">
        <f t="shared" si="607"/>
        <v>0</v>
      </c>
      <c r="L6918" s="223">
        <f t="shared" si="607"/>
        <v>0</v>
      </c>
      <c r="M6918" s="223">
        <f t="shared" si="607"/>
        <v>0</v>
      </c>
      <c r="N6918" s="223">
        <f t="shared" si="607"/>
        <v>0</v>
      </c>
      <c r="O6918" s="223">
        <f t="shared" si="607"/>
        <v>0</v>
      </c>
      <c r="P6918" s="223">
        <f t="shared" si="607"/>
        <v>0</v>
      </c>
      <c r="Q6918" s="223">
        <f t="shared" si="607"/>
        <v>0</v>
      </c>
      <c r="R6918" s="223">
        <f t="shared" si="607"/>
        <v>0</v>
      </c>
    </row>
    <row r="6919" spans="1:18" hidden="1" outlineLevel="2" x14ac:dyDescent="0.25">
      <c r="A6919" s="222" t="str">
        <f>'Usages mobilité'!A33</f>
        <v>Usage mobilité n°30</v>
      </c>
      <c r="B6919" s="222" t="s">
        <v>41</v>
      </c>
      <c r="C6919" s="222"/>
      <c r="D6919" s="223">
        <f>IF(B$6777&lt;&gt;"",IF(B$6777='Usages mobilité'!BF33,'Usages mobilité'!BD33,0),0)</f>
        <v>0</v>
      </c>
      <c r="E6919" s="223">
        <f t="shared" si="607"/>
        <v>0</v>
      </c>
      <c r="F6919" s="223">
        <f t="shared" si="607"/>
        <v>0</v>
      </c>
      <c r="G6919" s="223">
        <f t="shared" si="607"/>
        <v>0</v>
      </c>
      <c r="H6919" s="223">
        <f t="shared" si="607"/>
        <v>0</v>
      </c>
      <c r="I6919" s="223">
        <f t="shared" si="607"/>
        <v>0</v>
      </c>
      <c r="J6919" s="223">
        <f t="shared" si="607"/>
        <v>0</v>
      </c>
      <c r="K6919" s="223">
        <f t="shared" si="607"/>
        <v>0</v>
      </c>
      <c r="L6919" s="223">
        <f t="shared" si="607"/>
        <v>0</v>
      </c>
      <c r="M6919" s="223">
        <f t="shared" si="607"/>
        <v>0</v>
      </c>
      <c r="N6919" s="223">
        <f t="shared" si="607"/>
        <v>0</v>
      </c>
      <c r="O6919" s="223">
        <f t="shared" si="607"/>
        <v>0</v>
      </c>
      <c r="P6919" s="223">
        <f t="shared" si="607"/>
        <v>0</v>
      </c>
      <c r="Q6919" s="223">
        <f t="shared" si="607"/>
        <v>0</v>
      </c>
      <c r="R6919" s="223">
        <f t="shared" si="607"/>
        <v>0</v>
      </c>
    </row>
    <row r="6920" spans="1:18" hidden="1" outlineLevel="2" x14ac:dyDescent="0.25">
      <c r="A6920" s="222" t="str">
        <f>'Usages mobilité'!A34</f>
        <v>Usage mobilité n°31</v>
      </c>
      <c r="B6920" s="222" t="s">
        <v>41</v>
      </c>
      <c r="C6920" s="222"/>
      <c r="D6920" s="223">
        <f>IF(B$6777&lt;&gt;"",IF(B$6777='Usages mobilité'!BF34,'Usages mobilité'!BD34,0),0)</f>
        <v>0</v>
      </c>
      <c r="E6920" s="223">
        <f t="shared" ref="E6920:R6929" si="608">$D6920</f>
        <v>0</v>
      </c>
      <c r="F6920" s="223">
        <f t="shared" si="608"/>
        <v>0</v>
      </c>
      <c r="G6920" s="223">
        <f t="shared" si="608"/>
        <v>0</v>
      </c>
      <c r="H6920" s="223">
        <f t="shared" si="608"/>
        <v>0</v>
      </c>
      <c r="I6920" s="223">
        <f t="shared" si="608"/>
        <v>0</v>
      </c>
      <c r="J6920" s="223">
        <f t="shared" si="608"/>
        <v>0</v>
      </c>
      <c r="K6920" s="223">
        <f t="shared" si="608"/>
        <v>0</v>
      </c>
      <c r="L6920" s="223">
        <f t="shared" si="608"/>
        <v>0</v>
      </c>
      <c r="M6920" s="223">
        <f t="shared" si="608"/>
        <v>0</v>
      </c>
      <c r="N6920" s="223">
        <f t="shared" si="608"/>
        <v>0</v>
      </c>
      <c r="O6920" s="223">
        <f t="shared" si="608"/>
        <v>0</v>
      </c>
      <c r="P6920" s="223">
        <f t="shared" si="608"/>
        <v>0</v>
      </c>
      <c r="Q6920" s="223">
        <f t="shared" si="608"/>
        <v>0</v>
      </c>
      <c r="R6920" s="223">
        <f t="shared" si="608"/>
        <v>0</v>
      </c>
    </row>
    <row r="6921" spans="1:18" hidden="1" outlineLevel="2" x14ac:dyDescent="0.25">
      <c r="A6921" s="222" t="str">
        <f>'Usages mobilité'!A35</f>
        <v>Usage mobilité n°32</v>
      </c>
      <c r="B6921" s="222" t="s">
        <v>41</v>
      </c>
      <c r="C6921" s="222"/>
      <c r="D6921" s="223">
        <f>IF(B$6777&lt;&gt;"",IF(B$6777='Usages mobilité'!BF35,'Usages mobilité'!BD35,0),0)</f>
        <v>0</v>
      </c>
      <c r="E6921" s="223">
        <f t="shared" si="608"/>
        <v>0</v>
      </c>
      <c r="F6921" s="223">
        <f t="shared" si="608"/>
        <v>0</v>
      </c>
      <c r="G6921" s="223">
        <f t="shared" si="608"/>
        <v>0</v>
      </c>
      <c r="H6921" s="223">
        <f t="shared" si="608"/>
        <v>0</v>
      </c>
      <c r="I6921" s="223">
        <f t="shared" si="608"/>
        <v>0</v>
      </c>
      <c r="J6921" s="223">
        <f t="shared" si="608"/>
        <v>0</v>
      </c>
      <c r="K6921" s="223">
        <f t="shared" si="608"/>
        <v>0</v>
      </c>
      <c r="L6921" s="223">
        <f t="shared" si="608"/>
        <v>0</v>
      </c>
      <c r="M6921" s="223">
        <f t="shared" si="608"/>
        <v>0</v>
      </c>
      <c r="N6921" s="223">
        <f t="shared" si="608"/>
        <v>0</v>
      </c>
      <c r="O6921" s="223">
        <f t="shared" si="608"/>
        <v>0</v>
      </c>
      <c r="P6921" s="223">
        <f t="shared" si="608"/>
        <v>0</v>
      </c>
      <c r="Q6921" s="223">
        <f t="shared" si="608"/>
        <v>0</v>
      </c>
      <c r="R6921" s="223">
        <f t="shared" si="608"/>
        <v>0</v>
      </c>
    </row>
    <row r="6922" spans="1:18" hidden="1" outlineLevel="2" x14ac:dyDescent="0.25">
      <c r="A6922" s="222" t="str">
        <f>'Usages mobilité'!A36</f>
        <v>Usage mobilité n°33</v>
      </c>
      <c r="B6922" s="222" t="s">
        <v>41</v>
      </c>
      <c r="C6922" s="222"/>
      <c r="D6922" s="223">
        <f>IF(B$6777&lt;&gt;"",IF(B$6777='Usages mobilité'!BF36,'Usages mobilité'!BD36,0),0)</f>
        <v>0</v>
      </c>
      <c r="E6922" s="223">
        <f t="shared" si="608"/>
        <v>0</v>
      </c>
      <c r="F6922" s="223">
        <f t="shared" si="608"/>
        <v>0</v>
      </c>
      <c r="G6922" s="223">
        <f t="shared" si="608"/>
        <v>0</v>
      </c>
      <c r="H6922" s="223">
        <f t="shared" si="608"/>
        <v>0</v>
      </c>
      <c r="I6922" s="223">
        <f t="shared" si="608"/>
        <v>0</v>
      </c>
      <c r="J6922" s="223">
        <f t="shared" si="608"/>
        <v>0</v>
      </c>
      <c r="K6922" s="223">
        <f t="shared" si="608"/>
        <v>0</v>
      </c>
      <c r="L6922" s="223">
        <f t="shared" si="608"/>
        <v>0</v>
      </c>
      <c r="M6922" s="223">
        <f t="shared" si="608"/>
        <v>0</v>
      </c>
      <c r="N6922" s="223">
        <f t="shared" si="608"/>
        <v>0</v>
      </c>
      <c r="O6922" s="223">
        <f t="shared" si="608"/>
        <v>0</v>
      </c>
      <c r="P6922" s="223">
        <f t="shared" si="608"/>
        <v>0</v>
      </c>
      <c r="Q6922" s="223">
        <f t="shared" si="608"/>
        <v>0</v>
      </c>
      <c r="R6922" s="223">
        <f t="shared" si="608"/>
        <v>0</v>
      </c>
    </row>
    <row r="6923" spans="1:18" hidden="1" outlineLevel="2" x14ac:dyDescent="0.25">
      <c r="A6923" s="222" t="str">
        <f>'Usages mobilité'!A37</f>
        <v>Usage mobilité n°34</v>
      </c>
      <c r="B6923" s="222" t="s">
        <v>41</v>
      </c>
      <c r="C6923" s="222"/>
      <c r="D6923" s="223">
        <f>IF(B$6777&lt;&gt;"",IF(B$6777='Usages mobilité'!BF37,'Usages mobilité'!BD37,0),0)</f>
        <v>0</v>
      </c>
      <c r="E6923" s="223">
        <f t="shared" si="608"/>
        <v>0</v>
      </c>
      <c r="F6923" s="223">
        <f t="shared" si="608"/>
        <v>0</v>
      </c>
      <c r="G6923" s="223">
        <f t="shared" si="608"/>
        <v>0</v>
      </c>
      <c r="H6923" s="223">
        <f t="shared" si="608"/>
        <v>0</v>
      </c>
      <c r="I6923" s="223">
        <f t="shared" si="608"/>
        <v>0</v>
      </c>
      <c r="J6923" s="223">
        <f t="shared" si="608"/>
        <v>0</v>
      </c>
      <c r="K6923" s="223">
        <f t="shared" si="608"/>
        <v>0</v>
      </c>
      <c r="L6923" s="223">
        <f t="shared" si="608"/>
        <v>0</v>
      </c>
      <c r="M6923" s="223">
        <f t="shared" si="608"/>
        <v>0</v>
      </c>
      <c r="N6923" s="223">
        <f t="shared" si="608"/>
        <v>0</v>
      </c>
      <c r="O6923" s="223">
        <f t="shared" si="608"/>
        <v>0</v>
      </c>
      <c r="P6923" s="223">
        <f t="shared" si="608"/>
        <v>0</v>
      </c>
      <c r="Q6923" s="223">
        <f t="shared" si="608"/>
        <v>0</v>
      </c>
      <c r="R6923" s="223">
        <f t="shared" si="608"/>
        <v>0</v>
      </c>
    </row>
    <row r="6924" spans="1:18" hidden="1" outlineLevel="2" x14ac:dyDescent="0.25">
      <c r="A6924" s="222" t="str">
        <f>'Usages mobilité'!A38</f>
        <v>Usage mobilité n°35</v>
      </c>
      <c r="B6924" s="222" t="s">
        <v>41</v>
      </c>
      <c r="C6924" s="222"/>
      <c r="D6924" s="223">
        <f>IF(B$6777&lt;&gt;"",IF(B$6777='Usages mobilité'!BF38,'Usages mobilité'!BD38,0),0)</f>
        <v>0</v>
      </c>
      <c r="E6924" s="223">
        <f t="shared" si="608"/>
        <v>0</v>
      </c>
      <c r="F6924" s="223">
        <f t="shared" si="608"/>
        <v>0</v>
      </c>
      <c r="G6924" s="223">
        <f t="shared" si="608"/>
        <v>0</v>
      </c>
      <c r="H6924" s="223">
        <f t="shared" si="608"/>
        <v>0</v>
      </c>
      <c r="I6924" s="223">
        <f t="shared" si="608"/>
        <v>0</v>
      </c>
      <c r="J6924" s="223">
        <f t="shared" si="608"/>
        <v>0</v>
      </c>
      <c r="K6924" s="223">
        <f t="shared" si="608"/>
        <v>0</v>
      </c>
      <c r="L6924" s="223">
        <f t="shared" si="608"/>
        <v>0</v>
      </c>
      <c r="M6924" s="223">
        <f t="shared" si="608"/>
        <v>0</v>
      </c>
      <c r="N6924" s="223">
        <f t="shared" si="608"/>
        <v>0</v>
      </c>
      <c r="O6924" s="223">
        <f t="shared" si="608"/>
        <v>0</v>
      </c>
      <c r="P6924" s="223">
        <f t="shared" si="608"/>
        <v>0</v>
      </c>
      <c r="Q6924" s="223">
        <f t="shared" si="608"/>
        <v>0</v>
      </c>
      <c r="R6924" s="223">
        <f t="shared" si="608"/>
        <v>0</v>
      </c>
    </row>
    <row r="6925" spans="1:18" hidden="1" outlineLevel="2" x14ac:dyDescent="0.25">
      <c r="A6925" s="222" t="str">
        <f>'Usages mobilité'!A39</f>
        <v>Usage mobilité n°36</v>
      </c>
      <c r="B6925" s="222" t="s">
        <v>41</v>
      </c>
      <c r="C6925" s="222"/>
      <c r="D6925" s="223">
        <f>IF(B$6777&lt;&gt;"",IF(B$6777='Usages mobilité'!BF39,'Usages mobilité'!BD39,0),0)</f>
        <v>0</v>
      </c>
      <c r="E6925" s="223">
        <f t="shared" si="608"/>
        <v>0</v>
      </c>
      <c r="F6925" s="223">
        <f t="shared" si="608"/>
        <v>0</v>
      </c>
      <c r="G6925" s="223">
        <f t="shared" si="608"/>
        <v>0</v>
      </c>
      <c r="H6925" s="223">
        <f t="shared" si="608"/>
        <v>0</v>
      </c>
      <c r="I6925" s="223">
        <f t="shared" si="608"/>
        <v>0</v>
      </c>
      <c r="J6925" s="223">
        <f t="shared" si="608"/>
        <v>0</v>
      </c>
      <c r="K6925" s="223">
        <f t="shared" si="608"/>
        <v>0</v>
      </c>
      <c r="L6925" s="223">
        <f t="shared" si="608"/>
        <v>0</v>
      </c>
      <c r="M6925" s="223">
        <f t="shared" si="608"/>
        <v>0</v>
      </c>
      <c r="N6925" s="223">
        <f t="shared" si="608"/>
        <v>0</v>
      </c>
      <c r="O6925" s="223">
        <f t="shared" si="608"/>
        <v>0</v>
      </c>
      <c r="P6925" s="223">
        <f t="shared" si="608"/>
        <v>0</v>
      </c>
      <c r="Q6925" s="223">
        <f t="shared" si="608"/>
        <v>0</v>
      </c>
      <c r="R6925" s="223">
        <f t="shared" si="608"/>
        <v>0</v>
      </c>
    </row>
    <row r="6926" spans="1:18" hidden="1" outlineLevel="2" x14ac:dyDescent="0.25">
      <c r="A6926" s="222" t="str">
        <f>'Usages mobilité'!A40</f>
        <v>Usage mobilité n°37</v>
      </c>
      <c r="B6926" s="222" t="s">
        <v>41</v>
      </c>
      <c r="C6926" s="222"/>
      <c r="D6926" s="223">
        <f>IF(B$6777&lt;&gt;"",IF(B$6777='Usages mobilité'!BF40,'Usages mobilité'!BD40,0),0)</f>
        <v>0</v>
      </c>
      <c r="E6926" s="223">
        <f t="shared" si="608"/>
        <v>0</v>
      </c>
      <c r="F6926" s="223">
        <f t="shared" si="608"/>
        <v>0</v>
      </c>
      <c r="G6926" s="223">
        <f t="shared" si="608"/>
        <v>0</v>
      </c>
      <c r="H6926" s="223">
        <f t="shared" si="608"/>
        <v>0</v>
      </c>
      <c r="I6926" s="223">
        <f t="shared" si="608"/>
        <v>0</v>
      </c>
      <c r="J6926" s="223">
        <f t="shared" si="608"/>
        <v>0</v>
      </c>
      <c r="K6926" s="223">
        <f t="shared" si="608"/>
        <v>0</v>
      </c>
      <c r="L6926" s="223">
        <f t="shared" si="608"/>
        <v>0</v>
      </c>
      <c r="M6926" s="223">
        <f t="shared" si="608"/>
        <v>0</v>
      </c>
      <c r="N6926" s="223">
        <f t="shared" si="608"/>
        <v>0</v>
      </c>
      <c r="O6926" s="223">
        <f t="shared" si="608"/>
        <v>0</v>
      </c>
      <c r="P6926" s="223">
        <f t="shared" si="608"/>
        <v>0</v>
      </c>
      <c r="Q6926" s="223">
        <f t="shared" si="608"/>
        <v>0</v>
      </c>
      <c r="R6926" s="223">
        <f t="shared" si="608"/>
        <v>0</v>
      </c>
    </row>
    <row r="6927" spans="1:18" hidden="1" outlineLevel="2" x14ac:dyDescent="0.25">
      <c r="A6927" s="222" t="str">
        <f>'Usages mobilité'!A41</f>
        <v>Usage mobilité n°38</v>
      </c>
      <c r="B6927" s="222" t="s">
        <v>41</v>
      </c>
      <c r="C6927" s="222"/>
      <c r="D6927" s="223">
        <f>IF(B$6777&lt;&gt;"",IF(B$6777='Usages mobilité'!BF41,'Usages mobilité'!BD41,0),0)</f>
        <v>0</v>
      </c>
      <c r="E6927" s="223">
        <f t="shared" si="608"/>
        <v>0</v>
      </c>
      <c r="F6927" s="223">
        <f t="shared" si="608"/>
        <v>0</v>
      </c>
      <c r="G6927" s="223">
        <f t="shared" si="608"/>
        <v>0</v>
      </c>
      <c r="H6927" s="223">
        <f t="shared" si="608"/>
        <v>0</v>
      </c>
      <c r="I6927" s="223">
        <f t="shared" si="608"/>
        <v>0</v>
      </c>
      <c r="J6927" s="223">
        <f t="shared" si="608"/>
        <v>0</v>
      </c>
      <c r="K6927" s="223">
        <f t="shared" si="608"/>
        <v>0</v>
      </c>
      <c r="L6927" s="223">
        <f t="shared" si="608"/>
        <v>0</v>
      </c>
      <c r="M6927" s="223">
        <f t="shared" si="608"/>
        <v>0</v>
      </c>
      <c r="N6927" s="223">
        <f t="shared" si="608"/>
        <v>0</v>
      </c>
      <c r="O6927" s="223">
        <f t="shared" si="608"/>
        <v>0</v>
      </c>
      <c r="P6927" s="223">
        <f t="shared" si="608"/>
        <v>0</v>
      </c>
      <c r="Q6927" s="223">
        <f t="shared" si="608"/>
        <v>0</v>
      </c>
      <c r="R6927" s="223">
        <f t="shared" si="608"/>
        <v>0</v>
      </c>
    </row>
    <row r="6928" spans="1:18" hidden="1" outlineLevel="2" x14ac:dyDescent="0.25">
      <c r="A6928" s="222" t="str">
        <f>'Usages mobilité'!A42</f>
        <v>Usage mobilité n°39</v>
      </c>
      <c r="B6928" s="222" t="s">
        <v>41</v>
      </c>
      <c r="C6928" s="222"/>
      <c r="D6928" s="223">
        <f>IF(B$6777&lt;&gt;"",IF(B$6777='Usages mobilité'!BF42,'Usages mobilité'!BD42,0),0)</f>
        <v>0</v>
      </c>
      <c r="E6928" s="223">
        <f t="shared" si="608"/>
        <v>0</v>
      </c>
      <c r="F6928" s="223">
        <f t="shared" si="608"/>
        <v>0</v>
      </c>
      <c r="G6928" s="223">
        <f t="shared" si="608"/>
        <v>0</v>
      </c>
      <c r="H6928" s="223">
        <f t="shared" si="608"/>
        <v>0</v>
      </c>
      <c r="I6928" s="223">
        <f t="shared" si="608"/>
        <v>0</v>
      </c>
      <c r="J6928" s="223">
        <f t="shared" si="608"/>
        <v>0</v>
      </c>
      <c r="K6928" s="223">
        <f t="shared" si="608"/>
        <v>0</v>
      </c>
      <c r="L6928" s="223">
        <f t="shared" si="608"/>
        <v>0</v>
      </c>
      <c r="M6928" s="223">
        <f t="shared" si="608"/>
        <v>0</v>
      </c>
      <c r="N6928" s="223">
        <f t="shared" si="608"/>
        <v>0</v>
      </c>
      <c r="O6928" s="223">
        <f t="shared" si="608"/>
        <v>0</v>
      </c>
      <c r="P6928" s="223">
        <f t="shared" si="608"/>
        <v>0</v>
      </c>
      <c r="Q6928" s="223">
        <f t="shared" si="608"/>
        <v>0</v>
      </c>
      <c r="R6928" s="223">
        <f t="shared" si="608"/>
        <v>0</v>
      </c>
    </row>
    <row r="6929" spans="1:18" hidden="1" outlineLevel="2" x14ac:dyDescent="0.25">
      <c r="A6929" s="222" t="str">
        <f>'Usages mobilité'!A43</f>
        <v>Usage mobilité n°40</v>
      </c>
      <c r="B6929" s="222" t="s">
        <v>41</v>
      </c>
      <c r="C6929" s="222"/>
      <c r="D6929" s="223">
        <f>IF(B$6777&lt;&gt;"",IF(B$6777='Usages mobilité'!BF43,'Usages mobilité'!BD43,0),0)</f>
        <v>0</v>
      </c>
      <c r="E6929" s="223">
        <f t="shared" si="608"/>
        <v>0</v>
      </c>
      <c r="F6929" s="223">
        <f t="shared" si="608"/>
        <v>0</v>
      </c>
      <c r="G6929" s="223">
        <f t="shared" si="608"/>
        <v>0</v>
      </c>
      <c r="H6929" s="223">
        <f t="shared" si="608"/>
        <v>0</v>
      </c>
      <c r="I6929" s="223">
        <f t="shared" si="608"/>
        <v>0</v>
      </c>
      <c r="J6929" s="223">
        <f t="shared" si="608"/>
        <v>0</v>
      </c>
      <c r="K6929" s="223">
        <f t="shared" si="608"/>
        <v>0</v>
      </c>
      <c r="L6929" s="223">
        <f t="shared" si="608"/>
        <v>0</v>
      </c>
      <c r="M6929" s="223">
        <f t="shared" si="608"/>
        <v>0</v>
      </c>
      <c r="N6929" s="223">
        <f t="shared" si="608"/>
        <v>0</v>
      </c>
      <c r="O6929" s="223">
        <f t="shared" si="608"/>
        <v>0</v>
      </c>
      <c r="P6929" s="223">
        <f t="shared" si="608"/>
        <v>0</v>
      </c>
      <c r="Q6929" s="223">
        <f t="shared" si="608"/>
        <v>0</v>
      </c>
      <c r="R6929" s="223">
        <f t="shared" si="608"/>
        <v>0</v>
      </c>
    </row>
    <row r="6930" spans="1:18" hidden="1" outlineLevel="2" x14ac:dyDescent="0.25">
      <c r="A6930" s="222" t="str">
        <f>'Usages mobilité'!A44</f>
        <v>Usage mobilité n°41</v>
      </c>
      <c r="B6930" s="222" t="s">
        <v>41</v>
      </c>
      <c r="C6930" s="222"/>
      <c r="D6930" s="223">
        <f>IF(B$6777&lt;&gt;"",IF(B$6777='Usages mobilité'!BF44,'Usages mobilité'!BD44,0),0)</f>
        <v>0</v>
      </c>
      <c r="E6930" s="223">
        <f t="shared" ref="E6930:R6939" si="609">$D6930</f>
        <v>0</v>
      </c>
      <c r="F6930" s="223">
        <f t="shared" si="609"/>
        <v>0</v>
      </c>
      <c r="G6930" s="223">
        <f t="shared" si="609"/>
        <v>0</v>
      </c>
      <c r="H6930" s="223">
        <f t="shared" si="609"/>
        <v>0</v>
      </c>
      <c r="I6930" s="223">
        <f t="shared" si="609"/>
        <v>0</v>
      </c>
      <c r="J6930" s="223">
        <f t="shared" si="609"/>
        <v>0</v>
      </c>
      <c r="K6930" s="223">
        <f t="shared" si="609"/>
        <v>0</v>
      </c>
      <c r="L6930" s="223">
        <f t="shared" si="609"/>
        <v>0</v>
      </c>
      <c r="M6930" s="223">
        <f t="shared" si="609"/>
        <v>0</v>
      </c>
      <c r="N6930" s="223">
        <f t="shared" si="609"/>
        <v>0</v>
      </c>
      <c r="O6930" s="223">
        <f t="shared" si="609"/>
        <v>0</v>
      </c>
      <c r="P6930" s="223">
        <f t="shared" si="609"/>
        <v>0</v>
      </c>
      <c r="Q6930" s="223">
        <f t="shared" si="609"/>
        <v>0</v>
      </c>
      <c r="R6930" s="223">
        <f t="shared" si="609"/>
        <v>0</v>
      </c>
    </row>
    <row r="6931" spans="1:18" hidden="1" outlineLevel="2" x14ac:dyDescent="0.25">
      <c r="A6931" s="222" t="str">
        <f>'Usages mobilité'!A45</f>
        <v>Usage mobilité n°42</v>
      </c>
      <c r="B6931" s="222" t="s">
        <v>41</v>
      </c>
      <c r="C6931" s="222"/>
      <c r="D6931" s="223">
        <f>IF(B$6777&lt;&gt;"",IF(B$6777='Usages mobilité'!BF45,'Usages mobilité'!BD45,0),0)</f>
        <v>0</v>
      </c>
      <c r="E6931" s="223">
        <f t="shared" si="609"/>
        <v>0</v>
      </c>
      <c r="F6931" s="223">
        <f t="shared" si="609"/>
        <v>0</v>
      </c>
      <c r="G6931" s="223">
        <f t="shared" si="609"/>
        <v>0</v>
      </c>
      <c r="H6931" s="223">
        <f t="shared" si="609"/>
        <v>0</v>
      </c>
      <c r="I6931" s="223">
        <f t="shared" si="609"/>
        <v>0</v>
      </c>
      <c r="J6931" s="223">
        <f t="shared" si="609"/>
        <v>0</v>
      </c>
      <c r="K6931" s="223">
        <f t="shared" si="609"/>
        <v>0</v>
      </c>
      <c r="L6931" s="223">
        <f t="shared" si="609"/>
        <v>0</v>
      </c>
      <c r="M6931" s="223">
        <f t="shared" si="609"/>
        <v>0</v>
      </c>
      <c r="N6931" s="223">
        <f t="shared" si="609"/>
        <v>0</v>
      </c>
      <c r="O6931" s="223">
        <f t="shared" si="609"/>
        <v>0</v>
      </c>
      <c r="P6931" s="223">
        <f t="shared" si="609"/>
        <v>0</v>
      </c>
      <c r="Q6931" s="223">
        <f t="shared" si="609"/>
        <v>0</v>
      </c>
      <c r="R6931" s="223">
        <f t="shared" si="609"/>
        <v>0</v>
      </c>
    </row>
    <row r="6932" spans="1:18" hidden="1" outlineLevel="2" x14ac:dyDescent="0.25">
      <c r="A6932" s="222" t="str">
        <f>'Usages mobilité'!A46</f>
        <v>Usage mobilité n°43</v>
      </c>
      <c r="B6932" s="222" t="s">
        <v>41</v>
      </c>
      <c r="C6932" s="222"/>
      <c r="D6932" s="223">
        <f>IF(B$6777&lt;&gt;"",IF(B$6777='Usages mobilité'!BF46,'Usages mobilité'!BD46,0),0)</f>
        <v>0</v>
      </c>
      <c r="E6932" s="223">
        <f t="shared" si="609"/>
        <v>0</v>
      </c>
      <c r="F6932" s="223">
        <f t="shared" si="609"/>
        <v>0</v>
      </c>
      <c r="G6932" s="223">
        <f t="shared" si="609"/>
        <v>0</v>
      </c>
      <c r="H6932" s="223">
        <f t="shared" si="609"/>
        <v>0</v>
      </c>
      <c r="I6932" s="223">
        <f t="shared" si="609"/>
        <v>0</v>
      </c>
      <c r="J6932" s="223">
        <f t="shared" si="609"/>
        <v>0</v>
      </c>
      <c r="K6932" s="223">
        <f t="shared" si="609"/>
        <v>0</v>
      </c>
      <c r="L6932" s="223">
        <f t="shared" si="609"/>
        <v>0</v>
      </c>
      <c r="M6932" s="223">
        <f t="shared" si="609"/>
        <v>0</v>
      </c>
      <c r="N6932" s="223">
        <f t="shared" si="609"/>
        <v>0</v>
      </c>
      <c r="O6932" s="223">
        <f t="shared" si="609"/>
        <v>0</v>
      </c>
      <c r="P6932" s="223">
        <f t="shared" si="609"/>
        <v>0</v>
      </c>
      <c r="Q6932" s="223">
        <f t="shared" si="609"/>
        <v>0</v>
      </c>
      <c r="R6932" s="223">
        <f t="shared" si="609"/>
        <v>0</v>
      </c>
    </row>
    <row r="6933" spans="1:18" hidden="1" outlineLevel="2" x14ac:dyDescent="0.25">
      <c r="A6933" s="222" t="str">
        <f>'Usages mobilité'!A47</f>
        <v>Usage mobilité n°44</v>
      </c>
      <c r="B6933" s="222" t="s">
        <v>41</v>
      </c>
      <c r="C6933" s="222"/>
      <c r="D6933" s="223">
        <f>IF(B$6777&lt;&gt;"",IF(B$6777='Usages mobilité'!BF47,'Usages mobilité'!BD47,0),0)</f>
        <v>0</v>
      </c>
      <c r="E6933" s="223">
        <f t="shared" si="609"/>
        <v>0</v>
      </c>
      <c r="F6933" s="223">
        <f t="shared" si="609"/>
        <v>0</v>
      </c>
      <c r="G6933" s="223">
        <f t="shared" si="609"/>
        <v>0</v>
      </c>
      <c r="H6933" s="223">
        <f t="shared" si="609"/>
        <v>0</v>
      </c>
      <c r="I6933" s="223">
        <f t="shared" si="609"/>
        <v>0</v>
      </c>
      <c r="J6933" s="223">
        <f t="shared" si="609"/>
        <v>0</v>
      </c>
      <c r="K6933" s="223">
        <f t="shared" si="609"/>
        <v>0</v>
      </c>
      <c r="L6933" s="223">
        <f t="shared" si="609"/>
        <v>0</v>
      </c>
      <c r="M6933" s="223">
        <f t="shared" si="609"/>
        <v>0</v>
      </c>
      <c r="N6933" s="223">
        <f t="shared" si="609"/>
        <v>0</v>
      </c>
      <c r="O6933" s="223">
        <f t="shared" si="609"/>
        <v>0</v>
      </c>
      <c r="P6933" s="223">
        <f t="shared" si="609"/>
        <v>0</v>
      </c>
      <c r="Q6933" s="223">
        <f t="shared" si="609"/>
        <v>0</v>
      </c>
      <c r="R6933" s="223">
        <f t="shared" si="609"/>
        <v>0</v>
      </c>
    </row>
    <row r="6934" spans="1:18" hidden="1" outlineLevel="2" x14ac:dyDescent="0.25">
      <c r="A6934" s="222" t="str">
        <f>'Usages mobilité'!A48</f>
        <v>Usage mobilité n°45</v>
      </c>
      <c r="B6934" s="222" t="s">
        <v>41</v>
      </c>
      <c r="C6934" s="222"/>
      <c r="D6934" s="223">
        <f>IF(B$6777&lt;&gt;"",IF(B$6777='Usages mobilité'!BF48,'Usages mobilité'!BD48,0),0)</f>
        <v>0</v>
      </c>
      <c r="E6934" s="223">
        <f t="shared" si="609"/>
        <v>0</v>
      </c>
      <c r="F6934" s="223">
        <f t="shared" si="609"/>
        <v>0</v>
      </c>
      <c r="G6934" s="223">
        <f t="shared" si="609"/>
        <v>0</v>
      </c>
      <c r="H6934" s="223">
        <f t="shared" si="609"/>
        <v>0</v>
      </c>
      <c r="I6934" s="223">
        <f t="shared" si="609"/>
        <v>0</v>
      </c>
      <c r="J6934" s="223">
        <f t="shared" si="609"/>
        <v>0</v>
      </c>
      <c r="K6934" s="223">
        <f t="shared" si="609"/>
        <v>0</v>
      </c>
      <c r="L6934" s="223">
        <f t="shared" si="609"/>
        <v>0</v>
      </c>
      <c r="M6934" s="223">
        <f t="shared" si="609"/>
        <v>0</v>
      </c>
      <c r="N6934" s="223">
        <f t="shared" si="609"/>
        <v>0</v>
      </c>
      <c r="O6934" s="223">
        <f t="shared" si="609"/>
        <v>0</v>
      </c>
      <c r="P6934" s="223">
        <f t="shared" si="609"/>
        <v>0</v>
      </c>
      <c r="Q6934" s="223">
        <f t="shared" si="609"/>
        <v>0</v>
      </c>
      <c r="R6934" s="223">
        <f t="shared" si="609"/>
        <v>0</v>
      </c>
    </row>
    <row r="6935" spans="1:18" hidden="1" outlineLevel="2" x14ac:dyDescent="0.25">
      <c r="A6935" s="222" t="str">
        <f>'Usages mobilité'!A49</f>
        <v>Usage mobilité n°46</v>
      </c>
      <c r="B6935" s="222" t="s">
        <v>41</v>
      </c>
      <c r="C6935" s="222"/>
      <c r="D6935" s="223">
        <f>IF(B$6777&lt;&gt;"",IF(B$6777='Usages mobilité'!BF49,'Usages mobilité'!BD49,0),0)</f>
        <v>0</v>
      </c>
      <c r="E6935" s="223">
        <f t="shared" si="609"/>
        <v>0</v>
      </c>
      <c r="F6935" s="223">
        <f t="shared" si="609"/>
        <v>0</v>
      </c>
      <c r="G6935" s="223">
        <f t="shared" si="609"/>
        <v>0</v>
      </c>
      <c r="H6935" s="223">
        <f t="shared" si="609"/>
        <v>0</v>
      </c>
      <c r="I6935" s="223">
        <f t="shared" si="609"/>
        <v>0</v>
      </c>
      <c r="J6935" s="223">
        <f t="shared" si="609"/>
        <v>0</v>
      </c>
      <c r="K6935" s="223">
        <f t="shared" si="609"/>
        <v>0</v>
      </c>
      <c r="L6935" s="223">
        <f t="shared" si="609"/>
        <v>0</v>
      </c>
      <c r="M6935" s="223">
        <f t="shared" si="609"/>
        <v>0</v>
      </c>
      <c r="N6935" s="223">
        <f t="shared" si="609"/>
        <v>0</v>
      </c>
      <c r="O6935" s="223">
        <f t="shared" si="609"/>
        <v>0</v>
      </c>
      <c r="P6935" s="223">
        <f t="shared" si="609"/>
        <v>0</v>
      </c>
      <c r="Q6935" s="223">
        <f t="shared" si="609"/>
        <v>0</v>
      </c>
      <c r="R6935" s="223">
        <f t="shared" si="609"/>
        <v>0</v>
      </c>
    </row>
    <row r="6936" spans="1:18" hidden="1" outlineLevel="2" x14ac:dyDescent="0.25">
      <c r="A6936" s="222" t="str">
        <f>'Usages mobilité'!A50</f>
        <v>Usage mobilité n°47</v>
      </c>
      <c r="B6936" s="222" t="s">
        <v>41</v>
      </c>
      <c r="C6936" s="222"/>
      <c r="D6936" s="223">
        <f>IF(B$6777&lt;&gt;"",IF(B$6777='Usages mobilité'!BF50,'Usages mobilité'!BD50,0),0)</f>
        <v>0</v>
      </c>
      <c r="E6936" s="223">
        <f t="shared" si="609"/>
        <v>0</v>
      </c>
      <c r="F6936" s="223">
        <f t="shared" si="609"/>
        <v>0</v>
      </c>
      <c r="G6936" s="223">
        <f t="shared" si="609"/>
        <v>0</v>
      </c>
      <c r="H6936" s="223">
        <f t="shared" si="609"/>
        <v>0</v>
      </c>
      <c r="I6936" s="223">
        <f t="shared" si="609"/>
        <v>0</v>
      </c>
      <c r="J6936" s="223">
        <f t="shared" si="609"/>
        <v>0</v>
      </c>
      <c r="K6936" s="223">
        <f t="shared" si="609"/>
        <v>0</v>
      </c>
      <c r="L6936" s="223">
        <f t="shared" si="609"/>
        <v>0</v>
      </c>
      <c r="M6936" s="223">
        <f t="shared" si="609"/>
        <v>0</v>
      </c>
      <c r="N6936" s="223">
        <f t="shared" si="609"/>
        <v>0</v>
      </c>
      <c r="O6936" s="223">
        <f t="shared" si="609"/>
        <v>0</v>
      </c>
      <c r="P6936" s="223">
        <f t="shared" si="609"/>
        <v>0</v>
      </c>
      <c r="Q6936" s="223">
        <f t="shared" si="609"/>
        <v>0</v>
      </c>
      <c r="R6936" s="223">
        <f t="shared" si="609"/>
        <v>0</v>
      </c>
    </row>
    <row r="6937" spans="1:18" hidden="1" outlineLevel="2" x14ac:dyDescent="0.25">
      <c r="A6937" s="222" t="str">
        <f>'Usages mobilité'!A51</f>
        <v>Usage mobilité n°48</v>
      </c>
      <c r="B6937" s="222" t="s">
        <v>41</v>
      </c>
      <c r="C6937" s="222"/>
      <c r="D6937" s="223">
        <f>IF(B$6777&lt;&gt;"",IF(B$6777='Usages mobilité'!BF51,'Usages mobilité'!BD51,0),0)</f>
        <v>0</v>
      </c>
      <c r="E6937" s="223">
        <f t="shared" si="609"/>
        <v>0</v>
      </c>
      <c r="F6937" s="223">
        <f t="shared" si="609"/>
        <v>0</v>
      </c>
      <c r="G6937" s="223">
        <f t="shared" si="609"/>
        <v>0</v>
      </c>
      <c r="H6937" s="223">
        <f t="shared" si="609"/>
        <v>0</v>
      </c>
      <c r="I6937" s="223">
        <f t="shared" si="609"/>
        <v>0</v>
      </c>
      <c r="J6937" s="223">
        <f t="shared" si="609"/>
        <v>0</v>
      </c>
      <c r="K6937" s="223">
        <f t="shared" si="609"/>
        <v>0</v>
      </c>
      <c r="L6937" s="223">
        <f t="shared" si="609"/>
        <v>0</v>
      </c>
      <c r="M6937" s="223">
        <f t="shared" si="609"/>
        <v>0</v>
      </c>
      <c r="N6937" s="223">
        <f t="shared" si="609"/>
        <v>0</v>
      </c>
      <c r="O6937" s="223">
        <f t="shared" si="609"/>
        <v>0</v>
      </c>
      <c r="P6937" s="223">
        <f t="shared" si="609"/>
        <v>0</v>
      </c>
      <c r="Q6937" s="223">
        <f t="shared" si="609"/>
        <v>0</v>
      </c>
      <c r="R6937" s="223">
        <f t="shared" si="609"/>
        <v>0</v>
      </c>
    </row>
    <row r="6938" spans="1:18" hidden="1" outlineLevel="2" x14ac:dyDescent="0.25">
      <c r="A6938" s="222" t="str">
        <f>'Usages mobilité'!A52</f>
        <v>Usage mobilité n°49</v>
      </c>
      <c r="B6938" s="222" t="s">
        <v>41</v>
      </c>
      <c r="C6938" s="222"/>
      <c r="D6938" s="223">
        <f>IF(B$6777&lt;&gt;"",IF(B$6777='Usages mobilité'!BF52,'Usages mobilité'!BD52,0),0)</f>
        <v>0</v>
      </c>
      <c r="E6938" s="223">
        <f t="shared" si="609"/>
        <v>0</v>
      </c>
      <c r="F6938" s="223">
        <f t="shared" si="609"/>
        <v>0</v>
      </c>
      <c r="G6938" s="223">
        <f t="shared" si="609"/>
        <v>0</v>
      </c>
      <c r="H6938" s="223">
        <f t="shared" si="609"/>
        <v>0</v>
      </c>
      <c r="I6938" s="223">
        <f t="shared" si="609"/>
        <v>0</v>
      </c>
      <c r="J6938" s="223">
        <f t="shared" si="609"/>
        <v>0</v>
      </c>
      <c r="K6938" s="223">
        <f t="shared" si="609"/>
        <v>0</v>
      </c>
      <c r="L6938" s="223">
        <f t="shared" si="609"/>
        <v>0</v>
      </c>
      <c r="M6938" s="223">
        <f t="shared" si="609"/>
        <v>0</v>
      </c>
      <c r="N6938" s="223">
        <f t="shared" si="609"/>
        <v>0</v>
      </c>
      <c r="O6938" s="223">
        <f t="shared" si="609"/>
        <v>0</v>
      </c>
      <c r="P6938" s="223">
        <f t="shared" si="609"/>
        <v>0</v>
      </c>
      <c r="Q6938" s="223">
        <f t="shared" si="609"/>
        <v>0</v>
      </c>
      <c r="R6938" s="223">
        <f t="shared" si="609"/>
        <v>0</v>
      </c>
    </row>
    <row r="6939" spans="1:18" hidden="1" outlineLevel="2" x14ac:dyDescent="0.25">
      <c r="A6939" s="222" t="str">
        <f>'Usages mobilité'!A53</f>
        <v>Usage mobilité n°50</v>
      </c>
      <c r="B6939" s="222" t="s">
        <v>41</v>
      </c>
      <c r="C6939" s="222"/>
      <c r="D6939" s="223">
        <f>IF(B$6777&lt;&gt;"",IF(B$6777='Usages mobilité'!BF53,'Usages mobilité'!BD53,0),0)</f>
        <v>0</v>
      </c>
      <c r="E6939" s="223">
        <f t="shared" si="609"/>
        <v>0</v>
      </c>
      <c r="F6939" s="223">
        <f t="shared" si="609"/>
        <v>0</v>
      </c>
      <c r="G6939" s="223">
        <f t="shared" si="609"/>
        <v>0</v>
      </c>
      <c r="H6939" s="223">
        <f t="shared" si="609"/>
        <v>0</v>
      </c>
      <c r="I6939" s="223">
        <f t="shared" si="609"/>
        <v>0</v>
      </c>
      <c r="J6939" s="223">
        <f t="shared" si="609"/>
        <v>0</v>
      </c>
      <c r="K6939" s="223">
        <f t="shared" si="609"/>
        <v>0</v>
      </c>
      <c r="L6939" s="223">
        <f t="shared" si="609"/>
        <v>0</v>
      </c>
      <c r="M6939" s="223">
        <f t="shared" si="609"/>
        <v>0</v>
      </c>
      <c r="N6939" s="223">
        <f t="shared" si="609"/>
        <v>0</v>
      </c>
      <c r="O6939" s="223">
        <f t="shared" si="609"/>
        <v>0</v>
      </c>
      <c r="P6939" s="223">
        <f t="shared" si="609"/>
        <v>0</v>
      </c>
      <c r="Q6939" s="223">
        <f t="shared" si="609"/>
        <v>0</v>
      </c>
      <c r="R6939" s="223">
        <f t="shared" si="609"/>
        <v>0</v>
      </c>
    </row>
    <row r="6940" spans="1:18" hidden="1" outlineLevel="1" collapsed="1" x14ac:dyDescent="0.25">
      <c r="A6940" s="222" t="s">
        <v>650</v>
      </c>
      <c r="B6940" s="222"/>
      <c r="C6940" s="222"/>
      <c r="D6940" s="223">
        <f t="shared" ref="D6940:R6940" si="610">SUM(D6890:D6939)</f>
        <v>0</v>
      </c>
      <c r="E6940" s="223">
        <f t="shared" si="610"/>
        <v>0</v>
      </c>
      <c r="F6940" s="223">
        <f t="shared" si="610"/>
        <v>0</v>
      </c>
      <c r="G6940" s="223">
        <f t="shared" si="610"/>
        <v>0</v>
      </c>
      <c r="H6940" s="223">
        <f t="shared" si="610"/>
        <v>0</v>
      </c>
      <c r="I6940" s="223">
        <f t="shared" si="610"/>
        <v>0</v>
      </c>
      <c r="J6940" s="223">
        <f t="shared" si="610"/>
        <v>0</v>
      </c>
      <c r="K6940" s="223">
        <f t="shared" si="610"/>
        <v>0</v>
      </c>
      <c r="L6940" s="223">
        <f t="shared" si="610"/>
        <v>0</v>
      </c>
      <c r="M6940" s="223">
        <f t="shared" si="610"/>
        <v>0</v>
      </c>
      <c r="N6940" s="223">
        <f t="shared" si="610"/>
        <v>0</v>
      </c>
      <c r="O6940" s="223">
        <f t="shared" si="610"/>
        <v>0</v>
      </c>
      <c r="P6940" s="223">
        <f t="shared" si="610"/>
        <v>0</v>
      </c>
      <c r="Q6940" s="223">
        <f t="shared" si="610"/>
        <v>0</v>
      </c>
      <c r="R6940" s="223">
        <f t="shared" si="610"/>
        <v>0</v>
      </c>
    </row>
    <row r="6941" spans="1:18" hidden="1" outlineLevel="2" x14ac:dyDescent="0.25">
      <c r="A6941" s="222" t="str">
        <f>'Usages mobilité'!A4</f>
        <v>Usage mobilité n°1</v>
      </c>
      <c r="B6941" s="222" t="s">
        <v>645</v>
      </c>
      <c r="C6941" s="222"/>
      <c r="D6941" s="223">
        <f>D6890*'Usages mobilité'!$BG4*(1+'Usages mobilité'!$BH4)^(D$6780-$D$6780)/1000</f>
        <v>0</v>
      </c>
      <c r="E6941" s="223">
        <f>E6890*'Usages mobilité'!$BG4*(1+'Usages mobilité'!$BH4)^(E$6780-$D$6780)/1000</f>
        <v>0</v>
      </c>
      <c r="F6941" s="223">
        <f>F6890*'Usages mobilité'!$BG4*(1+'Usages mobilité'!$BH4)^(F$6780-$D$6780)/1000</f>
        <v>0</v>
      </c>
      <c r="G6941" s="223">
        <f>G6890*'Usages mobilité'!$BG4*(1+'Usages mobilité'!$BH4)^(G$6780-$D$6780)/1000</f>
        <v>0</v>
      </c>
      <c r="H6941" s="223">
        <f>H6890*'Usages mobilité'!$BG4*(1+'Usages mobilité'!$BH4)^(H$6780-$D$6780)/1000</f>
        <v>0</v>
      </c>
      <c r="I6941" s="223">
        <f>I6890*'Usages mobilité'!$BG4*(1+'Usages mobilité'!$BH4)^(I$6780-$D$6780)/1000</f>
        <v>0</v>
      </c>
      <c r="J6941" s="223">
        <f>J6890*'Usages mobilité'!$BG4*(1+'Usages mobilité'!$BH4)^(J$6780-$D$6780)/1000</f>
        <v>0</v>
      </c>
      <c r="K6941" s="223">
        <f>K6890*'Usages mobilité'!$BG4*(1+'Usages mobilité'!$BH4)^(K$6780-$D$6780)/1000</f>
        <v>0</v>
      </c>
      <c r="L6941" s="223">
        <f>L6890*'Usages mobilité'!$BG4*(1+'Usages mobilité'!$BH4)^(L$6780-$D$6780)/1000</f>
        <v>0</v>
      </c>
      <c r="M6941" s="223">
        <f>M6890*'Usages mobilité'!$BG4*(1+'Usages mobilité'!$BH4)^(M$6780-$D$6780)/1000</f>
        <v>0</v>
      </c>
      <c r="N6941" s="223">
        <f>N6890*'Usages mobilité'!$BG4*(1+'Usages mobilité'!$BH4)^(N$6780-$D$6780)/1000</f>
        <v>0</v>
      </c>
      <c r="O6941" s="223">
        <f>O6890*'Usages mobilité'!$BG4*(1+'Usages mobilité'!$BH4)^(O$6780-$D$6780)/1000</f>
        <v>0</v>
      </c>
      <c r="P6941" s="223">
        <f>P6890*'Usages mobilité'!$BG4*(1+'Usages mobilité'!$BH4)^(P$6780-$D$6780)/1000</f>
        <v>0</v>
      </c>
      <c r="Q6941" s="223">
        <f>Q6890*'Usages mobilité'!$BG4*(1+'Usages mobilité'!$BH4)^(Q$6780-$D$6780)/1000</f>
        <v>0</v>
      </c>
      <c r="R6941" s="223">
        <f>R6890*'Usages mobilité'!$BG4*(1+'Usages mobilité'!$BH4)^(R$6780-$D$6780)/1000</f>
        <v>0</v>
      </c>
    </row>
    <row r="6942" spans="1:18" hidden="1" outlineLevel="2" x14ac:dyDescent="0.25">
      <c r="A6942" s="222" t="str">
        <f>'Usages mobilité'!A5</f>
        <v>Usage mobilité n°2</v>
      </c>
      <c r="B6942" s="222" t="s">
        <v>645</v>
      </c>
      <c r="C6942" s="222"/>
      <c r="D6942" s="223">
        <f>D6891*'Usages mobilité'!$BG5*(1+'Usages mobilité'!$BH5)^(D$6780-$D$6780)/1000</f>
        <v>0</v>
      </c>
      <c r="E6942" s="223">
        <f>E6891*'Usages mobilité'!$BG5*(1+'Usages mobilité'!$BH5)^(E$6780-$D$6780)/1000</f>
        <v>0</v>
      </c>
      <c r="F6942" s="223">
        <f>F6891*'Usages mobilité'!$BG5*(1+'Usages mobilité'!$BH5)^(F$6780-$D$6780)/1000</f>
        <v>0</v>
      </c>
      <c r="G6942" s="223">
        <f>G6891*'Usages mobilité'!$BG5*(1+'Usages mobilité'!$BH5)^(G$6780-$D$6780)/1000</f>
        <v>0</v>
      </c>
      <c r="H6942" s="223">
        <f>H6891*'Usages mobilité'!$BG5*(1+'Usages mobilité'!$BH5)^(H$6780-$D$6780)/1000</f>
        <v>0</v>
      </c>
      <c r="I6942" s="223">
        <f>I6891*'Usages mobilité'!$BG5*(1+'Usages mobilité'!$BH5)^(I$6780-$D$6780)/1000</f>
        <v>0</v>
      </c>
      <c r="J6942" s="223">
        <f>J6891*'Usages mobilité'!$BG5*(1+'Usages mobilité'!$BH5)^(J$6780-$D$6780)/1000</f>
        <v>0</v>
      </c>
      <c r="K6942" s="223">
        <f>K6891*'Usages mobilité'!$BG5*(1+'Usages mobilité'!$BH5)^(K$6780-$D$6780)/1000</f>
        <v>0</v>
      </c>
      <c r="L6942" s="223">
        <f>L6891*'Usages mobilité'!$BG5*(1+'Usages mobilité'!$BH5)^(L$6780-$D$6780)/1000</f>
        <v>0</v>
      </c>
      <c r="M6942" s="223">
        <f>M6891*'Usages mobilité'!$BG5*(1+'Usages mobilité'!$BH5)^(M$6780-$D$6780)/1000</f>
        <v>0</v>
      </c>
      <c r="N6942" s="223">
        <f>N6891*'Usages mobilité'!$BG5*(1+'Usages mobilité'!$BH5)^(N$6780-$D$6780)/1000</f>
        <v>0</v>
      </c>
      <c r="O6942" s="223">
        <f>O6891*'Usages mobilité'!$BG5*(1+'Usages mobilité'!$BH5)^(O$6780-$D$6780)/1000</f>
        <v>0</v>
      </c>
      <c r="P6942" s="223">
        <f>P6891*'Usages mobilité'!$BG5*(1+'Usages mobilité'!$BH5)^(P$6780-$D$6780)/1000</f>
        <v>0</v>
      </c>
      <c r="Q6942" s="223">
        <f>Q6891*'Usages mobilité'!$BG5*(1+'Usages mobilité'!$BH5)^(Q$6780-$D$6780)/1000</f>
        <v>0</v>
      </c>
      <c r="R6942" s="223">
        <f>R6891*'Usages mobilité'!$BG5*(1+'Usages mobilité'!$BH5)^(R$6780-$D$6780)/1000</f>
        <v>0</v>
      </c>
    </row>
    <row r="6943" spans="1:18" hidden="1" outlineLevel="2" x14ac:dyDescent="0.25">
      <c r="A6943" s="222" t="str">
        <f>'Usages mobilité'!A6</f>
        <v>Usage mobilité n°3</v>
      </c>
      <c r="B6943" s="222" t="s">
        <v>645</v>
      </c>
      <c r="C6943" s="222"/>
      <c r="D6943" s="223">
        <f>D6892*'Usages mobilité'!$BG6*(1+'Usages mobilité'!$BH6)^(D$6780-$D$6780)/1000</f>
        <v>0</v>
      </c>
      <c r="E6943" s="223">
        <f>E6892*'Usages mobilité'!$BG6*(1+'Usages mobilité'!$BH6)^(E$6780-$D$6780)/1000</f>
        <v>0</v>
      </c>
      <c r="F6943" s="223">
        <f>F6892*'Usages mobilité'!$BG6*(1+'Usages mobilité'!$BH6)^(F$6780-$D$6780)/1000</f>
        <v>0</v>
      </c>
      <c r="G6943" s="223">
        <f>G6892*'Usages mobilité'!$BG6*(1+'Usages mobilité'!$BH6)^(G$6780-$D$6780)/1000</f>
        <v>0</v>
      </c>
      <c r="H6943" s="223">
        <f>H6892*'Usages mobilité'!$BG6*(1+'Usages mobilité'!$BH6)^(H$6780-$D$6780)/1000</f>
        <v>0</v>
      </c>
      <c r="I6943" s="223">
        <f>I6892*'Usages mobilité'!$BG6*(1+'Usages mobilité'!$BH6)^(I$6780-$D$6780)/1000</f>
        <v>0</v>
      </c>
      <c r="J6943" s="223">
        <f>J6892*'Usages mobilité'!$BG6*(1+'Usages mobilité'!$BH6)^(J$6780-$D$6780)/1000</f>
        <v>0</v>
      </c>
      <c r="K6943" s="223">
        <f>K6892*'Usages mobilité'!$BG6*(1+'Usages mobilité'!$BH6)^(K$6780-$D$6780)/1000</f>
        <v>0</v>
      </c>
      <c r="L6943" s="223">
        <f>L6892*'Usages mobilité'!$BG6*(1+'Usages mobilité'!$BH6)^(L$6780-$D$6780)/1000</f>
        <v>0</v>
      </c>
      <c r="M6943" s="223">
        <f>M6892*'Usages mobilité'!$BG6*(1+'Usages mobilité'!$BH6)^(M$6780-$D$6780)/1000</f>
        <v>0</v>
      </c>
      <c r="N6943" s="223">
        <f>N6892*'Usages mobilité'!$BG6*(1+'Usages mobilité'!$BH6)^(N$6780-$D$6780)/1000</f>
        <v>0</v>
      </c>
      <c r="O6943" s="223">
        <f>O6892*'Usages mobilité'!$BG6*(1+'Usages mobilité'!$BH6)^(O$6780-$D$6780)/1000</f>
        <v>0</v>
      </c>
      <c r="P6943" s="223">
        <f>P6892*'Usages mobilité'!$BG6*(1+'Usages mobilité'!$BH6)^(P$6780-$D$6780)/1000</f>
        <v>0</v>
      </c>
      <c r="Q6943" s="223">
        <f>Q6892*'Usages mobilité'!$BG6*(1+'Usages mobilité'!$BH6)^(Q$6780-$D$6780)/1000</f>
        <v>0</v>
      </c>
      <c r="R6943" s="223">
        <f>R6892*'Usages mobilité'!$BG6*(1+'Usages mobilité'!$BH6)^(R$6780-$D$6780)/1000</f>
        <v>0</v>
      </c>
    </row>
    <row r="6944" spans="1:18" hidden="1" outlineLevel="2" x14ac:dyDescent="0.25">
      <c r="A6944" s="222" t="str">
        <f>'Usages mobilité'!A7</f>
        <v>Usage mobilité n°4</v>
      </c>
      <c r="B6944" s="222" t="s">
        <v>645</v>
      </c>
      <c r="C6944" s="222"/>
      <c r="D6944" s="223">
        <f>D6893*'Usages mobilité'!$BG7*(1+'Usages mobilité'!$BH7)^(D$6780-$D$6780)/1000</f>
        <v>0</v>
      </c>
      <c r="E6944" s="223">
        <f>E6893*'Usages mobilité'!$BG7*(1+'Usages mobilité'!$BH7)^(E$6780-$D$6780)/1000</f>
        <v>0</v>
      </c>
      <c r="F6944" s="223">
        <f>F6893*'Usages mobilité'!$BG7*(1+'Usages mobilité'!$BH7)^(F$6780-$D$6780)/1000</f>
        <v>0</v>
      </c>
      <c r="G6944" s="223">
        <f>G6893*'Usages mobilité'!$BG7*(1+'Usages mobilité'!$BH7)^(G$6780-$D$6780)/1000</f>
        <v>0</v>
      </c>
      <c r="H6944" s="223">
        <f>H6893*'Usages mobilité'!$BG7*(1+'Usages mobilité'!$BH7)^(H$6780-$D$6780)/1000</f>
        <v>0</v>
      </c>
      <c r="I6944" s="223">
        <f>I6893*'Usages mobilité'!$BG7*(1+'Usages mobilité'!$BH7)^(I$6780-$D$6780)/1000</f>
        <v>0</v>
      </c>
      <c r="J6944" s="223">
        <f>J6893*'Usages mobilité'!$BG7*(1+'Usages mobilité'!$BH7)^(J$6780-$D$6780)/1000</f>
        <v>0</v>
      </c>
      <c r="K6944" s="223">
        <f>K6893*'Usages mobilité'!$BG7*(1+'Usages mobilité'!$BH7)^(K$6780-$D$6780)/1000</f>
        <v>0</v>
      </c>
      <c r="L6944" s="223">
        <f>L6893*'Usages mobilité'!$BG7*(1+'Usages mobilité'!$BH7)^(L$6780-$D$6780)/1000</f>
        <v>0</v>
      </c>
      <c r="M6944" s="223">
        <f>M6893*'Usages mobilité'!$BG7*(1+'Usages mobilité'!$BH7)^(M$6780-$D$6780)/1000</f>
        <v>0</v>
      </c>
      <c r="N6944" s="223">
        <f>N6893*'Usages mobilité'!$BG7*(1+'Usages mobilité'!$BH7)^(N$6780-$D$6780)/1000</f>
        <v>0</v>
      </c>
      <c r="O6944" s="223">
        <f>O6893*'Usages mobilité'!$BG7*(1+'Usages mobilité'!$BH7)^(O$6780-$D$6780)/1000</f>
        <v>0</v>
      </c>
      <c r="P6944" s="223">
        <f>P6893*'Usages mobilité'!$BG7*(1+'Usages mobilité'!$BH7)^(P$6780-$D$6780)/1000</f>
        <v>0</v>
      </c>
      <c r="Q6944" s="223">
        <f>Q6893*'Usages mobilité'!$BG7*(1+'Usages mobilité'!$BH7)^(Q$6780-$D$6780)/1000</f>
        <v>0</v>
      </c>
      <c r="R6944" s="223">
        <f>R6893*'Usages mobilité'!$BG7*(1+'Usages mobilité'!$BH7)^(R$6780-$D$6780)/1000</f>
        <v>0</v>
      </c>
    </row>
    <row r="6945" spans="1:18" hidden="1" outlineLevel="2" x14ac:dyDescent="0.25">
      <c r="A6945" s="222" t="str">
        <f>'Usages mobilité'!A8</f>
        <v>Usage mobilité n°5</v>
      </c>
      <c r="B6945" s="222" t="s">
        <v>645</v>
      </c>
      <c r="C6945" s="222"/>
      <c r="D6945" s="223">
        <f>D6894*'Usages mobilité'!$BG8*(1+'Usages mobilité'!$BH8)^(D$6780-$D$6780)/1000</f>
        <v>0</v>
      </c>
      <c r="E6945" s="223">
        <f>E6894*'Usages mobilité'!$BG8*(1+'Usages mobilité'!$BH8)^(E$6780-$D$6780)/1000</f>
        <v>0</v>
      </c>
      <c r="F6945" s="223">
        <f>F6894*'Usages mobilité'!$BG8*(1+'Usages mobilité'!$BH8)^(F$6780-$D$6780)/1000</f>
        <v>0</v>
      </c>
      <c r="G6945" s="223">
        <f>G6894*'Usages mobilité'!$BG8*(1+'Usages mobilité'!$BH8)^(G$6780-$D$6780)/1000</f>
        <v>0</v>
      </c>
      <c r="H6945" s="223">
        <f>H6894*'Usages mobilité'!$BG8*(1+'Usages mobilité'!$BH8)^(H$6780-$D$6780)/1000</f>
        <v>0</v>
      </c>
      <c r="I6945" s="223">
        <f>I6894*'Usages mobilité'!$BG8*(1+'Usages mobilité'!$BH8)^(I$6780-$D$6780)/1000</f>
        <v>0</v>
      </c>
      <c r="J6945" s="223">
        <f>J6894*'Usages mobilité'!$BG8*(1+'Usages mobilité'!$BH8)^(J$6780-$D$6780)/1000</f>
        <v>0</v>
      </c>
      <c r="K6945" s="223">
        <f>K6894*'Usages mobilité'!$BG8*(1+'Usages mobilité'!$BH8)^(K$6780-$D$6780)/1000</f>
        <v>0</v>
      </c>
      <c r="L6945" s="223">
        <f>L6894*'Usages mobilité'!$BG8*(1+'Usages mobilité'!$BH8)^(L$6780-$D$6780)/1000</f>
        <v>0</v>
      </c>
      <c r="M6945" s="223">
        <f>M6894*'Usages mobilité'!$BG8*(1+'Usages mobilité'!$BH8)^(M$6780-$D$6780)/1000</f>
        <v>0</v>
      </c>
      <c r="N6945" s="223">
        <f>N6894*'Usages mobilité'!$BG8*(1+'Usages mobilité'!$BH8)^(N$6780-$D$6780)/1000</f>
        <v>0</v>
      </c>
      <c r="O6945" s="223">
        <f>O6894*'Usages mobilité'!$BG8*(1+'Usages mobilité'!$BH8)^(O$6780-$D$6780)/1000</f>
        <v>0</v>
      </c>
      <c r="P6945" s="223">
        <f>P6894*'Usages mobilité'!$BG8*(1+'Usages mobilité'!$BH8)^(P$6780-$D$6780)/1000</f>
        <v>0</v>
      </c>
      <c r="Q6945" s="223">
        <f>Q6894*'Usages mobilité'!$BG8*(1+'Usages mobilité'!$BH8)^(Q$6780-$D$6780)/1000</f>
        <v>0</v>
      </c>
      <c r="R6945" s="223">
        <f>R6894*'Usages mobilité'!$BG8*(1+'Usages mobilité'!$BH8)^(R$6780-$D$6780)/1000</f>
        <v>0</v>
      </c>
    </row>
    <row r="6946" spans="1:18" hidden="1" outlineLevel="2" x14ac:dyDescent="0.25">
      <c r="A6946" s="222" t="str">
        <f>'Usages mobilité'!A9</f>
        <v>Usage mobilité n°6</v>
      </c>
      <c r="B6946" s="222" t="s">
        <v>645</v>
      </c>
      <c r="C6946" s="222"/>
      <c r="D6946" s="223">
        <f>D6895*'Usages mobilité'!$BG9*(1+'Usages mobilité'!$BH9)^(D$6780-$D$6780)/1000</f>
        <v>0</v>
      </c>
      <c r="E6946" s="223">
        <f>E6895*'Usages mobilité'!$BG9*(1+'Usages mobilité'!$BH9)^(E$6780-$D$6780)/1000</f>
        <v>0</v>
      </c>
      <c r="F6946" s="223">
        <f>F6895*'Usages mobilité'!$BG9*(1+'Usages mobilité'!$BH9)^(F$6780-$D$6780)/1000</f>
        <v>0</v>
      </c>
      <c r="G6946" s="223">
        <f>G6895*'Usages mobilité'!$BG9*(1+'Usages mobilité'!$BH9)^(G$6780-$D$6780)/1000</f>
        <v>0</v>
      </c>
      <c r="H6946" s="223">
        <f>H6895*'Usages mobilité'!$BG9*(1+'Usages mobilité'!$BH9)^(H$6780-$D$6780)/1000</f>
        <v>0</v>
      </c>
      <c r="I6946" s="223">
        <f>I6895*'Usages mobilité'!$BG9*(1+'Usages mobilité'!$BH9)^(I$6780-$D$6780)/1000</f>
        <v>0</v>
      </c>
      <c r="J6946" s="223">
        <f>J6895*'Usages mobilité'!$BG9*(1+'Usages mobilité'!$BH9)^(J$6780-$D$6780)/1000</f>
        <v>0</v>
      </c>
      <c r="K6946" s="223">
        <f>K6895*'Usages mobilité'!$BG9*(1+'Usages mobilité'!$BH9)^(K$6780-$D$6780)/1000</f>
        <v>0</v>
      </c>
      <c r="L6946" s="223">
        <f>L6895*'Usages mobilité'!$BG9*(1+'Usages mobilité'!$BH9)^(L$6780-$D$6780)/1000</f>
        <v>0</v>
      </c>
      <c r="M6946" s="223">
        <f>M6895*'Usages mobilité'!$BG9*(1+'Usages mobilité'!$BH9)^(M$6780-$D$6780)/1000</f>
        <v>0</v>
      </c>
      <c r="N6946" s="223">
        <f>N6895*'Usages mobilité'!$BG9*(1+'Usages mobilité'!$BH9)^(N$6780-$D$6780)/1000</f>
        <v>0</v>
      </c>
      <c r="O6946" s="223">
        <f>O6895*'Usages mobilité'!$BG9*(1+'Usages mobilité'!$BH9)^(O$6780-$D$6780)/1000</f>
        <v>0</v>
      </c>
      <c r="P6946" s="223">
        <f>P6895*'Usages mobilité'!$BG9*(1+'Usages mobilité'!$BH9)^(P$6780-$D$6780)/1000</f>
        <v>0</v>
      </c>
      <c r="Q6946" s="223">
        <f>Q6895*'Usages mobilité'!$BG9*(1+'Usages mobilité'!$BH9)^(Q$6780-$D$6780)/1000</f>
        <v>0</v>
      </c>
      <c r="R6946" s="223">
        <f>R6895*'Usages mobilité'!$BG9*(1+'Usages mobilité'!$BH9)^(R$6780-$D$6780)/1000</f>
        <v>0</v>
      </c>
    </row>
    <row r="6947" spans="1:18" hidden="1" outlineLevel="2" x14ac:dyDescent="0.25">
      <c r="A6947" s="222" t="str">
        <f>'Usages mobilité'!A10</f>
        <v>Usage mobilité n°7</v>
      </c>
      <c r="B6947" s="222" t="s">
        <v>645</v>
      </c>
      <c r="C6947" s="222"/>
      <c r="D6947" s="223">
        <f>D6896*'Usages mobilité'!$BG10*(1+'Usages mobilité'!$BH10)^(D$6780-$D$6780)/1000</f>
        <v>0</v>
      </c>
      <c r="E6947" s="223">
        <f>E6896*'Usages mobilité'!$BG10*(1+'Usages mobilité'!$BH10)^(E$6780-$D$6780)/1000</f>
        <v>0</v>
      </c>
      <c r="F6947" s="223">
        <f>F6896*'Usages mobilité'!$BG10*(1+'Usages mobilité'!$BH10)^(F$6780-$D$6780)/1000</f>
        <v>0</v>
      </c>
      <c r="G6947" s="223">
        <f>G6896*'Usages mobilité'!$BG10*(1+'Usages mobilité'!$BH10)^(G$6780-$D$6780)/1000</f>
        <v>0</v>
      </c>
      <c r="H6947" s="223">
        <f>H6896*'Usages mobilité'!$BG10*(1+'Usages mobilité'!$BH10)^(H$6780-$D$6780)/1000</f>
        <v>0</v>
      </c>
      <c r="I6947" s="223">
        <f>I6896*'Usages mobilité'!$BG10*(1+'Usages mobilité'!$BH10)^(I$6780-$D$6780)/1000</f>
        <v>0</v>
      </c>
      <c r="J6947" s="223">
        <f>J6896*'Usages mobilité'!$BG10*(1+'Usages mobilité'!$BH10)^(J$6780-$D$6780)/1000</f>
        <v>0</v>
      </c>
      <c r="K6947" s="223">
        <f>K6896*'Usages mobilité'!$BG10*(1+'Usages mobilité'!$BH10)^(K$6780-$D$6780)/1000</f>
        <v>0</v>
      </c>
      <c r="L6947" s="223">
        <f>L6896*'Usages mobilité'!$BG10*(1+'Usages mobilité'!$BH10)^(L$6780-$D$6780)/1000</f>
        <v>0</v>
      </c>
      <c r="M6947" s="223">
        <f>M6896*'Usages mobilité'!$BG10*(1+'Usages mobilité'!$BH10)^(M$6780-$D$6780)/1000</f>
        <v>0</v>
      </c>
      <c r="N6947" s="223">
        <f>N6896*'Usages mobilité'!$BG10*(1+'Usages mobilité'!$BH10)^(N$6780-$D$6780)/1000</f>
        <v>0</v>
      </c>
      <c r="O6947" s="223">
        <f>O6896*'Usages mobilité'!$BG10*(1+'Usages mobilité'!$BH10)^(O$6780-$D$6780)/1000</f>
        <v>0</v>
      </c>
      <c r="P6947" s="223">
        <f>P6896*'Usages mobilité'!$BG10*(1+'Usages mobilité'!$BH10)^(P$6780-$D$6780)/1000</f>
        <v>0</v>
      </c>
      <c r="Q6947" s="223">
        <f>Q6896*'Usages mobilité'!$BG10*(1+'Usages mobilité'!$BH10)^(Q$6780-$D$6780)/1000</f>
        <v>0</v>
      </c>
      <c r="R6947" s="223">
        <f>R6896*'Usages mobilité'!$BG10*(1+'Usages mobilité'!$BH10)^(R$6780-$D$6780)/1000</f>
        <v>0</v>
      </c>
    </row>
    <row r="6948" spans="1:18" hidden="1" outlineLevel="2" x14ac:dyDescent="0.25">
      <c r="A6948" s="222" t="str">
        <f>'Usages mobilité'!A11</f>
        <v>Usage mobilité n°8</v>
      </c>
      <c r="B6948" s="222" t="s">
        <v>645</v>
      </c>
      <c r="C6948" s="222"/>
      <c r="D6948" s="223">
        <f>D6897*'Usages mobilité'!$BG11*(1+'Usages mobilité'!$BH11)^(D$6780-$D$6780)/1000</f>
        <v>0</v>
      </c>
      <c r="E6948" s="223">
        <f>E6897*'Usages mobilité'!$BG11*(1+'Usages mobilité'!$BH11)^(E$6780-$D$6780)/1000</f>
        <v>0</v>
      </c>
      <c r="F6948" s="223">
        <f>F6897*'Usages mobilité'!$BG11*(1+'Usages mobilité'!$BH11)^(F$6780-$D$6780)/1000</f>
        <v>0</v>
      </c>
      <c r="G6948" s="223">
        <f>G6897*'Usages mobilité'!$BG11*(1+'Usages mobilité'!$BH11)^(G$6780-$D$6780)/1000</f>
        <v>0</v>
      </c>
      <c r="H6948" s="223">
        <f>H6897*'Usages mobilité'!$BG11*(1+'Usages mobilité'!$BH11)^(H$6780-$D$6780)/1000</f>
        <v>0</v>
      </c>
      <c r="I6948" s="223">
        <f>I6897*'Usages mobilité'!$BG11*(1+'Usages mobilité'!$BH11)^(I$6780-$D$6780)/1000</f>
        <v>0</v>
      </c>
      <c r="J6948" s="223">
        <f>J6897*'Usages mobilité'!$BG11*(1+'Usages mobilité'!$BH11)^(J$6780-$D$6780)/1000</f>
        <v>0</v>
      </c>
      <c r="K6948" s="223">
        <f>K6897*'Usages mobilité'!$BG11*(1+'Usages mobilité'!$BH11)^(K$6780-$D$6780)/1000</f>
        <v>0</v>
      </c>
      <c r="L6948" s="223">
        <f>L6897*'Usages mobilité'!$BG11*(1+'Usages mobilité'!$BH11)^(L$6780-$D$6780)/1000</f>
        <v>0</v>
      </c>
      <c r="M6948" s="223">
        <f>M6897*'Usages mobilité'!$BG11*(1+'Usages mobilité'!$BH11)^(M$6780-$D$6780)/1000</f>
        <v>0</v>
      </c>
      <c r="N6948" s="223">
        <f>N6897*'Usages mobilité'!$BG11*(1+'Usages mobilité'!$BH11)^(N$6780-$D$6780)/1000</f>
        <v>0</v>
      </c>
      <c r="O6948" s="223">
        <f>O6897*'Usages mobilité'!$BG11*(1+'Usages mobilité'!$BH11)^(O$6780-$D$6780)/1000</f>
        <v>0</v>
      </c>
      <c r="P6948" s="223">
        <f>P6897*'Usages mobilité'!$BG11*(1+'Usages mobilité'!$BH11)^(P$6780-$D$6780)/1000</f>
        <v>0</v>
      </c>
      <c r="Q6948" s="223">
        <f>Q6897*'Usages mobilité'!$BG11*(1+'Usages mobilité'!$BH11)^(Q$6780-$D$6780)/1000</f>
        <v>0</v>
      </c>
      <c r="R6948" s="223">
        <f>R6897*'Usages mobilité'!$BG11*(1+'Usages mobilité'!$BH11)^(R$6780-$D$6780)/1000</f>
        <v>0</v>
      </c>
    </row>
    <row r="6949" spans="1:18" hidden="1" outlineLevel="2" x14ac:dyDescent="0.25">
      <c r="A6949" s="222" t="str">
        <f>'Usages mobilité'!A12</f>
        <v>Usage mobilité n°9</v>
      </c>
      <c r="B6949" s="222" t="s">
        <v>645</v>
      </c>
      <c r="C6949" s="222"/>
      <c r="D6949" s="223">
        <f>D6898*'Usages mobilité'!$BG12*(1+'Usages mobilité'!$BH12)^(D$6780-$D$6780)/1000</f>
        <v>0</v>
      </c>
      <c r="E6949" s="223">
        <f>E6898*'Usages mobilité'!$BG12*(1+'Usages mobilité'!$BH12)^(E$6780-$D$6780)/1000</f>
        <v>0</v>
      </c>
      <c r="F6949" s="223">
        <f>F6898*'Usages mobilité'!$BG12*(1+'Usages mobilité'!$BH12)^(F$6780-$D$6780)/1000</f>
        <v>0</v>
      </c>
      <c r="G6949" s="223">
        <f>G6898*'Usages mobilité'!$BG12*(1+'Usages mobilité'!$BH12)^(G$6780-$D$6780)/1000</f>
        <v>0</v>
      </c>
      <c r="H6949" s="223">
        <f>H6898*'Usages mobilité'!$BG12*(1+'Usages mobilité'!$BH12)^(H$6780-$D$6780)/1000</f>
        <v>0</v>
      </c>
      <c r="I6949" s="223">
        <f>I6898*'Usages mobilité'!$BG12*(1+'Usages mobilité'!$BH12)^(I$6780-$D$6780)/1000</f>
        <v>0</v>
      </c>
      <c r="J6949" s="223">
        <f>J6898*'Usages mobilité'!$BG12*(1+'Usages mobilité'!$BH12)^(J$6780-$D$6780)/1000</f>
        <v>0</v>
      </c>
      <c r="K6949" s="223">
        <f>K6898*'Usages mobilité'!$BG12*(1+'Usages mobilité'!$BH12)^(K$6780-$D$6780)/1000</f>
        <v>0</v>
      </c>
      <c r="L6949" s="223">
        <f>L6898*'Usages mobilité'!$BG12*(1+'Usages mobilité'!$BH12)^(L$6780-$D$6780)/1000</f>
        <v>0</v>
      </c>
      <c r="M6949" s="223">
        <f>M6898*'Usages mobilité'!$BG12*(1+'Usages mobilité'!$BH12)^(M$6780-$D$6780)/1000</f>
        <v>0</v>
      </c>
      <c r="N6949" s="223">
        <f>N6898*'Usages mobilité'!$BG12*(1+'Usages mobilité'!$BH12)^(N$6780-$D$6780)/1000</f>
        <v>0</v>
      </c>
      <c r="O6949" s="223">
        <f>O6898*'Usages mobilité'!$BG12*(1+'Usages mobilité'!$BH12)^(O$6780-$D$6780)/1000</f>
        <v>0</v>
      </c>
      <c r="P6949" s="223">
        <f>P6898*'Usages mobilité'!$BG12*(1+'Usages mobilité'!$BH12)^(P$6780-$D$6780)/1000</f>
        <v>0</v>
      </c>
      <c r="Q6949" s="223">
        <f>Q6898*'Usages mobilité'!$BG12*(1+'Usages mobilité'!$BH12)^(Q$6780-$D$6780)/1000</f>
        <v>0</v>
      </c>
      <c r="R6949" s="223">
        <f>R6898*'Usages mobilité'!$BG12*(1+'Usages mobilité'!$BH12)^(R$6780-$D$6780)/1000</f>
        <v>0</v>
      </c>
    </row>
    <row r="6950" spans="1:18" hidden="1" outlineLevel="2" x14ac:dyDescent="0.25">
      <c r="A6950" s="222" t="str">
        <f>'Usages mobilité'!A13</f>
        <v>Usage mobilité n°10</v>
      </c>
      <c r="B6950" s="222" t="s">
        <v>645</v>
      </c>
      <c r="C6950" s="222"/>
      <c r="D6950" s="223">
        <f>D6899*'Usages mobilité'!$BG13*(1+'Usages mobilité'!$BH13)^(D$6780-$D$6780)/1000</f>
        <v>0</v>
      </c>
      <c r="E6950" s="223">
        <f>E6899*'Usages mobilité'!$BG13*(1+'Usages mobilité'!$BH13)^(E$6780-$D$6780)/1000</f>
        <v>0</v>
      </c>
      <c r="F6950" s="223">
        <f>F6899*'Usages mobilité'!$BG13*(1+'Usages mobilité'!$BH13)^(F$6780-$D$6780)/1000</f>
        <v>0</v>
      </c>
      <c r="G6950" s="223">
        <f>G6899*'Usages mobilité'!$BG13*(1+'Usages mobilité'!$BH13)^(G$6780-$D$6780)/1000</f>
        <v>0</v>
      </c>
      <c r="H6950" s="223">
        <f>H6899*'Usages mobilité'!$BG13*(1+'Usages mobilité'!$BH13)^(H$6780-$D$6780)/1000</f>
        <v>0</v>
      </c>
      <c r="I6950" s="223">
        <f>I6899*'Usages mobilité'!$BG13*(1+'Usages mobilité'!$BH13)^(I$6780-$D$6780)/1000</f>
        <v>0</v>
      </c>
      <c r="J6950" s="223">
        <f>J6899*'Usages mobilité'!$BG13*(1+'Usages mobilité'!$BH13)^(J$6780-$D$6780)/1000</f>
        <v>0</v>
      </c>
      <c r="K6950" s="223">
        <f>K6899*'Usages mobilité'!$BG13*(1+'Usages mobilité'!$BH13)^(K$6780-$D$6780)/1000</f>
        <v>0</v>
      </c>
      <c r="L6950" s="223">
        <f>L6899*'Usages mobilité'!$BG13*(1+'Usages mobilité'!$BH13)^(L$6780-$D$6780)/1000</f>
        <v>0</v>
      </c>
      <c r="M6950" s="223">
        <f>M6899*'Usages mobilité'!$BG13*(1+'Usages mobilité'!$BH13)^(M$6780-$D$6780)/1000</f>
        <v>0</v>
      </c>
      <c r="N6950" s="223">
        <f>N6899*'Usages mobilité'!$BG13*(1+'Usages mobilité'!$BH13)^(N$6780-$D$6780)/1000</f>
        <v>0</v>
      </c>
      <c r="O6950" s="223">
        <f>O6899*'Usages mobilité'!$BG13*(1+'Usages mobilité'!$BH13)^(O$6780-$D$6780)/1000</f>
        <v>0</v>
      </c>
      <c r="P6950" s="223">
        <f>P6899*'Usages mobilité'!$BG13*(1+'Usages mobilité'!$BH13)^(P$6780-$D$6780)/1000</f>
        <v>0</v>
      </c>
      <c r="Q6950" s="223">
        <f>Q6899*'Usages mobilité'!$BG13*(1+'Usages mobilité'!$BH13)^(Q$6780-$D$6780)/1000</f>
        <v>0</v>
      </c>
      <c r="R6950" s="223">
        <f>R6899*'Usages mobilité'!$BG13*(1+'Usages mobilité'!$BH13)^(R$6780-$D$6780)/1000</f>
        <v>0</v>
      </c>
    </row>
    <row r="6951" spans="1:18" hidden="1" outlineLevel="2" x14ac:dyDescent="0.25">
      <c r="A6951" s="222" t="str">
        <f>'Usages mobilité'!A14</f>
        <v>Usage mobilité n°11</v>
      </c>
      <c r="B6951" s="222" t="s">
        <v>645</v>
      </c>
      <c r="C6951" s="222"/>
      <c r="D6951" s="223">
        <f>D6900*'Usages mobilité'!$BG14*(1+'Usages mobilité'!$BH14)^(D$6780-$D$6780)/1000</f>
        <v>0</v>
      </c>
      <c r="E6951" s="223">
        <f>E6900*'Usages mobilité'!$BG14*(1+'Usages mobilité'!$BH14)^(E$6780-$D$6780)/1000</f>
        <v>0</v>
      </c>
      <c r="F6951" s="223">
        <f>F6900*'Usages mobilité'!$BG14*(1+'Usages mobilité'!$BH14)^(F$6780-$D$6780)/1000</f>
        <v>0</v>
      </c>
      <c r="G6951" s="223">
        <f>G6900*'Usages mobilité'!$BG14*(1+'Usages mobilité'!$BH14)^(G$6780-$D$6780)/1000</f>
        <v>0</v>
      </c>
      <c r="H6951" s="223">
        <f>H6900*'Usages mobilité'!$BG14*(1+'Usages mobilité'!$BH14)^(H$6780-$D$6780)/1000</f>
        <v>0</v>
      </c>
      <c r="I6951" s="223">
        <f>I6900*'Usages mobilité'!$BG14*(1+'Usages mobilité'!$BH14)^(I$6780-$D$6780)/1000</f>
        <v>0</v>
      </c>
      <c r="J6951" s="223">
        <f>J6900*'Usages mobilité'!$BG14*(1+'Usages mobilité'!$BH14)^(J$6780-$D$6780)/1000</f>
        <v>0</v>
      </c>
      <c r="K6951" s="223">
        <f>K6900*'Usages mobilité'!$BG14*(1+'Usages mobilité'!$BH14)^(K$6780-$D$6780)/1000</f>
        <v>0</v>
      </c>
      <c r="L6951" s="223">
        <f>L6900*'Usages mobilité'!$BG14*(1+'Usages mobilité'!$BH14)^(L$6780-$D$6780)/1000</f>
        <v>0</v>
      </c>
      <c r="M6951" s="223">
        <f>M6900*'Usages mobilité'!$BG14*(1+'Usages mobilité'!$BH14)^(M$6780-$D$6780)/1000</f>
        <v>0</v>
      </c>
      <c r="N6951" s="223">
        <f>N6900*'Usages mobilité'!$BG14*(1+'Usages mobilité'!$BH14)^(N$6780-$D$6780)/1000</f>
        <v>0</v>
      </c>
      <c r="O6951" s="223">
        <f>O6900*'Usages mobilité'!$BG14*(1+'Usages mobilité'!$BH14)^(O$6780-$D$6780)/1000</f>
        <v>0</v>
      </c>
      <c r="P6951" s="223">
        <f>P6900*'Usages mobilité'!$BG14*(1+'Usages mobilité'!$BH14)^(P$6780-$D$6780)/1000</f>
        <v>0</v>
      </c>
      <c r="Q6951" s="223">
        <f>Q6900*'Usages mobilité'!$BG14*(1+'Usages mobilité'!$BH14)^(Q$6780-$D$6780)/1000</f>
        <v>0</v>
      </c>
      <c r="R6951" s="223">
        <f>R6900*'Usages mobilité'!$BG14*(1+'Usages mobilité'!$BH14)^(R$6780-$D$6780)/1000</f>
        <v>0</v>
      </c>
    </row>
    <row r="6952" spans="1:18" hidden="1" outlineLevel="2" x14ac:dyDescent="0.25">
      <c r="A6952" s="222" t="str">
        <f>'Usages mobilité'!A15</f>
        <v>Usage mobilité n°12</v>
      </c>
      <c r="B6952" s="222" t="s">
        <v>645</v>
      </c>
      <c r="C6952" s="222"/>
      <c r="D6952" s="223">
        <f>D6901*'Usages mobilité'!$BG15*(1+'Usages mobilité'!$BH15)^(D$6780-$D$6780)/1000</f>
        <v>0</v>
      </c>
      <c r="E6952" s="223">
        <f>E6901*'Usages mobilité'!$BG15*(1+'Usages mobilité'!$BH15)^(E$6780-$D$6780)/1000</f>
        <v>0</v>
      </c>
      <c r="F6952" s="223">
        <f>F6901*'Usages mobilité'!$BG15*(1+'Usages mobilité'!$BH15)^(F$6780-$D$6780)/1000</f>
        <v>0</v>
      </c>
      <c r="G6952" s="223">
        <f>G6901*'Usages mobilité'!$BG15*(1+'Usages mobilité'!$BH15)^(G$6780-$D$6780)/1000</f>
        <v>0</v>
      </c>
      <c r="H6952" s="223">
        <f>H6901*'Usages mobilité'!$BG15*(1+'Usages mobilité'!$BH15)^(H$6780-$D$6780)/1000</f>
        <v>0</v>
      </c>
      <c r="I6952" s="223">
        <f>I6901*'Usages mobilité'!$BG15*(1+'Usages mobilité'!$BH15)^(I$6780-$D$6780)/1000</f>
        <v>0</v>
      </c>
      <c r="J6952" s="223">
        <f>J6901*'Usages mobilité'!$BG15*(1+'Usages mobilité'!$BH15)^(J$6780-$D$6780)/1000</f>
        <v>0</v>
      </c>
      <c r="K6952" s="223">
        <f>K6901*'Usages mobilité'!$BG15*(1+'Usages mobilité'!$BH15)^(K$6780-$D$6780)/1000</f>
        <v>0</v>
      </c>
      <c r="L6952" s="223">
        <f>L6901*'Usages mobilité'!$BG15*(1+'Usages mobilité'!$BH15)^(L$6780-$D$6780)/1000</f>
        <v>0</v>
      </c>
      <c r="M6952" s="223">
        <f>M6901*'Usages mobilité'!$BG15*(1+'Usages mobilité'!$BH15)^(M$6780-$D$6780)/1000</f>
        <v>0</v>
      </c>
      <c r="N6952" s="223">
        <f>N6901*'Usages mobilité'!$BG15*(1+'Usages mobilité'!$BH15)^(N$6780-$D$6780)/1000</f>
        <v>0</v>
      </c>
      <c r="O6952" s="223">
        <f>O6901*'Usages mobilité'!$BG15*(1+'Usages mobilité'!$BH15)^(O$6780-$D$6780)/1000</f>
        <v>0</v>
      </c>
      <c r="P6952" s="223">
        <f>P6901*'Usages mobilité'!$BG15*(1+'Usages mobilité'!$BH15)^(P$6780-$D$6780)/1000</f>
        <v>0</v>
      </c>
      <c r="Q6952" s="223">
        <f>Q6901*'Usages mobilité'!$BG15*(1+'Usages mobilité'!$BH15)^(Q$6780-$D$6780)/1000</f>
        <v>0</v>
      </c>
      <c r="R6952" s="223">
        <f>R6901*'Usages mobilité'!$BG15*(1+'Usages mobilité'!$BH15)^(R$6780-$D$6780)/1000</f>
        <v>0</v>
      </c>
    </row>
    <row r="6953" spans="1:18" hidden="1" outlineLevel="2" x14ac:dyDescent="0.25">
      <c r="A6953" s="222" t="str">
        <f>'Usages mobilité'!A16</f>
        <v>Usage mobilité n°13</v>
      </c>
      <c r="B6953" s="222" t="s">
        <v>645</v>
      </c>
      <c r="C6953" s="222"/>
      <c r="D6953" s="223">
        <f>D6902*'Usages mobilité'!$BG16*(1+'Usages mobilité'!$BH16)^(D$6780-$D$6780)/1000</f>
        <v>0</v>
      </c>
      <c r="E6953" s="223">
        <f>E6902*'Usages mobilité'!$BG16*(1+'Usages mobilité'!$BH16)^(E$6780-$D$6780)/1000</f>
        <v>0</v>
      </c>
      <c r="F6953" s="223">
        <f>F6902*'Usages mobilité'!$BG16*(1+'Usages mobilité'!$BH16)^(F$6780-$D$6780)/1000</f>
        <v>0</v>
      </c>
      <c r="G6953" s="223">
        <f>G6902*'Usages mobilité'!$BG16*(1+'Usages mobilité'!$BH16)^(G$6780-$D$6780)/1000</f>
        <v>0</v>
      </c>
      <c r="H6953" s="223">
        <f>H6902*'Usages mobilité'!$BG16*(1+'Usages mobilité'!$BH16)^(H$6780-$D$6780)/1000</f>
        <v>0</v>
      </c>
      <c r="I6953" s="223">
        <f>I6902*'Usages mobilité'!$BG16*(1+'Usages mobilité'!$BH16)^(I$6780-$D$6780)/1000</f>
        <v>0</v>
      </c>
      <c r="J6953" s="223">
        <f>J6902*'Usages mobilité'!$BG16*(1+'Usages mobilité'!$BH16)^(J$6780-$D$6780)/1000</f>
        <v>0</v>
      </c>
      <c r="K6953" s="223">
        <f>K6902*'Usages mobilité'!$BG16*(1+'Usages mobilité'!$BH16)^(K$6780-$D$6780)/1000</f>
        <v>0</v>
      </c>
      <c r="L6953" s="223">
        <f>L6902*'Usages mobilité'!$BG16*(1+'Usages mobilité'!$BH16)^(L$6780-$D$6780)/1000</f>
        <v>0</v>
      </c>
      <c r="M6953" s="223">
        <f>M6902*'Usages mobilité'!$BG16*(1+'Usages mobilité'!$BH16)^(M$6780-$D$6780)/1000</f>
        <v>0</v>
      </c>
      <c r="N6953" s="223">
        <f>N6902*'Usages mobilité'!$BG16*(1+'Usages mobilité'!$BH16)^(N$6780-$D$6780)/1000</f>
        <v>0</v>
      </c>
      <c r="O6953" s="223">
        <f>O6902*'Usages mobilité'!$BG16*(1+'Usages mobilité'!$BH16)^(O$6780-$D$6780)/1000</f>
        <v>0</v>
      </c>
      <c r="P6953" s="223">
        <f>P6902*'Usages mobilité'!$BG16*(1+'Usages mobilité'!$BH16)^(P$6780-$D$6780)/1000</f>
        <v>0</v>
      </c>
      <c r="Q6953" s="223">
        <f>Q6902*'Usages mobilité'!$BG16*(1+'Usages mobilité'!$BH16)^(Q$6780-$D$6780)/1000</f>
        <v>0</v>
      </c>
      <c r="R6953" s="223">
        <f>R6902*'Usages mobilité'!$BG16*(1+'Usages mobilité'!$BH16)^(R$6780-$D$6780)/1000</f>
        <v>0</v>
      </c>
    </row>
    <row r="6954" spans="1:18" hidden="1" outlineLevel="2" x14ac:dyDescent="0.25">
      <c r="A6954" s="222" t="str">
        <f>'Usages mobilité'!A17</f>
        <v>Usage mobilité n°14</v>
      </c>
      <c r="B6954" s="222" t="s">
        <v>645</v>
      </c>
      <c r="C6954" s="222"/>
      <c r="D6954" s="223">
        <f>D6903*'Usages mobilité'!$BG17*(1+'Usages mobilité'!$BH17)^(D$6780-$D$6780)/1000</f>
        <v>0</v>
      </c>
      <c r="E6954" s="223">
        <f>E6903*'Usages mobilité'!$BG17*(1+'Usages mobilité'!$BH17)^(E$6780-$D$6780)/1000</f>
        <v>0</v>
      </c>
      <c r="F6954" s="223">
        <f>F6903*'Usages mobilité'!$BG17*(1+'Usages mobilité'!$BH17)^(F$6780-$D$6780)/1000</f>
        <v>0</v>
      </c>
      <c r="G6954" s="223">
        <f>G6903*'Usages mobilité'!$BG17*(1+'Usages mobilité'!$BH17)^(G$6780-$D$6780)/1000</f>
        <v>0</v>
      </c>
      <c r="H6954" s="223">
        <f>H6903*'Usages mobilité'!$BG17*(1+'Usages mobilité'!$BH17)^(H$6780-$D$6780)/1000</f>
        <v>0</v>
      </c>
      <c r="I6954" s="223">
        <f>I6903*'Usages mobilité'!$BG17*(1+'Usages mobilité'!$BH17)^(I$6780-$D$6780)/1000</f>
        <v>0</v>
      </c>
      <c r="J6954" s="223">
        <f>J6903*'Usages mobilité'!$BG17*(1+'Usages mobilité'!$BH17)^(J$6780-$D$6780)/1000</f>
        <v>0</v>
      </c>
      <c r="K6954" s="223">
        <f>K6903*'Usages mobilité'!$BG17*(1+'Usages mobilité'!$BH17)^(K$6780-$D$6780)/1000</f>
        <v>0</v>
      </c>
      <c r="L6954" s="223">
        <f>L6903*'Usages mobilité'!$BG17*(1+'Usages mobilité'!$BH17)^(L$6780-$D$6780)/1000</f>
        <v>0</v>
      </c>
      <c r="M6954" s="223">
        <f>M6903*'Usages mobilité'!$BG17*(1+'Usages mobilité'!$BH17)^(M$6780-$D$6780)/1000</f>
        <v>0</v>
      </c>
      <c r="N6954" s="223">
        <f>N6903*'Usages mobilité'!$BG17*(1+'Usages mobilité'!$BH17)^(N$6780-$D$6780)/1000</f>
        <v>0</v>
      </c>
      <c r="O6954" s="223">
        <f>O6903*'Usages mobilité'!$BG17*(1+'Usages mobilité'!$BH17)^(O$6780-$D$6780)/1000</f>
        <v>0</v>
      </c>
      <c r="P6954" s="223">
        <f>P6903*'Usages mobilité'!$BG17*(1+'Usages mobilité'!$BH17)^(P$6780-$D$6780)/1000</f>
        <v>0</v>
      </c>
      <c r="Q6954" s="223">
        <f>Q6903*'Usages mobilité'!$BG17*(1+'Usages mobilité'!$BH17)^(Q$6780-$D$6780)/1000</f>
        <v>0</v>
      </c>
      <c r="R6954" s="223">
        <f>R6903*'Usages mobilité'!$BG17*(1+'Usages mobilité'!$BH17)^(R$6780-$D$6780)/1000</f>
        <v>0</v>
      </c>
    </row>
    <row r="6955" spans="1:18" hidden="1" outlineLevel="2" x14ac:dyDescent="0.25">
      <c r="A6955" s="222" t="str">
        <f>'Usages mobilité'!A18</f>
        <v>Usage mobilité n°15</v>
      </c>
      <c r="B6955" s="222" t="s">
        <v>645</v>
      </c>
      <c r="C6955" s="222"/>
      <c r="D6955" s="223">
        <f>D6904*'Usages mobilité'!$BG18*(1+'Usages mobilité'!$BH18)^(D$6780-$D$6780)/1000</f>
        <v>0</v>
      </c>
      <c r="E6955" s="223">
        <f>E6904*'Usages mobilité'!$BG18*(1+'Usages mobilité'!$BH18)^(E$6780-$D$6780)/1000</f>
        <v>0</v>
      </c>
      <c r="F6955" s="223">
        <f>F6904*'Usages mobilité'!$BG18*(1+'Usages mobilité'!$BH18)^(F$6780-$D$6780)/1000</f>
        <v>0</v>
      </c>
      <c r="G6955" s="223">
        <f>G6904*'Usages mobilité'!$BG18*(1+'Usages mobilité'!$BH18)^(G$6780-$D$6780)/1000</f>
        <v>0</v>
      </c>
      <c r="H6955" s="223">
        <f>H6904*'Usages mobilité'!$BG18*(1+'Usages mobilité'!$BH18)^(H$6780-$D$6780)/1000</f>
        <v>0</v>
      </c>
      <c r="I6955" s="223">
        <f>I6904*'Usages mobilité'!$BG18*(1+'Usages mobilité'!$BH18)^(I$6780-$D$6780)/1000</f>
        <v>0</v>
      </c>
      <c r="J6955" s="223">
        <f>J6904*'Usages mobilité'!$BG18*(1+'Usages mobilité'!$BH18)^(J$6780-$D$6780)/1000</f>
        <v>0</v>
      </c>
      <c r="K6955" s="223">
        <f>K6904*'Usages mobilité'!$BG18*(1+'Usages mobilité'!$BH18)^(K$6780-$D$6780)/1000</f>
        <v>0</v>
      </c>
      <c r="L6955" s="223">
        <f>L6904*'Usages mobilité'!$BG18*(1+'Usages mobilité'!$BH18)^(L$6780-$D$6780)/1000</f>
        <v>0</v>
      </c>
      <c r="M6955" s="223">
        <f>M6904*'Usages mobilité'!$BG18*(1+'Usages mobilité'!$BH18)^(M$6780-$D$6780)/1000</f>
        <v>0</v>
      </c>
      <c r="N6955" s="223">
        <f>N6904*'Usages mobilité'!$BG18*(1+'Usages mobilité'!$BH18)^(N$6780-$D$6780)/1000</f>
        <v>0</v>
      </c>
      <c r="O6955" s="223">
        <f>O6904*'Usages mobilité'!$BG18*(1+'Usages mobilité'!$BH18)^(O$6780-$D$6780)/1000</f>
        <v>0</v>
      </c>
      <c r="P6955" s="223">
        <f>P6904*'Usages mobilité'!$BG18*(1+'Usages mobilité'!$BH18)^(P$6780-$D$6780)/1000</f>
        <v>0</v>
      </c>
      <c r="Q6955" s="223">
        <f>Q6904*'Usages mobilité'!$BG18*(1+'Usages mobilité'!$BH18)^(Q$6780-$D$6780)/1000</f>
        <v>0</v>
      </c>
      <c r="R6955" s="223">
        <f>R6904*'Usages mobilité'!$BG18*(1+'Usages mobilité'!$BH18)^(R$6780-$D$6780)/1000</f>
        <v>0</v>
      </c>
    </row>
    <row r="6956" spans="1:18" hidden="1" outlineLevel="2" x14ac:dyDescent="0.25">
      <c r="A6956" s="222" t="str">
        <f>'Usages mobilité'!A19</f>
        <v>Usage mobilité n°16</v>
      </c>
      <c r="B6956" s="222" t="s">
        <v>645</v>
      </c>
      <c r="C6956" s="222"/>
      <c r="D6956" s="223">
        <f>D6905*'Usages mobilité'!$BG19*(1+'Usages mobilité'!$BH19)^(D$6780-$D$6780)/1000</f>
        <v>0</v>
      </c>
      <c r="E6956" s="223">
        <f>E6905*'Usages mobilité'!$BG19*(1+'Usages mobilité'!$BH19)^(E$6780-$D$6780)/1000</f>
        <v>0</v>
      </c>
      <c r="F6956" s="223">
        <f>F6905*'Usages mobilité'!$BG19*(1+'Usages mobilité'!$BH19)^(F$6780-$D$6780)/1000</f>
        <v>0</v>
      </c>
      <c r="G6956" s="223">
        <f>G6905*'Usages mobilité'!$BG19*(1+'Usages mobilité'!$BH19)^(G$6780-$D$6780)/1000</f>
        <v>0</v>
      </c>
      <c r="H6956" s="223">
        <f>H6905*'Usages mobilité'!$BG19*(1+'Usages mobilité'!$BH19)^(H$6780-$D$6780)/1000</f>
        <v>0</v>
      </c>
      <c r="I6956" s="223">
        <f>I6905*'Usages mobilité'!$BG19*(1+'Usages mobilité'!$BH19)^(I$6780-$D$6780)/1000</f>
        <v>0</v>
      </c>
      <c r="J6956" s="223">
        <f>J6905*'Usages mobilité'!$BG19*(1+'Usages mobilité'!$BH19)^(J$6780-$D$6780)/1000</f>
        <v>0</v>
      </c>
      <c r="K6956" s="223">
        <f>K6905*'Usages mobilité'!$BG19*(1+'Usages mobilité'!$BH19)^(K$6780-$D$6780)/1000</f>
        <v>0</v>
      </c>
      <c r="L6956" s="223">
        <f>L6905*'Usages mobilité'!$BG19*(1+'Usages mobilité'!$BH19)^(L$6780-$D$6780)/1000</f>
        <v>0</v>
      </c>
      <c r="M6956" s="223">
        <f>M6905*'Usages mobilité'!$BG19*(1+'Usages mobilité'!$BH19)^(M$6780-$D$6780)/1000</f>
        <v>0</v>
      </c>
      <c r="N6956" s="223">
        <f>N6905*'Usages mobilité'!$BG19*(1+'Usages mobilité'!$BH19)^(N$6780-$D$6780)/1000</f>
        <v>0</v>
      </c>
      <c r="O6956" s="223">
        <f>O6905*'Usages mobilité'!$BG19*(1+'Usages mobilité'!$BH19)^(O$6780-$D$6780)/1000</f>
        <v>0</v>
      </c>
      <c r="P6956" s="223">
        <f>P6905*'Usages mobilité'!$BG19*(1+'Usages mobilité'!$BH19)^(P$6780-$D$6780)/1000</f>
        <v>0</v>
      </c>
      <c r="Q6956" s="223">
        <f>Q6905*'Usages mobilité'!$BG19*(1+'Usages mobilité'!$BH19)^(Q$6780-$D$6780)/1000</f>
        <v>0</v>
      </c>
      <c r="R6956" s="223">
        <f>R6905*'Usages mobilité'!$BG19*(1+'Usages mobilité'!$BH19)^(R$6780-$D$6780)/1000</f>
        <v>0</v>
      </c>
    </row>
    <row r="6957" spans="1:18" hidden="1" outlineLevel="2" x14ac:dyDescent="0.25">
      <c r="A6957" s="222" t="str">
        <f>'Usages mobilité'!A20</f>
        <v>Usage mobilité n°17</v>
      </c>
      <c r="B6957" s="222" t="s">
        <v>645</v>
      </c>
      <c r="C6957" s="222"/>
      <c r="D6957" s="223">
        <f>D6906*'Usages mobilité'!$BG20*(1+'Usages mobilité'!$BH20)^(D$6780-$D$6780)/1000</f>
        <v>0</v>
      </c>
      <c r="E6957" s="223">
        <f>E6906*'Usages mobilité'!$BG20*(1+'Usages mobilité'!$BH20)^(E$6780-$D$6780)/1000</f>
        <v>0</v>
      </c>
      <c r="F6957" s="223">
        <f>F6906*'Usages mobilité'!$BG20*(1+'Usages mobilité'!$BH20)^(F$6780-$D$6780)/1000</f>
        <v>0</v>
      </c>
      <c r="G6957" s="223">
        <f>G6906*'Usages mobilité'!$BG20*(1+'Usages mobilité'!$BH20)^(G$6780-$D$6780)/1000</f>
        <v>0</v>
      </c>
      <c r="H6957" s="223">
        <f>H6906*'Usages mobilité'!$BG20*(1+'Usages mobilité'!$BH20)^(H$6780-$D$6780)/1000</f>
        <v>0</v>
      </c>
      <c r="I6957" s="223">
        <f>I6906*'Usages mobilité'!$BG20*(1+'Usages mobilité'!$BH20)^(I$6780-$D$6780)/1000</f>
        <v>0</v>
      </c>
      <c r="J6957" s="223">
        <f>J6906*'Usages mobilité'!$BG20*(1+'Usages mobilité'!$BH20)^(J$6780-$D$6780)/1000</f>
        <v>0</v>
      </c>
      <c r="K6957" s="223">
        <f>K6906*'Usages mobilité'!$BG20*(1+'Usages mobilité'!$BH20)^(K$6780-$D$6780)/1000</f>
        <v>0</v>
      </c>
      <c r="L6957" s="223">
        <f>L6906*'Usages mobilité'!$BG20*(1+'Usages mobilité'!$BH20)^(L$6780-$D$6780)/1000</f>
        <v>0</v>
      </c>
      <c r="M6957" s="223">
        <f>M6906*'Usages mobilité'!$BG20*(1+'Usages mobilité'!$BH20)^(M$6780-$D$6780)/1000</f>
        <v>0</v>
      </c>
      <c r="N6957" s="223">
        <f>N6906*'Usages mobilité'!$BG20*(1+'Usages mobilité'!$BH20)^(N$6780-$D$6780)/1000</f>
        <v>0</v>
      </c>
      <c r="O6957" s="223">
        <f>O6906*'Usages mobilité'!$BG20*(1+'Usages mobilité'!$BH20)^(O$6780-$D$6780)/1000</f>
        <v>0</v>
      </c>
      <c r="P6957" s="223">
        <f>P6906*'Usages mobilité'!$BG20*(1+'Usages mobilité'!$BH20)^(P$6780-$D$6780)/1000</f>
        <v>0</v>
      </c>
      <c r="Q6957" s="223">
        <f>Q6906*'Usages mobilité'!$BG20*(1+'Usages mobilité'!$BH20)^(Q$6780-$D$6780)/1000</f>
        <v>0</v>
      </c>
      <c r="R6957" s="223">
        <f>R6906*'Usages mobilité'!$BG20*(1+'Usages mobilité'!$BH20)^(R$6780-$D$6780)/1000</f>
        <v>0</v>
      </c>
    </row>
    <row r="6958" spans="1:18" hidden="1" outlineLevel="2" x14ac:dyDescent="0.25">
      <c r="A6958" s="222" t="str">
        <f>'Usages mobilité'!A21</f>
        <v>Usage mobilité n°18</v>
      </c>
      <c r="B6958" s="222" t="s">
        <v>645</v>
      </c>
      <c r="C6958" s="222"/>
      <c r="D6958" s="223">
        <f>D6907*'Usages mobilité'!$BG21*(1+'Usages mobilité'!$BH21)^(D$6780-$D$6780)/1000</f>
        <v>0</v>
      </c>
      <c r="E6958" s="223">
        <f>E6907*'Usages mobilité'!$BG21*(1+'Usages mobilité'!$BH21)^(E$6780-$D$6780)/1000</f>
        <v>0</v>
      </c>
      <c r="F6958" s="223">
        <f>F6907*'Usages mobilité'!$BG21*(1+'Usages mobilité'!$BH21)^(F$6780-$D$6780)/1000</f>
        <v>0</v>
      </c>
      <c r="G6958" s="223">
        <f>G6907*'Usages mobilité'!$BG21*(1+'Usages mobilité'!$BH21)^(G$6780-$D$6780)/1000</f>
        <v>0</v>
      </c>
      <c r="H6958" s="223">
        <f>H6907*'Usages mobilité'!$BG21*(1+'Usages mobilité'!$BH21)^(H$6780-$D$6780)/1000</f>
        <v>0</v>
      </c>
      <c r="I6958" s="223">
        <f>I6907*'Usages mobilité'!$BG21*(1+'Usages mobilité'!$BH21)^(I$6780-$D$6780)/1000</f>
        <v>0</v>
      </c>
      <c r="J6958" s="223">
        <f>J6907*'Usages mobilité'!$BG21*(1+'Usages mobilité'!$BH21)^(J$6780-$D$6780)/1000</f>
        <v>0</v>
      </c>
      <c r="K6958" s="223">
        <f>K6907*'Usages mobilité'!$BG21*(1+'Usages mobilité'!$BH21)^(K$6780-$D$6780)/1000</f>
        <v>0</v>
      </c>
      <c r="L6958" s="223">
        <f>L6907*'Usages mobilité'!$BG21*(1+'Usages mobilité'!$BH21)^(L$6780-$D$6780)/1000</f>
        <v>0</v>
      </c>
      <c r="M6958" s="223">
        <f>M6907*'Usages mobilité'!$BG21*(1+'Usages mobilité'!$BH21)^(M$6780-$D$6780)/1000</f>
        <v>0</v>
      </c>
      <c r="N6958" s="223">
        <f>N6907*'Usages mobilité'!$BG21*(1+'Usages mobilité'!$BH21)^(N$6780-$D$6780)/1000</f>
        <v>0</v>
      </c>
      <c r="O6958" s="223">
        <f>O6907*'Usages mobilité'!$BG21*(1+'Usages mobilité'!$BH21)^(O$6780-$D$6780)/1000</f>
        <v>0</v>
      </c>
      <c r="P6958" s="223">
        <f>P6907*'Usages mobilité'!$BG21*(1+'Usages mobilité'!$BH21)^(P$6780-$D$6780)/1000</f>
        <v>0</v>
      </c>
      <c r="Q6958" s="223">
        <f>Q6907*'Usages mobilité'!$BG21*(1+'Usages mobilité'!$BH21)^(Q$6780-$D$6780)/1000</f>
        <v>0</v>
      </c>
      <c r="R6958" s="223">
        <f>R6907*'Usages mobilité'!$BG21*(1+'Usages mobilité'!$BH21)^(R$6780-$D$6780)/1000</f>
        <v>0</v>
      </c>
    </row>
    <row r="6959" spans="1:18" hidden="1" outlineLevel="2" x14ac:dyDescent="0.25">
      <c r="A6959" s="222" t="str">
        <f>'Usages mobilité'!A22</f>
        <v>Usage mobilité n°19</v>
      </c>
      <c r="B6959" s="222" t="s">
        <v>645</v>
      </c>
      <c r="C6959" s="222"/>
      <c r="D6959" s="223">
        <f>D6908*'Usages mobilité'!$BG22*(1+'Usages mobilité'!$BH22)^(D$6780-$D$6780)/1000</f>
        <v>0</v>
      </c>
      <c r="E6959" s="223">
        <f>E6908*'Usages mobilité'!$BG22*(1+'Usages mobilité'!$BH22)^(E$6780-$D$6780)/1000</f>
        <v>0</v>
      </c>
      <c r="F6959" s="223">
        <f>F6908*'Usages mobilité'!$BG22*(1+'Usages mobilité'!$BH22)^(F$6780-$D$6780)/1000</f>
        <v>0</v>
      </c>
      <c r="G6959" s="223">
        <f>G6908*'Usages mobilité'!$BG22*(1+'Usages mobilité'!$BH22)^(G$6780-$D$6780)/1000</f>
        <v>0</v>
      </c>
      <c r="H6959" s="223">
        <f>H6908*'Usages mobilité'!$BG22*(1+'Usages mobilité'!$BH22)^(H$6780-$D$6780)/1000</f>
        <v>0</v>
      </c>
      <c r="I6959" s="223">
        <f>I6908*'Usages mobilité'!$BG22*(1+'Usages mobilité'!$BH22)^(I$6780-$D$6780)/1000</f>
        <v>0</v>
      </c>
      <c r="J6959" s="223">
        <f>J6908*'Usages mobilité'!$BG22*(1+'Usages mobilité'!$BH22)^(J$6780-$D$6780)/1000</f>
        <v>0</v>
      </c>
      <c r="K6959" s="223">
        <f>K6908*'Usages mobilité'!$BG22*(1+'Usages mobilité'!$BH22)^(K$6780-$D$6780)/1000</f>
        <v>0</v>
      </c>
      <c r="L6959" s="223">
        <f>L6908*'Usages mobilité'!$BG22*(1+'Usages mobilité'!$BH22)^(L$6780-$D$6780)/1000</f>
        <v>0</v>
      </c>
      <c r="M6959" s="223">
        <f>M6908*'Usages mobilité'!$BG22*(1+'Usages mobilité'!$BH22)^(M$6780-$D$6780)/1000</f>
        <v>0</v>
      </c>
      <c r="N6959" s="223">
        <f>N6908*'Usages mobilité'!$BG22*(1+'Usages mobilité'!$BH22)^(N$6780-$D$6780)/1000</f>
        <v>0</v>
      </c>
      <c r="O6959" s="223">
        <f>O6908*'Usages mobilité'!$BG22*(1+'Usages mobilité'!$BH22)^(O$6780-$D$6780)/1000</f>
        <v>0</v>
      </c>
      <c r="P6959" s="223">
        <f>P6908*'Usages mobilité'!$BG22*(1+'Usages mobilité'!$BH22)^(P$6780-$D$6780)/1000</f>
        <v>0</v>
      </c>
      <c r="Q6959" s="223">
        <f>Q6908*'Usages mobilité'!$BG22*(1+'Usages mobilité'!$BH22)^(Q$6780-$D$6780)/1000</f>
        <v>0</v>
      </c>
      <c r="R6959" s="223">
        <f>R6908*'Usages mobilité'!$BG22*(1+'Usages mobilité'!$BH22)^(R$6780-$D$6780)/1000</f>
        <v>0</v>
      </c>
    </row>
    <row r="6960" spans="1:18" hidden="1" outlineLevel="2" x14ac:dyDescent="0.25">
      <c r="A6960" s="222" t="str">
        <f>'Usages mobilité'!A23</f>
        <v>Usage mobilité n°20</v>
      </c>
      <c r="B6960" s="222" t="s">
        <v>645</v>
      </c>
      <c r="C6960" s="222"/>
      <c r="D6960" s="223">
        <f>D6909*'Usages mobilité'!$BG23*(1+'Usages mobilité'!$BH23)^(D$6780-$D$6780)/1000</f>
        <v>0</v>
      </c>
      <c r="E6960" s="223">
        <f>E6909*'Usages mobilité'!$BG23*(1+'Usages mobilité'!$BH23)^(E$6780-$D$6780)/1000</f>
        <v>0</v>
      </c>
      <c r="F6960" s="223">
        <f>F6909*'Usages mobilité'!$BG23*(1+'Usages mobilité'!$BH23)^(F$6780-$D$6780)/1000</f>
        <v>0</v>
      </c>
      <c r="G6960" s="223">
        <f>G6909*'Usages mobilité'!$BG23*(1+'Usages mobilité'!$BH23)^(G$6780-$D$6780)/1000</f>
        <v>0</v>
      </c>
      <c r="H6960" s="223">
        <f>H6909*'Usages mobilité'!$BG23*(1+'Usages mobilité'!$BH23)^(H$6780-$D$6780)/1000</f>
        <v>0</v>
      </c>
      <c r="I6960" s="223">
        <f>I6909*'Usages mobilité'!$BG23*(1+'Usages mobilité'!$BH23)^(I$6780-$D$6780)/1000</f>
        <v>0</v>
      </c>
      <c r="J6960" s="223">
        <f>J6909*'Usages mobilité'!$BG23*(1+'Usages mobilité'!$BH23)^(J$6780-$D$6780)/1000</f>
        <v>0</v>
      </c>
      <c r="K6960" s="223">
        <f>K6909*'Usages mobilité'!$BG23*(1+'Usages mobilité'!$BH23)^(K$6780-$D$6780)/1000</f>
        <v>0</v>
      </c>
      <c r="L6960" s="223">
        <f>L6909*'Usages mobilité'!$BG23*(1+'Usages mobilité'!$BH23)^(L$6780-$D$6780)/1000</f>
        <v>0</v>
      </c>
      <c r="M6960" s="223">
        <f>M6909*'Usages mobilité'!$BG23*(1+'Usages mobilité'!$BH23)^(M$6780-$D$6780)/1000</f>
        <v>0</v>
      </c>
      <c r="N6960" s="223">
        <f>N6909*'Usages mobilité'!$BG23*(1+'Usages mobilité'!$BH23)^(N$6780-$D$6780)/1000</f>
        <v>0</v>
      </c>
      <c r="O6960" s="223">
        <f>O6909*'Usages mobilité'!$BG23*(1+'Usages mobilité'!$BH23)^(O$6780-$D$6780)/1000</f>
        <v>0</v>
      </c>
      <c r="P6960" s="223">
        <f>P6909*'Usages mobilité'!$BG23*(1+'Usages mobilité'!$BH23)^(P$6780-$D$6780)/1000</f>
        <v>0</v>
      </c>
      <c r="Q6960" s="223">
        <f>Q6909*'Usages mobilité'!$BG23*(1+'Usages mobilité'!$BH23)^(Q$6780-$D$6780)/1000</f>
        <v>0</v>
      </c>
      <c r="R6960" s="223">
        <f>R6909*'Usages mobilité'!$BG23*(1+'Usages mobilité'!$BH23)^(R$6780-$D$6780)/1000</f>
        <v>0</v>
      </c>
    </row>
    <row r="6961" spans="1:18" hidden="1" outlineLevel="2" x14ac:dyDescent="0.25">
      <c r="A6961" s="222" t="str">
        <f>'Usages mobilité'!A24</f>
        <v>Usage mobilité n°21</v>
      </c>
      <c r="B6961" s="222" t="s">
        <v>645</v>
      </c>
      <c r="C6961" s="222"/>
      <c r="D6961" s="223">
        <f>D6910*'Usages mobilité'!$BG24*(1+'Usages mobilité'!$BH24)^(D$6780-$D$6780)/1000</f>
        <v>0</v>
      </c>
      <c r="E6961" s="223">
        <f>E6910*'Usages mobilité'!$BG24*(1+'Usages mobilité'!$BH24)^(E$6780-$D$6780)/1000</f>
        <v>0</v>
      </c>
      <c r="F6961" s="223">
        <f>F6910*'Usages mobilité'!$BG24*(1+'Usages mobilité'!$BH24)^(F$6780-$D$6780)/1000</f>
        <v>0</v>
      </c>
      <c r="G6961" s="223">
        <f>G6910*'Usages mobilité'!$BG24*(1+'Usages mobilité'!$BH24)^(G$6780-$D$6780)/1000</f>
        <v>0</v>
      </c>
      <c r="H6961" s="223">
        <f>H6910*'Usages mobilité'!$BG24*(1+'Usages mobilité'!$BH24)^(H$6780-$D$6780)/1000</f>
        <v>0</v>
      </c>
      <c r="I6961" s="223">
        <f>I6910*'Usages mobilité'!$BG24*(1+'Usages mobilité'!$BH24)^(I$6780-$D$6780)/1000</f>
        <v>0</v>
      </c>
      <c r="J6961" s="223">
        <f>J6910*'Usages mobilité'!$BG24*(1+'Usages mobilité'!$BH24)^(J$6780-$D$6780)/1000</f>
        <v>0</v>
      </c>
      <c r="K6961" s="223">
        <f>K6910*'Usages mobilité'!$BG24*(1+'Usages mobilité'!$BH24)^(K$6780-$D$6780)/1000</f>
        <v>0</v>
      </c>
      <c r="L6961" s="223">
        <f>L6910*'Usages mobilité'!$BG24*(1+'Usages mobilité'!$BH24)^(L$6780-$D$6780)/1000</f>
        <v>0</v>
      </c>
      <c r="M6961" s="223">
        <f>M6910*'Usages mobilité'!$BG24*(1+'Usages mobilité'!$BH24)^(M$6780-$D$6780)/1000</f>
        <v>0</v>
      </c>
      <c r="N6961" s="223">
        <f>N6910*'Usages mobilité'!$BG24*(1+'Usages mobilité'!$BH24)^(N$6780-$D$6780)/1000</f>
        <v>0</v>
      </c>
      <c r="O6961" s="223">
        <f>O6910*'Usages mobilité'!$BG24*(1+'Usages mobilité'!$BH24)^(O$6780-$D$6780)/1000</f>
        <v>0</v>
      </c>
      <c r="P6961" s="223">
        <f>P6910*'Usages mobilité'!$BG24*(1+'Usages mobilité'!$BH24)^(P$6780-$D$6780)/1000</f>
        <v>0</v>
      </c>
      <c r="Q6961" s="223">
        <f>Q6910*'Usages mobilité'!$BG24*(1+'Usages mobilité'!$BH24)^(Q$6780-$D$6780)/1000</f>
        <v>0</v>
      </c>
      <c r="R6961" s="223">
        <f>R6910*'Usages mobilité'!$BG24*(1+'Usages mobilité'!$BH24)^(R$6780-$D$6780)/1000</f>
        <v>0</v>
      </c>
    </row>
    <row r="6962" spans="1:18" hidden="1" outlineLevel="2" x14ac:dyDescent="0.25">
      <c r="A6962" s="222" t="str">
        <f>'Usages mobilité'!A25</f>
        <v>Usage mobilité n°22</v>
      </c>
      <c r="B6962" s="222" t="s">
        <v>645</v>
      </c>
      <c r="C6962" s="222"/>
      <c r="D6962" s="223">
        <f>D6911*'Usages mobilité'!$BG25*(1+'Usages mobilité'!$BH25)^(D$6780-$D$6780)/1000</f>
        <v>0</v>
      </c>
      <c r="E6962" s="223">
        <f>E6911*'Usages mobilité'!$BG25*(1+'Usages mobilité'!$BH25)^(E$6780-$D$6780)/1000</f>
        <v>0</v>
      </c>
      <c r="F6962" s="223">
        <f>F6911*'Usages mobilité'!$BG25*(1+'Usages mobilité'!$BH25)^(F$6780-$D$6780)/1000</f>
        <v>0</v>
      </c>
      <c r="G6962" s="223">
        <f>G6911*'Usages mobilité'!$BG25*(1+'Usages mobilité'!$BH25)^(G$6780-$D$6780)/1000</f>
        <v>0</v>
      </c>
      <c r="H6962" s="223">
        <f>H6911*'Usages mobilité'!$BG25*(1+'Usages mobilité'!$BH25)^(H$6780-$D$6780)/1000</f>
        <v>0</v>
      </c>
      <c r="I6962" s="223">
        <f>I6911*'Usages mobilité'!$BG25*(1+'Usages mobilité'!$BH25)^(I$6780-$D$6780)/1000</f>
        <v>0</v>
      </c>
      <c r="J6962" s="223">
        <f>J6911*'Usages mobilité'!$BG25*(1+'Usages mobilité'!$BH25)^(J$6780-$D$6780)/1000</f>
        <v>0</v>
      </c>
      <c r="K6962" s="223">
        <f>K6911*'Usages mobilité'!$BG25*(1+'Usages mobilité'!$BH25)^(K$6780-$D$6780)/1000</f>
        <v>0</v>
      </c>
      <c r="L6962" s="223">
        <f>L6911*'Usages mobilité'!$BG25*(1+'Usages mobilité'!$BH25)^(L$6780-$D$6780)/1000</f>
        <v>0</v>
      </c>
      <c r="M6962" s="223">
        <f>M6911*'Usages mobilité'!$BG25*(1+'Usages mobilité'!$BH25)^(M$6780-$D$6780)/1000</f>
        <v>0</v>
      </c>
      <c r="N6962" s="223">
        <f>N6911*'Usages mobilité'!$BG25*(1+'Usages mobilité'!$BH25)^(N$6780-$D$6780)/1000</f>
        <v>0</v>
      </c>
      <c r="O6962" s="223">
        <f>O6911*'Usages mobilité'!$BG25*(1+'Usages mobilité'!$BH25)^(O$6780-$D$6780)/1000</f>
        <v>0</v>
      </c>
      <c r="P6962" s="223">
        <f>P6911*'Usages mobilité'!$BG25*(1+'Usages mobilité'!$BH25)^(P$6780-$D$6780)/1000</f>
        <v>0</v>
      </c>
      <c r="Q6962" s="223">
        <f>Q6911*'Usages mobilité'!$BG25*(1+'Usages mobilité'!$BH25)^(Q$6780-$D$6780)/1000</f>
        <v>0</v>
      </c>
      <c r="R6962" s="223">
        <f>R6911*'Usages mobilité'!$BG25*(1+'Usages mobilité'!$BH25)^(R$6780-$D$6780)/1000</f>
        <v>0</v>
      </c>
    </row>
    <row r="6963" spans="1:18" hidden="1" outlineLevel="2" x14ac:dyDescent="0.25">
      <c r="A6963" s="222" t="str">
        <f>'Usages mobilité'!A26</f>
        <v>Usage mobilité n°23</v>
      </c>
      <c r="B6963" s="222" t="s">
        <v>645</v>
      </c>
      <c r="C6963" s="222"/>
      <c r="D6963" s="223">
        <f>D6912*'Usages mobilité'!$BG26*(1+'Usages mobilité'!$BH26)^(D$6780-$D$6780)/1000</f>
        <v>0</v>
      </c>
      <c r="E6963" s="223">
        <f>E6912*'Usages mobilité'!$BG26*(1+'Usages mobilité'!$BH26)^(E$6780-$D$6780)/1000</f>
        <v>0</v>
      </c>
      <c r="F6963" s="223">
        <f>F6912*'Usages mobilité'!$BG26*(1+'Usages mobilité'!$BH26)^(F$6780-$D$6780)/1000</f>
        <v>0</v>
      </c>
      <c r="G6963" s="223">
        <f>G6912*'Usages mobilité'!$BG26*(1+'Usages mobilité'!$BH26)^(G$6780-$D$6780)/1000</f>
        <v>0</v>
      </c>
      <c r="H6963" s="223">
        <f>H6912*'Usages mobilité'!$BG26*(1+'Usages mobilité'!$BH26)^(H$6780-$D$6780)/1000</f>
        <v>0</v>
      </c>
      <c r="I6963" s="223">
        <f>I6912*'Usages mobilité'!$BG26*(1+'Usages mobilité'!$BH26)^(I$6780-$D$6780)/1000</f>
        <v>0</v>
      </c>
      <c r="J6963" s="223">
        <f>J6912*'Usages mobilité'!$BG26*(1+'Usages mobilité'!$BH26)^(J$6780-$D$6780)/1000</f>
        <v>0</v>
      </c>
      <c r="K6963" s="223">
        <f>K6912*'Usages mobilité'!$BG26*(1+'Usages mobilité'!$BH26)^(K$6780-$D$6780)/1000</f>
        <v>0</v>
      </c>
      <c r="L6963" s="223">
        <f>L6912*'Usages mobilité'!$BG26*(1+'Usages mobilité'!$BH26)^(L$6780-$D$6780)/1000</f>
        <v>0</v>
      </c>
      <c r="M6963" s="223">
        <f>M6912*'Usages mobilité'!$BG26*(1+'Usages mobilité'!$BH26)^(M$6780-$D$6780)/1000</f>
        <v>0</v>
      </c>
      <c r="N6963" s="223">
        <f>N6912*'Usages mobilité'!$BG26*(1+'Usages mobilité'!$BH26)^(N$6780-$D$6780)/1000</f>
        <v>0</v>
      </c>
      <c r="O6963" s="223">
        <f>O6912*'Usages mobilité'!$BG26*(1+'Usages mobilité'!$BH26)^(O$6780-$D$6780)/1000</f>
        <v>0</v>
      </c>
      <c r="P6963" s="223">
        <f>P6912*'Usages mobilité'!$BG26*(1+'Usages mobilité'!$BH26)^(P$6780-$D$6780)/1000</f>
        <v>0</v>
      </c>
      <c r="Q6963" s="223">
        <f>Q6912*'Usages mobilité'!$BG26*(1+'Usages mobilité'!$BH26)^(Q$6780-$D$6780)/1000</f>
        <v>0</v>
      </c>
      <c r="R6963" s="223">
        <f>R6912*'Usages mobilité'!$BG26*(1+'Usages mobilité'!$BH26)^(R$6780-$D$6780)/1000</f>
        <v>0</v>
      </c>
    </row>
    <row r="6964" spans="1:18" hidden="1" outlineLevel="2" x14ac:dyDescent="0.25">
      <c r="A6964" s="222" t="str">
        <f>'Usages mobilité'!A27</f>
        <v>Usage mobilité n°24</v>
      </c>
      <c r="B6964" s="222" t="s">
        <v>645</v>
      </c>
      <c r="C6964" s="222"/>
      <c r="D6964" s="223">
        <f>D6913*'Usages mobilité'!$BG27*(1+'Usages mobilité'!$BH27)^(D$6780-$D$6780)/1000</f>
        <v>0</v>
      </c>
      <c r="E6964" s="223">
        <f>E6913*'Usages mobilité'!$BG27*(1+'Usages mobilité'!$BH27)^(E$6780-$D$6780)/1000</f>
        <v>0</v>
      </c>
      <c r="F6964" s="223">
        <f>F6913*'Usages mobilité'!$BG27*(1+'Usages mobilité'!$BH27)^(F$6780-$D$6780)/1000</f>
        <v>0</v>
      </c>
      <c r="G6964" s="223">
        <f>G6913*'Usages mobilité'!$BG27*(1+'Usages mobilité'!$BH27)^(G$6780-$D$6780)/1000</f>
        <v>0</v>
      </c>
      <c r="H6964" s="223">
        <f>H6913*'Usages mobilité'!$BG27*(1+'Usages mobilité'!$BH27)^(H$6780-$D$6780)/1000</f>
        <v>0</v>
      </c>
      <c r="I6964" s="223">
        <f>I6913*'Usages mobilité'!$BG27*(1+'Usages mobilité'!$BH27)^(I$6780-$D$6780)/1000</f>
        <v>0</v>
      </c>
      <c r="J6964" s="223">
        <f>J6913*'Usages mobilité'!$BG27*(1+'Usages mobilité'!$BH27)^(J$6780-$D$6780)/1000</f>
        <v>0</v>
      </c>
      <c r="K6964" s="223">
        <f>K6913*'Usages mobilité'!$BG27*(1+'Usages mobilité'!$BH27)^(K$6780-$D$6780)/1000</f>
        <v>0</v>
      </c>
      <c r="L6964" s="223">
        <f>L6913*'Usages mobilité'!$BG27*(1+'Usages mobilité'!$BH27)^(L$6780-$D$6780)/1000</f>
        <v>0</v>
      </c>
      <c r="M6964" s="223">
        <f>M6913*'Usages mobilité'!$BG27*(1+'Usages mobilité'!$BH27)^(M$6780-$D$6780)/1000</f>
        <v>0</v>
      </c>
      <c r="N6964" s="223">
        <f>N6913*'Usages mobilité'!$BG27*(1+'Usages mobilité'!$BH27)^(N$6780-$D$6780)/1000</f>
        <v>0</v>
      </c>
      <c r="O6964" s="223">
        <f>O6913*'Usages mobilité'!$BG27*(1+'Usages mobilité'!$BH27)^(O$6780-$D$6780)/1000</f>
        <v>0</v>
      </c>
      <c r="P6964" s="223">
        <f>P6913*'Usages mobilité'!$BG27*(1+'Usages mobilité'!$BH27)^(P$6780-$D$6780)/1000</f>
        <v>0</v>
      </c>
      <c r="Q6964" s="223">
        <f>Q6913*'Usages mobilité'!$BG27*(1+'Usages mobilité'!$BH27)^(Q$6780-$D$6780)/1000</f>
        <v>0</v>
      </c>
      <c r="R6964" s="223">
        <f>R6913*'Usages mobilité'!$BG27*(1+'Usages mobilité'!$BH27)^(R$6780-$D$6780)/1000</f>
        <v>0</v>
      </c>
    </row>
    <row r="6965" spans="1:18" hidden="1" outlineLevel="2" x14ac:dyDescent="0.25">
      <c r="A6965" s="222" t="str">
        <f>'Usages mobilité'!A28</f>
        <v>Usage mobilité n°25</v>
      </c>
      <c r="B6965" s="222" t="s">
        <v>645</v>
      </c>
      <c r="C6965" s="222"/>
      <c r="D6965" s="223">
        <f>D6914*'Usages mobilité'!$BG28*(1+'Usages mobilité'!$BH28)^(D$6780-$D$6780)/1000</f>
        <v>0</v>
      </c>
      <c r="E6965" s="223">
        <f>E6914*'Usages mobilité'!$BG28*(1+'Usages mobilité'!$BH28)^(E$6780-$D$6780)/1000</f>
        <v>0</v>
      </c>
      <c r="F6965" s="223">
        <f>F6914*'Usages mobilité'!$BG28*(1+'Usages mobilité'!$BH28)^(F$6780-$D$6780)/1000</f>
        <v>0</v>
      </c>
      <c r="G6965" s="223">
        <f>G6914*'Usages mobilité'!$BG28*(1+'Usages mobilité'!$BH28)^(G$6780-$D$6780)/1000</f>
        <v>0</v>
      </c>
      <c r="H6965" s="223">
        <f>H6914*'Usages mobilité'!$BG28*(1+'Usages mobilité'!$BH28)^(H$6780-$D$6780)/1000</f>
        <v>0</v>
      </c>
      <c r="I6965" s="223">
        <f>I6914*'Usages mobilité'!$BG28*(1+'Usages mobilité'!$BH28)^(I$6780-$D$6780)/1000</f>
        <v>0</v>
      </c>
      <c r="J6965" s="223">
        <f>J6914*'Usages mobilité'!$BG28*(1+'Usages mobilité'!$BH28)^(J$6780-$D$6780)/1000</f>
        <v>0</v>
      </c>
      <c r="K6965" s="223">
        <f>K6914*'Usages mobilité'!$BG28*(1+'Usages mobilité'!$BH28)^(K$6780-$D$6780)/1000</f>
        <v>0</v>
      </c>
      <c r="L6965" s="223">
        <f>L6914*'Usages mobilité'!$BG28*(1+'Usages mobilité'!$BH28)^(L$6780-$D$6780)/1000</f>
        <v>0</v>
      </c>
      <c r="M6965" s="223">
        <f>M6914*'Usages mobilité'!$BG28*(1+'Usages mobilité'!$BH28)^(M$6780-$D$6780)/1000</f>
        <v>0</v>
      </c>
      <c r="N6965" s="223">
        <f>N6914*'Usages mobilité'!$BG28*(1+'Usages mobilité'!$BH28)^(N$6780-$D$6780)/1000</f>
        <v>0</v>
      </c>
      <c r="O6965" s="223">
        <f>O6914*'Usages mobilité'!$BG28*(1+'Usages mobilité'!$BH28)^(O$6780-$D$6780)/1000</f>
        <v>0</v>
      </c>
      <c r="P6965" s="223">
        <f>P6914*'Usages mobilité'!$BG28*(1+'Usages mobilité'!$BH28)^(P$6780-$D$6780)/1000</f>
        <v>0</v>
      </c>
      <c r="Q6965" s="223">
        <f>Q6914*'Usages mobilité'!$BG28*(1+'Usages mobilité'!$BH28)^(Q$6780-$D$6780)/1000</f>
        <v>0</v>
      </c>
      <c r="R6965" s="223">
        <f>R6914*'Usages mobilité'!$BG28*(1+'Usages mobilité'!$BH28)^(R$6780-$D$6780)/1000</f>
        <v>0</v>
      </c>
    </row>
    <row r="6966" spans="1:18" hidden="1" outlineLevel="2" x14ac:dyDescent="0.25">
      <c r="A6966" s="222" t="str">
        <f>'Usages mobilité'!A29</f>
        <v>Usage mobilité n°26</v>
      </c>
      <c r="B6966" s="222" t="s">
        <v>645</v>
      </c>
      <c r="C6966" s="222"/>
      <c r="D6966" s="223">
        <f>D6915*'Usages mobilité'!$BG29*(1+'Usages mobilité'!$BH29)^(D$6780-$D$6780)/1000</f>
        <v>0</v>
      </c>
      <c r="E6966" s="223">
        <f>E6915*'Usages mobilité'!$BG29*(1+'Usages mobilité'!$BH29)^(E$6780-$D$6780)/1000</f>
        <v>0</v>
      </c>
      <c r="F6966" s="223">
        <f>F6915*'Usages mobilité'!$BG29*(1+'Usages mobilité'!$BH29)^(F$6780-$D$6780)/1000</f>
        <v>0</v>
      </c>
      <c r="G6966" s="223">
        <f>G6915*'Usages mobilité'!$BG29*(1+'Usages mobilité'!$BH29)^(G$6780-$D$6780)/1000</f>
        <v>0</v>
      </c>
      <c r="H6966" s="223">
        <f>H6915*'Usages mobilité'!$BG29*(1+'Usages mobilité'!$BH29)^(H$6780-$D$6780)/1000</f>
        <v>0</v>
      </c>
      <c r="I6966" s="223">
        <f>I6915*'Usages mobilité'!$BG29*(1+'Usages mobilité'!$BH29)^(I$6780-$D$6780)/1000</f>
        <v>0</v>
      </c>
      <c r="J6966" s="223">
        <f>J6915*'Usages mobilité'!$BG29*(1+'Usages mobilité'!$BH29)^(J$6780-$D$6780)/1000</f>
        <v>0</v>
      </c>
      <c r="K6966" s="223">
        <f>K6915*'Usages mobilité'!$BG29*(1+'Usages mobilité'!$BH29)^(K$6780-$D$6780)/1000</f>
        <v>0</v>
      </c>
      <c r="L6966" s="223">
        <f>L6915*'Usages mobilité'!$BG29*(1+'Usages mobilité'!$BH29)^(L$6780-$D$6780)/1000</f>
        <v>0</v>
      </c>
      <c r="M6966" s="223">
        <f>M6915*'Usages mobilité'!$BG29*(1+'Usages mobilité'!$BH29)^(M$6780-$D$6780)/1000</f>
        <v>0</v>
      </c>
      <c r="N6966" s="223">
        <f>N6915*'Usages mobilité'!$BG29*(1+'Usages mobilité'!$BH29)^(N$6780-$D$6780)/1000</f>
        <v>0</v>
      </c>
      <c r="O6966" s="223">
        <f>O6915*'Usages mobilité'!$BG29*(1+'Usages mobilité'!$BH29)^(O$6780-$D$6780)/1000</f>
        <v>0</v>
      </c>
      <c r="P6966" s="223">
        <f>P6915*'Usages mobilité'!$BG29*(1+'Usages mobilité'!$BH29)^(P$6780-$D$6780)/1000</f>
        <v>0</v>
      </c>
      <c r="Q6966" s="223">
        <f>Q6915*'Usages mobilité'!$BG29*(1+'Usages mobilité'!$BH29)^(Q$6780-$D$6780)/1000</f>
        <v>0</v>
      </c>
      <c r="R6966" s="223">
        <f>R6915*'Usages mobilité'!$BG29*(1+'Usages mobilité'!$BH29)^(R$6780-$D$6780)/1000</f>
        <v>0</v>
      </c>
    </row>
    <row r="6967" spans="1:18" hidden="1" outlineLevel="2" x14ac:dyDescent="0.25">
      <c r="A6967" s="222" t="str">
        <f>'Usages mobilité'!A30</f>
        <v>Usage mobilité n°27</v>
      </c>
      <c r="B6967" s="222" t="s">
        <v>645</v>
      </c>
      <c r="C6967" s="222"/>
      <c r="D6967" s="223">
        <f>D6916*'Usages mobilité'!$BG30*(1+'Usages mobilité'!$BH30)^(D$6780-$D$6780)/1000</f>
        <v>0</v>
      </c>
      <c r="E6967" s="223">
        <f>E6916*'Usages mobilité'!$BG30*(1+'Usages mobilité'!$BH30)^(E$6780-$D$6780)/1000</f>
        <v>0</v>
      </c>
      <c r="F6967" s="223">
        <f>F6916*'Usages mobilité'!$BG30*(1+'Usages mobilité'!$BH30)^(F$6780-$D$6780)/1000</f>
        <v>0</v>
      </c>
      <c r="G6967" s="223">
        <f>G6916*'Usages mobilité'!$BG30*(1+'Usages mobilité'!$BH30)^(G$6780-$D$6780)/1000</f>
        <v>0</v>
      </c>
      <c r="H6967" s="223">
        <f>H6916*'Usages mobilité'!$BG30*(1+'Usages mobilité'!$BH30)^(H$6780-$D$6780)/1000</f>
        <v>0</v>
      </c>
      <c r="I6967" s="223">
        <f>I6916*'Usages mobilité'!$BG30*(1+'Usages mobilité'!$BH30)^(I$6780-$D$6780)/1000</f>
        <v>0</v>
      </c>
      <c r="J6967" s="223">
        <f>J6916*'Usages mobilité'!$BG30*(1+'Usages mobilité'!$BH30)^(J$6780-$D$6780)/1000</f>
        <v>0</v>
      </c>
      <c r="K6967" s="223">
        <f>K6916*'Usages mobilité'!$BG30*(1+'Usages mobilité'!$BH30)^(K$6780-$D$6780)/1000</f>
        <v>0</v>
      </c>
      <c r="L6967" s="223">
        <f>L6916*'Usages mobilité'!$BG30*(1+'Usages mobilité'!$BH30)^(L$6780-$D$6780)/1000</f>
        <v>0</v>
      </c>
      <c r="M6967" s="223">
        <f>M6916*'Usages mobilité'!$BG30*(1+'Usages mobilité'!$BH30)^(M$6780-$D$6780)/1000</f>
        <v>0</v>
      </c>
      <c r="N6967" s="223">
        <f>N6916*'Usages mobilité'!$BG30*(1+'Usages mobilité'!$BH30)^(N$6780-$D$6780)/1000</f>
        <v>0</v>
      </c>
      <c r="O6967" s="223">
        <f>O6916*'Usages mobilité'!$BG30*(1+'Usages mobilité'!$BH30)^(O$6780-$D$6780)/1000</f>
        <v>0</v>
      </c>
      <c r="P6967" s="223">
        <f>P6916*'Usages mobilité'!$BG30*(1+'Usages mobilité'!$BH30)^(P$6780-$D$6780)/1000</f>
        <v>0</v>
      </c>
      <c r="Q6967" s="223">
        <f>Q6916*'Usages mobilité'!$BG30*(1+'Usages mobilité'!$BH30)^(Q$6780-$D$6780)/1000</f>
        <v>0</v>
      </c>
      <c r="R6967" s="223">
        <f>R6916*'Usages mobilité'!$BG30*(1+'Usages mobilité'!$BH30)^(R$6780-$D$6780)/1000</f>
        <v>0</v>
      </c>
    </row>
    <row r="6968" spans="1:18" hidden="1" outlineLevel="2" x14ac:dyDescent="0.25">
      <c r="A6968" s="222" t="str">
        <f>'Usages mobilité'!A31</f>
        <v>Usage mobilité n°28</v>
      </c>
      <c r="B6968" s="222" t="s">
        <v>645</v>
      </c>
      <c r="C6968" s="222"/>
      <c r="D6968" s="223">
        <f>D6917*'Usages mobilité'!$BG31*(1+'Usages mobilité'!$BH31)^(D$6780-$D$6780)/1000</f>
        <v>0</v>
      </c>
      <c r="E6968" s="223">
        <f>E6917*'Usages mobilité'!$BG31*(1+'Usages mobilité'!$BH31)^(E$6780-$D$6780)/1000</f>
        <v>0</v>
      </c>
      <c r="F6968" s="223">
        <f>F6917*'Usages mobilité'!$BG31*(1+'Usages mobilité'!$BH31)^(F$6780-$D$6780)/1000</f>
        <v>0</v>
      </c>
      <c r="G6968" s="223">
        <f>G6917*'Usages mobilité'!$BG31*(1+'Usages mobilité'!$BH31)^(G$6780-$D$6780)/1000</f>
        <v>0</v>
      </c>
      <c r="H6968" s="223">
        <f>H6917*'Usages mobilité'!$BG31*(1+'Usages mobilité'!$BH31)^(H$6780-$D$6780)/1000</f>
        <v>0</v>
      </c>
      <c r="I6968" s="223">
        <f>I6917*'Usages mobilité'!$BG31*(1+'Usages mobilité'!$BH31)^(I$6780-$D$6780)/1000</f>
        <v>0</v>
      </c>
      <c r="J6968" s="223">
        <f>J6917*'Usages mobilité'!$BG31*(1+'Usages mobilité'!$BH31)^(J$6780-$D$6780)/1000</f>
        <v>0</v>
      </c>
      <c r="K6968" s="223">
        <f>K6917*'Usages mobilité'!$BG31*(1+'Usages mobilité'!$BH31)^(K$6780-$D$6780)/1000</f>
        <v>0</v>
      </c>
      <c r="L6968" s="223">
        <f>L6917*'Usages mobilité'!$BG31*(1+'Usages mobilité'!$BH31)^(L$6780-$D$6780)/1000</f>
        <v>0</v>
      </c>
      <c r="M6968" s="223">
        <f>M6917*'Usages mobilité'!$BG31*(1+'Usages mobilité'!$BH31)^(M$6780-$D$6780)/1000</f>
        <v>0</v>
      </c>
      <c r="N6968" s="223">
        <f>N6917*'Usages mobilité'!$BG31*(1+'Usages mobilité'!$BH31)^(N$6780-$D$6780)/1000</f>
        <v>0</v>
      </c>
      <c r="O6968" s="223">
        <f>O6917*'Usages mobilité'!$BG31*(1+'Usages mobilité'!$BH31)^(O$6780-$D$6780)/1000</f>
        <v>0</v>
      </c>
      <c r="P6968" s="223">
        <f>P6917*'Usages mobilité'!$BG31*(1+'Usages mobilité'!$BH31)^(P$6780-$D$6780)/1000</f>
        <v>0</v>
      </c>
      <c r="Q6968" s="223">
        <f>Q6917*'Usages mobilité'!$BG31*(1+'Usages mobilité'!$BH31)^(Q$6780-$D$6780)/1000</f>
        <v>0</v>
      </c>
      <c r="R6968" s="223">
        <f>R6917*'Usages mobilité'!$BG31*(1+'Usages mobilité'!$BH31)^(R$6780-$D$6780)/1000</f>
        <v>0</v>
      </c>
    </row>
    <row r="6969" spans="1:18" hidden="1" outlineLevel="2" x14ac:dyDescent="0.25">
      <c r="A6969" s="222" t="str">
        <f>'Usages mobilité'!A32</f>
        <v>Usage mobilité n°29</v>
      </c>
      <c r="B6969" s="222" t="s">
        <v>645</v>
      </c>
      <c r="C6969" s="222"/>
      <c r="D6969" s="223">
        <f>D6918*'Usages mobilité'!$BG32*(1+'Usages mobilité'!$BH32)^(D$6780-$D$6780)/1000</f>
        <v>0</v>
      </c>
      <c r="E6969" s="223">
        <f>E6918*'Usages mobilité'!$BG32*(1+'Usages mobilité'!$BH32)^(E$6780-$D$6780)/1000</f>
        <v>0</v>
      </c>
      <c r="F6969" s="223">
        <f>F6918*'Usages mobilité'!$BG32*(1+'Usages mobilité'!$BH32)^(F$6780-$D$6780)/1000</f>
        <v>0</v>
      </c>
      <c r="G6969" s="223">
        <f>G6918*'Usages mobilité'!$BG32*(1+'Usages mobilité'!$BH32)^(G$6780-$D$6780)/1000</f>
        <v>0</v>
      </c>
      <c r="H6969" s="223">
        <f>H6918*'Usages mobilité'!$BG32*(1+'Usages mobilité'!$BH32)^(H$6780-$D$6780)/1000</f>
        <v>0</v>
      </c>
      <c r="I6969" s="223">
        <f>I6918*'Usages mobilité'!$BG32*(1+'Usages mobilité'!$BH32)^(I$6780-$D$6780)/1000</f>
        <v>0</v>
      </c>
      <c r="J6969" s="223">
        <f>J6918*'Usages mobilité'!$BG32*(1+'Usages mobilité'!$BH32)^(J$6780-$D$6780)/1000</f>
        <v>0</v>
      </c>
      <c r="K6969" s="223">
        <f>K6918*'Usages mobilité'!$BG32*(1+'Usages mobilité'!$BH32)^(K$6780-$D$6780)/1000</f>
        <v>0</v>
      </c>
      <c r="L6969" s="223">
        <f>L6918*'Usages mobilité'!$BG32*(1+'Usages mobilité'!$BH32)^(L$6780-$D$6780)/1000</f>
        <v>0</v>
      </c>
      <c r="M6969" s="223">
        <f>M6918*'Usages mobilité'!$BG32*(1+'Usages mobilité'!$BH32)^(M$6780-$D$6780)/1000</f>
        <v>0</v>
      </c>
      <c r="N6969" s="223">
        <f>N6918*'Usages mobilité'!$BG32*(1+'Usages mobilité'!$BH32)^(N$6780-$D$6780)/1000</f>
        <v>0</v>
      </c>
      <c r="O6969" s="223">
        <f>O6918*'Usages mobilité'!$BG32*(1+'Usages mobilité'!$BH32)^(O$6780-$D$6780)/1000</f>
        <v>0</v>
      </c>
      <c r="P6969" s="223">
        <f>P6918*'Usages mobilité'!$BG32*(1+'Usages mobilité'!$BH32)^(P$6780-$D$6780)/1000</f>
        <v>0</v>
      </c>
      <c r="Q6969" s="223">
        <f>Q6918*'Usages mobilité'!$BG32*(1+'Usages mobilité'!$BH32)^(Q$6780-$D$6780)/1000</f>
        <v>0</v>
      </c>
      <c r="R6969" s="223">
        <f>R6918*'Usages mobilité'!$BG32*(1+'Usages mobilité'!$BH32)^(R$6780-$D$6780)/1000</f>
        <v>0</v>
      </c>
    </row>
    <row r="6970" spans="1:18" hidden="1" outlineLevel="2" x14ac:dyDescent="0.25">
      <c r="A6970" s="222" t="str">
        <f>'Usages mobilité'!A33</f>
        <v>Usage mobilité n°30</v>
      </c>
      <c r="B6970" s="222" t="s">
        <v>645</v>
      </c>
      <c r="C6970" s="222"/>
      <c r="D6970" s="223">
        <f>D6919*'Usages mobilité'!$BG33*(1+'Usages mobilité'!$BH33)^(D$6780-$D$6780)/1000</f>
        <v>0</v>
      </c>
      <c r="E6970" s="223">
        <f>E6919*'Usages mobilité'!$BG33*(1+'Usages mobilité'!$BH33)^(E$6780-$D$6780)/1000</f>
        <v>0</v>
      </c>
      <c r="F6970" s="223">
        <f>F6919*'Usages mobilité'!$BG33*(1+'Usages mobilité'!$BH33)^(F$6780-$D$6780)/1000</f>
        <v>0</v>
      </c>
      <c r="G6970" s="223">
        <f>G6919*'Usages mobilité'!$BG33*(1+'Usages mobilité'!$BH33)^(G$6780-$D$6780)/1000</f>
        <v>0</v>
      </c>
      <c r="H6970" s="223">
        <f>H6919*'Usages mobilité'!$BG33*(1+'Usages mobilité'!$BH33)^(H$6780-$D$6780)/1000</f>
        <v>0</v>
      </c>
      <c r="I6970" s="223">
        <f>I6919*'Usages mobilité'!$BG33*(1+'Usages mobilité'!$BH33)^(I$6780-$D$6780)/1000</f>
        <v>0</v>
      </c>
      <c r="J6970" s="223">
        <f>J6919*'Usages mobilité'!$BG33*(1+'Usages mobilité'!$BH33)^(J$6780-$D$6780)/1000</f>
        <v>0</v>
      </c>
      <c r="K6970" s="223">
        <f>K6919*'Usages mobilité'!$BG33*(1+'Usages mobilité'!$BH33)^(K$6780-$D$6780)/1000</f>
        <v>0</v>
      </c>
      <c r="L6970" s="223">
        <f>L6919*'Usages mobilité'!$BG33*(1+'Usages mobilité'!$BH33)^(L$6780-$D$6780)/1000</f>
        <v>0</v>
      </c>
      <c r="M6970" s="223">
        <f>M6919*'Usages mobilité'!$BG33*(1+'Usages mobilité'!$BH33)^(M$6780-$D$6780)/1000</f>
        <v>0</v>
      </c>
      <c r="N6970" s="223">
        <f>N6919*'Usages mobilité'!$BG33*(1+'Usages mobilité'!$BH33)^(N$6780-$D$6780)/1000</f>
        <v>0</v>
      </c>
      <c r="O6970" s="223">
        <f>O6919*'Usages mobilité'!$BG33*(1+'Usages mobilité'!$BH33)^(O$6780-$D$6780)/1000</f>
        <v>0</v>
      </c>
      <c r="P6970" s="223">
        <f>P6919*'Usages mobilité'!$BG33*(1+'Usages mobilité'!$BH33)^(P$6780-$D$6780)/1000</f>
        <v>0</v>
      </c>
      <c r="Q6970" s="223">
        <f>Q6919*'Usages mobilité'!$BG33*(1+'Usages mobilité'!$BH33)^(Q$6780-$D$6780)/1000</f>
        <v>0</v>
      </c>
      <c r="R6970" s="223">
        <f>R6919*'Usages mobilité'!$BG33*(1+'Usages mobilité'!$BH33)^(R$6780-$D$6780)/1000</f>
        <v>0</v>
      </c>
    </row>
    <row r="6971" spans="1:18" hidden="1" outlineLevel="2" x14ac:dyDescent="0.25">
      <c r="A6971" s="222" t="str">
        <f>'Usages mobilité'!A34</f>
        <v>Usage mobilité n°31</v>
      </c>
      <c r="B6971" s="222" t="s">
        <v>645</v>
      </c>
      <c r="C6971" s="222"/>
      <c r="D6971" s="223">
        <f>D6920*'Usages mobilité'!$BG34*(1+'Usages mobilité'!$BH34)^(D$6780-$D$6780)/1000</f>
        <v>0</v>
      </c>
      <c r="E6971" s="223">
        <f>E6920*'Usages mobilité'!$BG34*(1+'Usages mobilité'!$BH34)^(E$6780-$D$6780)/1000</f>
        <v>0</v>
      </c>
      <c r="F6971" s="223">
        <f>F6920*'Usages mobilité'!$BG34*(1+'Usages mobilité'!$BH34)^(F$6780-$D$6780)/1000</f>
        <v>0</v>
      </c>
      <c r="G6971" s="223">
        <f>G6920*'Usages mobilité'!$BG34*(1+'Usages mobilité'!$BH34)^(G$6780-$D$6780)/1000</f>
        <v>0</v>
      </c>
      <c r="H6971" s="223">
        <f>H6920*'Usages mobilité'!$BG34*(1+'Usages mobilité'!$BH34)^(H$6780-$D$6780)/1000</f>
        <v>0</v>
      </c>
      <c r="I6971" s="223">
        <f>I6920*'Usages mobilité'!$BG34*(1+'Usages mobilité'!$BH34)^(I$6780-$D$6780)/1000</f>
        <v>0</v>
      </c>
      <c r="J6971" s="223">
        <f>J6920*'Usages mobilité'!$BG34*(1+'Usages mobilité'!$BH34)^(J$6780-$D$6780)/1000</f>
        <v>0</v>
      </c>
      <c r="K6971" s="223">
        <f>K6920*'Usages mobilité'!$BG34*(1+'Usages mobilité'!$BH34)^(K$6780-$D$6780)/1000</f>
        <v>0</v>
      </c>
      <c r="L6971" s="223">
        <f>L6920*'Usages mobilité'!$BG34*(1+'Usages mobilité'!$BH34)^(L$6780-$D$6780)/1000</f>
        <v>0</v>
      </c>
      <c r="M6971" s="223">
        <f>M6920*'Usages mobilité'!$BG34*(1+'Usages mobilité'!$BH34)^(M$6780-$D$6780)/1000</f>
        <v>0</v>
      </c>
      <c r="N6971" s="223">
        <f>N6920*'Usages mobilité'!$BG34*(1+'Usages mobilité'!$BH34)^(N$6780-$D$6780)/1000</f>
        <v>0</v>
      </c>
      <c r="O6971" s="223">
        <f>O6920*'Usages mobilité'!$BG34*(1+'Usages mobilité'!$BH34)^(O$6780-$D$6780)/1000</f>
        <v>0</v>
      </c>
      <c r="P6971" s="223">
        <f>P6920*'Usages mobilité'!$BG34*(1+'Usages mobilité'!$BH34)^(P$6780-$D$6780)/1000</f>
        <v>0</v>
      </c>
      <c r="Q6971" s="223">
        <f>Q6920*'Usages mobilité'!$BG34*(1+'Usages mobilité'!$BH34)^(Q$6780-$D$6780)/1000</f>
        <v>0</v>
      </c>
      <c r="R6971" s="223">
        <f>R6920*'Usages mobilité'!$BG34*(1+'Usages mobilité'!$BH34)^(R$6780-$D$6780)/1000</f>
        <v>0</v>
      </c>
    </row>
    <row r="6972" spans="1:18" hidden="1" outlineLevel="2" x14ac:dyDescent="0.25">
      <c r="A6972" s="222" t="str">
        <f>'Usages mobilité'!A35</f>
        <v>Usage mobilité n°32</v>
      </c>
      <c r="B6972" s="222" t="s">
        <v>645</v>
      </c>
      <c r="C6972" s="222"/>
      <c r="D6972" s="223">
        <f>D6921*'Usages mobilité'!$BG35*(1+'Usages mobilité'!$BH35)^(D$6780-$D$6780)/1000</f>
        <v>0</v>
      </c>
      <c r="E6972" s="223">
        <f>E6921*'Usages mobilité'!$BG35*(1+'Usages mobilité'!$BH35)^(E$6780-$D$6780)/1000</f>
        <v>0</v>
      </c>
      <c r="F6972" s="223">
        <f>F6921*'Usages mobilité'!$BG35*(1+'Usages mobilité'!$BH35)^(F$6780-$D$6780)/1000</f>
        <v>0</v>
      </c>
      <c r="G6972" s="223">
        <f>G6921*'Usages mobilité'!$BG35*(1+'Usages mobilité'!$BH35)^(G$6780-$D$6780)/1000</f>
        <v>0</v>
      </c>
      <c r="H6972" s="223">
        <f>H6921*'Usages mobilité'!$BG35*(1+'Usages mobilité'!$BH35)^(H$6780-$D$6780)/1000</f>
        <v>0</v>
      </c>
      <c r="I6972" s="223">
        <f>I6921*'Usages mobilité'!$BG35*(1+'Usages mobilité'!$BH35)^(I$6780-$D$6780)/1000</f>
        <v>0</v>
      </c>
      <c r="J6972" s="223">
        <f>J6921*'Usages mobilité'!$BG35*(1+'Usages mobilité'!$BH35)^(J$6780-$D$6780)/1000</f>
        <v>0</v>
      </c>
      <c r="K6972" s="223">
        <f>K6921*'Usages mobilité'!$BG35*(1+'Usages mobilité'!$BH35)^(K$6780-$D$6780)/1000</f>
        <v>0</v>
      </c>
      <c r="L6972" s="223">
        <f>L6921*'Usages mobilité'!$BG35*(1+'Usages mobilité'!$BH35)^(L$6780-$D$6780)/1000</f>
        <v>0</v>
      </c>
      <c r="M6972" s="223">
        <f>M6921*'Usages mobilité'!$BG35*(1+'Usages mobilité'!$BH35)^(M$6780-$D$6780)/1000</f>
        <v>0</v>
      </c>
      <c r="N6972" s="223">
        <f>N6921*'Usages mobilité'!$BG35*(1+'Usages mobilité'!$BH35)^(N$6780-$D$6780)/1000</f>
        <v>0</v>
      </c>
      <c r="O6972" s="223">
        <f>O6921*'Usages mobilité'!$BG35*(1+'Usages mobilité'!$BH35)^(O$6780-$D$6780)/1000</f>
        <v>0</v>
      </c>
      <c r="P6972" s="223">
        <f>P6921*'Usages mobilité'!$BG35*(1+'Usages mobilité'!$BH35)^(P$6780-$D$6780)/1000</f>
        <v>0</v>
      </c>
      <c r="Q6972" s="223">
        <f>Q6921*'Usages mobilité'!$BG35*(1+'Usages mobilité'!$BH35)^(Q$6780-$D$6780)/1000</f>
        <v>0</v>
      </c>
      <c r="R6972" s="223">
        <f>R6921*'Usages mobilité'!$BG35*(1+'Usages mobilité'!$BH35)^(R$6780-$D$6780)/1000</f>
        <v>0</v>
      </c>
    </row>
    <row r="6973" spans="1:18" hidden="1" outlineLevel="2" x14ac:dyDescent="0.25">
      <c r="A6973" s="222" t="str">
        <f>'Usages mobilité'!A36</f>
        <v>Usage mobilité n°33</v>
      </c>
      <c r="B6973" s="222" t="s">
        <v>645</v>
      </c>
      <c r="C6973" s="222"/>
      <c r="D6973" s="223">
        <f>D6922*'Usages mobilité'!$BG36*(1+'Usages mobilité'!$BH36)^(D$6780-$D$6780)/1000</f>
        <v>0</v>
      </c>
      <c r="E6973" s="223">
        <f>E6922*'Usages mobilité'!$BG36*(1+'Usages mobilité'!$BH36)^(E$6780-$D$6780)/1000</f>
        <v>0</v>
      </c>
      <c r="F6973" s="223">
        <f>F6922*'Usages mobilité'!$BG36*(1+'Usages mobilité'!$BH36)^(F$6780-$D$6780)/1000</f>
        <v>0</v>
      </c>
      <c r="G6973" s="223">
        <f>G6922*'Usages mobilité'!$BG36*(1+'Usages mobilité'!$BH36)^(G$6780-$D$6780)/1000</f>
        <v>0</v>
      </c>
      <c r="H6973" s="223">
        <f>H6922*'Usages mobilité'!$BG36*(1+'Usages mobilité'!$BH36)^(H$6780-$D$6780)/1000</f>
        <v>0</v>
      </c>
      <c r="I6973" s="223">
        <f>I6922*'Usages mobilité'!$BG36*(1+'Usages mobilité'!$BH36)^(I$6780-$D$6780)/1000</f>
        <v>0</v>
      </c>
      <c r="J6973" s="223">
        <f>J6922*'Usages mobilité'!$BG36*(1+'Usages mobilité'!$BH36)^(J$6780-$D$6780)/1000</f>
        <v>0</v>
      </c>
      <c r="K6973" s="223">
        <f>K6922*'Usages mobilité'!$BG36*(1+'Usages mobilité'!$BH36)^(K$6780-$D$6780)/1000</f>
        <v>0</v>
      </c>
      <c r="L6973" s="223">
        <f>L6922*'Usages mobilité'!$BG36*(1+'Usages mobilité'!$BH36)^(L$6780-$D$6780)/1000</f>
        <v>0</v>
      </c>
      <c r="M6973" s="223">
        <f>M6922*'Usages mobilité'!$BG36*(1+'Usages mobilité'!$BH36)^(M$6780-$D$6780)/1000</f>
        <v>0</v>
      </c>
      <c r="N6973" s="223">
        <f>N6922*'Usages mobilité'!$BG36*(1+'Usages mobilité'!$BH36)^(N$6780-$D$6780)/1000</f>
        <v>0</v>
      </c>
      <c r="O6973" s="223">
        <f>O6922*'Usages mobilité'!$BG36*(1+'Usages mobilité'!$BH36)^(O$6780-$D$6780)/1000</f>
        <v>0</v>
      </c>
      <c r="P6973" s="223">
        <f>P6922*'Usages mobilité'!$BG36*(1+'Usages mobilité'!$BH36)^(P$6780-$D$6780)/1000</f>
        <v>0</v>
      </c>
      <c r="Q6973" s="223">
        <f>Q6922*'Usages mobilité'!$BG36*(1+'Usages mobilité'!$BH36)^(Q$6780-$D$6780)/1000</f>
        <v>0</v>
      </c>
      <c r="R6973" s="223">
        <f>R6922*'Usages mobilité'!$BG36*(1+'Usages mobilité'!$BH36)^(R$6780-$D$6780)/1000</f>
        <v>0</v>
      </c>
    </row>
    <row r="6974" spans="1:18" hidden="1" outlineLevel="2" x14ac:dyDescent="0.25">
      <c r="A6974" s="222" t="str">
        <f>'Usages mobilité'!A37</f>
        <v>Usage mobilité n°34</v>
      </c>
      <c r="B6974" s="222" t="s">
        <v>645</v>
      </c>
      <c r="C6974" s="222"/>
      <c r="D6974" s="223">
        <f>D6923*'Usages mobilité'!$BG37*(1+'Usages mobilité'!$BH37)^(D$6780-$D$6780)/1000</f>
        <v>0</v>
      </c>
      <c r="E6974" s="223">
        <f>E6923*'Usages mobilité'!$BG37*(1+'Usages mobilité'!$BH37)^(E$6780-$D$6780)/1000</f>
        <v>0</v>
      </c>
      <c r="F6974" s="223">
        <f>F6923*'Usages mobilité'!$BG37*(1+'Usages mobilité'!$BH37)^(F$6780-$D$6780)/1000</f>
        <v>0</v>
      </c>
      <c r="G6974" s="223">
        <f>G6923*'Usages mobilité'!$BG37*(1+'Usages mobilité'!$BH37)^(G$6780-$D$6780)/1000</f>
        <v>0</v>
      </c>
      <c r="H6974" s="223">
        <f>H6923*'Usages mobilité'!$BG37*(1+'Usages mobilité'!$BH37)^(H$6780-$D$6780)/1000</f>
        <v>0</v>
      </c>
      <c r="I6974" s="223">
        <f>I6923*'Usages mobilité'!$BG37*(1+'Usages mobilité'!$BH37)^(I$6780-$D$6780)/1000</f>
        <v>0</v>
      </c>
      <c r="J6974" s="223">
        <f>J6923*'Usages mobilité'!$BG37*(1+'Usages mobilité'!$BH37)^(J$6780-$D$6780)/1000</f>
        <v>0</v>
      </c>
      <c r="K6974" s="223">
        <f>K6923*'Usages mobilité'!$BG37*(1+'Usages mobilité'!$BH37)^(K$6780-$D$6780)/1000</f>
        <v>0</v>
      </c>
      <c r="L6974" s="223">
        <f>L6923*'Usages mobilité'!$BG37*(1+'Usages mobilité'!$BH37)^(L$6780-$D$6780)/1000</f>
        <v>0</v>
      </c>
      <c r="M6974" s="223">
        <f>M6923*'Usages mobilité'!$BG37*(1+'Usages mobilité'!$BH37)^(M$6780-$D$6780)/1000</f>
        <v>0</v>
      </c>
      <c r="N6974" s="223">
        <f>N6923*'Usages mobilité'!$BG37*(1+'Usages mobilité'!$BH37)^(N$6780-$D$6780)/1000</f>
        <v>0</v>
      </c>
      <c r="O6974" s="223">
        <f>O6923*'Usages mobilité'!$BG37*(1+'Usages mobilité'!$BH37)^(O$6780-$D$6780)/1000</f>
        <v>0</v>
      </c>
      <c r="P6974" s="223">
        <f>P6923*'Usages mobilité'!$BG37*(1+'Usages mobilité'!$BH37)^(P$6780-$D$6780)/1000</f>
        <v>0</v>
      </c>
      <c r="Q6974" s="223">
        <f>Q6923*'Usages mobilité'!$BG37*(1+'Usages mobilité'!$BH37)^(Q$6780-$D$6780)/1000</f>
        <v>0</v>
      </c>
      <c r="R6974" s="223">
        <f>R6923*'Usages mobilité'!$BG37*(1+'Usages mobilité'!$BH37)^(R$6780-$D$6780)/1000</f>
        <v>0</v>
      </c>
    </row>
    <row r="6975" spans="1:18" hidden="1" outlineLevel="2" x14ac:dyDescent="0.25">
      <c r="A6975" s="222" t="str">
        <f>'Usages mobilité'!A38</f>
        <v>Usage mobilité n°35</v>
      </c>
      <c r="B6975" s="222" t="s">
        <v>645</v>
      </c>
      <c r="C6975" s="222"/>
      <c r="D6975" s="223">
        <f>D6924*'Usages mobilité'!$BG38*(1+'Usages mobilité'!$BH38)^(D$6780-$D$6780)/1000</f>
        <v>0</v>
      </c>
      <c r="E6975" s="223">
        <f>E6924*'Usages mobilité'!$BG38*(1+'Usages mobilité'!$BH38)^(E$6780-$D$6780)/1000</f>
        <v>0</v>
      </c>
      <c r="F6975" s="223">
        <f>F6924*'Usages mobilité'!$BG38*(1+'Usages mobilité'!$BH38)^(F$6780-$D$6780)/1000</f>
        <v>0</v>
      </c>
      <c r="G6975" s="223">
        <f>G6924*'Usages mobilité'!$BG38*(1+'Usages mobilité'!$BH38)^(G$6780-$D$6780)/1000</f>
        <v>0</v>
      </c>
      <c r="H6975" s="223">
        <f>H6924*'Usages mobilité'!$BG38*(1+'Usages mobilité'!$BH38)^(H$6780-$D$6780)/1000</f>
        <v>0</v>
      </c>
      <c r="I6975" s="223">
        <f>I6924*'Usages mobilité'!$BG38*(1+'Usages mobilité'!$BH38)^(I$6780-$D$6780)/1000</f>
        <v>0</v>
      </c>
      <c r="J6975" s="223">
        <f>J6924*'Usages mobilité'!$BG38*(1+'Usages mobilité'!$BH38)^(J$6780-$D$6780)/1000</f>
        <v>0</v>
      </c>
      <c r="K6975" s="223">
        <f>K6924*'Usages mobilité'!$BG38*(1+'Usages mobilité'!$BH38)^(K$6780-$D$6780)/1000</f>
        <v>0</v>
      </c>
      <c r="L6975" s="223">
        <f>L6924*'Usages mobilité'!$BG38*(1+'Usages mobilité'!$BH38)^(L$6780-$D$6780)/1000</f>
        <v>0</v>
      </c>
      <c r="M6975" s="223">
        <f>M6924*'Usages mobilité'!$BG38*(1+'Usages mobilité'!$BH38)^(M$6780-$D$6780)/1000</f>
        <v>0</v>
      </c>
      <c r="N6975" s="223">
        <f>N6924*'Usages mobilité'!$BG38*(1+'Usages mobilité'!$BH38)^(N$6780-$D$6780)/1000</f>
        <v>0</v>
      </c>
      <c r="O6975" s="223">
        <f>O6924*'Usages mobilité'!$BG38*(1+'Usages mobilité'!$BH38)^(O$6780-$D$6780)/1000</f>
        <v>0</v>
      </c>
      <c r="P6975" s="223">
        <f>P6924*'Usages mobilité'!$BG38*(1+'Usages mobilité'!$BH38)^(P$6780-$D$6780)/1000</f>
        <v>0</v>
      </c>
      <c r="Q6975" s="223">
        <f>Q6924*'Usages mobilité'!$BG38*(1+'Usages mobilité'!$BH38)^(Q$6780-$D$6780)/1000</f>
        <v>0</v>
      </c>
      <c r="R6975" s="223">
        <f>R6924*'Usages mobilité'!$BG38*(1+'Usages mobilité'!$BH38)^(R$6780-$D$6780)/1000</f>
        <v>0</v>
      </c>
    </row>
    <row r="6976" spans="1:18" hidden="1" outlineLevel="2" x14ac:dyDescent="0.25">
      <c r="A6976" s="222" t="str">
        <f>'Usages mobilité'!A39</f>
        <v>Usage mobilité n°36</v>
      </c>
      <c r="B6976" s="222" t="s">
        <v>645</v>
      </c>
      <c r="C6976" s="222"/>
      <c r="D6976" s="223">
        <f>D6925*'Usages mobilité'!$BG39*(1+'Usages mobilité'!$BH39)^(D$6780-$D$6780)/1000</f>
        <v>0</v>
      </c>
      <c r="E6976" s="223">
        <f>E6925*'Usages mobilité'!$BG39*(1+'Usages mobilité'!$BH39)^(E$6780-$D$6780)/1000</f>
        <v>0</v>
      </c>
      <c r="F6976" s="223">
        <f>F6925*'Usages mobilité'!$BG39*(1+'Usages mobilité'!$BH39)^(F$6780-$D$6780)/1000</f>
        <v>0</v>
      </c>
      <c r="G6976" s="223">
        <f>G6925*'Usages mobilité'!$BG39*(1+'Usages mobilité'!$BH39)^(G$6780-$D$6780)/1000</f>
        <v>0</v>
      </c>
      <c r="H6976" s="223">
        <f>H6925*'Usages mobilité'!$BG39*(1+'Usages mobilité'!$BH39)^(H$6780-$D$6780)/1000</f>
        <v>0</v>
      </c>
      <c r="I6976" s="223">
        <f>I6925*'Usages mobilité'!$BG39*(1+'Usages mobilité'!$BH39)^(I$6780-$D$6780)/1000</f>
        <v>0</v>
      </c>
      <c r="J6976" s="223">
        <f>J6925*'Usages mobilité'!$BG39*(1+'Usages mobilité'!$BH39)^(J$6780-$D$6780)/1000</f>
        <v>0</v>
      </c>
      <c r="K6976" s="223">
        <f>K6925*'Usages mobilité'!$BG39*(1+'Usages mobilité'!$BH39)^(K$6780-$D$6780)/1000</f>
        <v>0</v>
      </c>
      <c r="L6976" s="223">
        <f>L6925*'Usages mobilité'!$BG39*(1+'Usages mobilité'!$BH39)^(L$6780-$D$6780)/1000</f>
        <v>0</v>
      </c>
      <c r="M6976" s="223">
        <f>M6925*'Usages mobilité'!$BG39*(1+'Usages mobilité'!$BH39)^(M$6780-$D$6780)/1000</f>
        <v>0</v>
      </c>
      <c r="N6976" s="223">
        <f>N6925*'Usages mobilité'!$BG39*(1+'Usages mobilité'!$BH39)^(N$6780-$D$6780)/1000</f>
        <v>0</v>
      </c>
      <c r="O6976" s="223">
        <f>O6925*'Usages mobilité'!$BG39*(1+'Usages mobilité'!$BH39)^(O$6780-$D$6780)/1000</f>
        <v>0</v>
      </c>
      <c r="P6976" s="223">
        <f>P6925*'Usages mobilité'!$BG39*(1+'Usages mobilité'!$BH39)^(P$6780-$D$6780)/1000</f>
        <v>0</v>
      </c>
      <c r="Q6976" s="223">
        <f>Q6925*'Usages mobilité'!$BG39*(1+'Usages mobilité'!$BH39)^(Q$6780-$D$6780)/1000</f>
        <v>0</v>
      </c>
      <c r="R6976" s="223">
        <f>R6925*'Usages mobilité'!$BG39*(1+'Usages mobilité'!$BH39)^(R$6780-$D$6780)/1000</f>
        <v>0</v>
      </c>
    </row>
    <row r="6977" spans="1:18" hidden="1" outlineLevel="2" x14ac:dyDescent="0.25">
      <c r="A6977" s="222" t="str">
        <f>'Usages mobilité'!A40</f>
        <v>Usage mobilité n°37</v>
      </c>
      <c r="B6977" s="222" t="s">
        <v>645</v>
      </c>
      <c r="C6977" s="222"/>
      <c r="D6977" s="223">
        <f>D6926*'Usages mobilité'!$BG40*(1+'Usages mobilité'!$BH40)^(D$6780-$D$6780)/1000</f>
        <v>0</v>
      </c>
      <c r="E6977" s="223">
        <f>E6926*'Usages mobilité'!$BG40*(1+'Usages mobilité'!$BH40)^(E$6780-$D$6780)/1000</f>
        <v>0</v>
      </c>
      <c r="F6977" s="223">
        <f>F6926*'Usages mobilité'!$BG40*(1+'Usages mobilité'!$BH40)^(F$6780-$D$6780)/1000</f>
        <v>0</v>
      </c>
      <c r="G6977" s="223">
        <f>G6926*'Usages mobilité'!$BG40*(1+'Usages mobilité'!$BH40)^(G$6780-$D$6780)/1000</f>
        <v>0</v>
      </c>
      <c r="H6977" s="223">
        <f>H6926*'Usages mobilité'!$BG40*(1+'Usages mobilité'!$BH40)^(H$6780-$D$6780)/1000</f>
        <v>0</v>
      </c>
      <c r="I6977" s="223">
        <f>I6926*'Usages mobilité'!$BG40*(1+'Usages mobilité'!$BH40)^(I$6780-$D$6780)/1000</f>
        <v>0</v>
      </c>
      <c r="J6977" s="223">
        <f>J6926*'Usages mobilité'!$BG40*(1+'Usages mobilité'!$BH40)^(J$6780-$D$6780)/1000</f>
        <v>0</v>
      </c>
      <c r="K6977" s="223">
        <f>K6926*'Usages mobilité'!$BG40*(1+'Usages mobilité'!$BH40)^(K$6780-$D$6780)/1000</f>
        <v>0</v>
      </c>
      <c r="L6977" s="223">
        <f>L6926*'Usages mobilité'!$BG40*(1+'Usages mobilité'!$BH40)^(L$6780-$D$6780)/1000</f>
        <v>0</v>
      </c>
      <c r="M6977" s="223">
        <f>M6926*'Usages mobilité'!$BG40*(1+'Usages mobilité'!$BH40)^(M$6780-$D$6780)/1000</f>
        <v>0</v>
      </c>
      <c r="N6977" s="223">
        <f>N6926*'Usages mobilité'!$BG40*(1+'Usages mobilité'!$BH40)^(N$6780-$D$6780)/1000</f>
        <v>0</v>
      </c>
      <c r="O6977" s="223">
        <f>O6926*'Usages mobilité'!$BG40*(1+'Usages mobilité'!$BH40)^(O$6780-$D$6780)/1000</f>
        <v>0</v>
      </c>
      <c r="P6977" s="223">
        <f>P6926*'Usages mobilité'!$BG40*(1+'Usages mobilité'!$BH40)^(P$6780-$D$6780)/1000</f>
        <v>0</v>
      </c>
      <c r="Q6977" s="223">
        <f>Q6926*'Usages mobilité'!$BG40*(1+'Usages mobilité'!$BH40)^(Q$6780-$D$6780)/1000</f>
        <v>0</v>
      </c>
      <c r="R6977" s="223">
        <f>R6926*'Usages mobilité'!$BG40*(1+'Usages mobilité'!$BH40)^(R$6780-$D$6780)/1000</f>
        <v>0</v>
      </c>
    </row>
    <row r="6978" spans="1:18" hidden="1" outlineLevel="2" x14ac:dyDescent="0.25">
      <c r="A6978" s="222" t="str">
        <f>'Usages mobilité'!A41</f>
        <v>Usage mobilité n°38</v>
      </c>
      <c r="B6978" s="222" t="s">
        <v>645</v>
      </c>
      <c r="C6978" s="222"/>
      <c r="D6978" s="223">
        <f>D6927*'Usages mobilité'!$BG41*(1+'Usages mobilité'!$BH41)^(D$6780-$D$6780)/1000</f>
        <v>0</v>
      </c>
      <c r="E6978" s="223">
        <f>E6927*'Usages mobilité'!$BG41*(1+'Usages mobilité'!$BH41)^(E$6780-$D$6780)/1000</f>
        <v>0</v>
      </c>
      <c r="F6978" s="223">
        <f>F6927*'Usages mobilité'!$BG41*(1+'Usages mobilité'!$BH41)^(F$6780-$D$6780)/1000</f>
        <v>0</v>
      </c>
      <c r="G6978" s="223">
        <f>G6927*'Usages mobilité'!$BG41*(1+'Usages mobilité'!$BH41)^(G$6780-$D$6780)/1000</f>
        <v>0</v>
      </c>
      <c r="H6978" s="223">
        <f>H6927*'Usages mobilité'!$BG41*(1+'Usages mobilité'!$BH41)^(H$6780-$D$6780)/1000</f>
        <v>0</v>
      </c>
      <c r="I6978" s="223">
        <f>I6927*'Usages mobilité'!$BG41*(1+'Usages mobilité'!$BH41)^(I$6780-$D$6780)/1000</f>
        <v>0</v>
      </c>
      <c r="J6978" s="223">
        <f>J6927*'Usages mobilité'!$BG41*(1+'Usages mobilité'!$BH41)^(J$6780-$D$6780)/1000</f>
        <v>0</v>
      </c>
      <c r="K6978" s="223">
        <f>K6927*'Usages mobilité'!$BG41*(1+'Usages mobilité'!$BH41)^(K$6780-$D$6780)/1000</f>
        <v>0</v>
      </c>
      <c r="L6978" s="223">
        <f>L6927*'Usages mobilité'!$BG41*(1+'Usages mobilité'!$BH41)^(L$6780-$D$6780)/1000</f>
        <v>0</v>
      </c>
      <c r="M6978" s="223">
        <f>M6927*'Usages mobilité'!$BG41*(1+'Usages mobilité'!$BH41)^(M$6780-$D$6780)/1000</f>
        <v>0</v>
      </c>
      <c r="N6978" s="223">
        <f>N6927*'Usages mobilité'!$BG41*(1+'Usages mobilité'!$BH41)^(N$6780-$D$6780)/1000</f>
        <v>0</v>
      </c>
      <c r="O6978" s="223">
        <f>O6927*'Usages mobilité'!$BG41*(1+'Usages mobilité'!$BH41)^(O$6780-$D$6780)/1000</f>
        <v>0</v>
      </c>
      <c r="P6978" s="223">
        <f>P6927*'Usages mobilité'!$BG41*(1+'Usages mobilité'!$BH41)^(P$6780-$D$6780)/1000</f>
        <v>0</v>
      </c>
      <c r="Q6978" s="223">
        <f>Q6927*'Usages mobilité'!$BG41*(1+'Usages mobilité'!$BH41)^(Q$6780-$D$6780)/1000</f>
        <v>0</v>
      </c>
      <c r="R6978" s="223">
        <f>R6927*'Usages mobilité'!$BG41*(1+'Usages mobilité'!$BH41)^(R$6780-$D$6780)/1000</f>
        <v>0</v>
      </c>
    </row>
    <row r="6979" spans="1:18" hidden="1" outlineLevel="2" x14ac:dyDescent="0.25">
      <c r="A6979" s="222" t="str">
        <f>'Usages mobilité'!A42</f>
        <v>Usage mobilité n°39</v>
      </c>
      <c r="B6979" s="222" t="s">
        <v>645</v>
      </c>
      <c r="C6979" s="222"/>
      <c r="D6979" s="223">
        <f>D6928*'Usages mobilité'!$BG42*(1+'Usages mobilité'!$BH42)^(D$6780-$D$6780)/1000</f>
        <v>0</v>
      </c>
      <c r="E6979" s="223">
        <f>E6928*'Usages mobilité'!$BG42*(1+'Usages mobilité'!$BH42)^(E$6780-$D$6780)/1000</f>
        <v>0</v>
      </c>
      <c r="F6979" s="223">
        <f>F6928*'Usages mobilité'!$BG42*(1+'Usages mobilité'!$BH42)^(F$6780-$D$6780)/1000</f>
        <v>0</v>
      </c>
      <c r="G6979" s="223">
        <f>G6928*'Usages mobilité'!$BG42*(1+'Usages mobilité'!$BH42)^(G$6780-$D$6780)/1000</f>
        <v>0</v>
      </c>
      <c r="H6979" s="223">
        <f>H6928*'Usages mobilité'!$BG42*(1+'Usages mobilité'!$BH42)^(H$6780-$D$6780)/1000</f>
        <v>0</v>
      </c>
      <c r="I6979" s="223">
        <f>I6928*'Usages mobilité'!$BG42*(1+'Usages mobilité'!$BH42)^(I$6780-$D$6780)/1000</f>
        <v>0</v>
      </c>
      <c r="J6979" s="223">
        <f>J6928*'Usages mobilité'!$BG42*(1+'Usages mobilité'!$BH42)^(J$6780-$D$6780)/1000</f>
        <v>0</v>
      </c>
      <c r="K6979" s="223">
        <f>K6928*'Usages mobilité'!$BG42*(1+'Usages mobilité'!$BH42)^(K$6780-$D$6780)/1000</f>
        <v>0</v>
      </c>
      <c r="L6979" s="223">
        <f>L6928*'Usages mobilité'!$BG42*(1+'Usages mobilité'!$BH42)^(L$6780-$D$6780)/1000</f>
        <v>0</v>
      </c>
      <c r="M6979" s="223">
        <f>M6928*'Usages mobilité'!$BG42*(1+'Usages mobilité'!$BH42)^(M$6780-$D$6780)/1000</f>
        <v>0</v>
      </c>
      <c r="N6979" s="223">
        <f>N6928*'Usages mobilité'!$BG42*(1+'Usages mobilité'!$BH42)^(N$6780-$D$6780)/1000</f>
        <v>0</v>
      </c>
      <c r="O6979" s="223">
        <f>O6928*'Usages mobilité'!$BG42*(1+'Usages mobilité'!$BH42)^(O$6780-$D$6780)/1000</f>
        <v>0</v>
      </c>
      <c r="P6979" s="223">
        <f>P6928*'Usages mobilité'!$BG42*(1+'Usages mobilité'!$BH42)^(P$6780-$D$6780)/1000</f>
        <v>0</v>
      </c>
      <c r="Q6979" s="223">
        <f>Q6928*'Usages mobilité'!$BG42*(1+'Usages mobilité'!$BH42)^(Q$6780-$D$6780)/1000</f>
        <v>0</v>
      </c>
      <c r="R6979" s="223">
        <f>R6928*'Usages mobilité'!$BG42*(1+'Usages mobilité'!$BH42)^(R$6780-$D$6780)/1000</f>
        <v>0</v>
      </c>
    </row>
    <row r="6980" spans="1:18" hidden="1" outlineLevel="2" x14ac:dyDescent="0.25">
      <c r="A6980" s="222" t="str">
        <f>'Usages mobilité'!A43</f>
        <v>Usage mobilité n°40</v>
      </c>
      <c r="B6980" s="222" t="s">
        <v>645</v>
      </c>
      <c r="C6980" s="222"/>
      <c r="D6980" s="223">
        <f>D6929*'Usages mobilité'!$BG43*(1+'Usages mobilité'!$BH43)^(D$6780-$D$6780)/1000</f>
        <v>0</v>
      </c>
      <c r="E6980" s="223">
        <f>E6929*'Usages mobilité'!$BG43*(1+'Usages mobilité'!$BH43)^(E$6780-$D$6780)/1000</f>
        <v>0</v>
      </c>
      <c r="F6980" s="223">
        <f>F6929*'Usages mobilité'!$BG43*(1+'Usages mobilité'!$BH43)^(F$6780-$D$6780)/1000</f>
        <v>0</v>
      </c>
      <c r="G6980" s="223">
        <f>G6929*'Usages mobilité'!$BG43*(1+'Usages mobilité'!$BH43)^(G$6780-$D$6780)/1000</f>
        <v>0</v>
      </c>
      <c r="H6980" s="223">
        <f>H6929*'Usages mobilité'!$BG43*(1+'Usages mobilité'!$BH43)^(H$6780-$D$6780)/1000</f>
        <v>0</v>
      </c>
      <c r="I6980" s="223">
        <f>I6929*'Usages mobilité'!$BG43*(1+'Usages mobilité'!$BH43)^(I$6780-$D$6780)/1000</f>
        <v>0</v>
      </c>
      <c r="J6980" s="223">
        <f>J6929*'Usages mobilité'!$BG43*(1+'Usages mobilité'!$BH43)^(J$6780-$D$6780)/1000</f>
        <v>0</v>
      </c>
      <c r="K6980" s="223">
        <f>K6929*'Usages mobilité'!$BG43*(1+'Usages mobilité'!$BH43)^(K$6780-$D$6780)/1000</f>
        <v>0</v>
      </c>
      <c r="L6980" s="223">
        <f>L6929*'Usages mobilité'!$BG43*(1+'Usages mobilité'!$BH43)^(L$6780-$D$6780)/1000</f>
        <v>0</v>
      </c>
      <c r="M6980" s="223">
        <f>M6929*'Usages mobilité'!$BG43*(1+'Usages mobilité'!$BH43)^(M$6780-$D$6780)/1000</f>
        <v>0</v>
      </c>
      <c r="N6980" s="223">
        <f>N6929*'Usages mobilité'!$BG43*(1+'Usages mobilité'!$BH43)^(N$6780-$D$6780)/1000</f>
        <v>0</v>
      </c>
      <c r="O6980" s="223">
        <f>O6929*'Usages mobilité'!$BG43*(1+'Usages mobilité'!$BH43)^(O$6780-$D$6780)/1000</f>
        <v>0</v>
      </c>
      <c r="P6980" s="223">
        <f>P6929*'Usages mobilité'!$BG43*(1+'Usages mobilité'!$BH43)^(P$6780-$D$6780)/1000</f>
        <v>0</v>
      </c>
      <c r="Q6980" s="223">
        <f>Q6929*'Usages mobilité'!$BG43*(1+'Usages mobilité'!$BH43)^(Q$6780-$D$6780)/1000</f>
        <v>0</v>
      </c>
      <c r="R6980" s="223">
        <f>R6929*'Usages mobilité'!$BG43*(1+'Usages mobilité'!$BH43)^(R$6780-$D$6780)/1000</f>
        <v>0</v>
      </c>
    </row>
    <row r="6981" spans="1:18" hidden="1" outlineLevel="2" x14ac:dyDescent="0.25">
      <c r="A6981" s="222" t="str">
        <f>'Usages mobilité'!A44</f>
        <v>Usage mobilité n°41</v>
      </c>
      <c r="B6981" s="222" t="s">
        <v>645</v>
      </c>
      <c r="C6981" s="222"/>
      <c r="D6981" s="223">
        <f>D6930*'Usages mobilité'!$BG44*(1+'Usages mobilité'!$BH44)^(D$6780-$D$6780)/1000</f>
        <v>0</v>
      </c>
      <c r="E6981" s="223">
        <f>E6930*'Usages mobilité'!$BG44*(1+'Usages mobilité'!$BH44)^(E$6780-$D$6780)/1000</f>
        <v>0</v>
      </c>
      <c r="F6981" s="223">
        <f>F6930*'Usages mobilité'!$BG44*(1+'Usages mobilité'!$BH44)^(F$6780-$D$6780)/1000</f>
        <v>0</v>
      </c>
      <c r="G6981" s="223">
        <f>G6930*'Usages mobilité'!$BG44*(1+'Usages mobilité'!$BH44)^(G$6780-$D$6780)/1000</f>
        <v>0</v>
      </c>
      <c r="H6981" s="223">
        <f>H6930*'Usages mobilité'!$BG44*(1+'Usages mobilité'!$BH44)^(H$6780-$D$6780)/1000</f>
        <v>0</v>
      </c>
      <c r="I6981" s="223">
        <f>I6930*'Usages mobilité'!$BG44*(1+'Usages mobilité'!$BH44)^(I$6780-$D$6780)/1000</f>
        <v>0</v>
      </c>
      <c r="J6981" s="223">
        <f>J6930*'Usages mobilité'!$BG44*(1+'Usages mobilité'!$BH44)^(J$6780-$D$6780)/1000</f>
        <v>0</v>
      </c>
      <c r="K6981" s="223">
        <f>K6930*'Usages mobilité'!$BG44*(1+'Usages mobilité'!$BH44)^(K$6780-$D$6780)/1000</f>
        <v>0</v>
      </c>
      <c r="L6981" s="223">
        <f>L6930*'Usages mobilité'!$BG44*(1+'Usages mobilité'!$BH44)^(L$6780-$D$6780)/1000</f>
        <v>0</v>
      </c>
      <c r="M6981" s="223">
        <f>M6930*'Usages mobilité'!$BG44*(1+'Usages mobilité'!$BH44)^(M$6780-$D$6780)/1000</f>
        <v>0</v>
      </c>
      <c r="N6981" s="223">
        <f>N6930*'Usages mobilité'!$BG44*(1+'Usages mobilité'!$BH44)^(N$6780-$D$6780)/1000</f>
        <v>0</v>
      </c>
      <c r="O6981" s="223">
        <f>O6930*'Usages mobilité'!$BG44*(1+'Usages mobilité'!$BH44)^(O$6780-$D$6780)/1000</f>
        <v>0</v>
      </c>
      <c r="P6981" s="223">
        <f>P6930*'Usages mobilité'!$BG44*(1+'Usages mobilité'!$BH44)^(P$6780-$D$6780)/1000</f>
        <v>0</v>
      </c>
      <c r="Q6981" s="223">
        <f>Q6930*'Usages mobilité'!$BG44*(1+'Usages mobilité'!$BH44)^(Q$6780-$D$6780)/1000</f>
        <v>0</v>
      </c>
      <c r="R6981" s="223">
        <f>R6930*'Usages mobilité'!$BG44*(1+'Usages mobilité'!$BH44)^(R$6780-$D$6780)/1000</f>
        <v>0</v>
      </c>
    </row>
    <row r="6982" spans="1:18" hidden="1" outlineLevel="2" x14ac:dyDescent="0.25">
      <c r="A6982" s="222" t="str">
        <f>'Usages mobilité'!A45</f>
        <v>Usage mobilité n°42</v>
      </c>
      <c r="B6982" s="222" t="s">
        <v>645</v>
      </c>
      <c r="C6982" s="222"/>
      <c r="D6982" s="223">
        <f>D6931*'Usages mobilité'!$BG45*(1+'Usages mobilité'!$BH45)^(D$6780-$D$6780)/1000</f>
        <v>0</v>
      </c>
      <c r="E6982" s="223">
        <f>E6931*'Usages mobilité'!$BG45*(1+'Usages mobilité'!$BH45)^(E$6780-$D$6780)/1000</f>
        <v>0</v>
      </c>
      <c r="F6982" s="223">
        <f>F6931*'Usages mobilité'!$BG45*(1+'Usages mobilité'!$BH45)^(F$6780-$D$6780)/1000</f>
        <v>0</v>
      </c>
      <c r="G6982" s="223">
        <f>G6931*'Usages mobilité'!$BG45*(1+'Usages mobilité'!$BH45)^(G$6780-$D$6780)/1000</f>
        <v>0</v>
      </c>
      <c r="H6982" s="223">
        <f>H6931*'Usages mobilité'!$BG45*(1+'Usages mobilité'!$BH45)^(H$6780-$D$6780)/1000</f>
        <v>0</v>
      </c>
      <c r="I6982" s="223">
        <f>I6931*'Usages mobilité'!$BG45*(1+'Usages mobilité'!$BH45)^(I$6780-$D$6780)/1000</f>
        <v>0</v>
      </c>
      <c r="J6982" s="223">
        <f>J6931*'Usages mobilité'!$BG45*(1+'Usages mobilité'!$BH45)^(J$6780-$D$6780)/1000</f>
        <v>0</v>
      </c>
      <c r="K6982" s="223">
        <f>K6931*'Usages mobilité'!$BG45*(1+'Usages mobilité'!$BH45)^(K$6780-$D$6780)/1000</f>
        <v>0</v>
      </c>
      <c r="L6982" s="223">
        <f>L6931*'Usages mobilité'!$BG45*(1+'Usages mobilité'!$BH45)^(L$6780-$D$6780)/1000</f>
        <v>0</v>
      </c>
      <c r="M6982" s="223">
        <f>M6931*'Usages mobilité'!$BG45*(1+'Usages mobilité'!$BH45)^(M$6780-$D$6780)/1000</f>
        <v>0</v>
      </c>
      <c r="N6982" s="223">
        <f>N6931*'Usages mobilité'!$BG45*(1+'Usages mobilité'!$BH45)^(N$6780-$D$6780)/1000</f>
        <v>0</v>
      </c>
      <c r="O6982" s="223">
        <f>O6931*'Usages mobilité'!$BG45*(1+'Usages mobilité'!$BH45)^(O$6780-$D$6780)/1000</f>
        <v>0</v>
      </c>
      <c r="P6982" s="223">
        <f>P6931*'Usages mobilité'!$BG45*(1+'Usages mobilité'!$BH45)^(P$6780-$D$6780)/1000</f>
        <v>0</v>
      </c>
      <c r="Q6982" s="223">
        <f>Q6931*'Usages mobilité'!$BG45*(1+'Usages mobilité'!$BH45)^(Q$6780-$D$6780)/1000</f>
        <v>0</v>
      </c>
      <c r="R6982" s="223">
        <f>R6931*'Usages mobilité'!$BG45*(1+'Usages mobilité'!$BH45)^(R$6780-$D$6780)/1000</f>
        <v>0</v>
      </c>
    </row>
    <row r="6983" spans="1:18" hidden="1" outlineLevel="2" x14ac:dyDescent="0.25">
      <c r="A6983" s="222" t="str">
        <f>'Usages mobilité'!A46</f>
        <v>Usage mobilité n°43</v>
      </c>
      <c r="B6983" s="222" t="s">
        <v>645</v>
      </c>
      <c r="C6983" s="222"/>
      <c r="D6983" s="223">
        <f>D6932*'Usages mobilité'!$BG46*(1+'Usages mobilité'!$BH46)^(D$6780-$D$6780)/1000</f>
        <v>0</v>
      </c>
      <c r="E6983" s="223">
        <f>E6932*'Usages mobilité'!$BG46*(1+'Usages mobilité'!$BH46)^(E$6780-$D$6780)/1000</f>
        <v>0</v>
      </c>
      <c r="F6983" s="223">
        <f>F6932*'Usages mobilité'!$BG46*(1+'Usages mobilité'!$BH46)^(F$6780-$D$6780)/1000</f>
        <v>0</v>
      </c>
      <c r="G6983" s="223">
        <f>G6932*'Usages mobilité'!$BG46*(1+'Usages mobilité'!$BH46)^(G$6780-$D$6780)/1000</f>
        <v>0</v>
      </c>
      <c r="H6983" s="223">
        <f>H6932*'Usages mobilité'!$BG46*(1+'Usages mobilité'!$BH46)^(H$6780-$D$6780)/1000</f>
        <v>0</v>
      </c>
      <c r="I6983" s="223">
        <f>I6932*'Usages mobilité'!$BG46*(1+'Usages mobilité'!$BH46)^(I$6780-$D$6780)/1000</f>
        <v>0</v>
      </c>
      <c r="J6983" s="223">
        <f>J6932*'Usages mobilité'!$BG46*(1+'Usages mobilité'!$BH46)^(J$6780-$D$6780)/1000</f>
        <v>0</v>
      </c>
      <c r="K6983" s="223">
        <f>K6932*'Usages mobilité'!$BG46*(1+'Usages mobilité'!$BH46)^(K$6780-$D$6780)/1000</f>
        <v>0</v>
      </c>
      <c r="L6983" s="223">
        <f>L6932*'Usages mobilité'!$BG46*(1+'Usages mobilité'!$BH46)^(L$6780-$D$6780)/1000</f>
        <v>0</v>
      </c>
      <c r="M6983" s="223">
        <f>M6932*'Usages mobilité'!$BG46*(1+'Usages mobilité'!$BH46)^(M$6780-$D$6780)/1000</f>
        <v>0</v>
      </c>
      <c r="N6983" s="223">
        <f>N6932*'Usages mobilité'!$BG46*(1+'Usages mobilité'!$BH46)^(N$6780-$D$6780)/1000</f>
        <v>0</v>
      </c>
      <c r="O6983" s="223">
        <f>O6932*'Usages mobilité'!$BG46*(1+'Usages mobilité'!$BH46)^(O$6780-$D$6780)/1000</f>
        <v>0</v>
      </c>
      <c r="P6983" s="223">
        <f>P6932*'Usages mobilité'!$BG46*(1+'Usages mobilité'!$BH46)^(P$6780-$D$6780)/1000</f>
        <v>0</v>
      </c>
      <c r="Q6983" s="223">
        <f>Q6932*'Usages mobilité'!$BG46*(1+'Usages mobilité'!$BH46)^(Q$6780-$D$6780)/1000</f>
        <v>0</v>
      </c>
      <c r="R6983" s="223">
        <f>R6932*'Usages mobilité'!$BG46*(1+'Usages mobilité'!$BH46)^(R$6780-$D$6780)/1000</f>
        <v>0</v>
      </c>
    </row>
    <row r="6984" spans="1:18" hidden="1" outlineLevel="2" x14ac:dyDescent="0.25">
      <c r="A6984" s="222" t="str">
        <f>'Usages mobilité'!A47</f>
        <v>Usage mobilité n°44</v>
      </c>
      <c r="B6984" s="222" t="s">
        <v>645</v>
      </c>
      <c r="C6984" s="222"/>
      <c r="D6984" s="223">
        <f>D6933*'Usages mobilité'!$BG47*(1+'Usages mobilité'!$BH47)^(D$6780-$D$6780)/1000</f>
        <v>0</v>
      </c>
      <c r="E6984" s="223">
        <f>E6933*'Usages mobilité'!$BG47*(1+'Usages mobilité'!$BH47)^(E$6780-$D$6780)/1000</f>
        <v>0</v>
      </c>
      <c r="F6984" s="223">
        <f>F6933*'Usages mobilité'!$BG47*(1+'Usages mobilité'!$BH47)^(F$6780-$D$6780)/1000</f>
        <v>0</v>
      </c>
      <c r="G6984" s="223">
        <f>G6933*'Usages mobilité'!$BG47*(1+'Usages mobilité'!$BH47)^(G$6780-$D$6780)/1000</f>
        <v>0</v>
      </c>
      <c r="H6984" s="223">
        <f>H6933*'Usages mobilité'!$BG47*(1+'Usages mobilité'!$BH47)^(H$6780-$D$6780)/1000</f>
        <v>0</v>
      </c>
      <c r="I6984" s="223">
        <f>I6933*'Usages mobilité'!$BG47*(1+'Usages mobilité'!$BH47)^(I$6780-$D$6780)/1000</f>
        <v>0</v>
      </c>
      <c r="J6984" s="223">
        <f>J6933*'Usages mobilité'!$BG47*(1+'Usages mobilité'!$BH47)^(J$6780-$D$6780)/1000</f>
        <v>0</v>
      </c>
      <c r="K6984" s="223">
        <f>K6933*'Usages mobilité'!$BG47*(1+'Usages mobilité'!$BH47)^(K$6780-$D$6780)/1000</f>
        <v>0</v>
      </c>
      <c r="L6984" s="223">
        <f>L6933*'Usages mobilité'!$BG47*(1+'Usages mobilité'!$BH47)^(L$6780-$D$6780)/1000</f>
        <v>0</v>
      </c>
      <c r="M6984" s="223">
        <f>M6933*'Usages mobilité'!$BG47*(1+'Usages mobilité'!$BH47)^(M$6780-$D$6780)/1000</f>
        <v>0</v>
      </c>
      <c r="N6984" s="223">
        <f>N6933*'Usages mobilité'!$BG47*(1+'Usages mobilité'!$BH47)^(N$6780-$D$6780)/1000</f>
        <v>0</v>
      </c>
      <c r="O6984" s="223">
        <f>O6933*'Usages mobilité'!$BG47*(1+'Usages mobilité'!$BH47)^(O$6780-$D$6780)/1000</f>
        <v>0</v>
      </c>
      <c r="P6984" s="223">
        <f>P6933*'Usages mobilité'!$BG47*(1+'Usages mobilité'!$BH47)^(P$6780-$D$6780)/1000</f>
        <v>0</v>
      </c>
      <c r="Q6984" s="223">
        <f>Q6933*'Usages mobilité'!$BG47*(1+'Usages mobilité'!$BH47)^(Q$6780-$D$6780)/1000</f>
        <v>0</v>
      </c>
      <c r="R6984" s="223">
        <f>R6933*'Usages mobilité'!$BG47*(1+'Usages mobilité'!$BH47)^(R$6780-$D$6780)/1000</f>
        <v>0</v>
      </c>
    </row>
    <row r="6985" spans="1:18" hidden="1" outlineLevel="2" x14ac:dyDescent="0.25">
      <c r="A6985" s="222" t="str">
        <f>'Usages mobilité'!A48</f>
        <v>Usage mobilité n°45</v>
      </c>
      <c r="B6985" s="222" t="s">
        <v>645</v>
      </c>
      <c r="C6985" s="222"/>
      <c r="D6985" s="223">
        <f>D6934*'Usages mobilité'!$BG48*(1+'Usages mobilité'!$BH48)^(D$6780-$D$6780)/1000</f>
        <v>0</v>
      </c>
      <c r="E6985" s="223">
        <f>E6934*'Usages mobilité'!$BG48*(1+'Usages mobilité'!$BH48)^(E$6780-$D$6780)/1000</f>
        <v>0</v>
      </c>
      <c r="F6985" s="223">
        <f>F6934*'Usages mobilité'!$BG48*(1+'Usages mobilité'!$BH48)^(F$6780-$D$6780)/1000</f>
        <v>0</v>
      </c>
      <c r="G6985" s="223">
        <f>G6934*'Usages mobilité'!$BG48*(1+'Usages mobilité'!$BH48)^(G$6780-$D$6780)/1000</f>
        <v>0</v>
      </c>
      <c r="H6985" s="223">
        <f>H6934*'Usages mobilité'!$BG48*(1+'Usages mobilité'!$BH48)^(H$6780-$D$6780)/1000</f>
        <v>0</v>
      </c>
      <c r="I6985" s="223">
        <f>I6934*'Usages mobilité'!$BG48*(1+'Usages mobilité'!$BH48)^(I$6780-$D$6780)/1000</f>
        <v>0</v>
      </c>
      <c r="J6985" s="223">
        <f>J6934*'Usages mobilité'!$BG48*(1+'Usages mobilité'!$BH48)^(J$6780-$D$6780)/1000</f>
        <v>0</v>
      </c>
      <c r="K6985" s="223">
        <f>K6934*'Usages mobilité'!$BG48*(1+'Usages mobilité'!$BH48)^(K$6780-$D$6780)/1000</f>
        <v>0</v>
      </c>
      <c r="L6985" s="223">
        <f>L6934*'Usages mobilité'!$BG48*(1+'Usages mobilité'!$BH48)^(L$6780-$D$6780)/1000</f>
        <v>0</v>
      </c>
      <c r="M6985" s="223">
        <f>M6934*'Usages mobilité'!$BG48*(1+'Usages mobilité'!$BH48)^(M$6780-$D$6780)/1000</f>
        <v>0</v>
      </c>
      <c r="N6985" s="223">
        <f>N6934*'Usages mobilité'!$BG48*(1+'Usages mobilité'!$BH48)^(N$6780-$D$6780)/1000</f>
        <v>0</v>
      </c>
      <c r="O6985" s="223">
        <f>O6934*'Usages mobilité'!$BG48*(1+'Usages mobilité'!$BH48)^(O$6780-$D$6780)/1000</f>
        <v>0</v>
      </c>
      <c r="P6985" s="223">
        <f>P6934*'Usages mobilité'!$BG48*(1+'Usages mobilité'!$BH48)^(P$6780-$D$6780)/1000</f>
        <v>0</v>
      </c>
      <c r="Q6985" s="223">
        <f>Q6934*'Usages mobilité'!$BG48*(1+'Usages mobilité'!$BH48)^(Q$6780-$D$6780)/1000</f>
        <v>0</v>
      </c>
      <c r="R6985" s="223">
        <f>R6934*'Usages mobilité'!$BG48*(1+'Usages mobilité'!$BH48)^(R$6780-$D$6780)/1000</f>
        <v>0</v>
      </c>
    </row>
    <row r="6986" spans="1:18" hidden="1" outlineLevel="2" x14ac:dyDescent="0.25">
      <c r="A6986" s="222" t="str">
        <f>'Usages mobilité'!A49</f>
        <v>Usage mobilité n°46</v>
      </c>
      <c r="B6986" s="222" t="s">
        <v>645</v>
      </c>
      <c r="C6986" s="222"/>
      <c r="D6986" s="223">
        <f>D6935*'Usages mobilité'!$BG49*(1+'Usages mobilité'!$BH49)^(D$6780-$D$6780)/1000</f>
        <v>0</v>
      </c>
      <c r="E6986" s="223">
        <f>E6935*'Usages mobilité'!$BG49*(1+'Usages mobilité'!$BH49)^(E$6780-$D$6780)/1000</f>
        <v>0</v>
      </c>
      <c r="F6986" s="223">
        <f>F6935*'Usages mobilité'!$BG49*(1+'Usages mobilité'!$BH49)^(F$6780-$D$6780)/1000</f>
        <v>0</v>
      </c>
      <c r="G6986" s="223">
        <f>G6935*'Usages mobilité'!$BG49*(1+'Usages mobilité'!$BH49)^(G$6780-$D$6780)/1000</f>
        <v>0</v>
      </c>
      <c r="H6986" s="223">
        <f>H6935*'Usages mobilité'!$BG49*(1+'Usages mobilité'!$BH49)^(H$6780-$D$6780)/1000</f>
        <v>0</v>
      </c>
      <c r="I6986" s="223">
        <f>I6935*'Usages mobilité'!$BG49*(1+'Usages mobilité'!$BH49)^(I$6780-$D$6780)/1000</f>
        <v>0</v>
      </c>
      <c r="J6986" s="223">
        <f>J6935*'Usages mobilité'!$BG49*(1+'Usages mobilité'!$BH49)^(J$6780-$D$6780)/1000</f>
        <v>0</v>
      </c>
      <c r="K6986" s="223">
        <f>K6935*'Usages mobilité'!$BG49*(1+'Usages mobilité'!$BH49)^(K$6780-$D$6780)/1000</f>
        <v>0</v>
      </c>
      <c r="L6986" s="223">
        <f>L6935*'Usages mobilité'!$BG49*(1+'Usages mobilité'!$BH49)^(L$6780-$D$6780)/1000</f>
        <v>0</v>
      </c>
      <c r="M6986" s="223">
        <f>M6935*'Usages mobilité'!$BG49*(1+'Usages mobilité'!$BH49)^(M$6780-$D$6780)/1000</f>
        <v>0</v>
      </c>
      <c r="N6986" s="223">
        <f>N6935*'Usages mobilité'!$BG49*(1+'Usages mobilité'!$BH49)^(N$6780-$D$6780)/1000</f>
        <v>0</v>
      </c>
      <c r="O6986" s="223">
        <f>O6935*'Usages mobilité'!$BG49*(1+'Usages mobilité'!$BH49)^(O$6780-$D$6780)/1000</f>
        <v>0</v>
      </c>
      <c r="P6986" s="223">
        <f>P6935*'Usages mobilité'!$BG49*(1+'Usages mobilité'!$BH49)^(P$6780-$D$6780)/1000</f>
        <v>0</v>
      </c>
      <c r="Q6986" s="223">
        <f>Q6935*'Usages mobilité'!$BG49*(1+'Usages mobilité'!$BH49)^(Q$6780-$D$6780)/1000</f>
        <v>0</v>
      </c>
      <c r="R6986" s="223">
        <f>R6935*'Usages mobilité'!$BG49*(1+'Usages mobilité'!$BH49)^(R$6780-$D$6780)/1000</f>
        <v>0</v>
      </c>
    </row>
    <row r="6987" spans="1:18" hidden="1" outlineLevel="2" x14ac:dyDescent="0.25">
      <c r="A6987" s="222" t="str">
        <f>'Usages mobilité'!A50</f>
        <v>Usage mobilité n°47</v>
      </c>
      <c r="B6987" s="222" t="s">
        <v>645</v>
      </c>
      <c r="C6987" s="222"/>
      <c r="D6987" s="223">
        <f>D6936*'Usages mobilité'!$BG50*(1+'Usages mobilité'!$BH50)^(D$6780-$D$6780)/1000</f>
        <v>0</v>
      </c>
      <c r="E6987" s="223">
        <f>E6936*'Usages mobilité'!$BG50*(1+'Usages mobilité'!$BH50)^(E$6780-$D$6780)/1000</f>
        <v>0</v>
      </c>
      <c r="F6987" s="223">
        <f>F6936*'Usages mobilité'!$BG50*(1+'Usages mobilité'!$BH50)^(F$6780-$D$6780)/1000</f>
        <v>0</v>
      </c>
      <c r="G6987" s="223">
        <f>G6936*'Usages mobilité'!$BG50*(1+'Usages mobilité'!$BH50)^(G$6780-$D$6780)/1000</f>
        <v>0</v>
      </c>
      <c r="H6987" s="223">
        <f>H6936*'Usages mobilité'!$BG50*(1+'Usages mobilité'!$BH50)^(H$6780-$D$6780)/1000</f>
        <v>0</v>
      </c>
      <c r="I6987" s="223">
        <f>I6936*'Usages mobilité'!$BG50*(1+'Usages mobilité'!$BH50)^(I$6780-$D$6780)/1000</f>
        <v>0</v>
      </c>
      <c r="J6987" s="223">
        <f>J6936*'Usages mobilité'!$BG50*(1+'Usages mobilité'!$BH50)^(J$6780-$D$6780)/1000</f>
        <v>0</v>
      </c>
      <c r="K6987" s="223">
        <f>K6936*'Usages mobilité'!$BG50*(1+'Usages mobilité'!$BH50)^(K$6780-$D$6780)/1000</f>
        <v>0</v>
      </c>
      <c r="L6987" s="223">
        <f>L6936*'Usages mobilité'!$BG50*(1+'Usages mobilité'!$BH50)^(L$6780-$D$6780)/1000</f>
        <v>0</v>
      </c>
      <c r="M6987" s="223">
        <f>M6936*'Usages mobilité'!$BG50*(1+'Usages mobilité'!$BH50)^(M$6780-$D$6780)/1000</f>
        <v>0</v>
      </c>
      <c r="N6987" s="223">
        <f>N6936*'Usages mobilité'!$BG50*(1+'Usages mobilité'!$BH50)^(N$6780-$D$6780)/1000</f>
        <v>0</v>
      </c>
      <c r="O6987" s="223">
        <f>O6936*'Usages mobilité'!$BG50*(1+'Usages mobilité'!$BH50)^(O$6780-$D$6780)/1000</f>
        <v>0</v>
      </c>
      <c r="P6987" s="223">
        <f>P6936*'Usages mobilité'!$BG50*(1+'Usages mobilité'!$BH50)^(P$6780-$D$6780)/1000</f>
        <v>0</v>
      </c>
      <c r="Q6987" s="223">
        <f>Q6936*'Usages mobilité'!$BG50*(1+'Usages mobilité'!$BH50)^(Q$6780-$D$6780)/1000</f>
        <v>0</v>
      </c>
      <c r="R6987" s="223">
        <f>R6936*'Usages mobilité'!$BG50*(1+'Usages mobilité'!$BH50)^(R$6780-$D$6780)/1000</f>
        <v>0</v>
      </c>
    </row>
    <row r="6988" spans="1:18" hidden="1" outlineLevel="2" x14ac:dyDescent="0.25">
      <c r="A6988" s="222" t="str">
        <f>'Usages mobilité'!A51</f>
        <v>Usage mobilité n°48</v>
      </c>
      <c r="B6988" s="222" t="s">
        <v>645</v>
      </c>
      <c r="C6988" s="222"/>
      <c r="D6988" s="223">
        <f>D6937*'Usages mobilité'!$BG51*(1+'Usages mobilité'!$BH51)^(D$6780-$D$6780)/1000</f>
        <v>0</v>
      </c>
      <c r="E6988" s="223">
        <f>E6937*'Usages mobilité'!$BG51*(1+'Usages mobilité'!$BH51)^(E$6780-$D$6780)/1000</f>
        <v>0</v>
      </c>
      <c r="F6988" s="223">
        <f>F6937*'Usages mobilité'!$BG51*(1+'Usages mobilité'!$BH51)^(F$6780-$D$6780)/1000</f>
        <v>0</v>
      </c>
      <c r="G6988" s="223">
        <f>G6937*'Usages mobilité'!$BG51*(1+'Usages mobilité'!$BH51)^(G$6780-$D$6780)/1000</f>
        <v>0</v>
      </c>
      <c r="H6988" s="223">
        <f>H6937*'Usages mobilité'!$BG51*(1+'Usages mobilité'!$BH51)^(H$6780-$D$6780)/1000</f>
        <v>0</v>
      </c>
      <c r="I6988" s="223">
        <f>I6937*'Usages mobilité'!$BG51*(1+'Usages mobilité'!$BH51)^(I$6780-$D$6780)/1000</f>
        <v>0</v>
      </c>
      <c r="J6988" s="223">
        <f>J6937*'Usages mobilité'!$BG51*(1+'Usages mobilité'!$BH51)^(J$6780-$D$6780)/1000</f>
        <v>0</v>
      </c>
      <c r="K6988" s="223">
        <f>K6937*'Usages mobilité'!$BG51*(1+'Usages mobilité'!$BH51)^(K$6780-$D$6780)/1000</f>
        <v>0</v>
      </c>
      <c r="L6988" s="223">
        <f>L6937*'Usages mobilité'!$BG51*(1+'Usages mobilité'!$BH51)^(L$6780-$D$6780)/1000</f>
        <v>0</v>
      </c>
      <c r="M6988" s="223">
        <f>M6937*'Usages mobilité'!$BG51*(1+'Usages mobilité'!$BH51)^(M$6780-$D$6780)/1000</f>
        <v>0</v>
      </c>
      <c r="N6988" s="223">
        <f>N6937*'Usages mobilité'!$BG51*(1+'Usages mobilité'!$BH51)^(N$6780-$D$6780)/1000</f>
        <v>0</v>
      </c>
      <c r="O6988" s="223">
        <f>O6937*'Usages mobilité'!$BG51*(1+'Usages mobilité'!$BH51)^(O$6780-$D$6780)/1000</f>
        <v>0</v>
      </c>
      <c r="P6988" s="223">
        <f>P6937*'Usages mobilité'!$BG51*(1+'Usages mobilité'!$BH51)^(P$6780-$D$6780)/1000</f>
        <v>0</v>
      </c>
      <c r="Q6988" s="223">
        <f>Q6937*'Usages mobilité'!$BG51*(1+'Usages mobilité'!$BH51)^(Q$6780-$D$6780)/1000</f>
        <v>0</v>
      </c>
      <c r="R6988" s="223">
        <f>R6937*'Usages mobilité'!$BG51*(1+'Usages mobilité'!$BH51)^(R$6780-$D$6780)/1000</f>
        <v>0</v>
      </c>
    </row>
    <row r="6989" spans="1:18" hidden="1" outlineLevel="2" x14ac:dyDescent="0.25">
      <c r="A6989" s="222" t="str">
        <f>'Usages mobilité'!A52</f>
        <v>Usage mobilité n°49</v>
      </c>
      <c r="B6989" s="222" t="s">
        <v>645</v>
      </c>
      <c r="C6989" s="222"/>
      <c r="D6989" s="223">
        <f>D6938*'Usages mobilité'!$BG52*(1+'Usages mobilité'!$BH52)^(D$6780-$D$6780)/1000</f>
        <v>0</v>
      </c>
      <c r="E6989" s="223">
        <f>E6938*'Usages mobilité'!$BG52*(1+'Usages mobilité'!$BH52)^(E$6780-$D$6780)/1000</f>
        <v>0</v>
      </c>
      <c r="F6989" s="223">
        <f>F6938*'Usages mobilité'!$BG52*(1+'Usages mobilité'!$BH52)^(F$6780-$D$6780)/1000</f>
        <v>0</v>
      </c>
      <c r="G6989" s="223">
        <f>G6938*'Usages mobilité'!$BG52*(1+'Usages mobilité'!$BH52)^(G$6780-$D$6780)/1000</f>
        <v>0</v>
      </c>
      <c r="H6989" s="223">
        <f>H6938*'Usages mobilité'!$BG52*(1+'Usages mobilité'!$BH52)^(H$6780-$D$6780)/1000</f>
        <v>0</v>
      </c>
      <c r="I6989" s="223">
        <f>I6938*'Usages mobilité'!$BG52*(1+'Usages mobilité'!$BH52)^(I$6780-$D$6780)/1000</f>
        <v>0</v>
      </c>
      <c r="J6989" s="223">
        <f>J6938*'Usages mobilité'!$BG52*(1+'Usages mobilité'!$BH52)^(J$6780-$D$6780)/1000</f>
        <v>0</v>
      </c>
      <c r="K6989" s="223">
        <f>K6938*'Usages mobilité'!$BG52*(1+'Usages mobilité'!$BH52)^(K$6780-$D$6780)/1000</f>
        <v>0</v>
      </c>
      <c r="L6989" s="223">
        <f>L6938*'Usages mobilité'!$BG52*(1+'Usages mobilité'!$BH52)^(L$6780-$D$6780)/1000</f>
        <v>0</v>
      </c>
      <c r="M6989" s="223">
        <f>M6938*'Usages mobilité'!$BG52*(1+'Usages mobilité'!$BH52)^(M$6780-$D$6780)/1000</f>
        <v>0</v>
      </c>
      <c r="N6989" s="223">
        <f>N6938*'Usages mobilité'!$BG52*(1+'Usages mobilité'!$BH52)^(N$6780-$D$6780)/1000</f>
        <v>0</v>
      </c>
      <c r="O6989" s="223">
        <f>O6938*'Usages mobilité'!$BG52*(1+'Usages mobilité'!$BH52)^(O$6780-$D$6780)/1000</f>
        <v>0</v>
      </c>
      <c r="P6989" s="223">
        <f>P6938*'Usages mobilité'!$BG52*(1+'Usages mobilité'!$BH52)^(P$6780-$D$6780)/1000</f>
        <v>0</v>
      </c>
      <c r="Q6989" s="223">
        <f>Q6938*'Usages mobilité'!$BG52*(1+'Usages mobilité'!$BH52)^(Q$6780-$D$6780)/1000</f>
        <v>0</v>
      </c>
      <c r="R6989" s="223">
        <f>R6938*'Usages mobilité'!$BG52*(1+'Usages mobilité'!$BH52)^(R$6780-$D$6780)/1000</f>
        <v>0</v>
      </c>
    </row>
    <row r="6990" spans="1:18" hidden="1" outlineLevel="2" x14ac:dyDescent="0.25">
      <c r="A6990" s="222" t="str">
        <f>'Usages mobilité'!A53</f>
        <v>Usage mobilité n°50</v>
      </c>
      <c r="B6990" s="222" t="s">
        <v>645</v>
      </c>
      <c r="C6990" s="222"/>
      <c r="D6990" s="223">
        <f>D6939*'Usages mobilité'!$BG53*(1+'Usages mobilité'!$BH53)^(D$6780-$D$6780)/1000</f>
        <v>0</v>
      </c>
      <c r="E6990" s="223">
        <f>E6939*'Usages mobilité'!$BG53*(1+'Usages mobilité'!$BH53)^(E$6780-$D$6780)/1000</f>
        <v>0</v>
      </c>
      <c r="F6990" s="223">
        <f>F6939*'Usages mobilité'!$BG53*(1+'Usages mobilité'!$BH53)^(F$6780-$D$6780)/1000</f>
        <v>0</v>
      </c>
      <c r="G6990" s="223">
        <f>G6939*'Usages mobilité'!$BG53*(1+'Usages mobilité'!$BH53)^(G$6780-$D$6780)/1000</f>
        <v>0</v>
      </c>
      <c r="H6990" s="223">
        <f>H6939*'Usages mobilité'!$BG53*(1+'Usages mobilité'!$BH53)^(H$6780-$D$6780)/1000</f>
        <v>0</v>
      </c>
      <c r="I6990" s="223">
        <f>I6939*'Usages mobilité'!$BG53*(1+'Usages mobilité'!$BH53)^(I$6780-$D$6780)/1000</f>
        <v>0</v>
      </c>
      <c r="J6990" s="223">
        <f>J6939*'Usages mobilité'!$BG53*(1+'Usages mobilité'!$BH53)^(J$6780-$D$6780)/1000</f>
        <v>0</v>
      </c>
      <c r="K6990" s="223">
        <f>K6939*'Usages mobilité'!$BG53*(1+'Usages mobilité'!$BH53)^(K$6780-$D$6780)/1000</f>
        <v>0</v>
      </c>
      <c r="L6990" s="223">
        <f>L6939*'Usages mobilité'!$BG53*(1+'Usages mobilité'!$BH53)^(L$6780-$D$6780)/1000</f>
        <v>0</v>
      </c>
      <c r="M6990" s="223">
        <f>M6939*'Usages mobilité'!$BG53*(1+'Usages mobilité'!$BH53)^(M$6780-$D$6780)/1000</f>
        <v>0</v>
      </c>
      <c r="N6990" s="223">
        <f>N6939*'Usages mobilité'!$BG53*(1+'Usages mobilité'!$BH53)^(N$6780-$D$6780)/1000</f>
        <v>0</v>
      </c>
      <c r="O6990" s="223">
        <f>O6939*'Usages mobilité'!$BG53*(1+'Usages mobilité'!$BH53)^(O$6780-$D$6780)/1000</f>
        <v>0</v>
      </c>
      <c r="P6990" s="223">
        <f>P6939*'Usages mobilité'!$BG53*(1+'Usages mobilité'!$BH53)^(P$6780-$D$6780)/1000</f>
        <v>0</v>
      </c>
      <c r="Q6990" s="223">
        <f>Q6939*'Usages mobilité'!$BG53*(1+'Usages mobilité'!$BH53)^(Q$6780-$D$6780)/1000</f>
        <v>0</v>
      </c>
      <c r="R6990" s="223">
        <f>R6939*'Usages mobilité'!$BG53*(1+'Usages mobilité'!$BH53)^(R$6780-$D$6780)/1000</f>
        <v>0</v>
      </c>
    </row>
    <row r="6991" spans="1:18" hidden="1" outlineLevel="1" collapsed="1" x14ac:dyDescent="0.25">
      <c r="A6991" s="222" t="s">
        <v>657</v>
      </c>
      <c r="B6991" s="222"/>
      <c r="C6991" s="222"/>
      <c r="D6991" s="223">
        <f t="shared" ref="D6991:R6991" si="611">SUM(D6941:D6990)</f>
        <v>0</v>
      </c>
      <c r="E6991" s="223">
        <f t="shared" si="611"/>
        <v>0</v>
      </c>
      <c r="F6991" s="223">
        <f t="shared" si="611"/>
        <v>0</v>
      </c>
      <c r="G6991" s="223">
        <f t="shared" si="611"/>
        <v>0</v>
      </c>
      <c r="H6991" s="223">
        <f t="shared" si="611"/>
        <v>0</v>
      </c>
      <c r="I6991" s="223">
        <f t="shared" si="611"/>
        <v>0</v>
      </c>
      <c r="J6991" s="223">
        <f t="shared" si="611"/>
        <v>0</v>
      </c>
      <c r="K6991" s="223">
        <f t="shared" si="611"/>
        <v>0</v>
      </c>
      <c r="L6991" s="223">
        <f t="shared" si="611"/>
        <v>0</v>
      </c>
      <c r="M6991" s="223">
        <f t="shared" si="611"/>
        <v>0</v>
      </c>
      <c r="N6991" s="223">
        <f t="shared" si="611"/>
        <v>0</v>
      </c>
      <c r="O6991" s="223">
        <f t="shared" si="611"/>
        <v>0</v>
      </c>
      <c r="P6991" s="223">
        <f t="shared" si="611"/>
        <v>0</v>
      </c>
      <c r="Q6991" s="223">
        <f t="shared" si="611"/>
        <v>0</v>
      </c>
      <c r="R6991" s="223">
        <f t="shared" si="611"/>
        <v>0</v>
      </c>
    </row>
    <row r="6992" spans="1:18" hidden="1" outlineLevel="1" x14ac:dyDescent="0.25">
      <c r="A6992" s="53" t="s">
        <v>652</v>
      </c>
      <c r="B6992" s="53"/>
      <c r="C6992" s="53"/>
      <c r="D6992" s="244"/>
      <c r="E6992" s="244"/>
      <c r="F6992" s="244"/>
      <c r="G6992" s="244"/>
      <c r="H6992" s="244"/>
      <c r="I6992" s="244"/>
      <c r="J6992" s="244"/>
      <c r="K6992" s="244"/>
      <c r="L6992" s="244"/>
      <c r="M6992" s="244"/>
      <c r="N6992" s="244"/>
      <c r="O6992" s="244"/>
      <c r="P6992" s="244"/>
      <c r="Q6992" s="244"/>
      <c r="R6992" s="244"/>
    </row>
    <row r="6993" spans="1:18" hidden="1" outlineLevel="1" x14ac:dyDescent="0.25">
      <c r="A6993" s="53" t="s">
        <v>658</v>
      </c>
      <c r="B6993" s="53"/>
      <c r="C6993" s="53"/>
      <c r="D6993" s="244"/>
      <c r="E6993" s="244"/>
      <c r="F6993" s="244"/>
      <c r="G6993" s="244"/>
      <c r="H6993" s="244"/>
      <c r="I6993" s="244"/>
      <c r="J6993" s="244"/>
      <c r="K6993" s="244"/>
      <c r="L6993" s="244"/>
      <c r="M6993" s="244"/>
      <c r="N6993" s="244"/>
      <c r="O6993" s="244"/>
      <c r="P6993" s="244"/>
      <c r="Q6993" s="244"/>
      <c r="R6993" s="244"/>
    </row>
    <row r="6994" spans="1:18" hidden="1" outlineLevel="1" x14ac:dyDescent="0.25">
      <c r="A6994" s="224" t="s">
        <v>40</v>
      </c>
      <c r="B6994" s="222"/>
      <c r="C6994" s="222"/>
      <c r="D6994" s="223">
        <f t="shared" ref="D6994:R6994" si="612">D6887+D6889+D6991+D6993</f>
        <v>0</v>
      </c>
      <c r="E6994" s="223">
        <f t="shared" si="612"/>
        <v>0</v>
      </c>
      <c r="F6994" s="223">
        <f t="shared" si="612"/>
        <v>0</v>
      </c>
      <c r="G6994" s="223">
        <f t="shared" si="612"/>
        <v>0</v>
      </c>
      <c r="H6994" s="223">
        <f t="shared" si="612"/>
        <v>0</v>
      </c>
      <c r="I6994" s="223">
        <f t="shared" si="612"/>
        <v>0</v>
      </c>
      <c r="J6994" s="223">
        <f t="shared" si="612"/>
        <v>0</v>
      </c>
      <c r="K6994" s="223">
        <f t="shared" si="612"/>
        <v>0</v>
      </c>
      <c r="L6994" s="223">
        <f t="shared" si="612"/>
        <v>0</v>
      </c>
      <c r="M6994" s="223">
        <f t="shared" si="612"/>
        <v>0</v>
      </c>
      <c r="N6994" s="223">
        <f t="shared" si="612"/>
        <v>0</v>
      </c>
      <c r="O6994" s="223">
        <f t="shared" si="612"/>
        <v>0</v>
      </c>
      <c r="P6994" s="223">
        <f t="shared" si="612"/>
        <v>0</v>
      </c>
      <c r="Q6994" s="223">
        <f t="shared" si="612"/>
        <v>0</v>
      </c>
      <c r="R6994" s="223">
        <f t="shared" si="612"/>
        <v>0</v>
      </c>
    </row>
    <row r="6995" spans="1:18" s="33" customFormat="1" hidden="1" outlineLevel="1" x14ac:dyDescent="0.25"/>
    <row r="6996" spans="1:18" hidden="1" outlineLevel="1" x14ac:dyDescent="0.25">
      <c r="A6996" s="274" t="s">
        <v>0</v>
      </c>
      <c r="B6996" s="225" t="s">
        <v>16</v>
      </c>
      <c r="C6996" s="53"/>
      <c r="D6996" s="244">
        <v>10000</v>
      </c>
      <c r="E6996" s="244">
        <v>10000</v>
      </c>
      <c r="F6996" s="244">
        <v>10000</v>
      </c>
      <c r="G6996" s="244"/>
      <c r="H6996" s="244"/>
      <c r="I6996" s="244"/>
      <c r="J6996" s="244"/>
      <c r="K6996" s="244"/>
      <c r="L6996" s="244"/>
      <c r="M6996" s="244"/>
      <c r="N6996" s="244"/>
      <c r="O6996" s="244"/>
      <c r="P6996" s="244"/>
      <c r="Q6996" s="244"/>
      <c r="R6996" s="244"/>
    </row>
    <row r="6997" spans="1:18" hidden="1" outlineLevel="1" x14ac:dyDescent="0.25">
      <c r="A6997" s="274"/>
      <c r="B6997" s="226" t="s">
        <v>42</v>
      </c>
      <c r="C6997" s="222"/>
      <c r="D6997" s="223">
        <f>IF(AND($B6776&lt;&gt;"",$B6777&lt;&gt;""),D6996*(VLOOKUP($B6776,Production!$G4:$P53,10)*(1+VLOOKUP($B6776,Production!$G4:$Q53,11))^(D6780-$D6780))/1000,0)</f>
        <v>0</v>
      </c>
      <c r="E6997" s="223">
        <f>IF(AND($B6776&lt;&gt;"",$B6777&lt;&gt;""),E6996*(VLOOKUP($B6776,Production!$G4:$P53,10)*(1+VLOOKUP($B6776,Production!$G4:$Q53,11))^(E6780-$D6780))/1000,0)</f>
        <v>0</v>
      </c>
      <c r="F6997" s="223">
        <f>IF(AND($B6776&lt;&gt;"",$B6777&lt;&gt;""),F6996*(VLOOKUP($B6776,Production!$G4:$P53,10)*(1+VLOOKUP($B6776,Production!$G4:$Q53,11))^(F6780-$D6780))/1000,0)</f>
        <v>0</v>
      </c>
      <c r="G6997" s="223">
        <f>IF(AND($B6776&lt;&gt;"",$B6777&lt;&gt;""),G6996*(VLOOKUP($B6776,Production!$G4:$P53,10)*(1+VLOOKUP($B6776,Production!$G4:$Q53,11))^(G6780-$D6780))/1000,0)</f>
        <v>0</v>
      </c>
      <c r="H6997" s="223">
        <f>IF(AND($B6776&lt;&gt;"",$B6777&lt;&gt;""),H6996*(VLOOKUP($B6776,Production!$G4:$P53,10)*(1+VLOOKUP($B6776,Production!$G4:$Q53,11))^(H6780-$D6780))/1000,0)</f>
        <v>0</v>
      </c>
      <c r="I6997" s="223">
        <f>IF(AND($B6776&lt;&gt;"",$B6777&lt;&gt;""),I6996*(VLOOKUP($B6776,Production!$G4:$P53,10)*(1+VLOOKUP($B6776,Production!$G4:$Q53,11))^(I6780-$D6780))/1000,0)</f>
        <v>0</v>
      </c>
      <c r="J6997" s="223">
        <f>IF(AND($B6776&lt;&gt;"",$B6777&lt;&gt;""),J6996*(VLOOKUP($B6776,Production!$G4:$P53,10)*(1+VLOOKUP($B6776,Production!$G4:$Q53,11))^(J6780-$D6780))/1000,0)</f>
        <v>0</v>
      </c>
      <c r="K6997" s="223">
        <f>IF(AND($B6776&lt;&gt;"",$B6777&lt;&gt;""),K6996*(VLOOKUP($B6776,Production!$G4:$P53,10)*(1+VLOOKUP($B6776,Production!$G4:$Q53,11))^(K6780-$D6780))/1000,0)</f>
        <v>0</v>
      </c>
      <c r="L6997" s="223">
        <f>IF(AND($B6776&lt;&gt;"",$B6777&lt;&gt;""),L6996*(VLOOKUP($B6776,Production!$G4:$P53,10)*(1+VLOOKUP($B6776,Production!$G4:$Q53,11))^(L6780-$D6780))/1000,0)</f>
        <v>0</v>
      </c>
      <c r="M6997" s="223">
        <f>IF(AND($B6776&lt;&gt;"",$B6777&lt;&gt;""),M6996*(VLOOKUP($B6776,Production!$G4:$P53,10)*(1+VLOOKUP($B6776,Production!$G4:$Q53,11))^(M6780-$D6780))/1000,0)</f>
        <v>0</v>
      </c>
      <c r="N6997" s="223">
        <f>IF(AND($B6776&lt;&gt;"",$B6777&lt;&gt;""),N6996*(VLOOKUP($B6776,Production!$G4:$P53,10)*(1+VLOOKUP($B6776,Production!$G4:$Q53,11))^(N6780-$D6780))/1000,0)</f>
        <v>0</v>
      </c>
      <c r="O6997" s="223">
        <f>IF(AND($B6776&lt;&gt;"",$B6777&lt;&gt;""),O6996*(VLOOKUP($B6776,Production!$G4:$P53,10)*(1+VLOOKUP($B6776,Production!$G4:$Q53,11))^(O6780-$D6780))/1000,0)</f>
        <v>0</v>
      </c>
      <c r="P6997" s="223">
        <f>IF(AND($B6776&lt;&gt;"",$B6777&lt;&gt;""),P6996*(VLOOKUP($B6776,Production!$G4:$P53,10)*(1+VLOOKUP($B6776,Production!$G4:$Q53,11))^(P6780-$D6780))/1000,0)</f>
        <v>0</v>
      </c>
      <c r="Q6997" s="223">
        <f>IF(AND($B6776&lt;&gt;"",$B6777&lt;&gt;""),Q6996*(VLOOKUP($B6776,Production!$G4:$P53,10)*(1+VLOOKUP($B6776,Production!$G4:$Q53,11))^(Q6780-$D6780))/1000,0)</f>
        <v>0</v>
      </c>
      <c r="R6997" s="223">
        <f>IF(AND($B6776&lt;&gt;"",$B6777&lt;&gt;""),R6996*(VLOOKUP($B6776,Production!$G4:$P53,10)*(1+VLOOKUP($B6776,Production!$G4:$Q53,11))^(R6780-$D6780))/1000,0)</f>
        <v>0</v>
      </c>
    </row>
    <row r="6998" spans="1:18" hidden="1" outlineLevel="1" x14ac:dyDescent="0.25">
      <c r="A6998" s="274" t="s">
        <v>13</v>
      </c>
      <c r="B6998" s="225" t="s">
        <v>17</v>
      </c>
      <c r="C6998" s="53"/>
      <c r="D6998" s="244"/>
      <c r="E6998" s="244"/>
      <c r="F6998" s="244"/>
      <c r="G6998" s="244"/>
      <c r="H6998" s="244"/>
      <c r="I6998" s="244"/>
      <c r="J6998" s="244"/>
      <c r="K6998" s="244"/>
      <c r="L6998" s="244"/>
      <c r="M6998" s="244"/>
      <c r="N6998" s="244"/>
      <c r="O6998" s="244"/>
      <c r="P6998" s="244"/>
      <c r="Q6998" s="244"/>
      <c r="R6998" s="244"/>
    </row>
    <row r="6999" spans="1:18" hidden="1" outlineLevel="1" x14ac:dyDescent="0.25">
      <c r="A6999" s="274"/>
      <c r="B6999" s="226" t="s">
        <v>42</v>
      </c>
      <c r="C6999" s="222"/>
      <c r="D6999" s="223">
        <f>IF($B6776&lt;&gt;"",D6998*(VLOOKUP($B6776,Production!$G4:$R53,12)*(1+VLOOKUP($B6776,Production!$G4:$S53,13))^(D6780-$D6780))/1000,0)</f>
        <v>0</v>
      </c>
      <c r="E6999" s="223">
        <f>IF($B6776&lt;&gt;"",E6998*(VLOOKUP($B6776,Production!$G4:$R53,12)*(1+VLOOKUP($B6776,Production!$G4:$S53,13))^(E6780-$D6780))/1000,0)</f>
        <v>0</v>
      </c>
      <c r="F6999" s="223">
        <f>IF($B6776&lt;&gt;"",F6998*(VLOOKUP($B6776,Production!$G4:$R53,12)*(1+VLOOKUP($B6776,Production!$G4:$S53,13))^(F6780-$D6780))/1000,0)</f>
        <v>0</v>
      </c>
      <c r="G6999" s="223">
        <f>IF($B6776&lt;&gt;"",G6998*(VLOOKUP($B6776,Production!$G4:$R53,12)*(1+VLOOKUP($B6776,Production!$G4:$S53,13))^(G6780-$D6780))/1000,0)</f>
        <v>0</v>
      </c>
      <c r="H6999" s="223">
        <f>IF($B6776&lt;&gt;"",H6998*(VLOOKUP($B6776,Production!$G4:$R53,12)*(1+VLOOKUP($B6776,Production!$G4:$S53,13))^(H6780-$D6780))/1000,0)</f>
        <v>0</v>
      </c>
      <c r="I6999" s="223">
        <f>IF($B6776&lt;&gt;"",I6998*(VLOOKUP($B6776,Production!$G4:$R53,12)*(1+VLOOKUP($B6776,Production!$G4:$S53,13))^(I6780-$D6780))/1000,0)</f>
        <v>0</v>
      </c>
      <c r="J6999" s="223">
        <f>IF($B6776&lt;&gt;"",J6998*(VLOOKUP($B6776,Production!$G4:$R53,12)*(1+VLOOKUP($B6776,Production!$G4:$S53,13))^(J6780-$D6780))/1000,0)</f>
        <v>0</v>
      </c>
      <c r="K6999" s="223">
        <f>IF($B6776&lt;&gt;"",K6998*(VLOOKUP($B6776,Production!$G4:$R53,12)*(1+VLOOKUP($B6776,Production!$G4:$S53,13))^(K6780-$D6780))/1000,0)</f>
        <v>0</v>
      </c>
      <c r="L6999" s="223">
        <f>IF($B6776&lt;&gt;"",L6998*(VLOOKUP($B6776,Production!$G4:$R53,12)*(1+VLOOKUP($B6776,Production!$G4:$S53,13))^(L6780-$D6780))/1000,0)</f>
        <v>0</v>
      </c>
      <c r="M6999" s="223">
        <f>IF($B6776&lt;&gt;"",M6998*(VLOOKUP($B6776,Production!$G4:$R53,12)*(1+VLOOKUP($B6776,Production!$G4:$S53,13))^(M6780-$D6780))/1000,0)</f>
        <v>0</v>
      </c>
      <c r="N6999" s="223">
        <f>IF($B6776&lt;&gt;"",N6998*(VLOOKUP($B6776,Production!$G4:$R53,12)*(1+VLOOKUP($B6776,Production!$G4:$S53,13))^(N6780-$D6780))/1000,0)</f>
        <v>0</v>
      </c>
      <c r="O6999" s="223">
        <f>IF($B6776&lt;&gt;"",O6998*(VLOOKUP($B6776,Production!$G4:$R53,12)*(1+VLOOKUP($B6776,Production!$G4:$S53,13))^(O6780-$D6780))/1000,0)</f>
        <v>0</v>
      </c>
      <c r="P6999" s="223">
        <f>IF($B6776&lt;&gt;"",P6998*(VLOOKUP($B6776,Production!$G4:$R53,12)*(1+VLOOKUP($B6776,Production!$G4:$S53,13))^(P6780-$D6780))/1000,0)</f>
        <v>0</v>
      </c>
      <c r="Q6999" s="223">
        <f>IF($B6776&lt;&gt;"",Q6998*(VLOOKUP($B6776,Production!$G4:$R53,12)*(1+VLOOKUP($B6776,Production!$G4:$S53,13))^(Q6780-$D6780))/1000,0)</f>
        <v>0</v>
      </c>
      <c r="R6999" s="223">
        <f>IF($B6776&lt;&gt;"",R6998*(VLOOKUP($B6776,Production!$G4:$R53,12)*(1+VLOOKUP($B6776,Production!$G4:$S53,13))^(R6780-$D6780))/1000,0)</f>
        <v>0</v>
      </c>
    </row>
    <row r="7000" spans="1:18" hidden="1" outlineLevel="1" x14ac:dyDescent="0.25">
      <c r="A7000" s="225" t="s">
        <v>56</v>
      </c>
      <c r="B7000" s="225"/>
      <c r="C7000" s="53"/>
      <c r="D7000" s="244"/>
      <c r="E7000" s="244"/>
      <c r="F7000" s="244"/>
      <c r="G7000" s="244"/>
      <c r="H7000" s="244"/>
      <c r="I7000" s="244"/>
      <c r="J7000" s="244"/>
      <c r="K7000" s="244"/>
      <c r="L7000" s="244"/>
      <c r="M7000" s="244"/>
      <c r="N7000" s="244"/>
      <c r="O7000" s="244"/>
      <c r="P7000" s="244"/>
      <c r="Q7000" s="244"/>
      <c r="R7000" s="244"/>
    </row>
    <row r="7001" spans="1:18" hidden="1" outlineLevel="1" x14ac:dyDescent="0.25">
      <c r="A7001" s="225" t="s">
        <v>57</v>
      </c>
      <c r="B7001" s="225"/>
      <c r="C7001" s="53"/>
      <c r="D7001" s="244"/>
      <c r="E7001" s="244"/>
      <c r="F7001" s="244"/>
      <c r="G7001" s="244"/>
      <c r="H7001" s="244"/>
      <c r="I7001" s="244"/>
      <c r="J7001" s="244"/>
      <c r="K7001" s="244"/>
      <c r="L7001" s="244"/>
      <c r="M7001" s="244"/>
      <c r="N7001" s="244"/>
      <c r="O7001" s="244"/>
      <c r="P7001" s="244"/>
      <c r="Q7001" s="244"/>
      <c r="R7001" s="244"/>
    </row>
    <row r="7002" spans="1:18" hidden="1" outlineLevel="1" x14ac:dyDescent="0.25">
      <c r="A7002" s="224" t="s">
        <v>659</v>
      </c>
      <c r="B7002" s="222"/>
      <c r="C7002" s="222"/>
      <c r="D7002" s="223">
        <f t="shared" ref="D7002:R7002" si="613">D6997+D6999+D7000+D7001</f>
        <v>0</v>
      </c>
      <c r="E7002" s="223">
        <f t="shared" si="613"/>
        <v>0</v>
      </c>
      <c r="F7002" s="223">
        <f t="shared" si="613"/>
        <v>0</v>
      </c>
      <c r="G7002" s="223">
        <f t="shared" si="613"/>
        <v>0</v>
      </c>
      <c r="H7002" s="223">
        <f t="shared" si="613"/>
        <v>0</v>
      </c>
      <c r="I7002" s="223">
        <f t="shared" si="613"/>
        <v>0</v>
      </c>
      <c r="J7002" s="223">
        <f t="shared" si="613"/>
        <v>0</v>
      </c>
      <c r="K7002" s="223">
        <f t="shared" si="613"/>
        <v>0</v>
      </c>
      <c r="L7002" s="223">
        <f t="shared" si="613"/>
        <v>0</v>
      </c>
      <c r="M7002" s="223">
        <f t="shared" si="613"/>
        <v>0</v>
      </c>
      <c r="N7002" s="223">
        <f t="shared" si="613"/>
        <v>0</v>
      </c>
      <c r="O7002" s="223">
        <f t="shared" si="613"/>
        <v>0</v>
      </c>
      <c r="P7002" s="223">
        <f t="shared" si="613"/>
        <v>0</v>
      </c>
      <c r="Q7002" s="223">
        <f t="shared" si="613"/>
        <v>0</v>
      </c>
      <c r="R7002" s="223">
        <f t="shared" si="613"/>
        <v>0</v>
      </c>
    </row>
    <row r="7003" spans="1:18" s="33" customFormat="1" hidden="1" outlineLevel="1" x14ac:dyDescent="0.25"/>
    <row r="7004" spans="1:18" hidden="1" outlineLevel="1" x14ac:dyDescent="0.25">
      <c r="A7004" s="222" t="s">
        <v>663</v>
      </c>
      <c r="B7004" s="222"/>
      <c r="C7004" s="222"/>
      <c r="D7004" s="223">
        <f t="shared" ref="D7004:R7004" si="614">D6994-D7002</f>
        <v>0</v>
      </c>
      <c r="E7004" s="223">
        <f t="shared" si="614"/>
        <v>0</v>
      </c>
      <c r="F7004" s="223">
        <f t="shared" si="614"/>
        <v>0</v>
      </c>
      <c r="G7004" s="223">
        <f t="shared" si="614"/>
        <v>0</v>
      </c>
      <c r="H7004" s="223">
        <f t="shared" si="614"/>
        <v>0</v>
      </c>
      <c r="I7004" s="223">
        <f t="shared" si="614"/>
        <v>0</v>
      </c>
      <c r="J7004" s="223">
        <f t="shared" si="614"/>
        <v>0</v>
      </c>
      <c r="K7004" s="223">
        <f t="shared" si="614"/>
        <v>0</v>
      </c>
      <c r="L7004" s="223">
        <f t="shared" si="614"/>
        <v>0</v>
      </c>
      <c r="M7004" s="223">
        <f t="shared" si="614"/>
        <v>0</v>
      </c>
      <c r="N7004" s="223">
        <f t="shared" si="614"/>
        <v>0</v>
      </c>
      <c r="O7004" s="223">
        <f t="shared" si="614"/>
        <v>0</v>
      </c>
      <c r="P7004" s="223">
        <f t="shared" si="614"/>
        <v>0</v>
      </c>
      <c r="Q7004" s="223">
        <f t="shared" si="614"/>
        <v>0</v>
      </c>
      <c r="R7004" s="223">
        <f t="shared" si="614"/>
        <v>0</v>
      </c>
    </row>
    <row r="7005" spans="1:18" hidden="1" outlineLevel="1" x14ac:dyDescent="0.25"/>
    <row r="7006" spans="1:18" hidden="1" outlineLevel="1" x14ac:dyDescent="0.25">
      <c r="A7006" s="53" t="s">
        <v>664</v>
      </c>
      <c r="B7006" s="53"/>
      <c r="C7006" s="53"/>
      <c r="D7006" s="244"/>
      <c r="E7006" s="244"/>
      <c r="F7006" s="244"/>
      <c r="G7006" s="244"/>
      <c r="H7006" s="244"/>
      <c r="I7006" s="244"/>
      <c r="J7006" s="244"/>
      <c r="K7006" s="244"/>
      <c r="L7006" s="244"/>
      <c r="M7006" s="244"/>
      <c r="N7006" s="244"/>
      <c r="O7006" s="244"/>
      <c r="P7006" s="244"/>
      <c r="Q7006" s="244"/>
      <c r="R7006" s="244"/>
    </row>
    <row r="7007" spans="1:18" hidden="1" outlineLevel="1" x14ac:dyDescent="0.25"/>
    <row r="7008" spans="1:18" hidden="1" outlineLevel="1" x14ac:dyDescent="0.25">
      <c r="A7008" s="222" t="s">
        <v>665</v>
      </c>
      <c r="B7008" s="222"/>
      <c r="C7008" s="222"/>
      <c r="D7008" s="223">
        <f t="shared" ref="D7008:R7008" si="615">D7004-D7006</f>
        <v>0</v>
      </c>
      <c r="E7008" s="223">
        <f t="shared" si="615"/>
        <v>0</v>
      </c>
      <c r="F7008" s="223">
        <f t="shared" si="615"/>
        <v>0</v>
      </c>
      <c r="G7008" s="223">
        <f t="shared" si="615"/>
        <v>0</v>
      </c>
      <c r="H7008" s="223">
        <f t="shared" si="615"/>
        <v>0</v>
      </c>
      <c r="I7008" s="223">
        <f t="shared" si="615"/>
        <v>0</v>
      </c>
      <c r="J7008" s="223">
        <f t="shared" si="615"/>
        <v>0</v>
      </c>
      <c r="K7008" s="223">
        <f t="shared" si="615"/>
        <v>0</v>
      </c>
      <c r="L7008" s="223">
        <f t="shared" si="615"/>
        <v>0</v>
      </c>
      <c r="M7008" s="223">
        <f t="shared" si="615"/>
        <v>0</v>
      </c>
      <c r="N7008" s="223">
        <f t="shared" si="615"/>
        <v>0</v>
      </c>
      <c r="O7008" s="223">
        <f t="shared" si="615"/>
        <v>0</v>
      </c>
      <c r="P7008" s="223">
        <f t="shared" si="615"/>
        <v>0</v>
      </c>
      <c r="Q7008" s="223">
        <f t="shared" si="615"/>
        <v>0</v>
      </c>
      <c r="R7008" s="223">
        <f t="shared" si="615"/>
        <v>0</v>
      </c>
    </row>
    <row r="7009" spans="1:18" hidden="1" outlineLevel="1" x14ac:dyDescent="0.25">
      <c r="A7009" s="222" t="s">
        <v>666</v>
      </c>
      <c r="B7009" s="222"/>
      <c r="C7009" s="222"/>
      <c r="D7009" s="223">
        <f t="shared" ref="D7009:R7009" si="616">$B6778*D7008</f>
        <v>0</v>
      </c>
      <c r="E7009" s="223">
        <f t="shared" si="616"/>
        <v>0</v>
      </c>
      <c r="F7009" s="223">
        <f t="shared" si="616"/>
        <v>0</v>
      </c>
      <c r="G7009" s="223">
        <f t="shared" si="616"/>
        <v>0</v>
      </c>
      <c r="H7009" s="223">
        <f t="shared" si="616"/>
        <v>0</v>
      </c>
      <c r="I7009" s="223">
        <f t="shared" si="616"/>
        <v>0</v>
      </c>
      <c r="J7009" s="223">
        <f t="shared" si="616"/>
        <v>0</v>
      </c>
      <c r="K7009" s="223">
        <f t="shared" si="616"/>
        <v>0</v>
      </c>
      <c r="L7009" s="223">
        <f t="shared" si="616"/>
        <v>0</v>
      </c>
      <c r="M7009" s="223">
        <f t="shared" si="616"/>
        <v>0</v>
      </c>
      <c r="N7009" s="223">
        <f t="shared" si="616"/>
        <v>0</v>
      </c>
      <c r="O7009" s="223">
        <f t="shared" si="616"/>
        <v>0</v>
      </c>
      <c r="P7009" s="223">
        <f t="shared" si="616"/>
        <v>0</v>
      </c>
      <c r="Q7009" s="223">
        <f t="shared" si="616"/>
        <v>0</v>
      </c>
      <c r="R7009" s="223">
        <f t="shared" si="616"/>
        <v>0</v>
      </c>
    </row>
    <row r="7010" spans="1:18" hidden="1" outlineLevel="1" x14ac:dyDescent="0.25"/>
    <row r="7011" spans="1:18" hidden="1" outlineLevel="1" x14ac:dyDescent="0.25">
      <c r="A7011" s="224" t="s">
        <v>667</v>
      </c>
      <c r="B7011" s="222"/>
      <c r="C7011" s="222"/>
      <c r="D7011" s="223">
        <f t="shared" ref="D7011:R7011" si="617">D7008-D7009</f>
        <v>0</v>
      </c>
      <c r="E7011" s="223">
        <f t="shared" si="617"/>
        <v>0</v>
      </c>
      <c r="F7011" s="223">
        <f t="shared" si="617"/>
        <v>0</v>
      </c>
      <c r="G7011" s="223">
        <f t="shared" si="617"/>
        <v>0</v>
      </c>
      <c r="H7011" s="223">
        <f t="shared" si="617"/>
        <v>0</v>
      </c>
      <c r="I7011" s="223">
        <f t="shared" si="617"/>
        <v>0</v>
      </c>
      <c r="J7011" s="223">
        <f t="shared" si="617"/>
        <v>0</v>
      </c>
      <c r="K7011" s="223">
        <f t="shared" si="617"/>
        <v>0</v>
      </c>
      <c r="L7011" s="223">
        <f t="shared" si="617"/>
        <v>0</v>
      </c>
      <c r="M7011" s="223">
        <f t="shared" si="617"/>
        <v>0</v>
      </c>
      <c r="N7011" s="223">
        <f t="shared" si="617"/>
        <v>0</v>
      </c>
      <c r="O7011" s="223">
        <f t="shared" si="617"/>
        <v>0</v>
      </c>
      <c r="P7011" s="223">
        <f t="shared" si="617"/>
        <v>0</v>
      </c>
      <c r="Q7011" s="223">
        <f t="shared" si="617"/>
        <v>0</v>
      </c>
      <c r="R7011" s="223">
        <f t="shared" si="617"/>
        <v>0</v>
      </c>
    </row>
    <row r="7012" spans="1:18" hidden="1" outlineLevel="1" x14ac:dyDescent="0.25"/>
    <row r="7013" spans="1:18" hidden="1" outlineLevel="1" x14ac:dyDescent="0.25">
      <c r="A7013" s="224" t="s">
        <v>668</v>
      </c>
      <c r="B7013" s="222"/>
      <c r="C7013" s="222"/>
      <c r="D7013" s="227" t="e">
        <f>IRR(D7011:R7011)</f>
        <v>#NUM!</v>
      </c>
    </row>
    <row r="7014" spans="1:18" collapsed="1" x14ac:dyDescent="0.25"/>
    <row r="7016" spans="1:18" s="169" customFormat="1" x14ac:dyDescent="0.25">
      <c r="A7016" s="169" t="s">
        <v>929</v>
      </c>
    </row>
    <row r="7017" spans="1:18" hidden="1" outlineLevel="1" x14ac:dyDescent="0.25"/>
    <row r="7018" spans="1:18" hidden="1" outlineLevel="1" x14ac:dyDescent="0.25">
      <c r="A7018" s="217" t="s">
        <v>643</v>
      </c>
      <c r="B7018" s="208"/>
    </row>
    <row r="7019" spans="1:18" ht="15.75" hidden="1" outlineLevel="1" thickBot="1" x14ac:dyDescent="0.3">
      <c r="A7019" s="219" t="s">
        <v>12</v>
      </c>
      <c r="B7019" s="243"/>
    </row>
    <row r="7020" spans="1:18" hidden="1" outlineLevel="1" x14ac:dyDescent="0.25"/>
    <row r="7021" spans="1:18" hidden="1" outlineLevel="1" x14ac:dyDescent="0.25">
      <c r="A7021" s="53" t="s">
        <v>14</v>
      </c>
      <c r="B7021" s="53"/>
      <c r="C7021" s="223">
        <v>0</v>
      </c>
      <c r="D7021" s="223">
        <v>1</v>
      </c>
      <c r="E7021" s="223">
        <v>2</v>
      </c>
      <c r="F7021" s="223">
        <v>3</v>
      </c>
      <c r="G7021" s="223">
        <v>4</v>
      </c>
      <c r="H7021" s="223">
        <v>5</v>
      </c>
      <c r="I7021" s="223">
        <v>6</v>
      </c>
      <c r="J7021" s="223">
        <v>7</v>
      </c>
      <c r="K7021" s="223">
        <v>8</v>
      </c>
      <c r="L7021" s="223">
        <v>9</v>
      </c>
      <c r="M7021" s="223">
        <v>10</v>
      </c>
      <c r="N7021" s="223">
        <v>11</v>
      </c>
      <c r="O7021" s="223">
        <v>12</v>
      </c>
      <c r="P7021" s="223">
        <v>13</v>
      </c>
      <c r="Q7021" s="223">
        <v>14</v>
      </c>
      <c r="R7021" s="223">
        <v>15</v>
      </c>
    </row>
    <row r="7022" spans="1:18" hidden="1" outlineLevel="1" x14ac:dyDescent="0.25"/>
    <row r="7023" spans="1:18" hidden="1" outlineLevel="1" x14ac:dyDescent="0.25">
      <c r="A7023" s="53" t="s">
        <v>59</v>
      </c>
      <c r="B7023" s="53"/>
      <c r="C7023" s="244"/>
      <c r="D7023" s="244"/>
      <c r="E7023" s="244"/>
      <c r="F7023" s="244"/>
      <c r="G7023" s="244"/>
      <c r="H7023" s="244"/>
      <c r="I7023" s="244"/>
      <c r="J7023" s="244"/>
      <c r="K7023" s="244"/>
      <c r="L7023" s="244"/>
      <c r="M7023" s="244"/>
      <c r="N7023" s="244"/>
      <c r="O7023" s="244"/>
      <c r="P7023" s="244"/>
      <c r="Q7023" s="244"/>
      <c r="R7023" s="244"/>
    </row>
    <row r="7024" spans="1:18" hidden="1" outlineLevel="1" x14ac:dyDescent="0.25">
      <c r="A7024" s="53" t="s">
        <v>824</v>
      </c>
      <c r="B7024" s="53"/>
      <c r="C7024" s="244"/>
      <c r="D7024" s="244"/>
      <c r="E7024" s="244"/>
      <c r="F7024" s="244"/>
      <c r="G7024" s="244"/>
      <c r="H7024" s="244"/>
      <c r="I7024" s="244"/>
      <c r="J7024" s="244"/>
      <c r="K7024" s="244"/>
      <c r="L7024" s="244"/>
      <c r="M7024" s="244"/>
      <c r="N7024" s="244"/>
      <c r="O7024" s="244"/>
      <c r="P7024" s="244"/>
      <c r="Q7024" s="244"/>
      <c r="R7024" s="244"/>
    </row>
    <row r="7025" spans="1:18" hidden="1" outlineLevel="1" x14ac:dyDescent="0.25">
      <c r="A7025" s="53" t="s">
        <v>825</v>
      </c>
      <c r="B7025" s="53"/>
      <c r="C7025" s="244"/>
      <c r="D7025" s="244"/>
      <c r="E7025" s="244"/>
      <c r="F7025" s="244"/>
      <c r="G7025" s="244"/>
      <c r="H7025" s="244"/>
      <c r="I7025" s="244"/>
      <c r="J7025" s="244"/>
      <c r="K7025" s="244"/>
      <c r="L7025" s="244"/>
      <c r="M7025" s="244"/>
      <c r="N7025" s="244"/>
      <c r="O7025" s="244"/>
      <c r="P7025" s="244"/>
      <c r="Q7025" s="244"/>
      <c r="R7025" s="244"/>
    </row>
    <row r="7026" spans="1:18" hidden="1" outlineLevel="1" x14ac:dyDescent="0.25"/>
    <row r="7027" spans="1:18" hidden="1" outlineLevel="2" x14ac:dyDescent="0.25">
      <c r="A7027" s="222" t="str">
        <f>'Usages industrie'!A4</f>
        <v>Usage industriel n°1</v>
      </c>
      <c r="B7027" s="222" t="s">
        <v>41</v>
      </c>
      <c r="C7027" s="222"/>
      <c r="D7027" s="223">
        <f>IF(B$7018&lt;&gt;"",IF(B$7018='Usages industrie'!$K4,'Usages industrie'!J4,0),0)</f>
        <v>0</v>
      </c>
      <c r="E7027" s="223">
        <f t="shared" ref="E7027:R7036" si="618">$D7027</f>
        <v>0</v>
      </c>
      <c r="F7027" s="223">
        <f t="shared" si="618"/>
        <v>0</v>
      </c>
      <c r="G7027" s="223">
        <f t="shared" si="618"/>
        <v>0</v>
      </c>
      <c r="H7027" s="223">
        <f t="shared" si="618"/>
        <v>0</v>
      </c>
      <c r="I7027" s="223">
        <f t="shared" si="618"/>
        <v>0</v>
      </c>
      <c r="J7027" s="223">
        <f t="shared" si="618"/>
        <v>0</v>
      </c>
      <c r="K7027" s="223">
        <f t="shared" si="618"/>
        <v>0</v>
      </c>
      <c r="L7027" s="223">
        <f t="shared" si="618"/>
        <v>0</v>
      </c>
      <c r="M7027" s="223">
        <f t="shared" si="618"/>
        <v>0</v>
      </c>
      <c r="N7027" s="223">
        <f t="shared" si="618"/>
        <v>0</v>
      </c>
      <c r="O7027" s="223">
        <f t="shared" si="618"/>
        <v>0</v>
      </c>
      <c r="P7027" s="223">
        <f t="shared" si="618"/>
        <v>0</v>
      </c>
      <c r="Q7027" s="223">
        <f t="shared" si="618"/>
        <v>0</v>
      </c>
      <c r="R7027" s="223">
        <f t="shared" si="618"/>
        <v>0</v>
      </c>
    </row>
    <row r="7028" spans="1:18" hidden="1" outlineLevel="2" x14ac:dyDescent="0.25">
      <c r="A7028" s="222" t="str">
        <f>'Usages industrie'!A5</f>
        <v>Usage industriel n°2</v>
      </c>
      <c r="B7028" s="222" t="s">
        <v>41</v>
      </c>
      <c r="C7028" s="222"/>
      <c r="D7028" s="223">
        <f>IF(B$7018&lt;&gt;"",IF(B$7018='Usages industrie'!$K5,'Usages industrie'!J5,0),0)</f>
        <v>0</v>
      </c>
      <c r="E7028" s="223">
        <f t="shared" si="618"/>
        <v>0</v>
      </c>
      <c r="F7028" s="223">
        <f t="shared" si="618"/>
        <v>0</v>
      </c>
      <c r="G7028" s="223">
        <f t="shared" si="618"/>
        <v>0</v>
      </c>
      <c r="H7028" s="223">
        <f t="shared" si="618"/>
        <v>0</v>
      </c>
      <c r="I7028" s="223">
        <f t="shared" si="618"/>
        <v>0</v>
      </c>
      <c r="J7028" s="223">
        <f t="shared" si="618"/>
        <v>0</v>
      </c>
      <c r="K7028" s="223">
        <f t="shared" si="618"/>
        <v>0</v>
      </c>
      <c r="L7028" s="223">
        <f t="shared" si="618"/>
        <v>0</v>
      </c>
      <c r="M7028" s="223">
        <f t="shared" si="618"/>
        <v>0</v>
      </c>
      <c r="N7028" s="223">
        <f t="shared" si="618"/>
        <v>0</v>
      </c>
      <c r="O7028" s="223">
        <f t="shared" si="618"/>
        <v>0</v>
      </c>
      <c r="P7028" s="223">
        <f t="shared" si="618"/>
        <v>0</v>
      </c>
      <c r="Q7028" s="223">
        <f t="shared" si="618"/>
        <v>0</v>
      </c>
      <c r="R7028" s="223">
        <f t="shared" si="618"/>
        <v>0</v>
      </c>
    </row>
    <row r="7029" spans="1:18" hidden="1" outlineLevel="2" x14ac:dyDescent="0.25">
      <c r="A7029" s="222" t="str">
        <f>'Usages industrie'!A6</f>
        <v>Usage industriel n°3</v>
      </c>
      <c r="B7029" s="222" t="s">
        <v>41</v>
      </c>
      <c r="C7029" s="222"/>
      <c r="D7029" s="223">
        <f>IF(B$7018&lt;&gt;"",IF(B$7018='Usages industrie'!$K6,'Usages industrie'!J6,0),0)</f>
        <v>0</v>
      </c>
      <c r="E7029" s="223">
        <f t="shared" si="618"/>
        <v>0</v>
      </c>
      <c r="F7029" s="223">
        <f t="shared" si="618"/>
        <v>0</v>
      </c>
      <c r="G7029" s="223">
        <f t="shared" si="618"/>
        <v>0</v>
      </c>
      <c r="H7029" s="223">
        <f t="shared" si="618"/>
        <v>0</v>
      </c>
      <c r="I7029" s="223">
        <f t="shared" si="618"/>
        <v>0</v>
      </c>
      <c r="J7029" s="223">
        <f t="shared" si="618"/>
        <v>0</v>
      </c>
      <c r="K7029" s="223">
        <f t="shared" si="618"/>
        <v>0</v>
      </c>
      <c r="L7029" s="223">
        <f t="shared" si="618"/>
        <v>0</v>
      </c>
      <c r="M7029" s="223">
        <f t="shared" si="618"/>
        <v>0</v>
      </c>
      <c r="N7029" s="223">
        <f t="shared" si="618"/>
        <v>0</v>
      </c>
      <c r="O7029" s="223">
        <f t="shared" si="618"/>
        <v>0</v>
      </c>
      <c r="P7029" s="223">
        <f t="shared" si="618"/>
        <v>0</v>
      </c>
      <c r="Q7029" s="223">
        <f t="shared" si="618"/>
        <v>0</v>
      </c>
      <c r="R7029" s="223">
        <f t="shared" si="618"/>
        <v>0</v>
      </c>
    </row>
    <row r="7030" spans="1:18" hidden="1" outlineLevel="2" x14ac:dyDescent="0.25">
      <c r="A7030" s="222" t="str">
        <f>'Usages industrie'!A7</f>
        <v>Usage industriel n°4</v>
      </c>
      <c r="B7030" s="222" t="s">
        <v>41</v>
      </c>
      <c r="C7030" s="222"/>
      <c r="D7030" s="223">
        <f>IF(B$7018&lt;&gt;"",IF(B$7018='Usages industrie'!$K7,'Usages industrie'!J7,0),0)</f>
        <v>0</v>
      </c>
      <c r="E7030" s="223">
        <f t="shared" si="618"/>
        <v>0</v>
      </c>
      <c r="F7030" s="223">
        <f t="shared" si="618"/>
        <v>0</v>
      </c>
      <c r="G7030" s="223">
        <f t="shared" si="618"/>
        <v>0</v>
      </c>
      <c r="H7030" s="223">
        <f t="shared" si="618"/>
        <v>0</v>
      </c>
      <c r="I7030" s="223">
        <f t="shared" si="618"/>
        <v>0</v>
      </c>
      <c r="J7030" s="223">
        <f t="shared" si="618"/>
        <v>0</v>
      </c>
      <c r="K7030" s="223">
        <f t="shared" si="618"/>
        <v>0</v>
      </c>
      <c r="L7030" s="223">
        <f t="shared" si="618"/>
        <v>0</v>
      </c>
      <c r="M7030" s="223">
        <f t="shared" si="618"/>
        <v>0</v>
      </c>
      <c r="N7030" s="223">
        <f t="shared" si="618"/>
        <v>0</v>
      </c>
      <c r="O7030" s="223">
        <f t="shared" si="618"/>
        <v>0</v>
      </c>
      <c r="P7030" s="223">
        <f t="shared" si="618"/>
        <v>0</v>
      </c>
      <c r="Q7030" s="223">
        <f t="shared" si="618"/>
        <v>0</v>
      </c>
      <c r="R7030" s="223">
        <f t="shared" si="618"/>
        <v>0</v>
      </c>
    </row>
    <row r="7031" spans="1:18" hidden="1" outlineLevel="2" x14ac:dyDescent="0.25">
      <c r="A7031" s="222" t="str">
        <f>'Usages industrie'!A8</f>
        <v>Usage industriel n°5</v>
      </c>
      <c r="B7031" s="222" t="s">
        <v>41</v>
      </c>
      <c r="C7031" s="222"/>
      <c r="D7031" s="223">
        <f>IF(B$7018&lt;&gt;"",IF(B$7018='Usages industrie'!$K8,'Usages industrie'!J8,0),0)</f>
        <v>0</v>
      </c>
      <c r="E7031" s="223">
        <f t="shared" si="618"/>
        <v>0</v>
      </c>
      <c r="F7031" s="223">
        <f t="shared" si="618"/>
        <v>0</v>
      </c>
      <c r="G7031" s="223">
        <f t="shared" si="618"/>
        <v>0</v>
      </c>
      <c r="H7031" s="223">
        <f t="shared" si="618"/>
        <v>0</v>
      </c>
      <c r="I7031" s="223">
        <f t="shared" si="618"/>
        <v>0</v>
      </c>
      <c r="J7031" s="223">
        <f t="shared" si="618"/>
        <v>0</v>
      </c>
      <c r="K7031" s="223">
        <f t="shared" si="618"/>
        <v>0</v>
      </c>
      <c r="L7031" s="223">
        <f t="shared" si="618"/>
        <v>0</v>
      </c>
      <c r="M7031" s="223">
        <f t="shared" si="618"/>
        <v>0</v>
      </c>
      <c r="N7031" s="223">
        <f t="shared" si="618"/>
        <v>0</v>
      </c>
      <c r="O7031" s="223">
        <f t="shared" si="618"/>
        <v>0</v>
      </c>
      <c r="P7031" s="223">
        <f t="shared" si="618"/>
        <v>0</v>
      </c>
      <c r="Q7031" s="223">
        <f t="shared" si="618"/>
        <v>0</v>
      </c>
      <c r="R7031" s="223">
        <f t="shared" si="618"/>
        <v>0</v>
      </c>
    </row>
    <row r="7032" spans="1:18" hidden="1" outlineLevel="2" x14ac:dyDescent="0.25">
      <c r="A7032" s="222" t="str">
        <f>'Usages industrie'!A9</f>
        <v>Usage industriel n°6</v>
      </c>
      <c r="B7032" s="222" t="s">
        <v>41</v>
      </c>
      <c r="C7032" s="222"/>
      <c r="D7032" s="223">
        <f>IF(B$7018&lt;&gt;"",IF(B$7018='Usages industrie'!$K9,'Usages industrie'!J9,0),0)</f>
        <v>0</v>
      </c>
      <c r="E7032" s="223">
        <f t="shared" si="618"/>
        <v>0</v>
      </c>
      <c r="F7032" s="223">
        <f t="shared" si="618"/>
        <v>0</v>
      </c>
      <c r="G7032" s="223">
        <f t="shared" si="618"/>
        <v>0</v>
      </c>
      <c r="H7032" s="223">
        <f t="shared" si="618"/>
        <v>0</v>
      </c>
      <c r="I7032" s="223">
        <f t="shared" si="618"/>
        <v>0</v>
      </c>
      <c r="J7032" s="223">
        <f t="shared" si="618"/>
        <v>0</v>
      </c>
      <c r="K7032" s="223">
        <f t="shared" si="618"/>
        <v>0</v>
      </c>
      <c r="L7032" s="223">
        <f t="shared" si="618"/>
        <v>0</v>
      </c>
      <c r="M7032" s="223">
        <f t="shared" si="618"/>
        <v>0</v>
      </c>
      <c r="N7032" s="223">
        <f t="shared" si="618"/>
        <v>0</v>
      </c>
      <c r="O7032" s="223">
        <f t="shared" si="618"/>
        <v>0</v>
      </c>
      <c r="P7032" s="223">
        <f t="shared" si="618"/>
        <v>0</v>
      </c>
      <c r="Q7032" s="223">
        <f t="shared" si="618"/>
        <v>0</v>
      </c>
      <c r="R7032" s="223">
        <f t="shared" si="618"/>
        <v>0</v>
      </c>
    </row>
    <row r="7033" spans="1:18" hidden="1" outlineLevel="2" x14ac:dyDescent="0.25">
      <c r="A7033" s="222" t="str">
        <f>'Usages industrie'!A10</f>
        <v>Usage industriel n°7</v>
      </c>
      <c r="B7033" s="222" t="s">
        <v>41</v>
      </c>
      <c r="C7033" s="222"/>
      <c r="D7033" s="223">
        <f>IF(B$7018&lt;&gt;"",IF(B$7018='Usages industrie'!$K10,'Usages industrie'!J10,0),0)</f>
        <v>0</v>
      </c>
      <c r="E7033" s="223">
        <f t="shared" si="618"/>
        <v>0</v>
      </c>
      <c r="F7033" s="223">
        <f t="shared" si="618"/>
        <v>0</v>
      </c>
      <c r="G7033" s="223">
        <f t="shared" si="618"/>
        <v>0</v>
      </c>
      <c r="H7033" s="223">
        <f t="shared" si="618"/>
        <v>0</v>
      </c>
      <c r="I7033" s="223">
        <f t="shared" si="618"/>
        <v>0</v>
      </c>
      <c r="J7033" s="223">
        <f t="shared" si="618"/>
        <v>0</v>
      </c>
      <c r="K7033" s="223">
        <f t="shared" si="618"/>
        <v>0</v>
      </c>
      <c r="L7033" s="223">
        <f t="shared" si="618"/>
        <v>0</v>
      </c>
      <c r="M7033" s="223">
        <f t="shared" si="618"/>
        <v>0</v>
      </c>
      <c r="N7033" s="223">
        <f t="shared" si="618"/>
        <v>0</v>
      </c>
      <c r="O7033" s="223">
        <f t="shared" si="618"/>
        <v>0</v>
      </c>
      <c r="P7033" s="223">
        <f t="shared" si="618"/>
        <v>0</v>
      </c>
      <c r="Q7033" s="223">
        <f t="shared" si="618"/>
        <v>0</v>
      </c>
      <c r="R7033" s="223">
        <f t="shared" si="618"/>
        <v>0</v>
      </c>
    </row>
    <row r="7034" spans="1:18" hidden="1" outlineLevel="2" x14ac:dyDescent="0.25">
      <c r="A7034" s="222" t="str">
        <f>'Usages industrie'!A11</f>
        <v>Usage industriel n°8</v>
      </c>
      <c r="B7034" s="222" t="s">
        <v>41</v>
      </c>
      <c r="C7034" s="222"/>
      <c r="D7034" s="223">
        <f>IF(B$7018&lt;&gt;"",IF(B$7018='Usages industrie'!$K11,'Usages industrie'!J11,0),0)</f>
        <v>0</v>
      </c>
      <c r="E7034" s="223">
        <f t="shared" si="618"/>
        <v>0</v>
      </c>
      <c r="F7034" s="223">
        <f t="shared" si="618"/>
        <v>0</v>
      </c>
      <c r="G7034" s="223">
        <f t="shared" si="618"/>
        <v>0</v>
      </c>
      <c r="H7034" s="223">
        <f t="shared" si="618"/>
        <v>0</v>
      </c>
      <c r="I7034" s="223">
        <f t="shared" si="618"/>
        <v>0</v>
      </c>
      <c r="J7034" s="223">
        <f t="shared" si="618"/>
        <v>0</v>
      </c>
      <c r="K7034" s="223">
        <f t="shared" si="618"/>
        <v>0</v>
      </c>
      <c r="L7034" s="223">
        <f t="shared" si="618"/>
        <v>0</v>
      </c>
      <c r="M7034" s="223">
        <f t="shared" si="618"/>
        <v>0</v>
      </c>
      <c r="N7034" s="223">
        <f t="shared" si="618"/>
        <v>0</v>
      </c>
      <c r="O7034" s="223">
        <f t="shared" si="618"/>
        <v>0</v>
      </c>
      <c r="P7034" s="223">
        <f t="shared" si="618"/>
        <v>0</v>
      </c>
      <c r="Q7034" s="223">
        <f t="shared" si="618"/>
        <v>0</v>
      </c>
      <c r="R7034" s="223">
        <f t="shared" si="618"/>
        <v>0</v>
      </c>
    </row>
    <row r="7035" spans="1:18" hidden="1" outlineLevel="2" x14ac:dyDescent="0.25">
      <c r="A7035" s="222" t="str">
        <f>'Usages industrie'!A12</f>
        <v>Usage industriel n°9</v>
      </c>
      <c r="B7035" s="222" t="s">
        <v>41</v>
      </c>
      <c r="C7035" s="222"/>
      <c r="D7035" s="223">
        <f>IF(B$7018&lt;&gt;"",IF(B$7018='Usages industrie'!$K12,'Usages industrie'!J12,0),0)</f>
        <v>0</v>
      </c>
      <c r="E7035" s="223">
        <f t="shared" si="618"/>
        <v>0</v>
      </c>
      <c r="F7035" s="223">
        <f t="shared" si="618"/>
        <v>0</v>
      </c>
      <c r="G7035" s="223">
        <f t="shared" si="618"/>
        <v>0</v>
      </c>
      <c r="H7035" s="223">
        <f t="shared" si="618"/>
        <v>0</v>
      </c>
      <c r="I7035" s="223">
        <f t="shared" si="618"/>
        <v>0</v>
      </c>
      <c r="J7035" s="223">
        <f t="shared" si="618"/>
        <v>0</v>
      </c>
      <c r="K7035" s="223">
        <f t="shared" si="618"/>
        <v>0</v>
      </c>
      <c r="L7035" s="223">
        <f t="shared" si="618"/>
        <v>0</v>
      </c>
      <c r="M7035" s="223">
        <f t="shared" si="618"/>
        <v>0</v>
      </c>
      <c r="N7035" s="223">
        <f t="shared" si="618"/>
        <v>0</v>
      </c>
      <c r="O7035" s="223">
        <f t="shared" si="618"/>
        <v>0</v>
      </c>
      <c r="P7035" s="223">
        <f t="shared" si="618"/>
        <v>0</v>
      </c>
      <c r="Q7035" s="223">
        <f t="shared" si="618"/>
        <v>0</v>
      </c>
      <c r="R7035" s="223">
        <f t="shared" si="618"/>
        <v>0</v>
      </c>
    </row>
    <row r="7036" spans="1:18" hidden="1" outlineLevel="2" x14ac:dyDescent="0.25">
      <c r="A7036" s="222" t="str">
        <f>'Usages industrie'!A13</f>
        <v>Usage industriel n°10</v>
      </c>
      <c r="B7036" s="222" t="s">
        <v>41</v>
      </c>
      <c r="C7036" s="222"/>
      <c r="D7036" s="223">
        <f>IF(B$7018&lt;&gt;"",IF(B$7018='Usages industrie'!$K13,'Usages industrie'!J13,0),0)</f>
        <v>0</v>
      </c>
      <c r="E7036" s="223">
        <f t="shared" si="618"/>
        <v>0</v>
      </c>
      <c r="F7036" s="223">
        <f t="shared" si="618"/>
        <v>0</v>
      </c>
      <c r="G7036" s="223">
        <f t="shared" si="618"/>
        <v>0</v>
      </c>
      <c r="H7036" s="223">
        <f t="shared" si="618"/>
        <v>0</v>
      </c>
      <c r="I7036" s="223">
        <f t="shared" si="618"/>
        <v>0</v>
      </c>
      <c r="J7036" s="223">
        <f t="shared" si="618"/>
        <v>0</v>
      </c>
      <c r="K7036" s="223">
        <f t="shared" si="618"/>
        <v>0</v>
      </c>
      <c r="L7036" s="223">
        <f t="shared" si="618"/>
        <v>0</v>
      </c>
      <c r="M7036" s="223">
        <f t="shared" si="618"/>
        <v>0</v>
      </c>
      <c r="N7036" s="223">
        <f t="shared" si="618"/>
        <v>0</v>
      </c>
      <c r="O7036" s="223">
        <f t="shared" si="618"/>
        <v>0</v>
      </c>
      <c r="P7036" s="223">
        <f t="shared" si="618"/>
        <v>0</v>
      </c>
      <c r="Q7036" s="223">
        <f t="shared" si="618"/>
        <v>0</v>
      </c>
      <c r="R7036" s="223">
        <f t="shared" si="618"/>
        <v>0</v>
      </c>
    </row>
    <row r="7037" spans="1:18" hidden="1" outlineLevel="2" x14ac:dyDescent="0.25">
      <c r="A7037" s="222" t="str">
        <f>'Usages industrie'!A14</f>
        <v>Usage industriel n°11</v>
      </c>
      <c r="B7037" s="222" t="s">
        <v>41</v>
      </c>
      <c r="C7037" s="222"/>
      <c r="D7037" s="223">
        <f>IF(B$7018&lt;&gt;"",IF(B$7018='Usages industrie'!$K14,'Usages industrie'!J14,0),0)</f>
        <v>0</v>
      </c>
      <c r="E7037" s="223">
        <f t="shared" ref="E7037:R7046" si="619">$D7037</f>
        <v>0</v>
      </c>
      <c r="F7037" s="223">
        <f t="shared" si="619"/>
        <v>0</v>
      </c>
      <c r="G7037" s="223">
        <f t="shared" si="619"/>
        <v>0</v>
      </c>
      <c r="H7037" s="223">
        <f t="shared" si="619"/>
        <v>0</v>
      </c>
      <c r="I7037" s="223">
        <f t="shared" si="619"/>
        <v>0</v>
      </c>
      <c r="J7037" s="223">
        <f t="shared" si="619"/>
        <v>0</v>
      </c>
      <c r="K7037" s="223">
        <f t="shared" si="619"/>
        <v>0</v>
      </c>
      <c r="L7037" s="223">
        <f t="shared" si="619"/>
        <v>0</v>
      </c>
      <c r="M7037" s="223">
        <f t="shared" si="619"/>
        <v>0</v>
      </c>
      <c r="N7037" s="223">
        <f t="shared" si="619"/>
        <v>0</v>
      </c>
      <c r="O7037" s="223">
        <f t="shared" si="619"/>
        <v>0</v>
      </c>
      <c r="P7037" s="223">
        <f t="shared" si="619"/>
        <v>0</v>
      </c>
      <c r="Q7037" s="223">
        <f t="shared" si="619"/>
        <v>0</v>
      </c>
      <c r="R7037" s="223">
        <f t="shared" si="619"/>
        <v>0</v>
      </c>
    </row>
    <row r="7038" spans="1:18" hidden="1" outlineLevel="2" x14ac:dyDescent="0.25">
      <c r="A7038" s="222" t="str">
        <f>'Usages industrie'!A15</f>
        <v>Usage industriel n°12</v>
      </c>
      <c r="B7038" s="222" t="s">
        <v>41</v>
      </c>
      <c r="C7038" s="222"/>
      <c r="D7038" s="223">
        <f>IF(B$7018&lt;&gt;"",IF(B$7018='Usages industrie'!$K15,'Usages industrie'!J15,0),0)</f>
        <v>0</v>
      </c>
      <c r="E7038" s="223">
        <f t="shared" si="619"/>
        <v>0</v>
      </c>
      <c r="F7038" s="223">
        <f t="shared" si="619"/>
        <v>0</v>
      </c>
      <c r="G7038" s="223">
        <f t="shared" si="619"/>
        <v>0</v>
      </c>
      <c r="H7038" s="223">
        <f t="shared" si="619"/>
        <v>0</v>
      </c>
      <c r="I7038" s="223">
        <f t="shared" si="619"/>
        <v>0</v>
      </c>
      <c r="J7038" s="223">
        <f t="shared" si="619"/>
        <v>0</v>
      </c>
      <c r="K7038" s="223">
        <f t="shared" si="619"/>
        <v>0</v>
      </c>
      <c r="L7038" s="223">
        <f t="shared" si="619"/>
        <v>0</v>
      </c>
      <c r="M7038" s="223">
        <f t="shared" si="619"/>
        <v>0</v>
      </c>
      <c r="N7038" s="223">
        <f t="shared" si="619"/>
        <v>0</v>
      </c>
      <c r="O7038" s="223">
        <f t="shared" si="619"/>
        <v>0</v>
      </c>
      <c r="P7038" s="223">
        <f t="shared" si="619"/>
        <v>0</v>
      </c>
      <c r="Q7038" s="223">
        <f t="shared" si="619"/>
        <v>0</v>
      </c>
      <c r="R7038" s="223">
        <f t="shared" si="619"/>
        <v>0</v>
      </c>
    </row>
    <row r="7039" spans="1:18" hidden="1" outlineLevel="2" x14ac:dyDescent="0.25">
      <c r="A7039" s="222" t="str">
        <f>'Usages industrie'!A16</f>
        <v>Usage industriel n°13</v>
      </c>
      <c r="B7039" s="222" t="s">
        <v>41</v>
      </c>
      <c r="C7039" s="222"/>
      <c r="D7039" s="223">
        <f>IF(B$7018&lt;&gt;"",IF(B$7018='Usages industrie'!$K16,'Usages industrie'!J16,0),0)</f>
        <v>0</v>
      </c>
      <c r="E7039" s="223">
        <f t="shared" si="619"/>
        <v>0</v>
      </c>
      <c r="F7039" s="223">
        <f t="shared" si="619"/>
        <v>0</v>
      </c>
      <c r="G7039" s="223">
        <f t="shared" si="619"/>
        <v>0</v>
      </c>
      <c r="H7039" s="223">
        <f t="shared" si="619"/>
        <v>0</v>
      </c>
      <c r="I7039" s="223">
        <f t="shared" si="619"/>
        <v>0</v>
      </c>
      <c r="J7039" s="223">
        <f t="shared" si="619"/>
        <v>0</v>
      </c>
      <c r="K7039" s="223">
        <f t="shared" si="619"/>
        <v>0</v>
      </c>
      <c r="L7039" s="223">
        <f t="shared" si="619"/>
        <v>0</v>
      </c>
      <c r="M7039" s="223">
        <f t="shared" si="619"/>
        <v>0</v>
      </c>
      <c r="N7039" s="223">
        <f t="shared" si="619"/>
        <v>0</v>
      </c>
      <c r="O7039" s="223">
        <f t="shared" si="619"/>
        <v>0</v>
      </c>
      <c r="P7039" s="223">
        <f t="shared" si="619"/>
        <v>0</v>
      </c>
      <c r="Q7039" s="223">
        <f t="shared" si="619"/>
        <v>0</v>
      </c>
      <c r="R7039" s="223">
        <f t="shared" si="619"/>
        <v>0</v>
      </c>
    </row>
    <row r="7040" spans="1:18" hidden="1" outlineLevel="2" x14ac:dyDescent="0.25">
      <c r="A7040" s="222" t="str">
        <f>'Usages industrie'!A17</f>
        <v>Usage industriel n°14</v>
      </c>
      <c r="B7040" s="222" t="s">
        <v>41</v>
      </c>
      <c r="C7040" s="222"/>
      <c r="D7040" s="223">
        <f>IF(B$7018&lt;&gt;"",IF(B$7018='Usages industrie'!$K17,'Usages industrie'!J17,0),0)</f>
        <v>0</v>
      </c>
      <c r="E7040" s="223">
        <f t="shared" si="619"/>
        <v>0</v>
      </c>
      <c r="F7040" s="223">
        <f t="shared" si="619"/>
        <v>0</v>
      </c>
      <c r="G7040" s="223">
        <f t="shared" si="619"/>
        <v>0</v>
      </c>
      <c r="H7040" s="223">
        <f t="shared" si="619"/>
        <v>0</v>
      </c>
      <c r="I7040" s="223">
        <f t="shared" si="619"/>
        <v>0</v>
      </c>
      <c r="J7040" s="223">
        <f t="shared" si="619"/>
        <v>0</v>
      </c>
      <c r="K7040" s="223">
        <f t="shared" si="619"/>
        <v>0</v>
      </c>
      <c r="L7040" s="223">
        <f t="shared" si="619"/>
        <v>0</v>
      </c>
      <c r="M7040" s="223">
        <f t="shared" si="619"/>
        <v>0</v>
      </c>
      <c r="N7040" s="223">
        <f t="shared" si="619"/>
        <v>0</v>
      </c>
      <c r="O7040" s="223">
        <f t="shared" si="619"/>
        <v>0</v>
      </c>
      <c r="P7040" s="223">
        <f t="shared" si="619"/>
        <v>0</v>
      </c>
      <c r="Q7040" s="223">
        <f t="shared" si="619"/>
        <v>0</v>
      </c>
      <c r="R7040" s="223">
        <f t="shared" si="619"/>
        <v>0</v>
      </c>
    </row>
    <row r="7041" spans="1:18" hidden="1" outlineLevel="2" x14ac:dyDescent="0.25">
      <c r="A7041" s="222" t="str">
        <f>'Usages industrie'!A18</f>
        <v>Usage industriel n°15</v>
      </c>
      <c r="B7041" s="222" t="s">
        <v>41</v>
      </c>
      <c r="C7041" s="222"/>
      <c r="D7041" s="223">
        <f>IF(B$7018&lt;&gt;"",IF(B$7018='Usages industrie'!$K18,'Usages industrie'!J18,0),0)</f>
        <v>0</v>
      </c>
      <c r="E7041" s="223">
        <f t="shared" si="619"/>
        <v>0</v>
      </c>
      <c r="F7041" s="223">
        <f t="shared" si="619"/>
        <v>0</v>
      </c>
      <c r="G7041" s="223">
        <f t="shared" si="619"/>
        <v>0</v>
      </c>
      <c r="H7041" s="223">
        <f t="shared" si="619"/>
        <v>0</v>
      </c>
      <c r="I7041" s="223">
        <f t="shared" si="619"/>
        <v>0</v>
      </c>
      <c r="J7041" s="223">
        <f t="shared" si="619"/>
        <v>0</v>
      </c>
      <c r="K7041" s="223">
        <f t="shared" si="619"/>
        <v>0</v>
      </c>
      <c r="L7041" s="223">
        <f t="shared" si="619"/>
        <v>0</v>
      </c>
      <c r="M7041" s="223">
        <f t="shared" si="619"/>
        <v>0</v>
      </c>
      <c r="N7041" s="223">
        <f t="shared" si="619"/>
        <v>0</v>
      </c>
      <c r="O7041" s="223">
        <f t="shared" si="619"/>
        <v>0</v>
      </c>
      <c r="P7041" s="223">
        <f t="shared" si="619"/>
        <v>0</v>
      </c>
      <c r="Q7041" s="223">
        <f t="shared" si="619"/>
        <v>0</v>
      </c>
      <c r="R7041" s="223">
        <f t="shared" si="619"/>
        <v>0</v>
      </c>
    </row>
    <row r="7042" spans="1:18" hidden="1" outlineLevel="2" x14ac:dyDescent="0.25">
      <c r="A7042" s="222" t="str">
        <f>'Usages industrie'!A19</f>
        <v>Usage industriel n°16</v>
      </c>
      <c r="B7042" s="222" t="s">
        <v>41</v>
      </c>
      <c r="C7042" s="222"/>
      <c r="D7042" s="223">
        <f>IF(B$7018&lt;&gt;"",IF(B$7018='Usages industrie'!$K19,'Usages industrie'!J19,0),0)</f>
        <v>0</v>
      </c>
      <c r="E7042" s="223">
        <f t="shared" si="619"/>
        <v>0</v>
      </c>
      <c r="F7042" s="223">
        <f t="shared" si="619"/>
        <v>0</v>
      </c>
      <c r="G7042" s="223">
        <f t="shared" si="619"/>
        <v>0</v>
      </c>
      <c r="H7042" s="223">
        <f t="shared" si="619"/>
        <v>0</v>
      </c>
      <c r="I7042" s="223">
        <f t="shared" si="619"/>
        <v>0</v>
      </c>
      <c r="J7042" s="223">
        <f t="shared" si="619"/>
        <v>0</v>
      </c>
      <c r="K7042" s="223">
        <f t="shared" si="619"/>
        <v>0</v>
      </c>
      <c r="L7042" s="223">
        <f t="shared" si="619"/>
        <v>0</v>
      </c>
      <c r="M7042" s="223">
        <f t="shared" si="619"/>
        <v>0</v>
      </c>
      <c r="N7042" s="223">
        <f t="shared" si="619"/>
        <v>0</v>
      </c>
      <c r="O7042" s="223">
        <f t="shared" si="619"/>
        <v>0</v>
      </c>
      <c r="P7042" s="223">
        <f t="shared" si="619"/>
        <v>0</v>
      </c>
      <c r="Q7042" s="223">
        <f t="shared" si="619"/>
        <v>0</v>
      </c>
      <c r="R7042" s="223">
        <f t="shared" si="619"/>
        <v>0</v>
      </c>
    </row>
    <row r="7043" spans="1:18" hidden="1" outlineLevel="2" x14ac:dyDescent="0.25">
      <c r="A7043" s="222" t="str">
        <f>'Usages industrie'!A20</f>
        <v>Usage industriel n°17</v>
      </c>
      <c r="B7043" s="222" t="s">
        <v>41</v>
      </c>
      <c r="C7043" s="222"/>
      <c r="D7043" s="223">
        <f>IF(B$7018&lt;&gt;"",IF(B$7018='Usages industrie'!$K20,'Usages industrie'!J20,0),0)</f>
        <v>0</v>
      </c>
      <c r="E7043" s="223">
        <f t="shared" si="619"/>
        <v>0</v>
      </c>
      <c r="F7043" s="223">
        <f t="shared" si="619"/>
        <v>0</v>
      </c>
      <c r="G7043" s="223">
        <f t="shared" si="619"/>
        <v>0</v>
      </c>
      <c r="H7043" s="223">
        <f t="shared" si="619"/>
        <v>0</v>
      </c>
      <c r="I7043" s="223">
        <f t="shared" si="619"/>
        <v>0</v>
      </c>
      <c r="J7043" s="223">
        <f t="shared" si="619"/>
        <v>0</v>
      </c>
      <c r="K7043" s="223">
        <f t="shared" si="619"/>
        <v>0</v>
      </c>
      <c r="L7043" s="223">
        <f t="shared" si="619"/>
        <v>0</v>
      </c>
      <c r="M7043" s="223">
        <f t="shared" si="619"/>
        <v>0</v>
      </c>
      <c r="N7043" s="223">
        <f t="shared" si="619"/>
        <v>0</v>
      </c>
      <c r="O7043" s="223">
        <f t="shared" si="619"/>
        <v>0</v>
      </c>
      <c r="P7043" s="223">
        <f t="shared" si="619"/>
        <v>0</v>
      </c>
      <c r="Q7043" s="223">
        <f t="shared" si="619"/>
        <v>0</v>
      </c>
      <c r="R7043" s="223">
        <f t="shared" si="619"/>
        <v>0</v>
      </c>
    </row>
    <row r="7044" spans="1:18" hidden="1" outlineLevel="2" x14ac:dyDescent="0.25">
      <c r="A7044" s="222" t="str">
        <f>'Usages industrie'!A21</f>
        <v>Usage industriel n°18</v>
      </c>
      <c r="B7044" s="222" t="s">
        <v>41</v>
      </c>
      <c r="C7044" s="222"/>
      <c r="D7044" s="223">
        <f>IF(B$7018&lt;&gt;"",IF(B$7018='Usages industrie'!$K21,'Usages industrie'!J21,0),0)</f>
        <v>0</v>
      </c>
      <c r="E7044" s="223">
        <f t="shared" si="619"/>
        <v>0</v>
      </c>
      <c r="F7044" s="223">
        <f t="shared" si="619"/>
        <v>0</v>
      </c>
      <c r="G7044" s="223">
        <f t="shared" si="619"/>
        <v>0</v>
      </c>
      <c r="H7044" s="223">
        <f t="shared" si="619"/>
        <v>0</v>
      </c>
      <c r="I7044" s="223">
        <f t="shared" si="619"/>
        <v>0</v>
      </c>
      <c r="J7044" s="223">
        <f t="shared" si="619"/>
        <v>0</v>
      </c>
      <c r="K7044" s="223">
        <f t="shared" si="619"/>
        <v>0</v>
      </c>
      <c r="L7044" s="223">
        <f t="shared" si="619"/>
        <v>0</v>
      </c>
      <c r="M7044" s="223">
        <f t="shared" si="619"/>
        <v>0</v>
      </c>
      <c r="N7044" s="223">
        <f t="shared" si="619"/>
        <v>0</v>
      </c>
      <c r="O7044" s="223">
        <f t="shared" si="619"/>
        <v>0</v>
      </c>
      <c r="P7044" s="223">
        <f t="shared" si="619"/>
        <v>0</v>
      </c>
      <c r="Q7044" s="223">
        <f t="shared" si="619"/>
        <v>0</v>
      </c>
      <c r="R7044" s="223">
        <f t="shared" si="619"/>
        <v>0</v>
      </c>
    </row>
    <row r="7045" spans="1:18" hidden="1" outlineLevel="2" x14ac:dyDescent="0.25">
      <c r="A7045" s="222" t="str">
        <f>'Usages industrie'!A22</f>
        <v>Usage industriel n°19</v>
      </c>
      <c r="B7045" s="222" t="s">
        <v>41</v>
      </c>
      <c r="C7045" s="222"/>
      <c r="D7045" s="223">
        <f>IF(B$7018&lt;&gt;"",IF(B$7018='Usages industrie'!$K22,'Usages industrie'!J22,0),0)</f>
        <v>0</v>
      </c>
      <c r="E7045" s="223">
        <f t="shared" si="619"/>
        <v>0</v>
      </c>
      <c r="F7045" s="223">
        <f t="shared" si="619"/>
        <v>0</v>
      </c>
      <c r="G7045" s="223">
        <f t="shared" si="619"/>
        <v>0</v>
      </c>
      <c r="H7045" s="223">
        <f t="shared" si="619"/>
        <v>0</v>
      </c>
      <c r="I7045" s="223">
        <f t="shared" si="619"/>
        <v>0</v>
      </c>
      <c r="J7045" s="223">
        <f t="shared" si="619"/>
        <v>0</v>
      </c>
      <c r="K7045" s="223">
        <f t="shared" si="619"/>
        <v>0</v>
      </c>
      <c r="L7045" s="223">
        <f t="shared" si="619"/>
        <v>0</v>
      </c>
      <c r="M7045" s="223">
        <f t="shared" si="619"/>
        <v>0</v>
      </c>
      <c r="N7045" s="223">
        <f t="shared" si="619"/>
        <v>0</v>
      </c>
      <c r="O7045" s="223">
        <f t="shared" si="619"/>
        <v>0</v>
      </c>
      <c r="P7045" s="223">
        <f t="shared" si="619"/>
        <v>0</v>
      </c>
      <c r="Q7045" s="223">
        <f t="shared" si="619"/>
        <v>0</v>
      </c>
      <c r="R7045" s="223">
        <f t="shared" si="619"/>
        <v>0</v>
      </c>
    </row>
    <row r="7046" spans="1:18" hidden="1" outlineLevel="2" x14ac:dyDescent="0.25">
      <c r="A7046" s="222" t="str">
        <f>'Usages industrie'!A23</f>
        <v>Usage industriel n°20</v>
      </c>
      <c r="B7046" s="222" t="s">
        <v>41</v>
      </c>
      <c r="C7046" s="222"/>
      <c r="D7046" s="223">
        <f>IF(B$7018&lt;&gt;"",IF(B$7018='Usages industrie'!$K23,'Usages industrie'!J23,0),0)</f>
        <v>0</v>
      </c>
      <c r="E7046" s="223">
        <f t="shared" si="619"/>
        <v>0</v>
      </c>
      <c r="F7046" s="223">
        <f t="shared" si="619"/>
        <v>0</v>
      </c>
      <c r="G7046" s="223">
        <f t="shared" si="619"/>
        <v>0</v>
      </c>
      <c r="H7046" s="223">
        <f t="shared" si="619"/>
        <v>0</v>
      </c>
      <c r="I7046" s="223">
        <f t="shared" si="619"/>
        <v>0</v>
      </c>
      <c r="J7046" s="223">
        <f t="shared" si="619"/>
        <v>0</v>
      </c>
      <c r="K7046" s="223">
        <f t="shared" si="619"/>
        <v>0</v>
      </c>
      <c r="L7046" s="223">
        <f t="shared" si="619"/>
        <v>0</v>
      </c>
      <c r="M7046" s="223">
        <f t="shared" si="619"/>
        <v>0</v>
      </c>
      <c r="N7046" s="223">
        <f t="shared" si="619"/>
        <v>0</v>
      </c>
      <c r="O7046" s="223">
        <f t="shared" si="619"/>
        <v>0</v>
      </c>
      <c r="P7046" s="223">
        <f t="shared" si="619"/>
        <v>0</v>
      </c>
      <c r="Q7046" s="223">
        <f t="shared" si="619"/>
        <v>0</v>
      </c>
      <c r="R7046" s="223">
        <f t="shared" si="619"/>
        <v>0</v>
      </c>
    </row>
    <row r="7047" spans="1:18" hidden="1" outlineLevel="2" x14ac:dyDescent="0.25">
      <c r="A7047" s="222" t="str">
        <f>'Usages industrie'!A24</f>
        <v>Usage industriel n°21</v>
      </c>
      <c r="B7047" s="222" t="s">
        <v>41</v>
      </c>
      <c r="C7047" s="222"/>
      <c r="D7047" s="223">
        <f>IF(B$7018&lt;&gt;"",IF(B$7018='Usages industrie'!$K24,'Usages industrie'!J24,0),0)</f>
        <v>0</v>
      </c>
      <c r="E7047" s="223">
        <f t="shared" ref="E7047:R7056" si="620">$D7047</f>
        <v>0</v>
      </c>
      <c r="F7047" s="223">
        <f t="shared" si="620"/>
        <v>0</v>
      </c>
      <c r="G7047" s="223">
        <f t="shared" si="620"/>
        <v>0</v>
      </c>
      <c r="H7047" s="223">
        <f t="shared" si="620"/>
        <v>0</v>
      </c>
      <c r="I7047" s="223">
        <f t="shared" si="620"/>
        <v>0</v>
      </c>
      <c r="J7047" s="223">
        <f t="shared" si="620"/>
        <v>0</v>
      </c>
      <c r="K7047" s="223">
        <f t="shared" si="620"/>
        <v>0</v>
      </c>
      <c r="L7047" s="223">
        <f t="shared" si="620"/>
        <v>0</v>
      </c>
      <c r="M7047" s="223">
        <f t="shared" si="620"/>
        <v>0</v>
      </c>
      <c r="N7047" s="223">
        <f t="shared" si="620"/>
        <v>0</v>
      </c>
      <c r="O7047" s="223">
        <f t="shared" si="620"/>
        <v>0</v>
      </c>
      <c r="P7047" s="223">
        <f t="shared" si="620"/>
        <v>0</v>
      </c>
      <c r="Q7047" s="223">
        <f t="shared" si="620"/>
        <v>0</v>
      </c>
      <c r="R7047" s="223">
        <f t="shared" si="620"/>
        <v>0</v>
      </c>
    </row>
    <row r="7048" spans="1:18" hidden="1" outlineLevel="2" x14ac:dyDescent="0.25">
      <c r="A7048" s="222" t="str">
        <f>'Usages industrie'!A25</f>
        <v>Usage industriel n°22</v>
      </c>
      <c r="B7048" s="222" t="s">
        <v>41</v>
      </c>
      <c r="C7048" s="222"/>
      <c r="D7048" s="223">
        <f>IF(B$7018&lt;&gt;"",IF(B$7018='Usages industrie'!$K25,'Usages industrie'!J25,0),0)</f>
        <v>0</v>
      </c>
      <c r="E7048" s="223">
        <f t="shared" si="620"/>
        <v>0</v>
      </c>
      <c r="F7048" s="223">
        <f t="shared" si="620"/>
        <v>0</v>
      </c>
      <c r="G7048" s="223">
        <f t="shared" si="620"/>
        <v>0</v>
      </c>
      <c r="H7048" s="223">
        <f t="shared" si="620"/>
        <v>0</v>
      </c>
      <c r="I7048" s="223">
        <f t="shared" si="620"/>
        <v>0</v>
      </c>
      <c r="J7048" s="223">
        <f t="shared" si="620"/>
        <v>0</v>
      </c>
      <c r="K7048" s="223">
        <f t="shared" si="620"/>
        <v>0</v>
      </c>
      <c r="L7048" s="223">
        <f t="shared" si="620"/>
        <v>0</v>
      </c>
      <c r="M7048" s="223">
        <f t="shared" si="620"/>
        <v>0</v>
      </c>
      <c r="N7048" s="223">
        <f t="shared" si="620"/>
        <v>0</v>
      </c>
      <c r="O7048" s="223">
        <f t="shared" si="620"/>
        <v>0</v>
      </c>
      <c r="P7048" s="223">
        <f t="shared" si="620"/>
        <v>0</v>
      </c>
      <c r="Q7048" s="223">
        <f t="shared" si="620"/>
        <v>0</v>
      </c>
      <c r="R7048" s="223">
        <f t="shared" si="620"/>
        <v>0</v>
      </c>
    </row>
    <row r="7049" spans="1:18" hidden="1" outlineLevel="2" x14ac:dyDescent="0.25">
      <c r="A7049" s="222" t="str">
        <f>'Usages industrie'!A26</f>
        <v>Usage industriel n°23</v>
      </c>
      <c r="B7049" s="222" t="s">
        <v>41</v>
      </c>
      <c r="C7049" s="222"/>
      <c r="D7049" s="223">
        <f>IF(B$7018&lt;&gt;"",IF(B$7018='Usages industrie'!$K26,'Usages industrie'!J26,0),0)</f>
        <v>0</v>
      </c>
      <c r="E7049" s="223">
        <f t="shared" si="620"/>
        <v>0</v>
      </c>
      <c r="F7049" s="223">
        <f t="shared" si="620"/>
        <v>0</v>
      </c>
      <c r="G7049" s="223">
        <f t="shared" si="620"/>
        <v>0</v>
      </c>
      <c r="H7049" s="223">
        <f t="shared" si="620"/>
        <v>0</v>
      </c>
      <c r="I7049" s="223">
        <f t="shared" si="620"/>
        <v>0</v>
      </c>
      <c r="J7049" s="223">
        <f t="shared" si="620"/>
        <v>0</v>
      </c>
      <c r="K7049" s="223">
        <f t="shared" si="620"/>
        <v>0</v>
      </c>
      <c r="L7049" s="223">
        <f t="shared" si="620"/>
        <v>0</v>
      </c>
      <c r="M7049" s="223">
        <f t="shared" si="620"/>
        <v>0</v>
      </c>
      <c r="N7049" s="223">
        <f t="shared" si="620"/>
        <v>0</v>
      </c>
      <c r="O7049" s="223">
        <f t="shared" si="620"/>
        <v>0</v>
      </c>
      <c r="P7049" s="223">
        <f t="shared" si="620"/>
        <v>0</v>
      </c>
      <c r="Q7049" s="223">
        <f t="shared" si="620"/>
        <v>0</v>
      </c>
      <c r="R7049" s="223">
        <f t="shared" si="620"/>
        <v>0</v>
      </c>
    </row>
    <row r="7050" spans="1:18" hidden="1" outlineLevel="2" x14ac:dyDescent="0.25">
      <c r="A7050" s="222" t="str">
        <f>'Usages industrie'!A27</f>
        <v>Usage industriel n°24</v>
      </c>
      <c r="B7050" s="222" t="s">
        <v>41</v>
      </c>
      <c r="C7050" s="222"/>
      <c r="D7050" s="223">
        <f>IF(B$7018&lt;&gt;"",IF(B$7018='Usages industrie'!$K27,'Usages industrie'!J27,0),0)</f>
        <v>0</v>
      </c>
      <c r="E7050" s="223">
        <f t="shared" si="620"/>
        <v>0</v>
      </c>
      <c r="F7050" s="223">
        <f t="shared" si="620"/>
        <v>0</v>
      </c>
      <c r="G7050" s="223">
        <f t="shared" si="620"/>
        <v>0</v>
      </c>
      <c r="H7050" s="223">
        <f t="shared" si="620"/>
        <v>0</v>
      </c>
      <c r="I7050" s="223">
        <f t="shared" si="620"/>
        <v>0</v>
      </c>
      <c r="J7050" s="223">
        <f t="shared" si="620"/>
        <v>0</v>
      </c>
      <c r="K7050" s="223">
        <f t="shared" si="620"/>
        <v>0</v>
      </c>
      <c r="L7050" s="223">
        <f t="shared" si="620"/>
        <v>0</v>
      </c>
      <c r="M7050" s="223">
        <f t="shared" si="620"/>
        <v>0</v>
      </c>
      <c r="N7050" s="223">
        <f t="shared" si="620"/>
        <v>0</v>
      </c>
      <c r="O7050" s="223">
        <f t="shared" si="620"/>
        <v>0</v>
      </c>
      <c r="P7050" s="223">
        <f t="shared" si="620"/>
        <v>0</v>
      </c>
      <c r="Q7050" s="223">
        <f t="shared" si="620"/>
        <v>0</v>
      </c>
      <c r="R7050" s="223">
        <f t="shared" si="620"/>
        <v>0</v>
      </c>
    </row>
    <row r="7051" spans="1:18" hidden="1" outlineLevel="2" x14ac:dyDescent="0.25">
      <c r="A7051" s="222" t="str">
        <f>'Usages industrie'!A28</f>
        <v>Usage industriel n°25</v>
      </c>
      <c r="B7051" s="222" t="s">
        <v>41</v>
      </c>
      <c r="C7051" s="222"/>
      <c r="D7051" s="223">
        <f>IF(B$7018&lt;&gt;"",IF(B$7018='Usages industrie'!$K28,'Usages industrie'!J28,0),0)</f>
        <v>0</v>
      </c>
      <c r="E7051" s="223">
        <f t="shared" si="620"/>
        <v>0</v>
      </c>
      <c r="F7051" s="223">
        <f t="shared" si="620"/>
        <v>0</v>
      </c>
      <c r="G7051" s="223">
        <f t="shared" si="620"/>
        <v>0</v>
      </c>
      <c r="H7051" s="223">
        <f t="shared" si="620"/>
        <v>0</v>
      </c>
      <c r="I7051" s="223">
        <f t="shared" si="620"/>
        <v>0</v>
      </c>
      <c r="J7051" s="223">
        <f t="shared" si="620"/>
        <v>0</v>
      </c>
      <c r="K7051" s="223">
        <f t="shared" si="620"/>
        <v>0</v>
      </c>
      <c r="L7051" s="223">
        <f t="shared" si="620"/>
        <v>0</v>
      </c>
      <c r="M7051" s="223">
        <f t="shared" si="620"/>
        <v>0</v>
      </c>
      <c r="N7051" s="223">
        <f t="shared" si="620"/>
        <v>0</v>
      </c>
      <c r="O7051" s="223">
        <f t="shared" si="620"/>
        <v>0</v>
      </c>
      <c r="P7051" s="223">
        <f t="shared" si="620"/>
        <v>0</v>
      </c>
      <c r="Q7051" s="223">
        <f t="shared" si="620"/>
        <v>0</v>
      </c>
      <c r="R7051" s="223">
        <f t="shared" si="620"/>
        <v>0</v>
      </c>
    </row>
    <row r="7052" spans="1:18" hidden="1" outlineLevel="2" x14ac:dyDescent="0.25">
      <c r="A7052" s="222" t="str">
        <f>'Usages industrie'!A29</f>
        <v>Usage industriel n°26</v>
      </c>
      <c r="B7052" s="222" t="s">
        <v>41</v>
      </c>
      <c r="C7052" s="222"/>
      <c r="D7052" s="223">
        <f>IF(B$7018&lt;&gt;"",IF(B$7018='Usages industrie'!$K29,'Usages industrie'!J29,0),0)</f>
        <v>0</v>
      </c>
      <c r="E7052" s="223">
        <f t="shared" si="620"/>
        <v>0</v>
      </c>
      <c r="F7052" s="223">
        <f t="shared" si="620"/>
        <v>0</v>
      </c>
      <c r="G7052" s="223">
        <f t="shared" si="620"/>
        <v>0</v>
      </c>
      <c r="H7052" s="223">
        <f t="shared" si="620"/>
        <v>0</v>
      </c>
      <c r="I7052" s="223">
        <f t="shared" si="620"/>
        <v>0</v>
      </c>
      <c r="J7052" s="223">
        <f t="shared" si="620"/>
        <v>0</v>
      </c>
      <c r="K7052" s="223">
        <f t="shared" si="620"/>
        <v>0</v>
      </c>
      <c r="L7052" s="223">
        <f t="shared" si="620"/>
        <v>0</v>
      </c>
      <c r="M7052" s="223">
        <f t="shared" si="620"/>
        <v>0</v>
      </c>
      <c r="N7052" s="223">
        <f t="shared" si="620"/>
        <v>0</v>
      </c>
      <c r="O7052" s="223">
        <f t="shared" si="620"/>
        <v>0</v>
      </c>
      <c r="P7052" s="223">
        <f t="shared" si="620"/>
        <v>0</v>
      </c>
      <c r="Q7052" s="223">
        <f t="shared" si="620"/>
        <v>0</v>
      </c>
      <c r="R7052" s="223">
        <f t="shared" si="620"/>
        <v>0</v>
      </c>
    </row>
    <row r="7053" spans="1:18" hidden="1" outlineLevel="2" x14ac:dyDescent="0.25">
      <c r="A7053" s="222" t="str">
        <f>'Usages industrie'!A30</f>
        <v>Usage industriel n°27</v>
      </c>
      <c r="B7053" s="222" t="s">
        <v>41</v>
      </c>
      <c r="C7053" s="222"/>
      <c r="D7053" s="223">
        <f>IF(B$7018&lt;&gt;"",IF(B$7018='Usages industrie'!$K30,'Usages industrie'!J30,0),0)</f>
        <v>0</v>
      </c>
      <c r="E7053" s="223">
        <f t="shared" si="620"/>
        <v>0</v>
      </c>
      <c r="F7053" s="223">
        <f t="shared" si="620"/>
        <v>0</v>
      </c>
      <c r="G7053" s="223">
        <f t="shared" si="620"/>
        <v>0</v>
      </c>
      <c r="H7053" s="223">
        <f t="shared" si="620"/>
        <v>0</v>
      </c>
      <c r="I7053" s="223">
        <f t="shared" si="620"/>
        <v>0</v>
      </c>
      <c r="J7053" s="223">
        <f t="shared" si="620"/>
        <v>0</v>
      </c>
      <c r="K7053" s="223">
        <f t="shared" si="620"/>
        <v>0</v>
      </c>
      <c r="L7053" s="223">
        <f t="shared" si="620"/>
        <v>0</v>
      </c>
      <c r="M7053" s="223">
        <f t="shared" si="620"/>
        <v>0</v>
      </c>
      <c r="N7053" s="223">
        <f t="shared" si="620"/>
        <v>0</v>
      </c>
      <c r="O7053" s="223">
        <f t="shared" si="620"/>
        <v>0</v>
      </c>
      <c r="P7053" s="223">
        <f t="shared" si="620"/>
        <v>0</v>
      </c>
      <c r="Q7053" s="223">
        <f t="shared" si="620"/>
        <v>0</v>
      </c>
      <c r="R7053" s="223">
        <f t="shared" si="620"/>
        <v>0</v>
      </c>
    </row>
    <row r="7054" spans="1:18" hidden="1" outlineLevel="2" x14ac:dyDescent="0.25">
      <c r="A7054" s="222" t="str">
        <f>'Usages industrie'!A31</f>
        <v>Usage industriel n°28</v>
      </c>
      <c r="B7054" s="222" t="s">
        <v>41</v>
      </c>
      <c r="C7054" s="222"/>
      <c r="D7054" s="223">
        <f>IF(B$7018&lt;&gt;"",IF(B$7018='Usages industrie'!$K31,'Usages industrie'!J31,0),0)</f>
        <v>0</v>
      </c>
      <c r="E7054" s="223">
        <f t="shared" si="620"/>
        <v>0</v>
      </c>
      <c r="F7054" s="223">
        <f t="shared" si="620"/>
        <v>0</v>
      </c>
      <c r="G7054" s="223">
        <f t="shared" si="620"/>
        <v>0</v>
      </c>
      <c r="H7054" s="223">
        <f t="shared" si="620"/>
        <v>0</v>
      </c>
      <c r="I7054" s="223">
        <f t="shared" si="620"/>
        <v>0</v>
      </c>
      <c r="J7054" s="223">
        <f t="shared" si="620"/>
        <v>0</v>
      </c>
      <c r="K7054" s="223">
        <f t="shared" si="620"/>
        <v>0</v>
      </c>
      <c r="L7054" s="223">
        <f t="shared" si="620"/>
        <v>0</v>
      </c>
      <c r="M7054" s="223">
        <f t="shared" si="620"/>
        <v>0</v>
      </c>
      <c r="N7054" s="223">
        <f t="shared" si="620"/>
        <v>0</v>
      </c>
      <c r="O7054" s="223">
        <f t="shared" si="620"/>
        <v>0</v>
      </c>
      <c r="P7054" s="223">
        <f t="shared" si="620"/>
        <v>0</v>
      </c>
      <c r="Q7054" s="223">
        <f t="shared" si="620"/>
        <v>0</v>
      </c>
      <c r="R7054" s="223">
        <f t="shared" si="620"/>
        <v>0</v>
      </c>
    </row>
    <row r="7055" spans="1:18" hidden="1" outlineLevel="2" x14ac:dyDescent="0.25">
      <c r="A7055" s="222" t="str">
        <f>'Usages industrie'!A32</f>
        <v>Usage industriel n°29</v>
      </c>
      <c r="B7055" s="222" t="s">
        <v>41</v>
      </c>
      <c r="C7055" s="222"/>
      <c r="D7055" s="223">
        <f>IF(B$7018&lt;&gt;"",IF(B$7018='Usages industrie'!$K32,'Usages industrie'!J32,0),0)</f>
        <v>0</v>
      </c>
      <c r="E7055" s="223">
        <f t="shared" si="620"/>
        <v>0</v>
      </c>
      <c r="F7055" s="223">
        <f t="shared" si="620"/>
        <v>0</v>
      </c>
      <c r="G7055" s="223">
        <f t="shared" si="620"/>
        <v>0</v>
      </c>
      <c r="H7055" s="223">
        <f t="shared" si="620"/>
        <v>0</v>
      </c>
      <c r="I7055" s="223">
        <f t="shared" si="620"/>
        <v>0</v>
      </c>
      <c r="J7055" s="223">
        <f t="shared" si="620"/>
        <v>0</v>
      </c>
      <c r="K7055" s="223">
        <f t="shared" si="620"/>
        <v>0</v>
      </c>
      <c r="L7055" s="223">
        <f t="shared" si="620"/>
        <v>0</v>
      </c>
      <c r="M7055" s="223">
        <f t="shared" si="620"/>
        <v>0</v>
      </c>
      <c r="N7055" s="223">
        <f t="shared" si="620"/>
        <v>0</v>
      </c>
      <c r="O7055" s="223">
        <f t="shared" si="620"/>
        <v>0</v>
      </c>
      <c r="P7055" s="223">
        <f t="shared" si="620"/>
        <v>0</v>
      </c>
      <c r="Q7055" s="223">
        <f t="shared" si="620"/>
        <v>0</v>
      </c>
      <c r="R7055" s="223">
        <f t="shared" si="620"/>
        <v>0</v>
      </c>
    </row>
    <row r="7056" spans="1:18" hidden="1" outlineLevel="2" x14ac:dyDescent="0.25">
      <c r="A7056" s="222" t="str">
        <f>'Usages industrie'!A33</f>
        <v>Usage industriel n°30</v>
      </c>
      <c r="B7056" s="222" t="s">
        <v>41</v>
      </c>
      <c r="C7056" s="222"/>
      <c r="D7056" s="223">
        <f>IF(B$7018&lt;&gt;"",IF(B$7018='Usages industrie'!$K33,'Usages industrie'!J33,0),0)</f>
        <v>0</v>
      </c>
      <c r="E7056" s="223">
        <f t="shared" si="620"/>
        <v>0</v>
      </c>
      <c r="F7056" s="223">
        <f t="shared" si="620"/>
        <v>0</v>
      </c>
      <c r="G7056" s="223">
        <f t="shared" si="620"/>
        <v>0</v>
      </c>
      <c r="H7056" s="223">
        <f t="shared" si="620"/>
        <v>0</v>
      </c>
      <c r="I7056" s="223">
        <f t="shared" si="620"/>
        <v>0</v>
      </c>
      <c r="J7056" s="223">
        <f t="shared" si="620"/>
        <v>0</v>
      </c>
      <c r="K7056" s="223">
        <f t="shared" si="620"/>
        <v>0</v>
      </c>
      <c r="L7056" s="223">
        <f t="shared" si="620"/>
        <v>0</v>
      </c>
      <c r="M7056" s="223">
        <f t="shared" si="620"/>
        <v>0</v>
      </c>
      <c r="N7056" s="223">
        <f t="shared" si="620"/>
        <v>0</v>
      </c>
      <c r="O7056" s="223">
        <f t="shared" si="620"/>
        <v>0</v>
      </c>
      <c r="P7056" s="223">
        <f t="shared" si="620"/>
        <v>0</v>
      </c>
      <c r="Q7056" s="223">
        <f t="shared" si="620"/>
        <v>0</v>
      </c>
      <c r="R7056" s="223">
        <f t="shared" si="620"/>
        <v>0</v>
      </c>
    </row>
    <row r="7057" spans="1:18" hidden="1" outlineLevel="2" x14ac:dyDescent="0.25">
      <c r="A7057" s="222" t="str">
        <f>'Usages industrie'!A34</f>
        <v>Usage industriel n°31</v>
      </c>
      <c r="B7057" s="222" t="s">
        <v>41</v>
      </c>
      <c r="C7057" s="222"/>
      <c r="D7057" s="223">
        <f>IF(B$7018&lt;&gt;"",IF(B$7018='Usages industrie'!$K34,'Usages industrie'!J34,0),0)</f>
        <v>0</v>
      </c>
      <c r="E7057" s="223">
        <f t="shared" ref="E7057:R7066" si="621">$D7057</f>
        <v>0</v>
      </c>
      <c r="F7057" s="223">
        <f t="shared" si="621"/>
        <v>0</v>
      </c>
      <c r="G7057" s="223">
        <f t="shared" si="621"/>
        <v>0</v>
      </c>
      <c r="H7057" s="223">
        <f t="shared" si="621"/>
        <v>0</v>
      </c>
      <c r="I7057" s="223">
        <f t="shared" si="621"/>
        <v>0</v>
      </c>
      <c r="J7057" s="223">
        <f t="shared" si="621"/>
        <v>0</v>
      </c>
      <c r="K7057" s="223">
        <f t="shared" si="621"/>
        <v>0</v>
      </c>
      <c r="L7057" s="223">
        <f t="shared" si="621"/>
        <v>0</v>
      </c>
      <c r="M7057" s="223">
        <f t="shared" si="621"/>
        <v>0</v>
      </c>
      <c r="N7057" s="223">
        <f t="shared" si="621"/>
        <v>0</v>
      </c>
      <c r="O7057" s="223">
        <f t="shared" si="621"/>
        <v>0</v>
      </c>
      <c r="P7057" s="223">
        <f t="shared" si="621"/>
        <v>0</v>
      </c>
      <c r="Q7057" s="223">
        <f t="shared" si="621"/>
        <v>0</v>
      </c>
      <c r="R7057" s="223">
        <f t="shared" si="621"/>
        <v>0</v>
      </c>
    </row>
    <row r="7058" spans="1:18" hidden="1" outlineLevel="2" x14ac:dyDescent="0.25">
      <c r="A7058" s="222" t="str">
        <f>'Usages industrie'!A35</f>
        <v>Usage industriel n°32</v>
      </c>
      <c r="B7058" s="222" t="s">
        <v>41</v>
      </c>
      <c r="C7058" s="222"/>
      <c r="D7058" s="223">
        <f>IF(B$7018&lt;&gt;"",IF(B$7018='Usages industrie'!$K35,'Usages industrie'!J35,0),0)</f>
        <v>0</v>
      </c>
      <c r="E7058" s="223">
        <f t="shared" si="621"/>
        <v>0</v>
      </c>
      <c r="F7058" s="223">
        <f t="shared" si="621"/>
        <v>0</v>
      </c>
      <c r="G7058" s="223">
        <f t="shared" si="621"/>
        <v>0</v>
      </c>
      <c r="H7058" s="223">
        <f t="shared" si="621"/>
        <v>0</v>
      </c>
      <c r="I7058" s="223">
        <f t="shared" si="621"/>
        <v>0</v>
      </c>
      <c r="J7058" s="223">
        <f t="shared" si="621"/>
        <v>0</v>
      </c>
      <c r="K7058" s="223">
        <f t="shared" si="621"/>
        <v>0</v>
      </c>
      <c r="L7058" s="223">
        <f t="shared" si="621"/>
        <v>0</v>
      </c>
      <c r="M7058" s="223">
        <f t="shared" si="621"/>
        <v>0</v>
      </c>
      <c r="N7058" s="223">
        <f t="shared" si="621"/>
        <v>0</v>
      </c>
      <c r="O7058" s="223">
        <f t="shared" si="621"/>
        <v>0</v>
      </c>
      <c r="P7058" s="223">
        <f t="shared" si="621"/>
        <v>0</v>
      </c>
      <c r="Q7058" s="223">
        <f t="shared" si="621"/>
        <v>0</v>
      </c>
      <c r="R7058" s="223">
        <f t="shared" si="621"/>
        <v>0</v>
      </c>
    </row>
    <row r="7059" spans="1:18" hidden="1" outlineLevel="2" x14ac:dyDescent="0.25">
      <c r="A7059" s="222" t="str">
        <f>'Usages industrie'!A36</f>
        <v>Usage industriel n°33</v>
      </c>
      <c r="B7059" s="222" t="s">
        <v>41</v>
      </c>
      <c r="C7059" s="222"/>
      <c r="D7059" s="223">
        <f>IF(B$7018&lt;&gt;"",IF(B$7018='Usages industrie'!$K36,'Usages industrie'!J36,0),0)</f>
        <v>0</v>
      </c>
      <c r="E7059" s="223">
        <f t="shared" si="621"/>
        <v>0</v>
      </c>
      <c r="F7059" s="223">
        <f t="shared" si="621"/>
        <v>0</v>
      </c>
      <c r="G7059" s="223">
        <f t="shared" si="621"/>
        <v>0</v>
      </c>
      <c r="H7059" s="223">
        <f t="shared" si="621"/>
        <v>0</v>
      </c>
      <c r="I7059" s="223">
        <f t="shared" si="621"/>
        <v>0</v>
      </c>
      <c r="J7059" s="223">
        <f t="shared" si="621"/>
        <v>0</v>
      </c>
      <c r="K7059" s="223">
        <f t="shared" si="621"/>
        <v>0</v>
      </c>
      <c r="L7059" s="223">
        <f t="shared" si="621"/>
        <v>0</v>
      </c>
      <c r="M7059" s="223">
        <f t="shared" si="621"/>
        <v>0</v>
      </c>
      <c r="N7059" s="223">
        <f t="shared" si="621"/>
        <v>0</v>
      </c>
      <c r="O7059" s="223">
        <f t="shared" si="621"/>
        <v>0</v>
      </c>
      <c r="P7059" s="223">
        <f t="shared" si="621"/>
        <v>0</v>
      </c>
      <c r="Q7059" s="223">
        <f t="shared" si="621"/>
        <v>0</v>
      </c>
      <c r="R7059" s="223">
        <f t="shared" si="621"/>
        <v>0</v>
      </c>
    </row>
    <row r="7060" spans="1:18" hidden="1" outlineLevel="2" x14ac:dyDescent="0.25">
      <c r="A7060" s="222" t="str">
        <f>'Usages industrie'!A37</f>
        <v>Usage industriel n°34</v>
      </c>
      <c r="B7060" s="222" t="s">
        <v>41</v>
      </c>
      <c r="C7060" s="222"/>
      <c r="D7060" s="223">
        <f>IF(B$7018&lt;&gt;"",IF(B$7018='Usages industrie'!$K37,'Usages industrie'!J37,0),0)</f>
        <v>0</v>
      </c>
      <c r="E7060" s="223">
        <f t="shared" si="621"/>
        <v>0</v>
      </c>
      <c r="F7060" s="223">
        <f t="shared" si="621"/>
        <v>0</v>
      </c>
      <c r="G7060" s="223">
        <f t="shared" si="621"/>
        <v>0</v>
      </c>
      <c r="H7060" s="223">
        <f t="shared" si="621"/>
        <v>0</v>
      </c>
      <c r="I7060" s="223">
        <f t="shared" si="621"/>
        <v>0</v>
      </c>
      <c r="J7060" s="223">
        <f t="shared" si="621"/>
        <v>0</v>
      </c>
      <c r="K7060" s="223">
        <f t="shared" si="621"/>
        <v>0</v>
      </c>
      <c r="L7060" s="223">
        <f t="shared" si="621"/>
        <v>0</v>
      </c>
      <c r="M7060" s="223">
        <f t="shared" si="621"/>
        <v>0</v>
      </c>
      <c r="N7060" s="223">
        <f t="shared" si="621"/>
        <v>0</v>
      </c>
      <c r="O7060" s="223">
        <f t="shared" si="621"/>
        <v>0</v>
      </c>
      <c r="P7060" s="223">
        <f t="shared" si="621"/>
        <v>0</v>
      </c>
      <c r="Q7060" s="223">
        <f t="shared" si="621"/>
        <v>0</v>
      </c>
      <c r="R7060" s="223">
        <f t="shared" si="621"/>
        <v>0</v>
      </c>
    </row>
    <row r="7061" spans="1:18" hidden="1" outlineLevel="2" x14ac:dyDescent="0.25">
      <c r="A7061" s="222" t="str">
        <f>'Usages industrie'!A38</f>
        <v>Usage industriel n°35</v>
      </c>
      <c r="B7061" s="222" t="s">
        <v>41</v>
      </c>
      <c r="C7061" s="222"/>
      <c r="D7061" s="223">
        <f>IF(B$7018&lt;&gt;"",IF(B$7018='Usages industrie'!$K38,'Usages industrie'!J38,0),0)</f>
        <v>0</v>
      </c>
      <c r="E7061" s="223">
        <f t="shared" si="621"/>
        <v>0</v>
      </c>
      <c r="F7061" s="223">
        <f t="shared" si="621"/>
        <v>0</v>
      </c>
      <c r="G7061" s="223">
        <f t="shared" si="621"/>
        <v>0</v>
      </c>
      <c r="H7061" s="223">
        <f t="shared" si="621"/>
        <v>0</v>
      </c>
      <c r="I7061" s="223">
        <f t="shared" si="621"/>
        <v>0</v>
      </c>
      <c r="J7061" s="223">
        <f t="shared" si="621"/>
        <v>0</v>
      </c>
      <c r="K7061" s="223">
        <f t="shared" si="621"/>
        <v>0</v>
      </c>
      <c r="L7061" s="223">
        <f t="shared" si="621"/>
        <v>0</v>
      </c>
      <c r="M7061" s="223">
        <f t="shared" si="621"/>
        <v>0</v>
      </c>
      <c r="N7061" s="223">
        <f t="shared" si="621"/>
        <v>0</v>
      </c>
      <c r="O7061" s="223">
        <f t="shared" si="621"/>
        <v>0</v>
      </c>
      <c r="P7061" s="223">
        <f t="shared" si="621"/>
        <v>0</v>
      </c>
      <c r="Q7061" s="223">
        <f t="shared" si="621"/>
        <v>0</v>
      </c>
      <c r="R7061" s="223">
        <f t="shared" si="621"/>
        <v>0</v>
      </c>
    </row>
    <row r="7062" spans="1:18" hidden="1" outlineLevel="2" x14ac:dyDescent="0.25">
      <c r="A7062" s="222" t="str">
        <f>'Usages industrie'!A39</f>
        <v>Usage industriel n°36</v>
      </c>
      <c r="B7062" s="222" t="s">
        <v>41</v>
      </c>
      <c r="C7062" s="222"/>
      <c r="D7062" s="223">
        <f>IF(B$7018&lt;&gt;"",IF(B$7018='Usages industrie'!$K39,'Usages industrie'!J39,0),0)</f>
        <v>0</v>
      </c>
      <c r="E7062" s="223">
        <f t="shared" si="621"/>
        <v>0</v>
      </c>
      <c r="F7062" s="223">
        <f t="shared" si="621"/>
        <v>0</v>
      </c>
      <c r="G7062" s="223">
        <f t="shared" si="621"/>
        <v>0</v>
      </c>
      <c r="H7062" s="223">
        <f t="shared" si="621"/>
        <v>0</v>
      </c>
      <c r="I7062" s="223">
        <f t="shared" si="621"/>
        <v>0</v>
      </c>
      <c r="J7062" s="223">
        <f t="shared" si="621"/>
        <v>0</v>
      </c>
      <c r="K7062" s="223">
        <f t="shared" si="621"/>
        <v>0</v>
      </c>
      <c r="L7062" s="223">
        <f t="shared" si="621"/>
        <v>0</v>
      </c>
      <c r="M7062" s="223">
        <f t="shared" si="621"/>
        <v>0</v>
      </c>
      <c r="N7062" s="223">
        <f t="shared" si="621"/>
        <v>0</v>
      </c>
      <c r="O7062" s="223">
        <f t="shared" si="621"/>
        <v>0</v>
      </c>
      <c r="P7062" s="223">
        <f t="shared" si="621"/>
        <v>0</v>
      </c>
      <c r="Q7062" s="223">
        <f t="shared" si="621"/>
        <v>0</v>
      </c>
      <c r="R7062" s="223">
        <f t="shared" si="621"/>
        <v>0</v>
      </c>
    </row>
    <row r="7063" spans="1:18" hidden="1" outlineLevel="2" x14ac:dyDescent="0.25">
      <c r="A7063" s="222" t="str">
        <f>'Usages industrie'!A40</f>
        <v>Usage industriel n°37</v>
      </c>
      <c r="B7063" s="222" t="s">
        <v>41</v>
      </c>
      <c r="C7063" s="222"/>
      <c r="D7063" s="223">
        <f>IF(B$7018&lt;&gt;"",IF(B$7018='Usages industrie'!$K40,'Usages industrie'!J40,0),0)</f>
        <v>0</v>
      </c>
      <c r="E7063" s="223">
        <f t="shared" si="621"/>
        <v>0</v>
      </c>
      <c r="F7063" s="223">
        <f t="shared" si="621"/>
        <v>0</v>
      </c>
      <c r="G7063" s="223">
        <f t="shared" si="621"/>
        <v>0</v>
      </c>
      <c r="H7063" s="223">
        <f t="shared" si="621"/>
        <v>0</v>
      </c>
      <c r="I7063" s="223">
        <f t="shared" si="621"/>
        <v>0</v>
      </c>
      <c r="J7063" s="223">
        <f t="shared" si="621"/>
        <v>0</v>
      </c>
      <c r="K7063" s="223">
        <f t="shared" si="621"/>
        <v>0</v>
      </c>
      <c r="L7063" s="223">
        <f t="shared" si="621"/>
        <v>0</v>
      </c>
      <c r="M7063" s="223">
        <f t="shared" si="621"/>
        <v>0</v>
      </c>
      <c r="N7063" s="223">
        <f t="shared" si="621"/>
        <v>0</v>
      </c>
      <c r="O7063" s="223">
        <f t="shared" si="621"/>
        <v>0</v>
      </c>
      <c r="P7063" s="223">
        <f t="shared" si="621"/>
        <v>0</v>
      </c>
      <c r="Q7063" s="223">
        <f t="shared" si="621"/>
        <v>0</v>
      </c>
      <c r="R7063" s="223">
        <f t="shared" si="621"/>
        <v>0</v>
      </c>
    </row>
    <row r="7064" spans="1:18" hidden="1" outlineLevel="2" x14ac:dyDescent="0.25">
      <c r="A7064" s="222" t="str">
        <f>'Usages industrie'!A41</f>
        <v>Usage industriel n°38</v>
      </c>
      <c r="B7064" s="222" t="s">
        <v>41</v>
      </c>
      <c r="C7064" s="222"/>
      <c r="D7064" s="223">
        <f>IF(B$7018&lt;&gt;"",IF(B$7018='Usages industrie'!$K41,'Usages industrie'!J41,0),0)</f>
        <v>0</v>
      </c>
      <c r="E7064" s="223">
        <f t="shared" si="621"/>
        <v>0</v>
      </c>
      <c r="F7064" s="223">
        <f t="shared" si="621"/>
        <v>0</v>
      </c>
      <c r="G7064" s="223">
        <f t="shared" si="621"/>
        <v>0</v>
      </c>
      <c r="H7064" s="223">
        <f t="shared" si="621"/>
        <v>0</v>
      </c>
      <c r="I7064" s="223">
        <f t="shared" si="621"/>
        <v>0</v>
      </c>
      <c r="J7064" s="223">
        <f t="shared" si="621"/>
        <v>0</v>
      </c>
      <c r="K7064" s="223">
        <f t="shared" si="621"/>
        <v>0</v>
      </c>
      <c r="L7064" s="223">
        <f t="shared" si="621"/>
        <v>0</v>
      </c>
      <c r="M7064" s="223">
        <f t="shared" si="621"/>
        <v>0</v>
      </c>
      <c r="N7064" s="223">
        <f t="shared" si="621"/>
        <v>0</v>
      </c>
      <c r="O7064" s="223">
        <f t="shared" si="621"/>
        <v>0</v>
      </c>
      <c r="P7064" s="223">
        <f t="shared" si="621"/>
        <v>0</v>
      </c>
      <c r="Q7064" s="223">
        <f t="shared" si="621"/>
        <v>0</v>
      </c>
      <c r="R7064" s="223">
        <f t="shared" si="621"/>
        <v>0</v>
      </c>
    </row>
    <row r="7065" spans="1:18" hidden="1" outlineLevel="2" x14ac:dyDescent="0.25">
      <c r="A7065" s="222" t="str">
        <f>'Usages industrie'!A42</f>
        <v>Usage industriel n°39</v>
      </c>
      <c r="B7065" s="222" t="s">
        <v>41</v>
      </c>
      <c r="C7065" s="222"/>
      <c r="D7065" s="223">
        <f>IF(B$7018&lt;&gt;"",IF(B$7018='Usages industrie'!$K42,'Usages industrie'!J42,0),0)</f>
        <v>0</v>
      </c>
      <c r="E7065" s="223">
        <f t="shared" si="621"/>
        <v>0</v>
      </c>
      <c r="F7065" s="223">
        <f t="shared" si="621"/>
        <v>0</v>
      </c>
      <c r="G7065" s="223">
        <f t="shared" si="621"/>
        <v>0</v>
      </c>
      <c r="H7065" s="223">
        <f t="shared" si="621"/>
        <v>0</v>
      </c>
      <c r="I7065" s="223">
        <f t="shared" si="621"/>
        <v>0</v>
      </c>
      <c r="J7065" s="223">
        <f t="shared" si="621"/>
        <v>0</v>
      </c>
      <c r="K7065" s="223">
        <f t="shared" si="621"/>
        <v>0</v>
      </c>
      <c r="L7065" s="223">
        <f t="shared" si="621"/>
        <v>0</v>
      </c>
      <c r="M7065" s="223">
        <f t="shared" si="621"/>
        <v>0</v>
      </c>
      <c r="N7065" s="223">
        <f t="shared" si="621"/>
        <v>0</v>
      </c>
      <c r="O7065" s="223">
        <f t="shared" si="621"/>
        <v>0</v>
      </c>
      <c r="P7065" s="223">
        <f t="shared" si="621"/>
        <v>0</v>
      </c>
      <c r="Q7065" s="223">
        <f t="shared" si="621"/>
        <v>0</v>
      </c>
      <c r="R7065" s="223">
        <f t="shared" si="621"/>
        <v>0</v>
      </c>
    </row>
    <row r="7066" spans="1:18" hidden="1" outlineLevel="2" x14ac:dyDescent="0.25">
      <c r="A7066" s="222" t="str">
        <f>'Usages industrie'!A43</f>
        <v>Usage industriel n°40</v>
      </c>
      <c r="B7066" s="222" t="s">
        <v>41</v>
      </c>
      <c r="C7066" s="222"/>
      <c r="D7066" s="223">
        <f>IF(B$7018&lt;&gt;"",IF(B$7018='Usages industrie'!$K43,'Usages industrie'!J43,0),0)</f>
        <v>0</v>
      </c>
      <c r="E7066" s="223">
        <f t="shared" si="621"/>
        <v>0</v>
      </c>
      <c r="F7066" s="223">
        <f t="shared" si="621"/>
        <v>0</v>
      </c>
      <c r="G7066" s="223">
        <f t="shared" si="621"/>
        <v>0</v>
      </c>
      <c r="H7066" s="223">
        <f t="shared" si="621"/>
        <v>0</v>
      </c>
      <c r="I7066" s="223">
        <f t="shared" si="621"/>
        <v>0</v>
      </c>
      <c r="J7066" s="223">
        <f t="shared" si="621"/>
        <v>0</v>
      </c>
      <c r="K7066" s="223">
        <f t="shared" si="621"/>
        <v>0</v>
      </c>
      <c r="L7066" s="223">
        <f t="shared" si="621"/>
        <v>0</v>
      </c>
      <c r="M7066" s="223">
        <f t="shared" si="621"/>
        <v>0</v>
      </c>
      <c r="N7066" s="223">
        <f t="shared" si="621"/>
        <v>0</v>
      </c>
      <c r="O7066" s="223">
        <f t="shared" si="621"/>
        <v>0</v>
      </c>
      <c r="P7066" s="223">
        <f t="shared" si="621"/>
        <v>0</v>
      </c>
      <c r="Q7066" s="223">
        <f t="shared" si="621"/>
        <v>0</v>
      </c>
      <c r="R7066" s="223">
        <f t="shared" si="621"/>
        <v>0</v>
      </c>
    </row>
    <row r="7067" spans="1:18" hidden="1" outlineLevel="2" x14ac:dyDescent="0.25">
      <c r="A7067" s="222" t="str">
        <f>'Usages industrie'!A44</f>
        <v>Usage industriel n°41</v>
      </c>
      <c r="B7067" s="222" t="s">
        <v>41</v>
      </c>
      <c r="C7067" s="222"/>
      <c r="D7067" s="223">
        <f>IF(B$7018&lt;&gt;"",IF(B$7018='Usages industrie'!$K44,'Usages industrie'!J44,0),0)</f>
        <v>0</v>
      </c>
      <c r="E7067" s="223">
        <f t="shared" ref="E7067:R7076" si="622">$D7067</f>
        <v>0</v>
      </c>
      <c r="F7067" s="223">
        <f t="shared" si="622"/>
        <v>0</v>
      </c>
      <c r="G7067" s="223">
        <f t="shared" si="622"/>
        <v>0</v>
      </c>
      <c r="H7067" s="223">
        <f t="shared" si="622"/>
        <v>0</v>
      </c>
      <c r="I7067" s="223">
        <f t="shared" si="622"/>
        <v>0</v>
      </c>
      <c r="J7067" s="223">
        <f t="shared" si="622"/>
        <v>0</v>
      </c>
      <c r="K7067" s="223">
        <f t="shared" si="622"/>
        <v>0</v>
      </c>
      <c r="L7067" s="223">
        <f t="shared" si="622"/>
        <v>0</v>
      </c>
      <c r="M7067" s="223">
        <f t="shared" si="622"/>
        <v>0</v>
      </c>
      <c r="N7067" s="223">
        <f t="shared" si="622"/>
        <v>0</v>
      </c>
      <c r="O7067" s="223">
        <f t="shared" si="622"/>
        <v>0</v>
      </c>
      <c r="P7067" s="223">
        <f t="shared" si="622"/>
        <v>0</v>
      </c>
      <c r="Q7067" s="223">
        <f t="shared" si="622"/>
        <v>0</v>
      </c>
      <c r="R7067" s="223">
        <f t="shared" si="622"/>
        <v>0</v>
      </c>
    </row>
    <row r="7068" spans="1:18" hidden="1" outlineLevel="2" x14ac:dyDescent="0.25">
      <c r="A7068" s="222" t="str">
        <f>'Usages industrie'!A45</f>
        <v>Usage industriel n°42</v>
      </c>
      <c r="B7068" s="222" t="s">
        <v>41</v>
      </c>
      <c r="C7068" s="222"/>
      <c r="D7068" s="223">
        <f>IF(B$7018&lt;&gt;"",IF(B$7018='Usages industrie'!$K45,'Usages industrie'!J45,0),0)</f>
        <v>0</v>
      </c>
      <c r="E7068" s="223">
        <f t="shared" si="622"/>
        <v>0</v>
      </c>
      <c r="F7068" s="223">
        <f t="shared" si="622"/>
        <v>0</v>
      </c>
      <c r="G7068" s="223">
        <f t="shared" si="622"/>
        <v>0</v>
      </c>
      <c r="H7068" s="223">
        <f t="shared" si="622"/>
        <v>0</v>
      </c>
      <c r="I7068" s="223">
        <f t="shared" si="622"/>
        <v>0</v>
      </c>
      <c r="J7068" s="223">
        <f t="shared" si="622"/>
        <v>0</v>
      </c>
      <c r="K7068" s="223">
        <f t="shared" si="622"/>
        <v>0</v>
      </c>
      <c r="L7068" s="223">
        <f t="shared" si="622"/>
        <v>0</v>
      </c>
      <c r="M7068" s="223">
        <f t="shared" si="622"/>
        <v>0</v>
      </c>
      <c r="N7068" s="223">
        <f t="shared" si="622"/>
        <v>0</v>
      </c>
      <c r="O7068" s="223">
        <f t="shared" si="622"/>
        <v>0</v>
      </c>
      <c r="P7068" s="223">
        <f t="shared" si="622"/>
        <v>0</v>
      </c>
      <c r="Q7068" s="223">
        <f t="shared" si="622"/>
        <v>0</v>
      </c>
      <c r="R7068" s="223">
        <f t="shared" si="622"/>
        <v>0</v>
      </c>
    </row>
    <row r="7069" spans="1:18" hidden="1" outlineLevel="2" x14ac:dyDescent="0.25">
      <c r="A7069" s="222" t="str">
        <f>'Usages industrie'!A46</f>
        <v>Usage industriel n°43</v>
      </c>
      <c r="B7069" s="222" t="s">
        <v>41</v>
      </c>
      <c r="C7069" s="222"/>
      <c r="D7069" s="223">
        <f>IF(B$7018&lt;&gt;"",IF(B$7018='Usages industrie'!$K46,'Usages industrie'!J46,0),0)</f>
        <v>0</v>
      </c>
      <c r="E7069" s="223">
        <f t="shared" si="622"/>
        <v>0</v>
      </c>
      <c r="F7069" s="223">
        <f t="shared" si="622"/>
        <v>0</v>
      </c>
      <c r="G7069" s="223">
        <f t="shared" si="622"/>
        <v>0</v>
      </c>
      <c r="H7069" s="223">
        <f t="shared" si="622"/>
        <v>0</v>
      </c>
      <c r="I7069" s="223">
        <f t="shared" si="622"/>
        <v>0</v>
      </c>
      <c r="J7069" s="223">
        <f t="shared" si="622"/>
        <v>0</v>
      </c>
      <c r="K7069" s="223">
        <f t="shared" si="622"/>
        <v>0</v>
      </c>
      <c r="L7069" s="223">
        <f t="shared" si="622"/>
        <v>0</v>
      </c>
      <c r="M7069" s="223">
        <f t="shared" si="622"/>
        <v>0</v>
      </c>
      <c r="N7069" s="223">
        <f t="shared" si="622"/>
        <v>0</v>
      </c>
      <c r="O7069" s="223">
        <f t="shared" si="622"/>
        <v>0</v>
      </c>
      <c r="P7069" s="223">
        <f t="shared" si="622"/>
        <v>0</v>
      </c>
      <c r="Q7069" s="223">
        <f t="shared" si="622"/>
        <v>0</v>
      </c>
      <c r="R7069" s="223">
        <f t="shared" si="622"/>
        <v>0</v>
      </c>
    </row>
    <row r="7070" spans="1:18" hidden="1" outlineLevel="2" x14ac:dyDescent="0.25">
      <c r="A7070" s="222" t="str">
        <f>'Usages industrie'!A47</f>
        <v>Usage industriel n°44</v>
      </c>
      <c r="B7070" s="222" t="s">
        <v>41</v>
      </c>
      <c r="C7070" s="222"/>
      <c r="D7070" s="223">
        <f>IF(B$7018&lt;&gt;"",IF(B$7018='Usages industrie'!$K47,'Usages industrie'!J47,0),0)</f>
        <v>0</v>
      </c>
      <c r="E7070" s="223">
        <f t="shared" si="622"/>
        <v>0</v>
      </c>
      <c r="F7070" s="223">
        <f t="shared" si="622"/>
        <v>0</v>
      </c>
      <c r="G7070" s="223">
        <f t="shared" si="622"/>
        <v>0</v>
      </c>
      <c r="H7070" s="223">
        <f t="shared" si="622"/>
        <v>0</v>
      </c>
      <c r="I7070" s="223">
        <f t="shared" si="622"/>
        <v>0</v>
      </c>
      <c r="J7070" s="223">
        <f t="shared" si="622"/>
        <v>0</v>
      </c>
      <c r="K7070" s="223">
        <f t="shared" si="622"/>
        <v>0</v>
      </c>
      <c r="L7070" s="223">
        <f t="shared" si="622"/>
        <v>0</v>
      </c>
      <c r="M7070" s="223">
        <f t="shared" si="622"/>
        <v>0</v>
      </c>
      <c r="N7070" s="223">
        <f t="shared" si="622"/>
        <v>0</v>
      </c>
      <c r="O7070" s="223">
        <f t="shared" si="622"/>
        <v>0</v>
      </c>
      <c r="P7070" s="223">
        <f t="shared" si="622"/>
        <v>0</v>
      </c>
      <c r="Q7070" s="223">
        <f t="shared" si="622"/>
        <v>0</v>
      </c>
      <c r="R7070" s="223">
        <f t="shared" si="622"/>
        <v>0</v>
      </c>
    </row>
    <row r="7071" spans="1:18" hidden="1" outlineLevel="2" x14ac:dyDescent="0.25">
      <c r="A7071" s="222" t="str">
        <f>'Usages industrie'!A48</f>
        <v>Usage industriel n°45</v>
      </c>
      <c r="B7071" s="222" t="s">
        <v>41</v>
      </c>
      <c r="C7071" s="222"/>
      <c r="D7071" s="223">
        <f>IF(B$7018&lt;&gt;"",IF(B$7018='Usages industrie'!$K48,'Usages industrie'!J48,0),0)</f>
        <v>0</v>
      </c>
      <c r="E7071" s="223">
        <f t="shared" si="622"/>
        <v>0</v>
      </c>
      <c r="F7071" s="223">
        <f t="shared" si="622"/>
        <v>0</v>
      </c>
      <c r="G7071" s="223">
        <f t="shared" si="622"/>
        <v>0</v>
      </c>
      <c r="H7071" s="223">
        <f t="shared" si="622"/>
        <v>0</v>
      </c>
      <c r="I7071" s="223">
        <f t="shared" si="622"/>
        <v>0</v>
      </c>
      <c r="J7071" s="223">
        <f t="shared" si="622"/>
        <v>0</v>
      </c>
      <c r="K7071" s="223">
        <f t="shared" si="622"/>
        <v>0</v>
      </c>
      <c r="L7071" s="223">
        <f t="shared" si="622"/>
        <v>0</v>
      </c>
      <c r="M7071" s="223">
        <f t="shared" si="622"/>
        <v>0</v>
      </c>
      <c r="N7071" s="223">
        <f t="shared" si="622"/>
        <v>0</v>
      </c>
      <c r="O7071" s="223">
        <f t="shared" si="622"/>
        <v>0</v>
      </c>
      <c r="P7071" s="223">
        <f t="shared" si="622"/>
        <v>0</v>
      </c>
      <c r="Q7071" s="223">
        <f t="shared" si="622"/>
        <v>0</v>
      </c>
      <c r="R7071" s="223">
        <f t="shared" si="622"/>
        <v>0</v>
      </c>
    </row>
    <row r="7072" spans="1:18" hidden="1" outlineLevel="2" x14ac:dyDescent="0.25">
      <c r="A7072" s="222" t="str">
        <f>'Usages industrie'!A49</f>
        <v>Usage industriel n°46</v>
      </c>
      <c r="B7072" s="222" t="s">
        <v>41</v>
      </c>
      <c r="C7072" s="222"/>
      <c r="D7072" s="223">
        <f>IF(B$7018&lt;&gt;"",IF(B$7018='Usages industrie'!$K49,'Usages industrie'!J49,0),0)</f>
        <v>0</v>
      </c>
      <c r="E7072" s="223">
        <f t="shared" si="622"/>
        <v>0</v>
      </c>
      <c r="F7072" s="223">
        <f t="shared" si="622"/>
        <v>0</v>
      </c>
      <c r="G7072" s="223">
        <f t="shared" si="622"/>
        <v>0</v>
      </c>
      <c r="H7072" s="223">
        <f t="shared" si="622"/>
        <v>0</v>
      </c>
      <c r="I7072" s="223">
        <f t="shared" si="622"/>
        <v>0</v>
      </c>
      <c r="J7072" s="223">
        <f t="shared" si="622"/>
        <v>0</v>
      </c>
      <c r="K7072" s="223">
        <f t="shared" si="622"/>
        <v>0</v>
      </c>
      <c r="L7072" s="223">
        <f t="shared" si="622"/>
        <v>0</v>
      </c>
      <c r="M7072" s="223">
        <f t="shared" si="622"/>
        <v>0</v>
      </c>
      <c r="N7072" s="223">
        <f t="shared" si="622"/>
        <v>0</v>
      </c>
      <c r="O7072" s="223">
        <f t="shared" si="622"/>
        <v>0</v>
      </c>
      <c r="P7072" s="223">
        <f t="shared" si="622"/>
        <v>0</v>
      </c>
      <c r="Q7072" s="223">
        <f t="shared" si="622"/>
        <v>0</v>
      </c>
      <c r="R7072" s="223">
        <f t="shared" si="622"/>
        <v>0</v>
      </c>
    </row>
    <row r="7073" spans="1:18" hidden="1" outlineLevel="2" x14ac:dyDescent="0.25">
      <c r="A7073" s="222" t="str">
        <f>'Usages industrie'!A50</f>
        <v>Usage industriel n°47</v>
      </c>
      <c r="B7073" s="222" t="s">
        <v>41</v>
      </c>
      <c r="C7073" s="222"/>
      <c r="D7073" s="223">
        <f>IF(B$7018&lt;&gt;"",IF(B$7018='Usages industrie'!$K50,'Usages industrie'!J50,0),0)</f>
        <v>0</v>
      </c>
      <c r="E7073" s="223">
        <f t="shared" si="622"/>
        <v>0</v>
      </c>
      <c r="F7073" s="223">
        <f t="shared" si="622"/>
        <v>0</v>
      </c>
      <c r="G7073" s="223">
        <f t="shared" si="622"/>
        <v>0</v>
      </c>
      <c r="H7073" s="223">
        <f t="shared" si="622"/>
        <v>0</v>
      </c>
      <c r="I7073" s="223">
        <f t="shared" si="622"/>
        <v>0</v>
      </c>
      <c r="J7073" s="223">
        <f t="shared" si="622"/>
        <v>0</v>
      </c>
      <c r="K7073" s="223">
        <f t="shared" si="622"/>
        <v>0</v>
      </c>
      <c r="L7073" s="223">
        <f t="shared" si="622"/>
        <v>0</v>
      </c>
      <c r="M7073" s="223">
        <f t="shared" si="622"/>
        <v>0</v>
      </c>
      <c r="N7073" s="223">
        <f t="shared" si="622"/>
        <v>0</v>
      </c>
      <c r="O7073" s="223">
        <f t="shared" si="622"/>
        <v>0</v>
      </c>
      <c r="P7073" s="223">
        <f t="shared" si="622"/>
        <v>0</v>
      </c>
      <c r="Q7073" s="223">
        <f t="shared" si="622"/>
        <v>0</v>
      </c>
      <c r="R7073" s="223">
        <f t="shared" si="622"/>
        <v>0</v>
      </c>
    </row>
    <row r="7074" spans="1:18" hidden="1" outlineLevel="2" x14ac:dyDescent="0.25">
      <c r="A7074" s="222" t="str">
        <f>'Usages industrie'!A51</f>
        <v>Usage industriel n°48</v>
      </c>
      <c r="B7074" s="222" t="s">
        <v>41</v>
      </c>
      <c r="C7074" s="222"/>
      <c r="D7074" s="223">
        <f>IF(B$7018&lt;&gt;"",IF(B$7018='Usages industrie'!$K51,'Usages industrie'!J51,0),0)</f>
        <v>0</v>
      </c>
      <c r="E7074" s="223">
        <f t="shared" si="622"/>
        <v>0</v>
      </c>
      <c r="F7074" s="223">
        <f t="shared" si="622"/>
        <v>0</v>
      </c>
      <c r="G7074" s="223">
        <f t="shared" si="622"/>
        <v>0</v>
      </c>
      <c r="H7074" s="223">
        <f t="shared" si="622"/>
        <v>0</v>
      </c>
      <c r="I7074" s="223">
        <f t="shared" si="622"/>
        <v>0</v>
      </c>
      <c r="J7074" s="223">
        <f t="shared" si="622"/>
        <v>0</v>
      </c>
      <c r="K7074" s="223">
        <f t="shared" si="622"/>
        <v>0</v>
      </c>
      <c r="L7074" s="223">
        <f t="shared" si="622"/>
        <v>0</v>
      </c>
      <c r="M7074" s="223">
        <f t="shared" si="622"/>
        <v>0</v>
      </c>
      <c r="N7074" s="223">
        <f t="shared" si="622"/>
        <v>0</v>
      </c>
      <c r="O7074" s="223">
        <f t="shared" si="622"/>
        <v>0</v>
      </c>
      <c r="P7074" s="223">
        <f t="shared" si="622"/>
        <v>0</v>
      </c>
      <c r="Q7074" s="223">
        <f t="shared" si="622"/>
        <v>0</v>
      </c>
      <c r="R7074" s="223">
        <f t="shared" si="622"/>
        <v>0</v>
      </c>
    </row>
    <row r="7075" spans="1:18" hidden="1" outlineLevel="2" x14ac:dyDescent="0.25">
      <c r="A7075" s="222" t="str">
        <f>'Usages industrie'!A52</f>
        <v>Usage industriel n°49</v>
      </c>
      <c r="B7075" s="222" t="s">
        <v>41</v>
      </c>
      <c r="C7075" s="222"/>
      <c r="D7075" s="223">
        <f>IF(B$7018&lt;&gt;"",IF(B$7018='Usages industrie'!$K52,'Usages industrie'!J52,0),0)</f>
        <v>0</v>
      </c>
      <c r="E7075" s="223">
        <f t="shared" si="622"/>
        <v>0</v>
      </c>
      <c r="F7075" s="223">
        <f t="shared" si="622"/>
        <v>0</v>
      </c>
      <c r="G7075" s="223">
        <f t="shared" si="622"/>
        <v>0</v>
      </c>
      <c r="H7075" s="223">
        <f t="shared" si="622"/>
        <v>0</v>
      </c>
      <c r="I7075" s="223">
        <f t="shared" si="622"/>
        <v>0</v>
      </c>
      <c r="J7075" s="223">
        <f t="shared" si="622"/>
        <v>0</v>
      </c>
      <c r="K7075" s="223">
        <f t="shared" si="622"/>
        <v>0</v>
      </c>
      <c r="L7075" s="223">
        <f t="shared" si="622"/>
        <v>0</v>
      </c>
      <c r="M7075" s="223">
        <f t="shared" si="622"/>
        <v>0</v>
      </c>
      <c r="N7075" s="223">
        <f t="shared" si="622"/>
        <v>0</v>
      </c>
      <c r="O7075" s="223">
        <f t="shared" si="622"/>
        <v>0</v>
      </c>
      <c r="P7075" s="223">
        <f t="shared" si="622"/>
        <v>0</v>
      </c>
      <c r="Q7075" s="223">
        <f t="shared" si="622"/>
        <v>0</v>
      </c>
      <c r="R7075" s="223">
        <f t="shared" si="622"/>
        <v>0</v>
      </c>
    </row>
    <row r="7076" spans="1:18" hidden="1" outlineLevel="2" x14ac:dyDescent="0.25">
      <c r="A7076" s="222" t="str">
        <f>'Usages industrie'!A53</f>
        <v>Usage industriel n°50</v>
      </c>
      <c r="B7076" s="222" t="s">
        <v>41</v>
      </c>
      <c r="C7076" s="222"/>
      <c r="D7076" s="223">
        <f>IF(B$7018&lt;&gt;"",IF(B$7018='Usages industrie'!$K53,'Usages industrie'!J53,0),0)</f>
        <v>0</v>
      </c>
      <c r="E7076" s="223">
        <f t="shared" si="622"/>
        <v>0</v>
      </c>
      <c r="F7076" s="223">
        <f t="shared" si="622"/>
        <v>0</v>
      </c>
      <c r="G7076" s="223">
        <f t="shared" si="622"/>
        <v>0</v>
      </c>
      <c r="H7076" s="223">
        <f t="shared" si="622"/>
        <v>0</v>
      </c>
      <c r="I7076" s="223">
        <f t="shared" si="622"/>
        <v>0</v>
      </c>
      <c r="J7076" s="223">
        <f t="shared" si="622"/>
        <v>0</v>
      </c>
      <c r="K7076" s="223">
        <f t="shared" si="622"/>
        <v>0</v>
      </c>
      <c r="L7076" s="223">
        <f t="shared" si="622"/>
        <v>0</v>
      </c>
      <c r="M7076" s="223">
        <f t="shared" si="622"/>
        <v>0</v>
      </c>
      <c r="N7076" s="223">
        <f t="shared" si="622"/>
        <v>0</v>
      </c>
      <c r="O7076" s="223">
        <f t="shared" si="622"/>
        <v>0</v>
      </c>
      <c r="P7076" s="223">
        <f t="shared" si="622"/>
        <v>0</v>
      </c>
      <c r="Q7076" s="223">
        <f t="shared" si="622"/>
        <v>0</v>
      </c>
      <c r="R7076" s="223">
        <f t="shared" si="622"/>
        <v>0</v>
      </c>
    </row>
    <row r="7077" spans="1:18" hidden="1" outlineLevel="1" collapsed="1" x14ac:dyDescent="0.25">
      <c r="A7077" s="222" t="s">
        <v>649</v>
      </c>
      <c r="B7077" s="222"/>
      <c r="C7077" s="222"/>
      <c r="D7077" s="223">
        <f t="shared" ref="D7077:R7077" si="623">SUM(D7027:D7076)</f>
        <v>0</v>
      </c>
      <c r="E7077" s="223">
        <f t="shared" si="623"/>
        <v>0</v>
      </c>
      <c r="F7077" s="223">
        <f t="shared" si="623"/>
        <v>0</v>
      </c>
      <c r="G7077" s="223">
        <f t="shared" si="623"/>
        <v>0</v>
      </c>
      <c r="H7077" s="223">
        <f t="shared" si="623"/>
        <v>0</v>
      </c>
      <c r="I7077" s="223">
        <f t="shared" si="623"/>
        <v>0</v>
      </c>
      <c r="J7077" s="223">
        <f t="shared" si="623"/>
        <v>0</v>
      </c>
      <c r="K7077" s="223">
        <f t="shared" si="623"/>
        <v>0</v>
      </c>
      <c r="L7077" s="223">
        <f t="shared" si="623"/>
        <v>0</v>
      </c>
      <c r="M7077" s="223">
        <f t="shared" si="623"/>
        <v>0</v>
      </c>
      <c r="N7077" s="223">
        <f t="shared" si="623"/>
        <v>0</v>
      </c>
      <c r="O7077" s="223">
        <f t="shared" si="623"/>
        <v>0</v>
      </c>
      <c r="P7077" s="223">
        <f t="shared" si="623"/>
        <v>0</v>
      </c>
      <c r="Q7077" s="223">
        <f t="shared" si="623"/>
        <v>0</v>
      </c>
      <c r="R7077" s="223">
        <f t="shared" si="623"/>
        <v>0</v>
      </c>
    </row>
    <row r="7078" spans="1:18" hidden="1" outlineLevel="2" x14ac:dyDescent="0.25">
      <c r="A7078" s="222" t="str">
        <f>'Usages industrie'!A4</f>
        <v>Usage industriel n°1</v>
      </c>
      <c r="B7078" s="222" t="s">
        <v>645</v>
      </c>
      <c r="C7078" s="222"/>
      <c r="D7078" s="223">
        <f>D7027*'Usages industrie'!$P4*(1+'Usages industrie'!$Q4)^(D$7021-$D$7021)/1000</f>
        <v>0</v>
      </c>
      <c r="E7078" s="223">
        <f>E7027*'Usages industrie'!$P4*(1+'Usages industrie'!$Q4)^(E$7021-$D$7021)/1000</f>
        <v>0</v>
      </c>
      <c r="F7078" s="223">
        <f>F7027*'Usages industrie'!$P4*(1+'Usages industrie'!$Q4)^(F$7021-$D$7021)/1000</f>
        <v>0</v>
      </c>
      <c r="G7078" s="223">
        <f>G7027*'Usages industrie'!$P4*(1+'Usages industrie'!$Q4)^(G$7021-$D$7021)/1000</f>
        <v>0</v>
      </c>
      <c r="H7078" s="223">
        <f>H7027*'Usages industrie'!$P4*(1+'Usages industrie'!$Q4)^(H$7021-$D$7021)/1000</f>
        <v>0</v>
      </c>
      <c r="I7078" s="223">
        <f>I7027*'Usages industrie'!$P4*(1+'Usages industrie'!$Q4)^(I$7021-$D$7021)/1000</f>
        <v>0</v>
      </c>
      <c r="J7078" s="223">
        <f>J7027*'Usages industrie'!$P4*(1+'Usages industrie'!$Q4)^(J$7021-$D$7021)/1000</f>
        <v>0</v>
      </c>
      <c r="K7078" s="223">
        <f>K7027*'Usages industrie'!$P4*(1+'Usages industrie'!$Q4)^(K$7021-$D$7021)/1000</f>
        <v>0</v>
      </c>
      <c r="L7078" s="223">
        <f>L7027*'Usages industrie'!$P4*(1+'Usages industrie'!$Q4)^(L$7021-$D$7021)/1000</f>
        <v>0</v>
      </c>
      <c r="M7078" s="223">
        <f>M7027*'Usages industrie'!$P4*(1+'Usages industrie'!$Q4)^(M$7021-$D$7021)/1000</f>
        <v>0</v>
      </c>
      <c r="N7078" s="223">
        <f>N7027*'Usages industrie'!$P4*(1+'Usages industrie'!$Q4)^(N$7021-$D$7021)/1000</f>
        <v>0</v>
      </c>
      <c r="O7078" s="223">
        <f>O7027*'Usages industrie'!$P4*(1+'Usages industrie'!$Q4)^(O$7021-$D$7021)/1000</f>
        <v>0</v>
      </c>
      <c r="P7078" s="223">
        <f>P7027*'Usages industrie'!$P4*(1+'Usages industrie'!$Q4)^(P$7021-$D$7021)/1000</f>
        <v>0</v>
      </c>
      <c r="Q7078" s="223">
        <f>Q7027*'Usages industrie'!$P4*(1+'Usages industrie'!$Q4)^(Q$7021-$D$7021)/1000</f>
        <v>0</v>
      </c>
      <c r="R7078" s="223">
        <f>R7027*'Usages industrie'!$P4*(1+'Usages industrie'!$Q4)^(R$7021-$D$7021)/1000</f>
        <v>0</v>
      </c>
    </row>
    <row r="7079" spans="1:18" hidden="1" outlineLevel="2" x14ac:dyDescent="0.25">
      <c r="A7079" s="222" t="str">
        <f>'Usages industrie'!A5</f>
        <v>Usage industriel n°2</v>
      </c>
      <c r="B7079" s="222" t="s">
        <v>645</v>
      </c>
      <c r="C7079" s="222"/>
      <c r="D7079" s="223">
        <f>D7028*'Usages industrie'!$P5*(1+'Usages industrie'!$Q5)^(D$7021-$D$7021)/1000</f>
        <v>0</v>
      </c>
      <c r="E7079" s="223">
        <f>E7028*'Usages industrie'!$P5*(1+'Usages industrie'!$Q5)^(E$7021-$D$7021)/1000</f>
        <v>0</v>
      </c>
      <c r="F7079" s="223">
        <f>F7028*'Usages industrie'!$P5*(1+'Usages industrie'!$Q5)^(F$7021-$D$7021)/1000</f>
        <v>0</v>
      </c>
      <c r="G7079" s="223">
        <f>G7028*'Usages industrie'!$P5*(1+'Usages industrie'!$Q5)^(G$7021-$D$7021)/1000</f>
        <v>0</v>
      </c>
      <c r="H7079" s="223">
        <f>H7028*'Usages industrie'!$P5*(1+'Usages industrie'!$Q5)^(H$7021-$D$7021)/1000</f>
        <v>0</v>
      </c>
      <c r="I7079" s="223">
        <f>I7028*'Usages industrie'!$P5*(1+'Usages industrie'!$Q5)^(I$7021-$D$7021)/1000</f>
        <v>0</v>
      </c>
      <c r="J7079" s="223">
        <f>J7028*'Usages industrie'!$P5*(1+'Usages industrie'!$Q5)^(J$7021-$D$7021)/1000</f>
        <v>0</v>
      </c>
      <c r="K7079" s="223">
        <f>K7028*'Usages industrie'!$P5*(1+'Usages industrie'!$Q5)^(K$7021-$D$7021)/1000</f>
        <v>0</v>
      </c>
      <c r="L7079" s="223">
        <f>L7028*'Usages industrie'!$P5*(1+'Usages industrie'!$Q5)^(L$7021-$D$7021)/1000</f>
        <v>0</v>
      </c>
      <c r="M7079" s="223">
        <f>M7028*'Usages industrie'!$P5*(1+'Usages industrie'!$Q5)^(M$7021-$D$7021)/1000</f>
        <v>0</v>
      </c>
      <c r="N7079" s="223">
        <f>N7028*'Usages industrie'!$P5*(1+'Usages industrie'!$Q5)^(N$7021-$D$7021)/1000</f>
        <v>0</v>
      </c>
      <c r="O7079" s="223">
        <f>O7028*'Usages industrie'!$P5*(1+'Usages industrie'!$Q5)^(O$7021-$D$7021)/1000</f>
        <v>0</v>
      </c>
      <c r="P7079" s="223">
        <f>P7028*'Usages industrie'!$P5*(1+'Usages industrie'!$Q5)^(P$7021-$D$7021)/1000</f>
        <v>0</v>
      </c>
      <c r="Q7079" s="223">
        <f>Q7028*'Usages industrie'!$P5*(1+'Usages industrie'!$Q5)^(Q$7021-$D$7021)/1000</f>
        <v>0</v>
      </c>
      <c r="R7079" s="223">
        <f>R7028*'Usages industrie'!$P5*(1+'Usages industrie'!$Q5)^(R$7021-$D$7021)/1000</f>
        <v>0</v>
      </c>
    </row>
    <row r="7080" spans="1:18" hidden="1" outlineLevel="2" x14ac:dyDescent="0.25">
      <c r="A7080" s="222" t="str">
        <f>'Usages industrie'!A6</f>
        <v>Usage industriel n°3</v>
      </c>
      <c r="B7080" s="222" t="s">
        <v>645</v>
      </c>
      <c r="C7080" s="222"/>
      <c r="D7080" s="223">
        <f>D7029*'Usages industrie'!$P6*(1+'Usages industrie'!$Q6)^(D$7021-$D$7021)/1000</f>
        <v>0</v>
      </c>
      <c r="E7080" s="223">
        <f>E7029*'Usages industrie'!$P6*(1+'Usages industrie'!$Q6)^(E$7021-$D$7021)/1000</f>
        <v>0</v>
      </c>
      <c r="F7080" s="223">
        <f>F7029*'Usages industrie'!$P6*(1+'Usages industrie'!$Q6)^(F$7021-$D$7021)/1000</f>
        <v>0</v>
      </c>
      <c r="G7080" s="223">
        <f>G7029*'Usages industrie'!$P6*(1+'Usages industrie'!$Q6)^(G$7021-$D$7021)/1000</f>
        <v>0</v>
      </c>
      <c r="H7080" s="223">
        <f>H7029*'Usages industrie'!$P6*(1+'Usages industrie'!$Q6)^(H$7021-$D$7021)/1000</f>
        <v>0</v>
      </c>
      <c r="I7080" s="223">
        <f>I7029*'Usages industrie'!$P6*(1+'Usages industrie'!$Q6)^(I$7021-$D$7021)/1000</f>
        <v>0</v>
      </c>
      <c r="J7080" s="223">
        <f>J7029*'Usages industrie'!$P6*(1+'Usages industrie'!$Q6)^(J$7021-$D$7021)/1000</f>
        <v>0</v>
      </c>
      <c r="K7080" s="223">
        <f>K7029*'Usages industrie'!$P6*(1+'Usages industrie'!$Q6)^(K$7021-$D$7021)/1000</f>
        <v>0</v>
      </c>
      <c r="L7080" s="223">
        <f>L7029*'Usages industrie'!$P6*(1+'Usages industrie'!$Q6)^(L$7021-$D$7021)/1000</f>
        <v>0</v>
      </c>
      <c r="M7080" s="223">
        <f>M7029*'Usages industrie'!$P6*(1+'Usages industrie'!$Q6)^(M$7021-$D$7021)/1000</f>
        <v>0</v>
      </c>
      <c r="N7080" s="223">
        <f>N7029*'Usages industrie'!$P6*(1+'Usages industrie'!$Q6)^(N$7021-$D$7021)/1000</f>
        <v>0</v>
      </c>
      <c r="O7080" s="223">
        <f>O7029*'Usages industrie'!$P6*(1+'Usages industrie'!$Q6)^(O$7021-$D$7021)/1000</f>
        <v>0</v>
      </c>
      <c r="P7080" s="223">
        <f>P7029*'Usages industrie'!$P6*(1+'Usages industrie'!$Q6)^(P$7021-$D$7021)/1000</f>
        <v>0</v>
      </c>
      <c r="Q7080" s="223">
        <f>Q7029*'Usages industrie'!$P6*(1+'Usages industrie'!$Q6)^(Q$7021-$D$7021)/1000</f>
        <v>0</v>
      </c>
      <c r="R7080" s="223">
        <f>R7029*'Usages industrie'!$P6*(1+'Usages industrie'!$Q6)^(R$7021-$D$7021)/1000</f>
        <v>0</v>
      </c>
    </row>
    <row r="7081" spans="1:18" hidden="1" outlineLevel="2" x14ac:dyDescent="0.25">
      <c r="A7081" s="222" t="str">
        <f>'Usages industrie'!A7</f>
        <v>Usage industriel n°4</v>
      </c>
      <c r="B7081" s="222" t="s">
        <v>645</v>
      </c>
      <c r="C7081" s="222"/>
      <c r="D7081" s="223">
        <f>D7030*'Usages industrie'!$P7*(1+'Usages industrie'!$Q7)^(D$7021-$D$7021)/1000</f>
        <v>0</v>
      </c>
      <c r="E7081" s="223">
        <f>E7030*'Usages industrie'!$P7*(1+'Usages industrie'!$Q7)^(E$7021-$D$7021)/1000</f>
        <v>0</v>
      </c>
      <c r="F7081" s="223">
        <f>F7030*'Usages industrie'!$P7*(1+'Usages industrie'!$Q7)^(F$7021-$D$7021)/1000</f>
        <v>0</v>
      </c>
      <c r="G7081" s="223">
        <f>G7030*'Usages industrie'!$P7*(1+'Usages industrie'!$Q7)^(G$7021-$D$7021)/1000</f>
        <v>0</v>
      </c>
      <c r="H7081" s="223">
        <f>H7030*'Usages industrie'!$P7*(1+'Usages industrie'!$Q7)^(H$7021-$D$7021)/1000</f>
        <v>0</v>
      </c>
      <c r="I7081" s="223">
        <f>I7030*'Usages industrie'!$P7*(1+'Usages industrie'!$Q7)^(I$7021-$D$7021)/1000</f>
        <v>0</v>
      </c>
      <c r="J7081" s="223">
        <f>J7030*'Usages industrie'!$P7*(1+'Usages industrie'!$Q7)^(J$7021-$D$7021)/1000</f>
        <v>0</v>
      </c>
      <c r="K7081" s="223">
        <f>K7030*'Usages industrie'!$P7*(1+'Usages industrie'!$Q7)^(K$7021-$D$7021)/1000</f>
        <v>0</v>
      </c>
      <c r="L7081" s="223">
        <f>L7030*'Usages industrie'!$P7*(1+'Usages industrie'!$Q7)^(L$7021-$D$7021)/1000</f>
        <v>0</v>
      </c>
      <c r="M7081" s="223">
        <f>M7030*'Usages industrie'!$P7*(1+'Usages industrie'!$Q7)^(M$7021-$D$7021)/1000</f>
        <v>0</v>
      </c>
      <c r="N7081" s="223">
        <f>N7030*'Usages industrie'!$P7*(1+'Usages industrie'!$Q7)^(N$7021-$D$7021)/1000</f>
        <v>0</v>
      </c>
      <c r="O7081" s="223">
        <f>O7030*'Usages industrie'!$P7*(1+'Usages industrie'!$Q7)^(O$7021-$D$7021)/1000</f>
        <v>0</v>
      </c>
      <c r="P7081" s="223">
        <f>P7030*'Usages industrie'!$P7*(1+'Usages industrie'!$Q7)^(P$7021-$D$7021)/1000</f>
        <v>0</v>
      </c>
      <c r="Q7081" s="223">
        <f>Q7030*'Usages industrie'!$P7*(1+'Usages industrie'!$Q7)^(Q$7021-$D$7021)/1000</f>
        <v>0</v>
      </c>
      <c r="R7081" s="223">
        <f>R7030*'Usages industrie'!$P7*(1+'Usages industrie'!$Q7)^(R$7021-$D$7021)/1000</f>
        <v>0</v>
      </c>
    </row>
    <row r="7082" spans="1:18" hidden="1" outlineLevel="2" x14ac:dyDescent="0.25">
      <c r="A7082" s="222" t="str">
        <f>'Usages industrie'!A8</f>
        <v>Usage industriel n°5</v>
      </c>
      <c r="B7082" s="222" t="s">
        <v>645</v>
      </c>
      <c r="C7082" s="222"/>
      <c r="D7082" s="223">
        <f>D7031*'Usages industrie'!$P8*(1+'Usages industrie'!$Q8)^(D$7021-$D$7021)/1000</f>
        <v>0</v>
      </c>
      <c r="E7082" s="223">
        <f>E7031*'Usages industrie'!$P8*(1+'Usages industrie'!$Q8)^(E$7021-$D$7021)/1000</f>
        <v>0</v>
      </c>
      <c r="F7082" s="223">
        <f>F7031*'Usages industrie'!$P8*(1+'Usages industrie'!$Q8)^(F$7021-$D$7021)/1000</f>
        <v>0</v>
      </c>
      <c r="G7082" s="223">
        <f>G7031*'Usages industrie'!$P8*(1+'Usages industrie'!$Q8)^(G$7021-$D$7021)/1000</f>
        <v>0</v>
      </c>
      <c r="H7082" s="223">
        <f>H7031*'Usages industrie'!$P8*(1+'Usages industrie'!$Q8)^(H$7021-$D$7021)/1000</f>
        <v>0</v>
      </c>
      <c r="I7082" s="223">
        <f>I7031*'Usages industrie'!$P8*(1+'Usages industrie'!$Q8)^(I$7021-$D$7021)/1000</f>
        <v>0</v>
      </c>
      <c r="J7082" s="223">
        <f>J7031*'Usages industrie'!$P8*(1+'Usages industrie'!$Q8)^(J$7021-$D$7021)/1000</f>
        <v>0</v>
      </c>
      <c r="K7082" s="223">
        <f>K7031*'Usages industrie'!$P8*(1+'Usages industrie'!$Q8)^(K$7021-$D$7021)/1000</f>
        <v>0</v>
      </c>
      <c r="L7082" s="223">
        <f>L7031*'Usages industrie'!$P8*(1+'Usages industrie'!$Q8)^(L$7021-$D$7021)/1000</f>
        <v>0</v>
      </c>
      <c r="M7082" s="223">
        <f>M7031*'Usages industrie'!$P8*(1+'Usages industrie'!$Q8)^(M$7021-$D$7021)/1000</f>
        <v>0</v>
      </c>
      <c r="N7082" s="223">
        <f>N7031*'Usages industrie'!$P8*(1+'Usages industrie'!$Q8)^(N$7021-$D$7021)/1000</f>
        <v>0</v>
      </c>
      <c r="O7082" s="223">
        <f>O7031*'Usages industrie'!$P8*(1+'Usages industrie'!$Q8)^(O$7021-$D$7021)/1000</f>
        <v>0</v>
      </c>
      <c r="P7082" s="223">
        <f>P7031*'Usages industrie'!$P8*(1+'Usages industrie'!$Q8)^(P$7021-$D$7021)/1000</f>
        <v>0</v>
      </c>
      <c r="Q7082" s="223">
        <f>Q7031*'Usages industrie'!$P8*(1+'Usages industrie'!$Q8)^(Q$7021-$D$7021)/1000</f>
        <v>0</v>
      </c>
      <c r="R7082" s="223">
        <f>R7031*'Usages industrie'!$P8*(1+'Usages industrie'!$Q8)^(R$7021-$D$7021)/1000</f>
        <v>0</v>
      </c>
    </row>
    <row r="7083" spans="1:18" hidden="1" outlineLevel="2" x14ac:dyDescent="0.25">
      <c r="A7083" s="222" t="str">
        <f>'Usages industrie'!A9</f>
        <v>Usage industriel n°6</v>
      </c>
      <c r="B7083" s="222" t="s">
        <v>645</v>
      </c>
      <c r="C7083" s="222"/>
      <c r="D7083" s="223">
        <f>D7032*'Usages industrie'!$P9*(1+'Usages industrie'!$Q9)^(D$7021-$D$7021)/1000</f>
        <v>0</v>
      </c>
      <c r="E7083" s="223">
        <f>E7032*'Usages industrie'!$P9*(1+'Usages industrie'!$Q9)^(E$7021-$D$7021)/1000</f>
        <v>0</v>
      </c>
      <c r="F7083" s="223">
        <f>F7032*'Usages industrie'!$P9*(1+'Usages industrie'!$Q9)^(F$7021-$D$7021)/1000</f>
        <v>0</v>
      </c>
      <c r="G7083" s="223">
        <f>G7032*'Usages industrie'!$P9*(1+'Usages industrie'!$Q9)^(G$7021-$D$7021)/1000</f>
        <v>0</v>
      </c>
      <c r="H7083" s="223">
        <f>H7032*'Usages industrie'!$P9*(1+'Usages industrie'!$Q9)^(H$7021-$D$7021)/1000</f>
        <v>0</v>
      </c>
      <c r="I7083" s="223">
        <f>I7032*'Usages industrie'!$P9*(1+'Usages industrie'!$Q9)^(I$7021-$D$7021)/1000</f>
        <v>0</v>
      </c>
      <c r="J7083" s="223">
        <f>J7032*'Usages industrie'!$P9*(1+'Usages industrie'!$Q9)^(J$7021-$D$7021)/1000</f>
        <v>0</v>
      </c>
      <c r="K7083" s="223">
        <f>K7032*'Usages industrie'!$P9*(1+'Usages industrie'!$Q9)^(K$7021-$D$7021)/1000</f>
        <v>0</v>
      </c>
      <c r="L7083" s="223">
        <f>L7032*'Usages industrie'!$P9*(1+'Usages industrie'!$Q9)^(L$7021-$D$7021)/1000</f>
        <v>0</v>
      </c>
      <c r="M7083" s="223">
        <f>M7032*'Usages industrie'!$P9*(1+'Usages industrie'!$Q9)^(M$7021-$D$7021)/1000</f>
        <v>0</v>
      </c>
      <c r="N7083" s="223">
        <f>N7032*'Usages industrie'!$P9*(1+'Usages industrie'!$Q9)^(N$7021-$D$7021)/1000</f>
        <v>0</v>
      </c>
      <c r="O7083" s="223">
        <f>O7032*'Usages industrie'!$P9*(1+'Usages industrie'!$Q9)^(O$7021-$D$7021)/1000</f>
        <v>0</v>
      </c>
      <c r="P7083" s="223">
        <f>P7032*'Usages industrie'!$P9*(1+'Usages industrie'!$Q9)^(P$7021-$D$7021)/1000</f>
        <v>0</v>
      </c>
      <c r="Q7083" s="223">
        <f>Q7032*'Usages industrie'!$P9*(1+'Usages industrie'!$Q9)^(Q$7021-$D$7021)/1000</f>
        <v>0</v>
      </c>
      <c r="R7083" s="223">
        <f>R7032*'Usages industrie'!$P9*(1+'Usages industrie'!$Q9)^(R$7021-$D$7021)/1000</f>
        <v>0</v>
      </c>
    </row>
    <row r="7084" spans="1:18" hidden="1" outlineLevel="2" x14ac:dyDescent="0.25">
      <c r="A7084" s="222" t="str">
        <f>'Usages industrie'!A10</f>
        <v>Usage industriel n°7</v>
      </c>
      <c r="B7084" s="222" t="s">
        <v>645</v>
      </c>
      <c r="C7084" s="222"/>
      <c r="D7084" s="223">
        <f>D7033*'Usages industrie'!$P10*(1+'Usages industrie'!$Q10)^(D$7021-$D$7021)/1000</f>
        <v>0</v>
      </c>
      <c r="E7084" s="223">
        <f>E7033*'Usages industrie'!$P10*(1+'Usages industrie'!$Q10)^(E$7021-$D$7021)/1000</f>
        <v>0</v>
      </c>
      <c r="F7084" s="223">
        <f>F7033*'Usages industrie'!$P10*(1+'Usages industrie'!$Q10)^(F$7021-$D$7021)/1000</f>
        <v>0</v>
      </c>
      <c r="G7084" s="223">
        <f>G7033*'Usages industrie'!$P10*(1+'Usages industrie'!$Q10)^(G$7021-$D$7021)/1000</f>
        <v>0</v>
      </c>
      <c r="H7084" s="223">
        <f>H7033*'Usages industrie'!$P10*(1+'Usages industrie'!$Q10)^(H$7021-$D$7021)/1000</f>
        <v>0</v>
      </c>
      <c r="I7084" s="223">
        <f>I7033*'Usages industrie'!$P10*(1+'Usages industrie'!$Q10)^(I$7021-$D$7021)/1000</f>
        <v>0</v>
      </c>
      <c r="J7084" s="223">
        <f>J7033*'Usages industrie'!$P10*(1+'Usages industrie'!$Q10)^(J$7021-$D$7021)/1000</f>
        <v>0</v>
      </c>
      <c r="K7084" s="223">
        <f>K7033*'Usages industrie'!$P10*(1+'Usages industrie'!$Q10)^(K$7021-$D$7021)/1000</f>
        <v>0</v>
      </c>
      <c r="L7084" s="223">
        <f>L7033*'Usages industrie'!$P10*(1+'Usages industrie'!$Q10)^(L$7021-$D$7021)/1000</f>
        <v>0</v>
      </c>
      <c r="M7084" s="223">
        <f>M7033*'Usages industrie'!$P10*(1+'Usages industrie'!$Q10)^(M$7021-$D$7021)/1000</f>
        <v>0</v>
      </c>
      <c r="N7084" s="223">
        <f>N7033*'Usages industrie'!$P10*(1+'Usages industrie'!$Q10)^(N$7021-$D$7021)/1000</f>
        <v>0</v>
      </c>
      <c r="O7084" s="223">
        <f>O7033*'Usages industrie'!$P10*(1+'Usages industrie'!$Q10)^(O$7021-$D$7021)/1000</f>
        <v>0</v>
      </c>
      <c r="P7084" s="223">
        <f>P7033*'Usages industrie'!$P10*(1+'Usages industrie'!$Q10)^(P$7021-$D$7021)/1000</f>
        <v>0</v>
      </c>
      <c r="Q7084" s="223">
        <f>Q7033*'Usages industrie'!$P10*(1+'Usages industrie'!$Q10)^(Q$7021-$D$7021)/1000</f>
        <v>0</v>
      </c>
      <c r="R7084" s="223">
        <f>R7033*'Usages industrie'!$P10*(1+'Usages industrie'!$Q10)^(R$7021-$D$7021)/1000</f>
        <v>0</v>
      </c>
    </row>
    <row r="7085" spans="1:18" hidden="1" outlineLevel="2" x14ac:dyDescent="0.25">
      <c r="A7085" s="222" t="str">
        <f>'Usages industrie'!A11</f>
        <v>Usage industriel n°8</v>
      </c>
      <c r="B7085" s="222" t="s">
        <v>645</v>
      </c>
      <c r="C7085" s="222"/>
      <c r="D7085" s="223">
        <f>D7034*'Usages industrie'!$P11*(1+'Usages industrie'!$Q11)^(D$7021-$D$7021)/1000</f>
        <v>0</v>
      </c>
      <c r="E7085" s="223">
        <f>E7034*'Usages industrie'!$P11*(1+'Usages industrie'!$Q11)^(E$7021-$D$7021)/1000</f>
        <v>0</v>
      </c>
      <c r="F7085" s="223">
        <f>F7034*'Usages industrie'!$P11*(1+'Usages industrie'!$Q11)^(F$7021-$D$7021)/1000</f>
        <v>0</v>
      </c>
      <c r="G7085" s="223">
        <f>G7034*'Usages industrie'!$P11*(1+'Usages industrie'!$Q11)^(G$7021-$D$7021)/1000</f>
        <v>0</v>
      </c>
      <c r="H7085" s="223">
        <f>H7034*'Usages industrie'!$P11*(1+'Usages industrie'!$Q11)^(H$7021-$D$7021)/1000</f>
        <v>0</v>
      </c>
      <c r="I7085" s="223">
        <f>I7034*'Usages industrie'!$P11*(1+'Usages industrie'!$Q11)^(I$7021-$D$7021)/1000</f>
        <v>0</v>
      </c>
      <c r="J7085" s="223">
        <f>J7034*'Usages industrie'!$P11*(1+'Usages industrie'!$Q11)^(J$7021-$D$7021)/1000</f>
        <v>0</v>
      </c>
      <c r="K7085" s="223">
        <f>K7034*'Usages industrie'!$P11*(1+'Usages industrie'!$Q11)^(K$7021-$D$7021)/1000</f>
        <v>0</v>
      </c>
      <c r="L7085" s="223">
        <f>L7034*'Usages industrie'!$P11*(1+'Usages industrie'!$Q11)^(L$7021-$D$7021)/1000</f>
        <v>0</v>
      </c>
      <c r="M7085" s="223">
        <f>M7034*'Usages industrie'!$P11*(1+'Usages industrie'!$Q11)^(M$7021-$D$7021)/1000</f>
        <v>0</v>
      </c>
      <c r="N7085" s="223">
        <f>N7034*'Usages industrie'!$P11*(1+'Usages industrie'!$Q11)^(N$7021-$D$7021)/1000</f>
        <v>0</v>
      </c>
      <c r="O7085" s="223">
        <f>O7034*'Usages industrie'!$P11*(1+'Usages industrie'!$Q11)^(O$7021-$D$7021)/1000</f>
        <v>0</v>
      </c>
      <c r="P7085" s="223">
        <f>P7034*'Usages industrie'!$P11*(1+'Usages industrie'!$Q11)^(P$7021-$D$7021)/1000</f>
        <v>0</v>
      </c>
      <c r="Q7085" s="223">
        <f>Q7034*'Usages industrie'!$P11*(1+'Usages industrie'!$Q11)^(Q$7021-$D$7021)/1000</f>
        <v>0</v>
      </c>
      <c r="R7085" s="223">
        <f>R7034*'Usages industrie'!$P11*(1+'Usages industrie'!$Q11)^(R$7021-$D$7021)/1000</f>
        <v>0</v>
      </c>
    </row>
    <row r="7086" spans="1:18" hidden="1" outlineLevel="2" x14ac:dyDescent="0.25">
      <c r="A7086" s="222" t="str">
        <f>'Usages industrie'!A12</f>
        <v>Usage industriel n°9</v>
      </c>
      <c r="B7086" s="222" t="s">
        <v>645</v>
      </c>
      <c r="C7086" s="222"/>
      <c r="D7086" s="223">
        <f>D7035*'Usages industrie'!$P12*(1+'Usages industrie'!$Q12)^(D$7021-$D$7021)/1000</f>
        <v>0</v>
      </c>
      <c r="E7086" s="223">
        <f>E7035*'Usages industrie'!$P12*(1+'Usages industrie'!$Q12)^(E$7021-$D$7021)/1000</f>
        <v>0</v>
      </c>
      <c r="F7086" s="223">
        <f>F7035*'Usages industrie'!$P12*(1+'Usages industrie'!$Q12)^(F$7021-$D$7021)/1000</f>
        <v>0</v>
      </c>
      <c r="G7086" s="223">
        <f>G7035*'Usages industrie'!$P12*(1+'Usages industrie'!$Q12)^(G$7021-$D$7021)/1000</f>
        <v>0</v>
      </c>
      <c r="H7086" s="223">
        <f>H7035*'Usages industrie'!$P12*(1+'Usages industrie'!$Q12)^(H$7021-$D$7021)/1000</f>
        <v>0</v>
      </c>
      <c r="I7086" s="223">
        <f>I7035*'Usages industrie'!$P12*(1+'Usages industrie'!$Q12)^(I$7021-$D$7021)/1000</f>
        <v>0</v>
      </c>
      <c r="J7086" s="223">
        <f>J7035*'Usages industrie'!$P12*(1+'Usages industrie'!$Q12)^(J$7021-$D$7021)/1000</f>
        <v>0</v>
      </c>
      <c r="K7086" s="223">
        <f>K7035*'Usages industrie'!$P12*(1+'Usages industrie'!$Q12)^(K$7021-$D$7021)/1000</f>
        <v>0</v>
      </c>
      <c r="L7086" s="223">
        <f>L7035*'Usages industrie'!$P12*(1+'Usages industrie'!$Q12)^(L$7021-$D$7021)/1000</f>
        <v>0</v>
      </c>
      <c r="M7086" s="223">
        <f>M7035*'Usages industrie'!$P12*(1+'Usages industrie'!$Q12)^(M$7021-$D$7021)/1000</f>
        <v>0</v>
      </c>
      <c r="N7086" s="223">
        <f>N7035*'Usages industrie'!$P12*(1+'Usages industrie'!$Q12)^(N$7021-$D$7021)/1000</f>
        <v>0</v>
      </c>
      <c r="O7086" s="223">
        <f>O7035*'Usages industrie'!$P12*(1+'Usages industrie'!$Q12)^(O$7021-$D$7021)/1000</f>
        <v>0</v>
      </c>
      <c r="P7086" s="223">
        <f>P7035*'Usages industrie'!$P12*(1+'Usages industrie'!$Q12)^(P$7021-$D$7021)/1000</f>
        <v>0</v>
      </c>
      <c r="Q7086" s="223">
        <f>Q7035*'Usages industrie'!$P12*(1+'Usages industrie'!$Q12)^(Q$7021-$D$7021)/1000</f>
        <v>0</v>
      </c>
      <c r="R7086" s="223">
        <f>R7035*'Usages industrie'!$P12*(1+'Usages industrie'!$Q12)^(R$7021-$D$7021)/1000</f>
        <v>0</v>
      </c>
    </row>
    <row r="7087" spans="1:18" hidden="1" outlineLevel="2" x14ac:dyDescent="0.25">
      <c r="A7087" s="222" t="str">
        <f>'Usages industrie'!A13</f>
        <v>Usage industriel n°10</v>
      </c>
      <c r="B7087" s="222" t="s">
        <v>645</v>
      </c>
      <c r="C7087" s="222"/>
      <c r="D7087" s="223">
        <f>D7036*'Usages industrie'!$P13*(1+'Usages industrie'!$Q13)^(D$7021-$D$7021)/1000</f>
        <v>0</v>
      </c>
      <c r="E7087" s="223">
        <f>E7036*'Usages industrie'!$P13*(1+'Usages industrie'!$Q13)^(E$7021-$D$7021)/1000</f>
        <v>0</v>
      </c>
      <c r="F7087" s="223">
        <f>F7036*'Usages industrie'!$P13*(1+'Usages industrie'!$Q13)^(F$7021-$D$7021)/1000</f>
        <v>0</v>
      </c>
      <c r="G7087" s="223">
        <f>G7036*'Usages industrie'!$P13*(1+'Usages industrie'!$Q13)^(G$7021-$D$7021)/1000</f>
        <v>0</v>
      </c>
      <c r="H7087" s="223">
        <f>H7036*'Usages industrie'!$P13*(1+'Usages industrie'!$Q13)^(H$7021-$D$7021)/1000</f>
        <v>0</v>
      </c>
      <c r="I7087" s="223">
        <f>I7036*'Usages industrie'!$P13*(1+'Usages industrie'!$Q13)^(I$7021-$D$7021)/1000</f>
        <v>0</v>
      </c>
      <c r="J7087" s="223">
        <f>J7036*'Usages industrie'!$P13*(1+'Usages industrie'!$Q13)^(J$7021-$D$7021)/1000</f>
        <v>0</v>
      </c>
      <c r="K7087" s="223">
        <f>K7036*'Usages industrie'!$P13*(1+'Usages industrie'!$Q13)^(K$7021-$D$7021)/1000</f>
        <v>0</v>
      </c>
      <c r="L7087" s="223">
        <f>L7036*'Usages industrie'!$P13*(1+'Usages industrie'!$Q13)^(L$7021-$D$7021)/1000</f>
        <v>0</v>
      </c>
      <c r="M7087" s="223">
        <f>M7036*'Usages industrie'!$P13*(1+'Usages industrie'!$Q13)^(M$7021-$D$7021)/1000</f>
        <v>0</v>
      </c>
      <c r="N7087" s="223">
        <f>N7036*'Usages industrie'!$P13*(1+'Usages industrie'!$Q13)^(N$7021-$D$7021)/1000</f>
        <v>0</v>
      </c>
      <c r="O7087" s="223">
        <f>O7036*'Usages industrie'!$P13*(1+'Usages industrie'!$Q13)^(O$7021-$D$7021)/1000</f>
        <v>0</v>
      </c>
      <c r="P7087" s="223">
        <f>P7036*'Usages industrie'!$P13*(1+'Usages industrie'!$Q13)^(P$7021-$D$7021)/1000</f>
        <v>0</v>
      </c>
      <c r="Q7087" s="223">
        <f>Q7036*'Usages industrie'!$P13*(1+'Usages industrie'!$Q13)^(Q$7021-$D$7021)/1000</f>
        <v>0</v>
      </c>
      <c r="R7087" s="223">
        <f>R7036*'Usages industrie'!$P13*(1+'Usages industrie'!$Q13)^(R$7021-$D$7021)/1000</f>
        <v>0</v>
      </c>
    </row>
    <row r="7088" spans="1:18" hidden="1" outlineLevel="2" x14ac:dyDescent="0.25">
      <c r="A7088" s="222" t="str">
        <f>'Usages industrie'!A14</f>
        <v>Usage industriel n°11</v>
      </c>
      <c r="B7088" s="222" t="s">
        <v>645</v>
      </c>
      <c r="C7088" s="222"/>
      <c r="D7088" s="223">
        <f>D7037*'Usages industrie'!$P14*(1+'Usages industrie'!$Q14)^(D$7021-$D$7021)/1000</f>
        <v>0</v>
      </c>
      <c r="E7088" s="223">
        <f>E7037*'Usages industrie'!$P14*(1+'Usages industrie'!$Q14)^(E$7021-$D$7021)/1000</f>
        <v>0</v>
      </c>
      <c r="F7088" s="223">
        <f>F7037*'Usages industrie'!$P14*(1+'Usages industrie'!$Q14)^(F$7021-$D$7021)/1000</f>
        <v>0</v>
      </c>
      <c r="G7088" s="223">
        <f>G7037*'Usages industrie'!$P14*(1+'Usages industrie'!$Q14)^(G$7021-$D$7021)/1000</f>
        <v>0</v>
      </c>
      <c r="H7088" s="223">
        <f>H7037*'Usages industrie'!$P14*(1+'Usages industrie'!$Q14)^(H$7021-$D$7021)/1000</f>
        <v>0</v>
      </c>
      <c r="I7088" s="223">
        <f>I7037*'Usages industrie'!$P14*(1+'Usages industrie'!$Q14)^(I$7021-$D$7021)/1000</f>
        <v>0</v>
      </c>
      <c r="J7088" s="223">
        <f>J7037*'Usages industrie'!$P14*(1+'Usages industrie'!$Q14)^(J$7021-$D$7021)/1000</f>
        <v>0</v>
      </c>
      <c r="K7088" s="223">
        <f>K7037*'Usages industrie'!$P14*(1+'Usages industrie'!$Q14)^(K$7021-$D$7021)/1000</f>
        <v>0</v>
      </c>
      <c r="L7088" s="223">
        <f>L7037*'Usages industrie'!$P14*(1+'Usages industrie'!$Q14)^(L$7021-$D$7021)/1000</f>
        <v>0</v>
      </c>
      <c r="M7088" s="223">
        <f>M7037*'Usages industrie'!$P14*(1+'Usages industrie'!$Q14)^(M$7021-$D$7021)/1000</f>
        <v>0</v>
      </c>
      <c r="N7088" s="223">
        <f>N7037*'Usages industrie'!$P14*(1+'Usages industrie'!$Q14)^(N$7021-$D$7021)/1000</f>
        <v>0</v>
      </c>
      <c r="O7088" s="223">
        <f>O7037*'Usages industrie'!$P14*(1+'Usages industrie'!$Q14)^(O$7021-$D$7021)/1000</f>
        <v>0</v>
      </c>
      <c r="P7088" s="223">
        <f>P7037*'Usages industrie'!$P14*(1+'Usages industrie'!$Q14)^(P$7021-$D$7021)/1000</f>
        <v>0</v>
      </c>
      <c r="Q7088" s="223">
        <f>Q7037*'Usages industrie'!$P14*(1+'Usages industrie'!$Q14)^(Q$7021-$D$7021)/1000</f>
        <v>0</v>
      </c>
      <c r="R7088" s="223">
        <f>R7037*'Usages industrie'!$P14*(1+'Usages industrie'!$Q14)^(R$7021-$D$7021)/1000</f>
        <v>0</v>
      </c>
    </row>
    <row r="7089" spans="1:18" hidden="1" outlineLevel="2" x14ac:dyDescent="0.25">
      <c r="A7089" s="222" t="str">
        <f>'Usages industrie'!A15</f>
        <v>Usage industriel n°12</v>
      </c>
      <c r="B7089" s="222" t="s">
        <v>645</v>
      </c>
      <c r="C7089" s="222"/>
      <c r="D7089" s="223">
        <f>D7038*'Usages industrie'!$P15*(1+'Usages industrie'!$Q15)^(D$7021-$D$7021)/1000</f>
        <v>0</v>
      </c>
      <c r="E7089" s="223">
        <f>E7038*'Usages industrie'!$P15*(1+'Usages industrie'!$Q15)^(E$7021-$D$7021)/1000</f>
        <v>0</v>
      </c>
      <c r="F7089" s="223">
        <f>F7038*'Usages industrie'!$P15*(1+'Usages industrie'!$Q15)^(F$7021-$D$7021)/1000</f>
        <v>0</v>
      </c>
      <c r="G7089" s="223">
        <f>G7038*'Usages industrie'!$P15*(1+'Usages industrie'!$Q15)^(G$7021-$D$7021)/1000</f>
        <v>0</v>
      </c>
      <c r="H7089" s="223">
        <f>H7038*'Usages industrie'!$P15*(1+'Usages industrie'!$Q15)^(H$7021-$D$7021)/1000</f>
        <v>0</v>
      </c>
      <c r="I7089" s="223">
        <f>I7038*'Usages industrie'!$P15*(1+'Usages industrie'!$Q15)^(I$7021-$D$7021)/1000</f>
        <v>0</v>
      </c>
      <c r="J7089" s="223">
        <f>J7038*'Usages industrie'!$P15*(1+'Usages industrie'!$Q15)^(J$7021-$D$7021)/1000</f>
        <v>0</v>
      </c>
      <c r="K7089" s="223">
        <f>K7038*'Usages industrie'!$P15*(1+'Usages industrie'!$Q15)^(K$7021-$D$7021)/1000</f>
        <v>0</v>
      </c>
      <c r="L7089" s="223">
        <f>L7038*'Usages industrie'!$P15*(1+'Usages industrie'!$Q15)^(L$7021-$D$7021)/1000</f>
        <v>0</v>
      </c>
      <c r="M7089" s="223">
        <f>M7038*'Usages industrie'!$P15*(1+'Usages industrie'!$Q15)^(M$7021-$D$7021)/1000</f>
        <v>0</v>
      </c>
      <c r="N7089" s="223">
        <f>N7038*'Usages industrie'!$P15*(1+'Usages industrie'!$Q15)^(N$7021-$D$7021)/1000</f>
        <v>0</v>
      </c>
      <c r="O7089" s="223">
        <f>O7038*'Usages industrie'!$P15*(1+'Usages industrie'!$Q15)^(O$7021-$D$7021)/1000</f>
        <v>0</v>
      </c>
      <c r="P7089" s="223">
        <f>P7038*'Usages industrie'!$P15*(1+'Usages industrie'!$Q15)^(P$7021-$D$7021)/1000</f>
        <v>0</v>
      </c>
      <c r="Q7089" s="223">
        <f>Q7038*'Usages industrie'!$P15*(1+'Usages industrie'!$Q15)^(Q$7021-$D$7021)/1000</f>
        <v>0</v>
      </c>
      <c r="R7089" s="223">
        <f>R7038*'Usages industrie'!$P15*(1+'Usages industrie'!$Q15)^(R$7021-$D$7021)/1000</f>
        <v>0</v>
      </c>
    </row>
    <row r="7090" spans="1:18" hidden="1" outlineLevel="2" x14ac:dyDescent="0.25">
      <c r="A7090" s="222" t="str">
        <f>'Usages industrie'!A16</f>
        <v>Usage industriel n°13</v>
      </c>
      <c r="B7090" s="222" t="s">
        <v>645</v>
      </c>
      <c r="C7090" s="222"/>
      <c r="D7090" s="223">
        <f>D7039*'Usages industrie'!$P16*(1+'Usages industrie'!$Q16)^(D$7021-$D$7021)/1000</f>
        <v>0</v>
      </c>
      <c r="E7090" s="223">
        <f>E7039*'Usages industrie'!$P16*(1+'Usages industrie'!$Q16)^(E$7021-$D$7021)/1000</f>
        <v>0</v>
      </c>
      <c r="F7090" s="223">
        <f>F7039*'Usages industrie'!$P16*(1+'Usages industrie'!$Q16)^(F$7021-$D$7021)/1000</f>
        <v>0</v>
      </c>
      <c r="G7090" s="223">
        <f>G7039*'Usages industrie'!$P16*(1+'Usages industrie'!$Q16)^(G$7021-$D$7021)/1000</f>
        <v>0</v>
      </c>
      <c r="H7090" s="223">
        <f>H7039*'Usages industrie'!$P16*(1+'Usages industrie'!$Q16)^(H$7021-$D$7021)/1000</f>
        <v>0</v>
      </c>
      <c r="I7090" s="223">
        <f>I7039*'Usages industrie'!$P16*(1+'Usages industrie'!$Q16)^(I$7021-$D$7021)/1000</f>
        <v>0</v>
      </c>
      <c r="J7090" s="223">
        <f>J7039*'Usages industrie'!$P16*(1+'Usages industrie'!$Q16)^(J$7021-$D$7021)/1000</f>
        <v>0</v>
      </c>
      <c r="K7090" s="223">
        <f>K7039*'Usages industrie'!$P16*(1+'Usages industrie'!$Q16)^(K$7021-$D$7021)/1000</f>
        <v>0</v>
      </c>
      <c r="L7090" s="223">
        <f>L7039*'Usages industrie'!$P16*(1+'Usages industrie'!$Q16)^(L$7021-$D$7021)/1000</f>
        <v>0</v>
      </c>
      <c r="M7090" s="223">
        <f>M7039*'Usages industrie'!$P16*(1+'Usages industrie'!$Q16)^(M$7021-$D$7021)/1000</f>
        <v>0</v>
      </c>
      <c r="N7090" s="223">
        <f>N7039*'Usages industrie'!$P16*(1+'Usages industrie'!$Q16)^(N$7021-$D$7021)/1000</f>
        <v>0</v>
      </c>
      <c r="O7090" s="223">
        <f>O7039*'Usages industrie'!$P16*(1+'Usages industrie'!$Q16)^(O$7021-$D$7021)/1000</f>
        <v>0</v>
      </c>
      <c r="P7090" s="223">
        <f>P7039*'Usages industrie'!$P16*(1+'Usages industrie'!$Q16)^(P$7021-$D$7021)/1000</f>
        <v>0</v>
      </c>
      <c r="Q7090" s="223">
        <f>Q7039*'Usages industrie'!$P16*(1+'Usages industrie'!$Q16)^(Q$7021-$D$7021)/1000</f>
        <v>0</v>
      </c>
      <c r="R7090" s="223">
        <f>R7039*'Usages industrie'!$P16*(1+'Usages industrie'!$Q16)^(R$7021-$D$7021)/1000</f>
        <v>0</v>
      </c>
    </row>
    <row r="7091" spans="1:18" hidden="1" outlineLevel="2" x14ac:dyDescent="0.25">
      <c r="A7091" s="222" t="str">
        <f>'Usages industrie'!A17</f>
        <v>Usage industriel n°14</v>
      </c>
      <c r="B7091" s="222" t="s">
        <v>645</v>
      </c>
      <c r="C7091" s="222"/>
      <c r="D7091" s="223">
        <f>D7040*'Usages industrie'!$P17*(1+'Usages industrie'!$Q17)^(D$7021-$D$7021)/1000</f>
        <v>0</v>
      </c>
      <c r="E7091" s="223">
        <f>E7040*'Usages industrie'!$P17*(1+'Usages industrie'!$Q17)^(E$7021-$D$7021)/1000</f>
        <v>0</v>
      </c>
      <c r="F7091" s="223">
        <f>F7040*'Usages industrie'!$P17*(1+'Usages industrie'!$Q17)^(F$7021-$D$7021)/1000</f>
        <v>0</v>
      </c>
      <c r="G7091" s="223">
        <f>G7040*'Usages industrie'!$P17*(1+'Usages industrie'!$Q17)^(G$7021-$D$7021)/1000</f>
        <v>0</v>
      </c>
      <c r="H7091" s="223">
        <f>H7040*'Usages industrie'!$P17*(1+'Usages industrie'!$Q17)^(H$7021-$D$7021)/1000</f>
        <v>0</v>
      </c>
      <c r="I7091" s="223">
        <f>I7040*'Usages industrie'!$P17*(1+'Usages industrie'!$Q17)^(I$7021-$D$7021)/1000</f>
        <v>0</v>
      </c>
      <c r="J7091" s="223">
        <f>J7040*'Usages industrie'!$P17*(1+'Usages industrie'!$Q17)^(J$7021-$D$7021)/1000</f>
        <v>0</v>
      </c>
      <c r="K7091" s="223">
        <f>K7040*'Usages industrie'!$P17*(1+'Usages industrie'!$Q17)^(K$7021-$D$7021)/1000</f>
        <v>0</v>
      </c>
      <c r="L7091" s="223">
        <f>L7040*'Usages industrie'!$P17*(1+'Usages industrie'!$Q17)^(L$7021-$D$7021)/1000</f>
        <v>0</v>
      </c>
      <c r="M7091" s="223">
        <f>M7040*'Usages industrie'!$P17*(1+'Usages industrie'!$Q17)^(M$7021-$D$7021)/1000</f>
        <v>0</v>
      </c>
      <c r="N7091" s="223">
        <f>N7040*'Usages industrie'!$P17*(1+'Usages industrie'!$Q17)^(N$7021-$D$7021)/1000</f>
        <v>0</v>
      </c>
      <c r="O7091" s="223">
        <f>O7040*'Usages industrie'!$P17*(1+'Usages industrie'!$Q17)^(O$7021-$D$7021)/1000</f>
        <v>0</v>
      </c>
      <c r="P7091" s="223">
        <f>P7040*'Usages industrie'!$P17*(1+'Usages industrie'!$Q17)^(P$7021-$D$7021)/1000</f>
        <v>0</v>
      </c>
      <c r="Q7091" s="223">
        <f>Q7040*'Usages industrie'!$P17*(1+'Usages industrie'!$Q17)^(Q$7021-$D$7021)/1000</f>
        <v>0</v>
      </c>
      <c r="R7091" s="223">
        <f>R7040*'Usages industrie'!$P17*(1+'Usages industrie'!$Q17)^(R$7021-$D$7021)/1000</f>
        <v>0</v>
      </c>
    </row>
    <row r="7092" spans="1:18" hidden="1" outlineLevel="2" x14ac:dyDescent="0.25">
      <c r="A7092" s="222" t="str">
        <f>'Usages industrie'!A18</f>
        <v>Usage industriel n°15</v>
      </c>
      <c r="B7092" s="222" t="s">
        <v>645</v>
      </c>
      <c r="C7092" s="222"/>
      <c r="D7092" s="223">
        <f>D7041*'Usages industrie'!$P18*(1+'Usages industrie'!$Q18)^(D$7021-$D$7021)/1000</f>
        <v>0</v>
      </c>
      <c r="E7092" s="223">
        <f>E7041*'Usages industrie'!$P18*(1+'Usages industrie'!$Q18)^(E$7021-$D$7021)/1000</f>
        <v>0</v>
      </c>
      <c r="F7092" s="223">
        <f>F7041*'Usages industrie'!$P18*(1+'Usages industrie'!$Q18)^(F$7021-$D$7021)/1000</f>
        <v>0</v>
      </c>
      <c r="G7092" s="223">
        <f>G7041*'Usages industrie'!$P18*(1+'Usages industrie'!$Q18)^(G$7021-$D$7021)/1000</f>
        <v>0</v>
      </c>
      <c r="H7092" s="223">
        <f>H7041*'Usages industrie'!$P18*(1+'Usages industrie'!$Q18)^(H$7021-$D$7021)/1000</f>
        <v>0</v>
      </c>
      <c r="I7092" s="223">
        <f>I7041*'Usages industrie'!$P18*(1+'Usages industrie'!$Q18)^(I$7021-$D$7021)/1000</f>
        <v>0</v>
      </c>
      <c r="J7092" s="223">
        <f>J7041*'Usages industrie'!$P18*(1+'Usages industrie'!$Q18)^(J$7021-$D$7021)/1000</f>
        <v>0</v>
      </c>
      <c r="K7092" s="223">
        <f>K7041*'Usages industrie'!$P18*(1+'Usages industrie'!$Q18)^(K$7021-$D$7021)/1000</f>
        <v>0</v>
      </c>
      <c r="L7092" s="223">
        <f>L7041*'Usages industrie'!$P18*(1+'Usages industrie'!$Q18)^(L$7021-$D$7021)/1000</f>
        <v>0</v>
      </c>
      <c r="M7092" s="223">
        <f>M7041*'Usages industrie'!$P18*(1+'Usages industrie'!$Q18)^(M$7021-$D$7021)/1000</f>
        <v>0</v>
      </c>
      <c r="N7092" s="223">
        <f>N7041*'Usages industrie'!$P18*(1+'Usages industrie'!$Q18)^(N$7021-$D$7021)/1000</f>
        <v>0</v>
      </c>
      <c r="O7092" s="223">
        <f>O7041*'Usages industrie'!$P18*(1+'Usages industrie'!$Q18)^(O$7021-$D$7021)/1000</f>
        <v>0</v>
      </c>
      <c r="P7092" s="223">
        <f>P7041*'Usages industrie'!$P18*(1+'Usages industrie'!$Q18)^(P$7021-$D$7021)/1000</f>
        <v>0</v>
      </c>
      <c r="Q7092" s="223">
        <f>Q7041*'Usages industrie'!$P18*(1+'Usages industrie'!$Q18)^(Q$7021-$D$7021)/1000</f>
        <v>0</v>
      </c>
      <c r="R7092" s="223">
        <f>R7041*'Usages industrie'!$P18*(1+'Usages industrie'!$Q18)^(R$7021-$D$7021)/1000</f>
        <v>0</v>
      </c>
    </row>
    <row r="7093" spans="1:18" hidden="1" outlineLevel="2" x14ac:dyDescent="0.25">
      <c r="A7093" s="222" t="str">
        <f>'Usages industrie'!A19</f>
        <v>Usage industriel n°16</v>
      </c>
      <c r="B7093" s="222" t="s">
        <v>645</v>
      </c>
      <c r="C7093" s="222"/>
      <c r="D7093" s="223">
        <f>D7042*'Usages industrie'!$P19*(1+'Usages industrie'!$Q19)^(D$7021-$D$7021)/1000</f>
        <v>0</v>
      </c>
      <c r="E7093" s="223">
        <f>E7042*'Usages industrie'!$P19*(1+'Usages industrie'!$Q19)^(E$7021-$D$7021)/1000</f>
        <v>0</v>
      </c>
      <c r="F7093" s="223">
        <f>F7042*'Usages industrie'!$P19*(1+'Usages industrie'!$Q19)^(F$7021-$D$7021)/1000</f>
        <v>0</v>
      </c>
      <c r="G7093" s="223">
        <f>G7042*'Usages industrie'!$P19*(1+'Usages industrie'!$Q19)^(G$7021-$D$7021)/1000</f>
        <v>0</v>
      </c>
      <c r="H7093" s="223">
        <f>H7042*'Usages industrie'!$P19*(1+'Usages industrie'!$Q19)^(H$7021-$D$7021)/1000</f>
        <v>0</v>
      </c>
      <c r="I7093" s="223">
        <f>I7042*'Usages industrie'!$P19*(1+'Usages industrie'!$Q19)^(I$7021-$D$7021)/1000</f>
        <v>0</v>
      </c>
      <c r="J7093" s="223">
        <f>J7042*'Usages industrie'!$P19*(1+'Usages industrie'!$Q19)^(J$7021-$D$7021)/1000</f>
        <v>0</v>
      </c>
      <c r="K7093" s="223">
        <f>K7042*'Usages industrie'!$P19*(1+'Usages industrie'!$Q19)^(K$7021-$D$7021)/1000</f>
        <v>0</v>
      </c>
      <c r="L7093" s="223">
        <f>L7042*'Usages industrie'!$P19*(1+'Usages industrie'!$Q19)^(L$7021-$D$7021)/1000</f>
        <v>0</v>
      </c>
      <c r="M7093" s="223">
        <f>M7042*'Usages industrie'!$P19*(1+'Usages industrie'!$Q19)^(M$7021-$D$7021)/1000</f>
        <v>0</v>
      </c>
      <c r="N7093" s="223">
        <f>N7042*'Usages industrie'!$P19*(1+'Usages industrie'!$Q19)^(N$7021-$D$7021)/1000</f>
        <v>0</v>
      </c>
      <c r="O7093" s="223">
        <f>O7042*'Usages industrie'!$P19*(1+'Usages industrie'!$Q19)^(O$7021-$D$7021)/1000</f>
        <v>0</v>
      </c>
      <c r="P7093" s="223">
        <f>P7042*'Usages industrie'!$P19*(1+'Usages industrie'!$Q19)^(P$7021-$D$7021)/1000</f>
        <v>0</v>
      </c>
      <c r="Q7093" s="223">
        <f>Q7042*'Usages industrie'!$P19*(1+'Usages industrie'!$Q19)^(Q$7021-$D$7021)/1000</f>
        <v>0</v>
      </c>
      <c r="R7093" s="223">
        <f>R7042*'Usages industrie'!$P19*(1+'Usages industrie'!$Q19)^(R$7021-$D$7021)/1000</f>
        <v>0</v>
      </c>
    </row>
    <row r="7094" spans="1:18" hidden="1" outlineLevel="2" x14ac:dyDescent="0.25">
      <c r="A7094" s="222" t="str">
        <f>'Usages industrie'!A20</f>
        <v>Usage industriel n°17</v>
      </c>
      <c r="B7094" s="222" t="s">
        <v>645</v>
      </c>
      <c r="C7094" s="222"/>
      <c r="D7094" s="223">
        <f>D7043*'Usages industrie'!$P20*(1+'Usages industrie'!$Q20)^(D$7021-$D$7021)/1000</f>
        <v>0</v>
      </c>
      <c r="E7094" s="223">
        <f>E7043*'Usages industrie'!$P20*(1+'Usages industrie'!$Q20)^(E$7021-$D$7021)/1000</f>
        <v>0</v>
      </c>
      <c r="F7094" s="223">
        <f>F7043*'Usages industrie'!$P20*(1+'Usages industrie'!$Q20)^(F$7021-$D$7021)/1000</f>
        <v>0</v>
      </c>
      <c r="G7094" s="223">
        <f>G7043*'Usages industrie'!$P20*(1+'Usages industrie'!$Q20)^(G$7021-$D$7021)/1000</f>
        <v>0</v>
      </c>
      <c r="H7094" s="223">
        <f>H7043*'Usages industrie'!$P20*(1+'Usages industrie'!$Q20)^(H$7021-$D$7021)/1000</f>
        <v>0</v>
      </c>
      <c r="I7094" s="223">
        <f>I7043*'Usages industrie'!$P20*(1+'Usages industrie'!$Q20)^(I$7021-$D$7021)/1000</f>
        <v>0</v>
      </c>
      <c r="J7094" s="223">
        <f>J7043*'Usages industrie'!$P20*(1+'Usages industrie'!$Q20)^(J$7021-$D$7021)/1000</f>
        <v>0</v>
      </c>
      <c r="K7094" s="223">
        <f>K7043*'Usages industrie'!$P20*(1+'Usages industrie'!$Q20)^(K$7021-$D$7021)/1000</f>
        <v>0</v>
      </c>
      <c r="L7094" s="223">
        <f>L7043*'Usages industrie'!$P20*(1+'Usages industrie'!$Q20)^(L$7021-$D$7021)/1000</f>
        <v>0</v>
      </c>
      <c r="M7094" s="223">
        <f>M7043*'Usages industrie'!$P20*(1+'Usages industrie'!$Q20)^(M$7021-$D$7021)/1000</f>
        <v>0</v>
      </c>
      <c r="N7094" s="223">
        <f>N7043*'Usages industrie'!$P20*(1+'Usages industrie'!$Q20)^(N$7021-$D$7021)/1000</f>
        <v>0</v>
      </c>
      <c r="O7094" s="223">
        <f>O7043*'Usages industrie'!$P20*(1+'Usages industrie'!$Q20)^(O$7021-$D$7021)/1000</f>
        <v>0</v>
      </c>
      <c r="P7094" s="223">
        <f>P7043*'Usages industrie'!$P20*(1+'Usages industrie'!$Q20)^(P$7021-$D$7021)/1000</f>
        <v>0</v>
      </c>
      <c r="Q7094" s="223">
        <f>Q7043*'Usages industrie'!$P20*(1+'Usages industrie'!$Q20)^(Q$7021-$D$7021)/1000</f>
        <v>0</v>
      </c>
      <c r="R7094" s="223">
        <f>R7043*'Usages industrie'!$P20*(1+'Usages industrie'!$Q20)^(R$7021-$D$7021)/1000</f>
        <v>0</v>
      </c>
    </row>
    <row r="7095" spans="1:18" hidden="1" outlineLevel="2" x14ac:dyDescent="0.25">
      <c r="A7095" s="222" t="str">
        <f>'Usages industrie'!A21</f>
        <v>Usage industriel n°18</v>
      </c>
      <c r="B7095" s="222" t="s">
        <v>645</v>
      </c>
      <c r="C7095" s="222"/>
      <c r="D7095" s="223">
        <f>D7044*'Usages industrie'!$P21*(1+'Usages industrie'!$Q21)^(D$7021-$D$7021)/1000</f>
        <v>0</v>
      </c>
      <c r="E7095" s="223">
        <f>E7044*'Usages industrie'!$P21*(1+'Usages industrie'!$Q21)^(E$7021-$D$7021)/1000</f>
        <v>0</v>
      </c>
      <c r="F7095" s="223">
        <f>F7044*'Usages industrie'!$P21*(1+'Usages industrie'!$Q21)^(F$7021-$D$7021)/1000</f>
        <v>0</v>
      </c>
      <c r="G7095" s="223">
        <f>G7044*'Usages industrie'!$P21*(1+'Usages industrie'!$Q21)^(G$7021-$D$7021)/1000</f>
        <v>0</v>
      </c>
      <c r="H7095" s="223">
        <f>H7044*'Usages industrie'!$P21*(1+'Usages industrie'!$Q21)^(H$7021-$D$7021)/1000</f>
        <v>0</v>
      </c>
      <c r="I7095" s="223">
        <f>I7044*'Usages industrie'!$P21*(1+'Usages industrie'!$Q21)^(I$7021-$D$7021)/1000</f>
        <v>0</v>
      </c>
      <c r="J7095" s="223">
        <f>J7044*'Usages industrie'!$P21*(1+'Usages industrie'!$Q21)^(J$7021-$D$7021)/1000</f>
        <v>0</v>
      </c>
      <c r="K7095" s="223">
        <f>K7044*'Usages industrie'!$P21*(1+'Usages industrie'!$Q21)^(K$7021-$D$7021)/1000</f>
        <v>0</v>
      </c>
      <c r="L7095" s="223">
        <f>L7044*'Usages industrie'!$P21*(1+'Usages industrie'!$Q21)^(L$7021-$D$7021)/1000</f>
        <v>0</v>
      </c>
      <c r="M7095" s="223">
        <f>M7044*'Usages industrie'!$P21*(1+'Usages industrie'!$Q21)^(M$7021-$D$7021)/1000</f>
        <v>0</v>
      </c>
      <c r="N7095" s="223">
        <f>N7044*'Usages industrie'!$P21*(1+'Usages industrie'!$Q21)^(N$7021-$D$7021)/1000</f>
        <v>0</v>
      </c>
      <c r="O7095" s="223">
        <f>O7044*'Usages industrie'!$P21*(1+'Usages industrie'!$Q21)^(O$7021-$D$7021)/1000</f>
        <v>0</v>
      </c>
      <c r="P7095" s="223">
        <f>P7044*'Usages industrie'!$P21*(1+'Usages industrie'!$Q21)^(P$7021-$D$7021)/1000</f>
        <v>0</v>
      </c>
      <c r="Q7095" s="223">
        <f>Q7044*'Usages industrie'!$P21*(1+'Usages industrie'!$Q21)^(Q$7021-$D$7021)/1000</f>
        <v>0</v>
      </c>
      <c r="R7095" s="223">
        <f>R7044*'Usages industrie'!$P21*(1+'Usages industrie'!$Q21)^(R$7021-$D$7021)/1000</f>
        <v>0</v>
      </c>
    </row>
    <row r="7096" spans="1:18" hidden="1" outlineLevel="2" x14ac:dyDescent="0.25">
      <c r="A7096" s="222" t="str">
        <f>'Usages industrie'!A22</f>
        <v>Usage industriel n°19</v>
      </c>
      <c r="B7096" s="222" t="s">
        <v>645</v>
      </c>
      <c r="C7096" s="222"/>
      <c r="D7096" s="223">
        <f>D7045*'Usages industrie'!$P22*(1+'Usages industrie'!$Q22)^(D$7021-$D$7021)/1000</f>
        <v>0</v>
      </c>
      <c r="E7096" s="223">
        <f>E7045*'Usages industrie'!$P22*(1+'Usages industrie'!$Q22)^(E$7021-$D$7021)/1000</f>
        <v>0</v>
      </c>
      <c r="F7096" s="223">
        <f>F7045*'Usages industrie'!$P22*(1+'Usages industrie'!$Q22)^(F$7021-$D$7021)/1000</f>
        <v>0</v>
      </c>
      <c r="G7096" s="223">
        <f>G7045*'Usages industrie'!$P22*(1+'Usages industrie'!$Q22)^(G$7021-$D$7021)/1000</f>
        <v>0</v>
      </c>
      <c r="H7096" s="223">
        <f>H7045*'Usages industrie'!$P22*(1+'Usages industrie'!$Q22)^(H$7021-$D$7021)/1000</f>
        <v>0</v>
      </c>
      <c r="I7096" s="223">
        <f>I7045*'Usages industrie'!$P22*(1+'Usages industrie'!$Q22)^(I$7021-$D$7021)/1000</f>
        <v>0</v>
      </c>
      <c r="J7096" s="223">
        <f>J7045*'Usages industrie'!$P22*(1+'Usages industrie'!$Q22)^(J$7021-$D$7021)/1000</f>
        <v>0</v>
      </c>
      <c r="K7096" s="223">
        <f>K7045*'Usages industrie'!$P22*(1+'Usages industrie'!$Q22)^(K$7021-$D$7021)/1000</f>
        <v>0</v>
      </c>
      <c r="L7096" s="223">
        <f>L7045*'Usages industrie'!$P22*(1+'Usages industrie'!$Q22)^(L$7021-$D$7021)/1000</f>
        <v>0</v>
      </c>
      <c r="M7096" s="223">
        <f>M7045*'Usages industrie'!$P22*(1+'Usages industrie'!$Q22)^(M$7021-$D$7021)/1000</f>
        <v>0</v>
      </c>
      <c r="N7096" s="223">
        <f>N7045*'Usages industrie'!$P22*(1+'Usages industrie'!$Q22)^(N$7021-$D$7021)/1000</f>
        <v>0</v>
      </c>
      <c r="O7096" s="223">
        <f>O7045*'Usages industrie'!$P22*(1+'Usages industrie'!$Q22)^(O$7021-$D$7021)/1000</f>
        <v>0</v>
      </c>
      <c r="P7096" s="223">
        <f>P7045*'Usages industrie'!$P22*(1+'Usages industrie'!$Q22)^(P$7021-$D$7021)/1000</f>
        <v>0</v>
      </c>
      <c r="Q7096" s="223">
        <f>Q7045*'Usages industrie'!$P22*(1+'Usages industrie'!$Q22)^(Q$7021-$D$7021)/1000</f>
        <v>0</v>
      </c>
      <c r="R7096" s="223">
        <f>R7045*'Usages industrie'!$P22*(1+'Usages industrie'!$Q22)^(R$7021-$D$7021)/1000</f>
        <v>0</v>
      </c>
    </row>
    <row r="7097" spans="1:18" hidden="1" outlineLevel="2" x14ac:dyDescent="0.25">
      <c r="A7097" s="222" t="str">
        <f>'Usages industrie'!A23</f>
        <v>Usage industriel n°20</v>
      </c>
      <c r="B7097" s="222" t="s">
        <v>645</v>
      </c>
      <c r="C7097" s="222"/>
      <c r="D7097" s="223">
        <f>D7046*'Usages industrie'!$P23*(1+'Usages industrie'!$Q23)^(D$7021-$D$7021)/1000</f>
        <v>0</v>
      </c>
      <c r="E7097" s="223">
        <f>E7046*'Usages industrie'!$P23*(1+'Usages industrie'!$Q23)^(E$7021-$D$7021)/1000</f>
        <v>0</v>
      </c>
      <c r="F7097" s="223">
        <f>F7046*'Usages industrie'!$P23*(1+'Usages industrie'!$Q23)^(F$7021-$D$7021)/1000</f>
        <v>0</v>
      </c>
      <c r="G7097" s="223">
        <f>G7046*'Usages industrie'!$P23*(1+'Usages industrie'!$Q23)^(G$7021-$D$7021)/1000</f>
        <v>0</v>
      </c>
      <c r="H7097" s="223">
        <f>H7046*'Usages industrie'!$P23*(1+'Usages industrie'!$Q23)^(H$7021-$D$7021)/1000</f>
        <v>0</v>
      </c>
      <c r="I7097" s="223">
        <f>I7046*'Usages industrie'!$P23*(1+'Usages industrie'!$Q23)^(I$7021-$D$7021)/1000</f>
        <v>0</v>
      </c>
      <c r="J7097" s="223">
        <f>J7046*'Usages industrie'!$P23*(1+'Usages industrie'!$Q23)^(J$7021-$D$7021)/1000</f>
        <v>0</v>
      </c>
      <c r="K7097" s="223">
        <f>K7046*'Usages industrie'!$P23*(1+'Usages industrie'!$Q23)^(K$7021-$D$7021)/1000</f>
        <v>0</v>
      </c>
      <c r="L7097" s="223">
        <f>L7046*'Usages industrie'!$P23*(1+'Usages industrie'!$Q23)^(L$7021-$D$7021)/1000</f>
        <v>0</v>
      </c>
      <c r="M7097" s="223">
        <f>M7046*'Usages industrie'!$P23*(1+'Usages industrie'!$Q23)^(M$7021-$D$7021)/1000</f>
        <v>0</v>
      </c>
      <c r="N7097" s="223">
        <f>N7046*'Usages industrie'!$P23*(1+'Usages industrie'!$Q23)^(N$7021-$D$7021)/1000</f>
        <v>0</v>
      </c>
      <c r="O7097" s="223">
        <f>O7046*'Usages industrie'!$P23*(1+'Usages industrie'!$Q23)^(O$7021-$D$7021)/1000</f>
        <v>0</v>
      </c>
      <c r="P7097" s="223">
        <f>P7046*'Usages industrie'!$P23*(1+'Usages industrie'!$Q23)^(P$7021-$D$7021)/1000</f>
        <v>0</v>
      </c>
      <c r="Q7097" s="223">
        <f>Q7046*'Usages industrie'!$P23*(1+'Usages industrie'!$Q23)^(Q$7021-$D$7021)/1000</f>
        <v>0</v>
      </c>
      <c r="R7097" s="223">
        <f>R7046*'Usages industrie'!$P23*(1+'Usages industrie'!$Q23)^(R$7021-$D$7021)/1000</f>
        <v>0</v>
      </c>
    </row>
    <row r="7098" spans="1:18" hidden="1" outlineLevel="2" x14ac:dyDescent="0.25">
      <c r="A7098" s="222" t="str">
        <f>'Usages industrie'!A24</f>
        <v>Usage industriel n°21</v>
      </c>
      <c r="B7098" s="222" t="s">
        <v>645</v>
      </c>
      <c r="C7098" s="222"/>
      <c r="D7098" s="223">
        <f>D7047*'Usages industrie'!$P24*(1+'Usages industrie'!$Q24)^(D$7021-$D$7021)/1000</f>
        <v>0</v>
      </c>
      <c r="E7098" s="223">
        <f>E7047*'Usages industrie'!$P24*(1+'Usages industrie'!$Q24)^(E$7021-$D$7021)/1000</f>
        <v>0</v>
      </c>
      <c r="F7098" s="223">
        <f>F7047*'Usages industrie'!$P24*(1+'Usages industrie'!$Q24)^(F$7021-$D$7021)/1000</f>
        <v>0</v>
      </c>
      <c r="G7098" s="223">
        <f>G7047*'Usages industrie'!$P24*(1+'Usages industrie'!$Q24)^(G$7021-$D$7021)/1000</f>
        <v>0</v>
      </c>
      <c r="H7098" s="223">
        <f>H7047*'Usages industrie'!$P24*(1+'Usages industrie'!$Q24)^(H$7021-$D$7021)/1000</f>
        <v>0</v>
      </c>
      <c r="I7098" s="223">
        <f>I7047*'Usages industrie'!$P24*(1+'Usages industrie'!$Q24)^(I$7021-$D$7021)/1000</f>
        <v>0</v>
      </c>
      <c r="J7098" s="223">
        <f>J7047*'Usages industrie'!$P24*(1+'Usages industrie'!$Q24)^(J$7021-$D$7021)/1000</f>
        <v>0</v>
      </c>
      <c r="K7098" s="223">
        <f>K7047*'Usages industrie'!$P24*(1+'Usages industrie'!$Q24)^(K$7021-$D$7021)/1000</f>
        <v>0</v>
      </c>
      <c r="L7098" s="223">
        <f>L7047*'Usages industrie'!$P24*(1+'Usages industrie'!$Q24)^(L$7021-$D$7021)/1000</f>
        <v>0</v>
      </c>
      <c r="M7098" s="223">
        <f>M7047*'Usages industrie'!$P24*(1+'Usages industrie'!$Q24)^(M$7021-$D$7021)/1000</f>
        <v>0</v>
      </c>
      <c r="N7098" s="223">
        <f>N7047*'Usages industrie'!$P24*(1+'Usages industrie'!$Q24)^(N$7021-$D$7021)/1000</f>
        <v>0</v>
      </c>
      <c r="O7098" s="223">
        <f>O7047*'Usages industrie'!$P24*(1+'Usages industrie'!$Q24)^(O$7021-$D$7021)/1000</f>
        <v>0</v>
      </c>
      <c r="P7098" s="223">
        <f>P7047*'Usages industrie'!$P24*(1+'Usages industrie'!$Q24)^(P$7021-$D$7021)/1000</f>
        <v>0</v>
      </c>
      <c r="Q7098" s="223">
        <f>Q7047*'Usages industrie'!$P24*(1+'Usages industrie'!$Q24)^(Q$7021-$D$7021)/1000</f>
        <v>0</v>
      </c>
      <c r="R7098" s="223">
        <f>R7047*'Usages industrie'!$P24*(1+'Usages industrie'!$Q24)^(R$7021-$D$7021)/1000</f>
        <v>0</v>
      </c>
    </row>
    <row r="7099" spans="1:18" hidden="1" outlineLevel="2" x14ac:dyDescent="0.25">
      <c r="A7099" s="222" t="str">
        <f>'Usages industrie'!A25</f>
        <v>Usage industriel n°22</v>
      </c>
      <c r="B7099" s="222" t="s">
        <v>645</v>
      </c>
      <c r="C7099" s="222"/>
      <c r="D7099" s="223">
        <f>D7048*'Usages industrie'!$P25*(1+'Usages industrie'!$Q25)^(D$7021-$D$7021)/1000</f>
        <v>0</v>
      </c>
      <c r="E7099" s="223">
        <f>E7048*'Usages industrie'!$P25*(1+'Usages industrie'!$Q25)^(E$7021-$D$7021)/1000</f>
        <v>0</v>
      </c>
      <c r="F7099" s="223">
        <f>F7048*'Usages industrie'!$P25*(1+'Usages industrie'!$Q25)^(F$7021-$D$7021)/1000</f>
        <v>0</v>
      </c>
      <c r="G7099" s="223">
        <f>G7048*'Usages industrie'!$P25*(1+'Usages industrie'!$Q25)^(G$7021-$D$7021)/1000</f>
        <v>0</v>
      </c>
      <c r="H7099" s="223">
        <f>H7048*'Usages industrie'!$P25*(1+'Usages industrie'!$Q25)^(H$7021-$D$7021)/1000</f>
        <v>0</v>
      </c>
      <c r="I7099" s="223">
        <f>I7048*'Usages industrie'!$P25*(1+'Usages industrie'!$Q25)^(I$7021-$D$7021)/1000</f>
        <v>0</v>
      </c>
      <c r="J7099" s="223">
        <f>J7048*'Usages industrie'!$P25*(1+'Usages industrie'!$Q25)^(J$7021-$D$7021)/1000</f>
        <v>0</v>
      </c>
      <c r="K7099" s="223">
        <f>K7048*'Usages industrie'!$P25*(1+'Usages industrie'!$Q25)^(K$7021-$D$7021)/1000</f>
        <v>0</v>
      </c>
      <c r="L7099" s="223">
        <f>L7048*'Usages industrie'!$P25*(1+'Usages industrie'!$Q25)^(L$7021-$D$7021)/1000</f>
        <v>0</v>
      </c>
      <c r="M7099" s="223">
        <f>M7048*'Usages industrie'!$P25*(1+'Usages industrie'!$Q25)^(M$7021-$D$7021)/1000</f>
        <v>0</v>
      </c>
      <c r="N7099" s="223">
        <f>N7048*'Usages industrie'!$P25*(1+'Usages industrie'!$Q25)^(N$7021-$D$7021)/1000</f>
        <v>0</v>
      </c>
      <c r="O7099" s="223">
        <f>O7048*'Usages industrie'!$P25*(1+'Usages industrie'!$Q25)^(O$7021-$D$7021)/1000</f>
        <v>0</v>
      </c>
      <c r="P7099" s="223">
        <f>P7048*'Usages industrie'!$P25*(1+'Usages industrie'!$Q25)^(P$7021-$D$7021)/1000</f>
        <v>0</v>
      </c>
      <c r="Q7099" s="223">
        <f>Q7048*'Usages industrie'!$P25*(1+'Usages industrie'!$Q25)^(Q$7021-$D$7021)/1000</f>
        <v>0</v>
      </c>
      <c r="R7099" s="223">
        <f>R7048*'Usages industrie'!$P25*(1+'Usages industrie'!$Q25)^(R$7021-$D$7021)/1000</f>
        <v>0</v>
      </c>
    </row>
    <row r="7100" spans="1:18" hidden="1" outlineLevel="2" x14ac:dyDescent="0.25">
      <c r="A7100" s="222" t="str">
        <f>'Usages industrie'!A26</f>
        <v>Usage industriel n°23</v>
      </c>
      <c r="B7100" s="222" t="s">
        <v>645</v>
      </c>
      <c r="C7100" s="222"/>
      <c r="D7100" s="223">
        <f>D7049*'Usages industrie'!$P26*(1+'Usages industrie'!$Q26)^(D$7021-$D$7021)/1000</f>
        <v>0</v>
      </c>
      <c r="E7100" s="223">
        <f>E7049*'Usages industrie'!$P26*(1+'Usages industrie'!$Q26)^(E$7021-$D$7021)/1000</f>
        <v>0</v>
      </c>
      <c r="F7100" s="223">
        <f>F7049*'Usages industrie'!$P26*(1+'Usages industrie'!$Q26)^(F$7021-$D$7021)/1000</f>
        <v>0</v>
      </c>
      <c r="G7100" s="223">
        <f>G7049*'Usages industrie'!$P26*(1+'Usages industrie'!$Q26)^(G$7021-$D$7021)/1000</f>
        <v>0</v>
      </c>
      <c r="H7100" s="223">
        <f>H7049*'Usages industrie'!$P26*(1+'Usages industrie'!$Q26)^(H$7021-$D$7021)/1000</f>
        <v>0</v>
      </c>
      <c r="I7100" s="223">
        <f>I7049*'Usages industrie'!$P26*(1+'Usages industrie'!$Q26)^(I$7021-$D$7021)/1000</f>
        <v>0</v>
      </c>
      <c r="J7100" s="223">
        <f>J7049*'Usages industrie'!$P26*(1+'Usages industrie'!$Q26)^(J$7021-$D$7021)/1000</f>
        <v>0</v>
      </c>
      <c r="K7100" s="223">
        <f>K7049*'Usages industrie'!$P26*(1+'Usages industrie'!$Q26)^(K$7021-$D$7021)/1000</f>
        <v>0</v>
      </c>
      <c r="L7100" s="223">
        <f>L7049*'Usages industrie'!$P26*(1+'Usages industrie'!$Q26)^(L$7021-$D$7021)/1000</f>
        <v>0</v>
      </c>
      <c r="M7100" s="223">
        <f>M7049*'Usages industrie'!$P26*(1+'Usages industrie'!$Q26)^(M$7021-$D$7021)/1000</f>
        <v>0</v>
      </c>
      <c r="N7100" s="223">
        <f>N7049*'Usages industrie'!$P26*(1+'Usages industrie'!$Q26)^(N$7021-$D$7021)/1000</f>
        <v>0</v>
      </c>
      <c r="O7100" s="223">
        <f>O7049*'Usages industrie'!$P26*(1+'Usages industrie'!$Q26)^(O$7021-$D$7021)/1000</f>
        <v>0</v>
      </c>
      <c r="P7100" s="223">
        <f>P7049*'Usages industrie'!$P26*(1+'Usages industrie'!$Q26)^(P$7021-$D$7021)/1000</f>
        <v>0</v>
      </c>
      <c r="Q7100" s="223">
        <f>Q7049*'Usages industrie'!$P26*(1+'Usages industrie'!$Q26)^(Q$7021-$D$7021)/1000</f>
        <v>0</v>
      </c>
      <c r="R7100" s="223">
        <f>R7049*'Usages industrie'!$P26*(1+'Usages industrie'!$Q26)^(R$7021-$D$7021)/1000</f>
        <v>0</v>
      </c>
    </row>
    <row r="7101" spans="1:18" hidden="1" outlineLevel="2" x14ac:dyDescent="0.25">
      <c r="A7101" s="222" t="str">
        <f>'Usages industrie'!A27</f>
        <v>Usage industriel n°24</v>
      </c>
      <c r="B7101" s="222" t="s">
        <v>645</v>
      </c>
      <c r="C7101" s="222"/>
      <c r="D7101" s="223">
        <f>D7050*'Usages industrie'!$P27*(1+'Usages industrie'!$Q27)^(D$7021-$D$7021)/1000</f>
        <v>0</v>
      </c>
      <c r="E7101" s="223">
        <f>E7050*'Usages industrie'!$P27*(1+'Usages industrie'!$Q27)^(E$7021-$D$7021)/1000</f>
        <v>0</v>
      </c>
      <c r="F7101" s="223">
        <f>F7050*'Usages industrie'!$P27*(1+'Usages industrie'!$Q27)^(F$7021-$D$7021)/1000</f>
        <v>0</v>
      </c>
      <c r="G7101" s="223">
        <f>G7050*'Usages industrie'!$P27*(1+'Usages industrie'!$Q27)^(G$7021-$D$7021)/1000</f>
        <v>0</v>
      </c>
      <c r="H7101" s="223">
        <f>H7050*'Usages industrie'!$P27*(1+'Usages industrie'!$Q27)^(H$7021-$D$7021)/1000</f>
        <v>0</v>
      </c>
      <c r="I7101" s="223">
        <f>I7050*'Usages industrie'!$P27*(1+'Usages industrie'!$Q27)^(I$7021-$D$7021)/1000</f>
        <v>0</v>
      </c>
      <c r="J7101" s="223">
        <f>J7050*'Usages industrie'!$P27*(1+'Usages industrie'!$Q27)^(J$7021-$D$7021)/1000</f>
        <v>0</v>
      </c>
      <c r="K7101" s="223">
        <f>K7050*'Usages industrie'!$P27*(1+'Usages industrie'!$Q27)^(K$7021-$D$7021)/1000</f>
        <v>0</v>
      </c>
      <c r="L7101" s="223">
        <f>L7050*'Usages industrie'!$P27*(1+'Usages industrie'!$Q27)^(L$7021-$D$7021)/1000</f>
        <v>0</v>
      </c>
      <c r="M7101" s="223">
        <f>M7050*'Usages industrie'!$P27*(1+'Usages industrie'!$Q27)^(M$7021-$D$7021)/1000</f>
        <v>0</v>
      </c>
      <c r="N7101" s="223">
        <f>N7050*'Usages industrie'!$P27*(1+'Usages industrie'!$Q27)^(N$7021-$D$7021)/1000</f>
        <v>0</v>
      </c>
      <c r="O7101" s="223">
        <f>O7050*'Usages industrie'!$P27*(1+'Usages industrie'!$Q27)^(O$7021-$D$7021)/1000</f>
        <v>0</v>
      </c>
      <c r="P7101" s="223">
        <f>P7050*'Usages industrie'!$P27*(1+'Usages industrie'!$Q27)^(P$7021-$D$7021)/1000</f>
        <v>0</v>
      </c>
      <c r="Q7101" s="223">
        <f>Q7050*'Usages industrie'!$P27*(1+'Usages industrie'!$Q27)^(Q$7021-$D$7021)/1000</f>
        <v>0</v>
      </c>
      <c r="R7101" s="223">
        <f>R7050*'Usages industrie'!$P27*(1+'Usages industrie'!$Q27)^(R$7021-$D$7021)/1000</f>
        <v>0</v>
      </c>
    </row>
    <row r="7102" spans="1:18" hidden="1" outlineLevel="2" x14ac:dyDescent="0.25">
      <c r="A7102" s="222" t="str">
        <f>'Usages industrie'!A28</f>
        <v>Usage industriel n°25</v>
      </c>
      <c r="B7102" s="222" t="s">
        <v>645</v>
      </c>
      <c r="C7102" s="222"/>
      <c r="D7102" s="223">
        <f>D7051*'Usages industrie'!$P28*(1+'Usages industrie'!$Q28)^(D$7021-$D$7021)/1000</f>
        <v>0</v>
      </c>
      <c r="E7102" s="223">
        <f>E7051*'Usages industrie'!$P28*(1+'Usages industrie'!$Q28)^(E$7021-$D$7021)/1000</f>
        <v>0</v>
      </c>
      <c r="F7102" s="223">
        <f>F7051*'Usages industrie'!$P28*(1+'Usages industrie'!$Q28)^(F$7021-$D$7021)/1000</f>
        <v>0</v>
      </c>
      <c r="G7102" s="223">
        <f>G7051*'Usages industrie'!$P28*(1+'Usages industrie'!$Q28)^(G$7021-$D$7021)/1000</f>
        <v>0</v>
      </c>
      <c r="H7102" s="223">
        <f>H7051*'Usages industrie'!$P28*(1+'Usages industrie'!$Q28)^(H$7021-$D$7021)/1000</f>
        <v>0</v>
      </c>
      <c r="I7102" s="223">
        <f>I7051*'Usages industrie'!$P28*(1+'Usages industrie'!$Q28)^(I$7021-$D$7021)/1000</f>
        <v>0</v>
      </c>
      <c r="J7102" s="223">
        <f>J7051*'Usages industrie'!$P28*(1+'Usages industrie'!$Q28)^(J$7021-$D$7021)/1000</f>
        <v>0</v>
      </c>
      <c r="K7102" s="223">
        <f>K7051*'Usages industrie'!$P28*(1+'Usages industrie'!$Q28)^(K$7021-$D$7021)/1000</f>
        <v>0</v>
      </c>
      <c r="L7102" s="223">
        <f>L7051*'Usages industrie'!$P28*(1+'Usages industrie'!$Q28)^(L$7021-$D$7021)/1000</f>
        <v>0</v>
      </c>
      <c r="M7102" s="223">
        <f>M7051*'Usages industrie'!$P28*(1+'Usages industrie'!$Q28)^(M$7021-$D$7021)/1000</f>
        <v>0</v>
      </c>
      <c r="N7102" s="223">
        <f>N7051*'Usages industrie'!$P28*(1+'Usages industrie'!$Q28)^(N$7021-$D$7021)/1000</f>
        <v>0</v>
      </c>
      <c r="O7102" s="223">
        <f>O7051*'Usages industrie'!$P28*(1+'Usages industrie'!$Q28)^(O$7021-$D$7021)/1000</f>
        <v>0</v>
      </c>
      <c r="P7102" s="223">
        <f>P7051*'Usages industrie'!$P28*(1+'Usages industrie'!$Q28)^(P$7021-$D$7021)/1000</f>
        <v>0</v>
      </c>
      <c r="Q7102" s="223">
        <f>Q7051*'Usages industrie'!$P28*(1+'Usages industrie'!$Q28)^(Q$7021-$D$7021)/1000</f>
        <v>0</v>
      </c>
      <c r="R7102" s="223">
        <f>R7051*'Usages industrie'!$P28*(1+'Usages industrie'!$Q28)^(R$7021-$D$7021)/1000</f>
        <v>0</v>
      </c>
    </row>
    <row r="7103" spans="1:18" hidden="1" outlineLevel="2" x14ac:dyDescent="0.25">
      <c r="A7103" s="222" t="str">
        <f>'Usages industrie'!A29</f>
        <v>Usage industriel n°26</v>
      </c>
      <c r="B7103" s="222" t="s">
        <v>645</v>
      </c>
      <c r="C7103" s="222"/>
      <c r="D7103" s="223">
        <f>D7052*'Usages industrie'!$P29*(1+'Usages industrie'!$Q29)^(D$7021-$D$7021)/1000</f>
        <v>0</v>
      </c>
      <c r="E7103" s="223">
        <f>E7052*'Usages industrie'!$P29*(1+'Usages industrie'!$Q29)^(E$7021-$D$7021)/1000</f>
        <v>0</v>
      </c>
      <c r="F7103" s="223">
        <f>F7052*'Usages industrie'!$P29*(1+'Usages industrie'!$Q29)^(F$7021-$D$7021)/1000</f>
        <v>0</v>
      </c>
      <c r="G7103" s="223">
        <f>G7052*'Usages industrie'!$P29*(1+'Usages industrie'!$Q29)^(G$7021-$D$7021)/1000</f>
        <v>0</v>
      </c>
      <c r="H7103" s="223">
        <f>H7052*'Usages industrie'!$P29*(1+'Usages industrie'!$Q29)^(H$7021-$D$7021)/1000</f>
        <v>0</v>
      </c>
      <c r="I7103" s="223">
        <f>I7052*'Usages industrie'!$P29*(1+'Usages industrie'!$Q29)^(I$7021-$D$7021)/1000</f>
        <v>0</v>
      </c>
      <c r="J7103" s="223">
        <f>J7052*'Usages industrie'!$P29*(1+'Usages industrie'!$Q29)^(J$7021-$D$7021)/1000</f>
        <v>0</v>
      </c>
      <c r="K7103" s="223">
        <f>K7052*'Usages industrie'!$P29*(1+'Usages industrie'!$Q29)^(K$7021-$D$7021)/1000</f>
        <v>0</v>
      </c>
      <c r="L7103" s="223">
        <f>L7052*'Usages industrie'!$P29*(1+'Usages industrie'!$Q29)^(L$7021-$D$7021)/1000</f>
        <v>0</v>
      </c>
      <c r="M7103" s="223">
        <f>M7052*'Usages industrie'!$P29*(1+'Usages industrie'!$Q29)^(M$7021-$D$7021)/1000</f>
        <v>0</v>
      </c>
      <c r="N7103" s="223">
        <f>N7052*'Usages industrie'!$P29*(1+'Usages industrie'!$Q29)^(N$7021-$D$7021)/1000</f>
        <v>0</v>
      </c>
      <c r="O7103" s="223">
        <f>O7052*'Usages industrie'!$P29*(1+'Usages industrie'!$Q29)^(O$7021-$D$7021)/1000</f>
        <v>0</v>
      </c>
      <c r="P7103" s="223">
        <f>P7052*'Usages industrie'!$P29*(1+'Usages industrie'!$Q29)^(P$7021-$D$7021)/1000</f>
        <v>0</v>
      </c>
      <c r="Q7103" s="223">
        <f>Q7052*'Usages industrie'!$P29*(1+'Usages industrie'!$Q29)^(Q$7021-$D$7021)/1000</f>
        <v>0</v>
      </c>
      <c r="R7103" s="223">
        <f>R7052*'Usages industrie'!$P29*(1+'Usages industrie'!$Q29)^(R$7021-$D$7021)/1000</f>
        <v>0</v>
      </c>
    </row>
    <row r="7104" spans="1:18" hidden="1" outlineLevel="2" x14ac:dyDescent="0.25">
      <c r="A7104" s="222" t="str">
        <f>'Usages industrie'!A30</f>
        <v>Usage industriel n°27</v>
      </c>
      <c r="B7104" s="222" t="s">
        <v>645</v>
      </c>
      <c r="C7104" s="222"/>
      <c r="D7104" s="223">
        <f>D7053*'Usages industrie'!$P30*(1+'Usages industrie'!$Q30)^(D$7021-$D$7021)/1000</f>
        <v>0</v>
      </c>
      <c r="E7104" s="223">
        <f>E7053*'Usages industrie'!$P30*(1+'Usages industrie'!$Q30)^(E$7021-$D$7021)/1000</f>
        <v>0</v>
      </c>
      <c r="F7104" s="223">
        <f>F7053*'Usages industrie'!$P30*(1+'Usages industrie'!$Q30)^(F$7021-$D$7021)/1000</f>
        <v>0</v>
      </c>
      <c r="G7104" s="223">
        <f>G7053*'Usages industrie'!$P30*(1+'Usages industrie'!$Q30)^(G$7021-$D$7021)/1000</f>
        <v>0</v>
      </c>
      <c r="H7104" s="223">
        <f>H7053*'Usages industrie'!$P30*(1+'Usages industrie'!$Q30)^(H$7021-$D$7021)/1000</f>
        <v>0</v>
      </c>
      <c r="I7104" s="223">
        <f>I7053*'Usages industrie'!$P30*(1+'Usages industrie'!$Q30)^(I$7021-$D$7021)/1000</f>
        <v>0</v>
      </c>
      <c r="J7104" s="223">
        <f>J7053*'Usages industrie'!$P30*(1+'Usages industrie'!$Q30)^(J$7021-$D$7021)/1000</f>
        <v>0</v>
      </c>
      <c r="K7104" s="223">
        <f>K7053*'Usages industrie'!$P30*(1+'Usages industrie'!$Q30)^(K$7021-$D$7021)/1000</f>
        <v>0</v>
      </c>
      <c r="L7104" s="223">
        <f>L7053*'Usages industrie'!$P30*(1+'Usages industrie'!$Q30)^(L$7021-$D$7021)/1000</f>
        <v>0</v>
      </c>
      <c r="M7104" s="223">
        <f>M7053*'Usages industrie'!$P30*(1+'Usages industrie'!$Q30)^(M$7021-$D$7021)/1000</f>
        <v>0</v>
      </c>
      <c r="N7104" s="223">
        <f>N7053*'Usages industrie'!$P30*(1+'Usages industrie'!$Q30)^(N$7021-$D$7021)/1000</f>
        <v>0</v>
      </c>
      <c r="O7104" s="223">
        <f>O7053*'Usages industrie'!$P30*(1+'Usages industrie'!$Q30)^(O$7021-$D$7021)/1000</f>
        <v>0</v>
      </c>
      <c r="P7104" s="223">
        <f>P7053*'Usages industrie'!$P30*(1+'Usages industrie'!$Q30)^(P$7021-$D$7021)/1000</f>
        <v>0</v>
      </c>
      <c r="Q7104" s="223">
        <f>Q7053*'Usages industrie'!$P30*(1+'Usages industrie'!$Q30)^(Q$7021-$D$7021)/1000</f>
        <v>0</v>
      </c>
      <c r="R7104" s="223">
        <f>R7053*'Usages industrie'!$P30*(1+'Usages industrie'!$Q30)^(R$7021-$D$7021)/1000</f>
        <v>0</v>
      </c>
    </row>
    <row r="7105" spans="1:18" hidden="1" outlineLevel="2" x14ac:dyDescent="0.25">
      <c r="A7105" s="222" t="str">
        <f>'Usages industrie'!A31</f>
        <v>Usage industriel n°28</v>
      </c>
      <c r="B7105" s="222" t="s">
        <v>645</v>
      </c>
      <c r="C7105" s="222"/>
      <c r="D7105" s="223">
        <f>D7054*'Usages industrie'!$P31*(1+'Usages industrie'!$Q31)^(D$7021-$D$7021)/1000</f>
        <v>0</v>
      </c>
      <c r="E7105" s="223">
        <f>E7054*'Usages industrie'!$P31*(1+'Usages industrie'!$Q31)^(E$7021-$D$7021)/1000</f>
        <v>0</v>
      </c>
      <c r="F7105" s="223">
        <f>F7054*'Usages industrie'!$P31*(1+'Usages industrie'!$Q31)^(F$7021-$D$7021)/1000</f>
        <v>0</v>
      </c>
      <c r="G7105" s="223">
        <f>G7054*'Usages industrie'!$P31*(1+'Usages industrie'!$Q31)^(G$7021-$D$7021)/1000</f>
        <v>0</v>
      </c>
      <c r="H7105" s="223">
        <f>H7054*'Usages industrie'!$P31*(1+'Usages industrie'!$Q31)^(H$7021-$D$7021)/1000</f>
        <v>0</v>
      </c>
      <c r="I7105" s="223">
        <f>I7054*'Usages industrie'!$P31*(1+'Usages industrie'!$Q31)^(I$7021-$D$7021)/1000</f>
        <v>0</v>
      </c>
      <c r="J7105" s="223">
        <f>J7054*'Usages industrie'!$P31*(1+'Usages industrie'!$Q31)^(J$7021-$D$7021)/1000</f>
        <v>0</v>
      </c>
      <c r="K7105" s="223">
        <f>K7054*'Usages industrie'!$P31*(1+'Usages industrie'!$Q31)^(K$7021-$D$7021)/1000</f>
        <v>0</v>
      </c>
      <c r="L7105" s="223">
        <f>L7054*'Usages industrie'!$P31*(1+'Usages industrie'!$Q31)^(L$7021-$D$7021)/1000</f>
        <v>0</v>
      </c>
      <c r="M7105" s="223">
        <f>M7054*'Usages industrie'!$P31*(1+'Usages industrie'!$Q31)^(M$7021-$D$7021)/1000</f>
        <v>0</v>
      </c>
      <c r="N7105" s="223">
        <f>N7054*'Usages industrie'!$P31*(1+'Usages industrie'!$Q31)^(N$7021-$D$7021)/1000</f>
        <v>0</v>
      </c>
      <c r="O7105" s="223">
        <f>O7054*'Usages industrie'!$P31*(1+'Usages industrie'!$Q31)^(O$7021-$D$7021)/1000</f>
        <v>0</v>
      </c>
      <c r="P7105" s="223">
        <f>P7054*'Usages industrie'!$P31*(1+'Usages industrie'!$Q31)^(P$7021-$D$7021)/1000</f>
        <v>0</v>
      </c>
      <c r="Q7105" s="223">
        <f>Q7054*'Usages industrie'!$P31*(1+'Usages industrie'!$Q31)^(Q$7021-$D$7021)/1000</f>
        <v>0</v>
      </c>
      <c r="R7105" s="223">
        <f>R7054*'Usages industrie'!$P31*(1+'Usages industrie'!$Q31)^(R$7021-$D$7021)/1000</f>
        <v>0</v>
      </c>
    </row>
    <row r="7106" spans="1:18" hidden="1" outlineLevel="2" x14ac:dyDescent="0.25">
      <c r="A7106" s="222" t="str">
        <f>'Usages industrie'!A32</f>
        <v>Usage industriel n°29</v>
      </c>
      <c r="B7106" s="222" t="s">
        <v>645</v>
      </c>
      <c r="C7106" s="222"/>
      <c r="D7106" s="223">
        <f>D7055*'Usages industrie'!$P32*(1+'Usages industrie'!$Q32)^(D$7021-$D$7021)/1000</f>
        <v>0</v>
      </c>
      <c r="E7106" s="223">
        <f>E7055*'Usages industrie'!$P32*(1+'Usages industrie'!$Q32)^(E$7021-$D$7021)/1000</f>
        <v>0</v>
      </c>
      <c r="F7106" s="223">
        <f>F7055*'Usages industrie'!$P32*(1+'Usages industrie'!$Q32)^(F$7021-$D$7021)/1000</f>
        <v>0</v>
      </c>
      <c r="G7106" s="223">
        <f>G7055*'Usages industrie'!$P32*(1+'Usages industrie'!$Q32)^(G$7021-$D$7021)/1000</f>
        <v>0</v>
      </c>
      <c r="H7106" s="223">
        <f>H7055*'Usages industrie'!$P32*(1+'Usages industrie'!$Q32)^(H$7021-$D$7021)/1000</f>
        <v>0</v>
      </c>
      <c r="I7106" s="223">
        <f>I7055*'Usages industrie'!$P32*(1+'Usages industrie'!$Q32)^(I$7021-$D$7021)/1000</f>
        <v>0</v>
      </c>
      <c r="J7106" s="223">
        <f>J7055*'Usages industrie'!$P32*(1+'Usages industrie'!$Q32)^(J$7021-$D$7021)/1000</f>
        <v>0</v>
      </c>
      <c r="K7106" s="223">
        <f>K7055*'Usages industrie'!$P32*(1+'Usages industrie'!$Q32)^(K$7021-$D$7021)/1000</f>
        <v>0</v>
      </c>
      <c r="L7106" s="223">
        <f>L7055*'Usages industrie'!$P32*(1+'Usages industrie'!$Q32)^(L$7021-$D$7021)/1000</f>
        <v>0</v>
      </c>
      <c r="M7106" s="223">
        <f>M7055*'Usages industrie'!$P32*(1+'Usages industrie'!$Q32)^(M$7021-$D$7021)/1000</f>
        <v>0</v>
      </c>
      <c r="N7106" s="223">
        <f>N7055*'Usages industrie'!$P32*(1+'Usages industrie'!$Q32)^(N$7021-$D$7021)/1000</f>
        <v>0</v>
      </c>
      <c r="O7106" s="223">
        <f>O7055*'Usages industrie'!$P32*(1+'Usages industrie'!$Q32)^(O$7021-$D$7021)/1000</f>
        <v>0</v>
      </c>
      <c r="P7106" s="223">
        <f>P7055*'Usages industrie'!$P32*(1+'Usages industrie'!$Q32)^(P$7021-$D$7021)/1000</f>
        <v>0</v>
      </c>
      <c r="Q7106" s="223">
        <f>Q7055*'Usages industrie'!$P32*(1+'Usages industrie'!$Q32)^(Q$7021-$D$7021)/1000</f>
        <v>0</v>
      </c>
      <c r="R7106" s="223">
        <f>R7055*'Usages industrie'!$P32*(1+'Usages industrie'!$Q32)^(R$7021-$D$7021)/1000</f>
        <v>0</v>
      </c>
    </row>
    <row r="7107" spans="1:18" hidden="1" outlineLevel="2" x14ac:dyDescent="0.25">
      <c r="A7107" s="222" t="str">
        <f>'Usages industrie'!A33</f>
        <v>Usage industriel n°30</v>
      </c>
      <c r="B7107" s="222" t="s">
        <v>645</v>
      </c>
      <c r="C7107" s="222"/>
      <c r="D7107" s="223">
        <f>D7056*'Usages industrie'!$P33*(1+'Usages industrie'!$Q33)^(D$7021-$D$7021)/1000</f>
        <v>0</v>
      </c>
      <c r="E7107" s="223">
        <f>E7056*'Usages industrie'!$P33*(1+'Usages industrie'!$Q33)^(E$7021-$D$7021)/1000</f>
        <v>0</v>
      </c>
      <c r="F7107" s="223">
        <f>F7056*'Usages industrie'!$P33*(1+'Usages industrie'!$Q33)^(F$7021-$D$7021)/1000</f>
        <v>0</v>
      </c>
      <c r="G7107" s="223">
        <f>G7056*'Usages industrie'!$P33*(1+'Usages industrie'!$Q33)^(G$7021-$D$7021)/1000</f>
        <v>0</v>
      </c>
      <c r="H7107" s="223">
        <f>H7056*'Usages industrie'!$P33*(1+'Usages industrie'!$Q33)^(H$7021-$D$7021)/1000</f>
        <v>0</v>
      </c>
      <c r="I7107" s="223">
        <f>I7056*'Usages industrie'!$P33*(1+'Usages industrie'!$Q33)^(I$7021-$D$7021)/1000</f>
        <v>0</v>
      </c>
      <c r="J7107" s="223">
        <f>J7056*'Usages industrie'!$P33*(1+'Usages industrie'!$Q33)^(J$7021-$D$7021)/1000</f>
        <v>0</v>
      </c>
      <c r="K7107" s="223">
        <f>K7056*'Usages industrie'!$P33*(1+'Usages industrie'!$Q33)^(K$7021-$D$7021)/1000</f>
        <v>0</v>
      </c>
      <c r="L7107" s="223">
        <f>L7056*'Usages industrie'!$P33*(1+'Usages industrie'!$Q33)^(L$7021-$D$7021)/1000</f>
        <v>0</v>
      </c>
      <c r="M7107" s="223">
        <f>M7056*'Usages industrie'!$P33*(1+'Usages industrie'!$Q33)^(M$7021-$D$7021)/1000</f>
        <v>0</v>
      </c>
      <c r="N7107" s="223">
        <f>N7056*'Usages industrie'!$P33*(1+'Usages industrie'!$Q33)^(N$7021-$D$7021)/1000</f>
        <v>0</v>
      </c>
      <c r="O7107" s="223">
        <f>O7056*'Usages industrie'!$P33*(1+'Usages industrie'!$Q33)^(O$7021-$D$7021)/1000</f>
        <v>0</v>
      </c>
      <c r="P7107" s="223">
        <f>P7056*'Usages industrie'!$P33*(1+'Usages industrie'!$Q33)^(P$7021-$D$7021)/1000</f>
        <v>0</v>
      </c>
      <c r="Q7107" s="223">
        <f>Q7056*'Usages industrie'!$P33*(1+'Usages industrie'!$Q33)^(Q$7021-$D$7021)/1000</f>
        <v>0</v>
      </c>
      <c r="R7107" s="223">
        <f>R7056*'Usages industrie'!$P33*(1+'Usages industrie'!$Q33)^(R$7021-$D$7021)/1000</f>
        <v>0</v>
      </c>
    </row>
    <row r="7108" spans="1:18" hidden="1" outlineLevel="2" x14ac:dyDescent="0.25">
      <c r="A7108" s="222" t="str">
        <f>'Usages industrie'!A34</f>
        <v>Usage industriel n°31</v>
      </c>
      <c r="B7108" s="222" t="s">
        <v>645</v>
      </c>
      <c r="C7108" s="222"/>
      <c r="D7108" s="223">
        <f>D7057*'Usages industrie'!$P34*(1+'Usages industrie'!$Q34)^(D$7021-$D$7021)/1000</f>
        <v>0</v>
      </c>
      <c r="E7108" s="223">
        <f>E7057*'Usages industrie'!$P34*(1+'Usages industrie'!$Q34)^(E$7021-$D$7021)/1000</f>
        <v>0</v>
      </c>
      <c r="F7108" s="223">
        <f>F7057*'Usages industrie'!$P34*(1+'Usages industrie'!$Q34)^(F$7021-$D$7021)/1000</f>
        <v>0</v>
      </c>
      <c r="G7108" s="223">
        <f>G7057*'Usages industrie'!$P34*(1+'Usages industrie'!$Q34)^(G$7021-$D$7021)/1000</f>
        <v>0</v>
      </c>
      <c r="H7108" s="223">
        <f>H7057*'Usages industrie'!$P34*(1+'Usages industrie'!$Q34)^(H$7021-$D$7021)/1000</f>
        <v>0</v>
      </c>
      <c r="I7108" s="223">
        <f>I7057*'Usages industrie'!$P34*(1+'Usages industrie'!$Q34)^(I$7021-$D$7021)/1000</f>
        <v>0</v>
      </c>
      <c r="J7108" s="223">
        <f>J7057*'Usages industrie'!$P34*(1+'Usages industrie'!$Q34)^(J$7021-$D$7021)/1000</f>
        <v>0</v>
      </c>
      <c r="K7108" s="223">
        <f>K7057*'Usages industrie'!$P34*(1+'Usages industrie'!$Q34)^(K$7021-$D$7021)/1000</f>
        <v>0</v>
      </c>
      <c r="L7108" s="223">
        <f>L7057*'Usages industrie'!$P34*(1+'Usages industrie'!$Q34)^(L$7021-$D$7021)/1000</f>
        <v>0</v>
      </c>
      <c r="M7108" s="223">
        <f>M7057*'Usages industrie'!$P34*(1+'Usages industrie'!$Q34)^(M$7021-$D$7021)/1000</f>
        <v>0</v>
      </c>
      <c r="N7108" s="223">
        <f>N7057*'Usages industrie'!$P34*(1+'Usages industrie'!$Q34)^(N$7021-$D$7021)/1000</f>
        <v>0</v>
      </c>
      <c r="O7108" s="223">
        <f>O7057*'Usages industrie'!$P34*(1+'Usages industrie'!$Q34)^(O$7021-$D$7021)/1000</f>
        <v>0</v>
      </c>
      <c r="P7108" s="223">
        <f>P7057*'Usages industrie'!$P34*(1+'Usages industrie'!$Q34)^(P$7021-$D$7021)/1000</f>
        <v>0</v>
      </c>
      <c r="Q7108" s="223">
        <f>Q7057*'Usages industrie'!$P34*(1+'Usages industrie'!$Q34)^(Q$7021-$D$7021)/1000</f>
        <v>0</v>
      </c>
      <c r="R7108" s="223">
        <f>R7057*'Usages industrie'!$P34*(1+'Usages industrie'!$Q34)^(R$7021-$D$7021)/1000</f>
        <v>0</v>
      </c>
    </row>
    <row r="7109" spans="1:18" hidden="1" outlineLevel="2" x14ac:dyDescent="0.25">
      <c r="A7109" s="222" t="str">
        <f>'Usages industrie'!A35</f>
        <v>Usage industriel n°32</v>
      </c>
      <c r="B7109" s="222" t="s">
        <v>645</v>
      </c>
      <c r="C7109" s="222"/>
      <c r="D7109" s="223">
        <f>D7058*'Usages industrie'!$P35*(1+'Usages industrie'!$Q35)^(D$7021-$D$7021)/1000</f>
        <v>0</v>
      </c>
      <c r="E7109" s="223">
        <f>E7058*'Usages industrie'!$P35*(1+'Usages industrie'!$Q35)^(E$7021-$D$7021)/1000</f>
        <v>0</v>
      </c>
      <c r="F7109" s="223">
        <f>F7058*'Usages industrie'!$P35*(1+'Usages industrie'!$Q35)^(F$7021-$D$7021)/1000</f>
        <v>0</v>
      </c>
      <c r="G7109" s="223">
        <f>G7058*'Usages industrie'!$P35*(1+'Usages industrie'!$Q35)^(G$7021-$D$7021)/1000</f>
        <v>0</v>
      </c>
      <c r="H7109" s="223">
        <f>H7058*'Usages industrie'!$P35*(1+'Usages industrie'!$Q35)^(H$7021-$D$7021)/1000</f>
        <v>0</v>
      </c>
      <c r="I7109" s="223">
        <f>I7058*'Usages industrie'!$P35*(1+'Usages industrie'!$Q35)^(I$7021-$D$7021)/1000</f>
        <v>0</v>
      </c>
      <c r="J7109" s="223">
        <f>J7058*'Usages industrie'!$P35*(1+'Usages industrie'!$Q35)^(J$7021-$D$7021)/1000</f>
        <v>0</v>
      </c>
      <c r="K7109" s="223">
        <f>K7058*'Usages industrie'!$P35*(1+'Usages industrie'!$Q35)^(K$7021-$D$7021)/1000</f>
        <v>0</v>
      </c>
      <c r="L7109" s="223">
        <f>L7058*'Usages industrie'!$P35*(1+'Usages industrie'!$Q35)^(L$7021-$D$7021)/1000</f>
        <v>0</v>
      </c>
      <c r="M7109" s="223">
        <f>M7058*'Usages industrie'!$P35*(1+'Usages industrie'!$Q35)^(M$7021-$D$7021)/1000</f>
        <v>0</v>
      </c>
      <c r="N7109" s="223">
        <f>N7058*'Usages industrie'!$P35*(1+'Usages industrie'!$Q35)^(N$7021-$D$7021)/1000</f>
        <v>0</v>
      </c>
      <c r="O7109" s="223">
        <f>O7058*'Usages industrie'!$P35*(1+'Usages industrie'!$Q35)^(O$7021-$D$7021)/1000</f>
        <v>0</v>
      </c>
      <c r="P7109" s="223">
        <f>P7058*'Usages industrie'!$P35*(1+'Usages industrie'!$Q35)^(P$7021-$D$7021)/1000</f>
        <v>0</v>
      </c>
      <c r="Q7109" s="223">
        <f>Q7058*'Usages industrie'!$P35*(1+'Usages industrie'!$Q35)^(Q$7021-$D$7021)/1000</f>
        <v>0</v>
      </c>
      <c r="R7109" s="223">
        <f>R7058*'Usages industrie'!$P35*(1+'Usages industrie'!$Q35)^(R$7021-$D$7021)/1000</f>
        <v>0</v>
      </c>
    </row>
    <row r="7110" spans="1:18" hidden="1" outlineLevel="2" x14ac:dyDescent="0.25">
      <c r="A7110" s="222" t="str">
        <f>'Usages industrie'!A36</f>
        <v>Usage industriel n°33</v>
      </c>
      <c r="B7110" s="222" t="s">
        <v>645</v>
      </c>
      <c r="C7110" s="222"/>
      <c r="D7110" s="223">
        <f>D7059*'Usages industrie'!$P36*(1+'Usages industrie'!$Q36)^(D$7021-$D$7021)/1000</f>
        <v>0</v>
      </c>
      <c r="E7110" s="223">
        <f>E7059*'Usages industrie'!$P36*(1+'Usages industrie'!$Q36)^(E$7021-$D$7021)/1000</f>
        <v>0</v>
      </c>
      <c r="F7110" s="223">
        <f>F7059*'Usages industrie'!$P36*(1+'Usages industrie'!$Q36)^(F$7021-$D$7021)/1000</f>
        <v>0</v>
      </c>
      <c r="G7110" s="223">
        <f>G7059*'Usages industrie'!$P36*(1+'Usages industrie'!$Q36)^(G$7021-$D$7021)/1000</f>
        <v>0</v>
      </c>
      <c r="H7110" s="223">
        <f>H7059*'Usages industrie'!$P36*(1+'Usages industrie'!$Q36)^(H$7021-$D$7021)/1000</f>
        <v>0</v>
      </c>
      <c r="I7110" s="223">
        <f>I7059*'Usages industrie'!$P36*(1+'Usages industrie'!$Q36)^(I$7021-$D$7021)/1000</f>
        <v>0</v>
      </c>
      <c r="J7110" s="223">
        <f>J7059*'Usages industrie'!$P36*(1+'Usages industrie'!$Q36)^(J$7021-$D$7021)/1000</f>
        <v>0</v>
      </c>
      <c r="K7110" s="223">
        <f>K7059*'Usages industrie'!$P36*(1+'Usages industrie'!$Q36)^(K$7021-$D$7021)/1000</f>
        <v>0</v>
      </c>
      <c r="L7110" s="223">
        <f>L7059*'Usages industrie'!$P36*(1+'Usages industrie'!$Q36)^(L$7021-$D$7021)/1000</f>
        <v>0</v>
      </c>
      <c r="M7110" s="223">
        <f>M7059*'Usages industrie'!$P36*(1+'Usages industrie'!$Q36)^(M$7021-$D$7021)/1000</f>
        <v>0</v>
      </c>
      <c r="N7110" s="223">
        <f>N7059*'Usages industrie'!$P36*(1+'Usages industrie'!$Q36)^(N$7021-$D$7021)/1000</f>
        <v>0</v>
      </c>
      <c r="O7110" s="223">
        <f>O7059*'Usages industrie'!$P36*(1+'Usages industrie'!$Q36)^(O$7021-$D$7021)/1000</f>
        <v>0</v>
      </c>
      <c r="P7110" s="223">
        <f>P7059*'Usages industrie'!$P36*(1+'Usages industrie'!$Q36)^(P$7021-$D$7021)/1000</f>
        <v>0</v>
      </c>
      <c r="Q7110" s="223">
        <f>Q7059*'Usages industrie'!$P36*(1+'Usages industrie'!$Q36)^(Q$7021-$D$7021)/1000</f>
        <v>0</v>
      </c>
      <c r="R7110" s="223">
        <f>R7059*'Usages industrie'!$P36*(1+'Usages industrie'!$Q36)^(R$7021-$D$7021)/1000</f>
        <v>0</v>
      </c>
    </row>
    <row r="7111" spans="1:18" hidden="1" outlineLevel="2" x14ac:dyDescent="0.25">
      <c r="A7111" s="222" t="str">
        <f>'Usages industrie'!A37</f>
        <v>Usage industriel n°34</v>
      </c>
      <c r="B7111" s="222" t="s">
        <v>645</v>
      </c>
      <c r="C7111" s="222"/>
      <c r="D7111" s="223">
        <f>D7060*'Usages industrie'!$P37*(1+'Usages industrie'!$Q37)^(D$7021-$D$7021)/1000</f>
        <v>0</v>
      </c>
      <c r="E7111" s="223">
        <f>E7060*'Usages industrie'!$P37*(1+'Usages industrie'!$Q37)^(E$7021-$D$7021)/1000</f>
        <v>0</v>
      </c>
      <c r="F7111" s="223">
        <f>F7060*'Usages industrie'!$P37*(1+'Usages industrie'!$Q37)^(F$7021-$D$7021)/1000</f>
        <v>0</v>
      </c>
      <c r="G7111" s="223">
        <f>G7060*'Usages industrie'!$P37*(1+'Usages industrie'!$Q37)^(G$7021-$D$7021)/1000</f>
        <v>0</v>
      </c>
      <c r="H7111" s="223">
        <f>H7060*'Usages industrie'!$P37*(1+'Usages industrie'!$Q37)^(H$7021-$D$7021)/1000</f>
        <v>0</v>
      </c>
      <c r="I7111" s="223">
        <f>I7060*'Usages industrie'!$P37*(1+'Usages industrie'!$Q37)^(I$7021-$D$7021)/1000</f>
        <v>0</v>
      </c>
      <c r="J7111" s="223">
        <f>J7060*'Usages industrie'!$P37*(1+'Usages industrie'!$Q37)^(J$7021-$D$7021)/1000</f>
        <v>0</v>
      </c>
      <c r="K7111" s="223">
        <f>K7060*'Usages industrie'!$P37*(1+'Usages industrie'!$Q37)^(K$7021-$D$7021)/1000</f>
        <v>0</v>
      </c>
      <c r="L7111" s="223">
        <f>L7060*'Usages industrie'!$P37*(1+'Usages industrie'!$Q37)^(L$7021-$D$7021)/1000</f>
        <v>0</v>
      </c>
      <c r="M7111" s="223">
        <f>M7060*'Usages industrie'!$P37*(1+'Usages industrie'!$Q37)^(M$7021-$D$7021)/1000</f>
        <v>0</v>
      </c>
      <c r="N7111" s="223">
        <f>N7060*'Usages industrie'!$P37*(1+'Usages industrie'!$Q37)^(N$7021-$D$7021)/1000</f>
        <v>0</v>
      </c>
      <c r="O7111" s="223">
        <f>O7060*'Usages industrie'!$P37*(1+'Usages industrie'!$Q37)^(O$7021-$D$7021)/1000</f>
        <v>0</v>
      </c>
      <c r="P7111" s="223">
        <f>P7060*'Usages industrie'!$P37*(1+'Usages industrie'!$Q37)^(P$7021-$D$7021)/1000</f>
        <v>0</v>
      </c>
      <c r="Q7111" s="223">
        <f>Q7060*'Usages industrie'!$P37*(1+'Usages industrie'!$Q37)^(Q$7021-$D$7021)/1000</f>
        <v>0</v>
      </c>
      <c r="R7111" s="223">
        <f>R7060*'Usages industrie'!$P37*(1+'Usages industrie'!$Q37)^(R$7021-$D$7021)/1000</f>
        <v>0</v>
      </c>
    </row>
    <row r="7112" spans="1:18" hidden="1" outlineLevel="2" x14ac:dyDescent="0.25">
      <c r="A7112" s="222" t="str">
        <f>'Usages industrie'!A38</f>
        <v>Usage industriel n°35</v>
      </c>
      <c r="B7112" s="222" t="s">
        <v>645</v>
      </c>
      <c r="C7112" s="222"/>
      <c r="D7112" s="223">
        <f>D7061*'Usages industrie'!$P38*(1+'Usages industrie'!$Q38)^(D$7021-$D$7021)/1000</f>
        <v>0</v>
      </c>
      <c r="E7112" s="223">
        <f>E7061*'Usages industrie'!$P38*(1+'Usages industrie'!$Q38)^(E$7021-$D$7021)/1000</f>
        <v>0</v>
      </c>
      <c r="F7112" s="223">
        <f>F7061*'Usages industrie'!$P38*(1+'Usages industrie'!$Q38)^(F$7021-$D$7021)/1000</f>
        <v>0</v>
      </c>
      <c r="G7112" s="223">
        <f>G7061*'Usages industrie'!$P38*(1+'Usages industrie'!$Q38)^(G$7021-$D$7021)/1000</f>
        <v>0</v>
      </c>
      <c r="H7112" s="223">
        <f>H7061*'Usages industrie'!$P38*(1+'Usages industrie'!$Q38)^(H$7021-$D$7021)/1000</f>
        <v>0</v>
      </c>
      <c r="I7112" s="223">
        <f>I7061*'Usages industrie'!$P38*(1+'Usages industrie'!$Q38)^(I$7021-$D$7021)/1000</f>
        <v>0</v>
      </c>
      <c r="J7112" s="223">
        <f>J7061*'Usages industrie'!$P38*(1+'Usages industrie'!$Q38)^(J$7021-$D$7021)/1000</f>
        <v>0</v>
      </c>
      <c r="K7112" s="223">
        <f>K7061*'Usages industrie'!$P38*(1+'Usages industrie'!$Q38)^(K$7021-$D$7021)/1000</f>
        <v>0</v>
      </c>
      <c r="L7112" s="223">
        <f>L7061*'Usages industrie'!$P38*(1+'Usages industrie'!$Q38)^(L$7021-$D$7021)/1000</f>
        <v>0</v>
      </c>
      <c r="M7112" s="223">
        <f>M7061*'Usages industrie'!$P38*(1+'Usages industrie'!$Q38)^(M$7021-$D$7021)/1000</f>
        <v>0</v>
      </c>
      <c r="N7112" s="223">
        <f>N7061*'Usages industrie'!$P38*(1+'Usages industrie'!$Q38)^(N$7021-$D$7021)/1000</f>
        <v>0</v>
      </c>
      <c r="O7112" s="223">
        <f>O7061*'Usages industrie'!$P38*(1+'Usages industrie'!$Q38)^(O$7021-$D$7021)/1000</f>
        <v>0</v>
      </c>
      <c r="P7112" s="223">
        <f>P7061*'Usages industrie'!$P38*(1+'Usages industrie'!$Q38)^(P$7021-$D$7021)/1000</f>
        <v>0</v>
      </c>
      <c r="Q7112" s="223">
        <f>Q7061*'Usages industrie'!$P38*(1+'Usages industrie'!$Q38)^(Q$7021-$D$7021)/1000</f>
        <v>0</v>
      </c>
      <c r="R7112" s="223">
        <f>R7061*'Usages industrie'!$P38*(1+'Usages industrie'!$Q38)^(R$7021-$D$7021)/1000</f>
        <v>0</v>
      </c>
    </row>
    <row r="7113" spans="1:18" hidden="1" outlineLevel="2" x14ac:dyDescent="0.25">
      <c r="A7113" s="222" t="str">
        <f>'Usages industrie'!A39</f>
        <v>Usage industriel n°36</v>
      </c>
      <c r="B7113" s="222" t="s">
        <v>645</v>
      </c>
      <c r="C7113" s="222"/>
      <c r="D7113" s="223">
        <f>D7062*'Usages industrie'!$P39*(1+'Usages industrie'!$Q39)^(D$7021-$D$7021)/1000</f>
        <v>0</v>
      </c>
      <c r="E7113" s="223">
        <f>E7062*'Usages industrie'!$P39*(1+'Usages industrie'!$Q39)^(E$7021-$D$7021)/1000</f>
        <v>0</v>
      </c>
      <c r="F7113" s="223">
        <f>F7062*'Usages industrie'!$P39*(1+'Usages industrie'!$Q39)^(F$7021-$D$7021)/1000</f>
        <v>0</v>
      </c>
      <c r="G7113" s="223">
        <f>G7062*'Usages industrie'!$P39*(1+'Usages industrie'!$Q39)^(G$7021-$D$7021)/1000</f>
        <v>0</v>
      </c>
      <c r="H7113" s="223">
        <f>H7062*'Usages industrie'!$P39*(1+'Usages industrie'!$Q39)^(H$7021-$D$7021)/1000</f>
        <v>0</v>
      </c>
      <c r="I7113" s="223">
        <f>I7062*'Usages industrie'!$P39*(1+'Usages industrie'!$Q39)^(I$7021-$D$7021)/1000</f>
        <v>0</v>
      </c>
      <c r="J7113" s="223">
        <f>J7062*'Usages industrie'!$P39*(1+'Usages industrie'!$Q39)^(J$7021-$D$7021)/1000</f>
        <v>0</v>
      </c>
      <c r="K7113" s="223">
        <f>K7062*'Usages industrie'!$P39*(1+'Usages industrie'!$Q39)^(K$7021-$D$7021)/1000</f>
        <v>0</v>
      </c>
      <c r="L7113" s="223">
        <f>L7062*'Usages industrie'!$P39*(1+'Usages industrie'!$Q39)^(L$7021-$D$7021)/1000</f>
        <v>0</v>
      </c>
      <c r="M7113" s="223">
        <f>M7062*'Usages industrie'!$P39*(1+'Usages industrie'!$Q39)^(M$7021-$D$7021)/1000</f>
        <v>0</v>
      </c>
      <c r="N7113" s="223">
        <f>N7062*'Usages industrie'!$P39*(1+'Usages industrie'!$Q39)^(N$7021-$D$7021)/1000</f>
        <v>0</v>
      </c>
      <c r="O7113" s="223">
        <f>O7062*'Usages industrie'!$P39*(1+'Usages industrie'!$Q39)^(O$7021-$D$7021)/1000</f>
        <v>0</v>
      </c>
      <c r="P7113" s="223">
        <f>P7062*'Usages industrie'!$P39*(1+'Usages industrie'!$Q39)^(P$7021-$D$7021)/1000</f>
        <v>0</v>
      </c>
      <c r="Q7113" s="223">
        <f>Q7062*'Usages industrie'!$P39*(1+'Usages industrie'!$Q39)^(Q$7021-$D$7021)/1000</f>
        <v>0</v>
      </c>
      <c r="R7113" s="223">
        <f>R7062*'Usages industrie'!$P39*(1+'Usages industrie'!$Q39)^(R$7021-$D$7021)/1000</f>
        <v>0</v>
      </c>
    </row>
    <row r="7114" spans="1:18" hidden="1" outlineLevel="2" x14ac:dyDescent="0.25">
      <c r="A7114" s="222" t="str">
        <f>'Usages industrie'!A40</f>
        <v>Usage industriel n°37</v>
      </c>
      <c r="B7114" s="222" t="s">
        <v>645</v>
      </c>
      <c r="C7114" s="222"/>
      <c r="D7114" s="223">
        <f>D7063*'Usages industrie'!$P40*(1+'Usages industrie'!$Q40)^(D$7021-$D$7021)/1000</f>
        <v>0</v>
      </c>
      <c r="E7114" s="223">
        <f>E7063*'Usages industrie'!$P40*(1+'Usages industrie'!$Q40)^(E$7021-$D$7021)/1000</f>
        <v>0</v>
      </c>
      <c r="F7114" s="223">
        <f>F7063*'Usages industrie'!$P40*(1+'Usages industrie'!$Q40)^(F$7021-$D$7021)/1000</f>
        <v>0</v>
      </c>
      <c r="G7114" s="223">
        <f>G7063*'Usages industrie'!$P40*(1+'Usages industrie'!$Q40)^(G$7021-$D$7021)/1000</f>
        <v>0</v>
      </c>
      <c r="H7114" s="223">
        <f>H7063*'Usages industrie'!$P40*(1+'Usages industrie'!$Q40)^(H$7021-$D$7021)/1000</f>
        <v>0</v>
      </c>
      <c r="I7114" s="223">
        <f>I7063*'Usages industrie'!$P40*(1+'Usages industrie'!$Q40)^(I$7021-$D$7021)/1000</f>
        <v>0</v>
      </c>
      <c r="J7114" s="223">
        <f>J7063*'Usages industrie'!$P40*(1+'Usages industrie'!$Q40)^(J$7021-$D$7021)/1000</f>
        <v>0</v>
      </c>
      <c r="K7114" s="223">
        <f>K7063*'Usages industrie'!$P40*(1+'Usages industrie'!$Q40)^(K$7021-$D$7021)/1000</f>
        <v>0</v>
      </c>
      <c r="L7114" s="223">
        <f>L7063*'Usages industrie'!$P40*(1+'Usages industrie'!$Q40)^(L$7021-$D$7021)/1000</f>
        <v>0</v>
      </c>
      <c r="M7114" s="223">
        <f>M7063*'Usages industrie'!$P40*(1+'Usages industrie'!$Q40)^(M$7021-$D$7021)/1000</f>
        <v>0</v>
      </c>
      <c r="N7114" s="223">
        <f>N7063*'Usages industrie'!$P40*(1+'Usages industrie'!$Q40)^(N$7021-$D$7021)/1000</f>
        <v>0</v>
      </c>
      <c r="O7114" s="223">
        <f>O7063*'Usages industrie'!$P40*(1+'Usages industrie'!$Q40)^(O$7021-$D$7021)/1000</f>
        <v>0</v>
      </c>
      <c r="P7114" s="223">
        <f>P7063*'Usages industrie'!$P40*(1+'Usages industrie'!$Q40)^(P$7021-$D$7021)/1000</f>
        <v>0</v>
      </c>
      <c r="Q7114" s="223">
        <f>Q7063*'Usages industrie'!$P40*(1+'Usages industrie'!$Q40)^(Q$7021-$D$7021)/1000</f>
        <v>0</v>
      </c>
      <c r="R7114" s="223">
        <f>R7063*'Usages industrie'!$P40*(1+'Usages industrie'!$Q40)^(R$7021-$D$7021)/1000</f>
        <v>0</v>
      </c>
    </row>
    <row r="7115" spans="1:18" hidden="1" outlineLevel="2" x14ac:dyDescent="0.25">
      <c r="A7115" s="222" t="str">
        <f>'Usages industrie'!A41</f>
        <v>Usage industriel n°38</v>
      </c>
      <c r="B7115" s="222" t="s">
        <v>645</v>
      </c>
      <c r="C7115" s="222"/>
      <c r="D7115" s="223">
        <f>D7064*'Usages industrie'!$P41*(1+'Usages industrie'!$Q41)^(D$7021-$D$7021)/1000</f>
        <v>0</v>
      </c>
      <c r="E7115" s="223">
        <f>E7064*'Usages industrie'!$P41*(1+'Usages industrie'!$Q41)^(E$7021-$D$7021)/1000</f>
        <v>0</v>
      </c>
      <c r="F7115" s="223">
        <f>F7064*'Usages industrie'!$P41*(1+'Usages industrie'!$Q41)^(F$7021-$D$7021)/1000</f>
        <v>0</v>
      </c>
      <c r="G7115" s="223">
        <f>G7064*'Usages industrie'!$P41*(1+'Usages industrie'!$Q41)^(G$7021-$D$7021)/1000</f>
        <v>0</v>
      </c>
      <c r="H7115" s="223">
        <f>H7064*'Usages industrie'!$P41*(1+'Usages industrie'!$Q41)^(H$7021-$D$7021)/1000</f>
        <v>0</v>
      </c>
      <c r="I7115" s="223">
        <f>I7064*'Usages industrie'!$P41*(1+'Usages industrie'!$Q41)^(I$7021-$D$7021)/1000</f>
        <v>0</v>
      </c>
      <c r="J7115" s="223">
        <f>J7064*'Usages industrie'!$P41*(1+'Usages industrie'!$Q41)^(J$7021-$D$7021)/1000</f>
        <v>0</v>
      </c>
      <c r="K7115" s="223">
        <f>K7064*'Usages industrie'!$P41*(1+'Usages industrie'!$Q41)^(K$7021-$D$7021)/1000</f>
        <v>0</v>
      </c>
      <c r="L7115" s="223">
        <f>L7064*'Usages industrie'!$P41*(1+'Usages industrie'!$Q41)^(L$7021-$D$7021)/1000</f>
        <v>0</v>
      </c>
      <c r="M7115" s="223">
        <f>M7064*'Usages industrie'!$P41*(1+'Usages industrie'!$Q41)^(M$7021-$D$7021)/1000</f>
        <v>0</v>
      </c>
      <c r="N7115" s="223">
        <f>N7064*'Usages industrie'!$P41*(1+'Usages industrie'!$Q41)^(N$7021-$D$7021)/1000</f>
        <v>0</v>
      </c>
      <c r="O7115" s="223">
        <f>O7064*'Usages industrie'!$P41*(1+'Usages industrie'!$Q41)^(O$7021-$D$7021)/1000</f>
        <v>0</v>
      </c>
      <c r="P7115" s="223">
        <f>P7064*'Usages industrie'!$P41*(1+'Usages industrie'!$Q41)^(P$7021-$D$7021)/1000</f>
        <v>0</v>
      </c>
      <c r="Q7115" s="223">
        <f>Q7064*'Usages industrie'!$P41*(1+'Usages industrie'!$Q41)^(Q$7021-$D$7021)/1000</f>
        <v>0</v>
      </c>
      <c r="R7115" s="223">
        <f>R7064*'Usages industrie'!$P41*(1+'Usages industrie'!$Q41)^(R$7021-$D$7021)/1000</f>
        <v>0</v>
      </c>
    </row>
    <row r="7116" spans="1:18" hidden="1" outlineLevel="2" x14ac:dyDescent="0.25">
      <c r="A7116" s="222" t="str">
        <f>'Usages industrie'!A42</f>
        <v>Usage industriel n°39</v>
      </c>
      <c r="B7116" s="222" t="s">
        <v>645</v>
      </c>
      <c r="C7116" s="222"/>
      <c r="D7116" s="223">
        <f>D7065*'Usages industrie'!$P42*(1+'Usages industrie'!$Q42)^(D$7021-$D$7021)/1000</f>
        <v>0</v>
      </c>
      <c r="E7116" s="223">
        <f>E7065*'Usages industrie'!$P42*(1+'Usages industrie'!$Q42)^(E$7021-$D$7021)/1000</f>
        <v>0</v>
      </c>
      <c r="F7116" s="223">
        <f>F7065*'Usages industrie'!$P42*(1+'Usages industrie'!$Q42)^(F$7021-$D$7021)/1000</f>
        <v>0</v>
      </c>
      <c r="G7116" s="223">
        <f>G7065*'Usages industrie'!$P42*(1+'Usages industrie'!$Q42)^(G$7021-$D$7021)/1000</f>
        <v>0</v>
      </c>
      <c r="H7116" s="223">
        <f>H7065*'Usages industrie'!$P42*(1+'Usages industrie'!$Q42)^(H$7021-$D$7021)/1000</f>
        <v>0</v>
      </c>
      <c r="I7116" s="223">
        <f>I7065*'Usages industrie'!$P42*(1+'Usages industrie'!$Q42)^(I$7021-$D$7021)/1000</f>
        <v>0</v>
      </c>
      <c r="J7116" s="223">
        <f>J7065*'Usages industrie'!$P42*(1+'Usages industrie'!$Q42)^(J$7021-$D$7021)/1000</f>
        <v>0</v>
      </c>
      <c r="K7116" s="223">
        <f>K7065*'Usages industrie'!$P42*(1+'Usages industrie'!$Q42)^(K$7021-$D$7021)/1000</f>
        <v>0</v>
      </c>
      <c r="L7116" s="223">
        <f>L7065*'Usages industrie'!$P42*(1+'Usages industrie'!$Q42)^(L$7021-$D$7021)/1000</f>
        <v>0</v>
      </c>
      <c r="M7116" s="223">
        <f>M7065*'Usages industrie'!$P42*(1+'Usages industrie'!$Q42)^(M$7021-$D$7021)/1000</f>
        <v>0</v>
      </c>
      <c r="N7116" s="223">
        <f>N7065*'Usages industrie'!$P42*(1+'Usages industrie'!$Q42)^(N$7021-$D$7021)/1000</f>
        <v>0</v>
      </c>
      <c r="O7116" s="223">
        <f>O7065*'Usages industrie'!$P42*(1+'Usages industrie'!$Q42)^(O$7021-$D$7021)/1000</f>
        <v>0</v>
      </c>
      <c r="P7116" s="223">
        <f>P7065*'Usages industrie'!$P42*(1+'Usages industrie'!$Q42)^(P$7021-$D$7021)/1000</f>
        <v>0</v>
      </c>
      <c r="Q7116" s="223">
        <f>Q7065*'Usages industrie'!$P42*(1+'Usages industrie'!$Q42)^(Q$7021-$D$7021)/1000</f>
        <v>0</v>
      </c>
      <c r="R7116" s="223">
        <f>R7065*'Usages industrie'!$P42*(1+'Usages industrie'!$Q42)^(R$7021-$D$7021)/1000</f>
        <v>0</v>
      </c>
    </row>
    <row r="7117" spans="1:18" hidden="1" outlineLevel="2" x14ac:dyDescent="0.25">
      <c r="A7117" s="222" t="str">
        <f>'Usages industrie'!A43</f>
        <v>Usage industriel n°40</v>
      </c>
      <c r="B7117" s="222" t="s">
        <v>645</v>
      </c>
      <c r="C7117" s="222"/>
      <c r="D7117" s="223">
        <f>D7066*'Usages industrie'!$P43*(1+'Usages industrie'!$Q43)^(D$7021-$D$7021)/1000</f>
        <v>0</v>
      </c>
      <c r="E7117" s="223">
        <f>E7066*'Usages industrie'!$P43*(1+'Usages industrie'!$Q43)^(E$7021-$D$7021)/1000</f>
        <v>0</v>
      </c>
      <c r="F7117" s="223">
        <f>F7066*'Usages industrie'!$P43*(1+'Usages industrie'!$Q43)^(F$7021-$D$7021)/1000</f>
        <v>0</v>
      </c>
      <c r="G7117" s="223">
        <f>G7066*'Usages industrie'!$P43*(1+'Usages industrie'!$Q43)^(G$7021-$D$7021)/1000</f>
        <v>0</v>
      </c>
      <c r="H7117" s="223">
        <f>H7066*'Usages industrie'!$P43*(1+'Usages industrie'!$Q43)^(H$7021-$D$7021)/1000</f>
        <v>0</v>
      </c>
      <c r="I7117" s="223">
        <f>I7066*'Usages industrie'!$P43*(1+'Usages industrie'!$Q43)^(I$7021-$D$7021)/1000</f>
        <v>0</v>
      </c>
      <c r="J7117" s="223">
        <f>J7066*'Usages industrie'!$P43*(1+'Usages industrie'!$Q43)^(J$7021-$D$7021)/1000</f>
        <v>0</v>
      </c>
      <c r="K7117" s="223">
        <f>K7066*'Usages industrie'!$P43*(1+'Usages industrie'!$Q43)^(K$7021-$D$7021)/1000</f>
        <v>0</v>
      </c>
      <c r="L7117" s="223">
        <f>L7066*'Usages industrie'!$P43*(1+'Usages industrie'!$Q43)^(L$7021-$D$7021)/1000</f>
        <v>0</v>
      </c>
      <c r="M7117" s="223">
        <f>M7066*'Usages industrie'!$P43*(1+'Usages industrie'!$Q43)^(M$7021-$D$7021)/1000</f>
        <v>0</v>
      </c>
      <c r="N7117" s="223">
        <f>N7066*'Usages industrie'!$P43*(1+'Usages industrie'!$Q43)^(N$7021-$D$7021)/1000</f>
        <v>0</v>
      </c>
      <c r="O7117" s="223">
        <f>O7066*'Usages industrie'!$P43*(1+'Usages industrie'!$Q43)^(O$7021-$D$7021)/1000</f>
        <v>0</v>
      </c>
      <c r="P7117" s="223">
        <f>P7066*'Usages industrie'!$P43*(1+'Usages industrie'!$Q43)^(P$7021-$D$7021)/1000</f>
        <v>0</v>
      </c>
      <c r="Q7117" s="223">
        <f>Q7066*'Usages industrie'!$P43*(1+'Usages industrie'!$Q43)^(Q$7021-$D$7021)/1000</f>
        <v>0</v>
      </c>
      <c r="R7117" s="223">
        <f>R7066*'Usages industrie'!$P43*(1+'Usages industrie'!$Q43)^(R$7021-$D$7021)/1000</f>
        <v>0</v>
      </c>
    </row>
    <row r="7118" spans="1:18" hidden="1" outlineLevel="2" x14ac:dyDescent="0.25">
      <c r="A7118" s="222" t="str">
        <f>'Usages industrie'!A44</f>
        <v>Usage industriel n°41</v>
      </c>
      <c r="B7118" s="222" t="s">
        <v>645</v>
      </c>
      <c r="C7118" s="222"/>
      <c r="D7118" s="223">
        <f>D7067*'Usages industrie'!$P44*(1+'Usages industrie'!$Q44)^(D$7021-$D$7021)/1000</f>
        <v>0</v>
      </c>
      <c r="E7118" s="223">
        <f>E7067*'Usages industrie'!$P44*(1+'Usages industrie'!$Q44)^(E$7021-$D$7021)/1000</f>
        <v>0</v>
      </c>
      <c r="F7118" s="223">
        <f>F7067*'Usages industrie'!$P44*(1+'Usages industrie'!$Q44)^(F$7021-$D$7021)/1000</f>
        <v>0</v>
      </c>
      <c r="G7118" s="223">
        <f>G7067*'Usages industrie'!$P44*(1+'Usages industrie'!$Q44)^(G$7021-$D$7021)/1000</f>
        <v>0</v>
      </c>
      <c r="H7118" s="223">
        <f>H7067*'Usages industrie'!$P44*(1+'Usages industrie'!$Q44)^(H$7021-$D$7021)/1000</f>
        <v>0</v>
      </c>
      <c r="I7118" s="223">
        <f>I7067*'Usages industrie'!$P44*(1+'Usages industrie'!$Q44)^(I$7021-$D$7021)/1000</f>
        <v>0</v>
      </c>
      <c r="J7118" s="223">
        <f>J7067*'Usages industrie'!$P44*(1+'Usages industrie'!$Q44)^(J$7021-$D$7021)/1000</f>
        <v>0</v>
      </c>
      <c r="K7118" s="223">
        <f>K7067*'Usages industrie'!$P44*(1+'Usages industrie'!$Q44)^(K$7021-$D$7021)/1000</f>
        <v>0</v>
      </c>
      <c r="L7118" s="223">
        <f>L7067*'Usages industrie'!$P44*(1+'Usages industrie'!$Q44)^(L$7021-$D$7021)/1000</f>
        <v>0</v>
      </c>
      <c r="M7118" s="223">
        <f>M7067*'Usages industrie'!$P44*(1+'Usages industrie'!$Q44)^(M$7021-$D$7021)/1000</f>
        <v>0</v>
      </c>
      <c r="N7118" s="223">
        <f>N7067*'Usages industrie'!$P44*(1+'Usages industrie'!$Q44)^(N$7021-$D$7021)/1000</f>
        <v>0</v>
      </c>
      <c r="O7118" s="223">
        <f>O7067*'Usages industrie'!$P44*(1+'Usages industrie'!$Q44)^(O$7021-$D$7021)/1000</f>
        <v>0</v>
      </c>
      <c r="P7118" s="223">
        <f>P7067*'Usages industrie'!$P44*(1+'Usages industrie'!$Q44)^(P$7021-$D$7021)/1000</f>
        <v>0</v>
      </c>
      <c r="Q7118" s="223">
        <f>Q7067*'Usages industrie'!$P44*(1+'Usages industrie'!$Q44)^(Q$7021-$D$7021)/1000</f>
        <v>0</v>
      </c>
      <c r="R7118" s="223">
        <f>R7067*'Usages industrie'!$P44*(1+'Usages industrie'!$Q44)^(R$7021-$D$7021)/1000</f>
        <v>0</v>
      </c>
    </row>
    <row r="7119" spans="1:18" hidden="1" outlineLevel="2" x14ac:dyDescent="0.25">
      <c r="A7119" s="222" t="str">
        <f>'Usages industrie'!A45</f>
        <v>Usage industriel n°42</v>
      </c>
      <c r="B7119" s="222" t="s">
        <v>645</v>
      </c>
      <c r="C7119" s="222"/>
      <c r="D7119" s="223">
        <f>D7068*'Usages industrie'!$P45*(1+'Usages industrie'!$Q45)^(D$7021-$D$7021)/1000</f>
        <v>0</v>
      </c>
      <c r="E7119" s="223">
        <f>E7068*'Usages industrie'!$P45*(1+'Usages industrie'!$Q45)^(E$7021-$D$7021)/1000</f>
        <v>0</v>
      </c>
      <c r="F7119" s="223">
        <f>F7068*'Usages industrie'!$P45*(1+'Usages industrie'!$Q45)^(F$7021-$D$7021)/1000</f>
        <v>0</v>
      </c>
      <c r="G7119" s="223">
        <f>G7068*'Usages industrie'!$P45*(1+'Usages industrie'!$Q45)^(G$7021-$D$7021)/1000</f>
        <v>0</v>
      </c>
      <c r="H7119" s="223">
        <f>H7068*'Usages industrie'!$P45*(1+'Usages industrie'!$Q45)^(H$7021-$D$7021)/1000</f>
        <v>0</v>
      </c>
      <c r="I7119" s="223">
        <f>I7068*'Usages industrie'!$P45*(1+'Usages industrie'!$Q45)^(I$7021-$D$7021)/1000</f>
        <v>0</v>
      </c>
      <c r="J7119" s="223">
        <f>J7068*'Usages industrie'!$P45*(1+'Usages industrie'!$Q45)^(J$7021-$D$7021)/1000</f>
        <v>0</v>
      </c>
      <c r="K7119" s="223">
        <f>K7068*'Usages industrie'!$P45*(1+'Usages industrie'!$Q45)^(K$7021-$D$7021)/1000</f>
        <v>0</v>
      </c>
      <c r="L7119" s="223">
        <f>L7068*'Usages industrie'!$P45*(1+'Usages industrie'!$Q45)^(L$7021-$D$7021)/1000</f>
        <v>0</v>
      </c>
      <c r="M7119" s="223">
        <f>M7068*'Usages industrie'!$P45*(1+'Usages industrie'!$Q45)^(M$7021-$D$7021)/1000</f>
        <v>0</v>
      </c>
      <c r="N7119" s="223">
        <f>N7068*'Usages industrie'!$P45*(1+'Usages industrie'!$Q45)^(N$7021-$D$7021)/1000</f>
        <v>0</v>
      </c>
      <c r="O7119" s="223">
        <f>O7068*'Usages industrie'!$P45*(1+'Usages industrie'!$Q45)^(O$7021-$D$7021)/1000</f>
        <v>0</v>
      </c>
      <c r="P7119" s="223">
        <f>P7068*'Usages industrie'!$P45*(1+'Usages industrie'!$Q45)^(P$7021-$D$7021)/1000</f>
        <v>0</v>
      </c>
      <c r="Q7119" s="223">
        <f>Q7068*'Usages industrie'!$P45*(1+'Usages industrie'!$Q45)^(Q$7021-$D$7021)/1000</f>
        <v>0</v>
      </c>
      <c r="R7119" s="223">
        <f>R7068*'Usages industrie'!$P45*(1+'Usages industrie'!$Q45)^(R$7021-$D$7021)/1000</f>
        <v>0</v>
      </c>
    </row>
    <row r="7120" spans="1:18" hidden="1" outlineLevel="2" x14ac:dyDescent="0.25">
      <c r="A7120" s="222" t="str">
        <f>'Usages industrie'!A46</f>
        <v>Usage industriel n°43</v>
      </c>
      <c r="B7120" s="222" t="s">
        <v>645</v>
      </c>
      <c r="C7120" s="222"/>
      <c r="D7120" s="223">
        <f>D7069*'Usages industrie'!$P46*(1+'Usages industrie'!$Q46)^(D$7021-$D$7021)/1000</f>
        <v>0</v>
      </c>
      <c r="E7120" s="223">
        <f>E7069*'Usages industrie'!$P46*(1+'Usages industrie'!$Q46)^(E$7021-$D$7021)/1000</f>
        <v>0</v>
      </c>
      <c r="F7120" s="223">
        <f>F7069*'Usages industrie'!$P46*(1+'Usages industrie'!$Q46)^(F$7021-$D$7021)/1000</f>
        <v>0</v>
      </c>
      <c r="G7120" s="223">
        <f>G7069*'Usages industrie'!$P46*(1+'Usages industrie'!$Q46)^(G$7021-$D$7021)/1000</f>
        <v>0</v>
      </c>
      <c r="H7120" s="223">
        <f>H7069*'Usages industrie'!$P46*(1+'Usages industrie'!$Q46)^(H$7021-$D$7021)/1000</f>
        <v>0</v>
      </c>
      <c r="I7120" s="223">
        <f>I7069*'Usages industrie'!$P46*(1+'Usages industrie'!$Q46)^(I$7021-$D$7021)/1000</f>
        <v>0</v>
      </c>
      <c r="J7120" s="223">
        <f>J7069*'Usages industrie'!$P46*(1+'Usages industrie'!$Q46)^(J$7021-$D$7021)/1000</f>
        <v>0</v>
      </c>
      <c r="K7120" s="223">
        <f>K7069*'Usages industrie'!$P46*(1+'Usages industrie'!$Q46)^(K$7021-$D$7021)/1000</f>
        <v>0</v>
      </c>
      <c r="L7120" s="223">
        <f>L7069*'Usages industrie'!$P46*(1+'Usages industrie'!$Q46)^(L$7021-$D$7021)/1000</f>
        <v>0</v>
      </c>
      <c r="M7120" s="223">
        <f>M7069*'Usages industrie'!$P46*(1+'Usages industrie'!$Q46)^(M$7021-$D$7021)/1000</f>
        <v>0</v>
      </c>
      <c r="N7120" s="223">
        <f>N7069*'Usages industrie'!$P46*(1+'Usages industrie'!$Q46)^(N$7021-$D$7021)/1000</f>
        <v>0</v>
      </c>
      <c r="O7120" s="223">
        <f>O7069*'Usages industrie'!$P46*(1+'Usages industrie'!$Q46)^(O$7021-$D$7021)/1000</f>
        <v>0</v>
      </c>
      <c r="P7120" s="223">
        <f>P7069*'Usages industrie'!$P46*(1+'Usages industrie'!$Q46)^(P$7021-$D$7021)/1000</f>
        <v>0</v>
      </c>
      <c r="Q7120" s="223">
        <f>Q7069*'Usages industrie'!$P46*(1+'Usages industrie'!$Q46)^(Q$7021-$D$7021)/1000</f>
        <v>0</v>
      </c>
      <c r="R7120" s="223">
        <f>R7069*'Usages industrie'!$P46*(1+'Usages industrie'!$Q46)^(R$7021-$D$7021)/1000</f>
        <v>0</v>
      </c>
    </row>
    <row r="7121" spans="1:18" hidden="1" outlineLevel="2" x14ac:dyDescent="0.25">
      <c r="A7121" s="222" t="str">
        <f>'Usages industrie'!A47</f>
        <v>Usage industriel n°44</v>
      </c>
      <c r="B7121" s="222" t="s">
        <v>645</v>
      </c>
      <c r="C7121" s="222"/>
      <c r="D7121" s="223">
        <f>D7070*'Usages industrie'!$P47*(1+'Usages industrie'!$Q47)^(D$7021-$D$7021)/1000</f>
        <v>0</v>
      </c>
      <c r="E7121" s="223">
        <f>E7070*'Usages industrie'!$P47*(1+'Usages industrie'!$Q47)^(E$7021-$D$7021)/1000</f>
        <v>0</v>
      </c>
      <c r="F7121" s="223">
        <f>F7070*'Usages industrie'!$P47*(1+'Usages industrie'!$Q47)^(F$7021-$D$7021)/1000</f>
        <v>0</v>
      </c>
      <c r="G7121" s="223">
        <f>G7070*'Usages industrie'!$P47*(1+'Usages industrie'!$Q47)^(G$7021-$D$7021)/1000</f>
        <v>0</v>
      </c>
      <c r="H7121" s="223">
        <f>H7070*'Usages industrie'!$P47*(1+'Usages industrie'!$Q47)^(H$7021-$D$7021)/1000</f>
        <v>0</v>
      </c>
      <c r="I7121" s="223">
        <f>I7070*'Usages industrie'!$P47*(1+'Usages industrie'!$Q47)^(I$7021-$D$7021)/1000</f>
        <v>0</v>
      </c>
      <c r="J7121" s="223">
        <f>J7070*'Usages industrie'!$P47*(1+'Usages industrie'!$Q47)^(J$7021-$D$7021)/1000</f>
        <v>0</v>
      </c>
      <c r="K7121" s="223">
        <f>K7070*'Usages industrie'!$P47*(1+'Usages industrie'!$Q47)^(K$7021-$D$7021)/1000</f>
        <v>0</v>
      </c>
      <c r="L7121" s="223">
        <f>L7070*'Usages industrie'!$P47*(1+'Usages industrie'!$Q47)^(L$7021-$D$7021)/1000</f>
        <v>0</v>
      </c>
      <c r="M7121" s="223">
        <f>M7070*'Usages industrie'!$P47*(1+'Usages industrie'!$Q47)^(M$7021-$D$7021)/1000</f>
        <v>0</v>
      </c>
      <c r="N7121" s="223">
        <f>N7070*'Usages industrie'!$P47*(1+'Usages industrie'!$Q47)^(N$7021-$D$7021)/1000</f>
        <v>0</v>
      </c>
      <c r="O7121" s="223">
        <f>O7070*'Usages industrie'!$P47*(1+'Usages industrie'!$Q47)^(O$7021-$D$7021)/1000</f>
        <v>0</v>
      </c>
      <c r="P7121" s="223">
        <f>P7070*'Usages industrie'!$P47*(1+'Usages industrie'!$Q47)^(P$7021-$D$7021)/1000</f>
        <v>0</v>
      </c>
      <c r="Q7121" s="223">
        <f>Q7070*'Usages industrie'!$P47*(1+'Usages industrie'!$Q47)^(Q$7021-$D$7021)/1000</f>
        <v>0</v>
      </c>
      <c r="R7121" s="223">
        <f>R7070*'Usages industrie'!$P47*(1+'Usages industrie'!$Q47)^(R$7021-$D$7021)/1000</f>
        <v>0</v>
      </c>
    </row>
    <row r="7122" spans="1:18" hidden="1" outlineLevel="2" x14ac:dyDescent="0.25">
      <c r="A7122" s="222" t="str">
        <f>'Usages industrie'!A48</f>
        <v>Usage industriel n°45</v>
      </c>
      <c r="B7122" s="222" t="s">
        <v>645</v>
      </c>
      <c r="C7122" s="222"/>
      <c r="D7122" s="223">
        <f>D7071*'Usages industrie'!$P48*(1+'Usages industrie'!$Q48)^(D$7021-$D$7021)/1000</f>
        <v>0</v>
      </c>
      <c r="E7122" s="223">
        <f>E7071*'Usages industrie'!$P48*(1+'Usages industrie'!$Q48)^(E$7021-$D$7021)/1000</f>
        <v>0</v>
      </c>
      <c r="F7122" s="223">
        <f>F7071*'Usages industrie'!$P48*(1+'Usages industrie'!$Q48)^(F$7021-$D$7021)/1000</f>
        <v>0</v>
      </c>
      <c r="G7122" s="223">
        <f>G7071*'Usages industrie'!$P48*(1+'Usages industrie'!$Q48)^(G$7021-$D$7021)/1000</f>
        <v>0</v>
      </c>
      <c r="H7122" s="223">
        <f>H7071*'Usages industrie'!$P48*(1+'Usages industrie'!$Q48)^(H$7021-$D$7021)/1000</f>
        <v>0</v>
      </c>
      <c r="I7122" s="223">
        <f>I7071*'Usages industrie'!$P48*(1+'Usages industrie'!$Q48)^(I$7021-$D$7021)/1000</f>
        <v>0</v>
      </c>
      <c r="J7122" s="223">
        <f>J7071*'Usages industrie'!$P48*(1+'Usages industrie'!$Q48)^(J$7021-$D$7021)/1000</f>
        <v>0</v>
      </c>
      <c r="K7122" s="223">
        <f>K7071*'Usages industrie'!$P48*(1+'Usages industrie'!$Q48)^(K$7021-$D$7021)/1000</f>
        <v>0</v>
      </c>
      <c r="L7122" s="223">
        <f>L7071*'Usages industrie'!$P48*(1+'Usages industrie'!$Q48)^(L$7021-$D$7021)/1000</f>
        <v>0</v>
      </c>
      <c r="M7122" s="223">
        <f>M7071*'Usages industrie'!$P48*(1+'Usages industrie'!$Q48)^(M$7021-$D$7021)/1000</f>
        <v>0</v>
      </c>
      <c r="N7122" s="223">
        <f>N7071*'Usages industrie'!$P48*(1+'Usages industrie'!$Q48)^(N$7021-$D$7021)/1000</f>
        <v>0</v>
      </c>
      <c r="O7122" s="223">
        <f>O7071*'Usages industrie'!$P48*(1+'Usages industrie'!$Q48)^(O$7021-$D$7021)/1000</f>
        <v>0</v>
      </c>
      <c r="P7122" s="223">
        <f>P7071*'Usages industrie'!$P48*(1+'Usages industrie'!$Q48)^(P$7021-$D$7021)/1000</f>
        <v>0</v>
      </c>
      <c r="Q7122" s="223">
        <f>Q7071*'Usages industrie'!$P48*(1+'Usages industrie'!$Q48)^(Q$7021-$D$7021)/1000</f>
        <v>0</v>
      </c>
      <c r="R7122" s="223">
        <f>R7071*'Usages industrie'!$P48*(1+'Usages industrie'!$Q48)^(R$7021-$D$7021)/1000</f>
        <v>0</v>
      </c>
    </row>
    <row r="7123" spans="1:18" hidden="1" outlineLevel="2" x14ac:dyDescent="0.25">
      <c r="A7123" s="222" t="str">
        <f>'Usages industrie'!A49</f>
        <v>Usage industriel n°46</v>
      </c>
      <c r="B7123" s="222" t="s">
        <v>645</v>
      </c>
      <c r="C7123" s="222"/>
      <c r="D7123" s="223">
        <f>D7072*'Usages industrie'!$P49*(1+'Usages industrie'!$Q49)^(D$7021-$D$7021)/1000</f>
        <v>0</v>
      </c>
      <c r="E7123" s="223">
        <f>E7072*'Usages industrie'!$P49*(1+'Usages industrie'!$Q49)^(E$7021-$D$7021)/1000</f>
        <v>0</v>
      </c>
      <c r="F7123" s="223">
        <f>F7072*'Usages industrie'!$P49*(1+'Usages industrie'!$Q49)^(F$7021-$D$7021)/1000</f>
        <v>0</v>
      </c>
      <c r="G7123" s="223">
        <f>G7072*'Usages industrie'!$P49*(1+'Usages industrie'!$Q49)^(G$7021-$D$7021)/1000</f>
        <v>0</v>
      </c>
      <c r="H7123" s="223">
        <f>H7072*'Usages industrie'!$P49*(1+'Usages industrie'!$Q49)^(H$7021-$D$7021)/1000</f>
        <v>0</v>
      </c>
      <c r="I7123" s="223">
        <f>I7072*'Usages industrie'!$P49*(1+'Usages industrie'!$Q49)^(I$7021-$D$7021)/1000</f>
        <v>0</v>
      </c>
      <c r="J7123" s="223">
        <f>J7072*'Usages industrie'!$P49*(1+'Usages industrie'!$Q49)^(J$7021-$D$7021)/1000</f>
        <v>0</v>
      </c>
      <c r="K7123" s="223">
        <f>K7072*'Usages industrie'!$P49*(1+'Usages industrie'!$Q49)^(K$7021-$D$7021)/1000</f>
        <v>0</v>
      </c>
      <c r="L7123" s="223">
        <f>L7072*'Usages industrie'!$P49*(1+'Usages industrie'!$Q49)^(L$7021-$D$7021)/1000</f>
        <v>0</v>
      </c>
      <c r="M7123" s="223">
        <f>M7072*'Usages industrie'!$P49*(1+'Usages industrie'!$Q49)^(M$7021-$D$7021)/1000</f>
        <v>0</v>
      </c>
      <c r="N7123" s="223">
        <f>N7072*'Usages industrie'!$P49*(1+'Usages industrie'!$Q49)^(N$7021-$D$7021)/1000</f>
        <v>0</v>
      </c>
      <c r="O7123" s="223">
        <f>O7072*'Usages industrie'!$P49*(1+'Usages industrie'!$Q49)^(O$7021-$D$7021)/1000</f>
        <v>0</v>
      </c>
      <c r="P7123" s="223">
        <f>P7072*'Usages industrie'!$P49*(1+'Usages industrie'!$Q49)^(P$7021-$D$7021)/1000</f>
        <v>0</v>
      </c>
      <c r="Q7123" s="223">
        <f>Q7072*'Usages industrie'!$P49*(1+'Usages industrie'!$Q49)^(Q$7021-$D$7021)/1000</f>
        <v>0</v>
      </c>
      <c r="R7123" s="223">
        <f>R7072*'Usages industrie'!$P49*(1+'Usages industrie'!$Q49)^(R$7021-$D$7021)/1000</f>
        <v>0</v>
      </c>
    </row>
    <row r="7124" spans="1:18" hidden="1" outlineLevel="2" x14ac:dyDescent="0.25">
      <c r="A7124" s="222" t="str">
        <f>'Usages industrie'!A50</f>
        <v>Usage industriel n°47</v>
      </c>
      <c r="B7124" s="222" t="s">
        <v>645</v>
      </c>
      <c r="C7124" s="222"/>
      <c r="D7124" s="223">
        <f>D7073*'Usages industrie'!$P50*(1+'Usages industrie'!$Q50)^(D$7021-$D$7021)/1000</f>
        <v>0</v>
      </c>
      <c r="E7124" s="223">
        <f>E7073*'Usages industrie'!$P50*(1+'Usages industrie'!$Q50)^(E$7021-$D$7021)/1000</f>
        <v>0</v>
      </c>
      <c r="F7124" s="223">
        <f>F7073*'Usages industrie'!$P50*(1+'Usages industrie'!$Q50)^(F$7021-$D$7021)/1000</f>
        <v>0</v>
      </c>
      <c r="G7124" s="223">
        <f>G7073*'Usages industrie'!$P50*(1+'Usages industrie'!$Q50)^(G$7021-$D$7021)/1000</f>
        <v>0</v>
      </c>
      <c r="H7124" s="223">
        <f>H7073*'Usages industrie'!$P50*(1+'Usages industrie'!$Q50)^(H$7021-$D$7021)/1000</f>
        <v>0</v>
      </c>
      <c r="I7124" s="223">
        <f>I7073*'Usages industrie'!$P50*(1+'Usages industrie'!$Q50)^(I$7021-$D$7021)/1000</f>
        <v>0</v>
      </c>
      <c r="J7124" s="223">
        <f>J7073*'Usages industrie'!$P50*(1+'Usages industrie'!$Q50)^(J$7021-$D$7021)/1000</f>
        <v>0</v>
      </c>
      <c r="K7124" s="223">
        <f>K7073*'Usages industrie'!$P50*(1+'Usages industrie'!$Q50)^(K$7021-$D$7021)/1000</f>
        <v>0</v>
      </c>
      <c r="L7124" s="223">
        <f>L7073*'Usages industrie'!$P50*(1+'Usages industrie'!$Q50)^(L$7021-$D$7021)/1000</f>
        <v>0</v>
      </c>
      <c r="M7124" s="223">
        <f>M7073*'Usages industrie'!$P50*(1+'Usages industrie'!$Q50)^(M$7021-$D$7021)/1000</f>
        <v>0</v>
      </c>
      <c r="N7124" s="223">
        <f>N7073*'Usages industrie'!$P50*(1+'Usages industrie'!$Q50)^(N$7021-$D$7021)/1000</f>
        <v>0</v>
      </c>
      <c r="O7124" s="223">
        <f>O7073*'Usages industrie'!$P50*(1+'Usages industrie'!$Q50)^(O$7021-$D$7021)/1000</f>
        <v>0</v>
      </c>
      <c r="P7124" s="223">
        <f>P7073*'Usages industrie'!$P50*(1+'Usages industrie'!$Q50)^(P$7021-$D$7021)/1000</f>
        <v>0</v>
      </c>
      <c r="Q7124" s="223">
        <f>Q7073*'Usages industrie'!$P50*(1+'Usages industrie'!$Q50)^(Q$7021-$D$7021)/1000</f>
        <v>0</v>
      </c>
      <c r="R7124" s="223">
        <f>R7073*'Usages industrie'!$P50*(1+'Usages industrie'!$Q50)^(R$7021-$D$7021)/1000</f>
        <v>0</v>
      </c>
    </row>
    <row r="7125" spans="1:18" hidden="1" outlineLevel="2" x14ac:dyDescent="0.25">
      <c r="A7125" s="222" t="str">
        <f>'Usages industrie'!A51</f>
        <v>Usage industriel n°48</v>
      </c>
      <c r="B7125" s="222" t="s">
        <v>645</v>
      </c>
      <c r="C7125" s="222"/>
      <c r="D7125" s="223">
        <f>D7074*'Usages industrie'!$P51*(1+'Usages industrie'!$Q51)^(D$7021-$D$7021)/1000</f>
        <v>0</v>
      </c>
      <c r="E7125" s="223">
        <f>E7074*'Usages industrie'!$P51*(1+'Usages industrie'!$Q51)^(E$7021-$D$7021)/1000</f>
        <v>0</v>
      </c>
      <c r="F7125" s="223">
        <f>F7074*'Usages industrie'!$P51*(1+'Usages industrie'!$Q51)^(F$7021-$D$7021)/1000</f>
        <v>0</v>
      </c>
      <c r="G7125" s="223">
        <f>G7074*'Usages industrie'!$P51*(1+'Usages industrie'!$Q51)^(G$7021-$D$7021)/1000</f>
        <v>0</v>
      </c>
      <c r="H7125" s="223">
        <f>H7074*'Usages industrie'!$P51*(1+'Usages industrie'!$Q51)^(H$7021-$D$7021)/1000</f>
        <v>0</v>
      </c>
      <c r="I7125" s="223">
        <f>I7074*'Usages industrie'!$P51*(1+'Usages industrie'!$Q51)^(I$7021-$D$7021)/1000</f>
        <v>0</v>
      </c>
      <c r="J7125" s="223">
        <f>J7074*'Usages industrie'!$P51*(1+'Usages industrie'!$Q51)^(J$7021-$D$7021)/1000</f>
        <v>0</v>
      </c>
      <c r="K7125" s="223">
        <f>K7074*'Usages industrie'!$P51*(1+'Usages industrie'!$Q51)^(K$7021-$D$7021)/1000</f>
        <v>0</v>
      </c>
      <c r="L7125" s="223">
        <f>L7074*'Usages industrie'!$P51*(1+'Usages industrie'!$Q51)^(L$7021-$D$7021)/1000</f>
        <v>0</v>
      </c>
      <c r="M7125" s="223">
        <f>M7074*'Usages industrie'!$P51*(1+'Usages industrie'!$Q51)^(M$7021-$D$7021)/1000</f>
        <v>0</v>
      </c>
      <c r="N7125" s="223">
        <f>N7074*'Usages industrie'!$P51*(1+'Usages industrie'!$Q51)^(N$7021-$D$7021)/1000</f>
        <v>0</v>
      </c>
      <c r="O7125" s="223">
        <f>O7074*'Usages industrie'!$P51*(1+'Usages industrie'!$Q51)^(O$7021-$D$7021)/1000</f>
        <v>0</v>
      </c>
      <c r="P7125" s="223">
        <f>P7074*'Usages industrie'!$P51*(1+'Usages industrie'!$Q51)^(P$7021-$D$7021)/1000</f>
        <v>0</v>
      </c>
      <c r="Q7125" s="223">
        <f>Q7074*'Usages industrie'!$P51*(1+'Usages industrie'!$Q51)^(Q$7021-$D$7021)/1000</f>
        <v>0</v>
      </c>
      <c r="R7125" s="223">
        <f>R7074*'Usages industrie'!$P51*(1+'Usages industrie'!$Q51)^(R$7021-$D$7021)/1000</f>
        <v>0</v>
      </c>
    </row>
    <row r="7126" spans="1:18" hidden="1" outlineLevel="2" x14ac:dyDescent="0.25">
      <c r="A7126" s="222" t="str">
        <f>'Usages industrie'!A52</f>
        <v>Usage industriel n°49</v>
      </c>
      <c r="B7126" s="222" t="s">
        <v>645</v>
      </c>
      <c r="C7126" s="222"/>
      <c r="D7126" s="223">
        <f>D7075*'Usages industrie'!$P52*(1+'Usages industrie'!$Q52)^(D$7021-$D$7021)/1000</f>
        <v>0</v>
      </c>
      <c r="E7126" s="223">
        <f>E7075*'Usages industrie'!$P52*(1+'Usages industrie'!$Q52)^(E$7021-$D$7021)/1000</f>
        <v>0</v>
      </c>
      <c r="F7126" s="223">
        <f>F7075*'Usages industrie'!$P52*(1+'Usages industrie'!$Q52)^(F$7021-$D$7021)/1000</f>
        <v>0</v>
      </c>
      <c r="G7126" s="223">
        <f>G7075*'Usages industrie'!$P52*(1+'Usages industrie'!$Q52)^(G$7021-$D$7021)/1000</f>
        <v>0</v>
      </c>
      <c r="H7126" s="223">
        <f>H7075*'Usages industrie'!$P52*(1+'Usages industrie'!$Q52)^(H$7021-$D$7021)/1000</f>
        <v>0</v>
      </c>
      <c r="I7126" s="223">
        <f>I7075*'Usages industrie'!$P52*(1+'Usages industrie'!$Q52)^(I$7021-$D$7021)/1000</f>
        <v>0</v>
      </c>
      <c r="J7126" s="223">
        <f>J7075*'Usages industrie'!$P52*(1+'Usages industrie'!$Q52)^(J$7021-$D$7021)/1000</f>
        <v>0</v>
      </c>
      <c r="K7126" s="223">
        <f>K7075*'Usages industrie'!$P52*(1+'Usages industrie'!$Q52)^(K$7021-$D$7021)/1000</f>
        <v>0</v>
      </c>
      <c r="L7126" s="223">
        <f>L7075*'Usages industrie'!$P52*(1+'Usages industrie'!$Q52)^(L$7021-$D$7021)/1000</f>
        <v>0</v>
      </c>
      <c r="M7126" s="223">
        <f>M7075*'Usages industrie'!$P52*(1+'Usages industrie'!$Q52)^(M$7021-$D$7021)/1000</f>
        <v>0</v>
      </c>
      <c r="N7126" s="223">
        <f>N7075*'Usages industrie'!$P52*(1+'Usages industrie'!$Q52)^(N$7021-$D$7021)/1000</f>
        <v>0</v>
      </c>
      <c r="O7126" s="223">
        <f>O7075*'Usages industrie'!$P52*(1+'Usages industrie'!$Q52)^(O$7021-$D$7021)/1000</f>
        <v>0</v>
      </c>
      <c r="P7126" s="223">
        <f>P7075*'Usages industrie'!$P52*(1+'Usages industrie'!$Q52)^(P$7021-$D$7021)/1000</f>
        <v>0</v>
      </c>
      <c r="Q7126" s="223">
        <f>Q7075*'Usages industrie'!$P52*(1+'Usages industrie'!$Q52)^(Q$7021-$D$7021)/1000</f>
        <v>0</v>
      </c>
      <c r="R7126" s="223">
        <f>R7075*'Usages industrie'!$P52*(1+'Usages industrie'!$Q52)^(R$7021-$D$7021)/1000</f>
        <v>0</v>
      </c>
    </row>
    <row r="7127" spans="1:18" hidden="1" outlineLevel="2" x14ac:dyDescent="0.25">
      <c r="A7127" s="222" t="str">
        <f>'Usages industrie'!A53</f>
        <v>Usage industriel n°50</v>
      </c>
      <c r="B7127" s="222" t="s">
        <v>645</v>
      </c>
      <c r="C7127" s="222"/>
      <c r="D7127" s="223">
        <f>D7076*'Usages industrie'!$P53*(1+'Usages industrie'!$Q53)^(D$7021-$D$7021)/1000</f>
        <v>0</v>
      </c>
      <c r="E7127" s="223">
        <f>E7076*'Usages industrie'!$P53*(1+'Usages industrie'!$Q53)^(E$7021-$D$7021)/1000</f>
        <v>0</v>
      </c>
      <c r="F7127" s="223">
        <f>F7076*'Usages industrie'!$P53*(1+'Usages industrie'!$Q53)^(F$7021-$D$7021)/1000</f>
        <v>0</v>
      </c>
      <c r="G7127" s="223">
        <f>G7076*'Usages industrie'!$P53*(1+'Usages industrie'!$Q53)^(G$7021-$D$7021)/1000</f>
        <v>0</v>
      </c>
      <c r="H7127" s="223">
        <f>H7076*'Usages industrie'!$P53*(1+'Usages industrie'!$Q53)^(H$7021-$D$7021)/1000</f>
        <v>0</v>
      </c>
      <c r="I7127" s="223">
        <f>I7076*'Usages industrie'!$P53*(1+'Usages industrie'!$Q53)^(I$7021-$D$7021)/1000</f>
        <v>0</v>
      </c>
      <c r="J7127" s="223">
        <f>J7076*'Usages industrie'!$P53*(1+'Usages industrie'!$Q53)^(J$7021-$D$7021)/1000</f>
        <v>0</v>
      </c>
      <c r="K7127" s="223">
        <f>K7076*'Usages industrie'!$P53*(1+'Usages industrie'!$Q53)^(K$7021-$D$7021)/1000</f>
        <v>0</v>
      </c>
      <c r="L7127" s="223">
        <f>L7076*'Usages industrie'!$P53*(1+'Usages industrie'!$Q53)^(L$7021-$D$7021)/1000</f>
        <v>0</v>
      </c>
      <c r="M7127" s="223">
        <f>M7076*'Usages industrie'!$P53*(1+'Usages industrie'!$Q53)^(M$7021-$D$7021)/1000</f>
        <v>0</v>
      </c>
      <c r="N7127" s="223">
        <f>N7076*'Usages industrie'!$P53*(1+'Usages industrie'!$Q53)^(N$7021-$D$7021)/1000</f>
        <v>0</v>
      </c>
      <c r="O7127" s="223">
        <f>O7076*'Usages industrie'!$P53*(1+'Usages industrie'!$Q53)^(O$7021-$D$7021)/1000</f>
        <v>0</v>
      </c>
      <c r="P7127" s="223">
        <f>P7076*'Usages industrie'!$P53*(1+'Usages industrie'!$Q53)^(P$7021-$D$7021)/1000</f>
        <v>0</v>
      </c>
      <c r="Q7127" s="223">
        <f>Q7076*'Usages industrie'!$P53*(1+'Usages industrie'!$Q53)^(Q$7021-$D$7021)/1000</f>
        <v>0</v>
      </c>
      <c r="R7127" s="223">
        <f>R7076*'Usages industrie'!$P53*(1+'Usages industrie'!$Q53)^(R$7021-$D$7021)/1000</f>
        <v>0</v>
      </c>
    </row>
    <row r="7128" spans="1:18" hidden="1" outlineLevel="1" collapsed="1" x14ac:dyDescent="0.25">
      <c r="A7128" s="222" t="s">
        <v>655</v>
      </c>
      <c r="B7128" s="222"/>
      <c r="C7128" s="222"/>
      <c r="D7128" s="223">
        <f t="shared" ref="D7128:R7128" si="624">SUM(D7078:D7127)</f>
        <v>0</v>
      </c>
      <c r="E7128" s="223">
        <f t="shared" si="624"/>
        <v>0</v>
      </c>
      <c r="F7128" s="223">
        <f t="shared" si="624"/>
        <v>0</v>
      </c>
      <c r="G7128" s="223">
        <f t="shared" si="624"/>
        <v>0</v>
      </c>
      <c r="H7128" s="223">
        <f t="shared" si="624"/>
        <v>0</v>
      </c>
      <c r="I7128" s="223">
        <f t="shared" si="624"/>
        <v>0</v>
      </c>
      <c r="J7128" s="223">
        <f t="shared" si="624"/>
        <v>0</v>
      </c>
      <c r="K7128" s="223">
        <f t="shared" si="624"/>
        <v>0</v>
      </c>
      <c r="L7128" s="223">
        <f t="shared" si="624"/>
        <v>0</v>
      </c>
      <c r="M7128" s="223">
        <f t="shared" si="624"/>
        <v>0</v>
      </c>
      <c r="N7128" s="223">
        <f t="shared" si="624"/>
        <v>0</v>
      </c>
      <c r="O7128" s="223">
        <f t="shared" si="624"/>
        <v>0</v>
      </c>
      <c r="P7128" s="223">
        <f t="shared" si="624"/>
        <v>0</v>
      </c>
      <c r="Q7128" s="223">
        <f t="shared" si="624"/>
        <v>0</v>
      </c>
      <c r="R7128" s="223">
        <f t="shared" si="624"/>
        <v>0</v>
      </c>
    </row>
    <row r="7129" spans="1:18" hidden="1" outlineLevel="1" x14ac:dyDescent="0.25">
      <c r="A7129" s="53" t="s">
        <v>651</v>
      </c>
      <c r="B7129" s="53"/>
      <c r="C7129" s="53"/>
      <c r="D7129" s="244"/>
      <c r="E7129" s="244"/>
      <c r="F7129" s="244"/>
      <c r="G7129" s="244"/>
      <c r="H7129" s="244"/>
      <c r="I7129" s="244"/>
      <c r="J7129" s="244"/>
      <c r="K7129" s="244"/>
      <c r="L7129" s="244"/>
      <c r="M7129" s="244"/>
      <c r="N7129" s="244"/>
      <c r="O7129" s="244"/>
      <c r="P7129" s="244"/>
      <c r="Q7129" s="244"/>
      <c r="R7129" s="244"/>
    </row>
    <row r="7130" spans="1:18" hidden="1" outlineLevel="1" x14ac:dyDescent="0.25">
      <c r="A7130" s="53" t="s">
        <v>656</v>
      </c>
      <c r="B7130" s="53"/>
      <c r="C7130" s="53"/>
      <c r="D7130" s="244"/>
      <c r="E7130" s="244"/>
      <c r="F7130" s="244"/>
      <c r="G7130" s="244"/>
      <c r="H7130" s="244"/>
      <c r="I7130" s="244"/>
      <c r="J7130" s="244"/>
      <c r="K7130" s="244"/>
      <c r="L7130" s="244"/>
      <c r="M7130" s="244"/>
      <c r="N7130" s="244"/>
      <c r="O7130" s="244"/>
      <c r="P7130" s="244"/>
      <c r="Q7130" s="244"/>
      <c r="R7130" s="244"/>
    </row>
    <row r="7131" spans="1:18" hidden="1" outlineLevel="1" x14ac:dyDescent="0.25">
      <c r="A7131" s="53" t="s">
        <v>650</v>
      </c>
      <c r="B7131" s="53"/>
      <c r="C7131" s="53"/>
      <c r="D7131" s="244"/>
      <c r="E7131" s="244"/>
      <c r="F7131" s="244"/>
      <c r="G7131" s="244"/>
      <c r="H7131" s="244"/>
      <c r="I7131" s="244"/>
      <c r="J7131" s="244"/>
      <c r="K7131" s="244"/>
      <c r="L7131" s="244"/>
      <c r="M7131" s="244"/>
      <c r="N7131" s="244"/>
      <c r="O7131" s="244"/>
      <c r="P7131" s="244"/>
      <c r="Q7131" s="244"/>
      <c r="R7131" s="244"/>
    </row>
    <row r="7132" spans="1:18" hidden="1" outlineLevel="1" x14ac:dyDescent="0.25">
      <c r="A7132" s="53" t="s">
        <v>657</v>
      </c>
      <c r="B7132" s="53"/>
      <c r="C7132" s="53"/>
      <c r="D7132" s="244"/>
      <c r="E7132" s="244"/>
      <c r="F7132" s="244"/>
      <c r="G7132" s="244"/>
      <c r="H7132" s="244"/>
      <c r="I7132" s="244"/>
      <c r="J7132" s="244"/>
      <c r="K7132" s="244"/>
      <c r="L7132" s="244"/>
      <c r="M7132" s="244"/>
      <c r="N7132" s="244"/>
      <c r="O7132" s="244"/>
      <c r="P7132" s="244"/>
      <c r="Q7132" s="244"/>
      <c r="R7132" s="244"/>
    </row>
    <row r="7133" spans="1:18" hidden="1" outlineLevel="1" x14ac:dyDescent="0.25">
      <c r="A7133" s="53" t="s">
        <v>652</v>
      </c>
      <c r="B7133" s="53"/>
      <c r="C7133" s="53"/>
      <c r="D7133" s="244"/>
      <c r="E7133" s="244"/>
      <c r="F7133" s="244"/>
      <c r="G7133" s="244"/>
      <c r="H7133" s="244"/>
      <c r="I7133" s="244"/>
      <c r="J7133" s="244"/>
      <c r="K7133" s="244"/>
      <c r="L7133" s="244"/>
      <c r="M7133" s="244"/>
      <c r="N7133" s="244"/>
      <c r="O7133" s="244"/>
      <c r="P7133" s="244"/>
      <c r="Q7133" s="244"/>
      <c r="R7133" s="244"/>
    </row>
    <row r="7134" spans="1:18" hidden="1" outlineLevel="1" x14ac:dyDescent="0.25">
      <c r="A7134" s="53" t="s">
        <v>658</v>
      </c>
      <c r="B7134" s="53"/>
      <c r="C7134" s="53"/>
      <c r="D7134" s="244"/>
      <c r="E7134" s="244"/>
      <c r="F7134" s="244"/>
      <c r="G7134" s="244"/>
      <c r="H7134" s="244"/>
      <c r="I7134" s="244"/>
      <c r="J7134" s="244"/>
      <c r="K7134" s="244"/>
      <c r="L7134" s="244"/>
      <c r="M7134" s="244"/>
      <c r="N7134" s="244"/>
      <c r="O7134" s="244"/>
      <c r="P7134" s="244"/>
      <c r="Q7134" s="244"/>
      <c r="R7134" s="244"/>
    </row>
    <row r="7135" spans="1:18" hidden="1" outlineLevel="1" x14ac:dyDescent="0.25">
      <c r="A7135" s="224" t="s">
        <v>40</v>
      </c>
      <c r="B7135" s="224"/>
      <c r="C7135" s="222"/>
      <c r="D7135" s="223">
        <f t="shared" ref="D7135:R7135" si="625">D7128+D7130+D7132+D7134</f>
        <v>0</v>
      </c>
      <c r="E7135" s="223">
        <f t="shared" si="625"/>
        <v>0</v>
      </c>
      <c r="F7135" s="223">
        <f t="shared" si="625"/>
        <v>0</v>
      </c>
      <c r="G7135" s="223">
        <f t="shared" si="625"/>
        <v>0</v>
      </c>
      <c r="H7135" s="223">
        <f t="shared" si="625"/>
        <v>0</v>
      </c>
      <c r="I7135" s="223">
        <f t="shared" si="625"/>
        <v>0</v>
      </c>
      <c r="J7135" s="223">
        <f t="shared" si="625"/>
        <v>0</v>
      </c>
      <c r="K7135" s="223">
        <f t="shared" si="625"/>
        <v>0</v>
      </c>
      <c r="L7135" s="223">
        <f t="shared" si="625"/>
        <v>0</v>
      </c>
      <c r="M7135" s="223">
        <f t="shared" si="625"/>
        <v>0</v>
      </c>
      <c r="N7135" s="223">
        <f t="shared" si="625"/>
        <v>0</v>
      </c>
      <c r="O7135" s="223">
        <f t="shared" si="625"/>
        <v>0</v>
      </c>
      <c r="P7135" s="223">
        <f t="shared" si="625"/>
        <v>0</v>
      </c>
      <c r="Q7135" s="223">
        <f t="shared" si="625"/>
        <v>0</v>
      </c>
      <c r="R7135" s="223">
        <f t="shared" si="625"/>
        <v>0</v>
      </c>
    </row>
    <row r="7136" spans="1:18" hidden="1" outlineLevel="1" x14ac:dyDescent="0.25"/>
    <row r="7137" spans="1:18" hidden="1" outlineLevel="1" x14ac:dyDescent="0.25">
      <c r="A7137" s="274" t="s">
        <v>0</v>
      </c>
      <c r="B7137" s="225" t="s">
        <v>16</v>
      </c>
      <c r="C7137" s="53"/>
      <c r="D7137" s="244">
        <v>10000</v>
      </c>
      <c r="E7137" s="244">
        <v>10000</v>
      </c>
      <c r="F7137" s="244"/>
      <c r="G7137" s="244"/>
      <c r="H7137" s="244"/>
      <c r="I7137" s="244"/>
      <c r="J7137" s="244"/>
      <c r="K7137" s="244"/>
      <c r="L7137" s="244"/>
      <c r="M7137" s="244"/>
      <c r="N7137" s="244"/>
      <c r="O7137" s="244"/>
      <c r="P7137" s="244"/>
      <c r="Q7137" s="244"/>
      <c r="R7137" s="244"/>
    </row>
    <row r="7138" spans="1:18" hidden="1" outlineLevel="1" x14ac:dyDescent="0.25">
      <c r="A7138" s="274"/>
      <c r="B7138" s="226" t="s">
        <v>42</v>
      </c>
      <c r="C7138" s="222"/>
      <c r="D7138" s="223">
        <f>IF($B7018&lt;&gt;"",D7137*(VLOOKUP($B7018,Production!$G4:$P53,10)*(1+VLOOKUP($B7018,Production!$G4:$Q53,11))^(D7021-$D7021))/1000,0)</f>
        <v>0</v>
      </c>
      <c r="E7138" s="223">
        <f>IF($B7018&lt;&gt;"",E7137*(VLOOKUP($B7018,Production!$G4:$P53,10)*(1+VLOOKUP($B7018,Production!$G4:$Q53,11))^(E7021-$D7021))/1000,0)</f>
        <v>0</v>
      </c>
      <c r="F7138" s="223">
        <f>IF($B7018&lt;&gt;"",F7137*(VLOOKUP($B7018,Production!$G4:$P53,10)*(1+VLOOKUP($B7018,Production!$G4:$Q53,11))^(F7021-$D7021))/1000,0)</f>
        <v>0</v>
      </c>
      <c r="G7138" s="223">
        <f>IF($B7018&lt;&gt;"",G7137*(VLOOKUP($B7018,Production!$G4:$P53,10)*(1+VLOOKUP($B7018,Production!$G4:$Q53,11))^(G7021-$D7021))/1000,0)</f>
        <v>0</v>
      </c>
      <c r="H7138" s="223">
        <f>IF($B7018&lt;&gt;"",H7137*(VLOOKUP($B7018,Production!$G4:$P53,10)*(1+VLOOKUP($B7018,Production!$G4:$Q53,11))^(H7021-$D7021))/1000,0)</f>
        <v>0</v>
      </c>
      <c r="I7138" s="223">
        <f>IF($B7018&lt;&gt;"",I7137*(VLOOKUP($B7018,Production!$G4:$P53,10)*(1+VLOOKUP($B7018,Production!$G4:$Q53,11))^(I7021-$D7021))/1000,0)</f>
        <v>0</v>
      </c>
      <c r="J7138" s="223">
        <f>IF($B7018&lt;&gt;"",J7137*(VLOOKUP($B7018,Production!$G4:$P53,10)*(1+VLOOKUP($B7018,Production!$G4:$Q53,11))^(J7021-$D7021))/1000,0)</f>
        <v>0</v>
      </c>
      <c r="K7138" s="223">
        <f>IF($B7018&lt;&gt;"",K7137*(VLOOKUP($B7018,Production!$G4:$P53,10)*(1+VLOOKUP($B7018,Production!$G4:$Q53,11))^(K7021-$D7021))/1000,0)</f>
        <v>0</v>
      </c>
      <c r="L7138" s="223">
        <f>IF($B7018&lt;&gt;"",L7137*(VLOOKUP($B7018,Production!$G4:$P53,10)*(1+VLOOKUP($B7018,Production!$G4:$Q53,11))^(L7021-$D7021))/1000,0)</f>
        <v>0</v>
      </c>
      <c r="M7138" s="223">
        <f>IF($B7018&lt;&gt;"",M7137*(VLOOKUP($B7018,Production!$G4:$P53,10)*(1+VLOOKUP($B7018,Production!$G4:$Q53,11))^(M7021-$D7021))/1000,0)</f>
        <v>0</v>
      </c>
      <c r="N7138" s="223">
        <f>IF($B7018&lt;&gt;"",N7137*(VLOOKUP($B7018,Production!$G4:$P53,10)*(1+VLOOKUP($B7018,Production!$G4:$Q53,11))^(N7021-$D7021))/1000,0)</f>
        <v>0</v>
      </c>
      <c r="O7138" s="223">
        <f>IF($B7018&lt;&gt;"",O7137*(VLOOKUP($B7018,Production!$G4:$P53,10)*(1+VLOOKUP($B7018,Production!$G4:$Q53,11))^(O7021-$D7021))/1000,0)</f>
        <v>0</v>
      </c>
      <c r="P7138" s="223">
        <f>IF($B7018&lt;&gt;"",P7137*(VLOOKUP($B7018,Production!$G4:$P53,10)*(1+VLOOKUP($B7018,Production!$G4:$Q53,11))^(P7021-$D7021))/1000,0)</f>
        <v>0</v>
      </c>
      <c r="Q7138" s="223">
        <f>IF($B7018&lt;&gt;"",Q7137*(VLOOKUP($B7018,Production!$G4:$P53,10)*(1+VLOOKUP($B7018,Production!$G4:$Q53,11))^(Q7021-$D7021))/1000,0)</f>
        <v>0</v>
      </c>
      <c r="R7138" s="223">
        <f>IF($B7018&lt;&gt;"",R7137*(VLOOKUP($B7018,Production!$G4:$P53,10)*(1+VLOOKUP($B7018,Production!$G4:$Q53,11))^(R7021-$D7021))/1000,0)</f>
        <v>0</v>
      </c>
    </row>
    <row r="7139" spans="1:18" hidden="1" outlineLevel="1" x14ac:dyDescent="0.25">
      <c r="A7139" s="274" t="s">
        <v>13</v>
      </c>
      <c r="B7139" s="225" t="s">
        <v>17</v>
      </c>
      <c r="C7139" s="53"/>
      <c r="D7139" s="244">
        <v>10000</v>
      </c>
      <c r="E7139" s="244">
        <v>10000</v>
      </c>
      <c r="F7139" s="244"/>
      <c r="G7139" s="244"/>
      <c r="H7139" s="244"/>
      <c r="I7139" s="244"/>
      <c r="J7139" s="244"/>
      <c r="K7139" s="244"/>
      <c r="L7139" s="244"/>
      <c r="M7139" s="244"/>
      <c r="N7139" s="244"/>
      <c r="O7139" s="244"/>
      <c r="P7139" s="244"/>
      <c r="Q7139" s="244"/>
      <c r="R7139" s="244"/>
    </row>
    <row r="7140" spans="1:18" hidden="1" outlineLevel="1" x14ac:dyDescent="0.25">
      <c r="A7140" s="274"/>
      <c r="B7140" s="226" t="s">
        <v>42</v>
      </c>
      <c r="C7140" s="222"/>
      <c r="D7140" s="223">
        <f>IF($B7018&lt;&gt;"",D7139*(VLOOKUP($B7018,Production!$G4:$R53,10)*(1+VLOOKUP($B7018,Production!$G4:$S53,11))^(D7021-$D7021))/1000,0)</f>
        <v>0</v>
      </c>
      <c r="E7140" s="223">
        <f>IF($B7018&lt;&gt;"",E7139*(VLOOKUP($B7018,Production!$G4:$R53,10)*(1+VLOOKUP($B7018,Production!$G4:$S53,11))^(E7021-$D7021))/1000,0)</f>
        <v>0</v>
      </c>
      <c r="F7140" s="223">
        <f>IF($B7018&lt;&gt;"",F7139*(VLOOKUP($B7018,Production!$G4:$R53,10)*(1+VLOOKUP($B7018,Production!$G4:$S53,11))^(F7021-$D7021))/1000,0)</f>
        <v>0</v>
      </c>
      <c r="G7140" s="223">
        <f>IF($B7018&lt;&gt;"",G7139*(VLOOKUP($B7018,Production!$G4:$R53,10)*(1+VLOOKUP($B7018,Production!$G4:$S53,11))^(G7021-$D7021))/1000,0)</f>
        <v>0</v>
      </c>
      <c r="H7140" s="223">
        <f>IF($B7018&lt;&gt;"",H7139*(VLOOKUP($B7018,Production!$G4:$R53,10)*(1+VLOOKUP($B7018,Production!$G4:$S53,11))^(H7021-$D7021))/1000,0)</f>
        <v>0</v>
      </c>
      <c r="I7140" s="223">
        <f>IF($B7018&lt;&gt;"",I7139*(VLOOKUP($B7018,Production!$G4:$R53,10)*(1+VLOOKUP($B7018,Production!$G4:$S53,11))^(I7021-$D7021))/1000,0)</f>
        <v>0</v>
      </c>
      <c r="J7140" s="223">
        <f>IF($B7018&lt;&gt;"",J7139*(VLOOKUP($B7018,Production!$G4:$R53,10)*(1+VLOOKUP($B7018,Production!$G4:$S53,11))^(J7021-$D7021))/1000,0)</f>
        <v>0</v>
      </c>
      <c r="K7140" s="223">
        <f>IF($B7018&lt;&gt;"",K7139*(VLOOKUP($B7018,Production!$G4:$R53,10)*(1+VLOOKUP($B7018,Production!$G4:$S53,11))^(K7021-$D7021))/1000,0)</f>
        <v>0</v>
      </c>
      <c r="L7140" s="223">
        <f>IF($B7018&lt;&gt;"",L7139*(VLOOKUP($B7018,Production!$G4:$R53,10)*(1+VLOOKUP($B7018,Production!$G4:$S53,11))^(L7021-$D7021))/1000,0)</f>
        <v>0</v>
      </c>
      <c r="M7140" s="223">
        <f>IF($B7018&lt;&gt;"",M7139*(VLOOKUP($B7018,Production!$G4:$R53,10)*(1+VLOOKUP($B7018,Production!$G4:$S53,11))^(M7021-$D7021))/1000,0)</f>
        <v>0</v>
      </c>
      <c r="N7140" s="223">
        <f>IF($B7018&lt;&gt;"",N7139*(VLOOKUP($B7018,Production!$G4:$R53,10)*(1+VLOOKUP($B7018,Production!$G4:$S53,11))^(N7021-$D7021))/1000,0)</f>
        <v>0</v>
      </c>
      <c r="O7140" s="223">
        <f>IF($B7018&lt;&gt;"",O7139*(VLOOKUP($B7018,Production!$G4:$R53,10)*(1+VLOOKUP($B7018,Production!$G4:$S53,11))^(O7021-$D7021))/1000,0)</f>
        <v>0</v>
      </c>
      <c r="P7140" s="223">
        <f>IF($B7018&lt;&gt;"",P7139*(VLOOKUP($B7018,Production!$G4:$R53,10)*(1+VLOOKUP($B7018,Production!$G4:$S53,11))^(P7021-$D7021))/1000,0)</f>
        <v>0</v>
      </c>
      <c r="Q7140" s="223">
        <f>IF($B7018&lt;&gt;"",Q7139*(VLOOKUP($B7018,Production!$G4:$R53,10)*(1+VLOOKUP($B7018,Production!$G4:$S53,11))^(Q7021-$D7021))/1000,0)</f>
        <v>0</v>
      </c>
      <c r="R7140" s="223">
        <f>IF($B7018&lt;&gt;"",R7139*(VLOOKUP($B7018,Production!$G4:$R53,10)*(1+VLOOKUP($B7018,Production!$G4:$S53,11))^(R7021-$D7021))/1000,0)</f>
        <v>0</v>
      </c>
    </row>
    <row r="7141" spans="1:18" hidden="1" outlineLevel="1" x14ac:dyDescent="0.25">
      <c r="A7141" s="225" t="s">
        <v>56</v>
      </c>
      <c r="B7141" s="225"/>
      <c r="C7141" s="53"/>
      <c r="D7141" s="244"/>
      <c r="E7141" s="244"/>
      <c r="F7141" s="244"/>
      <c r="G7141" s="244"/>
      <c r="H7141" s="244"/>
      <c r="I7141" s="244"/>
      <c r="J7141" s="244"/>
      <c r="K7141" s="244"/>
      <c r="L7141" s="244"/>
      <c r="M7141" s="244"/>
      <c r="N7141" s="244"/>
      <c r="O7141" s="244"/>
      <c r="P7141" s="244"/>
      <c r="Q7141" s="244"/>
      <c r="R7141" s="244"/>
    </row>
    <row r="7142" spans="1:18" hidden="1" outlineLevel="1" x14ac:dyDescent="0.25">
      <c r="A7142" s="225" t="s">
        <v>57</v>
      </c>
      <c r="B7142" s="225"/>
      <c r="C7142" s="53"/>
      <c r="D7142" s="244"/>
      <c r="E7142" s="244"/>
      <c r="F7142" s="244"/>
      <c r="G7142" s="244"/>
      <c r="H7142" s="244"/>
      <c r="I7142" s="244"/>
      <c r="J7142" s="244"/>
      <c r="K7142" s="244"/>
      <c r="L7142" s="244"/>
      <c r="M7142" s="244"/>
      <c r="N7142" s="244"/>
      <c r="O7142" s="244"/>
      <c r="P7142" s="244"/>
      <c r="Q7142" s="244"/>
      <c r="R7142" s="244"/>
    </row>
    <row r="7143" spans="1:18" hidden="1" outlineLevel="1" x14ac:dyDescent="0.25">
      <c r="A7143" s="224" t="s">
        <v>659</v>
      </c>
      <c r="B7143" s="222"/>
      <c r="C7143" s="222"/>
      <c r="D7143" s="223">
        <f t="shared" ref="D7143:R7143" si="626">D7138+D7140+D7141+D7142</f>
        <v>0</v>
      </c>
      <c r="E7143" s="223">
        <f t="shared" si="626"/>
        <v>0</v>
      </c>
      <c r="F7143" s="223">
        <f t="shared" si="626"/>
        <v>0</v>
      </c>
      <c r="G7143" s="223">
        <f t="shared" si="626"/>
        <v>0</v>
      </c>
      <c r="H7143" s="223">
        <f t="shared" si="626"/>
        <v>0</v>
      </c>
      <c r="I7143" s="223">
        <f t="shared" si="626"/>
        <v>0</v>
      </c>
      <c r="J7143" s="223">
        <f t="shared" si="626"/>
        <v>0</v>
      </c>
      <c r="K7143" s="223">
        <f t="shared" si="626"/>
        <v>0</v>
      </c>
      <c r="L7143" s="223">
        <f t="shared" si="626"/>
        <v>0</v>
      </c>
      <c r="M7143" s="223">
        <f t="shared" si="626"/>
        <v>0</v>
      </c>
      <c r="N7143" s="223">
        <f t="shared" si="626"/>
        <v>0</v>
      </c>
      <c r="O7143" s="223">
        <f t="shared" si="626"/>
        <v>0</v>
      </c>
      <c r="P7143" s="223">
        <f t="shared" si="626"/>
        <v>0</v>
      </c>
      <c r="Q7143" s="223">
        <f t="shared" si="626"/>
        <v>0</v>
      </c>
      <c r="R7143" s="223">
        <f t="shared" si="626"/>
        <v>0</v>
      </c>
    </row>
    <row r="7144" spans="1:18" hidden="1" outlineLevel="1" x14ac:dyDescent="0.25"/>
    <row r="7145" spans="1:18" hidden="1" outlineLevel="1" x14ac:dyDescent="0.25">
      <c r="A7145" s="222" t="s">
        <v>663</v>
      </c>
      <c r="B7145" s="222"/>
      <c r="C7145" s="222"/>
      <c r="D7145" s="223">
        <f t="shared" ref="D7145:R7145" si="627">D7135-D7143</f>
        <v>0</v>
      </c>
      <c r="E7145" s="223">
        <f t="shared" si="627"/>
        <v>0</v>
      </c>
      <c r="F7145" s="223">
        <f t="shared" si="627"/>
        <v>0</v>
      </c>
      <c r="G7145" s="223">
        <f t="shared" si="627"/>
        <v>0</v>
      </c>
      <c r="H7145" s="223">
        <f t="shared" si="627"/>
        <v>0</v>
      </c>
      <c r="I7145" s="223">
        <f t="shared" si="627"/>
        <v>0</v>
      </c>
      <c r="J7145" s="223">
        <f t="shared" si="627"/>
        <v>0</v>
      </c>
      <c r="K7145" s="223">
        <f t="shared" si="627"/>
        <v>0</v>
      </c>
      <c r="L7145" s="223">
        <f t="shared" si="627"/>
        <v>0</v>
      </c>
      <c r="M7145" s="223">
        <f t="shared" si="627"/>
        <v>0</v>
      </c>
      <c r="N7145" s="223">
        <f t="shared" si="627"/>
        <v>0</v>
      </c>
      <c r="O7145" s="223">
        <f t="shared" si="627"/>
        <v>0</v>
      </c>
      <c r="P7145" s="223">
        <f t="shared" si="627"/>
        <v>0</v>
      </c>
      <c r="Q7145" s="223">
        <f t="shared" si="627"/>
        <v>0</v>
      </c>
      <c r="R7145" s="223">
        <f t="shared" si="627"/>
        <v>0</v>
      </c>
    </row>
    <row r="7146" spans="1:18" hidden="1" outlineLevel="1" x14ac:dyDescent="0.25"/>
    <row r="7147" spans="1:18" hidden="1" outlineLevel="1" x14ac:dyDescent="0.25">
      <c r="A7147" s="53" t="s">
        <v>664</v>
      </c>
      <c r="B7147" s="53"/>
      <c r="C7147" s="53"/>
      <c r="D7147" s="244"/>
      <c r="E7147" s="244"/>
      <c r="F7147" s="244"/>
      <c r="G7147" s="244"/>
      <c r="H7147" s="244"/>
      <c r="I7147" s="244"/>
      <c r="J7147" s="244"/>
      <c r="K7147" s="244"/>
      <c r="L7147" s="244"/>
      <c r="M7147" s="244"/>
      <c r="N7147" s="244"/>
      <c r="O7147" s="244"/>
      <c r="P7147" s="244"/>
      <c r="Q7147" s="244"/>
      <c r="R7147" s="244"/>
    </row>
    <row r="7148" spans="1:18" hidden="1" outlineLevel="1" x14ac:dyDescent="0.25"/>
    <row r="7149" spans="1:18" hidden="1" outlineLevel="1" x14ac:dyDescent="0.25">
      <c r="A7149" s="222" t="s">
        <v>665</v>
      </c>
      <c r="B7149" s="222"/>
      <c r="C7149" s="222"/>
      <c r="D7149" s="223">
        <f t="shared" ref="D7149:R7149" si="628">D7145-D7147</f>
        <v>0</v>
      </c>
      <c r="E7149" s="223">
        <f t="shared" si="628"/>
        <v>0</v>
      </c>
      <c r="F7149" s="223">
        <f t="shared" si="628"/>
        <v>0</v>
      </c>
      <c r="G7149" s="223">
        <f t="shared" si="628"/>
        <v>0</v>
      </c>
      <c r="H7149" s="223">
        <f t="shared" si="628"/>
        <v>0</v>
      </c>
      <c r="I7149" s="223">
        <f t="shared" si="628"/>
        <v>0</v>
      </c>
      <c r="J7149" s="223">
        <f t="shared" si="628"/>
        <v>0</v>
      </c>
      <c r="K7149" s="223">
        <f t="shared" si="628"/>
        <v>0</v>
      </c>
      <c r="L7149" s="223">
        <f t="shared" si="628"/>
        <v>0</v>
      </c>
      <c r="M7149" s="223">
        <f t="shared" si="628"/>
        <v>0</v>
      </c>
      <c r="N7149" s="223">
        <f t="shared" si="628"/>
        <v>0</v>
      </c>
      <c r="O7149" s="223">
        <f t="shared" si="628"/>
        <v>0</v>
      </c>
      <c r="P7149" s="223">
        <f t="shared" si="628"/>
        <v>0</v>
      </c>
      <c r="Q7149" s="223">
        <f t="shared" si="628"/>
        <v>0</v>
      </c>
      <c r="R7149" s="223">
        <f t="shared" si="628"/>
        <v>0</v>
      </c>
    </row>
    <row r="7150" spans="1:18" hidden="1" outlineLevel="1" x14ac:dyDescent="0.25">
      <c r="A7150" s="222" t="s">
        <v>666</v>
      </c>
      <c r="B7150" s="222"/>
      <c r="C7150" s="222"/>
      <c r="D7150" s="223">
        <f t="shared" ref="D7150:R7150" si="629">$B7019*D7149</f>
        <v>0</v>
      </c>
      <c r="E7150" s="223">
        <f t="shared" si="629"/>
        <v>0</v>
      </c>
      <c r="F7150" s="223">
        <f t="shared" si="629"/>
        <v>0</v>
      </c>
      <c r="G7150" s="223">
        <f t="shared" si="629"/>
        <v>0</v>
      </c>
      <c r="H7150" s="223">
        <f t="shared" si="629"/>
        <v>0</v>
      </c>
      <c r="I7150" s="223">
        <f t="shared" si="629"/>
        <v>0</v>
      </c>
      <c r="J7150" s="223">
        <f t="shared" si="629"/>
        <v>0</v>
      </c>
      <c r="K7150" s="223">
        <f t="shared" si="629"/>
        <v>0</v>
      </c>
      <c r="L7150" s="223">
        <f t="shared" si="629"/>
        <v>0</v>
      </c>
      <c r="M7150" s="223">
        <f t="shared" si="629"/>
        <v>0</v>
      </c>
      <c r="N7150" s="223">
        <f t="shared" si="629"/>
        <v>0</v>
      </c>
      <c r="O7150" s="223">
        <f t="shared" si="629"/>
        <v>0</v>
      </c>
      <c r="P7150" s="223">
        <f t="shared" si="629"/>
        <v>0</v>
      </c>
      <c r="Q7150" s="223">
        <f t="shared" si="629"/>
        <v>0</v>
      </c>
      <c r="R7150" s="223">
        <f t="shared" si="629"/>
        <v>0</v>
      </c>
    </row>
    <row r="7151" spans="1:18" hidden="1" outlineLevel="1" x14ac:dyDescent="0.25"/>
    <row r="7152" spans="1:18" hidden="1" outlineLevel="1" x14ac:dyDescent="0.25">
      <c r="A7152" s="222" t="s">
        <v>667</v>
      </c>
      <c r="B7152" s="222"/>
      <c r="C7152" s="222"/>
      <c r="D7152" s="223">
        <f t="shared" ref="D7152:R7152" si="630">D7149-D7150</f>
        <v>0</v>
      </c>
      <c r="E7152" s="223">
        <f t="shared" si="630"/>
        <v>0</v>
      </c>
      <c r="F7152" s="223">
        <f t="shared" si="630"/>
        <v>0</v>
      </c>
      <c r="G7152" s="223">
        <f t="shared" si="630"/>
        <v>0</v>
      </c>
      <c r="H7152" s="223">
        <f t="shared" si="630"/>
        <v>0</v>
      </c>
      <c r="I7152" s="223">
        <f t="shared" si="630"/>
        <v>0</v>
      </c>
      <c r="J7152" s="223">
        <f t="shared" si="630"/>
        <v>0</v>
      </c>
      <c r="K7152" s="223">
        <f t="shared" si="630"/>
        <v>0</v>
      </c>
      <c r="L7152" s="223">
        <f t="shared" si="630"/>
        <v>0</v>
      </c>
      <c r="M7152" s="223">
        <f t="shared" si="630"/>
        <v>0</v>
      </c>
      <c r="N7152" s="223">
        <f t="shared" si="630"/>
        <v>0</v>
      </c>
      <c r="O7152" s="223">
        <f t="shared" si="630"/>
        <v>0</v>
      </c>
      <c r="P7152" s="223">
        <f t="shared" si="630"/>
        <v>0</v>
      </c>
      <c r="Q7152" s="223">
        <f t="shared" si="630"/>
        <v>0</v>
      </c>
      <c r="R7152" s="223">
        <f t="shared" si="630"/>
        <v>0</v>
      </c>
    </row>
    <row r="7153" spans="1:18" hidden="1" outlineLevel="1" x14ac:dyDescent="0.25"/>
    <row r="7154" spans="1:18" hidden="1" outlineLevel="1" x14ac:dyDescent="0.25">
      <c r="A7154" s="221" t="s">
        <v>668</v>
      </c>
      <c r="B7154" s="221"/>
      <c r="C7154" s="220"/>
      <c r="D7154" s="215" t="e">
        <f>IRR(D7152:R7152)</f>
        <v>#NUM!</v>
      </c>
    </row>
    <row r="7155" spans="1:18" collapsed="1" x14ac:dyDescent="0.25"/>
    <row r="7157" spans="1:18" s="169" customFormat="1" x14ac:dyDescent="0.25">
      <c r="A7157" s="169" t="s">
        <v>930</v>
      </c>
    </row>
    <row r="7158" spans="1:18" hidden="1" outlineLevel="1" x14ac:dyDescent="0.25"/>
    <row r="7159" spans="1:18" hidden="1" outlineLevel="1" x14ac:dyDescent="0.25">
      <c r="A7159" s="217" t="s">
        <v>644</v>
      </c>
      <c r="B7159" s="208"/>
    </row>
    <row r="7160" spans="1:18" ht="15.75" hidden="1" outlineLevel="1" thickBot="1" x14ac:dyDescent="0.3">
      <c r="A7160" s="219" t="s">
        <v>12</v>
      </c>
      <c r="B7160" s="243"/>
    </row>
    <row r="7161" spans="1:18" hidden="1" outlineLevel="1" x14ac:dyDescent="0.25"/>
    <row r="7162" spans="1:18" hidden="1" outlineLevel="1" x14ac:dyDescent="0.25">
      <c r="A7162" s="53" t="s">
        <v>14</v>
      </c>
      <c r="B7162" s="53"/>
      <c r="C7162" s="223">
        <v>0</v>
      </c>
      <c r="D7162" s="223">
        <v>1</v>
      </c>
      <c r="E7162" s="223">
        <v>2</v>
      </c>
      <c r="F7162" s="223">
        <v>3</v>
      </c>
      <c r="G7162" s="223">
        <v>4</v>
      </c>
      <c r="H7162" s="223">
        <v>5</v>
      </c>
      <c r="I7162" s="223">
        <v>6</v>
      </c>
      <c r="J7162" s="223">
        <v>7</v>
      </c>
      <c r="K7162" s="223">
        <v>8</v>
      </c>
      <c r="L7162" s="223">
        <v>9</v>
      </c>
      <c r="M7162" s="223">
        <v>10</v>
      </c>
      <c r="N7162" s="223">
        <v>11</v>
      </c>
      <c r="O7162" s="223">
        <v>12</v>
      </c>
      <c r="P7162" s="223">
        <v>13</v>
      </c>
      <c r="Q7162" s="223">
        <v>14</v>
      </c>
      <c r="R7162" s="223">
        <v>15</v>
      </c>
    </row>
    <row r="7163" spans="1:18" hidden="1" outlineLevel="1" x14ac:dyDescent="0.25"/>
    <row r="7164" spans="1:18" hidden="1" outlineLevel="1" x14ac:dyDescent="0.25">
      <c r="A7164" s="53" t="s">
        <v>59</v>
      </c>
      <c r="B7164" s="53"/>
      <c r="C7164" s="244"/>
      <c r="D7164" s="244"/>
      <c r="E7164" s="244"/>
      <c r="F7164" s="244"/>
      <c r="G7164" s="244"/>
      <c r="H7164" s="244"/>
      <c r="I7164" s="244"/>
      <c r="J7164" s="244"/>
      <c r="K7164" s="244"/>
      <c r="L7164" s="244"/>
      <c r="M7164" s="244"/>
      <c r="N7164" s="244"/>
      <c r="O7164" s="244"/>
      <c r="P7164" s="244"/>
      <c r="Q7164" s="244"/>
      <c r="R7164" s="244"/>
    </row>
    <row r="7165" spans="1:18" hidden="1" outlineLevel="1" x14ac:dyDescent="0.25">
      <c r="A7165" s="53" t="s">
        <v>824</v>
      </c>
      <c r="B7165" s="53"/>
      <c r="C7165" s="244"/>
      <c r="D7165" s="244"/>
      <c r="E7165" s="244"/>
      <c r="F7165" s="244"/>
      <c r="G7165" s="244"/>
      <c r="H7165" s="244"/>
      <c r="I7165" s="244"/>
      <c r="J7165" s="244"/>
      <c r="K7165" s="244"/>
      <c r="L7165" s="244"/>
      <c r="M7165" s="244"/>
      <c r="N7165" s="244"/>
      <c r="O7165" s="244"/>
      <c r="P7165" s="244"/>
      <c r="Q7165" s="244"/>
      <c r="R7165" s="244"/>
    </row>
    <row r="7166" spans="1:18" hidden="1" outlineLevel="1" x14ac:dyDescent="0.25">
      <c r="A7166" s="53" t="s">
        <v>825</v>
      </c>
      <c r="B7166" s="53"/>
      <c r="C7166" s="244"/>
      <c r="D7166" s="244"/>
      <c r="E7166" s="244"/>
      <c r="F7166" s="244"/>
      <c r="G7166" s="244"/>
      <c r="H7166" s="244"/>
      <c r="I7166" s="244"/>
      <c r="J7166" s="244"/>
      <c r="K7166" s="244"/>
      <c r="L7166" s="244"/>
      <c r="M7166" s="244"/>
      <c r="N7166" s="244"/>
      <c r="O7166" s="244"/>
      <c r="P7166" s="244"/>
      <c r="Q7166" s="244"/>
      <c r="R7166" s="244"/>
    </row>
    <row r="7167" spans="1:18" hidden="1" outlineLevel="1" x14ac:dyDescent="0.25"/>
    <row r="7168" spans="1:18" hidden="1" outlineLevel="2" x14ac:dyDescent="0.25">
      <c r="A7168" s="222" t="str">
        <f>'Usages mobilité'!A4</f>
        <v>Usage mobilité n°1</v>
      </c>
      <c r="B7168" s="222" t="s">
        <v>41</v>
      </c>
      <c r="C7168" s="222"/>
      <c r="D7168" s="223">
        <f>IF(B$7159&lt;&gt;"",IF(B$7159='Usages mobilité'!BF4,'Usages mobilité'!BD4,0),0)</f>
        <v>0</v>
      </c>
      <c r="E7168" s="223">
        <f t="shared" ref="E7168:R7177" si="631">$D7168</f>
        <v>0</v>
      </c>
      <c r="F7168" s="223">
        <f t="shared" si="631"/>
        <v>0</v>
      </c>
      <c r="G7168" s="223">
        <f t="shared" si="631"/>
        <v>0</v>
      </c>
      <c r="H7168" s="223">
        <f t="shared" si="631"/>
        <v>0</v>
      </c>
      <c r="I7168" s="223">
        <f t="shared" si="631"/>
        <v>0</v>
      </c>
      <c r="J7168" s="223">
        <f t="shared" si="631"/>
        <v>0</v>
      </c>
      <c r="K7168" s="223">
        <f t="shared" si="631"/>
        <v>0</v>
      </c>
      <c r="L7168" s="223">
        <f t="shared" si="631"/>
        <v>0</v>
      </c>
      <c r="M7168" s="223">
        <f t="shared" si="631"/>
        <v>0</v>
      </c>
      <c r="N7168" s="223">
        <f t="shared" si="631"/>
        <v>0</v>
      </c>
      <c r="O7168" s="223">
        <f t="shared" si="631"/>
        <v>0</v>
      </c>
      <c r="P7168" s="223">
        <f t="shared" si="631"/>
        <v>0</v>
      </c>
      <c r="Q7168" s="223">
        <f t="shared" si="631"/>
        <v>0</v>
      </c>
      <c r="R7168" s="223">
        <f t="shared" si="631"/>
        <v>0</v>
      </c>
    </row>
    <row r="7169" spans="1:18" hidden="1" outlineLevel="2" x14ac:dyDescent="0.25">
      <c r="A7169" s="222" t="str">
        <f>'Usages mobilité'!A5</f>
        <v>Usage mobilité n°2</v>
      </c>
      <c r="B7169" s="222" t="s">
        <v>41</v>
      </c>
      <c r="C7169" s="222"/>
      <c r="D7169" s="223">
        <f>IF(B$7159&lt;&gt;"",IF(B$7159='Usages mobilité'!BF5,'Usages mobilité'!BD5,0),0)</f>
        <v>0</v>
      </c>
      <c r="E7169" s="223">
        <f t="shared" si="631"/>
        <v>0</v>
      </c>
      <c r="F7169" s="223">
        <f t="shared" si="631"/>
        <v>0</v>
      </c>
      <c r="G7169" s="223">
        <f t="shared" si="631"/>
        <v>0</v>
      </c>
      <c r="H7169" s="223">
        <f t="shared" si="631"/>
        <v>0</v>
      </c>
      <c r="I7169" s="223">
        <f t="shared" si="631"/>
        <v>0</v>
      </c>
      <c r="J7169" s="223">
        <f t="shared" si="631"/>
        <v>0</v>
      </c>
      <c r="K7169" s="223">
        <f t="shared" si="631"/>
        <v>0</v>
      </c>
      <c r="L7169" s="223">
        <f t="shared" si="631"/>
        <v>0</v>
      </c>
      <c r="M7169" s="223">
        <f t="shared" si="631"/>
        <v>0</v>
      </c>
      <c r="N7169" s="223">
        <f t="shared" si="631"/>
        <v>0</v>
      </c>
      <c r="O7169" s="223">
        <f t="shared" si="631"/>
        <v>0</v>
      </c>
      <c r="P7169" s="223">
        <f t="shared" si="631"/>
        <v>0</v>
      </c>
      <c r="Q7169" s="223">
        <f t="shared" si="631"/>
        <v>0</v>
      </c>
      <c r="R7169" s="223">
        <f t="shared" si="631"/>
        <v>0</v>
      </c>
    </row>
    <row r="7170" spans="1:18" hidden="1" outlineLevel="2" x14ac:dyDescent="0.25">
      <c r="A7170" s="222" t="str">
        <f>'Usages mobilité'!A6</f>
        <v>Usage mobilité n°3</v>
      </c>
      <c r="B7170" s="222" t="s">
        <v>41</v>
      </c>
      <c r="C7170" s="222"/>
      <c r="D7170" s="223">
        <f>IF(B$7159&lt;&gt;"",IF(B$7159='Usages mobilité'!BF6,'Usages mobilité'!BD6,0),0)</f>
        <v>0</v>
      </c>
      <c r="E7170" s="223">
        <f t="shared" si="631"/>
        <v>0</v>
      </c>
      <c r="F7170" s="223">
        <f t="shared" si="631"/>
        <v>0</v>
      </c>
      <c r="G7170" s="223">
        <f t="shared" si="631"/>
        <v>0</v>
      </c>
      <c r="H7170" s="223">
        <f t="shared" si="631"/>
        <v>0</v>
      </c>
      <c r="I7170" s="223">
        <f t="shared" si="631"/>
        <v>0</v>
      </c>
      <c r="J7170" s="223">
        <f t="shared" si="631"/>
        <v>0</v>
      </c>
      <c r="K7170" s="223">
        <f t="shared" si="631"/>
        <v>0</v>
      </c>
      <c r="L7170" s="223">
        <f t="shared" si="631"/>
        <v>0</v>
      </c>
      <c r="M7170" s="223">
        <f t="shared" si="631"/>
        <v>0</v>
      </c>
      <c r="N7170" s="223">
        <f t="shared" si="631"/>
        <v>0</v>
      </c>
      <c r="O7170" s="223">
        <f t="shared" si="631"/>
        <v>0</v>
      </c>
      <c r="P7170" s="223">
        <f t="shared" si="631"/>
        <v>0</v>
      </c>
      <c r="Q7170" s="223">
        <f t="shared" si="631"/>
        <v>0</v>
      </c>
      <c r="R7170" s="223">
        <f t="shared" si="631"/>
        <v>0</v>
      </c>
    </row>
    <row r="7171" spans="1:18" hidden="1" outlineLevel="2" x14ac:dyDescent="0.25">
      <c r="A7171" s="222" t="str">
        <f>'Usages mobilité'!A7</f>
        <v>Usage mobilité n°4</v>
      </c>
      <c r="B7171" s="222" t="s">
        <v>41</v>
      </c>
      <c r="C7171" s="222"/>
      <c r="D7171" s="223">
        <f>IF(B$7159&lt;&gt;"",IF(B$7159='Usages mobilité'!BF7,'Usages mobilité'!BD7,0),0)</f>
        <v>0</v>
      </c>
      <c r="E7171" s="223">
        <f t="shared" si="631"/>
        <v>0</v>
      </c>
      <c r="F7171" s="223">
        <f t="shared" si="631"/>
        <v>0</v>
      </c>
      <c r="G7171" s="223">
        <f t="shared" si="631"/>
        <v>0</v>
      </c>
      <c r="H7171" s="223">
        <f t="shared" si="631"/>
        <v>0</v>
      </c>
      <c r="I7171" s="223">
        <f t="shared" si="631"/>
        <v>0</v>
      </c>
      <c r="J7171" s="223">
        <f t="shared" si="631"/>
        <v>0</v>
      </c>
      <c r="K7171" s="223">
        <f t="shared" si="631"/>
        <v>0</v>
      </c>
      <c r="L7171" s="223">
        <f t="shared" si="631"/>
        <v>0</v>
      </c>
      <c r="M7171" s="223">
        <f t="shared" si="631"/>
        <v>0</v>
      </c>
      <c r="N7171" s="223">
        <f t="shared" si="631"/>
        <v>0</v>
      </c>
      <c r="O7171" s="223">
        <f t="shared" si="631"/>
        <v>0</v>
      </c>
      <c r="P7171" s="223">
        <f t="shared" si="631"/>
        <v>0</v>
      </c>
      <c r="Q7171" s="223">
        <f t="shared" si="631"/>
        <v>0</v>
      </c>
      <c r="R7171" s="223">
        <f t="shared" si="631"/>
        <v>0</v>
      </c>
    </row>
    <row r="7172" spans="1:18" hidden="1" outlineLevel="2" x14ac:dyDescent="0.25">
      <c r="A7172" s="222" t="str">
        <f>'Usages mobilité'!A8</f>
        <v>Usage mobilité n°5</v>
      </c>
      <c r="B7172" s="222" t="s">
        <v>41</v>
      </c>
      <c r="C7172" s="222"/>
      <c r="D7172" s="223">
        <f>IF(B$7159&lt;&gt;"",IF(B$7159='Usages mobilité'!BF8,'Usages mobilité'!BD8,0),0)</f>
        <v>0</v>
      </c>
      <c r="E7172" s="223">
        <f t="shared" si="631"/>
        <v>0</v>
      </c>
      <c r="F7172" s="223">
        <f t="shared" si="631"/>
        <v>0</v>
      </c>
      <c r="G7172" s="223">
        <f t="shared" si="631"/>
        <v>0</v>
      </c>
      <c r="H7172" s="223">
        <f t="shared" si="631"/>
        <v>0</v>
      </c>
      <c r="I7172" s="223">
        <f t="shared" si="631"/>
        <v>0</v>
      </c>
      <c r="J7172" s="223">
        <f t="shared" si="631"/>
        <v>0</v>
      </c>
      <c r="K7172" s="223">
        <f t="shared" si="631"/>
        <v>0</v>
      </c>
      <c r="L7172" s="223">
        <f t="shared" si="631"/>
        <v>0</v>
      </c>
      <c r="M7172" s="223">
        <f t="shared" si="631"/>
        <v>0</v>
      </c>
      <c r="N7172" s="223">
        <f t="shared" si="631"/>
        <v>0</v>
      </c>
      <c r="O7172" s="223">
        <f t="shared" si="631"/>
        <v>0</v>
      </c>
      <c r="P7172" s="223">
        <f t="shared" si="631"/>
        <v>0</v>
      </c>
      <c r="Q7172" s="223">
        <f t="shared" si="631"/>
        <v>0</v>
      </c>
      <c r="R7172" s="223">
        <f t="shared" si="631"/>
        <v>0</v>
      </c>
    </row>
    <row r="7173" spans="1:18" hidden="1" outlineLevel="2" x14ac:dyDescent="0.25">
      <c r="A7173" s="222" t="str">
        <f>'Usages mobilité'!A9</f>
        <v>Usage mobilité n°6</v>
      </c>
      <c r="B7173" s="222" t="s">
        <v>41</v>
      </c>
      <c r="C7173" s="222"/>
      <c r="D7173" s="223">
        <f>IF(B$7159&lt;&gt;"",IF(B$7159='Usages mobilité'!BF9,'Usages mobilité'!BD9,0),0)</f>
        <v>0</v>
      </c>
      <c r="E7173" s="223">
        <f t="shared" si="631"/>
        <v>0</v>
      </c>
      <c r="F7173" s="223">
        <f t="shared" si="631"/>
        <v>0</v>
      </c>
      <c r="G7173" s="223">
        <f t="shared" si="631"/>
        <v>0</v>
      </c>
      <c r="H7173" s="223">
        <f t="shared" si="631"/>
        <v>0</v>
      </c>
      <c r="I7173" s="223">
        <f t="shared" si="631"/>
        <v>0</v>
      </c>
      <c r="J7173" s="223">
        <f t="shared" si="631"/>
        <v>0</v>
      </c>
      <c r="K7173" s="223">
        <f t="shared" si="631"/>
        <v>0</v>
      </c>
      <c r="L7173" s="223">
        <f t="shared" si="631"/>
        <v>0</v>
      </c>
      <c r="M7173" s="223">
        <f t="shared" si="631"/>
        <v>0</v>
      </c>
      <c r="N7173" s="223">
        <f t="shared" si="631"/>
        <v>0</v>
      </c>
      <c r="O7173" s="223">
        <f t="shared" si="631"/>
        <v>0</v>
      </c>
      <c r="P7173" s="223">
        <f t="shared" si="631"/>
        <v>0</v>
      </c>
      <c r="Q7173" s="223">
        <f t="shared" si="631"/>
        <v>0</v>
      </c>
      <c r="R7173" s="223">
        <f t="shared" si="631"/>
        <v>0</v>
      </c>
    </row>
    <row r="7174" spans="1:18" hidden="1" outlineLevel="2" x14ac:dyDescent="0.25">
      <c r="A7174" s="222" t="str">
        <f>'Usages mobilité'!A10</f>
        <v>Usage mobilité n°7</v>
      </c>
      <c r="B7174" s="222" t="s">
        <v>41</v>
      </c>
      <c r="C7174" s="222"/>
      <c r="D7174" s="223">
        <f>IF(B$7159&lt;&gt;"",IF(B$7159='Usages mobilité'!BF10,'Usages mobilité'!BD10,0),0)</f>
        <v>0</v>
      </c>
      <c r="E7174" s="223">
        <f t="shared" si="631"/>
        <v>0</v>
      </c>
      <c r="F7174" s="223">
        <f t="shared" si="631"/>
        <v>0</v>
      </c>
      <c r="G7174" s="223">
        <f t="shared" si="631"/>
        <v>0</v>
      </c>
      <c r="H7174" s="223">
        <f t="shared" si="631"/>
        <v>0</v>
      </c>
      <c r="I7174" s="223">
        <f t="shared" si="631"/>
        <v>0</v>
      </c>
      <c r="J7174" s="223">
        <f t="shared" si="631"/>
        <v>0</v>
      </c>
      <c r="K7174" s="223">
        <f t="shared" si="631"/>
        <v>0</v>
      </c>
      <c r="L7174" s="223">
        <f t="shared" si="631"/>
        <v>0</v>
      </c>
      <c r="M7174" s="223">
        <f t="shared" si="631"/>
        <v>0</v>
      </c>
      <c r="N7174" s="223">
        <f t="shared" si="631"/>
        <v>0</v>
      </c>
      <c r="O7174" s="223">
        <f t="shared" si="631"/>
        <v>0</v>
      </c>
      <c r="P7174" s="223">
        <f t="shared" si="631"/>
        <v>0</v>
      </c>
      <c r="Q7174" s="223">
        <f t="shared" si="631"/>
        <v>0</v>
      </c>
      <c r="R7174" s="223">
        <f t="shared" si="631"/>
        <v>0</v>
      </c>
    </row>
    <row r="7175" spans="1:18" hidden="1" outlineLevel="2" x14ac:dyDescent="0.25">
      <c r="A7175" s="222" t="str">
        <f>'Usages mobilité'!A11</f>
        <v>Usage mobilité n°8</v>
      </c>
      <c r="B7175" s="222" t="s">
        <v>41</v>
      </c>
      <c r="C7175" s="222"/>
      <c r="D7175" s="223">
        <f>IF(B$7159&lt;&gt;"",IF(B$7159='Usages mobilité'!BF11,'Usages mobilité'!BD11,0),0)</f>
        <v>0</v>
      </c>
      <c r="E7175" s="223">
        <f t="shared" si="631"/>
        <v>0</v>
      </c>
      <c r="F7175" s="223">
        <f t="shared" si="631"/>
        <v>0</v>
      </c>
      <c r="G7175" s="223">
        <f t="shared" si="631"/>
        <v>0</v>
      </c>
      <c r="H7175" s="223">
        <f t="shared" si="631"/>
        <v>0</v>
      </c>
      <c r="I7175" s="223">
        <f t="shared" si="631"/>
        <v>0</v>
      </c>
      <c r="J7175" s="223">
        <f t="shared" si="631"/>
        <v>0</v>
      </c>
      <c r="K7175" s="223">
        <f t="shared" si="631"/>
        <v>0</v>
      </c>
      <c r="L7175" s="223">
        <f t="shared" si="631"/>
        <v>0</v>
      </c>
      <c r="M7175" s="223">
        <f t="shared" si="631"/>
        <v>0</v>
      </c>
      <c r="N7175" s="223">
        <f t="shared" si="631"/>
        <v>0</v>
      </c>
      <c r="O7175" s="223">
        <f t="shared" si="631"/>
        <v>0</v>
      </c>
      <c r="P7175" s="223">
        <f t="shared" si="631"/>
        <v>0</v>
      </c>
      <c r="Q7175" s="223">
        <f t="shared" si="631"/>
        <v>0</v>
      </c>
      <c r="R7175" s="223">
        <f t="shared" si="631"/>
        <v>0</v>
      </c>
    </row>
    <row r="7176" spans="1:18" hidden="1" outlineLevel="2" x14ac:dyDescent="0.25">
      <c r="A7176" s="222" t="str">
        <f>'Usages mobilité'!A12</f>
        <v>Usage mobilité n°9</v>
      </c>
      <c r="B7176" s="222" t="s">
        <v>41</v>
      </c>
      <c r="C7176" s="222"/>
      <c r="D7176" s="223">
        <f>IF(B$7159&lt;&gt;"",IF(B$7159='Usages mobilité'!BF12,'Usages mobilité'!BD12,0),0)</f>
        <v>0</v>
      </c>
      <c r="E7176" s="223">
        <f t="shared" si="631"/>
        <v>0</v>
      </c>
      <c r="F7176" s="223">
        <f t="shared" si="631"/>
        <v>0</v>
      </c>
      <c r="G7176" s="223">
        <f t="shared" si="631"/>
        <v>0</v>
      </c>
      <c r="H7176" s="223">
        <f t="shared" si="631"/>
        <v>0</v>
      </c>
      <c r="I7176" s="223">
        <f t="shared" si="631"/>
        <v>0</v>
      </c>
      <c r="J7176" s="223">
        <f t="shared" si="631"/>
        <v>0</v>
      </c>
      <c r="K7176" s="223">
        <f t="shared" si="631"/>
        <v>0</v>
      </c>
      <c r="L7176" s="223">
        <f t="shared" si="631"/>
        <v>0</v>
      </c>
      <c r="M7176" s="223">
        <f t="shared" si="631"/>
        <v>0</v>
      </c>
      <c r="N7176" s="223">
        <f t="shared" si="631"/>
        <v>0</v>
      </c>
      <c r="O7176" s="223">
        <f t="shared" si="631"/>
        <v>0</v>
      </c>
      <c r="P7176" s="223">
        <f t="shared" si="631"/>
        <v>0</v>
      </c>
      <c r="Q7176" s="223">
        <f t="shared" si="631"/>
        <v>0</v>
      </c>
      <c r="R7176" s="223">
        <f t="shared" si="631"/>
        <v>0</v>
      </c>
    </row>
    <row r="7177" spans="1:18" hidden="1" outlineLevel="2" x14ac:dyDescent="0.25">
      <c r="A7177" s="222" t="str">
        <f>'Usages mobilité'!A13</f>
        <v>Usage mobilité n°10</v>
      </c>
      <c r="B7177" s="222" t="s">
        <v>41</v>
      </c>
      <c r="C7177" s="222"/>
      <c r="D7177" s="223">
        <f>IF(B$7159&lt;&gt;"",IF(B$7159='Usages mobilité'!BF13,'Usages mobilité'!BD13,0),0)</f>
        <v>0</v>
      </c>
      <c r="E7177" s="223">
        <f t="shared" si="631"/>
        <v>0</v>
      </c>
      <c r="F7177" s="223">
        <f t="shared" si="631"/>
        <v>0</v>
      </c>
      <c r="G7177" s="223">
        <f t="shared" si="631"/>
        <v>0</v>
      </c>
      <c r="H7177" s="223">
        <f t="shared" si="631"/>
        <v>0</v>
      </c>
      <c r="I7177" s="223">
        <f t="shared" si="631"/>
        <v>0</v>
      </c>
      <c r="J7177" s="223">
        <f t="shared" si="631"/>
        <v>0</v>
      </c>
      <c r="K7177" s="223">
        <f t="shared" si="631"/>
        <v>0</v>
      </c>
      <c r="L7177" s="223">
        <f t="shared" si="631"/>
        <v>0</v>
      </c>
      <c r="M7177" s="223">
        <f t="shared" si="631"/>
        <v>0</v>
      </c>
      <c r="N7177" s="223">
        <f t="shared" si="631"/>
        <v>0</v>
      </c>
      <c r="O7177" s="223">
        <f t="shared" si="631"/>
        <v>0</v>
      </c>
      <c r="P7177" s="223">
        <f t="shared" si="631"/>
        <v>0</v>
      </c>
      <c r="Q7177" s="223">
        <f t="shared" si="631"/>
        <v>0</v>
      </c>
      <c r="R7177" s="223">
        <f t="shared" si="631"/>
        <v>0</v>
      </c>
    </row>
    <row r="7178" spans="1:18" hidden="1" outlineLevel="2" x14ac:dyDescent="0.25">
      <c r="A7178" s="222" t="str">
        <f>'Usages mobilité'!A14</f>
        <v>Usage mobilité n°11</v>
      </c>
      <c r="B7178" s="222" t="s">
        <v>41</v>
      </c>
      <c r="C7178" s="222"/>
      <c r="D7178" s="223">
        <f>IF(B$7159&lt;&gt;"",IF(B$7159='Usages mobilité'!BF14,'Usages mobilité'!BD14,0),0)</f>
        <v>0</v>
      </c>
      <c r="E7178" s="223">
        <f t="shared" ref="E7178:R7187" si="632">$D7178</f>
        <v>0</v>
      </c>
      <c r="F7178" s="223">
        <f t="shared" si="632"/>
        <v>0</v>
      </c>
      <c r="G7178" s="223">
        <f t="shared" si="632"/>
        <v>0</v>
      </c>
      <c r="H7178" s="223">
        <f t="shared" si="632"/>
        <v>0</v>
      </c>
      <c r="I7178" s="223">
        <f t="shared" si="632"/>
        <v>0</v>
      </c>
      <c r="J7178" s="223">
        <f t="shared" si="632"/>
        <v>0</v>
      </c>
      <c r="K7178" s="223">
        <f t="shared" si="632"/>
        <v>0</v>
      </c>
      <c r="L7178" s="223">
        <f t="shared" si="632"/>
        <v>0</v>
      </c>
      <c r="M7178" s="223">
        <f t="shared" si="632"/>
        <v>0</v>
      </c>
      <c r="N7178" s="223">
        <f t="shared" si="632"/>
        <v>0</v>
      </c>
      <c r="O7178" s="223">
        <f t="shared" si="632"/>
        <v>0</v>
      </c>
      <c r="P7178" s="223">
        <f t="shared" si="632"/>
        <v>0</v>
      </c>
      <c r="Q7178" s="223">
        <f t="shared" si="632"/>
        <v>0</v>
      </c>
      <c r="R7178" s="223">
        <f t="shared" si="632"/>
        <v>0</v>
      </c>
    </row>
    <row r="7179" spans="1:18" hidden="1" outlineLevel="2" x14ac:dyDescent="0.25">
      <c r="A7179" s="222" t="str">
        <f>'Usages mobilité'!A15</f>
        <v>Usage mobilité n°12</v>
      </c>
      <c r="B7179" s="222" t="s">
        <v>41</v>
      </c>
      <c r="C7179" s="222"/>
      <c r="D7179" s="223">
        <f>IF(B$7159&lt;&gt;"",IF(B$7159='Usages mobilité'!BF15,'Usages mobilité'!BD15,0),0)</f>
        <v>0</v>
      </c>
      <c r="E7179" s="223">
        <f t="shared" si="632"/>
        <v>0</v>
      </c>
      <c r="F7179" s="223">
        <f t="shared" si="632"/>
        <v>0</v>
      </c>
      <c r="G7179" s="223">
        <f t="shared" si="632"/>
        <v>0</v>
      </c>
      <c r="H7179" s="223">
        <f t="shared" si="632"/>
        <v>0</v>
      </c>
      <c r="I7179" s="223">
        <f t="shared" si="632"/>
        <v>0</v>
      </c>
      <c r="J7179" s="223">
        <f t="shared" si="632"/>
        <v>0</v>
      </c>
      <c r="K7179" s="223">
        <f t="shared" si="632"/>
        <v>0</v>
      </c>
      <c r="L7179" s="223">
        <f t="shared" si="632"/>
        <v>0</v>
      </c>
      <c r="M7179" s="223">
        <f t="shared" si="632"/>
        <v>0</v>
      </c>
      <c r="N7179" s="223">
        <f t="shared" si="632"/>
        <v>0</v>
      </c>
      <c r="O7179" s="223">
        <f t="shared" si="632"/>
        <v>0</v>
      </c>
      <c r="P7179" s="223">
        <f t="shared" si="632"/>
        <v>0</v>
      </c>
      <c r="Q7179" s="223">
        <f t="shared" si="632"/>
        <v>0</v>
      </c>
      <c r="R7179" s="223">
        <f t="shared" si="632"/>
        <v>0</v>
      </c>
    </row>
    <row r="7180" spans="1:18" hidden="1" outlineLevel="2" x14ac:dyDescent="0.25">
      <c r="A7180" s="222" t="str">
        <f>'Usages mobilité'!A16</f>
        <v>Usage mobilité n°13</v>
      </c>
      <c r="B7180" s="222" t="s">
        <v>41</v>
      </c>
      <c r="C7180" s="222"/>
      <c r="D7180" s="223">
        <f>IF(B$7159&lt;&gt;"",IF(B$7159='Usages mobilité'!BF16,'Usages mobilité'!BD16,0),0)</f>
        <v>0</v>
      </c>
      <c r="E7180" s="223">
        <f t="shared" si="632"/>
        <v>0</v>
      </c>
      <c r="F7180" s="223">
        <f t="shared" si="632"/>
        <v>0</v>
      </c>
      <c r="G7180" s="223">
        <f t="shared" si="632"/>
        <v>0</v>
      </c>
      <c r="H7180" s="223">
        <f t="shared" si="632"/>
        <v>0</v>
      </c>
      <c r="I7180" s="223">
        <f t="shared" si="632"/>
        <v>0</v>
      </c>
      <c r="J7180" s="223">
        <f t="shared" si="632"/>
        <v>0</v>
      </c>
      <c r="K7180" s="223">
        <f t="shared" si="632"/>
        <v>0</v>
      </c>
      <c r="L7180" s="223">
        <f t="shared" si="632"/>
        <v>0</v>
      </c>
      <c r="M7180" s="223">
        <f t="shared" si="632"/>
        <v>0</v>
      </c>
      <c r="N7180" s="223">
        <f t="shared" si="632"/>
        <v>0</v>
      </c>
      <c r="O7180" s="223">
        <f t="shared" si="632"/>
        <v>0</v>
      </c>
      <c r="P7180" s="223">
        <f t="shared" si="632"/>
        <v>0</v>
      </c>
      <c r="Q7180" s="223">
        <f t="shared" si="632"/>
        <v>0</v>
      </c>
      <c r="R7180" s="223">
        <f t="shared" si="632"/>
        <v>0</v>
      </c>
    </row>
    <row r="7181" spans="1:18" hidden="1" outlineLevel="2" x14ac:dyDescent="0.25">
      <c r="A7181" s="222" t="str">
        <f>'Usages mobilité'!A17</f>
        <v>Usage mobilité n°14</v>
      </c>
      <c r="B7181" s="222" t="s">
        <v>41</v>
      </c>
      <c r="C7181" s="222"/>
      <c r="D7181" s="223">
        <f>IF(B$7159&lt;&gt;"",IF(B$7159='Usages mobilité'!BF17,'Usages mobilité'!BD17,0),0)</f>
        <v>0</v>
      </c>
      <c r="E7181" s="223">
        <f t="shared" si="632"/>
        <v>0</v>
      </c>
      <c r="F7181" s="223">
        <f t="shared" si="632"/>
        <v>0</v>
      </c>
      <c r="G7181" s="223">
        <f t="shared" si="632"/>
        <v>0</v>
      </c>
      <c r="H7181" s="223">
        <f t="shared" si="632"/>
        <v>0</v>
      </c>
      <c r="I7181" s="223">
        <f t="shared" si="632"/>
        <v>0</v>
      </c>
      <c r="J7181" s="223">
        <f t="shared" si="632"/>
        <v>0</v>
      </c>
      <c r="K7181" s="223">
        <f t="shared" si="632"/>
        <v>0</v>
      </c>
      <c r="L7181" s="223">
        <f t="shared" si="632"/>
        <v>0</v>
      </c>
      <c r="M7181" s="223">
        <f t="shared" si="632"/>
        <v>0</v>
      </c>
      <c r="N7181" s="223">
        <f t="shared" si="632"/>
        <v>0</v>
      </c>
      <c r="O7181" s="223">
        <f t="shared" si="632"/>
        <v>0</v>
      </c>
      <c r="P7181" s="223">
        <f t="shared" si="632"/>
        <v>0</v>
      </c>
      <c r="Q7181" s="223">
        <f t="shared" si="632"/>
        <v>0</v>
      </c>
      <c r="R7181" s="223">
        <f t="shared" si="632"/>
        <v>0</v>
      </c>
    </row>
    <row r="7182" spans="1:18" hidden="1" outlineLevel="2" x14ac:dyDescent="0.25">
      <c r="A7182" s="222" t="str">
        <f>'Usages mobilité'!A18</f>
        <v>Usage mobilité n°15</v>
      </c>
      <c r="B7182" s="222" t="s">
        <v>41</v>
      </c>
      <c r="C7182" s="222"/>
      <c r="D7182" s="223">
        <f>IF(B$7159&lt;&gt;"",IF(B$7159='Usages mobilité'!BF18,'Usages mobilité'!BD18,0),0)</f>
        <v>0</v>
      </c>
      <c r="E7182" s="223">
        <f t="shared" si="632"/>
        <v>0</v>
      </c>
      <c r="F7182" s="223">
        <f t="shared" si="632"/>
        <v>0</v>
      </c>
      <c r="G7182" s="223">
        <f t="shared" si="632"/>
        <v>0</v>
      </c>
      <c r="H7182" s="223">
        <f t="shared" si="632"/>
        <v>0</v>
      </c>
      <c r="I7182" s="223">
        <f t="shared" si="632"/>
        <v>0</v>
      </c>
      <c r="J7182" s="223">
        <f t="shared" si="632"/>
        <v>0</v>
      </c>
      <c r="K7182" s="223">
        <f t="shared" si="632"/>
        <v>0</v>
      </c>
      <c r="L7182" s="223">
        <f t="shared" si="632"/>
        <v>0</v>
      </c>
      <c r="M7182" s="223">
        <f t="shared" si="632"/>
        <v>0</v>
      </c>
      <c r="N7182" s="223">
        <f t="shared" si="632"/>
        <v>0</v>
      </c>
      <c r="O7182" s="223">
        <f t="shared" si="632"/>
        <v>0</v>
      </c>
      <c r="P7182" s="223">
        <f t="shared" si="632"/>
        <v>0</v>
      </c>
      <c r="Q7182" s="223">
        <f t="shared" si="632"/>
        <v>0</v>
      </c>
      <c r="R7182" s="223">
        <f t="shared" si="632"/>
        <v>0</v>
      </c>
    </row>
    <row r="7183" spans="1:18" hidden="1" outlineLevel="2" x14ac:dyDescent="0.25">
      <c r="A7183" s="222" t="str">
        <f>'Usages mobilité'!A19</f>
        <v>Usage mobilité n°16</v>
      </c>
      <c r="B7183" s="222" t="s">
        <v>41</v>
      </c>
      <c r="C7183" s="222"/>
      <c r="D7183" s="223">
        <f>IF(B$7159&lt;&gt;"",IF(B$7159='Usages mobilité'!BF19,'Usages mobilité'!BD19,0),0)</f>
        <v>0</v>
      </c>
      <c r="E7183" s="223">
        <f t="shared" si="632"/>
        <v>0</v>
      </c>
      <c r="F7183" s="223">
        <f t="shared" si="632"/>
        <v>0</v>
      </c>
      <c r="G7183" s="223">
        <f t="shared" si="632"/>
        <v>0</v>
      </c>
      <c r="H7183" s="223">
        <f t="shared" si="632"/>
        <v>0</v>
      </c>
      <c r="I7183" s="223">
        <f t="shared" si="632"/>
        <v>0</v>
      </c>
      <c r="J7183" s="223">
        <f t="shared" si="632"/>
        <v>0</v>
      </c>
      <c r="K7183" s="223">
        <f t="shared" si="632"/>
        <v>0</v>
      </c>
      <c r="L7183" s="223">
        <f t="shared" si="632"/>
        <v>0</v>
      </c>
      <c r="M7183" s="223">
        <f t="shared" si="632"/>
        <v>0</v>
      </c>
      <c r="N7183" s="223">
        <f t="shared" si="632"/>
        <v>0</v>
      </c>
      <c r="O7183" s="223">
        <f t="shared" si="632"/>
        <v>0</v>
      </c>
      <c r="P7183" s="223">
        <f t="shared" si="632"/>
        <v>0</v>
      </c>
      <c r="Q7183" s="223">
        <f t="shared" si="632"/>
        <v>0</v>
      </c>
      <c r="R7183" s="223">
        <f t="shared" si="632"/>
        <v>0</v>
      </c>
    </row>
    <row r="7184" spans="1:18" hidden="1" outlineLevel="2" x14ac:dyDescent="0.25">
      <c r="A7184" s="222" t="str">
        <f>'Usages mobilité'!A20</f>
        <v>Usage mobilité n°17</v>
      </c>
      <c r="B7184" s="222" t="s">
        <v>41</v>
      </c>
      <c r="C7184" s="222"/>
      <c r="D7184" s="223">
        <f>IF(B$7159&lt;&gt;"",IF(B$7159='Usages mobilité'!BF20,'Usages mobilité'!BD20,0),0)</f>
        <v>0</v>
      </c>
      <c r="E7184" s="223">
        <f t="shared" si="632"/>
        <v>0</v>
      </c>
      <c r="F7184" s="223">
        <f t="shared" si="632"/>
        <v>0</v>
      </c>
      <c r="G7184" s="223">
        <f t="shared" si="632"/>
        <v>0</v>
      </c>
      <c r="H7184" s="223">
        <f t="shared" si="632"/>
        <v>0</v>
      </c>
      <c r="I7184" s="223">
        <f t="shared" si="632"/>
        <v>0</v>
      </c>
      <c r="J7184" s="223">
        <f t="shared" si="632"/>
        <v>0</v>
      </c>
      <c r="K7184" s="223">
        <f t="shared" si="632"/>
        <v>0</v>
      </c>
      <c r="L7184" s="223">
        <f t="shared" si="632"/>
        <v>0</v>
      </c>
      <c r="M7184" s="223">
        <f t="shared" si="632"/>
        <v>0</v>
      </c>
      <c r="N7184" s="223">
        <f t="shared" si="632"/>
        <v>0</v>
      </c>
      <c r="O7184" s="223">
        <f t="shared" si="632"/>
        <v>0</v>
      </c>
      <c r="P7184" s="223">
        <f t="shared" si="632"/>
        <v>0</v>
      </c>
      <c r="Q7184" s="223">
        <f t="shared" si="632"/>
        <v>0</v>
      </c>
      <c r="R7184" s="223">
        <f t="shared" si="632"/>
        <v>0</v>
      </c>
    </row>
    <row r="7185" spans="1:18" hidden="1" outlineLevel="2" x14ac:dyDescent="0.25">
      <c r="A7185" s="222" t="str">
        <f>'Usages mobilité'!A21</f>
        <v>Usage mobilité n°18</v>
      </c>
      <c r="B7185" s="222" t="s">
        <v>41</v>
      </c>
      <c r="C7185" s="222"/>
      <c r="D7185" s="223">
        <f>IF(B$7159&lt;&gt;"",IF(B$7159='Usages mobilité'!BF21,'Usages mobilité'!BD21,0),0)</f>
        <v>0</v>
      </c>
      <c r="E7185" s="223">
        <f t="shared" si="632"/>
        <v>0</v>
      </c>
      <c r="F7185" s="223">
        <f t="shared" si="632"/>
        <v>0</v>
      </c>
      <c r="G7185" s="223">
        <f t="shared" si="632"/>
        <v>0</v>
      </c>
      <c r="H7185" s="223">
        <f t="shared" si="632"/>
        <v>0</v>
      </c>
      <c r="I7185" s="223">
        <f t="shared" si="632"/>
        <v>0</v>
      </c>
      <c r="J7185" s="223">
        <f t="shared" si="632"/>
        <v>0</v>
      </c>
      <c r="K7185" s="223">
        <f t="shared" si="632"/>
        <v>0</v>
      </c>
      <c r="L7185" s="223">
        <f t="shared" si="632"/>
        <v>0</v>
      </c>
      <c r="M7185" s="223">
        <f t="shared" si="632"/>
        <v>0</v>
      </c>
      <c r="N7185" s="223">
        <f t="shared" si="632"/>
        <v>0</v>
      </c>
      <c r="O7185" s="223">
        <f t="shared" si="632"/>
        <v>0</v>
      </c>
      <c r="P7185" s="223">
        <f t="shared" si="632"/>
        <v>0</v>
      </c>
      <c r="Q7185" s="223">
        <f t="shared" si="632"/>
        <v>0</v>
      </c>
      <c r="R7185" s="223">
        <f t="shared" si="632"/>
        <v>0</v>
      </c>
    </row>
    <row r="7186" spans="1:18" hidden="1" outlineLevel="2" x14ac:dyDescent="0.25">
      <c r="A7186" s="222" t="str">
        <f>'Usages mobilité'!A22</f>
        <v>Usage mobilité n°19</v>
      </c>
      <c r="B7186" s="222" t="s">
        <v>41</v>
      </c>
      <c r="C7186" s="222"/>
      <c r="D7186" s="223">
        <f>IF(B$7159&lt;&gt;"",IF(B$7159='Usages mobilité'!BF22,'Usages mobilité'!BD22,0),0)</f>
        <v>0</v>
      </c>
      <c r="E7186" s="223">
        <f t="shared" si="632"/>
        <v>0</v>
      </c>
      <c r="F7186" s="223">
        <f t="shared" si="632"/>
        <v>0</v>
      </c>
      <c r="G7186" s="223">
        <f t="shared" si="632"/>
        <v>0</v>
      </c>
      <c r="H7186" s="223">
        <f t="shared" si="632"/>
        <v>0</v>
      </c>
      <c r="I7186" s="223">
        <f t="shared" si="632"/>
        <v>0</v>
      </c>
      <c r="J7186" s="223">
        <f t="shared" si="632"/>
        <v>0</v>
      </c>
      <c r="K7186" s="223">
        <f t="shared" si="632"/>
        <v>0</v>
      </c>
      <c r="L7186" s="223">
        <f t="shared" si="632"/>
        <v>0</v>
      </c>
      <c r="M7186" s="223">
        <f t="shared" si="632"/>
        <v>0</v>
      </c>
      <c r="N7186" s="223">
        <f t="shared" si="632"/>
        <v>0</v>
      </c>
      <c r="O7186" s="223">
        <f t="shared" si="632"/>
        <v>0</v>
      </c>
      <c r="P7186" s="223">
        <f t="shared" si="632"/>
        <v>0</v>
      </c>
      <c r="Q7186" s="223">
        <f t="shared" si="632"/>
        <v>0</v>
      </c>
      <c r="R7186" s="223">
        <f t="shared" si="632"/>
        <v>0</v>
      </c>
    </row>
    <row r="7187" spans="1:18" hidden="1" outlineLevel="2" x14ac:dyDescent="0.25">
      <c r="A7187" s="222" t="str">
        <f>'Usages mobilité'!A23</f>
        <v>Usage mobilité n°20</v>
      </c>
      <c r="B7187" s="222" t="s">
        <v>41</v>
      </c>
      <c r="C7187" s="222"/>
      <c r="D7187" s="223">
        <f>IF(B$7159&lt;&gt;"",IF(B$7159='Usages mobilité'!BF23,'Usages mobilité'!BD23,0),0)</f>
        <v>0</v>
      </c>
      <c r="E7187" s="223">
        <f t="shared" si="632"/>
        <v>0</v>
      </c>
      <c r="F7187" s="223">
        <f t="shared" si="632"/>
        <v>0</v>
      </c>
      <c r="G7187" s="223">
        <f t="shared" si="632"/>
        <v>0</v>
      </c>
      <c r="H7187" s="223">
        <f t="shared" si="632"/>
        <v>0</v>
      </c>
      <c r="I7187" s="223">
        <f t="shared" si="632"/>
        <v>0</v>
      </c>
      <c r="J7187" s="223">
        <f t="shared" si="632"/>
        <v>0</v>
      </c>
      <c r="K7187" s="223">
        <f t="shared" si="632"/>
        <v>0</v>
      </c>
      <c r="L7187" s="223">
        <f t="shared" si="632"/>
        <v>0</v>
      </c>
      <c r="M7187" s="223">
        <f t="shared" si="632"/>
        <v>0</v>
      </c>
      <c r="N7187" s="223">
        <f t="shared" si="632"/>
        <v>0</v>
      </c>
      <c r="O7187" s="223">
        <f t="shared" si="632"/>
        <v>0</v>
      </c>
      <c r="P7187" s="223">
        <f t="shared" si="632"/>
        <v>0</v>
      </c>
      <c r="Q7187" s="223">
        <f t="shared" si="632"/>
        <v>0</v>
      </c>
      <c r="R7187" s="223">
        <f t="shared" si="632"/>
        <v>0</v>
      </c>
    </row>
    <row r="7188" spans="1:18" hidden="1" outlineLevel="2" x14ac:dyDescent="0.25">
      <c r="A7188" s="222" t="str">
        <f>'Usages mobilité'!A24</f>
        <v>Usage mobilité n°21</v>
      </c>
      <c r="B7188" s="222" t="s">
        <v>41</v>
      </c>
      <c r="C7188" s="222"/>
      <c r="D7188" s="223">
        <f>IF(B$7159&lt;&gt;"",IF(B$7159='Usages mobilité'!BF24,'Usages mobilité'!BD24,0),0)</f>
        <v>0</v>
      </c>
      <c r="E7188" s="223">
        <f t="shared" ref="E7188:R7197" si="633">$D7188</f>
        <v>0</v>
      </c>
      <c r="F7188" s="223">
        <f t="shared" si="633"/>
        <v>0</v>
      </c>
      <c r="G7188" s="223">
        <f t="shared" si="633"/>
        <v>0</v>
      </c>
      <c r="H7188" s="223">
        <f t="shared" si="633"/>
        <v>0</v>
      </c>
      <c r="I7188" s="223">
        <f t="shared" si="633"/>
        <v>0</v>
      </c>
      <c r="J7188" s="223">
        <f t="shared" si="633"/>
        <v>0</v>
      </c>
      <c r="K7188" s="223">
        <f t="shared" si="633"/>
        <v>0</v>
      </c>
      <c r="L7188" s="223">
        <f t="shared" si="633"/>
        <v>0</v>
      </c>
      <c r="M7188" s="223">
        <f t="shared" si="633"/>
        <v>0</v>
      </c>
      <c r="N7188" s="223">
        <f t="shared" si="633"/>
        <v>0</v>
      </c>
      <c r="O7188" s="223">
        <f t="shared" si="633"/>
        <v>0</v>
      </c>
      <c r="P7188" s="223">
        <f t="shared" si="633"/>
        <v>0</v>
      </c>
      <c r="Q7188" s="223">
        <f t="shared" si="633"/>
        <v>0</v>
      </c>
      <c r="R7188" s="223">
        <f t="shared" si="633"/>
        <v>0</v>
      </c>
    </row>
    <row r="7189" spans="1:18" hidden="1" outlineLevel="2" x14ac:dyDescent="0.25">
      <c r="A7189" s="222" t="str">
        <f>'Usages mobilité'!A25</f>
        <v>Usage mobilité n°22</v>
      </c>
      <c r="B7189" s="222" t="s">
        <v>41</v>
      </c>
      <c r="C7189" s="222"/>
      <c r="D7189" s="223">
        <f>IF(B$7159&lt;&gt;"",IF(B$7159='Usages mobilité'!BF25,'Usages mobilité'!BD25,0),0)</f>
        <v>0</v>
      </c>
      <c r="E7189" s="223">
        <f t="shared" si="633"/>
        <v>0</v>
      </c>
      <c r="F7189" s="223">
        <f t="shared" si="633"/>
        <v>0</v>
      </c>
      <c r="G7189" s="223">
        <f t="shared" si="633"/>
        <v>0</v>
      </c>
      <c r="H7189" s="223">
        <f t="shared" si="633"/>
        <v>0</v>
      </c>
      <c r="I7189" s="223">
        <f t="shared" si="633"/>
        <v>0</v>
      </c>
      <c r="J7189" s="223">
        <f t="shared" si="633"/>
        <v>0</v>
      </c>
      <c r="K7189" s="223">
        <f t="shared" si="633"/>
        <v>0</v>
      </c>
      <c r="L7189" s="223">
        <f t="shared" si="633"/>
        <v>0</v>
      </c>
      <c r="M7189" s="223">
        <f t="shared" si="633"/>
        <v>0</v>
      </c>
      <c r="N7189" s="223">
        <f t="shared" si="633"/>
        <v>0</v>
      </c>
      <c r="O7189" s="223">
        <f t="shared" si="633"/>
        <v>0</v>
      </c>
      <c r="P7189" s="223">
        <f t="shared" si="633"/>
        <v>0</v>
      </c>
      <c r="Q7189" s="223">
        <f t="shared" si="633"/>
        <v>0</v>
      </c>
      <c r="R7189" s="223">
        <f t="shared" si="633"/>
        <v>0</v>
      </c>
    </row>
    <row r="7190" spans="1:18" hidden="1" outlineLevel="2" x14ac:dyDescent="0.25">
      <c r="A7190" s="222" t="str">
        <f>'Usages mobilité'!A26</f>
        <v>Usage mobilité n°23</v>
      </c>
      <c r="B7190" s="222" t="s">
        <v>41</v>
      </c>
      <c r="C7190" s="222"/>
      <c r="D7190" s="223">
        <f>IF(B$7159&lt;&gt;"",IF(B$7159='Usages mobilité'!BF26,'Usages mobilité'!BD26,0),0)</f>
        <v>0</v>
      </c>
      <c r="E7190" s="223">
        <f t="shared" si="633"/>
        <v>0</v>
      </c>
      <c r="F7190" s="223">
        <f t="shared" si="633"/>
        <v>0</v>
      </c>
      <c r="G7190" s="223">
        <f t="shared" si="633"/>
        <v>0</v>
      </c>
      <c r="H7190" s="223">
        <f t="shared" si="633"/>
        <v>0</v>
      </c>
      <c r="I7190" s="223">
        <f t="shared" si="633"/>
        <v>0</v>
      </c>
      <c r="J7190" s="223">
        <f t="shared" si="633"/>
        <v>0</v>
      </c>
      <c r="K7190" s="223">
        <f t="shared" si="633"/>
        <v>0</v>
      </c>
      <c r="L7190" s="223">
        <f t="shared" si="633"/>
        <v>0</v>
      </c>
      <c r="M7190" s="223">
        <f t="shared" si="633"/>
        <v>0</v>
      </c>
      <c r="N7190" s="223">
        <f t="shared" si="633"/>
        <v>0</v>
      </c>
      <c r="O7190" s="223">
        <f t="shared" si="633"/>
        <v>0</v>
      </c>
      <c r="P7190" s="223">
        <f t="shared" si="633"/>
        <v>0</v>
      </c>
      <c r="Q7190" s="223">
        <f t="shared" si="633"/>
        <v>0</v>
      </c>
      <c r="R7190" s="223">
        <f t="shared" si="633"/>
        <v>0</v>
      </c>
    </row>
    <row r="7191" spans="1:18" hidden="1" outlineLevel="2" x14ac:dyDescent="0.25">
      <c r="A7191" s="222" t="str">
        <f>'Usages mobilité'!A27</f>
        <v>Usage mobilité n°24</v>
      </c>
      <c r="B7191" s="222" t="s">
        <v>41</v>
      </c>
      <c r="C7191" s="222"/>
      <c r="D7191" s="223">
        <f>IF(B$7159&lt;&gt;"",IF(B$7159='Usages mobilité'!BF27,'Usages mobilité'!BD27,0),0)</f>
        <v>0</v>
      </c>
      <c r="E7191" s="223">
        <f t="shared" si="633"/>
        <v>0</v>
      </c>
      <c r="F7191" s="223">
        <f t="shared" si="633"/>
        <v>0</v>
      </c>
      <c r="G7191" s="223">
        <f t="shared" si="633"/>
        <v>0</v>
      </c>
      <c r="H7191" s="223">
        <f t="shared" si="633"/>
        <v>0</v>
      </c>
      <c r="I7191" s="223">
        <f t="shared" si="633"/>
        <v>0</v>
      </c>
      <c r="J7191" s="223">
        <f t="shared" si="633"/>
        <v>0</v>
      </c>
      <c r="K7191" s="223">
        <f t="shared" si="633"/>
        <v>0</v>
      </c>
      <c r="L7191" s="223">
        <f t="shared" si="633"/>
        <v>0</v>
      </c>
      <c r="M7191" s="223">
        <f t="shared" si="633"/>
        <v>0</v>
      </c>
      <c r="N7191" s="223">
        <f t="shared" si="633"/>
        <v>0</v>
      </c>
      <c r="O7191" s="223">
        <f t="shared" si="633"/>
        <v>0</v>
      </c>
      <c r="P7191" s="223">
        <f t="shared" si="633"/>
        <v>0</v>
      </c>
      <c r="Q7191" s="223">
        <f t="shared" si="633"/>
        <v>0</v>
      </c>
      <c r="R7191" s="223">
        <f t="shared" si="633"/>
        <v>0</v>
      </c>
    </row>
    <row r="7192" spans="1:18" hidden="1" outlineLevel="2" x14ac:dyDescent="0.25">
      <c r="A7192" s="222" t="str">
        <f>'Usages mobilité'!A28</f>
        <v>Usage mobilité n°25</v>
      </c>
      <c r="B7192" s="222" t="s">
        <v>41</v>
      </c>
      <c r="C7192" s="222"/>
      <c r="D7192" s="223">
        <f>IF(B$7159&lt;&gt;"",IF(B$7159='Usages mobilité'!BF28,'Usages mobilité'!BD28,0),0)</f>
        <v>0</v>
      </c>
      <c r="E7192" s="223">
        <f t="shared" si="633"/>
        <v>0</v>
      </c>
      <c r="F7192" s="223">
        <f t="shared" si="633"/>
        <v>0</v>
      </c>
      <c r="G7192" s="223">
        <f t="shared" si="633"/>
        <v>0</v>
      </c>
      <c r="H7192" s="223">
        <f t="shared" si="633"/>
        <v>0</v>
      </c>
      <c r="I7192" s="223">
        <f t="shared" si="633"/>
        <v>0</v>
      </c>
      <c r="J7192" s="223">
        <f t="shared" si="633"/>
        <v>0</v>
      </c>
      <c r="K7192" s="223">
        <f t="shared" si="633"/>
        <v>0</v>
      </c>
      <c r="L7192" s="223">
        <f t="shared" si="633"/>
        <v>0</v>
      </c>
      <c r="M7192" s="223">
        <f t="shared" si="633"/>
        <v>0</v>
      </c>
      <c r="N7192" s="223">
        <f t="shared" si="633"/>
        <v>0</v>
      </c>
      <c r="O7192" s="223">
        <f t="shared" si="633"/>
        <v>0</v>
      </c>
      <c r="P7192" s="223">
        <f t="shared" si="633"/>
        <v>0</v>
      </c>
      <c r="Q7192" s="223">
        <f t="shared" si="633"/>
        <v>0</v>
      </c>
      <c r="R7192" s="223">
        <f t="shared" si="633"/>
        <v>0</v>
      </c>
    </row>
    <row r="7193" spans="1:18" hidden="1" outlineLevel="2" x14ac:dyDescent="0.25">
      <c r="A7193" s="222" t="str">
        <f>'Usages mobilité'!A29</f>
        <v>Usage mobilité n°26</v>
      </c>
      <c r="B7193" s="222" t="s">
        <v>41</v>
      </c>
      <c r="C7193" s="222"/>
      <c r="D7193" s="223">
        <f>IF(B$7159&lt;&gt;"",IF(B$7159='Usages mobilité'!BF29,'Usages mobilité'!BD29,0),0)</f>
        <v>0</v>
      </c>
      <c r="E7193" s="223">
        <f t="shared" si="633"/>
        <v>0</v>
      </c>
      <c r="F7193" s="223">
        <f t="shared" si="633"/>
        <v>0</v>
      </c>
      <c r="G7193" s="223">
        <f t="shared" si="633"/>
        <v>0</v>
      </c>
      <c r="H7193" s="223">
        <f t="shared" si="633"/>
        <v>0</v>
      </c>
      <c r="I7193" s="223">
        <f t="shared" si="633"/>
        <v>0</v>
      </c>
      <c r="J7193" s="223">
        <f t="shared" si="633"/>
        <v>0</v>
      </c>
      <c r="K7193" s="223">
        <f t="shared" si="633"/>
        <v>0</v>
      </c>
      <c r="L7193" s="223">
        <f t="shared" si="633"/>
        <v>0</v>
      </c>
      <c r="M7193" s="223">
        <f t="shared" si="633"/>
        <v>0</v>
      </c>
      <c r="N7193" s="223">
        <f t="shared" si="633"/>
        <v>0</v>
      </c>
      <c r="O7193" s="223">
        <f t="shared" si="633"/>
        <v>0</v>
      </c>
      <c r="P7193" s="223">
        <f t="shared" si="633"/>
        <v>0</v>
      </c>
      <c r="Q7193" s="223">
        <f t="shared" si="633"/>
        <v>0</v>
      </c>
      <c r="R7193" s="223">
        <f t="shared" si="633"/>
        <v>0</v>
      </c>
    </row>
    <row r="7194" spans="1:18" hidden="1" outlineLevel="2" x14ac:dyDescent="0.25">
      <c r="A7194" s="222" t="str">
        <f>'Usages mobilité'!A30</f>
        <v>Usage mobilité n°27</v>
      </c>
      <c r="B7194" s="222" t="s">
        <v>41</v>
      </c>
      <c r="C7194" s="222"/>
      <c r="D7194" s="223">
        <f>IF(B$7159&lt;&gt;"",IF(B$7159='Usages mobilité'!BF30,'Usages mobilité'!BD30,0),0)</f>
        <v>0</v>
      </c>
      <c r="E7194" s="223">
        <f t="shared" si="633"/>
        <v>0</v>
      </c>
      <c r="F7194" s="223">
        <f t="shared" si="633"/>
        <v>0</v>
      </c>
      <c r="G7194" s="223">
        <f t="shared" si="633"/>
        <v>0</v>
      </c>
      <c r="H7194" s="223">
        <f t="shared" si="633"/>
        <v>0</v>
      </c>
      <c r="I7194" s="223">
        <f t="shared" si="633"/>
        <v>0</v>
      </c>
      <c r="J7194" s="223">
        <f t="shared" si="633"/>
        <v>0</v>
      </c>
      <c r="K7194" s="223">
        <f t="shared" si="633"/>
        <v>0</v>
      </c>
      <c r="L7194" s="223">
        <f t="shared" si="633"/>
        <v>0</v>
      </c>
      <c r="M7194" s="223">
        <f t="shared" si="633"/>
        <v>0</v>
      </c>
      <c r="N7194" s="223">
        <f t="shared" si="633"/>
        <v>0</v>
      </c>
      <c r="O7194" s="223">
        <f t="shared" si="633"/>
        <v>0</v>
      </c>
      <c r="P7194" s="223">
        <f t="shared" si="633"/>
        <v>0</v>
      </c>
      <c r="Q7194" s="223">
        <f t="shared" si="633"/>
        <v>0</v>
      </c>
      <c r="R7194" s="223">
        <f t="shared" si="633"/>
        <v>0</v>
      </c>
    </row>
    <row r="7195" spans="1:18" hidden="1" outlineLevel="2" x14ac:dyDescent="0.25">
      <c r="A7195" s="222" t="str">
        <f>'Usages mobilité'!A31</f>
        <v>Usage mobilité n°28</v>
      </c>
      <c r="B7195" s="222" t="s">
        <v>41</v>
      </c>
      <c r="C7195" s="222"/>
      <c r="D7195" s="223">
        <f>IF(B$7159&lt;&gt;"",IF(B$7159='Usages mobilité'!BF31,'Usages mobilité'!BD31,0),0)</f>
        <v>0</v>
      </c>
      <c r="E7195" s="223">
        <f t="shared" si="633"/>
        <v>0</v>
      </c>
      <c r="F7195" s="223">
        <f t="shared" si="633"/>
        <v>0</v>
      </c>
      <c r="G7195" s="223">
        <f t="shared" si="633"/>
        <v>0</v>
      </c>
      <c r="H7195" s="223">
        <f t="shared" si="633"/>
        <v>0</v>
      </c>
      <c r="I7195" s="223">
        <f t="shared" si="633"/>
        <v>0</v>
      </c>
      <c r="J7195" s="223">
        <f t="shared" si="633"/>
        <v>0</v>
      </c>
      <c r="K7195" s="223">
        <f t="shared" si="633"/>
        <v>0</v>
      </c>
      <c r="L7195" s="223">
        <f t="shared" si="633"/>
        <v>0</v>
      </c>
      <c r="M7195" s="223">
        <f t="shared" si="633"/>
        <v>0</v>
      </c>
      <c r="N7195" s="223">
        <f t="shared" si="633"/>
        <v>0</v>
      </c>
      <c r="O7195" s="223">
        <f t="shared" si="633"/>
        <v>0</v>
      </c>
      <c r="P7195" s="223">
        <f t="shared" si="633"/>
        <v>0</v>
      </c>
      <c r="Q7195" s="223">
        <f t="shared" si="633"/>
        <v>0</v>
      </c>
      <c r="R7195" s="223">
        <f t="shared" si="633"/>
        <v>0</v>
      </c>
    </row>
    <row r="7196" spans="1:18" hidden="1" outlineLevel="2" x14ac:dyDescent="0.25">
      <c r="A7196" s="222" t="str">
        <f>'Usages mobilité'!A32</f>
        <v>Usage mobilité n°29</v>
      </c>
      <c r="B7196" s="222" t="s">
        <v>41</v>
      </c>
      <c r="C7196" s="222"/>
      <c r="D7196" s="223">
        <f>IF(B$7159&lt;&gt;"",IF(B$7159='Usages mobilité'!BF32,'Usages mobilité'!BD32,0),0)</f>
        <v>0</v>
      </c>
      <c r="E7196" s="223">
        <f t="shared" si="633"/>
        <v>0</v>
      </c>
      <c r="F7196" s="223">
        <f t="shared" si="633"/>
        <v>0</v>
      </c>
      <c r="G7196" s="223">
        <f t="shared" si="633"/>
        <v>0</v>
      </c>
      <c r="H7196" s="223">
        <f t="shared" si="633"/>
        <v>0</v>
      </c>
      <c r="I7196" s="223">
        <f t="shared" si="633"/>
        <v>0</v>
      </c>
      <c r="J7196" s="223">
        <f t="shared" si="633"/>
        <v>0</v>
      </c>
      <c r="K7196" s="223">
        <f t="shared" si="633"/>
        <v>0</v>
      </c>
      <c r="L7196" s="223">
        <f t="shared" si="633"/>
        <v>0</v>
      </c>
      <c r="M7196" s="223">
        <f t="shared" si="633"/>
        <v>0</v>
      </c>
      <c r="N7196" s="223">
        <f t="shared" si="633"/>
        <v>0</v>
      </c>
      <c r="O7196" s="223">
        <f t="shared" si="633"/>
        <v>0</v>
      </c>
      <c r="P7196" s="223">
        <f t="shared" si="633"/>
        <v>0</v>
      </c>
      <c r="Q7196" s="223">
        <f t="shared" si="633"/>
        <v>0</v>
      </c>
      <c r="R7196" s="223">
        <f t="shared" si="633"/>
        <v>0</v>
      </c>
    </row>
    <row r="7197" spans="1:18" hidden="1" outlineLevel="2" x14ac:dyDescent="0.25">
      <c r="A7197" s="222" t="str">
        <f>'Usages mobilité'!A33</f>
        <v>Usage mobilité n°30</v>
      </c>
      <c r="B7197" s="222" t="s">
        <v>41</v>
      </c>
      <c r="C7197" s="222"/>
      <c r="D7197" s="223">
        <f>IF(B$7159&lt;&gt;"",IF(B$7159='Usages mobilité'!BF33,'Usages mobilité'!BD33,0),0)</f>
        <v>0</v>
      </c>
      <c r="E7197" s="223">
        <f t="shared" si="633"/>
        <v>0</v>
      </c>
      <c r="F7197" s="223">
        <f t="shared" si="633"/>
        <v>0</v>
      </c>
      <c r="G7197" s="223">
        <f t="shared" si="633"/>
        <v>0</v>
      </c>
      <c r="H7197" s="223">
        <f t="shared" si="633"/>
        <v>0</v>
      </c>
      <c r="I7197" s="223">
        <f t="shared" si="633"/>
        <v>0</v>
      </c>
      <c r="J7197" s="223">
        <f t="shared" si="633"/>
        <v>0</v>
      </c>
      <c r="K7197" s="223">
        <f t="shared" si="633"/>
        <v>0</v>
      </c>
      <c r="L7197" s="223">
        <f t="shared" si="633"/>
        <v>0</v>
      </c>
      <c r="M7197" s="223">
        <f t="shared" si="633"/>
        <v>0</v>
      </c>
      <c r="N7197" s="223">
        <f t="shared" si="633"/>
        <v>0</v>
      </c>
      <c r="O7197" s="223">
        <f t="shared" si="633"/>
        <v>0</v>
      </c>
      <c r="P7197" s="223">
        <f t="shared" si="633"/>
        <v>0</v>
      </c>
      <c r="Q7197" s="223">
        <f t="shared" si="633"/>
        <v>0</v>
      </c>
      <c r="R7197" s="223">
        <f t="shared" si="633"/>
        <v>0</v>
      </c>
    </row>
    <row r="7198" spans="1:18" hidden="1" outlineLevel="2" x14ac:dyDescent="0.25">
      <c r="A7198" s="222" t="str">
        <f>'Usages mobilité'!A34</f>
        <v>Usage mobilité n°31</v>
      </c>
      <c r="B7198" s="222" t="s">
        <v>41</v>
      </c>
      <c r="C7198" s="222"/>
      <c r="D7198" s="223">
        <f>IF(B$7159&lt;&gt;"",IF(B$7159='Usages mobilité'!BF34,'Usages mobilité'!BD34,0),0)</f>
        <v>0</v>
      </c>
      <c r="E7198" s="223">
        <f t="shared" ref="E7198:R7207" si="634">$D7198</f>
        <v>0</v>
      </c>
      <c r="F7198" s="223">
        <f t="shared" si="634"/>
        <v>0</v>
      </c>
      <c r="G7198" s="223">
        <f t="shared" si="634"/>
        <v>0</v>
      </c>
      <c r="H7198" s="223">
        <f t="shared" si="634"/>
        <v>0</v>
      </c>
      <c r="I7198" s="223">
        <f t="shared" si="634"/>
        <v>0</v>
      </c>
      <c r="J7198" s="223">
        <f t="shared" si="634"/>
        <v>0</v>
      </c>
      <c r="K7198" s="223">
        <f t="shared" si="634"/>
        <v>0</v>
      </c>
      <c r="L7198" s="223">
        <f t="shared" si="634"/>
        <v>0</v>
      </c>
      <c r="M7198" s="223">
        <f t="shared" si="634"/>
        <v>0</v>
      </c>
      <c r="N7198" s="223">
        <f t="shared" si="634"/>
        <v>0</v>
      </c>
      <c r="O7198" s="223">
        <f t="shared" si="634"/>
        <v>0</v>
      </c>
      <c r="P7198" s="223">
        <f t="shared" si="634"/>
        <v>0</v>
      </c>
      <c r="Q7198" s="223">
        <f t="shared" si="634"/>
        <v>0</v>
      </c>
      <c r="R7198" s="223">
        <f t="shared" si="634"/>
        <v>0</v>
      </c>
    </row>
    <row r="7199" spans="1:18" hidden="1" outlineLevel="2" x14ac:dyDescent="0.25">
      <c r="A7199" s="222" t="str">
        <f>'Usages mobilité'!A35</f>
        <v>Usage mobilité n°32</v>
      </c>
      <c r="B7199" s="222" t="s">
        <v>41</v>
      </c>
      <c r="C7199" s="222"/>
      <c r="D7199" s="223">
        <f>IF(B$7159&lt;&gt;"",IF(B$7159='Usages mobilité'!BF35,'Usages mobilité'!BD35,0),0)</f>
        <v>0</v>
      </c>
      <c r="E7199" s="223">
        <f t="shared" si="634"/>
        <v>0</v>
      </c>
      <c r="F7199" s="223">
        <f t="shared" si="634"/>
        <v>0</v>
      </c>
      <c r="G7199" s="223">
        <f t="shared" si="634"/>
        <v>0</v>
      </c>
      <c r="H7199" s="223">
        <f t="shared" si="634"/>
        <v>0</v>
      </c>
      <c r="I7199" s="223">
        <f t="shared" si="634"/>
        <v>0</v>
      </c>
      <c r="J7199" s="223">
        <f t="shared" si="634"/>
        <v>0</v>
      </c>
      <c r="K7199" s="223">
        <f t="shared" si="634"/>
        <v>0</v>
      </c>
      <c r="L7199" s="223">
        <f t="shared" si="634"/>
        <v>0</v>
      </c>
      <c r="M7199" s="223">
        <f t="shared" si="634"/>
        <v>0</v>
      </c>
      <c r="N7199" s="223">
        <f t="shared" si="634"/>
        <v>0</v>
      </c>
      <c r="O7199" s="223">
        <f t="shared" si="634"/>
        <v>0</v>
      </c>
      <c r="P7199" s="223">
        <f t="shared" si="634"/>
        <v>0</v>
      </c>
      <c r="Q7199" s="223">
        <f t="shared" si="634"/>
        <v>0</v>
      </c>
      <c r="R7199" s="223">
        <f t="shared" si="634"/>
        <v>0</v>
      </c>
    </row>
    <row r="7200" spans="1:18" hidden="1" outlineLevel="2" x14ac:dyDescent="0.25">
      <c r="A7200" s="222" t="str">
        <f>'Usages mobilité'!A36</f>
        <v>Usage mobilité n°33</v>
      </c>
      <c r="B7200" s="222" t="s">
        <v>41</v>
      </c>
      <c r="C7200" s="222"/>
      <c r="D7200" s="223">
        <f>IF(B$7159&lt;&gt;"",IF(B$7159='Usages mobilité'!BF36,'Usages mobilité'!BD36,0),0)</f>
        <v>0</v>
      </c>
      <c r="E7200" s="223">
        <f t="shared" si="634"/>
        <v>0</v>
      </c>
      <c r="F7200" s="223">
        <f t="shared" si="634"/>
        <v>0</v>
      </c>
      <c r="G7200" s="223">
        <f t="shared" si="634"/>
        <v>0</v>
      </c>
      <c r="H7200" s="223">
        <f t="shared" si="634"/>
        <v>0</v>
      </c>
      <c r="I7200" s="223">
        <f t="shared" si="634"/>
        <v>0</v>
      </c>
      <c r="J7200" s="223">
        <f t="shared" si="634"/>
        <v>0</v>
      </c>
      <c r="K7200" s="223">
        <f t="shared" si="634"/>
        <v>0</v>
      </c>
      <c r="L7200" s="223">
        <f t="shared" si="634"/>
        <v>0</v>
      </c>
      <c r="M7200" s="223">
        <f t="shared" si="634"/>
        <v>0</v>
      </c>
      <c r="N7200" s="223">
        <f t="shared" si="634"/>
        <v>0</v>
      </c>
      <c r="O7200" s="223">
        <f t="shared" si="634"/>
        <v>0</v>
      </c>
      <c r="P7200" s="223">
        <f t="shared" si="634"/>
        <v>0</v>
      </c>
      <c r="Q7200" s="223">
        <f t="shared" si="634"/>
        <v>0</v>
      </c>
      <c r="R7200" s="223">
        <f t="shared" si="634"/>
        <v>0</v>
      </c>
    </row>
    <row r="7201" spans="1:18" hidden="1" outlineLevel="2" x14ac:dyDescent="0.25">
      <c r="A7201" s="222" t="str">
        <f>'Usages mobilité'!A37</f>
        <v>Usage mobilité n°34</v>
      </c>
      <c r="B7201" s="222" t="s">
        <v>41</v>
      </c>
      <c r="C7201" s="222"/>
      <c r="D7201" s="223">
        <f>IF(B$7159&lt;&gt;"",IF(B$7159='Usages mobilité'!BF37,'Usages mobilité'!BD37,0),0)</f>
        <v>0</v>
      </c>
      <c r="E7201" s="223">
        <f t="shared" si="634"/>
        <v>0</v>
      </c>
      <c r="F7201" s="223">
        <f t="shared" si="634"/>
        <v>0</v>
      </c>
      <c r="G7201" s="223">
        <f t="shared" si="634"/>
        <v>0</v>
      </c>
      <c r="H7201" s="223">
        <f t="shared" si="634"/>
        <v>0</v>
      </c>
      <c r="I7201" s="223">
        <f t="shared" si="634"/>
        <v>0</v>
      </c>
      <c r="J7201" s="223">
        <f t="shared" si="634"/>
        <v>0</v>
      </c>
      <c r="K7201" s="223">
        <f t="shared" si="634"/>
        <v>0</v>
      </c>
      <c r="L7201" s="223">
        <f t="shared" si="634"/>
        <v>0</v>
      </c>
      <c r="M7201" s="223">
        <f t="shared" si="634"/>
        <v>0</v>
      </c>
      <c r="N7201" s="223">
        <f t="shared" si="634"/>
        <v>0</v>
      </c>
      <c r="O7201" s="223">
        <f t="shared" si="634"/>
        <v>0</v>
      </c>
      <c r="P7201" s="223">
        <f t="shared" si="634"/>
        <v>0</v>
      </c>
      <c r="Q7201" s="223">
        <f t="shared" si="634"/>
        <v>0</v>
      </c>
      <c r="R7201" s="223">
        <f t="shared" si="634"/>
        <v>0</v>
      </c>
    </row>
    <row r="7202" spans="1:18" hidden="1" outlineLevel="2" x14ac:dyDescent="0.25">
      <c r="A7202" s="222" t="str">
        <f>'Usages mobilité'!A38</f>
        <v>Usage mobilité n°35</v>
      </c>
      <c r="B7202" s="222" t="s">
        <v>41</v>
      </c>
      <c r="C7202" s="222"/>
      <c r="D7202" s="223">
        <f>IF(B$7159&lt;&gt;"",IF(B$7159='Usages mobilité'!BF38,'Usages mobilité'!BD38,0),0)</f>
        <v>0</v>
      </c>
      <c r="E7202" s="223">
        <f t="shared" si="634"/>
        <v>0</v>
      </c>
      <c r="F7202" s="223">
        <f t="shared" si="634"/>
        <v>0</v>
      </c>
      <c r="G7202" s="223">
        <f t="shared" si="634"/>
        <v>0</v>
      </c>
      <c r="H7202" s="223">
        <f t="shared" si="634"/>
        <v>0</v>
      </c>
      <c r="I7202" s="223">
        <f t="shared" si="634"/>
        <v>0</v>
      </c>
      <c r="J7202" s="223">
        <f t="shared" si="634"/>
        <v>0</v>
      </c>
      <c r="K7202" s="223">
        <f t="shared" si="634"/>
        <v>0</v>
      </c>
      <c r="L7202" s="223">
        <f t="shared" si="634"/>
        <v>0</v>
      </c>
      <c r="M7202" s="223">
        <f t="shared" si="634"/>
        <v>0</v>
      </c>
      <c r="N7202" s="223">
        <f t="shared" si="634"/>
        <v>0</v>
      </c>
      <c r="O7202" s="223">
        <f t="shared" si="634"/>
        <v>0</v>
      </c>
      <c r="P7202" s="223">
        <f t="shared" si="634"/>
        <v>0</v>
      </c>
      <c r="Q7202" s="223">
        <f t="shared" si="634"/>
        <v>0</v>
      </c>
      <c r="R7202" s="223">
        <f t="shared" si="634"/>
        <v>0</v>
      </c>
    </row>
    <row r="7203" spans="1:18" hidden="1" outlineLevel="2" x14ac:dyDescent="0.25">
      <c r="A7203" s="222" t="str">
        <f>'Usages mobilité'!A39</f>
        <v>Usage mobilité n°36</v>
      </c>
      <c r="B7203" s="222" t="s">
        <v>41</v>
      </c>
      <c r="C7203" s="222"/>
      <c r="D7203" s="223">
        <f>IF(B$7159&lt;&gt;"",IF(B$7159='Usages mobilité'!BF39,'Usages mobilité'!BD39,0),0)</f>
        <v>0</v>
      </c>
      <c r="E7203" s="223">
        <f t="shared" si="634"/>
        <v>0</v>
      </c>
      <c r="F7203" s="223">
        <f t="shared" si="634"/>
        <v>0</v>
      </c>
      <c r="G7203" s="223">
        <f t="shared" si="634"/>
        <v>0</v>
      </c>
      <c r="H7203" s="223">
        <f t="shared" si="634"/>
        <v>0</v>
      </c>
      <c r="I7203" s="223">
        <f t="shared" si="634"/>
        <v>0</v>
      </c>
      <c r="J7203" s="223">
        <f t="shared" si="634"/>
        <v>0</v>
      </c>
      <c r="K7203" s="223">
        <f t="shared" si="634"/>
        <v>0</v>
      </c>
      <c r="L7203" s="223">
        <f t="shared" si="634"/>
        <v>0</v>
      </c>
      <c r="M7203" s="223">
        <f t="shared" si="634"/>
        <v>0</v>
      </c>
      <c r="N7203" s="223">
        <f t="shared" si="634"/>
        <v>0</v>
      </c>
      <c r="O7203" s="223">
        <f t="shared" si="634"/>
        <v>0</v>
      </c>
      <c r="P7203" s="223">
        <f t="shared" si="634"/>
        <v>0</v>
      </c>
      <c r="Q7203" s="223">
        <f t="shared" si="634"/>
        <v>0</v>
      </c>
      <c r="R7203" s="223">
        <f t="shared" si="634"/>
        <v>0</v>
      </c>
    </row>
    <row r="7204" spans="1:18" hidden="1" outlineLevel="2" x14ac:dyDescent="0.25">
      <c r="A7204" s="222" t="str">
        <f>'Usages mobilité'!A40</f>
        <v>Usage mobilité n°37</v>
      </c>
      <c r="B7204" s="222" t="s">
        <v>41</v>
      </c>
      <c r="C7204" s="222"/>
      <c r="D7204" s="223">
        <f>IF(B$7159&lt;&gt;"",IF(B$7159='Usages mobilité'!BF40,'Usages mobilité'!BD40,0),0)</f>
        <v>0</v>
      </c>
      <c r="E7204" s="223">
        <f t="shared" si="634"/>
        <v>0</v>
      </c>
      <c r="F7204" s="223">
        <f t="shared" si="634"/>
        <v>0</v>
      </c>
      <c r="G7204" s="223">
        <f t="shared" si="634"/>
        <v>0</v>
      </c>
      <c r="H7204" s="223">
        <f t="shared" si="634"/>
        <v>0</v>
      </c>
      <c r="I7204" s="223">
        <f t="shared" si="634"/>
        <v>0</v>
      </c>
      <c r="J7204" s="223">
        <f t="shared" si="634"/>
        <v>0</v>
      </c>
      <c r="K7204" s="223">
        <f t="shared" si="634"/>
        <v>0</v>
      </c>
      <c r="L7204" s="223">
        <f t="shared" si="634"/>
        <v>0</v>
      </c>
      <c r="M7204" s="223">
        <f t="shared" si="634"/>
        <v>0</v>
      </c>
      <c r="N7204" s="223">
        <f t="shared" si="634"/>
        <v>0</v>
      </c>
      <c r="O7204" s="223">
        <f t="shared" si="634"/>
        <v>0</v>
      </c>
      <c r="P7204" s="223">
        <f t="shared" si="634"/>
        <v>0</v>
      </c>
      <c r="Q7204" s="223">
        <f t="shared" si="634"/>
        <v>0</v>
      </c>
      <c r="R7204" s="223">
        <f t="shared" si="634"/>
        <v>0</v>
      </c>
    </row>
    <row r="7205" spans="1:18" hidden="1" outlineLevel="2" x14ac:dyDescent="0.25">
      <c r="A7205" s="222" t="str">
        <f>'Usages mobilité'!A41</f>
        <v>Usage mobilité n°38</v>
      </c>
      <c r="B7205" s="222" t="s">
        <v>41</v>
      </c>
      <c r="C7205" s="222"/>
      <c r="D7205" s="223">
        <f>IF(B$7159&lt;&gt;"",IF(B$7159='Usages mobilité'!BF41,'Usages mobilité'!BD41,0),0)</f>
        <v>0</v>
      </c>
      <c r="E7205" s="223">
        <f t="shared" si="634"/>
        <v>0</v>
      </c>
      <c r="F7205" s="223">
        <f t="shared" si="634"/>
        <v>0</v>
      </c>
      <c r="G7205" s="223">
        <f t="shared" si="634"/>
        <v>0</v>
      </c>
      <c r="H7205" s="223">
        <f t="shared" si="634"/>
        <v>0</v>
      </c>
      <c r="I7205" s="223">
        <f t="shared" si="634"/>
        <v>0</v>
      </c>
      <c r="J7205" s="223">
        <f t="shared" si="634"/>
        <v>0</v>
      </c>
      <c r="K7205" s="223">
        <f t="shared" si="634"/>
        <v>0</v>
      </c>
      <c r="L7205" s="223">
        <f t="shared" si="634"/>
        <v>0</v>
      </c>
      <c r="M7205" s="223">
        <f t="shared" si="634"/>
        <v>0</v>
      </c>
      <c r="N7205" s="223">
        <f t="shared" si="634"/>
        <v>0</v>
      </c>
      <c r="O7205" s="223">
        <f t="shared" si="634"/>
        <v>0</v>
      </c>
      <c r="P7205" s="223">
        <f t="shared" si="634"/>
        <v>0</v>
      </c>
      <c r="Q7205" s="223">
        <f t="shared" si="634"/>
        <v>0</v>
      </c>
      <c r="R7205" s="223">
        <f t="shared" si="634"/>
        <v>0</v>
      </c>
    </row>
    <row r="7206" spans="1:18" hidden="1" outlineLevel="2" x14ac:dyDescent="0.25">
      <c r="A7206" s="222" t="str">
        <f>'Usages mobilité'!A42</f>
        <v>Usage mobilité n°39</v>
      </c>
      <c r="B7206" s="222" t="s">
        <v>41</v>
      </c>
      <c r="C7206" s="222"/>
      <c r="D7206" s="223">
        <f>IF(B$7159&lt;&gt;"",IF(B$7159='Usages mobilité'!BF42,'Usages mobilité'!BD42,0),0)</f>
        <v>0</v>
      </c>
      <c r="E7206" s="223">
        <f t="shared" si="634"/>
        <v>0</v>
      </c>
      <c r="F7206" s="223">
        <f t="shared" si="634"/>
        <v>0</v>
      </c>
      <c r="G7206" s="223">
        <f t="shared" si="634"/>
        <v>0</v>
      </c>
      <c r="H7206" s="223">
        <f t="shared" si="634"/>
        <v>0</v>
      </c>
      <c r="I7206" s="223">
        <f t="shared" si="634"/>
        <v>0</v>
      </c>
      <c r="J7206" s="223">
        <f t="shared" si="634"/>
        <v>0</v>
      </c>
      <c r="K7206" s="223">
        <f t="shared" si="634"/>
        <v>0</v>
      </c>
      <c r="L7206" s="223">
        <f t="shared" si="634"/>
        <v>0</v>
      </c>
      <c r="M7206" s="223">
        <f t="shared" si="634"/>
        <v>0</v>
      </c>
      <c r="N7206" s="223">
        <f t="shared" si="634"/>
        <v>0</v>
      </c>
      <c r="O7206" s="223">
        <f t="shared" si="634"/>
        <v>0</v>
      </c>
      <c r="P7206" s="223">
        <f t="shared" si="634"/>
        <v>0</v>
      </c>
      <c r="Q7206" s="223">
        <f t="shared" si="634"/>
        <v>0</v>
      </c>
      <c r="R7206" s="223">
        <f t="shared" si="634"/>
        <v>0</v>
      </c>
    </row>
    <row r="7207" spans="1:18" hidden="1" outlineLevel="2" x14ac:dyDescent="0.25">
      <c r="A7207" s="222" t="str">
        <f>'Usages mobilité'!A43</f>
        <v>Usage mobilité n°40</v>
      </c>
      <c r="B7207" s="222" t="s">
        <v>41</v>
      </c>
      <c r="C7207" s="222"/>
      <c r="D7207" s="223">
        <f>IF(B$7159&lt;&gt;"",IF(B$7159='Usages mobilité'!BF43,'Usages mobilité'!BD43,0),0)</f>
        <v>0</v>
      </c>
      <c r="E7207" s="223">
        <f t="shared" si="634"/>
        <v>0</v>
      </c>
      <c r="F7207" s="223">
        <f t="shared" si="634"/>
        <v>0</v>
      </c>
      <c r="G7207" s="223">
        <f t="shared" si="634"/>
        <v>0</v>
      </c>
      <c r="H7207" s="223">
        <f t="shared" si="634"/>
        <v>0</v>
      </c>
      <c r="I7207" s="223">
        <f t="shared" si="634"/>
        <v>0</v>
      </c>
      <c r="J7207" s="223">
        <f t="shared" si="634"/>
        <v>0</v>
      </c>
      <c r="K7207" s="223">
        <f t="shared" si="634"/>
        <v>0</v>
      </c>
      <c r="L7207" s="223">
        <f t="shared" si="634"/>
        <v>0</v>
      </c>
      <c r="M7207" s="223">
        <f t="shared" si="634"/>
        <v>0</v>
      </c>
      <c r="N7207" s="223">
        <f t="shared" si="634"/>
        <v>0</v>
      </c>
      <c r="O7207" s="223">
        <f t="shared" si="634"/>
        <v>0</v>
      </c>
      <c r="P7207" s="223">
        <f t="shared" si="634"/>
        <v>0</v>
      </c>
      <c r="Q7207" s="223">
        <f t="shared" si="634"/>
        <v>0</v>
      </c>
      <c r="R7207" s="223">
        <f t="shared" si="634"/>
        <v>0</v>
      </c>
    </row>
    <row r="7208" spans="1:18" hidden="1" outlineLevel="2" x14ac:dyDescent="0.25">
      <c r="A7208" s="222" t="str">
        <f>'Usages mobilité'!A44</f>
        <v>Usage mobilité n°41</v>
      </c>
      <c r="B7208" s="222" t="s">
        <v>41</v>
      </c>
      <c r="C7208" s="222"/>
      <c r="D7208" s="223">
        <f>IF(B$7159&lt;&gt;"",IF(B$7159='Usages mobilité'!BF44,'Usages mobilité'!BD44,0),0)</f>
        <v>0</v>
      </c>
      <c r="E7208" s="223">
        <f t="shared" ref="E7208:R7217" si="635">$D7208</f>
        <v>0</v>
      </c>
      <c r="F7208" s="223">
        <f t="shared" si="635"/>
        <v>0</v>
      </c>
      <c r="G7208" s="223">
        <f t="shared" si="635"/>
        <v>0</v>
      </c>
      <c r="H7208" s="223">
        <f t="shared" si="635"/>
        <v>0</v>
      </c>
      <c r="I7208" s="223">
        <f t="shared" si="635"/>
        <v>0</v>
      </c>
      <c r="J7208" s="223">
        <f t="shared" si="635"/>
        <v>0</v>
      </c>
      <c r="K7208" s="223">
        <f t="shared" si="635"/>
        <v>0</v>
      </c>
      <c r="L7208" s="223">
        <f t="shared" si="635"/>
        <v>0</v>
      </c>
      <c r="M7208" s="223">
        <f t="shared" si="635"/>
        <v>0</v>
      </c>
      <c r="N7208" s="223">
        <f t="shared" si="635"/>
        <v>0</v>
      </c>
      <c r="O7208" s="223">
        <f t="shared" si="635"/>
        <v>0</v>
      </c>
      <c r="P7208" s="223">
        <f t="shared" si="635"/>
        <v>0</v>
      </c>
      <c r="Q7208" s="223">
        <f t="shared" si="635"/>
        <v>0</v>
      </c>
      <c r="R7208" s="223">
        <f t="shared" si="635"/>
        <v>0</v>
      </c>
    </row>
    <row r="7209" spans="1:18" hidden="1" outlineLevel="2" x14ac:dyDescent="0.25">
      <c r="A7209" s="222" t="str">
        <f>'Usages mobilité'!A45</f>
        <v>Usage mobilité n°42</v>
      </c>
      <c r="B7209" s="222" t="s">
        <v>41</v>
      </c>
      <c r="C7209" s="222"/>
      <c r="D7209" s="223">
        <f>IF(B$7159&lt;&gt;"",IF(B$7159='Usages mobilité'!BF45,'Usages mobilité'!BD45,0),0)</f>
        <v>0</v>
      </c>
      <c r="E7209" s="223">
        <f t="shared" si="635"/>
        <v>0</v>
      </c>
      <c r="F7209" s="223">
        <f t="shared" si="635"/>
        <v>0</v>
      </c>
      <c r="G7209" s="223">
        <f t="shared" si="635"/>
        <v>0</v>
      </c>
      <c r="H7209" s="223">
        <f t="shared" si="635"/>
        <v>0</v>
      </c>
      <c r="I7209" s="223">
        <f t="shared" si="635"/>
        <v>0</v>
      </c>
      <c r="J7209" s="223">
        <f t="shared" si="635"/>
        <v>0</v>
      </c>
      <c r="K7209" s="223">
        <f t="shared" si="635"/>
        <v>0</v>
      </c>
      <c r="L7209" s="223">
        <f t="shared" si="635"/>
        <v>0</v>
      </c>
      <c r="M7209" s="223">
        <f t="shared" si="635"/>
        <v>0</v>
      </c>
      <c r="N7209" s="223">
        <f t="shared" si="635"/>
        <v>0</v>
      </c>
      <c r="O7209" s="223">
        <f t="shared" si="635"/>
        <v>0</v>
      </c>
      <c r="P7209" s="223">
        <f t="shared" si="635"/>
        <v>0</v>
      </c>
      <c r="Q7209" s="223">
        <f t="shared" si="635"/>
        <v>0</v>
      </c>
      <c r="R7209" s="223">
        <f t="shared" si="635"/>
        <v>0</v>
      </c>
    </row>
    <row r="7210" spans="1:18" hidden="1" outlineLevel="2" x14ac:dyDescent="0.25">
      <c r="A7210" s="222" t="str">
        <f>'Usages mobilité'!A46</f>
        <v>Usage mobilité n°43</v>
      </c>
      <c r="B7210" s="222" t="s">
        <v>41</v>
      </c>
      <c r="C7210" s="222"/>
      <c r="D7210" s="223">
        <f>IF(B$7159&lt;&gt;"",IF(B$7159='Usages mobilité'!BF46,'Usages mobilité'!BD46,0),0)</f>
        <v>0</v>
      </c>
      <c r="E7210" s="223">
        <f t="shared" si="635"/>
        <v>0</v>
      </c>
      <c r="F7210" s="223">
        <f t="shared" si="635"/>
        <v>0</v>
      </c>
      <c r="G7210" s="223">
        <f t="shared" si="635"/>
        <v>0</v>
      </c>
      <c r="H7210" s="223">
        <f t="shared" si="635"/>
        <v>0</v>
      </c>
      <c r="I7210" s="223">
        <f t="shared" si="635"/>
        <v>0</v>
      </c>
      <c r="J7210" s="223">
        <f t="shared" si="635"/>
        <v>0</v>
      </c>
      <c r="K7210" s="223">
        <f t="shared" si="635"/>
        <v>0</v>
      </c>
      <c r="L7210" s="223">
        <f t="shared" si="635"/>
        <v>0</v>
      </c>
      <c r="M7210" s="223">
        <f t="shared" si="635"/>
        <v>0</v>
      </c>
      <c r="N7210" s="223">
        <f t="shared" si="635"/>
        <v>0</v>
      </c>
      <c r="O7210" s="223">
        <f t="shared" si="635"/>
        <v>0</v>
      </c>
      <c r="P7210" s="223">
        <f t="shared" si="635"/>
        <v>0</v>
      </c>
      <c r="Q7210" s="223">
        <f t="shared" si="635"/>
        <v>0</v>
      </c>
      <c r="R7210" s="223">
        <f t="shared" si="635"/>
        <v>0</v>
      </c>
    </row>
    <row r="7211" spans="1:18" hidden="1" outlineLevel="2" x14ac:dyDescent="0.25">
      <c r="A7211" s="222" t="str">
        <f>'Usages mobilité'!A47</f>
        <v>Usage mobilité n°44</v>
      </c>
      <c r="B7211" s="222" t="s">
        <v>41</v>
      </c>
      <c r="C7211" s="222"/>
      <c r="D7211" s="223">
        <f>IF(B$7159&lt;&gt;"",IF(B$7159='Usages mobilité'!BF47,'Usages mobilité'!BD47,0),0)</f>
        <v>0</v>
      </c>
      <c r="E7211" s="223">
        <f t="shared" si="635"/>
        <v>0</v>
      </c>
      <c r="F7211" s="223">
        <f t="shared" si="635"/>
        <v>0</v>
      </c>
      <c r="G7211" s="223">
        <f t="shared" si="635"/>
        <v>0</v>
      </c>
      <c r="H7211" s="223">
        <f t="shared" si="635"/>
        <v>0</v>
      </c>
      <c r="I7211" s="223">
        <f t="shared" si="635"/>
        <v>0</v>
      </c>
      <c r="J7211" s="223">
        <f t="shared" si="635"/>
        <v>0</v>
      </c>
      <c r="K7211" s="223">
        <f t="shared" si="635"/>
        <v>0</v>
      </c>
      <c r="L7211" s="223">
        <f t="shared" si="635"/>
        <v>0</v>
      </c>
      <c r="M7211" s="223">
        <f t="shared" si="635"/>
        <v>0</v>
      </c>
      <c r="N7211" s="223">
        <f t="shared" si="635"/>
        <v>0</v>
      </c>
      <c r="O7211" s="223">
        <f t="shared" si="635"/>
        <v>0</v>
      </c>
      <c r="P7211" s="223">
        <f t="shared" si="635"/>
        <v>0</v>
      </c>
      <c r="Q7211" s="223">
        <f t="shared" si="635"/>
        <v>0</v>
      </c>
      <c r="R7211" s="223">
        <f t="shared" si="635"/>
        <v>0</v>
      </c>
    </row>
    <row r="7212" spans="1:18" hidden="1" outlineLevel="2" x14ac:dyDescent="0.25">
      <c r="A7212" s="222" t="str">
        <f>'Usages mobilité'!A48</f>
        <v>Usage mobilité n°45</v>
      </c>
      <c r="B7212" s="222" t="s">
        <v>41</v>
      </c>
      <c r="C7212" s="222"/>
      <c r="D7212" s="223">
        <f>IF(B$7159&lt;&gt;"",IF(B$7159='Usages mobilité'!BF48,'Usages mobilité'!BD48,0),0)</f>
        <v>0</v>
      </c>
      <c r="E7212" s="223">
        <f t="shared" si="635"/>
        <v>0</v>
      </c>
      <c r="F7212" s="223">
        <f t="shared" si="635"/>
        <v>0</v>
      </c>
      <c r="G7212" s="223">
        <f t="shared" si="635"/>
        <v>0</v>
      </c>
      <c r="H7212" s="223">
        <f t="shared" si="635"/>
        <v>0</v>
      </c>
      <c r="I7212" s="223">
        <f t="shared" si="635"/>
        <v>0</v>
      </c>
      <c r="J7212" s="223">
        <f t="shared" si="635"/>
        <v>0</v>
      </c>
      <c r="K7212" s="223">
        <f t="shared" si="635"/>
        <v>0</v>
      </c>
      <c r="L7212" s="223">
        <f t="shared" si="635"/>
        <v>0</v>
      </c>
      <c r="M7212" s="223">
        <f t="shared" si="635"/>
        <v>0</v>
      </c>
      <c r="N7212" s="223">
        <f t="shared" si="635"/>
        <v>0</v>
      </c>
      <c r="O7212" s="223">
        <f t="shared" si="635"/>
        <v>0</v>
      </c>
      <c r="P7212" s="223">
        <f t="shared" si="635"/>
        <v>0</v>
      </c>
      <c r="Q7212" s="223">
        <f t="shared" si="635"/>
        <v>0</v>
      </c>
      <c r="R7212" s="223">
        <f t="shared" si="635"/>
        <v>0</v>
      </c>
    </row>
    <row r="7213" spans="1:18" hidden="1" outlineLevel="2" x14ac:dyDescent="0.25">
      <c r="A7213" s="222" t="str">
        <f>'Usages mobilité'!A49</f>
        <v>Usage mobilité n°46</v>
      </c>
      <c r="B7213" s="222" t="s">
        <v>41</v>
      </c>
      <c r="C7213" s="222"/>
      <c r="D7213" s="223">
        <f>IF(B$7159&lt;&gt;"",IF(B$7159='Usages mobilité'!BF49,'Usages mobilité'!BD49,0),0)</f>
        <v>0</v>
      </c>
      <c r="E7213" s="223">
        <f t="shared" si="635"/>
        <v>0</v>
      </c>
      <c r="F7213" s="223">
        <f t="shared" si="635"/>
        <v>0</v>
      </c>
      <c r="G7213" s="223">
        <f t="shared" si="635"/>
        <v>0</v>
      </c>
      <c r="H7213" s="223">
        <f t="shared" si="635"/>
        <v>0</v>
      </c>
      <c r="I7213" s="223">
        <f t="shared" si="635"/>
        <v>0</v>
      </c>
      <c r="J7213" s="223">
        <f t="shared" si="635"/>
        <v>0</v>
      </c>
      <c r="K7213" s="223">
        <f t="shared" si="635"/>
        <v>0</v>
      </c>
      <c r="L7213" s="223">
        <f t="shared" si="635"/>
        <v>0</v>
      </c>
      <c r="M7213" s="223">
        <f t="shared" si="635"/>
        <v>0</v>
      </c>
      <c r="N7213" s="223">
        <f t="shared" si="635"/>
        <v>0</v>
      </c>
      <c r="O7213" s="223">
        <f t="shared" si="635"/>
        <v>0</v>
      </c>
      <c r="P7213" s="223">
        <f t="shared" si="635"/>
        <v>0</v>
      </c>
      <c r="Q7213" s="223">
        <f t="shared" si="635"/>
        <v>0</v>
      </c>
      <c r="R7213" s="223">
        <f t="shared" si="635"/>
        <v>0</v>
      </c>
    </row>
    <row r="7214" spans="1:18" hidden="1" outlineLevel="2" x14ac:dyDescent="0.25">
      <c r="A7214" s="222" t="str">
        <f>'Usages mobilité'!A50</f>
        <v>Usage mobilité n°47</v>
      </c>
      <c r="B7214" s="222" t="s">
        <v>41</v>
      </c>
      <c r="C7214" s="222"/>
      <c r="D7214" s="223">
        <f>IF(B$7159&lt;&gt;"",IF(B$7159='Usages mobilité'!BF50,'Usages mobilité'!BD50,0),0)</f>
        <v>0</v>
      </c>
      <c r="E7214" s="223">
        <f t="shared" si="635"/>
        <v>0</v>
      </c>
      <c r="F7214" s="223">
        <f t="shared" si="635"/>
        <v>0</v>
      </c>
      <c r="G7214" s="223">
        <f t="shared" si="635"/>
        <v>0</v>
      </c>
      <c r="H7214" s="223">
        <f t="shared" si="635"/>
        <v>0</v>
      </c>
      <c r="I7214" s="223">
        <f t="shared" si="635"/>
        <v>0</v>
      </c>
      <c r="J7214" s="223">
        <f t="shared" si="635"/>
        <v>0</v>
      </c>
      <c r="K7214" s="223">
        <f t="shared" si="635"/>
        <v>0</v>
      </c>
      <c r="L7214" s="223">
        <f t="shared" si="635"/>
        <v>0</v>
      </c>
      <c r="M7214" s="223">
        <f t="shared" si="635"/>
        <v>0</v>
      </c>
      <c r="N7214" s="223">
        <f t="shared" si="635"/>
        <v>0</v>
      </c>
      <c r="O7214" s="223">
        <f t="shared" si="635"/>
        <v>0</v>
      </c>
      <c r="P7214" s="223">
        <f t="shared" si="635"/>
        <v>0</v>
      </c>
      <c r="Q7214" s="223">
        <f t="shared" si="635"/>
        <v>0</v>
      </c>
      <c r="R7214" s="223">
        <f t="shared" si="635"/>
        <v>0</v>
      </c>
    </row>
    <row r="7215" spans="1:18" hidden="1" outlineLevel="2" x14ac:dyDescent="0.25">
      <c r="A7215" s="222" t="str">
        <f>'Usages mobilité'!A51</f>
        <v>Usage mobilité n°48</v>
      </c>
      <c r="B7215" s="222" t="s">
        <v>41</v>
      </c>
      <c r="C7215" s="222"/>
      <c r="D7215" s="223">
        <f>IF(B$7159&lt;&gt;"",IF(B$7159='Usages mobilité'!BF51,'Usages mobilité'!BD51,0),0)</f>
        <v>0</v>
      </c>
      <c r="E7215" s="223">
        <f t="shared" si="635"/>
        <v>0</v>
      </c>
      <c r="F7215" s="223">
        <f t="shared" si="635"/>
        <v>0</v>
      </c>
      <c r="G7215" s="223">
        <f t="shared" si="635"/>
        <v>0</v>
      </c>
      <c r="H7215" s="223">
        <f t="shared" si="635"/>
        <v>0</v>
      </c>
      <c r="I7215" s="223">
        <f t="shared" si="635"/>
        <v>0</v>
      </c>
      <c r="J7215" s="223">
        <f t="shared" si="635"/>
        <v>0</v>
      </c>
      <c r="K7215" s="223">
        <f t="shared" si="635"/>
        <v>0</v>
      </c>
      <c r="L7215" s="223">
        <f t="shared" si="635"/>
        <v>0</v>
      </c>
      <c r="M7215" s="223">
        <f t="shared" si="635"/>
        <v>0</v>
      </c>
      <c r="N7215" s="223">
        <f t="shared" si="635"/>
        <v>0</v>
      </c>
      <c r="O7215" s="223">
        <f t="shared" si="635"/>
        <v>0</v>
      </c>
      <c r="P7215" s="223">
        <f t="shared" si="635"/>
        <v>0</v>
      </c>
      <c r="Q7215" s="223">
        <f t="shared" si="635"/>
        <v>0</v>
      </c>
      <c r="R7215" s="223">
        <f t="shared" si="635"/>
        <v>0</v>
      </c>
    </row>
    <row r="7216" spans="1:18" hidden="1" outlineLevel="2" x14ac:dyDescent="0.25">
      <c r="A7216" s="222" t="str">
        <f>'Usages mobilité'!A52</f>
        <v>Usage mobilité n°49</v>
      </c>
      <c r="B7216" s="222" t="s">
        <v>41</v>
      </c>
      <c r="C7216" s="222"/>
      <c r="D7216" s="223">
        <f>IF(B$7159&lt;&gt;"",IF(B$7159='Usages mobilité'!BF52,'Usages mobilité'!BD52,0),0)</f>
        <v>0</v>
      </c>
      <c r="E7216" s="223">
        <f t="shared" si="635"/>
        <v>0</v>
      </c>
      <c r="F7216" s="223">
        <f t="shared" si="635"/>
        <v>0</v>
      </c>
      <c r="G7216" s="223">
        <f t="shared" si="635"/>
        <v>0</v>
      </c>
      <c r="H7216" s="223">
        <f t="shared" si="635"/>
        <v>0</v>
      </c>
      <c r="I7216" s="223">
        <f t="shared" si="635"/>
        <v>0</v>
      </c>
      <c r="J7216" s="223">
        <f t="shared" si="635"/>
        <v>0</v>
      </c>
      <c r="K7216" s="223">
        <f t="shared" si="635"/>
        <v>0</v>
      </c>
      <c r="L7216" s="223">
        <f t="shared" si="635"/>
        <v>0</v>
      </c>
      <c r="M7216" s="223">
        <f t="shared" si="635"/>
        <v>0</v>
      </c>
      <c r="N7216" s="223">
        <f t="shared" si="635"/>
        <v>0</v>
      </c>
      <c r="O7216" s="223">
        <f t="shared" si="635"/>
        <v>0</v>
      </c>
      <c r="P7216" s="223">
        <f t="shared" si="635"/>
        <v>0</v>
      </c>
      <c r="Q7216" s="223">
        <f t="shared" si="635"/>
        <v>0</v>
      </c>
      <c r="R7216" s="223">
        <f t="shared" si="635"/>
        <v>0</v>
      </c>
    </row>
    <row r="7217" spans="1:18" hidden="1" outlineLevel="2" x14ac:dyDescent="0.25">
      <c r="A7217" s="222" t="str">
        <f>'Usages mobilité'!A53</f>
        <v>Usage mobilité n°50</v>
      </c>
      <c r="B7217" s="222" t="s">
        <v>41</v>
      </c>
      <c r="C7217" s="222"/>
      <c r="D7217" s="223">
        <f>IF(B$7159&lt;&gt;"",IF(B$7159='Usages mobilité'!BF53,'Usages mobilité'!BD53,0),0)</f>
        <v>0</v>
      </c>
      <c r="E7217" s="223">
        <f t="shared" si="635"/>
        <v>0</v>
      </c>
      <c r="F7217" s="223">
        <f t="shared" si="635"/>
        <v>0</v>
      </c>
      <c r="G7217" s="223">
        <f t="shared" si="635"/>
        <v>0</v>
      </c>
      <c r="H7217" s="223">
        <f t="shared" si="635"/>
        <v>0</v>
      </c>
      <c r="I7217" s="223">
        <f t="shared" si="635"/>
        <v>0</v>
      </c>
      <c r="J7217" s="223">
        <f t="shared" si="635"/>
        <v>0</v>
      </c>
      <c r="K7217" s="223">
        <f t="shared" si="635"/>
        <v>0</v>
      </c>
      <c r="L7217" s="223">
        <f t="shared" si="635"/>
        <v>0</v>
      </c>
      <c r="M7217" s="223">
        <f t="shared" si="635"/>
        <v>0</v>
      </c>
      <c r="N7217" s="223">
        <f t="shared" si="635"/>
        <v>0</v>
      </c>
      <c r="O7217" s="223">
        <f t="shared" si="635"/>
        <v>0</v>
      </c>
      <c r="P7217" s="223">
        <f t="shared" si="635"/>
        <v>0</v>
      </c>
      <c r="Q7217" s="223">
        <f t="shared" si="635"/>
        <v>0</v>
      </c>
      <c r="R7217" s="223">
        <f t="shared" si="635"/>
        <v>0</v>
      </c>
    </row>
    <row r="7218" spans="1:18" hidden="1" outlineLevel="1" collapsed="1" x14ac:dyDescent="0.25">
      <c r="A7218" s="222" t="s">
        <v>650</v>
      </c>
      <c r="B7218" s="222"/>
      <c r="C7218" s="222"/>
      <c r="D7218" s="223">
        <f t="shared" ref="D7218:R7218" si="636">SUM(D7168:D7217)</f>
        <v>0</v>
      </c>
      <c r="E7218" s="223">
        <f t="shared" si="636"/>
        <v>0</v>
      </c>
      <c r="F7218" s="223">
        <f t="shared" si="636"/>
        <v>0</v>
      </c>
      <c r="G7218" s="223">
        <f t="shared" si="636"/>
        <v>0</v>
      </c>
      <c r="H7218" s="223">
        <f t="shared" si="636"/>
        <v>0</v>
      </c>
      <c r="I7218" s="223">
        <f t="shared" si="636"/>
        <v>0</v>
      </c>
      <c r="J7218" s="223">
        <f t="shared" si="636"/>
        <v>0</v>
      </c>
      <c r="K7218" s="223">
        <f t="shared" si="636"/>
        <v>0</v>
      </c>
      <c r="L7218" s="223">
        <f t="shared" si="636"/>
        <v>0</v>
      </c>
      <c r="M7218" s="223">
        <f t="shared" si="636"/>
        <v>0</v>
      </c>
      <c r="N7218" s="223">
        <f t="shared" si="636"/>
        <v>0</v>
      </c>
      <c r="O7218" s="223">
        <f t="shared" si="636"/>
        <v>0</v>
      </c>
      <c r="P7218" s="223">
        <f t="shared" si="636"/>
        <v>0</v>
      </c>
      <c r="Q7218" s="223">
        <f t="shared" si="636"/>
        <v>0</v>
      </c>
      <c r="R7218" s="223">
        <f t="shared" si="636"/>
        <v>0</v>
      </c>
    </row>
    <row r="7219" spans="1:18" hidden="1" outlineLevel="2" x14ac:dyDescent="0.25">
      <c r="A7219" s="222" t="str">
        <f>'Usages mobilité'!A4</f>
        <v>Usage mobilité n°1</v>
      </c>
      <c r="B7219" s="222" t="s">
        <v>645</v>
      </c>
      <c r="C7219" s="222"/>
      <c r="D7219" s="223">
        <f>D7168*'Usages mobilité'!$BG4*(1+'Usages mobilité'!$BH4)^(D$7162-$D$7162)/1000</f>
        <v>0</v>
      </c>
      <c r="E7219" s="223">
        <f>E7168*'Usages mobilité'!$BG4*(1+'Usages mobilité'!$BH4)^(E$7162-$D$7162)/1000</f>
        <v>0</v>
      </c>
      <c r="F7219" s="223">
        <f>F7168*'Usages mobilité'!$BG4*(1+'Usages mobilité'!$BH4)^(F$7162-$D$7162)/1000</f>
        <v>0</v>
      </c>
      <c r="G7219" s="223">
        <f>G7168*'Usages mobilité'!$BG4*(1+'Usages mobilité'!$BH4)^(G$7162-$D$7162)/1000</f>
        <v>0</v>
      </c>
      <c r="H7219" s="223">
        <f>H7168*'Usages mobilité'!$BG4*(1+'Usages mobilité'!$BH4)^(H$7162-$D$7162)/1000</f>
        <v>0</v>
      </c>
      <c r="I7219" s="223">
        <f>I7168*'Usages mobilité'!$BG4*(1+'Usages mobilité'!$BH4)^(I$7162-$D$7162)/1000</f>
        <v>0</v>
      </c>
      <c r="J7219" s="223">
        <f>J7168*'Usages mobilité'!$BG4*(1+'Usages mobilité'!$BH4)^(J$7162-$D$7162)/1000</f>
        <v>0</v>
      </c>
      <c r="K7219" s="223">
        <f>K7168*'Usages mobilité'!$BG4*(1+'Usages mobilité'!$BH4)^(K$7162-$D$7162)/1000</f>
        <v>0</v>
      </c>
      <c r="L7219" s="223">
        <f>L7168*'Usages mobilité'!$BG4*(1+'Usages mobilité'!$BH4)^(L$7162-$D$7162)/1000</f>
        <v>0</v>
      </c>
      <c r="M7219" s="223">
        <f>M7168*'Usages mobilité'!$BG4*(1+'Usages mobilité'!$BH4)^(M$7162-$D$7162)/1000</f>
        <v>0</v>
      </c>
      <c r="N7219" s="223">
        <f>N7168*'Usages mobilité'!$BG4*(1+'Usages mobilité'!$BH4)^(N$7162-$D$7162)/1000</f>
        <v>0</v>
      </c>
      <c r="O7219" s="223">
        <f>O7168*'Usages mobilité'!$BG4*(1+'Usages mobilité'!$BH4)^(O$7162-$D$7162)/1000</f>
        <v>0</v>
      </c>
      <c r="P7219" s="223">
        <f>P7168*'Usages mobilité'!$BG4*(1+'Usages mobilité'!$BH4)^(P$7162-$D$7162)/1000</f>
        <v>0</v>
      </c>
      <c r="Q7219" s="223">
        <f>Q7168*'Usages mobilité'!$BG4*(1+'Usages mobilité'!$BH4)^(Q$7162-$D$7162)/1000</f>
        <v>0</v>
      </c>
      <c r="R7219" s="223">
        <f>R7168*'Usages mobilité'!$BG4*(1+'Usages mobilité'!$BH4)^(R$7162-$D$7162)/1000</f>
        <v>0</v>
      </c>
    </row>
    <row r="7220" spans="1:18" hidden="1" outlineLevel="2" x14ac:dyDescent="0.25">
      <c r="A7220" s="222" t="str">
        <f>'Usages mobilité'!A5</f>
        <v>Usage mobilité n°2</v>
      </c>
      <c r="B7220" s="222" t="s">
        <v>645</v>
      </c>
      <c r="C7220" s="222"/>
      <c r="D7220" s="223">
        <f>D7169*'Usages mobilité'!$BG5*(1+'Usages mobilité'!$BH5)^(D$7162-$D$7162)/1000</f>
        <v>0</v>
      </c>
      <c r="E7220" s="223">
        <f>E7169*'Usages mobilité'!$BG5*(1+'Usages mobilité'!$BH5)^(E$7162-$D$7162)/1000</f>
        <v>0</v>
      </c>
      <c r="F7220" s="223">
        <f>F7169*'Usages mobilité'!$BG5*(1+'Usages mobilité'!$BH5)^(F$7162-$D$7162)/1000</f>
        <v>0</v>
      </c>
      <c r="G7220" s="223">
        <f>G7169*'Usages mobilité'!$BG5*(1+'Usages mobilité'!$BH5)^(G$7162-$D$7162)/1000</f>
        <v>0</v>
      </c>
      <c r="H7220" s="223">
        <f>H7169*'Usages mobilité'!$BG5*(1+'Usages mobilité'!$BH5)^(H$7162-$D$7162)/1000</f>
        <v>0</v>
      </c>
      <c r="I7220" s="223">
        <f>I7169*'Usages mobilité'!$BG5*(1+'Usages mobilité'!$BH5)^(I$7162-$D$7162)/1000</f>
        <v>0</v>
      </c>
      <c r="J7220" s="223">
        <f>J7169*'Usages mobilité'!$BG5*(1+'Usages mobilité'!$BH5)^(J$7162-$D$7162)/1000</f>
        <v>0</v>
      </c>
      <c r="K7220" s="223">
        <f>K7169*'Usages mobilité'!$BG5*(1+'Usages mobilité'!$BH5)^(K$7162-$D$7162)/1000</f>
        <v>0</v>
      </c>
      <c r="L7220" s="223">
        <f>L7169*'Usages mobilité'!$BG5*(1+'Usages mobilité'!$BH5)^(L$7162-$D$7162)/1000</f>
        <v>0</v>
      </c>
      <c r="M7220" s="223">
        <f>M7169*'Usages mobilité'!$BG5*(1+'Usages mobilité'!$BH5)^(M$7162-$D$7162)/1000</f>
        <v>0</v>
      </c>
      <c r="N7220" s="223">
        <f>N7169*'Usages mobilité'!$BG5*(1+'Usages mobilité'!$BH5)^(N$7162-$D$7162)/1000</f>
        <v>0</v>
      </c>
      <c r="O7220" s="223">
        <f>O7169*'Usages mobilité'!$BG5*(1+'Usages mobilité'!$BH5)^(O$7162-$D$7162)/1000</f>
        <v>0</v>
      </c>
      <c r="P7220" s="223">
        <f>P7169*'Usages mobilité'!$BG5*(1+'Usages mobilité'!$BH5)^(P$7162-$D$7162)/1000</f>
        <v>0</v>
      </c>
      <c r="Q7220" s="223">
        <f>Q7169*'Usages mobilité'!$BG5*(1+'Usages mobilité'!$BH5)^(Q$7162-$D$7162)/1000</f>
        <v>0</v>
      </c>
      <c r="R7220" s="223">
        <f>R7169*'Usages mobilité'!$BG5*(1+'Usages mobilité'!$BH5)^(R$7162-$D$7162)/1000</f>
        <v>0</v>
      </c>
    </row>
    <row r="7221" spans="1:18" hidden="1" outlineLevel="2" x14ac:dyDescent="0.25">
      <c r="A7221" s="222" t="str">
        <f>'Usages mobilité'!A6</f>
        <v>Usage mobilité n°3</v>
      </c>
      <c r="B7221" s="222" t="s">
        <v>645</v>
      </c>
      <c r="C7221" s="222"/>
      <c r="D7221" s="223">
        <f>D7170*'Usages mobilité'!$BG6*(1+'Usages mobilité'!$BH6)^(D$7162-$D$7162)/1000</f>
        <v>0</v>
      </c>
      <c r="E7221" s="223">
        <f>E7170*'Usages mobilité'!$BG6*(1+'Usages mobilité'!$BH6)^(E$7162-$D$7162)/1000</f>
        <v>0</v>
      </c>
      <c r="F7221" s="223">
        <f>F7170*'Usages mobilité'!$BG6*(1+'Usages mobilité'!$BH6)^(F$7162-$D$7162)/1000</f>
        <v>0</v>
      </c>
      <c r="G7221" s="223">
        <f>G7170*'Usages mobilité'!$BG6*(1+'Usages mobilité'!$BH6)^(G$7162-$D$7162)/1000</f>
        <v>0</v>
      </c>
      <c r="H7221" s="223">
        <f>H7170*'Usages mobilité'!$BG6*(1+'Usages mobilité'!$BH6)^(H$7162-$D$7162)/1000</f>
        <v>0</v>
      </c>
      <c r="I7221" s="223">
        <f>I7170*'Usages mobilité'!$BG6*(1+'Usages mobilité'!$BH6)^(I$7162-$D$7162)/1000</f>
        <v>0</v>
      </c>
      <c r="J7221" s="223">
        <f>J7170*'Usages mobilité'!$BG6*(1+'Usages mobilité'!$BH6)^(J$7162-$D$7162)/1000</f>
        <v>0</v>
      </c>
      <c r="K7221" s="223">
        <f>K7170*'Usages mobilité'!$BG6*(1+'Usages mobilité'!$BH6)^(K$7162-$D$7162)/1000</f>
        <v>0</v>
      </c>
      <c r="L7221" s="223">
        <f>L7170*'Usages mobilité'!$BG6*(1+'Usages mobilité'!$BH6)^(L$7162-$D$7162)/1000</f>
        <v>0</v>
      </c>
      <c r="M7221" s="223">
        <f>M7170*'Usages mobilité'!$BG6*(1+'Usages mobilité'!$BH6)^(M$7162-$D$7162)/1000</f>
        <v>0</v>
      </c>
      <c r="N7221" s="223">
        <f>N7170*'Usages mobilité'!$BG6*(1+'Usages mobilité'!$BH6)^(N$7162-$D$7162)/1000</f>
        <v>0</v>
      </c>
      <c r="O7221" s="223">
        <f>O7170*'Usages mobilité'!$BG6*(1+'Usages mobilité'!$BH6)^(O$7162-$D$7162)/1000</f>
        <v>0</v>
      </c>
      <c r="P7221" s="223">
        <f>P7170*'Usages mobilité'!$BG6*(1+'Usages mobilité'!$BH6)^(P$7162-$D$7162)/1000</f>
        <v>0</v>
      </c>
      <c r="Q7221" s="223">
        <f>Q7170*'Usages mobilité'!$BG6*(1+'Usages mobilité'!$BH6)^(Q$7162-$D$7162)/1000</f>
        <v>0</v>
      </c>
      <c r="R7221" s="223">
        <f>R7170*'Usages mobilité'!$BG6*(1+'Usages mobilité'!$BH6)^(R$7162-$D$7162)/1000</f>
        <v>0</v>
      </c>
    </row>
    <row r="7222" spans="1:18" hidden="1" outlineLevel="2" x14ac:dyDescent="0.25">
      <c r="A7222" s="222" t="str">
        <f>'Usages mobilité'!A7</f>
        <v>Usage mobilité n°4</v>
      </c>
      <c r="B7222" s="222" t="s">
        <v>645</v>
      </c>
      <c r="C7222" s="222"/>
      <c r="D7222" s="223">
        <f>D7171*'Usages mobilité'!$BG7*(1+'Usages mobilité'!$BH7)^(D$7162-$D$7162)/1000</f>
        <v>0</v>
      </c>
      <c r="E7222" s="223">
        <f>E7171*'Usages mobilité'!$BG7*(1+'Usages mobilité'!$BH7)^(E$7162-$D$7162)/1000</f>
        <v>0</v>
      </c>
      <c r="F7222" s="223">
        <f>F7171*'Usages mobilité'!$BG7*(1+'Usages mobilité'!$BH7)^(F$7162-$D$7162)/1000</f>
        <v>0</v>
      </c>
      <c r="G7222" s="223">
        <f>G7171*'Usages mobilité'!$BG7*(1+'Usages mobilité'!$BH7)^(G$7162-$D$7162)/1000</f>
        <v>0</v>
      </c>
      <c r="H7222" s="223">
        <f>H7171*'Usages mobilité'!$BG7*(1+'Usages mobilité'!$BH7)^(H$7162-$D$7162)/1000</f>
        <v>0</v>
      </c>
      <c r="I7222" s="223">
        <f>I7171*'Usages mobilité'!$BG7*(1+'Usages mobilité'!$BH7)^(I$7162-$D$7162)/1000</f>
        <v>0</v>
      </c>
      <c r="J7222" s="223">
        <f>J7171*'Usages mobilité'!$BG7*(1+'Usages mobilité'!$BH7)^(J$7162-$D$7162)/1000</f>
        <v>0</v>
      </c>
      <c r="K7222" s="223">
        <f>K7171*'Usages mobilité'!$BG7*(1+'Usages mobilité'!$BH7)^(K$7162-$D$7162)/1000</f>
        <v>0</v>
      </c>
      <c r="L7222" s="223">
        <f>L7171*'Usages mobilité'!$BG7*(1+'Usages mobilité'!$BH7)^(L$7162-$D$7162)/1000</f>
        <v>0</v>
      </c>
      <c r="M7222" s="223">
        <f>M7171*'Usages mobilité'!$BG7*(1+'Usages mobilité'!$BH7)^(M$7162-$D$7162)/1000</f>
        <v>0</v>
      </c>
      <c r="N7222" s="223">
        <f>N7171*'Usages mobilité'!$BG7*(1+'Usages mobilité'!$BH7)^(N$7162-$D$7162)/1000</f>
        <v>0</v>
      </c>
      <c r="O7222" s="223">
        <f>O7171*'Usages mobilité'!$BG7*(1+'Usages mobilité'!$BH7)^(O$7162-$D$7162)/1000</f>
        <v>0</v>
      </c>
      <c r="P7222" s="223">
        <f>P7171*'Usages mobilité'!$BG7*(1+'Usages mobilité'!$BH7)^(P$7162-$D$7162)/1000</f>
        <v>0</v>
      </c>
      <c r="Q7222" s="223">
        <f>Q7171*'Usages mobilité'!$BG7*(1+'Usages mobilité'!$BH7)^(Q$7162-$D$7162)/1000</f>
        <v>0</v>
      </c>
      <c r="R7222" s="223">
        <f>R7171*'Usages mobilité'!$BG7*(1+'Usages mobilité'!$BH7)^(R$7162-$D$7162)/1000</f>
        <v>0</v>
      </c>
    </row>
    <row r="7223" spans="1:18" hidden="1" outlineLevel="2" x14ac:dyDescent="0.25">
      <c r="A7223" s="222" t="str">
        <f>'Usages mobilité'!A8</f>
        <v>Usage mobilité n°5</v>
      </c>
      <c r="B7223" s="222" t="s">
        <v>645</v>
      </c>
      <c r="C7223" s="222"/>
      <c r="D7223" s="223">
        <f>D7172*'Usages mobilité'!$BG8*(1+'Usages mobilité'!$BH8)^(D$7162-$D$7162)/1000</f>
        <v>0</v>
      </c>
      <c r="E7223" s="223">
        <f>E7172*'Usages mobilité'!$BG8*(1+'Usages mobilité'!$BH8)^(E$7162-$D$7162)/1000</f>
        <v>0</v>
      </c>
      <c r="F7223" s="223">
        <f>F7172*'Usages mobilité'!$BG8*(1+'Usages mobilité'!$BH8)^(F$7162-$D$7162)/1000</f>
        <v>0</v>
      </c>
      <c r="G7223" s="223">
        <f>G7172*'Usages mobilité'!$BG8*(1+'Usages mobilité'!$BH8)^(G$7162-$D$7162)/1000</f>
        <v>0</v>
      </c>
      <c r="H7223" s="223">
        <f>H7172*'Usages mobilité'!$BG8*(1+'Usages mobilité'!$BH8)^(H$7162-$D$7162)/1000</f>
        <v>0</v>
      </c>
      <c r="I7223" s="223">
        <f>I7172*'Usages mobilité'!$BG8*(1+'Usages mobilité'!$BH8)^(I$7162-$D$7162)/1000</f>
        <v>0</v>
      </c>
      <c r="J7223" s="223">
        <f>J7172*'Usages mobilité'!$BG8*(1+'Usages mobilité'!$BH8)^(J$7162-$D$7162)/1000</f>
        <v>0</v>
      </c>
      <c r="K7223" s="223">
        <f>K7172*'Usages mobilité'!$BG8*(1+'Usages mobilité'!$BH8)^(K$7162-$D$7162)/1000</f>
        <v>0</v>
      </c>
      <c r="L7223" s="223">
        <f>L7172*'Usages mobilité'!$BG8*(1+'Usages mobilité'!$BH8)^(L$7162-$D$7162)/1000</f>
        <v>0</v>
      </c>
      <c r="M7223" s="223">
        <f>M7172*'Usages mobilité'!$BG8*(1+'Usages mobilité'!$BH8)^(M$7162-$D$7162)/1000</f>
        <v>0</v>
      </c>
      <c r="N7223" s="223">
        <f>N7172*'Usages mobilité'!$BG8*(1+'Usages mobilité'!$BH8)^(N$7162-$D$7162)/1000</f>
        <v>0</v>
      </c>
      <c r="O7223" s="223">
        <f>O7172*'Usages mobilité'!$BG8*(1+'Usages mobilité'!$BH8)^(O$7162-$D$7162)/1000</f>
        <v>0</v>
      </c>
      <c r="P7223" s="223">
        <f>P7172*'Usages mobilité'!$BG8*(1+'Usages mobilité'!$BH8)^(P$7162-$D$7162)/1000</f>
        <v>0</v>
      </c>
      <c r="Q7223" s="223">
        <f>Q7172*'Usages mobilité'!$BG8*(1+'Usages mobilité'!$BH8)^(Q$7162-$D$7162)/1000</f>
        <v>0</v>
      </c>
      <c r="R7223" s="223">
        <f>R7172*'Usages mobilité'!$BG8*(1+'Usages mobilité'!$BH8)^(R$7162-$D$7162)/1000</f>
        <v>0</v>
      </c>
    </row>
    <row r="7224" spans="1:18" hidden="1" outlineLevel="2" x14ac:dyDescent="0.25">
      <c r="A7224" s="222" t="str">
        <f>'Usages mobilité'!A9</f>
        <v>Usage mobilité n°6</v>
      </c>
      <c r="B7224" s="222" t="s">
        <v>645</v>
      </c>
      <c r="C7224" s="222"/>
      <c r="D7224" s="223">
        <f>D7173*'Usages mobilité'!$BG9*(1+'Usages mobilité'!$BH9)^(D$7162-$D$7162)/1000</f>
        <v>0</v>
      </c>
      <c r="E7224" s="223">
        <f>E7173*'Usages mobilité'!$BG9*(1+'Usages mobilité'!$BH9)^(E$7162-$D$7162)/1000</f>
        <v>0</v>
      </c>
      <c r="F7224" s="223">
        <f>F7173*'Usages mobilité'!$BG9*(1+'Usages mobilité'!$BH9)^(F$7162-$D$7162)/1000</f>
        <v>0</v>
      </c>
      <c r="G7224" s="223">
        <f>G7173*'Usages mobilité'!$BG9*(1+'Usages mobilité'!$BH9)^(G$7162-$D$7162)/1000</f>
        <v>0</v>
      </c>
      <c r="H7224" s="223">
        <f>H7173*'Usages mobilité'!$BG9*(1+'Usages mobilité'!$BH9)^(H$7162-$D$7162)/1000</f>
        <v>0</v>
      </c>
      <c r="I7224" s="223">
        <f>I7173*'Usages mobilité'!$BG9*(1+'Usages mobilité'!$BH9)^(I$7162-$D$7162)/1000</f>
        <v>0</v>
      </c>
      <c r="J7224" s="223">
        <f>J7173*'Usages mobilité'!$BG9*(1+'Usages mobilité'!$BH9)^(J$7162-$D$7162)/1000</f>
        <v>0</v>
      </c>
      <c r="K7224" s="223">
        <f>K7173*'Usages mobilité'!$BG9*(1+'Usages mobilité'!$BH9)^(K$7162-$D$7162)/1000</f>
        <v>0</v>
      </c>
      <c r="L7224" s="223">
        <f>L7173*'Usages mobilité'!$BG9*(1+'Usages mobilité'!$BH9)^(L$7162-$D$7162)/1000</f>
        <v>0</v>
      </c>
      <c r="M7224" s="223">
        <f>M7173*'Usages mobilité'!$BG9*(1+'Usages mobilité'!$BH9)^(M$7162-$D$7162)/1000</f>
        <v>0</v>
      </c>
      <c r="N7224" s="223">
        <f>N7173*'Usages mobilité'!$BG9*(1+'Usages mobilité'!$BH9)^(N$7162-$D$7162)/1000</f>
        <v>0</v>
      </c>
      <c r="O7224" s="223">
        <f>O7173*'Usages mobilité'!$BG9*(1+'Usages mobilité'!$BH9)^(O$7162-$D$7162)/1000</f>
        <v>0</v>
      </c>
      <c r="P7224" s="223">
        <f>P7173*'Usages mobilité'!$BG9*(1+'Usages mobilité'!$BH9)^(P$7162-$D$7162)/1000</f>
        <v>0</v>
      </c>
      <c r="Q7224" s="223">
        <f>Q7173*'Usages mobilité'!$BG9*(1+'Usages mobilité'!$BH9)^(Q$7162-$D$7162)/1000</f>
        <v>0</v>
      </c>
      <c r="R7224" s="223">
        <f>R7173*'Usages mobilité'!$BG9*(1+'Usages mobilité'!$BH9)^(R$7162-$D$7162)/1000</f>
        <v>0</v>
      </c>
    </row>
    <row r="7225" spans="1:18" hidden="1" outlineLevel="2" x14ac:dyDescent="0.25">
      <c r="A7225" s="222" t="str">
        <f>'Usages mobilité'!A10</f>
        <v>Usage mobilité n°7</v>
      </c>
      <c r="B7225" s="222" t="s">
        <v>645</v>
      </c>
      <c r="C7225" s="222"/>
      <c r="D7225" s="223">
        <f>D7174*'Usages mobilité'!$BG10*(1+'Usages mobilité'!$BH10)^(D$7162-$D$7162)/1000</f>
        <v>0</v>
      </c>
      <c r="E7225" s="223">
        <f>E7174*'Usages mobilité'!$BG10*(1+'Usages mobilité'!$BH10)^(E$7162-$D$7162)/1000</f>
        <v>0</v>
      </c>
      <c r="F7225" s="223">
        <f>F7174*'Usages mobilité'!$BG10*(1+'Usages mobilité'!$BH10)^(F$7162-$D$7162)/1000</f>
        <v>0</v>
      </c>
      <c r="G7225" s="223">
        <f>G7174*'Usages mobilité'!$BG10*(1+'Usages mobilité'!$BH10)^(G$7162-$D$7162)/1000</f>
        <v>0</v>
      </c>
      <c r="H7225" s="223">
        <f>H7174*'Usages mobilité'!$BG10*(1+'Usages mobilité'!$BH10)^(H$7162-$D$7162)/1000</f>
        <v>0</v>
      </c>
      <c r="I7225" s="223">
        <f>I7174*'Usages mobilité'!$BG10*(1+'Usages mobilité'!$BH10)^(I$7162-$D$7162)/1000</f>
        <v>0</v>
      </c>
      <c r="J7225" s="223">
        <f>J7174*'Usages mobilité'!$BG10*(1+'Usages mobilité'!$BH10)^(J$7162-$D$7162)/1000</f>
        <v>0</v>
      </c>
      <c r="K7225" s="223">
        <f>K7174*'Usages mobilité'!$BG10*(1+'Usages mobilité'!$BH10)^(K$7162-$D$7162)/1000</f>
        <v>0</v>
      </c>
      <c r="L7225" s="223">
        <f>L7174*'Usages mobilité'!$BG10*(1+'Usages mobilité'!$BH10)^(L$7162-$D$7162)/1000</f>
        <v>0</v>
      </c>
      <c r="M7225" s="223">
        <f>M7174*'Usages mobilité'!$BG10*(1+'Usages mobilité'!$BH10)^(M$7162-$D$7162)/1000</f>
        <v>0</v>
      </c>
      <c r="N7225" s="223">
        <f>N7174*'Usages mobilité'!$BG10*(1+'Usages mobilité'!$BH10)^(N$7162-$D$7162)/1000</f>
        <v>0</v>
      </c>
      <c r="O7225" s="223">
        <f>O7174*'Usages mobilité'!$BG10*(1+'Usages mobilité'!$BH10)^(O$7162-$D$7162)/1000</f>
        <v>0</v>
      </c>
      <c r="P7225" s="223">
        <f>P7174*'Usages mobilité'!$BG10*(1+'Usages mobilité'!$BH10)^(P$7162-$D$7162)/1000</f>
        <v>0</v>
      </c>
      <c r="Q7225" s="223">
        <f>Q7174*'Usages mobilité'!$BG10*(1+'Usages mobilité'!$BH10)^(Q$7162-$D$7162)/1000</f>
        <v>0</v>
      </c>
      <c r="R7225" s="223">
        <f>R7174*'Usages mobilité'!$BG10*(1+'Usages mobilité'!$BH10)^(R$7162-$D$7162)/1000</f>
        <v>0</v>
      </c>
    </row>
    <row r="7226" spans="1:18" hidden="1" outlineLevel="2" x14ac:dyDescent="0.25">
      <c r="A7226" s="222" t="str">
        <f>'Usages mobilité'!A11</f>
        <v>Usage mobilité n°8</v>
      </c>
      <c r="B7226" s="222" t="s">
        <v>645</v>
      </c>
      <c r="C7226" s="222"/>
      <c r="D7226" s="223">
        <f>D7175*'Usages mobilité'!$BG11*(1+'Usages mobilité'!$BH11)^(D$7162-$D$7162)/1000</f>
        <v>0</v>
      </c>
      <c r="E7226" s="223">
        <f>E7175*'Usages mobilité'!$BG11*(1+'Usages mobilité'!$BH11)^(E$7162-$D$7162)/1000</f>
        <v>0</v>
      </c>
      <c r="F7226" s="223">
        <f>F7175*'Usages mobilité'!$BG11*(1+'Usages mobilité'!$BH11)^(F$7162-$D$7162)/1000</f>
        <v>0</v>
      </c>
      <c r="G7226" s="223">
        <f>G7175*'Usages mobilité'!$BG11*(1+'Usages mobilité'!$BH11)^(G$7162-$D$7162)/1000</f>
        <v>0</v>
      </c>
      <c r="H7226" s="223">
        <f>H7175*'Usages mobilité'!$BG11*(1+'Usages mobilité'!$BH11)^(H$7162-$D$7162)/1000</f>
        <v>0</v>
      </c>
      <c r="I7226" s="223">
        <f>I7175*'Usages mobilité'!$BG11*(1+'Usages mobilité'!$BH11)^(I$7162-$D$7162)/1000</f>
        <v>0</v>
      </c>
      <c r="J7226" s="223">
        <f>J7175*'Usages mobilité'!$BG11*(1+'Usages mobilité'!$BH11)^(J$7162-$D$7162)/1000</f>
        <v>0</v>
      </c>
      <c r="K7226" s="223">
        <f>K7175*'Usages mobilité'!$BG11*(1+'Usages mobilité'!$BH11)^(K$7162-$D$7162)/1000</f>
        <v>0</v>
      </c>
      <c r="L7226" s="223">
        <f>L7175*'Usages mobilité'!$BG11*(1+'Usages mobilité'!$BH11)^(L$7162-$D$7162)/1000</f>
        <v>0</v>
      </c>
      <c r="M7226" s="223">
        <f>M7175*'Usages mobilité'!$BG11*(1+'Usages mobilité'!$BH11)^(M$7162-$D$7162)/1000</f>
        <v>0</v>
      </c>
      <c r="N7226" s="223">
        <f>N7175*'Usages mobilité'!$BG11*(1+'Usages mobilité'!$BH11)^(N$7162-$D$7162)/1000</f>
        <v>0</v>
      </c>
      <c r="O7226" s="223">
        <f>O7175*'Usages mobilité'!$BG11*(1+'Usages mobilité'!$BH11)^(O$7162-$D$7162)/1000</f>
        <v>0</v>
      </c>
      <c r="P7226" s="223">
        <f>P7175*'Usages mobilité'!$BG11*(1+'Usages mobilité'!$BH11)^(P$7162-$D$7162)/1000</f>
        <v>0</v>
      </c>
      <c r="Q7226" s="223">
        <f>Q7175*'Usages mobilité'!$BG11*(1+'Usages mobilité'!$BH11)^(Q$7162-$D$7162)/1000</f>
        <v>0</v>
      </c>
      <c r="R7226" s="223">
        <f>R7175*'Usages mobilité'!$BG11*(1+'Usages mobilité'!$BH11)^(R$7162-$D$7162)/1000</f>
        <v>0</v>
      </c>
    </row>
    <row r="7227" spans="1:18" hidden="1" outlineLevel="2" x14ac:dyDescent="0.25">
      <c r="A7227" s="222" t="str">
        <f>'Usages mobilité'!A12</f>
        <v>Usage mobilité n°9</v>
      </c>
      <c r="B7227" s="222" t="s">
        <v>645</v>
      </c>
      <c r="C7227" s="222"/>
      <c r="D7227" s="223">
        <f>D7176*'Usages mobilité'!$BG12*(1+'Usages mobilité'!$BH12)^(D$7162-$D$7162)/1000</f>
        <v>0</v>
      </c>
      <c r="E7227" s="223">
        <f>E7176*'Usages mobilité'!$BG12*(1+'Usages mobilité'!$BH12)^(E$7162-$D$7162)/1000</f>
        <v>0</v>
      </c>
      <c r="F7227" s="223">
        <f>F7176*'Usages mobilité'!$BG12*(1+'Usages mobilité'!$BH12)^(F$7162-$D$7162)/1000</f>
        <v>0</v>
      </c>
      <c r="G7227" s="223">
        <f>G7176*'Usages mobilité'!$BG12*(1+'Usages mobilité'!$BH12)^(G$7162-$D$7162)/1000</f>
        <v>0</v>
      </c>
      <c r="H7227" s="223">
        <f>H7176*'Usages mobilité'!$BG12*(1+'Usages mobilité'!$BH12)^(H$7162-$D$7162)/1000</f>
        <v>0</v>
      </c>
      <c r="I7227" s="223">
        <f>I7176*'Usages mobilité'!$BG12*(1+'Usages mobilité'!$BH12)^(I$7162-$D$7162)/1000</f>
        <v>0</v>
      </c>
      <c r="J7227" s="223">
        <f>J7176*'Usages mobilité'!$BG12*(1+'Usages mobilité'!$BH12)^(J$7162-$D$7162)/1000</f>
        <v>0</v>
      </c>
      <c r="K7227" s="223">
        <f>K7176*'Usages mobilité'!$BG12*(1+'Usages mobilité'!$BH12)^(K$7162-$D$7162)/1000</f>
        <v>0</v>
      </c>
      <c r="L7227" s="223">
        <f>L7176*'Usages mobilité'!$BG12*(1+'Usages mobilité'!$BH12)^(L$7162-$D$7162)/1000</f>
        <v>0</v>
      </c>
      <c r="M7227" s="223">
        <f>M7176*'Usages mobilité'!$BG12*(1+'Usages mobilité'!$BH12)^(M$7162-$D$7162)/1000</f>
        <v>0</v>
      </c>
      <c r="N7227" s="223">
        <f>N7176*'Usages mobilité'!$BG12*(1+'Usages mobilité'!$BH12)^(N$7162-$D$7162)/1000</f>
        <v>0</v>
      </c>
      <c r="O7227" s="223">
        <f>O7176*'Usages mobilité'!$BG12*(1+'Usages mobilité'!$BH12)^(O$7162-$D$7162)/1000</f>
        <v>0</v>
      </c>
      <c r="P7227" s="223">
        <f>P7176*'Usages mobilité'!$BG12*(1+'Usages mobilité'!$BH12)^(P$7162-$D$7162)/1000</f>
        <v>0</v>
      </c>
      <c r="Q7227" s="223">
        <f>Q7176*'Usages mobilité'!$BG12*(1+'Usages mobilité'!$BH12)^(Q$7162-$D$7162)/1000</f>
        <v>0</v>
      </c>
      <c r="R7227" s="223">
        <f>R7176*'Usages mobilité'!$BG12*(1+'Usages mobilité'!$BH12)^(R$7162-$D$7162)/1000</f>
        <v>0</v>
      </c>
    </row>
    <row r="7228" spans="1:18" hidden="1" outlineLevel="2" x14ac:dyDescent="0.25">
      <c r="A7228" s="222" t="str">
        <f>'Usages mobilité'!A13</f>
        <v>Usage mobilité n°10</v>
      </c>
      <c r="B7228" s="222" t="s">
        <v>645</v>
      </c>
      <c r="C7228" s="222"/>
      <c r="D7228" s="223">
        <f>D7177*'Usages mobilité'!$BG13*(1+'Usages mobilité'!$BH13)^(D$7162-$D$7162)/1000</f>
        <v>0</v>
      </c>
      <c r="E7228" s="223">
        <f>E7177*'Usages mobilité'!$BG13*(1+'Usages mobilité'!$BH13)^(E$7162-$D$7162)/1000</f>
        <v>0</v>
      </c>
      <c r="F7228" s="223">
        <f>F7177*'Usages mobilité'!$BG13*(1+'Usages mobilité'!$BH13)^(F$7162-$D$7162)/1000</f>
        <v>0</v>
      </c>
      <c r="G7228" s="223">
        <f>G7177*'Usages mobilité'!$BG13*(1+'Usages mobilité'!$BH13)^(G$7162-$D$7162)/1000</f>
        <v>0</v>
      </c>
      <c r="H7228" s="223">
        <f>H7177*'Usages mobilité'!$BG13*(1+'Usages mobilité'!$BH13)^(H$7162-$D$7162)/1000</f>
        <v>0</v>
      </c>
      <c r="I7228" s="223">
        <f>I7177*'Usages mobilité'!$BG13*(1+'Usages mobilité'!$BH13)^(I$7162-$D$7162)/1000</f>
        <v>0</v>
      </c>
      <c r="J7228" s="223">
        <f>J7177*'Usages mobilité'!$BG13*(1+'Usages mobilité'!$BH13)^(J$7162-$D$7162)/1000</f>
        <v>0</v>
      </c>
      <c r="K7228" s="223">
        <f>K7177*'Usages mobilité'!$BG13*(1+'Usages mobilité'!$BH13)^(K$7162-$D$7162)/1000</f>
        <v>0</v>
      </c>
      <c r="L7228" s="223">
        <f>L7177*'Usages mobilité'!$BG13*(1+'Usages mobilité'!$BH13)^(L$7162-$D$7162)/1000</f>
        <v>0</v>
      </c>
      <c r="M7228" s="223">
        <f>M7177*'Usages mobilité'!$BG13*(1+'Usages mobilité'!$BH13)^(M$7162-$D$7162)/1000</f>
        <v>0</v>
      </c>
      <c r="N7228" s="223">
        <f>N7177*'Usages mobilité'!$BG13*(1+'Usages mobilité'!$BH13)^(N$7162-$D$7162)/1000</f>
        <v>0</v>
      </c>
      <c r="O7228" s="223">
        <f>O7177*'Usages mobilité'!$BG13*(1+'Usages mobilité'!$BH13)^(O$7162-$D$7162)/1000</f>
        <v>0</v>
      </c>
      <c r="P7228" s="223">
        <f>P7177*'Usages mobilité'!$BG13*(1+'Usages mobilité'!$BH13)^(P$7162-$D$7162)/1000</f>
        <v>0</v>
      </c>
      <c r="Q7228" s="223">
        <f>Q7177*'Usages mobilité'!$BG13*(1+'Usages mobilité'!$BH13)^(Q$7162-$D$7162)/1000</f>
        <v>0</v>
      </c>
      <c r="R7228" s="223">
        <f>R7177*'Usages mobilité'!$BG13*(1+'Usages mobilité'!$BH13)^(R$7162-$D$7162)/1000</f>
        <v>0</v>
      </c>
    </row>
    <row r="7229" spans="1:18" hidden="1" outlineLevel="2" x14ac:dyDescent="0.25">
      <c r="A7229" s="222" t="str">
        <f>'Usages mobilité'!A14</f>
        <v>Usage mobilité n°11</v>
      </c>
      <c r="B7229" s="222" t="s">
        <v>645</v>
      </c>
      <c r="C7229" s="222"/>
      <c r="D7229" s="223">
        <f>D7178*'Usages mobilité'!$BG14*(1+'Usages mobilité'!$BH14)^(D$7162-$D$7162)/1000</f>
        <v>0</v>
      </c>
      <c r="E7229" s="223">
        <f>E7178*'Usages mobilité'!$BG14*(1+'Usages mobilité'!$BH14)^(E$7162-$D$7162)/1000</f>
        <v>0</v>
      </c>
      <c r="F7229" s="223">
        <f>F7178*'Usages mobilité'!$BG14*(1+'Usages mobilité'!$BH14)^(F$7162-$D$7162)/1000</f>
        <v>0</v>
      </c>
      <c r="G7229" s="223">
        <f>G7178*'Usages mobilité'!$BG14*(1+'Usages mobilité'!$BH14)^(G$7162-$D$7162)/1000</f>
        <v>0</v>
      </c>
      <c r="H7229" s="223">
        <f>H7178*'Usages mobilité'!$BG14*(1+'Usages mobilité'!$BH14)^(H$7162-$D$7162)/1000</f>
        <v>0</v>
      </c>
      <c r="I7229" s="223">
        <f>I7178*'Usages mobilité'!$BG14*(1+'Usages mobilité'!$BH14)^(I$7162-$D$7162)/1000</f>
        <v>0</v>
      </c>
      <c r="J7229" s="223">
        <f>J7178*'Usages mobilité'!$BG14*(1+'Usages mobilité'!$BH14)^(J$7162-$D$7162)/1000</f>
        <v>0</v>
      </c>
      <c r="K7229" s="223">
        <f>K7178*'Usages mobilité'!$BG14*(1+'Usages mobilité'!$BH14)^(K$7162-$D$7162)/1000</f>
        <v>0</v>
      </c>
      <c r="L7229" s="223">
        <f>L7178*'Usages mobilité'!$BG14*(1+'Usages mobilité'!$BH14)^(L$7162-$D$7162)/1000</f>
        <v>0</v>
      </c>
      <c r="M7229" s="223">
        <f>M7178*'Usages mobilité'!$BG14*(1+'Usages mobilité'!$BH14)^(M$7162-$D$7162)/1000</f>
        <v>0</v>
      </c>
      <c r="N7229" s="223">
        <f>N7178*'Usages mobilité'!$BG14*(1+'Usages mobilité'!$BH14)^(N$7162-$D$7162)/1000</f>
        <v>0</v>
      </c>
      <c r="O7229" s="223">
        <f>O7178*'Usages mobilité'!$BG14*(1+'Usages mobilité'!$BH14)^(O$7162-$D$7162)/1000</f>
        <v>0</v>
      </c>
      <c r="P7229" s="223">
        <f>P7178*'Usages mobilité'!$BG14*(1+'Usages mobilité'!$BH14)^(P$7162-$D$7162)/1000</f>
        <v>0</v>
      </c>
      <c r="Q7229" s="223">
        <f>Q7178*'Usages mobilité'!$BG14*(1+'Usages mobilité'!$BH14)^(Q$7162-$D$7162)/1000</f>
        <v>0</v>
      </c>
      <c r="R7229" s="223">
        <f>R7178*'Usages mobilité'!$BG14*(1+'Usages mobilité'!$BH14)^(R$7162-$D$7162)/1000</f>
        <v>0</v>
      </c>
    </row>
    <row r="7230" spans="1:18" hidden="1" outlineLevel="2" x14ac:dyDescent="0.25">
      <c r="A7230" s="222" t="str">
        <f>'Usages mobilité'!A15</f>
        <v>Usage mobilité n°12</v>
      </c>
      <c r="B7230" s="222" t="s">
        <v>645</v>
      </c>
      <c r="C7230" s="222"/>
      <c r="D7230" s="223">
        <f>D7179*'Usages mobilité'!$BG15*(1+'Usages mobilité'!$BH15)^(D$7162-$D$7162)/1000</f>
        <v>0</v>
      </c>
      <c r="E7230" s="223">
        <f>E7179*'Usages mobilité'!$BG15*(1+'Usages mobilité'!$BH15)^(E$7162-$D$7162)/1000</f>
        <v>0</v>
      </c>
      <c r="F7230" s="223">
        <f>F7179*'Usages mobilité'!$BG15*(1+'Usages mobilité'!$BH15)^(F$7162-$D$7162)/1000</f>
        <v>0</v>
      </c>
      <c r="G7230" s="223">
        <f>G7179*'Usages mobilité'!$BG15*(1+'Usages mobilité'!$BH15)^(G$7162-$D$7162)/1000</f>
        <v>0</v>
      </c>
      <c r="H7230" s="223">
        <f>H7179*'Usages mobilité'!$BG15*(1+'Usages mobilité'!$BH15)^(H$7162-$D$7162)/1000</f>
        <v>0</v>
      </c>
      <c r="I7230" s="223">
        <f>I7179*'Usages mobilité'!$BG15*(1+'Usages mobilité'!$BH15)^(I$7162-$D$7162)/1000</f>
        <v>0</v>
      </c>
      <c r="J7230" s="223">
        <f>J7179*'Usages mobilité'!$BG15*(1+'Usages mobilité'!$BH15)^(J$7162-$D$7162)/1000</f>
        <v>0</v>
      </c>
      <c r="K7230" s="223">
        <f>K7179*'Usages mobilité'!$BG15*(1+'Usages mobilité'!$BH15)^(K$7162-$D$7162)/1000</f>
        <v>0</v>
      </c>
      <c r="L7230" s="223">
        <f>L7179*'Usages mobilité'!$BG15*(1+'Usages mobilité'!$BH15)^(L$7162-$D$7162)/1000</f>
        <v>0</v>
      </c>
      <c r="M7230" s="223">
        <f>M7179*'Usages mobilité'!$BG15*(1+'Usages mobilité'!$BH15)^(M$7162-$D$7162)/1000</f>
        <v>0</v>
      </c>
      <c r="N7230" s="223">
        <f>N7179*'Usages mobilité'!$BG15*(1+'Usages mobilité'!$BH15)^(N$7162-$D$7162)/1000</f>
        <v>0</v>
      </c>
      <c r="O7230" s="223">
        <f>O7179*'Usages mobilité'!$BG15*(1+'Usages mobilité'!$BH15)^(O$7162-$D$7162)/1000</f>
        <v>0</v>
      </c>
      <c r="P7230" s="223">
        <f>P7179*'Usages mobilité'!$BG15*(1+'Usages mobilité'!$BH15)^(P$7162-$D$7162)/1000</f>
        <v>0</v>
      </c>
      <c r="Q7230" s="223">
        <f>Q7179*'Usages mobilité'!$BG15*(1+'Usages mobilité'!$BH15)^(Q$7162-$D$7162)/1000</f>
        <v>0</v>
      </c>
      <c r="R7230" s="223">
        <f>R7179*'Usages mobilité'!$BG15*(1+'Usages mobilité'!$BH15)^(R$7162-$D$7162)/1000</f>
        <v>0</v>
      </c>
    </row>
    <row r="7231" spans="1:18" hidden="1" outlineLevel="2" x14ac:dyDescent="0.25">
      <c r="A7231" s="222" t="str">
        <f>'Usages mobilité'!A16</f>
        <v>Usage mobilité n°13</v>
      </c>
      <c r="B7231" s="222" t="s">
        <v>645</v>
      </c>
      <c r="C7231" s="222"/>
      <c r="D7231" s="223">
        <f>D7180*'Usages mobilité'!$BG16*(1+'Usages mobilité'!$BH16)^(D$7162-$D$7162)/1000</f>
        <v>0</v>
      </c>
      <c r="E7231" s="223">
        <f>E7180*'Usages mobilité'!$BG16*(1+'Usages mobilité'!$BH16)^(E$7162-$D$7162)/1000</f>
        <v>0</v>
      </c>
      <c r="F7231" s="223">
        <f>F7180*'Usages mobilité'!$BG16*(1+'Usages mobilité'!$BH16)^(F$7162-$D$7162)/1000</f>
        <v>0</v>
      </c>
      <c r="G7231" s="223">
        <f>G7180*'Usages mobilité'!$BG16*(1+'Usages mobilité'!$BH16)^(G$7162-$D$7162)/1000</f>
        <v>0</v>
      </c>
      <c r="H7231" s="223">
        <f>H7180*'Usages mobilité'!$BG16*(1+'Usages mobilité'!$BH16)^(H$7162-$D$7162)/1000</f>
        <v>0</v>
      </c>
      <c r="I7231" s="223">
        <f>I7180*'Usages mobilité'!$BG16*(1+'Usages mobilité'!$BH16)^(I$7162-$D$7162)/1000</f>
        <v>0</v>
      </c>
      <c r="J7231" s="223">
        <f>J7180*'Usages mobilité'!$BG16*(1+'Usages mobilité'!$BH16)^(J$7162-$D$7162)/1000</f>
        <v>0</v>
      </c>
      <c r="K7231" s="223">
        <f>K7180*'Usages mobilité'!$BG16*(1+'Usages mobilité'!$BH16)^(K$7162-$D$7162)/1000</f>
        <v>0</v>
      </c>
      <c r="L7231" s="223">
        <f>L7180*'Usages mobilité'!$BG16*(1+'Usages mobilité'!$BH16)^(L$7162-$D$7162)/1000</f>
        <v>0</v>
      </c>
      <c r="M7231" s="223">
        <f>M7180*'Usages mobilité'!$BG16*(1+'Usages mobilité'!$BH16)^(M$7162-$D$7162)/1000</f>
        <v>0</v>
      </c>
      <c r="N7231" s="223">
        <f>N7180*'Usages mobilité'!$BG16*(1+'Usages mobilité'!$BH16)^(N$7162-$D$7162)/1000</f>
        <v>0</v>
      </c>
      <c r="O7231" s="223">
        <f>O7180*'Usages mobilité'!$BG16*(1+'Usages mobilité'!$BH16)^(O$7162-$D$7162)/1000</f>
        <v>0</v>
      </c>
      <c r="P7231" s="223">
        <f>P7180*'Usages mobilité'!$BG16*(1+'Usages mobilité'!$BH16)^(P$7162-$D$7162)/1000</f>
        <v>0</v>
      </c>
      <c r="Q7231" s="223">
        <f>Q7180*'Usages mobilité'!$BG16*(1+'Usages mobilité'!$BH16)^(Q$7162-$D$7162)/1000</f>
        <v>0</v>
      </c>
      <c r="R7231" s="223">
        <f>R7180*'Usages mobilité'!$BG16*(1+'Usages mobilité'!$BH16)^(R$7162-$D$7162)/1000</f>
        <v>0</v>
      </c>
    </row>
    <row r="7232" spans="1:18" hidden="1" outlineLevel="2" x14ac:dyDescent="0.25">
      <c r="A7232" s="222" t="str">
        <f>'Usages mobilité'!A17</f>
        <v>Usage mobilité n°14</v>
      </c>
      <c r="B7232" s="222" t="s">
        <v>645</v>
      </c>
      <c r="C7232" s="222"/>
      <c r="D7232" s="223">
        <f>D7181*'Usages mobilité'!$BG17*(1+'Usages mobilité'!$BH17)^(D$7162-$D$7162)/1000</f>
        <v>0</v>
      </c>
      <c r="E7232" s="223">
        <f>E7181*'Usages mobilité'!$BG17*(1+'Usages mobilité'!$BH17)^(E$7162-$D$7162)/1000</f>
        <v>0</v>
      </c>
      <c r="F7232" s="223">
        <f>F7181*'Usages mobilité'!$BG17*(1+'Usages mobilité'!$BH17)^(F$7162-$D$7162)/1000</f>
        <v>0</v>
      </c>
      <c r="G7232" s="223">
        <f>G7181*'Usages mobilité'!$BG17*(1+'Usages mobilité'!$BH17)^(G$7162-$D$7162)/1000</f>
        <v>0</v>
      </c>
      <c r="H7232" s="223">
        <f>H7181*'Usages mobilité'!$BG17*(1+'Usages mobilité'!$BH17)^(H$7162-$D$7162)/1000</f>
        <v>0</v>
      </c>
      <c r="I7232" s="223">
        <f>I7181*'Usages mobilité'!$BG17*(1+'Usages mobilité'!$BH17)^(I$7162-$D$7162)/1000</f>
        <v>0</v>
      </c>
      <c r="J7232" s="223">
        <f>J7181*'Usages mobilité'!$BG17*(1+'Usages mobilité'!$BH17)^(J$7162-$D$7162)/1000</f>
        <v>0</v>
      </c>
      <c r="K7232" s="223">
        <f>K7181*'Usages mobilité'!$BG17*(1+'Usages mobilité'!$BH17)^(K$7162-$D$7162)/1000</f>
        <v>0</v>
      </c>
      <c r="L7232" s="223">
        <f>L7181*'Usages mobilité'!$BG17*(1+'Usages mobilité'!$BH17)^(L$7162-$D$7162)/1000</f>
        <v>0</v>
      </c>
      <c r="M7232" s="223">
        <f>M7181*'Usages mobilité'!$BG17*(1+'Usages mobilité'!$BH17)^(M$7162-$D$7162)/1000</f>
        <v>0</v>
      </c>
      <c r="N7232" s="223">
        <f>N7181*'Usages mobilité'!$BG17*(1+'Usages mobilité'!$BH17)^(N$7162-$D$7162)/1000</f>
        <v>0</v>
      </c>
      <c r="O7232" s="223">
        <f>O7181*'Usages mobilité'!$BG17*(1+'Usages mobilité'!$BH17)^(O$7162-$D$7162)/1000</f>
        <v>0</v>
      </c>
      <c r="P7232" s="223">
        <f>P7181*'Usages mobilité'!$BG17*(1+'Usages mobilité'!$BH17)^(P$7162-$D$7162)/1000</f>
        <v>0</v>
      </c>
      <c r="Q7232" s="223">
        <f>Q7181*'Usages mobilité'!$BG17*(1+'Usages mobilité'!$BH17)^(Q$7162-$D$7162)/1000</f>
        <v>0</v>
      </c>
      <c r="R7232" s="223">
        <f>R7181*'Usages mobilité'!$BG17*(1+'Usages mobilité'!$BH17)^(R$7162-$D$7162)/1000</f>
        <v>0</v>
      </c>
    </row>
    <row r="7233" spans="1:18" hidden="1" outlineLevel="2" x14ac:dyDescent="0.25">
      <c r="A7233" s="222" t="str">
        <f>'Usages mobilité'!A18</f>
        <v>Usage mobilité n°15</v>
      </c>
      <c r="B7233" s="222" t="s">
        <v>645</v>
      </c>
      <c r="C7233" s="222"/>
      <c r="D7233" s="223">
        <f>D7182*'Usages mobilité'!$BG18*(1+'Usages mobilité'!$BH18)^(D$7162-$D$7162)/1000</f>
        <v>0</v>
      </c>
      <c r="E7233" s="223">
        <f>E7182*'Usages mobilité'!$BG18*(1+'Usages mobilité'!$BH18)^(E$7162-$D$7162)/1000</f>
        <v>0</v>
      </c>
      <c r="F7233" s="223">
        <f>F7182*'Usages mobilité'!$BG18*(1+'Usages mobilité'!$BH18)^(F$7162-$D$7162)/1000</f>
        <v>0</v>
      </c>
      <c r="G7233" s="223">
        <f>G7182*'Usages mobilité'!$BG18*(1+'Usages mobilité'!$BH18)^(G$7162-$D$7162)/1000</f>
        <v>0</v>
      </c>
      <c r="H7233" s="223">
        <f>H7182*'Usages mobilité'!$BG18*(1+'Usages mobilité'!$BH18)^(H$7162-$D$7162)/1000</f>
        <v>0</v>
      </c>
      <c r="I7233" s="223">
        <f>I7182*'Usages mobilité'!$BG18*(1+'Usages mobilité'!$BH18)^(I$7162-$D$7162)/1000</f>
        <v>0</v>
      </c>
      <c r="J7233" s="223">
        <f>J7182*'Usages mobilité'!$BG18*(1+'Usages mobilité'!$BH18)^(J$7162-$D$7162)/1000</f>
        <v>0</v>
      </c>
      <c r="K7233" s="223">
        <f>K7182*'Usages mobilité'!$BG18*(1+'Usages mobilité'!$BH18)^(K$7162-$D$7162)/1000</f>
        <v>0</v>
      </c>
      <c r="L7233" s="223">
        <f>L7182*'Usages mobilité'!$BG18*(1+'Usages mobilité'!$BH18)^(L$7162-$D$7162)/1000</f>
        <v>0</v>
      </c>
      <c r="M7233" s="223">
        <f>M7182*'Usages mobilité'!$BG18*(1+'Usages mobilité'!$BH18)^(M$7162-$D$7162)/1000</f>
        <v>0</v>
      </c>
      <c r="N7233" s="223">
        <f>N7182*'Usages mobilité'!$BG18*(1+'Usages mobilité'!$BH18)^(N$7162-$D$7162)/1000</f>
        <v>0</v>
      </c>
      <c r="O7233" s="223">
        <f>O7182*'Usages mobilité'!$BG18*(1+'Usages mobilité'!$BH18)^(O$7162-$D$7162)/1000</f>
        <v>0</v>
      </c>
      <c r="P7233" s="223">
        <f>P7182*'Usages mobilité'!$BG18*(1+'Usages mobilité'!$BH18)^(P$7162-$D$7162)/1000</f>
        <v>0</v>
      </c>
      <c r="Q7233" s="223">
        <f>Q7182*'Usages mobilité'!$BG18*(1+'Usages mobilité'!$BH18)^(Q$7162-$D$7162)/1000</f>
        <v>0</v>
      </c>
      <c r="R7233" s="223">
        <f>R7182*'Usages mobilité'!$BG18*(1+'Usages mobilité'!$BH18)^(R$7162-$D$7162)/1000</f>
        <v>0</v>
      </c>
    </row>
    <row r="7234" spans="1:18" hidden="1" outlineLevel="2" x14ac:dyDescent="0.25">
      <c r="A7234" s="222" t="str">
        <f>'Usages mobilité'!A19</f>
        <v>Usage mobilité n°16</v>
      </c>
      <c r="B7234" s="222" t="s">
        <v>645</v>
      </c>
      <c r="C7234" s="222"/>
      <c r="D7234" s="223">
        <f>D7183*'Usages mobilité'!$BG19*(1+'Usages mobilité'!$BH19)^(D$7162-$D$7162)/1000</f>
        <v>0</v>
      </c>
      <c r="E7234" s="223">
        <f>E7183*'Usages mobilité'!$BG19*(1+'Usages mobilité'!$BH19)^(E$7162-$D$7162)/1000</f>
        <v>0</v>
      </c>
      <c r="F7234" s="223">
        <f>F7183*'Usages mobilité'!$BG19*(1+'Usages mobilité'!$BH19)^(F$7162-$D$7162)/1000</f>
        <v>0</v>
      </c>
      <c r="G7234" s="223">
        <f>G7183*'Usages mobilité'!$BG19*(1+'Usages mobilité'!$BH19)^(G$7162-$D$7162)/1000</f>
        <v>0</v>
      </c>
      <c r="H7234" s="223">
        <f>H7183*'Usages mobilité'!$BG19*(1+'Usages mobilité'!$BH19)^(H$7162-$D$7162)/1000</f>
        <v>0</v>
      </c>
      <c r="I7234" s="223">
        <f>I7183*'Usages mobilité'!$BG19*(1+'Usages mobilité'!$BH19)^(I$7162-$D$7162)/1000</f>
        <v>0</v>
      </c>
      <c r="J7234" s="223">
        <f>J7183*'Usages mobilité'!$BG19*(1+'Usages mobilité'!$BH19)^(J$7162-$D$7162)/1000</f>
        <v>0</v>
      </c>
      <c r="K7234" s="223">
        <f>K7183*'Usages mobilité'!$BG19*(1+'Usages mobilité'!$BH19)^(K$7162-$D$7162)/1000</f>
        <v>0</v>
      </c>
      <c r="L7234" s="223">
        <f>L7183*'Usages mobilité'!$BG19*(1+'Usages mobilité'!$BH19)^(L$7162-$D$7162)/1000</f>
        <v>0</v>
      </c>
      <c r="M7234" s="223">
        <f>M7183*'Usages mobilité'!$BG19*(1+'Usages mobilité'!$BH19)^(M$7162-$D$7162)/1000</f>
        <v>0</v>
      </c>
      <c r="N7234" s="223">
        <f>N7183*'Usages mobilité'!$BG19*(1+'Usages mobilité'!$BH19)^(N$7162-$D$7162)/1000</f>
        <v>0</v>
      </c>
      <c r="O7234" s="223">
        <f>O7183*'Usages mobilité'!$BG19*(1+'Usages mobilité'!$BH19)^(O$7162-$D$7162)/1000</f>
        <v>0</v>
      </c>
      <c r="P7234" s="223">
        <f>P7183*'Usages mobilité'!$BG19*(1+'Usages mobilité'!$BH19)^(P$7162-$D$7162)/1000</f>
        <v>0</v>
      </c>
      <c r="Q7234" s="223">
        <f>Q7183*'Usages mobilité'!$BG19*(1+'Usages mobilité'!$BH19)^(Q$7162-$D$7162)/1000</f>
        <v>0</v>
      </c>
      <c r="R7234" s="223">
        <f>R7183*'Usages mobilité'!$BG19*(1+'Usages mobilité'!$BH19)^(R$7162-$D$7162)/1000</f>
        <v>0</v>
      </c>
    </row>
    <row r="7235" spans="1:18" hidden="1" outlineLevel="2" x14ac:dyDescent="0.25">
      <c r="A7235" s="222" t="str">
        <f>'Usages mobilité'!A20</f>
        <v>Usage mobilité n°17</v>
      </c>
      <c r="B7235" s="222" t="s">
        <v>645</v>
      </c>
      <c r="C7235" s="222"/>
      <c r="D7235" s="223">
        <f>D7184*'Usages mobilité'!$BG20*(1+'Usages mobilité'!$BH20)^(D$7162-$D$7162)/1000</f>
        <v>0</v>
      </c>
      <c r="E7235" s="223">
        <f>E7184*'Usages mobilité'!$BG20*(1+'Usages mobilité'!$BH20)^(E$7162-$D$7162)/1000</f>
        <v>0</v>
      </c>
      <c r="F7235" s="223">
        <f>F7184*'Usages mobilité'!$BG20*(1+'Usages mobilité'!$BH20)^(F$7162-$D$7162)/1000</f>
        <v>0</v>
      </c>
      <c r="G7235" s="223">
        <f>G7184*'Usages mobilité'!$BG20*(1+'Usages mobilité'!$BH20)^(G$7162-$D$7162)/1000</f>
        <v>0</v>
      </c>
      <c r="H7235" s="223">
        <f>H7184*'Usages mobilité'!$BG20*(1+'Usages mobilité'!$BH20)^(H$7162-$D$7162)/1000</f>
        <v>0</v>
      </c>
      <c r="I7235" s="223">
        <f>I7184*'Usages mobilité'!$BG20*(1+'Usages mobilité'!$BH20)^(I$7162-$D$7162)/1000</f>
        <v>0</v>
      </c>
      <c r="J7235" s="223">
        <f>J7184*'Usages mobilité'!$BG20*(1+'Usages mobilité'!$BH20)^(J$7162-$D$7162)/1000</f>
        <v>0</v>
      </c>
      <c r="K7235" s="223">
        <f>K7184*'Usages mobilité'!$BG20*(1+'Usages mobilité'!$BH20)^(K$7162-$D$7162)/1000</f>
        <v>0</v>
      </c>
      <c r="L7235" s="223">
        <f>L7184*'Usages mobilité'!$BG20*(1+'Usages mobilité'!$BH20)^(L$7162-$D$7162)/1000</f>
        <v>0</v>
      </c>
      <c r="M7235" s="223">
        <f>M7184*'Usages mobilité'!$BG20*(1+'Usages mobilité'!$BH20)^(M$7162-$D$7162)/1000</f>
        <v>0</v>
      </c>
      <c r="N7235" s="223">
        <f>N7184*'Usages mobilité'!$BG20*(1+'Usages mobilité'!$BH20)^(N$7162-$D$7162)/1000</f>
        <v>0</v>
      </c>
      <c r="O7235" s="223">
        <f>O7184*'Usages mobilité'!$BG20*(1+'Usages mobilité'!$BH20)^(O$7162-$D$7162)/1000</f>
        <v>0</v>
      </c>
      <c r="P7235" s="223">
        <f>P7184*'Usages mobilité'!$BG20*(1+'Usages mobilité'!$BH20)^(P$7162-$D$7162)/1000</f>
        <v>0</v>
      </c>
      <c r="Q7235" s="223">
        <f>Q7184*'Usages mobilité'!$BG20*(1+'Usages mobilité'!$BH20)^(Q$7162-$D$7162)/1000</f>
        <v>0</v>
      </c>
      <c r="R7235" s="223">
        <f>R7184*'Usages mobilité'!$BG20*(1+'Usages mobilité'!$BH20)^(R$7162-$D$7162)/1000</f>
        <v>0</v>
      </c>
    </row>
    <row r="7236" spans="1:18" hidden="1" outlineLevel="2" x14ac:dyDescent="0.25">
      <c r="A7236" s="222" t="str">
        <f>'Usages mobilité'!A21</f>
        <v>Usage mobilité n°18</v>
      </c>
      <c r="B7236" s="222" t="s">
        <v>645</v>
      </c>
      <c r="C7236" s="222"/>
      <c r="D7236" s="223">
        <f>D7185*'Usages mobilité'!$BG21*(1+'Usages mobilité'!$BH21)^(D$7162-$D$7162)/1000</f>
        <v>0</v>
      </c>
      <c r="E7236" s="223">
        <f>E7185*'Usages mobilité'!$BG21*(1+'Usages mobilité'!$BH21)^(E$7162-$D$7162)/1000</f>
        <v>0</v>
      </c>
      <c r="F7236" s="223">
        <f>F7185*'Usages mobilité'!$BG21*(1+'Usages mobilité'!$BH21)^(F$7162-$D$7162)/1000</f>
        <v>0</v>
      </c>
      <c r="G7236" s="223">
        <f>G7185*'Usages mobilité'!$BG21*(1+'Usages mobilité'!$BH21)^(G$7162-$D$7162)/1000</f>
        <v>0</v>
      </c>
      <c r="H7236" s="223">
        <f>H7185*'Usages mobilité'!$BG21*(1+'Usages mobilité'!$BH21)^(H$7162-$D$7162)/1000</f>
        <v>0</v>
      </c>
      <c r="I7236" s="223">
        <f>I7185*'Usages mobilité'!$BG21*(1+'Usages mobilité'!$BH21)^(I$7162-$D$7162)/1000</f>
        <v>0</v>
      </c>
      <c r="J7236" s="223">
        <f>J7185*'Usages mobilité'!$BG21*(1+'Usages mobilité'!$BH21)^(J$7162-$D$7162)/1000</f>
        <v>0</v>
      </c>
      <c r="K7236" s="223">
        <f>K7185*'Usages mobilité'!$BG21*(1+'Usages mobilité'!$BH21)^(K$7162-$D$7162)/1000</f>
        <v>0</v>
      </c>
      <c r="L7236" s="223">
        <f>L7185*'Usages mobilité'!$BG21*(1+'Usages mobilité'!$BH21)^(L$7162-$D$7162)/1000</f>
        <v>0</v>
      </c>
      <c r="M7236" s="223">
        <f>M7185*'Usages mobilité'!$BG21*(1+'Usages mobilité'!$BH21)^(M$7162-$D$7162)/1000</f>
        <v>0</v>
      </c>
      <c r="N7236" s="223">
        <f>N7185*'Usages mobilité'!$BG21*(1+'Usages mobilité'!$BH21)^(N$7162-$D$7162)/1000</f>
        <v>0</v>
      </c>
      <c r="O7236" s="223">
        <f>O7185*'Usages mobilité'!$BG21*(1+'Usages mobilité'!$BH21)^(O$7162-$D$7162)/1000</f>
        <v>0</v>
      </c>
      <c r="P7236" s="223">
        <f>P7185*'Usages mobilité'!$BG21*(1+'Usages mobilité'!$BH21)^(P$7162-$D$7162)/1000</f>
        <v>0</v>
      </c>
      <c r="Q7236" s="223">
        <f>Q7185*'Usages mobilité'!$BG21*(1+'Usages mobilité'!$BH21)^(Q$7162-$D$7162)/1000</f>
        <v>0</v>
      </c>
      <c r="R7236" s="223">
        <f>R7185*'Usages mobilité'!$BG21*(1+'Usages mobilité'!$BH21)^(R$7162-$D$7162)/1000</f>
        <v>0</v>
      </c>
    </row>
    <row r="7237" spans="1:18" hidden="1" outlineLevel="2" x14ac:dyDescent="0.25">
      <c r="A7237" s="222" t="str">
        <f>'Usages mobilité'!A22</f>
        <v>Usage mobilité n°19</v>
      </c>
      <c r="B7237" s="222" t="s">
        <v>645</v>
      </c>
      <c r="C7237" s="222"/>
      <c r="D7237" s="223">
        <f>D7186*'Usages mobilité'!$BG22*(1+'Usages mobilité'!$BH22)^(D$7162-$D$7162)/1000</f>
        <v>0</v>
      </c>
      <c r="E7237" s="223">
        <f>E7186*'Usages mobilité'!$BG22*(1+'Usages mobilité'!$BH22)^(E$7162-$D$7162)/1000</f>
        <v>0</v>
      </c>
      <c r="F7237" s="223">
        <f>F7186*'Usages mobilité'!$BG22*(1+'Usages mobilité'!$BH22)^(F$7162-$D$7162)/1000</f>
        <v>0</v>
      </c>
      <c r="G7237" s="223">
        <f>G7186*'Usages mobilité'!$BG22*(1+'Usages mobilité'!$BH22)^(G$7162-$D$7162)/1000</f>
        <v>0</v>
      </c>
      <c r="H7237" s="223">
        <f>H7186*'Usages mobilité'!$BG22*(1+'Usages mobilité'!$BH22)^(H$7162-$D$7162)/1000</f>
        <v>0</v>
      </c>
      <c r="I7237" s="223">
        <f>I7186*'Usages mobilité'!$BG22*(1+'Usages mobilité'!$BH22)^(I$7162-$D$7162)/1000</f>
        <v>0</v>
      </c>
      <c r="J7237" s="223">
        <f>J7186*'Usages mobilité'!$BG22*(1+'Usages mobilité'!$BH22)^(J$7162-$D$7162)/1000</f>
        <v>0</v>
      </c>
      <c r="K7237" s="223">
        <f>K7186*'Usages mobilité'!$BG22*(1+'Usages mobilité'!$BH22)^(K$7162-$D$7162)/1000</f>
        <v>0</v>
      </c>
      <c r="L7237" s="223">
        <f>L7186*'Usages mobilité'!$BG22*(1+'Usages mobilité'!$BH22)^(L$7162-$D$7162)/1000</f>
        <v>0</v>
      </c>
      <c r="M7237" s="223">
        <f>M7186*'Usages mobilité'!$BG22*(1+'Usages mobilité'!$BH22)^(M$7162-$D$7162)/1000</f>
        <v>0</v>
      </c>
      <c r="N7237" s="223">
        <f>N7186*'Usages mobilité'!$BG22*(1+'Usages mobilité'!$BH22)^(N$7162-$D$7162)/1000</f>
        <v>0</v>
      </c>
      <c r="O7237" s="223">
        <f>O7186*'Usages mobilité'!$BG22*(1+'Usages mobilité'!$BH22)^(O$7162-$D$7162)/1000</f>
        <v>0</v>
      </c>
      <c r="P7237" s="223">
        <f>P7186*'Usages mobilité'!$BG22*(1+'Usages mobilité'!$BH22)^(P$7162-$D$7162)/1000</f>
        <v>0</v>
      </c>
      <c r="Q7237" s="223">
        <f>Q7186*'Usages mobilité'!$BG22*(1+'Usages mobilité'!$BH22)^(Q$7162-$D$7162)/1000</f>
        <v>0</v>
      </c>
      <c r="R7237" s="223">
        <f>R7186*'Usages mobilité'!$BG22*(1+'Usages mobilité'!$BH22)^(R$7162-$D$7162)/1000</f>
        <v>0</v>
      </c>
    </row>
    <row r="7238" spans="1:18" hidden="1" outlineLevel="2" x14ac:dyDescent="0.25">
      <c r="A7238" s="222" t="str">
        <f>'Usages mobilité'!A23</f>
        <v>Usage mobilité n°20</v>
      </c>
      <c r="B7238" s="222" t="s">
        <v>645</v>
      </c>
      <c r="C7238" s="222"/>
      <c r="D7238" s="223">
        <f>D7187*'Usages mobilité'!$BG23*(1+'Usages mobilité'!$BH23)^(D$7162-$D$7162)/1000</f>
        <v>0</v>
      </c>
      <c r="E7238" s="223">
        <f>E7187*'Usages mobilité'!$BG23*(1+'Usages mobilité'!$BH23)^(E$7162-$D$7162)/1000</f>
        <v>0</v>
      </c>
      <c r="F7238" s="223">
        <f>F7187*'Usages mobilité'!$BG23*(1+'Usages mobilité'!$BH23)^(F$7162-$D$7162)/1000</f>
        <v>0</v>
      </c>
      <c r="G7238" s="223">
        <f>G7187*'Usages mobilité'!$BG23*(1+'Usages mobilité'!$BH23)^(G$7162-$D$7162)/1000</f>
        <v>0</v>
      </c>
      <c r="H7238" s="223">
        <f>H7187*'Usages mobilité'!$BG23*(1+'Usages mobilité'!$BH23)^(H$7162-$D$7162)/1000</f>
        <v>0</v>
      </c>
      <c r="I7238" s="223">
        <f>I7187*'Usages mobilité'!$BG23*(1+'Usages mobilité'!$BH23)^(I$7162-$D$7162)/1000</f>
        <v>0</v>
      </c>
      <c r="J7238" s="223">
        <f>J7187*'Usages mobilité'!$BG23*(1+'Usages mobilité'!$BH23)^(J$7162-$D$7162)/1000</f>
        <v>0</v>
      </c>
      <c r="K7238" s="223">
        <f>K7187*'Usages mobilité'!$BG23*(1+'Usages mobilité'!$BH23)^(K$7162-$D$7162)/1000</f>
        <v>0</v>
      </c>
      <c r="L7238" s="223">
        <f>L7187*'Usages mobilité'!$BG23*(1+'Usages mobilité'!$BH23)^(L$7162-$D$7162)/1000</f>
        <v>0</v>
      </c>
      <c r="M7238" s="223">
        <f>M7187*'Usages mobilité'!$BG23*(1+'Usages mobilité'!$BH23)^(M$7162-$D$7162)/1000</f>
        <v>0</v>
      </c>
      <c r="N7238" s="223">
        <f>N7187*'Usages mobilité'!$BG23*(1+'Usages mobilité'!$BH23)^(N$7162-$D$7162)/1000</f>
        <v>0</v>
      </c>
      <c r="O7238" s="223">
        <f>O7187*'Usages mobilité'!$BG23*(1+'Usages mobilité'!$BH23)^(O$7162-$D$7162)/1000</f>
        <v>0</v>
      </c>
      <c r="P7238" s="223">
        <f>P7187*'Usages mobilité'!$BG23*(1+'Usages mobilité'!$BH23)^(P$7162-$D$7162)/1000</f>
        <v>0</v>
      </c>
      <c r="Q7238" s="223">
        <f>Q7187*'Usages mobilité'!$BG23*(1+'Usages mobilité'!$BH23)^(Q$7162-$D$7162)/1000</f>
        <v>0</v>
      </c>
      <c r="R7238" s="223">
        <f>R7187*'Usages mobilité'!$BG23*(1+'Usages mobilité'!$BH23)^(R$7162-$D$7162)/1000</f>
        <v>0</v>
      </c>
    </row>
    <row r="7239" spans="1:18" hidden="1" outlineLevel="2" x14ac:dyDescent="0.25">
      <c r="A7239" s="222" t="str">
        <f>'Usages mobilité'!A24</f>
        <v>Usage mobilité n°21</v>
      </c>
      <c r="B7239" s="222" t="s">
        <v>645</v>
      </c>
      <c r="C7239" s="222"/>
      <c r="D7239" s="223">
        <f>D7188*'Usages mobilité'!$BG24*(1+'Usages mobilité'!$BH24)^(D$7162-$D$7162)/1000</f>
        <v>0</v>
      </c>
      <c r="E7239" s="223">
        <f>E7188*'Usages mobilité'!$BG24*(1+'Usages mobilité'!$BH24)^(E$7162-$D$7162)/1000</f>
        <v>0</v>
      </c>
      <c r="F7239" s="223">
        <f>F7188*'Usages mobilité'!$BG24*(1+'Usages mobilité'!$BH24)^(F$7162-$D$7162)/1000</f>
        <v>0</v>
      </c>
      <c r="G7239" s="223">
        <f>G7188*'Usages mobilité'!$BG24*(1+'Usages mobilité'!$BH24)^(G$7162-$D$7162)/1000</f>
        <v>0</v>
      </c>
      <c r="H7239" s="223">
        <f>H7188*'Usages mobilité'!$BG24*(1+'Usages mobilité'!$BH24)^(H$7162-$D$7162)/1000</f>
        <v>0</v>
      </c>
      <c r="I7239" s="223">
        <f>I7188*'Usages mobilité'!$BG24*(1+'Usages mobilité'!$BH24)^(I$7162-$D$7162)/1000</f>
        <v>0</v>
      </c>
      <c r="J7239" s="223">
        <f>J7188*'Usages mobilité'!$BG24*(1+'Usages mobilité'!$BH24)^(J$7162-$D$7162)/1000</f>
        <v>0</v>
      </c>
      <c r="K7239" s="223">
        <f>K7188*'Usages mobilité'!$BG24*(1+'Usages mobilité'!$BH24)^(K$7162-$D$7162)/1000</f>
        <v>0</v>
      </c>
      <c r="L7239" s="223">
        <f>L7188*'Usages mobilité'!$BG24*(1+'Usages mobilité'!$BH24)^(L$7162-$D$7162)/1000</f>
        <v>0</v>
      </c>
      <c r="M7239" s="223">
        <f>M7188*'Usages mobilité'!$BG24*(1+'Usages mobilité'!$BH24)^(M$7162-$D$7162)/1000</f>
        <v>0</v>
      </c>
      <c r="N7239" s="223">
        <f>N7188*'Usages mobilité'!$BG24*(1+'Usages mobilité'!$BH24)^(N$7162-$D$7162)/1000</f>
        <v>0</v>
      </c>
      <c r="O7239" s="223">
        <f>O7188*'Usages mobilité'!$BG24*(1+'Usages mobilité'!$BH24)^(O$7162-$D$7162)/1000</f>
        <v>0</v>
      </c>
      <c r="P7239" s="223">
        <f>P7188*'Usages mobilité'!$BG24*(1+'Usages mobilité'!$BH24)^(P$7162-$D$7162)/1000</f>
        <v>0</v>
      </c>
      <c r="Q7239" s="223">
        <f>Q7188*'Usages mobilité'!$BG24*(1+'Usages mobilité'!$BH24)^(Q$7162-$D$7162)/1000</f>
        <v>0</v>
      </c>
      <c r="R7239" s="223">
        <f>R7188*'Usages mobilité'!$BG24*(1+'Usages mobilité'!$BH24)^(R$7162-$D$7162)/1000</f>
        <v>0</v>
      </c>
    </row>
    <row r="7240" spans="1:18" hidden="1" outlineLevel="2" x14ac:dyDescent="0.25">
      <c r="A7240" s="222" t="str">
        <f>'Usages mobilité'!A25</f>
        <v>Usage mobilité n°22</v>
      </c>
      <c r="B7240" s="222" t="s">
        <v>645</v>
      </c>
      <c r="C7240" s="222"/>
      <c r="D7240" s="223">
        <f>D7189*'Usages mobilité'!$BG25*(1+'Usages mobilité'!$BH25)^(D$7162-$D$7162)/1000</f>
        <v>0</v>
      </c>
      <c r="E7240" s="223">
        <f>E7189*'Usages mobilité'!$BG25*(1+'Usages mobilité'!$BH25)^(E$7162-$D$7162)/1000</f>
        <v>0</v>
      </c>
      <c r="F7240" s="223">
        <f>F7189*'Usages mobilité'!$BG25*(1+'Usages mobilité'!$BH25)^(F$7162-$D$7162)/1000</f>
        <v>0</v>
      </c>
      <c r="G7240" s="223">
        <f>G7189*'Usages mobilité'!$BG25*(1+'Usages mobilité'!$BH25)^(G$7162-$D$7162)/1000</f>
        <v>0</v>
      </c>
      <c r="H7240" s="223">
        <f>H7189*'Usages mobilité'!$BG25*(1+'Usages mobilité'!$BH25)^(H$7162-$D$7162)/1000</f>
        <v>0</v>
      </c>
      <c r="I7240" s="223">
        <f>I7189*'Usages mobilité'!$BG25*(1+'Usages mobilité'!$BH25)^(I$7162-$D$7162)/1000</f>
        <v>0</v>
      </c>
      <c r="J7240" s="223">
        <f>J7189*'Usages mobilité'!$BG25*(1+'Usages mobilité'!$BH25)^(J$7162-$D$7162)/1000</f>
        <v>0</v>
      </c>
      <c r="K7240" s="223">
        <f>K7189*'Usages mobilité'!$BG25*(1+'Usages mobilité'!$BH25)^(K$7162-$D$7162)/1000</f>
        <v>0</v>
      </c>
      <c r="L7240" s="223">
        <f>L7189*'Usages mobilité'!$BG25*(1+'Usages mobilité'!$BH25)^(L$7162-$D$7162)/1000</f>
        <v>0</v>
      </c>
      <c r="M7240" s="223">
        <f>M7189*'Usages mobilité'!$BG25*(1+'Usages mobilité'!$BH25)^(M$7162-$D$7162)/1000</f>
        <v>0</v>
      </c>
      <c r="N7240" s="223">
        <f>N7189*'Usages mobilité'!$BG25*(1+'Usages mobilité'!$BH25)^(N$7162-$D$7162)/1000</f>
        <v>0</v>
      </c>
      <c r="O7240" s="223">
        <f>O7189*'Usages mobilité'!$BG25*(1+'Usages mobilité'!$BH25)^(O$7162-$D$7162)/1000</f>
        <v>0</v>
      </c>
      <c r="P7240" s="223">
        <f>P7189*'Usages mobilité'!$BG25*(1+'Usages mobilité'!$BH25)^(P$7162-$D$7162)/1000</f>
        <v>0</v>
      </c>
      <c r="Q7240" s="223">
        <f>Q7189*'Usages mobilité'!$BG25*(1+'Usages mobilité'!$BH25)^(Q$7162-$D$7162)/1000</f>
        <v>0</v>
      </c>
      <c r="R7240" s="223">
        <f>R7189*'Usages mobilité'!$BG25*(1+'Usages mobilité'!$BH25)^(R$7162-$D$7162)/1000</f>
        <v>0</v>
      </c>
    </row>
    <row r="7241" spans="1:18" hidden="1" outlineLevel="2" x14ac:dyDescent="0.25">
      <c r="A7241" s="222" t="str">
        <f>'Usages mobilité'!A26</f>
        <v>Usage mobilité n°23</v>
      </c>
      <c r="B7241" s="222" t="s">
        <v>645</v>
      </c>
      <c r="C7241" s="222"/>
      <c r="D7241" s="223">
        <f>D7190*'Usages mobilité'!$BG26*(1+'Usages mobilité'!$BH26)^(D$7162-$D$7162)/1000</f>
        <v>0</v>
      </c>
      <c r="E7241" s="223">
        <f>E7190*'Usages mobilité'!$BG26*(1+'Usages mobilité'!$BH26)^(E$7162-$D$7162)/1000</f>
        <v>0</v>
      </c>
      <c r="F7241" s="223">
        <f>F7190*'Usages mobilité'!$BG26*(1+'Usages mobilité'!$BH26)^(F$7162-$D$7162)/1000</f>
        <v>0</v>
      </c>
      <c r="G7241" s="223">
        <f>G7190*'Usages mobilité'!$BG26*(1+'Usages mobilité'!$BH26)^(G$7162-$D$7162)/1000</f>
        <v>0</v>
      </c>
      <c r="H7241" s="223">
        <f>H7190*'Usages mobilité'!$BG26*(1+'Usages mobilité'!$BH26)^(H$7162-$D$7162)/1000</f>
        <v>0</v>
      </c>
      <c r="I7241" s="223">
        <f>I7190*'Usages mobilité'!$BG26*(1+'Usages mobilité'!$BH26)^(I$7162-$D$7162)/1000</f>
        <v>0</v>
      </c>
      <c r="J7241" s="223">
        <f>J7190*'Usages mobilité'!$BG26*(1+'Usages mobilité'!$BH26)^(J$7162-$D$7162)/1000</f>
        <v>0</v>
      </c>
      <c r="K7241" s="223">
        <f>K7190*'Usages mobilité'!$BG26*(1+'Usages mobilité'!$BH26)^(K$7162-$D$7162)/1000</f>
        <v>0</v>
      </c>
      <c r="L7241" s="223">
        <f>L7190*'Usages mobilité'!$BG26*(1+'Usages mobilité'!$BH26)^(L$7162-$D$7162)/1000</f>
        <v>0</v>
      </c>
      <c r="M7241" s="223">
        <f>M7190*'Usages mobilité'!$BG26*(1+'Usages mobilité'!$BH26)^(M$7162-$D$7162)/1000</f>
        <v>0</v>
      </c>
      <c r="N7241" s="223">
        <f>N7190*'Usages mobilité'!$BG26*(1+'Usages mobilité'!$BH26)^(N$7162-$D$7162)/1000</f>
        <v>0</v>
      </c>
      <c r="O7241" s="223">
        <f>O7190*'Usages mobilité'!$BG26*(1+'Usages mobilité'!$BH26)^(O$7162-$D$7162)/1000</f>
        <v>0</v>
      </c>
      <c r="P7241" s="223">
        <f>P7190*'Usages mobilité'!$BG26*(1+'Usages mobilité'!$BH26)^(P$7162-$D$7162)/1000</f>
        <v>0</v>
      </c>
      <c r="Q7241" s="223">
        <f>Q7190*'Usages mobilité'!$BG26*(1+'Usages mobilité'!$BH26)^(Q$7162-$D$7162)/1000</f>
        <v>0</v>
      </c>
      <c r="R7241" s="223">
        <f>R7190*'Usages mobilité'!$BG26*(1+'Usages mobilité'!$BH26)^(R$7162-$D$7162)/1000</f>
        <v>0</v>
      </c>
    </row>
    <row r="7242" spans="1:18" hidden="1" outlineLevel="2" x14ac:dyDescent="0.25">
      <c r="A7242" s="222" t="str">
        <f>'Usages mobilité'!A27</f>
        <v>Usage mobilité n°24</v>
      </c>
      <c r="B7242" s="222" t="s">
        <v>645</v>
      </c>
      <c r="C7242" s="222"/>
      <c r="D7242" s="223">
        <f>D7191*'Usages mobilité'!$BG27*(1+'Usages mobilité'!$BH27)^(D$7162-$D$7162)/1000</f>
        <v>0</v>
      </c>
      <c r="E7242" s="223">
        <f>E7191*'Usages mobilité'!$BG27*(1+'Usages mobilité'!$BH27)^(E$7162-$D$7162)/1000</f>
        <v>0</v>
      </c>
      <c r="F7242" s="223">
        <f>F7191*'Usages mobilité'!$BG27*(1+'Usages mobilité'!$BH27)^(F$7162-$D$7162)/1000</f>
        <v>0</v>
      </c>
      <c r="G7242" s="223">
        <f>G7191*'Usages mobilité'!$BG27*(1+'Usages mobilité'!$BH27)^(G$7162-$D$7162)/1000</f>
        <v>0</v>
      </c>
      <c r="H7242" s="223">
        <f>H7191*'Usages mobilité'!$BG27*(1+'Usages mobilité'!$BH27)^(H$7162-$D$7162)/1000</f>
        <v>0</v>
      </c>
      <c r="I7242" s="223">
        <f>I7191*'Usages mobilité'!$BG27*(1+'Usages mobilité'!$BH27)^(I$7162-$D$7162)/1000</f>
        <v>0</v>
      </c>
      <c r="J7242" s="223">
        <f>J7191*'Usages mobilité'!$BG27*(1+'Usages mobilité'!$BH27)^(J$7162-$D$7162)/1000</f>
        <v>0</v>
      </c>
      <c r="K7242" s="223">
        <f>K7191*'Usages mobilité'!$BG27*(1+'Usages mobilité'!$BH27)^(K$7162-$D$7162)/1000</f>
        <v>0</v>
      </c>
      <c r="L7242" s="223">
        <f>L7191*'Usages mobilité'!$BG27*(1+'Usages mobilité'!$BH27)^(L$7162-$D$7162)/1000</f>
        <v>0</v>
      </c>
      <c r="M7242" s="223">
        <f>M7191*'Usages mobilité'!$BG27*(1+'Usages mobilité'!$BH27)^(M$7162-$D$7162)/1000</f>
        <v>0</v>
      </c>
      <c r="N7242" s="223">
        <f>N7191*'Usages mobilité'!$BG27*(1+'Usages mobilité'!$BH27)^(N$7162-$D$7162)/1000</f>
        <v>0</v>
      </c>
      <c r="O7242" s="223">
        <f>O7191*'Usages mobilité'!$BG27*(1+'Usages mobilité'!$BH27)^(O$7162-$D$7162)/1000</f>
        <v>0</v>
      </c>
      <c r="P7242" s="223">
        <f>P7191*'Usages mobilité'!$BG27*(1+'Usages mobilité'!$BH27)^(P$7162-$D$7162)/1000</f>
        <v>0</v>
      </c>
      <c r="Q7242" s="223">
        <f>Q7191*'Usages mobilité'!$BG27*(1+'Usages mobilité'!$BH27)^(Q$7162-$D$7162)/1000</f>
        <v>0</v>
      </c>
      <c r="R7242" s="223">
        <f>R7191*'Usages mobilité'!$BG27*(1+'Usages mobilité'!$BH27)^(R$7162-$D$7162)/1000</f>
        <v>0</v>
      </c>
    </row>
    <row r="7243" spans="1:18" hidden="1" outlineLevel="2" x14ac:dyDescent="0.25">
      <c r="A7243" s="222" t="str">
        <f>'Usages mobilité'!A28</f>
        <v>Usage mobilité n°25</v>
      </c>
      <c r="B7243" s="222" t="s">
        <v>645</v>
      </c>
      <c r="C7243" s="222"/>
      <c r="D7243" s="223">
        <f>D7192*'Usages mobilité'!$BG28*(1+'Usages mobilité'!$BH28)^(D$7162-$D$7162)/1000</f>
        <v>0</v>
      </c>
      <c r="E7243" s="223">
        <f>E7192*'Usages mobilité'!$BG28*(1+'Usages mobilité'!$BH28)^(E$7162-$D$7162)/1000</f>
        <v>0</v>
      </c>
      <c r="F7243" s="223">
        <f>F7192*'Usages mobilité'!$BG28*(1+'Usages mobilité'!$BH28)^(F$7162-$D$7162)/1000</f>
        <v>0</v>
      </c>
      <c r="G7243" s="223">
        <f>G7192*'Usages mobilité'!$BG28*(1+'Usages mobilité'!$BH28)^(G$7162-$D$7162)/1000</f>
        <v>0</v>
      </c>
      <c r="H7243" s="223">
        <f>H7192*'Usages mobilité'!$BG28*(1+'Usages mobilité'!$BH28)^(H$7162-$D$7162)/1000</f>
        <v>0</v>
      </c>
      <c r="I7243" s="223">
        <f>I7192*'Usages mobilité'!$BG28*(1+'Usages mobilité'!$BH28)^(I$7162-$D$7162)/1000</f>
        <v>0</v>
      </c>
      <c r="J7243" s="223">
        <f>J7192*'Usages mobilité'!$BG28*(1+'Usages mobilité'!$BH28)^(J$7162-$D$7162)/1000</f>
        <v>0</v>
      </c>
      <c r="K7243" s="223">
        <f>K7192*'Usages mobilité'!$BG28*(1+'Usages mobilité'!$BH28)^(K$7162-$D$7162)/1000</f>
        <v>0</v>
      </c>
      <c r="L7243" s="223">
        <f>L7192*'Usages mobilité'!$BG28*(1+'Usages mobilité'!$BH28)^(L$7162-$D$7162)/1000</f>
        <v>0</v>
      </c>
      <c r="M7243" s="223">
        <f>M7192*'Usages mobilité'!$BG28*(1+'Usages mobilité'!$BH28)^(M$7162-$D$7162)/1000</f>
        <v>0</v>
      </c>
      <c r="N7243" s="223">
        <f>N7192*'Usages mobilité'!$BG28*(1+'Usages mobilité'!$BH28)^(N$7162-$D$7162)/1000</f>
        <v>0</v>
      </c>
      <c r="O7243" s="223">
        <f>O7192*'Usages mobilité'!$BG28*(1+'Usages mobilité'!$BH28)^(O$7162-$D$7162)/1000</f>
        <v>0</v>
      </c>
      <c r="P7243" s="223">
        <f>P7192*'Usages mobilité'!$BG28*(1+'Usages mobilité'!$BH28)^(P$7162-$D$7162)/1000</f>
        <v>0</v>
      </c>
      <c r="Q7243" s="223">
        <f>Q7192*'Usages mobilité'!$BG28*(1+'Usages mobilité'!$BH28)^(Q$7162-$D$7162)/1000</f>
        <v>0</v>
      </c>
      <c r="R7243" s="223">
        <f>R7192*'Usages mobilité'!$BG28*(1+'Usages mobilité'!$BH28)^(R$7162-$D$7162)/1000</f>
        <v>0</v>
      </c>
    </row>
    <row r="7244" spans="1:18" hidden="1" outlineLevel="2" x14ac:dyDescent="0.25">
      <c r="A7244" s="222" t="str">
        <f>'Usages mobilité'!A29</f>
        <v>Usage mobilité n°26</v>
      </c>
      <c r="B7244" s="222" t="s">
        <v>645</v>
      </c>
      <c r="C7244" s="222"/>
      <c r="D7244" s="223">
        <f>D7193*'Usages mobilité'!$BG29*(1+'Usages mobilité'!$BH29)^(D$7162-$D$7162)/1000</f>
        <v>0</v>
      </c>
      <c r="E7244" s="223">
        <f>E7193*'Usages mobilité'!$BG29*(1+'Usages mobilité'!$BH29)^(E$7162-$D$7162)/1000</f>
        <v>0</v>
      </c>
      <c r="F7244" s="223">
        <f>F7193*'Usages mobilité'!$BG29*(1+'Usages mobilité'!$BH29)^(F$7162-$D$7162)/1000</f>
        <v>0</v>
      </c>
      <c r="G7244" s="223">
        <f>G7193*'Usages mobilité'!$BG29*(1+'Usages mobilité'!$BH29)^(G$7162-$D$7162)/1000</f>
        <v>0</v>
      </c>
      <c r="H7244" s="223">
        <f>H7193*'Usages mobilité'!$BG29*(1+'Usages mobilité'!$BH29)^(H$7162-$D$7162)/1000</f>
        <v>0</v>
      </c>
      <c r="I7244" s="223">
        <f>I7193*'Usages mobilité'!$BG29*(1+'Usages mobilité'!$BH29)^(I$7162-$D$7162)/1000</f>
        <v>0</v>
      </c>
      <c r="J7244" s="223">
        <f>J7193*'Usages mobilité'!$BG29*(1+'Usages mobilité'!$BH29)^(J$7162-$D$7162)/1000</f>
        <v>0</v>
      </c>
      <c r="K7244" s="223">
        <f>K7193*'Usages mobilité'!$BG29*(1+'Usages mobilité'!$BH29)^(K$7162-$D$7162)/1000</f>
        <v>0</v>
      </c>
      <c r="L7244" s="223">
        <f>L7193*'Usages mobilité'!$BG29*(1+'Usages mobilité'!$BH29)^(L$7162-$D$7162)/1000</f>
        <v>0</v>
      </c>
      <c r="M7244" s="223">
        <f>M7193*'Usages mobilité'!$BG29*(1+'Usages mobilité'!$BH29)^(M$7162-$D$7162)/1000</f>
        <v>0</v>
      </c>
      <c r="N7244" s="223">
        <f>N7193*'Usages mobilité'!$BG29*(1+'Usages mobilité'!$BH29)^(N$7162-$D$7162)/1000</f>
        <v>0</v>
      </c>
      <c r="O7244" s="223">
        <f>O7193*'Usages mobilité'!$BG29*(1+'Usages mobilité'!$BH29)^(O$7162-$D$7162)/1000</f>
        <v>0</v>
      </c>
      <c r="P7244" s="223">
        <f>P7193*'Usages mobilité'!$BG29*(1+'Usages mobilité'!$BH29)^(P$7162-$D$7162)/1000</f>
        <v>0</v>
      </c>
      <c r="Q7244" s="223">
        <f>Q7193*'Usages mobilité'!$BG29*(1+'Usages mobilité'!$BH29)^(Q$7162-$D$7162)/1000</f>
        <v>0</v>
      </c>
      <c r="R7244" s="223">
        <f>R7193*'Usages mobilité'!$BG29*(1+'Usages mobilité'!$BH29)^(R$7162-$D$7162)/1000</f>
        <v>0</v>
      </c>
    </row>
    <row r="7245" spans="1:18" hidden="1" outlineLevel="2" x14ac:dyDescent="0.25">
      <c r="A7245" s="222" t="str">
        <f>'Usages mobilité'!A30</f>
        <v>Usage mobilité n°27</v>
      </c>
      <c r="B7245" s="222" t="s">
        <v>645</v>
      </c>
      <c r="C7245" s="222"/>
      <c r="D7245" s="223">
        <f>D7194*'Usages mobilité'!$BG30*(1+'Usages mobilité'!$BH30)^(D$7162-$D$7162)/1000</f>
        <v>0</v>
      </c>
      <c r="E7245" s="223">
        <f>E7194*'Usages mobilité'!$BG30*(1+'Usages mobilité'!$BH30)^(E$7162-$D$7162)/1000</f>
        <v>0</v>
      </c>
      <c r="F7245" s="223">
        <f>F7194*'Usages mobilité'!$BG30*(1+'Usages mobilité'!$BH30)^(F$7162-$D$7162)/1000</f>
        <v>0</v>
      </c>
      <c r="G7245" s="223">
        <f>G7194*'Usages mobilité'!$BG30*(1+'Usages mobilité'!$BH30)^(G$7162-$D$7162)/1000</f>
        <v>0</v>
      </c>
      <c r="H7245" s="223">
        <f>H7194*'Usages mobilité'!$BG30*(1+'Usages mobilité'!$BH30)^(H$7162-$D$7162)/1000</f>
        <v>0</v>
      </c>
      <c r="I7245" s="223">
        <f>I7194*'Usages mobilité'!$BG30*(1+'Usages mobilité'!$BH30)^(I$7162-$D$7162)/1000</f>
        <v>0</v>
      </c>
      <c r="J7245" s="223">
        <f>J7194*'Usages mobilité'!$BG30*(1+'Usages mobilité'!$BH30)^(J$7162-$D$7162)/1000</f>
        <v>0</v>
      </c>
      <c r="K7245" s="223">
        <f>K7194*'Usages mobilité'!$BG30*(1+'Usages mobilité'!$BH30)^(K$7162-$D$7162)/1000</f>
        <v>0</v>
      </c>
      <c r="L7245" s="223">
        <f>L7194*'Usages mobilité'!$BG30*(1+'Usages mobilité'!$BH30)^(L$7162-$D$7162)/1000</f>
        <v>0</v>
      </c>
      <c r="M7245" s="223">
        <f>M7194*'Usages mobilité'!$BG30*(1+'Usages mobilité'!$BH30)^(M$7162-$D$7162)/1000</f>
        <v>0</v>
      </c>
      <c r="N7245" s="223">
        <f>N7194*'Usages mobilité'!$BG30*(1+'Usages mobilité'!$BH30)^(N$7162-$D$7162)/1000</f>
        <v>0</v>
      </c>
      <c r="O7245" s="223">
        <f>O7194*'Usages mobilité'!$BG30*(1+'Usages mobilité'!$BH30)^(O$7162-$D$7162)/1000</f>
        <v>0</v>
      </c>
      <c r="P7245" s="223">
        <f>P7194*'Usages mobilité'!$BG30*(1+'Usages mobilité'!$BH30)^(P$7162-$D$7162)/1000</f>
        <v>0</v>
      </c>
      <c r="Q7245" s="223">
        <f>Q7194*'Usages mobilité'!$BG30*(1+'Usages mobilité'!$BH30)^(Q$7162-$D$7162)/1000</f>
        <v>0</v>
      </c>
      <c r="R7245" s="223">
        <f>R7194*'Usages mobilité'!$BG30*(1+'Usages mobilité'!$BH30)^(R$7162-$D$7162)/1000</f>
        <v>0</v>
      </c>
    </row>
    <row r="7246" spans="1:18" hidden="1" outlineLevel="2" x14ac:dyDescent="0.25">
      <c r="A7246" s="222" t="str">
        <f>'Usages mobilité'!A31</f>
        <v>Usage mobilité n°28</v>
      </c>
      <c r="B7246" s="222" t="s">
        <v>645</v>
      </c>
      <c r="C7246" s="222"/>
      <c r="D7246" s="223">
        <f>D7195*'Usages mobilité'!$BG31*(1+'Usages mobilité'!$BH31)^(D$7162-$D$7162)/1000</f>
        <v>0</v>
      </c>
      <c r="E7246" s="223">
        <f>E7195*'Usages mobilité'!$BG31*(1+'Usages mobilité'!$BH31)^(E$7162-$D$7162)/1000</f>
        <v>0</v>
      </c>
      <c r="F7246" s="223">
        <f>F7195*'Usages mobilité'!$BG31*(1+'Usages mobilité'!$BH31)^(F$7162-$D$7162)/1000</f>
        <v>0</v>
      </c>
      <c r="G7246" s="223">
        <f>G7195*'Usages mobilité'!$BG31*(1+'Usages mobilité'!$BH31)^(G$7162-$D$7162)/1000</f>
        <v>0</v>
      </c>
      <c r="H7246" s="223">
        <f>H7195*'Usages mobilité'!$BG31*(1+'Usages mobilité'!$BH31)^(H$7162-$D$7162)/1000</f>
        <v>0</v>
      </c>
      <c r="I7246" s="223">
        <f>I7195*'Usages mobilité'!$BG31*(1+'Usages mobilité'!$BH31)^(I$7162-$D$7162)/1000</f>
        <v>0</v>
      </c>
      <c r="J7246" s="223">
        <f>J7195*'Usages mobilité'!$BG31*(1+'Usages mobilité'!$BH31)^(J$7162-$D$7162)/1000</f>
        <v>0</v>
      </c>
      <c r="K7246" s="223">
        <f>K7195*'Usages mobilité'!$BG31*(1+'Usages mobilité'!$BH31)^(K$7162-$D$7162)/1000</f>
        <v>0</v>
      </c>
      <c r="L7246" s="223">
        <f>L7195*'Usages mobilité'!$BG31*(1+'Usages mobilité'!$BH31)^(L$7162-$D$7162)/1000</f>
        <v>0</v>
      </c>
      <c r="M7246" s="223">
        <f>M7195*'Usages mobilité'!$BG31*(1+'Usages mobilité'!$BH31)^(M$7162-$D$7162)/1000</f>
        <v>0</v>
      </c>
      <c r="N7246" s="223">
        <f>N7195*'Usages mobilité'!$BG31*(1+'Usages mobilité'!$BH31)^(N$7162-$D$7162)/1000</f>
        <v>0</v>
      </c>
      <c r="O7246" s="223">
        <f>O7195*'Usages mobilité'!$BG31*(1+'Usages mobilité'!$BH31)^(O$7162-$D$7162)/1000</f>
        <v>0</v>
      </c>
      <c r="P7246" s="223">
        <f>P7195*'Usages mobilité'!$BG31*(1+'Usages mobilité'!$BH31)^(P$7162-$D$7162)/1000</f>
        <v>0</v>
      </c>
      <c r="Q7246" s="223">
        <f>Q7195*'Usages mobilité'!$BG31*(1+'Usages mobilité'!$BH31)^(Q$7162-$D$7162)/1000</f>
        <v>0</v>
      </c>
      <c r="R7246" s="223">
        <f>R7195*'Usages mobilité'!$BG31*(1+'Usages mobilité'!$BH31)^(R$7162-$D$7162)/1000</f>
        <v>0</v>
      </c>
    </row>
    <row r="7247" spans="1:18" hidden="1" outlineLevel="2" x14ac:dyDescent="0.25">
      <c r="A7247" s="222" t="str">
        <f>'Usages mobilité'!A32</f>
        <v>Usage mobilité n°29</v>
      </c>
      <c r="B7247" s="222" t="s">
        <v>645</v>
      </c>
      <c r="C7247" s="222"/>
      <c r="D7247" s="223">
        <f>D7196*'Usages mobilité'!$BG32*(1+'Usages mobilité'!$BH32)^(D$7162-$D$7162)/1000</f>
        <v>0</v>
      </c>
      <c r="E7247" s="223">
        <f>E7196*'Usages mobilité'!$BG32*(1+'Usages mobilité'!$BH32)^(E$7162-$D$7162)/1000</f>
        <v>0</v>
      </c>
      <c r="F7247" s="223">
        <f>F7196*'Usages mobilité'!$BG32*(1+'Usages mobilité'!$BH32)^(F$7162-$D$7162)/1000</f>
        <v>0</v>
      </c>
      <c r="G7247" s="223">
        <f>G7196*'Usages mobilité'!$BG32*(1+'Usages mobilité'!$BH32)^(G$7162-$D$7162)/1000</f>
        <v>0</v>
      </c>
      <c r="H7247" s="223">
        <f>H7196*'Usages mobilité'!$BG32*(1+'Usages mobilité'!$BH32)^(H$7162-$D$7162)/1000</f>
        <v>0</v>
      </c>
      <c r="I7247" s="223">
        <f>I7196*'Usages mobilité'!$BG32*(1+'Usages mobilité'!$BH32)^(I$7162-$D$7162)/1000</f>
        <v>0</v>
      </c>
      <c r="J7247" s="223">
        <f>J7196*'Usages mobilité'!$BG32*(1+'Usages mobilité'!$BH32)^(J$7162-$D$7162)/1000</f>
        <v>0</v>
      </c>
      <c r="K7247" s="223">
        <f>K7196*'Usages mobilité'!$BG32*(1+'Usages mobilité'!$BH32)^(K$7162-$D$7162)/1000</f>
        <v>0</v>
      </c>
      <c r="L7247" s="223">
        <f>L7196*'Usages mobilité'!$BG32*(1+'Usages mobilité'!$BH32)^(L$7162-$D$7162)/1000</f>
        <v>0</v>
      </c>
      <c r="M7247" s="223">
        <f>M7196*'Usages mobilité'!$BG32*(1+'Usages mobilité'!$BH32)^(M$7162-$D$7162)/1000</f>
        <v>0</v>
      </c>
      <c r="N7247" s="223">
        <f>N7196*'Usages mobilité'!$BG32*(1+'Usages mobilité'!$BH32)^(N$7162-$D$7162)/1000</f>
        <v>0</v>
      </c>
      <c r="O7247" s="223">
        <f>O7196*'Usages mobilité'!$BG32*(1+'Usages mobilité'!$BH32)^(O$7162-$D$7162)/1000</f>
        <v>0</v>
      </c>
      <c r="P7247" s="223">
        <f>P7196*'Usages mobilité'!$BG32*(1+'Usages mobilité'!$BH32)^(P$7162-$D$7162)/1000</f>
        <v>0</v>
      </c>
      <c r="Q7247" s="223">
        <f>Q7196*'Usages mobilité'!$BG32*(1+'Usages mobilité'!$BH32)^(Q$7162-$D$7162)/1000</f>
        <v>0</v>
      </c>
      <c r="R7247" s="223">
        <f>R7196*'Usages mobilité'!$BG32*(1+'Usages mobilité'!$BH32)^(R$7162-$D$7162)/1000</f>
        <v>0</v>
      </c>
    </row>
    <row r="7248" spans="1:18" hidden="1" outlineLevel="2" x14ac:dyDescent="0.25">
      <c r="A7248" s="222" t="str">
        <f>'Usages mobilité'!A33</f>
        <v>Usage mobilité n°30</v>
      </c>
      <c r="B7248" s="222" t="s">
        <v>645</v>
      </c>
      <c r="C7248" s="222"/>
      <c r="D7248" s="223">
        <f>D7197*'Usages mobilité'!$BG33*(1+'Usages mobilité'!$BH33)^(D$7162-$D$7162)/1000</f>
        <v>0</v>
      </c>
      <c r="E7248" s="223">
        <f>E7197*'Usages mobilité'!$BG33*(1+'Usages mobilité'!$BH33)^(E$7162-$D$7162)/1000</f>
        <v>0</v>
      </c>
      <c r="F7248" s="223">
        <f>F7197*'Usages mobilité'!$BG33*(1+'Usages mobilité'!$BH33)^(F$7162-$D$7162)/1000</f>
        <v>0</v>
      </c>
      <c r="G7248" s="223">
        <f>G7197*'Usages mobilité'!$BG33*(1+'Usages mobilité'!$BH33)^(G$7162-$D$7162)/1000</f>
        <v>0</v>
      </c>
      <c r="H7248" s="223">
        <f>H7197*'Usages mobilité'!$BG33*(1+'Usages mobilité'!$BH33)^(H$7162-$D$7162)/1000</f>
        <v>0</v>
      </c>
      <c r="I7248" s="223">
        <f>I7197*'Usages mobilité'!$BG33*(1+'Usages mobilité'!$BH33)^(I$7162-$D$7162)/1000</f>
        <v>0</v>
      </c>
      <c r="J7248" s="223">
        <f>J7197*'Usages mobilité'!$BG33*(1+'Usages mobilité'!$BH33)^(J$7162-$D$7162)/1000</f>
        <v>0</v>
      </c>
      <c r="K7248" s="223">
        <f>K7197*'Usages mobilité'!$BG33*(1+'Usages mobilité'!$BH33)^(K$7162-$D$7162)/1000</f>
        <v>0</v>
      </c>
      <c r="L7248" s="223">
        <f>L7197*'Usages mobilité'!$BG33*(1+'Usages mobilité'!$BH33)^(L$7162-$D$7162)/1000</f>
        <v>0</v>
      </c>
      <c r="M7248" s="223">
        <f>M7197*'Usages mobilité'!$BG33*(1+'Usages mobilité'!$BH33)^(M$7162-$D$7162)/1000</f>
        <v>0</v>
      </c>
      <c r="N7248" s="223">
        <f>N7197*'Usages mobilité'!$BG33*(1+'Usages mobilité'!$BH33)^(N$7162-$D$7162)/1000</f>
        <v>0</v>
      </c>
      <c r="O7248" s="223">
        <f>O7197*'Usages mobilité'!$BG33*(1+'Usages mobilité'!$BH33)^(O$7162-$D$7162)/1000</f>
        <v>0</v>
      </c>
      <c r="P7248" s="223">
        <f>P7197*'Usages mobilité'!$BG33*(1+'Usages mobilité'!$BH33)^(P$7162-$D$7162)/1000</f>
        <v>0</v>
      </c>
      <c r="Q7248" s="223">
        <f>Q7197*'Usages mobilité'!$BG33*(1+'Usages mobilité'!$BH33)^(Q$7162-$D$7162)/1000</f>
        <v>0</v>
      </c>
      <c r="R7248" s="223">
        <f>R7197*'Usages mobilité'!$BG33*(1+'Usages mobilité'!$BH33)^(R$7162-$D$7162)/1000</f>
        <v>0</v>
      </c>
    </row>
    <row r="7249" spans="1:18" hidden="1" outlineLevel="2" x14ac:dyDescent="0.25">
      <c r="A7249" s="222" t="str">
        <f>'Usages mobilité'!A34</f>
        <v>Usage mobilité n°31</v>
      </c>
      <c r="B7249" s="222" t="s">
        <v>645</v>
      </c>
      <c r="C7249" s="222"/>
      <c r="D7249" s="223">
        <f>D7198*'Usages mobilité'!$BG34*(1+'Usages mobilité'!$BH34)^(D$7162-$D$7162)/1000</f>
        <v>0</v>
      </c>
      <c r="E7249" s="223">
        <f>E7198*'Usages mobilité'!$BG34*(1+'Usages mobilité'!$BH34)^(E$7162-$D$7162)/1000</f>
        <v>0</v>
      </c>
      <c r="F7249" s="223">
        <f>F7198*'Usages mobilité'!$BG34*(1+'Usages mobilité'!$BH34)^(F$7162-$D$7162)/1000</f>
        <v>0</v>
      </c>
      <c r="G7249" s="223">
        <f>G7198*'Usages mobilité'!$BG34*(1+'Usages mobilité'!$BH34)^(G$7162-$D$7162)/1000</f>
        <v>0</v>
      </c>
      <c r="H7249" s="223">
        <f>H7198*'Usages mobilité'!$BG34*(1+'Usages mobilité'!$BH34)^(H$7162-$D$7162)/1000</f>
        <v>0</v>
      </c>
      <c r="I7249" s="223">
        <f>I7198*'Usages mobilité'!$BG34*(1+'Usages mobilité'!$BH34)^(I$7162-$D$7162)/1000</f>
        <v>0</v>
      </c>
      <c r="J7249" s="223">
        <f>J7198*'Usages mobilité'!$BG34*(1+'Usages mobilité'!$BH34)^(J$7162-$D$7162)/1000</f>
        <v>0</v>
      </c>
      <c r="K7249" s="223">
        <f>K7198*'Usages mobilité'!$BG34*(1+'Usages mobilité'!$BH34)^(K$7162-$D$7162)/1000</f>
        <v>0</v>
      </c>
      <c r="L7249" s="223">
        <f>L7198*'Usages mobilité'!$BG34*(1+'Usages mobilité'!$BH34)^(L$7162-$D$7162)/1000</f>
        <v>0</v>
      </c>
      <c r="M7249" s="223">
        <f>M7198*'Usages mobilité'!$BG34*(1+'Usages mobilité'!$BH34)^(M$7162-$D$7162)/1000</f>
        <v>0</v>
      </c>
      <c r="N7249" s="223">
        <f>N7198*'Usages mobilité'!$BG34*(1+'Usages mobilité'!$BH34)^(N$7162-$D$7162)/1000</f>
        <v>0</v>
      </c>
      <c r="O7249" s="223">
        <f>O7198*'Usages mobilité'!$BG34*(1+'Usages mobilité'!$BH34)^(O$7162-$D$7162)/1000</f>
        <v>0</v>
      </c>
      <c r="P7249" s="223">
        <f>P7198*'Usages mobilité'!$BG34*(1+'Usages mobilité'!$BH34)^(P$7162-$D$7162)/1000</f>
        <v>0</v>
      </c>
      <c r="Q7249" s="223">
        <f>Q7198*'Usages mobilité'!$BG34*(1+'Usages mobilité'!$BH34)^(Q$7162-$D$7162)/1000</f>
        <v>0</v>
      </c>
      <c r="R7249" s="223">
        <f>R7198*'Usages mobilité'!$BG34*(1+'Usages mobilité'!$BH34)^(R$7162-$D$7162)/1000</f>
        <v>0</v>
      </c>
    </row>
    <row r="7250" spans="1:18" hidden="1" outlineLevel="2" x14ac:dyDescent="0.25">
      <c r="A7250" s="222" t="str">
        <f>'Usages mobilité'!A35</f>
        <v>Usage mobilité n°32</v>
      </c>
      <c r="B7250" s="222" t="s">
        <v>645</v>
      </c>
      <c r="C7250" s="222"/>
      <c r="D7250" s="223">
        <f>D7199*'Usages mobilité'!$BG35*(1+'Usages mobilité'!$BH35)^(D$7162-$D$7162)/1000</f>
        <v>0</v>
      </c>
      <c r="E7250" s="223">
        <f>E7199*'Usages mobilité'!$BG35*(1+'Usages mobilité'!$BH35)^(E$7162-$D$7162)/1000</f>
        <v>0</v>
      </c>
      <c r="F7250" s="223">
        <f>F7199*'Usages mobilité'!$BG35*(1+'Usages mobilité'!$BH35)^(F$7162-$D$7162)/1000</f>
        <v>0</v>
      </c>
      <c r="G7250" s="223">
        <f>G7199*'Usages mobilité'!$BG35*(1+'Usages mobilité'!$BH35)^(G$7162-$D$7162)/1000</f>
        <v>0</v>
      </c>
      <c r="H7250" s="223">
        <f>H7199*'Usages mobilité'!$BG35*(1+'Usages mobilité'!$BH35)^(H$7162-$D$7162)/1000</f>
        <v>0</v>
      </c>
      <c r="I7250" s="223">
        <f>I7199*'Usages mobilité'!$BG35*(1+'Usages mobilité'!$BH35)^(I$7162-$D$7162)/1000</f>
        <v>0</v>
      </c>
      <c r="J7250" s="223">
        <f>J7199*'Usages mobilité'!$BG35*(1+'Usages mobilité'!$BH35)^(J$7162-$D$7162)/1000</f>
        <v>0</v>
      </c>
      <c r="K7250" s="223">
        <f>K7199*'Usages mobilité'!$BG35*(1+'Usages mobilité'!$BH35)^(K$7162-$D$7162)/1000</f>
        <v>0</v>
      </c>
      <c r="L7250" s="223">
        <f>L7199*'Usages mobilité'!$BG35*(1+'Usages mobilité'!$BH35)^(L$7162-$D$7162)/1000</f>
        <v>0</v>
      </c>
      <c r="M7250" s="223">
        <f>M7199*'Usages mobilité'!$BG35*(1+'Usages mobilité'!$BH35)^(M$7162-$D$7162)/1000</f>
        <v>0</v>
      </c>
      <c r="N7250" s="223">
        <f>N7199*'Usages mobilité'!$BG35*(1+'Usages mobilité'!$BH35)^(N$7162-$D$7162)/1000</f>
        <v>0</v>
      </c>
      <c r="O7250" s="223">
        <f>O7199*'Usages mobilité'!$BG35*(1+'Usages mobilité'!$BH35)^(O$7162-$D$7162)/1000</f>
        <v>0</v>
      </c>
      <c r="P7250" s="223">
        <f>P7199*'Usages mobilité'!$BG35*(1+'Usages mobilité'!$BH35)^(P$7162-$D$7162)/1000</f>
        <v>0</v>
      </c>
      <c r="Q7250" s="223">
        <f>Q7199*'Usages mobilité'!$BG35*(1+'Usages mobilité'!$BH35)^(Q$7162-$D$7162)/1000</f>
        <v>0</v>
      </c>
      <c r="R7250" s="223">
        <f>R7199*'Usages mobilité'!$BG35*(1+'Usages mobilité'!$BH35)^(R$7162-$D$7162)/1000</f>
        <v>0</v>
      </c>
    </row>
    <row r="7251" spans="1:18" hidden="1" outlineLevel="2" x14ac:dyDescent="0.25">
      <c r="A7251" s="222" t="str">
        <f>'Usages mobilité'!A36</f>
        <v>Usage mobilité n°33</v>
      </c>
      <c r="B7251" s="222" t="s">
        <v>645</v>
      </c>
      <c r="C7251" s="222"/>
      <c r="D7251" s="223">
        <f>D7200*'Usages mobilité'!$BG36*(1+'Usages mobilité'!$BH36)^(D$7162-$D$7162)/1000</f>
        <v>0</v>
      </c>
      <c r="E7251" s="223">
        <f>E7200*'Usages mobilité'!$BG36*(1+'Usages mobilité'!$BH36)^(E$7162-$D$7162)/1000</f>
        <v>0</v>
      </c>
      <c r="F7251" s="223">
        <f>F7200*'Usages mobilité'!$BG36*(1+'Usages mobilité'!$BH36)^(F$7162-$D$7162)/1000</f>
        <v>0</v>
      </c>
      <c r="G7251" s="223">
        <f>G7200*'Usages mobilité'!$BG36*(1+'Usages mobilité'!$BH36)^(G$7162-$D$7162)/1000</f>
        <v>0</v>
      </c>
      <c r="H7251" s="223">
        <f>H7200*'Usages mobilité'!$BG36*(1+'Usages mobilité'!$BH36)^(H$7162-$D$7162)/1000</f>
        <v>0</v>
      </c>
      <c r="I7251" s="223">
        <f>I7200*'Usages mobilité'!$BG36*(1+'Usages mobilité'!$BH36)^(I$7162-$D$7162)/1000</f>
        <v>0</v>
      </c>
      <c r="J7251" s="223">
        <f>J7200*'Usages mobilité'!$BG36*(1+'Usages mobilité'!$BH36)^(J$7162-$D$7162)/1000</f>
        <v>0</v>
      </c>
      <c r="K7251" s="223">
        <f>K7200*'Usages mobilité'!$BG36*(1+'Usages mobilité'!$BH36)^(K$7162-$D$7162)/1000</f>
        <v>0</v>
      </c>
      <c r="L7251" s="223">
        <f>L7200*'Usages mobilité'!$BG36*(1+'Usages mobilité'!$BH36)^(L$7162-$D$7162)/1000</f>
        <v>0</v>
      </c>
      <c r="M7251" s="223">
        <f>M7200*'Usages mobilité'!$BG36*(1+'Usages mobilité'!$BH36)^(M$7162-$D$7162)/1000</f>
        <v>0</v>
      </c>
      <c r="N7251" s="223">
        <f>N7200*'Usages mobilité'!$BG36*(1+'Usages mobilité'!$BH36)^(N$7162-$D$7162)/1000</f>
        <v>0</v>
      </c>
      <c r="O7251" s="223">
        <f>O7200*'Usages mobilité'!$BG36*(1+'Usages mobilité'!$BH36)^(O$7162-$D$7162)/1000</f>
        <v>0</v>
      </c>
      <c r="P7251" s="223">
        <f>P7200*'Usages mobilité'!$BG36*(1+'Usages mobilité'!$BH36)^(P$7162-$D$7162)/1000</f>
        <v>0</v>
      </c>
      <c r="Q7251" s="223">
        <f>Q7200*'Usages mobilité'!$BG36*(1+'Usages mobilité'!$BH36)^(Q$7162-$D$7162)/1000</f>
        <v>0</v>
      </c>
      <c r="R7251" s="223">
        <f>R7200*'Usages mobilité'!$BG36*(1+'Usages mobilité'!$BH36)^(R$7162-$D$7162)/1000</f>
        <v>0</v>
      </c>
    </row>
    <row r="7252" spans="1:18" hidden="1" outlineLevel="2" x14ac:dyDescent="0.25">
      <c r="A7252" s="222" t="str">
        <f>'Usages mobilité'!A37</f>
        <v>Usage mobilité n°34</v>
      </c>
      <c r="B7252" s="222" t="s">
        <v>645</v>
      </c>
      <c r="C7252" s="222"/>
      <c r="D7252" s="223">
        <f>D7201*'Usages mobilité'!$BG37*(1+'Usages mobilité'!$BH37)^(D$7162-$D$7162)/1000</f>
        <v>0</v>
      </c>
      <c r="E7252" s="223">
        <f>E7201*'Usages mobilité'!$BG37*(1+'Usages mobilité'!$BH37)^(E$7162-$D$7162)/1000</f>
        <v>0</v>
      </c>
      <c r="F7252" s="223">
        <f>F7201*'Usages mobilité'!$BG37*(1+'Usages mobilité'!$BH37)^(F$7162-$D$7162)/1000</f>
        <v>0</v>
      </c>
      <c r="G7252" s="223">
        <f>G7201*'Usages mobilité'!$BG37*(1+'Usages mobilité'!$BH37)^(G$7162-$D$7162)/1000</f>
        <v>0</v>
      </c>
      <c r="H7252" s="223">
        <f>H7201*'Usages mobilité'!$BG37*(1+'Usages mobilité'!$BH37)^(H$7162-$D$7162)/1000</f>
        <v>0</v>
      </c>
      <c r="I7252" s="223">
        <f>I7201*'Usages mobilité'!$BG37*(1+'Usages mobilité'!$BH37)^(I$7162-$D$7162)/1000</f>
        <v>0</v>
      </c>
      <c r="J7252" s="223">
        <f>J7201*'Usages mobilité'!$BG37*(1+'Usages mobilité'!$BH37)^(J$7162-$D$7162)/1000</f>
        <v>0</v>
      </c>
      <c r="K7252" s="223">
        <f>K7201*'Usages mobilité'!$BG37*(1+'Usages mobilité'!$BH37)^(K$7162-$D$7162)/1000</f>
        <v>0</v>
      </c>
      <c r="L7252" s="223">
        <f>L7201*'Usages mobilité'!$BG37*(1+'Usages mobilité'!$BH37)^(L$7162-$D$7162)/1000</f>
        <v>0</v>
      </c>
      <c r="M7252" s="223">
        <f>M7201*'Usages mobilité'!$BG37*(1+'Usages mobilité'!$BH37)^(M$7162-$D$7162)/1000</f>
        <v>0</v>
      </c>
      <c r="N7252" s="223">
        <f>N7201*'Usages mobilité'!$BG37*(1+'Usages mobilité'!$BH37)^(N$7162-$D$7162)/1000</f>
        <v>0</v>
      </c>
      <c r="O7252" s="223">
        <f>O7201*'Usages mobilité'!$BG37*(1+'Usages mobilité'!$BH37)^(O$7162-$D$7162)/1000</f>
        <v>0</v>
      </c>
      <c r="P7252" s="223">
        <f>P7201*'Usages mobilité'!$BG37*(1+'Usages mobilité'!$BH37)^(P$7162-$D$7162)/1000</f>
        <v>0</v>
      </c>
      <c r="Q7252" s="223">
        <f>Q7201*'Usages mobilité'!$BG37*(1+'Usages mobilité'!$BH37)^(Q$7162-$D$7162)/1000</f>
        <v>0</v>
      </c>
      <c r="R7252" s="223">
        <f>R7201*'Usages mobilité'!$BG37*(1+'Usages mobilité'!$BH37)^(R$7162-$D$7162)/1000</f>
        <v>0</v>
      </c>
    </row>
    <row r="7253" spans="1:18" hidden="1" outlineLevel="2" x14ac:dyDescent="0.25">
      <c r="A7253" s="222" t="str">
        <f>'Usages mobilité'!A38</f>
        <v>Usage mobilité n°35</v>
      </c>
      <c r="B7253" s="222" t="s">
        <v>645</v>
      </c>
      <c r="C7253" s="222"/>
      <c r="D7253" s="223">
        <f>D7202*'Usages mobilité'!$BG38*(1+'Usages mobilité'!$BH38)^(D$7162-$D$7162)/1000</f>
        <v>0</v>
      </c>
      <c r="E7253" s="223">
        <f>E7202*'Usages mobilité'!$BG38*(1+'Usages mobilité'!$BH38)^(E$7162-$D$7162)/1000</f>
        <v>0</v>
      </c>
      <c r="F7253" s="223">
        <f>F7202*'Usages mobilité'!$BG38*(1+'Usages mobilité'!$BH38)^(F$7162-$D$7162)/1000</f>
        <v>0</v>
      </c>
      <c r="G7253" s="223">
        <f>G7202*'Usages mobilité'!$BG38*(1+'Usages mobilité'!$BH38)^(G$7162-$D$7162)/1000</f>
        <v>0</v>
      </c>
      <c r="H7253" s="223">
        <f>H7202*'Usages mobilité'!$BG38*(1+'Usages mobilité'!$BH38)^(H$7162-$D$7162)/1000</f>
        <v>0</v>
      </c>
      <c r="I7253" s="223">
        <f>I7202*'Usages mobilité'!$BG38*(1+'Usages mobilité'!$BH38)^(I$7162-$D$7162)/1000</f>
        <v>0</v>
      </c>
      <c r="J7253" s="223">
        <f>J7202*'Usages mobilité'!$BG38*(1+'Usages mobilité'!$BH38)^(J$7162-$D$7162)/1000</f>
        <v>0</v>
      </c>
      <c r="K7253" s="223">
        <f>K7202*'Usages mobilité'!$BG38*(1+'Usages mobilité'!$BH38)^(K$7162-$D$7162)/1000</f>
        <v>0</v>
      </c>
      <c r="L7253" s="223">
        <f>L7202*'Usages mobilité'!$BG38*(1+'Usages mobilité'!$BH38)^(L$7162-$D$7162)/1000</f>
        <v>0</v>
      </c>
      <c r="M7253" s="223">
        <f>M7202*'Usages mobilité'!$BG38*(1+'Usages mobilité'!$BH38)^(M$7162-$D$7162)/1000</f>
        <v>0</v>
      </c>
      <c r="N7253" s="223">
        <f>N7202*'Usages mobilité'!$BG38*(1+'Usages mobilité'!$BH38)^(N$7162-$D$7162)/1000</f>
        <v>0</v>
      </c>
      <c r="O7253" s="223">
        <f>O7202*'Usages mobilité'!$BG38*(1+'Usages mobilité'!$BH38)^(O$7162-$D$7162)/1000</f>
        <v>0</v>
      </c>
      <c r="P7253" s="223">
        <f>P7202*'Usages mobilité'!$BG38*(1+'Usages mobilité'!$BH38)^(P$7162-$D$7162)/1000</f>
        <v>0</v>
      </c>
      <c r="Q7253" s="223">
        <f>Q7202*'Usages mobilité'!$BG38*(1+'Usages mobilité'!$BH38)^(Q$7162-$D$7162)/1000</f>
        <v>0</v>
      </c>
      <c r="R7253" s="223">
        <f>R7202*'Usages mobilité'!$BG38*(1+'Usages mobilité'!$BH38)^(R$7162-$D$7162)/1000</f>
        <v>0</v>
      </c>
    </row>
    <row r="7254" spans="1:18" hidden="1" outlineLevel="2" x14ac:dyDescent="0.25">
      <c r="A7254" s="222" t="str">
        <f>'Usages mobilité'!A39</f>
        <v>Usage mobilité n°36</v>
      </c>
      <c r="B7254" s="222" t="s">
        <v>645</v>
      </c>
      <c r="C7254" s="222"/>
      <c r="D7254" s="223">
        <f>D7203*'Usages mobilité'!$BG39*(1+'Usages mobilité'!$BH39)^(D$7162-$D$7162)/1000</f>
        <v>0</v>
      </c>
      <c r="E7254" s="223">
        <f>E7203*'Usages mobilité'!$BG39*(1+'Usages mobilité'!$BH39)^(E$7162-$D$7162)/1000</f>
        <v>0</v>
      </c>
      <c r="F7254" s="223">
        <f>F7203*'Usages mobilité'!$BG39*(1+'Usages mobilité'!$BH39)^(F$7162-$D$7162)/1000</f>
        <v>0</v>
      </c>
      <c r="G7254" s="223">
        <f>G7203*'Usages mobilité'!$BG39*(1+'Usages mobilité'!$BH39)^(G$7162-$D$7162)/1000</f>
        <v>0</v>
      </c>
      <c r="H7254" s="223">
        <f>H7203*'Usages mobilité'!$BG39*(1+'Usages mobilité'!$BH39)^(H$7162-$D$7162)/1000</f>
        <v>0</v>
      </c>
      <c r="I7254" s="223">
        <f>I7203*'Usages mobilité'!$BG39*(1+'Usages mobilité'!$BH39)^(I$7162-$D$7162)/1000</f>
        <v>0</v>
      </c>
      <c r="J7254" s="223">
        <f>J7203*'Usages mobilité'!$BG39*(1+'Usages mobilité'!$BH39)^(J$7162-$D$7162)/1000</f>
        <v>0</v>
      </c>
      <c r="K7254" s="223">
        <f>K7203*'Usages mobilité'!$BG39*(1+'Usages mobilité'!$BH39)^(K$7162-$D$7162)/1000</f>
        <v>0</v>
      </c>
      <c r="L7254" s="223">
        <f>L7203*'Usages mobilité'!$BG39*(1+'Usages mobilité'!$BH39)^(L$7162-$D$7162)/1000</f>
        <v>0</v>
      </c>
      <c r="M7254" s="223">
        <f>M7203*'Usages mobilité'!$BG39*(1+'Usages mobilité'!$BH39)^(M$7162-$D$7162)/1000</f>
        <v>0</v>
      </c>
      <c r="N7254" s="223">
        <f>N7203*'Usages mobilité'!$BG39*(1+'Usages mobilité'!$BH39)^(N$7162-$D$7162)/1000</f>
        <v>0</v>
      </c>
      <c r="O7254" s="223">
        <f>O7203*'Usages mobilité'!$BG39*(1+'Usages mobilité'!$BH39)^(O$7162-$D$7162)/1000</f>
        <v>0</v>
      </c>
      <c r="P7254" s="223">
        <f>P7203*'Usages mobilité'!$BG39*(1+'Usages mobilité'!$BH39)^(P$7162-$D$7162)/1000</f>
        <v>0</v>
      </c>
      <c r="Q7254" s="223">
        <f>Q7203*'Usages mobilité'!$BG39*(1+'Usages mobilité'!$BH39)^(Q$7162-$D$7162)/1000</f>
        <v>0</v>
      </c>
      <c r="R7254" s="223">
        <f>R7203*'Usages mobilité'!$BG39*(1+'Usages mobilité'!$BH39)^(R$7162-$D$7162)/1000</f>
        <v>0</v>
      </c>
    </row>
    <row r="7255" spans="1:18" hidden="1" outlineLevel="2" x14ac:dyDescent="0.25">
      <c r="A7255" s="222" t="str">
        <f>'Usages mobilité'!A40</f>
        <v>Usage mobilité n°37</v>
      </c>
      <c r="B7255" s="222" t="s">
        <v>645</v>
      </c>
      <c r="C7255" s="222"/>
      <c r="D7255" s="223">
        <f>D7204*'Usages mobilité'!$BG40*(1+'Usages mobilité'!$BH40)^(D$7162-$D$7162)/1000</f>
        <v>0</v>
      </c>
      <c r="E7255" s="223">
        <f>E7204*'Usages mobilité'!$BG40*(1+'Usages mobilité'!$BH40)^(E$7162-$D$7162)/1000</f>
        <v>0</v>
      </c>
      <c r="F7255" s="223">
        <f>F7204*'Usages mobilité'!$BG40*(1+'Usages mobilité'!$BH40)^(F$7162-$D$7162)/1000</f>
        <v>0</v>
      </c>
      <c r="G7255" s="223">
        <f>G7204*'Usages mobilité'!$BG40*(1+'Usages mobilité'!$BH40)^(G$7162-$D$7162)/1000</f>
        <v>0</v>
      </c>
      <c r="H7255" s="223">
        <f>H7204*'Usages mobilité'!$BG40*(1+'Usages mobilité'!$BH40)^(H$7162-$D$7162)/1000</f>
        <v>0</v>
      </c>
      <c r="I7255" s="223">
        <f>I7204*'Usages mobilité'!$BG40*(1+'Usages mobilité'!$BH40)^(I$7162-$D$7162)/1000</f>
        <v>0</v>
      </c>
      <c r="J7255" s="223">
        <f>J7204*'Usages mobilité'!$BG40*(1+'Usages mobilité'!$BH40)^(J$7162-$D$7162)/1000</f>
        <v>0</v>
      </c>
      <c r="K7255" s="223">
        <f>K7204*'Usages mobilité'!$BG40*(1+'Usages mobilité'!$BH40)^(K$7162-$D$7162)/1000</f>
        <v>0</v>
      </c>
      <c r="L7255" s="223">
        <f>L7204*'Usages mobilité'!$BG40*(1+'Usages mobilité'!$BH40)^(L$7162-$D$7162)/1000</f>
        <v>0</v>
      </c>
      <c r="M7255" s="223">
        <f>M7204*'Usages mobilité'!$BG40*(1+'Usages mobilité'!$BH40)^(M$7162-$D$7162)/1000</f>
        <v>0</v>
      </c>
      <c r="N7255" s="223">
        <f>N7204*'Usages mobilité'!$BG40*(1+'Usages mobilité'!$BH40)^(N$7162-$D$7162)/1000</f>
        <v>0</v>
      </c>
      <c r="O7255" s="223">
        <f>O7204*'Usages mobilité'!$BG40*(1+'Usages mobilité'!$BH40)^(O$7162-$D$7162)/1000</f>
        <v>0</v>
      </c>
      <c r="P7255" s="223">
        <f>P7204*'Usages mobilité'!$BG40*(1+'Usages mobilité'!$BH40)^(P$7162-$D$7162)/1000</f>
        <v>0</v>
      </c>
      <c r="Q7255" s="223">
        <f>Q7204*'Usages mobilité'!$BG40*(1+'Usages mobilité'!$BH40)^(Q$7162-$D$7162)/1000</f>
        <v>0</v>
      </c>
      <c r="R7255" s="223">
        <f>R7204*'Usages mobilité'!$BG40*(1+'Usages mobilité'!$BH40)^(R$7162-$D$7162)/1000</f>
        <v>0</v>
      </c>
    </row>
    <row r="7256" spans="1:18" hidden="1" outlineLevel="2" x14ac:dyDescent="0.25">
      <c r="A7256" s="222" t="str">
        <f>'Usages mobilité'!A41</f>
        <v>Usage mobilité n°38</v>
      </c>
      <c r="B7256" s="222" t="s">
        <v>645</v>
      </c>
      <c r="C7256" s="222"/>
      <c r="D7256" s="223">
        <f>D7205*'Usages mobilité'!$BG41*(1+'Usages mobilité'!$BH41)^(D$7162-$D$7162)/1000</f>
        <v>0</v>
      </c>
      <c r="E7256" s="223">
        <f>E7205*'Usages mobilité'!$BG41*(1+'Usages mobilité'!$BH41)^(E$7162-$D$7162)/1000</f>
        <v>0</v>
      </c>
      <c r="F7256" s="223">
        <f>F7205*'Usages mobilité'!$BG41*(1+'Usages mobilité'!$BH41)^(F$7162-$D$7162)/1000</f>
        <v>0</v>
      </c>
      <c r="G7256" s="223">
        <f>G7205*'Usages mobilité'!$BG41*(1+'Usages mobilité'!$BH41)^(G$7162-$D$7162)/1000</f>
        <v>0</v>
      </c>
      <c r="H7256" s="223">
        <f>H7205*'Usages mobilité'!$BG41*(1+'Usages mobilité'!$BH41)^(H$7162-$D$7162)/1000</f>
        <v>0</v>
      </c>
      <c r="I7256" s="223">
        <f>I7205*'Usages mobilité'!$BG41*(1+'Usages mobilité'!$BH41)^(I$7162-$D$7162)/1000</f>
        <v>0</v>
      </c>
      <c r="J7256" s="223">
        <f>J7205*'Usages mobilité'!$BG41*(1+'Usages mobilité'!$BH41)^(J$7162-$D$7162)/1000</f>
        <v>0</v>
      </c>
      <c r="K7256" s="223">
        <f>K7205*'Usages mobilité'!$BG41*(1+'Usages mobilité'!$BH41)^(K$7162-$D$7162)/1000</f>
        <v>0</v>
      </c>
      <c r="L7256" s="223">
        <f>L7205*'Usages mobilité'!$BG41*(1+'Usages mobilité'!$BH41)^(L$7162-$D$7162)/1000</f>
        <v>0</v>
      </c>
      <c r="M7256" s="223">
        <f>M7205*'Usages mobilité'!$BG41*(1+'Usages mobilité'!$BH41)^(M$7162-$D$7162)/1000</f>
        <v>0</v>
      </c>
      <c r="N7256" s="223">
        <f>N7205*'Usages mobilité'!$BG41*(1+'Usages mobilité'!$BH41)^(N$7162-$D$7162)/1000</f>
        <v>0</v>
      </c>
      <c r="O7256" s="223">
        <f>O7205*'Usages mobilité'!$BG41*(1+'Usages mobilité'!$BH41)^(O$7162-$D$7162)/1000</f>
        <v>0</v>
      </c>
      <c r="P7256" s="223">
        <f>P7205*'Usages mobilité'!$BG41*(1+'Usages mobilité'!$BH41)^(P$7162-$D$7162)/1000</f>
        <v>0</v>
      </c>
      <c r="Q7256" s="223">
        <f>Q7205*'Usages mobilité'!$BG41*(1+'Usages mobilité'!$BH41)^(Q$7162-$D$7162)/1000</f>
        <v>0</v>
      </c>
      <c r="R7256" s="223">
        <f>R7205*'Usages mobilité'!$BG41*(1+'Usages mobilité'!$BH41)^(R$7162-$D$7162)/1000</f>
        <v>0</v>
      </c>
    </row>
    <row r="7257" spans="1:18" hidden="1" outlineLevel="2" x14ac:dyDescent="0.25">
      <c r="A7257" s="222" t="str">
        <f>'Usages mobilité'!A42</f>
        <v>Usage mobilité n°39</v>
      </c>
      <c r="B7257" s="222" t="s">
        <v>645</v>
      </c>
      <c r="C7257" s="222"/>
      <c r="D7257" s="223">
        <f>D7206*'Usages mobilité'!$BG42*(1+'Usages mobilité'!$BH42)^(D$7162-$D$7162)/1000</f>
        <v>0</v>
      </c>
      <c r="E7257" s="223">
        <f>E7206*'Usages mobilité'!$BG42*(1+'Usages mobilité'!$BH42)^(E$7162-$D$7162)/1000</f>
        <v>0</v>
      </c>
      <c r="F7257" s="223">
        <f>F7206*'Usages mobilité'!$BG42*(1+'Usages mobilité'!$BH42)^(F$7162-$D$7162)/1000</f>
        <v>0</v>
      </c>
      <c r="G7257" s="223">
        <f>G7206*'Usages mobilité'!$BG42*(1+'Usages mobilité'!$BH42)^(G$7162-$D$7162)/1000</f>
        <v>0</v>
      </c>
      <c r="H7257" s="223">
        <f>H7206*'Usages mobilité'!$BG42*(1+'Usages mobilité'!$BH42)^(H$7162-$D$7162)/1000</f>
        <v>0</v>
      </c>
      <c r="I7257" s="223">
        <f>I7206*'Usages mobilité'!$BG42*(1+'Usages mobilité'!$BH42)^(I$7162-$D$7162)/1000</f>
        <v>0</v>
      </c>
      <c r="J7257" s="223">
        <f>J7206*'Usages mobilité'!$BG42*(1+'Usages mobilité'!$BH42)^(J$7162-$D$7162)/1000</f>
        <v>0</v>
      </c>
      <c r="K7257" s="223">
        <f>K7206*'Usages mobilité'!$BG42*(1+'Usages mobilité'!$BH42)^(K$7162-$D$7162)/1000</f>
        <v>0</v>
      </c>
      <c r="L7257" s="223">
        <f>L7206*'Usages mobilité'!$BG42*(1+'Usages mobilité'!$BH42)^(L$7162-$D$7162)/1000</f>
        <v>0</v>
      </c>
      <c r="M7257" s="223">
        <f>M7206*'Usages mobilité'!$BG42*(1+'Usages mobilité'!$BH42)^(M$7162-$D$7162)/1000</f>
        <v>0</v>
      </c>
      <c r="N7257" s="223">
        <f>N7206*'Usages mobilité'!$BG42*(1+'Usages mobilité'!$BH42)^(N$7162-$D$7162)/1000</f>
        <v>0</v>
      </c>
      <c r="O7257" s="223">
        <f>O7206*'Usages mobilité'!$BG42*(1+'Usages mobilité'!$BH42)^(O$7162-$D$7162)/1000</f>
        <v>0</v>
      </c>
      <c r="P7257" s="223">
        <f>P7206*'Usages mobilité'!$BG42*(1+'Usages mobilité'!$BH42)^(P$7162-$D$7162)/1000</f>
        <v>0</v>
      </c>
      <c r="Q7257" s="223">
        <f>Q7206*'Usages mobilité'!$BG42*(1+'Usages mobilité'!$BH42)^(Q$7162-$D$7162)/1000</f>
        <v>0</v>
      </c>
      <c r="R7257" s="223">
        <f>R7206*'Usages mobilité'!$BG42*(1+'Usages mobilité'!$BH42)^(R$7162-$D$7162)/1000</f>
        <v>0</v>
      </c>
    </row>
    <row r="7258" spans="1:18" hidden="1" outlineLevel="2" x14ac:dyDescent="0.25">
      <c r="A7258" s="222" t="str">
        <f>'Usages mobilité'!A43</f>
        <v>Usage mobilité n°40</v>
      </c>
      <c r="B7258" s="222" t="s">
        <v>645</v>
      </c>
      <c r="C7258" s="222"/>
      <c r="D7258" s="223">
        <f>D7207*'Usages mobilité'!$BG43*(1+'Usages mobilité'!$BH43)^(D$7162-$D$7162)/1000</f>
        <v>0</v>
      </c>
      <c r="E7258" s="223">
        <f>E7207*'Usages mobilité'!$BG43*(1+'Usages mobilité'!$BH43)^(E$7162-$D$7162)/1000</f>
        <v>0</v>
      </c>
      <c r="F7258" s="223">
        <f>F7207*'Usages mobilité'!$BG43*(1+'Usages mobilité'!$BH43)^(F$7162-$D$7162)/1000</f>
        <v>0</v>
      </c>
      <c r="G7258" s="223">
        <f>G7207*'Usages mobilité'!$BG43*(1+'Usages mobilité'!$BH43)^(G$7162-$D$7162)/1000</f>
        <v>0</v>
      </c>
      <c r="H7258" s="223">
        <f>H7207*'Usages mobilité'!$BG43*(1+'Usages mobilité'!$BH43)^(H$7162-$D$7162)/1000</f>
        <v>0</v>
      </c>
      <c r="I7258" s="223">
        <f>I7207*'Usages mobilité'!$BG43*(1+'Usages mobilité'!$BH43)^(I$7162-$D$7162)/1000</f>
        <v>0</v>
      </c>
      <c r="J7258" s="223">
        <f>J7207*'Usages mobilité'!$BG43*(1+'Usages mobilité'!$BH43)^(J$7162-$D$7162)/1000</f>
        <v>0</v>
      </c>
      <c r="K7258" s="223">
        <f>K7207*'Usages mobilité'!$BG43*(1+'Usages mobilité'!$BH43)^(K$7162-$D$7162)/1000</f>
        <v>0</v>
      </c>
      <c r="L7258" s="223">
        <f>L7207*'Usages mobilité'!$BG43*(1+'Usages mobilité'!$BH43)^(L$7162-$D$7162)/1000</f>
        <v>0</v>
      </c>
      <c r="M7258" s="223">
        <f>M7207*'Usages mobilité'!$BG43*(1+'Usages mobilité'!$BH43)^(M$7162-$D$7162)/1000</f>
        <v>0</v>
      </c>
      <c r="N7258" s="223">
        <f>N7207*'Usages mobilité'!$BG43*(1+'Usages mobilité'!$BH43)^(N$7162-$D$7162)/1000</f>
        <v>0</v>
      </c>
      <c r="O7258" s="223">
        <f>O7207*'Usages mobilité'!$BG43*(1+'Usages mobilité'!$BH43)^(O$7162-$D$7162)/1000</f>
        <v>0</v>
      </c>
      <c r="P7258" s="223">
        <f>P7207*'Usages mobilité'!$BG43*(1+'Usages mobilité'!$BH43)^(P$7162-$D$7162)/1000</f>
        <v>0</v>
      </c>
      <c r="Q7258" s="223">
        <f>Q7207*'Usages mobilité'!$BG43*(1+'Usages mobilité'!$BH43)^(Q$7162-$D$7162)/1000</f>
        <v>0</v>
      </c>
      <c r="R7258" s="223">
        <f>R7207*'Usages mobilité'!$BG43*(1+'Usages mobilité'!$BH43)^(R$7162-$D$7162)/1000</f>
        <v>0</v>
      </c>
    </row>
    <row r="7259" spans="1:18" hidden="1" outlineLevel="2" x14ac:dyDescent="0.25">
      <c r="A7259" s="222" t="str">
        <f>'Usages mobilité'!A44</f>
        <v>Usage mobilité n°41</v>
      </c>
      <c r="B7259" s="222" t="s">
        <v>645</v>
      </c>
      <c r="C7259" s="222"/>
      <c r="D7259" s="223">
        <f>D7208*'Usages mobilité'!$BG44*(1+'Usages mobilité'!$BH44)^(D$7162-$D$7162)/1000</f>
        <v>0</v>
      </c>
      <c r="E7259" s="223">
        <f>E7208*'Usages mobilité'!$BG44*(1+'Usages mobilité'!$BH44)^(E$7162-$D$7162)/1000</f>
        <v>0</v>
      </c>
      <c r="F7259" s="223">
        <f>F7208*'Usages mobilité'!$BG44*(1+'Usages mobilité'!$BH44)^(F$7162-$D$7162)/1000</f>
        <v>0</v>
      </c>
      <c r="G7259" s="223">
        <f>G7208*'Usages mobilité'!$BG44*(1+'Usages mobilité'!$BH44)^(G$7162-$D$7162)/1000</f>
        <v>0</v>
      </c>
      <c r="H7259" s="223">
        <f>H7208*'Usages mobilité'!$BG44*(1+'Usages mobilité'!$BH44)^(H$7162-$D$7162)/1000</f>
        <v>0</v>
      </c>
      <c r="I7259" s="223">
        <f>I7208*'Usages mobilité'!$BG44*(1+'Usages mobilité'!$BH44)^(I$7162-$D$7162)/1000</f>
        <v>0</v>
      </c>
      <c r="J7259" s="223">
        <f>J7208*'Usages mobilité'!$BG44*(1+'Usages mobilité'!$BH44)^(J$7162-$D$7162)/1000</f>
        <v>0</v>
      </c>
      <c r="K7259" s="223">
        <f>K7208*'Usages mobilité'!$BG44*(1+'Usages mobilité'!$BH44)^(K$7162-$D$7162)/1000</f>
        <v>0</v>
      </c>
      <c r="L7259" s="223">
        <f>L7208*'Usages mobilité'!$BG44*(1+'Usages mobilité'!$BH44)^(L$7162-$D$7162)/1000</f>
        <v>0</v>
      </c>
      <c r="M7259" s="223">
        <f>M7208*'Usages mobilité'!$BG44*(1+'Usages mobilité'!$BH44)^(M$7162-$D$7162)/1000</f>
        <v>0</v>
      </c>
      <c r="N7259" s="223">
        <f>N7208*'Usages mobilité'!$BG44*(1+'Usages mobilité'!$BH44)^(N$7162-$D$7162)/1000</f>
        <v>0</v>
      </c>
      <c r="O7259" s="223">
        <f>O7208*'Usages mobilité'!$BG44*(1+'Usages mobilité'!$BH44)^(O$7162-$D$7162)/1000</f>
        <v>0</v>
      </c>
      <c r="P7259" s="223">
        <f>P7208*'Usages mobilité'!$BG44*(1+'Usages mobilité'!$BH44)^(P$7162-$D$7162)/1000</f>
        <v>0</v>
      </c>
      <c r="Q7259" s="223">
        <f>Q7208*'Usages mobilité'!$BG44*(1+'Usages mobilité'!$BH44)^(Q$7162-$D$7162)/1000</f>
        <v>0</v>
      </c>
      <c r="R7259" s="223">
        <f>R7208*'Usages mobilité'!$BG44*(1+'Usages mobilité'!$BH44)^(R$7162-$D$7162)/1000</f>
        <v>0</v>
      </c>
    </row>
    <row r="7260" spans="1:18" hidden="1" outlineLevel="2" x14ac:dyDescent="0.25">
      <c r="A7260" s="222" t="str">
        <f>'Usages mobilité'!A45</f>
        <v>Usage mobilité n°42</v>
      </c>
      <c r="B7260" s="222" t="s">
        <v>645</v>
      </c>
      <c r="C7260" s="222"/>
      <c r="D7260" s="223">
        <f>D7209*'Usages mobilité'!$BG45*(1+'Usages mobilité'!$BH45)^(D$7162-$D$7162)/1000</f>
        <v>0</v>
      </c>
      <c r="E7260" s="223">
        <f>E7209*'Usages mobilité'!$BG45*(1+'Usages mobilité'!$BH45)^(E$7162-$D$7162)/1000</f>
        <v>0</v>
      </c>
      <c r="F7260" s="223">
        <f>F7209*'Usages mobilité'!$BG45*(1+'Usages mobilité'!$BH45)^(F$7162-$D$7162)/1000</f>
        <v>0</v>
      </c>
      <c r="G7260" s="223">
        <f>G7209*'Usages mobilité'!$BG45*(1+'Usages mobilité'!$BH45)^(G$7162-$D$7162)/1000</f>
        <v>0</v>
      </c>
      <c r="H7260" s="223">
        <f>H7209*'Usages mobilité'!$BG45*(1+'Usages mobilité'!$BH45)^(H$7162-$D$7162)/1000</f>
        <v>0</v>
      </c>
      <c r="I7260" s="223">
        <f>I7209*'Usages mobilité'!$BG45*(1+'Usages mobilité'!$BH45)^(I$7162-$D$7162)/1000</f>
        <v>0</v>
      </c>
      <c r="J7260" s="223">
        <f>J7209*'Usages mobilité'!$BG45*(1+'Usages mobilité'!$BH45)^(J$7162-$D$7162)/1000</f>
        <v>0</v>
      </c>
      <c r="K7260" s="223">
        <f>K7209*'Usages mobilité'!$BG45*(1+'Usages mobilité'!$BH45)^(K$7162-$D$7162)/1000</f>
        <v>0</v>
      </c>
      <c r="L7260" s="223">
        <f>L7209*'Usages mobilité'!$BG45*(1+'Usages mobilité'!$BH45)^(L$7162-$D$7162)/1000</f>
        <v>0</v>
      </c>
      <c r="M7260" s="223">
        <f>M7209*'Usages mobilité'!$BG45*(1+'Usages mobilité'!$BH45)^(M$7162-$D$7162)/1000</f>
        <v>0</v>
      </c>
      <c r="N7260" s="223">
        <f>N7209*'Usages mobilité'!$BG45*(1+'Usages mobilité'!$BH45)^(N$7162-$D$7162)/1000</f>
        <v>0</v>
      </c>
      <c r="O7260" s="223">
        <f>O7209*'Usages mobilité'!$BG45*(1+'Usages mobilité'!$BH45)^(O$7162-$D$7162)/1000</f>
        <v>0</v>
      </c>
      <c r="P7260" s="223">
        <f>P7209*'Usages mobilité'!$BG45*(1+'Usages mobilité'!$BH45)^(P$7162-$D$7162)/1000</f>
        <v>0</v>
      </c>
      <c r="Q7260" s="223">
        <f>Q7209*'Usages mobilité'!$BG45*(1+'Usages mobilité'!$BH45)^(Q$7162-$D$7162)/1000</f>
        <v>0</v>
      </c>
      <c r="R7260" s="223">
        <f>R7209*'Usages mobilité'!$BG45*(1+'Usages mobilité'!$BH45)^(R$7162-$D$7162)/1000</f>
        <v>0</v>
      </c>
    </row>
    <row r="7261" spans="1:18" hidden="1" outlineLevel="2" x14ac:dyDescent="0.25">
      <c r="A7261" s="222" t="str">
        <f>'Usages mobilité'!A46</f>
        <v>Usage mobilité n°43</v>
      </c>
      <c r="B7261" s="222" t="s">
        <v>645</v>
      </c>
      <c r="C7261" s="222"/>
      <c r="D7261" s="223">
        <f>D7210*'Usages mobilité'!$BG46*(1+'Usages mobilité'!$BH46)^(D$7162-$D$7162)/1000</f>
        <v>0</v>
      </c>
      <c r="E7261" s="223">
        <f>E7210*'Usages mobilité'!$BG46*(1+'Usages mobilité'!$BH46)^(E$7162-$D$7162)/1000</f>
        <v>0</v>
      </c>
      <c r="F7261" s="223">
        <f>F7210*'Usages mobilité'!$BG46*(1+'Usages mobilité'!$BH46)^(F$7162-$D$7162)/1000</f>
        <v>0</v>
      </c>
      <c r="G7261" s="223">
        <f>G7210*'Usages mobilité'!$BG46*(1+'Usages mobilité'!$BH46)^(G$7162-$D$7162)/1000</f>
        <v>0</v>
      </c>
      <c r="H7261" s="223">
        <f>H7210*'Usages mobilité'!$BG46*(1+'Usages mobilité'!$BH46)^(H$7162-$D$7162)/1000</f>
        <v>0</v>
      </c>
      <c r="I7261" s="223">
        <f>I7210*'Usages mobilité'!$BG46*(1+'Usages mobilité'!$BH46)^(I$7162-$D$7162)/1000</f>
        <v>0</v>
      </c>
      <c r="J7261" s="223">
        <f>J7210*'Usages mobilité'!$BG46*(1+'Usages mobilité'!$BH46)^(J$7162-$D$7162)/1000</f>
        <v>0</v>
      </c>
      <c r="K7261" s="223">
        <f>K7210*'Usages mobilité'!$BG46*(1+'Usages mobilité'!$BH46)^(K$7162-$D$7162)/1000</f>
        <v>0</v>
      </c>
      <c r="L7261" s="223">
        <f>L7210*'Usages mobilité'!$BG46*(1+'Usages mobilité'!$BH46)^(L$7162-$D$7162)/1000</f>
        <v>0</v>
      </c>
      <c r="M7261" s="223">
        <f>M7210*'Usages mobilité'!$BG46*(1+'Usages mobilité'!$BH46)^(M$7162-$D$7162)/1000</f>
        <v>0</v>
      </c>
      <c r="N7261" s="223">
        <f>N7210*'Usages mobilité'!$BG46*(1+'Usages mobilité'!$BH46)^(N$7162-$D$7162)/1000</f>
        <v>0</v>
      </c>
      <c r="O7261" s="223">
        <f>O7210*'Usages mobilité'!$BG46*(1+'Usages mobilité'!$BH46)^(O$7162-$D$7162)/1000</f>
        <v>0</v>
      </c>
      <c r="P7261" s="223">
        <f>P7210*'Usages mobilité'!$BG46*(1+'Usages mobilité'!$BH46)^(P$7162-$D$7162)/1000</f>
        <v>0</v>
      </c>
      <c r="Q7261" s="223">
        <f>Q7210*'Usages mobilité'!$BG46*(1+'Usages mobilité'!$BH46)^(Q$7162-$D$7162)/1000</f>
        <v>0</v>
      </c>
      <c r="R7261" s="223">
        <f>R7210*'Usages mobilité'!$BG46*(1+'Usages mobilité'!$BH46)^(R$7162-$D$7162)/1000</f>
        <v>0</v>
      </c>
    </row>
    <row r="7262" spans="1:18" hidden="1" outlineLevel="2" x14ac:dyDescent="0.25">
      <c r="A7262" s="222" t="str">
        <f>'Usages mobilité'!A47</f>
        <v>Usage mobilité n°44</v>
      </c>
      <c r="B7262" s="222" t="s">
        <v>645</v>
      </c>
      <c r="C7262" s="222"/>
      <c r="D7262" s="223">
        <f>D7211*'Usages mobilité'!$BG47*(1+'Usages mobilité'!$BH47)^(D$7162-$D$7162)/1000</f>
        <v>0</v>
      </c>
      <c r="E7262" s="223">
        <f>E7211*'Usages mobilité'!$BG47*(1+'Usages mobilité'!$BH47)^(E$7162-$D$7162)/1000</f>
        <v>0</v>
      </c>
      <c r="F7262" s="223">
        <f>F7211*'Usages mobilité'!$BG47*(1+'Usages mobilité'!$BH47)^(F$7162-$D$7162)/1000</f>
        <v>0</v>
      </c>
      <c r="G7262" s="223">
        <f>G7211*'Usages mobilité'!$BG47*(1+'Usages mobilité'!$BH47)^(G$7162-$D$7162)/1000</f>
        <v>0</v>
      </c>
      <c r="H7262" s="223">
        <f>H7211*'Usages mobilité'!$BG47*(1+'Usages mobilité'!$BH47)^(H$7162-$D$7162)/1000</f>
        <v>0</v>
      </c>
      <c r="I7262" s="223">
        <f>I7211*'Usages mobilité'!$BG47*(1+'Usages mobilité'!$BH47)^(I$7162-$D$7162)/1000</f>
        <v>0</v>
      </c>
      <c r="J7262" s="223">
        <f>J7211*'Usages mobilité'!$BG47*(1+'Usages mobilité'!$BH47)^(J$7162-$D$7162)/1000</f>
        <v>0</v>
      </c>
      <c r="K7262" s="223">
        <f>K7211*'Usages mobilité'!$BG47*(1+'Usages mobilité'!$BH47)^(K$7162-$D$7162)/1000</f>
        <v>0</v>
      </c>
      <c r="L7262" s="223">
        <f>L7211*'Usages mobilité'!$BG47*(1+'Usages mobilité'!$BH47)^(L$7162-$D$7162)/1000</f>
        <v>0</v>
      </c>
      <c r="M7262" s="223">
        <f>M7211*'Usages mobilité'!$BG47*(1+'Usages mobilité'!$BH47)^(M$7162-$D$7162)/1000</f>
        <v>0</v>
      </c>
      <c r="N7262" s="223">
        <f>N7211*'Usages mobilité'!$BG47*(1+'Usages mobilité'!$BH47)^(N$7162-$D$7162)/1000</f>
        <v>0</v>
      </c>
      <c r="O7262" s="223">
        <f>O7211*'Usages mobilité'!$BG47*(1+'Usages mobilité'!$BH47)^(O$7162-$D$7162)/1000</f>
        <v>0</v>
      </c>
      <c r="P7262" s="223">
        <f>P7211*'Usages mobilité'!$BG47*(1+'Usages mobilité'!$BH47)^(P$7162-$D$7162)/1000</f>
        <v>0</v>
      </c>
      <c r="Q7262" s="223">
        <f>Q7211*'Usages mobilité'!$BG47*(1+'Usages mobilité'!$BH47)^(Q$7162-$D$7162)/1000</f>
        <v>0</v>
      </c>
      <c r="R7262" s="223">
        <f>R7211*'Usages mobilité'!$BG47*(1+'Usages mobilité'!$BH47)^(R$7162-$D$7162)/1000</f>
        <v>0</v>
      </c>
    </row>
    <row r="7263" spans="1:18" hidden="1" outlineLevel="2" x14ac:dyDescent="0.25">
      <c r="A7263" s="222" t="str">
        <f>'Usages mobilité'!A48</f>
        <v>Usage mobilité n°45</v>
      </c>
      <c r="B7263" s="222" t="s">
        <v>645</v>
      </c>
      <c r="C7263" s="222"/>
      <c r="D7263" s="223">
        <f>D7212*'Usages mobilité'!$BG48*(1+'Usages mobilité'!$BH48)^(D$7162-$D$7162)/1000</f>
        <v>0</v>
      </c>
      <c r="E7263" s="223">
        <f>E7212*'Usages mobilité'!$BG48*(1+'Usages mobilité'!$BH48)^(E$7162-$D$7162)/1000</f>
        <v>0</v>
      </c>
      <c r="F7263" s="223">
        <f>F7212*'Usages mobilité'!$BG48*(1+'Usages mobilité'!$BH48)^(F$7162-$D$7162)/1000</f>
        <v>0</v>
      </c>
      <c r="G7263" s="223">
        <f>G7212*'Usages mobilité'!$BG48*(1+'Usages mobilité'!$BH48)^(G$7162-$D$7162)/1000</f>
        <v>0</v>
      </c>
      <c r="H7263" s="223">
        <f>H7212*'Usages mobilité'!$BG48*(1+'Usages mobilité'!$BH48)^(H$7162-$D$7162)/1000</f>
        <v>0</v>
      </c>
      <c r="I7263" s="223">
        <f>I7212*'Usages mobilité'!$BG48*(1+'Usages mobilité'!$BH48)^(I$7162-$D$7162)/1000</f>
        <v>0</v>
      </c>
      <c r="J7263" s="223">
        <f>J7212*'Usages mobilité'!$BG48*(1+'Usages mobilité'!$BH48)^(J$7162-$D$7162)/1000</f>
        <v>0</v>
      </c>
      <c r="K7263" s="223">
        <f>K7212*'Usages mobilité'!$BG48*(1+'Usages mobilité'!$BH48)^(K$7162-$D$7162)/1000</f>
        <v>0</v>
      </c>
      <c r="L7263" s="223">
        <f>L7212*'Usages mobilité'!$BG48*(1+'Usages mobilité'!$BH48)^(L$7162-$D$7162)/1000</f>
        <v>0</v>
      </c>
      <c r="M7263" s="223">
        <f>M7212*'Usages mobilité'!$BG48*(1+'Usages mobilité'!$BH48)^(M$7162-$D$7162)/1000</f>
        <v>0</v>
      </c>
      <c r="N7263" s="223">
        <f>N7212*'Usages mobilité'!$BG48*(1+'Usages mobilité'!$BH48)^(N$7162-$D$7162)/1000</f>
        <v>0</v>
      </c>
      <c r="O7263" s="223">
        <f>O7212*'Usages mobilité'!$BG48*(1+'Usages mobilité'!$BH48)^(O$7162-$D$7162)/1000</f>
        <v>0</v>
      </c>
      <c r="P7263" s="223">
        <f>P7212*'Usages mobilité'!$BG48*(1+'Usages mobilité'!$BH48)^(P$7162-$D$7162)/1000</f>
        <v>0</v>
      </c>
      <c r="Q7263" s="223">
        <f>Q7212*'Usages mobilité'!$BG48*(1+'Usages mobilité'!$BH48)^(Q$7162-$D$7162)/1000</f>
        <v>0</v>
      </c>
      <c r="R7263" s="223">
        <f>R7212*'Usages mobilité'!$BG48*(1+'Usages mobilité'!$BH48)^(R$7162-$D$7162)/1000</f>
        <v>0</v>
      </c>
    </row>
    <row r="7264" spans="1:18" hidden="1" outlineLevel="2" x14ac:dyDescent="0.25">
      <c r="A7264" s="222" t="str">
        <f>'Usages mobilité'!A49</f>
        <v>Usage mobilité n°46</v>
      </c>
      <c r="B7264" s="222" t="s">
        <v>645</v>
      </c>
      <c r="C7264" s="222"/>
      <c r="D7264" s="223">
        <f>D7213*'Usages mobilité'!$BG49*(1+'Usages mobilité'!$BH49)^(D$7162-$D$7162)/1000</f>
        <v>0</v>
      </c>
      <c r="E7264" s="223">
        <f>E7213*'Usages mobilité'!$BG49*(1+'Usages mobilité'!$BH49)^(E$7162-$D$7162)/1000</f>
        <v>0</v>
      </c>
      <c r="F7264" s="223">
        <f>F7213*'Usages mobilité'!$BG49*(1+'Usages mobilité'!$BH49)^(F$7162-$D$7162)/1000</f>
        <v>0</v>
      </c>
      <c r="G7264" s="223">
        <f>G7213*'Usages mobilité'!$BG49*(1+'Usages mobilité'!$BH49)^(G$7162-$D$7162)/1000</f>
        <v>0</v>
      </c>
      <c r="H7264" s="223">
        <f>H7213*'Usages mobilité'!$BG49*(1+'Usages mobilité'!$BH49)^(H$7162-$D$7162)/1000</f>
        <v>0</v>
      </c>
      <c r="I7264" s="223">
        <f>I7213*'Usages mobilité'!$BG49*(1+'Usages mobilité'!$BH49)^(I$7162-$D$7162)/1000</f>
        <v>0</v>
      </c>
      <c r="J7264" s="223">
        <f>J7213*'Usages mobilité'!$BG49*(1+'Usages mobilité'!$BH49)^(J$7162-$D$7162)/1000</f>
        <v>0</v>
      </c>
      <c r="K7264" s="223">
        <f>K7213*'Usages mobilité'!$BG49*(1+'Usages mobilité'!$BH49)^(K$7162-$D$7162)/1000</f>
        <v>0</v>
      </c>
      <c r="L7264" s="223">
        <f>L7213*'Usages mobilité'!$BG49*(1+'Usages mobilité'!$BH49)^(L$7162-$D$7162)/1000</f>
        <v>0</v>
      </c>
      <c r="M7264" s="223">
        <f>M7213*'Usages mobilité'!$BG49*(1+'Usages mobilité'!$BH49)^(M$7162-$D$7162)/1000</f>
        <v>0</v>
      </c>
      <c r="N7264" s="223">
        <f>N7213*'Usages mobilité'!$BG49*(1+'Usages mobilité'!$BH49)^(N$7162-$D$7162)/1000</f>
        <v>0</v>
      </c>
      <c r="O7264" s="223">
        <f>O7213*'Usages mobilité'!$BG49*(1+'Usages mobilité'!$BH49)^(O$7162-$D$7162)/1000</f>
        <v>0</v>
      </c>
      <c r="P7264" s="223">
        <f>P7213*'Usages mobilité'!$BG49*(1+'Usages mobilité'!$BH49)^(P$7162-$D$7162)/1000</f>
        <v>0</v>
      </c>
      <c r="Q7264" s="223">
        <f>Q7213*'Usages mobilité'!$BG49*(1+'Usages mobilité'!$BH49)^(Q$7162-$D$7162)/1000</f>
        <v>0</v>
      </c>
      <c r="R7264" s="223">
        <f>R7213*'Usages mobilité'!$BG49*(1+'Usages mobilité'!$BH49)^(R$7162-$D$7162)/1000</f>
        <v>0</v>
      </c>
    </row>
    <row r="7265" spans="1:18" hidden="1" outlineLevel="2" x14ac:dyDescent="0.25">
      <c r="A7265" s="222" t="str">
        <f>'Usages mobilité'!A50</f>
        <v>Usage mobilité n°47</v>
      </c>
      <c r="B7265" s="222" t="s">
        <v>645</v>
      </c>
      <c r="C7265" s="222"/>
      <c r="D7265" s="223">
        <f>D7214*'Usages mobilité'!$BG50*(1+'Usages mobilité'!$BH50)^(D$7162-$D$7162)/1000</f>
        <v>0</v>
      </c>
      <c r="E7265" s="223">
        <f>E7214*'Usages mobilité'!$BG50*(1+'Usages mobilité'!$BH50)^(E$7162-$D$7162)/1000</f>
        <v>0</v>
      </c>
      <c r="F7265" s="223">
        <f>F7214*'Usages mobilité'!$BG50*(1+'Usages mobilité'!$BH50)^(F$7162-$D$7162)/1000</f>
        <v>0</v>
      </c>
      <c r="G7265" s="223">
        <f>G7214*'Usages mobilité'!$BG50*(1+'Usages mobilité'!$BH50)^(G$7162-$D$7162)/1000</f>
        <v>0</v>
      </c>
      <c r="H7265" s="223">
        <f>H7214*'Usages mobilité'!$BG50*(1+'Usages mobilité'!$BH50)^(H$7162-$D$7162)/1000</f>
        <v>0</v>
      </c>
      <c r="I7265" s="223">
        <f>I7214*'Usages mobilité'!$BG50*(1+'Usages mobilité'!$BH50)^(I$7162-$D$7162)/1000</f>
        <v>0</v>
      </c>
      <c r="J7265" s="223">
        <f>J7214*'Usages mobilité'!$BG50*(1+'Usages mobilité'!$BH50)^(J$7162-$D$7162)/1000</f>
        <v>0</v>
      </c>
      <c r="K7265" s="223">
        <f>K7214*'Usages mobilité'!$BG50*(1+'Usages mobilité'!$BH50)^(K$7162-$D$7162)/1000</f>
        <v>0</v>
      </c>
      <c r="L7265" s="223">
        <f>L7214*'Usages mobilité'!$BG50*(1+'Usages mobilité'!$BH50)^(L$7162-$D$7162)/1000</f>
        <v>0</v>
      </c>
      <c r="M7265" s="223">
        <f>M7214*'Usages mobilité'!$BG50*(1+'Usages mobilité'!$BH50)^(M$7162-$D$7162)/1000</f>
        <v>0</v>
      </c>
      <c r="N7265" s="223">
        <f>N7214*'Usages mobilité'!$BG50*(1+'Usages mobilité'!$BH50)^(N$7162-$D$7162)/1000</f>
        <v>0</v>
      </c>
      <c r="O7265" s="223">
        <f>O7214*'Usages mobilité'!$BG50*(1+'Usages mobilité'!$BH50)^(O$7162-$D$7162)/1000</f>
        <v>0</v>
      </c>
      <c r="P7265" s="223">
        <f>P7214*'Usages mobilité'!$BG50*(1+'Usages mobilité'!$BH50)^(P$7162-$D$7162)/1000</f>
        <v>0</v>
      </c>
      <c r="Q7265" s="223">
        <f>Q7214*'Usages mobilité'!$BG50*(1+'Usages mobilité'!$BH50)^(Q$7162-$D$7162)/1000</f>
        <v>0</v>
      </c>
      <c r="R7265" s="223">
        <f>R7214*'Usages mobilité'!$BG50*(1+'Usages mobilité'!$BH50)^(R$7162-$D$7162)/1000</f>
        <v>0</v>
      </c>
    </row>
    <row r="7266" spans="1:18" hidden="1" outlineLevel="2" x14ac:dyDescent="0.25">
      <c r="A7266" s="222" t="str">
        <f>'Usages mobilité'!A51</f>
        <v>Usage mobilité n°48</v>
      </c>
      <c r="B7266" s="222" t="s">
        <v>645</v>
      </c>
      <c r="C7266" s="222"/>
      <c r="D7266" s="223">
        <f>D7215*'Usages mobilité'!$BG51*(1+'Usages mobilité'!$BH51)^(D$7162-$D$7162)/1000</f>
        <v>0</v>
      </c>
      <c r="E7266" s="223">
        <f>E7215*'Usages mobilité'!$BG51*(1+'Usages mobilité'!$BH51)^(E$7162-$D$7162)/1000</f>
        <v>0</v>
      </c>
      <c r="F7266" s="223">
        <f>F7215*'Usages mobilité'!$BG51*(1+'Usages mobilité'!$BH51)^(F$7162-$D$7162)/1000</f>
        <v>0</v>
      </c>
      <c r="G7266" s="223">
        <f>G7215*'Usages mobilité'!$BG51*(1+'Usages mobilité'!$BH51)^(G$7162-$D$7162)/1000</f>
        <v>0</v>
      </c>
      <c r="H7266" s="223">
        <f>H7215*'Usages mobilité'!$BG51*(1+'Usages mobilité'!$BH51)^(H$7162-$D$7162)/1000</f>
        <v>0</v>
      </c>
      <c r="I7266" s="223">
        <f>I7215*'Usages mobilité'!$BG51*(1+'Usages mobilité'!$BH51)^(I$7162-$D$7162)/1000</f>
        <v>0</v>
      </c>
      <c r="J7266" s="223">
        <f>J7215*'Usages mobilité'!$BG51*(1+'Usages mobilité'!$BH51)^(J$7162-$D$7162)/1000</f>
        <v>0</v>
      </c>
      <c r="K7266" s="223">
        <f>K7215*'Usages mobilité'!$BG51*(1+'Usages mobilité'!$BH51)^(K$7162-$D$7162)/1000</f>
        <v>0</v>
      </c>
      <c r="L7266" s="223">
        <f>L7215*'Usages mobilité'!$BG51*(1+'Usages mobilité'!$BH51)^(L$7162-$D$7162)/1000</f>
        <v>0</v>
      </c>
      <c r="M7266" s="223">
        <f>M7215*'Usages mobilité'!$BG51*(1+'Usages mobilité'!$BH51)^(M$7162-$D$7162)/1000</f>
        <v>0</v>
      </c>
      <c r="N7266" s="223">
        <f>N7215*'Usages mobilité'!$BG51*(1+'Usages mobilité'!$BH51)^(N$7162-$D$7162)/1000</f>
        <v>0</v>
      </c>
      <c r="O7266" s="223">
        <f>O7215*'Usages mobilité'!$BG51*(1+'Usages mobilité'!$BH51)^(O$7162-$D$7162)/1000</f>
        <v>0</v>
      </c>
      <c r="P7266" s="223">
        <f>P7215*'Usages mobilité'!$BG51*(1+'Usages mobilité'!$BH51)^(P$7162-$D$7162)/1000</f>
        <v>0</v>
      </c>
      <c r="Q7266" s="223">
        <f>Q7215*'Usages mobilité'!$BG51*(1+'Usages mobilité'!$BH51)^(Q$7162-$D$7162)/1000</f>
        <v>0</v>
      </c>
      <c r="R7266" s="223">
        <f>R7215*'Usages mobilité'!$BG51*(1+'Usages mobilité'!$BH51)^(R$7162-$D$7162)/1000</f>
        <v>0</v>
      </c>
    </row>
    <row r="7267" spans="1:18" hidden="1" outlineLevel="2" x14ac:dyDescent="0.25">
      <c r="A7267" s="222" t="str">
        <f>'Usages mobilité'!A52</f>
        <v>Usage mobilité n°49</v>
      </c>
      <c r="B7267" s="222" t="s">
        <v>645</v>
      </c>
      <c r="C7267" s="222"/>
      <c r="D7267" s="223">
        <f>D7216*'Usages mobilité'!$BG52*(1+'Usages mobilité'!$BH52)^(D$7162-$D$7162)/1000</f>
        <v>0</v>
      </c>
      <c r="E7267" s="223">
        <f>E7216*'Usages mobilité'!$BG52*(1+'Usages mobilité'!$BH52)^(E$7162-$D$7162)/1000</f>
        <v>0</v>
      </c>
      <c r="F7267" s="223">
        <f>F7216*'Usages mobilité'!$BG52*(1+'Usages mobilité'!$BH52)^(F$7162-$D$7162)/1000</f>
        <v>0</v>
      </c>
      <c r="G7267" s="223">
        <f>G7216*'Usages mobilité'!$BG52*(1+'Usages mobilité'!$BH52)^(G$7162-$D$7162)/1000</f>
        <v>0</v>
      </c>
      <c r="H7267" s="223">
        <f>H7216*'Usages mobilité'!$BG52*(1+'Usages mobilité'!$BH52)^(H$7162-$D$7162)/1000</f>
        <v>0</v>
      </c>
      <c r="I7267" s="223">
        <f>I7216*'Usages mobilité'!$BG52*(1+'Usages mobilité'!$BH52)^(I$7162-$D$7162)/1000</f>
        <v>0</v>
      </c>
      <c r="J7267" s="223">
        <f>J7216*'Usages mobilité'!$BG52*(1+'Usages mobilité'!$BH52)^(J$7162-$D$7162)/1000</f>
        <v>0</v>
      </c>
      <c r="K7267" s="223">
        <f>K7216*'Usages mobilité'!$BG52*(1+'Usages mobilité'!$BH52)^(K$7162-$D$7162)/1000</f>
        <v>0</v>
      </c>
      <c r="L7267" s="223">
        <f>L7216*'Usages mobilité'!$BG52*(1+'Usages mobilité'!$BH52)^(L$7162-$D$7162)/1000</f>
        <v>0</v>
      </c>
      <c r="M7267" s="223">
        <f>M7216*'Usages mobilité'!$BG52*(1+'Usages mobilité'!$BH52)^(M$7162-$D$7162)/1000</f>
        <v>0</v>
      </c>
      <c r="N7267" s="223">
        <f>N7216*'Usages mobilité'!$BG52*(1+'Usages mobilité'!$BH52)^(N$7162-$D$7162)/1000</f>
        <v>0</v>
      </c>
      <c r="O7267" s="223">
        <f>O7216*'Usages mobilité'!$BG52*(1+'Usages mobilité'!$BH52)^(O$7162-$D$7162)/1000</f>
        <v>0</v>
      </c>
      <c r="P7267" s="223">
        <f>P7216*'Usages mobilité'!$BG52*(1+'Usages mobilité'!$BH52)^(P$7162-$D$7162)/1000</f>
        <v>0</v>
      </c>
      <c r="Q7267" s="223">
        <f>Q7216*'Usages mobilité'!$BG52*(1+'Usages mobilité'!$BH52)^(Q$7162-$D$7162)/1000</f>
        <v>0</v>
      </c>
      <c r="R7267" s="223">
        <f>R7216*'Usages mobilité'!$BG52*(1+'Usages mobilité'!$BH52)^(R$7162-$D$7162)/1000</f>
        <v>0</v>
      </c>
    </row>
    <row r="7268" spans="1:18" hidden="1" outlineLevel="2" x14ac:dyDescent="0.25">
      <c r="A7268" s="222" t="str">
        <f>'Usages mobilité'!A53</f>
        <v>Usage mobilité n°50</v>
      </c>
      <c r="B7268" s="222" t="s">
        <v>645</v>
      </c>
      <c r="C7268" s="222"/>
      <c r="D7268" s="223">
        <f>D7217*'Usages mobilité'!$BG53*(1+'Usages mobilité'!$BH53)^(D$7162-$D$7162)/1000</f>
        <v>0</v>
      </c>
      <c r="E7268" s="223">
        <f>E7217*'Usages mobilité'!$BG53*(1+'Usages mobilité'!$BH53)^(E$7162-$D$7162)/1000</f>
        <v>0</v>
      </c>
      <c r="F7268" s="223">
        <f>F7217*'Usages mobilité'!$BG53*(1+'Usages mobilité'!$BH53)^(F$7162-$D$7162)/1000</f>
        <v>0</v>
      </c>
      <c r="G7268" s="223">
        <f>G7217*'Usages mobilité'!$BG53*(1+'Usages mobilité'!$BH53)^(G$7162-$D$7162)/1000</f>
        <v>0</v>
      </c>
      <c r="H7268" s="223">
        <f>H7217*'Usages mobilité'!$BG53*(1+'Usages mobilité'!$BH53)^(H$7162-$D$7162)/1000</f>
        <v>0</v>
      </c>
      <c r="I7268" s="223">
        <f>I7217*'Usages mobilité'!$BG53*(1+'Usages mobilité'!$BH53)^(I$7162-$D$7162)/1000</f>
        <v>0</v>
      </c>
      <c r="J7268" s="223">
        <f>J7217*'Usages mobilité'!$BG53*(1+'Usages mobilité'!$BH53)^(J$7162-$D$7162)/1000</f>
        <v>0</v>
      </c>
      <c r="K7268" s="223">
        <f>K7217*'Usages mobilité'!$BG53*(1+'Usages mobilité'!$BH53)^(K$7162-$D$7162)/1000</f>
        <v>0</v>
      </c>
      <c r="L7268" s="223">
        <f>L7217*'Usages mobilité'!$BG53*(1+'Usages mobilité'!$BH53)^(L$7162-$D$7162)/1000</f>
        <v>0</v>
      </c>
      <c r="M7268" s="223">
        <f>M7217*'Usages mobilité'!$BG53*(1+'Usages mobilité'!$BH53)^(M$7162-$D$7162)/1000</f>
        <v>0</v>
      </c>
      <c r="N7268" s="223">
        <f>N7217*'Usages mobilité'!$BG53*(1+'Usages mobilité'!$BH53)^(N$7162-$D$7162)/1000</f>
        <v>0</v>
      </c>
      <c r="O7268" s="223">
        <f>O7217*'Usages mobilité'!$BG53*(1+'Usages mobilité'!$BH53)^(O$7162-$D$7162)/1000</f>
        <v>0</v>
      </c>
      <c r="P7268" s="223">
        <f>P7217*'Usages mobilité'!$BG53*(1+'Usages mobilité'!$BH53)^(P$7162-$D$7162)/1000</f>
        <v>0</v>
      </c>
      <c r="Q7268" s="223">
        <f>Q7217*'Usages mobilité'!$BG53*(1+'Usages mobilité'!$BH53)^(Q$7162-$D$7162)/1000</f>
        <v>0</v>
      </c>
      <c r="R7268" s="223">
        <f>R7217*'Usages mobilité'!$BG53*(1+'Usages mobilité'!$BH53)^(R$7162-$D$7162)/1000</f>
        <v>0</v>
      </c>
    </row>
    <row r="7269" spans="1:18" hidden="1" outlineLevel="1" collapsed="1" x14ac:dyDescent="0.25">
      <c r="A7269" s="222" t="s">
        <v>657</v>
      </c>
      <c r="B7269" s="222"/>
      <c r="C7269" s="222"/>
      <c r="D7269" s="223">
        <f t="shared" ref="D7269:R7269" si="637">SUM(D7219:D7268)</f>
        <v>0</v>
      </c>
      <c r="E7269" s="223">
        <f t="shared" si="637"/>
        <v>0</v>
      </c>
      <c r="F7269" s="223">
        <f t="shared" si="637"/>
        <v>0</v>
      </c>
      <c r="G7269" s="223">
        <f t="shared" si="637"/>
        <v>0</v>
      </c>
      <c r="H7269" s="223">
        <f t="shared" si="637"/>
        <v>0</v>
      </c>
      <c r="I7269" s="223">
        <f t="shared" si="637"/>
        <v>0</v>
      </c>
      <c r="J7269" s="223">
        <f t="shared" si="637"/>
        <v>0</v>
      </c>
      <c r="K7269" s="223">
        <f t="shared" si="637"/>
        <v>0</v>
      </c>
      <c r="L7269" s="223">
        <f t="shared" si="637"/>
        <v>0</v>
      </c>
      <c r="M7269" s="223">
        <f t="shared" si="637"/>
        <v>0</v>
      </c>
      <c r="N7269" s="223">
        <f t="shared" si="637"/>
        <v>0</v>
      </c>
      <c r="O7269" s="223">
        <f t="shared" si="637"/>
        <v>0</v>
      </c>
      <c r="P7269" s="223">
        <f t="shared" si="637"/>
        <v>0</v>
      </c>
      <c r="Q7269" s="223">
        <f t="shared" si="637"/>
        <v>0</v>
      </c>
      <c r="R7269" s="223">
        <f t="shared" si="637"/>
        <v>0</v>
      </c>
    </row>
    <row r="7270" spans="1:18" hidden="1" outlineLevel="1" x14ac:dyDescent="0.25">
      <c r="A7270" s="53" t="s">
        <v>652</v>
      </c>
      <c r="B7270" s="53"/>
      <c r="C7270" s="53"/>
      <c r="D7270" s="244"/>
      <c r="E7270" s="244"/>
      <c r="F7270" s="244"/>
      <c r="G7270" s="244"/>
      <c r="H7270" s="244"/>
      <c r="I7270" s="244"/>
      <c r="J7270" s="244"/>
      <c r="K7270" s="244"/>
      <c r="L7270" s="244"/>
      <c r="M7270" s="244"/>
      <c r="N7270" s="244"/>
      <c r="O7270" s="244"/>
      <c r="P7270" s="244"/>
      <c r="Q7270" s="244"/>
      <c r="R7270" s="244"/>
    </row>
    <row r="7271" spans="1:18" hidden="1" outlineLevel="1" x14ac:dyDescent="0.25">
      <c r="A7271" s="53" t="s">
        <v>658</v>
      </c>
      <c r="B7271" s="53"/>
      <c r="C7271" s="53"/>
      <c r="D7271" s="244"/>
      <c r="E7271" s="244"/>
      <c r="F7271" s="244"/>
      <c r="G7271" s="244"/>
      <c r="H7271" s="244"/>
      <c r="I7271" s="244"/>
      <c r="J7271" s="244"/>
      <c r="K7271" s="244"/>
      <c r="L7271" s="244"/>
      <c r="M7271" s="244"/>
      <c r="N7271" s="244"/>
      <c r="O7271" s="244"/>
      <c r="P7271" s="244"/>
      <c r="Q7271" s="244"/>
      <c r="R7271" s="244"/>
    </row>
    <row r="7272" spans="1:18" hidden="1" outlineLevel="1" x14ac:dyDescent="0.25">
      <c r="A7272" s="53" t="s">
        <v>40</v>
      </c>
      <c r="B7272" s="53"/>
      <c r="C7272" s="53"/>
      <c r="D7272" s="223">
        <f t="shared" ref="D7272:R7272" si="638">D7269+D7271</f>
        <v>0</v>
      </c>
      <c r="E7272" s="223">
        <f t="shared" si="638"/>
        <v>0</v>
      </c>
      <c r="F7272" s="223">
        <f t="shared" si="638"/>
        <v>0</v>
      </c>
      <c r="G7272" s="223">
        <f t="shared" si="638"/>
        <v>0</v>
      </c>
      <c r="H7272" s="223">
        <f t="shared" si="638"/>
        <v>0</v>
      </c>
      <c r="I7272" s="223">
        <f t="shared" si="638"/>
        <v>0</v>
      </c>
      <c r="J7272" s="223">
        <f t="shared" si="638"/>
        <v>0</v>
      </c>
      <c r="K7272" s="223">
        <f t="shared" si="638"/>
        <v>0</v>
      </c>
      <c r="L7272" s="223">
        <f t="shared" si="638"/>
        <v>0</v>
      </c>
      <c r="M7272" s="223">
        <f t="shared" si="638"/>
        <v>0</v>
      </c>
      <c r="N7272" s="223">
        <f t="shared" si="638"/>
        <v>0</v>
      </c>
      <c r="O7272" s="223">
        <f t="shared" si="638"/>
        <v>0</v>
      </c>
      <c r="P7272" s="223">
        <f t="shared" si="638"/>
        <v>0</v>
      </c>
      <c r="Q7272" s="223">
        <f t="shared" si="638"/>
        <v>0</v>
      </c>
      <c r="R7272" s="223">
        <f t="shared" si="638"/>
        <v>0</v>
      </c>
    </row>
    <row r="7273" spans="1:18" hidden="1" outlineLevel="1" x14ac:dyDescent="0.25"/>
    <row r="7274" spans="1:18" hidden="1" outlineLevel="1" x14ac:dyDescent="0.25">
      <c r="A7274" s="274" t="s">
        <v>0</v>
      </c>
      <c r="B7274" s="225" t="s">
        <v>16</v>
      </c>
      <c r="C7274" s="53"/>
      <c r="D7274" s="244">
        <v>10000</v>
      </c>
      <c r="E7274" s="244"/>
      <c r="F7274" s="244"/>
      <c r="G7274" s="244"/>
      <c r="H7274" s="244"/>
      <c r="I7274" s="244"/>
      <c r="J7274" s="244"/>
      <c r="K7274" s="244"/>
      <c r="L7274" s="244"/>
      <c r="M7274" s="244"/>
      <c r="N7274" s="244"/>
      <c r="O7274" s="244"/>
      <c r="P7274" s="244"/>
      <c r="Q7274" s="244"/>
      <c r="R7274" s="244"/>
    </row>
    <row r="7275" spans="1:18" hidden="1" outlineLevel="1" x14ac:dyDescent="0.25">
      <c r="A7275" s="274"/>
      <c r="B7275" s="226" t="s">
        <v>42</v>
      </c>
      <c r="C7275" s="222"/>
      <c r="D7275" s="223">
        <f>IF($B7159&lt;&gt;"",D7274*(VLOOKUP($B7159,Distribution!$H4:$Y53,18)*(1+VLOOKUP($B7159,Distribution!$H4:$Z53,19))^(D7162-$D7162))/1000,0)</f>
        <v>0</v>
      </c>
      <c r="E7275" s="223">
        <f>IF($B7159&lt;&gt;"",E7274*(VLOOKUP($B7159,Distribution!$H4:$Y53,18)*(1+VLOOKUP($B7159,Distribution!$H4:$Z53,19))^(E7162-$D7162))/1000,0)</f>
        <v>0</v>
      </c>
      <c r="F7275" s="223">
        <f>IF($B7159&lt;&gt;"",F7274*(VLOOKUP($B7159,Distribution!$H4:$Y53,18)*(1+VLOOKUP($B7159,Distribution!$H4:$Z53,19))^(F7162-$D7162))/1000,0)</f>
        <v>0</v>
      </c>
      <c r="G7275" s="223">
        <f>IF($B7159&lt;&gt;"",G7274*(VLOOKUP($B7159,Distribution!$H4:$Y53,18)*(1+VLOOKUP($B7159,Distribution!$H4:$Z53,19))^(G7162-$D7162))/1000,0)</f>
        <v>0</v>
      </c>
      <c r="H7275" s="223">
        <f>IF($B7159&lt;&gt;"",H7274*(VLOOKUP($B7159,Distribution!$H4:$Y53,18)*(1+VLOOKUP($B7159,Distribution!$H4:$Z53,19))^(H7162-$D7162))/1000,0)</f>
        <v>0</v>
      </c>
      <c r="I7275" s="223">
        <f>IF($B7159&lt;&gt;"",I7274*(VLOOKUP($B7159,Distribution!$H4:$Y53,18)*(1+VLOOKUP($B7159,Distribution!$H4:$Z53,19))^(I7162-$D7162))/1000,0)</f>
        <v>0</v>
      </c>
      <c r="J7275" s="223">
        <f>IF($B7159&lt;&gt;"",J7274*(VLOOKUP($B7159,Distribution!$H4:$Y53,18)*(1+VLOOKUP($B7159,Distribution!$H4:$Z53,19))^(J7162-$D7162))/1000,0)</f>
        <v>0</v>
      </c>
      <c r="K7275" s="223">
        <f>IF($B7159&lt;&gt;"",K7274*(VLOOKUP($B7159,Distribution!$H4:$Y53,18)*(1+VLOOKUP($B7159,Distribution!$H4:$Z53,19))^(K7162-$D7162))/1000,0)</f>
        <v>0</v>
      </c>
      <c r="L7275" s="223">
        <f>IF($B7159&lt;&gt;"",L7274*(VLOOKUP($B7159,Distribution!$H4:$Y53,18)*(1+VLOOKUP($B7159,Distribution!$H4:$Z53,19))^(L7162-$D7162))/1000,0)</f>
        <v>0</v>
      </c>
      <c r="M7275" s="223">
        <f>IF($B7159&lt;&gt;"",M7274*(VLOOKUP($B7159,Distribution!$H4:$Y53,18)*(1+VLOOKUP($B7159,Distribution!$H4:$Z53,19))^(M7162-$D7162))/1000,0)</f>
        <v>0</v>
      </c>
      <c r="N7275" s="223">
        <f>IF($B7159&lt;&gt;"",N7274*(VLOOKUP($B7159,Distribution!$H4:$Y53,18)*(1+VLOOKUP($B7159,Distribution!$H4:$Z53,19))^(N7162-$D7162))/1000,0)</f>
        <v>0</v>
      </c>
      <c r="O7275" s="223">
        <f>IF($B7159&lt;&gt;"",O7274*(VLOOKUP($B7159,Distribution!$H4:$Y53,18)*(1+VLOOKUP($B7159,Distribution!$H4:$Z53,19))^(O7162-$D7162))/1000,0)</f>
        <v>0</v>
      </c>
      <c r="P7275" s="223">
        <f>IF($B7159&lt;&gt;"",P7274*(VLOOKUP($B7159,Distribution!$H4:$Y53,18)*(1+VLOOKUP($B7159,Distribution!$H4:$Z53,19))^(P7162-$D7162))/1000,0)</f>
        <v>0</v>
      </c>
      <c r="Q7275" s="223">
        <f>IF($B7159&lt;&gt;"",Q7274*(VLOOKUP($B7159,Distribution!$H4:$Y53,18)*(1+VLOOKUP($B7159,Distribution!$H4:$Z53,19))^(Q7162-$D7162))/1000,0)</f>
        <v>0</v>
      </c>
      <c r="R7275" s="223">
        <f>IF($B7159&lt;&gt;"",R7274*(VLOOKUP($B7159,Distribution!$H4:$Y53,18)*(1+VLOOKUP($B7159,Distribution!$H4:$Z53,19))^(R7162-$D7162))/1000,0)</f>
        <v>0</v>
      </c>
    </row>
    <row r="7276" spans="1:18" hidden="1" outlineLevel="1" x14ac:dyDescent="0.25">
      <c r="A7276" s="274" t="s">
        <v>15</v>
      </c>
      <c r="B7276" s="225" t="s">
        <v>679</v>
      </c>
      <c r="C7276" s="53"/>
      <c r="D7276" s="244"/>
      <c r="E7276" s="244"/>
      <c r="F7276" s="244"/>
      <c r="G7276" s="244"/>
      <c r="H7276" s="244"/>
      <c r="I7276" s="244"/>
      <c r="J7276" s="244"/>
      <c r="K7276" s="244"/>
      <c r="L7276" s="244"/>
      <c r="M7276" s="244"/>
      <c r="N7276" s="244"/>
      <c r="O7276" s="244"/>
      <c r="P7276" s="244"/>
      <c r="Q7276" s="244"/>
      <c r="R7276" s="244"/>
    </row>
    <row r="7277" spans="1:18" hidden="1" outlineLevel="1" x14ac:dyDescent="0.25">
      <c r="A7277" s="274"/>
      <c r="B7277" s="225" t="s">
        <v>42</v>
      </c>
      <c r="C7277" s="53"/>
      <c r="D7277" s="244"/>
      <c r="E7277" s="244"/>
      <c r="F7277" s="244"/>
      <c r="G7277" s="244"/>
      <c r="H7277" s="244"/>
      <c r="I7277" s="244"/>
      <c r="J7277" s="244"/>
      <c r="K7277" s="244"/>
      <c r="L7277" s="244"/>
      <c r="M7277" s="244"/>
      <c r="N7277" s="244"/>
      <c r="O7277" s="244"/>
      <c r="P7277" s="244"/>
      <c r="Q7277" s="244"/>
      <c r="R7277" s="244"/>
    </row>
    <row r="7278" spans="1:18" hidden="1" outlineLevel="1" x14ac:dyDescent="0.25">
      <c r="A7278" s="225" t="s">
        <v>56</v>
      </c>
      <c r="B7278" s="225"/>
      <c r="C7278" s="53"/>
      <c r="D7278" s="244"/>
      <c r="E7278" s="244"/>
      <c r="F7278" s="244"/>
      <c r="G7278" s="244"/>
      <c r="H7278" s="244"/>
      <c r="I7278" s="244"/>
      <c r="J7278" s="244"/>
      <c r="K7278" s="244"/>
      <c r="L7278" s="244"/>
      <c r="M7278" s="244"/>
      <c r="N7278" s="244"/>
      <c r="O7278" s="244"/>
      <c r="P7278" s="244"/>
      <c r="Q7278" s="244"/>
      <c r="R7278" s="244"/>
    </row>
    <row r="7279" spans="1:18" hidden="1" outlineLevel="1" x14ac:dyDescent="0.25">
      <c r="A7279" s="225" t="s">
        <v>57</v>
      </c>
      <c r="B7279" s="225"/>
      <c r="C7279" s="53"/>
      <c r="D7279" s="244"/>
      <c r="E7279" s="244"/>
      <c r="F7279" s="244"/>
      <c r="G7279" s="244"/>
      <c r="H7279" s="244"/>
      <c r="I7279" s="244"/>
      <c r="J7279" s="244"/>
      <c r="K7279" s="244"/>
      <c r="L7279" s="244"/>
      <c r="M7279" s="244"/>
      <c r="N7279" s="244"/>
      <c r="O7279" s="244"/>
      <c r="P7279" s="244"/>
      <c r="Q7279" s="244"/>
      <c r="R7279" s="244"/>
    </row>
    <row r="7280" spans="1:18" hidden="1" outlineLevel="1" x14ac:dyDescent="0.25">
      <c r="A7280" s="224" t="s">
        <v>659</v>
      </c>
      <c r="B7280" s="224"/>
      <c r="C7280" s="222"/>
      <c r="D7280" s="223">
        <f t="shared" ref="D7280:R7280" si="639">D7275+D7277+D7278+D7279</f>
        <v>0</v>
      </c>
      <c r="E7280" s="223">
        <f t="shared" si="639"/>
        <v>0</v>
      </c>
      <c r="F7280" s="223">
        <f t="shared" si="639"/>
        <v>0</v>
      </c>
      <c r="G7280" s="223">
        <f t="shared" si="639"/>
        <v>0</v>
      </c>
      <c r="H7280" s="223">
        <f t="shared" si="639"/>
        <v>0</v>
      </c>
      <c r="I7280" s="223">
        <f t="shared" si="639"/>
        <v>0</v>
      </c>
      <c r="J7280" s="223">
        <f t="shared" si="639"/>
        <v>0</v>
      </c>
      <c r="K7280" s="223">
        <f t="shared" si="639"/>
        <v>0</v>
      </c>
      <c r="L7280" s="223">
        <f t="shared" si="639"/>
        <v>0</v>
      </c>
      <c r="M7280" s="223">
        <f t="shared" si="639"/>
        <v>0</v>
      </c>
      <c r="N7280" s="223">
        <f t="shared" si="639"/>
        <v>0</v>
      </c>
      <c r="O7280" s="223">
        <f t="shared" si="639"/>
        <v>0</v>
      </c>
      <c r="P7280" s="223">
        <f t="shared" si="639"/>
        <v>0</v>
      </c>
      <c r="Q7280" s="223">
        <f t="shared" si="639"/>
        <v>0</v>
      </c>
      <c r="R7280" s="223">
        <f t="shared" si="639"/>
        <v>0</v>
      </c>
    </row>
    <row r="7281" spans="1:18" hidden="1" outlineLevel="1" x14ac:dyDescent="0.25"/>
    <row r="7282" spans="1:18" hidden="1" outlineLevel="1" x14ac:dyDescent="0.25">
      <c r="A7282" s="222" t="s">
        <v>663</v>
      </c>
      <c r="B7282" s="222"/>
      <c r="C7282" s="222"/>
      <c r="D7282" s="223">
        <f t="shared" ref="D7282:R7282" si="640">D7272-D7280</f>
        <v>0</v>
      </c>
      <c r="E7282" s="223">
        <f t="shared" si="640"/>
        <v>0</v>
      </c>
      <c r="F7282" s="223">
        <f t="shared" si="640"/>
        <v>0</v>
      </c>
      <c r="G7282" s="223">
        <f t="shared" si="640"/>
        <v>0</v>
      </c>
      <c r="H7282" s="223">
        <f t="shared" si="640"/>
        <v>0</v>
      </c>
      <c r="I7282" s="223">
        <f t="shared" si="640"/>
        <v>0</v>
      </c>
      <c r="J7282" s="223">
        <f t="shared" si="640"/>
        <v>0</v>
      </c>
      <c r="K7282" s="223">
        <f t="shared" si="640"/>
        <v>0</v>
      </c>
      <c r="L7282" s="223">
        <f t="shared" si="640"/>
        <v>0</v>
      </c>
      <c r="M7282" s="223">
        <f t="shared" si="640"/>
        <v>0</v>
      </c>
      <c r="N7282" s="223">
        <f t="shared" si="640"/>
        <v>0</v>
      </c>
      <c r="O7282" s="223">
        <f t="shared" si="640"/>
        <v>0</v>
      </c>
      <c r="P7282" s="223">
        <f t="shared" si="640"/>
        <v>0</v>
      </c>
      <c r="Q7282" s="223">
        <f t="shared" si="640"/>
        <v>0</v>
      </c>
      <c r="R7282" s="223">
        <f t="shared" si="640"/>
        <v>0</v>
      </c>
    </row>
    <row r="7283" spans="1:18" hidden="1" outlineLevel="1" x14ac:dyDescent="0.25"/>
    <row r="7284" spans="1:18" hidden="1" outlineLevel="1" x14ac:dyDescent="0.25">
      <c r="A7284" s="53" t="s">
        <v>664</v>
      </c>
      <c r="B7284" s="53"/>
      <c r="C7284" s="53"/>
      <c r="D7284" s="244"/>
      <c r="E7284" s="244"/>
      <c r="F7284" s="244"/>
      <c r="G7284" s="244"/>
      <c r="H7284" s="244"/>
      <c r="I7284" s="244"/>
      <c r="J7284" s="244"/>
      <c r="K7284" s="244"/>
      <c r="L7284" s="244"/>
      <c r="M7284" s="244"/>
      <c r="N7284" s="244"/>
      <c r="O7284" s="244"/>
      <c r="P7284" s="244"/>
      <c r="Q7284" s="244"/>
      <c r="R7284" s="244"/>
    </row>
    <row r="7285" spans="1:18" hidden="1" outlineLevel="1" x14ac:dyDescent="0.25"/>
    <row r="7286" spans="1:18" hidden="1" outlineLevel="1" x14ac:dyDescent="0.25">
      <c r="A7286" s="222" t="s">
        <v>665</v>
      </c>
      <c r="B7286" s="222"/>
      <c r="C7286" s="222"/>
      <c r="D7286" s="223">
        <f t="shared" ref="D7286:R7286" si="641">D7282-D7284</f>
        <v>0</v>
      </c>
      <c r="E7286" s="223">
        <f t="shared" si="641"/>
        <v>0</v>
      </c>
      <c r="F7286" s="223">
        <f t="shared" si="641"/>
        <v>0</v>
      </c>
      <c r="G7286" s="223">
        <f t="shared" si="641"/>
        <v>0</v>
      </c>
      <c r="H7286" s="223">
        <f t="shared" si="641"/>
        <v>0</v>
      </c>
      <c r="I7286" s="223">
        <f t="shared" si="641"/>
        <v>0</v>
      </c>
      <c r="J7286" s="223">
        <f t="shared" si="641"/>
        <v>0</v>
      </c>
      <c r="K7286" s="223">
        <f t="shared" si="641"/>
        <v>0</v>
      </c>
      <c r="L7286" s="223">
        <f t="shared" si="641"/>
        <v>0</v>
      </c>
      <c r="M7286" s="223">
        <f t="shared" si="641"/>
        <v>0</v>
      </c>
      <c r="N7286" s="223">
        <f t="shared" si="641"/>
        <v>0</v>
      </c>
      <c r="O7286" s="223">
        <f t="shared" si="641"/>
        <v>0</v>
      </c>
      <c r="P7286" s="223">
        <f t="shared" si="641"/>
        <v>0</v>
      </c>
      <c r="Q7286" s="223">
        <f t="shared" si="641"/>
        <v>0</v>
      </c>
      <c r="R7286" s="223">
        <f t="shared" si="641"/>
        <v>0</v>
      </c>
    </row>
    <row r="7287" spans="1:18" hidden="1" outlineLevel="1" x14ac:dyDescent="0.25">
      <c r="A7287" s="222" t="s">
        <v>666</v>
      </c>
      <c r="B7287" s="222"/>
      <c r="C7287" s="222"/>
      <c r="D7287" s="223">
        <f t="shared" ref="D7287:R7287" si="642">$B7160*D7286</f>
        <v>0</v>
      </c>
      <c r="E7287" s="223">
        <f t="shared" si="642"/>
        <v>0</v>
      </c>
      <c r="F7287" s="223">
        <f t="shared" si="642"/>
        <v>0</v>
      </c>
      <c r="G7287" s="223">
        <f t="shared" si="642"/>
        <v>0</v>
      </c>
      <c r="H7287" s="223">
        <f t="shared" si="642"/>
        <v>0</v>
      </c>
      <c r="I7287" s="223">
        <f t="shared" si="642"/>
        <v>0</v>
      </c>
      <c r="J7287" s="223">
        <f t="shared" si="642"/>
        <v>0</v>
      </c>
      <c r="K7287" s="223">
        <f t="shared" si="642"/>
        <v>0</v>
      </c>
      <c r="L7287" s="223">
        <f t="shared" si="642"/>
        <v>0</v>
      </c>
      <c r="M7287" s="223">
        <f t="shared" si="642"/>
        <v>0</v>
      </c>
      <c r="N7287" s="223">
        <f t="shared" si="642"/>
        <v>0</v>
      </c>
      <c r="O7287" s="223">
        <f t="shared" si="642"/>
        <v>0</v>
      </c>
      <c r="P7287" s="223">
        <f t="shared" si="642"/>
        <v>0</v>
      </c>
      <c r="Q7287" s="223">
        <f t="shared" si="642"/>
        <v>0</v>
      </c>
      <c r="R7287" s="223">
        <f t="shared" si="642"/>
        <v>0</v>
      </c>
    </row>
    <row r="7288" spans="1:18" hidden="1" outlineLevel="1" x14ac:dyDescent="0.25"/>
    <row r="7289" spans="1:18" hidden="1" outlineLevel="1" x14ac:dyDescent="0.25">
      <c r="A7289" s="222" t="s">
        <v>667</v>
      </c>
      <c r="B7289" s="222"/>
      <c r="C7289" s="222"/>
      <c r="D7289" s="223">
        <f t="shared" ref="D7289:R7289" si="643">D7286-D7287</f>
        <v>0</v>
      </c>
      <c r="E7289" s="223">
        <f t="shared" si="643"/>
        <v>0</v>
      </c>
      <c r="F7289" s="223">
        <f t="shared" si="643"/>
        <v>0</v>
      </c>
      <c r="G7289" s="223">
        <f t="shared" si="643"/>
        <v>0</v>
      </c>
      <c r="H7289" s="223">
        <f t="shared" si="643"/>
        <v>0</v>
      </c>
      <c r="I7289" s="223">
        <f t="shared" si="643"/>
        <v>0</v>
      </c>
      <c r="J7289" s="223">
        <f t="shared" si="643"/>
        <v>0</v>
      </c>
      <c r="K7289" s="223">
        <f t="shared" si="643"/>
        <v>0</v>
      </c>
      <c r="L7289" s="223">
        <f t="shared" si="643"/>
        <v>0</v>
      </c>
      <c r="M7289" s="223">
        <f t="shared" si="643"/>
        <v>0</v>
      </c>
      <c r="N7289" s="223">
        <f t="shared" si="643"/>
        <v>0</v>
      </c>
      <c r="O7289" s="223">
        <f t="shared" si="643"/>
        <v>0</v>
      </c>
      <c r="P7289" s="223">
        <f t="shared" si="643"/>
        <v>0</v>
      </c>
      <c r="Q7289" s="223">
        <f t="shared" si="643"/>
        <v>0</v>
      </c>
      <c r="R7289" s="223">
        <f t="shared" si="643"/>
        <v>0</v>
      </c>
    </row>
    <row r="7290" spans="1:18" hidden="1" outlineLevel="1" x14ac:dyDescent="0.25"/>
    <row r="7291" spans="1:18" hidden="1" outlineLevel="1" x14ac:dyDescent="0.25">
      <c r="A7291" s="224" t="s">
        <v>668</v>
      </c>
      <c r="B7291" s="222"/>
      <c r="C7291" s="222"/>
      <c r="D7291" s="227" t="e">
        <f>IRR(D7289:R7289)</f>
        <v>#NUM!</v>
      </c>
    </row>
    <row r="7292" spans="1:18" collapsed="1" x14ac:dyDescent="0.25"/>
    <row r="7295" spans="1:18" s="169" customFormat="1" x14ac:dyDescent="0.25">
      <c r="A7295" s="169" t="s">
        <v>931</v>
      </c>
    </row>
    <row r="7296" spans="1:18" hidden="1" outlineLevel="1" x14ac:dyDescent="0.25"/>
    <row r="7297" spans="1:18" hidden="1" outlineLevel="1" x14ac:dyDescent="0.25">
      <c r="A7297" s="217" t="s">
        <v>643</v>
      </c>
      <c r="B7297" s="208"/>
    </row>
    <row r="7298" spans="1:18" hidden="1" outlineLevel="1" x14ac:dyDescent="0.25">
      <c r="A7298" s="218" t="s">
        <v>644</v>
      </c>
      <c r="B7298" s="209"/>
    </row>
    <row r="7299" spans="1:18" ht="15.75" hidden="1" outlineLevel="1" thickBot="1" x14ac:dyDescent="0.3">
      <c r="A7299" s="219" t="s">
        <v>12</v>
      </c>
      <c r="B7299" s="243"/>
    </row>
    <row r="7300" spans="1:18" hidden="1" outlineLevel="1" x14ac:dyDescent="0.25"/>
    <row r="7301" spans="1:18" hidden="1" outlineLevel="1" x14ac:dyDescent="0.25">
      <c r="A7301" s="53" t="s">
        <v>14</v>
      </c>
      <c r="B7301" s="53"/>
      <c r="C7301" s="223">
        <v>0</v>
      </c>
      <c r="D7301" s="223">
        <v>1</v>
      </c>
      <c r="E7301" s="223">
        <v>2</v>
      </c>
      <c r="F7301" s="223">
        <v>3</v>
      </c>
      <c r="G7301" s="223">
        <v>4</v>
      </c>
      <c r="H7301" s="223">
        <v>5</v>
      </c>
      <c r="I7301" s="223">
        <v>6</v>
      </c>
      <c r="J7301" s="223">
        <v>7</v>
      </c>
      <c r="K7301" s="223">
        <v>8</v>
      </c>
      <c r="L7301" s="223">
        <v>9</v>
      </c>
      <c r="M7301" s="223">
        <v>10</v>
      </c>
      <c r="N7301" s="223">
        <v>11</v>
      </c>
      <c r="O7301" s="223">
        <v>12</v>
      </c>
      <c r="P7301" s="223">
        <v>13</v>
      </c>
      <c r="Q7301" s="223">
        <v>14</v>
      </c>
      <c r="R7301" s="223">
        <v>15</v>
      </c>
    </row>
    <row r="7302" spans="1:18" hidden="1" outlineLevel="1" x14ac:dyDescent="0.25"/>
    <row r="7303" spans="1:18" hidden="1" outlineLevel="1" x14ac:dyDescent="0.25">
      <c r="A7303" s="53" t="s">
        <v>59</v>
      </c>
      <c r="B7303" s="53"/>
      <c r="C7303" s="244"/>
      <c r="D7303" s="244"/>
      <c r="E7303" s="244"/>
      <c r="F7303" s="244"/>
      <c r="G7303" s="244"/>
      <c r="H7303" s="244"/>
      <c r="I7303" s="244"/>
      <c r="J7303" s="244"/>
      <c r="K7303" s="244"/>
      <c r="L7303" s="244"/>
      <c r="M7303" s="244"/>
      <c r="N7303" s="244"/>
      <c r="O7303" s="244"/>
      <c r="P7303" s="244"/>
      <c r="Q7303" s="244"/>
      <c r="R7303" s="244"/>
    </row>
    <row r="7304" spans="1:18" hidden="1" outlineLevel="1" x14ac:dyDescent="0.25">
      <c r="A7304" s="53" t="s">
        <v>824</v>
      </c>
      <c r="B7304" s="53"/>
      <c r="C7304" s="244"/>
      <c r="D7304" s="244"/>
      <c r="E7304" s="244"/>
      <c r="F7304" s="244"/>
      <c r="G7304" s="244"/>
      <c r="H7304" s="244"/>
      <c r="I7304" s="244"/>
      <c r="J7304" s="244"/>
      <c r="K7304" s="244"/>
      <c r="L7304" s="244"/>
      <c r="M7304" s="244"/>
      <c r="N7304" s="244"/>
      <c r="O7304" s="244"/>
      <c r="P7304" s="244"/>
      <c r="Q7304" s="244"/>
      <c r="R7304" s="244"/>
    </row>
    <row r="7305" spans="1:18" hidden="1" outlineLevel="1" x14ac:dyDescent="0.25">
      <c r="A7305" s="53" t="s">
        <v>825</v>
      </c>
      <c r="B7305" s="53"/>
      <c r="C7305" s="244"/>
      <c r="D7305" s="244"/>
      <c r="E7305" s="244"/>
      <c r="F7305" s="244"/>
      <c r="G7305" s="244"/>
      <c r="H7305" s="244"/>
      <c r="I7305" s="244"/>
      <c r="J7305" s="244"/>
      <c r="K7305" s="244"/>
      <c r="L7305" s="244"/>
      <c r="M7305" s="244"/>
      <c r="N7305" s="244"/>
      <c r="O7305" s="244"/>
      <c r="P7305" s="244"/>
      <c r="Q7305" s="244"/>
      <c r="R7305" s="244"/>
    </row>
    <row r="7306" spans="1:18" hidden="1" outlineLevel="1" x14ac:dyDescent="0.25"/>
    <row r="7307" spans="1:18" hidden="1" outlineLevel="2" x14ac:dyDescent="0.25">
      <c r="A7307" s="222" t="str">
        <f>'Usages industrie'!A4</f>
        <v>Usage industriel n°1</v>
      </c>
      <c r="B7307" s="222" t="s">
        <v>41</v>
      </c>
      <c r="C7307" s="222"/>
      <c r="D7307" s="223">
        <f>IF(B$7297&lt;&gt;"",IF(B$7297='Usages industrie'!$K4,'Usages industrie'!J4,0),0)</f>
        <v>0</v>
      </c>
      <c r="E7307" s="223">
        <f t="shared" ref="E7307:R7316" si="644">$D7307</f>
        <v>0</v>
      </c>
      <c r="F7307" s="223">
        <f t="shared" si="644"/>
        <v>0</v>
      </c>
      <c r="G7307" s="223">
        <f t="shared" si="644"/>
        <v>0</v>
      </c>
      <c r="H7307" s="223">
        <f t="shared" si="644"/>
        <v>0</v>
      </c>
      <c r="I7307" s="223">
        <f t="shared" si="644"/>
        <v>0</v>
      </c>
      <c r="J7307" s="223">
        <f t="shared" si="644"/>
        <v>0</v>
      </c>
      <c r="K7307" s="223">
        <f t="shared" si="644"/>
        <v>0</v>
      </c>
      <c r="L7307" s="223">
        <f t="shared" si="644"/>
        <v>0</v>
      </c>
      <c r="M7307" s="223">
        <f t="shared" si="644"/>
        <v>0</v>
      </c>
      <c r="N7307" s="223">
        <f t="shared" si="644"/>
        <v>0</v>
      </c>
      <c r="O7307" s="223">
        <f t="shared" si="644"/>
        <v>0</v>
      </c>
      <c r="P7307" s="223">
        <f t="shared" si="644"/>
        <v>0</v>
      </c>
      <c r="Q7307" s="223">
        <f t="shared" si="644"/>
        <v>0</v>
      </c>
      <c r="R7307" s="223">
        <f t="shared" si="644"/>
        <v>0</v>
      </c>
    </row>
    <row r="7308" spans="1:18" hidden="1" outlineLevel="2" x14ac:dyDescent="0.25">
      <c r="A7308" s="222" t="str">
        <f>'Usages industrie'!A5</f>
        <v>Usage industriel n°2</v>
      </c>
      <c r="B7308" s="222" t="s">
        <v>41</v>
      </c>
      <c r="C7308" s="222"/>
      <c r="D7308" s="223">
        <f>IF(B$7297&lt;&gt;"",IF(B$7297='Usages industrie'!$K5,'Usages industrie'!J5,0),0)</f>
        <v>0</v>
      </c>
      <c r="E7308" s="223">
        <f t="shared" si="644"/>
        <v>0</v>
      </c>
      <c r="F7308" s="223">
        <f t="shared" si="644"/>
        <v>0</v>
      </c>
      <c r="G7308" s="223">
        <f t="shared" si="644"/>
        <v>0</v>
      </c>
      <c r="H7308" s="223">
        <f t="shared" si="644"/>
        <v>0</v>
      </c>
      <c r="I7308" s="223">
        <f t="shared" si="644"/>
        <v>0</v>
      </c>
      <c r="J7308" s="223">
        <f t="shared" si="644"/>
        <v>0</v>
      </c>
      <c r="K7308" s="223">
        <f t="shared" si="644"/>
        <v>0</v>
      </c>
      <c r="L7308" s="223">
        <f t="shared" si="644"/>
        <v>0</v>
      </c>
      <c r="M7308" s="223">
        <f t="shared" si="644"/>
        <v>0</v>
      </c>
      <c r="N7308" s="223">
        <f t="shared" si="644"/>
        <v>0</v>
      </c>
      <c r="O7308" s="223">
        <f t="shared" si="644"/>
        <v>0</v>
      </c>
      <c r="P7308" s="223">
        <f t="shared" si="644"/>
        <v>0</v>
      </c>
      <c r="Q7308" s="223">
        <f t="shared" si="644"/>
        <v>0</v>
      </c>
      <c r="R7308" s="223">
        <f t="shared" si="644"/>
        <v>0</v>
      </c>
    </row>
    <row r="7309" spans="1:18" hidden="1" outlineLevel="2" x14ac:dyDescent="0.25">
      <c r="A7309" s="222" t="str">
        <f>'Usages industrie'!A6</f>
        <v>Usage industriel n°3</v>
      </c>
      <c r="B7309" s="222" t="s">
        <v>41</v>
      </c>
      <c r="C7309" s="222"/>
      <c r="D7309" s="223">
        <f>IF(B$7297&lt;&gt;"",IF(B$7297='Usages industrie'!$K6,'Usages industrie'!J6,0),0)</f>
        <v>0</v>
      </c>
      <c r="E7309" s="223">
        <f t="shared" si="644"/>
        <v>0</v>
      </c>
      <c r="F7309" s="223">
        <f t="shared" si="644"/>
        <v>0</v>
      </c>
      <c r="G7309" s="223">
        <f t="shared" si="644"/>
        <v>0</v>
      </c>
      <c r="H7309" s="223">
        <f t="shared" si="644"/>
        <v>0</v>
      </c>
      <c r="I7309" s="223">
        <f t="shared" si="644"/>
        <v>0</v>
      </c>
      <c r="J7309" s="223">
        <f t="shared" si="644"/>
        <v>0</v>
      </c>
      <c r="K7309" s="223">
        <f t="shared" si="644"/>
        <v>0</v>
      </c>
      <c r="L7309" s="223">
        <f t="shared" si="644"/>
        <v>0</v>
      </c>
      <c r="M7309" s="223">
        <f t="shared" si="644"/>
        <v>0</v>
      </c>
      <c r="N7309" s="223">
        <f t="shared" si="644"/>
        <v>0</v>
      </c>
      <c r="O7309" s="223">
        <f t="shared" si="644"/>
        <v>0</v>
      </c>
      <c r="P7309" s="223">
        <f t="shared" si="644"/>
        <v>0</v>
      </c>
      <c r="Q7309" s="223">
        <f t="shared" si="644"/>
        <v>0</v>
      </c>
      <c r="R7309" s="223">
        <f t="shared" si="644"/>
        <v>0</v>
      </c>
    </row>
    <row r="7310" spans="1:18" hidden="1" outlineLevel="2" x14ac:dyDescent="0.25">
      <c r="A7310" s="222" t="str">
        <f>'Usages industrie'!A7</f>
        <v>Usage industriel n°4</v>
      </c>
      <c r="B7310" s="222" t="s">
        <v>41</v>
      </c>
      <c r="C7310" s="222"/>
      <c r="D7310" s="223">
        <f>IF(B$7297&lt;&gt;"",IF(B$7297='Usages industrie'!$K7,'Usages industrie'!J7,0),0)</f>
        <v>0</v>
      </c>
      <c r="E7310" s="223">
        <f t="shared" si="644"/>
        <v>0</v>
      </c>
      <c r="F7310" s="223">
        <f t="shared" si="644"/>
        <v>0</v>
      </c>
      <c r="G7310" s="223">
        <f t="shared" si="644"/>
        <v>0</v>
      </c>
      <c r="H7310" s="223">
        <f t="shared" si="644"/>
        <v>0</v>
      </c>
      <c r="I7310" s="223">
        <f t="shared" si="644"/>
        <v>0</v>
      </c>
      <c r="J7310" s="223">
        <f t="shared" si="644"/>
        <v>0</v>
      </c>
      <c r="K7310" s="223">
        <f t="shared" si="644"/>
        <v>0</v>
      </c>
      <c r="L7310" s="223">
        <f t="shared" si="644"/>
        <v>0</v>
      </c>
      <c r="M7310" s="223">
        <f t="shared" si="644"/>
        <v>0</v>
      </c>
      <c r="N7310" s="223">
        <f t="shared" si="644"/>
        <v>0</v>
      </c>
      <c r="O7310" s="223">
        <f t="shared" si="644"/>
        <v>0</v>
      </c>
      <c r="P7310" s="223">
        <f t="shared" si="644"/>
        <v>0</v>
      </c>
      <c r="Q7310" s="223">
        <f t="shared" si="644"/>
        <v>0</v>
      </c>
      <c r="R7310" s="223">
        <f t="shared" si="644"/>
        <v>0</v>
      </c>
    </row>
    <row r="7311" spans="1:18" hidden="1" outlineLevel="2" x14ac:dyDescent="0.25">
      <c r="A7311" s="222" t="str">
        <f>'Usages industrie'!A8</f>
        <v>Usage industriel n°5</v>
      </c>
      <c r="B7311" s="222" t="s">
        <v>41</v>
      </c>
      <c r="C7311" s="222"/>
      <c r="D7311" s="223">
        <f>IF(B$7297&lt;&gt;"",IF(B$7297='Usages industrie'!$K8,'Usages industrie'!J8,0),0)</f>
        <v>0</v>
      </c>
      <c r="E7311" s="223">
        <f t="shared" si="644"/>
        <v>0</v>
      </c>
      <c r="F7311" s="223">
        <f t="shared" si="644"/>
        <v>0</v>
      </c>
      <c r="G7311" s="223">
        <f t="shared" si="644"/>
        <v>0</v>
      </c>
      <c r="H7311" s="223">
        <f t="shared" si="644"/>
        <v>0</v>
      </c>
      <c r="I7311" s="223">
        <f t="shared" si="644"/>
        <v>0</v>
      </c>
      <c r="J7311" s="223">
        <f t="shared" si="644"/>
        <v>0</v>
      </c>
      <c r="K7311" s="223">
        <f t="shared" si="644"/>
        <v>0</v>
      </c>
      <c r="L7311" s="223">
        <f t="shared" si="644"/>
        <v>0</v>
      </c>
      <c r="M7311" s="223">
        <f t="shared" si="644"/>
        <v>0</v>
      </c>
      <c r="N7311" s="223">
        <f t="shared" si="644"/>
        <v>0</v>
      </c>
      <c r="O7311" s="223">
        <f t="shared" si="644"/>
        <v>0</v>
      </c>
      <c r="P7311" s="223">
        <f t="shared" si="644"/>
        <v>0</v>
      </c>
      <c r="Q7311" s="223">
        <f t="shared" si="644"/>
        <v>0</v>
      </c>
      <c r="R7311" s="223">
        <f t="shared" si="644"/>
        <v>0</v>
      </c>
    </row>
    <row r="7312" spans="1:18" hidden="1" outlineLevel="2" x14ac:dyDescent="0.25">
      <c r="A7312" s="222" t="str">
        <f>'Usages industrie'!A9</f>
        <v>Usage industriel n°6</v>
      </c>
      <c r="B7312" s="222" t="s">
        <v>41</v>
      </c>
      <c r="C7312" s="222"/>
      <c r="D7312" s="223">
        <f>IF(B$7297&lt;&gt;"",IF(B$7297='Usages industrie'!$K9,'Usages industrie'!J9,0),0)</f>
        <v>0</v>
      </c>
      <c r="E7312" s="223">
        <f t="shared" si="644"/>
        <v>0</v>
      </c>
      <c r="F7312" s="223">
        <f t="shared" si="644"/>
        <v>0</v>
      </c>
      <c r="G7312" s="223">
        <f t="shared" si="644"/>
        <v>0</v>
      </c>
      <c r="H7312" s="223">
        <f t="shared" si="644"/>
        <v>0</v>
      </c>
      <c r="I7312" s="223">
        <f t="shared" si="644"/>
        <v>0</v>
      </c>
      <c r="J7312" s="223">
        <f t="shared" si="644"/>
        <v>0</v>
      </c>
      <c r="K7312" s="223">
        <f t="shared" si="644"/>
        <v>0</v>
      </c>
      <c r="L7312" s="223">
        <f t="shared" si="644"/>
        <v>0</v>
      </c>
      <c r="M7312" s="223">
        <f t="shared" si="644"/>
        <v>0</v>
      </c>
      <c r="N7312" s="223">
        <f t="shared" si="644"/>
        <v>0</v>
      </c>
      <c r="O7312" s="223">
        <f t="shared" si="644"/>
        <v>0</v>
      </c>
      <c r="P7312" s="223">
        <f t="shared" si="644"/>
        <v>0</v>
      </c>
      <c r="Q7312" s="223">
        <f t="shared" si="644"/>
        <v>0</v>
      </c>
      <c r="R7312" s="223">
        <f t="shared" si="644"/>
        <v>0</v>
      </c>
    </row>
    <row r="7313" spans="1:18" hidden="1" outlineLevel="2" x14ac:dyDescent="0.25">
      <c r="A7313" s="222" t="str">
        <f>'Usages industrie'!A10</f>
        <v>Usage industriel n°7</v>
      </c>
      <c r="B7313" s="222" t="s">
        <v>41</v>
      </c>
      <c r="C7313" s="222"/>
      <c r="D7313" s="223">
        <f>IF(B$7297&lt;&gt;"",IF(B$7297='Usages industrie'!$K10,'Usages industrie'!J10,0),0)</f>
        <v>0</v>
      </c>
      <c r="E7313" s="223">
        <f t="shared" si="644"/>
        <v>0</v>
      </c>
      <c r="F7313" s="223">
        <f t="shared" si="644"/>
        <v>0</v>
      </c>
      <c r="G7313" s="223">
        <f t="shared" si="644"/>
        <v>0</v>
      </c>
      <c r="H7313" s="223">
        <f t="shared" si="644"/>
        <v>0</v>
      </c>
      <c r="I7313" s="223">
        <f t="shared" si="644"/>
        <v>0</v>
      </c>
      <c r="J7313" s="223">
        <f t="shared" si="644"/>
        <v>0</v>
      </c>
      <c r="K7313" s="223">
        <f t="shared" si="644"/>
        <v>0</v>
      </c>
      <c r="L7313" s="223">
        <f t="shared" si="644"/>
        <v>0</v>
      </c>
      <c r="M7313" s="223">
        <f t="shared" si="644"/>
        <v>0</v>
      </c>
      <c r="N7313" s="223">
        <f t="shared" si="644"/>
        <v>0</v>
      </c>
      <c r="O7313" s="223">
        <f t="shared" si="644"/>
        <v>0</v>
      </c>
      <c r="P7313" s="223">
        <f t="shared" si="644"/>
        <v>0</v>
      </c>
      <c r="Q7313" s="223">
        <f t="shared" si="644"/>
        <v>0</v>
      </c>
      <c r="R7313" s="223">
        <f t="shared" si="644"/>
        <v>0</v>
      </c>
    </row>
    <row r="7314" spans="1:18" hidden="1" outlineLevel="2" x14ac:dyDescent="0.25">
      <c r="A7314" s="222" t="str">
        <f>'Usages industrie'!A11</f>
        <v>Usage industriel n°8</v>
      </c>
      <c r="B7314" s="222" t="s">
        <v>41</v>
      </c>
      <c r="C7314" s="222"/>
      <c r="D7314" s="223">
        <f>IF(B$7297&lt;&gt;"",IF(B$7297='Usages industrie'!$K11,'Usages industrie'!J11,0),0)</f>
        <v>0</v>
      </c>
      <c r="E7314" s="223">
        <f t="shared" si="644"/>
        <v>0</v>
      </c>
      <c r="F7314" s="223">
        <f t="shared" si="644"/>
        <v>0</v>
      </c>
      <c r="G7314" s="223">
        <f t="shared" si="644"/>
        <v>0</v>
      </c>
      <c r="H7314" s="223">
        <f t="shared" si="644"/>
        <v>0</v>
      </c>
      <c r="I7314" s="223">
        <f t="shared" si="644"/>
        <v>0</v>
      </c>
      <c r="J7314" s="223">
        <f t="shared" si="644"/>
        <v>0</v>
      </c>
      <c r="K7314" s="223">
        <f t="shared" si="644"/>
        <v>0</v>
      </c>
      <c r="L7314" s="223">
        <f t="shared" si="644"/>
        <v>0</v>
      </c>
      <c r="M7314" s="223">
        <f t="shared" si="644"/>
        <v>0</v>
      </c>
      <c r="N7314" s="223">
        <f t="shared" si="644"/>
        <v>0</v>
      </c>
      <c r="O7314" s="223">
        <f t="shared" si="644"/>
        <v>0</v>
      </c>
      <c r="P7314" s="223">
        <f t="shared" si="644"/>
        <v>0</v>
      </c>
      <c r="Q7314" s="223">
        <f t="shared" si="644"/>
        <v>0</v>
      </c>
      <c r="R7314" s="223">
        <f t="shared" si="644"/>
        <v>0</v>
      </c>
    </row>
    <row r="7315" spans="1:18" hidden="1" outlineLevel="2" x14ac:dyDescent="0.25">
      <c r="A7315" s="222" t="str">
        <f>'Usages industrie'!A12</f>
        <v>Usage industriel n°9</v>
      </c>
      <c r="B7315" s="222" t="s">
        <v>41</v>
      </c>
      <c r="C7315" s="222"/>
      <c r="D7315" s="223">
        <f>IF(B$7297&lt;&gt;"",IF(B$7297='Usages industrie'!$K12,'Usages industrie'!J12,0),0)</f>
        <v>0</v>
      </c>
      <c r="E7315" s="223">
        <f t="shared" si="644"/>
        <v>0</v>
      </c>
      <c r="F7315" s="223">
        <f t="shared" si="644"/>
        <v>0</v>
      </c>
      <c r="G7315" s="223">
        <f t="shared" si="644"/>
        <v>0</v>
      </c>
      <c r="H7315" s="223">
        <f t="shared" si="644"/>
        <v>0</v>
      </c>
      <c r="I7315" s="223">
        <f t="shared" si="644"/>
        <v>0</v>
      </c>
      <c r="J7315" s="223">
        <f t="shared" si="644"/>
        <v>0</v>
      </c>
      <c r="K7315" s="223">
        <f t="shared" si="644"/>
        <v>0</v>
      </c>
      <c r="L7315" s="223">
        <f t="shared" si="644"/>
        <v>0</v>
      </c>
      <c r="M7315" s="223">
        <f t="shared" si="644"/>
        <v>0</v>
      </c>
      <c r="N7315" s="223">
        <f t="shared" si="644"/>
        <v>0</v>
      </c>
      <c r="O7315" s="223">
        <f t="shared" si="644"/>
        <v>0</v>
      </c>
      <c r="P7315" s="223">
        <f t="shared" si="644"/>
        <v>0</v>
      </c>
      <c r="Q7315" s="223">
        <f t="shared" si="644"/>
        <v>0</v>
      </c>
      <c r="R7315" s="223">
        <f t="shared" si="644"/>
        <v>0</v>
      </c>
    </row>
    <row r="7316" spans="1:18" hidden="1" outlineLevel="2" x14ac:dyDescent="0.25">
      <c r="A7316" s="222" t="str">
        <f>'Usages industrie'!A13</f>
        <v>Usage industriel n°10</v>
      </c>
      <c r="B7316" s="222" t="s">
        <v>41</v>
      </c>
      <c r="C7316" s="222"/>
      <c r="D7316" s="223">
        <f>IF(B$7297&lt;&gt;"",IF(B$7297='Usages industrie'!$K13,'Usages industrie'!J13,0),0)</f>
        <v>0</v>
      </c>
      <c r="E7316" s="223">
        <f t="shared" si="644"/>
        <v>0</v>
      </c>
      <c r="F7316" s="223">
        <f t="shared" si="644"/>
        <v>0</v>
      </c>
      <c r="G7316" s="223">
        <f t="shared" si="644"/>
        <v>0</v>
      </c>
      <c r="H7316" s="223">
        <f t="shared" si="644"/>
        <v>0</v>
      </c>
      <c r="I7316" s="223">
        <f t="shared" si="644"/>
        <v>0</v>
      </c>
      <c r="J7316" s="223">
        <f t="shared" si="644"/>
        <v>0</v>
      </c>
      <c r="K7316" s="223">
        <f t="shared" si="644"/>
        <v>0</v>
      </c>
      <c r="L7316" s="223">
        <f t="shared" si="644"/>
        <v>0</v>
      </c>
      <c r="M7316" s="223">
        <f t="shared" si="644"/>
        <v>0</v>
      </c>
      <c r="N7316" s="223">
        <f t="shared" si="644"/>
        <v>0</v>
      </c>
      <c r="O7316" s="223">
        <f t="shared" si="644"/>
        <v>0</v>
      </c>
      <c r="P7316" s="223">
        <f t="shared" si="644"/>
        <v>0</v>
      </c>
      <c r="Q7316" s="223">
        <f t="shared" si="644"/>
        <v>0</v>
      </c>
      <c r="R7316" s="223">
        <f t="shared" si="644"/>
        <v>0</v>
      </c>
    </row>
    <row r="7317" spans="1:18" hidden="1" outlineLevel="2" x14ac:dyDescent="0.25">
      <c r="A7317" s="222" t="str">
        <f>'Usages industrie'!A14</f>
        <v>Usage industriel n°11</v>
      </c>
      <c r="B7317" s="222" t="s">
        <v>41</v>
      </c>
      <c r="C7317" s="222"/>
      <c r="D7317" s="223">
        <f>IF(B$7297&lt;&gt;"",IF(B$7297='Usages industrie'!$K14,'Usages industrie'!J14,0),0)</f>
        <v>0</v>
      </c>
      <c r="E7317" s="223">
        <f t="shared" ref="E7317:R7326" si="645">$D7317</f>
        <v>0</v>
      </c>
      <c r="F7317" s="223">
        <f t="shared" si="645"/>
        <v>0</v>
      </c>
      <c r="G7317" s="223">
        <f t="shared" si="645"/>
        <v>0</v>
      </c>
      <c r="H7317" s="223">
        <f t="shared" si="645"/>
        <v>0</v>
      </c>
      <c r="I7317" s="223">
        <f t="shared" si="645"/>
        <v>0</v>
      </c>
      <c r="J7317" s="223">
        <f t="shared" si="645"/>
        <v>0</v>
      </c>
      <c r="K7317" s="223">
        <f t="shared" si="645"/>
        <v>0</v>
      </c>
      <c r="L7317" s="223">
        <f t="shared" si="645"/>
        <v>0</v>
      </c>
      <c r="M7317" s="223">
        <f t="shared" si="645"/>
        <v>0</v>
      </c>
      <c r="N7317" s="223">
        <f t="shared" si="645"/>
        <v>0</v>
      </c>
      <c r="O7317" s="223">
        <f t="shared" si="645"/>
        <v>0</v>
      </c>
      <c r="P7317" s="223">
        <f t="shared" si="645"/>
        <v>0</v>
      </c>
      <c r="Q7317" s="223">
        <f t="shared" si="645"/>
        <v>0</v>
      </c>
      <c r="R7317" s="223">
        <f t="shared" si="645"/>
        <v>0</v>
      </c>
    </row>
    <row r="7318" spans="1:18" hidden="1" outlineLevel="2" x14ac:dyDescent="0.25">
      <c r="A7318" s="222" t="str">
        <f>'Usages industrie'!A15</f>
        <v>Usage industriel n°12</v>
      </c>
      <c r="B7318" s="222" t="s">
        <v>41</v>
      </c>
      <c r="C7318" s="222"/>
      <c r="D7318" s="223">
        <f>IF(B$7297&lt;&gt;"",IF(B$7297='Usages industrie'!$K15,'Usages industrie'!J15,0),0)</f>
        <v>0</v>
      </c>
      <c r="E7318" s="223">
        <f t="shared" si="645"/>
        <v>0</v>
      </c>
      <c r="F7318" s="223">
        <f t="shared" si="645"/>
        <v>0</v>
      </c>
      <c r="G7318" s="223">
        <f t="shared" si="645"/>
        <v>0</v>
      </c>
      <c r="H7318" s="223">
        <f t="shared" si="645"/>
        <v>0</v>
      </c>
      <c r="I7318" s="223">
        <f t="shared" si="645"/>
        <v>0</v>
      </c>
      <c r="J7318" s="223">
        <f t="shared" si="645"/>
        <v>0</v>
      </c>
      <c r="K7318" s="223">
        <f t="shared" si="645"/>
        <v>0</v>
      </c>
      <c r="L7318" s="223">
        <f t="shared" si="645"/>
        <v>0</v>
      </c>
      <c r="M7318" s="223">
        <f t="shared" si="645"/>
        <v>0</v>
      </c>
      <c r="N7318" s="223">
        <f t="shared" si="645"/>
        <v>0</v>
      </c>
      <c r="O7318" s="223">
        <f t="shared" si="645"/>
        <v>0</v>
      </c>
      <c r="P7318" s="223">
        <f t="shared" si="645"/>
        <v>0</v>
      </c>
      <c r="Q7318" s="223">
        <f t="shared" si="645"/>
        <v>0</v>
      </c>
      <c r="R7318" s="223">
        <f t="shared" si="645"/>
        <v>0</v>
      </c>
    </row>
    <row r="7319" spans="1:18" hidden="1" outlineLevel="2" x14ac:dyDescent="0.25">
      <c r="A7319" s="222" t="str">
        <f>'Usages industrie'!A16</f>
        <v>Usage industriel n°13</v>
      </c>
      <c r="B7319" s="222" t="s">
        <v>41</v>
      </c>
      <c r="C7319" s="222"/>
      <c r="D7319" s="223">
        <f>IF(B$7297&lt;&gt;"",IF(B$7297='Usages industrie'!$K16,'Usages industrie'!J16,0),0)</f>
        <v>0</v>
      </c>
      <c r="E7319" s="223">
        <f t="shared" si="645"/>
        <v>0</v>
      </c>
      <c r="F7319" s="223">
        <f t="shared" si="645"/>
        <v>0</v>
      </c>
      <c r="G7319" s="223">
        <f t="shared" si="645"/>
        <v>0</v>
      </c>
      <c r="H7319" s="223">
        <f t="shared" si="645"/>
        <v>0</v>
      </c>
      <c r="I7319" s="223">
        <f t="shared" si="645"/>
        <v>0</v>
      </c>
      <c r="J7319" s="223">
        <f t="shared" si="645"/>
        <v>0</v>
      </c>
      <c r="K7319" s="223">
        <f t="shared" si="645"/>
        <v>0</v>
      </c>
      <c r="L7319" s="223">
        <f t="shared" si="645"/>
        <v>0</v>
      </c>
      <c r="M7319" s="223">
        <f t="shared" si="645"/>
        <v>0</v>
      </c>
      <c r="N7319" s="223">
        <f t="shared" si="645"/>
        <v>0</v>
      </c>
      <c r="O7319" s="223">
        <f t="shared" si="645"/>
        <v>0</v>
      </c>
      <c r="P7319" s="223">
        <f t="shared" si="645"/>
        <v>0</v>
      </c>
      <c r="Q7319" s="223">
        <f t="shared" si="645"/>
        <v>0</v>
      </c>
      <c r="R7319" s="223">
        <f t="shared" si="645"/>
        <v>0</v>
      </c>
    </row>
    <row r="7320" spans="1:18" hidden="1" outlineLevel="2" x14ac:dyDescent="0.25">
      <c r="A7320" s="222" t="str">
        <f>'Usages industrie'!A17</f>
        <v>Usage industriel n°14</v>
      </c>
      <c r="B7320" s="222" t="s">
        <v>41</v>
      </c>
      <c r="C7320" s="222"/>
      <c r="D7320" s="223">
        <f>IF(B$7297&lt;&gt;"",IF(B$7297='Usages industrie'!$K17,'Usages industrie'!J17,0),0)</f>
        <v>0</v>
      </c>
      <c r="E7320" s="223">
        <f t="shared" si="645"/>
        <v>0</v>
      </c>
      <c r="F7320" s="223">
        <f t="shared" si="645"/>
        <v>0</v>
      </c>
      <c r="G7320" s="223">
        <f t="shared" si="645"/>
        <v>0</v>
      </c>
      <c r="H7320" s="223">
        <f t="shared" si="645"/>
        <v>0</v>
      </c>
      <c r="I7320" s="223">
        <f t="shared" si="645"/>
        <v>0</v>
      </c>
      <c r="J7320" s="223">
        <f t="shared" si="645"/>
        <v>0</v>
      </c>
      <c r="K7320" s="223">
        <f t="shared" si="645"/>
        <v>0</v>
      </c>
      <c r="L7320" s="223">
        <f t="shared" si="645"/>
        <v>0</v>
      </c>
      <c r="M7320" s="223">
        <f t="shared" si="645"/>
        <v>0</v>
      </c>
      <c r="N7320" s="223">
        <f t="shared" si="645"/>
        <v>0</v>
      </c>
      <c r="O7320" s="223">
        <f t="shared" si="645"/>
        <v>0</v>
      </c>
      <c r="P7320" s="223">
        <f t="shared" si="645"/>
        <v>0</v>
      </c>
      <c r="Q7320" s="223">
        <f t="shared" si="645"/>
        <v>0</v>
      </c>
      <c r="R7320" s="223">
        <f t="shared" si="645"/>
        <v>0</v>
      </c>
    </row>
    <row r="7321" spans="1:18" hidden="1" outlineLevel="2" x14ac:dyDescent="0.25">
      <c r="A7321" s="222" t="str">
        <f>'Usages industrie'!A18</f>
        <v>Usage industriel n°15</v>
      </c>
      <c r="B7321" s="222" t="s">
        <v>41</v>
      </c>
      <c r="C7321" s="222"/>
      <c r="D7321" s="223">
        <f>IF(B$7297&lt;&gt;"",IF(B$7297='Usages industrie'!$K18,'Usages industrie'!J18,0),0)</f>
        <v>0</v>
      </c>
      <c r="E7321" s="223">
        <f t="shared" si="645"/>
        <v>0</v>
      </c>
      <c r="F7321" s="223">
        <f t="shared" si="645"/>
        <v>0</v>
      </c>
      <c r="G7321" s="223">
        <f t="shared" si="645"/>
        <v>0</v>
      </c>
      <c r="H7321" s="223">
        <f t="shared" si="645"/>
        <v>0</v>
      </c>
      <c r="I7321" s="223">
        <f t="shared" si="645"/>
        <v>0</v>
      </c>
      <c r="J7321" s="223">
        <f t="shared" si="645"/>
        <v>0</v>
      </c>
      <c r="K7321" s="223">
        <f t="shared" si="645"/>
        <v>0</v>
      </c>
      <c r="L7321" s="223">
        <f t="shared" si="645"/>
        <v>0</v>
      </c>
      <c r="M7321" s="223">
        <f t="shared" si="645"/>
        <v>0</v>
      </c>
      <c r="N7321" s="223">
        <f t="shared" si="645"/>
        <v>0</v>
      </c>
      <c r="O7321" s="223">
        <f t="shared" si="645"/>
        <v>0</v>
      </c>
      <c r="P7321" s="223">
        <f t="shared" si="645"/>
        <v>0</v>
      </c>
      <c r="Q7321" s="223">
        <f t="shared" si="645"/>
        <v>0</v>
      </c>
      <c r="R7321" s="223">
        <f t="shared" si="645"/>
        <v>0</v>
      </c>
    </row>
    <row r="7322" spans="1:18" hidden="1" outlineLevel="2" x14ac:dyDescent="0.25">
      <c r="A7322" s="222" t="str">
        <f>'Usages industrie'!A19</f>
        <v>Usage industriel n°16</v>
      </c>
      <c r="B7322" s="222" t="s">
        <v>41</v>
      </c>
      <c r="C7322" s="222"/>
      <c r="D7322" s="223">
        <f>IF(B$7297&lt;&gt;"",IF(B$7297='Usages industrie'!$K19,'Usages industrie'!J19,0),0)</f>
        <v>0</v>
      </c>
      <c r="E7322" s="223">
        <f t="shared" si="645"/>
        <v>0</v>
      </c>
      <c r="F7322" s="223">
        <f t="shared" si="645"/>
        <v>0</v>
      </c>
      <c r="G7322" s="223">
        <f t="shared" si="645"/>
        <v>0</v>
      </c>
      <c r="H7322" s="223">
        <f t="shared" si="645"/>
        <v>0</v>
      </c>
      <c r="I7322" s="223">
        <f t="shared" si="645"/>
        <v>0</v>
      </c>
      <c r="J7322" s="223">
        <f t="shared" si="645"/>
        <v>0</v>
      </c>
      <c r="K7322" s="223">
        <f t="shared" si="645"/>
        <v>0</v>
      </c>
      <c r="L7322" s="223">
        <f t="shared" si="645"/>
        <v>0</v>
      </c>
      <c r="M7322" s="223">
        <f t="shared" si="645"/>
        <v>0</v>
      </c>
      <c r="N7322" s="223">
        <f t="shared" si="645"/>
        <v>0</v>
      </c>
      <c r="O7322" s="223">
        <f t="shared" si="645"/>
        <v>0</v>
      </c>
      <c r="P7322" s="223">
        <f t="shared" si="645"/>
        <v>0</v>
      </c>
      <c r="Q7322" s="223">
        <f t="shared" si="645"/>
        <v>0</v>
      </c>
      <c r="R7322" s="223">
        <f t="shared" si="645"/>
        <v>0</v>
      </c>
    </row>
    <row r="7323" spans="1:18" hidden="1" outlineLevel="2" x14ac:dyDescent="0.25">
      <c r="A7323" s="222" t="str">
        <f>'Usages industrie'!A20</f>
        <v>Usage industriel n°17</v>
      </c>
      <c r="B7323" s="222" t="s">
        <v>41</v>
      </c>
      <c r="C7323" s="222"/>
      <c r="D7323" s="223">
        <f>IF(B$7297&lt;&gt;"",IF(B$7297='Usages industrie'!$K20,'Usages industrie'!J20,0),0)</f>
        <v>0</v>
      </c>
      <c r="E7323" s="223">
        <f t="shared" si="645"/>
        <v>0</v>
      </c>
      <c r="F7323" s="223">
        <f t="shared" si="645"/>
        <v>0</v>
      </c>
      <c r="G7323" s="223">
        <f t="shared" si="645"/>
        <v>0</v>
      </c>
      <c r="H7323" s="223">
        <f t="shared" si="645"/>
        <v>0</v>
      </c>
      <c r="I7323" s="223">
        <f t="shared" si="645"/>
        <v>0</v>
      </c>
      <c r="J7323" s="223">
        <f t="shared" si="645"/>
        <v>0</v>
      </c>
      <c r="K7323" s="223">
        <f t="shared" si="645"/>
        <v>0</v>
      </c>
      <c r="L7323" s="223">
        <f t="shared" si="645"/>
        <v>0</v>
      </c>
      <c r="M7323" s="223">
        <f t="shared" si="645"/>
        <v>0</v>
      </c>
      <c r="N7323" s="223">
        <f t="shared" si="645"/>
        <v>0</v>
      </c>
      <c r="O7323" s="223">
        <f t="shared" si="645"/>
        <v>0</v>
      </c>
      <c r="P7323" s="223">
        <f t="shared" si="645"/>
        <v>0</v>
      </c>
      <c r="Q7323" s="223">
        <f t="shared" si="645"/>
        <v>0</v>
      </c>
      <c r="R7323" s="223">
        <f t="shared" si="645"/>
        <v>0</v>
      </c>
    </row>
    <row r="7324" spans="1:18" hidden="1" outlineLevel="2" x14ac:dyDescent="0.25">
      <c r="A7324" s="222" t="str">
        <f>'Usages industrie'!A21</f>
        <v>Usage industriel n°18</v>
      </c>
      <c r="B7324" s="222" t="s">
        <v>41</v>
      </c>
      <c r="C7324" s="222"/>
      <c r="D7324" s="223">
        <f>IF(B$7297&lt;&gt;"",IF(B$7297='Usages industrie'!$K21,'Usages industrie'!J21,0),0)</f>
        <v>0</v>
      </c>
      <c r="E7324" s="223">
        <f t="shared" si="645"/>
        <v>0</v>
      </c>
      <c r="F7324" s="223">
        <f t="shared" si="645"/>
        <v>0</v>
      </c>
      <c r="G7324" s="223">
        <f t="shared" si="645"/>
        <v>0</v>
      </c>
      <c r="H7324" s="223">
        <f t="shared" si="645"/>
        <v>0</v>
      </c>
      <c r="I7324" s="223">
        <f t="shared" si="645"/>
        <v>0</v>
      </c>
      <c r="J7324" s="223">
        <f t="shared" si="645"/>
        <v>0</v>
      </c>
      <c r="K7324" s="223">
        <f t="shared" si="645"/>
        <v>0</v>
      </c>
      <c r="L7324" s="223">
        <f t="shared" si="645"/>
        <v>0</v>
      </c>
      <c r="M7324" s="223">
        <f t="shared" si="645"/>
        <v>0</v>
      </c>
      <c r="N7324" s="223">
        <f t="shared" si="645"/>
        <v>0</v>
      </c>
      <c r="O7324" s="223">
        <f t="shared" si="645"/>
        <v>0</v>
      </c>
      <c r="P7324" s="223">
        <f t="shared" si="645"/>
        <v>0</v>
      </c>
      <c r="Q7324" s="223">
        <f t="shared" si="645"/>
        <v>0</v>
      </c>
      <c r="R7324" s="223">
        <f t="shared" si="645"/>
        <v>0</v>
      </c>
    </row>
    <row r="7325" spans="1:18" hidden="1" outlineLevel="2" x14ac:dyDescent="0.25">
      <c r="A7325" s="222" t="str">
        <f>'Usages industrie'!A22</f>
        <v>Usage industriel n°19</v>
      </c>
      <c r="B7325" s="222" t="s">
        <v>41</v>
      </c>
      <c r="C7325" s="222"/>
      <c r="D7325" s="223">
        <f>IF(B$7297&lt;&gt;"",IF(B$7297='Usages industrie'!$K22,'Usages industrie'!J22,0),0)</f>
        <v>0</v>
      </c>
      <c r="E7325" s="223">
        <f t="shared" si="645"/>
        <v>0</v>
      </c>
      <c r="F7325" s="223">
        <f t="shared" si="645"/>
        <v>0</v>
      </c>
      <c r="G7325" s="223">
        <f t="shared" si="645"/>
        <v>0</v>
      </c>
      <c r="H7325" s="223">
        <f t="shared" si="645"/>
        <v>0</v>
      </c>
      <c r="I7325" s="223">
        <f t="shared" si="645"/>
        <v>0</v>
      </c>
      <c r="J7325" s="223">
        <f t="shared" si="645"/>
        <v>0</v>
      </c>
      <c r="K7325" s="223">
        <f t="shared" si="645"/>
        <v>0</v>
      </c>
      <c r="L7325" s="223">
        <f t="shared" si="645"/>
        <v>0</v>
      </c>
      <c r="M7325" s="223">
        <f t="shared" si="645"/>
        <v>0</v>
      </c>
      <c r="N7325" s="223">
        <f t="shared" si="645"/>
        <v>0</v>
      </c>
      <c r="O7325" s="223">
        <f t="shared" si="645"/>
        <v>0</v>
      </c>
      <c r="P7325" s="223">
        <f t="shared" si="645"/>
        <v>0</v>
      </c>
      <c r="Q7325" s="223">
        <f t="shared" si="645"/>
        <v>0</v>
      </c>
      <c r="R7325" s="223">
        <f t="shared" si="645"/>
        <v>0</v>
      </c>
    </row>
    <row r="7326" spans="1:18" hidden="1" outlineLevel="2" x14ac:dyDescent="0.25">
      <c r="A7326" s="222" t="str">
        <f>'Usages industrie'!A23</f>
        <v>Usage industriel n°20</v>
      </c>
      <c r="B7326" s="222" t="s">
        <v>41</v>
      </c>
      <c r="C7326" s="222"/>
      <c r="D7326" s="223">
        <f>IF(B$7297&lt;&gt;"",IF(B$7297='Usages industrie'!$K23,'Usages industrie'!J23,0),0)</f>
        <v>0</v>
      </c>
      <c r="E7326" s="223">
        <f t="shared" si="645"/>
        <v>0</v>
      </c>
      <c r="F7326" s="223">
        <f t="shared" si="645"/>
        <v>0</v>
      </c>
      <c r="G7326" s="223">
        <f t="shared" si="645"/>
        <v>0</v>
      </c>
      <c r="H7326" s="223">
        <f t="shared" si="645"/>
        <v>0</v>
      </c>
      <c r="I7326" s="223">
        <f t="shared" si="645"/>
        <v>0</v>
      </c>
      <c r="J7326" s="223">
        <f t="shared" si="645"/>
        <v>0</v>
      </c>
      <c r="K7326" s="223">
        <f t="shared" si="645"/>
        <v>0</v>
      </c>
      <c r="L7326" s="223">
        <f t="shared" si="645"/>
        <v>0</v>
      </c>
      <c r="M7326" s="223">
        <f t="shared" si="645"/>
        <v>0</v>
      </c>
      <c r="N7326" s="223">
        <f t="shared" si="645"/>
        <v>0</v>
      </c>
      <c r="O7326" s="223">
        <f t="shared" si="645"/>
        <v>0</v>
      </c>
      <c r="P7326" s="223">
        <f t="shared" si="645"/>
        <v>0</v>
      </c>
      <c r="Q7326" s="223">
        <f t="shared" si="645"/>
        <v>0</v>
      </c>
      <c r="R7326" s="223">
        <f t="shared" si="645"/>
        <v>0</v>
      </c>
    </row>
    <row r="7327" spans="1:18" hidden="1" outlineLevel="2" x14ac:dyDescent="0.25">
      <c r="A7327" s="222" t="str">
        <f>'Usages industrie'!A24</f>
        <v>Usage industriel n°21</v>
      </c>
      <c r="B7327" s="222" t="s">
        <v>41</v>
      </c>
      <c r="C7327" s="222"/>
      <c r="D7327" s="223">
        <f>IF(B$7297&lt;&gt;"",IF(B$7297='Usages industrie'!$K24,'Usages industrie'!J24,0),0)</f>
        <v>0</v>
      </c>
      <c r="E7327" s="223">
        <f t="shared" ref="E7327:R7336" si="646">$D7327</f>
        <v>0</v>
      </c>
      <c r="F7327" s="223">
        <f t="shared" si="646"/>
        <v>0</v>
      </c>
      <c r="G7327" s="223">
        <f t="shared" si="646"/>
        <v>0</v>
      </c>
      <c r="H7327" s="223">
        <f t="shared" si="646"/>
        <v>0</v>
      </c>
      <c r="I7327" s="223">
        <f t="shared" si="646"/>
        <v>0</v>
      </c>
      <c r="J7327" s="223">
        <f t="shared" si="646"/>
        <v>0</v>
      </c>
      <c r="K7327" s="223">
        <f t="shared" si="646"/>
        <v>0</v>
      </c>
      <c r="L7327" s="223">
        <f t="shared" si="646"/>
        <v>0</v>
      </c>
      <c r="M7327" s="223">
        <f t="shared" si="646"/>
        <v>0</v>
      </c>
      <c r="N7327" s="223">
        <f t="shared" si="646"/>
        <v>0</v>
      </c>
      <c r="O7327" s="223">
        <f t="shared" si="646"/>
        <v>0</v>
      </c>
      <c r="P7327" s="223">
        <f t="shared" si="646"/>
        <v>0</v>
      </c>
      <c r="Q7327" s="223">
        <f t="shared" si="646"/>
        <v>0</v>
      </c>
      <c r="R7327" s="223">
        <f t="shared" si="646"/>
        <v>0</v>
      </c>
    </row>
    <row r="7328" spans="1:18" hidden="1" outlineLevel="2" x14ac:dyDescent="0.25">
      <c r="A7328" s="222" t="str">
        <f>'Usages industrie'!A25</f>
        <v>Usage industriel n°22</v>
      </c>
      <c r="B7328" s="222" t="s">
        <v>41</v>
      </c>
      <c r="C7328" s="222"/>
      <c r="D7328" s="223">
        <f>IF(B$7297&lt;&gt;"",IF(B$7297='Usages industrie'!$K25,'Usages industrie'!J25,0),0)</f>
        <v>0</v>
      </c>
      <c r="E7328" s="223">
        <f t="shared" si="646"/>
        <v>0</v>
      </c>
      <c r="F7328" s="223">
        <f t="shared" si="646"/>
        <v>0</v>
      </c>
      <c r="G7328" s="223">
        <f t="shared" si="646"/>
        <v>0</v>
      </c>
      <c r="H7328" s="223">
        <f t="shared" si="646"/>
        <v>0</v>
      </c>
      <c r="I7328" s="223">
        <f t="shared" si="646"/>
        <v>0</v>
      </c>
      <c r="J7328" s="223">
        <f t="shared" si="646"/>
        <v>0</v>
      </c>
      <c r="K7328" s="223">
        <f t="shared" si="646"/>
        <v>0</v>
      </c>
      <c r="L7328" s="223">
        <f t="shared" si="646"/>
        <v>0</v>
      </c>
      <c r="M7328" s="223">
        <f t="shared" si="646"/>
        <v>0</v>
      </c>
      <c r="N7328" s="223">
        <f t="shared" si="646"/>
        <v>0</v>
      </c>
      <c r="O7328" s="223">
        <f t="shared" si="646"/>
        <v>0</v>
      </c>
      <c r="P7328" s="223">
        <f t="shared" si="646"/>
        <v>0</v>
      </c>
      <c r="Q7328" s="223">
        <f t="shared" si="646"/>
        <v>0</v>
      </c>
      <c r="R7328" s="223">
        <f t="shared" si="646"/>
        <v>0</v>
      </c>
    </row>
    <row r="7329" spans="1:18" hidden="1" outlineLevel="2" x14ac:dyDescent="0.25">
      <c r="A7329" s="222" t="str">
        <f>'Usages industrie'!A26</f>
        <v>Usage industriel n°23</v>
      </c>
      <c r="B7329" s="222" t="s">
        <v>41</v>
      </c>
      <c r="C7329" s="222"/>
      <c r="D7329" s="223">
        <f>IF(B$7297&lt;&gt;"",IF(B$7297='Usages industrie'!$K26,'Usages industrie'!J26,0),0)</f>
        <v>0</v>
      </c>
      <c r="E7329" s="223">
        <f t="shared" si="646"/>
        <v>0</v>
      </c>
      <c r="F7329" s="223">
        <f t="shared" si="646"/>
        <v>0</v>
      </c>
      <c r="G7329" s="223">
        <f t="shared" si="646"/>
        <v>0</v>
      </c>
      <c r="H7329" s="223">
        <f t="shared" si="646"/>
        <v>0</v>
      </c>
      <c r="I7329" s="223">
        <f t="shared" si="646"/>
        <v>0</v>
      </c>
      <c r="J7329" s="223">
        <f t="shared" si="646"/>
        <v>0</v>
      </c>
      <c r="K7329" s="223">
        <f t="shared" si="646"/>
        <v>0</v>
      </c>
      <c r="L7329" s="223">
        <f t="shared" si="646"/>
        <v>0</v>
      </c>
      <c r="M7329" s="223">
        <f t="shared" si="646"/>
        <v>0</v>
      </c>
      <c r="N7329" s="223">
        <f t="shared" si="646"/>
        <v>0</v>
      </c>
      <c r="O7329" s="223">
        <f t="shared" si="646"/>
        <v>0</v>
      </c>
      <c r="P7329" s="223">
        <f t="shared" si="646"/>
        <v>0</v>
      </c>
      <c r="Q7329" s="223">
        <f t="shared" si="646"/>
        <v>0</v>
      </c>
      <c r="R7329" s="223">
        <f t="shared" si="646"/>
        <v>0</v>
      </c>
    </row>
    <row r="7330" spans="1:18" hidden="1" outlineLevel="2" x14ac:dyDescent="0.25">
      <c r="A7330" s="222" t="str">
        <f>'Usages industrie'!A27</f>
        <v>Usage industriel n°24</v>
      </c>
      <c r="B7330" s="222" t="s">
        <v>41</v>
      </c>
      <c r="C7330" s="222"/>
      <c r="D7330" s="223">
        <f>IF(B$7297&lt;&gt;"",IF(B$7297='Usages industrie'!$K27,'Usages industrie'!J27,0),0)</f>
        <v>0</v>
      </c>
      <c r="E7330" s="223">
        <f t="shared" si="646"/>
        <v>0</v>
      </c>
      <c r="F7330" s="223">
        <f t="shared" si="646"/>
        <v>0</v>
      </c>
      <c r="G7330" s="223">
        <f t="shared" si="646"/>
        <v>0</v>
      </c>
      <c r="H7330" s="223">
        <f t="shared" si="646"/>
        <v>0</v>
      </c>
      <c r="I7330" s="223">
        <f t="shared" si="646"/>
        <v>0</v>
      </c>
      <c r="J7330" s="223">
        <f t="shared" si="646"/>
        <v>0</v>
      </c>
      <c r="K7330" s="223">
        <f t="shared" si="646"/>
        <v>0</v>
      </c>
      <c r="L7330" s="223">
        <f t="shared" si="646"/>
        <v>0</v>
      </c>
      <c r="M7330" s="223">
        <f t="shared" si="646"/>
        <v>0</v>
      </c>
      <c r="N7330" s="223">
        <f t="shared" si="646"/>
        <v>0</v>
      </c>
      <c r="O7330" s="223">
        <f t="shared" si="646"/>
        <v>0</v>
      </c>
      <c r="P7330" s="223">
        <f t="shared" si="646"/>
        <v>0</v>
      </c>
      <c r="Q7330" s="223">
        <f t="shared" si="646"/>
        <v>0</v>
      </c>
      <c r="R7330" s="223">
        <f t="shared" si="646"/>
        <v>0</v>
      </c>
    </row>
    <row r="7331" spans="1:18" hidden="1" outlineLevel="2" x14ac:dyDescent="0.25">
      <c r="A7331" s="222" t="str">
        <f>'Usages industrie'!A28</f>
        <v>Usage industriel n°25</v>
      </c>
      <c r="B7331" s="222" t="s">
        <v>41</v>
      </c>
      <c r="C7331" s="222"/>
      <c r="D7331" s="223">
        <f>IF(B$7297&lt;&gt;"",IF(B$7297='Usages industrie'!$K28,'Usages industrie'!J28,0),0)</f>
        <v>0</v>
      </c>
      <c r="E7331" s="223">
        <f t="shared" si="646"/>
        <v>0</v>
      </c>
      <c r="F7331" s="223">
        <f t="shared" si="646"/>
        <v>0</v>
      </c>
      <c r="G7331" s="223">
        <f t="shared" si="646"/>
        <v>0</v>
      </c>
      <c r="H7331" s="223">
        <f t="shared" si="646"/>
        <v>0</v>
      </c>
      <c r="I7331" s="223">
        <f t="shared" si="646"/>
        <v>0</v>
      </c>
      <c r="J7331" s="223">
        <f t="shared" si="646"/>
        <v>0</v>
      </c>
      <c r="K7331" s="223">
        <f t="shared" si="646"/>
        <v>0</v>
      </c>
      <c r="L7331" s="223">
        <f t="shared" si="646"/>
        <v>0</v>
      </c>
      <c r="M7331" s="223">
        <f t="shared" si="646"/>
        <v>0</v>
      </c>
      <c r="N7331" s="223">
        <f t="shared" si="646"/>
        <v>0</v>
      </c>
      <c r="O7331" s="223">
        <f t="shared" si="646"/>
        <v>0</v>
      </c>
      <c r="P7331" s="223">
        <f t="shared" si="646"/>
        <v>0</v>
      </c>
      <c r="Q7331" s="223">
        <f t="shared" si="646"/>
        <v>0</v>
      </c>
      <c r="R7331" s="223">
        <f t="shared" si="646"/>
        <v>0</v>
      </c>
    </row>
    <row r="7332" spans="1:18" hidden="1" outlineLevel="2" x14ac:dyDescent="0.25">
      <c r="A7332" s="222" t="str">
        <f>'Usages industrie'!A29</f>
        <v>Usage industriel n°26</v>
      </c>
      <c r="B7332" s="222" t="s">
        <v>41</v>
      </c>
      <c r="C7332" s="222"/>
      <c r="D7332" s="223">
        <f>IF(B$7297&lt;&gt;"",IF(B$7297='Usages industrie'!$K29,'Usages industrie'!J29,0),0)</f>
        <v>0</v>
      </c>
      <c r="E7332" s="223">
        <f t="shared" si="646"/>
        <v>0</v>
      </c>
      <c r="F7332" s="223">
        <f t="shared" si="646"/>
        <v>0</v>
      </c>
      <c r="G7332" s="223">
        <f t="shared" si="646"/>
        <v>0</v>
      </c>
      <c r="H7332" s="223">
        <f t="shared" si="646"/>
        <v>0</v>
      </c>
      <c r="I7332" s="223">
        <f t="shared" si="646"/>
        <v>0</v>
      </c>
      <c r="J7332" s="223">
        <f t="shared" si="646"/>
        <v>0</v>
      </c>
      <c r="K7332" s="223">
        <f t="shared" si="646"/>
        <v>0</v>
      </c>
      <c r="L7332" s="223">
        <f t="shared" si="646"/>
        <v>0</v>
      </c>
      <c r="M7332" s="223">
        <f t="shared" si="646"/>
        <v>0</v>
      </c>
      <c r="N7332" s="223">
        <f t="shared" si="646"/>
        <v>0</v>
      </c>
      <c r="O7332" s="223">
        <f t="shared" si="646"/>
        <v>0</v>
      </c>
      <c r="P7332" s="223">
        <f t="shared" si="646"/>
        <v>0</v>
      </c>
      <c r="Q7332" s="223">
        <f t="shared" si="646"/>
        <v>0</v>
      </c>
      <c r="R7332" s="223">
        <f t="shared" si="646"/>
        <v>0</v>
      </c>
    </row>
    <row r="7333" spans="1:18" hidden="1" outlineLevel="2" x14ac:dyDescent="0.25">
      <c r="A7333" s="222" t="str">
        <f>'Usages industrie'!A30</f>
        <v>Usage industriel n°27</v>
      </c>
      <c r="B7333" s="222" t="s">
        <v>41</v>
      </c>
      <c r="C7333" s="222"/>
      <c r="D7333" s="223">
        <f>IF(B$7297&lt;&gt;"",IF(B$7297='Usages industrie'!$K30,'Usages industrie'!J30,0),0)</f>
        <v>0</v>
      </c>
      <c r="E7333" s="223">
        <f t="shared" si="646"/>
        <v>0</v>
      </c>
      <c r="F7333" s="223">
        <f t="shared" si="646"/>
        <v>0</v>
      </c>
      <c r="G7333" s="223">
        <f t="shared" si="646"/>
        <v>0</v>
      </c>
      <c r="H7333" s="223">
        <f t="shared" si="646"/>
        <v>0</v>
      </c>
      <c r="I7333" s="223">
        <f t="shared" si="646"/>
        <v>0</v>
      </c>
      <c r="J7333" s="223">
        <f t="shared" si="646"/>
        <v>0</v>
      </c>
      <c r="K7333" s="223">
        <f t="shared" si="646"/>
        <v>0</v>
      </c>
      <c r="L7333" s="223">
        <f t="shared" si="646"/>
        <v>0</v>
      </c>
      <c r="M7333" s="223">
        <f t="shared" si="646"/>
        <v>0</v>
      </c>
      <c r="N7333" s="223">
        <f t="shared" si="646"/>
        <v>0</v>
      </c>
      <c r="O7333" s="223">
        <f t="shared" si="646"/>
        <v>0</v>
      </c>
      <c r="P7333" s="223">
        <f t="shared" si="646"/>
        <v>0</v>
      </c>
      <c r="Q7333" s="223">
        <f t="shared" si="646"/>
        <v>0</v>
      </c>
      <c r="R7333" s="223">
        <f t="shared" si="646"/>
        <v>0</v>
      </c>
    </row>
    <row r="7334" spans="1:18" hidden="1" outlineLevel="2" x14ac:dyDescent="0.25">
      <c r="A7334" s="222" t="str">
        <f>'Usages industrie'!A31</f>
        <v>Usage industriel n°28</v>
      </c>
      <c r="B7334" s="222" t="s">
        <v>41</v>
      </c>
      <c r="C7334" s="222"/>
      <c r="D7334" s="223">
        <f>IF(B$7297&lt;&gt;"",IF(B$7297='Usages industrie'!$K31,'Usages industrie'!J31,0),0)</f>
        <v>0</v>
      </c>
      <c r="E7334" s="223">
        <f t="shared" si="646"/>
        <v>0</v>
      </c>
      <c r="F7334" s="223">
        <f t="shared" si="646"/>
        <v>0</v>
      </c>
      <c r="G7334" s="223">
        <f t="shared" si="646"/>
        <v>0</v>
      </c>
      <c r="H7334" s="223">
        <f t="shared" si="646"/>
        <v>0</v>
      </c>
      <c r="I7334" s="223">
        <f t="shared" si="646"/>
        <v>0</v>
      </c>
      <c r="J7334" s="223">
        <f t="shared" si="646"/>
        <v>0</v>
      </c>
      <c r="K7334" s="223">
        <f t="shared" si="646"/>
        <v>0</v>
      </c>
      <c r="L7334" s="223">
        <f t="shared" si="646"/>
        <v>0</v>
      </c>
      <c r="M7334" s="223">
        <f t="shared" si="646"/>
        <v>0</v>
      </c>
      <c r="N7334" s="223">
        <f t="shared" si="646"/>
        <v>0</v>
      </c>
      <c r="O7334" s="223">
        <f t="shared" si="646"/>
        <v>0</v>
      </c>
      <c r="P7334" s="223">
        <f t="shared" si="646"/>
        <v>0</v>
      </c>
      <c r="Q7334" s="223">
        <f t="shared" si="646"/>
        <v>0</v>
      </c>
      <c r="R7334" s="223">
        <f t="shared" si="646"/>
        <v>0</v>
      </c>
    </row>
    <row r="7335" spans="1:18" hidden="1" outlineLevel="2" x14ac:dyDescent="0.25">
      <c r="A7335" s="222" t="str">
        <f>'Usages industrie'!A32</f>
        <v>Usage industriel n°29</v>
      </c>
      <c r="B7335" s="222" t="s">
        <v>41</v>
      </c>
      <c r="C7335" s="222"/>
      <c r="D7335" s="223">
        <f>IF(B$7297&lt;&gt;"",IF(B$7297='Usages industrie'!$K32,'Usages industrie'!J32,0),0)</f>
        <v>0</v>
      </c>
      <c r="E7335" s="223">
        <f t="shared" si="646"/>
        <v>0</v>
      </c>
      <c r="F7335" s="223">
        <f t="shared" si="646"/>
        <v>0</v>
      </c>
      <c r="G7335" s="223">
        <f t="shared" si="646"/>
        <v>0</v>
      </c>
      <c r="H7335" s="223">
        <f t="shared" si="646"/>
        <v>0</v>
      </c>
      <c r="I7335" s="223">
        <f t="shared" si="646"/>
        <v>0</v>
      </c>
      <c r="J7335" s="223">
        <f t="shared" si="646"/>
        <v>0</v>
      </c>
      <c r="K7335" s="223">
        <f t="shared" si="646"/>
        <v>0</v>
      </c>
      <c r="L7335" s="223">
        <f t="shared" si="646"/>
        <v>0</v>
      </c>
      <c r="M7335" s="223">
        <f t="shared" si="646"/>
        <v>0</v>
      </c>
      <c r="N7335" s="223">
        <f t="shared" si="646"/>
        <v>0</v>
      </c>
      <c r="O7335" s="223">
        <f t="shared" si="646"/>
        <v>0</v>
      </c>
      <c r="P7335" s="223">
        <f t="shared" si="646"/>
        <v>0</v>
      </c>
      <c r="Q7335" s="223">
        <f t="shared" si="646"/>
        <v>0</v>
      </c>
      <c r="R7335" s="223">
        <f t="shared" si="646"/>
        <v>0</v>
      </c>
    </row>
    <row r="7336" spans="1:18" hidden="1" outlineLevel="2" x14ac:dyDescent="0.25">
      <c r="A7336" s="222" t="str">
        <f>'Usages industrie'!A33</f>
        <v>Usage industriel n°30</v>
      </c>
      <c r="B7336" s="222" t="s">
        <v>41</v>
      </c>
      <c r="C7336" s="222"/>
      <c r="D7336" s="223">
        <f>IF(B$7297&lt;&gt;"",IF(B$7297='Usages industrie'!$K33,'Usages industrie'!J33,0),0)</f>
        <v>0</v>
      </c>
      <c r="E7336" s="223">
        <f t="shared" si="646"/>
        <v>0</v>
      </c>
      <c r="F7336" s="223">
        <f t="shared" si="646"/>
        <v>0</v>
      </c>
      <c r="G7336" s="223">
        <f t="shared" si="646"/>
        <v>0</v>
      </c>
      <c r="H7336" s="223">
        <f t="shared" si="646"/>
        <v>0</v>
      </c>
      <c r="I7336" s="223">
        <f t="shared" si="646"/>
        <v>0</v>
      </c>
      <c r="J7336" s="223">
        <f t="shared" si="646"/>
        <v>0</v>
      </c>
      <c r="K7336" s="223">
        <f t="shared" si="646"/>
        <v>0</v>
      </c>
      <c r="L7336" s="223">
        <f t="shared" si="646"/>
        <v>0</v>
      </c>
      <c r="M7336" s="223">
        <f t="shared" si="646"/>
        <v>0</v>
      </c>
      <c r="N7336" s="223">
        <f t="shared" si="646"/>
        <v>0</v>
      </c>
      <c r="O7336" s="223">
        <f t="shared" si="646"/>
        <v>0</v>
      </c>
      <c r="P7336" s="223">
        <f t="shared" si="646"/>
        <v>0</v>
      </c>
      <c r="Q7336" s="223">
        <f t="shared" si="646"/>
        <v>0</v>
      </c>
      <c r="R7336" s="223">
        <f t="shared" si="646"/>
        <v>0</v>
      </c>
    </row>
    <row r="7337" spans="1:18" hidden="1" outlineLevel="2" x14ac:dyDescent="0.25">
      <c r="A7337" s="222" t="str">
        <f>'Usages industrie'!A34</f>
        <v>Usage industriel n°31</v>
      </c>
      <c r="B7337" s="222" t="s">
        <v>41</v>
      </c>
      <c r="C7337" s="222"/>
      <c r="D7337" s="223">
        <f>IF(B$7297&lt;&gt;"",IF(B$7297='Usages industrie'!$K34,'Usages industrie'!J34,0),0)</f>
        <v>0</v>
      </c>
      <c r="E7337" s="223">
        <f t="shared" ref="E7337:R7346" si="647">$D7337</f>
        <v>0</v>
      </c>
      <c r="F7337" s="223">
        <f t="shared" si="647"/>
        <v>0</v>
      </c>
      <c r="G7337" s="223">
        <f t="shared" si="647"/>
        <v>0</v>
      </c>
      <c r="H7337" s="223">
        <f t="shared" si="647"/>
        <v>0</v>
      </c>
      <c r="I7337" s="223">
        <f t="shared" si="647"/>
        <v>0</v>
      </c>
      <c r="J7337" s="223">
        <f t="shared" si="647"/>
        <v>0</v>
      </c>
      <c r="K7337" s="223">
        <f t="shared" si="647"/>
        <v>0</v>
      </c>
      <c r="L7337" s="223">
        <f t="shared" si="647"/>
        <v>0</v>
      </c>
      <c r="M7337" s="223">
        <f t="shared" si="647"/>
        <v>0</v>
      </c>
      <c r="N7337" s="223">
        <f t="shared" si="647"/>
        <v>0</v>
      </c>
      <c r="O7337" s="223">
        <f t="shared" si="647"/>
        <v>0</v>
      </c>
      <c r="P7337" s="223">
        <f t="shared" si="647"/>
        <v>0</v>
      </c>
      <c r="Q7337" s="223">
        <f t="shared" si="647"/>
        <v>0</v>
      </c>
      <c r="R7337" s="223">
        <f t="shared" si="647"/>
        <v>0</v>
      </c>
    </row>
    <row r="7338" spans="1:18" hidden="1" outlineLevel="2" x14ac:dyDescent="0.25">
      <c r="A7338" s="222" t="str">
        <f>'Usages industrie'!A35</f>
        <v>Usage industriel n°32</v>
      </c>
      <c r="B7338" s="222" t="s">
        <v>41</v>
      </c>
      <c r="C7338" s="222"/>
      <c r="D7338" s="223">
        <f>IF(B$7297&lt;&gt;"",IF(B$7297='Usages industrie'!$K35,'Usages industrie'!J35,0),0)</f>
        <v>0</v>
      </c>
      <c r="E7338" s="223">
        <f t="shared" si="647"/>
        <v>0</v>
      </c>
      <c r="F7338" s="223">
        <f t="shared" si="647"/>
        <v>0</v>
      </c>
      <c r="G7338" s="223">
        <f t="shared" si="647"/>
        <v>0</v>
      </c>
      <c r="H7338" s="223">
        <f t="shared" si="647"/>
        <v>0</v>
      </c>
      <c r="I7338" s="223">
        <f t="shared" si="647"/>
        <v>0</v>
      </c>
      <c r="J7338" s="223">
        <f t="shared" si="647"/>
        <v>0</v>
      </c>
      <c r="K7338" s="223">
        <f t="shared" si="647"/>
        <v>0</v>
      </c>
      <c r="L7338" s="223">
        <f t="shared" si="647"/>
        <v>0</v>
      </c>
      <c r="M7338" s="223">
        <f t="shared" si="647"/>
        <v>0</v>
      </c>
      <c r="N7338" s="223">
        <f t="shared" si="647"/>
        <v>0</v>
      </c>
      <c r="O7338" s="223">
        <f t="shared" si="647"/>
        <v>0</v>
      </c>
      <c r="P7338" s="223">
        <f t="shared" si="647"/>
        <v>0</v>
      </c>
      <c r="Q7338" s="223">
        <f t="shared" si="647"/>
        <v>0</v>
      </c>
      <c r="R7338" s="223">
        <f t="shared" si="647"/>
        <v>0</v>
      </c>
    </row>
    <row r="7339" spans="1:18" hidden="1" outlineLevel="2" x14ac:dyDescent="0.25">
      <c r="A7339" s="222" t="str">
        <f>'Usages industrie'!A36</f>
        <v>Usage industriel n°33</v>
      </c>
      <c r="B7339" s="222" t="s">
        <v>41</v>
      </c>
      <c r="C7339" s="222"/>
      <c r="D7339" s="223">
        <f>IF(B$7297&lt;&gt;"",IF(B$7297='Usages industrie'!$K36,'Usages industrie'!J36,0),0)</f>
        <v>0</v>
      </c>
      <c r="E7339" s="223">
        <f t="shared" si="647"/>
        <v>0</v>
      </c>
      <c r="F7339" s="223">
        <f t="shared" si="647"/>
        <v>0</v>
      </c>
      <c r="G7339" s="223">
        <f t="shared" si="647"/>
        <v>0</v>
      </c>
      <c r="H7339" s="223">
        <f t="shared" si="647"/>
        <v>0</v>
      </c>
      <c r="I7339" s="223">
        <f t="shared" si="647"/>
        <v>0</v>
      </c>
      <c r="J7339" s="223">
        <f t="shared" si="647"/>
        <v>0</v>
      </c>
      <c r="K7339" s="223">
        <f t="shared" si="647"/>
        <v>0</v>
      </c>
      <c r="L7339" s="223">
        <f t="shared" si="647"/>
        <v>0</v>
      </c>
      <c r="M7339" s="223">
        <f t="shared" si="647"/>
        <v>0</v>
      </c>
      <c r="N7339" s="223">
        <f t="shared" si="647"/>
        <v>0</v>
      </c>
      <c r="O7339" s="223">
        <f t="shared" si="647"/>
        <v>0</v>
      </c>
      <c r="P7339" s="223">
        <f t="shared" si="647"/>
        <v>0</v>
      </c>
      <c r="Q7339" s="223">
        <f t="shared" si="647"/>
        <v>0</v>
      </c>
      <c r="R7339" s="223">
        <f t="shared" si="647"/>
        <v>0</v>
      </c>
    </row>
    <row r="7340" spans="1:18" hidden="1" outlineLevel="2" x14ac:dyDescent="0.25">
      <c r="A7340" s="222" t="str">
        <f>'Usages industrie'!A37</f>
        <v>Usage industriel n°34</v>
      </c>
      <c r="B7340" s="222" t="s">
        <v>41</v>
      </c>
      <c r="C7340" s="222"/>
      <c r="D7340" s="223">
        <f>IF(B$7297&lt;&gt;"",IF(B$7297='Usages industrie'!$K37,'Usages industrie'!J37,0),0)</f>
        <v>0</v>
      </c>
      <c r="E7340" s="223">
        <f t="shared" si="647"/>
        <v>0</v>
      </c>
      <c r="F7340" s="223">
        <f t="shared" si="647"/>
        <v>0</v>
      </c>
      <c r="G7340" s="223">
        <f t="shared" si="647"/>
        <v>0</v>
      </c>
      <c r="H7340" s="223">
        <f t="shared" si="647"/>
        <v>0</v>
      </c>
      <c r="I7340" s="223">
        <f t="shared" si="647"/>
        <v>0</v>
      </c>
      <c r="J7340" s="223">
        <f t="shared" si="647"/>
        <v>0</v>
      </c>
      <c r="K7340" s="223">
        <f t="shared" si="647"/>
        <v>0</v>
      </c>
      <c r="L7340" s="223">
        <f t="shared" si="647"/>
        <v>0</v>
      </c>
      <c r="M7340" s="223">
        <f t="shared" si="647"/>
        <v>0</v>
      </c>
      <c r="N7340" s="223">
        <f t="shared" si="647"/>
        <v>0</v>
      </c>
      <c r="O7340" s="223">
        <f t="shared" si="647"/>
        <v>0</v>
      </c>
      <c r="P7340" s="223">
        <f t="shared" si="647"/>
        <v>0</v>
      </c>
      <c r="Q7340" s="223">
        <f t="shared" si="647"/>
        <v>0</v>
      </c>
      <c r="R7340" s="223">
        <f t="shared" si="647"/>
        <v>0</v>
      </c>
    </row>
    <row r="7341" spans="1:18" hidden="1" outlineLevel="2" x14ac:dyDescent="0.25">
      <c r="A7341" s="222" t="str">
        <f>'Usages industrie'!A38</f>
        <v>Usage industriel n°35</v>
      </c>
      <c r="B7341" s="222" t="s">
        <v>41</v>
      </c>
      <c r="C7341" s="222"/>
      <c r="D7341" s="223">
        <f>IF(B$7297&lt;&gt;"",IF(B$7297='Usages industrie'!$K38,'Usages industrie'!J38,0),0)</f>
        <v>0</v>
      </c>
      <c r="E7341" s="223">
        <f t="shared" si="647"/>
        <v>0</v>
      </c>
      <c r="F7341" s="223">
        <f t="shared" si="647"/>
        <v>0</v>
      </c>
      <c r="G7341" s="223">
        <f t="shared" si="647"/>
        <v>0</v>
      </c>
      <c r="H7341" s="223">
        <f t="shared" si="647"/>
        <v>0</v>
      </c>
      <c r="I7341" s="223">
        <f t="shared" si="647"/>
        <v>0</v>
      </c>
      <c r="J7341" s="223">
        <f t="shared" si="647"/>
        <v>0</v>
      </c>
      <c r="K7341" s="223">
        <f t="shared" si="647"/>
        <v>0</v>
      </c>
      <c r="L7341" s="223">
        <f t="shared" si="647"/>
        <v>0</v>
      </c>
      <c r="M7341" s="223">
        <f t="shared" si="647"/>
        <v>0</v>
      </c>
      <c r="N7341" s="223">
        <f t="shared" si="647"/>
        <v>0</v>
      </c>
      <c r="O7341" s="223">
        <f t="shared" si="647"/>
        <v>0</v>
      </c>
      <c r="P7341" s="223">
        <f t="shared" si="647"/>
        <v>0</v>
      </c>
      <c r="Q7341" s="223">
        <f t="shared" si="647"/>
        <v>0</v>
      </c>
      <c r="R7341" s="223">
        <f t="shared" si="647"/>
        <v>0</v>
      </c>
    </row>
    <row r="7342" spans="1:18" hidden="1" outlineLevel="2" x14ac:dyDescent="0.25">
      <c r="A7342" s="222" t="str">
        <f>'Usages industrie'!A39</f>
        <v>Usage industriel n°36</v>
      </c>
      <c r="B7342" s="222" t="s">
        <v>41</v>
      </c>
      <c r="C7342" s="222"/>
      <c r="D7342" s="223">
        <f>IF(B$7297&lt;&gt;"",IF(B$7297='Usages industrie'!$K39,'Usages industrie'!J39,0),0)</f>
        <v>0</v>
      </c>
      <c r="E7342" s="223">
        <f t="shared" si="647"/>
        <v>0</v>
      </c>
      <c r="F7342" s="223">
        <f t="shared" si="647"/>
        <v>0</v>
      </c>
      <c r="G7342" s="223">
        <f t="shared" si="647"/>
        <v>0</v>
      </c>
      <c r="H7342" s="223">
        <f t="shared" si="647"/>
        <v>0</v>
      </c>
      <c r="I7342" s="223">
        <f t="shared" si="647"/>
        <v>0</v>
      </c>
      <c r="J7342" s="223">
        <f t="shared" si="647"/>
        <v>0</v>
      </c>
      <c r="K7342" s="223">
        <f t="shared" si="647"/>
        <v>0</v>
      </c>
      <c r="L7342" s="223">
        <f t="shared" si="647"/>
        <v>0</v>
      </c>
      <c r="M7342" s="223">
        <f t="shared" si="647"/>
        <v>0</v>
      </c>
      <c r="N7342" s="223">
        <f t="shared" si="647"/>
        <v>0</v>
      </c>
      <c r="O7342" s="223">
        <f t="shared" si="647"/>
        <v>0</v>
      </c>
      <c r="P7342" s="223">
        <f t="shared" si="647"/>
        <v>0</v>
      </c>
      <c r="Q7342" s="223">
        <f t="shared" si="647"/>
        <v>0</v>
      </c>
      <c r="R7342" s="223">
        <f t="shared" si="647"/>
        <v>0</v>
      </c>
    </row>
    <row r="7343" spans="1:18" hidden="1" outlineLevel="2" x14ac:dyDescent="0.25">
      <c r="A7343" s="222" t="str">
        <f>'Usages industrie'!A40</f>
        <v>Usage industriel n°37</v>
      </c>
      <c r="B7343" s="222" t="s">
        <v>41</v>
      </c>
      <c r="C7343" s="222"/>
      <c r="D7343" s="223">
        <f>IF(B$7297&lt;&gt;"",IF(B$7297='Usages industrie'!$K40,'Usages industrie'!J40,0),0)</f>
        <v>0</v>
      </c>
      <c r="E7343" s="223">
        <f t="shared" si="647"/>
        <v>0</v>
      </c>
      <c r="F7343" s="223">
        <f t="shared" si="647"/>
        <v>0</v>
      </c>
      <c r="G7343" s="223">
        <f t="shared" si="647"/>
        <v>0</v>
      </c>
      <c r="H7343" s="223">
        <f t="shared" si="647"/>
        <v>0</v>
      </c>
      <c r="I7343" s="223">
        <f t="shared" si="647"/>
        <v>0</v>
      </c>
      <c r="J7343" s="223">
        <f t="shared" si="647"/>
        <v>0</v>
      </c>
      <c r="K7343" s="223">
        <f t="shared" si="647"/>
        <v>0</v>
      </c>
      <c r="L7343" s="223">
        <f t="shared" si="647"/>
        <v>0</v>
      </c>
      <c r="M7343" s="223">
        <f t="shared" si="647"/>
        <v>0</v>
      </c>
      <c r="N7343" s="223">
        <f t="shared" si="647"/>
        <v>0</v>
      </c>
      <c r="O7343" s="223">
        <f t="shared" si="647"/>
        <v>0</v>
      </c>
      <c r="P7343" s="223">
        <f t="shared" si="647"/>
        <v>0</v>
      </c>
      <c r="Q7343" s="223">
        <f t="shared" si="647"/>
        <v>0</v>
      </c>
      <c r="R7343" s="223">
        <f t="shared" si="647"/>
        <v>0</v>
      </c>
    </row>
    <row r="7344" spans="1:18" hidden="1" outlineLevel="2" x14ac:dyDescent="0.25">
      <c r="A7344" s="222" t="str">
        <f>'Usages industrie'!A41</f>
        <v>Usage industriel n°38</v>
      </c>
      <c r="B7344" s="222" t="s">
        <v>41</v>
      </c>
      <c r="C7344" s="222"/>
      <c r="D7344" s="223">
        <f>IF(B$7297&lt;&gt;"",IF(B$7297='Usages industrie'!$K41,'Usages industrie'!J41,0),0)</f>
        <v>0</v>
      </c>
      <c r="E7344" s="223">
        <f t="shared" si="647"/>
        <v>0</v>
      </c>
      <c r="F7344" s="223">
        <f t="shared" si="647"/>
        <v>0</v>
      </c>
      <c r="G7344" s="223">
        <f t="shared" si="647"/>
        <v>0</v>
      </c>
      <c r="H7344" s="223">
        <f t="shared" si="647"/>
        <v>0</v>
      </c>
      <c r="I7344" s="223">
        <f t="shared" si="647"/>
        <v>0</v>
      </c>
      <c r="J7344" s="223">
        <f t="shared" si="647"/>
        <v>0</v>
      </c>
      <c r="K7344" s="223">
        <f t="shared" si="647"/>
        <v>0</v>
      </c>
      <c r="L7344" s="223">
        <f t="shared" si="647"/>
        <v>0</v>
      </c>
      <c r="M7344" s="223">
        <f t="shared" si="647"/>
        <v>0</v>
      </c>
      <c r="N7344" s="223">
        <f t="shared" si="647"/>
        <v>0</v>
      </c>
      <c r="O7344" s="223">
        <f t="shared" si="647"/>
        <v>0</v>
      </c>
      <c r="P7344" s="223">
        <f t="shared" si="647"/>
        <v>0</v>
      </c>
      <c r="Q7344" s="223">
        <f t="shared" si="647"/>
        <v>0</v>
      </c>
      <c r="R7344" s="223">
        <f t="shared" si="647"/>
        <v>0</v>
      </c>
    </row>
    <row r="7345" spans="1:18" hidden="1" outlineLevel="2" x14ac:dyDescent="0.25">
      <c r="A7345" s="222" t="str">
        <f>'Usages industrie'!A42</f>
        <v>Usage industriel n°39</v>
      </c>
      <c r="B7345" s="222" t="s">
        <v>41</v>
      </c>
      <c r="C7345" s="222"/>
      <c r="D7345" s="223">
        <f>IF(B$7297&lt;&gt;"",IF(B$7297='Usages industrie'!$K42,'Usages industrie'!J42,0),0)</f>
        <v>0</v>
      </c>
      <c r="E7345" s="223">
        <f t="shared" si="647"/>
        <v>0</v>
      </c>
      <c r="F7345" s="223">
        <f t="shared" si="647"/>
        <v>0</v>
      </c>
      <c r="G7345" s="223">
        <f t="shared" si="647"/>
        <v>0</v>
      </c>
      <c r="H7345" s="223">
        <f t="shared" si="647"/>
        <v>0</v>
      </c>
      <c r="I7345" s="223">
        <f t="shared" si="647"/>
        <v>0</v>
      </c>
      <c r="J7345" s="223">
        <f t="shared" si="647"/>
        <v>0</v>
      </c>
      <c r="K7345" s="223">
        <f t="shared" si="647"/>
        <v>0</v>
      </c>
      <c r="L7345" s="223">
        <f t="shared" si="647"/>
        <v>0</v>
      </c>
      <c r="M7345" s="223">
        <f t="shared" si="647"/>
        <v>0</v>
      </c>
      <c r="N7345" s="223">
        <f t="shared" si="647"/>
        <v>0</v>
      </c>
      <c r="O7345" s="223">
        <f t="shared" si="647"/>
        <v>0</v>
      </c>
      <c r="P7345" s="223">
        <f t="shared" si="647"/>
        <v>0</v>
      </c>
      <c r="Q7345" s="223">
        <f t="shared" si="647"/>
        <v>0</v>
      </c>
      <c r="R7345" s="223">
        <f t="shared" si="647"/>
        <v>0</v>
      </c>
    </row>
    <row r="7346" spans="1:18" hidden="1" outlineLevel="2" x14ac:dyDescent="0.25">
      <c r="A7346" s="222" t="str">
        <f>'Usages industrie'!A43</f>
        <v>Usage industriel n°40</v>
      </c>
      <c r="B7346" s="222" t="s">
        <v>41</v>
      </c>
      <c r="C7346" s="222"/>
      <c r="D7346" s="223">
        <f>IF(B$7297&lt;&gt;"",IF(B$7297='Usages industrie'!$K43,'Usages industrie'!J43,0),0)</f>
        <v>0</v>
      </c>
      <c r="E7346" s="223">
        <f t="shared" si="647"/>
        <v>0</v>
      </c>
      <c r="F7346" s="223">
        <f t="shared" si="647"/>
        <v>0</v>
      </c>
      <c r="G7346" s="223">
        <f t="shared" si="647"/>
        <v>0</v>
      </c>
      <c r="H7346" s="223">
        <f t="shared" si="647"/>
        <v>0</v>
      </c>
      <c r="I7346" s="223">
        <f t="shared" si="647"/>
        <v>0</v>
      </c>
      <c r="J7346" s="223">
        <f t="shared" si="647"/>
        <v>0</v>
      </c>
      <c r="K7346" s="223">
        <f t="shared" si="647"/>
        <v>0</v>
      </c>
      <c r="L7346" s="223">
        <f t="shared" si="647"/>
        <v>0</v>
      </c>
      <c r="M7346" s="223">
        <f t="shared" si="647"/>
        <v>0</v>
      </c>
      <c r="N7346" s="223">
        <f t="shared" si="647"/>
        <v>0</v>
      </c>
      <c r="O7346" s="223">
        <f t="shared" si="647"/>
        <v>0</v>
      </c>
      <c r="P7346" s="223">
        <f t="shared" si="647"/>
        <v>0</v>
      </c>
      <c r="Q7346" s="223">
        <f t="shared" si="647"/>
        <v>0</v>
      </c>
      <c r="R7346" s="223">
        <f t="shared" si="647"/>
        <v>0</v>
      </c>
    </row>
    <row r="7347" spans="1:18" hidden="1" outlineLevel="2" x14ac:dyDescent="0.25">
      <c r="A7347" s="222" t="str">
        <f>'Usages industrie'!A44</f>
        <v>Usage industriel n°41</v>
      </c>
      <c r="B7347" s="222" t="s">
        <v>41</v>
      </c>
      <c r="C7347" s="222"/>
      <c r="D7347" s="223">
        <f>IF(B$7297&lt;&gt;"",IF(B$7297='Usages industrie'!$K44,'Usages industrie'!J44,0),0)</f>
        <v>0</v>
      </c>
      <c r="E7347" s="223">
        <f t="shared" ref="E7347:R7356" si="648">$D7347</f>
        <v>0</v>
      </c>
      <c r="F7347" s="223">
        <f t="shared" si="648"/>
        <v>0</v>
      </c>
      <c r="G7347" s="223">
        <f t="shared" si="648"/>
        <v>0</v>
      </c>
      <c r="H7347" s="223">
        <f t="shared" si="648"/>
        <v>0</v>
      </c>
      <c r="I7347" s="223">
        <f t="shared" si="648"/>
        <v>0</v>
      </c>
      <c r="J7347" s="223">
        <f t="shared" si="648"/>
        <v>0</v>
      </c>
      <c r="K7347" s="223">
        <f t="shared" si="648"/>
        <v>0</v>
      </c>
      <c r="L7347" s="223">
        <f t="shared" si="648"/>
        <v>0</v>
      </c>
      <c r="M7347" s="223">
        <f t="shared" si="648"/>
        <v>0</v>
      </c>
      <c r="N7347" s="223">
        <f t="shared" si="648"/>
        <v>0</v>
      </c>
      <c r="O7347" s="223">
        <f t="shared" si="648"/>
        <v>0</v>
      </c>
      <c r="P7347" s="223">
        <f t="shared" si="648"/>
        <v>0</v>
      </c>
      <c r="Q7347" s="223">
        <f t="shared" si="648"/>
        <v>0</v>
      </c>
      <c r="R7347" s="223">
        <f t="shared" si="648"/>
        <v>0</v>
      </c>
    </row>
    <row r="7348" spans="1:18" hidden="1" outlineLevel="2" x14ac:dyDescent="0.25">
      <c r="A7348" s="222" t="str">
        <f>'Usages industrie'!A45</f>
        <v>Usage industriel n°42</v>
      </c>
      <c r="B7348" s="222" t="s">
        <v>41</v>
      </c>
      <c r="C7348" s="222"/>
      <c r="D7348" s="223">
        <f>IF(B$7297&lt;&gt;"",IF(B$7297='Usages industrie'!$K45,'Usages industrie'!J45,0),0)</f>
        <v>0</v>
      </c>
      <c r="E7348" s="223">
        <f t="shared" si="648"/>
        <v>0</v>
      </c>
      <c r="F7348" s="223">
        <f t="shared" si="648"/>
        <v>0</v>
      </c>
      <c r="G7348" s="223">
        <f t="shared" si="648"/>
        <v>0</v>
      </c>
      <c r="H7348" s="223">
        <f t="shared" si="648"/>
        <v>0</v>
      </c>
      <c r="I7348" s="223">
        <f t="shared" si="648"/>
        <v>0</v>
      </c>
      <c r="J7348" s="223">
        <f t="shared" si="648"/>
        <v>0</v>
      </c>
      <c r="K7348" s="223">
        <f t="shared" si="648"/>
        <v>0</v>
      </c>
      <c r="L7348" s="223">
        <f t="shared" si="648"/>
        <v>0</v>
      </c>
      <c r="M7348" s="223">
        <f t="shared" si="648"/>
        <v>0</v>
      </c>
      <c r="N7348" s="223">
        <f t="shared" si="648"/>
        <v>0</v>
      </c>
      <c r="O7348" s="223">
        <f t="shared" si="648"/>
        <v>0</v>
      </c>
      <c r="P7348" s="223">
        <f t="shared" si="648"/>
        <v>0</v>
      </c>
      <c r="Q7348" s="223">
        <f t="shared" si="648"/>
        <v>0</v>
      </c>
      <c r="R7348" s="223">
        <f t="shared" si="648"/>
        <v>0</v>
      </c>
    </row>
    <row r="7349" spans="1:18" hidden="1" outlineLevel="2" x14ac:dyDescent="0.25">
      <c r="A7349" s="222" t="str">
        <f>'Usages industrie'!A46</f>
        <v>Usage industriel n°43</v>
      </c>
      <c r="B7349" s="222" t="s">
        <v>41</v>
      </c>
      <c r="C7349" s="222"/>
      <c r="D7349" s="223">
        <f>IF(B$7297&lt;&gt;"",IF(B$7297='Usages industrie'!$K46,'Usages industrie'!J46,0),0)</f>
        <v>0</v>
      </c>
      <c r="E7349" s="223">
        <f t="shared" si="648"/>
        <v>0</v>
      </c>
      <c r="F7349" s="223">
        <f t="shared" si="648"/>
        <v>0</v>
      </c>
      <c r="G7349" s="223">
        <f t="shared" si="648"/>
        <v>0</v>
      </c>
      <c r="H7349" s="223">
        <f t="shared" si="648"/>
        <v>0</v>
      </c>
      <c r="I7349" s="223">
        <f t="shared" si="648"/>
        <v>0</v>
      </c>
      <c r="J7349" s="223">
        <f t="shared" si="648"/>
        <v>0</v>
      </c>
      <c r="K7349" s="223">
        <f t="shared" si="648"/>
        <v>0</v>
      </c>
      <c r="L7349" s="223">
        <f t="shared" si="648"/>
        <v>0</v>
      </c>
      <c r="M7349" s="223">
        <f t="shared" si="648"/>
        <v>0</v>
      </c>
      <c r="N7349" s="223">
        <f t="shared" si="648"/>
        <v>0</v>
      </c>
      <c r="O7349" s="223">
        <f t="shared" si="648"/>
        <v>0</v>
      </c>
      <c r="P7349" s="223">
        <f t="shared" si="648"/>
        <v>0</v>
      </c>
      <c r="Q7349" s="223">
        <f t="shared" si="648"/>
        <v>0</v>
      </c>
      <c r="R7349" s="223">
        <f t="shared" si="648"/>
        <v>0</v>
      </c>
    </row>
    <row r="7350" spans="1:18" hidden="1" outlineLevel="2" x14ac:dyDescent="0.25">
      <c r="A7350" s="222" t="str">
        <f>'Usages industrie'!A47</f>
        <v>Usage industriel n°44</v>
      </c>
      <c r="B7350" s="222" t="s">
        <v>41</v>
      </c>
      <c r="C7350" s="222"/>
      <c r="D7350" s="223">
        <f>IF(B$7297&lt;&gt;"",IF(B$7297='Usages industrie'!$K47,'Usages industrie'!J47,0),0)</f>
        <v>0</v>
      </c>
      <c r="E7350" s="223">
        <f t="shared" si="648"/>
        <v>0</v>
      </c>
      <c r="F7350" s="223">
        <f t="shared" si="648"/>
        <v>0</v>
      </c>
      <c r="G7350" s="223">
        <f t="shared" si="648"/>
        <v>0</v>
      </c>
      <c r="H7350" s="223">
        <f t="shared" si="648"/>
        <v>0</v>
      </c>
      <c r="I7350" s="223">
        <f t="shared" si="648"/>
        <v>0</v>
      </c>
      <c r="J7350" s="223">
        <f t="shared" si="648"/>
        <v>0</v>
      </c>
      <c r="K7350" s="223">
        <f t="shared" si="648"/>
        <v>0</v>
      </c>
      <c r="L7350" s="223">
        <f t="shared" si="648"/>
        <v>0</v>
      </c>
      <c r="M7350" s="223">
        <f t="shared" si="648"/>
        <v>0</v>
      </c>
      <c r="N7350" s="223">
        <f t="shared" si="648"/>
        <v>0</v>
      </c>
      <c r="O7350" s="223">
        <f t="shared" si="648"/>
        <v>0</v>
      </c>
      <c r="P7350" s="223">
        <f t="shared" si="648"/>
        <v>0</v>
      </c>
      <c r="Q7350" s="223">
        <f t="shared" si="648"/>
        <v>0</v>
      </c>
      <c r="R7350" s="223">
        <f t="shared" si="648"/>
        <v>0</v>
      </c>
    </row>
    <row r="7351" spans="1:18" hidden="1" outlineLevel="2" x14ac:dyDescent="0.25">
      <c r="A7351" s="222" t="str">
        <f>'Usages industrie'!A48</f>
        <v>Usage industriel n°45</v>
      </c>
      <c r="B7351" s="222" t="s">
        <v>41</v>
      </c>
      <c r="C7351" s="222"/>
      <c r="D7351" s="223">
        <f>IF(B$7297&lt;&gt;"",IF(B$7297='Usages industrie'!$K48,'Usages industrie'!J48,0),0)</f>
        <v>0</v>
      </c>
      <c r="E7351" s="223">
        <f t="shared" si="648"/>
        <v>0</v>
      </c>
      <c r="F7351" s="223">
        <f t="shared" si="648"/>
        <v>0</v>
      </c>
      <c r="G7351" s="223">
        <f t="shared" si="648"/>
        <v>0</v>
      </c>
      <c r="H7351" s="223">
        <f t="shared" si="648"/>
        <v>0</v>
      </c>
      <c r="I7351" s="223">
        <f t="shared" si="648"/>
        <v>0</v>
      </c>
      <c r="J7351" s="223">
        <f t="shared" si="648"/>
        <v>0</v>
      </c>
      <c r="K7351" s="223">
        <f t="shared" si="648"/>
        <v>0</v>
      </c>
      <c r="L7351" s="223">
        <f t="shared" si="648"/>
        <v>0</v>
      </c>
      <c r="M7351" s="223">
        <f t="shared" si="648"/>
        <v>0</v>
      </c>
      <c r="N7351" s="223">
        <f t="shared" si="648"/>
        <v>0</v>
      </c>
      <c r="O7351" s="223">
        <f t="shared" si="648"/>
        <v>0</v>
      </c>
      <c r="P7351" s="223">
        <f t="shared" si="648"/>
        <v>0</v>
      </c>
      <c r="Q7351" s="223">
        <f t="shared" si="648"/>
        <v>0</v>
      </c>
      <c r="R7351" s="223">
        <f t="shared" si="648"/>
        <v>0</v>
      </c>
    </row>
    <row r="7352" spans="1:18" hidden="1" outlineLevel="2" x14ac:dyDescent="0.25">
      <c r="A7352" s="222" t="str">
        <f>'Usages industrie'!A49</f>
        <v>Usage industriel n°46</v>
      </c>
      <c r="B7352" s="222" t="s">
        <v>41</v>
      </c>
      <c r="C7352" s="222"/>
      <c r="D7352" s="223">
        <f>IF(B$7297&lt;&gt;"",IF(B$7297='Usages industrie'!$K49,'Usages industrie'!J49,0),0)</f>
        <v>0</v>
      </c>
      <c r="E7352" s="223">
        <f t="shared" si="648"/>
        <v>0</v>
      </c>
      <c r="F7352" s="223">
        <f t="shared" si="648"/>
        <v>0</v>
      </c>
      <c r="G7352" s="223">
        <f t="shared" si="648"/>
        <v>0</v>
      </c>
      <c r="H7352" s="223">
        <f t="shared" si="648"/>
        <v>0</v>
      </c>
      <c r="I7352" s="223">
        <f t="shared" si="648"/>
        <v>0</v>
      </c>
      <c r="J7352" s="223">
        <f t="shared" si="648"/>
        <v>0</v>
      </c>
      <c r="K7352" s="223">
        <f t="shared" si="648"/>
        <v>0</v>
      </c>
      <c r="L7352" s="223">
        <f t="shared" si="648"/>
        <v>0</v>
      </c>
      <c r="M7352" s="223">
        <f t="shared" si="648"/>
        <v>0</v>
      </c>
      <c r="N7352" s="223">
        <f t="shared" si="648"/>
        <v>0</v>
      </c>
      <c r="O7352" s="223">
        <f t="shared" si="648"/>
        <v>0</v>
      </c>
      <c r="P7352" s="223">
        <f t="shared" si="648"/>
        <v>0</v>
      </c>
      <c r="Q7352" s="223">
        <f t="shared" si="648"/>
        <v>0</v>
      </c>
      <c r="R7352" s="223">
        <f t="shared" si="648"/>
        <v>0</v>
      </c>
    </row>
    <row r="7353" spans="1:18" hidden="1" outlineLevel="2" x14ac:dyDescent="0.25">
      <c r="A7353" s="222" t="str">
        <f>'Usages industrie'!A50</f>
        <v>Usage industriel n°47</v>
      </c>
      <c r="B7353" s="222" t="s">
        <v>41</v>
      </c>
      <c r="C7353" s="222"/>
      <c r="D7353" s="223">
        <f>IF(B$7297&lt;&gt;"",IF(B$7297='Usages industrie'!$K50,'Usages industrie'!J50,0),0)</f>
        <v>0</v>
      </c>
      <c r="E7353" s="223">
        <f t="shared" si="648"/>
        <v>0</v>
      </c>
      <c r="F7353" s="223">
        <f t="shared" si="648"/>
        <v>0</v>
      </c>
      <c r="G7353" s="223">
        <f t="shared" si="648"/>
        <v>0</v>
      </c>
      <c r="H7353" s="223">
        <f t="shared" si="648"/>
        <v>0</v>
      </c>
      <c r="I7353" s="223">
        <f t="shared" si="648"/>
        <v>0</v>
      </c>
      <c r="J7353" s="223">
        <f t="shared" si="648"/>
        <v>0</v>
      </c>
      <c r="K7353" s="223">
        <f t="shared" si="648"/>
        <v>0</v>
      </c>
      <c r="L7353" s="223">
        <f t="shared" si="648"/>
        <v>0</v>
      </c>
      <c r="M7353" s="223">
        <f t="shared" si="648"/>
        <v>0</v>
      </c>
      <c r="N7353" s="223">
        <f t="shared" si="648"/>
        <v>0</v>
      </c>
      <c r="O7353" s="223">
        <f t="shared" si="648"/>
        <v>0</v>
      </c>
      <c r="P7353" s="223">
        <f t="shared" si="648"/>
        <v>0</v>
      </c>
      <c r="Q7353" s="223">
        <f t="shared" si="648"/>
        <v>0</v>
      </c>
      <c r="R7353" s="223">
        <f t="shared" si="648"/>
        <v>0</v>
      </c>
    </row>
    <row r="7354" spans="1:18" hidden="1" outlineLevel="2" x14ac:dyDescent="0.25">
      <c r="A7354" s="222" t="str">
        <f>'Usages industrie'!A51</f>
        <v>Usage industriel n°48</v>
      </c>
      <c r="B7354" s="222" t="s">
        <v>41</v>
      </c>
      <c r="C7354" s="222"/>
      <c r="D7354" s="223">
        <f>IF(B$7297&lt;&gt;"",IF(B$7297='Usages industrie'!$K51,'Usages industrie'!J51,0),0)</f>
        <v>0</v>
      </c>
      <c r="E7354" s="223">
        <f t="shared" si="648"/>
        <v>0</v>
      </c>
      <c r="F7354" s="223">
        <f t="shared" si="648"/>
        <v>0</v>
      </c>
      <c r="G7354" s="223">
        <f t="shared" si="648"/>
        <v>0</v>
      </c>
      <c r="H7354" s="223">
        <f t="shared" si="648"/>
        <v>0</v>
      </c>
      <c r="I7354" s="223">
        <f t="shared" si="648"/>
        <v>0</v>
      </c>
      <c r="J7354" s="223">
        <f t="shared" si="648"/>
        <v>0</v>
      </c>
      <c r="K7354" s="223">
        <f t="shared" si="648"/>
        <v>0</v>
      </c>
      <c r="L7354" s="223">
        <f t="shared" si="648"/>
        <v>0</v>
      </c>
      <c r="M7354" s="223">
        <f t="shared" si="648"/>
        <v>0</v>
      </c>
      <c r="N7354" s="223">
        <f t="shared" si="648"/>
        <v>0</v>
      </c>
      <c r="O7354" s="223">
        <f t="shared" si="648"/>
        <v>0</v>
      </c>
      <c r="P7354" s="223">
        <f t="shared" si="648"/>
        <v>0</v>
      </c>
      <c r="Q7354" s="223">
        <f t="shared" si="648"/>
        <v>0</v>
      </c>
      <c r="R7354" s="223">
        <f t="shared" si="648"/>
        <v>0</v>
      </c>
    </row>
    <row r="7355" spans="1:18" hidden="1" outlineLevel="2" x14ac:dyDescent="0.25">
      <c r="A7355" s="222" t="str">
        <f>'Usages industrie'!A52</f>
        <v>Usage industriel n°49</v>
      </c>
      <c r="B7355" s="222" t="s">
        <v>41</v>
      </c>
      <c r="C7355" s="222"/>
      <c r="D7355" s="223">
        <f>IF(B$7297&lt;&gt;"",IF(B$7297='Usages industrie'!$K52,'Usages industrie'!J52,0),0)</f>
        <v>0</v>
      </c>
      <c r="E7355" s="223">
        <f t="shared" si="648"/>
        <v>0</v>
      </c>
      <c r="F7355" s="223">
        <f t="shared" si="648"/>
        <v>0</v>
      </c>
      <c r="G7355" s="223">
        <f t="shared" si="648"/>
        <v>0</v>
      </c>
      <c r="H7355" s="223">
        <f t="shared" si="648"/>
        <v>0</v>
      </c>
      <c r="I7355" s="223">
        <f t="shared" si="648"/>
        <v>0</v>
      </c>
      <c r="J7355" s="223">
        <f t="shared" si="648"/>
        <v>0</v>
      </c>
      <c r="K7355" s="223">
        <f t="shared" si="648"/>
        <v>0</v>
      </c>
      <c r="L7355" s="223">
        <f t="shared" si="648"/>
        <v>0</v>
      </c>
      <c r="M7355" s="223">
        <f t="shared" si="648"/>
        <v>0</v>
      </c>
      <c r="N7355" s="223">
        <f t="shared" si="648"/>
        <v>0</v>
      </c>
      <c r="O7355" s="223">
        <f t="shared" si="648"/>
        <v>0</v>
      </c>
      <c r="P7355" s="223">
        <f t="shared" si="648"/>
        <v>0</v>
      </c>
      <c r="Q7355" s="223">
        <f t="shared" si="648"/>
        <v>0</v>
      </c>
      <c r="R7355" s="223">
        <f t="shared" si="648"/>
        <v>0</v>
      </c>
    </row>
    <row r="7356" spans="1:18" hidden="1" outlineLevel="2" x14ac:dyDescent="0.25">
      <c r="A7356" s="222" t="str">
        <f>'Usages industrie'!A53</f>
        <v>Usage industriel n°50</v>
      </c>
      <c r="B7356" s="222" t="s">
        <v>41</v>
      </c>
      <c r="C7356" s="222"/>
      <c r="D7356" s="223">
        <f>IF(B$7297&lt;&gt;"",IF(B$7297='Usages industrie'!$K53,'Usages industrie'!J53,0),0)</f>
        <v>0</v>
      </c>
      <c r="E7356" s="223">
        <f t="shared" si="648"/>
        <v>0</v>
      </c>
      <c r="F7356" s="223">
        <f t="shared" si="648"/>
        <v>0</v>
      </c>
      <c r="G7356" s="223">
        <f t="shared" si="648"/>
        <v>0</v>
      </c>
      <c r="H7356" s="223">
        <f t="shared" si="648"/>
        <v>0</v>
      </c>
      <c r="I7356" s="223">
        <f t="shared" si="648"/>
        <v>0</v>
      </c>
      <c r="J7356" s="223">
        <f t="shared" si="648"/>
        <v>0</v>
      </c>
      <c r="K7356" s="223">
        <f t="shared" si="648"/>
        <v>0</v>
      </c>
      <c r="L7356" s="223">
        <f t="shared" si="648"/>
        <v>0</v>
      </c>
      <c r="M7356" s="223">
        <f t="shared" si="648"/>
        <v>0</v>
      </c>
      <c r="N7356" s="223">
        <f t="shared" si="648"/>
        <v>0</v>
      </c>
      <c r="O7356" s="223">
        <f t="shared" si="648"/>
        <v>0</v>
      </c>
      <c r="P7356" s="223">
        <f t="shared" si="648"/>
        <v>0</v>
      </c>
      <c r="Q7356" s="223">
        <f t="shared" si="648"/>
        <v>0</v>
      </c>
      <c r="R7356" s="223">
        <f t="shared" si="648"/>
        <v>0</v>
      </c>
    </row>
    <row r="7357" spans="1:18" hidden="1" outlineLevel="1" collapsed="1" x14ac:dyDescent="0.25">
      <c r="A7357" s="222" t="s">
        <v>649</v>
      </c>
      <c r="B7357" s="222"/>
      <c r="C7357" s="222"/>
      <c r="D7357" s="223">
        <f t="shared" ref="D7357:R7357" si="649">SUM(D7307:D7356)</f>
        <v>0</v>
      </c>
      <c r="E7357" s="223">
        <f t="shared" si="649"/>
        <v>0</v>
      </c>
      <c r="F7357" s="223">
        <f t="shared" si="649"/>
        <v>0</v>
      </c>
      <c r="G7357" s="223">
        <f t="shared" si="649"/>
        <v>0</v>
      </c>
      <c r="H7357" s="223">
        <f t="shared" si="649"/>
        <v>0</v>
      </c>
      <c r="I7357" s="223">
        <f t="shared" si="649"/>
        <v>0</v>
      </c>
      <c r="J7357" s="223">
        <f t="shared" si="649"/>
        <v>0</v>
      </c>
      <c r="K7357" s="223">
        <f t="shared" si="649"/>
        <v>0</v>
      </c>
      <c r="L7357" s="223">
        <f t="shared" si="649"/>
        <v>0</v>
      </c>
      <c r="M7357" s="223">
        <f t="shared" si="649"/>
        <v>0</v>
      </c>
      <c r="N7357" s="223">
        <f t="shared" si="649"/>
        <v>0</v>
      </c>
      <c r="O7357" s="223">
        <f t="shared" si="649"/>
        <v>0</v>
      </c>
      <c r="P7357" s="223">
        <f t="shared" si="649"/>
        <v>0</v>
      </c>
      <c r="Q7357" s="223">
        <f t="shared" si="649"/>
        <v>0</v>
      </c>
      <c r="R7357" s="223">
        <f t="shared" si="649"/>
        <v>0</v>
      </c>
    </row>
    <row r="7358" spans="1:18" hidden="1" outlineLevel="2" x14ac:dyDescent="0.25">
      <c r="A7358" s="222" t="str">
        <f>'Usages industrie'!A4</f>
        <v>Usage industriel n°1</v>
      </c>
      <c r="B7358" s="222" t="s">
        <v>645</v>
      </c>
      <c r="C7358" s="222"/>
      <c r="D7358" s="223">
        <f>D7307*'Usages industrie'!$P4*(1+'Usages industrie'!$Q4)^(D$7301-$D$7301)/1000</f>
        <v>0</v>
      </c>
      <c r="E7358" s="223">
        <f>E7307*'Usages industrie'!$P4*(1+'Usages industrie'!$Q4)^(E$7301-$D$7301)/1000</f>
        <v>0</v>
      </c>
      <c r="F7358" s="223">
        <f>F7307*'Usages industrie'!$P4*(1+'Usages industrie'!$Q4)^(F$7301-$D$7301)/1000</f>
        <v>0</v>
      </c>
      <c r="G7358" s="223">
        <f>G7307*'Usages industrie'!$P4*(1+'Usages industrie'!$Q4)^(G$7301-$D$7301)/1000</f>
        <v>0</v>
      </c>
      <c r="H7358" s="223">
        <f>H7307*'Usages industrie'!$P4*(1+'Usages industrie'!$Q4)^(H$7301-$D$7301)/1000</f>
        <v>0</v>
      </c>
      <c r="I7358" s="223">
        <f>I7307*'Usages industrie'!$P4*(1+'Usages industrie'!$Q4)^(I$7301-$D$7301)/1000</f>
        <v>0</v>
      </c>
      <c r="J7358" s="223">
        <f>J7307*'Usages industrie'!$P4*(1+'Usages industrie'!$Q4)^(J$7301-$D$7301)/1000</f>
        <v>0</v>
      </c>
      <c r="K7358" s="223">
        <f>K7307*'Usages industrie'!$P4*(1+'Usages industrie'!$Q4)^(K$7301-$D$7301)/1000</f>
        <v>0</v>
      </c>
      <c r="L7358" s="223">
        <f>L7307*'Usages industrie'!$P4*(1+'Usages industrie'!$Q4)^(L$7301-$D$7301)/1000</f>
        <v>0</v>
      </c>
      <c r="M7358" s="223">
        <f>M7307*'Usages industrie'!$P4*(1+'Usages industrie'!$Q4)^(M$7301-$D$7301)/1000</f>
        <v>0</v>
      </c>
      <c r="N7358" s="223">
        <f>N7307*'Usages industrie'!$P4*(1+'Usages industrie'!$Q4)^(N$7301-$D$7301)/1000</f>
        <v>0</v>
      </c>
      <c r="O7358" s="223">
        <f>O7307*'Usages industrie'!$P4*(1+'Usages industrie'!$Q4)^(O$7301-$D$7301)/1000</f>
        <v>0</v>
      </c>
      <c r="P7358" s="223">
        <f>P7307*'Usages industrie'!$P4*(1+'Usages industrie'!$Q4)^(P$7301-$D$7301)/1000</f>
        <v>0</v>
      </c>
      <c r="Q7358" s="223">
        <f>Q7307*'Usages industrie'!$P4*(1+'Usages industrie'!$Q4)^(Q$7301-$D$7301)/1000</f>
        <v>0</v>
      </c>
      <c r="R7358" s="223">
        <f>R7307*'Usages industrie'!$P4*(1+'Usages industrie'!$Q4)^(R$7301-$D$7301)/1000</f>
        <v>0</v>
      </c>
    </row>
    <row r="7359" spans="1:18" hidden="1" outlineLevel="2" x14ac:dyDescent="0.25">
      <c r="A7359" s="222" t="str">
        <f>'Usages industrie'!A5</f>
        <v>Usage industriel n°2</v>
      </c>
      <c r="B7359" s="222" t="s">
        <v>645</v>
      </c>
      <c r="C7359" s="222"/>
      <c r="D7359" s="223">
        <f>D7308*'Usages industrie'!$P5*(1+'Usages industrie'!$Q5)^(D$7301-$D$7301)/1000</f>
        <v>0</v>
      </c>
      <c r="E7359" s="223">
        <f>E7308*'Usages industrie'!$P5*(1+'Usages industrie'!$Q5)^(E$7301-$D$7301)/1000</f>
        <v>0</v>
      </c>
      <c r="F7359" s="223">
        <f>F7308*'Usages industrie'!$P5*(1+'Usages industrie'!$Q5)^(F$7301-$D$7301)/1000</f>
        <v>0</v>
      </c>
      <c r="G7359" s="223">
        <f>G7308*'Usages industrie'!$P5*(1+'Usages industrie'!$Q5)^(G$7301-$D$7301)/1000</f>
        <v>0</v>
      </c>
      <c r="H7359" s="223">
        <f>H7308*'Usages industrie'!$P5*(1+'Usages industrie'!$Q5)^(H$7301-$D$7301)/1000</f>
        <v>0</v>
      </c>
      <c r="I7359" s="223">
        <f>I7308*'Usages industrie'!$P5*(1+'Usages industrie'!$Q5)^(I$7301-$D$7301)/1000</f>
        <v>0</v>
      </c>
      <c r="J7359" s="223">
        <f>J7308*'Usages industrie'!$P5*(1+'Usages industrie'!$Q5)^(J$7301-$D$7301)/1000</f>
        <v>0</v>
      </c>
      <c r="K7359" s="223">
        <f>K7308*'Usages industrie'!$P5*(1+'Usages industrie'!$Q5)^(K$7301-$D$7301)/1000</f>
        <v>0</v>
      </c>
      <c r="L7359" s="223">
        <f>L7308*'Usages industrie'!$P5*(1+'Usages industrie'!$Q5)^(L$7301-$D$7301)/1000</f>
        <v>0</v>
      </c>
      <c r="M7359" s="223">
        <f>M7308*'Usages industrie'!$P5*(1+'Usages industrie'!$Q5)^(M$7301-$D$7301)/1000</f>
        <v>0</v>
      </c>
      <c r="N7359" s="223">
        <f>N7308*'Usages industrie'!$P5*(1+'Usages industrie'!$Q5)^(N$7301-$D$7301)/1000</f>
        <v>0</v>
      </c>
      <c r="O7359" s="223">
        <f>O7308*'Usages industrie'!$P5*(1+'Usages industrie'!$Q5)^(O$7301-$D$7301)/1000</f>
        <v>0</v>
      </c>
      <c r="P7359" s="223">
        <f>P7308*'Usages industrie'!$P5*(1+'Usages industrie'!$Q5)^(P$7301-$D$7301)/1000</f>
        <v>0</v>
      </c>
      <c r="Q7359" s="223">
        <f>Q7308*'Usages industrie'!$P5*(1+'Usages industrie'!$Q5)^(Q$7301-$D$7301)/1000</f>
        <v>0</v>
      </c>
      <c r="R7359" s="223">
        <f>R7308*'Usages industrie'!$P5*(1+'Usages industrie'!$Q5)^(R$7301-$D$7301)/1000</f>
        <v>0</v>
      </c>
    </row>
    <row r="7360" spans="1:18" hidden="1" outlineLevel="2" x14ac:dyDescent="0.25">
      <c r="A7360" s="222" t="str">
        <f>'Usages industrie'!A6</f>
        <v>Usage industriel n°3</v>
      </c>
      <c r="B7360" s="222" t="s">
        <v>645</v>
      </c>
      <c r="C7360" s="222"/>
      <c r="D7360" s="223">
        <f>D7309*'Usages industrie'!$P6*(1+'Usages industrie'!$Q6)^(D$7301-$D$7301)/1000</f>
        <v>0</v>
      </c>
      <c r="E7360" s="223">
        <f>E7309*'Usages industrie'!$P6*(1+'Usages industrie'!$Q6)^(E$7301-$D$7301)/1000</f>
        <v>0</v>
      </c>
      <c r="F7360" s="223">
        <f>F7309*'Usages industrie'!$P6*(1+'Usages industrie'!$Q6)^(F$7301-$D$7301)/1000</f>
        <v>0</v>
      </c>
      <c r="G7360" s="223">
        <f>G7309*'Usages industrie'!$P6*(1+'Usages industrie'!$Q6)^(G$7301-$D$7301)/1000</f>
        <v>0</v>
      </c>
      <c r="H7360" s="223">
        <f>H7309*'Usages industrie'!$P6*(1+'Usages industrie'!$Q6)^(H$7301-$D$7301)/1000</f>
        <v>0</v>
      </c>
      <c r="I7360" s="223">
        <f>I7309*'Usages industrie'!$P6*(1+'Usages industrie'!$Q6)^(I$7301-$D$7301)/1000</f>
        <v>0</v>
      </c>
      <c r="J7360" s="223">
        <f>J7309*'Usages industrie'!$P6*(1+'Usages industrie'!$Q6)^(J$7301-$D$7301)/1000</f>
        <v>0</v>
      </c>
      <c r="K7360" s="223">
        <f>K7309*'Usages industrie'!$P6*(1+'Usages industrie'!$Q6)^(K$7301-$D$7301)/1000</f>
        <v>0</v>
      </c>
      <c r="L7360" s="223">
        <f>L7309*'Usages industrie'!$P6*(1+'Usages industrie'!$Q6)^(L$7301-$D$7301)/1000</f>
        <v>0</v>
      </c>
      <c r="M7360" s="223">
        <f>M7309*'Usages industrie'!$P6*(1+'Usages industrie'!$Q6)^(M$7301-$D$7301)/1000</f>
        <v>0</v>
      </c>
      <c r="N7360" s="223">
        <f>N7309*'Usages industrie'!$P6*(1+'Usages industrie'!$Q6)^(N$7301-$D$7301)/1000</f>
        <v>0</v>
      </c>
      <c r="O7360" s="223">
        <f>O7309*'Usages industrie'!$P6*(1+'Usages industrie'!$Q6)^(O$7301-$D$7301)/1000</f>
        <v>0</v>
      </c>
      <c r="P7360" s="223">
        <f>P7309*'Usages industrie'!$P6*(1+'Usages industrie'!$Q6)^(P$7301-$D$7301)/1000</f>
        <v>0</v>
      </c>
      <c r="Q7360" s="223">
        <f>Q7309*'Usages industrie'!$P6*(1+'Usages industrie'!$Q6)^(Q$7301-$D$7301)/1000</f>
        <v>0</v>
      </c>
      <c r="R7360" s="223">
        <f>R7309*'Usages industrie'!$P6*(1+'Usages industrie'!$Q6)^(R$7301-$D$7301)/1000</f>
        <v>0</v>
      </c>
    </row>
    <row r="7361" spans="1:18" hidden="1" outlineLevel="2" x14ac:dyDescent="0.25">
      <c r="A7361" s="222" t="str">
        <f>'Usages industrie'!A7</f>
        <v>Usage industriel n°4</v>
      </c>
      <c r="B7361" s="222" t="s">
        <v>645</v>
      </c>
      <c r="C7361" s="222"/>
      <c r="D7361" s="223">
        <f>D7310*'Usages industrie'!$P7*(1+'Usages industrie'!$Q7)^(D$7301-$D$7301)/1000</f>
        <v>0</v>
      </c>
      <c r="E7361" s="223">
        <f>E7310*'Usages industrie'!$P7*(1+'Usages industrie'!$Q7)^(E$7301-$D$7301)/1000</f>
        <v>0</v>
      </c>
      <c r="F7361" s="223">
        <f>F7310*'Usages industrie'!$P7*(1+'Usages industrie'!$Q7)^(F$7301-$D$7301)/1000</f>
        <v>0</v>
      </c>
      <c r="G7361" s="223">
        <f>G7310*'Usages industrie'!$P7*(1+'Usages industrie'!$Q7)^(G$7301-$D$7301)/1000</f>
        <v>0</v>
      </c>
      <c r="H7361" s="223">
        <f>H7310*'Usages industrie'!$P7*(1+'Usages industrie'!$Q7)^(H$7301-$D$7301)/1000</f>
        <v>0</v>
      </c>
      <c r="I7361" s="223">
        <f>I7310*'Usages industrie'!$P7*(1+'Usages industrie'!$Q7)^(I$7301-$D$7301)/1000</f>
        <v>0</v>
      </c>
      <c r="J7361" s="223">
        <f>J7310*'Usages industrie'!$P7*(1+'Usages industrie'!$Q7)^(J$7301-$D$7301)/1000</f>
        <v>0</v>
      </c>
      <c r="K7361" s="223">
        <f>K7310*'Usages industrie'!$P7*(1+'Usages industrie'!$Q7)^(K$7301-$D$7301)/1000</f>
        <v>0</v>
      </c>
      <c r="L7361" s="223">
        <f>L7310*'Usages industrie'!$P7*(1+'Usages industrie'!$Q7)^(L$7301-$D$7301)/1000</f>
        <v>0</v>
      </c>
      <c r="M7361" s="223">
        <f>M7310*'Usages industrie'!$P7*(1+'Usages industrie'!$Q7)^(M$7301-$D$7301)/1000</f>
        <v>0</v>
      </c>
      <c r="N7361" s="223">
        <f>N7310*'Usages industrie'!$P7*(1+'Usages industrie'!$Q7)^(N$7301-$D$7301)/1000</f>
        <v>0</v>
      </c>
      <c r="O7361" s="223">
        <f>O7310*'Usages industrie'!$P7*(1+'Usages industrie'!$Q7)^(O$7301-$D$7301)/1000</f>
        <v>0</v>
      </c>
      <c r="P7361" s="223">
        <f>P7310*'Usages industrie'!$P7*(1+'Usages industrie'!$Q7)^(P$7301-$D$7301)/1000</f>
        <v>0</v>
      </c>
      <c r="Q7361" s="223">
        <f>Q7310*'Usages industrie'!$P7*(1+'Usages industrie'!$Q7)^(Q$7301-$D$7301)/1000</f>
        <v>0</v>
      </c>
      <c r="R7361" s="223">
        <f>R7310*'Usages industrie'!$P7*(1+'Usages industrie'!$Q7)^(R$7301-$D$7301)/1000</f>
        <v>0</v>
      </c>
    </row>
    <row r="7362" spans="1:18" hidden="1" outlineLevel="2" x14ac:dyDescent="0.25">
      <c r="A7362" s="222" t="str">
        <f>'Usages industrie'!A8</f>
        <v>Usage industriel n°5</v>
      </c>
      <c r="B7362" s="222" t="s">
        <v>645</v>
      </c>
      <c r="C7362" s="222"/>
      <c r="D7362" s="223">
        <f>D7311*'Usages industrie'!$P8*(1+'Usages industrie'!$Q8)^(D$7301-$D$7301)/1000</f>
        <v>0</v>
      </c>
      <c r="E7362" s="223">
        <f>E7311*'Usages industrie'!$P8*(1+'Usages industrie'!$Q8)^(E$7301-$D$7301)/1000</f>
        <v>0</v>
      </c>
      <c r="F7362" s="223">
        <f>F7311*'Usages industrie'!$P8*(1+'Usages industrie'!$Q8)^(F$7301-$D$7301)/1000</f>
        <v>0</v>
      </c>
      <c r="G7362" s="223">
        <f>G7311*'Usages industrie'!$P8*(1+'Usages industrie'!$Q8)^(G$7301-$D$7301)/1000</f>
        <v>0</v>
      </c>
      <c r="H7362" s="223">
        <f>H7311*'Usages industrie'!$P8*(1+'Usages industrie'!$Q8)^(H$7301-$D$7301)/1000</f>
        <v>0</v>
      </c>
      <c r="I7362" s="223">
        <f>I7311*'Usages industrie'!$P8*(1+'Usages industrie'!$Q8)^(I$7301-$D$7301)/1000</f>
        <v>0</v>
      </c>
      <c r="J7362" s="223">
        <f>J7311*'Usages industrie'!$P8*(1+'Usages industrie'!$Q8)^(J$7301-$D$7301)/1000</f>
        <v>0</v>
      </c>
      <c r="K7362" s="223">
        <f>K7311*'Usages industrie'!$P8*(1+'Usages industrie'!$Q8)^(K$7301-$D$7301)/1000</f>
        <v>0</v>
      </c>
      <c r="L7362" s="223">
        <f>L7311*'Usages industrie'!$P8*(1+'Usages industrie'!$Q8)^(L$7301-$D$7301)/1000</f>
        <v>0</v>
      </c>
      <c r="M7362" s="223">
        <f>M7311*'Usages industrie'!$P8*(1+'Usages industrie'!$Q8)^(M$7301-$D$7301)/1000</f>
        <v>0</v>
      </c>
      <c r="N7362" s="223">
        <f>N7311*'Usages industrie'!$P8*(1+'Usages industrie'!$Q8)^(N$7301-$D$7301)/1000</f>
        <v>0</v>
      </c>
      <c r="O7362" s="223">
        <f>O7311*'Usages industrie'!$P8*(1+'Usages industrie'!$Q8)^(O$7301-$D$7301)/1000</f>
        <v>0</v>
      </c>
      <c r="P7362" s="223">
        <f>P7311*'Usages industrie'!$P8*(1+'Usages industrie'!$Q8)^(P$7301-$D$7301)/1000</f>
        <v>0</v>
      </c>
      <c r="Q7362" s="223">
        <f>Q7311*'Usages industrie'!$P8*(1+'Usages industrie'!$Q8)^(Q$7301-$D$7301)/1000</f>
        <v>0</v>
      </c>
      <c r="R7362" s="223">
        <f>R7311*'Usages industrie'!$P8*(1+'Usages industrie'!$Q8)^(R$7301-$D$7301)/1000</f>
        <v>0</v>
      </c>
    </row>
    <row r="7363" spans="1:18" hidden="1" outlineLevel="2" x14ac:dyDescent="0.25">
      <c r="A7363" s="222" t="str">
        <f>'Usages industrie'!A9</f>
        <v>Usage industriel n°6</v>
      </c>
      <c r="B7363" s="222" t="s">
        <v>645</v>
      </c>
      <c r="C7363" s="222"/>
      <c r="D7363" s="223">
        <f>D7312*'Usages industrie'!$P9*(1+'Usages industrie'!$Q9)^(D$7301-$D$7301)/1000</f>
        <v>0</v>
      </c>
      <c r="E7363" s="223">
        <f>E7312*'Usages industrie'!$P9*(1+'Usages industrie'!$Q9)^(E$7301-$D$7301)/1000</f>
        <v>0</v>
      </c>
      <c r="F7363" s="223">
        <f>F7312*'Usages industrie'!$P9*(1+'Usages industrie'!$Q9)^(F$7301-$D$7301)/1000</f>
        <v>0</v>
      </c>
      <c r="G7363" s="223">
        <f>G7312*'Usages industrie'!$P9*(1+'Usages industrie'!$Q9)^(G$7301-$D$7301)/1000</f>
        <v>0</v>
      </c>
      <c r="H7363" s="223">
        <f>H7312*'Usages industrie'!$P9*(1+'Usages industrie'!$Q9)^(H$7301-$D$7301)/1000</f>
        <v>0</v>
      </c>
      <c r="I7363" s="223">
        <f>I7312*'Usages industrie'!$P9*(1+'Usages industrie'!$Q9)^(I$7301-$D$7301)/1000</f>
        <v>0</v>
      </c>
      <c r="J7363" s="223">
        <f>J7312*'Usages industrie'!$P9*(1+'Usages industrie'!$Q9)^(J$7301-$D$7301)/1000</f>
        <v>0</v>
      </c>
      <c r="K7363" s="223">
        <f>K7312*'Usages industrie'!$P9*(1+'Usages industrie'!$Q9)^(K$7301-$D$7301)/1000</f>
        <v>0</v>
      </c>
      <c r="L7363" s="223">
        <f>L7312*'Usages industrie'!$P9*(1+'Usages industrie'!$Q9)^(L$7301-$D$7301)/1000</f>
        <v>0</v>
      </c>
      <c r="M7363" s="223">
        <f>M7312*'Usages industrie'!$P9*(1+'Usages industrie'!$Q9)^(M$7301-$D$7301)/1000</f>
        <v>0</v>
      </c>
      <c r="N7363" s="223">
        <f>N7312*'Usages industrie'!$P9*(1+'Usages industrie'!$Q9)^(N$7301-$D$7301)/1000</f>
        <v>0</v>
      </c>
      <c r="O7363" s="223">
        <f>O7312*'Usages industrie'!$P9*(1+'Usages industrie'!$Q9)^(O$7301-$D$7301)/1000</f>
        <v>0</v>
      </c>
      <c r="P7363" s="223">
        <f>P7312*'Usages industrie'!$P9*(1+'Usages industrie'!$Q9)^(P$7301-$D$7301)/1000</f>
        <v>0</v>
      </c>
      <c r="Q7363" s="223">
        <f>Q7312*'Usages industrie'!$P9*(1+'Usages industrie'!$Q9)^(Q$7301-$D$7301)/1000</f>
        <v>0</v>
      </c>
      <c r="R7363" s="223">
        <f>R7312*'Usages industrie'!$P9*(1+'Usages industrie'!$Q9)^(R$7301-$D$7301)/1000</f>
        <v>0</v>
      </c>
    </row>
    <row r="7364" spans="1:18" hidden="1" outlineLevel="2" x14ac:dyDescent="0.25">
      <c r="A7364" s="222" t="str">
        <f>'Usages industrie'!A10</f>
        <v>Usage industriel n°7</v>
      </c>
      <c r="B7364" s="222" t="s">
        <v>645</v>
      </c>
      <c r="C7364" s="222"/>
      <c r="D7364" s="223">
        <f>D7313*'Usages industrie'!$P10*(1+'Usages industrie'!$Q10)^(D$7301-$D$7301)/1000</f>
        <v>0</v>
      </c>
      <c r="E7364" s="223">
        <f>E7313*'Usages industrie'!$P10*(1+'Usages industrie'!$Q10)^(E$7301-$D$7301)/1000</f>
        <v>0</v>
      </c>
      <c r="F7364" s="223">
        <f>F7313*'Usages industrie'!$P10*(1+'Usages industrie'!$Q10)^(F$7301-$D$7301)/1000</f>
        <v>0</v>
      </c>
      <c r="G7364" s="223">
        <f>G7313*'Usages industrie'!$P10*(1+'Usages industrie'!$Q10)^(G$7301-$D$7301)/1000</f>
        <v>0</v>
      </c>
      <c r="H7364" s="223">
        <f>H7313*'Usages industrie'!$P10*(1+'Usages industrie'!$Q10)^(H$7301-$D$7301)/1000</f>
        <v>0</v>
      </c>
      <c r="I7364" s="223">
        <f>I7313*'Usages industrie'!$P10*(1+'Usages industrie'!$Q10)^(I$7301-$D$7301)/1000</f>
        <v>0</v>
      </c>
      <c r="J7364" s="223">
        <f>J7313*'Usages industrie'!$P10*(1+'Usages industrie'!$Q10)^(J$7301-$D$7301)/1000</f>
        <v>0</v>
      </c>
      <c r="K7364" s="223">
        <f>K7313*'Usages industrie'!$P10*(1+'Usages industrie'!$Q10)^(K$7301-$D$7301)/1000</f>
        <v>0</v>
      </c>
      <c r="L7364" s="223">
        <f>L7313*'Usages industrie'!$P10*(1+'Usages industrie'!$Q10)^(L$7301-$D$7301)/1000</f>
        <v>0</v>
      </c>
      <c r="M7364" s="223">
        <f>M7313*'Usages industrie'!$P10*(1+'Usages industrie'!$Q10)^(M$7301-$D$7301)/1000</f>
        <v>0</v>
      </c>
      <c r="N7364" s="223">
        <f>N7313*'Usages industrie'!$P10*(1+'Usages industrie'!$Q10)^(N$7301-$D$7301)/1000</f>
        <v>0</v>
      </c>
      <c r="O7364" s="223">
        <f>O7313*'Usages industrie'!$P10*(1+'Usages industrie'!$Q10)^(O$7301-$D$7301)/1000</f>
        <v>0</v>
      </c>
      <c r="P7364" s="223">
        <f>P7313*'Usages industrie'!$P10*(1+'Usages industrie'!$Q10)^(P$7301-$D$7301)/1000</f>
        <v>0</v>
      </c>
      <c r="Q7364" s="223">
        <f>Q7313*'Usages industrie'!$P10*(1+'Usages industrie'!$Q10)^(Q$7301-$D$7301)/1000</f>
        <v>0</v>
      </c>
      <c r="R7364" s="223">
        <f>R7313*'Usages industrie'!$P10*(1+'Usages industrie'!$Q10)^(R$7301-$D$7301)/1000</f>
        <v>0</v>
      </c>
    </row>
    <row r="7365" spans="1:18" hidden="1" outlineLevel="2" x14ac:dyDescent="0.25">
      <c r="A7365" s="222" t="str">
        <f>'Usages industrie'!A11</f>
        <v>Usage industriel n°8</v>
      </c>
      <c r="B7365" s="222" t="s">
        <v>645</v>
      </c>
      <c r="C7365" s="222"/>
      <c r="D7365" s="223">
        <f>D7314*'Usages industrie'!$P11*(1+'Usages industrie'!$Q11)^(D$7301-$D$7301)/1000</f>
        <v>0</v>
      </c>
      <c r="E7365" s="223">
        <f>E7314*'Usages industrie'!$P11*(1+'Usages industrie'!$Q11)^(E$7301-$D$7301)/1000</f>
        <v>0</v>
      </c>
      <c r="F7365" s="223">
        <f>F7314*'Usages industrie'!$P11*(1+'Usages industrie'!$Q11)^(F$7301-$D$7301)/1000</f>
        <v>0</v>
      </c>
      <c r="G7365" s="223">
        <f>G7314*'Usages industrie'!$P11*(1+'Usages industrie'!$Q11)^(G$7301-$D$7301)/1000</f>
        <v>0</v>
      </c>
      <c r="H7365" s="223">
        <f>H7314*'Usages industrie'!$P11*(1+'Usages industrie'!$Q11)^(H$7301-$D$7301)/1000</f>
        <v>0</v>
      </c>
      <c r="I7365" s="223">
        <f>I7314*'Usages industrie'!$P11*(1+'Usages industrie'!$Q11)^(I$7301-$D$7301)/1000</f>
        <v>0</v>
      </c>
      <c r="J7365" s="223">
        <f>J7314*'Usages industrie'!$P11*(1+'Usages industrie'!$Q11)^(J$7301-$D$7301)/1000</f>
        <v>0</v>
      </c>
      <c r="K7365" s="223">
        <f>K7314*'Usages industrie'!$P11*(1+'Usages industrie'!$Q11)^(K$7301-$D$7301)/1000</f>
        <v>0</v>
      </c>
      <c r="L7365" s="223">
        <f>L7314*'Usages industrie'!$P11*(1+'Usages industrie'!$Q11)^(L$7301-$D$7301)/1000</f>
        <v>0</v>
      </c>
      <c r="M7365" s="223">
        <f>M7314*'Usages industrie'!$P11*(1+'Usages industrie'!$Q11)^(M$7301-$D$7301)/1000</f>
        <v>0</v>
      </c>
      <c r="N7365" s="223">
        <f>N7314*'Usages industrie'!$P11*(1+'Usages industrie'!$Q11)^(N$7301-$D$7301)/1000</f>
        <v>0</v>
      </c>
      <c r="O7365" s="223">
        <f>O7314*'Usages industrie'!$P11*(1+'Usages industrie'!$Q11)^(O$7301-$D$7301)/1000</f>
        <v>0</v>
      </c>
      <c r="P7365" s="223">
        <f>P7314*'Usages industrie'!$P11*(1+'Usages industrie'!$Q11)^(P$7301-$D$7301)/1000</f>
        <v>0</v>
      </c>
      <c r="Q7365" s="223">
        <f>Q7314*'Usages industrie'!$P11*(1+'Usages industrie'!$Q11)^(Q$7301-$D$7301)/1000</f>
        <v>0</v>
      </c>
      <c r="R7365" s="223">
        <f>R7314*'Usages industrie'!$P11*(1+'Usages industrie'!$Q11)^(R$7301-$D$7301)/1000</f>
        <v>0</v>
      </c>
    </row>
    <row r="7366" spans="1:18" hidden="1" outlineLevel="2" x14ac:dyDescent="0.25">
      <c r="A7366" s="222" t="str">
        <f>'Usages industrie'!A12</f>
        <v>Usage industriel n°9</v>
      </c>
      <c r="B7366" s="222" t="s">
        <v>645</v>
      </c>
      <c r="C7366" s="222"/>
      <c r="D7366" s="223">
        <f>D7315*'Usages industrie'!$P12*(1+'Usages industrie'!$Q12)^(D$7301-$D$7301)/1000</f>
        <v>0</v>
      </c>
      <c r="E7366" s="223">
        <f>E7315*'Usages industrie'!$P12*(1+'Usages industrie'!$Q12)^(E$7301-$D$7301)/1000</f>
        <v>0</v>
      </c>
      <c r="F7366" s="223">
        <f>F7315*'Usages industrie'!$P12*(1+'Usages industrie'!$Q12)^(F$7301-$D$7301)/1000</f>
        <v>0</v>
      </c>
      <c r="G7366" s="223">
        <f>G7315*'Usages industrie'!$P12*(1+'Usages industrie'!$Q12)^(G$7301-$D$7301)/1000</f>
        <v>0</v>
      </c>
      <c r="H7366" s="223">
        <f>H7315*'Usages industrie'!$P12*(1+'Usages industrie'!$Q12)^(H$7301-$D$7301)/1000</f>
        <v>0</v>
      </c>
      <c r="I7366" s="223">
        <f>I7315*'Usages industrie'!$P12*(1+'Usages industrie'!$Q12)^(I$7301-$D$7301)/1000</f>
        <v>0</v>
      </c>
      <c r="J7366" s="223">
        <f>J7315*'Usages industrie'!$P12*(1+'Usages industrie'!$Q12)^(J$7301-$D$7301)/1000</f>
        <v>0</v>
      </c>
      <c r="K7366" s="223">
        <f>K7315*'Usages industrie'!$P12*(1+'Usages industrie'!$Q12)^(K$7301-$D$7301)/1000</f>
        <v>0</v>
      </c>
      <c r="L7366" s="223">
        <f>L7315*'Usages industrie'!$P12*(1+'Usages industrie'!$Q12)^(L$7301-$D$7301)/1000</f>
        <v>0</v>
      </c>
      <c r="M7366" s="223">
        <f>M7315*'Usages industrie'!$P12*(1+'Usages industrie'!$Q12)^(M$7301-$D$7301)/1000</f>
        <v>0</v>
      </c>
      <c r="N7366" s="223">
        <f>N7315*'Usages industrie'!$P12*(1+'Usages industrie'!$Q12)^(N$7301-$D$7301)/1000</f>
        <v>0</v>
      </c>
      <c r="O7366" s="223">
        <f>O7315*'Usages industrie'!$P12*(1+'Usages industrie'!$Q12)^(O$7301-$D$7301)/1000</f>
        <v>0</v>
      </c>
      <c r="P7366" s="223">
        <f>P7315*'Usages industrie'!$P12*(1+'Usages industrie'!$Q12)^(P$7301-$D$7301)/1000</f>
        <v>0</v>
      </c>
      <c r="Q7366" s="223">
        <f>Q7315*'Usages industrie'!$P12*(1+'Usages industrie'!$Q12)^(Q$7301-$D$7301)/1000</f>
        <v>0</v>
      </c>
      <c r="R7366" s="223">
        <f>R7315*'Usages industrie'!$P12*(1+'Usages industrie'!$Q12)^(R$7301-$D$7301)/1000</f>
        <v>0</v>
      </c>
    </row>
    <row r="7367" spans="1:18" hidden="1" outlineLevel="2" x14ac:dyDescent="0.25">
      <c r="A7367" s="222" t="str">
        <f>'Usages industrie'!A13</f>
        <v>Usage industriel n°10</v>
      </c>
      <c r="B7367" s="222" t="s">
        <v>645</v>
      </c>
      <c r="C7367" s="222"/>
      <c r="D7367" s="223">
        <f>D7316*'Usages industrie'!$P13*(1+'Usages industrie'!$Q13)^(D$7301-$D$7301)/1000</f>
        <v>0</v>
      </c>
      <c r="E7367" s="223">
        <f>E7316*'Usages industrie'!$P13*(1+'Usages industrie'!$Q13)^(E$7301-$D$7301)/1000</f>
        <v>0</v>
      </c>
      <c r="F7367" s="223">
        <f>F7316*'Usages industrie'!$P13*(1+'Usages industrie'!$Q13)^(F$7301-$D$7301)/1000</f>
        <v>0</v>
      </c>
      <c r="G7367" s="223">
        <f>G7316*'Usages industrie'!$P13*(1+'Usages industrie'!$Q13)^(G$7301-$D$7301)/1000</f>
        <v>0</v>
      </c>
      <c r="H7367" s="223">
        <f>H7316*'Usages industrie'!$P13*(1+'Usages industrie'!$Q13)^(H$7301-$D$7301)/1000</f>
        <v>0</v>
      </c>
      <c r="I7367" s="223">
        <f>I7316*'Usages industrie'!$P13*(1+'Usages industrie'!$Q13)^(I$7301-$D$7301)/1000</f>
        <v>0</v>
      </c>
      <c r="J7367" s="223">
        <f>J7316*'Usages industrie'!$P13*(1+'Usages industrie'!$Q13)^(J$7301-$D$7301)/1000</f>
        <v>0</v>
      </c>
      <c r="K7367" s="223">
        <f>K7316*'Usages industrie'!$P13*(1+'Usages industrie'!$Q13)^(K$7301-$D$7301)/1000</f>
        <v>0</v>
      </c>
      <c r="L7367" s="223">
        <f>L7316*'Usages industrie'!$P13*(1+'Usages industrie'!$Q13)^(L$7301-$D$7301)/1000</f>
        <v>0</v>
      </c>
      <c r="M7367" s="223">
        <f>M7316*'Usages industrie'!$P13*(1+'Usages industrie'!$Q13)^(M$7301-$D$7301)/1000</f>
        <v>0</v>
      </c>
      <c r="N7367" s="223">
        <f>N7316*'Usages industrie'!$P13*(1+'Usages industrie'!$Q13)^(N$7301-$D$7301)/1000</f>
        <v>0</v>
      </c>
      <c r="O7367" s="223">
        <f>O7316*'Usages industrie'!$P13*(1+'Usages industrie'!$Q13)^(O$7301-$D$7301)/1000</f>
        <v>0</v>
      </c>
      <c r="P7367" s="223">
        <f>P7316*'Usages industrie'!$P13*(1+'Usages industrie'!$Q13)^(P$7301-$D$7301)/1000</f>
        <v>0</v>
      </c>
      <c r="Q7367" s="223">
        <f>Q7316*'Usages industrie'!$P13*(1+'Usages industrie'!$Q13)^(Q$7301-$D$7301)/1000</f>
        <v>0</v>
      </c>
      <c r="R7367" s="223">
        <f>R7316*'Usages industrie'!$P13*(1+'Usages industrie'!$Q13)^(R$7301-$D$7301)/1000</f>
        <v>0</v>
      </c>
    </row>
    <row r="7368" spans="1:18" hidden="1" outlineLevel="2" x14ac:dyDescent="0.25">
      <c r="A7368" s="222" t="str">
        <f>'Usages industrie'!A14</f>
        <v>Usage industriel n°11</v>
      </c>
      <c r="B7368" s="222" t="s">
        <v>645</v>
      </c>
      <c r="C7368" s="222"/>
      <c r="D7368" s="223">
        <f>D7317*'Usages industrie'!$P14*(1+'Usages industrie'!$Q14)^(D$7301-$D$7301)/1000</f>
        <v>0</v>
      </c>
      <c r="E7368" s="223">
        <f>E7317*'Usages industrie'!$P14*(1+'Usages industrie'!$Q14)^(E$7301-$D$7301)/1000</f>
        <v>0</v>
      </c>
      <c r="F7368" s="223">
        <f>F7317*'Usages industrie'!$P14*(1+'Usages industrie'!$Q14)^(F$7301-$D$7301)/1000</f>
        <v>0</v>
      </c>
      <c r="G7368" s="223">
        <f>G7317*'Usages industrie'!$P14*(1+'Usages industrie'!$Q14)^(G$7301-$D$7301)/1000</f>
        <v>0</v>
      </c>
      <c r="H7368" s="223">
        <f>H7317*'Usages industrie'!$P14*(1+'Usages industrie'!$Q14)^(H$7301-$D$7301)/1000</f>
        <v>0</v>
      </c>
      <c r="I7368" s="223">
        <f>I7317*'Usages industrie'!$P14*(1+'Usages industrie'!$Q14)^(I$7301-$D$7301)/1000</f>
        <v>0</v>
      </c>
      <c r="J7368" s="223">
        <f>J7317*'Usages industrie'!$P14*(1+'Usages industrie'!$Q14)^(J$7301-$D$7301)/1000</f>
        <v>0</v>
      </c>
      <c r="K7368" s="223">
        <f>K7317*'Usages industrie'!$P14*(1+'Usages industrie'!$Q14)^(K$7301-$D$7301)/1000</f>
        <v>0</v>
      </c>
      <c r="L7368" s="223">
        <f>L7317*'Usages industrie'!$P14*(1+'Usages industrie'!$Q14)^(L$7301-$D$7301)/1000</f>
        <v>0</v>
      </c>
      <c r="M7368" s="223">
        <f>M7317*'Usages industrie'!$P14*(1+'Usages industrie'!$Q14)^(M$7301-$D$7301)/1000</f>
        <v>0</v>
      </c>
      <c r="N7368" s="223">
        <f>N7317*'Usages industrie'!$P14*(1+'Usages industrie'!$Q14)^(N$7301-$D$7301)/1000</f>
        <v>0</v>
      </c>
      <c r="O7368" s="223">
        <f>O7317*'Usages industrie'!$P14*(1+'Usages industrie'!$Q14)^(O$7301-$D$7301)/1000</f>
        <v>0</v>
      </c>
      <c r="P7368" s="223">
        <f>P7317*'Usages industrie'!$P14*(1+'Usages industrie'!$Q14)^(P$7301-$D$7301)/1000</f>
        <v>0</v>
      </c>
      <c r="Q7368" s="223">
        <f>Q7317*'Usages industrie'!$P14*(1+'Usages industrie'!$Q14)^(Q$7301-$D$7301)/1000</f>
        <v>0</v>
      </c>
      <c r="R7368" s="223">
        <f>R7317*'Usages industrie'!$P14*(1+'Usages industrie'!$Q14)^(R$7301-$D$7301)/1000</f>
        <v>0</v>
      </c>
    </row>
    <row r="7369" spans="1:18" hidden="1" outlineLevel="2" x14ac:dyDescent="0.25">
      <c r="A7369" s="222" t="str">
        <f>'Usages industrie'!A15</f>
        <v>Usage industriel n°12</v>
      </c>
      <c r="B7369" s="222" t="s">
        <v>645</v>
      </c>
      <c r="C7369" s="222"/>
      <c r="D7369" s="223">
        <f>D7318*'Usages industrie'!$P15*(1+'Usages industrie'!$Q15)^(D$7301-$D$7301)/1000</f>
        <v>0</v>
      </c>
      <c r="E7369" s="223">
        <f>E7318*'Usages industrie'!$P15*(1+'Usages industrie'!$Q15)^(E$7301-$D$7301)/1000</f>
        <v>0</v>
      </c>
      <c r="F7369" s="223">
        <f>F7318*'Usages industrie'!$P15*(1+'Usages industrie'!$Q15)^(F$7301-$D$7301)/1000</f>
        <v>0</v>
      </c>
      <c r="G7369" s="223">
        <f>G7318*'Usages industrie'!$P15*(1+'Usages industrie'!$Q15)^(G$7301-$D$7301)/1000</f>
        <v>0</v>
      </c>
      <c r="H7369" s="223">
        <f>H7318*'Usages industrie'!$P15*(1+'Usages industrie'!$Q15)^(H$7301-$D$7301)/1000</f>
        <v>0</v>
      </c>
      <c r="I7369" s="223">
        <f>I7318*'Usages industrie'!$P15*(1+'Usages industrie'!$Q15)^(I$7301-$D$7301)/1000</f>
        <v>0</v>
      </c>
      <c r="J7369" s="223">
        <f>J7318*'Usages industrie'!$P15*(1+'Usages industrie'!$Q15)^(J$7301-$D$7301)/1000</f>
        <v>0</v>
      </c>
      <c r="K7369" s="223">
        <f>K7318*'Usages industrie'!$P15*(1+'Usages industrie'!$Q15)^(K$7301-$D$7301)/1000</f>
        <v>0</v>
      </c>
      <c r="L7369" s="223">
        <f>L7318*'Usages industrie'!$P15*(1+'Usages industrie'!$Q15)^(L$7301-$D$7301)/1000</f>
        <v>0</v>
      </c>
      <c r="M7369" s="223">
        <f>M7318*'Usages industrie'!$P15*(1+'Usages industrie'!$Q15)^(M$7301-$D$7301)/1000</f>
        <v>0</v>
      </c>
      <c r="N7369" s="223">
        <f>N7318*'Usages industrie'!$P15*(1+'Usages industrie'!$Q15)^(N$7301-$D$7301)/1000</f>
        <v>0</v>
      </c>
      <c r="O7369" s="223">
        <f>O7318*'Usages industrie'!$P15*(1+'Usages industrie'!$Q15)^(O$7301-$D$7301)/1000</f>
        <v>0</v>
      </c>
      <c r="P7369" s="223">
        <f>P7318*'Usages industrie'!$P15*(1+'Usages industrie'!$Q15)^(P$7301-$D$7301)/1000</f>
        <v>0</v>
      </c>
      <c r="Q7369" s="223">
        <f>Q7318*'Usages industrie'!$P15*(1+'Usages industrie'!$Q15)^(Q$7301-$D$7301)/1000</f>
        <v>0</v>
      </c>
      <c r="R7369" s="223">
        <f>R7318*'Usages industrie'!$P15*(1+'Usages industrie'!$Q15)^(R$7301-$D$7301)/1000</f>
        <v>0</v>
      </c>
    </row>
    <row r="7370" spans="1:18" hidden="1" outlineLevel="2" x14ac:dyDescent="0.25">
      <c r="A7370" s="222" t="str">
        <f>'Usages industrie'!A16</f>
        <v>Usage industriel n°13</v>
      </c>
      <c r="B7370" s="222" t="s">
        <v>645</v>
      </c>
      <c r="C7370" s="222"/>
      <c r="D7370" s="223">
        <f>D7319*'Usages industrie'!$P16*(1+'Usages industrie'!$Q16)^(D$7301-$D$7301)/1000</f>
        <v>0</v>
      </c>
      <c r="E7370" s="223">
        <f>E7319*'Usages industrie'!$P16*(1+'Usages industrie'!$Q16)^(E$7301-$D$7301)/1000</f>
        <v>0</v>
      </c>
      <c r="F7370" s="223">
        <f>F7319*'Usages industrie'!$P16*(1+'Usages industrie'!$Q16)^(F$7301-$D$7301)/1000</f>
        <v>0</v>
      </c>
      <c r="G7370" s="223">
        <f>G7319*'Usages industrie'!$P16*(1+'Usages industrie'!$Q16)^(G$7301-$D$7301)/1000</f>
        <v>0</v>
      </c>
      <c r="H7370" s="223">
        <f>H7319*'Usages industrie'!$P16*(1+'Usages industrie'!$Q16)^(H$7301-$D$7301)/1000</f>
        <v>0</v>
      </c>
      <c r="I7370" s="223">
        <f>I7319*'Usages industrie'!$P16*(1+'Usages industrie'!$Q16)^(I$7301-$D$7301)/1000</f>
        <v>0</v>
      </c>
      <c r="J7370" s="223">
        <f>J7319*'Usages industrie'!$P16*(1+'Usages industrie'!$Q16)^(J$7301-$D$7301)/1000</f>
        <v>0</v>
      </c>
      <c r="K7370" s="223">
        <f>K7319*'Usages industrie'!$P16*(1+'Usages industrie'!$Q16)^(K$7301-$D$7301)/1000</f>
        <v>0</v>
      </c>
      <c r="L7370" s="223">
        <f>L7319*'Usages industrie'!$P16*(1+'Usages industrie'!$Q16)^(L$7301-$D$7301)/1000</f>
        <v>0</v>
      </c>
      <c r="M7370" s="223">
        <f>M7319*'Usages industrie'!$P16*(1+'Usages industrie'!$Q16)^(M$7301-$D$7301)/1000</f>
        <v>0</v>
      </c>
      <c r="N7370" s="223">
        <f>N7319*'Usages industrie'!$P16*(1+'Usages industrie'!$Q16)^(N$7301-$D$7301)/1000</f>
        <v>0</v>
      </c>
      <c r="O7370" s="223">
        <f>O7319*'Usages industrie'!$P16*(1+'Usages industrie'!$Q16)^(O$7301-$D$7301)/1000</f>
        <v>0</v>
      </c>
      <c r="P7370" s="223">
        <f>P7319*'Usages industrie'!$P16*(1+'Usages industrie'!$Q16)^(P$7301-$D$7301)/1000</f>
        <v>0</v>
      </c>
      <c r="Q7370" s="223">
        <f>Q7319*'Usages industrie'!$P16*(1+'Usages industrie'!$Q16)^(Q$7301-$D$7301)/1000</f>
        <v>0</v>
      </c>
      <c r="R7370" s="223">
        <f>R7319*'Usages industrie'!$P16*(1+'Usages industrie'!$Q16)^(R$7301-$D$7301)/1000</f>
        <v>0</v>
      </c>
    </row>
    <row r="7371" spans="1:18" hidden="1" outlineLevel="2" x14ac:dyDescent="0.25">
      <c r="A7371" s="222" t="str">
        <f>'Usages industrie'!A17</f>
        <v>Usage industriel n°14</v>
      </c>
      <c r="B7371" s="222" t="s">
        <v>645</v>
      </c>
      <c r="C7371" s="222"/>
      <c r="D7371" s="223">
        <f>D7320*'Usages industrie'!$P17*(1+'Usages industrie'!$Q17)^(D$7301-$D$7301)/1000</f>
        <v>0</v>
      </c>
      <c r="E7371" s="223">
        <f>E7320*'Usages industrie'!$P17*(1+'Usages industrie'!$Q17)^(E$7301-$D$7301)/1000</f>
        <v>0</v>
      </c>
      <c r="F7371" s="223">
        <f>F7320*'Usages industrie'!$P17*(1+'Usages industrie'!$Q17)^(F$7301-$D$7301)/1000</f>
        <v>0</v>
      </c>
      <c r="G7371" s="223">
        <f>G7320*'Usages industrie'!$P17*(1+'Usages industrie'!$Q17)^(G$7301-$D$7301)/1000</f>
        <v>0</v>
      </c>
      <c r="H7371" s="223">
        <f>H7320*'Usages industrie'!$P17*(1+'Usages industrie'!$Q17)^(H$7301-$D$7301)/1000</f>
        <v>0</v>
      </c>
      <c r="I7371" s="223">
        <f>I7320*'Usages industrie'!$P17*(1+'Usages industrie'!$Q17)^(I$7301-$D$7301)/1000</f>
        <v>0</v>
      </c>
      <c r="J7371" s="223">
        <f>J7320*'Usages industrie'!$P17*(1+'Usages industrie'!$Q17)^(J$7301-$D$7301)/1000</f>
        <v>0</v>
      </c>
      <c r="K7371" s="223">
        <f>K7320*'Usages industrie'!$P17*(1+'Usages industrie'!$Q17)^(K$7301-$D$7301)/1000</f>
        <v>0</v>
      </c>
      <c r="L7371" s="223">
        <f>L7320*'Usages industrie'!$P17*(1+'Usages industrie'!$Q17)^(L$7301-$D$7301)/1000</f>
        <v>0</v>
      </c>
      <c r="M7371" s="223">
        <f>M7320*'Usages industrie'!$P17*(1+'Usages industrie'!$Q17)^(M$7301-$D$7301)/1000</f>
        <v>0</v>
      </c>
      <c r="N7371" s="223">
        <f>N7320*'Usages industrie'!$P17*(1+'Usages industrie'!$Q17)^(N$7301-$D$7301)/1000</f>
        <v>0</v>
      </c>
      <c r="O7371" s="223">
        <f>O7320*'Usages industrie'!$P17*(1+'Usages industrie'!$Q17)^(O$7301-$D$7301)/1000</f>
        <v>0</v>
      </c>
      <c r="P7371" s="223">
        <f>P7320*'Usages industrie'!$P17*(1+'Usages industrie'!$Q17)^(P$7301-$D$7301)/1000</f>
        <v>0</v>
      </c>
      <c r="Q7371" s="223">
        <f>Q7320*'Usages industrie'!$P17*(1+'Usages industrie'!$Q17)^(Q$7301-$D$7301)/1000</f>
        <v>0</v>
      </c>
      <c r="R7371" s="223">
        <f>R7320*'Usages industrie'!$P17*(1+'Usages industrie'!$Q17)^(R$7301-$D$7301)/1000</f>
        <v>0</v>
      </c>
    </row>
    <row r="7372" spans="1:18" hidden="1" outlineLevel="2" x14ac:dyDescent="0.25">
      <c r="A7372" s="222" t="str">
        <f>'Usages industrie'!A18</f>
        <v>Usage industriel n°15</v>
      </c>
      <c r="B7372" s="222" t="s">
        <v>645</v>
      </c>
      <c r="C7372" s="222"/>
      <c r="D7372" s="223">
        <f>D7321*'Usages industrie'!$P18*(1+'Usages industrie'!$Q18)^(D$7301-$D$7301)/1000</f>
        <v>0</v>
      </c>
      <c r="E7372" s="223">
        <f>E7321*'Usages industrie'!$P18*(1+'Usages industrie'!$Q18)^(E$7301-$D$7301)/1000</f>
        <v>0</v>
      </c>
      <c r="F7372" s="223">
        <f>F7321*'Usages industrie'!$P18*(1+'Usages industrie'!$Q18)^(F$7301-$D$7301)/1000</f>
        <v>0</v>
      </c>
      <c r="G7372" s="223">
        <f>G7321*'Usages industrie'!$P18*(1+'Usages industrie'!$Q18)^(G$7301-$D$7301)/1000</f>
        <v>0</v>
      </c>
      <c r="H7372" s="223">
        <f>H7321*'Usages industrie'!$P18*(1+'Usages industrie'!$Q18)^(H$7301-$D$7301)/1000</f>
        <v>0</v>
      </c>
      <c r="I7372" s="223">
        <f>I7321*'Usages industrie'!$P18*(1+'Usages industrie'!$Q18)^(I$7301-$D$7301)/1000</f>
        <v>0</v>
      </c>
      <c r="J7372" s="223">
        <f>J7321*'Usages industrie'!$P18*(1+'Usages industrie'!$Q18)^(J$7301-$D$7301)/1000</f>
        <v>0</v>
      </c>
      <c r="K7372" s="223">
        <f>K7321*'Usages industrie'!$P18*(1+'Usages industrie'!$Q18)^(K$7301-$D$7301)/1000</f>
        <v>0</v>
      </c>
      <c r="L7372" s="223">
        <f>L7321*'Usages industrie'!$P18*(1+'Usages industrie'!$Q18)^(L$7301-$D$7301)/1000</f>
        <v>0</v>
      </c>
      <c r="M7372" s="223">
        <f>M7321*'Usages industrie'!$P18*(1+'Usages industrie'!$Q18)^(M$7301-$D$7301)/1000</f>
        <v>0</v>
      </c>
      <c r="N7372" s="223">
        <f>N7321*'Usages industrie'!$P18*(1+'Usages industrie'!$Q18)^(N$7301-$D$7301)/1000</f>
        <v>0</v>
      </c>
      <c r="O7372" s="223">
        <f>O7321*'Usages industrie'!$P18*(1+'Usages industrie'!$Q18)^(O$7301-$D$7301)/1000</f>
        <v>0</v>
      </c>
      <c r="P7372" s="223">
        <f>P7321*'Usages industrie'!$P18*(1+'Usages industrie'!$Q18)^(P$7301-$D$7301)/1000</f>
        <v>0</v>
      </c>
      <c r="Q7372" s="223">
        <f>Q7321*'Usages industrie'!$P18*(1+'Usages industrie'!$Q18)^(Q$7301-$D$7301)/1000</f>
        <v>0</v>
      </c>
      <c r="R7372" s="223">
        <f>R7321*'Usages industrie'!$P18*(1+'Usages industrie'!$Q18)^(R$7301-$D$7301)/1000</f>
        <v>0</v>
      </c>
    </row>
    <row r="7373" spans="1:18" hidden="1" outlineLevel="2" x14ac:dyDescent="0.25">
      <c r="A7373" s="222" t="str">
        <f>'Usages industrie'!A19</f>
        <v>Usage industriel n°16</v>
      </c>
      <c r="B7373" s="222" t="s">
        <v>645</v>
      </c>
      <c r="C7373" s="222"/>
      <c r="D7373" s="223">
        <f>D7322*'Usages industrie'!$P19*(1+'Usages industrie'!$Q19)^(D$7301-$D$7301)/1000</f>
        <v>0</v>
      </c>
      <c r="E7373" s="223">
        <f>E7322*'Usages industrie'!$P19*(1+'Usages industrie'!$Q19)^(E$7301-$D$7301)/1000</f>
        <v>0</v>
      </c>
      <c r="F7373" s="223">
        <f>F7322*'Usages industrie'!$P19*(1+'Usages industrie'!$Q19)^(F$7301-$D$7301)/1000</f>
        <v>0</v>
      </c>
      <c r="G7373" s="223">
        <f>G7322*'Usages industrie'!$P19*(1+'Usages industrie'!$Q19)^(G$7301-$D$7301)/1000</f>
        <v>0</v>
      </c>
      <c r="H7373" s="223">
        <f>H7322*'Usages industrie'!$P19*(1+'Usages industrie'!$Q19)^(H$7301-$D$7301)/1000</f>
        <v>0</v>
      </c>
      <c r="I7373" s="223">
        <f>I7322*'Usages industrie'!$P19*(1+'Usages industrie'!$Q19)^(I$7301-$D$7301)/1000</f>
        <v>0</v>
      </c>
      <c r="J7373" s="223">
        <f>J7322*'Usages industrie'!$P19*(1+'Usages industrie'!$Q19)^(J$7301-$D$7301)/1000</f>
        <v>0</v>
      </c>
      <c r="K7373" s="223">
        <f>K7322*'Usages industrie'!$P19*(1+'Usages industrie'!$Q19)^(K$7301-$D$7301)/1000</f>
        <v>0</v>
      </c>
      <c r="L7373" s="223">
        <f>L7322*'Usages industrie'!$P19*(1+'Usages industrie'!$Q19)^(L$7301-$D$7301)/1000</f>
        <v>0</v>
      </c>
      <c r="M7373" s="223">
        <f>M7322*'Usages industrie'!$P19*(1+'Usages industrie'!$Q19)^(M$7301-$D$7301)/1000</f>
        <v>0</v>
      </c>
      <c r="N7373" s="223">
        <f>N7322*'Usages industrie'!$P19*(1+'Usages industrie'!$Q19)^(N$7301-$D$7301)/1000</f>
        <v>0</v>
      </c>
      <c r="O7373" s="223">
        <f>O7322*'Usages industrie'!$P19*(1+'Usages industrie'!$Q19)^(O$7301-$D$7301)/1000</f>
        <v>0</v>
      </c>
      <c r="P7373" s="223">
        <f>P7322*'Usages industrie'!$P19*(1+'Usages industrie'!$Q19)^(P$7301-$D$7301)/1000</f>
        <v>0</v>
      </c>
      <c r="Q7373" s="223">
        <f>Q7322*'Usages industrie'!$P19*(1+'Usages industrie'!$Q19)^(Q$7301-$D$7301)/1000</f>
        <v>0</v>
      </c>
      <c r="R7373" s="223">
        <f>R7322*'Usages industrie'!$P19*(1+'Usages industrie'!$Q19)^(R$7301-$D$7301)/1000</f>
        <v>0</v>
      </c>
    </row>
    <row r="7374" spans="1:18" hidden="1" outlineLevel="2" x14ac:dyDescent="0.25">
      <c r="A7374" s="222" t="str">
        <f>'Usages industrie'!A20</f>
        <v>Usage industriel n°17</v>
      </c>
      <c r="B7374" s="222" t="s">
        <v>645</v>
      </c>
      <c r="C7374" s="222"/>
      <c r="D7374" s="223">
        <f>D7323*'Usages industrie'!$P20*(1+'Usages industrie'!$Q20)^(D$7301-$D$7301)/1000</f>
        <v>0</v>
      </c>
      <c r="E7374" s="223">
        <f>E7323*'Usages industrie'!$P20*(1+'Usages industrie'!$Q20)^(E$7301-$D$7301)/1000</f>
        <v>0</v>
      </c>
      <c r="F7374" s="223">
        <f>F7323*'Usages industrie'!$P20*(1+'Usages industrie'!$Q20)^(F$7301-$D$7301)/1000</f>
        <v>0</v>
      </c>
      <c r="G7374" s="223">
        <f>G7323*'Usages industrie'!$P20*(1+'Usages industrie'!$Q20)^(G$7301-$D$7301)/1000</f>
        <v>0</v>
      </c>
      <c r="H7374" s="223">
        <f>H7323*'Usages industrie'!$P20*(1+'Usages industrie'!$Q20)^(H$7301-$D$7301)/1000</f>
        <v>0</v>
      </c>
      <c r="I7374" s="223">
        <f>I7323*'Usages industrie'!$P20*(1+'Usages industrie'!$Q20)^(I$7301-$D$7301)/1000</f>
        <v>0</v>
      </c>
      <c r="J7374" s="223">
        <f>J7323*'Usages industrie'!$P20*(1+'Usages industrie'!$Q20)^(J$7301-$D$7301)/1000</f>
        <v>0</v>
      </c>
      <c r="K7374" s="223">
        <f>K7323*'Usages industrie'!$P20*(1+'Usages industrie'!$Q20)^(K$7301-$D$7301)/1000</f>
        <v>0</v>
      </c>
      <c r="L7374" s="223">
        <f>L7323*'Usages industrie'!$P20*(1+'Usages industrie'!$Q20)^(L$7301-$D$7301)/1000</f>
        <v>0</v>
      </c>
      <c r="M7374" s="223">
        <f>M7323*'Usages industrie'!$P20*(1+'Usages industrie'!$Q20)^(M$7301-$D$7301)/1000</f>
        <v>0</v>
      </c>
      <c r="N7374" s="223">
        <f>N7323*'Usages industrie'!$P20*(1+'Usages industrie'!$Q20)^(N$7301-$D$7301)/1000</f>
        <v>0</v>
      </c>
      <c r="O7374" s="223">
        <f>O7323*'Usages industrie'!$P20*(1+'Usages industrie'!$Q20)^(O$7301-$D$7301)/1000</f>
        <v>0</v>
      </c>
      <c r="P7374" s="223">
        <f>P7323*'Usages industrie'!$P20*(1+'Usages industrie'!$Q20)^(P$7301-$D$7301)/1000</f>
        <v>0</v>
      </c>
      <c r="Q7374" s="223">
        <f>Q7323*'Usages industrie'!$P20*(1+'Usages industrie'!$Q20)^(Q$7301-$D$7301)/1000</f>
        <v>0</v>
      </c>
      <c r="R7374" s="223">
        <f>R7323*'Usages industrie'!$P20*(1+'Usages industrie'!$Q20)^(R$7301-$D$7301)/1000</f>
        <v>0</v>
      </c>
    </row>
    <row r="7375" spans="1:18" hidden="1" outlineLevel="2" x14ac:dyDescent="0.25">
      <c r="A7375" s="222" t="str">
        <f>'Usages industrie'!A21</f>
        <v>Usage industriel n°18</v>
      </c>
      <c r="B7375" s="222" t="s">
        <v>645</v>
      </c>
      <c r="C7375" s="222"/>
      <c r="D7375" s="223">
        <f>D7324*'Usages industrie'!$P21*(1+'Usages industrie'!$Q21)^(D$7301-$D$7301)/1000</f>
        <v>0</v>
      </c>
      <c r="E7375" s="223">
        <f>E7324*'Usages industrie'!$P21*(1+'Usages industrie'!$Q21)^(E$7301-$D$7301)/1000</f>
        <v>0</v>
      </c>
      <c r="F7375" s="223">
        <f>F7324*'Usages industrie'!$P21*(1+'Usages industrie'!$Q21)^(F$7301-$D$7301)/1000</f>
        <v>0</v>
      </c>
      <c r="G7375" s="223">
        <f>G7324*'Usages industrie'!$P21*(1+'Usages industrie'!$Q21)^(G$7301-$D$7301)/1000</f>
        <v>0</v>
      </c>
      <c r="H7375" s="223">
        <f>H7324*'Usages industrie'!$P21*(1+'Usages industrie'!$Q21)^(H$7301-$D$7301)/1000</f>
        <v>0</v>
      </c>
      <c r="I7375" s="223">
        <f>I7324*'Usages industrie'!$P21*(1+'Usages industrie'!$Q21)^(I$7301-$D$7301)/1000</f>
        <v>0</v>
      </c>
      <c r="J7375" s="223">
        <f>J7324*'Usages industrie'!$P21*(1+'Usages industrie'!$Q21)^(J$7301-$D$7301)/1000</f>
        <v>0</v>
      </c>
      <c r="K7375" s="223">
        <f>K7324*'Usages industrie'!$P21*(1+'Usages industrie'!$Q21)^(K$7301-$D$7301)/1000</f>
        <v>0</v>
      </c>
      <c r="L7375" s="223">
        <f>L7324*'Usages industrie'!$P21*(1+'Usages industrie'!$Q21)^(L$7301-$D$7301)/1000</f>
        <v>0</v>
      </c>
      <c r="M7375" s="223">
        <f>M7324*'Usages industrie'!$P21*(1+'Usages industrie'!$Q21)^(M$7301-$D$7301)/1000</f>
        <v>0</v>
      </c>
      <c r="N7375" s="223">
        <f>N7324*'Usages industrie'!$P21*(1+'Usages industrie'!$Q21)^(N$7301-$D$7301)/1000</f>
        <v>0</v>
      </c>
      <c r="O7375" s="223">
        <f>O7324*'Usages industrie'!$P21*(1+'Usages industrie'!$Q21)^(O$7301-$D$7301)/1000</f>
        <v>0</v>
      </c>
      <c r="P7375" s="223">
        <f>P7324*'Usages industrie'!$P21*(1+'Usages industrie'!$Q21)^(P$7301-$D$7301)/1000</f>
        <v>0</v>
      </c>
      <c r="Q7375" s="223">
        <f>Q7324*'Usages industrie'!$P21*(1+'Usages industrie'!$Q21)^(Q$7301-$D$7301)/1000</f>
        <v>0</v>
      </c>
      <c r="R7375" s="223">
        <f>R7324*'Usages industrie'!$P21*(1+'Usages industrie'!$Q21)^(R$7301-$D$7301)/1000</f>
        <v>0</v>
      </c>
    </row>
    <row r="7376" spans="1:18" hidden="1" outlineLevel="2" x14ac:dyDescent="0.25">
      <c r="A7376" s="222" t="str">
        <f>'Usages industrie'!A22</f>
        <v>Usage industriel n°19</v>
      </c>
      <c r="B7376" s="222" t="s">
        <v>645</v>
      </c>
      <c r="C7376" s="222"/>
      <c r="D7376" s="223">
        <f>D7325*'Usages industrie'!$P22*(1+'Usages industrie'!$Q22)^(D$7301-$D$7301)/1000</f>
        <v>0</v>
      </c>
      <c r="E7376" s="223">
        <f>E7325*'Usages industrie'!$P22*(1+'Usages industrie'!$Q22)^(E$7301-$D$7301)/1000</f>
        <v>0</v>
      </c>
      <c r="F7376" s="223">
        <f>F7325*'Usages industrie'!$P22*(1+'Usages industrie'!$Q22)^(F$7301-$D$7301)/1000</f>
        <v>0</v>
      </c>
      <c r="G7376" s="223">
        <f>G7325*'Usages industrie'!$P22*(1+'Usages industrie'!$Q22)^(G$7301-$D$7301)/1000</f>
        <v>0</v>
      </c>
      <c r="H7376" s="223">
        <f>H7325*'Usages industrie'!$P22*(1+'Usages industrie'!$Q22)^(H$7301-$D$7301)/1000</f>
        <v>0</v>
      </c>
      <c r="I7376" s="223">
        <f>I7325*'Usages industrie'!$P22*(1+'Usages industrie'!$Q22)^(I$7301-$D$7301)/1000</f>
        <v>0</v>
      </c>
      <c r="J7376" s="223">
        <f>J7325*'Usages industrie'!$P22*(1+'Usages industrie'!$Q22)^(J$7301-$D$7301)/1000</f>
        <v>0</v>
      </c>
      <c r="K7376" s="223">
        <f>K7325*'Usages industrie'!$P22*(1+'Usages industrie'!$Q22)^(K$7301-$D$7301)/1000</f>
        <v>0</v>
      </c>
      <c r="L7376" s="223">
        <f>L7325*'Usages industrie'!$P22*(1+'Usages industrie'!$Q22)^(L$7301-$D$7301)/1000</f>
        <v>0</v>
      </c>
      <c r="M7376" s="223">
        <f>M7325*'Usages industrie'!$P22*(1+'Usages industrie'!$Q22)^(M$7301-$D$7301)/1000</f>
        <v>0</v>
      </c>
      <c r="N7376" s="223">
        <f>N7325*'Usages industrie'!$P22*(1+'Usages industrie'!$Q22)^(N$7301-$D$7301)/1000</f>
        <v>0</v>
      </c>
      <c r="O7376" s="223">
        <f>O7325*'Usages industrie'!$P22*(1+'Usages industrie'!$Q22)^(O$7301-$D$7301)/1000</f>
        <v>0</v>
      </c>
      <c r="P7376" s="223">
        <f>P7325*'Usages industrie'!$P22*(1+'Usages industrie'!$Q22)^(P$7301-$D$7301)/1000</f>
        <v>0</v>
      </c>
      <c r="Q7376" s="223">
        <f>Q7325*'Usages industrie'!$P22*(1+'Usages industrie'!$Q22)^(Q$7301-$D$7301)/1000</f>
        <v>0</v>
      </c>
      <c r="R7376" s="223">
        <f>R7325*'Usages industrie'!$P22*(1+'Usages industrie'!$Q22)^(R$7301-$D$7301)/1000</f>
        <v>0</v>
      </c>
    </row>
    <row r="7377" spans="1:18" hidden="1" outlineLevel="2" x14ac:dyDescent="0.25">
      <c r="A7377" s="222" t="str">
        <f>'Usages industrie'!A23</f>
        <v>Usage industriel n°20</v>
      </c>
      <c r="B7377" s="222" t="s">
        <v>645</v>
      </c>
      <c r="C7377" s="222"/>
      <c r="D7377" s="223">
        <f>D7326*'Usages industrie'!$P23*(1+'Usages industrie'!$Q23)^(D$7301-$D$7301)/1000</f>
        <v>0</v>
      </c>
      <c r="E7377" s="223">
        <f>E7326*'Usages industrie'!$P23*(1+'Usages industrie'!$Q23)^(E$7301-$D$7301)/1000</f>
        <v>0</v>
      </c>
      <c r="F7377" s="223">
        <f>F7326*'Usages industrie'!$P23*(1+'Usages industrie'!$Q23)^(F$7301-$D$7301)/1000</f>
        <v>0</v>
      </c>
      <c r="G7377" s="223">
        <f>G7326*'Usages industrie'!$P23*(1+'Usages industrie'!$Q23)^(G$7301-$D$7301)/1000</f>
        <v>0</v>
      </c>
      <c r="H7377" s="223">
        <f>H7326*'Usages industrie'!$P23*(1+'Usages industrie'!$Q23)^(H$7301-$D$7301)/1000</f>
        <v>0</v>
      </c>
      <c r="I7377" s="223">
        <f>I7326*'Usages industrie'!$P23*(1+'Usages industrie'!$Q23)^(I$7301-$D$7301)/1000</f>
        <v>0</v>
      </c>
      <c r="J7377" s="223">
        <f>J7326*'Usages industrie'!$P23*(1+'Usages industrie'!$Q23)^(J$7301-$D$7301)/1000</f>
        <v>0</v>
      </c>
      <c r="K7377" s="223">
        <f>K7326*'Usages industrie'!$P23*(1+'Usages industrie'!$Q23)^(K$7301-$D$7301)/1000</f>
        <v>0</v>
      </c>
      <c r="L7377" s="223">
        <f>L7326*'Usages industrie'!$P23*(1+'Usages industrie'!$Q23)^(L$7301-$D$7301)/1000</f>
        <v>0</v>
      </c>
      <c r="M7377" s="223">
        <f>M7326*'Usages industrie'!$P23*(1+'Usages industrie'!$Q23)^(M$7301-$D$7301)/1000</f>
        <v>0</v>
      </c>
      <c r="N7377" s="223">
        <f>N7326*'Usages industrie'!$P23*(1+'Usages industrie'!$Q23)^(N$7301-$D$7301)/1000</f>
        <v>0</v>
      </c>
      <c r="O7377" s="223">
        <f>O7326*'Usages industrie'!$P23*(1+'Usages industrie'!$Q23)^(O$7301-$D$7301)/1000</f>
        <v>0</v>
      </c>
      <c r="P7377" s="223">
        <f>P7326*'Usages industrie'!$P23*(1+'Usages industrie'!$Q23)^(P$7301-$D$7301)/1000</f>
        <v>0</v>
      </c>
      <c r="Q7377" s="223">
        <f>Q7326*'Usages industrie'!$P23*(1+'Usages industrie'!$Q23)^(Q$7301-$D$7301)/1000</f>
        <v>0</v>
      </c>
      <c r="R7377" s="223">
        <f>R7326*'Usages industrie'!$P23*(1+'Usages industrie'!$Q23)^(R$7301-$D$7301)/1000</f>
        <v>0</v>
      </c>
    </row>
    <row r="7378" spans="1:18" hidden="1" outlineLevel="2" x14ac:dyDescent="0.25">
      <c r="A7378" s="222" t="str">
        <f>'Usages industrie'!A24</f>
        <v>Usage industriel n°21</v>
      </c>
      <c r="B7378" s="222" t="s">
        <v>645</v>
      </c>
      <c r="C7378" s="222"/>
      <c r="D7378" s="223">
        <f>D7327*'Usages industrie'!$P24*(1+'Usages industrie'!$Q24)^(D$7301-$D$7301)/1000</f>
        <v>0</v>
      </c>
      <c r="E7378" s="223">
        <f>E7327*'Usages industrie'!$P24*(1+'Usages industrie'!$Q24)^(E$7301-$D$7301)/1000</f>
        <v>0</v>
      </c>
      <c r="F7378" s="223">
        <f>F7327*'Usages industrie'!$P24*(1+'Usages industrie'!$Q24)^(F$7301-$D$7301)/1000</f>
        <v>0</v>
      </c>
      <c r="G7378" s="223">
        <f>G7327*'Usages industrie'!$P24*(1+'Usages industrie'!$Q24)^(G$7301-$D$7301)/1000</f>
        <v>0</v>
      </c>
      <c r="H7378" s="223">
        <f>H7327*'Usages industrie'!$P24*(1+'Usages industrie'!$Q24)^(H$7301-$D$7301)/1000</f>
        <v>0</v>
      </c>
      <c r="I7378" s="223">
        <f>I7327*'Usages industrie'!$P24*(1+'Usages industrie'!$Q24)^(I$7301-$D$7301)/1000</f>
        <v>0</v>
      </c>
      <c r="J7378" s="223">
        <f>J7327*'Usages industrie'!$P24*(1+'Usages industrie'!$Q24)^(J$7301-$D$7301)/1000</f>
        <v>0</v>
      </c>
      <c r="K7378" s="223">
        <f>K7327*'Usages industrie'!$P24*(1+'Usages industrie'!$Q24)^(K$7301-$D$7301)/1000</f>
        <v>0</v>
      </c>
      <c r="L7378" s="223">
        <f>L7327*'Usages industrie'!$P24*(1+'Usages industrie'!$Q24)^(L$7301-$D$7301)/1000</f>
        <v>0</v>
      </c>
      <c r="M7378" s="223">
        <f>M7327*'Usages industrie'!$P24*(1+'Usages industrie'!$Q24)^(M$7301-$D$7301)/1000</f>
        <v>0</v>
      </c>
      <c r="N7378" s="223">
        <f>N7327*'Usages industrie'!$P24*(1+'Usages industrie'!$Q24)^(N$7301-$D$7301)/1000</f>
        <v>0</v>
      </c>
      <c r="O7378" s="223">
        <f>O7327*'Usages industrie'!$P24*(1+'Usages industrie'!$Q24)^(O$7301-$D$7301)/1000</f>
        <v>0</v>
      </c>
      <c r="P7378" s="223">
        <f>P7327*'Usages industrie'!$P24*(1+'Usages industrie'!$Q24)^(P$7301-$D$7301)/1000</f>
        <v>0</v>
      </c>
      <c r="Q7378" s="223">
        <f>Q7327*'Usages industrie'!$P24*(1+'Usages industrie'!$Q24)^(Q$7301-$D$7301)/1000</f>
        <v>0</v>
      </c>
      <c r="R7378" s="223">
        <f>R7327*'Usages industrie'!$P24*(1+'Usages industrie'!$Q24)^(R$7301-$D$7301)/1000</f>
        <v>0</v>
      </c>
    </row>
    <row r="7379" spans="1:18" hidden="1" outlineLevel="2" x14ac:dyDescent="0.25">
      <c r="A7379" s="222" t="str">
        <f>'Usages industrie'!A25</f>
        <v>Usage industriel n°22</v>
      </c>
      <c r="B7379" s="222" t="s">
        <v>645</v>
      </c>
      <c r="C7379" s="222"/>
      <c r="D7379" s="223">
        <f>D7328*'Usages industrie'!$P25*(1+'Usages industrie'!$Q25)^(D$7301-$D$7301)/1000</f>
        <v>0</v>
      </c>
      <c r="E7379" s="223">
        <f>E7328*'Usages industrie'!$P25*(1+'Usages industrie'!$Q25)^(E$7301-$D$7301)/1000</f>
        <v>0</v>
      </c>
      <c r="F7379" s="223">
        <f>F7328*'Usages industrie'!$P25*(1+'Usages industrie'!$Q25)^(F$7301-$D$7301)/1000</f>
        <v>0</v>
      </c>
      <c r="G7379" s="223">
        <f>G7328*'Usages industrie'!$P25*(1+'Usages industrie'!$Q25)^(G$7301-$D$7301)/1000</f>
        <v>0</v>
      </c>
      <c r="H7379" s="223">
        <f>H7328*'Usages industrie'!$P25*(1+'Usages industrie'!$Q25)^(H$7301-$D$7301)/1000</f>
        <v>0</v>
      </c>
      <c r="I7379" s="223">
        <f>I7328*'Usages industrie'!$P25*(1+'Usages industrie'!$Q25)^(I$7301-$D$7301)/1000</f>
        <v>0</v>
      </c>
      <c r="J7379" s="223">
        <f>J7328*'Usages industrie'!$P25*(1+'Usages industrie'!$Q25)^(J$7301-$D$7301)/1000</f>
        <v>0</v>
      </c>
      <c r="K7379" s="223">
        <f>K7328*'Usages industrie'!$P25*(1+'Usages industrie'!$Q25)^(K$7301-$D$7301)/1000</f>
        <v>0</v>
      </c>
      <c r="L7379" s="223">
        <f>L7328*'Usages industrie'!$P25*(1+'Usages industrie'!$Q25)^(L$7301-$D$7301)/1000</f>
        <v>0</v>
      </c>
      <c r="M7379" s="223">
        <f>M7328*'Usages industrie'!$P25*(1+'Usages industrie'!$Q25)^(M$7301-$D$7301)/1000</f>
        <v>0</v>
      </c>
      <c r="N7379" s="223">
        <f>N7328*'Usages industrie'!$P25*(1+'Usages industrie'!$Q25)^(N$7301-$D$7301)/1000</f>
        <v>0</v>
      </c>
      <c r="O7379" s="223">
        <f>O7328*'Usages industrie'!$P25*(1+'Usages industrie'!$Q25)^(O$7301-$D$7301)/1000</f>
        <v>0</v>
      </c>
      <c r="P7379" s="223">
        <f>P7328*'Usages industrie'!$P25*(1+'Usages industrie'!$Q25)^(P$7301-$D$7301)/1000</f>
        <v>0</v>
      </c>
      <c r="Q7379" s="223">
        <f>Q7328*'Usages industrie'!$P25*(1+'Usages industrie'!$Q25)^(Q$7301-$D$7301)/1000</f>
        <v>0</v>
      </c>
      <c r="R7379" s="223">
        <f>R7328*'Usages industrie'!$P25*(1+'Usages industrie'!$Q25)^(R$7301-$D$7301)/1000</f>
        <v>0</v>
      </c>
    </row>
    <row r="7380" spans="1:18" hidden="1" outlineLevel="2" x14ac:dyDescent="0.25">
      <c r="A7380" s="222" t="str">
        <f>'Usages industrie'!A26</f>
        <v>Usage industriel n°23</v>
      </c>
      <c r="B7380" s="222" t="s">
        <v>645</v>
      </c>
      <c r="C7380" s="222"/>
      <c r="D7380" s="223">
        <f>D7329*'Usages industrie'!$P26*(1+'Usages industrie'!$Q26)^(D$7301-$D$7301)/1000</f>
        <v>0</v>
      </c>
      <c r="E7380" s="223">
        <f>E7329*'Usages industrie'!$P26*(1+'Usages industrie'!$Q26)^(E$7301-$D$7301)/1000</f>
        <v>0</v>
      </c>
      <c r="F7380" s="223">
        <f>F7329*'Usages industrie'!$P26*(1+'Usages industrie'!$Q26)^(F$7301-$D$7301)/1000</f>
        <v>0</v>
      </c>
      <c r="G7380" s="223">
        <f>G7329*'Usages industrie'!$P26*(1+'Usages industrie'!$Q26)^(G$7301-$D$7301)/1000</f>
        <v>0</v>
      </c>
      <c r="H7380" s="223">
        <f>H7329*'Usages industrie'!$P26*(1+'Usages industrie'!$Q26)^(H$7301-$D$7301)/1000</f>
        <v>0</v>
      </c>
      <c r="I7380" s="223">
        <f>I7329*'Usages industrie'!$P26*(1+'Usages industrie'!$Q26)^(I$7301-$D$7301)/1000</f>
        <v>0</v>
      </c>
      <c r="J7380" s="223">
        <f>J7329*'Usages industrie'!$P26*(1+'Usages industrie'!$Q26)^(J$7301-$D$7301)/1000</f>
        <v>0</v>
      </c>
      <c r="K7380" s="223">
        <f>K7329*'Usages industrie'!$P26*(1+'Usages industrie'!$Q26)^(K$7301-$D$7301)/1000</f>
        <v>0</v>
      </c>
      <c r="L7380" s="223">
        <f>L7329*'Usages industrie'!$P26*(1+'Usages industrie'!$Q26)^(L$7301-$D$7301)/1000</f>
        <v>0</v>
      </c>
      <c r="M7380" s="223">
        <f>M7329*'Usages industrie'!$P26*(1+'Usages industrie'!$Q26)^(M$7301-$D$7301)/1000</f>
        <v>0</v>
      </c>
      <c r="N7380" s="223">
        <f>N7329*'Usages industrie'!$P26*(1+'Usages industrie'!$Q26)^(N$7301-$D$7301)/1000</f>
        <v>0</v>
      </c>
      <c r="O7380" s="223">
        <f>O7329*'Usages industrie'!$P26*(1+'Usages industrie'!$Q26)^(O$7301-$D$7301)/1000</f>
        <v>0</v>
      </c>
      <c r="P7380" s="223">
        <f>P7329*'Usages industrie'!$P26*(1+'Usages industrie'!$Q26)^(P$7301-$D$7301)/1000</f>
        <v>0</v>
      </c>
      <c r="Q7380" s="223">
        <f>Q7329*'Usages industrie'!$P26*(1+'Usages industrie'!$Q26)^(Q$7301-$D$7301)/1000</f>
        <v>0</v>
      </c>
      <c r="R7380" s="223">
        <f>R7329*'Usages industrie'!$P26*(1+'Usages industrie'!$Q26)^(R$7301-$D$7301)/1000</f>
        <v>0</v>
      </c>
    </row>
    <row r="7381" spans="1:18" hidden="1" outlineLevel="2" x14ac:dyDescent="0.25">
      <c r="A7381" s="222" t="str">
        <f>'Usages industrie'!A27</f>
        <v>Usage industriel n°24</v>
      </c>
      <c r="B7381" s="222" t="s">
        <v>645</v>
      </c>
      <c r="C7381" s="222"/>
      <c r="D7381" s="223">
        <f>D7330*'Usages industrie'!$P27*(1+'Usages industrie'!$Q27)^(D$7301-$D$7301)/1000</f>
        <v>0</v>
      </c>
      <c r="E7381" s="223">
        <f>E7330*'Usages industrie'!$P27*(1+'Usages industrie'!$Q27)^(E$7301-$D$7301)/1000</f>
        <v>0</v>
      </c>
      <c r="F7381" s="223">
        <f>F7330*'Usages industrie'!$P27*(1+'Usages industrie'!$Q27)^(F$7301-$D$7301)/1000</f>
        <v>0</v>
      </c>
      <c r="G7381" s="223">
        <f>G7330*'Usages industrie'!$P27*(1+'Usages industrie'!$Q27)^(G$7301-$D$7301)/1000</f>
        <v>0</v>
      </c>
      <c r="H7381" s="223">
        <f>H7330*'Usages industrie'!$P27*(1+'Usages industrie'!$Q27)^(H$7301-$D$7301)/1000</f>
        <v>0</v>
      </c>
      <c r="I7381" s="223">
        <f>I7330*'Usages industrie'!$P27*(1+'Usages industrie'!$Q27)^(I$7301-$D$7301)/1000</f>
        <v>0</v>
      </c>
      <c r="J7381" s="223">
        <f>J7330*'Usages industrie'!$P27*(1+'Usages industrie'!$Q27)^(J$7301-$D$7301)/1000</f>
        <v>0</v>
      </c>
      <c r="K7381" s="223">
        <f>K7330*'Usages industrie'!$P27*(1+'Usages industrie'!$Q27)^(K$7301-$D$7301)/1000</f>
        <v>0</v>
      </c>
      <c r="L7381" s="223">
        <f>L7330*'Usages industrie'!$P27*(1+'Usages industrie'!$Q27)^(L$7301-$D$7301)/1000</f>
        <v>0</v>
      </c>
      <c r="M7381" s="223">
        <f>M7330*'Usages industrie'!$P27*(1+'Usages industrie'!$Q27)^(M$7301-$D$7301)/1000</f>
        <v>0</v>
      </c>
      <c r="N7381" s="223">
        <f>N7330*'Usages industrie'!$P27*(1+'Usages industrie'!$Q27)^(N$7301-$D$7301)/1000</f>
        <v>0</v>
      </c>
      <c r="O7381" s="223">
        <f>O7330*'Usages industrie'!$P27*(1+'Usages industrie'!$Q27)^(O$7301-$D$7301)/1000</f>
        <v>0</v>
      </c>
      <c r="P7381" s="223">
        <f>P7330*'Usages industrie'!$P27*(1+'Usages industrie'!$Q27)^(P$7301-$D$7301)/1000</f>
        <v>0</v>
      </c>
      <c r="Q7381" s="223">
        <f>Q7330*'Usages industrie'!$P27*(1+'Usages industrie'!$Q27)^(Q$7301-$D$7301)/1000</f>
        <v>0</v>
      </c>
      <c r="R7381" s="223">
        <f>R7330*'Usages industrie'!$P27*(1+'Usages industrie'!$Q27)^(R$7301-$D$7301)/1000</f>
        <v>0</v>
      </c>
    </row>
    <row r="7382" spans="1:18" hidden="1" outlineLevel="2" x14ac:dyDescent="0.25">
      <c r="A7382" s="222" t="str">
        <f>'Usages industrie'!A28</f>
        <v>Usage industriel n°25</v>
      </c>
      <c r="B7382" s="222" t="s">
        <v>645</v>
      </c>
      <c r="C7382" s="222"/>
      <c r="D7382" s="223">
        <f>D7331*'Usages industrie'!$P28*(1+'Usages industrie'!$Q28)^(D$7301-$D$7301)/1000</f>
        <v>0</v>
      </c>
      <c r="E7382" s="223">
        <f>E7331*'Usages industrie'!$P28*(1+'Usages industrie'!$Q28)^(E$7301-$D$7301)/1000</f>
        <v>0</v>
      </c>
      <c r="F7382" s="223">
        <f>F7331*'Usages industrie'!$P28*(1+'Usages industrie'!$Q28)^(F$7301-$D$7301)/1000</f>
        <v>0</v>
      </c>
      <c r="G7382" s="223">
        <f>G7331*'Usages industrie'!$P28*(1+'Usages industrie'!$Q28)^(G$7301-$D$7301)/1000</f>
        <v>0</v>
      </c>
      <c r="H7382" s="223">
        <f>H7331*'Usages industrie'!$P28*(1+'Usages industrie'!$Q28)^(H$7301-$D$7301)/1000</f>
        <v>0</v>
      </c>
      <c r="I7382" s="223">
        <f>I7331*'Usages industrie'!$P28*(1+'Usages industrie'!$Q28)^(I$7301-$D$7301)/1000</f>
        <v>0</v>
      </c>
      <c r="J7382" s="223">
        <f>J7331*'Usages industrie'!$P28*(1+'Usages industrie'!$Q28)^(J$7301-$D$7301)/1000</f>
        <v>0</v>
      </c>
      <c r="K7382" s="223">
        <f>K7331*'Usages industrie'!$P28*(1+'Usages industrie'!$Q28)^(K$7301-$D$7301)/1000</f>
        <v>0</v>
      </c>
      <c r="L7382" s="223">
        <f>L7331*'Usages industrie'!$P28*(1+'Usages industrie'!$Q28)^(L$7301-$D$7301)/1000</f>
        <v>0</v>
      </c>
      <c r="M7382" s="223">
        <f>M7331*'Usages industrie'!$P28*(1+'Usages industrie'!$Q28)^(M$7301-$D$7301)/1000</f>
        <v>0</v>
      </c>
      <c r="N7382" s="223">
        <f>N7331*'Usages industrie'!$P28*(1+'Usages industrie'!$Q28)^(N$7301-$D$7301)/1000</f>
        <v>0</v>
      </c>
      <c r="O7382" s="223">
        <f>O7331*'Usages industrie'!$P28*(1+'Usages industrie'!$Q28)^(O$7301-$D$7301)/1000</f>
        <v>0</v>
      </c>
      <c r="P7382" s="223">
        <f>P7331*'Usages industrie'!$P28*(1+'Usages industrie'!$Q28)^(P$7301-$D$7301)/1000</f>
        <v>0</v>
      </c>
      <c r="Q7382" s="223">
        <f>Q7331*'Usages industrie'!$P28*(1+'Usages industrie'!$Q28)^(Q$7301-$D$7301)/1000</f>
        <v>0</v>
      </c>
      <c r="R7382" s="223">
        <f>R7331*'Usages industrie'!$P28*(1+'Usages industrie'!$Q28)^(R$7301-$D$7301)/1000</f>
        <v>0</v>
      </c>
    </row>
    <row r="7383" spans="1:18" hidden="1" outlineLevel="2" x14ac:dyDescent="0.25">
      <c r="A7383" s="222" t="str">
        <f>'Usages industrie'!A29</f>
        <v>Usage industriel n°26</v>
      </c>
      <c r="B7383" s="222" t="s">
        <v>645</v>
      </c>
      <c r="C7383" s="222"/>
      <c r="D7383" s="223">
        <f>D7332*'Usages industrie'!$P29*(1+'Usages industrie'!$Q29)^(D$7301-$D$7301)/1000</f>
        <v>0</v>
      </c>
      <c r="E7383" s="223">
        <f>E7332*'Usages industrie'!$P29*(1+'Usages industrie'!$Q29)^(E$7301-$D$7301)/1000</f>
        <v>0</v>
      </c>
      <c r="F7383" s="223">
        <f>F7332*'Usages industrie'!$P29*(1+'Usages industrie'!$Q29)^(F$7301-$D$7301)/1000</f>
        <v>0</v>
      </c>
      <c r="G7383" s="223">
        <f>G7332*'Usages industrie'!$P29*(1+'Usages industrie'!$Q29)^(G$7301-$D$7301)/1000</f>
        <v>0</v>
      </c>
      <c r="H7383" s="223">
        <f>H7332*'Usages industrie'!$P29*(1+'Usages industrie'!$Q29)^(H$7301-$D$7301)/1000</f>
        <v>0</v>
      </c>
      <c r="I7383" s="223">
        <f>I7332*'Usages industrie'!$P29*(1+'Usages industrie'!$Q29)^(I$7301-$D$7301)/1000</f>
        <v>0</v>
      </c>
      <c r="J7383" s="223">
        <f>J7332*'Usages industrie'!$P29*(1+'Usages industrie'!$Q29)^(J$7301-$D$7301)/1000</f>
        <v>0</v>
      </c>
      <c r="K7383" s="223">
        <f>K7332*'Usages industrie'!$P29*(1+'Usages industrie'!$Q29)^(K$7301-$D$7301)/1000</f>
        <v>0</v>
      </c>
      <c r="L7383" s="223">
        <f>L7332*'Usages industrie'!$P29*(1+'Usages industrie'!$Q29)^(L$7301-$D$7301)/1000</f>
        <v>0</v>
      </c>
      <c r="M7383" s="223">
        <f>M7332*'Usages industrie'!$P29*(1+'Usages industrie'!$Q29)^(M$7301-$D$7301)/1000</f>
        <v>0</v>
      </c>
      <c r="N7383" s="223">
        <f>N7332*'Usages industrie'!$P29*(1+'Usages industrie'!$Q29)^(N$7301-$D$7301)/1000</f>
        <v>0</v>
      </c>
      <c r="O7383" s="223">
        <f>O7332*'Usages industrie'!$P29*(1+'Usages industrie'!$Q29)^(O$7301-$D$7301)/1000</f>
        <v>0</v>
      </c>
      <c r="P7383" s="223">
        <f>P7332*'Usages industrie'!$P29*(1+'Usages industrie'!$Q29)^(P$7301-$D$7301)/1000</f>
        <v>0</v>
      </c>
      <c r="Q7383" s="223">
        <f>Q7332*'Usages industrie'!$P29*(1+'Usages industrie'!$Q29)^(Q$7301-$D$7301)/1000</f>
        <v>0</v>
      </c>
      <c r="R7383" s="223">
        <f>R7332*'Usages industrie'!$P29*(1+'Usages industrie'!$Q29)^(R$7301-$D$7301)/1000</f>
        <v>0</v>
      </c>
    </row>
    <row r="7384" spans="1:18" hidden="1" outlineLevel="2" x14ac:dyDescent="0.25">
      <c r="A7384" s="222" t="str">
        <f>'Usages industrie'!A30</f>
        <v>Usage industriel n°27</v>
      </c>
      <c r="B7384" s="222" t="s">
        <v>645</v>
      </c>
      <c r="C7384" s="222"/>
      <c r="D7384" s="223">
        <f>D7333*'Usages industrie'!$P30*(1+'Usages industrie'!$Q30)^(D$7301-$D$7301)/1000</f>
        <v>0</v>
      </c>
      <c r="E7384" s="223">
        <f>E7333*'Usages industrie'!$P30*(1+'Usages industrie'!$Q30)^(E$7301-$D$7301)/1000</f>
        <v>0</v>
      </c>
      <c r="F7384" s="223">
        <f>F7333*'Usages industrie'!$P30*(1+'Usages industrie'!$Q30)^(F$7301-$D$7301)/1000</f>
        <v>0</v>
      </c>
      <c r="G7384" s="223">
        <f>G7333*'Usages industrie'!$P30*(1+'Usages industrie'!$Q30)^(G$7301-$D$7301)/1000</f>
        <v>0</v>
      </c>
      <c r="H7384" s="223">
        <f>H7333*'Usages industrie'!$P30*(1+'Usages industrie'!$Q30)^(H$7301-$D$7301)/1000</f>
        <v>0</v>
      </c>
      <c r="I7384" s="223">
        <f>I7333*'Usages industrie'!$P30*(1+'Usages industrie'!$Q30)^(I$7301-$D$7301)/1000</f>
        <v>0</v>
      </c>
      <c r="J7384" s="223">
        <f>J7333*'Usages industrie'!$P30*(1+'Usages industrie'!$Q30)^(J$7301-$D$7301)/1000</f>
        <v>0</v>
      </c>
      <c r="K7384" s="223">
        <f>K7333*'Usages industrie'!$P30*(1+'Usages industrie'!$Q30)^(K$7301-$D$7301)/1000</f>
        <v>0</v>
      </c>
      <c r="L7384" s="223">
        <f>L7333*'Usages industrie'!$P30*(1+'Usages industrie'!$Q30)^(L$7301-$D$7301)/1000</f>
        <v>0</v>
      </c>
      <c r="M7384" s="223">
        <f>M7333*'Usages industrie'!$P30*(1+'Usages industrie'!$Q30)^(M$7301-$D$7301)/1000</f>
        <v>0</v>
      </c>
      <c r="N7384" s="223">
        <f>N7333*'Usages industrie'!$P30*(1+'Usages industrie'!$Q30)^(N$7301-$D$7301)/1000</f>
        <v>0</v>
      </c>
      <c r="O7384" s="223">
        <f>O7333*'Usages industrie'!$P30*(1+'Usages industrie'!$Q30)^(O$7301-$D$7301)/1000</f>
        <v>0</v>
      </c>
      <c r="P7384" s="223">
        <f>P7333*'Usages industrie'!$P30*(1+'Usages industrie'!$Q30)^(P$7301-$D$7301)/1000</f>
        <v>0</v>
      </c>
      <c r="Q7384" s="223">
        <f>Q7333*'Usages industrie'!$P30*(1+'Usages industrie'!$Q30)^(Q$7301-$D$7301)/1000</f>
        <v>0</v>
      </c>
      <c r="R7384" s="223">
        <f>R7333*'Usages industrie'!$P30*(1+'Usages industrie'!$Q30)^(R$7301-$D$7301)/1000</f>
        <v>0</v>
      </c>
    </row>
    <row r="7385" spans="1:18" hidden="1" outlineLevel="2" x14ac:dyDescent="0.25">
      <c r="A7385" s="222" t="str">
        <f>'Usages industrie'!A31</f>
        <v>Usage industriel n°28</v>
      </c>
      <c r="B7385" s="222" t="s">
        <v>645</v>
      </c>
      <c r="C7385" s="222"/>
      <c r="D7385" s="223">
        <f>D7334*'Usages industrie'!$P31*(1+'Usages industrie'!$Q31)^(D$7301-$D$7301)/1000</f>
        <v>0</v>
      </c>
      <c r="E7385" s="223">
        <f>E7334*'Usages industrie'!$P31*(1+'Usages industrie'!$Q31)^(E$7301-$D$7301)/1000</f>
        <v>0</v>
      </c>
      <c r="F7385" s="223">
        <f>F7334*'Usages industrie'!$P31*(1+'Usages industrie'!$Q31)^(F$7301-$D$7301)/1000</f>
        <v>0</v>
      </c>
      <c r="G7385" s="223">
        <f>G7334*'Usages industrie'!$P31*(1+'Usages industrie'!$Q31)^(G$7301-$D$7301)/1000</f>
        <v>0</v>
      </c>
      <c r="H7385" s="223">
        <f>H7334*'Usages industrie'!$P31*(1+'Usages industrie'!$Q31)^(H$7301-$D$7301)/1000</f>
        <v>0</v>
      </c>
      <c r="I7385" s="223">
        <f>I7334*'Usages industrie'!$P31*(1+'Usages industrie'!$Q31)^(I$7301-$D$7301)/1000</f>
        <v>0</v>
      </c>
      <c r="J7385" s="223">
        <f>J7334*'Usages industrie'!$P31*(1+'Usages industrie'!$Q31)^(J$7301-$D$7301)/1000</f>
        <v>0</v>
      </c>
      <c r="K7385" s="223">
        <f>K7334*'Usages industrie'!$P31*(1+'Usages industrie'!$Q31)^(K$7301-$D$7301)/1000</f>
        <v>0</v>
      </c>
      <c r="L7385" s="223">
        <f>L7334*'Usages industrie'!$P31*(1+'Usages industrie'!$Q31)^(L$7301-$D$7301)/1000</f>
        <v>0</v>
      </c>
      <c r="M7385" s="223">
        <f>M7334*'Usages industrie'!$P31*(1+'Usages industrie'!$Q31)^(M$7301-$D$7301)/1000</f>
        <v>0</v>
      </c>
      <c r="N7385" s="223">
        <f>N7334*'Usages industrie'!$P31*(1+'Usages industrie'!$Q31)^(N$7301-$D$7301)/1000</f>
        <v>0</v>
      </c>
      <c r="O7385" s="223">
        <f>O7334*'Usages industrie'!$P31*(1+'Usages industrie'!$Q31)^(O$7301-$D$7301)/1000</f>
        <v>0</v>
      </c>
      <c r="P7385" s="223">
        <f>P7334*'Usages industrie'!$P31*(1+'Usages industrie'!$Q31)^(P$7301-$D$7301)/1000</f>
        <v>0</v>
      </c>
      <c r="Q7385" s="223">
        <f>Q7334*'Usages industrie'!$P31*(1+'Usages industrie'!$Q31)^(Q$7301-$D$7301)/1000</f>
        <v>0</v>
      </c>
      <c r="R7385" s="223">
        <f>R7334*'Usages industrie'!$P31*(1+'Usages industrie'!$Q31)^(R$7301-$D$7301)/1000</f>
        <v>0</v>
      </c>
    </row>
    <row r="7386" spans="1:18" hidden="1" outlineLevel="2" x14ac:dyDescent="0.25">
      <c r="A7386" s="222" t="str">
        <f>'Usages industrie'!A32</f>
        <v>Usage industriel n°29</v>
      </c>
      <c r="B7386" s="222" t="s">
        <v>645</v>
      </c>
      <c r="C7386" s="222"/>
      <c r="D7386" s="223">
        <f>D7335*'Usages industrie'!$P32*(1+'Usages industrie'!$Q32)^(D$7301-$D$7301)/1000</f>
        <v>0</v>
      </c>
      <c r="E7386" s="223">
        <f>E7335*'Usages industrie'!$P32*(1+'Usages industrie'!$Q32)^(E$7301-$D$7301)/1000</f>
        <v>0</v>
      </c>
      <c r="F7386" s="223">
        <f>F7335*'Usages industrie'!$P32*(1+'Usages industrie'!$Q32)^(F$7301-$D$7301)/1000</f>
        <v>0</v>
      </c>
      <c r="G7386" s="223">
        <f>G7335*'Usages industrie'!$P32*(1+'Usages industrie'!$Q32)^(G$7301-$D$7301)/1000</f>
        <v>0</v>
      </c>
      <c r="H7386" s="223">
        <f>H7335*'Usages industrie'!$P32*(1+'Usages industrie'!$Q32)^(H$7301-$D$7301)/1000</f>
        <v>0</v>
      </c>
      <c r="I7386" s="223">
        <f>I7335*'Usages industrie'!$P32*(1+'Usages industrie'!$Q32)^(I$7301-$D$7301)/1000</f>
        <v>0</v>
      </c>
      <c r="J7386" s="223">
        <f>J7335*'Usages industrie'!$P32*(1+'Usages industrie'!$Q32)^(J$7301-$D$7301)/1000</f>
        <v>0</v>
      </c>
      <c r="K7386" s="223">
        <f>K7335*'Usages industrie'!$P32*(1+'Usages industrie'!$Q32)^(K$7301-$D$7301)/1000</f>
        <v>0</v>
      </c>
      <c r="L7386" s="223">
        <f>L7335*'Usages industrie'!$P32*(1+'Usages industrie'!$Q32)^(L$7301-$D$7301)/1000</f>
        <v>0</v>
      </c>
      <c r="M7386" s="223">
        <f>M7335*'Usages industrie'!$P32*(1+'Usages industrie'!$Q32)^(M$7301-$D$7301)/1000</f>
        <v>0</v>
      </c>
      <c r="N7386" s="223">
        <f>N7335*'Usages industrie'!$P32*(1+'Usages industrie'!$Q32)^(N$7301-$D$7301)/1000</f>
        <v>0</v>
      </c>
      <c r="O7386" s="223">
        <f>O7335*'Usages industrie'!$P32*(1+'Usages industrie'!$Q32)^(O$7301-$D$7301)/1000</f>
        <v>0</v>
      </c>
      <c r="P7386" s="223">
        <f>P7335*'Usages industrie'!$P32*(1+'Usages industrie'!$Q32)^(P$7301-$D$7301)/1000</f>
        <v>0</v>
      </c>
      <c r="Q7386" s="223">
        <f>Q7335*'Usages industrie'!$P32*(1+'Usages industrie'!$Q32)^(Q$7301-$D$7301)/1000</f>
        <v>0</v>
      </c>
      <c r="R7386" s="223">
        <f>R7335*'Usages industrie'!$P32*(1+'Usages industrie'!$Q32)^(R$7301-$D$7301)/1000</f>
        <v>0</v>
      </c>
    </row>
    <row r="7387" spans="1:18" hidden="1" outlineLevel="2" x14ac:dyDescent="0.25">
      <c r="A7387" s="222" t="str">
        <f>'Usages industrie'!A33</f>
        <v>Usage industriel n°30</v>
      </c>
      <c r="B7387" s="222" t="s">
        <v>645</v>
      </c>
      <c r="C7387" s="222"/>
      <c r="D7387" s="223">
        <f>D7336*'Usages industrie'!$P33*(1+'Usages industrie'!$Q33)^(D$7301-$D$7301)/1000</f>
        <v>0</v>
      </c>
      <c r="E7387" s="223">
        <f>E7336*'Usages industrie'!$P33*(1+'Usages industrie'!$Q33)^(E$7301-$D$7301)/1000</f>
        <v>0</v>
      </c>
      <c r="F7387" s="223">
        <f>F7336*'Usages industrie'!$P33*(1+'Usages industrie'!$Q33)^(F$7301-$D$7301)/1000</f>
        <v>0</v>
      </c>
      <c r="G7387" s="223">
        <f>G7336*'Usages industrie'!$P33*(1+'Usages industrie'!$Q33)^(G$7301-$D$7301)/1000</f>
        <v>0</v>
      </c>
      <c r="H7387" s="223">
        <f>H7336*'Usages industrie'!$P33*(1+'Usages industrie'!$Q33)^(H$7301-$D$7301)/1000</f>
        <v>0</v>
      </c>
      <c r="I7387" s="223">
        <f>I7336*'Usages industrie'!$P33*(1+'Usages industrie'!$Q33)^(I$7301-$D$7301)/1000</f>
        <v>0</v>
      </c>
      <c r="J7387" s="223">
        <f>J7336*'Usages industrie'!$P33*(1+'Usages industrie'!$Q33)^(J$7301-$D$7301)/1000</f>
        <v>0</v>
      </c>
      <c r="K7387" s="223">
        <f>K7336*'Usages industrie'!$P33*(1+'Usages industrie'!$Q33)^(K$7301-$D$7301)/1000</f>
        <v>0</v>
      </c>
      <c r="L7387" s="223">
        <f>L7336*'Usages industrie'!$P33*(1+'Usages industrie'!$Q33)^(L$7301-$D$7301)/1000</f>
        <v>0</v>
      </c>
      <c r="M7387" s="223">
        <f>M7336*'Usages industrie'!$P33*(1+'Usages industrie'!$Q33)^(M$7301-$D$7301)/1000</f>
        <v>0</v>
      </c>
      <c r="N7387" s="223">
        <f>N7336*'Usages industrie'!$P33*(1+'Usages industrie'!$Q33)^(N$7301-$D$7301)/1000</f>
        <v>0</v>
      </c>
      <c r="O7387" s="223">
        <f>O7336*'Usages industrie'!$P33*(1+'Usages industrie'!$Q33)^(O$7301-$D$7301)/1000</f>
        <v>0</v>
      </c>
      <c r="P7387" s="223">
        <f>P7336*'Usages industrie'!$P33*(1+'Usages industrie'!$Q33)^(P$7301-$D$7301)/1000</f>
        <v>0</v>
      </c>
      <c r="Q7387" s="223">
        <f>Q7336*'Usages industrie'!$P33*(1+'Usages industrie'!$Q33)^(Q$7301-$D$7301)/1000</f>
        <v>0</v>
      </c>
      <c r="R7387" s="223">
        <f>R7336*'Usages industrie'!$P33*(1+'Usages industrie'!$Q33)^(R$7301-$D$7301)/1000</f>
        <v>0</v>
      </c>
    </row>
    <row r="7388" spans="1:18" hidden="1" outlineLevel="2" x14ac:dyDescent="0.25">
      <c r="A7388" s="222" t="str">
        <f>'Usages industrie'!A34</f>
        <v>Usage industriel n°31</v>
      </c>
      <c r="B7388" s="222" t="s">
        <v>645</v>
      </c>
      <c r="C7388" s="222"/>
      <c r="D7388" s="223">
        <f>D7337*'Usages industrie'!$P34*(1+'Usages industrie'!$Q34)^(D$7301-$D$7301)/1000</f>
        <v>0</v>
      </c>
      <c r="E7388" s="223">
        <f>E7337*'Usages industrie'!$P34*(1+'Usages industrie'!$Q34)^(E$7301-$D$7301)/1000</f>
        <v>0</v>
      </c>
      <c r="F7388" s="223">
        <f>F7337*'Usages industrie'!$P34*(1+'Usages industrie'!$Q34)^(F$7301-$D$7301)/1000</f>
        <v>0</v>
      </c>
      <c r="G7388" s="223">
        <f>G7337*'Usages industrie'!$P34*(1+'Usages industrie'!$Q34)^(G$7301-$D$7301)/1000</f>
        <v>0</v>
      </c>
      <c r="H7388" s="223">
        <f>H7337*'Usages industrie'!$P34*(1+'Usages industrie'!$Q34)^(H$7301-$D$7301)/1000</f>
        <v>0</v>
      </c>
      <c r="I7388" s="223">
        <f>I7337*'Usages industrie'!$P34*(1+'Usages industrie'!$Q34)^(I$7301-$D$7301)/1000</f>
        <v>0</v>
      </c>
      <c r="J7388" s="223">
        <f>J7337*'Usages industrie'!$P34*(1+'Usages industrie'!$Q34)^(J$7301-$D$7301)/1000</f>
        <v>0</v>
      </c>
      <c r="K7388" s="223">
        <f>K7337*'Usages industrie'!$P34*(1+'Usages industrie'!$Q34)^(K$7301-$D$7301)/1000</f>
        <v>0</v>
      </c>
      <c r="L7388" s="223">
        <f>L7337*'Usages industrie'!$P34*(1+'Usages industrie'!$Q34)^(L$7301-$D$7301)/1000</f>
        <v>0</v>
      </c>
      <c r="M7388" s="223">
        <f>M7337*'Usages industrie'!$P34*(1+'Usages industrie'!$Q34)^(M$7301-$D$7301)/1000</f>
        <v>0</v>
      </c>
      <c r="N7388" s="223">
        <f>N7337*'Usages industrie'!$P34*(1+'Usages industrie'!$Q34)^(N$7301-$D$7301)/1000</f>
        <v>0</v>
      </c>
      <c r="O7388" s="223">
        <f>O7337*'Usages industrie'!$P34*(1+'Usages industrie'!$Q34)^(O$7301-$D$7301)/1000</f>
        <v>0</v>
      </c>
      <c r="P7388" s="223">
        <f>P7337*'Usages industrie'!$P34*(1+'Usages industrie'!$Q34)^(P$7301-$D$7301)/1000</f>
        <v>0</v>
      </c>
      <c r="Q7388" s="223">
        <f>Q7337*'Usages industrie'!$P34*(1+'Usages industrie'!$Q34)^(Q$7301-$D$7301)/1000</f>
        <v>0</v>
      </c>
      <c r="R7388" s="223">
        <f>R7337*'Usages industrie'!$P34*(1+'Usages industrie'!$Q34)^(R$7301-$D$7301)/1000</f>
        <v>0</v>
      </c>
    </row>
    <row r="7389" spans="1:18" hidden="1" outlineLevel="2" x14ac:dyDescent="0.25">
      <c r="A7389" s="222" t="str">
        <f>'Usages industrie'!A35</f>
        <v>Usage industriel n°32</v>
      </c>
      <c r="B7389" s="222" t="s">
        <v>645</v>
      </c>
      <c r="C7389" s="222"/>
      <c r="D7389" s="223">
        <f>D7338*'Usages industrie'!$P35*(1+'Usages industrie'!$Q35)^(D$7301-$D$7301)/1000</f>
        <v>0</v>
      </c>
      <c r="E7389" s="223">
        <f>E7338*'Usages industrie'!$P35*(1+'Usages industrie'!$Q35)^(E$7301-$D$7301)/1000</f>
        <v>0</v>
      </c>
      <c r="F7389" s="223">
        <f>F7338*'Usages industrie'!$P35*(1+'Usages industrie'!$Q35)^(F$7301-$D$7301)/1000</f>
        <v>0</v>
      </c>
      <c r="G7389" s="223">
        <f>G7338*'Usages industrie'!$P35*(1+'Usages industrie'!$Q35)^(G$7301-$D$7301)/1000</f>
        <v>0</v>
      </c>
      <c r="H7389" s="223">
        <f>H7338*'Usages industrie'!$P35*(1+'Usages industrie'!$Q35)^(H$7301-$D$7301)/1000</f>
        <v>0</v>
      </c>
      <c r="I7389" s="223">
        <f>I7338*'Usages industrie'!$P35*(1+'Usages industrie'!$Q35)^(I$7301-$D$7301)/1000</f>
        <v>0</v>
      </c>
      <c r="J7389" s="223">
        <f>J7338*'Usages industrie'!$P35*(1+'Usages industrie'!$Q35)^(J$7301-$D$7301)/1000</f>
        <v>0</v>
      </c>
      <c r="K7389" s="223">
        <f>K7338*'Usages industrie'!$P35*(1+'Usages industrie'!$Q35)^(K$7301-$D$7301)/1000</f>
        <v>0</v>
      </c>
      <c r="L7389" s="223">
        <f>L7338*'Usages industrie'!$P35*(1+'Usages industrie'!$Q35)^(L$7301-$D$7301)/1000</f>
        <v>0</v>
      </c>
      <c r="M7389" s="223">
        <f>M7338*'Usages industrie'!$P35*(1+'Usages industrie'!$Q35)^(M$7301-$D$7301)/1000</f>
        <v>0</v>
      </c>
      <c r="N7389" s="223">
        <f>N7338*'Usages industrie'!$P35*(1+'Usages industrie'!$Q35)^(N$7301-$D$7301)/1000</f>
        <v>0</v>
      </c>
      <c r="O7389" s="223">
        <f>O7338*'Usages industrie'!$P35*(1+'Usages industrie'!$Q35)^(O$7301-$D$7301)/1000</f>
        <v>0</v>
      </c>
      <c r="P7389" s="223">
        <f>P7338*'Usages industrie'!$P35*(1+'Usages industrie'!$Q35)^(P$7301-$D$7301)/1000</f>
        <v>0</v>
      </c>
      <c r="Q7389" s="223">
        <f>Q7338*'Usages industrie'!$P35*(1+'Usages industrie'!$Q35)^(Q$7301-$D$7301)/1000</f>
        <v>0</v>
      </c>
      <c r="R7389" s="223">
        <f>R7338*'Usages industrie'!$P35*(1+'Usages industrie'!$Q35)^(R$7301-$D$7301)/1000</f>
        <v>0</v>
      </c>
    </row>
    <row r="7390" spans="1:18" hidden="1" outlineLevel="2" x14ac:dyDescent="0.25">
      <c r="A7390" s="222" t="str">
        <f>'Usages industrie'!A36</f>
        <v>Usage industriel n°33</v>
      </c>
      <c r="B7390" s="222" t="s">
        <v>645</v>
      </c>
      <c r="C7390" s="222"/>
      <c r="D7390" s="223">
        <f>D7339*'Usages industrie'!$P36*(1+'Usages industrie'!$Q36)^(D$7301-$D$7301)/1000</f>
        <v>0</v>
      </c>
      <c r="E7390" s="223">
        <f>E7339*'Usages industrie'!$P36*(1+'Usages industrie'!$Q36)^(E$7301-$D$7301)/1000</f>
        <v>0</v>
      </c>
      <c r="F7390" s="223">
        <f>F7339*'Usages industrie'!$P36*(1+'Usages industrie'!$Q36)^(F$7301-$D$7301)/1000</f>
        <v>0</v>
      </c>
      <c r="G7390" s="223">
        <f>G7339*'Usages industrie'!$P36*(1+'Usages industrie'!$Q36)^(G$7301-$D$7301)/1000</f>
        <v>0</v>
      </c>
      <c r="H7390" s="223">
        <f>H7339*'Usages industrie'!$P36*(1+'Usages industrie'!$Q36)^(H$7301-$D$7301)/1000</f>
        <v>0</v>
      </c>
      <c r="I7390" s="223">
        <f>I7339*'Usages industrie'!$P36*(1+'Usages industrie'!$Q36)^(I$7301-$D$7301)/1000</f>
        <v>0</v>
      </c>
      <c r="J7390" s="223">
        <f>J7339*'Usages industrie'!$P36*(1+'Usages industrie'!$Q36)^(J$7301-$D$7301)/1000</f>
        <v>0</v>
      </c>
      <c r="K7390" s="223">
        <f>K7339*'Usages industrie'!$P36*(1+'Usages industrie'!$Q36)^(K$7301-$D$7301)/1000</f>
        <v>0</v>
      </c>
      <c r="L7390" s="223">
        <f>L7339*'Usages industrie'!$P36*(1+'Usages industrie'!$Q36)^(L$7301-$D$7301)/1000</f>
        <v>0</v>
      </c>
      <c r="M7390" s="223">
        <f>M7339*'Usages industrie'!$P36*(1+'Usages industrie'!$Q36)^(M$7301-$D$7301)/1000</f>
        <v>0</v>
      </c>
      <c r="N7390" s="223">
        <f>N7339*'Usages industrie'!$P36*(1+'Usages industrie'!$Q36)^(N$7301-$D$7301)/1000</f>
        <v>0</v>
      </c>
      <c r="O7390" s="223">
        <f>O7339*'Usages industrie'!$P36*(1+'Usages industrie'!$Q36)^(O$7301-$D$7301)/1000</f>
        <v>0</v>
      </c>
      <c r="P7390" s="223">
        <f>P7339*'Usages industrie'!$P36*(1+'Usages industrie'!$Q36)^(P$7301-$D$7301)/1000</f>
        <v>0</v>
      </c>
      <c r="Q7390" s="223">
        <f>Q7339*'Usages industrie'!$P36*(1+'Usages industrie'!$Q36)^(Q$7301-$D$7301)/1000</f>
        <v>0</v>
      </c>
      <c r="R7390" s="223">
        <f>R7339*'Usages industrie'!$P36*(1+'Usages industrie'!$Q36)^(R$7301-$D$7301)/1000</f>
        <v>0</v>
      </c>
    </row>
    <row r="7391" spans="1:18" hidden="1" outlineLevel="2" x14ac:dyDescent="0.25">
      <c r="A7391" s="222" t="str">
        <f>'Usages industrie'!A37</f>
        <v>Usage industriel n°34</v>
      </c>
      <c r="B7391" s="222" t="s">
        <v>645</v>
      </c>
      <c r="C7391" s="222"/>
      <c r="D7391" s="223">
        <f>D7340*'Usages industrie'!$P37*(1+'Usages industrie'!$Q37)^(D$7301-$D$7301)/1000</f>
        <v>0</v>
      </c>
      <c r="E7391" s="223">
        <f>E7340*'Usages industrie'!$P37*(1+'Usages industrie'!$Q37)^(E$7301-$D$7301)/1000</f>
        <v>0</v>
      </c>
      <c r="F7391" s="223">
        <f>F7340*'Usages industrie'!$P37*(1+'Usages industrie'!$Q37)^(F$7301-$D$7301)/1000</f>
        <v>0</v>
      </c>
      <c r="G7391" s="223">
        <f>G7340*'Usages industrie'!$P37*(1+'Usages industrie'!$Q37)^(G$7301-$D$7301)/1000</f>
        <v>0</v>
      </c>
      <c r="H7391" s="223">
        <f>H7340*'Usages industrie'!$P37*(1+'Usages industrie'!$Q37)^(H$7301-$D$7301)/1000</f>
        <v>0</v>
      </c>
      <c r="I7391" s="223">
        <f>I7340*'Usages industrie'!$P37*(1+'Usages industrie'!$Q37)^(I$7301-$D$7301)/1000</f>
        <v>0</v>
      </c>
      <c r="J7391" s="223">
        <f>J7340*'Usages industrie'!$P37*(1+'Usages industrie'!$Q37)^(J$7301-$D$7301)/1000</f>
        <v>0</v>
      </c>
      <c r="K7391" s="223">
        <f>K7340*'Usages industrie'!$P37*(1+'Usages industrie'!$Q37)^(K$7301-$D$7301)/1000</f>
        <v>0</v>
      </c>
      <c r="L7391" s="223">
        <f>L7340*'Usages industrie'!$P37*(1+'Usages industrie'!$Q37)^(L$7301-$D$7301)/1000</f>
        <v>0</v>
      </c>
      <c r="M7391" s="223">
        <f>M7340*'Usages industrie'!$P37*(1+'Usages industrie'!$Q37)^(M$7301-$D$7301)/1000</f>
        <v>0</v>
      </c>
      <c r="N7391" s="223">
        <f>N7340*'Usages industrie'!$P37*(1+'Usages industrie'!$Q37)^(N$7301-$D$7301)/1000</f>
        <v>0</v>
      </c>
      <c r="O7391" s="223">
        <f>O7340*'Usages industrie'!$P37*(1+'Usages industrie'!$Q37)^(O$7301-$D$7301)/1000</f>
        <v>0</v>
      </c>
      <c r="P7391" s="223">
        <f>P7340*'Usages industrie'!$P37*(1+'Usages industrie'!$Q37)^(P$7301-$D$7301)/1000</f>
        <v>0</v>
      </c>
      <c r="Q7391" s="223">
        <f>Q7340*'Usages industrie'!$P37*(1+'Usages industrie'!$Q37)^(Q$7301-$D$7301)/1000</f>
        <v>0</v>
      </c>
      <c r="R7391" s="223">
        <f>R7340*'Usages industrie'!$P37*(1+'Usages industrie'!$Q37)^(R$7301-$D$7301)/1000</f>
        <v>0</v>
      </c>
    </row>
    <row r="7392" spans="1:18" hidden="1" outlineLevel="2" x14ac:dyDescent="0.25">
      <c r="A7392" s="222" t="str">
        <f>'Usages industrie'!A38</f>
        <v>Usage industriel n°35</v>
      </c>
      <c r="B7392" s="222" t="s">
        <v>645</v>
      </c>
      <c r="C7392" s="222"/>
      <c r="D7392" s="223">
        <f>D7341*'Usages industrie'!$P38*(1+'Usages industrie'!$Q38)^(D$7301-$D$7301)/1000</f>
        <v>0</v>
      </c>
      <c r="E7392" s="223">
        <f>E7341*'Usages industrie'!$P38*(1+'Usages industrie'!$Q38)^(E$7301-$D$7301)/1000</f>
        <v>0</v>
      </c>
      <c r="F7392" s="223">
        <f>F7341*'Usages industrie'!$P38*(1+'Usages industrie'!$Q38)^(F$7301-$D$7301)/1000</f>
        <v>0</v>
      </c>
      <c r="G7392" s="223">
        <f>G7341*'Usages industrie'!$P38*(1+'Usages industrie'!$Q38)^(G$7301-$D$7301)/1000</f>
        <v>0</v>
      </c>
      <c r="H7392" s="223">
        <f>H7341*'Usages industrie'!$P38*(1+'Usages industrie'!$Q38)^(H$7301-$D$7301)/1000</f>
        <v>0</v>
      </c>
      <c r="I7392" s="223">
        <f>I7341*'Usages industrie'!$P38*(1+'Usages industrie'!$Q38)^(I$7301-$D$7301)/1000</f>
        <v>0</v>
      </c>
      <c r="J7392" s="223">
        <f>J7341*'Usages industrie'!$P38*(1+'Usages industrie'!$Q38)^(J$7301-$D$7301)/1000</f>
        <v>0</v>
      </c>
      <c r="K7392" s="223">
        <f>K7341*'Usages industrie'!$P38*(1+'Usages industrie'!$Q38)^(K$7301-$D$7301)/1000</f>
        <v>0</v>
      </c>
      <c r="L7392" s="223">
        <f>L7341*'Usages industrie'!$P38*(1+'Usages industrie'!$Q38)^(L$7301-$D$7301)/1000</f>
        <v>0</v>
      </c>
      <c r="M7392" s="223">
        <f>M7341*'Usages industrie'!$P38*(1+'Usages industrie'!$Q38)^(M$7301-$D$7301)/1000</f>
        <v>0</v>
      </c>
      <c r="N7392" s="223">
        <f>N7341*'Usages industrie'!$P38*(1+'Usages industrie'!$Q38)^(N$7301-$D$7301)/1000</f>
        <v>0</v>
      </c>
      <c r="O7392" s="223">
        <f>O7341*'Usages industrie'!$P38*(1+'Usages industrie'!$Q38)^(O$7301-$D$7301)/1000</f>
        <v>0</v>
      </c>
      <c r="P7392" s="223">
        <f>P7341*'Usages industrie'!$P38*(1+'Usages industrie'!$Q38)^(P$7301-$D$7301)/1000</f>
        <v>0</v>
      </c>
      <c r="Q7392" s="223">
        <f>Q7341*'Usages industrie'!$P38*(1+'Usages industrie'!$Q38)^(Q$7301-$D$7301)/1000</f>
        <v>0</v>
      </c>
      <c r="R7392" s="223">
        <f>R7341*'Usages industrie'!$P38*(1+'Usages industrie'!$Q38)^(R$7301-$D$7301)/1000</f>
        <v>0</v>
      </c>
    </row>
    <row r="7393" spans="1:18" hidden="1" outlineLevel="2" x14ac:dyDescent="0.25">
      <c r="A7393" s="222" t="str">
        <f>'Usages industrie'!A39</f>
        <v>Usage industriel n°36</v>
      </c>
      <c r="B7393" s="222" t="s">
        <v>645</v>
      </c>
      <c r="C7393" s="222"/>
      <c r="D7393" s="223">
        <f>D7342*'Usages industrie'!$P39*(1+'Usages industrie'!$Q39)^(D$7301-$D$7301)/1000</f>
        <v>0</v>
      </c>
      <c r="E7393" s="223">
        <f>E7342*'Usages industrie'!$P39*(1+'Usages industrie'!$Q39)^(E$7301-$D$7301)/1000</f>
        <v>0</v>
      </c>
      <c r="F7393" s="223">
        <f>F7342*'Usages industrie'!$P39*(1+'Usages industrie'!$Q39)^(F$7301-$D$7301)/1000</f>
        <v>0</v>
      </c>
      <c r="G7393" s="223">
        <f>G7342*'Usages industrie'!$P39*(1+'Usages industrie'!$Q39)^(G$7301-$D$7301)/1000</f>
        <v>0</v>
      </c>
      <c r="H7393" s="223">
        <f>H7342*'Usages industrie'!$P39*(1+'Usages industrie'!$Q39)^(H$7301-$D$7301)/1000</f>
        <v>0</v>
      </c>
      <c r="I7393" s="223">
        <f>I7342*'Usages industrie'!$P39*(1+'Usages industrie'!$Q39)^(I$7301-$D$7301)/1000</f>
        <v>0</v>
      </c>
      <c r="J7393" s="223">
        <f>J7342*'Usages industrie'!$P39*(1+'Usages industrie'!$Q39)^(J$7301-$D$7301)/1000</f>
        <v>0</v>
      </c>
      <c r="K7393" s="223">
        <f>K7342*'Usages industrie'!$P39*(1+'Usages industrie'!$Q39)^(K$7301-$D$7301)/1000</f>
        <v>0</v>
      </c>
      <c r="L7393" s="223">
        <f>L7342*'Usages industrie'!$P39*(1+'Usages industrie'!$Q39)^(L$7301-$D$7301)/1000</f>
        <v>0</v>
      </c>
      <c r="M7393" s="223">
        <f>M7342*'Usages industrie'!$P39*(1+'Usages industrie'!$Q39)^(M$7301-$D$7301)/1000</f>
        <v>0</v>
      </c>
      <c r="N7393" s="223">
        <f>N7342*'Usages industrie'!$P39*(1+'Usages industrie'!$Q39)^(N$7301-$D$7301)/1000</f>
        <v>0</v>
      </c>
      <c r="O7393" s="223">
        <f>O7342*'Usages industrie'!$P39*(1+'Usages industrie'!$Q39)^(O$7301-$D$7301)/1000</f>
        <v>0</v>
      </c>
      <c r="P7393" s="223">
        <f>P7342*'Usages industrie'!$P39*(1+'Usages industrie'!$Q39)^(P$7301-$D$7301)/1000</f>
        <v>0</v>
      </c>
      <c r="Q7393" s="223">
        <f>Q7342*'Usages industrie'!$P39*(1+'Usages industrie'!$Q39)^(Q$7301-$D$7301)/1000</f>
        <v>0</v>
      </c>
      <c r="R7393" s="223">
        <f>R7342*'Usages industrie'!$P39*(1+'Usages industrie'!$Q39)^(R$7301-$D$7301)/1000</f>
        <v>0</v>
      </c>
    </row>
    <row r="7394" spans="1:18" hidden="1" outlineLevel="2" x14ac:dyDescent="0.25">
      <c r="A7394" s="222" t="str">
        <f>'Usages industrie'!A40</f>
        <v>Usage industriel n°37</v>
      </c>
      <c r="B7394" s="222" t="s">
        <v>645</v>
      </c>
      <c r="C7394" s="222"/>
      <c r="D7394" s="223">
        <f>D7343*'Usages industrie'!$P40*(1+'Usages industrie'!$Q40)^(D$7301-$D$7301)/1000</f>
        <v>0</v>
      </c>
      <c r="E7394" s="223">
        <f>E7343*'Usages industrie'!$P40*(1+'Usages industrie'!$Q40)^(E$7301-$D$7301)/1000</f>
        <v>0</v>
      </c>
      <c r="F7394" s="223">
        <f>F7343*'Usages industrie'!$P40*(1+'Usages industrie'!$Q40)^(F$7301-$D$7301)/1000</f>
        <v>0</v>
      </c>
      <c r="G7394" s="223">
        <f>G7343*'Usages industrie'!$P40*(1+'Usages industrie'!$Q40)^(G$7301-$D$7301)/1000</f>
        <v>0</v>
      </c>
      <c r="H7394" s="223">
        <f>H7343*'Usages industrie'!$P40*(1+'Usages industrie'!$Q40)^(H$7301-$D$7301)/1000</f>
        <v>0</v>
      </c>
      <c r="I7394" s="223">
        <f>I7343*'Usages industrie'!$P40*(1+'Usages industrie'!$Q40)^(I$7301-$D$7301)/1000</f>
        <v>0</v>
      </c>
      <c r="J7394" s="223">
        <f>J7343*'Usages industrie'!$P40*(1+'Usages industrie'!$Q40)^(J$7301-$D$7301)/1000</f>
        <v>0</v>
      </c>
      <c r="K7394" s="223">
        <f>K7343*'Usages industrie'!$P40*(1+'Usages industrie'!$Q40)^(K$7301-$D$7301)/1000</f>
        <v>0</v>
      </c>
      <c r="L7394" s="223">
        <f>L7343*'Usages industrie'!$P40*(1+'Usages industrie'!$Q40)^(L$7301-$D$7301)/1000</f>
        <v>0</v>
      </c>
      <c r="M7394" s="223">
        <f>M7343*'Usages industrie'!$P40*(1+'Usages industrie'!$Q40)^(M$7301-$D$7301)/1000</f>
        <v>0</v>
      </c>
      <c r="N7394" s="223">
        <f>N7343*'Usages industrie'!$P40*(1+'Usages industrie'!$Q40)^(N$7301-$D$7301)/1000</f>
        <v>0</v>
      </c>
      <c r="O7394" s="223">
        <f>O7343*'Usages industrie'!$P40*(1+'Usages industrie'!$Q40)^(O$7301-$D$7301)/1000</f>
        <v>0</v>
      </c>
      <c r="P7394" s="223">
        <f>P7343*'Usages industrie'!$P40*(1+'Usages industrie'!$Q40)^(P$7301-$D$7301)/1000</f>
        <v>0</v>
      </c>
      <c r="Q7394" s="223">
        <f>Q7343*'Usages industrie'!$P40*(1+'Usages industrie'!$Q40)^(Q$7301-$D$7301)/1000</f>
        <v>0</v>
      </c>
      <c r="R7394" s="223">
        <f>R7343*'Usages industrie'!$P40*(1+'Usages industrie'!$Q40)^(R$7301-$D$7301)/1000</f>
        <v>0</v>
      </c>
    </row>
    <row r="7395" spans="1:18" hidden="1" outlineLevel="2" x14ac:dyDescent="0.25">
      <c r="A7395" s="222" t="str">
        <f>'Usages industrie'!A41</f>
        <v>Usage industriel n°38</v>
      </c>
      <c r="B7395" s="222" t="s">
        <v>645</v>
      </c>
      <c r="C7395" s="222"/>
      <c r="D7395" s="223">
        <f>D7344*'Usages industrie'!$P41*(1+'Usages industrie'!$Q41)^(D$7301-$D$7301)/1000</f>
        <v>0</v>
      </c>
      <c r="E7395" s="223">
        <f>E7344*'Usages industrie'!$P41*(1+'Usages industrie'!$Q41)^(E$7301-$D$7301)/1000</f>
        <v>0</v>
      </c>
      <c r="F7395" s="223">
        <f>F7344*'Usages industrie'!$P41*(1+'Usages industrie'!$Q41)^(F$7301-$D$7301)/1000</f>
        <v>0</v>
      </c>
      <c r="G7395" s="223">
        <f>G7344*'Usages industrie'!$P41*(1+'Usages industrie'!$Q41)^(G$7301-$D$7301)/1000</f>
        <v>0</v>
      </c>
      <c r="H7395" s="223">
        <f>H7344*'Usages industrie'!$P41*(1+'Usages industrie'!$Q41)^(H$7301-$D$7301)/1000</f>
        <v>0</v>
      </c>
      <c r="I7395" s="223">
        <f>I7344*'Usages industrie'!$P41*(1+'Usages industrie'!$Q41)^(I$7301-$D$7301)/1000</f>
        <v>0</v>
      </c>
      <c r="J7395" s="223">
        <f>J7344*'Usages industrie'!$P41*(1+'Usages industrie'!$Q41)^(J$7301-$D$7301)/1000</f>
        <v>0</v>
      </c>
      <c r="K7395" s="223">
        <f>K7344*'Usages industrie'!$P41*(1+'Usages industrie'!$Q41)^(K$7301-$D$7301)/1000</f>
        <v>0</v>
      </c>
      <c r="L7395" s="223">
        <f>L7344*'Usages industrie'!$P41*(1+'Usages industrie'!$Q41)^(L$7301-$D$7301)/1000</f>
        <v>0</v>
      </c>
      <c r="M7395" s="223">
        <f>M7344*'Usages industrie'!$P41*(1+'Usages industrie'!$Q41)^(M$7301-$D$7301)/1000</f>
        <v>0</v>
      </c>
      <c r="N7395" s="223">
        <f>N7344*'Usages industrie'!$P41*(1+'Usages industrie'!$Q41)^(N$7301-$D$7301)/1000</f>
        <v>0</v>
      </c>
      <c r="O7395" s="223">
        <f>O7344*'Usages industrie'!$P41*(1+'Usages industrie'!$Q41)^(O$7301-$D$7301)/1000</f>
        <v>0</v>
      </c>
      <c r="P7395" s="223">
        <f>P7344*'Usages industrie'!$P41*(1+'Usages industrie'!$Q41)^(P$7301-$D$7301)/1000</f>
        <v>0</v>
      </c>
      <c r="Q7395" s="223">
        <f>Q7344*'Usages industrie'!$P41*(1+'Usages industrie'!$Q41)^(Q$7301-$D$7301)/1000</f>
        <v>0</v>
      </c>
      <c r="R7395" s="223">
        <f>R7344*'Usages industrie'!$P41*(1+'Usages industrie'!$Q41)^(R$7301-$D$7301)/1000</f>
        <v>0</v>
      </c>
    </row>
    <row r="7396" spans="1:18" hidden="1" outlineLevel="2" x14ac:dyDescent="0.25">
      <c r="A7396" s="222" t="str">
        <f>'Usages industrie'!A42</f>
        <v>Usage industriel n°39</v>
      </c>
      <c r="B7396" s="222" t="s">
        <v>645</v>
      </c>
      <c r="C7396" s="222"/>
      <c r="D7396" s="223">
        <f>D7345*'Usages industrie'!$P42*(1+'Usages industrie'!$Q42)^(D$7301-$D$7301)/1000</f>
        <v>0</v>
      </c>
      <c r="E7396" s="223">
        <f>E7345*'Usages industrie'!$P42*(1+'Usages industrie'!$Q42)^(E$7301-$D$7301)/1000</f>
        <v>0</v>
      </c>
      <c r="F7396" s="223">
        <f>F7345*'Usages industrie'!$P42*(1+'Usages industrie'!$Q42)^(F$7301-$D$7301)/1000</f>
        <v>0</v>
      </c>
      <c r="G7396" s="223">
        <f>G7345*'Usages industrie'!$P42*(1+'Usages industrie'!$Q42)^(G$7301-$D$7301)/1000</f>
        <v>0</v>
      </c>
      <c r="H7396" s="223">
        <f>H7345*'Usages industrie'!$P42*(1+'Usages industrie'!$Q42)^(H$7301-$D$7301)/1000</f>
        <v>0</v>
      </c>
      <c r="I7396" s="223">
        <f>I7345*'Usages industrie'!$P42*(1+'Usages industrie'!$Q42)^(I$7301-$D$7301)/1000</f>
        <v>0</v>
      </c>
      <c r="J7396" s="223">
        <f>J7345*'Usages industrie'!$P42*(1+'Usages industrie'!$Q42)^(J$7301-$D$7301)/1000</f>
        <v>0</v>
      </c>
      <c r="K7396" s="223">
        <f>K7345*'Usages industrie'!$P42*(1+'Usages industrie'!$Q42)^(K$7301-$D$7301)/1000</f>
        <v>0</v>
      </c>
      <c r="L7396" s="223">
        <f>L7345*'Usages industrie'!$P42*(1+'Usages industrie'!$Q42)^(L$7301-$D$7301)/1000</f>
        <v>0</v>
      </c>
      <c r="M7396" s="223">
        <f>M7345*'Usages industrie'!$P42*(1+'Usages industrie'!$Q42)^(M$7301-$D$7301)/1000</f>
        <v>0</v>
      </c>
      <c r="N7396" s="223">
        <f>N7345*'Usages industrie'!$P42*(1+'Usages industrie'!$Q42)^(N$7301-$D$7301)/1000</f>
        <v>0</v>
      </c>
      <c r="O7396" s="223">
        <f>O7345*'Usages industrie'!$P42*(1+'Usages industrie'!$Q42)^(O$7301-$D$7301)/1000</f>
        <v>0</v>
      </c>
      <c r="P7396" s="223">
        <f>P7345*'Usages industrie'!$P42*(1+'Usages industrie'!$Q42)^(P$7301-$D$7301)/1000</f>
        <v>0</v>
      </c>
      <c r="Q7396" s="223">
        <f>Q7345*'Usages industrie'!$P42*(1+'Usages industrie'!$Q42)^(Q$7301-$D$7301)/1000</f>
        <v>0</v>
      </c>
      <c r="R7396" s="223">
        <f>R7345*'Usages industrie'!$P42*(1+'Usages industrie'!$Q42)^(R$7301-$D$7301)/1000</f>
        <v>0</v>
      </c>
    </row>
    <row r="7397" spans="1:18" hidden="1" outlineLevel="2" x14ac:dyDescent="0.25">
      <c r="A7397" s="222" t="str">
        <f>'Usages industrie'!A43</f>
        <v>Usage industriel n°40</v>
      </c>
      <c r="B7397" s="222" t="s">
        <v>645</v>
      </c>
      <c r="C7397" s="222"/>
      <c r="D7397" s="223">
        <f>D7346*'Usages industrie'!$P43*(1+'Usages industrie'!$Q43)^(D$7301-$D$7301)/1000</f>
        <v>0</v>
      </c>
      <c r="E7397" s="223">
        <f>E7346*'Usages industrie'!$P43*(1+'Usages industrie'!$Q43)^(E$7301-$D$7301)/1000</f>
        <v>0</v>
      </c>
      <c r="F7397" s="223">
        <f>F7346*'Usages industrie'!$P43*(1+'Usages industrie'!$Q43)^(F$7301-$D$7301)/1000</f>
        <v>0</v>
      </c>
      <c r="G7397" s="223">
        <f>G7346*'Usages industrie'!$P43*(1+'Usages industrie'!$Q43)^(G$7301-$D$7301)/1000</f>
        <v>0</v>
      </c>
      <c r="H7397" s="223">
        <f>H7346*'Usages industrie'!$P43*(1+'Usages industrie'!$Q43)^(H$7301-$D$7301)/1000</f>
        <v>0</v>
      </c>
      <c r="I7397" s="223">
        <f>I7346*'Usages industrie'!$P43*(1+'Usages industrie'!$Q43)^(I$7301-$D$7301)/1000</f>
        <v>0</v>
      </c>
      <c r="J7397" s="223">
        <f>J7346*'Usages industrie'!$P43*(1+'Usages industrie'!$Q43)^(J$7301-$D$7301)/1000</f>
        <v>0</v>
      </c>
      <c r="K7397" s="223">
        <f>K7346*'Usages industrie'!$P43*(1+'Usages industrie'!$Q43)^(K$7301-$D$7301)/1000</f>
        <v>0</v>
      </c>
      <c r="L7397" s="223">
        <f>L7346*'Usages industrie'!$P43*(1+'Usages industrie'!$Q43)^(L$7301-$D$7301)/1000</f>
        <v>0</v>
      </c>
      <c r="M7397" s="223">
        <f>M7346*'Usages industrie'!$P43*(1+'Usages industrie'!$Q43)^(M$7301-$D$7301)/1000</f>
        <v>0</v>
      </c>
      <c r="N7397" s="223">
        <f>N7346*'Usages industrie'!$P43*(1+'Usages industrie'!$Q43)^(N$7301-$D$7301)/1000</f>
        <v>0</v>
      </c>
      <c r="O7397" s="223">
        <f>O7346*'Usages industrie'!$P43*(1+'Usages industrie'!$Q43)^(O$7301-$D$7301)/1000</f>
        <v>0</v>
      </c>
      <c r="P7397" s="223">
        <f>P7346*'Usages industrie'!$P43*(1+'Usages industrie'!$Q43)^(P$7301-$D$7301)/1000</f>
        <v>0</v>
      </c>
      <c r="Q7397" s="223">
        <f>Q7346*'Usages industrie'!$P43*(1+'Usages industrie'!$Q43)^(Q$7301-$D$7301)/1000</f>
        <v>0</v>
      </c>
      <c r="R7397" s="223">
        <f>R7346*'Usages industrie'!$P43*(1+'Usages industrie'!$Q43)^(R$7301-$D$7301)/1000</f>
        <v>0</v>
      </c>
    </row>
    <row r="7398" spans="1:18" hidden="1" outlineLevel="2" x14ac:dyDescent="0.25">
      <c r="A7398" s="222" t="str">
        <f>'Usages industrie'!A44</f>
        <v>Usage industriel n°41</v>
      </c>
      <c r="B7398" s="222" t="s">
        <v>645</v>
      </c>
      <c r="C7398" s="222"/>
      <c r="D7398" s="223">
        <f>D7347*'Usages industrie'!$P44*(1+'Usages industrie'!$Q44)^(D$7301-$D$7301)/1000</f>
        <v>0</v>
      </c>
      <c r="E7398" s="223">
        <f>E7347*'Usages industrie'!$P44*(1+'Usages industrie'!$Q44)^(E$7301-$D$7301)/1000</f>
        <v>0</v>
      </c>
      <c r="F7398" s="223">
        <f>F7347*'Usages industrie'!$P44*(1+'Usages industrie'!$Q44)^(F$7301-$D$7301)/1000</f>
        <v>0</v>
      </c>
      <c r="G7398" s="223">
        <f>G7347*'Usages industrie'!$P44*(1+'Usages industrie'!$Q44)^(G$7301-$D$7301)/1000</f>
        <v>0</v>
      </c>
      <c r="H7398" s="223">
        <f>H7347*'Usages industrie'!$P44*(1+'Usages industrie'!$Q44)^(H$7301-$D$7301)/1000</f>
        <v>0</v>
      </c>
      <c r="I7398" s="223">
        <f>I7347*'Usages industrie'!$P44*(1+'Usages industrie'!$Q44)^(I$7301-$D$7301)/1000</f>
        <v>0</v>
      </c>
      <c r="J7398" s="223">
        <f>J7347*'Usages industrie'!$P44*(1+'Usages industrie'!$Q44)^(J$7301-$D$7301)/1000</f>
        <v>0</v>
      </c>
      <c r="K7398" s="223">
        <f>K7347*'Usages industrie'!$P44*(1+'Usages industrie'!$Q44)^(K$7301-$D$7301)/1000</f>
        <v>0</v>
      </c>
      <c r="L7398" s="223">
        <f>L7347*'Usages industrie'!$P44*(1+'Usages industrie'!$Q44)^(L$7301-$D$7301)/1000</f>
        <v>0</v>
      </c>
      <c r="M7398" s="223">
        <f>M7347*'Usages industrie'!$P44*(1+'Usages industrie'!$Q44)^(M$7301-$D$7301)/1000</f>
        <v>0</v>
      </c>
      <c r="N7398" s="223">
        <f>N7347*'Usages industrie'!$P44*(1+'Usages industrie'!$Q44)^(N$7301-$D$7301)/1000</f>
        <v>0</v>
      </c>
      <c r="O7398" s="223">
        <f>O7347*'Usages industrie'!$P44*(1+'Usages industrie'!$Q44)^(O$7301-$D$7301)/1000</f>
        <v>0</v>
      </c>
      <c r="P7398" s="223">
        <f>P7347*'Usages industrie'!$P44*(1+'Usages industrie'!$Q44)^(P$7301-$D$7301)/1000</f>
        <v>0</v>
      </c>
      <c r="Q7398" s="223">
        <f>Q7347*'Usages industrie'!$P44*(1+'Usages industrie'!$Q44)^(Q$7301-$D$7301)/1000</f>
        <v>0</v>
      </c>
      <c r="R7398" s="223">
        <f>R7347*'Usages industrie'!$P44*(1+'Usages industrie'!$Q44)^(R$7301-$D$7301)/1000</f>
        <v>0</v>
      </c>
    </row>
    <row r="7399" spans="1:18" hidden="1" outlineLevel="2" x14ac:dyDescent="0.25">
      <c r="A7399" s="222" t="str">
        <f>'Usages industrie'!A45</f>
        <v>Usage industriel n°42</v>
      </c>
      <c r="B7399" s="222" t="s">
        <v>645</v>
      </c>
      <c r="C7399" s="222"/>
      <c r="D7399" s="223">
        <f>D7348*'Usages industrie'!$P45*(1+'Usages industrie'!$Q45)^(D$7301-$D$7301)/1000</f>
        <v>0</v>
      </c>
      <c r="E7399" s="223">
        <f>E7348*'Usages industrie'!$P45*(1+'Usages industrie'!$Q45)^(E$7301-$D$7301)/1000</f>
        <v>0</v>
      </c>
      <c r="F7399" s="223">
        <f>F7348*'Usages industrie'!$P45*(1+'Usages industrie'!$Q45)^(F$7301-$D$7301)/1000</f>
        <v>0</v>
      </c>
      <c r="G7399" s="223">
        <f>G7348*'Usages industrie'!$P45*(1+'Usages industrie'!$Q45)^(G$7301-$D$7301)/1000</f>
        <v>0</v>
      </c>
      <c r="H7399" s="223">
        <f>H7348*'Usages industrie'!$P45*(1+'Usages industrie'!$Q45)^(H$7301-$D$7301)/1000</f>
        <v>0</v>
      </c>
      <c r="I7399" s="223">
        <f>I7348*'Usages industrie'!$P45*(1+'Usages industrie'!$Q45)^(I$7301-$D$7301)/1000</f>
        <v>0</v>
      </c>
      <c r="J7399" s="223">
        <f>J7348*'Usages industrie'!$P45*(1+'Usages industrie'!$Q45)^(J$7301-$D$7301)/1000</f>
        <v>0</v>
      </c>
      <c r="K7399" s="223">
        <f>K7348*'Usages industrie'!$P45*(1+'Usages industrie'!$Q45)^(K$7301-$D$7301)/1000</f>
        <v>0</v>
      </c>
      <c r="L7399" s="223">
        <f>L7348*'Usages industrie'!$P45*(1+'Usages industrie'!$Q45)^(L$7301-$D$7301)/1000</f>
        <v>0</v>
      </c>
      <c r="M7399" s="223">
        <f>M7348*'Usages industrie'!$P45*(1+'Usages industrie'!$Q45)^(M$7301-$D$7301)/1000</f>
        <v>0</v>
      </c>
      <c r="N7399" s="223">
        <f>N7348*'Usages industrie'!$P45*(1+'Usages industrie'!$Q45)^(N$7301-$D$7301)/1000</f>
        <v>0</v>
      </c>
      <c r="O7399" s="223">
        <f>O7348*'Usages industrie'!$P45*(1+'Usages industrie'!$Q45)^(O$7301-$D$7301)/1000</f>
        <v>0</v>
      </c>
      <c r="P7399" s="223">
        <f>P7348*'Usages industrie'!$P45*(1+'Usages industrie'!$Q45)^(P$7301-$D$7301)/1000</f>
        <v>0</v>
      </c>
      <c r="Q7399" s="223">
        <f>Q7348*'Usages industrie'!$P45*(1+'Usages industrie'!$Q45)^(Q$7301-$D$7301)/1000</f>
        <v>0</v>
      </c>
      <c r="R7399" s="223">
        <f>R7348*'Usages industrie'!$P45*(1+'Usages industrie'!$Q45)^(R$7301-$D$7301)/1000</f>
        <v>0</v>
      </c>
    </row>
    <row r="7400" spans="1:18" hidden="1" outlineLevel="2" x14ac:dyDescent="0.25">
      <c r="A7400" s="222" t="str">
        <f>'Usages industrie'!A46</f>
        <v>Usage industriel n°43</v>
      </c>
      <c r="B7400" s="222" t="s">
        <v>645</v>
      </c>
      <c r="C7400" s="222"/>
      <c r="D7400" s="223">
        <f>D7349*'Usages industrie'!$P46*(1+'Usages industrie'!$Q46)^(D$7301-$D$7301)/1000</f>
        <v>0</v>
      </c>
      <c r="E7400" s="223">
        <f>E7349*'Usages industrie'!$P46*(1+'Usages industrie'!$Q46)^(E$7301-$D$7301)/1000</f>
        <v>0</v>
      </c>
      <c r="F7400" s="223">
        <f>F7349*'Usages industrie'!$P46*(1+'Usages industrie'!$Q46)^(F$7301-$D$7301)/1000</f>
        <v>0</v>
      </c>
      <c r="G7400" s="223">
        <f>G7349*'Usages industrie'!$P46*(1+'Usages industrie'!$Q46)^(G$7301-$D$7301)/1000</f>
        <v>0</v>
      </c>
      <c r="H7400" s="223">
        <f>H7349*'Usages industrie'!$P46*(1+'Usages industrie'!$Q46)^(H$7301-$D$7301)/1000</f>
        <v>0</v>
      </c>
      <c r="I7400" s="223">
        <f>I7349*'Usages industrie'!$P46*(1+'Usages industrie'!$Q46)^(I$7301-$D$7301)/1000</f>
        <v>0</v>
      </c>
      <c r="J7400" s="223">
        <f>J7349*'Usages industrie'!$P46*(1+'Usages industrie'!$Q46)^(J$7301-$D$7301)/1000</f>
        <v>0</v>
      </c>
      <c r="K7400" s="223">
        <f>K7349*'Usages industrie'!$P46*(1+'Usages industrie'!$Q46)^(K$7301-$D$7301)/1000</f>
        <v>0</v>
      </c>
      <c r="L7400" s="223">
        <f>L7349*'Usages industrie'!$P46*(1+'Usages industrie'!$Q46)^(L$7301-$D$7301)/1000</f>
        <v>0</v>
      </c>
      <c r="M7400" s="223">
        <f>M7349*'Usages industrie'!$P46*(1+'Usages industrie'!$Q46)^(M$7301-$D$7301)/1000</f>
        <v>0</v>
      </c>
      <c r="N7400" s="223">
        <f>N7349*'Usages industrie'!$P46*(1+'Usages industrie'!$Q46)^(N$7301-$D$7301)/1000</f>
        <v>0</v>
      </c>
      <c r="O7400" s="223">
        <f>O7349*'Usages industrie'!$P46*(1+'Usages industrie'!$Q46)^(O$7301-$D$7301)/1000</f>
        <v>0</v>
      </c>
      <c r="P7400" s="223">
        <f>P7349*'Usages industrie'!$P46*(1+'Usages industrie'!$Q46)^(P$7301-$D$7301)/1000</f>
        <v>0</v>
      </c>
      <c r="Q7400" s="223">
        <f>Q7349*'Usages industrie'!$P46*(1+'Usages industrie'!$Q46)^(Q$7301-$D$7301)/1000</f>
        <v>0</v>
      </c>
      <c r="R7400" s="223">
        <f>R7349*'Usages industrie'!$P46*(1+'Usages industrie'!$Q46)^(R$7301-$D$7301)/1000</f>
        <v>0</v>
      </c>
    </row>
    <row r="7401" spans="1:18" hidden="1" outlineLevel="2" x14ac:dyDescent="0.25">
      <c r="A7401" s="222" t="str">
        <f>'Usages industrie'!A47</f>
        <v>Usage industriel n°44</v>
      </c>
      <c r="B7401" s="222" t="s">
        <v>645</v>
      </c>
      <c r="C7401" s="222"/>
      <c r="D7401" s="223">
        <f>D7350*'Usages industrie'!$P47*(1+'Usages industrie'!$Q47)^(D$7301-$D$7301)/1000</f>
        <v>0</v>
      </c>
      <c r="E7401" s="223">
        <f>E7350*'Usages industrie'!$P47*(1+'Usages industrie'!$Q47)^(E$7301-$D$7301)/1000</f>
        <v>0</v>
      </c>
      <c r="F7401" s="223">
        <f>F7350*'Usages industrie'!$P47*(1+'Usages industrie'!$Q47)^(F$7301-$D$7301)/1000</f>
        <v>0</v>
      </c>
      <c r="G7401" s="223">
        <f>G7350*'Usages industrie'!$P47*(1+'Usages industrie'!$Q47)^(G$7301-$D$7301)/1000</f>
        <v>0</v>
      </c>
      <c r="H7401" s="223">
        <f>H7350*'Usages industrie'!$P47*(1+'Usages industrie'!$Q47)^(H$7301-$D$7301)/1000</f>
        <v>0</v>
      </c>
      <c r="I7401" s="223">
        <f>I7350*'Usages industrie'!$P47*(1+'Usages industrie'!$Q47)^(I$7301-$D$7301)/1000</f>
        <v>0</v>
      </c>
      <c r="J7401" s="223">
        <f>J7350*'Usages industrie'!$P47*(1+'Usages industrie'!$Q47)^(J$7301-$D$7301)/1000</f>
        <v>0</v>
      </c>
      <c r="K7401" s="223">
        <f>K7350*'Usages industrie'!$P47*(1+'Usages industrie'!$Q47)^(K$7301-$D$7301)/1000</f>
        <v>0</v>
      </c>
      <c r="L7401" s="223">
        <f>L7350*'Usages industrie'!$P47*(1+'Usages industrie'!$Q47)^(L$7301-$D$7301)/1000</f>
        <v>0</v>
      </c>
      <c r="M7401" s="223">
        <f>M7350*'Usages industrie'!$P47*(1+'Usages industrie'!$Q47)^(M$7301-$D$7301)/1000</f>
        <v>0</v>
      </c>
      <c r="N7401" s="223">
        <f>N7350*'Usages industrie'!$P47*(1+'Usages industrie'!$Q47)^(N$7301-$D$7301)/1000</f>
        <v>0</v>
      </c>
      <c r="O7401" s="223">
        <f>O7350*'Usages industrie'!$P47*(1+'Usages industrie'!$Q47)^(O$7301-$D$7301)/1000</f>
        <v>0</v>
      </c>
      <c r="P7401" s="223">
        <f>P7350*'Usages industrie'!$P47*(1+'Usages industrie'!$Q47)^(P$7301-$D$7301)/1000</f>
        <v>0</v>
      </c>
      <c r="Q7401" s="223">
        <f>Q7350*'Usages industrie'!$P47*(1+'Usages industrie'!$Q47)^(Q$7301-$D$7301)/1000</f>
        <v>0</v>
      </c>
      <c r="R7401" s="223">
        <f>R7350*'Usages industrie'!$P47*(1+'Usages industrie'!$Q47)^(R$7301-$D$7301)/1000</f>
        <v>0</v>
      </c>
    </row>
    <row r="7402" spans="1:18" hidden="1" outlineLevel="2" x14ac:dyDescent="0.25">
      <c r="A7402" s="222" t="str">
        <f>'Usages industrie'!A48</f>
        <v>Usage industriel n°45</v>
      </c>
      <c r="B7402" s="222" t="s">
        <v>645</v>
      </c>
      <c r="C7402" s="222"/>
      <c r="D7402" s="223">
        <f>D7351*'Usages industrie'!$P48*(1+'Usages industrie'!$Q48)^(D$7301-$D$7301)/1000</f>
        <v>0</v>
      </c>
      <c r="E7402" s="223">
        <f>E7351*'Usages industrie'!$P48*(1+'Usages industrie'!$Q48)^(E$7301-$D$7301)/1000</f>
        <v>0</v>
      </c>
      <c r="F7402" s="223">
        <f>F7351*'Usages industrie'!$P48*(1+'Usages industrie'!$Q48)^(F$7301-$D$7301)/1000</f>
        <v>0</v>
      </c>
      <c r="G7402" s="223">
        <f>G7351*'Usages industrie'!$P48*(1+'Usages industrie'!$Q48)^(G$7301-$D$7301)/1000</f>
        <v>0</v>
      </c>
      <c r="H7402" s="223">
        <f>H7351*'Usages industrie'!$P48*(1+'Usages industrie'!$Q48)^(H$7301-$D$7301)/1000</f>
        <v>0</v>
      </c>
      <c r="I7402" s="223">
        <f>I7351*'Usages industrie'!$P48*(1+'Usages industrie'!$Q48)^(I$7301-$D$7301)/1000</f>
        <v>0</v>
      </c>
      <c r="J7402" s="223">
        <f>J7351*'Usages industrie'!$P48*(1+'Usages industrie'!$Q48)^(J$7301-$D$7301)/1000</f>
        <v>0</v>
      </c>
      <c r="K7402" s="223">
        <f>K7351*'Usages industrie'!$P48*(1+'Usages industrie'!$Q48)^(K$7301-$D$7301)/1000</f>
        <v>0</v>
      </c>
      <c r="L7402" s="223">
        <f>L7351*'Usages industrie'!$P48*(1+'Usages industrie'!$Q48)^(L$7301-$D$7301)/1000</f>
        <v>0</v>
      </c>
      <c r="M7402" s="223">
        <f>M7351*'Usages industrie'!$P48*(1+'Usages industrie'!$Q48)^(M$7301-$D$7301)/1000</f>
        <v>0</v>
      </c>
      <c r="N7402" s="223">
        <f>N7351*'Usages industrie'!$P48*(1+'Usages industrie'!$Q48)^(N$7301-$D$7301)/1000</f>
        <v>0</v>
      </c>
      <c r="O7402" s="223">
        <f>O7351*'Usages industrie'!$P48*(1+'Usages industrie'!$Q48)^(O$7301-$D$7301)/1000</f>
        <v>0</v>
      </c>
      <c r="P7402" s="223">
        <f>P7351*'Usages industrie'!$P48*(1+'Usages industrie'!$Q48)^(P$7301-$D$7301)/1000</f>
        <v>0</v>
      </c>
      <c r="Q7402" s="223">
        <f>Q7351*'Usages industrie'!$P48*(1+'Usages industrie'!$Q48)^(Q$7301-$D$7301)/1000</f>
        <v>0</v>
      </c>
      <c r="R7402" s="223">
        <f>R7351*'Usages industrie'!$P48*(1+'Usages industrie'!$Q48)^(R$7301-$D$7301)/1000</f>
        <v>0</v>
      </c>
    </row>
    <row r="7403" spans="1:18" hidden="1" outlineLevel="2" x14ac:dyDescent="0.25">
      <c r="A7403" s="222" t="str">
        <f>'Usages industrie'!A49</f>
        <v>Usage industriel n°46</v>
      </c>
      <c r="B7403" s="222" t="s">
        <v>645</v>
      </c>
      <c r="C7403" s="222"/>
      <c r="D7403" s="223">
        <f>D7352*'Usages industrie'!$P49*(1+'Usages industrie'!$Q49)^(D$7301-$D$7301)/1000</f>
        <v>0</v>
      </c>
      <c r="E7403" s="223">
        <f>E7352*'Usages industrie'!$P49*(1+'Usages industrie'!$Q49)^(E$7301-$D$7301)/1000</f>
        <v>0</v>
      </c>
      <c r="F7403" s="223">
        <f>F7352*'Usages industrie'!$P49*(1+'Usages industrie'!$Q49)^(F$7301-$D$7301)/1000</f>
        <v>0</v>
      </c>
      <c r="G7403" s="223">
        <f>G7352*'Usages industrie'!$P49*(1+'Usages industrie'!$Q49)^(G$7301-$D$7301)/1000</f>
        <v>0</v>
      </c>
      <c r="H7403" s="223">
        <f>H7352*'Usages industrie'!$P49*(1+'Usages industrie'!$Q49)^(H$7301-$D$7301)/1000</f>
        <v>0</v>
      </c>
      <c r="I7403" s="223">
        <f>I7352*'Usages industrie'!$P49*(1+'Usages industrie'!$Q49)^(I$7301-$D$7301)/1000</f>
        <v>0</v>
      </c>
      <c r="J7403" s="223">
        <f>J7352*'Usages industrie'!$P49*(1+'Usages industrie'!$Q49)^(J$7301-$D$7301)/1000</f>
        <v>0</v>
      </c>
      <c r="K7403" s="223">
        <f>K7352*'Usages industrie'!$P49*(1+'Usages industrie'!$Q49)^(K$7301-$D$7301)/1000</f>
        <v>0</v>
      </c>
      <c r="L7403" s="223">
        <f>L7352*'Usages industrie'!$P49*(1+'Usages industrie'!$Q49)^(L$7301-$D$7301)/1000</f>
        <v>0</v>
      </c>
      <c r="M7403" s="223">
        <f>M7352*'Usages industrie'!$P49*(1+'Usages industrie'!$Q49)^(M$7301-$D$7301)/1000</f>
        <v>0</v>
      </c>
      <c r="N7403" s="223">
        <f>N7352*'Usages industrie'!$P49*(1+'Usages industrie'!$Q49)^(N$7301-$D$7301)/1000</f>
        <v>0</v>
      </c>
      <c r="O7403" s="223">
        <f>O7352*'Usages industrie'!$P49*(1+'Usages industrie'!$Q49)^(O$7301-$D$7301)/1000</f>
        <v>0</v>
      </c>
      <c r="P7403" s="223">
        <f>P7352*'Usages industrie'!$P49*(1+'Usages industrie'!$Q49)^(P$7301-$D$7301)/1000</f>
        <v>0</v>
      </c>
      <c r="Q7403" s="223">
        <f>Q7352*'Usages industrie'!$P49*(1+'Usages industrie'!$Q49)^(Q$7301-$D$7301)/1000</f>
        <v>0</v>
      </c>
      <c r="R7403" s="223">
        <f>R7352*'Usages industrie'!$P49*(1+'Usages industrie'!$Q49)^(R$7301-$D$7301)/1000</f>
        <v>0</v>
      </c>
    </row>
    <row r="7404" spans="1:18" hidden="1" outlineLevel="2" x14ac:dyDescent="0.25">
      <c r="A7404" s="222" t="str">
        <f>'Usages industrie'!A50</f>
        <v>Usage industriel n°47</v>
      </c>
      <c r="B7404" s="222" t="s">
        <v>645</v>
      </c>
      <c r="C7404" s="222"/>
      <c r="D7404" s="223">
        <f>D7353*'Usages industrie'!$P50*(1+'Usages industrie'!$Q50)^(D$7301-$D$7301)/1000</f>
        <v>0</v>
      </c>
      <c r="E7404" s="223">
        <f>E7353*'Usages industrie'!$P50*(1+'Usages industrie'!$Q50)^(E$7301-$D$7301)/1000</f>
        <v>0</v>
      </c>
      <c r="F7404" s="223">
        <f>F7353*'Usages industrie'!$P50*(1+'Usages industrie'!$Q50)^(F$7301-$D$7301)/1000</f>
        <v>0</v>
      </c>
      <c r="G7404" s="223">
        <f>G7353*'Usages industrie'!$P50*(1+'Usages industrie'!$Q50)^(G$7301-$D$7301)/1000</f>
        <v>0</v>
      </c>
      <c r="H7404" s="223">
        <f>H7353*'Usages industrie'!$P50*(1+'Usages industrie'!$Q50)^(H$7301-$D$7301)/1000</f>
        <v>0</v>
      </c>
      <c r="I7404" s="223">
        <f>I7353*'Usages industrie'!$P50*(1+'Usages industrie'!$Q50)^(I$7301-$D$7301)/1000</f>
        <v>0</v>
      </c>
      <c r="J7404" s="223">
        <f>J7353*'Usages industrie'!$P50*(1+'Usages industrie'!$Q50)^(J$7301-$D$7301)/1000</f>
        <v>0</v>
      </c>
      <c r="K7404" s="223">
        <f>K7353*'Usages industrie'!$P50*(1+'Usages industrie'!$Q50)^(K$7301-$D$7301)/1000</f>
        <v>0</v>
      </c>
      <c r="L7404" s="223">
        <f>L7353*'Usages industrie'!$P50*(1+'Usages industrie'!$Q50)^(L$7301-$D$7301)/1000</f>
        <v>0</v>
      </c>
      <c r="M7404" s="223">
        <f>M7353*'Usages industrie'!$P50*(1+'Usages industrie'!$Q50)^(M$7301-$D$7301)/1000</f>
        <v>0</v>
      </c>
      <c r="N7404" s="223">
        <f>N7353*'Usages industrie'!$P50*(1+'Usages industrie'!$Q50)^(N$7301-$D$7301)/1000</f>
        <v>0</v>
      </c>
      <c r="O7404" s="223">
        <f>O7353*'Usages industrie'!$P50*(1+'Usages industrie'!$Q50)^(O$7301-$D$7301)/1000</f>
        <v>0</v>
      </c>
      <c r="P7404" s="223">
        <f>P7353*'Usages industrie'!$P50*(1+'Usages industrie'!$Q50)^(P$7301-$D$7301)/1000</f>
        <v>0</v>
      </c>
      <c r="Q7404" s="223">
        <f>Q7353*'Usages industrie'!$P50*(1+'Usages industrie'!$Q50)^(Q$7301-$D$7301)/1000</f>
        <v>0</v>
      </c>
      <c r="R7404" s="223">
        <f>R7353*'Usages industrie'!$P50*(1+'Usages industrie'!$Q50)^(R$7301-$D$7301)/1000</f>
        <v>0</v>
      </c>
    </row>
    <row r="7405" spans="1:18" hidden="1" outlineLevel="2" x14ac:dyDescent="0.25">
      <c r="A7405" s="222" t="str">
        <f>'Usages industrie'!A51</f>
        <v>Usage industriel n°48</v>
      </c>
      <c r="B7405" s="222" t="s">
        <v>645</v>
      </c>
      <c r="C7405" s="222"/>
      <c r="D7405" s="223">
        <f>D7354*'Usages industrie'!$P51*(1+'Usages industrie'!$Q51)^(D$7301-$D$7301)/1000</f>
        <v>0</v>
      </c>
      <c r="E7405" s="223">
        <f>E7354*'Usages industrie'!$P51*(1+'Usages industrie'!$Q51)^(E$7301-$D$7301)/1000</f>
        <v>0</v>
      </c>
      <c r="F7405" s="223">
        <f>F7354*'Usages industrie'!$P51*(1+'Usages industrie'!$Q51)^(F$7301-$D$7301)/1000</f>
        <v>0</v>
      </c>
      <c r="G7405" s="223">
        <f>G7354*'Usages industrie'!$P51*(1+'Usages industrie'!$Q51)^(G$7301-$D$7301)/1000</f>
        <v>0</v>
      </c>
      <c r="H7405" s="223">
        <f>H7354*'Usages industrie'!$P51*(1+'Usages industrie'!$Q51)^(H$7301-$D$7301)/1000</f>
        <v>0</v>
      </c>
      <c r="I7405" s="223">
        <f>I7354*'Usages industrie'!$P51*(1+'Usages industrie'!$Q51)^(I$7301-$D$7301)/1000</f>
        <v>0</v>
      </c>
      <c r="J7405" s="223">
        <f>J7354*'Usages industrie'!$P51*(1+'Usages industrie'!$Q51)^(J$7301-$D$7301)/1000</f>
        <v>0</v>
      </c>
      <c r="K7405" s="223">
        <f>K7354*'Usages industrie'!$P51*(1+'Usages industrie'!$Q51)^(K$7301-$D$7301)/1000</f>
        <v>0</v>
      </c>
      <c r="L7405" s="223">
        <f>L7354*'Usages industrie'!$P51*(1+'Usages industrie'!$Q51)^(L$7301-$D$7301)/1000</f>
        <v>0</v>
      </c>
      <c r="M7405" s="223">
        <f>M7354*'Usages industrie'!$P51*(1+'Usages industrie'!$Q51)^(M$7301-$D$7301)/1000</f>
        <v>0</v>
      </c>
      <c r="N7405" s="223">
        <f>N7354*'Usages industrie'!$P51*(1+'Usages industrie'!$Q51)^(N$7301-$D$7301)/1000</f>
        <v>0</v>
      </c>
      <c r="O7405" s="223">
        <f>O7354*'Usages industrie'!$P51*(1+'Usages industrie'!$Q51)^(O$7301-$D$7301)/1000</f>
        <v>0</v>
      </c>
      <c r="P7405" s="223">
        <f>P7354*'Usages industrie'!$P51*(1+'Usages industrie'!$Q51)^(P$7301-$D$7301)/1000</f>
        <v>0</v>
      </c>
      <c r="Q7405" s="223">
        <f>Q7354*'Usages industrie'!$P51*(1+'Usages industrie'!$Q51)^(Q$7301-$D$7301)/1000</f>
        <v>0</v>
      </c>
      <c r="R7405" s="223">
        <f>R7354*'Usages industrie'!$P51*(1+'Usages industrie'!$Q51)^(R$7301-$D$7301)/1000</f>
        <v>0</v>
      </c>
    </row>
    <row r="7406" spans="1:18" hidden="1" outlineLevel="2" x14ac:dyDescent="0.25">
      <c r="A7406" s="222" t="str">
        <f>'Usages industrie'!A52</f>
        <v>Usage industriel n°49</v>
      </c>
      <c r="B7406" s="222" t="s">
        <v>645</v>
      </c>
      <c r="C7406" s="222"/>
      <c r="D7406" s="223">
        <f>D7355*'Usages industrie'!$P52*(1+'Usages industrie'!$Q52)^(D$7301-$D$7301)/1000</f>
        <v>0</v>
      </c>
      <c r="E7406" s="223">
        <f>E7355*'Usages industrie'!$P52*(1+'Usages industrie'!$Q52)^(E$7301-$D$7301)/1000</f>
        <v>0</v>
      </c>
      <c r="F7406" s="223">
        <f>F7355*'Usages industrie'!$P52*(1+'Usages industrie'!$Q52)^(F$7301-$D$7301)/1000</f>
        <v>0</v>
      </c>
      <c r="G7406" s="223">
        <f>G7355*'Usages industrie'!$P52*(1+'Usages industrie'!$Q52)^(G$7301-$D$7301)/1000</f>
        <v>0</v>
      </c>
      <c r="H7406" s="223">
        <f>H7355*'Usages industrie'!$P52*(1+'Usages industrie'!$Q52)^(H$7301-$D$7301)/1000</f>
        <v>0</v>
      </c>
      <c r="I7406" s="223">
        <f>I7355*'Usages industrie'!$P52*(1+'Usages industrie'!$Q52)^(I$7301-$D$7301)/1000</f>
        <v>0</v>
      </c>
      <c r="J7406" s="223">
        <f>J7355*'Usages industrie'!$P52*(1+'Usages industrie'!$Q52)^(J$7301-$D$7301)/1000</f>
        <v>0</v>
      </c>
      <c r="K7406" s="223">
        <f>K7355*'Usages industrie'!$P52*(1+'Usages industrie'!$Q52)^(K$7301-$D$7301)/1000</f>
        <v>0</v>
      </c>
      <c r="L7406" s="223">
        <f>L7355*'Usages industrie'!$P52*(1+'Usages industrie'!$Q52)^(L$7301-$D$7301)/1000</f>
        <v>0</v>
      </c>
      <c r="M7406" s="223">
        <f>M7355*'Usages industrie'!$P52*(1+'Usages industrie'!$Q52)^(M$7301-$D$7301)/1000</f>
        <v>0</v>
      </c>
      <c r="N7406" s="223">
        <f>N7355*'Usages industrie'!$P52*(1+'Usages industrie'!$Q52)^(N$7301-$D$7301)/1000</f>
        <v>0</v>
      </c>
      <c r="O7406" s="223">
        <f>O7355*'Usages industrie'!$P52*(1+'Usages industrie'!$Q52)^(O$7301-$D$7301)/1000</f>
        <v>0</v>
      </c>
      <c r="P7406" s="223">
        <f>P7355*'Usages industrie'!$P52*(1+'Usages industrie'!$Q52)^(P$7301-$D$7301)/1000</f>
        <v>0</v>
      </c>
      <c r="Q7406" s="223">
        <f>Q7355*'Usages industrie'!$P52*(1+'Usages industrie'!$Q52)^(Q$7301-$D$7301)/1000</f>
        <v>0</v>
      </c>
      <c r="R7406" s="223">
        <f>R7355*'Usages industrie'!$P52*(1+'Usages industrie'!$Q52)^(R$7301-$D$7301)/1000</f>
        <v>0</v>
      </c>
    </row>
    <row r="7407" spans="1:18" hidden="1" outlineLevel="2" x14ac:dyDescent="0.25">
      <c r="A7407" s="222" t="str">
        <f>'Usages industrie'!A53</f>
        <v>Usage industriel n°50</v>
      </c>
      <c r="B7407" s="222" t="s">
        <v>645</v>
      </c>
      <c r="C7407" s="222"/>
      <c r="D7407" s="223">
        <f>D7356*'Usages industrie'!$P53*(1+'Usages industrie'!$Q53)^(D$7301-$D$7301)/1000</f>
        <v>0</v>
      </c>
      <c r="E7407" s="223">
        <f>E7356*'Usages industrie'!$P53*(1+'Usages industrie'!$Q53)^(E$7301-$D$7301)/1000</f>
        <v>0</v>
      </c>
      <c r="F7407" s="223">
        <f>F7356*'Usages industrie'!$P53*(1+'Usages industrie'!$Q53)^(F$7301-$D$7301)/1000</f>
        <v>0</v>
      </c>
      <c r="G7407" s="223">
        <f>G7356*'Usages industrie'!$P53*(1+'Usages industrie'!$Q53)^(G$7301-$D$7301)/1000</f>
        <v>0</v>
      </c>
      <c r="H7407" s="223">
        <f>H7356*'Usages industrie'!$P53*(1+'Usages industrie'!$Q53)^(H$7301-$D$7301)/1000</f>
        <v>0</v>
      </c>
      <c r="I7407" s="223">
        <f>I7356*'Usages industrie'!$P53*(1+'Usages industrie'!$Q53)^(I$7301-$D$7301)/1000</f>
        <v>0</v>
      </c>
      <c r="J7407" s="223">
        <f>J7356*'Usages industrie'!$P53*(1+'Usages industrie'!$Q53)^(J$7301-$D$7301)/1000</f>
        <v>0</v>
      </c>
      <c r="K7407" s="223">
        <f>K7356*'Usages industrie'!$P53*(1+'Usages industrie'!$Q53)^(K$7301-$D$7301)/1000</f>
        <v>0</v>
      </c>
      <c r="L7407" s="223">
        <f>L7356*'Usages industrie'!$P53*(1+'Usages industrie'!$Q53)^(L$7301-$D$7301)/1000</f>
        <v>0</v>
      </c>
      <c r="M7407" s="223">
        <f>M7356*'Usages industrie'!$P53*(1+'Usages industrie'!$Q53)^(M$7301-$D$7301)/1000</f>
        <v>0</v>
      </c>
      <c r="N7407" s="223">
        <f>N7356*'Usages industrie'!$P53*(1+'Usages industrie'!$Q53)^(N$7301-$D$7301)/1000</f>
        <v>0</v>
      </c>
      <c r="O7407" s="223">
        <f>O7356*'Usages industrie'!$P53*(1+'Usages industrie'!$Q53)^(O$7301-$D$7301)/1000</f>
        <v>0</v>
      </c>
      <c r="P7407" s="223">
        <f>P7356*'Usages industrie'!$P53*(1+'Usages industrie'!$Q53)^(P$7301-$D$7301)/1000</f>
        <v>0</v>
      </c>
      <c r="Q7407" s="223">
        <f>Q7356*'Usages industrie'!$P53*(1+'Usages industrie'!$Q53)^(Q$7301-$D$7301)/1000</f>
        <v>0</v>
      </c>
      <c r="R7407" s="223">
        <f>R7356*'Usages industrie'!$P53*(1+'Usages industrie'!$Q53)^(R$7301-$D$7301)/1000</f>
        <v>0</v>
      </c>
    </row>
    <row r="7408" spans="1:18" hidden="1" outlineLevel="1" collapsed="1" x14ac:dyDescent="0.25">
      <c r="A7408" s="222" t="s">
        <v>655</v>
      </c>
      <c r="B7408" s="222"/>
      <c r="C7408" s="222"/>
      <c r="D7408" s="223">
        <f t="shared" ref="D7408:R7408" si="650">SUM(D7358:D7407)</f>
        <v>0</v>
      </c>
      <c r="E7408" s="223">
        <f t="shared" si="650"/>
        <v>0</v>
      </c>
      <c r="F7408" s="223">
        <f t="shared" si="650"/>
        <v>0</v>
      </c>
      <c r="G7408" s="223">
        <f t="shared" si="650"/>
        <v>0</v>
      </c>
      <c r="H7408" s="223">
        <f t="shared" si="650"/>
        <v>0</v>
      </c>
      <c r="I7408" s="223">
        <f t="shared" si="650"/>
        <v>0</v>
      </c>
      <c r="J7408" s="223">
        <f t="shared" si="650"/>
        <v>0</v>
      </c>
      <c r="K7408" s="223">
        <f t="shared" si="650"/>
        <v>0</v>
      </c>
      <c r="L7408" s="223">
        <f t="shared" si="650"/>
        <v>0</v>
      </c>
      <c r="M7408" s="223">
        <f t="shared" si="650"/>
        <v>0</v>
      </c>
      <c r="N7408" s="223">
        <f t="shared" si="650"/>
        <v>0</v>
      </c>
      <c r="O7408" s="223">
        <f t="shared" si="650"/>
        <v>0</v>
      </c>
      <c r="P7408" s="223">
        <f t="shared" si="650"/>
        <v>0</v>
      </c>
      <c r="Q7408" s="223">
        <f t="shared" si="650"/>
        <v>0</v>
      </c>
      <c r="R7408" s="223">
        <f t="shared" si="650"/>
        <v>0</v>
      </c>
    </row>
    <row r="7409" spans="1:18" hidden="1" outlineLevel="1" x14ac:dyDescent="0.25">
      <c r="A7409" s="53" t="s">
        <v>651</v>
      </c>
      <c r="B7409" s="53"/>
      <c r="C7409" s="245"/>
      <c r="D7409" s="244"/>
      <c r="E7409" s="244"/>
      <c r="F7409" s="244"/>
      <c r="G7409" s="244"/>
      <c r="H7409" s="244"/>
      <c r="I7409" s="244"/>
      <c r="J7409" s="244"/>
      <c r="K7409" s="244"/>
      <c r="L7409" s="244"/>
      <c r="M7409" s="244"/>
      <c r="N7409" s="244"/>
      <c r="O7409" s="244"/>
      <c r="P7409" s="244"/>
      <c r="Q7409" s="244"/>
      <c r="R7409" s="244"/>
    </row>
    <row r="7410" spans="1:18" hidden="1" outlineLevel="1" x14ac:dyDescent="0.25">
      <c r="A7410" s="53" t="s">
        <v>656</v>
      </c>
      <c r="B7410" s="53"/>
      <c r="C7410" s="245"/>
      <c r="D7410" s="244"/>
      <c r="E7410" s="244"/>
      <c r="F7410" s="244"/>
      <c r="G7410" s="244"/>
      <c r="H7410" s="244"/>
      <c r="I7410" s="244"/>
      <c r="J7410" s="244"/>
      <c r="K7410" s="244"/>
      <c r="L7410" s="244"/>
      <c r="M7410" s="244"/>
      <c r="N7410" s="244"/>
      <c r="O7410" s="244"/>
      <c r="P7410" s="244"/>
      <c r="Q7410" s="244"/>
      <c r="R7410" s="244"/>
    </row>
    <row r="7411" spans="1:18" hidden="1" outlineLevel="2" x14ac:dyDescent="0.25">
      <c r="A7411" s="222" t="str">
        <f>'Usages mobilité'!A4</f>
        <v>Usage mobilité n°1</v>
      </c>
      <c r="B7411" s="222" t="s">
        <v>41</v>
      </c>
      <c r="C7411" s="222"/>
      <c r="D7411" s="223">
        <f>IF(B$7298&lt;&gt;"",IF(B$7298='Usages mobilité'!BF4,'Usages mobilité'!BD4,0),0)</f>
        <v>0</v>
      </c>
      <c r="E7411" s="223">
        <f t="shared" ref="E7411:R7420" si="651">$D7411</f>
        <v>0</v>
      </c>
      <c r="F7411" s="223">
        <f t="shared" si="651"/>
        <v>0</v>
      </c>
      <c r="G7411" s="223">
        <f t="shared" si="651"/>
        <v>0</v>
      </c>
      <c r="H7411" s="223">
        <f t="shared" si="651"/>
        <v>0</v>
      </c>
      <c r="I7411" s="223">
        <f t="shared" si="651"/>
        <v>0</v>
      </c>
      <c r="J7411" s="223">
        <f t="shared" si="651"/>
        <v>0</v>
      </c>
      <c r="K7411" s="223">
        <f t="shared" si="651"/>
        <v>0</v>
      </c>
      <c r="L7411" s="223">
        <f t="shared" si="651"/>
        <v>0</v>
      </c>
      <c r="M7411" s="223">
        <f t="shared" si="651"/>
        <v>0</v>
      </c>
      <c r="N7411" s="223">
        <f t="shared" si="651"/>
        <v>0</v>
      </c>
      <c r="O7411" s="223">
        <f t="shared" si="651"/>
        <v>0</v>
      </c>
      <c r="P7411" s="223">
        <f t="shared" si="651"/>
        <v>0</v>
      </c>
      <c r="Q7411" s="223">
        <f t="shared" si="651"/>
        <v>0</v>
      </c>
      <c r="R7411" s="223">
        <f t="shared" si="651"/>
        <v>0</v>
      </c>
    </row>
    <row r="7412" spans="1:18" hidden="1" outlineLevel="2" x14ac:dyDescent="0.25">
      <c r="A7412" s="222" t="str">
        <f>'Usages mobilité'!A5</f>
        <v>Usage mobilité n°2</v>
      </c>
      <c r="B7412" s="222" t="s">
        <v>41</v>
      </c>
      <c r="C7412" s="222"/>
      <c r="D7412" s="223">
        <f>IF(B$7298&lt;&gt;"",IF(B$7298='Usages mobilité'!BF5,'Usages mobilité'!BD5,0),0)</f>
        <v>0</v>
      </c>
      <c r="E7412" s="223">
        <f t="shared" si="651"/>
        <v>0</v>
      </c>
      <c r="F7412" s="223">
        <f t="shared" si="651"/>
        <v>0</v>
      </c>
      <c r="G7412" s="223">
        <f t="shared" si="651"/>
        <v>0</v>
      </c>
      <c r="H7412" s="223">
        <f t="shared" si="651"/>
        <v>0</v>
      </c>
      <c r="I7412" s="223">
        <f t="shared" si="651"/>
        <v>0</v>
      </c>
      <c r="J7412" s="223">
        <f t="shared" si="651"/>
        <v>0</v>
      </c>
      <c r="K7412" s="223">
        <f t="shared" si="651"/>
        <v>0</v>
      </c>
      <c r="L7412" s="223">
        <f t="shared" si="651"/>
        <v>0</v>
      </c>
      <c r="M7412" s="223">
        <f t="shared" si="651"/>
        <v>0</v>
      </c>
      <c r="N7412" s="223">
        <f t="shared" si="651"/>
        <v>0</v>
      </c>
      <c r="O7412" s="223">
        <f t="shared" si="651"/>
        <v>0</v>
      </c>
      <c r="P7412" s="223">
        <f t="shared" si="651"/>
        <v>0</v>
      </c>
      <c r="Q7412" s="223">
        <f t="shared" si="651"/>
        <v>0</v>
      </c>
      <c r="R7412" s="223">
        <f t="shared" si="651"/>
        <v>0</v>
      </c>
    </row>
    <row r="7413" spans="1:18" hidden="1" outlineLevel="2" x14ac:dyDescent="0.25">
      <c r="A7413" s="222" t="str">
        <f>'Usages mobilité'!A6</f>
        <v>Usage mobilité n°3</v>
      </c>
      <c r="B7413" s="222" t="s">
        <v>41</v>
      </c>
      <c r="C7413" s="222"/>
      <c r="D7413" s="223">
        <f>IF(B$7298&lt;&gt;"",IF(B$7298='Usages mobilité'!BF6,'Usages mobilité'!BD6,0),0)</f>
        <v>0</v>
      </c>
      <c r="E7413" s="223">
        <f t="shared" si="651"/>
        <v>0</v>
      </c>
      <c r="F7413" s="223">
        <f t="shared" si="651"/>
        <v>0</v>
      </c>
      <c r="G7413" s="223">
        <f t="shared" si="651"/>
        <v>0</v>
      </c>
      <c r="H7413" s="223">
        <f t="shared" si="651"/>
        <v>0</v>
      </c>
      <c r="I7413" s="223">
        <f t="shared" si="651"/>
        <v>0</v>
      </c>
      <c r="J7413" s="223">
        <f t="shared" si="651"/>
        <v>0</v>
      </c>
      <c r="K7413" s="223">
        <f t="shared" si="651"/>
        <v>0</v>
      </c>
      <c r="L7413" s="223">
        <f t="shared" si="651"/>
        <v>0</v>
      </c>
      <c r="M7413" s="223">
        <f t="shared" si="651"/>
        <v>0</v>
      </c>
      <c r="N7413" s="223">
        <f t="shared" si="651"/>
        <v>0</v>
      </c>
      <c r="O7413" s="223">
        <f t="shared" si="651"/>
        <v>0</v>
      </c>
      <c r="P7413" s="223">
        <f t="shared" si="651"/>
        <v>0</v>
      </c>
      <c r="Q7413" s="223">
        <f t="shared" si="651"/>
        <v>0</v>
      </c>
      <c r="R7413" s="223">
        <f t="shared" si="651"/>
        <v>0</v>
      </c>
    </row>
    <row r="7414" spans="1:18" hidden="1" outlineLevel="2" x14ac:dyDescent="0.25">
      <c r="A7414" s="222" t="str">
        <f>'Usages mobilité'!A7</f>
        <v>Usage mobilité n°4</v>
      </c>
      <c r="B7414" s="222" t="s">
        <v>41</v>
      </c>
      <c r="C7414" s="222"/>
      <c r="D7414" s="223">
        <f>IF(B$7298&lt;&gt;"",IF(B$7298='Usages mobilité'!BF7,'Usages mobilité'!BD7,0),0)</f>
        <v>0</v>
      </c>
      <c r="E7414" s="223">
        <f t="shared" si="651"/>
        <v>0</v>
      </c>
      <c r="F7414" s="223">
        <f t="shared" si="651"/>
        <v>0</v>
      </c>
      <c r="G7414" s="223">
        <f t="shared" si="651"/>
        <v>0</v>
      </c>
      <c r="H7414" s="223">
        <f t="shared" si="651"/>
        <v>0</v>
      </c>
      <c r="I7414" s="223">
        <f t="shared" si="651"/>
        <v>0</v>
      </c>
      <c r="J7414" s="223">
        <f t="shared" si="651"/>
        <v>0</v>
      </c>
      <c r="K7414" s="223">
        <f t="shared" si="651"/>
        <v>0</v>
      </c>
      <c r="L7414" s="223">
        <f t="shared" si="651"/>
        <v>0</v>
      </c>
      <c r="M7414" s="223">
        <f t="shared" si="651"/>
        <v>0</v>
      </c>
      <c r="N7414" s="223">
        <f t="shared" si="651"/>
        <v>0</v>
      </c>
      <c r="O7414" s="223">
        <f t="shared" si="651"/>
        <v>0</v>
      </c>
      <c r="P7414" s="223">
        <f t="shared" si="651"/>
        <v>0</v>
      </c>
      <c r="Q7414" s="223">
        <f t="shared" si="651"/>
        <v>0</v>
      </c>
      <c r="R7414" s="223">
        <f t="shared" si="651"/>
        <v>0</v>
      </c>
    </row>
    <row r="7415" spans="1:18" hidden="1" outlineLevel="2" x14ac:dyDescent="0.25">
      <c r="A7415" s="222" t="str">
        <f>'Usages mobilité'!A8</f>
        <v>Usage mobilité n°5</v>
      </c>
      <c r="B7415" s="222" t="s">
        <v>41</v>
      </c>
      <c r="C7415" s="222"/>
      <c r="D7415" s="223">
        <f>IF(B$7298&lt;&gt;"",IF(B$7298='Usages mobilité'!BF8,'Usages mobilité'!BD8,0),0)</f>
        <v>0</v>
      </c>
      <c r="E7415" s="223">
        <f t="shared" si="651"/>
        <v>0</v>
      </c>
      <c r="F7415" s="223">
        <f t="shared" si="651"/>
        <v>0</v>
      </c>
      <c r="G7415" s="223">
        <f t="shared" si="651"/>
        <v>0</v>
      </c>
      <c r="H7415" s="223">
        <f t="shared" si="651"/>
        <v>0</v>
      </c>
      <c r="I7415" s="223">
        <f t="shared" si="651"/>
        <v>0</v>
      </c>
      <c r="J7415" s="223">
        <f t="shared" si="651"/>
        <v>0</v>
      </c>
      <c r="K7415" s="223">
        <f t="shared" si="651"/>
        <v>0</v>
      </c>
      <c r="L7415" s="223">
        <f t="shared" si="651"/>
        <v>0</v>
      </c>
      <c r="M7415" s="223">
        <f t="shared" si="651"/>
        <v>0</v>
      </c>
      <c r="N7415" s="223">
        <f t="shared" si="651"/>
        <v>0</v>
      </c>
      <c r="O7415" s="223">
        <f t="shared" si="651"/>
        <v>0</v>
      </c>
      <c r="P7415" s="223">
        <f t="shared" si="651"/>
        <v>0</v>
      </c>
      <c r="Q7415" s="223">
        <f t="shared" si="651"/>
        <v>0</v>
      </c>
      <c r="R7415" s="223">
        <f t="shared" si="651"/>
        <v>0</v>
      </c>
    </row>
    <row r="7416" spans="1:18" hidden="1" outlineLevel="2" x14ac:dyDescent="0.25">
      <c r="A7416" s="222" t="str">
        <f>'Usages mobilité'!A9</f>
        <v>Usage mobilité n°6</v>
      </c>
      <c r="B7416" s="222" t="s">
        <v>41</v>
      </c>
      <c r="C7416" s="222"/>
      <c r="D7416" s="223">
        <f>IF(B$7298&lt;&gt;"",IF(B$7298='Usages mobilité'!BF9,'Usages mobilité'!BD9,0),0)</f>
        <v>0</v>
      </c>
      <c r="E7416" s="223">
        <f t="shared" si="651"/>
        <v>0</v>
      </c>
      <c r="F7416" s="223">
        <f t="shared" si="651"/>
        <v>0</v>
      </c>
      <c r="G7416" s="223">
        <f t="shared" si="651"/>
        <v>0</v>
      </c>
      <c r="H7416" s="223">
        <f t="shared" si="651"/>
        <v>0</v>
      </c>
      <c r="I7416" s="223">
        <f t="shared" si="651"/>
        <v>0</v>
      </c>
      <c r="J7416" s="223">
        <f t="shared" si="651"/>
        <v>0</v>
      </c>
      <c r="K7416" s="223">
        <f t="shared" si="651"/>
        <v>0</v>
      </c>
      <c r="L7416" s="223">
        <f t="shared" si="651"/>
        <v>0</v>
      </c>
      <c r="M7416" s="223">
        <f t="shared" si="651"/>
        <v>0</v>
      </c>
      <c r="N7416" s="223">
        <f t="shared" si="651"/>
        <v>0</v>
      </c>
      <c r="O7416" s="223">
        <f t="shared" si="651"/>
        <v>0</v>
      </c>
      <c r="P7416" s="223">
        <f t="shared" si="651"/>
        <v>0</v>
      </c>
      <c r="Q7416" s="223">
        <f t="shared" si="651"/>
        <v>0</v>
      </c>
      <c r="R7416" s="223">
        <f t="shared" si="651"/>
        <v>0</v>
      </c>
    </row>
    <row r="7417" spans="1:18" hidden="1" outlineLevel="2" x14ac:dyDescent="0.25">
      <c r="A7417" s="222" t="str">
        <f>'Usages mobilité'!A10</f>
        <v>Usage mobilité n°7</v>
      </c>
      <c r="B7417" s="222" t="s">
        <v>41</v>
      </c>
      <c r="C7417" s="222"/>
      <c r="D7417" s="223">
        <f>IF(B$7298&lt;&gt;"",IF(B$7298='Usages mobilité'!BF10,'Usages mobilité'!BD10,0),0)</f>
        <v>0</v>
      </c>
      <c r="E7417" s="223">
        <f t="shared" si="651"/>
        <v>0</v>
      </c>
      <c r="F7417" s="223">
        <f t="shared" si="651"/>
        <v>0</v>
      </c>
      <c r="G7417" s="223">
        <f t="shared" si="651"/>
        <v>0</v>
      </c>
      <c r="H7417" s="223">
        <f t="shared" si="651"/>
        <v>0</v>
      </c>
      <c r="I7417" s="223">
        <f t="shared" si="651"/>
        <v>0</v>
      </c>
      <c r="J7417" s="223">
        <f t="shared" si="651"/>
        <v>0</v>
      </c>
      <c r="K7417" s="223">
        <f t="shared" si="651"/>
        <v>0</v>
      </c>
      <c r="L7417" s="223">
        <f t="shared" si="651"/>
        <v>0</v>
      </c>
      <c r="M7417" s="223">
        <f t="shared" si="651"/>
        <v>0</v>
      </c>
      <c r="N7417" s="223">
        <f t="shared" si="651"/>
        <v>0</v>
      </c>
      <c r="O7417" s="223">
        <f t="shared" si="651"/>
        <v>0</v>
      </c>
      <c r="P7417" s="223">
        <f t="shared" si="651"/>
        <v>0</v>
      </c>
      <c r="Q7417" s="223">
        <f t="shared" si="651"/>
        <v>0</v>
      </c>
      <c r="R7417" s="223">
        <f t="shared" si="651"/>
        <v>0</v>
      </c>
    </row>
    <row r="7418" spans="1:18" hidden="1" outlineLevel="2" x14ac:dyDescent="0.25">
      <c r="A7418" s="222" t="str">
        <f>'Usages mobilité'!A11</f>
        <v>Usage mobilité n°8</v>
      </c>
      <c r="B7418" s="222" t="s">
        <v>41</v>
      </c>
      <c r="C7418" s="222"/>
      <c r="D7418" s="223">
        <f>IF(B$7298&lt;&gt;"",IF(B$7298='Usages mobilité'!BF11,'Usages mobilité'!BD11,0),0)</f>
        <v>0</v>
      </c>
      <c r="E7418" s="223">
        <f t="shared" si="651"/>
        <v>0</v>
      </c>
      <c r="F7418" s="223">
        <f t="shared" si="651"/>
        <v>0</v>
      </c>
      <c r="G7418" s="223">
        <f t="shared" si="651"/>
        <v>0</v>
      </c>
      <c r="H7418" s="223">
        <f t="shared" si="651"/>
        <v>0</v>
      </c>
      <c r="I7418" s="223">
        <f t="shared" si="651"/>
        <v>0</v>
      </c>
      <c r="J7418" s="223">
        <f t="shared" si="651"/>
        <v>0</v>
      </c>
      <c r="K7418" s="223">
        <f t="shared" si="651"/>
        <v>0</v>
      </c>
      <c r="L7418" s="223">
        <f t="shared" si="651"/>
        <v>0</v>
      </c>
      <c r="M7418" s="223">
        <f t="shared" si="651"/>
        <v>0</v>
      </c>
      <c r="N7418" s="223">
        <f t="shared" si="651"/>
        <v>0</v>
      </c>
      <c r="O7418" s="223">
        <f t="shared" si="651"/>
        <v>0</v>
      </c>
      <c r="P7418" s="223">
        <f t="shared" si="651"/>
        <v>0</v>
      </c>
      <c r="Q7418" s="223">
        <f t="shared" si="651"/>
        <v>0</v>
      </c>
      <c r="R7418" s="223">
        <f t="shared" si="651"/>
        <v>0</v>
      </c>
    </row>
    <row r="7419" spans="1:18" hidden="1" outlineLevel="2" x14ac:dyDescent="0.25">
      <c r="A7419" s="222" t="str">
        <f>'Usages mobilité'!A12</f>
        <v>Usage mobilité n°9</v>
      </c>
      <c r="B7419" s="222" t="s">
        <v>41</v>
      </c>
      <c r="C7419" s="222"/>
      <c r="D7419" s="223">
        <f>IF(B$7298&lt;&gt;"",IF(B$7298='Usages mobilité'!BF12,'Usages mobilité'!BD12,0),0)</f>
        <v>0</v>
      </c>
      <c r="E7419" s="223">
        <f t="shared" si="651"/>
        <v>0</v>
      </c>
      <c r="F7419" s="223">
        <f t="shared" si="651"/>
        <v>0</v>
      </c>
      <c r="G7419" s="223">
        <f t="shared" si="651"/>
        <v>0</v>
      </c>
      <c r="H7419" s="223">
        <f t="shared" si="651"/>
        <v>0</v>
      </c>
      <c r="I7419" s="223">
        <f t="shared" si="651"/>
        <v>0</v>
      </c>
      <c r="J7419" s="223">
        <f t="shared" si="651"/>
        <v>0</v>
      </c>
      <c r="K7419" s="223">
        <f t="shared" si="651"/>
        <v>0</v>
      </c>
      <c r="L7419" s="223">
        <f t="shared" si="651"/>
        <v>0</v>
      </c>
      <c r="M7419" s="223">
        <f t="shared" si="651"/>
        <v>0</v>
      </c>
      <c r="N7419" s="223">
        <f t="shared" si="651"/>
        <v>0</v>
      </c>
      <c r="O7419" s="223">
        <f t="shared" si="651"/>
        <v>0</v>
      </c>
      <c r="P7419" s="223">
        <f t="shared" si="651"/>
        <v>0</v>
      </c>
      <c r="Q7419" s="223">
        <f t="shared" si="651"/>
        <v>0</v>
      </c>
      <c r="R7419" s="223">
        <f t="shared" si="651"/>
        <v>0</v>
      </c>
    </row>
    <row r="7420" spans="1:18" hidden="1" outlineLevel="2" x14ac:dyDescent="0.25">
      <c r="A7420" s="222" t="str">
        <f>'Usages mobilité'!A13</f>
        <v>Usage mobilité n°10</v>
      </c>
      <c r="B7420" s="222" t="s">
        <v>41</v>
      </c>
      <c r="C7420" s="222"/>
      <c r="D7420" s="223">
        <f>IF(B$7298&lt;&gt;"",IF(B$7298='Usages mobilité'!BF13,'Usages mobilité'!BD13,0),0)</f>
        <v>0</v>
      </c>
      <c r="E7420" s="223">
        <f t="shared" si="651"/>
        <v>0</v>
      </c>
      <c r="F7420" s="223">
        <f t="shared" si="651"/>
        <v>0</v>
      </c>
      <c r="G7420" s="223">
        <f t="shared" si="651"/>
        <v>0</v>
      </c>
      <c r="H7420" s="223">
        <f t="shared" si="651"/>
        <v>0</v>
      </c>
      <c r="I7420" s="223">
        <f t="shared" si="651"/>
        <v>0</v>
      </c>
      <c r="J7420" s="223">
        <f t="shared" si="651"/>
        <v>0</v>
      </c>
      <c r="K7420" s="223">
        <f t="shared" si="651"/>
        <v>0</v>
      </c>
      <c r="L7420" s="223">
        <f t="shared" si="651"/>
        <v>0</v>
      </c>
      <c r="M7420" s="223">
        <f t="shared" si="651"/>
        <v>0</v>
      </c>
      <c r="N7420" s="223">
        <f t="shared" si="651"/>
        <v>0</v>
      </c>
      <c r="O7420" s="223">
        <f t="shared" si="651"/>
        <v>0</v>
      </c>
      <c r="P7420" s="223">
        <f t="shared" si="651"/>
        <v>0</v>
      </c>
      <c r="Q7420" s="223">
        <f t="shared" si="651"/>
        <v>0</v>
      </c>
      <c r="R7420" s="223">
        <f t="shared" si="651"/>
        <v>0</v>
      </c>
    </row>
    <row r="7421" spans="1:18" hidden="1" outlineLevel="2" x14ac:dyDescent="0.25">
      <c r="A7421" s="222" t="str">
        <f>'Usages mobilité'!A14</f>
        <v>Usage mobilité n°11</v>
      </c>
      <c r="B7421" s="222" t="s">
        <v>41</v>
      </c>
      <c r="C7421" s="222"/>
      <c r="D7421" s="223">
        <f>IF(B$7298&lt;&gt;"",IF(B$7298='Usages mobilité'!BF14,'Usages mobilité'!BD14,0),0)</f>
        <v>0</v>
      </c>
      <c r="E7421" s="223">
        <f t="shared" ref="E7421:R7430" si="652">$D7421</f>
        <v>0</v>
      </c>
      <c r="F7421" s="223">
        <f t="shared" si="652"/>
        <v>0</v>
      </c>
      <c r="G7421" s="223">
        <f t="shared" si="652"/>
        <v>0</v>
      </c>
      <c r="H7421" s="223">
        <f t="shared" si="652"/>
        <v>0</v>
      </c>
      <c r="I7421" s="223">
        <f t="shared" si="652"/>
        <v>0</v>
      </c>
      <c r="J7421" s="223">
        <f t="shared" si="652"/>
        <v>0</v>
      </c>
      <c r="K7421" s="223">
        <f t="shared" si="652"/>
        <v>0</v>
      </c>
      <c r="L7421" s="223">
        <f t="shared" si="652"/>
        <v>0</v>
      </c>
      <c r="M7421" s="223">
        <f t="shared" si="652"/>
        <v>0</v>
      </c>
      <c r="N7421" s="223">
        <f t="shared" si="652"/>
        <v>0</v>
      </c>
      <c r="O7421" s="223">
        <f t="shared" si="652"/>
        <v>0</v>
      </c>
      <c r="P7421" s="223">
        <f t="shared" si="652"/>
        <v>0</v>
      </c>
      <c r="Q7421" s="223">
        <f t="shared" si="652"/>
        <v>0</v>
      </c>
      <c r="R7421" s="223">
        <f t="shared" si="652"/>
        <v>0</v>
      </c>
    </row>
    <row r="7422" spans="1:18" hidden="1" outlineLevel="2" x14ac:dyDescent="0.25">
      <c r="A7422" s="222" t="str">
        <f>'Usages mobilité'!A15</f>
        <v>Usage mobilité n°12</v>
      </c>
      <c r="B7422" s="222" t="s">
        <v>41</v>
      </c>
      <c r="C7422" s="222"/>
      <c r="D7422" s="223">
        <f>IF(B$7298&lt;&gt;"",IF(B$7298='Usages mobilité'!BF15,'Usages mobilité'!BD15,0),0)</f>
        <v>0</v>
      </c>
      <c r="E7422" s="223">
        <f t="shared" si="652"/>
        <v>0</v>
      </c>
      <c r="F7422" s="223">
        <f t="shared" si="652"/>
        <v>0</v>
      </c>
      <c r="G7422" s="223">
        <f t="shared" si="652"/>
        <v>0</v>
      </c>
      <c r="H7422" s="223">
        <f t="shared" si="652"/>
        <v>0</v>
      </c>
      <c r="I7422" s="223">
        <f t="shared" si="652"/>
        <v>0</v>
      </c>
      <c r="J7422" s="223">
        <f t="shared" si="652"/>
        <v>0</v>
      </c>
      <c r="K7422" s="223">
        <f t="shared" si="652"/>
        <v>0</v>
      </c>
      <c r="L7422" s="223">
        <f t="shared" si="652"/>
        <v>0</v>
      </c>
      <c r="M7422" s="223">
        <f t="shared" si="652"/>
        <v>0</v>
      </c>
      <c r="N7422" s="223">
        <f t="shared" si="652"/>
        <v>0</v>
      </c>
      <c r="O7422" s="223">
        <f t="shared" si="652"/>
        <v>0</v>
      </c>
      <c r="P7422" s="223">
        <f t="shared" si="652"/>
        <v>0</v>
      </c>
      <c r="Q7422" s="223">
        <f t="shared" si="652"/>
        <v>0</v>
      </c>
      <c r="R7422" s="223">
        <f t="shared" si="652"/>
        <v>0</v>
      </c>
    </row>
    <row r="7423" spans="1:18" hidden="1" outlineLevel="2" x14ac:dyDescent="0.25">
      <c r="A7423" s="222" t="str">
        <f>'Usages mobilité'!A16</f>
        <v>Usage mobilité n°13</v>
      </c>
      <c r="B7423" s="222" t="s">
        <v>41</v>
      </c>
      <c r="C7423" s="222"/>
      <c r="D7423" s="223">
        <f>IF(B$7298&lt;&gt;"",IF(B$7298='Usages mobilité'!BF16,'Usages mobilité'!BD16,0),0)</f>
        <v>0</v>
      </c>
      <c r="E7423" s="223">
        <f t="shared" si="652"/>
        <v>0</v>
      </c>
      <c r="F7423" s="223">
        <f t="shared" si="652"/>
        <v>0</v>
      </c>
      <c r="G7423" s="223">
        <f t="shared" si="652"/>
        <v>0</v>
      </c>
      <c r="H7423" s="223">
        <f t="shared" si="652"/>
        <v>0</v>
      </c>
      <c r="I7423" s="223">
        <f t="shared" si="652"/>
        <v>0</v>
      </c>
      <c r="J7423" s="223">
        <f t="shared" si="652"/>
        <v>0</v>
      </c>
      <c r="K7423" s="223">
        <f t="shared" si="652"/>
        <v>0</v>
      </c>
      <c r="L7423" s="223">
        <f t="shared" si="652"/>
        <v>0</v>
      </c>
      <c r="M7423" s="223">
        <f t="shared" si="652"/>
        <v>0</v>
      </c>
      <c r="N7423" s="223">
        <f t="shared" si="652"/>
        <v>0</v>
      </c>
      <c r="O7423" s="223">
        <f t="shared" si="652"/>
        <v>0</v>
      </c>
      <c r="P7423" s="223">
        <f t="shared" si="652"/>
        <v>0</v>
      </c>
      <c r="Q7423" s="223">
        <f t="shared" si="652"/>
        <v>0</v>
      </c>
      <c r="R7423" s="223">
        <f t="shared" si="652"/>
        <v>0</v>
      </c>
    </row>
    <row r="7424" spans="1:18" hidden="1" outlineLevel="2" x14ac:dyDescent="0.25">
      <c r="A7424" s="222" t="str">
        <f>'Usages mobilité'!A17</f>
        <v>Usage mobilité n°14</v>
      </c>
      <c r="B7424" s="222" t="s">
        <v>41</v>
      </c>
      <c r="C7424" s="222"/>
      <c r="D7424" s="223">
        <f>IF(B$7298&lt;&gt;"",IF(B$7298='Usages mobilité'!BF17,'Usages mobilité'!BD17,0),0)</f>
        <v>0</v>
      </c>
      <c r="E7424" s="223">
        <f t="shared" si="652"/>
        <v>0</v>
      </c>
      <c r="F7424" s="223">
        <f t="shared" si="652"/>
        <v>0</v>
      </c>
      <c r="G7424" s="223">
        <f t="shared" si="652"/>
        <v>0</v>
      </c>
      <c r="H7424" s="223">
        <f t="shared" si="652"/>
        <v>0</v>
      </c>
      <c r="I7424" s="223">
        <f t="shared" si="652"/>
        <v>0</v>
      </c>
      <c r="J7424" s="223">
        <f t="shared" si="652"/>
        <v>0</v>
      </c>
      <c r="K7424" s="223">
        <f t="shared" si="652"/>
        <v>0</v>
      </c>
      <c r="L7424" s="223">
        <f t="shared" si="652"/>
        <v>0</v>
      </c>
      <c r="M7424" s="223">
        <f t="shared" si="652"/>
        <v>0</v>
      </c>
      <c r="N7424" s="223">
        <f t="shared" si="652"/>
        <v>0</v>
      </c>
      <c r="O7424" s="223">
        <f t="shared" si="652"/>
        <v>0</v>
      </c>
      <c r="P7424" s="223">
        <f t="shared" si="652"/>
        <v>0</v>
      </c>
      <c r="Q7424" s="223">
        <f t="shared" si="652"/>
        <v>0</v>
      </c>
      <c r="R7424" s="223">
        <f t="shared" si="652"/>
        <v>0</v>
      </c>
    </row>
    <row r="7425" spans="1:18" hidden="1" outlineLevel="2" x14ac:dyDescent="0.25">
      <c r="A7425" s="222" t="str">
        <f>'Usages mobilité'!A18</f>
        <v>Usage mobilité n°15</v>
      </c>
      <c r="B7425" s="222" t="s">
        <v>41</v>
      </c>
      <c r="C7425" s="222"/>
      <c r="D7425" s="223">
        <f>IF(B$7298&lt;&gt;"",IF(B$7298='Usages mobilité'!BF18,'Usages mobilité'!BD18,0),0)</f>
        <v>0</v>
      </c>
      <c r="E7425" s="223">
        <f t="shared" si="652"/>
        <v>0</v>
      </c>
      <c r="F7425" s="223">
        <f t="shared" si="652"/>
        <v>0</v>
      </c>
      <c r="G7425" s="223">
        <f t="shared" si="652"/>
        <v>0</v>
      </c>
      <c r="H7425" s="223">
        <f t="shared" si="652"/>
        <v>0</v>
      </c>
      <c r="I7425" s="223">
        <f t="shared" si="652"/>
        <v>0</v>
      </c>
      <c r="J7425" s="223">
        <f t="shared" si="652"/>
        <v>0</v>
      </c>
      <c r="K7425" s="223">
        <f t="shared" si="652"/>
        <v>0</v>
      </c>
      <c r="L7425" s="223">
        <f t="shared" si="652"/>
        <v>0</v>
      </c>
      <c r="M7425" s="223">
        <f t="shared" si="652"/>
        <v>0</v>
      </c>
      <c r="N7425" s="223">
        <f t="shared" si="652"/>
        <v>0</v>
      </c>
      <c r="O7425" s="223">
        <f t="shared" si="652"/>
        <v>0</v>
      </c>
      <c r="P7425" s="223">
        <f t="shared" si="652"/>
        <v>0</v>
      </c>
      <c r="Q7425" s="223">
        <f t="shared" si="652"/>
        <v>0</v>
      </c>
      <c r="R7425" s="223">
        <f t="shared" si="652"/>
        <v>0</v>
      </c>
    </row>
    <row r="7426" spans="1:18" hidden="1" outlineLevel="2" x14ac:dyDescent="0.25">
      <c r="A7426" s="222" t="str">
        <f>'Usages mobilité'!A19</f>
        <v>Usage mobilité n°16</v>
      </c>
      <c r="B7426" s="222" t="s">
        <v>41</v>
      </c>
      <c r="C7426" s="222"/>
      <c r="D7426" s="223">
        <f>IF(B$7298&lt;&gt;"",IF(B$7298='Usages mobilité'!BF19,'Usages mobilité'!BD19,0),0)</f>
        <v>0</v>
      </c>
      <c r="E7426" s="223">
        <f t="shared" si="652"/>
        <v>0</v>
      </c>
      <c r="F7426" s="223">
        <f t="shared" si="652"/>
        <v>0</v>
      </c>
      <c r="G7426" s="223">
        <f t="shared" si="652"/>
        <v>0</v>
      </c>
      <c r="H7426" s="223">
        <f t="shared" si="652"/>
        <v>0</v>
      </c>
      <c r="I7426" s="223">
        <f t="shared" si="652"/>
        <v>0</v>
      </c>
      <c r="J7426" s="223">
        <f t="shared" si="652"/>
        <v>0</v>
      </c>
      <c r="K7426" s="223">
        <f t="shared" si="652"/>
        <v>0</v>
      </c>
      <c r="L7426" s="223">
        <f t="shared" si="652"/>
        <v>0</v>
      </c>
      <c r="M7426" s="223">
        <f t="shared" si="652"/>
        <v>0</v>
      </c>
      <c r="N7426" s="223">
        <f t="shared" si="652"/>
        <v>0</v>
      </c>
      <c r="O7426" s="223">
        <f t="shared" si="652"/>
        <v>0</v>
      </c>
      <c r="P7426" s="223">
        <f t="shared" si="652"/>
        <v>0</v>
      </c>
      <c r="Q7426" s="223">
        <f t="shared" si="652"/>
        <v>0</v>
      </c>
      <c r="R7426" s="223">
        <f t="shared" si="652"/>
        <v>0</v>
      </c>
    </row>
    <row r="7427" spans="1:18" hidden="1" outlineLevel="2" x14ac:dyDescent="0.25">
      <c r="A7427" s="222" t="str">
        <f>'Usages mobilité'!A20</f>
        <v>Usage mobilité n°17</v>
      </c>
      <c r="B7427" s="222" t="s">
        <v>41</v>
      </c>
      <c r="C7427" s="222"/>
      <c r="D7427" s="223">
        <f>IF(B$7298&lt;&gt;"",IF(B$7298='Usages mobilité'!BF20,'Usages mobilité'!BD20,0),0)</f>
        <v>0</v>
      </c>
      <c r="E7427" s="223">
        <f t="shared" si="652"/>
        <v>0</v>
      </c>
      <c r="F7427" s="223">
        <f t="shared" si="652"/>
        <v>0</v>
      </c>
      <c r="G7427" s="223">
        <f t="shared" si="652"/>
        <v>0</v>
      </c>
      <c r="H7427" s="223">
        <f t="shared" si="652"/>
        <v>0</v>
      </c>
      <c r="I7427" s="223">
        <f t="shared" si="652"/>
        <v>0</v>
      </c>
      <c r="J7427" s="223">
        <f t="shared" si="652"/>
        <v>0</v>
      </c>
      <c r="K7427" s="223">
        <f t="shared" si="652"/>
        <v>0</v>
      </c>
      <c r="L7427" s="223">
        <f t="shared" si="652"/>
        <v>0</v>
      </c>
      <c r="M7427" s="223">
        <f t="shared" si="652"/>
        <v>0</v>
      </c>
      <c r="N7427" s="223">
        <f t="shared" si="652"/>
        <v>0</v>
      </c>
      <c r="O7427" s="223">
        <f t="shared" si="652"/>
        <v>0</v>
      </c>
      <c r="P7427" s="223">
        <f t="shared" si="652"/>
        <v>0</v>
      </c>
      <c r="Q7427" s="223">
        <f t="shared" si="652"/>
        <v>0</v>
      </c>
      <c r="R7427" s="223">
        <f t="shared" si="652"/>
        <v>0</v>
      </c>
    </row>
    <row r="7428" spans="1:18" hidden="1" outlineLevel="2" x14ac:dyDescent="0.25">
      <c r="A7428" s="222" t="str">
        <f>'Usages mobilité'!A21</f>
        <v>Usage mobilité n°18</v>
      </c>
      <c r="B7428" s="222" t="s">
        <v>41</v>
      </c>
      <c r="C7428" s="222"/>
      <c r="D7428" s="223">
        <f>IF(B$7298&lt;&gt;"",IF(B$7298='Usages mobilité'!BF21,'Usages mobilité'!BD21,0),0)</f>
        <v>0</v>
      </c>
      <c r="E7428" s="223">
        <f t="shared" si="652"/>
        <v>0</v>
      </c>
      <c r="F7428" s="223">
        <f t="shared" si="652"/>
        <v>0</v>
      </c>
      <c r="G7428" s="223">
        <f t="shared" si="652"/>
        <v>0</v>
      </c>
      <c r="H7428" s="223">
        <f t="shared" si="652"/>
        <v>0</v>
      </c>
      <c r="I7428" s="223">
        <f t="shared" si="652"/>
        <v>0</v>
      </c>
      <c r="J7428" s="223">
        <f t="shared" si="652"/>
        <v>0</v>
      </c>
      <c r="K7428" s="223">
        <f t="shared" si="652"/>
        <v>0</v>
      </c>
      <c r="L7428" s="223">
        <f t="shared" si="652"/>
        <v>0</v>
      </c>
      <c r="M7428" s="223">
        <f t="shared" si="652"/>
        <v>0</v>
      </c>
      <c r="N7428" s="223">
        <f t="shared" si="652"/>
        <v>0</v>
      </c>
      <c r="O7428" s="223">
        <f t="shared" si="652"/>
        <v>0</v>
      </c>
      <c r="P7428" s="223">
        <f t="shared" si="652"/>
        <v>0</v>
      </c>
      <c r="Q7428" s="223">
        <f t="shared" si="652"/>
        <v>0</v>
      </c>
      <c r="R7428" s="223">
        <f t="shared" si="652"/>
        <v>0</v>
      </c>
    </row>
    <row r="7429" spans="1:18" hidden="1" outlineLevel="2" x14ac:dyDescent="0.25">
      <c r="A7429" s="222" t="str">
        <f>'Usages mobilité'!A22</f>
        <v>Usage mobilité n°19</v>
      </c>
      <c r="B7429" s="222" t="s">
        <v>41</v>
      </c>
      <c r="C7429" s="222"/>
      <c r="D7429" s="223">
        <f>IF(B$7298&lt;&gt;"",IF(B$7298='Usages mobilité'!BF22,'Usages mobilité'!BD22,0),0)</f>
        <v>0</v>
      </c>
      <c r="E7429" s="223">
        <f t="shared" si="652"/>
        <v>0</v>
      </c>
      <c r="F7429" s="223">
        <f t="shared" si="652"/>
        <v>0</v>
      </c>
      <c r="G7429" s="223">
        <f t="shared" si="652"/>
        <v>0</v>
      </c>
      <c r="H7429" s="223">
        <f t="shared" si="652"/>
        <v>0</v>
      </c>
      <c r="I7429" s="223">
        <f t="shared" si="652"/>
        <v>0</v>
      </c>
      <c r="J7429" s="223">
        <f t="shared" si="652"/>
        <v>0</v>
      </c>
      <c r="K7429" s="223">
        <f t="shared" si="652"/>
        <v>0</v>
      </c>
      <c r="L7429" s="223">
        <f t="shared" si="652"/>
        <v>0</v>
      </c>
      <c r="M7429" s="223">
        <f t="shared" si="652"/>
        <v>0</v>
      </c>
      <c r="N7429" s="223">
        <f t="shared" si="652"/>
        <v>0</v>
      </c>
      <c r="O7429" s="223">
        <f t="shared" si="652"/>
        <v>0</v>
      </c>
      <c r="P7429" s="223">
        <f t="shared" si="652"/>
        <v>0</v>
      </c>
      <c r="Q7429" s="223">
        <f t="shared" si="652"/>
        <v>0</v>
      </c>
      <c r="R7429" s="223">
        <f t="shared" si="652"/>
        <v>0</v>
      </c>
    </row>
    <row r="7430" spans="1:18" hidden="1" outlineLevel="2" x14ac:dyDescent="0.25">
      <c r="A7430" s="222" t="str">
        <f>'Usages mobilité'!A23</f>
        <v>Usage mobilité n°20</v>
      </c>
      <c r="B7430" s="222" t="s">
        <v>41</v>
      </c>
      <c r="C7430" s="222"/>
      <c r="D7430" s="223">
        <f>IF(B$7298&lt;&gt;"",IF(B$7298='Usages mobilité'!BF23,'Usages mobilité'!BD23,0),0)</f>
        <v>0</v>
      </c>
      <c r="E7430" s="223">
        <f t="shared" si="652"/>
        <v>0</v>
      </c>
      <c r="F7430" s="223">
        <f t="shared" si="652"/>
        <v>0</v>
      </c>
      <c r="G7430" s="223">
        <f t="shared" si="652"/>
        <v>0</v>
      </c>
      <c r="H7430" s="223">
        <f t="shared" si="652"/>
        <v>0</v>
      </c>
      <c r="I7430" s="223">
        <f t="shared" si="652"/>
        <v>0</v>
      </c>
      <c r="J7430" s="223">
        <f t="shared" si="652"/>
        <v>0</v>
      </c>
      <c r="K7430" s="223">
        <f t="shared" si="652"/>
        <v>0</v>
      </c>
      <c r="L7430" s="223">
        <f t="shared" si="652"/>
        <v>0</v>
      </c>
      <c r="M7430" s="223">
        <f t="shared" si="652"/>
        <v>0</v>
      </c>
      <c r="N7430" s="223">
        <f t="shared" si="652"/>
        <v>0</v>
      </c>
      <c r="O7430" s="223">
        <f t="shared" si="652"/>
        <v>0</v>
      </c>
      <c r="P7430" s="223">
        <f t="shared" si="652"/>
        <v>0</v>
      </c>
      <c r="Q7430" s="223">
        <f t="shared" si="652"/>
        <v>0</v>
      </c>
      <c r="R7430" s="223">
        <f t="shared" si="652"/>
        <v>0</v>
      </c>
    </row>
    <row r="7431" spans="1:18" hidden="1" outlineLevel="2" x14ac:dyDescent="0.25">
      <c r="A7431" s="222" t="str">
        <f>'Usages mobilité'!A24</f>
        <v>Usage mobilité n°21</v>
      </c>
      <c r="B7431" s="222" t="s">
        <v>41</v>
      </c>
      <c r="C7431" s="222"/>
      <c r="D7431" s="223">
        <f>IF(B$7298&lt;&gt;"",IF(B$7298='Usages mobilité'!BF24,'Usages mobilité'!BD24,0),0)</f>
        <v>0</v>
      </c>
      <c r="E7431" s="223">
        <f t="shared" ref="E7431:R7440" si="653">$D7431</f>
        <v>0</v>
      </c>
      <c r="F7431" s="223">
        <f t="shared" si="653"/>
        <v>0</v>
      </c>
      <c r="G7431" s="223">
        <f t="shared" si="653"/>
        <v>0</v>
      </c>
      <c r="H7431" s="223">
        <f t="shared" si="653"/>
        <v>0</v>
      </c>
      <c r="I7431" s="223">
        <f t="shared" si="653"/>
        <v>0</v>
      </c>
      <c r="J7431" s="223">
        <f t="shared" si="653"/>
        <v>0</v>
      </c>
      <c r="K7431" s="223">
        <f t="shared" si="653"/>
        <v>0</v>
      </c>
      <c r="L7431" s="223">
        <f t="shared" si="653"/>
        <v>0</v>
      </c>
      <c r="M7431" s="223">
        <f t="shared" si="653"/>
        <v>0</v>
      </c>
      <c r="N7431" s="223">
        <f t="shared" si="653"/>
        <v>0</v>
      </c>
      <c r="O7431" s="223">
        <f t="shared" si="653"/>
        <v>0</v>
      </c>
      <c r="P7431" s="223">
        <f t="shared" si="653"/>
        <v>0</v>
      </c>
      <c r="Q7431" s="223">
        <f t="shared" si="653"/>
        <v>0</v>
      </c>
      <c r="R7431" s="223">
        <f t="shared" si="653"/>
        <v>0</v>
      </c>
    </row>
    <row r="7432" spans="1:18" hidden="1" outlineLevel="2" x14ac:dyDescent="0.25">
      <c r="A7432" s="222" t="str">
        <f>'Usages mobilité'!A25</f>
        <v>Usage mobilité n°22</v>
      </c>
      <c r="B7432" s="222" t="s">
        <v>41</v>
      </c>
      <c r="C7432" s="222"/>
      <c r="D7432" s="223">
        <f>IF(B$7298&lt;&gt;"",IF(B$7298='Usages mobilité'!BF25,'Usages mobilité'!BD25,0),0)</f>
        <v>0</v>
      </c>
      <c r="E7432" s="223">
        <f t="shared" si="653"/>
        <v>0</v>
      </c>
      <c r="F7432" s="223">
        <f t="shared" si="653"/>
        <v>0</v>
      </c>
      <c r="G7432" s="223">
        <f t="shared" si="653"/>
        <v>0</v>
      </c>
      <c r="H7432" s="223">
        <f t="shared" si="653"/>
        <v>0</v>
      </c>
      <c r="I7432" s="223">
        <f t="shared" si="653"/>
        <v>0</v>
      </c>
      <c r="J7432" s="223">
        <f t="shared" si="653"/>
        <v>0</v>
      </c>
      <c r="K7432" s="223">
        <f t="shared" si="653"/>
        <v>0</v>
      </c>
      <c r="L7432" s="223">
        <f t="shared" si="653"/>
        <v>0</v>
      </c>
      <c r="M7432" s="223">
        <f t="shared" si="653"/>
        <v>0</v>
      </c>
      <c r="N7432" s="223">
        <f t="shared" si="653"/>
        <v>0</v>
      </c>
      <c r="O7432" s="223">
        <f t="shared" si="653"/>
        <v>0</v>
      </c>
      <c r="P7432" s="223">
        <f t="shared" si="653"/>
        <v>0</v>
      </c>
      <c r="Q7432" s="223">
        <f t="shared" si="653"/>
        <v>0</v>
      </c>
      <c r="R7432" s="223">
        <f t="shared" si="653"/>
        <v>0</v>
      </c>
    </row>
    <row r="7433" spans="1:18" hidden="1" outlineLevel="2" x14ac:dyDescent="0.25">
      <c r="A7433" s="222" t="str">
        <f>'Usages mobilité'!A26</f>
        <v>Usage mobilité n°23</v>
      </c>
      <c r="B7433" s="222" t="s">
        <v>41</v>
      </c>
      <c r="C7433" s="222"/>
      <c r="D7433" s="223">
        <f>IF(B$7298&lt;&gt;"",IF(B$7298='Usages mobilité'!BF26,'Usages mobilité'!BD26,0),0)</f>
        <v>0</v>
      </c>
      <c r="E7433" s="223">
        <f t="shared" si="653"/>
        <v>0</v>
      </c>
      <c r="F7433" s="223">
        <f t="shared" si="653"/>
        <v>0</v>
      </c>
      <c r="G7433" s="223">
        <f t="shared" si="653"/>
        <v>0</v>
      </c>
      <c r="H7433" s="223">
        <f t="shared" si="653"/>
        <v>0</v>
      </c>
      <c r="I7433" s="223">
        <f t="shared" si="653"/>
        <v>0</v>
      </c>
      <c r="J7433" s="223">
        <f t="shared" si="653"/>
        <v>0</v>
      </c>
      <c r="K7433" s="223">
        <f t="shared" si="653"/>
        <v>0</v>
      </c>
      <c r="L7433" s="223">
        <f t="shared" si="653"/>
        <v>0</v>
      </c>
      <c r="M7433" s="223">
        <f t="shared" si="653"/>
        <v>0</v>
      </c>
      <c r="N7433" s="223">
        <f t="shared" si="653"/>
        <v>0</v>
      </c>
      <c r="O7433" s="223">
        <f t="shared" si="653"/>
        <v>0</v>
      </c>
      <c r="P7433" s="223">
        <f t="shared" si="653"/>
        <v>0</v>
      </c>
      <c r="Q7433" s="223">
        <f t="shared" si="653"/>
        <v>0</v>
      </c>
      <c r="R7433" s="223">
        <f t="shared" si="653"/>
        <v>0</v>
      </c>
    </row>
    <row r="7434" spans="1:18" hidden="1" outlineLevel="2" x14ac:dyDescent="0.25">
      <c r="A7434" s="222" t="str">
        <f>'Usages mobilité'!A27</f>
        <v>Usage mobilité n°24</v>
      </c>
      <c r="B7434" s="222" t="s">
        <v>41</v>
      </c>
      <c r="C7434" s="222"/>
      <c r="D7434" s="223">
        <f>IF(B$7298&lt;&gt;"",IF(B$7298='Usages mobilité'!BF27,'Usages mobilité'!BD27,0),0)</f>
        <v>0</v>
      </c>
      <c r="E7434" s="223">
        <f t="shared" si="653"/>
        <v>0</v>
      </c>
      <c r="F7434" s="223">
        <f t="shared" si="653"/>
        <v>0</v>
      </c>
      <c r="G7434" s="223">
        <f t="shared" si="653"/>
        <v>0</v>
      </c>
      <c r="H7434" s="223">
        <f t="shared" si="653"/>
        <v>0</v>
      </c>
      <c r="I7434" s="223">
        <f t="shared" si="653"/>
        <v>0</v>
      </c>
      <c r="J7434" s="223">
        <f t="shared" si="653"/>
        <v>0</v>
      </c>
      <c r="K7434" s="223">
        <f t="shared" si="653"/>
        <v>0</v>
      </c>
      <c r="L7434" s="223">
        <f t="shared" si="653"/>
        <v>0</v>
      </c>
      <c r="M7434" s="223">
        <f t="shared" si="653"/>
        <v>0</v>
      </c>
      <c r="N7434" s="223">
        <f t="shared" si="653"/>
        <v>0</v>
      </c>
      <c r="O7434" s="223">
        <f t="shared" si="653"/>
        <v>0</v>
      </c>
      <c r="P7434" s="223">
        <f t="shared" si="653"/>
        <v>0</v>
      </c>
      <c r="Q7434" s="223">
        <f t="shared" si="653"/>
        <v>0</v>
      </c>
      <c r="R7434" s="223">
        <f t="shared" si="653"/>
        <v>0</v>
      </c>
    </row>
    <row r="7435" spans="1:18" hidden="1" outlineLevel="2" x14ac:dyDescent="0.25">
      <c r="A7435" s="222" t="str">
        <f>'Usages mobilité'!A28</f>
        <v>Usage mobilité n°25</v>
      </c>
      <c r="B7435" s="222" t="s">
        <v>41</v>
      </c>
      <c r="C7435" s="222"/>
      <c r="D7435" s="223">
        <f>IF(B$7298&lt;&gt;"",IF(B$7298='Usages mobilité'!BF28,'Usages mobilité'!BD28,0),0)</f>
        <v>0</v>
      </c>
      <c r="E7435" s="223">
        <f t="shared" si="653"/>
        <v>0</v>
      </c>
      <c r="F7435" s="223">
        <f t="shared" si="653"/>
        <v>0</v>
      </c>
      <c r="G7435" s="223">
        <f t="shared" si="653"/>
        <v>0</v>
      </c>
      <c r="H7435" s="223">
        <f t="shared" si="653"/>
        <v>0</v>
      </c>
      <c r="I7435" s="223">
        <f t="shared" si="653"/>
        <v>0</v>
      </c>
      <c r="J7435" s="223">
        <f t="shared" si="653"/>
        <v>0</v>
      </c>
      <c r="K7435" s="223">
        <f t="shared" si="653"/>
        <v>0</v>
      </c>
      <c r="L7435" s="223">
        <f t="shared" si="653"/>
        <v>0</v>
      </c>
      <c r="M7435" s="223">
        <f t="shared" si="653"/>
        <v>0</v>
      </c>
      <c r="N7435" s="223">
        <f t="shared" si="653"/>
        <v>0</v>
      </c>
      <c r="O7435" s="223">
        <f t="shared" si="653"/>
        <v>0</v>
      </c>
      <c r="P7435" s="223">
        <f t="shared" si="653"/>
        <v>0</v>
      </c>
      <c r="Q7435" s="223">
        <f t="shared" si="653"/>
        <v>0</v>
      </c>
      <c r="R7435" s="223">
        <f t="shared" si="653"/>
        <v>0</v>
      </c>
    </row>
    <row r="7436" spans="1:18" hidden="1" outlineLevel="2" x14ac:dyDescent="0.25">
      <c r="A7436" s="222" t="str">
        <f>'Usages mobilité'!A29</f>
        <v>Usage mobilité n°26</v>
      </c>
      <c r="B7436" s="222" t="s">
        <v>41</v>
      </c>
      <c r="C7436" s="222"/>
      <c r="D7436" s="223">
        <f>IF(B$7298&lt;&gt;"",IF(B$7298='Usages mobilité'!BF29,'Usages mobilité'!BD29,0),0)</f>
        <v>0</v>
      </c>
      <c r="E7436" s="223">
        <f t="shared" si="653"/>
        <v>0</v>
      </c>
      <c r="F7436" s="223">
        <f t="shared" si="653"/>
        <v>0</v>
      </c>
      <c r="G7436" s="223">
        <f t="shared" si="653"/>
        <v>0</v>
      </c>
      <c r="H7436" s="223">
        <f t="shared" si="653"/>
        <v>0</v>
      </c>
      <c r="I7436" s="223">
        <f t="shared" si="653"/>
        <v>0</v>
      </c>
      <c r="J7436" s="223">
        <f t="shared" si="653"/>
        <v>0</v>
      </c>
      <c r="K7436" s="223">
        <f t="shared" si="653"/>
        <v>0</v>
      </c>
      <c r="L7436" s="223">
        <f t="shared" si="653"/>
        <v>0</v>
      </c>
      <c r="M7436" s="223">
        <f t="shared" si="653"/>
        <v>0</v>
      </c>
      <c r="N7436" s="223">
        <f t="shared" si="653"/>
        <v>0</v>
      </c>
      <c r="O7436" s="223">
        <f t="shared" si="653"/>
        <v>0</v>
      </c>
      <c r="P7436" s="223">
        <f t="shared" si="653"/>
        <v>0</v>
      </c>
      <c r="Q7436" s="223">
        <f t="shared" si="653"/>
        <v>0</v>
      </c>
      <c r="R7436" s="223">
        <f t="shared" si="653"/>
        <v>0</v>
      </c>
    </row>
    <row r="7437" spans="1:18" hidden="1" outlineLevel="2" x14ac:dyDescent="0.25">
      <c r="A7437" s="222" t="str">
        <f>'Usages mobilité'!A30</f>
        <v>Usage mobilité n°27</v>
      </c>
      <c r="B7437" s="222" t="s">
        <v>41</v>
      </c>
      <c r="C7437" s="222"/>
      <c r="D7437" s="223">
        <f>IF(B$7298&lt;&gt;"",IF(B$7298='Usages mobilité'!BF30,'Usages mobilité'!BD30,0),0)</f>
        <v>0</v>
      </c>
      <c r="E7437" s="223">
        <f t="shared" si="653"/>
        <v>0</v>
      </c>
      <c r="F7437" s="223">
        <f t="shared" si="653"/>
        <v>0</v>
      </c>
      <c r="G7437" s="223">
        <f t="shared" si="653"/>
        <v>0</v>
      </c>
      <c r="H7437" s="223">
        <f t="shared" si="653"/>
        <v>0</v>
      </c>
      <c r="I7437" s="223">
        <f t="shared" si="653"/>
        <v>0</v>
      </c>
      <c r="J7437" s="223">
        <f t="shared" si="653"/>
        <v>0</v>
      </c>
      <c r="K7437" s="223">
        <f t="shared" si="653"/>
        <v>0</v>
      </c>
      <c r="L7437" s="223">
        <f t="shared" si="653"/>
        <v>0</v>
      </c>
      <c r="M7437" s="223">
        <f t="shared" si="653"/>
        <v>0</v>
      </c>
      <c r="N7437" s="223">
        <f t="shared" si="653"/>
        <v>0</v>
      </c>
      <c r="O7437" s="223">
        <f t="shared" si="653"/>
        <v>0</v>
      </c>
      <c r="P7437" s="223">
        <f t="shared" si="653"/>
        <v>0</v>
      </c>
      <c r="Q7437" s="223">
        <f t="shared" si="653"/>
        <v>0</v>
      </c>
      <c r="R7437" s="223">
        <f t="shared" si="653"/>
        <v>0</v>
      </c>
    </row>
    <row r="7438" spans="1:18" hidden="1" outlineLevel="2" x14ac:dyDescent="0.25">
      <c r="A7438" s="222" t="str">
        <f>'Usages mobilité'!A31</f>
        <v>Usage mobilité n°28</v>
      </c>
      <c r="B7438" s="222" t="s">
        <v>41</v>
      </c>
      <c r="C7438" s="222"/>
      <c r="D7438" s="223">
        <f>IF(B$7298&lt;&gt;"",IF(B$7298='Usages mobilité'!BF31,'Usages mobilité'!BD31,0),0)</f>
        <v>0</v>
      </c>
      <c r="E7438" s="223">
        <f t="shared" si="653"/>
        <v>0</v>
      </c>
      <c r="F7438" s="223">
        <f t="shared" si="653"/>
        <v>0</v>
      </c>
      <c r="G7438" s="223">
        <f t="shared" si="653"/>
        <v>0</v>
      </c>
      <c r="H7438" s="223">
        <f t="shared" si="653"/>
        <v>0</v>
      </c>
      <c r="I7438" s="223">
        <f t="shared" si="653"/>
        <v>0</v>
      </c>
      <c r="J7438" s="223">
        <f t="shared" si="653"/>
        <v>0</v>
      </c>
      <c r="K7438" s="223">
        <f t="shared" si="653"/>
        <v>0</v>
      </c>
      <c r="L7438" s="223">
        <f t="shared" si="653"/>
        <v>0</v>
      </c>
      <c r="M7438" s="223">
        <f t="shared" si="653"/>
        <v>0</v>
      </c>
      <c r="N7438" s="223">
        <f t="shared" si="653"/>
        <v>0</v>
      </c>
      <c r="O7438" s="223">
        <f t="shared" si="653"/>
        <v>0</v>
      </c>
      <c r="P7438" s="223">
        <f t="shared" si="653"/>
        <v>0</v>
      </c>
      <c r="Q7438" s="223">
        <f t="shared" si="653"/>
        <v>0</v>
      </c>
      <c r="R7438" s="223">
        <f t="shared" si="653"/>
        <v>0</v>
      </c>
    </row>
    <row r="7439" spans="1:18" hidden="1" outlineLevel="2" x14ac:dyDescent="0.25">
      <c r="A7439" s="222" t="str">
        <f>'Usages mobilité'!A32</f>
        <v>Usage mobilité n°29</v>
      </c>
      <c r="B7439" s="222" t="s">
        <v>41</v>
      </c>
      <c r="C7439" s="222"/>
      <c r="D7439" s="223">
        <f>IF(B$7298&lt;&gt;"",IF(B$7298='Usages mobilité'!BF32,'Usages mobilité'!BD32,0),0)</f>
        <v>0</v>
      </c>
      <c r="E7439" s="223">
        <f t="shared" si="653"/>
        <v>0</v>
      </c>
      <c r="F7439" s="223">
        <f t="shared" si="653"/>
        <v>0</v>
      </c>
      <c r="G7439" s="223">
        <f t="shared" si="653"/>
        <v>0</v>
      </c>
      <c r="H7439" s="223">
        <f t="shared" si="653"/>
        <v>0</v>
      </c>
      <c r="I7439" s="223">
        <f t="shared" si="653"/>
        <v>0</v>
      </c>
      <c r="J7439" s="223">
        <f t="shared" si="653"/>
        <v>0</v>
      </c>
      <c r="K7439" s="223">
        <f t="shared" si="653"/>
        <v>0</v>
      </c>
      <c r="L7439" s="223">
        <f t="shared" si="653"/>
        <v>0</v>
      </c>
      <c r="M7439" s="223">
        <f t="shared" si="653"/>
        <v>0</v>
      </c>
      <c r="N7439" s="223">
        <f t="shared" si="653"/>
        <v>0</v>
      </c>
      <c r="O7439" s="223">
        <f t="shared" si="653"/>
        <v>0</v>
      </c>
      <c r="P7439" s="223">
        <f t="shared" si="653"/>
        <v>0</v>
      </c>
      <c r="Q7439" s="223">
        <f t="shared" si="653"/>
        <v>0</v>
      </c>
      <c r="R7439" s="223">
        <f t="shared" si="653"/>
        <v>0</v>
      </c>
    </row>
    <row r="7440" spans="1:18" hidden="1" outlineLevel="2" x14ac:dyDescent="0.25">
      <c r="A7440" s="222" t="str">
        <f>'Usages mobilité'!A33</f>
        <v>Usage mobilité n°30</v>
      </c>
      <c r="B7440" s="222" t="s">
        <v>41</v>
      </c>
      <c r="C7440" s="222"/>
      <c r="D7440" s="223">
        <f>IF(B$7298&lt;&gt;"",IF(B$7298='Usages mobilité'!BF33,'Usages mobilité'!BD33,0),0)</f>
        <v>0</v>
      </c>
      <c r="E7440" s="223">
        <f t="shared" si="653"/>
        <v>0</v>
      </c>
      <c r="F7440" s="223">
        <f t="shared" si="653"/>
        <v>0</v>
      </c>
      <c r="G7440" s="223">
        <f t="shared" si="653"/>
        <v>0</v>
      </c>
      <c r="H7440" s="223">
        <f t="shared" si="653"/>
        <v>0</v>
      </c>
      <c r="I7440" s="223">
        <f t="shared" si="653"/>
        <v>0</v>
      </c>
      <c r="J7440" s="223">
        <f t="shared" si="653"/>
        <v>0</v>
      </c>
      <c r="K7440" s="223">
        <f t="shared" si="653"/>
        <v>0</v>
      </c>
      <c r="L7440" s="223">
        <f t="shared" si="653"/>
        <v>0</v>
      </c>
      <c r="M7440" s="223">
        <f t="shared" si="653"/>
        <v>0</v>
      </c>
      <c r="N7440" s="223">
        <f t="shared" si="653"/>
        <v>0</v>
      </c>
      <c r="O7440" s="223">
        <f t="shared" si="653"/>
        <v>0</v>
      </c>
      <c r="P7440" s="223">
        <f t="shared" si="653"/>
        <v>0</v>
      </c>
      <c r="Q7440" s="223">
        <f t="shared" si="653"/>
        <v>0</v>
      </c>
      <c r="R7440" s="223">
        <f t="shared" si="653"/>
        <v>0</v>
      </c>
    </row>
    <row r="7441" spans="1:18" hidden="1" outlineLevel="2" x14ac:dyDescent="0.25">
      <c r="A7441" s="222" t="str">
        <f>'Usages mobilité'!A34</f>
        <v>Usage mobilité n°31</v>
      </c>
      <c r="B7441" s="222" t="s">
        <v>41</v>
      </c>
      <c r="C7441" s="222"/>
      <c r="D7441" s="223">
        <f>IF(B$7298&lt;&gt;"",IF(B$7298='Usages mobilité'!BF34,'Usages mobilité'!BD34,0),0)</f>
        <v>0</v>
      </c>
      <c r="E7441" s="223">
        <f t="shared" ref="E7441:R7450" si="654">$D7441</f>
        <v>0</v>
      </c>
      <c r="F7441" s="223">
        <f t="shared" si="654"/>
        <v>0</v>
      </c>
      <c r="G7441" s="223">
        <f t="shared" si="654"/>
        <v>0</v>
      </c>
      <c r="H7441" s="223">
        <f t="shared" si="654"/>
        <v>0</v>
      </c>
      <c r="I7441" s="223">
        <f t="shared" si="654"/>
        <v>0</v>
      </c>
      <c r="J7441" s="223">
        <f t="shared" si="654"/>
        <v>0</v>
      </c>
      <c r="K7441" s="223">
        <f t="shared" si="654"/>
        <v>0</v>
      </c>
      <c r="L7441" s="223">
        <f t="shared" si="654"/>
        <v>0</v>
      </c>
      <c r="M7441" s="223">
        <f t="shared" si="654"/>
        <v>0</v>
      </c>
      <c r="N7441" s="223">
        <f t="shared" si="654"/>
        <v>0</v>
      </c>
      <c r="O7441" s="223">
        <f t="shared" si="654"/>
        <v>0</v>
      </c>
      <c r="P7441" s="223">
        <f t="shared" si="654"/>
        <v>0</v>
      </c>
      <c r="Q7441" s="223">
        <f t="shared" si="654"/>
        <v>0</v>
      </c>
      <c r="R7441" s="223">
        <f t="shared" si="654"/>
        <v>0</v>
      </c>
    </row>
    <row r="7442" spans="1:18" hidden="1" outlineLevel="2" x14ac:dyDescent="0.25">
      <c r="A7442" s="222" t="str">
        <f>'Usages mobilité'!A35</f>
        <v>Usage mobilité n°32</v>
      </c>
      <c r="B7442" s="222" t="s">
        <v>41</v>
      </c>
      <c r="C7442" s="222"/>
      <c r="D7442" s="223">
        <f>IF(B$7298&lt;&gt;"",IF(B$7298='Usages mobilité'!BF35,'Usages mobilité'!BD35,0),0)</f>
        <v>0</v>
      </c>
      <c r="E7442" s="223">
        <f t="shared" si="654"/>
        <v>0</v>
      </c>
      <c r="F7442" s="223">
        <f t="shared" si="654"/>
        <v>0</v>
      </c>
      <c r="G7442" s="223">
        <f t="shared" si="654"/>
        <v>0</v>
      </c>
      <c r="H7442" s="223">
        <f t="shared" si="654"/>
        <v>0</v>
      </c>
      <c r="I7442" s="223">
        <f t="shared" si="654"/>
        <v>0</v>
      </c>
      <c r="J7442" s="223">
        <f t="shared" si="654"/>
        <v>0</v>
      </c>
      <c r="K7442" s="223">
        <f t="shared" si="654"/>
        <v>0</v>
      </c>
      <c r="L7442" s="223">
        <f t="shared" si="654"/>
        <v>0</v>
      </c>
      <c r="M7442" s="223">
        <f t="shared" si="654"/>
        <v>0</v>
      </c>
      <c r="N7442" s="223">
        <f t="shared" si="654"/>
        <v>0</v>
      </c>
      <c r="O7442" s="223">
        <f t="shared" si="654"/>
        <v>0</v>
      </c>
      <c r="P7442" s="223">
        <f t="shared" si="654"/>
        <v>0</v>
      </c>
      <c r="Q7442" s="223">
        <f t="shared" si="654"/>
        <v>0</v>
      </c>
      <c r="R7442" s="223">
        <f t="shared" si="654"/>
        <v>0</v>
      </c>
    </row>
    <row r="7443" spans="1:18" hidden="1" outlineLevel="2" x14ac:dyDescent="0.25">
      <c r="A7443" s="222" t="str">
        <f>'Usages mobilité'!A36</f>
        <v>Usage mobilité n°33</v>
      </c>
      <c r="B7443" s="222" t="s">
        <v>41</v>
      </c>
      <c r="C7443" s="222"/>
      <c r="D7443" s="223">
        <f>IF(B$7298&lt;&gt;"",IF(B$7298='Usages mobilité'!BF36,'Usages mobilité'!BD36,0),0)</f>
        <v>0</v>
      </c>
      <c r="E7443" s="223">
        <f t="shared" si="654"/>
        <v>0</v>
      </c>
      <c r="F7443" s="223">
        <f t="shared" si="654"/>
        <v>0</v>
      </c>
      <c r="G7443" s="223">
        <f t="shared" si="654"/>
        <v>0</v>
      </c>
      <c r="H7443" s="223">
        <f t="shared" si="654"/>
        <v>0</v>
      </c>
      <c r="I7443" s="223">
        <f t="shared" si="654"/>
        <v>0</v>
      </c>
      <c r="J7443" s="223">
        <f t="shared" si="654"/>
        <v>0</v>
      </c>
      <c r="K7443" s="223">
        <f t="shared" si="654"/>
        <v>0</v>
      </c>
      <c r="L7443" s="223">
        <f t="shared" si="654"/>
        <v>0</v>
      </c>
      <c r="M7443" s="223">
        <f t="shared" si="654"/>
        <v>0</v>
      </c>
      <c r="N7443" s="223">
        <f t="shared" si="654"/>
        <v>0</v>
      </c>
      <c r="O7443" s="223">
        <f t="shared" si="654"/>
        <v>0</v>
      </c>
      <c r="P7443" s="223">
        <f t="shared" si="654"/>
        <v>0</v>
      </c>
      <c r="Q7443" s="223">
        <f t="shared" si="654"/>
        <v>0</v>
      </c>
      <c r="R7443" s="223">
        <f t="shared" si="654"/>
        <v>0</v>
      </c>
    </row>
    <row r="7444" spans="1:18" hidden="1" outlineLevel="2" x14ac:dyDescent="0.25">
      <c r="A7444" s="222" t="str">
        <f>'Usages mobilité'!A37</f>
        <v>Usage mobilité n°34</v>
      </c>
      <c r="B7444" s="222" t="s">
        <v>41</v>
      </c>
      <c r="C7444" s="222"/>
      <c r="D7444" s="223">
        <f>IF(B$7298&lt;&gt;"",IF(B$7298='Usages mobilité'!BF37,'Usages mobilité'!BD37,0),0)</f>
        <v>0</v>
      </c>
      <c r="E7444" s="223">
        <f t="shared" si="654"/>
        <v>0</v>
      </c>
      <c r="F7444" s="223">
        <f t="shared" si="654"/>
        <v>0</v>
      </c>
      <c r="G7444" s="223">
        <f t="shared" si="654"/>
        <v>0</v>
      </c>
      <c r="H7444" s="223">
        <f t="shared" si="654"/>
        <v>0</v>
      </c>
      <c r="I7444" s="223">
        <f t="shared" si="654"/>
        <v>0</v>
      </c>
      <c r="J7444" s="223">
        <f t="shared" si="654"/>
        <v>0</v>
      </c>
      <c r="K7444" s="223">
        <f t="shared" si="654"/>
        <v>0</v>
      </c>
      <c r="L7444" s="223">
        <f t="shared" si="654"/>
        <v>0</v>
      </c>
      <c r="M7444" s="223">
        <f t="shared" si="654"/>
        <v>0</v>
      </c>
      <c r="N7444" s="223">
        <f t="shared" si="654"/>
        <v>0</v>
      </c>
      <c r="O7444" s="223">
        <f t="shared" si="654"/>
        <v>0</v>
      </c>
      <c r="P7444" s="223">
        <f t="shared" si="654"/>
        <v>0</v>
      </c>
      <c r="Q7444" s="223">
        <f t="shared" si="654"/>
        <v>0</v>
      </c>
      <c r="R7444" s="223">
        <f t="shared" si="654"/>
        <v>0</v>
      </c>
    </row>
    <row r="7445" spans="1:18" hidden="1" outlineLevel="2" x14ac:dyDescent="0.25">
      <c r="A7445" s="222" t="str">
        <f>'Usages mobilité'!A38</f>
        <v>Usage mobilité n°35</v>
      </c>
      <c r="B7445" s="222" t="s">
        <v>41</v>
      </c>
      <c r="C7445" s="222"/>
      <c r="D7445" s="223">
        <f>IF(B$7298&lt;&gt;"",IF(B$7298='Usages mobilité'!BF38,'Usages mobilité'!BD38,0),0)</f>
        <v>0</v>
      </c>
      <c r="E7445" s="223">
        <f t="shared" si="654"/>
        <v>0</v>
      </c>
      <c r="F7445" s="223">
        <f t="shared" si="654"/>
        <v>0</v>
      </c>
      <c r="G7445" s="223">
        <f t="shared" si="654"/>
        <v>0</v>
      </c>
      <c r="H7445" s="223">
        <f t="shared" si="654"/>
        <v>0</v>
      </c>
      <c r="I7445" s="223">
        <f t="shared" si="654"/>
        <v>0</v>
      </c>
      <c r="J7445" s="223">
        <f t="shared" si="654"/>
        <v>0</v>
      </c>
      <c r="K7445" s="223">
        <f t="shared" si="654"/>
        <v>0</v>
      </c>
      <c r="L7445" s="223">
        <f t="shared" si="654"/>
        <v>0</v>
      </c>
      <c r="M7445" s="223">
        <f t="shared" si="654"/>
        <v>0</v>
      </c>
      <c r="N7445" s="223">
        <f t="shared" si="654"/>
        <v>0</v>
      </c>
      <c r="O7445" s="223">
        <f t="shared" si="654"/>
        <v>0</v>
      </c>
      <c r="P7445" s="223">
        <f t="shared" si="654"/>
        <v>0</v>
      </c>
      <c r="Q7445" s="223">
        <f t="shared" si="654"/>
        <v>0</v>
      </c>
      <c r="R7445" s="223">
        <f t="shared" si="654"/>
        <v>0</v>
      </c>
    </row>
    <row r="7446" spans="1:18" hidden="1" outlineLevel="2" x14ac:dyDescent="0.25">
      <c r="A7446" s="222" t="str">
        <f>'Usages mobilité'!A39</f>
        <v>Usage mobilité n°36</v>
      </c>
      <c r="B7446" s="222" t="s">
        <v>41</v>
      </c>
      <c r="C7446" s="222"/>
      <c r="D7446" s="223">
        <f>IF(B$7298&lt;&gt;"",IF(B$7298='Usages mobilité'!BF39,'Usages mobilité'!BD39,0),0)</f>
        <v>0</v>
      </c>
      <c r="E7446" s="223">
        <f t="shared" si="654"/>
        <v>0</v>
      </c>
      <c r="F7446" s="223">
        <f t="shared" si="654"/>
        <v>0</v>
      </c>
      <c r="G7446" s="223">
        <f t="shared" si="654"/>
        <v>0</v>
      </c>
      <c r="H7446" s="223">
        <f t="shared" si="654"/>
        <v>0</v>
      </c>
      <c r="I7446" s="223">
        <f t="shared" si="654"/>
        <v>0</v>
      </c>
      <c r="J7446" s="223">
        <f t="shared" si="654"/>
        <v>0</v>
      </c>
      <c r="K7446" s="223">
        <f t="shared" si="654"/>
        <v>0</v>
      </c>
      <c r="L7446" s="223">
        <f t="shared" si="654"/>
        <v>0</v>
      </c>
      <c r="M7446" s="223">
        <f t="shared" si="654"/>
        <v>0</v>
      </c>
      <c r="N7446" s="223">
        <f t="shared" si="654"/>
        <v>0</v>
      </c>
      <c r="O7446" s="223">
        <f t="shared" si="654"/>
        <v>0</v>
      </c>
      <c r="P7446" s="223">
        <f t="shared" si="654"/>
        <v>0</v>
      </c>
      <c r="Q7446" s="223">
        <f t="shared" si="654"/>
        <v>0</v>
      </c>
      <c r="R7446" s="223">
        <f t="shared" si="654"/>
        <v>0</v>
      </c>
    </row>
    <row r="7447" spans="1:18" hidden="1" outlineLevel="2" x14ac:dyDescent="0.25">
      <c r="A7447" s="222" t="str">
        <f>'Usages mobilité'!A40</f>
        <v>Usage mobilité n°37</v>
      </c>
      <c r="B7447" s="222" t="s">
        <v>41</v>
      </c>
      <c r="C7447" s="222"/>
      <c r="D7447" s="223">
        <f>IF(B$7298&lt;&gt;"",IF(B$7298='Usages mobilité'!BF40,'Usages mobilité'!BD40,0),0)</f>
        <v>0</v>
      </c>
      <c r="E7447" s="223">
        <f t="shared" si="654"/>
        <v>0</v>
      </c>
      <c r="F7447" s="223">
        <f t="shared" si="654"/>
        <v>0</v>
      </c>
      <c r="G7447" s="223">
        <f t="shared" si="654"/>
        <v>0</v>
      </c>
      <c r="H7447" s="223">
        <f t="shared" si="654"/>
        <v>0</v>
      </c>
      <c r="I7447" s="223">
        <f t="shared" si="654"/>
        <v>0</v>
      </c>
      <c r="J7447" s="223">
        <f t="shared" si="654"/>
        <v>0</v>
      </c>
      <c r="K7447" s="223">
        <f t="shared" si="654"/>
        <v>0</v>
      </c>
      <c r="L7447" s="223">
        <f t="shared" si="654"/>
        <v>0</v>
      </c>
      <c r="M7447" s="223">
        <f t="shared" si="654"/>
        <v>0</v>
      </c>
      <c r="N7447" s="223">
        <f t="shared" si="654"/>
        <v>0</v>
      </c>
      <c r="O7447" s="223">
        <f t="shared" si="654"/>
        <v>0</v>
      </c>
      <c r="P7447" s="223">
        <f t="shared" si="654"/>
        <v>0</v>
      </c>
      <c r="Q7447" s="223">
        <f t="shared" si="654"/>
        <v>0</v>
      </c>
      <c r="R7447" s="223">
        <f t="shared" si="654"/>
        <v>0</v>
      </c>
    </row>
    <row r="7448" spans="1:18" hidden="1" outlineLevel="2" x14ac:dyDescent="0.25">
      <c r="A7448" s="222" t="str">
        <f>'Usages mobilité'!A41</f>
        <v>Usage mobilité n°38</v>
      </c>
      <c r="B7448" s="222" t="s">
        <v>41</v>
      </c>
      <c r="C7448" s="222"/>
      <c r="D7448" s="223">
        <f>IF(B$7298&lt;&gt;"",IF(B$7298='Usages mobilité'!BF41,'Usages mobilité'!BD41,0),0)</f>
        <v>0</v>
      </c>
      <c r="E7448" s="223">
        <f t="shared" si="654"/>
        <v>0</v>
      </c>
      <c r="F7448" s="223">
        <f t="shared" si="654"/>
        <v>0</v>
      </c>
      <c r="G7448" s="223">
        <f t="shared" si="654"/>
        <v>0</v>
      </c>
      <c r="H7448" s="223">
        <f t="shared" si="654"/>
        <v>0</v>
      </c>
      <c r="I7448" s="223">
        <f t="shared" si="654"/>
        <v>0</v>
      </c>
      <c r="J7448" s="223">
        <f t="shared" si="654"/>
        <v>0</v>
      </c>
      <c r="K7448" s="223">
        <f t="shared" si="654"/>
        <v>0</v>
      </c>
      <c r="L7448" s="223">
        <f t="shared" si="654"/>
        <v>0</v>
      </c>
      <c r="M7448" s="223">
        <f t="shared" si="654"/>
        <v>0</v>
      </c>
      <c r="N7448" s="223">
        <f t="shared" si="654"/>
        <v>0</v>
      </c>
      <c r="O7448" s="223">
        <f t="shared" si="654"/>
        <v>0</v>
      </c>
      <c r="P7448" s="223">
        <f t="shared" si="654"/>
        <v>0</v>
      </c>
      <c r="Q7448" s="223">
        <f t="shared" si="654"/>
        <v>0</v>
      </c>
      <c r="R7448" s="223">
        <f t="shared" si="654"/>
        <v>0</v>
      </c>
    </row>
    <row r="7449" spans="1:18" hidden="1" outlineLevel="2" x14ac:dyDescent="0.25">
      <c r="A7449" s="222" t="str">
        <f>'Usages mobilité'!A42</f>
        <v>Usage mobilité n°39</v>
      </c>
      <c r="B7449" s="222" t="s">
        <v>41</v>
      </c>
      <c r="C7449" s="222"/>
      <c r="D7449" s="223">
        <f>IF(B$7298&lt;&gt;"",IF(B$7298='Usages mobilité'!BF42,'Usages mobilité'!BD42,0),0)</f>
        <v>0</v>
      </c>
      <c r="E7449" s="223">
        <f t="shared" si="654"/>
        <v>0</v>
      </c>
      <c r="F7449" s="223">
        <f t="shared" si="654"/>
        <v>0</v>
      </c>
      <c r="G7449" s="223">
        <f t="shared" si="654"/>
        <v>0</v>
      </c>
      <c r="H7449" s="223">
        <f t="shared" si="654"/>
        <v>0</v>
      </c>
      <c r="I7449" s="223">
        <f t="shared" si="654"/>
        <v>0</v>
      </c>
      <c r="J7449" s="223">
        <f t="shared" si="654"/>
        <v>0</v>
      </c>
      <c r="K7449" s="223">
        <f t="shared" si="654"/>
        <v>0</v>
      </c>
      <c r="L7449" s="223">
        <f t="shared" si="654"/>
        <v>0</v>
      </c>
      <c r="M7449" s="223">
        <f t="shared" si="654"/>
        <v>0</v>
      </c>
      <c r="N7449" s="223">
        <f t="shared" si="654"/>
        <v>0</v>
      </c>
      <c r="O7449" s="223">
        <f t="shared" si="654"/>
        <v>0</v>
      </c>
      <c r="P7449" s="223">
        <f t="shared" si="654"/>
        <v>0</v>
      </c>
      <c r="Q7449" s="223">
        <f t="shared" si="654"/>
        <v>0</v>
      </c>
      <c r="R7449" s="223">
        <f t="shared" si="654"/>
        <v>0</v>
      </c>
    </row>
    <row r="7450" spans="1:18" hidden="1" outlineLevel="2" x14ac:dyDescent="0.25">
      <c r="A7450" s="222" t="str">
        <f>'Usages mobilité'!A43</f>
        <v>Usage mobilité n°40</v>
      </c>
      <c r="B7450" s="222" t="s">
        <v>41</v>
      </c>
      <c r="C7450" s="222"/>
      <c r="D7450" s="223">
        <f>IF(B$7298&lt;&gt;"",IF(B$7298='Usages mobilité'!BF43,'Usages mobilité'!BD43,0),0)</f>
        <v>0</v>
      </c>
      <c r="E7450" s="223">
        <f t="shared" si="654"/>
        <v>0</v>
      </c>
      <c r="F7450" s="223">
        <f t="shared" si="654"/>
        <v>0</v>
      </c>
      <c r="G7450" s="223">
        <f t="shared" si="654"/>
        <v>0</v>
      </c>
      <c r="H7450" s="223">
        <f t="shared" si="654"/>
        <v>0</v>
      </c>
      <c r="I7450" s="223">
        <f t="shared" si="654"/>
        <v>0</v>
      </c>
      <c r="J7450" s="223">
        <f t="shared" si="654"/>
        <v>0</v>
      </c>
      <c r="K7450" s="223">
        <f t="shared" si="654"/>
        <v>0</v>
      </c>
      <c r="L7450" s="223">
        <f t="shared" si="654"/>
        <v>0</v>
      </c>
      <c r="M7450" s="223">
        <f t="shared" si="654"/>
        <v>0</v>
      </c>
      <c r="N7450" s="223">
        <f t="shared" si="654"/>
        <v>0</v>
      </c>
      <c r="O7450" s="223">
        <f t="shared" si="654"/>
        <v>0</v>
      </c>
      <c r="P7450" s="223">
        <f t="shared" si="654"/>
        <v>0</v>
      </c>
      <c r="Q7450" s="223">
        <f t="shared" si="654"/>
        <v>0</v>
      </c>
      <c r="R7450" s="223">
        <f t="shared" si="654"/>
        <v>0</v>
      </c>
    </row>
    <row r="7451" spans="1:18" hidden="1" outlineLevel="2" x14ac:dyDescent="0.25">
      <c r="A7451" s="222" t="str">
        <f>'Usages mobilité'!A44</f>
        <v>Usage mobilité n°41</v>
      </c>
      <c r="B7451" s="222" t="s">
        <v>41</v>
      </c>
      <c r="C7451" s="222"/>
      <c r="D7451" s="223">
        <f>IF(B$7298&lt;&gt;"",IF(B$7298='Usages mobilité'!BF44,'Usages mobilité'!BD44,0),0)</f>
        <v>0</v>
      </c>
      <c r="E7451" s="223">
        <f t="shared" ref="E7451:R7460" si="655">$D7451</f>
        <v>0</v>
      </c>
      <c r="F7451" s="223">
        <f t="shared" si="655"/>
        <v>0</v>
      </c>
      <c r="G7451" s="223">
        <f t="shared" si="655"/>
        <v>0</v>
      </c>
      <c r="H7451" s="223">
        <f t="shared" si="655"/>
        <v>0</v>
      </c>
      <c r="I7451" s="223">
        <f t="shared" si="655"/>
        <v>0</v>
      </c>
      <c r="J7451" s="223">
        <f t="shared" si="655"/>
        <v>0</v>
      </c>
      <c r="K7451" s="223">
        <f t="shared" si="655"/>
        <v>0</v>
      </c>
      <c r="L7451" s="223">
        <f t="shared" si="655"/>
        <v>0</v>
      </c>
      <c r="M7451" s="223">
        <f t="shared" si="655"/>
        <v>0</v>
      </c>
      <c r="N7451" s="223">
        <f t="shared" si="655"/>
        <v>0</v>
      </c>
      <c r="O7451" s="223">
        <f t="shared" si="655"/>
        <v>0</v>
      </c>
      <c r="P7451" s="223">
        <f t="shared" si="655"/>
        <v>0</v>
      </c>
      <c r="Q7451" s="223">
        <f t="shared" si="655"/>
        <v>0</v>
      </c>
      <c r="R7451" s="223">
        <f t="shared" si="655"/>
        <v>0</v>
      </c>
    </row>
    <row r="7452" spans="1:18" hidden="1" outlineLevel="2" x14ac:dyDescent="0.25">
      <c r="A7452" s="222" t="str">
        <f>'Usages mobilité'!A45</f>
        <v>Usage mobilité n°42</v>
      </c>
      <c r="B7452" s="222" t="s">
        <v>41</v>
      </c>
      <c r="C7452" s="222"/>
      <c r="D7452" s="223">
        <f>IF(B$7298&lt;&gt;"",IF(B$7298='Usages mobilité'!BF45,'Usages mobilité'!BD45,0),0)</f>
        <v>0</v>
      </c>
      <c r="E7452" s="223">
        <f t="shared" si="655"/>
        <v>0</v>
      </c>
      <c r="F7452" s="223">
        <f t="shared" si="655"/>
        <v>0</v>
      </c>
      <c r="G7452" s="223">
        <f t="shared" si="655"/>
        <v>0</v>
      </c>
      <c r="H7452" s="223">
        <f t="shared" si="655"/>
        <v>0</v>
      </c>
      <c r="I7452" s="223">
        <f t="shared" si="655"/>
        <v>0</v>
      </c>
      <c r="J7452" s="223">
        <f t="shared" si="655"/>
        <v>0</v>
      </c>
      <c r="K7452" s="223">
        <f t="shared" si="655"/>
        <v>0</v>
      </c>
      <c r="L7452" s="223">
        <f t="shared" si="655"/>
        <v>0</v>
      </c>
      <c r="M7452" s="223">
        <f t="shared" si="655"/>
        <v>0</v>
      </c>
      <c r="N7452" s="223">
        <f t="shared" si="655"/>
        <v>0</v>
      </c>
      <c r="O7452" s="223">
        <f t="shared" si="655"/>
        <v>0</v>
      </c>
      <c r="P7452" s="223">
        <f t="shared" si="655"/>
        <v>0</v>
      </c>
      <c r="Q7452" s="223">
        <f t="shared" si="655"/>
        <v>0</v>
      </c>
      <c r="R7452" s="223">
        <f t="shared" si="655"/>
        <v>0</v>
      </c>
    </row>
    <row r="7453" spans="1:18" hidden="1" outlineLevel="2" x14ac:dyDescent="0.25">
      <c r="A7453" s="222" t="str">
        <f>'Usages mobilité'!A46</f>
        <v>Usage mobilité n°43</v>
      </c>
      <c r="B7453" s="222" t="s">
        <v>41</v>
      </c>
      <c r="C7453" s="222"/>
      <c r="D7453" s="223">
        <f>IF(B$7298&lt;&gt;"",IF(B$7298='Usages mobilité'!BF46,'Usages mobilité'!BD46,0),0)</f>
        <v>0</v>
      </c>
      <c r="E7453" s="223">
        <f t="shared" si="655"/>
        <v>0</v>
      </c>
      <c r="F7453" s="223">
        <f t="shared" si="655"/>
        <v>0</v>
      </c>
      <c r="G7453" s="223">
        <f t="shared" si="655"/>
        <v>0</v>
      </c>
      <c r="H7453" s="223">
        <f t="shared" si="655"/>
        <v>0</v>
      </c>
      <c r="I7453" s="223">
        <f t="shared" si="655"/>
        <v>0</v>
      </c>
      <c r="J7453" s="223">
        <f t="shared" si="655"/>
        <v>0</v>
      </c>
      <c r="K7453" s="223">
        <f t="shared" si="655"/>
        <v>0</v>
      </c>
      <c r="L7453" s="223">
        <f t="shared" si="655"/>
        <v>0</v>
      </c>
      <c r="M7453" s="223">
        <f t="shared" si="655"/>
        <v>0</v>
      </c>
      <c r="N7453" s="223">
        <f t="shared" si="655"/>
        <v>0</v>
      </c>
      <c r="O7453" s="223">
        <f t="shared" si="655"/>
        <v>0</v>
      </c>
      <c r="P7453" s="223">
        <f t="shared" si="655"/>
        <v>0</v>
      </c>
      <c r="Q7453" s="223">
        <f t="shared" si="655"/>
        <v>0</v>
      </c>
      <c r="R7453" s="223">
        <f t="shared" si="655"/>
        <v>0</v>
      </c>
    </row>
    <row r="7454" spans="1:18" hidden="1" outlineLevel="2" x14ac:dyDescent="0.25">
      <c r="A7454" s="222" t="str">
        <f>'Usages mobilité'!A47</f>
        <v>Usage mobilité n°44</v>
      </c>
      <c r="B7454" s="222" t="s">
        <v>41</v>
      </c>
      <c r="C7454" s="222"/>
      <c r="D7454" s="223">
        <f>IF(B$7298&lt;&gt;"",IF(B$7298='Usages mobilité'!BF47,'Usages mobilité'!BD47,0),0)</f>
        <v>0</v>
      </c>
      <c r="E7454" s="223">
        <f t="shared" si="655"/>
        <v>0</v>
      </c>
      <c r="F7454" s="223">
        <f t="shared" si="655"/>
        <v>0</v>
      </c>
      <c r="G7454" s="223">
        <f t="shared" si="655"/>
        <v>0</v>
      </c>
      <c r="H7454" s="223">
        <f t="shared" si="655"/>
        <v>0</v>
      </c>
      <c r="I7454" s="223">
        <f t="shared" si="655"/>
        <v>0</v>
      </c>
      <c r="J7454" s="223">
        <f t="shared" si="655"/>
        <v>0</v>
      </c>
      <c r="K7454" s="223">
        <f t="shared" si="655"/>
        <v>0</v>
      </c>
      <c r="L7454" s="223">
        <f t="shared" si="655"/>
        <v>0</v>
      </c>
      <c r="M7454" s="223">
        <f t="shared" si="655"/>
        <v>0</v>
      </c>
      <c r="N7454" s="223">
        <f t="shared" si="655"/>
        <v>0</v>
      </c>
      <c r="O7454" s="223">
        <f t="shared" si="655"/>
        <v>0</v>
      </c>
      <c r="P7454" s="223">
        <f t="shared" si="655"/>
        <v>0</v>
      </c>
      <c r="Q7454" s="223">
        <f t="shared" si="655"/>
        <v>0</v>
      </c>
      <c r="R7454" s="223">
        <f t="shared" si="655"/>
        <v>0</v>
      </c>
    </row>
    <row r="7455" spans="1:18" hidden="1" outlineLevel="2" x14ac:dyDescent="0.25">
      <c r="A7455" s="222" t="str">
        <f>'Usages mobilité'!A48</f>
        <v>Usage mobilité n°45</v>
      </c>
      <c r="B7455" s="222" t="s">
        <v>41</v>
      </c>
      <c r="C7455" s="222"/>
      <c r="D7455" s="223">
        <f>IF(B$7298&lt;&gt;"",IF(B$7298='Usages mobilité'!BF48,'Usages mobilité'!BD48,0),0)</f>
        <v>0</v>
      </c>
      <c r="E7455" s="223">
        <f t="shared" si="655"/>
        <v>0</v>
      </c>
      <c r="F7455" s="223">
        <f t="shared" si="655"/>
        <v>0</v>
      </c>
      <c r="G7455" s="223">
        <f t="shared" si="655"/>
        <v>0</v>
      </c>
      <c r="H7455" s="223">
        <f t="shared" si="655"/>
        <v>0</v>
      </c>
      <c r="I7455" s="223">
        <f t="shared" si="655"/>
        <v>0</v>
      </c>
      <c r="J7455" s="223">
        <f t="shared" si="655"/>
        <v>0</v>
      </c>
      <c r="K7455" s="223">
        <f t="shared" si="655"/>
        <v>0</v>
      </c>
      <c r="L7455" s="223">
        <f t="shared" si="655"/>
        <v>0</v>
      </c>
      <c r="M7455" s="223">
        <f t="shared" si="655"/>
        <v>0</v>
      </c>
      <c r="N7455" s="223">
        <f t="shared" si="655"/>
        <v>0</v>
      </c>
      <c r="O7455" s="223">
        <f t="shared" si="655"/>
        <v>0</v>
      </c>
      <c r="P7455" s="223">
        <f t="shared" si="655"/>
        <v>0</v>
      </c>
      <c r="Q7455" s="223">
        <f t="shared" si="655"/>
        <v>0</v>
      </c>
      <c r="R7455" s="223">
        <f t="shared" si="655"/>
        <v>0</v>
      </c>
    </row>
    <row r="7456" spans="1:18" hidden="1" outlineLevel="2" x14ac:dyDescent="0.25">
      <c r="A7456" s="222" t="str">
        <f>'Usages mobilité'!A49</f>
        <v>Usage mobilité n°46</v>
      </c>
      <c r="B7456" s="222" t="s">
        <v>41</v>
      </c>
      <c r="C7456" s="222"/>
      <c r="D7456" s="223">
        <f>IF(B$7298&lt;&gt;"",IF(B$7298='Usages mobilité'!BF49,'Usages mobilité'!BD49,0),0)</f>
        <v>0</v>
      </c>
      <c r="E7456" s="223">
        <f t="shared" si="655"/>
        <v>0</v>
      </c>
      <c r="F7456" s="223">
        <f t="shared" si="655"/>
        <v>0</v>
      </c>
      <c r="G7456" s="223">
        <f t="shared" si="655"/>
        <v>0</v>
      </c>
      <c r="H7456" s="223">
        <f t="shared" si="655"/>
        <v>0</v>
      </c>
      <c r="I7456" s="223">
        <f t="shared" si="655"/>
        <v>0</v>
      </c>
      <c r="J7456" s="223">
        <f t="shared" si="655"/>
        <v>0</v>
      </c>
      <c r="K7456" s="223">
        <f t="shared" si="655"/>
        <v>0</v>
      </c>
      <c r="L7456" s="223">
        <f t="shared" si="655"/>
        <v>0</v>
      </c>
      <c r="M7456" s="223">
        <f t="shared" si="655"/>
        <v>0</v>
      </c>
      <c r="N7456" s="223">
        <f t="shared" si="655"/>
        <v>0</v>
      </c>
      <c r="O7456" s="223">
        <f t="shared" si="655"/>
        <v>0</v>
      </c>
      <c r="P7456" s="223">
        <f t="shared" si="655"/>
        <v>0</v>
      </c>
      <c r="Q7456" s="223">
        <f t="shared" si="655"/>
        <v>0</v>
      </c>
      <c r="R7456" s="223">
        <f t="shared" si="655"/>
        <v>0</v>
      </c>
    </row>
    <row r="7457" spans="1:18" hidden="1" outlineLevel="2" x14ac:dyDescent="0.25">
      <c r="A7457" s="222" t="str">
        <f>'Usages mobilité'!A50</f>
        <v>Usage mobilité n°47</v>
      </c>
      <c r="B7457" s="222" t="s">
        <v>41</v>
      </c>
      <c r="C7457" s="222"/>
      <c r="D7457" s="223">
        <f>IF(B$7298&lt;&gt;"",IF(B$7298='Usages mobilité'!BF50,'Usages mobilité'!BD50,0),0)</f>
        <v>0</v>
      </c>
      <c r="E7457" s="223">
        <f t="shared" si="655"/>
        <v>0</v>
      </c>
      <c r="F7457" s="223">
        <f t="shared" si="655"/>
        <v>0</v>
      </c>
      <c r="G7457" s="223">
        <f t="shared" si="655"/>
        <v>0</v>
      </c>
      <c r="H7457" s="223">
        <f t="shared" si="655"/>
        <v>0</v>
      </c>
      <c r="I7457" s="223">
        <f t="shared" si="655"/>
        <v>0</v>
      </c>
      <c r="J7457" s="223">
        <f t="shared" si="655"/>
        <v>0</v>
      </c>
      <c r="K7457" s="223">
        <f t="shared" si="655"/>
        <v>0</v>
      </c>
      <c r="L7457" s="223">
        <f t="shared" si="655"/>
        <v>0</v>
      </c>
      <c r="M7457" s="223">
        <f t="shared" si="655"/>
        <v>0</v>
      </c>
      <c r="N7457" s="223">
        <f t="shared" si="655"/>
        <v>0</v>
      </c>
      <c r="O7457" s="223">
        <f t="shared" si="655"/>
        <v>0</v>
      </c>
      <c r="P7457" s="223">
        <f t="shared" si="655"/>
        <v>0</v>
      </c>
      <c r="Q7457" s="223">
        <f t="shared" si="655"/>
        <v>0</v>
      </c>
      <c r="R7457" s="223">
        <f t="shared" si="655"/>
        <v>0</v>
      </c>
    </row>
    <row r="7458" spans="1:18" hidden="1" outlineLevel="2" x14ac:dyDescent="0.25">
      <c r="A7458" s="222" t="str">
        <f>'Usages mobilité'!A51</f>
        <v>Usage mobilité n°48</v>
      </c>
      <c r="B7458" s="222" t="s">
        <v>41</v>
      </c>
      <c r="C7458" s="222"/>
      <c r="D7458" s="223">
        <f>IF(B$7298&lt;&gt;"",IF(B$7298='Usages mobilité'!BF51,'Usages mobilité'!BD51,0),0)</f>
        <v>0</v>
      </c>
      <c r="E7458" s="223">
        <f t="shared" si="655"/>
        <v>0</v>
      </c>
      <c r="F7458" s="223">
        <f t="shared" si="655"/>
        <v>0</v>
      </c>
      <c r="G7458" s="223">
        <f t="shared" si="655"/>
        <v>0</v>
      </c>
      <c r="H7458" s="223">
        <f t="shared" si="655"/>
        <v>0</v>
      </c>
      <c r="I7458" s="223">
        <f t="shared" si="655"/>
        <v>0</v>
      </c>
      <c r="J7458" s="223">
        <f t="shared" si="655"/>
        <v>0</v>
      </c>
      <c r="K7458" s="223">
        <f t="shared" si="655"/>
        <v>0</v>
      </c>
      <c r="L7458" s="223">
        <f t="shared" si="655"/>
        <v>0</v>
      </c>
      <c r="M7458" s="223">
        <f t="shared" si="655"/>
        <v>0</v>
      </c>
      <c r="N7458" s="223">
        <f t="shared" si="655"/>
        <v>0</v>
      </c>
      <c r="O7458" s="223">
        <f t="shared" si="655"/>
        <v>0</v>
      </c>
      <c r="P7458" s="223">
        <f t="shared" si="655"/>
        <v>0</v>
      </c>
      <c r="Q7458" s="223">
        <f t="shared" si="655"/>
        <v>0</v>
      </c>
      <c r="R7458" s="223">
        <f t="shared" si="655"/>
        <v>0</v>
      </c>
    </row>
    <row r="7459" spans="1:18" hidden="1" outlineLevel="2" x14ac:dyDescent="0.25">
      <c r="A7459" s="222" t="str">
        <f>'Usages mobilité'!A52</f>
        <v>Usage mobilité n°49</v>
      </c>
      <c r="B7459" s="222" t="s">
        <v>41</v>
      </c>
      <c r="C7459" s="222"/>
      <c r="D7459" s="223">
        <f>IF(B$7298&lt;&gt;"",IF(B$7298='Usages mobilité'!BF52,'Usages mobilité'!BD52,0),0)</f>
        <v>0</v>
      </c>
      <c r="E7459" s="223">
        <f t="shared" si="655"/>
        <v>0</v>
      </c>
      <c r="F7459" s="223">
        <f t="shared" si="655"/>
        <v>0</v>
      </c>
      <c r="G7459" s="223">
        <f t="shared" si="655"/>
        <v>0</v>
      </c>
      <c r="H7459" s="223">
        <f t="shared" si="655"/>
        <v>0</v>
      </c>
      <c r="I7459" s="223">
        <f t="shared" si="655"/>
        <v>0</v>
      </c>
      <c r="J7459" s="223">
        <f t="shared" si="655"/>
        <v>0</v>
      </c>
      <c r="K7459" s="223">
        <f t="shared" si="655"/>
        <v>0</v>
      </c>
      <c r="L7459" s="223">
        <f t="shared" si="655"/>
        <v>0</v>
      </c>
      <c r="M7459" s="223">
        <f t="shared" si="655"/>
        <v>0</v>
      </c>
      <c r="N7459" s="223">
        <f t="shared" si="655"/>
        <v>0</v>
      </c>
      <c r="O7459" s="223">
        <f t="shared" si="655"/>
        <v>0</v>
      </c>
      <c r="P7459" s="223">
        <f t="shared" si="655"/>
        <v>0</v>
      </c>
      <c r="Q7459" s="223">
        <f t="shared" si="655"/>
        <v>0</v>
      </c>
      <c r="R7459" s="223">
        <f t="shared" si="655"/>
        <v>0</v>
      </c>
    </row>
    <row r="7460" spans="1:18" hidden="1" outlineLevel="2" x14ac:dyDescent="0.25">
      <c r="A7460" s="222" t="str">
        <f>'Usages mobilité'!A53</f>
        <v>Usage mobilité n°50</v>
      </c>
      <c r="B7460" s="222" t="s">
        <v>41</v>
      </c>
      <c r="C7460" s="222"/>
      <c r="D7460" s="223">
        <f>IF(B$7298&lt;&gt;"",IF(B$7298='Usages mobilité'!BF53,'Usages mobilité'!BD53,0),0)</f>
        <v>0</v>
      </c>
      <c r="E7460" s="223">
        <f t="shared" si="655"/>
        <v>0</v>
      </c>
      <c r="F7460" s="223">
        <f t="shared" si="655"/>
        <v>0</v>
      </c>
      <c r="G7460" s="223">
        <f t="shared" si="655"/>
        <v>0</v>
      </c>
      <c r="H7460" s="223">
        <f t="shared" si="655"/>
        <v>0</v>
      </c>
      <c r="I7460" s="223">
        <f t="shared" si="655"/>
        <v>0</v>
      </c>
      <c r="J7460" s="223">
        <f t="shared" si="655"/>
        <v>0</v>
      </c>
      <c r="K7460" s="223">
        <f t="shared" si="655"/>
        <v>0</v>
      </c>
      <c r="L7460" s="223">
        <f t="shared" si="655"/>
        <v>0</v>
      </c>
      <c r="M7460" s="223">
        <f t="shared" si="655"/>
        <v>0</v>
      </c>
      <c r="N7460" s="223">
        <f t="shared" si="655"/>
        <v>0</v>
      </c>
      <c r="O7460" s="223">
        <f t="shared" si="655"/>
        <v>0</v>
      </c>
      <c r="P7460" s="223">
        <f t="shared" si="655"/>
        <v>0</v>
      </c>
      <c r="Q7460" s="223">
        <f t="shared" si="655"/>
        <v>0</v>
      </c>
      <c r="R7460" s="223">
        <f t="shared" si="655"/>
        <v>0</v>
      </c>
    </row>
    <row r="7461" spans="1:18" hidden="1" outlineLevel="1" collapsed="1" x14ac:dyDescent="0.25">
      <c r="A7461" s="222" t="s">
        <v>650</v>
      </c>
      <c r="B7461" s="222"/>
      <c r="C7461" s="222"/>
      <c r="D7461" s="223">
        <f t="shared" ref="D7461:R7461" si="656">SUM(D7411:D7460)</f>
        <v>0</v>
      </c>
      <c r="E7461" s="223">
        <f t="shared" si="656"/>
        <v>0</v>
      </c>
      <c r="F7461" s="223">
        <f t="shared" si="656"/>
        <v>0</v>
      </c>
      <c r="G7461" s="223">
        <f t="shared" si="656"/>
        <v>0</v>
      </c>
      <c r="H7461" s="223">
        <f t="shared" si="656"/>
        <v>0</v>
      </c>
      <c r="I7461" s="223">
        <f t="shared" si="656"/>
        <v>0</v>
      </c>
      <c r="J7461" s="223">
        <f t="shared" si="656"/>
        <v>0</v>
      </c>
      <c r="K7461" s="223">
        <f t="shared" si="656"/>
        <v>0</v>
      </c>
      <c r="L7461" s="223">
        <f t="shared" si="656"/>
        <v>0</v>
      </c>
      <c r="M7461" s="223">
        <f t="shared" si="656"/>
        <v>0</v>
      </c>
      <c r="N7461" s="223">
        <f t="shared" si="656"/>
        <v>0</v>
      </c>
      <c r="O7461" s="223">
        <f t="shared" si="656"/>
        <v>0</v>
      </c>
      <c r="P7461" s="223">
        <f t="shared" si="656"/>
        <v>0</v>
      </c>
      <c r="Q7461" s="223">
        <f t="shared" si="656"/>
        <v>0</v>
      </c>
      <c r="R7461" s="223">
        <f t="shared" si="656"/>
        <v>0</v>
      </c>
    </row>
    <row r="7462" spans="1:18" hidden="1" outlineLevel="2" x14ac:dyDescent="0.25">
      <c r="A7462" s="222" t="str">
        <f>'Usages mobilité'!A4</f>
        <v>Usage mobilité n°1</v>
      </c>
      <c r="B7462" s="222" t="s">
        <v>645</v>
      </c>
      <c r="C7462" s="222"/>
      <c r="D7462" s="223">
        <f>D7411*'Usages mobilité'!$BG4*(1+'Usages mobilité'!$BH4)^(D$7301-$D$7301)/1000</f>
        <v>0</v>
      </c>
      <c r="E7462" s="223">
        <f>E7411*'Usages mobilité'!$BG4*(1+'Usages mobilité'!$BH4)^(E$7301-$D$7301)/1000</f>
        <v>0</v>
      </c>
      <c r="F7462" s="223">
        <f>F7411*'Usages mobilité'!$BG4*(1+'Usages mobilité'!$BH4)^(F$7301-$D$7301)/1000</f>
        <v>0</v>
      </c>
      <c r="G7462" s="223">
        <f>G7411*'Usages mobilité'!$BG4*(1+'Usages mobilité'!$BH4)^(G$7301-$D$7301)/1000</f>
        <v>0</v>
      </c>
      <c r="H7462" s="223">
        <f>H7411*'Usages mobilité'!$BG4*(1+'Usages mobilité'!$BH4)^(H$7301-$D$7301)/1000</f>
        <v>0</v>
      </c>
      <c r="I7462" s="223">
        <f>I7411*'Usages mobilité'!$BG4*(1+'Usages mobilité'!$BH4)^(I$7301-$D$7301)/1000</f>
        <v>0</v>
      </c>
      <c r="J7462" s="223">
        <f>J7411*'Usages mobilité'!$BG4*(1+'Usages mobilité'!$BH4)^(J$7301-$D$7301)/1000</f>
        <v>0</v>
      </c>
      <c r="K7462" s="223">
        <f>K7411*'Usages mobilité'!$BG4*(1+'Usages mobilité'!$BH4)^(K$7301-$D$7301)/1000</f>
        <v>0</v>
      </c>
      <c r="L7462" s="223">
        <f>L7411*'Usages mobilité'!$BG4*(1+'Usages mobilité'!$BH4)^(L$7301-$D$7301)/1000</f>
        <v>0</v>
      </c>
      <c r="M7462" s="223">
        <f>M7411*'Usages mobilité'!$BG4*(1+'Usages mobilité'!$BH4)^(M$7301-$D$7301)/1000</f>
        <v>0</v>
      </c>
      <c r="N7462" s="223">
        <f>N7411*'Usages mobilité'!$BG4*(1+'Usages mobilité'!$BH4)^(N$7301-$D$7301)/1000</f>
        <v>0</v>
      </c>
      <c r="O7462" s="223">
        <f>O7411*'Usages mobilité'!$BG4*(1+'Usages mobilité'!$BH4)^(O$7301-$D$7301)/1000</f>
        <v>0</v>
      </c>
      <c r="P7462" s="223">
        <f>P7411*'Usages mobilité'!$BG4*(1+'Usages mobilité'!$BH4)^(P$7301-$D$7301)/1000</f>
        <v>0</v>
      </c>
      <c r="Q7462" s="223">
        <f>Q7411*'Usages mobilité'!$BG4*(1+'Usages mobilité'!$BH4)^(Q$7301-$D$7301)/1000</f>
        <v>0</v>
      </c>
      <c r="R7462" s="223">
        <f>R7411*'Usages mobilité'!$BG4*(1+'Usages mobilité'!$BH4)^(R$7301-$D$7301)/1000</f>
        <v>0</v>
      </c>
    </row>
    <row r="7463" spans="1:18" hidden="1" outlineLevel="2" x14ac:dyDescent="0.25">
      <c r="A7463" s="222" t="str">
        <f>'Usages mobilité'!A5</f>
        <v>Usage mobilité n°2</v>
      </c>
      <c r="B7463" s="222" t="s">
        <v>645</v>
      </c>
      <c r="C7463" s="222"/>
      <c r="D7463" s="223">
        <f>D7412*'Usages mobilité'!$BG5*(1+'Usages mobilité'!$BH5)^(D$7301-$D$7301)/1000</f>
        <v>0</v>
      </c>
      <c r="E7463" s="223">
        <f>E7412*'Usages mobilité'!$BG5*(1+'Usages mobilité'!$BH5)^(E$7301-$D$7301)/1000</f>
        <v>0</v>
      </c>
      <c r="F7463" s="223">
        <f>F7412*'Usages mobilité'!$BG5*(1+'Usages mobilité'!$BH5)^(F$7301-$D$7301)/1000</f>
        <v>0</v>
      </c>
      <c r="G7463" s="223">
        <f>G7412*'Usages mobilité'!$BG5*(1+'Usages mobilité'!$BH5)^(G$7301-$D$7301)/1000</f>
        <v>0</v>
      </c>
      <c r="H7463" s="223">
        <f>H7412*'Usages mobilité'!$BG5*(1+'Usages mobilité'!$BH5)^(H$7301-$D$7301)/1000</f>
        <v>0</v>
      </c>
      <c r="I7463" s="223">
        <f>I7412*'Usages mobilité'!$BG5*(1+'Usages mobilité'!$BH5)^(I$7301-$D$7301)/1000</f>
        <v>0</v>
      </c>
      <c r="J7463" s="223">
        <f>J7412*'Usages mobilité'!$BG5*(1+'Usages mobilité'!$BH5)^(J$7301-$D$7301)/1000</f>
        <v>0</v>
      </c>
      <c r="K7463" s="223">
        <f>K7412*'Usages mobilité'!$BG5*(1+'Usages mobilité'!$BH5)^(K$7301-$D$7301)/1000</f>
        <v>0</v>
      </c>
      <c r="L7463" s="223">
        <f>L7412*'Usages mobilité'!$BG5*(1+'Usages mobilité'!$BH5)^(L$7301-$D$7301)/1000</f>
        <v>0</v>
      </c>
      <c r="M7463" s="223">
        <f>M7412*'Usages mobilité'!$BG5*(1+'Usages mobilité'!$BH5)^(M$7301-$D$7301)/1000</f>
        <v>0</v>
      </c>
      <c r="N7463" s="223">
        <f>N7412*'Usages mobilité'!$BG5*(1+'Usages mobilité'!$BH5)^(N$7301-$D$7301)/1000</f>
        <v>0</v>
      </c>
      <c r="O7463" s="223">
        <f>O7412*'Usages mobilité'!$BG5*(1+'Usages mobilité'!$BH5)^(O$7301-$D$7301)/1000</f>
        <v>0</v>
      </c>
      <c r="P7463" s="223">
        <f>P7412*'Usages mobilité'!$BG5*(1+'Usages mobilité'!$BH5)^(P$7301-$D$7301)/1000</f>
        <v>0</v>
      </c>
      <c r="Q7463" s="223">
        <f>Q7412*'Usages mobilité'!$BG5*(1+'Usages mobilité'!$BH5)^(Q$7301-$D$7301)/1000</f>
        <v>0</v>
      </c>
      <c r="R7463" s="223">
        <f>R7412*'Usages mobilité'!$BG5*(1+'Usages mobilité'!$BH5)^(R$7301-$D$7301)/1000</f>
        <v>0</v>
      </c>
    </row>
    <row r="7464" spans="1:18" hidden="1" outlineLevel="2" x14ac:dyDescent="0.25">
      <c r="A7464" s="222" t="str">
        <f>'Usages mobilité'!A6</f>
        <v>Usage mobilité n°3</v>
      </c>
      <c r="B7464" s="222" t="s">
        <v>645</v>
      </c>
      <c r="C7464" s="222"/>
      <c r="D7464" s="223">
        <f>D7413*'Usages mobilité'!$BG6*(1+'Usages mobilité'!$BH6)^(D$7301-$D$7301)/1000</f>
        <v>0</v>
      </c>
      <c r="E7464" s="223">
        <f>E7413*'Usages mobilité'!$BG6*(1+'Usages mobilité'!$BH6)^(E$7301-$D$7301)/1000</f>
        <v>0</v>
      </c>
      <c r="F7464" s="223">
        <f>F7413*'Usages mobilité'!$BG6*(1+'Usages mobilité'!$BH6)^(F$7301-$D$7301)/1000</f>
        <v>0</v>
      </c>
      <c r="G7464" s="223">
        <f>G7413*'Usages mobilité'!$BG6*(1+'Usages mobilité'!$BH6)^(G$7301-$D$7301)/1000</f>
        <v>0</v>
      </c>
      <c r="H7464" s="223">
        <f>H7413*'Usages mobilité'!$BG6*(1+'Usages mobilité'!$BH6)^(H$7301-$D$7301)/1000</f>
        <v>0</v>
      </c>
      <c r="I7464" s="223">
        <f>I7413*'Usages mobilité'!$BG6*(1+'Usages mobilité'!$BH6)^(I$7301-$D$7301)/1000</f>
        <v>0</v>
      </c>
      <c r="J7464" s="223">
        <f>J7413*'Usages mobilité'!$BG6*(1+'Usages mobilité'!$BH6)^(J$7301-$D$7301)/1000</f>
        <v>0</v>
      </c>
      <c r="K7464" s="223">
        <f>K7413*'Usages mobilité'!$BG6*(1+'Usages mobilité'!$BH6)^(K$7301-$D$7301)/1000</f>
        <v>0</v>
      </c>
      <c r="L7464" s="223">
        <f>L7413*'Usages mobilité'!$BG6*(1+'Usages mobilité'!$BH6)^(L$7301-$D$7301)/1000</f>
        <v>0</v>
      </c>
      <c r="M7464" s="223">
        <f>M7413*'Usages mobilité'!$BG6*(1+'Usages mobilité'!$BH6)^(M$7301-$D$7301)/1000</f>
        <v>0</v>
      </c>
      <c r="N7464" s="223">
        <f>N7413*'Usages mobilité'!$BG6*(1+'Usages mobilité'!$BH6)^(N$7301-$D$7301)/1000</f>
        <v>0</v>
      </c>
      <c r="O7464" s="223">
        <f>O7413*'Usages mobilité'!$BG6*(1+'Usages mobilité'!$BH6)^(O$7301-$D$7301)/1000</f>
        <v>0</v>
      </c>
      <c r="P7464" s="223">
        <f>P7413*'Usages mobilité'!$BG6*(1+'Usages mobilité'!$BH6)^(P$7301-$D$7301)/1000</f>
        <v>0</v>
      </c>
      <c r="Q7464" s="223">
        <f>Q7413*'Usages mobilité'!$BG6*(1+'Usages mobilité'!$BH6)^(Q$7301-$D$7301)/1000</f>
        <v>0</v>
      </c>
      <c r="R7464" s="223">
        <f>R7413*'Usages mobilité'!$BG6*(1+'Usages mobilité'!$BH6)^(R$7301-$D$7301)/1000</f>
        <v>0</v>
      </c>
    </row>
    <row r="7465" spans="1:18" hidden="1" outlineLevel="2" x14ac:dyDescent="0.25">
      <c r="A7465" s="222" t="str">
        <f>'Usages mobilité'!A7</f>
        <v>Usage mobilité n°4</v>
      </c>
      <c r="B7465" s="222" t="s">
        <v>645</v>
      </c>
      <c r="C7465" s="222"/>
      <c r="D7465" s="223">
        <f>D7414*'Usages mobilité'!$BG7*(1+'Usages mobilité'!$BH7)^(D$7301-$D$7301)/1000</f>
        <v>0</v>
      </c>
      <c r="E7465" s="223">
        <f>E7414*'Usages mobilité'!$BG7*(1+'Usages mobilité'!$BH7)^(E$7301-$D$7301)/1000</f>
        <v>0</v>
      </c>
      <c r="F7465" s="223">
        <f>F7414*'Usages mobilité'!$BG7*(1+'Usages mobilité'!$BH7)^(F$7301-$D$7301)/1000</f>
        <v>0</v>
      </c>
      <c r="G7465" s="223">
        <f>G7414*'Usages mobilité'!$BG7*(1+'Usages mobilité'!$BH7)^(G$7301-$D$7301)/1000</f>
        <v>0</v>
      </c>
      <c r="H7465" s="223">
        <f>H7414*'Usages mobilité'!$BG7*(1+'Usages mobilité'!$BH7)^(H$7301-$D$7301)/1000</f>
        <v>0</v>
      </c>
      <c r="I7465" s="223">
        <f>I7414*'Usages mobilité'!$BG7*(1+'Usages mobilité'!$BH7)^(I$7301-$D$7301)/1000</f>
        <v>0</v>
      </c>
      <c r="J7465" s="223">
        <f>J7414*'Usages mobilité'!$BG7*(1+'Usages mobilité'!$BH7)^(J$7301-$D$7301)/1000</f>
        <v>0</v>
      </c>
      <c r="K7465" s="223">
        <f>K7414*'Usages mobilité'!$BG7*(1+'Usages mobilité'!$BH7)^(K$7301-$D$7301)/1000</f>
        <v>0</v>
      </c>
      <c r="L7465" s="223">
        <f>L7414*'Usages mobilité'!$BG7*(1+'Usages mobilité'!$BH7)^(L$7301-$D$7301)/1000</f>
        <v>0</v>
      </c>
      <c r="M7465" s="223">
        <f>M7414*'Usages mobilité'!$BG7*(1+'Usages mobilité'!$BH7)^(M$7301-$D$7301)/1000</f>
        <v>0</v>
      </c>
      <c r="N7465" s="223">
        <f>N7414*'Usages mobilité'!$BG7*(1+'Usages mobilité'!$BH7)^(N$7301-$D$7301)/1000</f>
        <v>0</v>
      </c>
      <c r="O7465" s="223">
        <f>O7414*'Usages mobilité'!$BG7*(1+'Usages mobilité'!$BH7)^(O$7301-$D$7301)/1000</f>
        <v>0</v>
      </c>
      <c r="P7465" s="223">
        <f>P7414*'Usages mobilité'!$BG7*(1+'Usages mobilité'!$BH7)^(P$7301-$D$7301)/1000</f>
        <v>0</v>
      </c>
      <c r="Q7465" s="223">
        <f>Q7414*'Usages mobilité'!$BG7*(1+'Usages mobilité'!$BH7)^(Q$7301-$D$7301)/1000</f>
        <v>0</v>
      </c>
      <c r="R7465" s="223">
        <f>R7414*'Usages mobilité'!$BG7*(1+'Usages mobilité'!$BH7)^(R$7301-$D$7301)/1000</f>
        <v>0</v>
      </c>
    </row>
    <row r="7466" spans="1:18" hidden="1" outlineLevel="2" x14ac:dyDescent="0.25">
      <c r="A7466" s="222" t="str">
        <f>'Usages mobilité'!A8</f>
        <v>Usage mobilité n°5</v>
      </c>
      <c r="B7466" s="222" t="s">
        <v>645</v>
      </c>
      <c r="C7466" s="222"/>
      <c r="D7466" s="223">
        <f>D7415*'Usages mobilité'!$BG8*(1+'Usages mobilité'!$BH8)^(D$7301-$D$7301)/1000</f>
        <v>0</v>
      </c>
      <c r="E7466" s="223">
        <f>E7415*'Usages mobilité'!$BG8*(1+'Usages mobilité'!$BH8)^(E$7301-$D$7301)/1000</f>
        <v>0</v>
      </c>
      <c r="F7466" s="223">
        <f>F7415*'Usages mobilité'!$BG8*(1+'Usages mobilité'!$BH8)^(F$7301-$D$7301)/1000</f>
        <v>0</v>
      </c>
      <c r="G7466" s="223">
        <f>G7415*'Usages mobilité'!$BG8*(1+'Usages mobilité'!$BH8)^(G$7301-$D$7301)/1000</f>
        <v>0</v>
      </c>
      <c r="H7466" s="223">
        <f>H7415*'Usages mobilité'!$BG8*(1+'Usages mobilité'!$BH8)^(H$7301-$D$7301)/1000</f>
        <v>0</v>
      </c>
      <c r="I7466" s="223">
        <f>I7415*'Usages mobilité'!$BG8*(1+'Usages mobilité'!$BH8)^(I$7301-$D$7301)/1000</f>
        <v>0</v>
      </c>
      <c r="J7466" s="223">
        <f>J7415*'Usages mobilité'!$BG8*(1+'Usages mobilité'!$BH8)^(J$7301-$D$7301)/1000</f>
        <v>0</v>
      </c>
      <c r="K7466" s="223">
        <f>K7415*'Usages mobilité'!$BG8*(1+'Usages mobilité'!$BH8)^(K$7301-$D$7301)/1000</f>
        <v>0</v>
      </c>
      <c r="L7466" s="223">
        <f>L7415*'Usages mobilité'!$BG8*(1+'Usages mobilité'!$BH8)^(L$7301-$D$7301)/1000</f>
        <v>0</v>
      </c>
      <c r="M7466" s="223">
        <f>M7415*'Usages mobilité'!$BG8*(1+'Usages mobilité'!$BH8)^(M$7301-$D$7301)/1000</f>
        <v>0</v>
      </c>
      <c r="N7466" s="223">
        <f>N7415*'Usages mobilité'!$BG8*(1+'Usages mobilité'!$BH8)^(N$7301-$D$7301)/1000</f>
        <v>0</v>
      </c>
      <c r="O7466" s="223">
        <f>O7415*'Usages mobilité'!$BG8*(1+'Usages mobilité'!$BH8)^(O$7301-$D$7301)/1000</f>
        <v>0</v>
      </c>
      <c r="P7466" s="223">
        <f>P7415*'Usages mobilité'!$BG8*(1+'Usages mobilité'!$BH8)^(P$7301-$D$7301)/1000</f>
        <v>0</v>
      </c>
      <c r="Q7466" s="223">
        <f>Q7415*'Usages mobilité'!$BG8*(1+'Usages mobilité'!$BH8)^(Q$7301-$D$7301)/1000</f>
        <v>0</v>
      </c>
      <c r="R7466" s="223">
        <f>R7415*'Usages mobilité'!$BG8*(1+'Usages mobilité'!$BH8)^(R$7301-$D$7301)/1000</f>
        <v>0</v>
      </c>
    </row>
    <row r="7467" spans="1:18" hidden="1" outlineLevel="2" x14ac:dyDescent="0.25">
      <c r="A7467" s="222" t="str">
        <f>'Usages mobilité'!A9</f>
        <v>Usage mobilité n°6</v>
      </c>
      <c r="B7467" s="222" t="s">
        <v>645</v>
      </c>
      <c r="C7467" s="222"/>
      <c r="D7467" s="223">
        <f>D7416*'Usages mobilité'!$BG9*(1+'Usages mobilité'!$BH9)^(D$7301-$D$7301)/1000</f>
        <v>0</v>
      </c>
      <c r="E7467" s="223">
        <f>E7416*'Usages mobilité'!$BG9*(1+'Usages mobilité'!$BH9)^(E$7301-$D$7301)/1000</f>
        <v>0</v>
      </c>
      <c r="F7467" s="223">
        <f>F7416*'Usages mobilité'!$BG9*(1+'Usages mobilité'!$BH9)^(F$7301-$D$7301)/1000</f>
        <v>0</v>
      </c>
      <c r="G7467" s="223">
        <f>G7416*'Usages mobilité'!$BG9*(1+'Usages mobilité'!$BH9)^(G$7301-$D$7301)/1000</f>
        <v>0</v>
      </c>
      <c r="H7467" s="223">
        <f>H7416*'Usages mobilité'!$BG9*(1+'Usages mobilité'!$BH9)^(H$7301-$D$7301)/1000</f>
        <v>0</v>
      </c>
      <c r="I7467" s="223">
        <f>I7416*'Usages mobilité'!$BG9*(1+'Usages mobilité'!$BH9)^(I$7301-$D$7301)/1000</f>
        <v>0</v>
      </c>
      <c r="J7467" s="223">
        <f>J7416*'Usages mobilité'!$BG9*(1+'Usages mobilité'!$BH9)^(J$7301-$D$7301)/1000</f>
        <v>0</v>
      </c>
      <c r="K7467" s="223">
        <f>K7416*'Usages mobilité'!$BG9*(1+'Usages mobilité'!$BH9)^(K$7301-$D$7301)/1000</f>
        <v>0</v>
      </c>
      <c r="L7467" s="223">
        <f>L7416*'Usages mobilité'!$BG9*(1+'Usages mobilité'!$BH9)^(L$7301-$D$7301)/1000</f>
        <v>0</v>
      </c>
      <c r="M7467" s="223">
        <f>M7416*'Usages mobilité'!$BG9*(1+'Usages mobilité'!$BH9)^(M$7301-$D$7301)/1000</f>
        <v>0</v>
      </c>
      <c r="N7467" s="223">
        <f>N7416*'Usages mobilité'!$BG9*(1+'Usages mobilité'!$BH9)^(N$7301-$D$7301)/1000</f>
        <v>0</v>
      </c>
      <c r="O7467" s="223">
        <f>O7416*'Usages mobilité'!$BG9*(1+'Usages mobilité'!$BH9)^(O$7301-$D$7301)/1000</f>
        <v>0</v>
      </c>
      <c r="P7467" s="223">
        <f>P7416*'Usages mobilité'!$BG9*(1+'Usages mobilité'!$BH9)^(P$7301-$D$7301)/1000</f>
        <v>0</v>
      </c>
      <c r="Q7467" s="223">
        <f>Q7416*'Usages mobilité'!$BG9*(1+'Usages mobilité'!$BH9)^(Q$7301-$D$7301)/1000</f>
        <v>0</v>
      </c>
      <c r="R7467" s="223">
        <f>R7416*'Usages mobilité'!$BG9*(1+'Usages mobilité'!$BH9)^(R$7301-$D$7301)/1000</f>
        <v>0</v>
      </c>
    </row>
    <row r="7468" spans="1:18" hidden="1" outlineLevel="2" x14ac:dyDescent="0.25">
      <c r="A7468" s="222" t="str">
        <f>'Usages mobilité'!A10</f>
        <v>Usage mobilité n°7</v>
      </c>
      <c r="B7468" s="222" t="s">
        <v>645</v>
      </c>
      <c r="C7468" s="222"/>
      <c r="D7468" s="223">
        <f>D7417*'Usages mobilité'!$BG10*(1+'Usages mobilité'!$BH10)^(D$7301-$D$7301)/1000</f>
        <v>0</v>
      </c>
      <c r="E7468" s="223">
        <f>E7417*'Usages mobilité'!$BG10*(1+'Usages mobilité'!$BH10)^(E$7301-$D$7301)/1000</f>
        <v>0</v>
      </c>
      <c r="F7468" s="223">
        <f>F7417*'Usages mobilité'!$BG10*(1+'Usages mobilité'!$BH10)^(F$7301-$D$7301)/1000</f>
        <v>0</v>
      </c>
      <c r="G7468" s="223">
        <f>G7417*'Usages mobilité'!$BG10*(1+'Usages mobilité'!$BH10)^(G$7301-$D$7301)/1000</f>
        <v>0</v>
      </c>
      <c r="H7468" s="223">
        <f>H7417*'Usages mobilité'!$BG10*(1+'Usages mobilité'!$BH10)^(H$7301-$D$7301)/1000</f>
        <v>0</v>
      </c>
      <c r="I7468" s="223">
        <f>I7417*'Usages mobilité'!$BG10*(1+'Usages mobilité'!$BH10)^(I$7301-$D$7301)/1000</f>
        <v>0</v>
      </c>
      <c r="J7468" s="223">
        <f>J7417*'Usages mobilité'!$BG10*(1+'Usages mobilité'!$BH10)^(J$7301-$D$7301)/1000</f>
        <v>0</v>
      </c>
      <c r="K7468" s="223">
        <f>K7417*'Usages mobilité'!$BG10*(1+'Usages mobilité'!$BH10)^(K$7301-$D$7301)/1000</f>
        <v>0</v>
      </c>
      <c r="L7468" s="223">
        <f>L7417*'Usages mobilité'!$BG10*(1+'Usages mobilité'!$BH10)^(L$7301-$D$7301)/1000</f>
        <v>0</v>
      </c>
      <c r="M7468" s="223">
        <f>M7417*'Usages mobilité'!$BG10*(1+'Usages mobilité'!$BH10)^(M$7301-$D$7301)/1000</f>
        <v>0</v>
      </c>
      <c r="N7468" s="223">
        <f>N7417*'Usages mobilité'!$BG10*(1+'Usages mobilité'!$BH10)^(N$7301-$D$7301)/1000</f>
        <v>0</v>
      </c>
      <c r="O7468" s="223">
        <f>O7417*'Usages mobilité'!$BG10*(1+'Usages mobilité'!$BH10)^(O$7301-$D$7301)/1000</f>
        <v>0</v>
      </c>
      <c r="P7468" s="223">
        <f>P7417*'Usages mobilité'!$BG10*(1+'Usages mobilité'!$BH10)^(P$7301-$D$7301)/1000</f>
        <v>0</v>
      </c>
      <c r="Q7468" s="223">
        <f>Q7417*'Usages mobilité'!$BG10*(1+'Usages mobilité'!$BH10)^(Q$7301-$D$7301)/1000</f>
        <v>0</v>
      </c>
      <c r="R7468" s="223">
        <f>R7417*'Usages mobilité'!$BG10*(1+'Usages mobilité'!$BH10)^(R$7301-$D$7301)/1000</f>
        <v>0</v>
      </c>
    </row>
    <row r="7469" spans="1:18" hidden="1" outlineLevel="2" x14ac:dyDescent="0.25">
      <c r="A7469" s="222" t="str">
        <f>'Usages mobilité'!A11</f>
        <v>Usage mobilité n°8</v>
      </c>
      <c r="B7469" s="222" t="s">
        <v>645</v>
      </c>
      <c r="C7469" s="222"/>
      <c r="D7469" s="223">
        <f>D7418*'Usages mobilité'!$BG11*(1+'Usages mobilité'!$BH11)^(D$7301-$D$7301)/1000</f>
        <v>0</v>
      </c>
      <c r="E7469" s="223">
        <f>E7418*'Usages mobilité'!$BG11*(1+'Usages mobilité'!$BH11)^(E$7301-$D$7301)/1000</f>
        <v>0</v>
      </c>
      <c r="F7469" s="223">
        <f>F7418*'Usages mobilité'!$BG11*(1+'Usages mobilité'!$BH11)^(F$7301-$D$7301)/1000</f>
        <v>0</v>
      </c>
      <c r="G7469" s="223">
        <f>G7418*'Usages mobilité'!$BG11*(1+'Usages mobilité'!$BH11)^(G$7301-$D$7301)/1000</f>
        <v>0</v>
      </c>
      <c r="H7469" s="223">
        <f>H7418*'Usages mobilité'!$BG11*(1+'Usages mobilité'!$BH11)^(H$7301-$D$7301)/1000</f>
        <v>0</v>
      </c>
      <c r="I7469" s="223">
        <f>I7418*'Usages mobilité'!$BG11*(1+'Usages mobilité'!$BH11)^(I$7301-$D$7301)/1000</f>
        <v>0</v>
      </c>
      <c r="J7469" s="223">
        <f>J7418*'Usages mobilité'!$BG11*(1+'Usages mobilité'!$BH11)^(J$7301-$D$7301)/1000</f>
        <v>0</v>
      </c>
      <c r="K7469" s="223">
        <f>K7418*'Usages mobilité'!$BG11*(1+'Usages mobilité'!$BH11)^(K$7301-$D$7301)/1000</f>
        <v>0</v>
      </c>
      <c r="L7469" s="223">
        <f>L7418*'Usages mobilité'!$BG11*(1+'Usages mobilité'!$BH11)^(L$7301-$D$7301)/1000</f>
        <v>0</v>
      </c>
      <c r="M7469" s="223">
        <f>M7418*'Usages mobilité'!$BG11*(1+'Usages mobilité'!$BH11)^(M$7301-$D$7301)/1000</f>
        <v>0</v>
      </c>
      <c r="N7469" s="223">
        <f>N7418*'Usages mobilité'!$BG11*(1+'Usages mobilité'!$BH11)^(N$7301-$D$7301)/1000</f>
        <v>0</v>
      </c>
      <c r="O7469" s="223">
        <f>O7418*'Usages mobilité'!$BG11*(1+'Usages mobilité'!$BH11)^(O$7301-$D$7301)/1000</f>
        <v>0</v>
      </c>
      <c r="P7469" s="223">
        <f>P7418*'Usages mobilité'!$BG11*(1+'Usages mobilité'!$BH11)^(P$7301-$D$7301)/1000</f>
        <v>0</v>
      </c>
      <c r="Q7469" s="223">
        <f>Q7418*'Usages mobilité'!$BG11*(1+'Usages mobilité'!$BH11)^(Q$7301-$D$7301)/1000</f>
        <v>0</v>
      </c>
      <c r="R7469" s="223">
        <f>R7418*'Usages mobilité'!$BG11*(1+'Usages mobilité'!$BH11)^(R$7301-$D$7301)/1000</f>
        <v>0</v>
      </c>
    </row>
    <row r="7470" spans="1:18" hidden="1" outlineLevel="2" x14ac:dyDescent="0.25">
      <c r="A7470" s="222" t="str">
        <f>'Usages mobilité'!A12</f>
        <v>Usage mobilité n°9</v>
      </c>
      <c r="B7470" s="222" t="s">
        <v>645</v>
      </c>
      <c r="C7470" s="222"/>
      <c r="D7470" s="223">
        <f>D7419*'Usages mobilité'!$BG12*(1+'Usages mobilité'!$BH12)^(D$7301-$D$7301)/1000</f>
        <v>0</v>
      </c>
      <c r="E7470" s="223">
        <f>E7419*'Usages mobilité'!$BG12*(1+'Usages mobilité'!$BH12)^(E$7301-$D$7301)/1000</f>
        <v>0</v>
      </c>
      <c r="F7470" s="223">
        <f>F7419*'Usages mobilité'!$BG12*(1+'Usages mobilité'!$BH12)^(F$7301-$D$7301)/1000</f>
        <v>0</v>
      </c>
      <c r="G7470" s="223">
        <f>G7419*'Usages mobilité'!$BG12*(1+'Usages mobilité'!$BH12)^(G$7301-$D$7301)/1000</f>
        <v>0</v>
      </c>
      <c r="H7470" s="223">
        <f>H7419*'Usages mobilité'!$BG12*(1+'Usages mobilité'!$BH12)^(H$7301-$D$7301)/1000</f>
        <v>0</v>
      </c>
      <c r="I7470" s="223">
        <f>I7419*'Usages mobilité'!$BG12*(1+'Usages mobilité'!$BH12)^(I$7301-$D$7301)/1000</f>
        <v>0</v>
      </c>
      <c r="J7470" s="223">
        <f>J7419*'Usages mobilité'!$BG12*(1+'Usages mobilité'!$BH12)^(J$7301-$D$7301)/1000</f>
        <v>0</v>
      </c>
      <c r="K7470" s="223">
        <f>K7419*'Usages mobilité'!$BG12*(1+'Usages mobilité'!$BH12)^(K$7301-$D$7301)/1000</f>
        <v>0</v>
      </c>
      <c r="L7470" s="223">
        <f>L7419*'Usages mobilité'!$BG12*(1+'Usages mobilité'!$BH12)^(L$7301-$D$7301)/1000</f>
        <v>0</v>
      </c>
      <c r="M7470" s="223">
        <f>M7419*'Usages mobilité'!$BG12*(1+'Usages mobilité'!$BH12)^(M$7301-$D$7301)/1000</f>
        <v>0</v>
      </c>
      <c r="N7470" s="223">
        <f>N7419*'Usages mobilité'!$BG12*(1+'Usages mobilité'!$BH12)^(N$7301-$D$7301)/1000</f>
        <v>0</v>
      </c>
      <c r="O7470" s="223">
        <f>O7419*'Usages mobilité'!$BG12*(1+'Usages mobilité'!$BH12)^(O$7301-$D$7301)/1000</f>
        <v>0</v>
      </c>
      <c r="P7470" s="223">
        <f>P7419*'Usages mobilité'!$BG12*(1+'Usages mobilité'!$BH12)^(P$7301-$D$7301)/1000</f>
        <v>0</v>
      </c>
      <c r="Q7470" s="223">
        <f>Q7419*'Usages mobilité'!$BG12*(1+'Usages mobilité'!$BH12)^(Q$7301-$D$7301)/1000</f>
        <v>0</v>
      </c>
      <c r="R7470" s="223">
        <f>R7419*'Usages mobilité'!$BG12*(1+'Usages mobilité'!$BH12)^(R$7301-$D$7301)/1000</f>
        <v>0</v>
      </c>
    </row>
    <row r="7471" spans="1:18" hidden="1" outlineLevel="2" x14ac:dyDescent="0.25">
      <c r="A7471" s="222" t="str">
        <f>'Usages mobilité'!A13</f>
        <v>Usage mobilité n°10</v>
      </c>
      <c r="B7471" s="222" t="s">
        <v>645</v>
      </c>
      <c r="C7471" s="222"/>
      <c r="D7471" s="223">
        <f>D7420*'Usages mobilité'!$BG13*(1+'Usages mobilité'!$BH13)^(D$7301-$D$7301)/1000</f>
        <v>0</v>
      </c>
      <c r="E7471" s="223">
        <f>E7420*'Usages mobilité'!$BG13*(1+'Usages mobilité'!$BH13)^(E$7301-$D$7301)/1000</f>
        <v>0</v>
      </c>
      <c r="F7471" s="223">
        <f>F7420*'Usages mobilité'!$BG13*(1+'Usages mobilité'!$BH13)^(F$7301-$D$7301)/1000</f>
        <v>0</v>
      </c>
      <c r="G7471" s="223">
        <f>G7420*'Usages mobilité'!$BG13*(1+'Usages mobilité'!$BH13)^(G$7301-$D$7301)/1000</f>
        <v>0</v>
      </c>
      <c r="H7471" s="223">
        <f>H7420*'Usages mobilité'!$BG13*(1+'Usages mobilité'!$BH13)^(H$7301-$D$7301)/1000</f>
        <v>0</v>
      </c>
      <c r="I7471" s="223">
        <f>I7420*'Usages mobilité'!$BG13*(1+'Usages mobilité'!$BH13)^(I$7301-$D$7301)/1000</f>
        <v>0</v>
      </c>
      <c r="J7471" s="223">
        <f>J7420*'Usages mobilité'!$BG13*(1+'Usages mobilité'!$BH13)^(J$7301-$D$7301)/1000</f>
        <v>0</v>
      </c>
      <c r="K7471" s="223">
        <f>K7420*'Usages mobilité'!$BG13*(1+'Usages mobilité'!$BH13)^(K$7301-$D$7301)/1000</f>
        <v>0</v>
      </c>
      <c r="L7471" s="223">
        <f>L7420*'Usages mobilité'!$BG13*(1+'Usages mobilité'!$BH13)^(L$7301-$D$7301)/1000</f>
        <v>0</v>
      </c>
      <c r="M7471" s="223">
        <f>M7420*'Usages mobilité'!$BG13*(1+'Usages mobilité'!$BH13)^(M$7301-$D$7301)/1000</f>
        <v>0</v>
      </c>
      <c r="N7471" s="223">
        <f>N7420*'Usages mobilité'!$BG13*(1+'Usages mobilité'!$BH13)^(N$7301-$D$7301)/1000</f>
        <v>0</v>
      </c>
      <c r="O7471" s="223">
        <f>O7420*'Usages mobilité'!$BG13*(1+'Usages mobilité'!$BH13)^(O$7301-$D$7301)/1000</f>
        <v>0</v>
      </c>
      <c r="P7471" s="223">
        <f>P7420*'Usages mobilité'!$BG13*(1+'Usages mobilité'!$BH13)^(P$7301-$D$7301)/1000</f>
        <v>0</v>
      </c>
      <c r="Q7471" s="223">
        <f>Q7420*'Usages mobilité'!$BG13*(1+'Usages mobilité'!$BH13)^(Q$7301-$D$7301)/1000</f>
        <v>0</v>
      </c>
      <c r="R7471" s="223">
        <f>R7420*'Usages mobilité'!$BG13*(1+'Usages mobilité'!$BH13)^(R$7301-$D$7301)/1000</f>
        <v>0</v>
      </c>
    </row>
    <row r="7472" spans="1:18" hidden="1" outlineLevel="2" x14ac:dyDescent="0.25">
      <c r="A7472" s="222" t="str">
        <f>'Usages mobilité'!A14</f>
        <v>Usage mobilité n°11</v>
      </c>
      <c r="B7472" s="222" t="s">
        <v>645</v>
      </c>
      <c r="C7472" s="222"/>
      <c r="D7472" s="223">
        <f>D7421*'Usages mobilité'!$BG14*(1+'Usages mobilité'!$BH14)^(D$7301-$D$7301)/1000</f>
        <v>0</v>
      </c>
      <c r="E7472" s="223">
        <f>E7421*'Usages mobilité'!$BG14*(1+'Usages mobilité'!$BH14)^(E$7301-$D$7301)/1000</f>
        <v>0</v>
      </c>
      <c r="F7472" s="223">
        <f>F7421*'Usages mobilité'!$BG14*(1+'Usages mobilité'!$BH14)^(F$7301-$D$7301)/1000</f>
        <v>0</v>
      </c>
      <c r="G7472" s="223">
        <f>G7421*'Usages mobilité'!$BG14*(1+'Usages mobilité'!$BH14)^(G$7301-$D$7301)/1000</f>
        <v>0</v>
      </c>
      <c r="H7472" s="223">
        <f>H7421*'Usages mobilité'!$BG14*(1+'Usages mobilité'!$BH14)^(H$7301-$D$7301)/1000</f>
        <v>0</v>
      </c>
      <c r="I7472" s="223">
        <f>I7421*'Usages mobilité'!$BG14*(1+'Usages mobilité'!$BH14)^(I$7301-$D$7301)/1000</f>
        <v>0</v>
      </c>
      <c r="J7472" s="223">
        <f>J7421*'Usages mobilité'!$BG14*(1+'Usages mobilité'!$BH14)^(J$7301-$D$7301)/1000</f>
        <v>0</v>
      </c>
      <c r="K7472" s="223">
        <f>K7421*'Usages mobilité'!$BG14*(1+'Usages mobilité'!$BH14)^(K$7301-$D$7301)/1000</f>
        <v>0</v>
      </c>
      <c r="L7472" s="223">
        <f>L7421*'Usages mobilité'!$BG14*(1+'Usages mobilité'!$BH14)^(L$7301-$D$7301)/1000</f>
        <v>0</v>
      </c>
      <c r="M7472" s="223">
        <f>M7421*'Usages mobilité'!$BG14*(1+'Usages mobilité'!$BH14)^(M$7301-$D$7301)/1000</f>
        <v>0</v>
      </c>
      <c r="N7472" s="223">
        <f>N7421*'Usages mobilité'!$BG14*(1+'Usages mobilité'!$BH14)^(N$7301-$D$7301)/1000</f>
        <v>0</v>
      </c>
      <c r="O7472" s="223">
        <f>O7421*'Usages mobilité'!$BG14*(1+'Usages mobilité'!$BH14)^(O$7301-$D$7301)/1000</f>
        <v>0</v>
      </c>
      <c r="P7472" s="223">
        <f>P7421*'Usages mobilité'!$BG14*(1+'Usages mobilité'!$BH14)^(P$7301-$D$7301)/1000</f>
        <v>0</v>
      </c>
      <c r="Q7472" s="223">
        <f>Q7421*'Usages mobilité'!$BG14*(1+'Usages mobilité'!$BH14)^(Q$7301-$D$7301)/1000</f>
        <v>0</v>
      </c>
      <c r="R7472" s="223">
        <f>R7421*'Usages mobilité'!$BG14*(1+'Usages mobilité'!$BH14)^(R$7301-$D$7301)/1000</f>
        <v>0</v>
      </c>
    </row>
    <row r="7473" spans="1:18" hidden="1" outlineLevel="2" x14ac:dyDescent="0.25">
      <c r="A7473" s="222" t="str">
        <f>'Usages mobilité'!A15</f>
        <v>Usage mobilité n°12</v>
      </c>
      <c r="B7473" s="222" t="s">
        <v>645</v>
      </c>
      <c r="C7473" s="222"/>
      <c r="D7473" s="223">
        <f>D7422*'Usages mobilité'!$BG15*(1+'Usages mobilité'!$BH15)^(D$7301-$D$7301)/1000</f>
        <v>0</v>
      </c>
      <c r="E7473" s="223">
        <f>E7422*'Usages mobilité'!$BG15*(1+'Usages mobilité'!$BH15)^(E$7301-$D$7301)/1000</f>
        <v>0</v>
      </c>
      <c r="F7473" s="223">
        <f>F7422*'Usages mobilité'!$BG15*(1+'Usages mobilité'!$BH15)^(F$7301-$D$7301)/1000</f>
        <v>0</v>
      </c>
      <c r="G7473" s="223">
        <f>G7422*'Usages mobilité'!$BG15*(1+'Usages mobilité'!$BH15)^(G$7301-$D$7301)/1000</f>
        <v>0</v>
      </c>
      <c r="H7473" s="223">
        <f>H7422*'Usages mobilité'!$BG15*(1+'Usages mobilité'!$BH15)^(H$7301-$D$7301)/1000</f>
        <v>0</v>
      </c>
      <c r="I7473" s="223">
        <f>I7422*'Usages mobilité'!$BG15*(1+'Usages mobilité'!$BH15)^(I$7301-$D$7301)/1000</f>
        <v>0</v>
      </c>
      <c r="J7473" s="223">
        <f>J7422*'Usages mobilité'!$BG15*(1+'Usages mobilité'!$BH15)^(J$7301-$D$7301)/1000</f>
        <v>0</v>
      </c>
      <c r="K7473" s="223">
        <f>K7422*'Usages mobilité'!$BG15*(1+'Usages mobilité'!$BH15)^(K$7301-$D$7301)/1000</f>
        <v>0</v>
      </c>
      <c r="L7473" s="223">
        <f>L7422*'Usages mobilité'!$BG15*(1+'Usages mobilité'!$BH15)^(L$7301-$D$7301)/1000</f>
        <v>0</v>
      </c>
      <c r="M7473" s="223">
        <f>M7422*'Usages mobilité'!$BG15*(1+'Usages mobilité'!$BH15)^(M$7301-$D$7301)/1000</f>
        <v>0</v>
      </c>
      <c r="N7473" s="223">
        <f>N7422*'Usages mobilité'!$BG15*(1+'Usages mobilité'!$BH15)^(N$7301-$D$7301)/1000</f>
        <v>0</v>
      </c>
      <c r="O7473" s="223">
        <f>O7422*'Usages mobilité'!$BG15*(1+'Usages mobilité'!$BH15)^(O$7301-$D$7301)/1000</f>
        <v>0</v>
      </c>
      <c r="P7473" s="223">
        <f>P7422*'Usages mobilité'!$BG15*(1+'Usages mobilité'!$BH15)^(P$7301-$D$7301)/1000</f>
        <v>0</v>
      </c>
      <c r="Q7473" s="223">
        <f>Q7422*'Usages mobilité'!$BG15*(1+'Usages mobilité'!$BH15)^(Q$7301-$D$7301)/1000</f>
        <v>0</v>
      </c>
      <c r="R7473" s="223">
        <f>R7422*'Usages mobilité'!$BG15*(1+'Usages mobilité'!$BH15)^(R$7301-$D$7301)/1000</f>
        <v>0</v>
      </c>
    </row>
    <row r="7474" spans="1:18" hidden="1" outlineLevel="2" x14ac:dyDescent="0.25">
      <c r="A7474" s="222" t="str">
        <f>'Usages mobilité'!A16</f>
        <v>Usage mobilité n°13</v>
      </c>
      <c r="B7474" s="222" t="s">
        <v>645</v>
      </c>
      <c r="C7474" s="222"/>
      <c r="D7474" s="223">
        <f>D7423*'Usages mobilité'!$BG16*(1+'Usages mobilité'!$BH16)^(D$7301-$D$7301)/1000</f>
        <v>0</v>
      </c>
      <c r="E7474" s="223">
        <f>E7423*'Usages mobilité'!$BG16*(1+'Usages mobilité'!$BH16)^(E$7301-$D$7301)/1000</f>
        <v>0</v>
      </c>
      <c r="F7474" s="223">
        <f>F7423*'Usages mobilité'!$BG16*(1+'Usages mobilité'!$BH16)^(F$7301-$D$7301)/1000</f>
        <v>0</v>
      </c>
      <c r="G7474" s="223">
        <f>G7423*'Usages mobilité'!$BG16*(1+'Usages mobilité'!$BH16)^(G$7301-$D$7301)/1000</f>
        <v>0</v>
      </c>
      <c r="H7474" s="223">
        <f>H7423*'Usages mobilité'!$BG16*(1+'Usages mobilité'!$BH16)^(H$7301-$D$7301)/1000</f>
        <v>0</v>
      </c>
      <c r="I7474" s="223">
        <f>I7423*'Usages mobilité'!$BG16*(1+'Usages mobilité'!$BH16)^(I$7301-$D$7301)/1000</f>
        <v>0</v>
      </c>
      <c r="J7474" s="223">
        <f>J7423*'Usages mobilité'!$BG16*(1+'Usages mobilité'!$BH16)^(J$7301-$D$7301)/1000</f>
        <v>0</v>
      </c>
      <c r="K7474" s="223">
        <f>K7423*'Usages mobilité'!$BG16*(1+'Usages mobilité'!$BH16)^(K$7301-$D$7301)/1000</f>
        <v>0</v>
      </c>
      <c r="L7474" s="223">
        <f>L7423*'Usages mobilité'!$BG16*(1+'Usages mobilité'!$BH16)^(L$7301-$D$7301)/1000</f>
        <v>0</v>
      </c>
      <c r="M7474" s="223">
        <f>M7423*'Usages mobilité'!$BG16*(1+'Usages mobilité'!$BH16)^(M$7301-$D$7301)/1000</f>
        <v>0</v>
      </c>
      <c r="N7474" s="223">
        <f>N7423*'Usages mobilité'!$BG16*(1+'Usages mobilité'!$BH16)^(N$7301-$D$7301)/1000</f>
        <v>0</v>
      </c>
      <c r="O7474" s="223">
        <f>O7423*'Usages mobilité'!$BG16*(1+'Usages mobilité'!$BH16)^(O$7301-$D$7301)/1000</f>
        <v>0</v>
      </c>
      <c r="P7474" s="223">
        <f>P7423*'Usages mobilité'!$BG16*(1+'Usages mobilité'!$BH16)^(P$7301-$D$7301)/1000</f>
        <v>0</v>
      </c>
      <c r="Q7474" s="223">
        <f>Q7423*'Usages mobilité'!$BG16*(1+'Usages mobilité'!$BH16)^(Q$7301-$D$7301)/1000</f>
        <v>0</v>
      </c>
      <c r="R7474" s="223">
        <f>R7423*'Usages mobilité'!$BG16*(1+'Usages mobilité'!$BH16)^(R$7301-$D$7301)/1000</f>
        <v>0</v>
      </c>
    </row>
    <row r="7475" spans="1:18" hidden="1" outlineLevel="2" x14ac:dyDescent="0.25">
      <c r="A7475" s="222" t="str">
        <f>'Usages mobilité'!A17</f>
        <v>Usage mobilité n°14</v>
      </c>
      <c r="B7475" s="222" t="s">
        <v>645</v>
      </c>
      <c r="C7475" s="222"/>
      <c r="D7475" s="223">
        <f>D7424*'Usages mobilité'!$BG17*(1+'Usages mobilité'!$BH17)^(D$7301-$D$7301)/1000</f>
        <v>0</v>
      </c>
      <c r="E7475" s="223">
        <f>E7424*'Usages mobilité'!$BG17*(1+'Usages mobilité'!$BH17)^(E$7301-$D$7301)/1000</f>
        <v>0</v>
      </c>
      <c r="F7475" s="223">
        <f>F7424*'Usages mobilité'!$BG17*(1+'Usages mobilité'!$BH17)^(F$7301-$D$7301)/1000</f>
        <v>0</v>
      </c>
      <c r="G7475" s="223">
        <f>G7424*'Usages mobilité'!$BG17*(1+'Usages mobilité'!$BH17)^(G$7301-$D$7301)/1000</f>
        <v>0</v>
      </c>
      <c r="H7475" s="223">
        <f>H7424*'Usages mobilité'!$BG17*(1+'Usages mobilité'!$BH17)^(H$7301-$D$7301)/1000</f>
        <v>0</v>
      </c>
      <c r="I7475" s="223">
        <f>I7424*'Usages mobilité'!$BG17*(1+'Usages mobilité'!$BH17)^(I$7301-$D$7301)/1000</f>
        <v>0</v>
      </c>
      <c r="J7475" s="223">
        <f>J7424*'Usages mobilité'!$BG17*(1+'Usages mobilité'!$BH17)^(J$7301-$D$7301)/1000</f>
        <v>0</v>
      </c>
      <c r="K7475" s="223">
        <f>K7424*'Usages mobilité'!$BG17*(1+'Usages mobilité'!$BH17)^(K$7301-$D$7301)/1000</f>
        <v>0</v>
      </c>
      <c r="L7475" s="223">
        <f>L7424*'Usages mobilité'!$BG17*(1+'Usages mobilité'!$BH17)^(L$7301-$D$7301)/1000</f>
        <v>0</v>
      </c>
      <c r="M7475" s="223">
        <f>M7424*'Usages mobilité'!$BG17*(1+'Usages mobilité'!$BH17)^(M$7301-$D$7301)/1000</f>
        <v>0</v>
      </c>
      <c r="N7475" s="223">
        <f>N7424*'Usages mobilité'!$BG17*(1+'Usages mobilité'!$BH17)^(N$7301-$D$7301)/1000</f>
        <v>0</v>
      </c>
      <c r="O7475" s="223">
        <f>O7424*'Usages mobilité'!$BG17*(1+'Usages mobilité'!$BH17)^(O$7301-$D$7301)/1000</f>
        <v>0</v>
      </c>
      <c r="P7475" s="223">
        <f>P7424*'Usages mobilité'!$BG17*(1+'Usages mobilité'!$BH17)^(P$7301-$D$7301)/1000</f>
        <v>0</v>
      </c>
      <c r="Q7475" s="223">
        <f>Q7424*'Usages mobilité'!$BG17*(1+'Usages mobilité'!$BH17)^(Q$7301-$D$7301)/1000</f>
        <v>0</v>
      </c>
      <c r="R7475" s="223">
        <f>R7424*'Usages mobilité'!$BG17*(1+'Usages mobilité'!$BH17)^(R$7301-$D$7301)/1000</f>
        <v>0</v>
      </c>
    </row>
    <row r="7476" spans="1:18" hidden="1" outlineLevel="2" x14ac:dyDescent="0.25">
      <c r="A7476" s="222" t="str">
        <f>'Usages mobilité'!A18</f>
        <v>Usage mobilité n°15</v>
      </c>
      <c r="B7476" s="222" t="s">
        <v>645</v>
      </c>
      <c r="C7476" s="222"/>
      <c r="D7476" s="223">
        <f>D7425*'Usages mobilité'!$BG18*(1+'Usages mobilité'!$BH18)^(D$7301-$D$7301)/1000</f>
        <v>0</v>
      </c>
      <c r="E7476" s="223">
        <f>E7425*'Usages mobilité'!$BG18*(1+'Usages mobilité'!$BH18)^(E$7301-$D$7301)/1000</f>
        <v>0</v>
      </c>
      <c r="F7476" s="223">
        <f>F7425*'Usages mobilité'!$BG18*(1+'Usages mobilité'!$BH18)^(F$7301-$D$7301)/1000</f>
        <v>0</v>
      </c>
      <c r="G7476" s="223">
        <f>G7425*'Usages mobilité'!$BG18*(1+'Usages mobilité'!$BH18)^(G$7301-$D$7301)/1000</f>
        <v>0</v>
      </c>
      <c r="H7476" s="223">
        <f>H7425*'Usages mobilité'!$BG18*(1+'Usages mobilité'!$BH18)^(H$7301-$D$7301)/1000</f>
        <v>0</v>
      </c>
      <c r="I7476" s="223">
        <f>I7425*'Usages mobilité'!$BG18*(1+'Usages mobilité'!$BH18)^(I$7301-$D$7301)/1000</f>
        <v>0</v>
      </c>
      <c r="J7476" s="223">
        <f>J7425*'Usages mobilité'!$BG18*(1+'Usages mobilité'!$BH18)^(J$7301-$D$7301)/1000</f>
        <v>0</v>
      </c>
      <c r="K7476" s="223">
        <f>K7425*'Usages mobilité'!$BG18*(1+'Usages mobilité'!$BH18)^(K$7301-$D$7301)/1000</f>
        <v>0</v>
      </c>
      <c r="L7476" s="223">
        <f>L7425*'Usages mobilité'!$BG18*(1+'Usages mobilité'!$BH18)^(L$7301-$D$7301)/1000</f>
        <v>0</v>
      </c>
      <c r="M7476" s="223">
        <f>M7425*'Usages mobilité'!$BG18*(1+'Usages mobilité'!$BH18)^(M$7301-$D$7301)/1000</f>
        <v>0</v>
      </c>
      <c r="N7476" s="223">
        <f>N7425*'Usages mobilité'!$BG18*(1+'Usages mobilité'!$BH18)^(N$7301-$D$7301)/1000</f>
        <v>0</v>
      </c>
      <c r="O7476" s="223">
        <f>O7425*'Usages mobilité'!$BG18*(1+'Usages mobilité'!$BH18)^(O$7301-$D$7301)/1000</f>
        <v>0</v>
      </c>
      <c r="P7476" s="223">
        <f>P7425*'Usages mobilité'!$BG18*(1+'Usages mobilité'!$BH18)^(P$7301-$D$7301)/1000</f>
        <v>0</v>
      </c>
      <c r="Q7476" s="223">
        <f>Q7425*'Usages mobilité'!$BG18*(1+'Usages mobilité'!$BH18)^(Q$7301-$D$7301)/1000</f>
        <v>0</v>
      </c>
      <c r="R7476" s="223">
        <f>R7425*'Usages mobilité'!$BG18*(1+'Usages mobilité'!$BH18)^(R$7301-$D$7301)/1000</f>
        <v>0</v>
      </c>
    </row>
    <row r="7477" spans="1:18" hidden="1" outlineLevel="2" x14ac:dyDescent="0.25">
      <c r="A7477" s="222" t="str">
        <f>'Usages mobilité'!A19</f>
        <v>Usage mobilité n°16</v>
      </c>
      <c r="B7477" s="222" t="s">
        <v>645</v>
      </c>
      <c r="C7477" s="222"/>
      <c r="D7477" s="223">
        <f>D7426*'Usages mobilité'!$BG19*(1+'Usages mobilité'!$BH19)^(D$7301-$D$7301)/1000</f>
        <v>0</v>
      </c>
      <c r="E7477" s="223">
        <f>E7426*'Usages mobilité'!$BG19*(1+'Usages mobilité'!$BH19)^(E$7301-$D$7301)/1000</f>
        <v>0</v>
      </c>
      <c r="F7477" s="223">
        <f>F7426*'Usages mobilité'!$BG19*(1+'Usages mobilité'!$BH19)^(F$7301-$D$7301)/1000</f>
        <v>0</v>
      </c>
      <c r="G7477" s="223">
        <f>G7426*'Usages mobilité'!$BG19*(1+'Usages mobilité'!$BH19)^(G$7301-$D$7301)/1000</f>
        <v>0</v>
      </c>
      <c r="H7477" s="223">
        <f>H7426*'Usages mobilité'!$BG19*(1+'Usages mobilité'!$BH19)^(H$7301-$D$7301)/1000</f>
        <v>0</v>
      </c>
      <c r="I7477" s="223">
        <f>I7426*'Usages mobilité'!$BG19*(1+'Usages mobilité'!$BH19)^(I$7301-$D$7301)/1000</f>
        <v>0</v>
      </c>
      <c r="J7477" s="223">
        <f>J7426*'Usages mobilité'!$BG19*(1+'Usages mobilité'!$BH19)^(J$7301-$D$7301)/1000</f>
        <v>0</v>
      </c>
      <c r="K7477" s="223">
        <f>K7426*'Usages mobilité'!$BG19*(1+'Usages mobilité'!$BH19)^(K$7301-$D$7301)/1000</f>
        <v>0</v>
      </c>
      <c r="L7477" s="223">
        <f>L7426*'Usages mobilité'!$BG19*(1+'Usages mobilité'!$BH19)^(L$7301-$D$7301)/1000</f>
        <v>0</v>
      </c>
      <c r="M7477" s="223">
        <f>M7426*'Usages mobilité'!$BG19*(1+'Usages mobilité'!$BH19)^(M$7301-$D$7301)/1000</f>
        <v>0</v>
      </c>
      <c r="N7477" s="223">
        <f>N7426*'Usages mobilité'!$BG19*(1+'Usages mobilité'!$BH19)^(N$7301-$D$7301)/1000</f>
        <v>0</v>
      </c>
      <c r="O7477" s="223">
        <f>O7426*'Usages mobilité'!$BG19*(1+'Usages mobilité'!$BH19)^(O$7301-$D$7301)/1000</f>
        <v>0</v>
      </c>
      <c r="P7477" s="223">
        <f>P7426*'Usages mobilité'!$BG19*(1+'Usages mobilité'!$BH19)^(P$7301-$D$7301)/1000</f>
        <v>0</v>
      </c>
      <c r="Q7477" s="223">
        <f>Q7426*'Usages mobilité'!$BG19*(1+'Usages mobilité'!$BH19)^(Q$7301-$D$7301)/1000</f>
        <v>0</v>
      </c>
      <c r="R7477" s="223">
        <f>R7426*'Usages mobilité'!$BG19*(1+'Usages mobilité'!$BH19)^(R$7301-$D$7301)/1000</f>
        <v>0</v>
      </c>
    </row>
    <row r="7478" spans="1:18" hidden="1" outlineLevel="2" x14ac:dyDescent="0.25">
      <c r="A7478" s="222" t="str">
        <f>'Usages mobilité'!A20</f>
        <v>Usage mobilité n°17</v>
      </c>
      <c r="B7478" s="222" t="s">
        <v>645</v>
      </c>
      <c r="C7478" s="222"/>
      <c r="D7478" s="223">
        <f>D7427*'Usages mobilité'!$BG20*(1+'Usages mobilité'!$BH20)^(D$7301-$D$7301)/1000</f>
        <v>0</v>
      </c>
      <c r="E7478" s="223">
        <f>E7427*'Usages mobilité'!$BG20*(1+'Usages mobilité'!$BH20)^(E$7301-$D$7301)/1000</f>
        <v>0</v>
      </c>
      <c r="F7478" s="223">
        <f>F7427*'Usages mobilité'!$BG20*(1+'Usages mobilité'!$BH20)^(F$7301-$D$7301)/1000</f>
        <v>0</v>
      </c>
      <c r="G7478" s="223">
        <f>G7427*'Usages mobilité'!$BG20*(1+'Usages mobilité'!$BH20)^(G$7301-$D$7301)/1000</f>
        <v>0</v>
      </c>
      <c r="H7478" s="223">
        <f>H7427*'Usages mobilité'!$BG20*(1+'Usages mobilité'!$BH20)^(H$7301-$D$7301)/1000</f>
        <v>0</v>
      </c>
      <c r="I7478" s="223">
        <f>I7427*'Usages mobilité'!$BG20*(1+'Usages mobilité'!$BH20)^(I$7301-$D$7301)/1000</f>
        <v>0</v>
      </c>
      <c r="J7478" s="223">
        <f>J7427*'Usages mobilité'!$BG20*(1+'Usages mobilité'!$BH20)^(J$7301-$D$7301)/1000</f>
        <v>0</v>
      </c>
      <c r="K7478" s="223">
        <f>K7427*'Usages mobilité'!$BG20*(1+'Usages mobilité'!$BH20)^(K$7301-$D$7301)/1000</f>
        <v>0</v>
      </c>
      <c r="L7478" s="223">
        <f>L7427*'Usages mobilité'!$BG20*(1+'Usages mobilité'!$BH20)^(L$7301-$D$7301)/1000</f>
        <v>0</v>
      </c>
      <c r="M7478" s="223">
        <f>M7427*'Usages mobilité'!$BG20*(1+'Usages mobilité'!$BH20)^(M$7301-$D$7301)/1000</f>
        <v>0</v>
      </c>
      <c r="N7478" s="223">
        <f>N7427*'Usages mobilité'!$BG20*(1+'Usages mobilité'!$BH20)^(N$7301-$D$7301)/1000</f>
        <v>0</v>
      </c>
      <c r="O7478" s="223">
        <f>O7427*'Usages mobilité'!$BG20*(1+'Usages mobilité'!$BH20)^(O$7301-$D$7301)/1000</f>
        <v>0</v>
      </c>
      <c r="P7478" s="223">
        <f>P7427*'Usages mobilité'!$BG20*(1+'Usages mobilité'!$BH20)^(P$7301-$D$7301)/1000</f>
        <v>0</v>
      </c>
      <c r="Q7478" s="223">
        <f>Q7427*'Usages mobilité'!$BG20*(1+'Usages mobilité'!$BH20)^(Q$7301-$D$7301)/1000</f>
        <v>0</v>
      </c>
      <c r="R7478" s="223">
        <f>R7427*'Usages mobilité'!$BG20*(1+'Usages mobilité'!$BH20)^(R$7301-$D$7301)/1000</f>
        <v>0</v>
      </c>
    </row>
    <row r="7479" spans="1:18" hidden="1" outlineLevel="2" x14ac:dyDescent="0.25">
      <c r="A7479" s="222" t="str">
        <f>'Usages mobilité'!A21</f>
        <v>Usage mobilité n°18</v>
      </c>
      <c r="B7479" s="222" t="s">
        <v>645</v>
      </c>
      <c r="C7479" s="222"/>
      <c r="D7479" s="223">
        <f>D7428*'Usages mobilité'!$BG21*(1+'Usages mobilité'!$BH21)^(D$7301-$D$7301)/1000</f>
        <v>0</v>
      </c>
      <c r="E7479" s="223">
        <f>E7428*'Usages mobilité'!$BG21*(1+'Usages mobilité'!$BH21)^(E$7301-$D$7301)/1000</f>
        <v>0</v>
      </c>
      <c r="F7479" s="223">
        <f>F7428*'Usages mobilité'!$BG21*(1+'Usages mobilité'!$BH21)^(F$7301-$D$7301)/1000</f>
        <v>0</v>
      </c>
      <c r="G7479" s="223">
        <f>G7428*'Usages mobilité'!$BG21*(1+'Usages mobilité'!$BH21)^(G$7301-$D$7301)/1000</f>
        <v>0</v>
      </c>
      <c r="H7479" s="223">
        <f>H7428*'Usages mobilité'!$BG21*(1+'Usages mobilité'!$BH21)^(H$7301-$D$7301)/1000</f>
        <v>0</v>
      </c>
      <c r="I7479" s="223">
        <f>I7428*'Usages mobilité'!$BG21*(1+'Usages mobilité'!$BH21)^(I$7301-$D$7301)/1000</f>
        <v>0</v>
      </c>
      <c r="J7479" s="223">
        <f>J7428*'Usages mobilité'!$BG21*(1+'Usages mobilité'!$BH21)^(J$7301-$D$7301)/1000</f>
        <v>0</v>
      </c>
      <c r="K7479" s="223">
        <f>K7428*'Usages mobilité'!$BG21*(1+'Usages mobilité'!$BH21)^(K$7301-$D$7301)/1000</f>
        <v>0</v>
      </c>
      <c r="L7479" s="223">
        <f>L7428*'Usages mobilité'!$BG21*(1+'Usages mobilité'!$BH21)^(L$7301-$D$7301)/1000</f>
        <v>0</v>
      </c>
      <c r="M7479" s="223">
        <f>M7428*'Usages mobilité'!$BG21*(1+'Usages mobilité'!$BH21)^(M$7301-$D$7301)/1000</f>
        <v>0</v>
      </c>
      <c r="N7479" s="223">
        <f>N7428*'Usages mobilité'!$BG21*(1+'Usages mobilité'!$BH21)^(N$7301-$D$7301)/1000</f>
        <v>0</v>
      </c>
      <c r="O7479" s="223">
        <f>O7428*'Usages mobilité'!$BG21*(1+'Usages mobilité'!$BH21)^(O$7301-$D$7301)/1000</f>
        <v>0</v>
      </c>
      <c r="P7479" s="223">
        <f>P7428*'Usages mobilité'!$BG21*(1+'Usages mobilité'!$BH21)^(P$7301-$D$7301)/1000</f>
        <v>0</v>
      </c>
      <c r="Q7479" s="223">
        <f>Q7428*'Usages mobilité'!$BG21*(1+'Usages mobilité'!$BH21)^(Q$7301-$D$7301)/1000</f>
        <v>0</v>
      </c>
      <c r="R7479" s="223">
        <f>R7428*'Usages mobilité'!$BG21*(1+'Usages mobilité'!$BH21)^(R$7301-$D$7301)/1000</f>
        <v>0</v>
      </c>
    </row>
    <row r="7480" spans="1:18" hidden="1" outlineLevel="2" x14ac:dyDescent="0.25">
      <c r="A7480" s="222" t="str">
        <f>'Usages mobilité'!A22</f>
        <v>Usage mobilité n°19</v>
      </c>
      <c r="B7480" s="222" t="s">
        <v>645</v>
      </c>
      <c r="C7480" s="222"/>
      <c r="D7480" s="223">
        <f>D7429*'Usages mobilité'!$BG22*(1+'Usages mobilité'!$BH22)^(D$7301-$D$7301)/1000</f>
        <v>0</v>
      </c>
      <c r="E7480" s="223">
        <f>E7429*'Usages mobilité'!$BG22*(1+'Usages mobilité'!$BH22)^(E$7301-$D$7301)/1000</f>
        <v>0</v>
      </c>
      <c r="F7480" s="223">
        <f>F7429*'Usages mobilité'!$BG22*(1+'Usages mobilité'!$BH22)^(F$7301-$D$7301)/1000</f>
        <v>0</v>
      </c>
      <c r="G7480" s="223">
        <f>G7429*'Usages mobilité'!$BG22*(1+'Usages mobilité'!$BH22)^(G$7301-$D$7301)/1000</f>
        <v>0</v>
      </c>
      <c r="H7480" s="223">
        <f>H7429*'Usages mobilité'!$BG22*(1+'Usages mobilité'!$BH22)^(H$7301-$D$7301)/1000</f>
        <v>0</v>
      </c>
      <c r="I7480" s="223">
        <f>I7429*'Usages mobilité'!$BG22*(1+'Usages mobilité'!$BH22)^(I$7301-$D$7301)/1000</f>
        <v>0</v>
      </c>
      <c r="J7480" s="223">
        <f>J7429*'Usages mobilité'!$BG22*(1+'Usages mobilité'!$BH22)^(J$7301-$D$7301)/1000</f>
        <v>0</v>
      </c>
      <c r="K7480" s="223">
        <f>K7429*'Usages mobilité'!$BG22*(1+'Usages mobilité'!$BH22)^(K$7301-$D$7301)/1000</f>
        <v>0</v>
      </c>
      <c r="L7480" s="223">
        <f>L7429*'Usages mobilité'!$BG22*(1+'Usages mobilité'!$BH22)^(L$7301-$D$7301)/1000</f>
        <v>0</v>
      </c>
      <c r="M7480" s="223">
        <f>M7429*'Usages mobilité'!$BG22*(1+'Usages mobilité'!$BH22)^(M$7301-$D$7301)/1000</f>
        <v>0</v>
      </c>
      <c r="N7480" s="223">
        <f>N7429*'Usages mobilité'!$BG22*(1+'Usages mobilité'!$BH22)^(N$7301-$D$7301)/1000</f>
        <v>0</v>
      </c>
      <c r="O7480" s="223">
        <f>O7429*'Usages mobilité'!$BG22*(1+'Usages mobilité'!$BH22)^(O$7301-$D$7301)/1000</f>
        <v>0</v>
      </c>
      <c r="P7480" s="223">
        <f>P7429*'Usages mobilité'!$BG22*(1+'Usages mobilité'!$BH22)^(P$7301-$D$7301)/1000</f>
        <v>0</v>
      </c>
      <c r="Q7480" s="223">
        <f>Q7429*'Usages mobilité'!$BG22*(1+'Usages mobilité'!$BH22)^(Q$7301-$D$7301)/1000</f>
        <v>0</v>
      </c>
      <c r="R7480" s="223">
        <f>R7429*'Usages mobilité'!$BG22*(1+'Usages mobilité'!$BH22)^(R$7301-$D$7301)/1000</f>
        <v>0</v>
      </c>
    </row>
    <row r="7481" spans="1:18" hidden="1" outlineLevel="2" x14ac:dyDescent="0.25">
      <c r="A7481" s="222" t="str">
        <f>'Usages mobilité'!A23</f>
        <v>Usage mobilité n°20</v>
      </c>
      <c r="B7481" s="222" t="s">
        <v>645</v>
      </c>
      <c r="C7481" s="222"/>
      <c r="D7481" s="223">
        <f>D7430*'Usages mobilité'!$BG23*(1+'Usages mobilité'!$BH23)^(D$7301-$D$7301)/1000</f>
        <v>0</v>
      </c>
      <c r="E7481" s="223">
        <f>E7430*'Usages mobilité'!$BG23*(1+'Usages mobilité'!$BH23)^(E$7301-$D$7301)/1000</f>
        <v>0</v>
      </c>
      <c r="F7481" s="223">
        <f>F7430*'Usages mobilité'!$BG23*(1+'Usages mobilité'!$BH23)^(F$7301-$D$7301)/1000</f>
        <v>0</v>
      </c>
      <c r="G7481" s="223">
        <f>G7430*'Usages mobilité'!$BG23*(1+'Usages mobilité'!$BH23)^(G$7301-$D$7301)/1000</f>
        <v>0</v>
      </c>
      <c r="H7481" s="223">
        <f>H7430*'Usages mobilité'!$BG23*(1+'Usages mobilité'!$BH23)^(H$7301-$D$7301)/1000</f>
        <v>0</v>
      </c>
      <c r="I7481" s="223">
        <f>I7430*'Usages mobilité'!$BG23*(1+'Usages mobilité'!$BH23)^(I$7301-$D$7301)/1000</f>
        <v>0</v>
      </c>
      <c r="J7481" s="223">
        <f>J7430*'Usages mobilité'!$BG23*(1+'Usages mobilité'!$BH23)^(J$7301-$D$7301)/1000</f>
        <v>0</v>
      </c>
      <c r="K7481" s="223">
        <f>K7430*'Usages mobilité'!$BG23*(1+'Usages mobilité'!$BH23)^(K$7301-$D$7301)/1000</f>
        <v>0</v>
      </c>
      <c r="L7481" s="223">
        <f>L7430*'Usages mobilité'!$BG23*(1+'Usages mobilité'!$BH23)^(L$7301-$D$7301)/1000</f>
        <v>0</v>
      </c>
      <c r="M7481" s="223">
        <f>M7430*'Usages mobilité'!$BG23*(1+'Usages mobilité'!$BH23)^(M$7301-$D$7301)/1000</f>
        <v>0</v>
      </c>
      <c r="N7481" s="223">
        <f>N7430*'Usages mobilité'!$BG23*(1+'Usages mobilité'!$BH23)^(N$7301-$D$7301)/1000</f>
        <v>0</v>
      </c>
      <c r="O7481" s="223">
        <f>O7430*'Usages mobilité'!$BG23*(1+'Usages mobilité'!$BH23)^(O$7301-$D$7301)/1000</f>
        <v>0</v>
      </c>
      <c r="P7481" s="223">
        <f>P7430*'Usages mobilité'!$BG23*(1+'Usages mobilité'!$BH23)^(P$7301-$D$7301)/1000</f>
        <v>0</v>
      </c>
      <c r="Q7481" s="223">
        <f>Q7430*'Usages mobilité'!$BG23*(1+'Usages mobilité'!$BH23)^(Q$7301-$D$7301)/1000</f>
        <v>0</v>
      </c>
      <c r="R7481" s="223">
        <f>R7430*'Usages mobilité'!$BG23*(1+'Usages mobilité'!$BH23)^(R$7301-$D$7301)/1000</f>
        <v>0</v>
      </c>
    </row>
    <row r="7482" spans="1:18" hidden="1" outlineLevel="2" x14ac:dyDescent="0.25">
      <c r="A7482" s="222" t="str">
        <f>'Usages mobilité'!A24</f>
        <v>Usage mobilité n°21</v>
      </c>
      <c r="B7482" s="222" t="s">
        <v>645</v>
      </c>
      <c r="C7482" s="222"/>
      <c r="D7482" s="223">
        <f>D7431*'Usages mobilité'!$BG24*(1+'Usages mobilité'!$BH24)^(D$7301-$D$7301)/1000</f>
        <v>0</v>
      </c>
      <c r="E7482" s="223">
        <f>E7431*'Usages mobilité'!$BG24*(1+'Usages mobilité'!$BH24)^(E$7301-$D$7301)/1000</f>
        <v>0</v>
      </c>
      <c r="F7482" s="223">
        <f>F7431*'Usages mobilité'!$BG24*(1+'Usages mobilité'!$BH24)^(F$7301-$D$7301)/1000</f>
        <v>0</v>
      </c>
      <c r="G7482" s="223">
        <f>G7431*'Usages mobilité'!$BG24*(1+'Usages mobilité'!$BH24)^(G$7301-$D$7301)/1000</f>
        <v>0</v>
      </c>
      <c r="H7482" s="223">
        <f>H7431*'Usages mobilité'!$BG24*(1+'Usages mobilité'!$BH24)^(H$7301-$D$7301)/1000</f>
        <v>0</v>
      </c>
      <c r="I7482" s="223">
        <f>I7431*'Usages mobilité'!$BG24*(1+'Usages mobilité'!$BH24)^(I$7301-$D$7301)/1000</f>
        <v>0</v>
      </c>
      <c r="J7482" s="223">
        <f>J7431*'Usages mobilité'!$BG24*(1+'Usages mobilité'!$BH24)^(J$7301-$D$7301)/1000</f>
        <v>0</v>
      </c>
      <c r="K7482" s="223">
        <f>K7431*'Usages mobilité'!$BG24*(1+'Usages mobilité'!$BH24)^(K$7301-$D$7301)/1000</f>
        <v>0</v>
      </c>
      <c r="L7482" s="223">
        <f>L7431*'Usages mobilité'!$BG24*(1+'Usages mobilité'!$BH24)^(L$7301-$D$7301)/1000</f>
        <v>0</v>
      </c>
      <c r="M7482" s="223">
        <f>M7431*'Usages mobilité'!$BG24*(1+'Usages mobilité'!$BH24)^(M$7301-$D$7301)/1000</f>
        <v>0</v>
      </c>
      <c r="N7482" s="223">
        <f>N7431*'Usages mobilité'!$BG24*(1+'Usages mobilité'!$BH24)^(N$7301-$D$7301)/1000</f>
        <v>0</v>
      </c>
      <c r="O7482" s="223">
        <f>O7431*'Usages mobilité'!$BG24*(1+'Usages mobilité'!$BH24)^(O$7301-$D$7301)/1000</f>
        <v>0</v>
      </c>
      <c r="P7482" s="223">
        <f>P7431*'Usages mobilité'!$BG24*(1+'Usages mobilité'!$BH24)^(P$7301-$D$7301)/1000</f>
        <v>0</v>
      </c>
      <c r="Q7482" s="223">
        <f>Q7431*'Usages mobilité'!$BG24*(1+'Usages mobilité'!$BH24)^(Q$7301-$D$7301)/1000</f>
        <v>0</v>
      </c>
      <c r="R7482" s="223">
        <f>R7431*'Usages mobilité'!$BG24*(1+'Usages mobilité'!$BH24)^(R$7301-$D$7301)/1000</f>
        <v>0</v>
      </c>
    </row>
    <row r="7483" spans="1:18" hidden="1" outlineLevel="2" x14ac:dyDescent="0.25">
      <c r="A7483" s="222" t="str">
        <f>'Usages mobilité'!A25</f>
        <v>Usage mobilité n°22</v>
      </c>
      <c r="B7483" s="222" t="s">
        <v>645</v>
      </c>
      <c r="C7483" s="222"/>
      <c r="D7483" s="223">
        <f>D7432*'Usages mobilité'!$BG25*(1+'Usages mobilité'!$BH25)^(D$7301-$D$7301)/1000</f>
        <v>0</v>
      </c>
      <c r="E7483" s="223">
        <f>E7432*'Usages mobilité'!$BG25*(1+'Usages mobilité'!$BH25)^(E$7301-$D$7301)/1000</f>
        <v>0</v>
      </c>
      <c r="F7483" s="223">
        <f>F7432*'Usages mobilité'!$BG25*(1+'Usages mobilité'!$BH25)^(F$7301-$D$7301)/1000</f>
        <v>0</v>
      </c>
      <c r="G7483" s="223">
        <f>G7432*'Usages mobilité'!$BG25*(1+'Usages mobilité'!$BH25)^(G$7301-$D$7301)/1000</f>
        <v>0</v>
      </c>
      <c r="H7483" s="223">
        <f>H7432*'Usages mobilité'!$BG25*(1+'Usages mobilité'!$BH25)^(H$7301-$D$7301)/1000</f>
        <v>0</v>
      </c>
      <c r="I7483" s="223">
        <f>I7432*'Usages mobilité'!$BG25*(1+'Usages mobilité'!$BH25)^(I$7301-$D$7301)/1000</f>
        <v>0</v>
      </c>
      <c r="J7483" s="223">
        <f>J7432*'Usages mobilité'!$BG25*(1+'Usages mobilité'!$BH25)^(J$7301-$D$7301)/1000</f>
        <v>0</v>
      </c>
      <c r="K7483" s="223">
        <f>K7432*'Usages mobilité'!$BG25*(1+'Usages mobilité'!$BH25)^(K$7301-$D$7301)/1000</f>
        <v>0</v>
      </c>
      <c r="L7483" s="223">
        <f>L7432*'Usages mobilité'!$BG25*(1+'Usages mobilité'!$BH25)^(L$7301-$D$7301)/1000</f>
        <v>0</v>
      </c>
      <c r="M7483" s="223">
        <f>M7432*'Usages mobilité'!$BG25*(1+'Usages mobilité'!$BH25)^(M$7301-$D$7301)/1000</f>
        <v>0</v>
      </c>
      <c r="N7483" s="223">
        <f>N7432*'Usages mobilité'!$BG25*(1+'Usages mobilité'!$BH25)^(N$7301-$D$7301)/1000</f>
        <v>0</v>
      </c>
      <c r="O7483" s="223">
        <f>O7432*'Usages mobilité'!$BG25*(1+'Usages mobilité'!$BH25)^(O$7301-$D$7301)/1000</f>
        <v>0</v>
      </c>
      <c r="P7483" s="223">
        <f>P7432*'Usages mobilité'!$BG25*(1+'Usages mobilité'!$BH25)^(P$7301-$D$7301)/1000</f>
        <v>0</v>
      </c>
      <c r="Q7483" s="223">
        <f>Q7432*'Usages mobilité'!$BG25*(1+'Usages mobilité'!$BH25)^(Q$7301-$D$7301)/1000</f>
        <v>0</v>
      </c>
      <c r="R7483" s="223">
        <f>R7432*'Usages mobilité'!$BG25*(1+'Usages mobilité'!$BH25)^(R$7301-$D$7301)/1000</f>
        <v>0</v>
      </c>
    </row>
    <row r="7484" spans="1:18" hidden="1" outlineLevel="2" x14ac:dyDescent="0.25">
      <c r="A7484" s="222" t="str">
        <f>'Usages mobilité'!A26</f>
        <v>Usage mobilité n°23</v>
      </c>
      <c r="B7484" s="222" t="s">
        <v>645</v>
      </c>
      <c r="C7484" s="222"/>
      <c r="D7484" s="223">
        <f>D7433*'Usages mobilité'!$BG26*(1+'Usages mobilité'!$BH26)^(D$7301-$D$7301)/1000</f>
        <v>0</v>
      </c>
      <c r="E7484" s="223">
        <f>E7433*'Usages mobilité'!$BG26*(1+'Usages mobilité'!$BH26)^(E$7301-$D$7301)/1000</f>
        <v>0</v>
      </c>
      <c r="F7484" s="223">
        <f>F7433*'Usages mobilité'!$BG26*(1+'Usages mobilité'!$BH26)^(F$7301-$D$7301)/1000</f>
        <v>0</v>
      </c>
      <c r="G7484" s="223">
        <f>G7433*'Usages mobilité'!$BG26*(1+'Usages mobilité'!$BH26)^(G$7301-$D$7301)/1000</f>
        <v>0</v>
      </c>
      <c r="H7484" s="223">
        <f>H7433*'Usages mobilité'!$BG26*(1+'Usages mobilité'!$BH26)^(H$7301-$D$7301)/1000</f>
        <v>0</v>
      </c>
      <c r="I7484" s="223">
        <f>I7433*'Usages mobilité'!$BG26*(1+'Usages mobilité'!$BH26)^(I$7301-$D$7301)/1000</f>
        <v>0</v>
      </c>
      <c r="J7484" s="223">
        <f>J7433*'Usages mobilité'!$BG26*(1+'Usages mobilité'!$BH26)^(J$7301-$D$7301)/1000</f>
        <v>0</v>
      </c>
      <c r="K7484" s="223">
        <f>K7433*'Usages mobilité'!$BG26*(1+'Usages mobilité'!$BH26)^(K$7301-$D$7301)/1000</f>
        <v>0</v>
      </c>
      <c r="L7484" s="223">
        <f>L7433*'Usages mobilité'!$BG26*(1+'Usages mobilité'!$BH26)^(L$7301-$D$7301)/1000</f>
        <v>0</v>
      </c>
      <c r="M7484" s="223">
        <f>M7433*'Usages mobilité'!$BG26*(1+'Usages mobilité'!$BH26)^(M$7301-$D$7301)/1000</f>
        <v>0</v>
      </c>
      <c r="N7484" s="223">
        <f>N7433*'Usages mobilité'!$BG26*(1+'Usages mobilité'!$BH26)^(N$7301-$D$7301)/1000</f>
        <v>0</v>
      </c>
      <c r="O7484" s="223">
        <f>O7433*'Usages mobilité'!$BG26*(1+'Usages mobilité'!$BH26)^(O$7301-$D$7301)/1000</f>
        <v>0</v>
      </c>
      <c r="P7484" s="223">
        <f>P7433*'Usages mobilité'!$BG26*(1+'Usages mobilité'!$BH26)^(P$7301-$D$7301)/1000</f>
        <v>0</v>
      </c>
      <c r="Q7484" s="223">
        <f>Q7433*'Usages mobilité'!$BG26*(1+'Usages mobilité'!$BH26)^(Q$7301-$D$7301)/1000</f>
        <v>0</v>
      </c>
      <c r="R7484" s="223">
        <f>R7433*'Usages mobilité'!$BG26*(1+'Usages mobilité'!$BH26)^(R$7301-$D$7301)/1000</f>
        <v>0</v>
      </c>
    </row>
    <row r="7485" spans="1:18" hidden="1" outlineLevel="2" x14ac:dyDescent="0.25">
      <c r="A7485" s="222" t="str">
        <f>'Usages mobilité'!A27</f>
        <v>Usage mobilité n°24</v>
      </c>
      <c r="B7485" s="222" t="s">
        <v>645</v>
      </c>
      <c r="C7485" s="222"/>
      <c r="D7485" s="223">
        <f>D7434*'Usages mobilité'!$BG27*(1+'Usages mobilité'!$BH27)^(D$7301-$D$7301)/1000</f>
        <v>0</v>
      </c>
      <c r="E7485" s="223">
        <f>E7434*'Usages mobilité'!$BG27*(1+'Usages mobilité'!$BH27)^(E$7301-$D$7301)/1000</f>
        <v>0</v>
      </c>
      <c r="F7485" s="223">
        <f>F7434*'Usages mobilité'!$BG27*(1+'Usages mobilité'!$BH27)^(F$7301-$D$7301)/1000</f>
        <v>0</v>
      </c>
      <c r="G7485" s="223">
        <f>G7434*'Usages mobilité'!$BG27*(1+'Usages mobilité'!$BH27)^(G$7301-$D$7301)/1000</f>
        <v>0</v>
      </c>
      <c r="H7485" s="223">
        <f>H7434*'Usages mobilité'!$BG27*(1+'Usages mobilité'!$BH27)^(H$7301-$D$7301)/1000</f>
        <v>0</v>
      </c>
      <c r="I7485" s="223">
        <f>I7434*'Usages mobilité'!$BG27*(1+'Usages mobilité'!$BH27)^(I$7301-$D$7301)/1000</f>
        <v>0</v>
      </c>
      <c r="J7485" s="223">
        <f>J7434*'Usages mobilité'!$BG27*(1+'Usages mobilité'!$BH27)^(J$7301-$D$7301)/1000</f>
        <v>0</v>
      </c>
      <c r="K7485" s="223">
        <f>K7434*'Usages mobilité'!$BG27*(1+'Usages mobilité'!$BH27)^(K$7301-$D$7301)/1000</f>
        <v>0</v>
      </c>
      <c r="L7485" s="223">
        <f>L7434*'Usages mobilité'!$BG27*(1+'Usages mobilité'!$BH27)^(L$7301-$D$7301)/1000</f>
        <v>0</v>
      </c>
      <c r="M7485" s="223">
        <f>M7434*'Usages mobilité'!$BG27*(1+'Usages mobilité'!$BH27)^(M$7301-$D$7301)/1000</f>
        <v>0</v>
      </c>
      <c r="N7485" s="223">
        <f>N7434*'Usages mobilité'!$BG27*(1+'Usages mobilité'!$BH27)^(N$7301-$D$7301)/1000</f>
        <v>0</v>
      </c>
      <c r="O7485" s="223">
        <f>O7434*'Usages mobilité'!$BG27*(1+'Usages mobilité'!$BH27)^(O$7301-$D$7301)/1000</f>
        <v>0</v>
      </c>
      <c r="P7485" s="223">
        <f>P7434*'Usages mobilité'!$BG27*(1+'Usages mobilité'!$BH27)^(P$7301-$D$7301)/1000</f>
        <v>0</v>
      </c>
      <c r="Q7485" s="223">
        <f>Q7434*'Usages mobilité'!$BG27*(1+'Usages mobilité'!$BH27)^(Q$7301-$D$7301)/1000</f>
        <v>0</v>
      </c>
      <c r="R7485" s="223">
        <f>R7434*'Usages mobilité'!$BG27*(1+'Usages mobilité'!$BH27)^(R$7301-$D$7301)/1000</f>
        <v>0</v>
      </c>
    </row>
    <row r="7486" spans="1:18" hidden="1" outlineLevel="2" x14ac:dyDescent="0.25">
      <c r="A7486" s="222" t="str">
        <f>'Usages mobilité'!A28</f>
        <v>Usage mobilité n°25</v>
      </c>
      <c r="B7486" s="222" t="s">
        <v>645</v>
      </c>
      <c r="C7486" s="222"/>
      <c r="D7486" s="223">
        <f>D7435*'Usages mobilité'!$BG28*(1+'Usages mobilité'!$BH28)^(D$7301-$D$7301)/1000</f>
        <v>0</v>
      </c>
      <c r="E7486" s="223">
        <f>E7435*'Usages mobilité'!$BG28*(1+'Usages mobilité'!$BH28)^(E$7301-$D$7301)/1000</f>
        <v>0</v>
      </c>
      <c r="F7486" s="223">
        <f>F7435*'Usages mobilité'!$BG28*(1+'Usages mobilité'!$BH28)^(F$7301-$D$7301)/1000</f>
        <v>0</v>
      </c>
      <c r="G7486" s="223">
        <f>G7435*'Usages mobilité'!$BG28*(1+'Usages mobilité'!$BH28)^(G$7301-$D$7301)/1000</f>
        <v>0</v>
      </c>
      <c r="H7486" s="223">
        <f>H7435*'Usages mobilité'!$BG28*(1+'Usages mobilité'!$BH28)^(H$7301-$D$7301)/1000</f>
        <v>0</v>
      </c>
      <c r="I7486" s="223">
        <f>I7435*'Usages mobilité'!$BG28*(1+'Usages mobilité'!$BH28)^(I$7301-$D$7301)/1000</f>
        <v>0</v>
      </c>
      <c r="J7486" s="223">
        <f>J7435*'Usages mobilité'!$BG28*(1+'Usages mobilité'!$BH28)^(J$7301-$D$7301)/1000</f>
        <v>0</v>
      </c>
      <c r="K7486" s="223">
        <f>K7435*'Usages mobilité'!$BG28*(1+'Usages mobilité'!$BH28)^(K$7301-$D$7301)/1000</f>
        <v>0</v>
      </c>
      <c r="L7486" s="223">
        <f>L7435*'Usages mobilité'!$BG28*(1+'Usages mobilité'!$BH28)^(L$7301-$D$7301)/1000</f>
        <v>0</v>
      </c>
      <c r="M7486" s="223">
        <f>M7435*'Usages mobilité'!$BG28*(1+'Usages mobilité'!$BH28)^(M$7301-$D$7301)/1000</f>
        <v>0</v>
      </c>
      <c r="N7486" s="223">
        <f>N7435*'Usages mobilité'!$BG28*(1+'Usages mobilité'!$BH28)^(N$7301-$D$7301)/1000</f>
        <v>0</v>
      </c>
      <c r="O7486" s="223">
        <f>O7435*'Usages mobilité'!$BG28*(1+'Usages mobilité'!$BH28)^(O$7301-$D$7301)/1000</f>
        <v>0</v>
      </c>
      <c r="P7486" s="223">
        <f>P7435*'Usages mobilité'!$BG28*(1+'Usages mobilité'!$BH28)^(P$7301-$D$7301)/1000</f>
        <v>0</v>
      </c>
      <c r="Q7486" s="223">
        <f>Q7435*'Usages mobilité'!$BG28*(1+'Usages mobilité'!$BH28)^(Q$7301-$D$7301)/1000</f>
        <v>0</v>
      </c>
      <c r="R7486" s="223">
        <f>R7435*'Usages mobilité'!$BG28*(1+'Usages mobilité'!$BH28)^(R$7301-$D$7301)/1000</f>
        <v>0</v>
      </c>
    </row>
    <row r="7487" spans="1:18" hidden="1" outlineLevel="2" x14ac:dyDescent="0.25">
      <c r="A7487" s="222" t="str">
        <f>'Usages mobilité'!A29</f>
        <v>Usage mobilité n°26</v>
      </c>
      <c r="B7487" s="222" t="s">
        <v>645</v>
      </c>
      <c r="C7487" s="222"/>
      <c r="D7487" s="223">
        <f>D7436*'Usages mobilité'!$BG29*(1+'Usages mobilité'!$BH29)^(D$7301-$D$7301)/1000</f>
        <v>0</v>
      </c>
      <c r="E7487" s="223">
        <f>E7436*'Usages mobilité'!$BG29*(1+'Usages mobilité'!$BH29)^(E$7301-$D$7301)/1000</f>
        <v>0</v>
      </c>
      <c r="F7487" s="223">
        <f>F7436*'Usages mobilité'!$BG29*(1+'Usages mobilité'!$BH29)^(F$7301-$D$7301)/1000</f>
        <v>0</v>
      </c>
      <c r="G7487" s="223">
        <f>G7436*'Usages mobilité'!$BG29*(1+'Usages mobilité'!$BH29)^(G$7301-$D$7301)/1000</f>
        <v>0</v>
      </c>
      <c r="H7487" s="223">
        <f>H7436*'Usages mobilité'!$BG29*(1+'Usages mobilité'!$BH29)^(H$7301-$D$7301)/1000</f>
        <v>0</v>
      </c>
      <c r="I7487" s="223">
        <f>I7436*'Usages mobilité'!$BG29*(1+'Usages mobilité'!$BH29)^(I$7301-$D$7301)/1000</f>
        <v>0</v>
      </c>
      <c r="J7487" s="223">
        <f>J7436*'Usages mobilité'!$BG29*(1+'Usages mobilité'!$BH29)^(J$7301-$D$7301)/1000</f>
        <v>0</v>
      </c>
      <c r="K7487" s="223">
        <f>K7436*'Usages mobilité'!$BG29*(1+'Usages mobilité'!$BH29)^(K$7301-$D$7301)/1000</f>
        <v>0</v>
      </c>
      <c r="L7487" s="223">
        <f>L7436*'Usages mobilité'!$BG29*(1+'Usages mobilité'!$BH29)^(L$7301-$D$7301)/1000</f>
        <v>0</v>
      </c>
      <c r="M7487" s="223">
        <f>M7436*'Usages mobilité'!$BG29*(1+'Usages mobilité'!$BH29)^(M$7301-$D$7301)/1000</f>
        <v>0</v>
      </c>
      <c r="N7487" s="223">
        <f>N7436*'Usages mobilité'!$BG29*(1+'Usages mobilité'!$BH29)^(N$7301-$D$7301)/1000</f>
        <v>0</v>
      </c>
      <c r="O7487" s="223">
        <f>O7436*'Usages mobilité'!$BG29*(1+'Usages mobilité'!$BH29)^(O$7301-$D$7301)/1000</f>
        <v>0</v>
      </c>
      <c r="P7487" s="223">
        <f>P7436*'Usages mobilité'!$BG29*(1+'Usages mobilité'!$BH29)^(P$7301-$D$7301)/1000</f>
        <v>0</v>
      </c>
      <c r="Q7487" s="223">
        <f>Q7436*'Usages mobilité'!$BG29*(1+'Usages mobilité'!$BH29)^(Q$7301-$D$7301)/1000</f>
        <v>0</v>
      </c>
      <c r="R7487" s="223">
        <f>R7436*'Usages mobilité'!$BG29*(1+'Usages mobilité'!$BH29)^(R$7301-$D$7301)/1000</f>
        <v>0</v>
      </c>
    </row>
    <row r="7488" spans="1:18" hidden="1" outlineLevel="2" x14ac:dyDescent="0.25">
      <c r="A7488" s="222" t="str">
        <f>'Usages mobilité'!A30</f>
        <v>Usage mobilité n°27</v>
      </c>
      <c r="B7488" s="222" t="s">
        <v>645</v>
      </c>
      <c r="C7488" s="222"/>
      <c r="D7488" s="223">
        <f>D7437*'Usages mobilité'!$BG30*(1+'Usages mobilité'!$BH30)^(D$7301-$D$7301)/1000</f>
        <v>0</v>
      </c>
      <c r="E7488" s="223">
        <f>E7437*'Usages mobilité'!$BG30*(1+'Usages mobilité'!$BH30)^(E$7301-$D$7301)/1000</f>
        <v>0</v>
      </c>
      <c r="F7488" s="223">
        <f>F7437*'Usages mobilité'!$BG30*(1+'Usages mobilité'!$BH30)^(F$7301-$D$7301)/1000</f>
        <v>0</v>
      </c>
      <c r="G7488" s="223">
        <f>G7437*'Usages mobilité'!$BG30*(1+'Usages mobilité'!$BH30)^(G$7301-$D$7301)/1000</f>
        <v>0</v>
      </c>
      <c r="H7488" s="223">
        <f>H7437*'Usages mobilité'!$BG30*(1+'Usages mobilité'!$BH30)^(H$7301-$D$7301)/1000</f>
        <v>0</v>
      </c>
      <c r="I7488" s="223">
        <f>I7437*'Usages mobilité'!$BG30*(1+'Usages mobilité'!$BH30)^(I$7301-$D$7301)/1000</f>
        <v>0</v>
      </c>
      <c r="J7488" s="223">
        <f>J7437*'Usages mobilité'!$BG30*(1+'Usages mobilité'!$BH30)^(J$7301-$D$7301)/1000</f>
        <v>0</v>
      </c>
      <c r="K7488" s="223">
        <f>K7437*'Usages mobilité'!$BG30*(1+'Usages mobilité'!$BH30)^(K$7301-$D$7301)/1000</f>
        <v>0</v>
      </c>
      <c r="L7488" s="223">
        <f>L7437*'Usages mobilité'!$BG30*(1+'Usages mobilité'!$BH30)^(L$7301-$D$7301)/1000</f>
        <v>0</v>
      </c>
      <c r="M7488" s="223">
        <f>M7437*'Usages mobilité'!$BG30*(1+'Usages mobilité'!$BH30)^(M$7301-$D$7301)/1000</f>
        <v>0</v>
      </c>
      <c r="N7488" s="223">
        <f>N7437*'Usages mobilité'!$BG30*(1+'Usages mobilité'!$BH30)^(N$7301-$D$7301)/1000</f>
        <v>0</v>
      </c>
      <c r="O7488" s="223">
        <f>O7437*'Usages mobilité'!$BG30*(1+'Usages mobilité'!$BH30)^(O$7301-$D$7301)/1000</f>
        <v>0</v>
      </c>
      <c r="P7488" s="223">
        <f>P7437*'Usages mobilité'!$BG30*(1+'Usages mobilité'!$BH30)^(P$7301-$D$7301)/1000</f>
        <v>0</v>
      </c>
      <c r="Q7488" s="223">
        <f>Q7437*'Usages mobilité'!$BG30*(1+'Usages mobilité'!$BH30)^(Q$7301-$D$7301)/1000</f>
        <v>0</v>
      </c>
      <c r="R7488" s="223">
        <f>R7437*'Usages mobilité'!$BG30*(1+'Usages mobilité'!$BH30)^(R$7301-$D$7301)/1000</f>
        <v>0</v>
      </c>
    </row>
    <row r="7489" spans="1:18" hidden="1" outlineLevel="2" x14ac:dyDescent="0.25">
      <c r="A7489" s="222" t="str">
        <f>'Usages mobilité'!A31</f>
        <v>Usage mobilité n°28</v>
      </c>
      <c r="B7489" s="222" t="s">
        <v>645</v>
      </c>
      <c r="C7489" s="222"/>
      <c r="D7489" s="223">
        <f>D7438*'Usages mobilité'!$BG31*(1+'Usages mobilité'!$BH31)^(D$7301-$D$7301)/1000</f>
        <v>0</v>
      </c>
      <c r="E7489" s="223">
        <f>E7438*'Usages mobilité'!$BG31*(1+'Usages mobilité'!$BH31)^(E$7301-$D$7301)/1000</f>
        <v>0</v>
      </c>
      <c r="F7489" s="223">
        <f>F7438*'Usages mobilité'!$BG31*(1+'Usages mobilité'!$BH31)^(F$7301-$D$7301)/1000</f>
        <v>0</v>
      </c>
      <c r="G7489" s="223">
        <f>G7438*'Usages mobilité'!$BG31*(1+'Usages mobilité'!$BH31)^(G$7301-$D$7301)/1000</f>
        <v>0</v>
      </c>
      <c r="H7489" s="223">
        <f>H7438*'Usages mobilité'!$BG31*(1+'Usages mobilité'!$BH31)^(H$7301-$D$7301)/1000</f>
        <v>0</v>
      </c>
      <c r="I7489" s="223">
        <f>I7438*'Usages mobilité'!$BG31*(1+'Usages mobilité'!$BH31)^(I$7301-$D$7301)/1000</f>
        <v>0</v>
      </c>
      <c r="J7489" s="223">
        <f>J7438*'Usages mobilité'!$BG31*(1+'Usages mobilité'!$BH31)^(J$7301-$D$7301)/1000</f>
        <v>0</v>
      </c>
      <c r="K7489" s="223">
        <f>K7438*'Usages mobilité'!$BG31*(1+'Usages mobilité'!$BH31)^(K$7301-$D$7301)/1000</f>
        <v>0</v>
      </c>
      <c r="L7489" s="223">
        <f>L7438*'Usages mobilité'!$BG31*(1+'Usages mobilité'!$BH31)^(L$7301-$D$7301)/1000</f>
        <v>0</v>
      </c>
      <c r="M7489" s="223">
        <f>M7438*'Usages mobilité'!$BG31*(1+'Usages mobilité'!$BH31)^(M$7301-$D$7301)/1000</f>
        <v>0</v>
      </c>
      <c r="N7489" s="223">
        <f>N7438*'Usages mobilité'!$BG31*(1+'Usages mobilité'!$BH31)^(N$7301-$D$7301)/1000</f>
        <v>0</v>
      </c>
      <c r="O7489" s="223">
        <f>O7438*'Usages mobilité'!$BG31*(1+'Usages mobilité'!$BH31)^(O$7301-$D$7301)/1000</f>
        <v>0</v>
      </c>
      <c r="P7489" s="223">
        <f>P7438*'Usages mobilité'!$BG31*(1+'Usages mobilité'!$BH31)^(P$7301-$D$7301)/1000</f>
        <v>0</v>
      </c>
      <c r="Q7489" s="223">
        <f>Q7438*'Usages mobilité'!$BG31*(1+'Usages mobilité'!$BH31)^(Q$7301-$D$7301)/1000</f>
        <v>0</v>
      </c>
      <c r="R7489" s="223">
        <f>R7438*'Usages mobilité'!$BG31*(1+'Usages mobilité'!$BH31)^(R$7301-$D$7301)/1000</f>
        <v>0</v>
      </c>
    </row>
    <row r="7490" spans="1:18" hidden="1" outlineLevel="2" x14ac:dyDescent="0.25">
      <c r="A7490" s="222" t="str">
        <f>'Usages mobilité'!A32</f>
        <v>Usage mobilité n°29</v>
      </c>
      <c r="B7490" s="222" t="s">
        <v>645</v>
      </c>
      <c r="C7490" s="222"/>
      <c r="D7490" s="223">
        <f>D7439*'Usages mobilité'!$BG32*(1+'Usages mobilité'!$BH32)^(D$7301-$D$7301)/1000</f>
        <v>0</v>
      </c>
      <c r="E7490" s="223">
        <f>E7439*'Usages mobilité'!$BG32*(1+'Usages mobilité'!$BH32)^(E$7301-$D$7301)/1000</f>
        <v>0</v>
      </c>
      <c r="F7490" s="223">
        <f>F7439*'Usages mobilité'!$BG32*(1+'Usages mobilité'!$BH32)^(F$7301-$D$7301)/1000</f>
        <v>0</v>
      </c>
      <c r="G7490" s="223">
        <f>G7439*'Usages mobilité'!$BG32*(1+'Usages mobilité'!$BH32)^(G$7301-$D$7301)/1000</f>
        <v>0</v>
      </c>
      <c r="H7490" s="223">
        <f>H7439*'Usages mobilité'!$BG32*(1+'Usages mobilité'!$BH32)^(H$7301-$D$7301)/1000</f>
        <v>0</v>
      </c>
      <c r="I7490" s="223">
        <f>I7439*'Usages mobilité'!$BG32*(1+'Usages mobilité'!$BH32)^(I$7301-$D$7301)/1000</f>
        <v>0</v>
      </c>
      <c r="J7490" s="223">
        <f>J7439*'Usages mobilité'!$BG32*(1+'Usages mobilité'!$BH32)^(J$7301-$D$7301)/1000</f>
        <v>0</v>
      </c>
      <c r="K7490" s="223">
        <f>K7439*'Usages mobilité'!$BG32*(1+'Usages mobilité'!$BH32)^(K$7301-$D$7301)/1000</f>
        <v>0</v>
      </c>
      <c r="L7490" s="223">
        <f>L7439*'Usages mobilité'!$BG32*(1+'Usages mobilité'!$BH32)^(L$7301-$D$7301)/1000</f>
        <v>0</v>
      </c>
      <c r="M7490" s="223">
        <f>M7439*'Usages mobilité'!$BG32*(1+'Usages mobilité'!$BH32)^(M$7301-$D$7301)/1000</f>
        <v>0</v>
      </c>
      <c r="N7490" s="223">
        <f>N7439*'Usages mobilité'!$BG32*(1+'Usages mobilité'!$BH32)^(N$7301-$D$7301)/1000</f>
        <v>0</v>
      </c>
      <c r="O7490" s="223">
        <f>O7439*'Usages mobilité'!$BG32*(1+'Usages mobilité'!$BH32)^(O$7301-$D$7301)/1000</f>
        <v>0</v>
      </c>
      <c r="P7490" s="223">
        <f>P7439*'Usages mobilité'!$BG32*(1+'Usages mobilité'!$BH32)^(P$7301-$D$7301)/1000</f>
        <v>0</v>
      </c>
      <c r="Q7490" s="223">
        <f>Q7439*'Usages mobilité'!$BG32*(1+'Usages mobilité'!$BH32)^(Q$7301-$D$7301)/1000</f>
        <v>0</v>
      </c>
      <c r="R7490" s="223">
        <f>R7439*'Usages mobilité'!$BG32*(1+'Usages mobilité'!$BH32)^(R$7301-$D$7301)/1000</f>
        <v>0</v>
      </c>
    </row>
    <row r="7491" spans="1:18" hidden="1" outlineLevel="2" x14ac:dyDescent="0.25">
      <c r="A7491" s="222" t="str">
        <f>'Usages mobilité'!A33</f>
        <v>Usage mobilité n°30</v>
      </c>
      <c r="B7491" s="222" t="s">
        <v>645</v>
      </c>
      <c r="C7491" s="222"/>
      <c r="D7491" s="223">
        <f>D7440*'Usages mobilité'!$BG33*(1+'Usages mobilité'!$BH33)^(D$7301-$D$7301)/1000</f>
        <v>0</v>
      </c>
      <c r="E7491" s="223">
        <f>E7440*'Usages mobilité'!$BG33*(1+'Usages mobilité'!$BH33)^(E$7301-$D$7301)/1000</f>
        <v>0</v>
      </c>
      <c r="F7491" s="223">
        <f>F7440*'Usages mobilité'!$BG33*(1+'Usages mobilité'!$BH33)^(F$7301-$D$7301)/1000</f>
        <v>0</v>
      </c>
      <c r="G7491" s="223">
        <f>G7440*'Usages mobilité'!$BG33*(1+'Usages mobilité'!$BH33)^(G$7301-$D$7301)/1000</f>
        <v>0</v>
      </c>
      <c r="H7491" s="223">
        <f>H7440*'Usages mobilité'!$BG33*(1+'Usages mobilité'!$BH33)^(H$7301-$D$7301)/1000</f>
        <v>0</v>
      </c>
      <c r="I7491" s="223">
        <f>I7440*'Usages mobilité'!$BG33*(1+'Usages mobilité'!$BH33)^(I$7301-$D$7301)/1000</f>
        <v>0</v>
      </c>
      <c r="J7491" s="223">
        <f>J7440*'Usages mobilité'!$BG33*(1+'Usages mobilité'!$BH33)^(J$7301-$D$7301)/1000</f>
        <v>0</v>
      </c>
      <c r="K7491" s="223">
        <f>K7440*'Usages mobilité'!$BG33*(1+'Usages mobilité'!$BH33)^(K$7301-$D$7301)/1000</f>
        <v>0</v>
      </c>
      <c r="L7491" s="223">
        <f>L7440*'Usages mobilité'!$BG33*(1+'Usages mobilité'!$BH33)^(L$7301-$D$7301)/1000</f>
        <v>0</v>
      </c>
      <c r="M7491" s="223">
        <f>M7440*'Usages mobilité'!$BG33*(1+'Usages mobilité'!$BH33)^(M$7301-$D$7301)/1000</f>
        <v>0</v>
      </c>
      <c r="N7491" s="223">
        <f>N7440*'Usages mobilité'!$BG33*(1+'Usages mobilité'!$BH33)^(N$7301-$D$7301)/1000</f>
        <v>0</v>
      </c>
      <c r="O7491" s="223">
        <f>O7440*'Usages mobilité'!$BG33*(1+'Usages mobilité'!$BH33)^(O$7301-$D$7301)/1000</f>
        <v>0</v>
      </c>
      <c r="P7491" s="223">
        <f>P7440*'Usages mobilité'!$BG33*(1+'Usages mobilité'!$BH33)^(P$7301-$D$7301)/1000</f>
        <v>0</v>
      </c>
      <c r="Q7491" s="223">
        <f>Q7440*'Usages mobilité'!$BG33*(1+'Usages mobilité'!$BH33)^(Q$7301-$D$7301)/1000</f>
        <v>0</v>
      </c>
      <c r="R7491" s="223">
        <f>R7440*'Usages mobilité'!$BG33*(1+'Usages mobilité'!$BH33)^(R$7301-$D$7301)/1000</f>
        <v>0</v>
      </c>
    </row>
    <row r="7492" spans="1:18" hidden="1" outlineLevel="2" x14ac:dyDescent="0.25">
      <c r="A7492" s="222" t="str">
        <f>'Usages mobilité'!A34</f>
        <v>Usage mobilité n°31</v>
      </c>
      <c r="B7492" s="222" t="s">
        <v>645</v>
      </c>
      <c r="C7492" s="222"/>
      <c r="D7492" s="223">
        <f>D7441*'Usages mobilité'!$BG34*(1+'Usages mobilité'!$BH34)^(D$7301-$D$7301)/1000</f>
        <v>0</v>
      </c>
      <c r="E7492" s="223">
        <f>E7441*'Usages mobilité'!$BG34*(1+'Usages mobilité'!$BH34)^(E$7301-$D$7301)/1000</f>
        <v>0</v>
      </c>
      <c r="F7492" s="223">
        <f>F7441*'Usages mobilité'!$BG34*(1+'Usages mobilité'!$BH34)^(F$7301-$D$7301)/1000</f>
        <v>0</v>
      </c>
      <c r="G7492" s="223">
        <f>G7441*'Usages mobilité'!$BG34*(1+'Usages mobilité'!$BH34)^(G$7301-$D$7301)/1000</f>
        <v>0</v>
      </c>
      <c r="H7492" s="223">
        <f>H7441*'Usages mobilité'!$BG34*(1+'Usages mobilité'!$BH34)^(H$7301-$D$7301)/1000</f>
        <v>0</v>
      </c>
      <c r="I7492" s="223">
        <f>I7441*'Usages mobilité'!$BG34*(1+'Usages mobilité'!$BH34)^(I$7301-$D$7301)/1000</f>
        <v>0</v>
      </c>
      <c r="J7492" s="223">
        <f>J7441*'Usages mobilité'!$BG34*(1+'Usages mobilité'!$BH34)^(J$7301-$D$7301)/1000</f>
        <v>0</v>
      </c>
      <c r="K7492" s="223">
        <f>K7441*'Usages mobilité'!$BG34*(1+'Usages mobilité'!$BH34)^(K$7301-$D$7301)/1000</f>
        <v>0</v>
      </c>
      <c r="L7492" s="223">
        <f>L7441*'Usages mobilité'!$BG34*(1+'Usages mobilité'!$BH34)^(L$7301-$D$7301)/1000</f>
        <v>0</v>
      </c>
      <c r="M7492" s="223">
        <f>M7441*'Usages mobilité'!$BG34*(1+'Usages mobilité'!$BH34)^(M$7301-$D$7301)/1000</f>
        <v>0</v>
      </c>
      <c r="N7492" s="223">
        <f>N7441*'Usages mobilité'!$BG34*(1+'Usages mobilité'!$BH34)^(N$7301-$D$7301)/1000</f>
        <v>0</v>
      </c>
      <c r="O7492" s="223">
        <f>O7441*'Usages mobilité'!$BG34*(1+'Usages mobilité'!$BH34)^(O$7301-$D$7301)/1000</f>
        <v>0</v>
      </c>
      <c r="P7492" s="223">
        <f>P7441*'Usages mobilité'!$BG34*(1+'Usages mobilité'!$BH34)^(P$7301-$D$7301)/1000</f>
        <v>0</v>
      </c>
      <c r="Q7492" s="223">
        <f>Q7441*'Usages mobilité'!$BG34*(1+'Usages mobilité'!$BH34)^(Q$7301-$D$7301)/1000</f>
        <v>0</v>
      </c>
      <c r="R7492" s="223">
        <f>R7441*'Usages mobilité'!$BG34*(1+'Usages mobilité'!$BH34)^(R$7301-$D$7301)/1000</f>
        <v>0</v>
      </c>
    </row>
    <row r="7493" spans="1:18" hidden="1" outlineLevel="2" x14ac:dyDescent="0.25">
      <c r="A7493" s="222" t="str">
        <f>'Usages mobilité'!A35</f>
        <v>Usage mobilité n°32</v>
      </c>
      <c r="B7493" s="222" t="s">
        <v>645</v>
      </c>
      <c r="C7493" s="222"/>
      <c r="D7493" s="223">
        <f>D7442*'Usages mobilité'!$BG35*(1+'Usages mobilité'!$BH35)^(D$7301-$D$7301)/1000</f>
        <v>0</v>
      </c>
      <c r="E7493" s="223">
        <f>E7442*'Usages mobilité'!$BG35*(1+'Usages mobilité'!$BH35)^(E$7301-$D$7301)/1000</f>
        <v>0</v>
      </c>
      <c r="F7493" s="223">
        <f>F7442*'Usages mobilité'!$BG35*(1+'Usages mobilité'!$BH35)^(F$7301-$D$7301)/1000</f>
        <v>0</v>
      </c>
      <c r="G7493" s="223">
        <f>G7442*'Usages mobilité'!$BG35*(1+'Usages mobilité'!$BH35)^(G$7301-$D$7301)/1000</f>
        <v>0</v>
      </c>
      <c r="H7493" s="223">
        <f>H7442*'Usages mobilité'!$BG35*(1+'Usages mobilité'!$BH35)^(H$7301-$D$7301)/1000</f>
        <v>0</v>
      </c>
      <c r="I7493" s="223">
        <f>I7442*'Usages mobilité'!$BG35*(1+'Usages mobilité'!$BH35)^(I$7301-$D$7301)/1000</f>
        <v>0</v>
      </c>
      <c r="J7493" s="223">
        <f>J7442*'Usages mobilité'!$BG35*(1+'Usages mobilité'!$BH35)^(J$7301-$D$7301)/1000</f>
        <v>0</v>
      </c>
      <c r="K7493" s="223">
        <f>K7442*'Usages mobilité'!$BG35*(1+'Usages mobilité'!$BH35)^(K$7301-$D$7301)/1000</f>
        <v>0</v>
      </c>
      <c r="L7493" s="223">
        <f>L7442*'Usages mobilité'!$BG35*(1+'Usages mobilité'!$BH35)^(L$7301-$D$7301)/1000</f>
        <v>0</v>
      </c>
      <c r="M7493" s="223">
        <f>M7442*'Usages mobilité'!$BG35*(1+'Usages mobilité'!$BH35)^(M$7301-$D$7301)/1000</f>
        <v>0</v>
      </c>
      <c r="N7493" s="223">
        <f>N7442*'Usages mobilité'!$BG35*(1+'Usages mobilité'!$BH35)^(N$7301-$D$7301)/1000</f>
        <v>0</v>
      </c>
      <c r="O7493" s="223">
        <f>O7442*'Usages mobilité'!$BG35*(1+'Usages mobilité'!$BH35)^(O$7301-$D$7301)/1000</f>
        <v>0</v>
      </c>
      <c r="P7493" s="223">
        <f>P7442*'Usages mobilité'!$BG35*(1+'Usages mobilité'!$BH35)^(P$7301-$D$7301)/1000</f>
        <v>0</v>
      </c>
      <c r="Q7493" s="223">
        <f>Q7442*'Usages mobilité'!$BG35*(1+'Usages mobilité'!$BH35)^(Q$7301-$D$7301)/1000</f>
        <v>0</v>
      </c>
      <c r="R7493" s="223">
        <f>R7442*'Usages mobilité'!$BG35*(1+'Usages mobilité'!$BH35)^(R$7301-$D$7301)/1000</f>
        <v>0</v>
      </c>
    </row>
    <row r="7494" spans="1:18" hidden="1" outlineLevel="2" x14ac:dyDescent="0.25">
      <c r="A7494" s="222" t="str">
        <f>'Usages mobilité'!A36</f>
        <v>Usage mobilité n°33</v>
      </c>
      <c r="B7494" s="222" t="s">
        <v>645</v>
      </c>
      <c r="C7494" s="222"/>
      <c r="D7494" s="223">
        <f>D7443*'Usages mobilité'!$BG36*(1+'Usages mobilité'!$BH36)^(D$7301-$D$7301)/1000</f>
        <v>0</v>
      </c>
      <c r="E7494" s="223">
        <f>E7443*'Usages mobilité'!$BG36*(1+'Usages mobilité'!$BH36)^(E$7301-$D$7301)/1000</f>
        <v>0</v>
      </c>
      <c r="F7494" s="223">
        <f>F7443*'Usages mobilité'!$BG36*(1+'Usages mobilité'!$BH36)^(F$7301-$D$7301)/1000</f>
        <v>0</v>
      </c>
      <c r="G7494" s="223">
        <f>G7443*'Usages mobilité'!$BG36*(1+'Usages mobilité'!$BH36)^(G$7301-$D$7301)/1000</f>
        <v>0</v>
      </c>
      <c r="H7494" s="223">
        <f>H7443*'Usages mobilité'!$BG36*(1+'Usages mobilité'!$BH36)^(H$7301-$D$7301)/1000</f>
        <v>0</v>
      </c>
      <c r="I7494" s="223">
        <f>I7443*'Usages mobilité'!$BG36*(1+'Usages mobilité'!$BH36)^(I$7301-$D$7301)/1000</f>
        <v>0</v>
      </c>
      <c r="J7494" s="223">
        <f>J7443*'Usages mobilité'!$BG36*(1+'Usages mobilité'!$BH36)^(J$7301-$D$7301)/1000</f>
        <v>0</v>
      </c>
      <c r="K7494" s="223">
        <f>K7443*'Usages mobilité'!$BG36*(1+'Usages mobilité'!$BH36)^(K$7301-$D$7301)/1000</f>
        <v>0</v>
      </c>
      <c r="L7494" s="223">
        <f>L7443*'Usages mobilité'!$BG36*(1+'Usages mobilité'!$BH36)^(L$7301-$D$7301)/1000</f>
        <v>0</v>
      </c>
      <c r="M7494" s="223">
        <f>M7443*'Usages mobilité'!$BG36*(1+'Usages mobilité'!$BH36)^(M$7301-$D$7301)/1000</f>
        <v>0</v>
      </c>
      <c r="N7494" s="223">
        <f>N7443*'Usages mobilité'!$BG36*(1+'Usages mobilité'!$BH36)^(N$7301-$D$7301)/1000</f>
        <v>0</v>
      </c>
      <c r="O7494" s="223">
        <f>O7443*'Usages mobilité'!$BG36*(1+'Usages mobilité'!$BH36)^(O$7301-$D$7301)/1000</f>
        <v>0</v>
      </c>
      <c r="P7494" s="223">
        <f>P7443*'Usages mobilité'!$BG36*(1+'Usages mobilité'!$BH36)^(P$7301-$D$7301)/1000</f>
        <v>0</v>
      </c>
      <c r="Q7494" s="223">
        <f>Q7443*'Usages mobilité'!$BG36*(1+'Usages mobilité'!$BH36)^(Q$7301-$D$7301)/1000</f>
        <v>0</v>
      </c>
      <c r="R7494" s="223">
        <f>R7443*'Usages mobilité'!$BG36*(1+'Usages mobilité'!$BH36)^(R$7301-$D$7301)/1000</f>
        <v>0</v>
      </c>
    </row>
    <row r="7495" spans="1:18" hidden="1" outlineLevel="2" x14ac:dyDescent="0.25">
      <c r="A7495" s="222" t="str">
        <f>'Usages mobilité'!A37</f>
        <v>Usage mobilité n°34</v>
      </c>
      <c r="B7495" s="222" t="s">
        <v>645</v>
      </c>
      <c r="C7495" s="222"/>
      <c r="D7495" s="223">
        <f>D7444*'Usages mobilité'!$BG37*(1+'Usages mobilité'!$BH37)^(D$7301-$D$7301)/1000</f>
        <v>0</v>
      </c>
      <c r="E7495" s="223">
        <f>E7444*'Usages mobilité'!$BG37*(1+'Usages mobilité'!$BH37)^(E$7301-$D$7301)/1000</f>
        <v>0</v>
      </c>
      <c r="F7495" s="223">
        <f>F7444*'Usages mobilité'!$BG37*(1+'Usages mobilité'!$BH37)^(F$7301-$D$7301)/1000</f>
        <v>0</v>
      </c>
      <c r="G7495" s="223">
        <f>G7444*'Usages mobilité'!$BG37*(1+'Usages mobilité'!$BH37)^(G$7301-$D$7301)/1000</f>
        <v>0</v>
      </c>
      <c r="H7495" s="223">
        <f>H7444*'Usages mobilité'!$BG37*(1+'Usages mobilité'!$BH37)^(H$7301-$D$7301)/1000</f>
        <v>0</v>
      </c>
      <c r="I7495" s="223">
        <f>I7444*'Usages mobilité'!$BG37*(1+'Usages mobilité'!$BH37)^(I$7301-$D$7301)/1000</f>
        <v>0</v>
      </c>
      <c r="J7495" s="223">
        <f>J7444*'Usages mobilité'!$BG37*(1+'Usages mobilité'!$BH37)^(J$7301-$D$7301)/1000</f>
        <v>0</v>
      </c>
      <c r="K7495" s="223">
        <f>K7444*'Usages mobilité'!$BG37*(1+'Usages mobilité'!$BH37)^(K$7301-$D$7301)/1000</f>
        <v>0</v>
      </c>
      <c r="L7495" s="223">
        <f>L7444*'Usages mobilité'!$BG37*(1+'Usages mobilité'!$BH37)^(L$7301-$D$7301)/1000</f>
        <v>0</v>
      </c>
      <c r="M7495" s="223">
        <f>M7444*'Usages mobilité'!$BG37*(1+'Usages mobilité'!$BH37)^(M$7301-$D$7301)/1000</f>
        <v>0</v>
      </c>
      <c r="N7495" s="223">
        <f>N7444*'Usages mobilité'!$BG37*(1+'Usages mobilité'!$BH37)^(N$7301-$D$7301)/1000</f>
        <v>0</v>
      </c>
      <c r="O7495" s="223">
        <f>O7444*'Usages mobilité'!$BG37*(1+'Usages mobilité'!$BH37)^(O$7301-$D$7301)/1000</f>
        <v>0</v>
      </c>
      <c r="P7495" s="223">
        <f>P7444*'Usages mobilité'!$BG37*(1+'Usages mobilité'!$BH37)^(P$7301-$D$7301)/1000</f>
        <v>0</v>
      </c>
      <c r="Q7495" s="223">
        <f>Q7444*'Usages mobilité'!$BG37*(1+'Usages mobilité'!$BH37)^(Q$7301-$D$7301)/1000</f>
        <v>0</v>
      </c>
      <c r="R7495" s="223">
        <f>R7444*'Usages mobilité'!$BG37*(1+'Usages mobilité'!$BH37)^(R$7301-$D$7301)/1000</f>
        <v>0</v>
      </c>
    </row>
    <row r="7496" spans="1:18" hidden="1" outlineLevel="2" x14ac:dyDescent="0.25">
      <c r="A7496" s="222" t="str">
        <f>'Usages mobilité'!A38</f>
        <v>Usage mobilité n°35</v>
      </c>
      <c r="B7496" s="222" t="s">
        <v>645</v>
      </c>
      <c r="C7496" s="222"/>
      <c r="D7496" s="223">
        <f>D7445*'Usages mobilité'!$BG38*(1+'Usages mobilité'!$BH38)^(D$7301-$D$7301)/1000</f>
        <v>0</v>
      </c>
      <c r="E7496" s="223">
        <f>E7445*'Usages mobilité'!$BG38*(1+'Usages mobilité'!$BH38)^(E$7301-$D$7301)/1000</f>
        <v>0</v>
      </c>
      <c r="F7496" s="223">
        <f>F7445*'Usages mobilité'!$BG38*(1+'Usages mobilité'!$BH38)^(F$7301-$D$7301)/1000</f>
        <v>0</v>
      </c>
      <c r="G7496" s="223">
        <f>G7445*'Usages mobilité'!$BG38*(1+'Usages mobilité'!$BH38)^(G$7301-$D$7301)/1000</f>
        <v>0</v>
      </c>
      <c r="H7496" s="223">
        <f>H7445*'Usages mobilité'!$BG38*(1+'Usages mobilité'!$BH38)^(H$7301-$D$7301)/1000</f>
        <v>0</v>
      </c>
      <c r="I7496" s="223">
        <f>I7445*'Usages mobilité'!$BG38*(1+'Usages mobilité'!$BH38)^(I$7301-$D$7301)/1000</f>
        <v>0</v>
      </c>
      <c r="J7496" s="223">
        <f>J7445*'Usages mobilité'!$BG38*(1+'Usages mobilité'!$BH38)^(J$7301-$D$7301)/1000</f>
        <v>0</v>
      </c>
      <c r="K7496" s="223">
        <f>K7445*'Usages mobilité'!$BG38*(1+'Usages mobilité'!$BH38)^(K$7301-$D$7301)/1000</f>
        <v>0</v>
      </c>
      <c r="L7496" s="223">
        <f>L7445*'Usages mobilité'!$BG38*(1+'Usages mobilité'!$BH38)^(L$7301-$D$7301)/1000</f>
        <v>0</v>
      </c>
      <c r="M7496" s="223">
        <f>M7445*'Usages mobilité'!$BG38*(1+'Usages mobilité'!$BH38)^(M$7301-$D$7301)/1000</f>
        <v>0</v>
      </c>
      <c r="N7496" s="223">
        <f>N7445*'Usages mobilité'!$BG38*(1+'Usages mobilité'!$BH38)^(N$7301-$D$7301)/1000</f>
        <v>0</v>
      </c>
      <c r="O7496" s="223">
        <f>O7445*'Usages mobilité'!$BG38*(1+'Usages mobilité'!$BH38)^(O$7301-$D$7301)/1000</f>
        <v>0</v>
      </c>
      <c r="P7496" s="223">
        <f>P7445*'Usages mobilité'!$BG38*(1+'Usages mobilité'!$BH38)^(P$7301-$D$7301)/1000</f>
        <v>0</v>
      </c>
      <c r="Q7496" s="223">
        <f>Q7445*'Usages mobilité'!$BG38*(1+'Usages mobilité'!$BH38)^(Q$7301-$D$7301)/1000</f>
        <v>0</v>
      </c>
      <c r="R7496" s="223">
        <f>R7445*'Usages mobilité'!$BG38*(1+'Usages mobilité'!$BH38)^(R$7301-$D$7301)/1000</f>
        <v>0</v>
      </c>
    </row>
    <row r="7497" spans="1:18" hidden="1" outlineLevel="2" x14ac:dyDescent="0.25">
      <c r="A7497" s="222" t="str">
        <f>'Usages mobilité'!A39</f>
        <v>Usage mobilité n°36</v>
      </c>
      <c r="B7497" s="222" t="s">
        <v>645</v>
      </c>
      <c r="C7497" s="222"/>
      <c r="D7497" s="223">
        <f>D7446*'Usages mobilité'!$BG39*(1+'Usages mobilité'!$BH39)^(D$7301-$D$7301)/1000</f>
        <v>0</v>
      </c>
      <c r="E7497" s="223">
        <f>E7446*'Usages mobilité'!$BG39*(1+'Usages mobilité'!$BH39)^(E$7301-$D$7301)/1000</f>
        <v>0</v>
      </c>
      <c r="F7497" s="223">
        <f>F7446*'Usages mobilité'!$BG39*(1+'Usages mobilité'!$BH39)^(F$7301-$D$7301)/1000</f>
        <v>0</v>
      </c>
      <c r="G7497" s="223">
        <f>G7446*'Usages mobilité'!$BG39*(1+'Usages mobilité'!$BH39)^(G$7301-$D$7301)/1000</f>
        <v>0</v>
      </c>
      <c r="H7497" s="223">
        <f>H7446*'Usages mobilité'!$BG39*(1+'Usages mobilité'!$BH39)^(H$7301-$D$7301)/1000</f>
        <v>0</v>
      </c>
      <c r="I7497" s="223">
        <f>I7446*'Usages mobilité'!$BG39*(1+'Usages mobilité'!$BH39)^(I$7301-$D$7301)/1000</f>
        <v>0</v>
      </c>
      <c r="J7497" s="223">
        <f>J7446*'Usages mobilité'!$BG39*(1+'Usages mobilité'!$BH39)^(J$7301-$D$7301)/1000</f>
        <v>0</v>
      </c>
      <c r="K7497" s="223">
        <f>K7446*'Usages mobilité'!$BG39*(1+'Usages mobilité'!$BH39)^(K$7301-$D$7301)/1000</f>
        <v>0</v>
      </c>
      <c r="L7497" s="223">
        <f>L7446*'Usages mobilité'!$BG39*(1+'Usages mobilité'!$BH39)^(L$7301-$D$7301)/1000</f>
        <v>0</v>
      </c>
      <c r="M7497" s="223">
        <f>M7446*'Usages mobilité'!$BG39*(1+'Usages mobilité'!$BH39)^(M$7301-$D$7301)/1000</f>
        <v>0</v>
      </c>
      <c r="N7497" s="223">
        <f>N7446*'Usages mobilité'!$BG39*(1+'Usages mobilité'!$BH39)^(N$7301-$D$7301)/1000</f>
        <v>0</v>
      </c>
      <c r="O7497" s="223">
        <f>O7446*'Usages mobilité'!$BG39*(1+'Usages mobilité'!$BH39)^(O$7301-$D$7301)/1000</f>
        <v>0</v>
      </c>
      <c r="P7497" s="223">
        <f>P7446*'Usages mobilité'!$BG39*(1+'Usages mobilité'!$BH39)^(P$7301-$D$7301)/1000</f>
        <v>0</v>
      </c>
      <c r="Q7497" s="223">
        <f>Q7446*'Usages mobilité'!$BG39*(1+'Usages mobilité'!$BH39)^(Q$7301-$D$7301)/1000</f>
        <v>0</v>
      </c>
      <c r="R7497" s="223">
        <f>R7446*'Usages mobilité'!$BG39*(1+'Usages mobilité'!$BH39)^(R$7301-$D$7301)/1000</f>
        <v>0</v>
      </c>
    </row>
    <row r="7498" spans="1:18" hidden="1" outlineLevel="2" x14ac:dyDescent="0.25">
      <c r="A7498" s="222" t="str">
        <f>'Usages mobilité'!A40</f>
        <v>Usage mobilité n°37</v>
      </c>
      <c r="B7498" s="222" t="s">
        <v>645</v>
      </c>
      <c r="C7498" s="222"/>
      <c r="D7498" s="223">
        <f>D7447*'Usages mobilité'!$BG40*(1+'Usages mobilité'!$BH40)^(D$7301-$D$7301)/1000</f>
        <v>0</v>
      </c>
      <c r="E7498" s="223">
        <f>E7447*'Usages mobilité'!$BG40*(1+'Usages mobilité'!$BH40)^(E$7301-$D$7301)/1000</f>
        <v>0</v>
      </c>
      <c r="F7498" s="223">
        <f>F7447*'Usages mobilité'!$BG40*(1+'Usages mobilité'!$BH40)^(F$7301-$D$7301)/1000</f>
        <v>0</v>
      </c>
      <c r="G7498" s="223">
        <f>G7447*'Usages mobilité'!$BG40*(1+'Usages mobilité'!$BH40)^(G$7301-$D$7301)/1000</f>
        <v>0</v>
      </c>
      <c r="H7498" s="223">
        <f>H7447*'Usages mobilité'!$BG40*(1+'Usages mobilité'!$BH40)^(H$7301-$D$7301)/1000</f>
        <v>0</v>
      </c>
      <c r="I7498" s="223">
        <f>I7447*'Usages mobilité'!$BG40*(1+'Usages mobilité'!$BH40)^(I$7301-$D$7301)/1000</f>
        <v>0</v>
      </c>
      <c r="J7498" s="223">
        <f>J7447*'Usages mobilité'!$BG40*(1+'Usages mobilité'!$BH40)^(J$7301-$D$7301)/1000</f>
        <v>0</v>
      </c>
      <c r="K7498" s="223">
        <f>K7447*'Usages mobilité'!$BG40*(1+'Usages mobilité'!$BH40)^(K$7301-$D$7301)/1000</f>
        <v>0</v>
      </c>
      <c r="L7498" s="223">
        <f>L7447*'Usages mobilité'!$BG40*(1+'Usages mobilité'!$BH40)^(L$7301-$D$7301)/1000</f>
        <v>0</v>
      </c>
      <c r="M7498" s="223">
        <f>M7447*'Usages mobilité'!$BG40*(1+'Usages mobilité'!$BH40)^(M$7301-$D$7301)/1000</f>
        <v>0</v>
      </c>
      <c r="N7498" s="223">
        <f>N7447*'Usages mobilité'!$BG40*(1+'Usages mobilité'!$BH40)^(N$7301-$D$7301)/1000</f>
        <v>0</v>
      </c>
      <c r="O7498" s="223">
        <f>O7447*'Usages mobilité'!$BG40*(1+'Usages mobilité'!$BH40)^(O$7301-$D$7301)/1000</f>
        <v>0</v>
      </c>
      <c r="P7498" s="223">
        <f>P7447*'Usages mobilité'!$BG40*(1+'Usages mobilité'!$BH40)^(P$7301-$D$7301)/1000</f>
        <v>0</v>
      </c>
      <c r="Q7498" s="223">
        <f>Q7447*'Usages mobilité'!$BG40*(1+'Usages mobilité'!$BH40)^(Q$7301-$D$7301)/1000</f>
        <v>0</v>
      </c>
      <c r="R7498" s="223">
        <f>R7447*'Usages mobilité'!$BG40*(1+'Usages mobilité'!$BH40)^(R$7301-$D$7301)/1000</f>
        <v>0</v>
      </c>
    </row>
    <row r="7499" spans="1:18" hidden="1" outlineLevel="2" x14ac:dyDescent="0.25">
      <c r="A7499" s="222" t="str">
        <f>'Usages mobilité'!A41</f>
        <v>Usage mobilité n°38</v>
      </c>
      <c r="B7499" s="222" t="s">
        <v>645</v>
      </c>
      <c r="C7499" s="222"/>
      <c r="D7499" s="223">
        <f>D7448*'Usages mobilité'!$BG41*(1+'Usages mobilité'!$BH41)^(D$7301-$D$7301)/1000</f>
        <v>0</v>
      </c>
      <c r="E7499" s="223">
        <f>E7448*'Usages mobilité'!$BG41*(1+'Usages mobilité'!$BH41)^(E$7301-$D$7301)/1000</f>
        <v>0</v>
      </c>
      <c r="F7499" s="223">
        <f>F7448*'Usages mobilité'!$BG41*(1+'Usages mobilité'!$BH41)^(F$7301-$D$7301)/1000</f>
        <v>0</v>
      </c>
      <c r="G7499" s="223">
        <f>G7448*'Usages mobilité'!$BG41*(1+'Usages mobilité'!$BH41)^(G$7301-$D$7301)/1000</f>
        <v>0</v>
      </c>
      <c r="H7499" s="223">
        <f>H7448*'Usages mobilité'!$BG41*(1+'Usages mobilité'!$BH41)^(H$7301-$D$7301)/1000</f>
        <v>0</v>
      </c>
      <c r="I7499" s="223">
        <f>I7448*'Usages mobilité'!$BG41*(1+'Usages mobilité'!$BH41)^(I$7301-$D$7301)/1000</f>
        <v>0</v>
      </c>
      <c r="J7499" s="223">
        <f>J7448*'Usages mobilité'!$BG41*(1+'Usages mobilité'!$BH41)^(J$7301-$D$7301)/1000</f>
        <v>0</v>
      </c>
      <c r="K7499" s="223">
        <f>K7448*'Usages mobilité'!$BG41*(1+'Usages mobilité'!$BH41)^(K$7301-$D$7301)/1000</f>
        <v>0</v>
      </c>
      <c r="L7499" s="223">
        <f>L7448*'Usages mobilité'!$BG41*(1+'Usages mobilité'!$BH41)^(L$7301-$D$7301)/1000</f>
        <v>0</v>
      </c>
      <c r="M7499" s="223">
        <f>M7448*'Usages mobilité'!$BG41*(1+'Usages mobilité'!$BH41)^(M$7301-$D$7301)/1000</f>
        <v>0</v>
      </c>
      <c r="N7499" s="223">
        <f>N7448*'Usages mobilité'!$BG41*(1+'Usages mobilité'!$BH41)^(N$7301-$D$7301)/1000</f>
        <v>0</v>
      </c>
      <c r="O7499" s="223">
        <f>O7448*'Usages mobilité'!$BG41*(1+'Usages mobilité'!$BH41)^(O$7301-$D$7301)/1000</f>
        <v>0</v>
      </c>
      <c r="P7499" s="223">
        <f>P7448*'Usages mobilité'!$BG41*(1+'Usages mobilité'!$BH41)^(P$7301-$D$7301)/1000</f>
        <v>0</v>
      </c>
      <c r="Q7499" s="223">
        <f>Q7448*'Usages mobilité'!$BG41*(1+'Usages mobilité'!$BH41)^(Q$7301-$D$7301)/1000</f>
        <v>0</v>
      </c>
      <c r="R7499" s="223">
        <f>R7448*'Usages mobilité'!$BG41*(1+'Usages mobilité'!$BH41)^(R$7301-$D$7301)/1000</f>
        <v>0</v>
      </c>
    </row>
    <row r="7500" spans="1:18" hidden="1" outlineLevel="2" x14ac:dyDescent="0.25">
      <c r="A7500" s="222" t="str">
        <f>'Usages mobilité'!A42</f>
        <v>Usage mobilité n°39</v>
      </c>
      <c r="B7500" s="222" t="s">
        <v>645</v>
      </c>
      <c r="C7500" s="222"/>
      <c r="D7500" s="223">
        <f>D7449*'Usages mobilité'!$BG42*(1+'Usages mobilité'!$BH42)^(D$7301-$D$7301)/1000</f>
        <v>0</v>
      </c>
      <c r="E7500" s="223">
        <f>E7449*'Usages mobilité'!$BG42*(1+'Usages mobilité'!$BH42)^(E$7301-$D$7301)/1000</f>
        <v>0</v>
      </c>
      <c r="F7500" s="223">
        <f>F7449*'Usages mobilité'!$BG42*(1+'Usages mobilité'!$BH42)^(F$7301-$D$7301)/1000</f>
        <v>0</v>
      </c>
      <c r="G7500" s="223">
        <f>G7449*'Usages mobilité'!$BG42*(1+'Usages mobilité'!$BH42)^(G$7301-$D$7301)/1000</f>
        <v>0</v>
      </c>
      <c r="H7500" s="223">
        <f>H7449*'Usages mobilité'!$BG42*(1+'Usages mobilité'!$BH42)^(H$7301-$D$7301)/1000</f>
        <v>0</v>
      </c>
      <c r="I7500" s="223">
        <f>I7449*'Usages mobilité'!$BG42*(1+'Usages mobilité'!$BH42)^(I$7301-$D$7301)/1000</f>
        <v>0</v>
      </c>
      <c r="J7500" s="223">
        <f>J7449*'Usages mobilité'!$BG42*(1+'Usages mobilité'!$BH42)^(J$7301-$D$7301)/1000</f>
        <v>0</v>
      </c>
      <c r="K7500" s="223">
        <f>K7449*'Usages mobilité'!$BG42*(1+'Usages mobilité'!$BH42)^(K$7301-$D$7301)/1000</f>
        <v>0</v>
      </c>
      <c r="L7500" s="223">
        <f>L7449*'Usages mobilité'!$BG42*(1+'Usages mobilité'!$BH42)^(L$7301-$D$7301)/1000</f>
        <v>0</v>
      </c>
      <c r="M7500" s="223">
        <f>M7449*'Usages mobilité'!$BG42*(1+'Usages mobilité'!$BH42)^(M$7301-$D$7301)/1000</f>
        <v>0</v>
      </c>
      <c r="N7500" s="223">
        <f>N7449*'Usages mobilité'!$BG42*(1+'Usages mobilité'!$BH42)^(N$7301-$D$7301)/1000</f>
        <v>0</v>
      </c>
      <c r="O7500" s="223">
        <f>O7449*'Usages mobilité'!$BG42*(1+'Usages mobilité'!$BH42)^(O$7301-$D$7301)/1000</f>
        <v>0</v>
      </c>
      <c r="P7500" s="223">
        <f>P7449*'Usages mobilité'!$BG42*(1+'Usages mobilité'!$BH42)^(P$7301-$D$7301)/1000</f>
        <v>0</v>
      </c>
      <c r="Q7500" s="223">
        <f>Q7449*'Usages mobilité'!$BG42*(1+'Usages mobilité'!$BH42)^(Q$7301-$D$7301)/1000</f>
        <v>0</v>
      </c>
      <c r="R7500" s="223">
        <f>R7449*'Usages mobilité'!$BG42*(1+'Usages mobilité'!$BH42)^(R$7301-$D$7301)/1000</f>
        <v>0</v>
      </c>
    </row>
    <row r="7501" spans="1:18" hidden="1" outlineLevel="2" x14ac:dyDescent="0.25">
      <c r="A7501" s="222" t="str">
        <f>'Usages mobilité'!A43</f>
        <v>Usage mobilité n°40</v>
      </c>
      <c r="B7501" s="222" t="s">
        <v>645</v>
      </c>
      <c r="C7501" s="222"/>
      <c r="D7501" s="223">
        <f>D7450*'Usages mobilité'!$BG43*(1+'Usages mobilité'!$BH43)^(D$7301-$D$7301)/1000</f>
        <v>0</v>
      </c>
      <c r="E7501" s="223">
        <f>E7450*'Usages mobilité'!$BG43*(1+'Usages mobilité'!$BH43)^(E$7301-$D$7301)/1000</f>
        <v>0</v>
      </c>
      <c r="F7501" s="223">
        <f>F7450*'Usages mobilité'!$BG43*(1+'Usages mobilité'!$BH43)^(F$7301-$D$7301)/1000</f>
        <v>0</v>
      </c>
      <c r="G7501" s="223">
        <f>G7450*'Usages mobilité'!$BG43*(1+'Usages mobilité'!$BH43)^(G$7301-$D$7301)/1000</f>
        <v>0</v>
      </c>
      <c r="H7501" s="223">
        <f>H7450*'Usages mobilité'!$BG43*(1+'Usages mobilité'!$BH43)^(H$7301-$D$7301)/1000</f>
        <v>0</v>
      </c>
      <c r="I7501" s="223">
        <f>I7450*'Usages mobilité'!$BG43*(1+'Usages mobilité'!$BH43)^(I$7301-$D$7301)/1000</f>
        <v>0</v>
      </c>
      <c r="J7501" s="223">
        <f>J7450*'Usages mobilité'!$BG43*(1+'Usages mobilité'!$BH43)^(J$7301-$D$7301)/1000</f>
        <v>0</v>
      </c>
      <c r="K7501" s="223">
        <f>K7450*'Usages mobilité'!$BG43*(1+'Usages mobilité'!$BH43)^(K$7301-$D$7301)/1000</f>
        <v>0</v>
      </c>
      <c r="L7501" s="223">
        <f>L7450*'Usages mobilité'!$BG43*(1+'Usages mobilité'!$BH43)^(L$7301-$D$7301)/1000</f>
        <v>0</v>
      </c>
      <c r="M7501" s="223">
        <f>M7450*'Usages mobilité'!$BG43*(1+'Usages mobilité'!$BH43)^(M$7301-$D$7301)/1000</f>
        <v>0</v>
      </c>
      <c r="N7501" s="223">
        <f>N7450*'Usages mobilité'!$BG43*(1+'Usages mobilité'!$BH43)^(N$7301-$D$7301)/1000</f>
        <v>0</v>
      </c>
      <c r="O7501" s="223">
        <f>O7450*'Usages mobilité'!$BG43*(1+'Usages mobilité'!$BH43)^(O$7301-$D$7301)/1000</f>
        <v>0</v>
      </c>
      <c r="P7501" s="223">
        <f>P7450*'Usages mobilité'!$BG43*(1+'Usages mobilité'!$BH43)^(P$7301-$D$7301)/1000</f>
        <v>0</v>
      </c>
      <c r="Q7501" s="223">
        <f>Q7450*'Usages mobilité'!$BG43*(1+'Usages mobilité'!$BH43)^(Q$7301-$D$7301)/1000</f>
        <v>0</v>
      </c>
      <c r="R7501" s="223">
        <f>R7450*'Usages mobilité'!$BG43*(1+'Usages mobilité'!$BH43)^(R$7301-$D$7301)/1000</f>
        <v>0</v>
      </c>
    </row>
    <row r="7502" spans="1:18" hidden="1" outlineLevel="2" x14ac:dyDescent="0.25">
      <c r="A7502" s="222" t="str">
        <f>'Usages mobilité'!A44</f>
        <v>Usage mobilité n°41</v>
      </c>
      <c r="B7502" s="222" t="s">
        <v>645</v>
      </c>
      <c r="C7502" s="222"/>
      <c r="D7502" s="223">
        <f>D7451*'Usages mobilité'!$BG44*(1+'Usages mobilité'!$BH44)^(D$7301-$D$7301)/1000</f>
        <v>0</v>
      </c>
      <c r="E7502" s="223">
        <f>E7451*'Usages mobilité'!$BG44*(1+'Usages mobilité'!$BH44)^(E$7301-$D$7301)/1000</f>
        <v>0</v>
      </c>
      <c r="F7502" s="223">
        <f>F7451*'Usages mobilité'!$BG44*(1+'Usages mobilité'!$BH44)^(F$7301-$D$7301)/1000</f>
        <v>0</v>
      </c>
      <c r="G7502" s="223">
        <f>G7451*'Usages mobilité'!$BG44*(1+'Usages mobilité'!$BH44)^(G$7301-$D$7301)/1000</f>
        <v>0</v>
      </c>
      <c r="H7502" s="223">
        <f>H7451*'Usages mobilité'!$BG44*(1+'Usages mobilité'!$BH44)^(H$7301-$D$7301)/1000</f>
        <v>0</v>
      </c>
      <c r="I7502" s="223">
        <f>I7451*'Usages mobilité'!$BG44*(1+'Usages mobilité'!$BH44)^(I$7301-$D$7301)/1000</f>
        <v>0</v>
      </c>
      <c r="J7502" s="223">
        <f>J7451*'Usages mobilité'!$BG44*(1+'Usages mobilité'!$BH44)^(J$7301-$D$7301)/1000</f>
        <v>0</v>
      </c>
      <c r="K7502" s="223">
        <f>K7451*'Usages mobilité'!$BG44*(1+'Usages mobilité'!$BH44)^(K$7301-$D$7301)/1000</f>
        <v>0</v>
      </c>
      <c r="L7502" s="223">
        <f>L7451*'Usages mobilité'!$BG44*(1+'Usages mobilité'!$BH44)^(L$7301-$D$7301)/1000</f>
        <v>0</v>
      </c>
      <c r="M7502" s="223">
        <f>M7451*'Usages mobilité'!$BG44*(1+'Usages mobilité'!$BH44)^(M$7301-$D$7301)/1000</f>
        <v>0</v>
      </c>
      <c r="N7502" s="223">
        <f>N7451*'Usages mobilité'!$BG44*(1+'Usages mobilité'!$BH44)^(N$7301-$D$7301)/1000</f>
        <v>0</v>
      </c>
      <c r="O7502" s="223">
        <f>O7451*'Usages mobilité'!$BG44*(1+'Usages mobilité'!$BH44)^(O$7301-$D$7301)/1000</f>
        <v>0</v>
      </c>
      <c r="P7502" s="223">
        <f>P7451*'Usages mobilité'!$BG44*(1+'Usages mobilité'!$BH44)^(P$7301-$D$7301)/1000</f>
        <v>0</v>
      </c>
      <c r="Q7502" s="223">
        <f>Q7451*'Usages mobilité'!$BG44*(1+'Usages mobilité'!$BH44)^(Q$7301-$D$7301)/1000</f>
        <v>0</v>
      </c>
      <c r="R7502" s="223">
        <f>R7451*'Usages mobilité'!$BG44*(1+'Usages mobilité'!$BH44)^(R$7301-$D$7301)/1000</f>
        <v>0</v>
      </c>
    </row>
    <row r="7503" spans="1:18" hidden="1" outlineLevel="2" x14ac:dyDescent="0.25">
      <c r="A7503" s="222" t="str">
        <f>'Usages mobilité'!A45</f>
        <v>Usage mobilité n°42</v>
      </c>
      <c r="B7503" s="222" t="s">
        <v>645</v>
      </c>
      <c r="C7503" s="222"/>
      <c r="D7503" s="223">
        <f>D7452*'Usages mobilité'!$BG45*(1+'Usages mobilité'!$BH45)^(D$7301-$D$7301)/1000</f>
        <v>0</v>
      </c>
      <c r="E7503" s="223">
        <f>E7452*'Usages mobilité'!$BG45*(1+'Usages mobilité'!$BH45)^(E$7301-$D$7301)/1000</f>
        <v>0</v>
      </c>
      <c r="F7503" s="223">
        <f>F7452*'Usages mobilité'!$BG45*(1+'Usages mobilité'!$BH45)^(F$7301-$D$7301)/1000</f>
        <v>0</v>
      </c>
      <c r="G7503" s="223">
        <f>G7452*'Usages mobilité'!$BG45*(1+'Usages mobilité'!$BH45)^(G$7301-$D$7301)/1000</f>
        <v>0</v>
      </c>
      <c r="H7503" s="223">
        <f>H7452*'Usages mobilité'!$BG45*(1+'Usages mobilité'!$BH45)^(H$7301-$D$7301)/1000</f>
        <v>0</v>
      </c>
      <c r="I7503" s="223">
        <f>I7452*'Usages mobilité'!$BG45*(1+'Usages mobilité'!$BH45)^(I$7301-$D$7301)/1000</f>
        <v>0</v>
      </c>
      <c r="J7503" s="223">
        <f>J7452*'Usages mobilité'!$BG45*(1+'Usages mobilité'!$BH45)^(J$7301-$D$7301)/1000</f>
        <v>0</v>
      </c>
      <c r="K7503" s="223">
        <f>K7452*'Usages mobilité'!$BG45*(1+'Usages mobilité'!$BH45)^(K$7301-$D$7301)/1000</f>
        <v>0</v>
      </c>
      <c r="L7503" s="223">
        <f>L7452*'Usages mobilité'!$BG45*(1+'Usages mobilité'!$BH45)^(L$7301-$D$7301)/1000</f>
        <v>0</v>
      </c>
      <c r="M7503" s="223">
        <f>M7452*'Usages mobilité'!$BG45*(1+'Usages mobilité'!$BH45)^(M$7301-$D$7301)/1000</f>
        <v>0</v>
      </c>
      <c r="N7503" s="223">
        <f>N7452*'Usages mobilité'!$BG45*(1+'Usages mobilité'!$BH45)^(N$7301-$D$7301)/1000</f>
        <v>0</v>
      </c>
      <c r="O7503" s="223">
        <f>O7452*'Usages mobilité'!$BG45*(1+'Usages mobilité'!$BH45)^(O$7301-$D$7301)/1000</f>
        <v>0</v>
      </c>
      <c r="P7503" s="223">
        <f>P7452*'Usages mobilité'!$BG45*(1+'Usages mobilité'!$BH45)^(P$7301-$D$7301)/1000</f>
        <v>0</v>
      </c>
      <c r="Q7503" s="223">
        <f>Q7452*'Usages mobilité'!$BG45*(1+'Usages mobilité'!$BH45)^(Q$7301-$D$7301)/1000</f>
        <v>0</v>
      </c>
      <c r="R7503" s="223">
        <f>R7452*'Usages mobilité'!$BG45*(1+'Usages mobilité'!$BH45)^(R$7301-$D$7301)/1000</f>
        <v>0</v>
      </c>
    </row>
    <row r="7504" spans="1:18" hidden="1" outlineLevel="2" x14ac:dyDescent="0.25">
      <c r="A7504" s="222" t="str">
        <f>'Usages mobilité'!A46</f>
        <v>Usage mobilité n°43</v>
      </c>
      <c r="B7504" s="222" t="s">
        <v>645</v>
      </c>
      <c r="C7504" s="222"/>
      <c r="D7504" s="223">
        <f>D7453*'Usages mobilité'!$BG46*(1+'Usages mobilité'!$BH46)^(D$7301-$D$7301)/1000</f>
        <v>0</v>
      </c>
      <c r="E7504" s="223">
        <f>E7453*'Usages mobilité'!$BG46*(1+'Usages mobilité'!$BH46)^(E$7301-$D$7301)/1000</f>
        <v>0</v>
      </c>
      <c r="F7504" s="223">
        <f>F7453*'Usages mobilité'!$BG46*(1+'Usages mobilité'!$BH46)^(F$7301-$D$7301)/1000</f>
        <v>0</v>
      </c>
      <c r="G7504" s="223">
        <f>G7453*'Usages mobilité'!$BG46*(1+'Usages mobilité'!$BH46)^(G$7301-$D$7301)/1000</f>
        <v>0</v>
      </c>
      <c r="H7504" s="223">
        <f>H7453*'Usages mobilité'!$BG46*(1+'Usages mobilité'!$BH46)^(H$7301-$D$7301)/1000</f>
        <v>0</v>
      </c>
      <c r="I7504" s="223">
        <f>I7453*'Usages mobilité'!$BG46*(1+'Usages mobilité'!$BH46)^(I$7301-$D$7301)/1000</f>
        <v>0</v>
      </c>
      <c r="J7504" s="223">
        <f>J7453*'Usages mobilité'!$BG46*(1+'Usages mobilité'!$BH46)^(J$7301-$D$7301)/1000</f>
        <v>0</v>
      </c>
      <c r="K7504" s="223">
        <f>K7453*'Usages mobilité'!$BG46*(1+'Usages mobilité'!$BH46)^(K$7301-$D$7301)/1000</f>
        <v>0</v>
      </c>
      <c r="L7504" s="223">
        <f>L7453*'Usages mobilité'!$BG46*(1+'Usages mobilité'!$BH46)^(L$7301-$D$7301)/1000</f>
        <v>0</v>
      </c>
      <c r="M7504" s="223">
        <f>M7453*'Usages mobilité'!$BG46*(1+'Usages mobilité'!$BH46)^(M$7301-$D$7301)/1000</f>
        <v>0</v>
      </c>
      <c r="N7504" s="223">
        <f>N7453*'Usages mobilité'!$BG46*(1+'Usages mobilité'!$BH46)^(N$7301-$D$7301)/1000</f>
        <v>0</v>
      </c>
      <c r="O7504" s="223">
        <f>O7453*'Usages mobilité'!$BG46*(1+'Usages mobilité'!$BH46)^(O$7301-$D$7301)/1000</f>
        <v>0</v>
      </c>
      <c r="P7504" s="223">
        <f>P7453*'Usages mobilité'!$BG46*(1+'Usages mobilité'!$BH46)^(P$7301-$D$7301)/1000</f>
        <v>0</v>
      </c>
      <c r="Q7504" s="223">
        <f>Q7453*'Usages mobilité'!$BG46*(1+'Usages mobilité'!$BH46)^(Q$7301-$D$7301)/1000</f>
        <v>0</v>
      </c>
      <c r="R7504" s="223">
        <f>R7453*'Usages mobilité'!$BG46*(1+'Usages mobilité'!$BH46)^(R$7301-$D$7301)/1000</f>
        <v>0</v>
      </c>
    </row>
    <row r="7505" spans="1:18" hidden="1" outlineLevel="2" x14ac:dyDescent="0.25">
      <c r="A7505" s="222" t="str">
        <f>'Usages mobilité'!A47</f>
        <v>Usage mobilité n°44</v>
      </c>
      <c r="B7505" s="222" t="s">
        <v>645</v>
      </c>
      <c r="C7505" s="222"/>
      <c r="D7505" s="223">
        <f>D7454*'Usages mobilité'!$BG47*(1+'Usages mobilité'!$BH47)^(D$7301-$D$7301)/1000</f>
        <v>0</v>
      </c>
      <c r="E7505" s="223">
        <f>E7454*'Usages mobilité'!$BG47*(1+'Usages mobilité'!$BH47)^(E$7301-$D$7301)/1000</f>
        <v>0</v>
      </c>
      <c r="F7505" s="223">
        <f>F7454*'Usages mobilité'!$BG47*(1+'Usages mobilité'!$BH47)^(F$7301-$D$7301)/1000</f>
        <v>0</v>
      </c>
      <c r="G7505" s="223">
        <f>G7454*'Usages mobilité'!$BG47*(1+'Usages mobilité'!$BH47)^(G$7301-$D$7301)/1000</f>
        <v>0</v>
      </c>
      <c r="H7505" s="223">
        <f>H7454*'Usages mobilité'!$BG47*(1+'Usages mobilité'!$BH47)^(H$7301-$D$7301)/1000</f>
        <v>0</v>
      </c>
      <c r="I7505" s="223">
        <f>I7454*'Usages mobilité'!$BG47*(1+'Usages mobilité'!$BH47)^(I$7301-$D$7301)/1000</f>
        <v>0</v>
      </c>
      <c r="J7505" s="223">
        <f>J7454*'Usages mobilité'!$BG47*(1+'Usages mobilité'!$BH47)^(J$7301-$D$7301)/1000</f>
        <v>0</v>
      </c>
      <c r="K7505" s="223">
        <f>K7454*'Usages mobilité'!$BG47*(1+'Usages mobilité'!$BH47)^(K$7301-$D$7301)/1000</f>
        <v>0</v>
      </c>
      <c r="L7505" s="223">
        <f>L7454*'Usages mobilité'!$BG47*(1+'Usages mobilité'!$BH47)^(L$7301-$D$7301)/1000</f>
        <v>0</v>
      </c>
      <c r="M7505" s="223">
        <f>M7454*'Usages mobilité'!$BG47*(1+'Usages mobilité'!$BH47)^(M$7301-$D$7301)/1000</f>
        <v>0</v>
      </c>
      <c r="N7505" s="223">
        <f>N7454*'Usages mobilité'!$BG47*(1+'Usages mobilité'!$BH47)^(N$7301-$D$7301)/1000</f>
        <v>0</v>
      </c>
      <c r="O7505" s="223">
        <f>O7454*'Usages mobilité'!$BG47*(1+'Usages mobilité'!$BH47)^(O$7301-$D$7301)/1000</f>
        <v>0</v>
      </c>
      <c r="P7505" s="223">
        <f>P7454*'Usages mobilité'!$BG47*(1+'Usages mobilité'!$BH47)^(P$7301-$D$7301)/1000</f>
        <v>0</v>
      </c>
      <c r="Q7505" s="223">
        <f>Q7454*'Usages mobilité'!$BG47*(1+'Usages mobilité'!$BH47)^(Q$7301-$D$7301)/1000</f>
        <v>0</v>
      </c>
      <c r="R7505" s="223">
        <f>R7454*'Usages mobilité'!$BG47*(1+'Usages mobilité'!$BH47)^(R$7301-$D$7301)/1000</f>
        <v>0</v>
      </c>
    </row>
    <row r="7506" spans="1:18" hidden="1" outlineLevel="2" x14ac:dyDescent="0.25">
      <c r="A7506" s="222" t="str">
        <f>'Usages mobilité'!A48</f>
        <v>Usage mobilité n°45</v>
      </c>
      <c r="B7506" s="222" t="s">
        <v>645</v>
      </c>
      <c r="C7506" s="222"/>
      <c r="D7506" s="223">
        <f>D7455*'Usages mobilité'!$BG48*(1+'Usages mobilité'!$BH48)^(D$7301-$D$7301)/1000</f>
        <v>0</v>
      </c>
      <c r="E7506" s="223">
        <f>E7455*'Usages mobilité'!$BG48*(1+'Usages mobilité'!$BH48)^(E$7301-$D$7301)/1000</f>
        <v>0</v>
      </c>
      <c r="F7506" s="223">
        <f>F7455*'Usages mobilité'!$BG48*(1+'Usages mobilité'!$BH48)^(F$7301-$D$7301)/1000</f>
        <v>0</v>
      </c>
      <c r="G7506" s="223">
        <f>G7455*'Usages mobilité'!$BG48*(1+'Usages mobilité'!$BH48)^(G$7301-$D$7301)/1000</f>
        <v>0</v>
      </c>
      <c r="H7506" s="223">
        <f>H7455*'Usages mobilité'!$BG48*(1+'Usages mobilité'!$BH48)^(H$7301-$D$7301)/1000</f>
        <v>0</v>
      </c>
      <c r="I7506" s="223">
        <f>I7455*'Usages mobilité'!$BG48*(1+'Usages mobilité'!$BH48)^(I$7301-$D$7301)/1000</f>
        <v>0</v>
      </c>
      <c r="J7506" s="223">
        <f>J7455*'Usages mobilité'!$BG48*(1+'Usages mobilité'!$BH48)^(J$7301-$D$7301)/1000</f>
        <v>0</v>
      </c>
      <c r="K7506" s="223">
        <f>K7455*'Usages mobilité'!$BG48*(1+'Usages mobilité'!$BH48)^(K$7301-$D$7301)/1000</f>
        <v>0</v>
      </c>
      <c r="L7506" s="223">
        <f>L7455*'Usages mobilité'!$BG48*(1+'Usages mobilité'!$BH48)^(L$7301-$D$7301)/1000</f>
        <v>0</v>
      </c>
      <c r="M7506" s="223">
        <f>M7455*'Usages mobilité'!$BG48*(1+'Usages mobilité'!$BH48)^(M$7301-$D$7301)/1000</f>
        <v>0</v>
      </c>
      <c r="N7506" s="223">
        <f>N7455*'Usages mobilité'!$BG48*(1+'Usages mobilité'!$BH48)^(N$7301-$D$7301)/1000</f>
        <v>0</v>
      </c>
      <c r="O7506" s="223">
        <f>O7455*'Usages mobilité'!$BG48*(1+'Usages mobilité'!$BH48)^(O$7301-$D$7301)/1000</f>
        <v>0</v>
      </c>
      <c r="P7506" s="223">
        <f>P7455*'Usages mobilité'!$BG48*(1+'Usages mobilité'!$BH48)^(P$7301-$D$7301)/1000</f>
        <v>0</v>
      </c>
      <c r="Q7506" s="223">
        <f>Q7455*'Usages mobilité'!$BG48*(1+'Usages mobilité'!$BH48)^(Q$7301-$D$7301)/1000</f>
        <v>0</v>
      </c>
      <c r="R7506" s="223">
        <f>R7455*'Usages mobilité'!$BG48*(1+'Usages mobilité'!$BH48)^(R$7301-$D$7301)/1000</f>
        <v>0</v>
      </c>
    </row>
    <row r="7507" spans="1:18" hidden="1" outlineLevel="2" x14ac:dyDescent="0.25">
      <c r="A7507" s="222" t="str">
        <f>'Usages mobilité'!A49</f>
        <v>Usage mobilité n°46</v>
      </c>
      <c r="B7507" s="222" t="s">
        <v>645</v>
      </c>
      <c r="C7507" s="222"/>
      <c r="D7507" s="223">
        <f>D7456*'Usages mobilité'!$BG49*(1+'Usages mobilité'!$BH49)^(D$7301-$D$7301)/1000</f>
        <v>0</v>
      </c>
      <c r="E7507" s="223">
        <f>E7456*'Usages mobilité'!$BG49*(1+'Usages mobilité'!$BH49)^(E$7301-$D$7301)/1000</f>
        <v>0</v>
      </c>
      <c r="F7507" s="223">
        <f>F7456*'Usages mobilité'!$BG49*(1+'Usages mobilité'!$BH49)^(F$7301-$D$7301)/1000</f>
        <v>0</v>
      </c>
      <c r="G7507" s="223">
        <f>G7456*'Usages mobilité'!$BG49*(1+'Usages mobilité'!$BH49)^(G$7301-$D$7301)/1000</f>
        <v>0</v>
      </c>
      <c r="H7507" s="223">
        <f>H7456*'Usages mobilité'!$BG49*(1+'Usages mobilité'!$BH49)^(H$7301-$D$7301)/1000</f>
        <v>0</v>
      </c>
      <c r="I7507" s="223">
        <f>I7456*'Usages mobilité'!$BG49*(1+'Usages mobilité'!$BH49)^(I$7301-$D$7301)/1000</f>
        <v>0</v>
      </c>
      <c r="J7507" s="223">
        <f>J7456*'Usages mobilité'!$BG49*(1+'Usages mobilité'!$BH49)^(J$7301-$D$7301)/1000</f>
        <v>0</v>
      </c>
      <c r="K7507" s="223">
        <f>K7456*'Usages mobilité'!$BG49*(1+'Usages mobilité'!$BH49)^(K$7301-$D$7301)/1000</f>
        <v>0</v>
      </c>
      <c r="L7507" s="223">
        <f>L7456*'Usages mobilité'!$BG49*(1+'Usages mobilité'!$BH49)^(L$7301-$D$7301)/1000</f>
        <v>0</v>
      </c>
      <c r="M7507" s="223">
        <f>M7456*'Usages mobilité'!$BG49*(1+'Usages mobilité'!$BH49)^(M$7301-$D$7301)/1000</f>
        <v>0</v>
      </c>
      <c r="N7507" s="223">
        <f>N7456*'Usages mobilité'!$BG49*(1+'Usages mobilité'!$BH49)^(N$7301-$D$7301)/1000</f>
        <v>0</v>
      </c>
      <c r="O7507" s="223">
        <f>O7456*'Usages mobilité'!$BG49*(1+'Usages mobilité'!$BH49)^(O$7301-$D$7301)/1000</f>
        <v>0</v>
      </c>
      <c r="P7507" s="223">
        <f>P7456*'Usages mobilité'!$BG49*(1+'Usages mobilité'!$BH49)^(P$7301-$D$7301)/1000</f>
        <v>0</v>
      </c>
      <c r="Q7507" s="223">
        <f>Q7456*'Usages mobilité'!$BG49*(1+'Usages mobilité'!$BH49)^(Q$7301-$D$7301)/1000</f>
        <v>0</v>
      </c>
      <c r="R7507" s="223">
        <f>R7456*'Usages mobilité'!$BG49*(1+'Usages mobilité'!$BH49)^(R$7301-$D$7301)/1000</f>
        <v>0</v>
      </c>
    </row>
    <row r="7508" spans="1:18" hidden="1" outlineLevel="2" x14ac:dyDescent="0.25">
      <c r="A7508" s="222" t="str">
        <f>'Usages mobilité'!A50</f>
        <v>Usage mobilité n°47</v>
      </c>
      <c r="B7508" s="222" t="s">
        <v>645</v>
      </c>
      <c r="C7508" s="222"/>
      <c r="D7508" s="223">
        <f>D7457*'Usages mobilité'!$BG50*(1+'Usages mobilité'!$BH50)^(D$7301-$D$7301)/1000</f>
        <v>0</v>
      </c>
      <c r="E7508" s="223">
        <f>E7457*'Usages mobilité'!$BG50*(1+'Usages mobilité'!$BH50)^(E$7301-$D$7301)/1000</f>
        <v>0</v>
      </c>
      <c r="F7508" s="223">
        <f>F7457*'Usages mobilité'!$BG50*(1+'Usages mobilité'!$BH50)^(F$7301-$D$7301)/1000</f>
        <v>0</v>
      </c>
      <c r="G7508" s="223">
        <f>G7457*'Usages mobilité'!$BG50*(1+'Usages mobilité'!$BH50)^(G$7301-$D$7301)/1000</f>
        <v>0</v>
      </c>
      <c r="H7508" s="223">
        <f>H7457*'Usages mobilité'!$BG50*(1+'Usages mobilité'!$BH50)^(H$7301-$D$7301)/1000</f>
        <v>0</v>
      </c>
      <c r="I7508" s="223">
        <f>I7457*'Usages mobilité'!$BG50*(1+'Usages mobilité'!$BH50)^(I$7301-$D$7301)/1000</f>
        <v>0</v>
      </c>
      <c r="J7508" s="223">
        <f>J7457*'Usages mobilité'!$BG50*(1+'Usages mobilité'!$BH50)^(J$7301-$D$7301)/1000</f>
        <v>0</v>
      </c>
      <c r="K7508" s="223">
        <f>K7457*'Usages mobilité'!$BG50*(1+'Usages mobilité'!$BH50)^(K$7301-$D$7301)/1000</f>
        <v>0</v>
      </c>
      <c r="L7508" s="223">
        <f>L7457*'Usages mobilité'!$BG50*(1+'Usages mobilité'!$BH50)^(L$7301-$D$7301)/1000</f>
        <v>0</v>
      </c>
      <c r="M7508" s="223">
        <f>M7457*'Usages mobilité'!$BG50*(1+'Usages mobilité'!$BH50)^(M$7301-$D$7301)/1000</f>
        <v>0</v>
      </c>
      <c r="N7508" s="223">
        <f>N7457*'Usages mobilité'!$BG50*(1+'Usages mobilité'!$BH50)^(N$7301-$D$7301)/1000</f>
        <v>0</v>
      </c>
      <c r="O7508" s="223">
        <f>O7457*'Usages mobilité'!$BG50*(1+'Usages mobilité'!$BH50)^(O$7301-$D$7301)/1000</f>
        <v>0</v>
      </c>
      <c r="P7508" s="223">
        <f>P7457*'Usages mobilité'!$BG50*(1+'Usages mobilité'!$BH50)^(P$7301-$D$7301)/1000</f>
        <v>0</v>
      </c>
      <c r="Q7508" s="223">
        <f>Q7457*'Usages mobilité'!$BG50*(1+'Usages mobilité'!$BH50)^(Q$7301-$D$7301)/1000</f>
        <v>0</v>
      </c>
      <c r="R7508" s="223">
        <f>R7457*'Usages mobilité'!$BG50*(1+'Usages mobilité'!$BH50)^(R$7301-$D$7301)/1000</f>
        <v>0</v>
      </c>
    </row>
    <row r="7509" spans="1:18" hidden="1" outlineLevel="2" x14ac:dyDescent="0.25">
      <c r="A7509" s="222" t="str">
        <f>'Usages mobilité'!A51</f>
        <v>Usage mobilité n°48</v>
      </c>
      <c r="B7509" s="222" t="s">
        <v>645</v>
      </c>
      <c r="C7509" s="222"/>
      <c r="D7509" s="223">
        <f>D7458*'Usages mobilité'!$BG51*(1+'Usages mobilité'!$BH51)^(D$7301-$D$7301)/1000</f>
        <v>0</v>
      </c>
      <c r="E7509" s="223">
        <f>E7458*'Usages mobilité'!$BG51*(1+'Usages mobilité'!$BH51)^(E$7301-$D$7301)/1000</f>
        <v>0</v>
      </c>
      <c r="F7509" s="223">
        <f>F7458*'Usages mobilité'!$BG51*(1+'Usages mobilité'!$BH51)^(F$7301-$D$7301)/1000</f>
        <v>0</v>
      </c>
      <c r="G7509" s="223">
        <f>G7458*'Usages mobilité'!$BG51*(1+'Usages mobilité'!$BH51)^(G$7301-$D$7301)/1000</f>
        <v>0</v>
      </c>
      <c r="H7509" s="223">
        <f>H7458*'Usages mobilité'!$BG51*(1+'Usages mobilité'!$BH51)^(H$7301-$D$7301)/1000</f>
        <v>0</v>
      </c>
      <c r="I7509" s="223">
        <f>I7458*'Usages mobilité'!$BG51*(1+'Usages mobilité'!$BH51)^(I$7301-$D$7301)/1000</f>
        <v>0</v>
      </c>
      <c r="J7509" s="223">
        <f>J7458*'Usages mobilité'!$BG51*(1+'Usages mobilité'!$BH51)^(J$7301-$D$7301)/1000</f>
        <v>0</v>
      </c>
      <c r="K7509" s="223">
        <f>K7458*'Usages mobilité'!$BG51*(1+'Usages mobilité'!$BH51)^(K$7301-$D$7301)/1000</f>
        <v>0</v>
      </c>
      <c r="L7509" s="223">
        <f>L7458*'Usages mobilité'!$BG51*(1+'Usages mobilité'!$BH51)^(L$7301-$D$7301)/1000</f>
        <v>0</v>
      </c>
      <c r="M7509" s="223">
        <f>M7458*'Usages mobilité'!$BG51*(1+'Usages mobilité'!$BH51)^(M$7301-$D$7301)/1000</f>
        <v>0</v>
      </c>
      <c r="N7509" s="223">
        <f>N7458*'Usages mobilité'!$BG51*(1+'Usages mobilité'!$BH51)^(N$7301-$D$7301)/1000</f>
        <v>0</v>
      </c>
      <c r="O7509" s="223">
        <f>O7458*'Usages mobilité'!$BG51*(1+'Usages mobilité'!$BH51)^(O$7301-$D$7301)/1000</f>
        <v>0</v>
      </c>
      <c r="P7509" s="223">
        <f>P7458*'Usages mobilité'!$BG51*(1+'Usages mobilité'!$BH51)^(P$7301-$D$7301)/1000</f>
        <v>0</v>
      </c>
      <c r="Q7509" s="223">
        <f>Q7458*'Usages mobilité'!$BG51*(1+'Usages mobilité'!$BH51)^(Q$7301-$D$7301)/1000</f>
        <v>0</v>
      </c>
      <c r="R7509" s="223">
        <f>R7458*'Usages mobilité'!$BG51*(1+'Usages mobilité'!$BH51)^(R$7301-$D$7301)/1000</f>
        <v>0</v>
      </c>
    </row>
    <row r="7510" spans="1:18" hidden="1" outlineLevel="2" x14ac:dyDescent="0.25">
      <c r="A7510" s="222" t="str">
        <f>'Usages mobilité'!A52</f>
        <v>Usage mobilité n°49</v>
      </c>
      <c r="B7510" s="222" t="s">
        <v>645</v>
      </c>
      <c r="C7510" s="222"/>
      <c r="D7510" s="223">
        <f>D7459*'Usages mobilité'!$BG52*(1+'Usages mobilité'!$BH52)^(D$7301-$D$7301)/1000</f>
        <v>0</v>
      </c>
      <c r="E7510" s="223">
        <f>E7459*'Usages mobilité'!$BG52*(1+'Usages mobilité'!$BH52)^(E$7301-$D$7301)/1000</f>
        <v>0</v>
      </c>
      <c r="F7510" s="223">
        <f>F7459*'Usages mobilité'!$BG52*(1+'Usages mobilité'!$BH52)^(F$7301-$D$7301)/1000</f>
        <v>0</v>
      </c>
      <c r="G7510" s="223">
        <f>G7459*'Usages mobilité'!$BG52*(1+'Usages mobilité'!$BH52)^(G$7301-$D$7301)/1000</f>
        <v>0</v>
      </c>
      <c r="H7510" s="223">
        <f>H7459*'Usages mobilité'!$BG52*(1+'Usages mobilité'!$BH52)^(H$7301-$D$7301)/1000</f>
        <v>0</v>
      </c>
      <c r="I7510" s="223">
        <f>I7459*'Usages mobilité'!$BG52*(1+'Usages mobilité'!$BH52)^(I$7301-$D$7301)/1000</f>
        <v>0</v>
      </c>
      <c r="J7510" s="223">
        <f>J7459*'Usages mobilité'!$BG52*(1+'Usages mobilité'!$BH52)^(J$7301-$D$7301)/1000</f>
        <v>0</v>
      </c>
      <c r="K7510" s="223">
        <f>K7459*'Usages mobilité'!$BG52*(1+'Usages mobilité'!$BH52)^(K$7301-$D$7301)/1000</f>
        <v>0</v>
      </c>
      <c r="L7510" s="223">
        <f>L7459*'Usages mobilité'!$BG52*(1+'Usages mobilité'!$BH52)^(L$7301-$D$7301)/1000</f>
        <v>0</v>
      </c>
      <c r="M7510" s="223">
        <f>M7459*'Usages mobilité'!$BG52*(1+'Usages mobilité'!$BH52)^(M$7301-$D$7301)/1000</f>
        <v>0</v>
      </c>
      <c r="N7510" s="223">
        <f>N7459*'Usages mobilité'!$BG52*(1+'Usages mobilité'!$BH52)^(N$7301-$D$7301)/1000</f>
        <v>0</v>
      </c>
      <c r="O7510" s="223">
        <f>O7459*'Usages mobilité'!$BG52*(1+'Usages mobilité'!$BH52)^(O$7301-$D$7301)/1000</f>
        <v>0</v>
      </c>
      <c r="P7510" s="223">
        <f>P7459*'Usages mobilité'!$BG52*(1+'Usages mobilité'!$BH52)^(P$7301-$D$7301)/1000</f>
        <v>0</v>
      </c>
      <c r="Q7510" s="223">
        <f>Q7459*'Usages mobilité'!$BG52*(1+'Usages mobilité'!$BH52)^(Q$7301-$D$7301)/1000</f>
        <v>0</v>
      </c>
      <c r="R7510" s="223">
        <f>R7459*'Usages mobilité'!$BG52*(1+'Usages mobilité'!$BH52)^(R$7301-$D$7301)/1000</f>
        <v>0</v>
      </c>
    </row>
    <row r="7511" spans="1:18" hidden="1" outlineLevel="2" x14ac:dyDescent="0.25">
      <c r="A7511" s="222" t="str">
        <f>'Usages mobilité'!A53</f>
        <v>Usage mobilité n°50</v>
      </c>
      <c r="B7511" s="222" t="s">
        <v>645</v>
      </c>
      <c r="C7511" s="222"/>
      <c r="D7511" s="223">
        <f>D7460*'Usages mobilité'!$BG53*(1+'Usages mobilité'!$BH53)^(D$7301-$D$7301)/1000</f>
        <v>0</v>
      </c>
      <c r="E7511" s="223">
        <f>E7460*'Usages mobilité'!$BG53*(1+'Usages mobilité'!$BH53)^(E$7301-$D$7301)/1000</f>
        <v>0</v>
      </c>
      <c r="F7511" s="223">
        <f>F7460*'Usages mobilité'!$BG53*(1+'Usages mobilité'!$BH53)^(F$7301-$D$7301)/1000</f>
        <v>0</v>
      </c>
      <c r="G7511" s="223">
        <f>G7460*'Usages mobilité'!$BG53*(1+'Usages mobilité'!$BH53)^(G$7301-$D$7301)/1000</f>
        <v>0</v>
      </c>
      <c r="H7511" s="223">
        <f>H7460*'Usages mobilité'!$BG53*(1+'Usages mobilité'!$BH53)^(H$7301-$D$7301)/1000</f>
        <v>0</v>
      </c>
      <c r="I7511" s="223">
        <f>I7460*'Usages mobilité'!$BG53*(1+'Usages mobilité'!$BH53)^(I$7301-$D$7301)/1000</f>
        <v>0</v>
      </c>
      <c r="J7511" s="223">
        <f>J7460*'Usages mobilité'!$BG53*(1+'Usages mobilité'!$BH53)^(J$7301-$D$7301)/1000</f>
        <v>0</v>
      </c>
      <c r="K7511" s="223">
        <f>K7460*'Usages mobilité'!$BG53*(1+'Usages mobilité'!$BH53)^(K$7301-$D$7301)/1000</f>
        <v>0</v>
      </c>
      <c r="L7511" s="223">
        <f>L7460*'Usages mobilité'!$BG53*(1+'Usages mobilité'!$BH53)^(L$7301-$D$7301)/1000</f>
        <v>0</v>
      </c>
      <c r="M7511" s="223">
        <f>M7460*'Usages mobilité'!$BG53*(1+'Usages mobilité'!$BH53)^(M$7301-$D$7301)/1000</f>
        <v>0</v>
      </c>
      <c r="N7511" s="223">
        <f>N7460*'Usages mobilité'!$BG53*(1+'Usages mobilité'!$BH53)^(N$7301-$D$7301)/1000</f>
        <v>0</v>
      </c>
      <c r="O7511" s="223">
        <f>O7460*'Usages mobilité'!$BG53*(1+'Usages mobilité'!$BH53)^(O$7301-$D$7301)/1000</f>
        <v>0</v>
      </c>
      <c r="P7511" s="223">
        <f>P7460*'Usages mobilité'!$BG53*(1+'Usages mobilité'!$BH53)^(P$7301-$D$7301)/1000</f>
        <v>0</v>
      </c>
      <c r="Q7511" s="223">
        <f>Q7460*'Usages mobilité'!$BG53*(1+'Usages mobilité'!$BH53)^(Q$7301-$D$7301)/1000</f>
        <v>0</v>
      </c>
      <c r="R7511" s="223">
        <f>R7460*'Usages mobilité'!$BG53*(1+'Usages mobilité'!$BH53)^(R$7301-$D$7301)/1000</f>
        <v>0</v>
      </c>
    </row>
    <row r="7512" spans="1:18" hidden="1" outlineLevel="1" collapsed="1" x14ac:dyDescent="0.25">
      <c r="A7512" s="222" t="s">
        <v>657</v>
      </c>
      <c r="B7512" s="222"/>
      <c r="C7512" s="222"/>
      <c r="D7512" s="223">
        <f t="shared" ref="D7512:R7512" si="657">SUM(D7462:D7511)</f>
        <v>0</v>
      </c>
      <c r="E7512" s="223">
        <f t="shared" si="657"/>
        <v>0</v>
      </c>
      <c r="F7512" s="223">
        <f t="shared" si="657"/>
        <v>0</v>
      </c>
      <c r="G7512" s="223">
        <f t="shared" si="657"/>
        <v>0</v>
      </c>
      <c r="H7512" s="223">
        <f t="shared" si="657"/>
        <v>0</v>
      </c>
      <c r="I7512" s="223">
        <f t="shared" si="657"/>
        <v>0</v>
      </c>
      <c r="J7512" s="223">
        <f t="shared" si="657"/>
        <v>0</v>
      </c>
      <c r="K7512" s="223">
        <f t="shared" si="657"/>
        <v>0</v>
      </c>
      <c r="L7512" s="223">
        <f t="shared" si="657"/>
        <v>0</v>
      </c>
      <c r="M7512" s="223">
        <f t="shared" si="657"/>
        <v>0</v>
      </c>
      <c r="N7512" s="223">
        <f t="shared" si="657"/>
        <v>0</v>
      </c>
      <c r="O7512" s="223">
        <f t="shared" si="657"/>
        <v>0</v>
      </c>
      <c r="P7512" s="223">
        <f t="shared" si="657"/>
        <v>0</v>
      </c>
      <c r="Q7512" s="223">
        <f t="shared" si="657"/>
        <v>0</v>
      </c>
      <c r="R7512" s="223">
        <f t="shared" si="657"/>
        <v>0</v>
      </c>
    </row>
    <row r="7513" spans="1:18" hidden="1" outlineLevel="1" x14ac:dyDescent="0.25">
      <c r="A7513" s="53" t="s">
        <v>652</v>
      </c>
      <c r="B7513" s="53"/>
      <c r="C7513" s="53"/>
      <c r="D7513" s="244"/>
      <c r="E7513" s="244"/>
      <c r="F7513" s="244"/>
      <c r="G7513" s="244"/>
      <c r="H7513" s="244"/>
      <c r="I7513" s="244"/>
      <c r="J7513" s="244"/>
      <c r="K7513" s="244"/>
      <c r="L7513" s="244"/>
      <c r="M7513" s="244"/>
      <c r="N7513" s="244"/>
      <c r="O7513" s="244"/>
      <c r="P7513" s="244"/>
      <c r="Q7513" s="244"/>
      <c r="R7513" s="244"/>
    </row>
    <row r="7514" spans="1:18" hidden="1" outlineLevel="1" x14ac:dyDescent="0.25">
      <c r="A7514" s="53" t="s">
        <v>658</v>
      </c>
      <c r="B7514" s="53"/>
      <c r="C7514" s="53"/>
      <c r="D7514" s="244"/>
      <c r="E7514" s="244"/>
      <c r="F7514" s="244"/>
      <c r="G7514" s="244"/>
      <c r="H7514" s="244"/>
      <c r="I7514" s="244"/>
      <c r="J7514" s="244"/>
      <c r="K7514" s="244"/>
      <c r="L7514" s="244"/>
      <c r="M7514" s="244"/>
      <c r="N7514" s="244"/>
      <c r="O7514" s="244"/>
      <c r="P7514" s="244"/>
      <c r="Q7514" s="244"/>
      <c r="R7514" s="244"/>
    </row>
    <row r="7515" spans="1:18" hidden="1" outlineLevel="1" x14ac:dyDescent="0.25">
      <c r="A7515" s="224" t="s">
        <v>40</v>
      </c>
      <c r="B7515" s="222"/>
      <c r="C7515" s="222"/>
      <c r="D7515" s="223">
        <f t="shared" ref="D7515:R7515" si="658">D7408+D7410+D7512+D7514</f>
        <v>0</v>
      </c>
      <c r="E7515" s="223">
        <f t="shared" si="658"/>
        <v>0</v>
      </c>
      <c r="F7515" s="223">
        <f t="shared" si="658"/>
        <v>0</v>
      </c>
      <c r="G7515" s="223">
        <f t="shared" si="658"/>
        <v>0</v>
      </c>
      <c r="H7515" s="223">
        <f t="shared" si="658"/>
        <v>0</v>
      </c>
      <c r="I7515" s="223">
        <f t="shared" si="658"/>
        <v>0</v>
      </c>
      <c r="J7515" s="223">
        <f t="shared" si="658"/>
        <v>0</v>
      </c>
      <c r="K7515" s="223">
        <f t="shared" si="658"/>
        <v>0</v>
      </c>
      <c r="L7515" s="223">
        <f t="shared" si="658"/>
        <v>0</v>
      </c>
      <c r="M7515" s="223">
        <f t="shared" si="658"/>
        <v>0</v>
      </c>
      <c r="N7515" s="223">
        <f t="shared" si="658"/>
        <v>0</v>
      </c>
      <c r="O7515" s="223">
        <f t="shared" si="658"/>
        <v>0</v>
      </c>
      <c r="P7515" s="223">
        <f t="shared" si="658"/>
        <v>0</v>
      </c>
      <c r="Q7515" s="223">
        <f t="shared" si="658"/>
        <v>0</v>
      </c>
      <c r="R7515" s="223">
        <f t="shared" si="658"/>
        <v>0</v>
      </c>
    </row>
    <row r="7516" spans="1:18" s="33" customFormat="1" hidden="1" outlineLevel="1" x14ac:dyDescent="0.25"/>
    <row r="7517" spans="1:18" hidden="1" outlineLevel="1" x14ac:dyDescent="0.25">
      <c r="A7517" s="274" t="s">
        <v>0</v>
      </c>
      <c r="B7517" s="225" t="s">
        <v>16</v>
      </c>
      <c r="C7517" s="53"/>
      <c r="D7517" s="244">
        <v>10000</v>
      </c>
      <c r="E7517" s="244">
        <v>10000</v>
      </c>
      <c r="F7517" s="244">
        <v>10000</v>
      </c>
      <c r="G7517" s="244"/>
      <c r="H7517" s="244"/>
      <c r="I7517" s="244"/>
      <c r="J7517" s="244"/>
      <c r="K7517" s="244"/>
      <c r="L7517" s="244"/>
      <c r="M7517" s="244"/>
      <c r="N7517" s="244"/>
      <c r="O7517" s="244"/>
      <c r="P7517" s="244"/>
      <c r="Q7517" s="244"/>
      <c r="R7517" s="244"/>
    </row>
    <row r="7518" spans="1:18" hidden="1" outlineLevel="1" x14ac:dyDescent="0.25">
      <c r="A7518" s="274"/>
      <c r="B7518" s="226" t="s">
        <v>42</v>
      </c>
      <c r="C7518" s="222"/>
      <c r="D7518" s="223">
        <f>IF(AND($B7297&lt;&gt;"",$B7298&lt;&gt;""),D7517*(VLOOKUP($B7297,Production!$G4:$P53,10)*(1+VLOOKUP($B7297,Production!$G4:$Q53,11))^(D7301-$D7301))/1000,0)</f>
        <v>0</v>
      </c>
      <c r="E7518" s="223">
        <f>IF(AND($B7297&lt;&gt;"",$B7298&lt;&gt;""),E7517*(VLOOKUP($B7297,Production!$G4:$P53,10)*(1+VLOOKUP($B7297,Production!$G4:$Q53,11))^(E7301-$D7301))/1000,0)</f>
        <v>0</v>
      </c>
      <c r="F7518" s="223">
        <f>IF(AND($B7297&lt;&gt;"",$B7298&lt;&gt;""),F7517*(VLOOKUP($B7297,Production!$G4:$P53,10)*(1+VLOOKUP($B7297,Production!$G4:$Q53,11))^(F7301-$D7301))/1000,0)</f>
        <v>0</v>
      </c>
      <c r="G7518" s="223">
        <f>IF(AND($B7297&lt;&gt;"",$B7298&lt;&gt;""),G7517*(VLOOKUP($B7297,Production!$G4:$P53,10)*(1+VLOOKUP($B7297,Production!$G4:$Q53,11))^(G7301-$D7301))/1000,0)</f>
        <v>0</v>
      </c>
      <c r="H7518" s="223">
        <f>IF(AND($B7297&lt;&gt;"",$B7298&lt;&gt;""),H7517*(VLOOKUP($B7297,Production!$G4:$P53,10)*(1+VLOOKUP($B7297,Production!$G4:$Q53,11))^(H7301-$D7301))/1000,0)</f>
        <v>0</v>
      </c>
      <c r="I7518" s="223">
        <f>IF(AND($B7297&lt;&gt;"",$B7298&lt;&gt;""),I7517*(VLOOKUP($B7297,Production!$G4:$P53,10)*(1+VLOOKUP($B7297,Production!$G4:$Q53,11))^(I7301-$D7301))/1000,0)</f>
        <v>0</v>
      </c>
      <c r="J7518" s="223">
        <f>IF(AND($B7297&lt;&gt;"",$B7298&lt;&gt;""),J7517*(VLOOKUP($B7297,Production!$G4:$P53,10)*(1+VLOOKUP($B7297,Production!$G4:$Q53,11))^(J7301-$D7301))/1000,0)</f>
        <v>0</v>
      </c>
      <c r="K7518" s="223">
        <f>IF(AND($B7297&lt;&gt;"",$B7298&lt;&gt;""),K7517*(VLOOKUP($B7297,Production!$G4:$P53,10)*(1+VLOOKUP($B7297,Production!$G4:$Q53,11))^(K7301-$D7301))/1000,0)</f>
        <v>0</v>
      </c>
      <c r="L7518" s="223">
        <f>IF(AND($B7297&lt;&gt;"",$B7298&lt;&gt;""),L7517*(VLOOKUP($B7297,Production!$G4:$P53,10)*(1+VLOOKUP($B7297,Production!$G4:$Q53,11))^(L7301-$D7301))/1000,0)</f>
        <v>0</v>
      </c>
      <c r="M7518" s="223">
        <f>IF(AND($B7297&lt;&gt;"",$B7298&lt;&gt;""),M7517*(VLOOKUP($B7297,Production!$G4:$P53,10)*(1+VLOOKUP($B7297,Production!$G4:$Q53,11))^(M7301-$D7301))/1000,0)</f>
        <v>0</v>
      </c>
      <c r="N7518" s="223">
        <f>IF(AND($B7297&lt;&gt;"",$B7298&lt;&gt;""),N7517*(VLOOKUP($B7297,Production!$G4:$P53,10)*(1+VLOOKUP($B7297,Production!$G4:$Q53,11))^(N7301-$D7301))/1000,0)</f>
        <v>0</v>
      </c>
      <c r="O7518" s="223">
        <f>IF(AND($B7297&lt;&gt;"",$B7298&lt;&gt;""),O7517*(VLOOKUP($B7297,Production!$G4:$P53,10)*(1+VLOOKUP($B7297,Production!$G4:$Q53,11))^(O7301-$D7301))/1000,0)</f>
        <v>0</v>
      </c>
      <c r="P7518" s="223">
        <f>IF(AND($B7297&lt;&gt;"",$B7298&lt;&gt;""),P7517*(VLOOKUP($B7297,Production!$G4:$P53,10)*(1+VLOOKUP($B7297,Production!$G4:$Q53,11))^(P7301-$D7301))/1000,0)</f>
        <v>0</v>
      </c>
      <c r="Q7518" s="223">
        <f>IF(AND($B7297&lt;&gt;"",$B7298&lt;&gt;""),Q7517*(VLOOKUP($B7297,Production!$G4:$P53,10)*(1+VLOOKUP($B7297,Production!$G4:$Q53,11))^(Q7301-$D7301))/1000,0)</f>
        <v>0</v>
      </c>
      <c r="R7518" s="223">
        <f>IF(AND($B7297&lt;&gt;"",$B7298&lt;&gt;""),R7517*(VLOOKUP($B7297,Production!$G4:$P53,10)*(1+VLOOKUP($B7297,Production!$G4:$Q53,11))^(R7301-$D7301))/1000,0)</f>
        <v>0</v>
      </c>
    </row>
    <row r="7519" spans="1:18" hidden="1" outlineLevel="1" x14ac:dyDescent="0.25">
      <c r="A7519" s="274" t="s">
        <v>13</v>
      </c>
      <c r="B7519" s="225" t="s">
        <v>17</v>
      </c>
      <c r="C7519" s="53"/>
      <c r="D7519" s="244"/>
      <c r="E7519" s="244"/>
      <c r="F7519" s="244"/>
      <c r="G7519" s="244"/>
      <c r="H7519" s="244"/>
      <c r="I7519" s="244"/>
      <c r="J7519" s="244"/>
      <c r="K7519" s="244"/>
      <c r="L7519" s="244"/>
      <c r="M7519" s="244"/>
      <c r="N7519" s="244"/>
      <c r="O7519" s="244"/>
      <c r="P7519" s="244"/>
      <c r="Q7519" s="244"/>
      <c r="R7519" s="244"/>
    </row>
    <row r="7520" spans="1:18" hidden="1" outlineLevel="1" x14ac:dyDescent="0.25">
      <c r="A7520" s="274"/>
      <c r="B7520" s="226" t="s">
        <v>42</v>
      </c>
      <c r="C7520" s="222"/>
      <c r="D7520" s="223">
        <f>IF($B7297&lt;&gt;"",D7519*(VLOOKUP($B7297,Production!$G4:$R53,12)*(1+VLOOKUP($B7297,Production!$G4:$S53,13))^(D7301-$D7301))/1000,0)</f>
        <v>0</v>
      </c>
      <c r="E7520" s="223">
        <f>IF($B7297&lt;&gt;"",E7519*(VLOOKUP($B7297,Production!$G4:$R53,12)*(1+VLOOKUP($B7297,Production!$G4:$S53,13))^(E7301-$D7301))/1000,0)</f>
        <v>0</v>
      </c>
      <c r="F7520" s="223">
        <f>IF($B7297&lt;&gt;"",F7519*(VLOOKUP($B7297,Production!$G4:$R53,12)*(1+VLOOKUP($B7297,Production!$G4:$S53,13))^(F7301-$D7301))/1000,0)</f>
        <v>0</v>
      </c>
      <c r="G7520" s="223">
        <f>IF($B7297&lt;&gt;"",G7519*(VLOOKUP($B7297,Production!$G4:$R53,12)*(1+VLOOKUP($B7297,Production!$G4:$S53,13))^(G7301-$D7301))/1000,0)</f>
        <v>0</v>
      </c>
      <c r="H7520" s="223">
        <f>IF($B7297&lt;&gt;"",H7519*(VLOOKUP($B7297,Production!$G4:$R53,12)*(1+VLOOKUP($B7297,Production!$G4:$S53,13))^(H7301-$D7301))/1000,0)</f>
        <v>0</v>
      </c>
      <c r="I7520" s="223">
        <f>IF($B7297&lt;&gt;"",I7519*(VLOOKUP($B7297,Production!$G4:$R53,12)*(1+VLOOKUP($B7297,Production!$G4:$S53,13))^(I7301-$D7301))/1000,0)</f>
        <v>0</v>
      </c>
      <c r="J7520" s="223">
        <f>IF($B7297&lt;&gt;"",J7519*(VLOOKUP($B7297,Production!$G4:$R53,12)*(1+VLOOKUP($B7297,Production!$G4:$S53,13))^(J7301-$D7301))/1000,0)</f>
        <v>0</v>
      </c>
      <c r="K7520" s="223">
        <f>IF($B7297&lt;&gt;"",K7519*(VLOOKUP($B7297,Production!$G4:$R53,12)*(1+VLOOKUP($B7297,Production!$G4:$S53,13))^(K7301-$D7301))/1000,0)</f>
        <v>0</v>
      </c>
      <c r="L7520" s="223">
        <f>IF($B7297&lt;&gt;"",L7519*(VLOOKUP($B7297,Production!$G4:$R53,12)*(1+VLOOKUP($B7297,Production!$G4:$S53,13))^(L7301-$D7301))/1000,0)</f>
        <v>0</v>
      </c>
      <c r="M7520" s="223">
        <f>IF($B7297&lt;&gt;"",M7519*(VLOOKUP($B7297,Production!$G4:$R53,12)*(1+VLOOKUP($B7297,Production!$G4:$S53,13))^(M7301-$D7301))/1000,0)</f>
        <v>0</v>
      </c>
      <c r="N7520" s="223">
        <f>IF($B7297&lt;&gt;"",N7519*(VLOOKUP($B7297,Production!$G4:$R53,12)*(1+VLOOKUP($B7297,Production!$G4:$S53,13))^(N7301-$D7301))/1000,0)</f>
        <v>0</v>
      </c>
      <c r="O7520" s="223">
        <f>IF($B7297&lt;&gt;"",O7519*(VLOOKUP($B7297,Production!$G4:$R53,12)*(1+VLOOKUP($B7297,Production!$G4:$S53,13))^(O7301-$D7301))/1000,0)</f>
        <v>0</v>
      </c>
      <c r="P7520" s="223">
        <f>IF($B7297&lt;&gt;"",P7519*(VLOOKUP($B7297,Production!$G4:$R53,12)*(1+VLOOKUP($B7297,Production!$G4:$S53,13))^(P7301-$D7301))/1000,0)</f>
        <v>0</v>
      </c>
      <c r="Q7520" s="223">
        <f>IF($B7297&lt;&gt;"",Q7519*(VLOOKUP($B7297,Production!$G4:$R53,12)*(1+VLOOKUP($B7297,Production!$G4:$S53,13))^(Q7301-$D7301))/1000,0)</f>
        <v>0</v>
      </c>
      <c r="R7520" s="223">
        <f>IF($B7297&lt;&gt;"",R7519*(VLOOKUP($B7297,Production!$G4:$R53,12)*(1+VLOOKUP($B7297,Production!$G4:$S53,13))^(R7301-$D7301))/1000,0)</f>
        <v>0</v>
      </c>
    </row>
    <row r="7521" spans="1:18" hidden="1" outlineLevel="1" x14ac:dyDescent="0.25">
      <c r="A7521" s="225" t="s">
        <v>56</v>
      </c>
      <c r="B7521" s="225"/>
      <c r="C7521" s="53"/>
      <c r="D7521" s="244"/>
      <c r="E7521" s="244"/>
      <c r="F7521" s="244"/>
      <c r="G7521" s="244"/>
      <c r="H7521" s="244"/>
      <c r="I7521" s="244"/>
      <c r="J7521" s="244"/>
      <c r="K7521" s="244"/>
      <c r="L7521" s="244"/>
      <c r="M7521" s="244"/>
      <c r="N7521" s="244"/>
      <c r="O7521" s="244"/>
      <c r="P7521" s="244"/>
      <c r="Q7521" s="244"/>
      <c r="R7521" s="244"/>
    </row>
    <row r="7522" spans="1:18" hidden="1" outlineLevel="1" x14ac:dyDescent="0.25">
      <c r="A7522" s="225" t="s">
        <v>57</v>
      </c>
      <c r="B7522" s="225"/>
      <c r="C7522" s="53"/>
      <c r="D7522" s="244"/>
      <c r="E7522" s="244"/>
      <c r="F7522" s="244"/>
      <c r="G7522" s="244"/>
      <c r="H7522" s="244"/>
      <c r="I7522" s="244"/>
      <c r="J7522" s="244"/>
      <c r="K7522" s="244"/>
      <c r="L7522" s="244"/>
      <c r="M7522" s="244"/>
      <c r="N7522" s="244"/>
      <c r="O7522" s="244"/>
      <c r="P7522" s="244"/>
      <c r="Q7522" s="244"/>
      <c r="R7522" s="244"/>
    </row>
    <row r="7523" spans="1:18" hidden="1" outlineLevel="1" x14ac:dyDescent="0.25">
      <c r="A7523" s="224" t="s">
        <v>659</v>
      </c>
      <c r="B7523" s="222"/>
      <c r="C7523" s="222"/>
      <c r="D7523" s="223">
        <f t="shared" ref="D7523:R7523" si="659">D7518+D7520+D7521+D7522</f>
        <v>0</v>
      </c>
      <c r="E7523" s="223">
        <f t="shared" si="659"/>
        <v>0</v>
      </c>
      <c r="F7523" s="223">
        <f t="shared" si="659"/>
        <v>0</v>
      </c>
      <c r="G7523" s="223">
        <f t="shared" si="659"/>
        <v>0</v>
      </c>
      <c r="H7523" s="223">
        <f t="shared" si="659"/>
        <v>0</v>
      </c>
      <c r="I7523" s="223">
        <f t="shared" si="659"/>
        <v>0</v>
      </c>
      <c r="J7523" s="223">
        <f t="shared" si="659"/>
        <v>0</v>
      </c>
      <c r="K7523" s="223">
        <f t="shared" si="659"/>
        <v>0</v>
      </c>
      <c r="L7523" s="223">
        <f t="shared" si="659"/>
        <v>0</v>
      </c>
      <c r="M7523" s="223">
        <f t="shared" si="659"/>
        <v>0</v>
      </c>
      <c r="N7523" s="223">
        <f t="shared" si="659"/>
        <v>0</v>
      </c>
      <c r="O7523" s="223">
        <f t="shared" si="659"/>
        <v>0</v>
      </c>
      <c r="P7523" s="223">
        <f t="shared" si="659"/>
        <v>0</v>
      </c>
      <c r="Q7523" s="223">
        <f t="shared" si="659"/>
        <v>0</v>
      </c>
      <c r="R7523" s="223">
        <f t="shared" si="659"/>
        <v>0</v>
      </c>
    </row>
    <row r="7524" spans="1:18" s="33" customFormat="1" hidden="1" outlineLevel="1" x14ac:dyDescent="0.25"/>
    <row r="7525" spans="1:18" hidden="1" outlineLevel="1" x14ac:dyDescent="0.25">
      <c r="A7525" s="222" t="s">
        <v>663</v>
      </c>
      <c r="B7525" s="222"/>
      <c r="C7525" s="222"/>
      <c r="D7525" s="223">
        <f t="shared" ref="D7525:R7525" si="660">D7515-D7523</f>
        <v>0</v>
      </c>
      <c r="E7525" s="223">
        <f t="shared" si="660"/>
        <v>0</v>
      </c>
      <c r="F7525" s="223">
        <f t="shared" si="660"/>
        <v>0</v>
      </c>
      <c r="G7525" s="223">
        <f t="shared" si="660"/>
        <v>0</v>
      </c>
      <c r="H7525" s="223">
        <f t="shared" si="660"/>
        <v>0</v>
      </c>
      <c r="I7525" s="223">
        <f t="shared" si="660"/>
        <v>0</v>
      </c>
      <c r="J7525" s="223">
        <f t="shared" si="660"/>
        <v>0</v>
      </c>
      <c r="K7525" s="223">
        <f t="shared" si="660"/>
        <v>0</v>
      </c>
      <c r="L7525" s="223">
        <f t="shared" si="660"/>
        <v>0</v>
      </c>
      <c r="M7525" s="223">
        <f t="shared" si="660"/>
        <v>0</v>
      </c>
      <c r="N7525" s="223">
        <f t="shared" si="660"/>
        <v>0</v>
      </c>
      <c r="O7525" s="223">
        <f t="shared" si="660"/>
        <v>0</v>
      </c>
      <c r="P7525" s="223">
        <f t="shared" si="660"/>
        <v>0</v>
      </c>
      <c r="Q7525" s="223">
        <f t="shared" si="660"/>
        <v>0</v>
      </c>
      <c r="R7525" s="223">
        <f t="shared" si="660"/>
        <v>0</v>
      </c>
    </row>
    <row r="7526" spans="1:18" hidden="1" outlineLevel="1" x14ac:dyDescent="0.25"/>
    <row r="7527" spans="1:18" hidden="1" outlineLevel="1" x14ac:dyDescent="0.25">
      <c r="A7527" s="53" t="s">
        <v>664</v>
      </c>
      <c r="B7527" s="53"/>
      <c r="C7527" s="53"/>
      <c r="D7527" s="244"/>
      <c r="E7527" s="244"/>
      <c r="F7527" s="244"/>
      <c r="G7527" s="244"/>
      <c r="H7527" s="244"/>
      <c r="I7527" s="244"/>
      <c r="J7527" s="244"/>
      <c r="K7527" s="244"/>
      <c r="L7527" s="244"/>
      <c r="M7527" s="244"/>
      <c r="N7527" s="244"/>
      <c r="O7527" s="244"/>
      <c r="P7527" s="244"/>
      <c r="Q7527" s="244"/>
      <c r="R7527" s="244"/>
    </row>
    <row r="7528" spans="1:18" hidden="1" outlineLevel="1" x14ac:dyDescent="0.25"/>
    <row r="7529" spans="1:18" hidden="1" outlineLevel="1" x14ac:dyDescent="0.25">
      <c r="A7529" s="222" t="s">
        <v>665</v>
      </c>
      <c r="B7529" s="222"/>
      <c r="C7529" s="222"/>
      <c r="D7529" s="223">
        <f t="shared" ref="D7529:R7529" si="661">D7525-D7527</f>
        <v>0</v>
      </c>
      <c r="E7529" s="223">
        <f t="shared" si="661"/>
        <v>0</v>
      </c>
      <c r="F7529" s="223">
        <f t="shared" si="661"/>
        <v>0</v>
      </c>
      <c r="G7529" s="223">
        <f t="shared" si="661"/>
        <v>0</v>
      </c>
      <c r="H7529" s="223">
        <f t="shared" si="661"/>
        <v>0</v>
      </c>
      <c r="I7529" s="223">
        <f t="shared" si="661"/>
        <v>0</v>
      </c>
      <c r="J7529" s="223">
        <f t="shared" si="661"/>
        <v>0</v>
      </c>
      <c r="K7529" s="223">
        <f t="shared" si="661"/>
        <v>0</v>
      </c>
      <c r="L7529" s="223">
        <f t="shared" si="661"/>
        <v>0</v>
      </c>
      <c r="M7529" s="223">
        <f t="shared" si="661"/>
        <v>0</v>
      </c>
      <c r="N7529" s="223">
        <f t="shared" si="661"/>
        <v>0</v>
      </c>
      <c r="O7529" s="223">
        <f t="shared" si="661"/>
        <v>0</v>
      </c>
      <c r="P7529" s="223">
        <f t="shared" si="661"/>
        <v>0</v>
      </c>
      <c r="Q7529" s="223">
        <f t="shared" si="661"/>
        <v>0</v>
      </c>
      <c r="R7529" s="223">
        <f t="shared" si="661"/>
        <v>0</v>
      </c>
    </row>
    <row r="7530" spans="1:18" hidden="1" outlineLevel="1" x14ac:dyDescent="0.25">
      <c r="A7530" s="222" t="s">
        <v>666</v>
      </c>
      <c r="B7530" s="222"/>
      <c r="C7530" s="222"/>
      <c r="D7530" s="223">
        <f t="shared" ref="D7530:R7530" si="662">$B7299*D7529</f>
        <v>0</v>
      </c>
      <c r="E7530" s="223">
        <f t="shared" si="662"/>
        <v>0</v>
      </c>
      <c r="F7530" s="223">
        <f t="shared" si="662"/>
        <v>0</v>
      </c>
      <c r="G7530" s="223">
        <f t="shared" si="662"/>
        <v>0</v>
      </c>
      <c r="H7530" s="223">
        <f t="shared" si="662"/>
        <v>0</v>
      </c>
      <c r="I7530" s="223">
        <f t="shared" si="662"/>
        <v>0</v>
      </c>
      <c r="J7530" s="223">
        <f t="shared" si="662"/>
        <v>0</v>
      </c>
      <c r="K7530" s="223">
        <f t="shared" si="662"/>
        <v>0</v>
      </c>
      <c r="L7530" s="223">
        <f t="shared" si="662"/>
        <v>0</v>
      </c>
      <c r="M7530" s="223">
        <f t="shared" si="662"/>
        <v>0</v>
      </c>
      <c r="N7530" s="223">
        <f t="shared" si="662"/>
        <v>0</v>
      </c>
      <c r="O7530" s="223">
        <f t="shared" si="662"/>
        <v>0</v>
      </c>
      <c r="P7530" s="223">
        <f t="shared" si="662"/>
        <v>0</v>
      </c>
      <c r="Q7530" s="223">
        <f t="shared" si="662"/>
        <v>0</v>
      </c>
      <c r="R7530" s="223">
        <f t="shared" si="662"/>
        <v>0</v>
      </c>
    </row>
    <row r="7531" spans="1:18" hidden="1" outlineLevel="1" x14ac:dyDescent="0.25"/>
    <row r="7532" spans="1:18" hidden="1" outlineLevel="1" x14ac:dyDescent="0.25">
      <c r="A7532" s="224" t="s">
        <v>667</v>
      </c>
      <c r="B7532" s="222"/>
      <c r="C7532" s="222"/>
      <c r="D7532" s="223">
        <f t="shared" ref="D7532:R7532" si="663">D7529-D7530</f>
        <v>0</v>
      </c>
      <c r="E7532" s="223">
        <f t="shared" si="663"/>
        <v>0</v>
      </c>
      <c r="F7532" s="223">
        <f t="shared" si="663"/>
        <v>0</v>
      </c>
      <c r="G7532" s="223">
        <f t="shared" si="663"/>
        <v>0</v>
      </c>
      <c r="H7532" s="223">
        <f t="shared" si="663"/>
        <v>0</v>
      </c>
      <c r="I7532" s="223">
        <f t="shared" si="663"/>
        <v>0</v>
      </c>
      <c r="J7532" s="223">
        <f t="shared" si="663"/>
        <v>0</v>
      </c>
      <c r="K7532" s="223">
        <f t="shared" si="663"/>
        <v>0</v>
      </c>
      <c r="L7532" s="223">
        <f t="shared" si="663"/>
        <v>0</v>
      </c>
      <c r="M7532" s="223">
        <f t="shared" si="663"/>
        <v>0</v>
      </c>
      <c r="N7532" s="223">
        <f t="shared" si="663"/>
        <v>0</v>
      </c>
      <c r="O7532" s="223">
        <f t="shared" si="663"/>
        <v>0</v>
      </c>
      <c r="P7532" s="223">
        <f t="shared" si="663"/>
        <v>0</v>
      </c>
      <c r="Q7532" s="223">
        <f t="shared" si="663"/>
        <v>0</v>
      </c>
      <c r="R7532" s="223">
        <f t="shared" si="663"/>
        <v>0</v>
      </c>
    </row>
    <row r="7533" spans="1:18" hidden="1" outlineLevel="1" x14ac:dyDescent="0.25"/>
    <row r="7534" spans="1:18" hidden="1" outlineLevel="1" x14ac:dyDescent="0.25">
      <c r="A7534" s="224" t="s">
        <v>668</v>
      </c>
      <c r="B7534" s="222"/>
      <c r="C7534" s="222"/>
      <c r="D7534" s="227" t="e">
        <f>IRR(D7532:R7532)</f>
        <v>#NUM!</v>
      </c>
    </row>
    <row r="7535" spans="1:18" collapsed="1" x14ac:dyDescent="0.25"/>
    <row r="7537" spans="1:18" s="169" customFormat="1" x14ac:dyDescent="0.25">
      <c r="A7537" s="169" t="s">
        <v>932</v>
      </c>
    </row>
    <row r="7538" spans="1:18" hidden="1" outlineLevel="1" x14ac:dyDescent="0.25"/>
    <row r="7539" spans="1:18" hidden="1" outlineLevel="1" x14ac:dyDescent="0.25">
      <c r="A7539" s="217" t="s">
        <v>643</v>
      </c>
      <c r="B7539" s="208"/>
    </row>
    <row r="7540" spans="1:18" ht="15.75" hidden="1" outlineLevel="1" thickBot="1" x14ac:dyDescent="0.3">
      <c r="A7540" s="219" t="s">
        <v>12</v>
      </c>
      <c r="B7540" s="243"/>
    </row>
    <row r="7541" spans="1:18" hidden="1" outlineLevel="1" x14ac:dyDescent="0.25"/>
    <row r="7542" spans="1:18" hidden="1" outlineLevel="1" x14ac:dyDescent="0.25">
      <c r="A7542" s="53" t="s">
        <v>14</v>
      </c>
      <c r="B7542" s="53"/>
      <c r="C7542" s="223">
        <v>0</v>
      </c>
      <c r="D7542" s="223">
        <v>1</v>
      </c>
      <c r="E7542" s="223">
        <v>2</v>
      </c>
      <c r="F7542" s="223">
        <v>3</v>
      </c>
      <c r="G7542" s="223">
        <v>4</v>
      </c>
      <c r="H7542" s="223">
        <v>5</v>
      </c>
      <c r="I7542" s="223">
        <v>6</v>
      </c>
      <c r="J7542" s="223">
        <v>7</v>
      </c>
      <c r="K7542" s="223">
        <v>8</v>
      </c>
      <c r="L7542" s="223">
        <v>9</v>
      </c>
      <c r="M7542" s="223">
        <v>10</v>
      </c>
      <c r="N7542" s="223">
        <v>11</v>
      </c>
      <c r="O7542" s="223">
        <v>12</v>
      </c>
      <c r="P7542" s="223">
        <v>13</v>
      </c>
      <c r="Q7542" s="223">
        <v>14</v>
      </c>
      <c r="R7542" s="223">
        <v>15</v>
      </c>
    </row>
    <row r="7543" spans="1:18" hidden="1" outlineLevel="1" x14ac:dyDescent="0.25"/>
    <row r="7544" spans="1:18" hidden="1" outlineLevel="1" x14ac:dyDescent="0.25">
      <c r="A7544" s="53" t="s">
        <v>59</v>
      </c>
      <c r="B7544" s="53"/>
      <c r="C7544" s="244"/>
      <c r="D7544" s="244"/>
      <c r="E7544" s="244"/>
      <c r="F7544" s="244"/>
      <c r="G7544" s="244"/>
      <c r="H7544" s="244"/>
      <c r="I7544" s="244"/>
      <c r="J7544" s="244"/>
      <c r="K7544" s="244"/>
      <c r="L7544" s="244"/>
      <c r="M7544" s="244"/>
      <c r="N7544" s="244"/>
      <c r="O7544" s="244"/>
      <c r="P7544" s="244"/>
      <c r="Q7544" s="244"/>
      <c r="R7544" s="244"/>
    </row>
    <row r="7545" spans="1:18" hidden="1" outlineLevel="1" x14ac:dyDescent="0.25">
      <c r="A7545" s="53" t="s">
        <v>824</v>
      </c>
      <c r="B7545" s="53"/>
      <c r="C7545" s="244"/>
      <c r="D7545" s="244"/>
      <c r="E7545" s="244"/>
      <c r="F7545" s="244"/>
      <c r="G7545" s="244"/>
      <c r="H7545" s="244"/>
      <c r="I7545" s="244"/>
      <c r="J7545" s="244"/>
      <c r="K7545" s="244"/>
      <c r="L7545" s="244"/>
      <c r="M7545" s="244"/>
      <c r="N7545" s="244"/>
      <c r="O7545" s="244"/>
      <c r="P7545" s="244"/>
      <c r="Q7545" s="244"/>
      <c r="R7545" s="244"/>
    </row>
    <row r="7546" spans="1:18" hidden="1" outlineLevel="1" x14ac:dyDescent="0.25">
      <c r="A7546" s="53" t="s">
        <v>825</v>
      </c>
      <c r="B7546" s="53"/>
      <c r="C7546" s="244"/>
      <c r="D7546" s="244"/>
      <c r="E7546" s="244"/>
      <c r="F7546" s="244"/>
      <c r="G7546" s="244"/>
      <c r="H7546" s="244"/>
      <c r="I7546" s="244"/>
      <c r="J7546" s="244"/>
      <c r="K7546" s="244"/>
      <c r="L7546" s="244"/>
      <c r="M7546" s="244"/>
      <c r="N7546" s="244"/>
      <c r="O7546" s="244"/>
      <c r="P7546" s="244"/>
      <c r="Q7546" s="244"/>
      <c r="R7546" s="244"/>
    </row>
    <row r="7547" spans="1:18" hidden="1" outlineLevel="1" x14ac:dyDescent="0.25"/>
    <row r="7548" spans="1:18" hidden="1" outlineLevel="2" x14ac:dyDescent="0.25">
      <c r="A7548" s="222" t="str">
        <f>'Usages industrie'!A4</f>
        <v>Usage industriel n°1</v>
      </c>
      <c r="B7548" s="222" t="s">
        <v>41</v>
      </c>
      <c r="C7548" s="222"/>
      <c r="D7548" s="223">
        <f>IF(B$7539&lt;&gt;"",IF(B$7539='Usages industrie'!$K4,'Usages industrie'!J4,0),0)</f>
        <v>0</v>
      </c>
      <c r="E7548" s="223">
        <f t="shared" ref="E7548:R7557" si="664">$D7548</f>
        <v>0</v>
      </c>
      <c r="F7548" s="223">
        <f t="shared" si="664"/>
        <v>0</v>
      </c>
      <c r="G7548" s="223">
        <f t="shared" si="664"/>
        <v>0</v>
      </c>
      <c r="H7548" s="223">
        <f t="shared" si="664"/>
        <v>0</v>
      </c>
      <c r="I7548" s="223">
        <f t="shared" si="664"/>
        <v>0</v>
      </c>
      <c r="J7548" s="223">
        <f t="shared" si="664"/>
        <v>0</v>
      </c>
      <c r="K7548" s="223">
        <f t="shared" si="664"/>
        <v>0</v>
      </c>
      <c r="L7548" s="223">
        <f t="shared" si="664"/>
        <v>0</v>
      </c>
      <c r="M7548" s="223">
        <f t="shared" si="664"/>
        <v>0</v>
      </c>
      <c r="N7548" s="223">
        <f t="shared" si="664"/>
        <v>0</v>
      </c>
      <c r="O7548" s="223">
        <f t="shared" si="664"/>
        <v>0</v>
      </c>
      <c r="P7548" s="223">
        <f t="shared" si="664"/>
        <v>0</v>
      </c>
      <c r="Q7548" s="223">
        <f t="shared" si="664"/>
        <v>0</v>
      </c>
      <c r="R7548" s="223">
        <f t="shared" si="664"/>
        <v>0</v>
      </c>
    </row>
    <row r="7549" spans="1:18" hidden="1" outlineLevel="2" x14ac:dyDescent="0.25">
      <c r="A7549" s="222" t="str">
        <f>'Usages industrie'!A5</f>
        <v>Usage industriel n°2</v>
      </c>
      <c r="B7549" s="222" t="s">
        <v>41</v>
      </c>
      <c r="C7549" s="222"/>
      <c r="D7549" s="223">
        <f>IF(B$7539&lt;&gt;"",IF(B$7539='Usages industrie'!$K5,'Usages industrie'!J5,0),0)</f>
        <v>0</v>
      </c>
      <c r="E7549" s="223">
        <f t="shared" si="664"/>
        <v>0</v>
      </c>
      <c r="F7549" s="223">
        <f t="shared" si="664"/>
        <v>0</v>
      </c>
      <c r="G7549" s="223">
        <f t="shared" si="664"/>
        <v>0</v>
      </c>
      <c r="H7549" s="223">
        <f t="shared" si="664"/>
        <v>0</v>
      </c>
      <c r="I7549" s="223">
        <f t="shared" si="664"/>
        <v>0</v>
      </c>
      <c r="J7549" s="223">
        <f t="shared" si="664"/>
        <v>0</v>
      </c>
      <c r="K7549" s="223">
        <f t="shared" si="664"/>
        <v>0</v>
      </c>
      <c r="L7549" s="223">
        <f t="shared" si="664"/>
        <v>0</v>
      </c>
      <c r="M7549" s="223">
        <f t="shared" si="664"/>
        <v>0</v>
      </c>
      <c r="N7549" s="223">
        <f t="shared" si="664"/>
        <v>0</v>
      </c>
      <c r="O7549" s="223">
        <f t="shared" si="664"/>
        <v>0</v>
      </c>
      <c r="P7549" s="223">
        <f t="shared" si="664"/>
        <v>0</v>
      </c>
      <c r="Q7549" s="223">
        <f t="shared" si="664"/>
        <v>0</v>
      </c>
      <c r="R7549" s="223">
        <f t="shared" si="664"/>
        <v>0</v>
      </c>
    </row>
    <row r="7550" spans="1:18" hidden="1" outlineLevel="2" x14ac:dyDescent="0.25">
      <c r="A7550" s="222" t="str">
        <f>'Usages industrie'!A6</f>
        <v>Usage industriel n°3</v>
      </c>
      <c r="B7550" s="222" t="s">
        <v>41</v>
      </c>
      <c r="C7550" s="222"/>
      <c r="D7550" s="223">
        <f>IF(B$7539&lt;&gt;"",IF(B$7539='Usages industrie'!$K6,'Usages industrie'!J6,0),0)</f>
        <v>0</v>
      </c>
      <c r="E7550" s="223">
        <f t="shared" si="664"/>
        <v>0</v>
      </c>
      <c r="F7550" s="223">
        <f t="shared" si="664"/>
        <v>0</v>
      </c>
      <c r="G7550" s="223">
        <f t="shared" si="664"/>
        <v>0</v>
      </c>
      <c r="H7550" s="223">
        <f t="shared" si="664"/>
        <v>0</v>
      </c>
      <c r="I7550" s="223">
        <f t="shared" si="664"/>
        <v>0</v>
      </c>
      <c r="J7550" s="223">
        <f t="shared" si="664"/>
        <v>0</v>
      </c>
      <c r="K7550" s="223">
        <f t="shared" si="664"/>
        <v>0</v>
      </c>
      <c r="L7550" s="223">
        <f t="shared" si="664"/>
        <v>0</v>
      </c>
      <c r="M7550" s="223">
        <f t="shared" si="664"/>
        <v>0</v>
      </c>
      <c r="N7550" s="223">
        <f t="shared" si="664"/>
        <v>0</v>
      </c>
      <c r="O7550" s="223">
        <f t="shared" si="664"/>
        <v>0</v>
      </c>
      <c r="P7550" s="223">
        <f t="shared" si="664"/>
        <v>0</v>
      </c>
      <c r="Q7550" s="223">
        <f t="shared" si="664"/>
        <v>0</v>
      </c>
      <c r="R7550" s="223">
        <f t="shared" si="664"/>
        <v>0</v>
      </c>
    </row>
    <row r="7551" spans="1:18" hidden="1" outlineLevel="2" x14ac:dyDescent="0.25">
      <c r="A7551" s="222" t="str">
        <f>'Usages industrie'!A7</f>
        <v>Usage industriel n°4</v>
      </c>
      <c r="B7551" s="222" t="s">
        <v>41</v>
      </c>
      <c r="C7551" s="222"/>
      <c r="D7551" s="223">
        <f>IF(B$7539&lt;&gt;"",IF(B$7539='Usages industrie'!$K7,'Usages industrie'!J7,0),0)</f>
        <v>0</v>
      </c>
      <c r="E7551" s="223">
        <f t="shared" si="664"/>
        <v>0</v>
      </c>
      <c r="F7551" s="223">
        <f t="shared" si="664"/>
        <v>0</v>
      </c>
      <c r="G7551" s="223">
        <f t="shared" si="664"/>
        <v>0</v>
      </c>
      <c r="H7551" s="223">
        <f t="shared" si="664"/>
        <v>0</v>
      </c>
      <c r="I7551" s="223">
        <f t="shared" si="664"/>
        <v>0</v>
      </c>
      <c r="J7551" s="223">
        <f t="shared" si="664"/>
        <v>0</v>
      </c>
      <c r="K7551" s="223">
        <f t="shared" si="664"/>
        <v>0</v>
      </c>
      <c r="L7551" s="223">
        <f t="shared" si="664"/>
        <v>0</v>
      </c>
      <c r="M7551" s="223">
        <f t="shared" si="664"/>
        <v>0</v>
      </c>
      <c r="N7551" s="223">
        <f t="shared" si="664"/>
        <v>0</v>
      </c>
      <c r="O7551" s="223">
        <f t="shared" si="664"/>
        <v>0</v>
      </c>
      <c r="P7551" s="223">
        <f t="shared" si="664"/>
        <v>0</v>
      </c>
      <c r="Q7551" s="223">
        <f t="shared" si="664"/>
        <v>0</v>
      </c>
      <c r="R7551" s="223">
        <f t="shared" si="664"/>
        <v>0</v>
      </c>
    </row>
    <row r="7552" spans="1:18" hidden="1" outlineLevel="2" x14ac:dyDescent="0.25">
      <c r="A7552" s="222" t="str">
        <f>'Usages industrie'!A8</f>
        <v>Usage industriel n°5</v>
      </c>
      <c r="B7552" s="222" t="s">
        <v>41</v>
      </c>
      <c r="C7552" s="222"/>
      <c r="D7552" s="223">
        <f>IF(B$7539&lt;&gt;"",IF(B$7539='Usages industrie'!$K8,'Usages industrie'!J8,0),0)</f>
        <v>0</v>
      </c>
      <c r="E7552" s="223">
        <f t="shared" si="664"/>
        <v>0</v>
      </c>
      <c r="F7552" s="223">
        <f t="shared" si="664"/>
        <v>0</v>
      </c>
      <c r="G7552" s="223">
        <f t="shared" si="664"/>
        <v>0</v>
      </c>
      <c r="H7552" s="223">
        <f t="shared" si="664"/>
        <v>0</v>
      </c>
      <c r="I7552" s="223">
        <f t="shared" si="664"/>
        <v>0</v>
      </c>
      <c r="J7552" s="223">
        <f t="shared" si="664"/>
        <v>0</v>
      </c>
      <c r="K7552" s="223">
        <f t="shared" si="664"/>
        <v>0</v>
      </c>
      <c r="L7552" s="223">
        <f t="shared" si="664"/>
        <v>0</v>
      </c>
      <c r="M7552" s="223">
        <f t="shared" si="664"/>
        <v>0</v>
      </c>
      <c r="N7552" s="223">
        <f t="shared" si="664"/>
        <v>0</v>
      </c>
      <c r="O7552" s="223">
        <f t="shared" si="664"/>
        <v>0</v>
      </c>
      <c r="P7552" s="223">
        <f t="shared" si="664"/>
        <v>0</v>
      </c>
      <c r="Q7552" s="223">
        <f t="shared" si="664"/>
        <v>0</v>
      </c>
      <c r="R7552" s="223">
        <f t="shared" si="664"/>
        <v>0</v>
      </c>
    </row>
    <row r="7553" spans="1:18" hidden="1" outlineLevel="2" x14ac:dyDescent="0.25">
      <c r="A7553" s="222" t="str">
        <f>'Usages industrie'!A9</f>
        <v>Usage industriel n°6</v>
      </c>
      <c r="B7553" s="222" t="s">
        <v>41</v>
      </c>
      <c r="C7553" s="222"/>
      <c r="D7553" s="223">
        <f>IF(B$7539&lt;&gt;"",IF(B$7539='Usages industrie'!$K9,'Usages industrie'!J9,0),0)</f>
        <v>0</v>
      </c>
      <c r="E7553" s="223">
        <f t="shared" si="664"/>
        <v>0</v>
      </c>
      <c r="F7553" s="223">
        <f t="shared" si="664"/>
        <v>0</v>
      </c>
      <c r="G7553" s="223">
        <f t="shared" si="664"/>
        <v>0</v>
      </c>
      <c r="H7553" s="223">
        <f t="shared" si="664"/>
        <v>0</v>
      </c>
      <c r="I7553" s="223">
        <f t="shared" si="664"/>
        <v>0</v>
      </c>
      <c r="J7553" s="223">
        <f t="shared" si="664"/>
        <v>0</v>
      </c>
      <c r="K7553" s="223">
        <f t="shared" si="664"/>
        <v>0</v>
      </c>
      <c r="L7553" s="223">
        <f t="shared" si="664"/>
        <v>0</v>
      </c>
      <c r="M7553" s="223">
        <f t="shared" si="664"/>
        <v>0</v>
      </c>
      <c r="N7553" s="223">
        <f t="shared" si="664"/>
        <v>0</v>
      </c>
      <c r="O7553" s="223">
        <f t="shared" si="664"/>
        <v>0</v>
      </c>
      <c r="P7553" s="223">
        <f t="shared" si="664"/>
        <v>0</v>
      </c>
      <c r="Q7553" s="223">
        <f t="shared" si="664"/>
        <v>0</v>
      </c>
      <c r="R7553" s="223">
        <f t="shared" si="664"/>
        <v>0</v>
      </c>
    </row>
    <row r="7554" spans="1:18" hidden="1" outlineLevel="2" x14ac:dyDescent="0.25">
      <c r="A7554" s="222" t="str">
        <f>'Usages industrie'!A10</f>
        <v>Usage industriel n°7</v>
      </c>
      <c r="B7554" s="222" t="s">
        <v>41</v>
      </c>
      <c r="C7554" s="222"/>
      <c r="D7554" s="223">
        <f>IF(B$7539&lt;&gt;"",IF(B$7539='Usages industrie'!$K10,'Usages industrie'!J10,0),0)</f>
        <v>0</v>
      </c>
      <c r="E7554" s="223">
        <f t="shared" si="664"/>
        <v>0</v>
      </c>
      <c r="F7554" s="223">
        <f t="shared" si="664"/>
        <v>0</v>
      </c>
      <c r="G7554" s="223">
        <f t="shared" si="664"/>
        <v>0</v>
      </c>
      <c r="H7554" s="223">
        <f t="shared" si="664"/>
        <v>0</v>
      </c>
      <c r="I7554" s="223">
        <f t="shared" si="664"/>
        <v>0</v>
      </c>
      <c r="J7554" s="223">
        <f t="shared" si="664"/>
        <v>0</v>
      </c>
      <c r="K7554" s="223">
        <f t="shared" si="664"/>
        <v>0</v>
      </c>
      <c r="L7554" s="223">
        <f t="shared" si="664"/>
        <v>0</v>
      </c>
      <c r="M7554" s="223">
        <f t="shared" si="664"/>
        <v>0</v>
      </c>
      <c r="N7554" s="223">
        <f t="shared" si="664"/>
        <v>0</v>
      </c>
      <c r="O7554" s="223">
        <f t="shared" si="664"/>
        <v>0</v>
      </c>
      <c r="P7554" s="223">
        <f t="shared" si="664"/>
        <v>0</v>
      </c>
      <c r="Q7554" s="223">
        <f t="shared" si="664"/>
        <v>0</v>
      </c>
      <c r="R7554" s="223">
        <f t="shared" si="664"/>
        <v>0</v>
      </c>
    </row>
    <row r="7555" spans="1:18" hidden="1" outlineLevel="2" x14ac:dyDescent="0.25">
      <c r="A7555" s="222" t="str">
        <f>'Usages industrie'!A11</f>
        <v>Usage industriel n°8</v>
      </c>
      <c r="B7555" s="222" t="s">
        <v>41</v>
      </c>
      <c r="C7555" s="222"/>
      <c r="D7555" s="223">
        <f>IF(B$7539&lt;&gt;"",IF(B$7539='Usages industrie'!$K11,'Usages industrie'!J11,0),0)</f>
        <v>0</v>
      </c>
      <c r="E7555" s="223">
        <f t="shared" si="664"/>
        <v>0</v>
      </c>
      <c r="F7555" s="223">
        <f t="shared" si="664"/>
        <v>0</v>
      </c>
      <c r="G7555" s="223">
        <f t="shared" si="664"/>
        <v>0</v>
      </c>
      <c r="H7555" s="223">
        <f t="shared" si="664"/>
        <v>0</v>
      </c>
      <c r="I7555" s="223">
        <f t="shared" si="664"/>
        <v>0</v>
      </c>
      <c r="J7555" s="223">
        <f t="shared" si="664"/>
        <v>0</v>
      </c>
      <c r="K7555" s="223">
        <f t="shared" si="664"/>
        <v>0</v>
      </c>
      <c r="L7555" s="223">
        <f t="shared" si="664"/>
        <v>0</v>
      </c>
      <c r="M7555" s="223">
        <f t="shared" si="664"/>
        <v>0</v>
      </c>
      <c r="N7555" s="223">
        <f t="shared" si="664"/>
        <v>0</v>
      </c>
      <c r="O7555" s="223">
        <f t="shared" si="664"/>
        <v>0</v>
      </c>
      <c r="P7555" s="223">
        <f t="shared" si="664"/>
        <v>0</v>
      </c>
      <c r="Q7555" s="223">
        <f t="shared" si="664"/>
        <v>0</v>
      </c>
      <c r="R7555" s="223">
        <f t="shared" si="664"/>
        <v>0</v>
      </c>
    </row>
    <row r="7556" spans="1:18" hidden="1" outlineLevel="2" x14ac:dyDescent="0.25">
      <c r="A7556" s="222" t="str">
        <f>'Usages industrie'!A12</f>
        <v>Usage industriel n°9</v>
      </c>
      <c r="B7556" s="222" t="s">
        <v>41</v>
      </c>
      <c r="C7556" s="222"/>
      <c r="D7556" s="223">
        <f>IF(B$7539&lt;&gt;"",IF(B$7539='Usages industrie'!$K12,'Usages industrie'!J12,0),0)</f>
        <v>0</v>
      </c>
      <c r="E7556" s="223">
        <f t="shared" si="664"/>
        <v>0</v>
      </c>
      <c r="F7556" s="223">
        <f t="shared" si="664"/>
        <v>0</v>
      </c>
      <c r="G7556" s="223">
        <f t="shared" si="664"/>
        <v>0</v>
      </c>
      <c r="H7556" s="223">
        <f t="shared" si="664"/>
        <v>0</v>
      </c>
      <c r="I7556" s="223">
        <f t="shared" si="664"/>
        <v>0</v>
      </c>
      <c r="J7556" s="223">
        <f t="shared" si="664"/>
        <v>0</v>
      </c>
      <c r="K7556" s="223">
        <f t="shared" si="664"/>
        <v>0</v>
      </c>
      <c r="L7556" s="223">
        <f t="shared" si="664"/>
        <v>0</v>
      </c>
      <c r="M7556" s="223">
        <f t="shared" si="664"/>
        <v>0</v>
      </c>
      <c r="N7556" s="223">
        <f t="shared" si="664"/>
        <v>0</v>
      </c>
      <c r="O7556" s="223">
        <f t="shared" si="664"/>
        <v>0</v>
      </c>
      <c r="P7556" s="223">
        <f t="shared" si="664"/>
        <v>0</v>
      </c>
      <c r="Q7556" s="223">
        <f t="shared" si="664"/>
        <v>0</v>
      </c>
      <c r="R7556" s="223">
        <f t="shared" si="664"/>
        <v>0</v>
      </c>
    </row>
    <row r="7557" spans="1:18" hidden="1" outlineLevel="2" x14ac:dyDescent="0.25">
      <c r="A7557" s="222" t="str">
        <f>'Usages industrie'!A13</f>
        <v>Usage industriel n°10</v>
      </c>
      <c r="B7557" s="222" t="s">
        <v>41</v>
      </c>
      <c r="C7557" s="222"/>
      <c r="D7557" s="223">
        <f>IF(B$7539&lt;&gt;"",IF(B$7539='Usages industrie'!$K13,'Usages industrie'!J13,0),0)</f>
        <v>0</v>
      </c>
      <c r="E7557" s="223">
        <f t="shared" si="664"/>
        <v>0</v>
      </c>
      <c r="F7557" s="223">
        <f t="shared" si="664"/>
        <v>0</v>
      </c>
      <c r="G7557" s="223">
        <f t="shared" si="664"/>
        <v>0</v>
      </c>
      <c r="H7557" s="223">
        <f t="shared" si="664"/>
        <v>0</v>
      </c>
      <c r="I7557" s="223">
        <f t="shared" si="664"/>
        <v>0</v>
      </c>
      <c r="J7557" s="223">
        <f t="shared" si="664"/>
        <v>0</v>
      </c>
      <c r="K7557" s="223">
        <f t="shared" si="664"/>
        <v>0</v>
      </c>
      <c r="L7557" s="223">
        <f t="shared" si="664"/>
        <v>0</v>
      </c>
      <c r="M7557" s="223">
        <f t="shared" si="664"/>
        <v>0</v>
      </c>
      <c r="N7557" s="223">
        <f t="shared" si="664"/>
        <v>0</v>
      </c>
      <c r="O7557" s="223">
        <f t="shared" si="664"/>
        <v>0</v>
      </c>
      <c r="P7557" s="223">
        <f t="shared" si="664"/>
        <v>0</v>
      </c>
      <c r="Q7557" s="223">
        <f t="shared" si="664"/>
        <v>0</v>
      </c>
      <c r="R7557" s="223">
        <f t="shared" si="664"/>
        <v>0</v>
      </c>
    </row>
    <row r="7558" spans="1:18" hidden="1" outlineLevel="2" x14ac:dyDescent="0.25">
      <c r="A7558" s="222" t="str">
        <f>'Usages industrie'!A14</f>
        <v>Usage industriel n°11</v>
      </c>
      <c r="B7558" s="222" t="s">
        <v>41</v>
      </c>
      <c r="C7558" s="222"/>
      <c r="D7558" s="223">
        <f>IF(B$7539&lt;&gt;"",IF(B$7539='Usages industrie'!$K14,'Usages industrie'!J14,0),0)</f>
        <v>0</v>
      </c>
      <c r="E7558" s="223">
        <f t="shared" ref="E7558:R7567" si="665">$D7558</f>
        <v>0</v>
      </c>
      <c r="F7558" s="223">
        <f t="shared" si="665"/>
        <v>0</v>
      </c>
      <c r="G7558" s="223">
        <f t="shared" si="665"/>
        <v>0</v>
      </c>
      <c r="H7558" s="223">
        <f t="shared" si="665"/>
        <v>0</v>
      </c>
      <c r="I7558" s="223">
        <f t="shared" si="665"/>
        <v>0</v>
      </c>
      <c r="J7558" s="223">
        <f t="shared" si="665"/>
        <v>0</v>
      </c>
      <c r="K7558" s="223">
        <f t="shared" si="665"/>
        <v>0</v>
      </c>
      <c r="L7558" s="223">
        <f t="shared" si="665"/>
        <v>0</v>
      </c>
      <c r="M7558" s="223">
        <f t="shared" si="665"/>
        <v>0</v>
      </c>
      <c r="N7558" s="223">
        <f t="shared" si="665"/>
        <v>0</v>
      </c>
      <c r="O7558" s="223">
        <f t="shared" si="665"/>
        <v>0</v>
      </c>
      <c r="P7558" s="223">
        <f t="shared" si="665"/>
        <v>0</v>
      </c>
      <c r="Q7558" s="223">
        <f t="shared" si="665"/>
        <v>0</v>
      </c>
      <c r="R7558" s="223">
        <f t="shared" si="665"/>
        <v>0</v>
      </c>
    </row>
    <row r="7559" spans="1:18" hidden="1" outlineLevel="2" x14ac:dyDescent="0.25">
      <c r="A7559" s="222" t="str">
        <f>'Usages industrie'!A15</f>
        <v>Usage industriel n°12</v>
      </c>
      <c r="B7559" s="222" t="s">
        <v>41</v>
      </c>
      <c r="C7559" s="222"/>
      <c r="D7559" s="223">
        <f>IF(B$7539&lt;&gt;"",IF(B$7539='Usages industrie'!$K15,'Usages industrie'!J15,0),0)</f>
        <v>0</v>
      </c>
      <c r="E7559" s="223">
        <f t="shared" si="665"/>
        <v>0</v>
      </c>
      <c r="F7559" s="223">
        <f t="shared" si="665"/>
        <v>0</v>
      </c>
      <c r="G7559" s="223">
        <f t="shared" si="665"/>
        <v>0</v>
      </c>
      <c r="H7559" s="223">
        <f t="shared" si="665"/>
        <v>0</v>
      </c>
      <c r="I7559" s="223">
        <f t="shared" si="665"/>
        <v>0</v>
      </c>
      <c r="J7559" s="223">
        <f t="shared" si="665"/>
        <v>0</v>
      </c>
      <c r="K7559" s="223">
        <f t="shared" si="665"/>
        <v>0</v>
      </c>
      <c r="L7559" s="223">
        <f t="shared" si="665"/>
        <v>0</v>
      </c>
      <c r="M7559" s="223">
        <f t="shared" si="665"/>
        <v>0</v>
      </c>
      <c r="N7559" s="223">
        <f t="shared" si="665"/>
        <v>0</v>
      </c>
      <c r="O7559" s="223">
        <f t="shared" si="665"/>
        <v>0</v>
      </c>
      <c r="P7559" s="223">
        <f t="shared" si="665"/>
        <v>0</v>
      </c>
      <c r="Q7559" s="223">
        <f t="shared" si="665"/>
        <v>0</v>
      </c>
      <c r="R7559" s="223">
        <f t="shared" si="665"/>
        <v>0</v>
      </c>
    </row>
    <row r="7560" spans="1:18" hidden="1" outlineLevel="2" x14ac:dyDescent="0.25">
      <c r="A7560" s="222" t="str">
        <f>'Usages industrie'!A16</f>
        <v>Usage industriel n°13</v>
      </c>
      <c r="B7560" s="222" t="s">
        <v>41</v>
      </c>
      <c r="C7560" s="222"/>
      <c r="D7560" s="223">
        <f>IF(B$7539&lt;&gt;"",IF(B$7539='Usages industrie'!$K16,'Usages industrie'!J16,0),0)</f>
        <v>0</v>
      </c>
      <c r="E7560" s="223">
        <f t="shared" si="665"/>
        <v>0</v>
      </c>
      <c r="F7560" s="223">
        <f t="shared" si="665"/>
        <v>0</v>
      </c>
      <c r="G7560" s="223">
        <f t="shared" si="665"/>
        <v>0</v>
      </c>
      <c r="H7560" s="223">
        <f t="shared" si="665"/>
        <v>0</v>
      </c>
      <c r="I7560" s="223">
        <f t="shared" si="665"/>
        <v>0</v>
      </c>
      <c r="J7560" s="223">
        <f t="shared" si="665"/>
        <v>0</v>
      </c>
      <c r="K7560" s="223">
        <f t="shared" si="665"/>
        <v>0</v>
      </c>
      <c r="L7560" s="223">
        <f t="shared" si="665"/>
        <v>0</v>
      </c>
      <c r="M7560" s="223">
        <f t="shared" si="665"/>
        <v>0</v>
      </c>
      <c r="N7560" s="223">
        <f t="shared" si="665"/>
        <v>0</v>
      </c>
      <c r="O7560" s="223">
        <f t="shared" si="665"/>
        <v>0</v>
      </c>
      <c r="P7560" s="223">
        <f t="shared" si="665"/>
        <v>0</v>
      </c>
      <c r="Q7560" s="223">
        <f t="shared" si="665"/>
        <v>0</v>
      </c>
      <c r="R7560" s="223">
        <f t="shared" si="665"/>
        <v>0</v>
      </c>
    </row>
    <row r="7561" spans="1:18" hidden="1" outlineLevel="2" x14ac:dyDescent="0.25">
      <c r="A7561" s="222" t="str">
        <f>'Usages industrie'!A17</f>
        <v>Usage industriel n°14</v>
      </c>
      <c r="B7561" s="222" t="s">
        <v>41</v>
      </c>
      <c r="C7561" s="222"/>
      <c r="D7561" s="223">
        <f>IF(B$7539&lt;&gt;"",IF(B$7539='Usages industrie'!$K17,'Usages industrie'!J17,0),0)</f>
        <v>0</v>
      </c>
      <c r="E7561" s="223">
        <f t="shared" si="665"/>
        <v>0</v>
      </c>
      <c r="F7561" s="223">
        <f t="shared" si="665"/>
        <v>0</v>
      </c>
      <c r="G7561" s="223">
        <f t="shared" si="665"/>
        <v>0</v>
      </c>
      <c r="H7561" s="223">
        <f t="shared" si="665"/>
        <v>0</v>
      </c>
      <c r="I7561" s="223">
        <f t="shared" si="665"/>
        <v>0</v>
      </c>
      <c r="J7561" s="223">
        <f t="shared" si="665"/>
        <v>0</v>
      </c>
      <c r="K7561" s="223">
        <f t="shared" si="665"/>
        <v>0</v>
      </c>
      <c r="L7561" s="223">
        <f t="shared" si="665"/>
        <v>0</v>
      </c>
      <c r="M7561" s="223">
        <f t="shared" si="665"/>
        <v>0</v>
      </c>
      <c r="N7561" s="223">
        <f t="shared" si="665"/>
        <v>0</v>
      </c>
      <c r="O7561" s="223">
        <f t="shared" si="665"/>
        <v>0</v>
      </c>
      <c r="P7561" s="223">
        <f t="shared" si="665"/>
        <v>0</v>
      </c>
      <c r="Q7561" s="223">
        <f t="shared" si="665"/>
        <v>0</v>
      </c>
      <c r="R7561" s="223">
        <f t="shared" si="665"/>
        <v>0</v>
      </c>
    </row>
    <row r="7562" spans="1:18" hidden="1" outlineLevel="2" x14ac:dyDescent="0.25">
      <c r="A7562" s="222" t="str">
        <f>'Usages industrie'!A18</f>
        <v>Usage industriel n°15</v>
      </c>
      <c r="B7562" s="222" t="s">
        <v>41</v>
      </c>
      <c r="C7562" s="222"/>
      <c r="D7562" s="223">
        <f>IF(B$7539&lt;&gt;"",IF(B$7539='Usages industrie'!$K18,'Usages industrie'!J18,0),0)</f>
        <v>0</v>
      </c>
      <c r="E7562" s="223">
        <f t="shared" si="665"/>
        <v>0</v>
      </c>
      <c r="F7562" s="223">
        <f t="shared" si="665"/>
        <v>0</v>
      </c>
      <c r="G7562" s="223">
        <f t="shared" si="665"/>
        <v>0</v>
      </c>
      <c r="H7562" s="223">
        <f t="shared" si="665"/>
        <v>0</v>
      </c>
      <c r="I7562" s="223">
        <f t="shared" si="665"/>
        <v>0</v>
      </c>
      <c r="J7562" s="223">
        <f t="shared" si="665"/>
        <v>0</v>
      </c>
      <c r="K7562" s="223">
        <f t="shared" si="665"/>
        <v>0</v>
      </c>
      <c r="L7562" s="223">
        <f t="shared" si="665"/>
        <v>0</v>
      </c>
      <c r="M7562" s="223">
        <f t="shared" si="665"/>
        <v>0</v>
      </c>
      <c r="N7562" s="223">
        <f t="shared" si="665"/>
        <v>0</v>
      </c>
      <c r="O7562" s="223">
        <f t="shared" si="665"/>
        <v>0</v>
      </c>
      <c r="P7562" s="223">
        <f t="shared" si="665"/>
        <v>0</v>
      </c>
      <c r="Q7562" s="223">
        <f t="shared" si="665"/>
        <v>0</v>
      </c>
      <c r="R7562" s="223">
        <f t="shared" si="665"/>
        <v>0</v>
      </c>
    </row>
    <row r="7563" spans="1:18" hidden="1" outlineLevel="2" x14ac:dyDescent="0.25">
      <c r="A7563" s="222" t="str">
        <f>'Usages industrie'!A19</f>
        <v>Usage industriel n°16</v>
      </c>
      <c r="B7563" s="222" t="s">
        <v>41</v>
      </c>
      <c r="C7563" s="222"/>
      <c r="D7563" s="223">
        <f>IF(B$7539&lt;&gt;"",IF(B$7539='Usages industrie'!$K19,'Usages industrie'!J19,0),0)</f>
        <v>0</v>
      </c>
      <c r="E7563" s="223">
        <f t="shared" si="665"/>
        <v>0</v>
      </c>
      <c r="F7563" s="223">
        <f t="shared" si="665"/>
        <v>0</v>
      </c>
      <c r="G7563" s="223">
        <f t="shared" si="665"/>
        <v>0</v>
      </c>
      <c r="H7563" s="223">
        <f t="shared" si="665"/>
        <v>0</v>
      </c>
      <c r="I7563" s="223">
        <f t="shared" si="665"/>
        <v>0</v>
      </c>
      <c r="J7563" s="223">
        <f t="shared" si="665"/>
        <v>0</v>
      </c>
      <c r="K7563" s="223">
        <f t="shared" si="665"/>
        <v>0</v>
      </c>
      <c r="L7563" s="223">
        <f t="shared" si="665"/>
        <v>0</v>
      </c>
      <c r="M7563" s="223">
        <f t="shared" si="665"/>
        <v>0</v>
      </c>
      <c r="N7563" s="223">
        <f t="shared" si="665"/>
        <v>0</v>
      </c>
      <c r="O7563" s="223">
        <f t="shared" si="665"/>
        <v>0</v>
      </c>
      <c r="P7563" s="223">
        <f t="shared" si="665"/>
        <v>0</v>
      </c>
      <c r="Q7563" s="223">
        <f t="shared" si="665"/>
        <v>0</v>
      </c>
      <c r="R7563" s="223">
        <f t="shared" si="665"/>
        <v>0</v>
      </c>
    </row>
    <row r="7564" spans="1:18" hidden="1" outlineLevel="2" x14ac:dyDescent="0.25">
      <c r="A7564" s="222" t="str">
        <f>'Usages industrie'!A20</f>
        <v>Usage industriel n°17</v>
      </c>
      <c r="B7564" s="222" t="s">
        <v>41</v>
      </c>
      <c r="C7564" s="222"/>
      <c r="D7564" s="223">
        <f>IF(B$7539&lt;&gt;"",IF(B$7539='Usages industrie'!$K20,'Usages industrie'!J20,0),0)</f>
        <v>0</v>
      </c>
      <c r="E7564" s="223">
        <f t="shared" si="665"/>
        <v>0</v>
      </c>
      <c r="F7564" s="223">
        <f t="shared" si="665"/>
        <v>0</v>
      </c>
      <c r="G7564" s="223">
        <f t="shared" si="665"/>
        <v>0</v>
      </c>
      <c r="H7564" s="223">
        <f t="shared" si="665"/>
        <v>0</v>
      </c>
      <c r="I7564" s="223">
        <f t="shared" si="665"/>
        <v>0</v>
      </c>
      <c r="J7564" s="223">
        <f t="shared" si="665"/>
        <v>0</v>
      </c>
      <c r="K7564" s="223">
        <f t="shared" si="665"/>
        <v>0</v>
      </c>
      <c r="L7564" s="223">
        <f t="shared" si="665"/>
        <v>0</v>
      </c>
      <c r="M7564" s="223">
        <f t="shared" si="665"/>
        <v>0</v>
      </c>
      <c r="N7564" s="223">
        <f t="shared" si="665"/>
        <v>0</v>
      </c>
      <c r="O7564" s="223">
        <f t="shared" si="665"/>
        <v>0</v>
      </c>
      <c r="P7564" s="223">
        <f t="shared" si="665"/>
        <v>0</v>
      </c>
      <c r="Q7564" s="223">
        <f t="shared" si="665"/>
        <v>0</v>
      </c>
      <c r="R7564" s="223">
        <f t="shared" si="665"/>
        <v>0</v>
      </c>
    </row>
    <row r="7565" spans="1:18" hidden="1" outlineLevel="2" x14ac:dyDescent="0.25">
      <c r="A7565" s="222" t="str">
        <f>'Usages industrie'!A21</f>
        <v>Usage industriel n°18</v>
      </c>
      <c r="B7565" s="222" t="s">
        <v>41</v>
      </c>
      <c r="C7565" s="222"/>
      <c r="D7565" s="223">
        <f>IF(B$7539&lt;&gt;"",IF(B$7539='Usages industrie'!$K21,'Usages industrie'!J21,0),0)</f>
        <v>0</v>
      </c>
      <c r="E7565" s="223">
        <f t="shared" si="665"/>
        <v>0</v>
      </c>
      <c r="F7565" s="223">
        <f t="shared" si="665"/>
        <v>0</v>
      </c>
      <c r="G7565" s="223">
        <f t="shared" si="665"/>
        <v>0</v>
      </c>
      <c r="H7565" s="223">
        <f t="shared" si="665"/>
        <v>0</v>
      </c>
      <c r="I7565" s="223">
        <f t="shared" si="665"/>
        <v>0</v>
      </c>
      <c r="J7565" s="223">
        <f t="shared" si="665"/>
        <v>0</v>
      </c>
      <c r="K7565" s="223">
        <f t="shared" si="665"/>
        <v>0</v>
      </c>
      <c r="L7565" s="223">
        <f t="shared" si="665"/>
        <v>0</v>
      </c>
      <c r="M7565" s="223">
        <f t="shared" si="665"/>
        <v>0</v>
      </c>
      <c r="N7565" s="223">
        <f t="shared" si="665"/>
        <v>0</v>
      </c>
      <c r="O7565" s="223">
        <f t="shared" si="665"/>
        <v>0</v>
      </c>
      <c r="P7565" s="223">
        <f t="shared" si="665"/>
        <v>0</v>
      </c>
      <c r="Q7565" s="223">
        <f t="shared" si="665"/>
        <v>0</v>
      </c>
      <c r="R7565" s="223">
        <f t="shared" si="665"/>
        <v>0</v>
      </c>
    </row>
    <row r="7566" spans="1:18" hidden="1" outlineLevel="2" x14ac:dyDescent="0.25">
      <c r="A7566" s="222" t="str">
        <f>'Usages industrie'!A22</f>
        <v>Usage industriel n°19</v>
      </c>
      <c r="B7566" s="222" t="s">
        <v>41</v>
      </c>
      <c r="C7566" s="222"/>
      <c r="D7566" s="223">
        <f>IF(B$7539&lt;&gt;"",IF(B$7539='Usages industrie'!$K22,'Usages industrie'!J22,0),0)</f>
        <v>0</v>
      </c>
      <c r="E7566" s="223">
        <f t="shared" si="665"/>
        <v>0</v>
      </c>
      <c r="F7566" s="223">
        <f t="shared" si="665"/>
        <v>0</v>
      </c>
      <c r="G7566" s="223">
        <f t="shared" si="665"/>
        <v>0</v>
      </c>
      <c r="H7566" s="223">
        <f t="shared" si="665"/>
        <v>0</v>
      </c>
      <c r="I7566" s="223">
        <f t="shared" si="665"/>
        <v>0</v>
      </c>
      <c r="J7566" s="223">
        <f t="shared" si="665"/>
        <v>0</v>
      </c>
      <c r="K7566" s="223">
        <f t="shared" si="665"/>
        <v>0</v>
      </c>
      <c r="L7566" s="223">
        <f t="shared" si="665"/>
        <v>0</v>
      </c>
      <c r="M7566" s="223">
        <f t="shared" si="665"/>
        <v>0</v>
      </c>
      <c r="N7566" s="223">
        <f t="shared" si="665"/>
        <v>0</v>
      </c>
      <c r="O7566" s="223">
        <f t="shared" si="665"/>
        <v>0</v>
      </c>
      <c r="P7566" s="223">
        <f t="shared" si="665"/>
        <v>0</v>
      </c>
      <c r="Q7566" s="223">
        <f t="shared" si="665"/>
        <v>0</v>
      </c>
      <c r="R7566" s="223">
        <f t="shared" si="665"/>
        <v>0</v>
      </c>
    </row>
    <row r="7567" spans="1:18" hidden="1" outlineLevel="2" x14ac:dyDescent="0.25">
      <c r="A7567" s="222" t="str">
        <f>'Usages industrie'!A23</f>
        <v>Usage industriel n°20</v>
      </c>
      <c r="B7567" s="222" t="s">
        <v>41</v>
      </c>
      <c r="C7567" s="222"/>
      <c r="D7567" s="223">
        <f>IF(B$7539&lt;&gt;"",IF(B$7539='Usages industrie'!$K23,'Usages industrie'!J23,0),0)</f>
        <v>0</v>
      </c>
      <c r="E7567" s="223">
        <f t="shared" si="665"/>
        <v>0</v>
      </c>
      <c r="F7567" s="223">
        <f t="shared" si="665"/>
        <v>0</v>
      </c>
      <c r="G7567" s="223">
        <f t="shared" si="665"/>
        <v>0</v>
      </c>
      <c r="H7567" s="223">
        <f t="shared" si="665"/>
        <v>0</v>
      </c>
      <c r="I7567" s="223">
        <f t="shared" si="665"/>
        <v>0</v>
      </c>
      <c r="J7567" s="223">
        <f t="shared" si="665"/>
        <v>0</v>
      </c>
      <c r="K7567" s="223">
        <f t="shared" si="665"/>
        <v>0</v>
      </c>
      <c r="L7567" s="223">
        <f t="shared" si="665"/>
        <v>0</v>
      </c>
      <c r="M7567" s="223">
        <f t="shared" si="665"/>
        <v>0</v>
      </c>
      <c r="N7567" s="223">
        <f t="shared" si="665"/>
        <v>0</v>
      </c>
      <c r="O7567" s="223">
        <f t="shared" si="665"/>
        <v>0</v>
      </c>
      <c r="P7567" s="223">
        <f t="shared" si="665"/>
        <v>0</v>
      </c>
      <c r="Q7567" s="223">
        <f t="shared" si="665"/>
        <v>0</v>
      </c>
      <c r="R7567" s="223">
        <f t="shared" si="665"/>
        <v>0</v>
      </c>
    </row>
    <row r="7568" spans="1:18" hidden="1" outlineLevel="2" x14ac:dyDescent="0.25">
      <c r="A7568" s="222" t="str">
        <f>'Usages industrie'!A24</f>
        <v>Usage industriel n°21</v>
      </c>
      <c r="B7568" s="222" t="s">
        <v>41</v>
      </c>
      <c r="C7568" s="222"/>
      <c r="D7568" s="223">
        <f>IF(B$7539&lt;&gt;"",IF(B$7539='Usages industrie'!$K24,'Usages industrie'!J24,0),0)</f>
        <v>0</v>
      </c>
      <c r="E7568" s="223">
        <f t="shared" ref="E7568:R7577" si="666">$D7568</f>
        <v>0</v>
      </c>
      <c r="F7568" s="223">
        <f t="shared" si="666"/>
        <v>0</v>
      </c>
      <c r="G7568" s="223">
        <f t="shared" si="666"/>
        <v>0</v>
      </c>
      <c r="H7568" s="223">
        <f t="shared" si="666"/>
        <v>0</v>
      </c>
      <c r="I7568" s="223">
        <f t="shared" si="666"/>
        <v>0</v>
      </c>
      <c r="J7568" s="223">
        <f t="shared" si="666"/>
        <v>0</v>
      </c>
      <c r="K7568" s="223">
        <f t="shared" si="666"/>
        <v>0</v>
      </c>
      <c r="L7568" s="223">
        <f t="shared" si="666"/>
        <v>0</v>
      </c>
      <c r="M7568" s="223">
        <f t="shared" si="666"/>
        <v>0</v>
      </c>
      <c r="N7568" s="223">
        <f t="shared" si="666"/>
        <v>0</v>
      </c>
      <c r="O7568" s="223">
        <f t="shared" si="666"/>
        <v>0</v>
      </c>
      <c r="P7568" s="223">
        <f t="shared" si="666"/>
        <v>0</v>
      </c>
      <c r="Q7568" s="223">
        <f t="shared" si="666"/>
        <v>0</v>
      </c>
      <c r="R7568" s="223">
        <f t="shared" si="666"/>
        <v>0</v>
      </c>
    </row>
    <row r="7569" spans="1:18" hidden="1" outlineLevel="2" x14ac:dyDescent="0.25">
      <c r="A7569" s="222" t="str">
        <f>'Usages industrie'!A25</f>
        <v>Usage industriel n°22</v>
      </c>
      <c r="B7569" s="222" t="s">
        <v>41</v>
      </c>
      <c r="C7569" s="222"/>
      <c r="D7569" s="223">
        <f>IF(B$7539&lt;&gt;"",IF(B$7539='Usages industrie'!$K25,'Usages industrie'!J25,0),0)</f>
        <v>0</v>
      </c>
      <c r="E7569" s="223">
        <f t="shared" si="666"/>
        <v>0</v>
      </c>
      <c r="F7569" s="223">
        <f t="shared" si="666"/>
        <v>0</v>
      </c>
      <c r="G7569" s="223">
        <f t="shared" si="666"/>
        <v>0</v>
      </c>
      <c r="H7569" s="223">
        <f t="shared" si="666"/>
        <v>0</v>
      </c>
      <c r="I7569" s="223">
        <f t="shared" si="666"/>
        <v>0</v>
      </c>
      <c r="J7569" s="223">
        <f t="shared" si="666"/>
        <v>0</v>
      </c>
      <c r="K7569" s="223">
        <f t="shared" si="666"/>
        <v>0</v>
      </c>
      <c r="L7569" s="223">
        <f t="shared" si="666"/>
        <v>0</v>
      </c>
      <c r="M7569" s="223">
        <f t="shared" si="666"/>
        <v>0</v>
      </c>
      <c r="N7569" s="223">
        <f t="shared" si="666"/>
        <v>0</v>
      </c>
      <c r="O7569" s="223">
        <f t="shared" si="666"/>
        <v>0</v>
      </c>
      <c r="P7569" s="223">
        <f t="shared" si="666"/>
        <v>0</v>
      </c>
      <c r="Q7569" s="223">
        <f t="shared" si="666"/>
        <v>0</v>
      </c>
      <c r="R7569" s="223">
        <f t="shared" si="666"/>
        <v>0</v>
      </c>
    </row>
    <row r="7570" spans="1:18" hidden="1" outlineLevel="2" x14ac:dyDescent="0.25">
      <c r="A7570" s="222" t="str">
        <f>'Usages industrie'!A26</f>
        <v>Usage industriel n°23</v>
      </c>
      <c r="B7570" s="222" t="s">
        <v>41</v>
      </c>
      <c r="C7570" s="222"/>
      <c r="D7570" s="223">
        <f>IF(B$7539&lt;&gt;"",IF(B$7539='Usages industrie'!$K26,'Usages industrie'!J26,0),0)</f>
        <v>0</v>
      </c>
      <c r="E7570" s="223">
        <f t="shared" si="666"/>
        <v>0</v>
      </c>
      <c r="F7570" s="223">
        <f t="shared" si="666"/>
        <v>0</v>
      </c>
      <c r="G7570" s="223">
        <f t="shared" si="666"/>
        <v>0</v>
      </c>
      <c r="H7570" s="223">
        <f t="shared" si="666"/>
        <v>0</v>
      </c>
      <c r="I7570" s="223">
        <f t="shared" si="666"/>
        <v>0</v>
      </c>
      <c r="J7570" s="223">
        <f t="shared" si="666"/>
        <v>0</v>
      </c>
      <c r="K7570" s="223">
        <f t="shared" si="666"/>
        <v>0</v>
      </c>
      <c r="L7570" s="223">
        <f t="shared" si="666"/>
        <v>0</v>
      </c>
      <c r="M7570" s="223">
        <f t="shared" si="666"/>
        <v>0</v>
      </c>
      <c r="N7570" s="223">
        <f t="shared" si="666"/>
        <v>0</v>
      </c>
      <c r="O7570" s="223">
        <f t="shared" si="666"/>
        <v>0</v>
      </c>
      <c r="P7570" s="223">
        <f t="shared" si="666"/>
        <v>0</v>
      </c>
      <c r="Q7570" s="223">
        <f t="shared" si="666"/>
        <v>0</v>
      </c>
      <c r="R7570" s="223">
        <f t="shared" si="666"/>
        <v>0</v>
      </c>
    </row>
    <row r="7571" spans="1:18" hidden="1" outlineLevel="2" x14ac:dyDescent="0.25">
      <c r="A7571" s="222" t="str">
        <f>'Usages industrie'!A27</f>
        <v>Usage industriel n°24</v>
      </c>
      <c r="B7571" s="222" t="s">
        <v>41</v>
      </c>
      <c r="C7571" s="222"/>
      <c r="D7571" s="223">
        <f>IF(B$7539&lt;&gt;"",IF(B$7539='Usages industrie'!$K27,'Usages industrie'!J27,0),0)</f>
        <v>0</v>
      </c>
      <c r="E7571" s="223">
        <f t="shared" si="666"/>
        <v>0</v>
      </c>
      <c r="F7571" s="223">
        <f t="shared" si="666"/>
        <v>0</v>
      </c>
      <c r="G7571" s="223">
        <f t="shared" si="666"/>
        <v>0</v>
      </c>
      <c r="H7571" s="223">
        <f t="shared" si="666"/>
        <v>0</v>
      </c>
      <c r="I7571" s="223">
        <f t="shared" si="666"/>
        <v>0</v>
      </c>
      <c r="J7571" s="223">
        <f t="shared" si="666"/>
        <v>0</v>
      </c>
      <c r="K7571" s="223">
        <f t="shared" si="666"/>
        <v>0</v>
      </c>
      <c r="L7571" s="223">
        <f t="shared" si="666"/>
        <v>0</v>
      </c>
      <c r="M7571" s="223">
        <f t="shared" si="666"/>
        <v>0</v>
      </c>
      <c r="N7571" s="223">
        <f t="shared" si="666"/>
        <v>0</v>
      </c>
      <c r="O7571" s="223">
        <f t="shared" si="666"/>
        <v>0</v>
      </c>
      <c r="P7571" s="223">
        <f t="shared" si="666"/>
        <v>0</v>
      </c>
      <c r="Q7571" s="223">
        <f t="shared" si="666"/>
        <v>0</v>
      </c>
      <c r="R7571" s="223">
        <f t="shared" si="666"/>
        <v>0</v>
      </c>
    </row>
    <row r="7572" spans="1:18" hidden="1" outlineLevel="2" x14ac:dyDescent="0.25">
      <c r="A7572" s="222" t="str">
        <f>'Usages industrie'!A28</f>
        <v>Usage industriel n°25</v>
      </c>
      <c r="B7572" s="222" t="s">
        <v>41</v>
      </c>
      <c r="C7572" s="222"/>
      <c r="D7572" s="223">
        <f>IF(B$7539&lt;&gt;"",IF(B$7539='Usages industrie'!$K28,'Usages industrie'!J28,0),0)</f>
        <v>0</v>
      </c>
      <c r="E7572" s="223">
        <f t="shared" si="666"/>
        <v>0</v>
      </c>
      <c r="F7572" s="223">
        <f t="shared" si="666"/>
        <v>0</v>
      </c>
      <c r="G7572" s="223">
        <f t="shared" si="666"/>
        <v>0</v>
      </c>
      <c r="H7572" s="223">
        <f t="shared" si="666"/>
        <v>0</v>
      </c>
      <c r="I7572" s="223">
        <f t="shared" si="666"/>
        <v>0</v>
      </c>
      <c r="J7572" s="223">
        <f t="shared" si="666"/>
        <v>0</v>
      </c>
      <c r="K7572" s="223">
        <f t="shared" si="666"/>
        <v>0</v>
      </c>
      <c r="L7572" s="223">
        <f t="shared" si="666"/>
        <v>0</v>
      </c>
      <c r="M7572" s="223">
        <f t="shared" si="666"/>
        <v>0</v>
      </c>
      <c r="N7572" s="223">
        <f t="shared" si="666"/>
        <v>0</v>
      </c>
      <c r="O7572" s="223">
        <f t="shared" si="666"/>
        <v>0</v>
      </c>
      <c r="P7572" s="223">
        <f t="shared" si="666"/>
        <v>0</v>
      </c>
      <c r="Q7572" s="223">
        <f t="shared" si="666"/>
        <v>0</v>
      </c>
      <c r="R7572" s="223">
        <f t="shared" si="666"/>
        <v>0</v>
      </c>
    </row>
    <row r="7573" spans="1:18" hidden="1" outlineLevel="2" x14ac:dyDescent="0.25">
      <c r="A7573" s="222" t="str">
        <f>'Usages industrie'!A29</f>
        <v>Usage industriel n°26</v>
      </c>
      <c r="B7573" s="222" t="s">
        <v>41</v>
      </c>
      <c r="C7573" s="222"/>
      <c r="D7573" s="223">
        <f>IF(B$7539&lt;&gt;"",IF(B$7539='Usages industrie'!$K29,'Usages industrie'!J29,0),0)</f>
        <v>0</v>
      </c>
      <c r="E7573" s="223">
        <f t="shared" si="666"/>
        <v>0</v>
      </c>
      <c r="F7573" s="223">
        <f t="shared" si="666"/>
        <v>0</v>
      </c>
      <c r="G7573" s="223">
        <f t="shared" si="666"/>
        <v>0</v>
      </c>
      <c r="H7573" s="223">
        <f t="shared" si="666"/>
        <v>0</v>
      </c>
      <c r="I7573" s="223">
        <f t="shared" si="666"/>
        <v>0</v>
      </c>
      <c r="J7573" s="223">
        <f t="shared" si="666"/>
        <v>0</v>
      </c>
      <c r="K7573" s="223">
        <f t="shared" si="666"/>
        <v>0</v>
      </c>
      <c r="L7573" s="223">
        <f t="shared" si="666"/>
        <v>0</v>
      </c>
      <c r="M7573" s="223">
        <f t="shared" si="666"/>
        <v>0</v>
      </c>
      <c r="N7573" s="223">
        <f t="shared" si="666"/>
        <v>0</v>
      </c>
      <c r="O7573" s="223">
        <f t="shared" si="666"/>
        <v>0</v>
      </c>
      <c r="P7573" s="223">
        <f t="shared" si="666"/>
        <v>0</v>
      </c>
      <c r="Q7573" s="223">
        <f t="shared" si="666"/>
        <v>0</v>
      </c>
      <c r="R7573" s="223">
        <f t="shared" si="666"/>
        <v>0</v>
      </c>
    </row>
    <row r="7574" spans="1:18" hidden="1" outlineLevel="2" x14ac:dyDescent="0.25">
      <c r="A7574" s="222" t="str">
        <f>'Usages industrie'!A30</f>
        <v>Usage industriel n°27</v>
      </c>
      <c r="B7574" s="222" t="s">
        <v>41</v>
      </c>
      <c r="C7574" s="222"/>
      <c r="D7574" s="223">
        <f>IF(B$7539&lt;&gt;"",IF(B$7539='Usages industrie'!$K30,'Usages industrie'!J30,0),0)</f>
        <v>0</v>
      </c>
      <c r="E7574" s="223">
        <f t="shared" si="666"/>
        <v>0</v>
      </c>
      <c r="F7574" s="223">
        <f t="shared" si="666"/>
        <v>0</v>
      </c>
      <c r="G7574" s="223">
        <f t="shared" si="666"/>
        <v>0</v>
      </c>
      <c r="H7574" s="223">
        <f t="shared" si="666"/>
        <v>0</v>
      </c>
      <c r="I7574" s="223">
        <f t="shared" si="666"/>
        <v>0</v>
      </c>
      <c r="J7574" s="223">
        <f t="shared" si="666"/>
        <v>0</v>
      </c>
      <c r="K7574" s="223">
        <f t="shared" si="666"/>
        <v>0</v>
      </c>
      <c r="L7574" s="223">
        <f t="shared" si="666"/>
        <v>0</v>
      </c>
      <c r="M7574" s="223">
        <f t="shared" si="666"/>
        <v>0</v>
      </c>
      <c r="N7574" s="223">
        <f t="shared" si="666"/>
        <v>0</v>
      </c>
      <c r="O7574" s="223">
        <f t="shared" si="666"/>
        <v>0</v>
      </c>
      <c r="P7574" s="223">
        <f t="shared" si="666"/>
        <v>0</v>
      </c>
      <c r="Q7574" s="223">
        <f t="shared" si="666"/>
        <v>0</v>
      </c>
      <c r="R7574" s="223">
        <f t="shared" si="666"/>
        <v>0</v>
      </c>
    </row>
    <row r="7575" spans="1:18" hidden="1" outlineLevel="2" x14ac:dyDescent="0.25">
      <c r="A7575" s="222" t="str">
        <f>'Usages industrie'!A31</f>
        <v>Usage industriel n°28</v>
      </c>
      <c r="B7575" s="222" t="s">
        <v>41</v>
      </c>
      <c r="C7575" s="222"/>
      <c r="D7575" s="223">
        <f>IF(B$7539&lt;&gt;"",IF(B$7539='Usages industrie'!$K31,'Usages industrie'!J31,0),0)</f>
        <v>0</v>
      </c>
      <c r="E7575" s="223">
        <f t="shared" si="666"/>
        <v>0</v>
      </c>
      <c r="F7575" s="223">
        <f t="shared" si="666"/>
        <v>0</v>
      </c>
      <c r="G7575" s="223">
        <f t="shared" si="666"/>
        <v>0</v>
      </c>
      <c r="H7575" s="223">
        <f t="shared" si="666"/>
        <v>0</v>
      </c>
      <c r="I7575" s="223">
        <f t="shared" si="666"/>
        <v>0</v>
      </c>
      <c r="J7575" s="223">
        <f t="shared" si="666"/>
        <v>0</v>
      </c>
      <c r="K7575" s="223">
        <f t="shared" si="666"/>
        <v>0</v>
      </c>
      <c r="L7575" s="223">
        <f t="shared" si="666"/>
        <v>0</v>
      </c>
      <c r="M7575" s="223">
        <f t="shared" si="666"/>
        <v>0</v>
      </c>
      <c r="N7575" s="223">
        <f t="shared" si="666"/>
        <v>0</v>
      </c>
      <c r="O7575" s="223">
        <f t="shared" si="666"/>
        <v>0</v>
      </c>
      <c r="P7575" s="223">
        <f t="shared" si="666"/>
        <v>0</v>
      </c>
      <c r="Q7575" s="223">
        <f t="shared" si="666"/>
        <v>0</v>
      </c>
      <c r="R7575" s="223">
        <f t="shared" si="666"/>
        <v>0</v>
      </c>
    </row>
    <row r="7576" spans="1:18" hidden="1" outlineLevel="2" x14ac:dyDescent="0.25">
      <c r="A7576" s="222" t="str">
        <f>'Usages industrie'!A32</f>
        <v>Usage industriel n°29</v>
      </c>
      <c r="B7576" s="222" t="s">
        <v>41</v>
      </c>
      <c r="C7576" s="222"/>
      <c r="D7576" s="223">
        <f>IF(B$7539&lt;&gt;"",IF(B$7539='Usages industrie'!$K32,'Usages industrie'!J32,0),0)</f>
        <v>0</v>
      </c>
      <c r="E7576" s="223">
        <f t="shared" si="666"/>
        <v>0</v>
      </c>
      <c r="F7576" s="223">
        <f t="shared" si="666"/>
        <v>0</v>
      </c>
      <c r="G7576" s="223">
        <f t="shared" si="666"/>
        <v>0</v>
      </c>
      <c r="H7576" s="223">
        <f t="shared" si="666"/>
        <v>0</v>
      </c>
      <c r="I7576" s="223">
        <f t="shared" si="666"/>
        <v>0</v>
      </c>
      <c r="J7576" s="223">
        <f t="shared" si="666"/>
        <v>0</v>
      </c>
      <c r="K7576" s="223">
        <f t="shared" si="666"/>
        <v>0</v>
      </c>
      <c r="L7576" s="223">
        <f t="shared" si="666"/>
        <v>0</v>
      </c>
      <c r="M7576" s="223">
        <f t="shared" si="666"/>
        <v>0</v>
      </c>
      <c r="N7576" s="223">
        <f t="shared" si="666"/>
        <v>0</v>
      </c>
      <c r="O7576" s="223">
        <f t="shared" si="666"/>
        <v>0</v>
      </c>
      <c r="P7576" s="223">
        <f t="shared" si="666"/>
        <v>0</v>
      </c>
      <c r="Q7576" s="223">
        <f t="shared" si="666"/>
        <v>0</v>
      </c>
      <c r="R7576" s="223">
        <f t="shared" si="666"/>
        <v>0</v>
      </c>
    </row>
    <row r="7577" spans="1:18" hidden="1" outlineLevel="2" x14ac:dyDescent="0.25">
      <c r="A7577" s="222" t="str">
        <f>'Usages industrie'!A33</f>
        <v>Usage industriel n°30</v>
      </c>
      <c r="B7577" s="222" t="s">
        <v>41</v>
      </c>
      <c r="C7577" s="222"/>
      <c r="D7577" s="223">
        <f>IF(B$7539&lt;&gt;"",IF(B$7539='Usages industrie'!$K33,'Usages industrie'!J33,0),0)</f>
        <v>0</v>
      </c>
      <c r="E7577" s="223">
        <f t="shared" si="666"/>
        <v>0</v>
      </c>
      <c r="F7577" s="223">
        <f t="shared" si="666"/>
        <v>0</v>
      </c>
      <c r="G7577" s="223">
        <f t="shared" si="666"/>
        <v>0</v>
      </c>
      <c r="H7577" s="223">
        <f t="shared" si="666"/>
        <v>0</v>
      </c>
      <c r="I7577" s="223">
        <f t="shared" si="666"/>
        <v>0</v>
      </c>
      <c r="J7577" s="223">
        <f t="shared" si="666"/>
        <v>0</v>
      </c>
      <c r="K7577" s="223">
        <f t="shared" si="666"/>
        <v>0</v>
      </c>
      <c r="L7577" s="223">
        <f t="shared" si="666"/>
        <v>0</v>
      </c>
      <c r="M7577" s="223">
        <f t="shared" si="666"/>
        <v>0</v>
      </c>
      <c r="N7577" s="223">
        <f t="shared" si="666"/>
        <v>0</v>
      </c>
      <c r="O7577" s="223">
        <f t="shared" si="666"/>
        <v>0</v>
      </c>
      <c r="P7577" s="223">
        <f t="shared" si="666"/>
        <v>0</v>
      </c>
      <c r="Q7577" s="223">
        <f t="shared" si="666"/>
        <v>0</v>
      </c>
      <c r="R7577" s="223">
        <f t="shared" si="666"/>
        <v>0</v>
      </c>
    </row>
    <row r="7578" spans="1:18" hidden="1" outlineLevel="2" x14ac:dyDescent="0.25">
      <c r="A7578" s="222" t="str">
        <f>'Usages industrie'!A34</f>
        <v>Usage industriel n°31</v>
      </c>
      <c r="B7578" s="222" t="s">
        <v>41</v>
      </c>
      <c r="C7578" s="222"/>
      <c r="D7578" s="223">
        <f>IF(B$7539&lt;&gt;"",IF(B$7539='Usages industrie'!$K34,'Usages industrie'!J34,0),0)</f>
        <v>0</v>
      </c>
      <c r="E7578" s="223">
        <f t="shared" ref="E7578:R7587" si="667">$D7578</f>
        <v>0</v>
      </c>
      <c r="F7578" s="223">
        <f t="shared" si="667"/>
        <v>0</v>
      </c>
      <c r="G7578" s="223">
        <f t="shared" si="667"/>
        <v>0</v>
      </c>
      <c r="H7578" s="223">
        <f t="shared" si="667"/>
        <v>0</v>
      </c>
      <c r="I7578" s="223">
        <f t="shared" si="667"/>
        <v>0</v>
      </c>
      <c r="J7578" s="223">
        <f t="shared" si="667"/>
        <v>0</v>
      </c>
      <c r="K7578" s="223">
        <f t="shared" si="667"/>
        <v>0</v>
      </c>
      <c r="L7578" s="223">
        <f t="shared" si="667"/>
        <v>0</v>
      </c>
      <c r="M7578" s="223">
        <f t="shared" si="667"/>
        <v>0</v>
      </c>
      <c r="N7578" s="223">
        <f t="shared" si="667"/>
        <v>0</v>
      </c>
      <c r="O7578" s="223">
        <f t="shared" si="667"/>
        <v>0</v>
      </c>
      <c r="P7578" s="223">
        <f t="shared" si="667"/>
        <v>0</v>
      </c>
      <c r="Q7578" s="223">
        <f t="shared" si="667"/>
        <v>0</v>
      </c>
      <c r="R7578" s="223">
        <f t="shared" si="667"/>
        <v>0</v>
      </c>
    </row>
    <row r="7579" spans="1:18" hidden="1" outlineLevel="2" x14ac:dyDescent="0.25">
      <c r="A7579" s="222" t="str">
        <f>'Usages industrie'!A35</f>
        <v>Usage industriel n°32</v>
      </c>
      <c r="B7579" s="222" t="s">
        <v>41</v>
      </c>
      <c r="C7579" s="222"/>
      <c r="D7579" s="223">
        <f>IF(B$7539&lt;&gt;"",IF(B$7539='Usages industrie'!$K35,'Usages industrie'!J35,0),0)</f>
        <v>0</v>
      </c>
      <c r="E7579" s="223">
        <f t="shared" si="667"/>
        <v>0</v>
      </c>
      <c r="F7579" s="223">
        <f t="shared" si="667"/>
        <v>0</v>
      </c>
      <c r="G7579" s="223">
        <f t="shared" si="667"/>
        <v>0</v>
      </c>
      <c r="H7579" s="223">
        <f t="shared" si="667"/>
        <v>0</v>
      </c>
      <c r="I7579" s="223">
        <f t="shared" si="667"/>
        <v>0</v>
      </c>
      <c r="J7579" s="223">
        <f t="shared" si="667"/>
        <v>0</v>
      </c>
      <c r="K7579" s="223">
        <f t="shared" si="667"/>
        <v>0</v>
      </c>
      <c r="L7579" s="223">
        <f t="shared" si="667"/>
        <v>0</v>
      </c>
      <c r="M7579" s="223">
        <f t="shared" si="667"/>
        <v>0</v>
      </c>
      <c r="N7579" s="223">
        <f t="shared" si="667"/>
        <v>0</v>
      </c>
      <c r="O7579" s="223">
        <f t="shared" si="667"/>
        <v>0</v>
      </c>
      <c r="P7579" s="223">
        <f t="shared" si="667"/>
        <v>0</v>
      </c>
      <c r="Q7579" s="223">
        <f t="shared" si="667"/>
        <v>0</v>
      </c>
      <c r="R7579" s="223">
        <f t="shared" si="667"/>
        <v>0</v>
      </c>
    </row>
    <row r="7580" spans="1:18" hidden="1" outlineLevel="2" x14ac:dyDescent="0.25">
      <c r="A7580" s="222" t="str">
        <f>'Usages industrie'!A36</f>
        <v>Usage industriel n°33</v>
      </c>
      <c r="B7580" s="222" t="s">
        <v>41</v>
      </c>
      <c r="C7580" s="222"/>
      <c r="D7580" s="223">
        <f>IF(B$7539&lt;&gt;"",IF(B$7539='Usages industrie'!$K36,'Usages industrie'!J36,0),0)</f>
        <v>0</v>
      </c>
      <c r="E7580" s="223">
        <f t="shared" si="667"/>
        <v>0</v>
      </c>
      <c r="F7580" s="223">
        <f t="shared" si="667"/>
        <v>0</v>
      </c>
      <c r="G7580" s="223">
        <f t="shared" si="667"/>
        <v>0</v>
      </c>
      <c r="H7580" s="223">
        <f t="shared" si="667"/>
        <v>0</v>
      </c>
      <c r="I7580" s="223">
        <f t="shared" si="667"/>
        <v>0</v>
      </c>
      <c r="J7580" s="223">
        <f t="shared" si="667"/>
        <v>0</v>
      </c>
      <c r="K7580" s="223">
        <f t="shared" si="667"/>
        <v>0</v>
      </c>
      <c r="L7580" s="223">
        <f t="shared" si="667"/>
        <v>0</v>
      </c>
      <c r="M7580" s="223">
        <f t="shared" si="667"/>
        <v>0</v>
      </c>
      <c r="N7580" s="223">
        <f t="shared" si="667"/>
        <v>0</v>
      </c>
      <c r="O7580" s="223">
        <f t="shared" si="667"/>
        <v>0</v>
      </c>
      <c r="P7580" s="223">
        <f t="shared" si="667"/>
        <v>0</v>
      </c>
      <c r="Q7580" s="223">
        <f t="shared" si="667"/>
        <v>0</v>
      </c>
      <c r="R7580" s="223">
        <f t="shared" si="667"/>
        <v>0</v>
      </c>
    </row>
    <row r="7581" spans="1:18" hidden="1" outlineLevel="2" x14ac:dyDescent="0.25">
      <c r="A7581" s="222" t="str">
        <f>'Usages industrie'!A37</f>
        <v>Usage industriel n°34</v>
      </c>
      <c r="B7581" s="222" t="s">
        <v>41</v>
      </c>
      <c r="C7581" s="222"/>
      <c r="D7581" s="223">
        <f>IF(B$7539&lt;&gt;"",IF(B$7539='Usages industrie'!$K37,'Usages industrie'!J37,0),0)</f>
        <v>0</v>
      </c>
      <c r="E7581" s="223">
        <f t="shared" si="667"/>
        <v>0</v>
      </c>
      <c r="F7581" s="223">
        <f t="shared" si="667"/>
        <v>0</v>
      </c>
      <c r="G7581" s="223">
        <f t="shared" si="667"/>
        <v>0</v>
      </c>
      <c r="H7581" s="223">
        <f t="shared" si="667"/>
        <v>0</v>
      </c>
      <c r="I7581" s="223">
        <f t="shared" si="667"/>
        <v>0</v>
      </c>
      <c r="J7581" s="223">
        <f t="shared" si="667"/>
        <v>0</v>
      </c>
      <c r="K7581" s="223">
        <f t="shared" si="667"/>
        <v>0</v>
      </c>
      <c r="L7581" s="223">
        <f t="shared" si="667"/>
        <v>0</v>
      </c>
      <c r="M7581" s="223">
        <f t="shared" si="667"/>
        <v>0</v>
      </c>
      <c r="N7581" s="223">
        <f t="shared" si="667"/>
        <v>0</v>
      </c>
      <c r="O7581" s="223">
        <f t="shared" si="667"/>
        <v>0</v>
      </c>
      <c r="P7581" s="223">
        <f t="shared" si="667"/>
        <v>0</v>
      </c>
      <c r="Q7581" s="223">
        <f t="shared" si="667"/>
        <v>0</v>
      </c>
      <c r="R7581" s="223">
        <f t="shared" si="667"/>
        <v>0</v>
      </c>
    </row>
    <row r="7582" spans="1:18" hidden="1" outlineLevel="2" x14ac:dyDescent="0.25">
      <c r="A7582" s="222" t="str">
        <f>'Usages industrie'!A38</f>
        <v>Usage industriel n°35</v>
      </c>
      <c r="B7582" s="222" t="s">
        <v>41</v>
      </c>
      <c r="C7582" s="222"/>
      <c r="D7582" s="223">
        <f>IF(B$7539&lt;&gt;"",IF(B$7539='Usages industrie'!$K38,'Usages industrie'!J38,0),0)</f>
        <v>0</v>
      </c>
      <c r="E7582" s="223">
        <f t="shared" si="667"/>
        <v>0</v>
      </c>
      <c r="F7582" s="223">
        <f t="shared" si="667"/>
        <v>0</v>
      </c>
      <c r="G7582" s="223">
        <f t="shared" si="667"/>
        <v>0</v>
      </c>
      <c r="H7582" s="223">
        <f t="shared" si="667"/>
        <v>0</v>
      </c>
      <c r="I7582" s="223">
        <f t="shared" si="667"/>
        <v>0</v>
      </c>
      <c r="J7582" s="223">
        <f t="shared" si="667"/>
        <v>0</v>
      </c>
      <c r="K7582" s="223">
        <f t="shared" si="667"/>
        <v>0</v>
      </c>
      <c r="L7582" s="223">
        <f t="shared" si="667"/>
        <v>0</v>
      </c>
      <c r="M7582" s="223">
        <f t="shared" si="667"/>
        <v>0</v>
      </c>
      <c r="N7582" s="223">
        <f t="shared" si="667"/>
        <v>0</v>
      </c>
      <c r="O7582" s="223">
        <f t="shared" si="667"/>
        <v>0</v>
      </c>
      <c r="P7582" s="223">
        <f t="shared" si="667"/>
        <v>0</v>
      </c>
      <c r="Q7582" s="223">
        <f t="shared" si="667"/>
        <v>0</v>
      </c>
      <c r="R7582" s="223">
        <f t="shared" si="667"/>
        <v>0</v>
      </c>
    </row>
    <row r="7583" spans="1:18" hidden="1" outlineLevel="2" x14ac:dyDescent="0.25">
      <c r="A7583" s="222" t="str">
        <f>'Usages industrie'!A39</f>
        <v>Usage industriel n°36</v>
      </c>
      <c r="B7583" s="222" t="s">
        <v>41</v>
      </c>
      <c r="C7583" s="222"/>
      <c r="D7583" s="223">
        <f>IF(B$7539&lt;&gt;"",IF(B$7539='Usages industrie'!$K39,'Usages industrie'!J39,0),0)</f>
        <v>0</v>
      </c>
      <c r="E7583" s="223">
        <f t="shared" si="667"/>
        <v>0</v>
      </c>
      <c r="F7583" s="223">
        <f t="shared" si="667"/>
        <v>0</v>
      </c>
      <c r="G7583" s="223">
        <f t="shared" si="667"/>
        <v>0</v>
      </c>
      <c r="H7583" s="223">
        <f t="shared" si="667"/>
        <v>0</v>
      </c>
      <c r="I7583" s="223">
        <f t="shared" si="667"/>
        <v>0</v>
      </c>
      <c r="J7583" s="223">
        <f t="shared" si="667"/>
        <v>0</v>
      </c>
      <c r="K7583" s="223">
        <f t="shared" si="667"/>
        <v>0</v>
      </c>
      <c r="L7583" s="223">
        <f t="shared" si="667"/>
        <v>0</v>
      </c>
      <c r="M7583" s="223">
        <f t="shared" si="667"/>
        <v>0</v>
      </c>
      <c r="N7583" s="223">
        <f t="shared" si="667"/>
        <v>0</v>
      </c>
      <c r="O7583" s="223">
        <f t="shared" si="667"/>
        <v>0</v>
      </c>
      <c r="P7583" s="223">
        <f t="shared" si="667"/>
        <v>0</v>
      </c>
      <c r="Q7583" s="223">
        <f t="shared" si="667"/>
        <v>0</v>
      </c>
      <c r="R7583" s="223">
        <f t="shared" si="667"/>
        <v>0</v>
      </c>
    </row>
    <row r="7584" spans="1:18" hidden="1" outlineLevel="2" x14ac:dyDescent="0.25">
      <c r="A7584" s="222" t="str">
        <f>'Usages industrie'!A40</f>
        <v>Usage industriel n°37</v>
      </c>
      <c r="B7584" s="222" t="s">
        <v>41</v>
      </c>
      <c r="C7584" s="222"/>
      <c r="D7584" s="223">
        <f>IF(B$7539&lt;&gt;"",IF(B$7539='Usages industrie'!$K40,'Usages industrie'!J40,0),0)</f>
        <v>0</v>
      </c>
      <c r="E7584" s="223">
        <f t="shared" si="667"/>
        <v>0</v>
      </c>
      <c r="F7584" s="223">
        <f t="shared" si="667"/>
        <v>0</v>
      </c>
      <c r="G7584" s="223">
        <f t="shared" si="667"/>
        <v>0</v>
      </c>
      <c r="H7584" s="223">
        <f t="shared" si="667"/>
        <v>0</v>
      </c>
      <c r="I7584" s="223">
        <f t="shared" si="667"/>
        <v>0</v>
      </c>
      <c r="J7584" s="223">
        <f t="shared" si="667"/>
        <v>0</v>
      </c>
      <c r="K7584" s="223">
        <f t="shared" si="667"/>
        <v>0</v>
      </c>
      <c r="L7584" s="223">
        <f t="shared" si="667"/>
        <v>0</v>
      </c>
      <c r="M7584" s="223">
        <f t="shared" si="667"/>
        <v>0</v>
      </c>
      <c r="N7584" s="223">
        <f t="shared" si="667"/>
        <v>0</v>
      </c>
      <c r="O7584" s="223">
        <f t="shared" si="667"/>
        <v>0</v>
      </c>
      <c r="P7584" s="223">
        <f t="shared" si="667"/>
        <v>0</v>
      </c>
      <c r="Q7584" s="223">
        <f t="shared" si="667"/>
        <v>0</v>
      </c>
      <c r="R7584" s="223">
        <f t="shared" si="667"/>
        <v>0</v>
      </c>
    </row>
    <row r="7585" spans="1:18" hidden="1" outlineLevel="2" x14ac:dyDescent="0.25">
      <c r="A7585" s="222" t="str">
        <f>'Usages industrie'!A41</f>
        <v>Usage industriel n°38</v>
      </c>
      <c r="B7585" s="222" t="s">
        <v>41</v>
      </c>
      <c r="C7585" s="222"/>
      <c r="D7585" s="223">
        <f>IF(B$7539&lt;&gt;"",IF(B$7539='Usages industrie'!$K41,'Usages industrie'!J41,0),0)</f>
        <v>0</v>
      </c>
      <c r="E7585" s="223">
        <f t="shared" si="667"/>
        <v>0</v>
      </c>
      <c r="F7585" s="223">
        <f t="shared" si="667"/>
        <v>0</v>
      </c>
      <c r="G7585" s="223">
        <f t="shared" si="667"/>
        <v>0</v>
      </c>
      <c r="H7585" s="223">
        <f t="shared" si="667"/>
        <v>0</v>
      </c>
      <c r="I7585" s="223">
        <f t="shared" si="667"/>
        <v>0</v>
      </c>
      <c r="J7585" s="223">
        <f t="shared" si="667"/>
        <v>0</v>
      </c>
      <c r="K7585" s="223">
        <f t="shared" si="667"/>
        <v>0</v>
      </c>
      <c r="L7585" s="223">
        <f t="shared" si="667"/>
        <v>0</v>
      </c>
      <c r="M7585" s="223">
        <f t="shared" si="667"/>
        <v>0</v>
      </c>
      <c r="N7585" s="223">
        <f t="shared" si="667"/>
        <v>0</v>
      </c>
      <c r="O7585" s="223">
        <f t="shared" si="667"/>
        <v>0</v>
      </c>
      <c r="P7585" s="223">
        <f t="shared" si="667"/>
        <v>0</v>
      </c>
      <c r="Q7585" s="223">
        <f t="shared" si="667"/>
        <v>0</v>
      </c>
      <c r="R7585" s="223">
        <f t="shared" si="667"/>
        <v>0</v>
      </c>
    </row>
    <row r="7586" spans="1:18" hidden="1" outlineLevel="2" x14ac:dyDescent="0.25">
      <c r="A7586" s="222" t="str">
        <f>'Usages industrie'!A42</f>
        <v>Usage industriel n°39</v>
      </c>
      <c r="B7586" s="222" t="s">
        <v>41</v>
      </c>
      <c r="C7586" s="222"/>
      <c r="D7586" s="223">
        <f>IF(B$7539&lt;&gt;"",IF(B$7539='Usages industrie'!$K42,'Usages industrie'!J42,0),0)</f>
        <v>0</v>
      </c>
      <c r="E7586" s="223">
        <f t="shared" si="667"/>
        <v>0</v>
      </c>
      <c r="F7586" s="223">
        <f t="shared" si="667"/>
        <v>0</v>
      </c>
      <c r="G7586" s="223">
        <f t="shared" si="667"/>
        <v>0</v>
      </c>
      <c r="H7586" s="223">
        <f t="shared" si="667"/>
        <v>0</v>
      </c>
      <c r="I7586" s="223">
        <f t="shared" si="667"/>
        <v>0</v>
      </c>
      <c r="J7586" s="223">
        <f t="shared" si="667"/>
        <v>0</v>
      </c>
      <c r="K7586" s="223">
        <f t="shared" si="667"/>
        <v>0</v>
      </c>
      <c r="L7586" s="223">
        <f t="shared" si="667"/>
        <v>0</v>
      </c>
      <c r="M7586" s="223">
        <f t="shared" si="667"/>
        <v>0</v>
      </c>
      <c r="N7586" s="223">
        <f t="shared" si="667"/>
        <v>0</v>
      </c>
      <c r="O7586" s="223">
        <f t="shared" si="667"/>
        <v>0</v>
      </c>
      <c r="P7586" s="223">
        <f t="shared" si="667"/>
        <v>0</v>
      </c>
      <c r="Q7586" s="223">
        <f t="shared" si="667"/>
        <v>0</v>
      </c>
      <c r="R7586" s="223">
        <f t="shared" si="667"/>
        <v>0</v>
      </c>
    </row>
    <row r="7587" spans="1:18" hidden="1" outlineLevel="2" x14ac:dyDescent="0.25">
      <c r="A7587" s="222" t="str">
        <f>'Usages industrie'!A43</f>
        <v>Usage industriel n°40</v>
      </c>
      <c r="B7587" s="222" t="s">
        <v>41</v>
      </c>
      <c r="C7587" s="222"/>
      <c r="D7587" s="223">
        <f>IF(B$7539&lt;&gt;"",IF(B$7539='Usages industrie'!$K43,'Usages industrie'!J43,0),0)</f>
        <v>0</v>
      </c>
      <c r="E7587" s="223">
        <f t="shared" si="667"/>
        <v>0</v>
      </c>
      <c r="F7587" s="223">
        <f t="shared" si="667"/>
        <v>0</v>
      </c>
      <c r="G7587" s="223">
        <f t="shared" si="667"/>
        <v>0</v>
      </c>
      <c r="H7587" s="223">
        <f t="shared" si="667"/>
        <v>0</v>
      </c>
      <c r="I7587" s="223">
        <f t="shared" si="667"/>
        <v>0</v>
      </c>
      <c r="J7587" s="223">
        <f t="shared" si="667"/>
        <v>0</v>
      </c>
      <c r="K7587" s="223">
        <f t="shared" si="667"/>
        <v>0</v>
      </c>
      <c r="L7587" s="223">
        <f t="shared" si="667"/>
        <v>0</v>
      </c>
      <c r="M7587" s="223">
        <f t="shared" si="667"/>
        <v>0</v>
      </c>
      <c r="N7587" s="223">
        <f t="shared" si="667"/>
        <v>0</v>
      </c>
      <c r="O7587" s="223">
        <f t="shared" si="667"/>
        <v>0</v>
      </c>
      <c r="P7587" s="223">
        <f t="shared" si="667"/>
        <v>0</v>
      </c>
      <c r="Q7587" s="223">
        <f t="shared" si="667"/>
        <v>0</v>
      </c>
      <c r="R7587" s="223">
        <f t="shared" si="667"/>
        <v>0</v>
      </c>
    </row>
    <row r="7588" spans="1:18" hidden="1" outlineLevel="2" x14ac:dyDescent="0.25">
      <c r="A7588" s="222" t="str">
        <f>'Usages industrie'!A44</f>
        <v>Usage industriel n°41</v>
      </c>
      <c r="B7588" s="222" t="s">
        <v>41</v>
      </c>
      <c r="C7588" s="222"/>
      <c r="D7588" s="223">
        <f>IF(B$7539&lt;&gt;"",IF(B$7539='Usages industrie'!$K44,'Usages industrie'!J44,0),0)</f>
        <v>0</v>
      </c>
      <c r="E7588" s="223">
        <f t="shared" ref="E7588:R7597" si="668">$D7588</f>
        <v>0</v>
      </c>
      <c r="F7588" s="223">
        <f t="shared" si="668"/>
        <v>0</v>
      </c>
      <c r="G7588" s="223">
        <f t="shared" si="668"/>
        <v>0</v>
      </c>
      <c r="H7588" s="223">
        <f t="shared" si="668"/>
        <v>0</v>
      </c>
      <c r="I7588" s="223">
        <f t="shared" si="668"/>
        <v>0</v>
      </c>
      <c r="J7588" s="223">
        <f t="shared" si="668"/>
        <v>0</v>
      </c>
      <c r="K7588" s="223">
        <f t="shared" si="668"/>
        <v>0</v>
      </c>
      <c r="L7588" s="223">
        <f t="shared" si="668"/>
        <v>0</v>
      </c>
      <c r="M7588" s="223">
        <f t="shared" si="668"/>
        <v>0</v>
      </c>
      <c r="N7588" s="223">
        <f t="shared" si="668"/>
        <v>0</v>
      </c>
      <c r="O7588" s="223">
        <f t="shared" si="668"/>
        <v>0</v>
      </c>
      <c r="P7588" s="223">
        <f t="shared" si="668"/>
        <v>0</v>
      </c>
      <c r="Q7588" s="223">
        <f t="shared" si="668"/>
        <v>0</v>
      </c>
      <c r="R7588" s="223">
        <f t="shared" si="668"/>
        <v>0</v>
      </c>
    </row>
    <row r="7589" spans="1:18" hidden="1" outlineLevel="2" x14ac:dyDescent="0.25">
      <c r="A7589" s="222" t="str">
        <f>'Usages industrie'!A45</f>
        <v>Usage industriel n°42</v>
      </c>
      <c r="B7589" s="222" t="s">
        <v>41</v>
      </c>
      <c r="C7589" s="222"/>
      <c r="D7589" s="223">
        <f>IF(B$7539&lt;&gt;"",IF(B$7539='Usages industrie'!$K45,'Usages industrie'!J45,0),0)</f>
        <v>0</v>
      </c>
      <c r="E7589" s="223">
        <f t="shared" si="668"/>
        <v>0</v>
      </c>
      <c r="F7589" s="223">
        <f t="shared" si="668"/>
        <v>0</v>
      </c>
      <c r="G7589" s="223">
        <f t="shared" si="668"/>
        <v>0</v>
      </c>
      <c r="H7589" s="223">
        <f t="shared" si="668"/>
        <v>0</v>
      </c>
      <c r="I7589" s="223">
        <f t="shared" si="668"/>
        <v>0</v>
      </c>
      <c r="J7589" s="223">
        <f t="shared" si="668"/>
        <v>0</v>
      </c>
      <c r="K7589" s="223">
        <f t="shared" si="668"/>
        <v>0</v>
      </c>
      <c r="L7589" s="223">
        <f t="shared" si="668"/>
        <v>0</v>
      </c>
      <c r="M7589" s="223">
        <f t="shared" si="668"/>
        <v>0</v>
      </c>
      <c r="N7589" s="223">
        <f t="shared" si="668"/>
        <v>0</v>
      </c>
      <c r="O7589" s="223">
        <f t="shared" si="668"/>
        <v>0</v>
      </c>
      <c r="P7589" s="223">
        <f t="shared" si="668"/>
        <v>0</v>
      </c>
      <c r="Q7589" s="223">
        <f t="shared" si="668"/>
        <v>0</v>
      </c>
      <c r="R7589" s="223">
        <f t="shared" si="668"/>
        <v>0</v>
      </c>
    </row>
    <row r="7590" spans="1:18" hidden="1" outlineLevel="2" x14ac:dyDescent="0.25">
      <c r="A7590" s="222" t="str">
        <f>'Usages industrie'!A46</f>
        <v>Usage industriel n°43</v>
      </c>
      <c r="B7590" s="222" t="s">
        <v>41</v>
      </c>
      <c r="C7590" s="222"/>
      <c r="D7590" s="223">
        <f>IF(B$7539&lt;&gt;"",IF(B$7539='Usages industrie'!$K46,'Usages industrie'!J46,0),0)</f>
        <v>0</v>
      </c>
      <c r="E7590" s="223">
        <f t="shared" si="668"/>
        <v>0</v>
      </c>
      <c r="F7590" s="223">
        <f t="shared" si="668"/>
        <v>0</v>
      </c>
      <c r="G7590" s="223">
        <f t="shared" si="668"/>
        <v>0</v>
      </c>
      <c r="H7590" s="223">
        <f t="shared" si="668"/>
        <v>0</v>
      </c>
      <c r="I7590" s="223">
        <f t="shared" si="668"/>
        <v>0</v>
      </c>
      <c r="J7590" s="223">
        <f t="shared" si="668"/>
        <v>0</v>
      </c>
      <c r="K7590" s="223">
        <f t="shared" si="668"/>
        <v>0</v>
      </c>
      <c r="L7590" s="223">
        <f t="shared" si="668"/>
        <v>0</v>
      </c>
      <c r="M7590" s="223">
        <f t="shared" si="668"/>
        <v>0</v>
      </c>
      <c r="N7590" s="223">
        <f t="shared" si="668"/>
        <v>0</v>
      </c>
      <c r="O7590" s="223">
        <f t="shared" si="668"/>
        <v>0</v>
      </c>
      <c r="P7590" s="223">
        <f t="shared" si="668"/>
        <v>0</v>
      </c>
      <c r="Q7590" s="223">
        <f t="shared" si="668"/>
        <v>0</v>
      </c>
      <c r="R7590" s="223">
        <f t="shared" si="668"/>
        <v>0</v>
      </c>
    </row>
    <row r="7591" spans="1:18" hidden="1" outlineLevel="2" x14ac:dyDescent="0.25">
      <c r="A7591" s="222" t="str">
        <f>'Usages industrie'!A47</f>
        <v>Usage industriel n°44</v>
      </c>
      <c r="B7591" s="222" t="s">
        <v>41</v>
      </c>
      <c r="C7591" s="222"/>
      <c r="D7591" s="223">
        <f>IF(B$7539&lt;&gt;"",IF(B$7539='Usages industrie'!$K47,'Usages industrie'!J47,0),0)</f>
        <v>0</v>
      </c>
      <c r="E7591" s="223">
        <f t="shared" si="668"/>
        <v>0</v>
      </c>
      <c r="F7591" s="223">
        <f t="shared" si="668"/>
        <v>0</v>
      </c>
      <c r="G7591" s="223">
        <f t="shared" si="668"/>
        <v>0</v>
      </c>
      <c r="H7591" s="223">
        <f t="shared" si="668"/>
        <v>0</v>
      </c>
      <c r="I7591" s="223">
        <f t="shared" si="668"/>
        <v>0</v>
      </c>
      <c r="J7591" s="223">
        <f t="shared" si="668"/>
        <v>0</v>
      </c>
      <c r="K7591" s="223">
        <f t="shared" si="668"/>
        <v>0</v>
      </c>
      <c r="L7591" s="223">
        <f t="shared" si="668"/>
        <v>0</v>
      </c>
      <c r="M7591" s="223">
        <f t="shared" si="668"/>
        <v>0</v>
      </c>
      <c r="N7591" s="223">
        <f t="shared" si="668"/>
        <v>0</v>
      </c>
      <c r="O7591" s="223">
        <f t="shared" si="668"/>
        <v>0</v>
      </c>
      <c r="P7591" s="223">
        <f t="shared" si="668"/>
        <v>0</v>
      </c>
      <c r="Q7591" s="223">
        <f t="shared" si="668"/>
        <v>0</v>
      </c>
      <c r="R7591" s="223">
        <f t="shared" si="668"/>
        <v>0</v>
      </c>
    </row>
    <row r="7592" spans="1:18" hidden="1" outlineLevel="2" x14ac:dyDescent="0.25">
      <c r="A7592" s="222" t="str">
        <f>'Usages industrie'!A48</f>
        <v>Usage industriel n°45</v>
      </c>
      <c r="B7592" s="222" t="s">
        <v>41</v>
      </c>
      <c r="C7592" s="222"/>
      <c r="D7592" s="223">
        <f>IF(B$7539&lt;&gt;"",IF(B$7539='Usages industrie'!$K48,'Usages industrie'!J48,0),0)</f>
        <v>0</v>
      </c>
      <c r="E7592" s="223">
        <f t="shared" si="668"/>
        <v>0</v>
      </c>
      <c r="F7592" s="223">
        <f t="shared" si="668"/>
        <v>0</v>
      </c>
      <c r="G7592" s="223">
        <f t="shared" si="668"/>
        <v>0</v>
      </c>
      <c r="H7592" s="223">
        <f t="shared" si="668"/>
        <v>0</v>
      </c>
      <c r="I7592" s="223">
        <f t="shared" si="668"/>
        <v>0</v>
      </c>
      <c r="J7592" s="223">
        <f t="shared" si="668"/>
        <v>0</v>
      </c>
      <c r="K7592" s="223">
        <f t="shared" si="668"/>
        <v>0</v>
      </c>
      <c r="L7592" s="223">
        <f t="shared" si="668"/>
        <v>0</v>
      </c>
      <c r="M7592" s="223">
        <f t="shared" si="668"/>
        <v>0</v>
      </c>
      <c r="N7592" s="223">
        <f t="shared" si="668"/>
        <v>0</v>
      </c>
      <c r="O7592" s="223">
        <f t="shared" si="668"/>
        <v>0</v>
      </c>
      <c r="P7592" s="223">
        <f t="shared" si="668"/>
        <v>0</v>
      </c>
      <c r="Q7592" s="223">
        <f t="shared" si="668"/>
        <v>0</v>
      </c>
      <c r="R7592" s="223">
        <f t="shared" si="668"/>
        <v>0</v>
      </c>
    </row>
    <row r="7593" spans="1:18" hidden="1" outlineLevel="2" x14ac:dyDescent="0.25">
      <c r="A7593" s="222" t="str">
        <f>'Usages industrie'!A49</f>
        <v>Usage industriel n°46</v>
      </c>
      <c r="B7593" s="222" t="s">
        <v>41</v>
      </c>
      <c r="C7593" s="222"/>
      <c r="D7593" s="223">
        <f>IF(B$7539&lt;&gt;"",IF(B$7539='Usages industrie'!$K49,'Usages industrie'!J49,0),0)</f>
        <v>0</v>
      </c>
      <c r="E7593" s="223">
        <f t="shared" si="668"/>
        <v>0</v>
      </c>
      <c r="F7593" s="223">
        <f t="shared" si="668"/>
        <v>0</v>
      </c>
      <c r="G7593" s="223">
        <f t="shared" si="668"/>
        <v>0</v>
      </c>
      <c r="H7593" s="223">
        <f t="shared" si="668"/>
        <v>0</v>
      </c>
      <c r="I7593" s="223">
        <f t="shared" si="668"/>
        <v>0</v>
      </c>
      <c r="J7593" s="223">
        <f t="shared" si="668"/>
        <v>0</v>
      </c>
      <c r="K7593" s="223">
        <f t="shared" si="668"/>
        <v>0</v>
      </c>
      <c r="L7593" s="223">
        <f t="shared" si="668"/>
        <v>0</v>
      </c>
      <c r="M7593" s="223">
        <f t="shared" si="668"/>
        <v>0</v>
      </c>
      <c r="N7593" s="223">
        <f t="shared" si="668"/>
        <v>0</v>
      </c>
      <c r="O7593" s="223">
        <f t="shared" si="668"/>
        <v>0</v>
      </c>
      <c r="P7593" s="223">
        <f t="shared" si="668"/>
        <v>0</v>
      </c>
      <c r="Q7593" s="223">
        <f t="shared" si="668"/>
        <v>0</v>
      </c>
      <c r="R7593" s="223">
        <f t="shared" si="668"/>
        <v>0</v>
      </c>
    </row>
    <row r="7594" spans="1:18" hidden="1" outlineLevel="2" x14ac:dyDescent="0.25">
      <c r="A7594" s="222" t="str">
        <f>'Usages industrie'!A50</f>
        <v>Usage industriel n°47</v>
      </c>
      <c r="B7594" s="222" t="s">
        <v>41</v>
      </c>
      <c r="C7594" s="222"/>
      <c r="D7594" s="223">
        <f>IF(B$7539&lt;&gt;"",IF(B$7539='Usages industrie'!$K50,'Usages industrie'!J50,0),0)</f>
        <v>0</v>
      </c>
      <c r="E7594" s="223">
        <f t="shared" si="668"/>
        <v>0</v>
      </c>
      <c r="F7594" s="223">
        <f t="shared" si="668"/>
        <v>0</v>
      </c>
      <c r="G7594" s="223">
        <f t="shared" si="668"/>
        <v>0</v>
      </c>
      <c r="H7594" s="223">
        <f t="shared" si="668"/>
        <v>0</v>
      </c>
      <c r="I7594" s="223">
        <f t="shared" si="668"/>
        <v>0</v>
      </c>
      <c r="J7594" s="223">
        <f t="shared" si="668"/>
        <v>0</v>
      </c>
      <c r="K7594" s="223">
        <f t="shared" si="668"/>
        <v>0</v>
      </c>
      <c r="L7594" s="223">
        <f t="shared" si="668"/>
        <v>0</v>
      </c>
      <c r="M7594" s="223">
        <f t="shared" si="668"/>
        <v>0</v>
      </c>
      <c r="N7594" s="223">
        <f t="shared" si="668"/>
        <v>0</v>
      </c>
      <c r="O7594" s="223">
        <f t="shared" si="668"/>
        <v>0</v>
      </c>
      <c r="P7594" s="223">
        <f t="shared" si="668"/>
        <v>0</v>
      </c>
      <c r="Q7594" s="223">
        <f t="shared" si="668"/>
        <v>0</v>
      </c>
      <c r="R7594" s="223">
        <f t="shared" si="668"/>
        <v>0</v>
      </c>
    </row>
    <row r="7595" spans="1:18" hidden="1" outlineLevel="2" x14ac:dyDescent="0.25">
      <c r="A7595" s="222" t="str">
        <f>'Usages industrie'!A51</f>
        <v>Usage industriel n°48</v>
      </c>
      <c r="B7595" s="222" t="s">
        <v>41</v>
      </c>
      <c r="C7595" s="222"/>
      <c r="D7595" s="223">
        <f>IF(B$7539&lt;&gt;"",IF(B$7539='Usages industrie'!$K51,'Usages industrie'!J51,0),0)</f>
        <v>0</v>
      </c>
      <c r="E7595" s="223">
        <f t="shared" si="668"/>
        <v>0</v>
      </c>
      <c r="F7595" s="223">
        <f t="shared" si="668"/>
        <v>0</v>
      </c>
      <c r="G7595" s="223">
        <f t="shared" si="668"/>
        <v>0</v>
      </c>
      <c r="H7595" s="223">
        <f t="shared" si="668"/>
        <v>0</v>
      </c>
      <c r="I7595" s="223">
        <f t="shared" si="668"/>
        <v>0</v>
      </c>
      <c r="J7595" s="223">
        <f t="shared" si="668"/>
        <v>0</v>
      </c>
      <c r="K7595" s="223">
        <f t="shared" si="668"/>
        <v>0</v>
      </c>
      <c r="L7595" s="223">
        <f t="shared" si="668"/>
        <v>0</v>
      </c>
      <c r="M7595" s="223">
        <f t="shared" si="668"/>
        <v>0</v>
      </c>
      <c r="N7595" s="223">
        <f t="shared" si="668"/>
        <v>0</v>
      </c>
      <c r="O7595" s="223">
        <f t="shared" si="668"/>
        <v>0</v>
      </c>
      <c r="P7595" s="223">
        <f t="shared" si="668"/>
        <v>0</v>
      </c>
      <c r="Q7595" s="223">
        <f t="shared" si="668"/>
        <v>0</v>
      </c>
      <c r="R7595" s="223">
        <f t="shared" si="668"/>
        <v>0</v>
      </c>
    </row>
    <row r="7596" spans="1:18" hidden="1" outlineLevel="2" x14ac:dyDescent="0.25">
      <c r="A7596" s="222" t="str">
        <f>'Usages industrie'!A52</f>
        <v>Usage industriel n°49</v>
      </c>
      <c r="B7596" s="222" t="s">
        <v>41</v>
      </c>
      <c r="C7596" s="222"/>
      <c r="D7596" s="223">
        <f>IF(B$7539&lt;&gt;"",IF(B$7539='Usages industrie'!$K52,'Usages industrie'!J52,0),0)</f>
        <v>0</v>
      </c>
      <c r="E7596" s="223">
        <f t="shared" si="668"/>
        <v>0</v>
      </c>
      <c r="F7596" s="223">
        <f t="shared" si="668"/>
        <v>0</v>
      </c>
      <c r="G7596" s="223">
        <f t="shared" si="668"/>
        <v>0</v>
      </c>
      <c r="H7596" s="223">
        <f t="shared" si="668"/>
        <v>0</v>
      </c>
      <c r="I7596" s="223">
        <f t="shared" si="668"/>
        <v>0</v>
      </c>
      <c r="J7596" s="223">
        <f t="shared" si="668"/>
        <v>0</v>
      </c>
      <c r="K7596" s="223">
        <f t="shared" si="668"/>
        <v>0</v>
      </c>
      <c r="L7596" s="223">
        <f t="shared" si="668"/>
        <v>0</v>
      </c>
      <c r="M7596" s="223">
        <f t="shared" si="668"/>
        <v>0</v>
      </c>
      <c r="N7596" s="223">
        <f t="shared" si="668"/>
        <v>0</v>
      </c>
      <c r="O7596" s="223">
        <f t="shared" si="668"/>
        <v>0</v>
      </c>
      <c r="P7596" s="223">
        <f t="shared" si="668"/>
        <v>0</v>
      </c>
      <c r="Q7596" s="223">
        <f t="shared" si="668"/>
        <v>0</v>
      </c>
      <c r="R7596" s="223">
        <f t="shared" si="668"/>
        <v>0</v>
      </c>
    </row>
    <row r="7597" spans="1:18" hidden="1" outlineLevel="2" x14ac:dyDescent="0.25">
      <c r="A7597" s="222" t="str">
        <f>'Usages industrie'!A53</f>
        <v>Usage industriel n°50</v>
      </c>
      <c r="B7597" s="222" t="s">
        <v>41</v>
      </c>
      <c r="C7597" s="222"/>
      <c r="D7597" s="223">
        <f>IF(B$7539&lt;&gt;"",IF(B$7539='Usages industrie'!$K53,'Usages industrie'!J53,0),0)</f>
        <v>0</v>
      </c>
      <c r="E7597" s="223">
        <f t="shared" si="668"/>
        <v>0</v>
      </c>
      <c r="F7597" s="223">
        <f t="shared" si="668"/>
        <v>0</v>
      </c>
      <c r="G7597" s="223">
        <f t="shared" si="668"/>
        <v>0</v>
      </c>
      <c r="H7597" s="223">
        <f t="shared" si="668"/>
        <v>0</v>
      </c>
      <c r="I7597" s="223">
        <f t="shared" si="668"/>
        <v>0</v>
      </c>
      <c r="J7597" s="223">
        <f t="shared" si="668"/>
        <v>0</v>
      </c>
      <c r="K7597" s="223">
        <f t="shared" si="668"/>
        <v>0</v>
      </c>
      <c r="L7597" s="223">
        <f t="shared" si="668"/>
        <v>0</v>
      </c>
      <c r="M7597" s="223">
        <f t="shared" si="668"/>
        <v>0</v>
      </c>
      <c r="N7597" s="223">
        <f t="shared" si="668"/>
        <v>0</v>
      </c>
      <c r="O7597" s="223">
        <f t="shared" si="668"/>
        <v>0</v>
      </c>
      <c r="P7597" s="223">
        <f t="shared" si="668"/>
        <v>0</v>
      </c>
      <c r="Q7597" s="223">
        <f t="shared" si="668"/>
        <v>0</v>
      </c>
      <c r="R7597" s="223">
        <f t="shared" si="668"/>
        <v>0</v>
      </c>
    </row>
    <row r="7598" spans="1:18" hidden="1" outlineLevel="1" collapsed="1" x14ac:dyDescent="0.25">
      <c r="A7598" s="222" t="s">
        <v>649</v>
      </c>
      <c r="B7598" s="222"/>
      <c r="C7598" s="222"/>
      <c r="D7598" s="223">
        <f t="shared" ref="D7598:R7598" si="669">SUM(D7548:D7597)</f>
        <v>0</v>
      </c>
      <c r="E7598" s="223">
        <f t="shared" si="669"/>
        <v>0</v>
      </c>
      <c r="F7598" s="223">
        <f t="shared" si="669"/>
        <v>0</v>
      </c>
      <c r="G7598" s="223">
        <f t="shared" si="669"/>
        <v>0</v>
      </c>
      <c r="H7598" s="223">
        <f t="shared" si="669"/>
        <v>0</v>
      </c>
      <c r="I7598" s="223">
        <f t="shared" si="669"/>
        <v>0</v>
      </c>
      <c r="J7598" s="223">
        <f t="shared" si="669"/>
        <v>0</v>
      </c>
      <c r="K7598" s="223">
        <f t="shared" si="669"/>
        <v>0</v>
      </c>
      <c r="L7598" s="223">
        <f t="shared" si="669"/>
        <v>0</v>
      </c>
      <c r="M7598" s="223">
        <f t="shared" si="669"/>
        <v>0</v>
      </c>
      <c r="N7598" s="223">
        <f t="shared" si="669"/>
        <v>0</v>
      </c>
      <c r="O7598" s="223">
        <f t="shared" si="669"/>
        <v>0</v>
      </c>
      <c r="P7598" s="223">
        <f t="shared" si="669"/>
        <v>0</v>
      </c>
      <c r="Q7598" s="223">
        <f t="shared" si="669"/>
        <v>0</v>
      </c>
      <c r="R7598" s="223">
        <f t="shared" si="669"/>
        <v>0</v>
      </c>
    </row>
    <row r="7599" spans="1:18" hidden="1" outlineLevel="2" x14ac:dyDescent="0.25">
      <c r="A7599" s="222" t="str">
        <f>'Usages industrie'!A4</f>
        <v>Usage industriel n°1</v>
      </c>
      <c r="B7599" s="222" t="s">
        <v>645</v>
      </c>
      <c r="C7599" s="222"/>
      <c r="D7599" s="223">
        <f>D7548*'Usages industrie'!$P4*(1+'Usages industrie'!$Q4)^(D$7542-$D$7542)/1000</f>
        <v>0</v>
      </c>
      <c r="E7599" s="223">
        <f>E7548*'Usages industrie'!$P4*(1+'Usages industrie'!$Q4)^(E$7542-$D$7542)/1000</f>
        <v>0</v>
      </c>
      <c r="F7599" s="223">
        <f>F7548*'Usages industrie'!$P4*(1+'Usages industrie'!$Q4)^(F$7542-$D$7542)/1000</f>
        <v>0</v>
      </c>
      <c r="G7599" s="223">
        <f>G7548*'Usages industrie'!$P4*(1+'Usages industrie'!$Q4)^(G$7542-$D$7542)/1000</f>
        <v>0</v>
      </c>
      <c r="H7599" s="223">
        <f>H7548*'Usages industrie'!$P4*(1+'Usages industrie'!$Q4)^(H$7542-$D$7542)/1000</f>
        <v>0</v>
      </c>
      <c r="I7599" s="223">
        <f>I7548*'Usages industrie'!$P4*(1+'Usages industrie'!$Q4)^(I$7542-$D$7542)/1000</f>
        <v>0</v>
      </c>
      <c r="J7599" s="223">
        <f>J7548*'Usages industrie'!$P4*(1+'Usages industrie'!$Q4)^(J$7542-$D$7542)/1000</f>
        <v>0</v>
      </c>
      <c r="K7599" s="223">
        <f>K7548*'Usages industrie'!$P4*(1+'Usages industrie'!$Q4)^(K$7542-$D$7542)/1000</f>
        <v>0</v>
      </c>
      <c r="L7599" s="223">
        <f>L7548*'Usages industrie'!$P4*(1+'Usages industrie'!$Q4)^(L$7542-$D$7542)/1000</f>
        <v>0</v>
      </c>
      <c r="M7599" s="223">
        <f>M7548*'Usages industrie'!$P4*(1+'Usages industrie'!$Q4)^(M$7542-$D$7542)/1000</f>
        <v>0</v>
      </c>
      <c r="N7599" s="223">
        <f>N7548*'Usages industrie'!$P4*(1+'Usages industrie'!$Q4)^(N$7542-$D$7542)/1000</f>
        <v>0</v>
      </c>
      <c r="O7599" s="223">
        <f>O7548*'Usages industrie'!$P4*(1+'Usages industrie'!$Q4)^(O$7542-$D$7542)/1000</f>
        <v>0</v>
      </c>
      <c r="P7599" s="223">
        <f>P7548*'Usages industrie'!$P4*(1+'Usages industrie'!$Q4)^(P$7542-$D$7542)/1000</f>
        <v>0</v>
      </c>
      <c r="Q7599" s="223">
        <f>Q7548*'Usages industrie'!$P4*(1+'Usages industrie'!$Q4)^(Q$7542-$D$7542)/1000</f>
        <v>0</v>
      </c>
      <c r="R7599" s="223">
        <f>R7548*'Usages industrie'!$P4*(1+'Usages industrie'!$Q4)^(R$7542-$D$7542)/1000</f>
        <v>0</v>
      </c>
    </row>
    <row r="7600" spans="1:18" hidden="1" outlineLevel="2" x14ac:dyDescent="0.25">
      <c r="A7600" s="222" t="str">
        <f>'Usages industrie'!A5</f>
        <v>Usage industriel n°2</v>
      </c>
      <c r="B7600" s="222" t="s">
        <v>645</v>
      </c>
      <c r="C7600" s="222"/>
      <c r="D7600" s="223">
        <f>D7549*'Usages industrie'!$P5*(1+'Usages industrie'!$Q5)^(D$7542-$D$7542)/1000</f>
        <v>0</v>
      </c>
      <c r="E7600" s="223">
        <f>E7549*'Usages industrie'!$P5*(1+'Usages industrie'!$Q5)^(E$7542-$D$7542)/1000</f>
        <v>0</v>
      </c>
      <c r="F7600" s="223">
        <f>F7549*'Usages industrie'!$P5*(1+'Usages industrie'!$Q5)^(F$7542-$D$7542)/1000</f>
        <v>0</v>
      </c>
      <c r="G7600" s="223">
        <f>G7549*'Usages industrie'!$P5*(1+'Usages industrie'!$Q5)^(G$7542-$D$7542)/1000</f>
        <v>0</v>
      </c>
      <c r="H7600" s="223">
        <f>H7549*'Usages industrie'!$P5*(1+'Usages industrie'!$Q5)^(H$7542-$D$7542)/1000</f>
        <v>0</v>
      </c>
      <c r="I7600" s="223">
        <f>I7549*'Usages industrie'!$P5*(1+'Usages industrie'!$Q5)^(I$7542-$D$7542)/1000</f>
        <v>0</v>
      </c>
      <c r="J7600" s="223">
        <f>J7549*'Usages industrie'!$P5*(1+'Usages industrie'!$Q5)^(J$7542-$D$7542)/1000</f>
        <v>0</v>
      </c>
      <c r="K7600" s="223">
        <f>K7549*'Usages industrie'!$P5*(1+'Usages industrie'!$Q5)^(K$7542-$D$7542)/1000</f>
        <v>0</v>
      </c>
      <c r="L7600" s="223">
        <f>L7549*'Usages industrie'!$P5*(1+'Usages industrie'!$Q5)^(L$7542-$D$7542)/1000</f>
        <v>0</v>
      </c>
      <c r="M7600" s="223">
        <f>M7549*'Usages industrie'!$P5*(1+'Usages industrie'!$Q5)^(M$7542-$D$7542)/1000</f>
        <v>0</v>
      </c>
      <c r="N7600" s="223">
        <f>N7549*'Usages industrie'!$P5*(1+'Usages industrie'!$Q5)^(N$7542-$D$7542)/1000</f>
        <v>0</v>
      </c>
      <c r="O7600" s="223">
        <f>O7549*'Usages industrie'!$P5*(1+'Usages industrie'!$Q5)^(O$7542-$D$7542)/1000</f>
        <v>0</v>
      </c>
      <c r="P7600" s="223">
        <f>P7549*'Usages industrie'!$P5*(1+'Usages industrie'!$Q5)^(P$7542-$D$7542)/1000</f>
        <v>0</v>
      </c>
      <c r="Q7600" s="223">
        <f>Q7549*'Usages industrie'!$P5*(1+'Usages industrie'!$Q5)^(Q$7542-$D$7542)/1000</f>
        <v>0</v>
      </c>
      <c r="R7600" s="223">
        <f>R7549*'Usages industrie'!$P5*(1+'Usages industrie'!$Q5)^(R$7542-$D$7542)/1000</f>
        <v>0</v>
      </c>
    </row>
    <row r="7601" spans="1:18" hidden="1" outlineLevel="2" x14ac:dyDescent="0.25">
      <c r="A7601" s="222" t="str">
        <f>'Usages industrie'!A6</f>
        <v>Usage industriel n°3</v>
      </c>
      <c r="B7601" s="222" t="s">
        <v>645</v>
      </c>
      <c r="C7601" s="222"/>
      <c r="D7601" s="223">
        <f>D7550*'Usages industrie'!$P6*(1+'Usages industrie'!$Q6)^(D$7542-$D$7542)/1000</f>
        <v>0</v>
      </c>
      <c r="E7601" s="223">
        <f>E7550*'Usages industrie'!$P6*(1+'Usages industrie'!$Q6)^(E$7542-$D$7542)/1000</f>
        <v>0</v>
      </c>
      <c r="F7601" s="223">
        <f>F7550*'Usages industrie'!$P6*(1+'Usages industrie'!$Q6)^(F$7542-$D$7542)/1000</f>
        <v>0</v>
      </c>
      <c r="G7601" s="223">
        <f>G7550*'Usages industrie'!$P6*(1+'Usages industrie'!$Q6)^(G$7542-$D$7542)/1000</f>
        <v>0</v>
      </c>
      <c r="H7601" s="223">
        <f>H7550*'Usages industrie'!$P6*(1+'Usages industrie'!$Q6)^(H$7542-$D$7542)/1000</f>
        <v>0</v>
      </c>
      <c r="I7601" s="223">
        <f>I7550*'Usages industrie'!$P6*(1+'Usages industrie'!$Q6)^(I$7542-$D$7542)/1000</f>
        <v>0</v>
      </c>
      <c r="J7601" s="223">
        <f>J7550*'Usages industrie'!$P6*(1+'Usages industrie'!$Q6)^(J$7542-$D$7542)/1000</f>
        <v>0</v>
      </c>
      <c r="K7601" s="223">
        <f>K7550*'Usages industrie'!$P6*(1+'Usages industrie'!$Q6)^(K$7542-$D$7542)/1000</f>
        <v>0</v>
      </c>
      <c r="L7601" s="223">
        <f>L7550*'Usages industrie'!$P6*(1+'Usages industrie'!$Q6)^(L$7542-$D$7542)/1000</f>
        <v>0</v>
      </c>
      <c r="M7601" s="223">
        <f>M7550*'Usages industrie'!$P6*(1+'Usages industrie'!$Q6)^(M$7542-$D$7542)/1000</f>
        <v>0</v>
      </c>
      <c r="N7601" s="223">
        <f>N7550*'Usages industrie'!$P6*(1+'Usages industrie'!$Q6)^(N$7542-$D$7542)/1000</f>
        <v>0</v>
      </c>
      <c r="O7601" s="223">
        <f>O7550*'Usages industrie'!$P6*(1+'Usages industrie'!$Q6)^(O$7542-$D$7542)/1000</f>
        <v>0</v>
      </c>
      <c r="P7601" s="223">
        <f>P7550*'Usages industrie'!$P6*(1+'Usages industrie'!$Q6)^(P$7542-$D$7542)/1000</f>
        <v>0</v>
      </c>
      <c r="Q7601" s="223">
        <f>Q7550*'Usages industrie'!$P6*(1+'Usages industrie'!$Q6)^(Q$7542-$D$7542)/1000</f>
        <v>0</v>
      </c>
      <c r="R7601" s="223">
        <f>R7550*'Usages industrie'!$P6*(1+'Usages industrie'!$Q6)^(R$7542-$D$7542)/1000</f>
        <v>0</v>
      </c>
    </row>
    <row r="7602" spans="1:18" hidden="1" outlineLevel="2" x14ac:dyDescent="0.25">
      <c r="A7602" s="222" t="str">
        <f>'Usages industrie'!A7</f>
        <v>Usage industriel n°4</v>
      </c>
      <c r="B7602" s="222" t="s">
        <v>645</v>
      </c>
      <c r="C7602" s="222"/>
      <c r="D7602" s="223">
        <f>D7551*'Usages industrie'!$P7*(1+'Usages industrie'!$Q7)^(D$7542-$D$7542)/1000</f>
        <v>0</v>
      </c>
      <c r="E7602" s="223">
        <f>E7551*'Usages industrie'!$P7*(1+'Usages industrie'!$Q7)^(E$7542-$D$7542)/1000</f>
        <v>0</v>
      </c>
      <c r="F7602" s="223">
        <f>F7551*'Usages industrie'!$P7*(1+'Usages industrie'!$Q7)^(F$7542-$D$7542)/1000</f>
        <v>0</v>
      </c>
      <c r="G7602" s="223">
        <f>G7551*'Usages industrie'!$P7*(1+'Usages industrie'!$Q7)^(G$7542-$D$7542)/1000</f>
        <v>0</v>
      </c>
      <c r="H7602" s="223">
        <f>H7551*'Usages industrie'!$P7*(1+'Usages industrie'!$Q7)^(H$7542-$D$7542)/1000</f>
        <v>0</v>
      </c>
      <c r="I7602" s="223">
        <f>I7551*'Usages industrie'!$P7*(1+'Usages industrie'!$Q7)^(I$7542-$D$7542)/1000</f>
        <v>0</v>
      </c>
      <c r="J7602" s="223">
        <f>J7551*'Usages industrie'!$P7*(1+'Usages industrie'!$Q7)^(J$7542-$D$7542)/1000</f>
        <v>0</v>
      </c>
      <c r="K7602" s="223">
        <f>K7551*'Usages industrie'!$P7*(1+'Usages industrie'!$Q7)^(K$7542-$D$7542)/1000</f>
        <v>0</v>
      </c>
      <c r="L7602" s="223">
        <f>L7551*'Usages industrie'!$P7*(1+'Usages industrie'!$Q7)^(L$7542-$D$7542)/1000</f>
        <v>0</v>
      </c>
      <c r="M7602" s="223">
        <f>M7551*'Usages industrie'!$P7*(1+'Usages industrie'!$Q7)^(M$7542-$D$7542)/1000</f>
        <v>0</v>
      </c>
      <c r="N7602" s="223">
        <f>N7551*'Usages industrie'!$P7*(1+'Usages industrie'!$Q7)^(N$7542-$D$7542)/1000</f>
        <v>0</v>
      </c>
      <c r="O7602" s="223">
        <f>O7551*'Usages industrie'!$P7*(1+'Usages industrie'!$Q7)^(O$7542-$D$7542)/1000</f>
        <v>0</v>
      </c>
      <c r="P7602" s="223">
        <f>P7551*'Usages industrie'!$P7*(1+'Usages industrie'!$Q7)^(P$7542-$D$7542)/1000</f>
        <v>0</v>
      </c>
      <c r="Q7602" s="223">
        <f>Q7551*'Usages industrie'!$P7*(1+'Usages industrie'!$Q7)^(Q$7542-$D$7542)/1000</f>
        <v>0</v>
      </c>
      <c r="R7602" s="223">
        <f>R7551*'Usages industrie'!$P7*(1+'Usages industrie'!$Q7)^(R$7542-$D$7542)/1000</f>
        <v>0</v>
      </c>
    </row>
    <row r="7603" spans="1:18" hidden="1" outlineLevel="2" x14ac:dyDescent="0.25">
      <c r="A7603" s="222" t="str">
        <f>'Usages industrie'!A8</f>
        <v>Usage industriel n°5</v>
      </c>
      <c r="B7603" s="222" t="s">
        <v>645</v>
      </c>
      <c r="C7603" s="222"/>
      <c r="D7603" s="223">
        <f>D7552*'Usages industrie'!$P8*(1+'Usages industrie'!$Q8)^(D$7542-$D$7542)/1000</f>
        <v>0</v>
      </c>
      <c r="E7603" s="223">
        <f>E7552*'Usages industrie'!$P8*(1+'Usages industrie'!$Q8)^(E$7542-$D$7542)/1000</f>
        <v>0</v>
      </c>
      <c r="F7603" s="223">
        <f>F7552*'Usages industrie'!$P8*(1+'Usages industrie'!$Q8)^(F$7542-$D$7542)/1000</f>
        <v>0</v>
      </c>
      <c r="G7603" s="223">
        <f>G7552*'Usages industrie'!$P8*(1+'Usages industrie'!$Q8)^(G$7542-$D$7542)/1000</f>
        <v>0</v>
      </c>
      <c r="H7603" s="223">
        <f>H7552*'Usages industrie'!$P8*(1+'Usages industrie'!$Q8)^(H$7542-$D$7542)/1000</f>
        <v>0</v>
      </c>
      <c r="I7603" s="223">
        <f>I7552*'Usages industrie'!$P8*(1+'Usages industrie'!$Q8)^(I$7542-$D$7542)/1000</f>
        <v>0</v>
      </c>
      <c r="J7603" s="223">
        <f>J7552*'Usages industrie'!$P8*(1+'Usages industrie'!$Q8)^(J$7542-$D$7542)/1000</f>
        <v>0</v>
      </c>
      <c r="K7603" s="223">
        <f>K7552*'Usages industrie'!$P8*(1+'Usages industrie'!$Q8)^(K$7542-$D$7542)/1000</f>
        <v>0</v>
      </c>
      <c r="L7603" s="223">
        <f>L7552*'Usages industrie'!$P8*(1+'Usages industrie'!$Q8)^(L$7542-$D$7542)/1000</f>
        <v>0</v>
      </c>
      <c r="M7603" s="223">
        <f>M7552*'Usages industrie'!$P8*(1+'Usages industrie'!$Q8)^(M$7542-$D$7542)/1000</f>
        <v>0</v>
      </c>
      <c r="N7603" s="223">
        <f>N7552*'Usages industrie'!$P8*(1+'Usages industrie'!$Q8)^(N$7542-$D$7542)/1000</f>
        <v>0</v>
      </c>
      <c r="O7603" s="223">
        <f>O7552*'Usages industrie'!$P8*(1+'Usages industrie'!$Q8)^(O$7542-$D$7542)/1000</f>
        <v>0</v>
      </c>
      <c r="P7603" s="223">
        <f>P7552*'Usages industrie'!$P8*(1+'Usages industrie'!$Q8)^(P$7542-$D$7542)/1000</f>
        <v>0</v>
      </c>
      <c r="Q7603" s="223">
        <f>Q7552*'Usages industrie'!$P8*(1+'Usages industrie'!$Q8)^(Q$7542-$D$7542)/1000</f>
        <v>0</v>
      </c>
      <c r="R7603" s="223">
        <f>R7552*'Usages industrie'!$P8*(1+'Usages industrie'!$Q8)^(R$7542-$D$7542)/1000</f>
        <v>0</v>
      </c>
    </row>
    <row r="7604" spans="1:18" hidden="1" outlineLevel="2" x14ac:dyDescent="0.25">
      <c r="A7604" s="222" t="str">
        <f>'Usages industrie'!A9</f>
        <v>Usage industriel n°6</v>
      </c>
      <c r="B7604" s="222" t="s">
        <v>645</v>
      </c>
      <c r="C7604" s="222"/>
      <c r="D7604" s="223">
        <f>D7553*'Usages industrie'!$P9*(1+'Usages industrie'!$Q9)^(D$7542-$D$7542)/1000</f>
        <v>0</v>
      </c>
      <c r="E7604" s="223">
        <f>E7553*'Usages industrie'!$P9*(1+'Usages industrie'!$Q9)^(E$7542-$D$7542)/1000</f>
        <v>0</v>
      </c>
      <c r="F7604" s="223">
        <f>F7553*'Usages industrie'!$P9*(1+'Usages industrie'!$Q9)^(F$7542-$D$7542)/1000</f>
        <v>0</v>
      </c>
      <c r="G7604" s="223">
        <f>G7553*'Usages industrie'!$P9*(1+'Usages industrie'!$Q9)^(G$7542-$D$7542)/1000</f>
        <v>0</v>
      </c>
      <c r="H7604" s="223">
        <f>H7553*'Usages industrie'!$P9*(1+'Usages industrie'!$Q9)^(H$7542-$D$7542)/1000</f>
        <v>0</v>
      </c>
      <c r="I7604" s="223">
        <f>I7553*'Usages industrie'!$P9*(1+'Usages industrie'!$Q9)^(I$7542-$D$7542)/1000</f>
        <v>0</v>
      </c>
      <c r="J7604" s="223">
        <f>J7553*'Usages industrie'!$P9*(1+'Usages industrie'!$Q9)^(J$7542-$D$7542)/1000</f>
        <v>0</v>
      </c>
      <c r="K7604" s="223">
        <f>K7553*'Usages industrie'!$P9*(1+'Usages industrie'!$Q9)^(K$7542-$D$7542)/1000</f>
        <v>0</v>
      </c>
      <c r="L7604" s="223">
        <f>L7553*'Usages industrie'!$P9*(1+'Usages industrie'!$Q9)^(L$7542-$D$7542)/1000</f>
        <v>0</v>
      </c>
      <c r="M7604" s="223">
        <f>M7553*'Usages industrie'!$P9*(1+'Usages industrie'!$Q9)^(M$7542-$D$7542)/1000</f>
        <v>0</v>
      </c>
      <c r="N7604" s="223">
        <f>N7553*'Usages industrie'!$P9*(1+'Usages industrie'!$Q9)^(N$7542-$D$7542)/1000</f>
        <v>0</v>
      </c>
      <c r="O7604" s="223">
        <f>O7553*'Usages industrie'!$P9*(1+'Usages industrie'!$Q9)^(O$7542-$D$7542)/1000</f>
        <v>0</v>
      </c>
      <c r="P7604" s="223">
        <f>P7553*'Usages industrie'!$P9*(1+'Usages industrie'!$Q9)^(P$7542-$D$7542)/1000</f>
        <v>0</v>
      </c>
      <c r="Q7604" s="223">
        <f>Q7553*'Usages industrie'!$P9*(1+'Usages industrie'!$Q9)^(Q$7542-$D$7542)/1000</f>
        <v>0</v>
      </c>
      <c r="R7604" s="223">
        <f>R7553*'Usages industrie'!$P9*(1+'Usages industrie'!$Q9)^(R$7542-$D$7542)/1000</f>
        <v>0</v>
      </c>
    </row>
    <row r="7605" spans="1:18" hidden="1" outlineLevel="2" x14ac:dyDescent="0.25">
      <c r="A7605" s="222" t="str">
        <f>'Usages industrie'!A10</f>
        <v>Usage industriel n°7</v>
      </c>
      <c r="B7605" s="222" t="s">
        <v>645</v>
      </c>
      <c r="C7605" s="222"/>
      <c r="D7605" s="223">
        <f>D7554*'Usages industrie'!$P10*(1+'Usages industrie'!$Q10)^(D$7542-$D$7542)/1000</f>
        <v>0</v>
      </c>
      <c r="E7605" s="223">
        <f>E7554*'Usages industrie'!$P10*(1+'Usages industrie'!$Q10)^(E$7542-$D$7542)/1000</f>
        <v>0</v>
      </c>
      <c r="F7605" s="223">
        <f>F7554*'Usages industrie'!$P10*(1+'Usages industrie'!$Q10)^(F$7542-$D$7542)/1000</f>
        <v>0</v>
      </c>
      <c r="G7605" s="223">
        <f>G7554*'Usages industrie'!$P10*(1+'Usages industrie'!$Q10)^(G$7542-$D$7542)/1000</f>
        <v>0</v>
      </c>
      <c r="H7605" s="223">
        <f>H7554*'Usages industrie'!$P10*(1+'Usages industrie'!$Q10)^(H$7542-$D$7542)/1000</f>
        <v>0</v>
      </c>
      <c r="I7605" s="223">
        <f>I7554*'Usages industrie'!$P10*(1+'Usages industrie'!$Q10)^(I$7542-$D$7542)/1000</f>
        <v>0</v>
      </c>
      <c r="J7605" s="223">
        <f>J7554*'Usages industrie'!$P10*(1+'Usages industrie'!$Q10)^(J$7542-$D$7542)/1000</f>
        <v>0</v>
      </c>
      <c r="K7605" s="223">
        <f>K7554*'Usages industrie'!$P10*(1+'Usages industrie'!$Q10)^(K$7542-$D$7542)/1000</f>
        <v>0</v>
      </c>
      <c r="L7605" s="223">
        <f>L7554*'Usages industrie'!$P10*(1+'Usages industrie'!$Q10)^(L$7542-$D$7542)/1000</f>
        <v>0</v>
      </c>
      <c r="M7605" s="223">
        <f>M7554*'Usages industrie'!$P10*(1+'Usages industrie'!$Q10)^(M$7542-$D$7542)/1000</f>
        <v>0</v>
      </c>
      <c r="N7605" s="223">
        <f>N7554*'Usages industrie'!$P10*(1+'Usages industrie'!$Q10)^(N$7542-$D$7542)/1000</f>
        <v>0</v>
      </c>
      <c r="O7605" s="223">
        <f>O7554*'Usages industrie'!$P10*(1+'Usages industrie'!$Q10)^(O$7542-$D$7542)/1000</f>
        <v>0</v>
      </c>
      <c r="P7605" s="223">
        <f>P7554*'Usages industrie'!$P10*(1+'Usages industrie'!$Q10)^(P$7542-$D$7542)/1000</f>
        <v>0</v>
      </c>
      <c r="Q7605" s="223">
        <f>Q7554*'Usages industrie'!$P10*(1+'Usages industrie'!$Q10)^(Q$7542-$D$7542)/1000</f>
        <v>0</v>
      </c>
      <c r="R7605" s="223">
        <f>R7554*'Usages industrie'!$P10*(1+'Usages industrie'!$Q10)^(R$7542-$D$7542)/1000</f>
        <v>0</v>
      </c>
    </row>
    <row r="7606" spans="1:18" hidden="1" outlineLevel="2" x14ac:dyDescent="0.25">
      <c r="A7606" s="222" t="str">
        <f>'Usages industrie'!A11</f>
        <v>Usage industriel n°8</v>
      </c>
      <c r="B7606" s="222" t="s">
        <v>645</v>
      </c>
      <c r="C7606" s="222"/>
      <c r="D7606" s="223">
        <f>D7555*'Usages industrie'!$P11*(1+'Usages industrie'!$Q11)^(D$7542-$D$7542)/1000</f>
        <v>0</v>
      </c>
      <c r="E7606" s="223">
        <f>E7555*'Usages industrie'!$P11*(1+'Usages industrie'!$Q11)^(E$7542-$D$7542)/1000</f>
        <v>0</v>
      </c>
      <c r="F7606" s="223">
        <f>F7555*'Usages industrie'!$P11*(1+'Usages industrie'!$Q11)^(F$7542-$D$7542)/1000</f>
        <v>0</v>
      </c>
      <c r="G7606" s="223">
        <f>G7555*'Usages industrie'!$P11*(1+'Usages industrie'!$Q11)^(G$7542-$D$7542)/1000</f>
        <v>0</v>
      </c>
      <c r="H7606" s="223">
        <f>H7555*'Usages industrie'!$P11*(1+'Usages industrie'!$Q11)^(H$7542-$D$7542)/1000</f>
        <v>0</v>
      </c>
      <c r="I7606" s="223">
        <f>I7555*'Usages industrie'!$P11*(1+'Usages industrie'!$Q11)^(I$7542-$D$7542)/1000</f>
        <v>0</v>
      </c>
      <c r="J7606" s="223">
        <f>J7555*'Usages industrie'!$P11*(1+'Usages industrie'!$Q11)^(J$7542-$D$7542)/1000</f>
        <v>0</v>
      </c>
      <c r="K7606" s="223">
        <f>K7555*'Usages industrie'!$P11*(1+'Usages industrie'!$Q11)^(K$7542-$D$7542)/1000</f>
        <v>0</v>
      </c>
      <c r="L7606" s="223">
        <f>L7555*'Usages industrie'!$P11*(1+'Usages industrie'!$Q11)^(L$7542-$D$7542)/1000</f>
        <v>0</v>
      </c>
      <c r="M7606" s="223">
        <f>M7555*'Usages industrie'!$P11*(1+'Usages industrie'!$Q11)^(M$7542-$D$7542)/1000</f>
        <v>0</v>
      </c>
      <c r="N7606" s="223">
        <f>N7555*'Usages industrie'!$P11*(1+'Usages industrie'!$Q11)^(N$7542-$D$7542)/1000</f>
        <v>0</v>
      </c>
      <c r="O7606" s="223">
        <f>O7555*'Usages industrie'!$P11*(1+'Usages industrie'!$Q11)^(O$7542-$D$7542)/1000</f>
        <v>0</v>
      </c>
      <c r="P7606" s="223">
        <f>P7555*'Usages industrie'!$P11*(1+'Usages industrie'!$Q11)^(P$7542-$D$7542)/1000</f>
        <v>0</v>
      </c>
      <c r="Q7606" s="223">
        <f>Q7555*'Usages industrie'!$P11*(1+'Usages industrie'!$Q11)^(Q$7542-$D$7542)/1000</f>
        <v>0</v>
      </c>
      <c r="R7606" s="223">
        <f>R7555*'Usages industrie'!$P11*(1+'Usages industrie'!$Q11)^(R$7542-$D$7542)/1000</f>
        <v>0</v>
      </c>
    </row>
    <row r="7607" spans="1:18" hidden="1" outlineLevel="2" x14ac:dyDescent="0.25">
      <c r="A7607" s="222" t="str">
        <f>'Usages industrie'!A12</f>
        <v>Usage industriel n°9</v>
      </c>
      <c r="B7607" s="222" t="s">
        <v>645</v>
      </c>
      <c r="C7607" s="222"/>
      <c r="D7607" s="223">
        <f>D7556*'Usages industrie'!$P12*(1+'Usages industrie'!$Q12)^(D$7542-$D$7542)/1000</f>
        <v>0</v>
      </c>
      <c r="E7607" s="223">
        <f>E7556*'Usages industrie'!$P12*(1+'Usages industrie'!$Q12)^(E$7542-$D$7542)/1000</f>
        <v>0</v>
      </c>
      <c r="F7607" s="223">
        <f>F7556*'Usages industrie'!$P12*(1+'Usages industrie'!$Q12)^(F$7542-$D$7542)/1000</f>
        <v>0</v>
      </c>
      <c r="G7607" s="223">
        <f>G7556*'Usages industrie'!$P12*(1+'Usages industrie'!$Q12)^(G$7542-$D$7542)/1000</f>
        <v>0</v>
      </c>
      <c r="H7607" s="223">
        <f>H7556*'Usages industrie'!$P12*(1+'Usages industrie'!$Q12)^(H$7542-$D$7542)/1000</f>
        <v>0</v>
      </c>
      <c r="I7607" s="223">
        <f>I7556*'Usages industrie'!$P12*(1+'Usages industrie'!$Q12)^(I$7542-$D$7542)/1000</f>
        <v>0</v>
      </c>
      <c r="J7607" s="223">
        <f>J7556*'Usages industrie'!$P12*(1+'Usages industrie'!$Q12)^(J$7542-$D$7542)/1000</f>
        <v>0</v>
      </c>
      <c r="K7607" s="223">
        <f>K7556*'Usages industrie'!$P12*(1+'Usages industrie'!$Q12)^(K$7542-$D$7542)/1000</f>
        <v>0</v>
      </c>
      <c r="L7607" s="223">
        <f>L7556*'Usages industrie'!$P12*(1+'Usages industrie'!$Q12)^(L$7542-$D$7542)/1000</f>
        <v>0</v>
      </c>
      <c r="M7607" s="223">
        <f>M7556*'Usages industrie'!$P12*(1+'Usages industrie'!$Q12)^(M$7542-$D$7542)/1000</f>
        <v>0</v>
      </c>
      <c r="N7607" s="223">
        <f>N7556*'Usages industrie'!$P12*(1+'Usages industrie'!$Q12)^(N$7542-$D$7542)/1000</f>
        <v>0</v>
      </c>
      <c r="O7607" s="223">
        <f>O7556*'Usages industrie'!$P12*(1+'Usages industrie'!$Q12)^(O$7542-$D$7542)/1000</f>
        <v>0</v>
      </c>
      <c r="P7607" s="223">
        <f>P7556*'Usages industrie'!$P12*(1+'Usages industrie'!$Q12)^(P$7542-$D$7542)/1000</f>
        <v>0</v>
      </c>
      <c r="Q7607" s="223">
        <f>Q7556*'Usages industrie'!$P12*(1+'Usages industrie'!$Q12)^(Q$7542-$D$7542)/1000</f>
        <v>0</v>
      </c>
      <c r="R7607" s="223">
        <f>R7556*'Usages industrie'!$P12*(1+'Usages industrie'!$Q12)^(R$7542-$D$7542)/1000</f>
        <v>0</v>
      </c>
    </row>
    <row r="7608" spans="1:18" hidden="1" outlineLevel="2" x14ac:dyDescent="0.25">
      <c r="A7608" s="222" t="str">
        <f>'Usages industrie'!A13</f>
        <v>Usage industriel n°10</v>
      </c>
      <c r="B7608" s="222" t="s">
        <v>645</v>
      </c>
      <c r="C7608" s="222"/>
      <c r="D7608" s="223">
        <f>D7557*'Usages industrie'!$P13*(1+'Usages industrie'!$Q13)^(D$7542-$D$7542)/1000</f>
        <v>0</v>
      </c>
      <c r="E7608" s="223">
        <f>E7557*'Usages industrie'!$P13*(1+'Usages industrie'!$Q13)^(E$7542-$D$7542)/1000</f>
        <v>0</v>
      </c>
      <c r="F7608" s="223">
        <f>F7557*'Usages industrie'!$P13*(1+'Usages industrie'!$Q13)^(F$7542-$D$7542)/1000</f>
        <v>0</v>
      </c>
      <c r="G7608" s="223">
        <f>G7557*'Usages industrie'!$P13*(1+'Usages industrie'!$Q13)^(G$7542-$D$7542)/1000</f>
        <v>0</v>
      </c>
      <c r="H7608" s="223">
        <f>H7557*'Usages industrie'!$P13*(1+'Usages industrie'!$Q13)^(H$7542-$D$7542)/1000</f>
        <v>0</v>
      </c>
      <c r="I7608" s="223">
        <f>I7557*'Usages industrie'!$P13*(1+'Usages industrie'!$Q13)^(I$7542-$D$7542)/1000</f>
        <v>0</v>
      </c>
      <c r="J7608" s="223">
        <f>J7557*'Usages industrie'!$P13*(1+'Usages industrie'!$Q13)^(J$7542-$D$7542)/1000</f>
        <v>0</v>
      </c>
      <c r="K7608" s="223">
        <f>K7557*'Usages industrie'!$P13*(1+'Usages industrie'!$Q13)^(K$7542-$D$7542)/1000</f>
        <v>0</v>
      </c>
      <c r="L7608" s="223">
        <f>L7557*'Usages industrie'!$P13*(1+'Usages industrie'!$Q13)^(L$7542-$D$7542)/1000</f>
        <v>0</v>
      </c>
      <c r="M7608" s="223">
        <f>M7557*'Usages industrie'!$P13*(1+'Usages industrie'!$Q13)^(M$7542-$D$7542)/1000</f>
        <v>0</v>
      </c>
      <c r="N7608" s="223">
        <f>N7557*'Usages industrie'!$P13*(1+'Usages industrie'!$Q13)^(N$7542-$D$7542)/1000</f>
        <v>0</v>
      </c>
      <c r="O7608" s="223">
        <f>O7557*'Usages industrie'!$P13*(1+'Usages industrie'!$Q13)^(O$7542-$D$7542)/1000</f>
        <v>0</v>
      </c>
      <c r="P7608" s="223">
        <f>P7557*'Usages industrie'!$P13*(1+'Usages industrie'!$Q13)^(P$7542-$D$7542)/1000</f>
        <v>0</v>
      </c>
      <c r="Q7608" s="223">
        <f>Q7557*'Usages industrie'!$P13*(1+'Usages industrie'!$Q13)^(Q$7542-$D$7542)/1000</f>
        <v>0</v>
      </c>
      <c r="R7608" s="223">
        <f>R7557*'Usages industrie'!$P13*(1+'Usages industrie'!$Q13)^(R$7542-$D$7542)/1000</f>
        <v>0</v>
      </c>
    </row>
    <row r="7609" spans="1:18" hidden="1" outlineLevel="2" x14ac:dyDescent="0.25">
      <c r="A7609" s="222" t="str">
        <f>'Usages industrie'!A14</f>
        <v>Usage industriel n°11</v>
      </c>
      <c r="B7609" s="222" t="s">
        <v>645</v>
      </c>
      <c r="C7609" s="222"/>
      <c r="D7609" s="223">
        <f>D7558*'Usages industrie'!$P14*(1+'Usages industrie'!$Q14)^(D$7542-$D$7542)/1000</f>
        <v>0</v>
      </c>
      <c r="E7609" s="223">
        <f>E7558*'Usages industrie'!$P14*(1+'Usages industrie'!$Q14)^(E$7542-$D$7542)/1000</f>
        <v>0</v>
      </c>
      <c r="F7609" s="223">
        <f>F7558*'Usages industrie'!$P14*(1+'Usages industrie'!$Q14)^(F$7542-$D$7542)/1000</f>
        <v>0</v>
      </c>
      <c r="G7609" s="223">
        <f>G7558*'Usages industrie'!$P14*(1+'Usages industrie'!$Q14)^(G$7542-$D$7542)/1000</f>
        <v>0</v>
      </c>
      <c r="H7609" s="223">
        <f>H7558*'Usages industrie'!$P14*(1+'Usages industrie'!$Q14)^(H$7542-$D$7542)/1000</f>
        <v>0</v>
      </c>
      <c r="I7609" s="223">
        <f>I7558*'Usages industrie'!$P14*(1+'Usages industrie'!$Q14)^(I$7542-$D$7542)/1000</f>
        <v>0</v>
      </c>
      <c r="J7609" s="223">
        <f>J7558*'Usages industrie'!$P14*(1+'Usages industrie'!$Q14)^(J$7542-$D$7542)/1000</f>
        <v>0</v>
      </c>
      <c r="K7609" s="223">
        <f>K7558*'Usages industrie'!$P14*(1+'Usages industrie'!$Q14)^(K$7542-$D$7542)/1000</f>
        <v>0</v>
      </c>
      <c r="L7609" s="223">
        <f>L7558*'Usages industrie'!$P14*(1+'Usages industrie'!$Q14)^(L$7542-$D$7542)/1000</f>
        <v>0</v>
      </c>
      <c r="M7609" s="223">
        <f>M7558*'Usages industrie'!$P14*(1+'Usages industrie'!$Q14)^(M$7542-$D$7542)/1000</f>
        <v>0</v>
      </c>
      <c r="N7609" s="223">
        <f>N7558*'Usages industrie'!$P14*(1+'Usages industrie'!$Q14)^(N$7542-$D$7542)/1000</f>
        <v>0</v>
      </c>
      <c r="O7609" s="223">
        <f>O7558*'Usages industrie'!$P14*(1+'Usages industrie'!$Q14)^(O$7542-$D$7542)/1000</f>
        <v>0</v>
      </c>
      <c r="P7609" s="223">
        <f>P7558*'Usages industrie'!$P14*(1+'Usages industrie'!$Q14)^(P$7542-$D$7542)/1000</f>
        <v>0</v>
      </c>
      <c r="Q7609" s="223">
        <f>Q7558*'Usages industrie'!$P14*(1+'Usages industrie'!$Q14)^(Q$7542-$D$7542)/1000</f>
        <v>0</v>
      </c>
      <c r="R7609" s="223">
        <f>R7558*'Usages industrie'!$P14*(1+'Usages industrie'!$Q14)^(R$7542-$D$7542)/1000</f>
        <v>0</v>
      </c>
    </row>
    <row r="7610" spans="1:18" hidden="1" outlineLevel="2" x14ac:dyDescent="0.25">
      <c r="A7610" s="222" t="str">
        <f>'Usages industrie'!A15</f>
        <v>Usage industriel n°12</v>
      </c>
      <c r="B7610" s="222" t="s">
        <v>645</v>
      </c>
      <c r="C7610" s="222"/>
      <c r="D7610" s="223">
        <f>D7559*'Usages industrie'!$P15*(1+'Usages industrie'!$Q15)^(D$7542-$D$7542)/1000</f>
        <v>0</v>
      </c>
      <c r="E7610" s="223">
        <f>E7559*'Usages industrie'!$P15*(1+'Usages industrie'!$Q15)^(E$7542-$D$7542)/1000</f>
        <v>0</v>
      </c>
      <c r="F7610" s="223">
        <f>F7559*'Usages industrie'!$P15*(1+'Usages industrie'!$Q15)^(F$7542-$D$7542)/1000</f>
        <v>0</v>
      </c>
      <c r="G7610" s="223">
        <f>G7559*'Usages industrie'!$P15*(1+'Usages industrie'!$Q15)^(G$7542-$D$7542)/1000</f>
        <v>0</v>
      </c>
      <c r="H7610" s="223">
        <f>H7559*'Usages industrie'!$P15*(1+'Usages industrie'!$Q15)^(H$7542-$D$7542)/1000</f>
        <v>0</v>
      </c>
      <c r="I7610" s="223">
        <f>I7559*'Usages industrie'!$P15*(1+'Usages industrie'!$Q15)^(I$7542-$D$7542)/1000</f>
        <v>0</v>
      </c>
      <c r="J7610" s="223">
        <f>J7559*'Usages industrie'!$P15*(1+'Usages industrie'!$Q15)^(J$7542-$D$7542)/1000</f>
        <v>0</v>
      </c>
      <c r="K7610" s="223">
        <f>K7559*'Usages industrie'!$P15*(1+'Usages industrie'!$Q15)^(K$7542-$D$7542)/1000</f>
        <v>0</v>
      </c>
      <c r="L7610" s="223">
        <f>L7559*'Usages industrie'!$P15*(1+'Usages industrie'!$Q15)^(L$7542-$D$7542)/1000</f>
        <v>0</v>
      </c>
      <c r="M7610" s="223">
        <f>M7559*'Usages industrie'!$P15*(1+'Usages industrie'!$Q15)^(M$7542-$D$7542)/1000</f>
        <v>0</v>
      </c>
      <c r="N7610" s="223">
        <f>N7559*'Usages industrie'!$P15*(1+'Usages industrie'!$Q15)^(N$7542-$D$7542)/1000</f>
        <v>0</v>
      </c>
      <c r="O7610" s="223">
        <f>O7559*'Usages industrie'!$P15*(1+'Usages industrie'!$Q15)^(O$7542-$D$7542)/1000</f>
        <v>0</v>
      </c>
      <c r="P7610" s="223">
        <f>P7559*'Usages industrie'!$P15*(1+'Usages industrie'!$Q15)^(P$7542-$D$7542)/1000</f>
        <v>0</v>
      </c>
      <c r="Q7610" s="223">
        <f>Q7559*'Usages industrie'!$P15*(1+'Usages industrie'!$Q15)^(Q$7542-$D$7542)/1000</f>
        <v>0</v>
      </c>
      <c r="R7610" s="223">
        <f>R7559*'Usages industrie'!$P15*(1+'Usages industrie'!$Q15)^(R$7542-$D$7542)/1000</f>
        <v>0</v>
      </c>
    </row>
    <row r="7611" spans="1:18" hidden="1" outlineLevel="2" x14ac:dyDescent="0.25">
      <c r="A7611" s="222" t="str">
        <f>'Usages industrie'!A16</f>
        <v>Usage industriel n°13</v>
      </c>
      <c r="B7611" s="222" t="s">
        <v>645</v>
      </c>
      <c r="C7611" s="222"/>
      <c r="D7611" s="223">
        <f>D7560*'Usages industrie'!$P16*(1+'Usages industrie'!$Q16)^(D$7542-$D$7542)/1000</f>
        <v>0</v>
      </c>
      <c r="E7611" s="223">
        <f>E7560*'Usages industrie'!$P16*(1+'Usages industrie'!$Q16)^(E$7542-$D$7542)/1000</f>
        <v>0</v>
      </c>
      <c r="F7611" s="223">
        <f>F7560*'Usages industrie'!$P16*(1+'Usages industrie'!$Q16)^(F$7542-$D$7542)/1000</f>
        <v>0</v>
      </c>
      <c r="G7611" s="223">
        <f>G7560*'Usages industrie'!$P16*(1+'Usages industrie'!$Q16)^(G$7542-$D$7542)/1000</f>
        <v>0</v>
      </c>
      <c r="H7611" s="223">
        <f>H7560*'Usages industrie'!$P16*(1+'Usages industrie'!$Q16)^(H$7542-$D$7542)/1000</f>
        <v>0</v>
      </c>
      <c r="I7611" s="223">
        <f>I7560*'Usages industrie'!$P16*(1+'Usages industrie'!$Q16)^(I$7542-$D$7542)/1000</f>
        <v>0</v>
      </c>
      <c r="J7611" s="223">
        <f>J7560*'Usages industrie'!$P16*(1+'Usages industrie'!$Q16)^(J$7542-$D$7542)/1000</f>
        <v>0</v>
      </c>
      <c r="K7611" s="223">
        <f>K7560*'Usages industrie'!$P16*(1+'Usages industrie'!$Q16)^(K$7542-$D$7542)/1000</f>
        <v>0</v>
      </c>
      <c r="L7611" s="223">
        <f>L7560*'Usages industrie'!$P16*(1+'Usages industrie'!$Q16)^(L$7542-$D$7542)/1000</f>
        <v>0</v>
      </c>
      <c r="M7611" s="223">
        <f>M7560*'Usages industrie'!$P16*(1+'Usages industrie'!$Q16)^(M$7542-$D$7542)/1000</f>
        <v>0</v>
      </c>
      <c r="N7611" s="223">
        <f>N7560*'Usages industrie'!$P16*(1+'Usages industrie'!$Q16)^(N$7542-$D$7542)/1000</f>
        <v>0</v>
      </c>
      <c r="O7611" s="223">
        <f>O7560*'Usages industrie'!$P16*(1+'Usages industrie'!$Q16)^(O$7542-$D$7542)/1000</f>
        <v>0</v>
      </c>
      <c r="P7611" s="223">
        <f>P7560*'Usages industrie'!$P16*(1+'Usages industrie'!$Q16)^(P$7542-$D$7542)/1000</f>
        <v>0</v>
      </c>
      <c r="Q7611" s="223">
        <f>Q7560*'Usages industrie'!$P16*(1+'Usages industrie'!$Q16)^(Q$7542-$D$7542)/1000</f>
        <v>0</v>
      </c>
      <c r="R7611" s="223">
        <f>R7560*'Usages industrie'!$P16*(1+'Usages industrie'!$Q16)^(R$7542-$D$7542)/1000</f>
        <v>0</v>
      </c>
    </row>
    <row r="7612" spans="1:18" hidden="1" outlineLevel="2" x14ac:dyDescent="0.25">
      <c r="A7612" s="222" t="str">
        <f>'Usages industrie'!A17</f>
        <v>Usage industriel n°14</v>
      </c>
      <c r="B7612" s="222" t="s">
        <v>645</v>
      </c>
      <c r="C7612" s="222"/>
      <c r="D7612" s="223">
        <f>D7561*'Usages industrie'!$P17*(1+'Usages industrie'!$Q17)^(D$7542-$D$7542)/1000</f>
        <v>0</v>
      </c>
      <c r="E7612" s="223">
        <f>E7561*'Usages industrie'!$P17*(1+'Usages industrie'!$Q17)^(E$7542-$D$7542)/1000</f>
        <v>0</v>
      </c>
      <c r="F7612" s="223">
        <f>F7561*'Usages industrie'!$P17*(1+'Usages industrie'!$Q17)^(F$7542-$D$7542)/1000</f>
        <v>0</v>
      </c>
      <c r="G7612" s="223">
        <f>G7561*'Usages industrie'!$P17*(1+'Usages industrie'!$Q17)^(G$7542-$D$7542)/1000</f>
        <v>0</v>
      </c>
      <c r="H7612" s="223">
        <f>H7561*'Usages industrie'!$P17*(1+'Usages industrie'!$Q17)^(H$7542-$D$7542)/1000</f>
        <v>0</v>
      </c>
      <c r="I7612" s="223">
        <f>I7561*'Usages industrie'!$P17*(1+'Usages industrie'!$Q17)^(I$7542-$D$7542)/1000</f>
        <v>0</v>
      </c>
      <c r="J7612" s="223">
        <f>J7561*'Usages industrie'!$P17*(1+'Usages industrie'!$Q17)^(J$7542-$D$7542)/1000</f>
        <v>0</v>
      </c>
      <c r="K7612" s="223">
        <f>K7561*'Usages industrie'!$P17*(1+'Usages industrie'!$Q17)^(K$7542-$D$7542)/1000</f>
        <v>0</v>
      </c>
      <c r="L7612" s="223">
        <f>L7561*'Usages industrie'!$P17*(1+'Usages industrie'!$Q17)^(L$7542-$D$7542)/1000</f>
        <v>0</v>
      </c>
      <c r="M7612" s="223">
        <f>M7561*'Usages industrie'!$P17*(1+'Usages industrie'!$Q17)^(M$7542-$D$7542)/1000</f>
        <v>0</v>
      </c>
      <c r="N7612" s="223">
        <f>N7561*'Usages industrie'!$P17*(1+'Usages industrie'!$Q17)^(N$7542-$D$7542)/1000</f>
        <v>0</v>
      </c>
      <c r="O7612" s="223">
        <f>O7561*'Usages industrie'!$P17*(1+'Usages industrie'!$Q17)^(O$7542-$D$7542)/1000</f>
        <v>0</v>
      </c>
      <c r="P7612" s="223">
        <f>P7561*'Usages industrie'!$P17*(1+'Usages industrie'!$Q17)^(P$7542-$D$7542)/1000</f>
        <v>0</v>
      </c>
      <c r="Q7612" s="223">
        <f>Q7561*'Usages industrie'!$P17*(1+'Usages industrie'!$Q17)^(Q$7542-$D$7542)/1000</f>
        <v>0</v>
      </c>
      <c r="R7612" s="223">
        <f>R7561*'Usages industrie'!$P17*(1+'Usages industrie'!$Q17)^(R$7542-$D$7542)/1000</f>
        <v>0</v>
      </c>
    </row>
    <row r="7613" spans="1:18" hidden="1" outlineLevel="2" x14ac:dyDescent="0.25">
      <c r="A7613" s="222" t="str">
        <f>'Usages industrie'!A18</f>
        <v>Usage industriel n°15</v>
      </c>
      <c r="B7613" s="222" t="s">
        <v>645</v>
      </c>
      <c r="C7613" s="222"/>
      <c r="D7613" s="223">
        <f>D7562*'Usages industrie'!$P18*(1+'Usages industrie'!$Q18)^(D$7542-$D$7542)/1000</f>
        <v>0</v>
      </c>
      <c r="E7613" s="223">
        <f>E7562*'Usages industrie'!$P18*(1+'Usages industrie'!$Q18)^(E$7542-$D$7542)/1000</f>
        <v>0</v>
      </c>
      <c r="F7613" s="223">
        <f>F7562*'Usages industrie'!$P18*(1+'Usages industrie'!$Q18)^(F$7542-$D$7542)/1000</f>
        <v>0</v>
      </c>
      <c r="G7613" s="223">
        <f>G7562*'Usages industrie'!$P18*(1+'Usages industrie'!$Q18)^(G$7542-$D$7542)/1000</f>
        <v>0</v>
      </c>
      <c r="H7613" s="223">
        <f>H7562*'Usages industrie'!$P18*(1+'Usages industrie'!$Q18)^(H$7542-$D$7542)/1000</f>
        <v>0</v>
      </c>
      <c r="I7613" s="223">
        <f>I7562*'Usages industrie'!$P18*(1+'Usages industrie'!$Q18)^(I$7542-$D$7542)/1000</f>
        <v>0</v>
      </c>
      <c r="J7613" s="223">
        <f>J7562*'Usages industrie'!$P18*(1+'Usages industrie'!$Q18)^(J$7542-$D$7542)/1000</f>
        <v>0</v>
      </c>
      <c r="K7613" s="223">
        <f>K7562*'Usages industrie'!$P18*(1+'Usages industrie'!$Q18)^(K$7542-$D$7542)/1000</f>
        <v>0</v>
      </c>
      <c r="L7613" s="223">
        <f>L7562*'Usages industrie'!$P18*(1+'Usages industrie'!$Q18)^(L$7542-$D$7542)/1000</f>
        <v>0</v>
      </c>
      <c r="M7613" s="223">
        <f>M7562*'Usages industrie'!$P18*(1+'Usages industrie'!$Q18)^(M$7542-$D$7542)/1000</f>
        <v>0</v>
      </c>
      <c r="N7613" s="223">
        <f>N7562*'Usages industrie'!$P18*(1+'Usages industrie'!$Q18)^(N$7542-$D$7542)/1000</f>
        <v>0</v>
      </c>
      <c r="O7613" s="223">
        <f>O7562*'Usages industrie'!$P18*(1+'Usages industrie'!$Q18)^(O$7542-$D$7542)/1000</f>
        <v>0</v>
      </c>
      <c r="P7613" s="223">
        <f>P7562*'Usages industrie'!$P18*(1+'Usages industrie'!$Q18)^(P$7542-$D$7542)/1000</f>
        <v>0</v>
      </c>
      <c r="Q7613" s="223">
        <f>Q7562*'Usages industrie'!$P18*(1+'Usages industrie'!$Q18)^(Q$7542-$D$7542)/1000</f>
        <v>0</v>
      </c>
      <c r="R7613" s="223">
        <f>R7562*'Usages industrie'!$P18*(1+'Usages industrie'!$Q18)^(R$7542-$D$7542)/1000</f>
        <v>0</v>
      </c>
    </row>
    <row r="7614" spans="1:18" hidden="1" outlineLevel="2" x14ac:dyDescent="0.25">
      <c r="A7614" s="222" t="str">
        <f>'Usages industrie'!A19</f>
        <v>Usage industriel n°16</v>
      </c>
      <c r="B7614" s="222" t="s">
        <v>645</v>
      </c>
      <c r="C7614" s="222"/>
      <c r="D7614" s="223">
        <f>D7563*'Usages industrie'!$P19*(1+'Usages industrie'!$Q19)^(D$7542-$D$7542)/1000</f>
        <v>0</v>
      </c>
      <c r="E7614" s="223">
        <f>E7563*'Usages industrie'!$P19*(1+'Usages industrie'!$Q19)^(E$7542-$D$7542)/1000</f>
        <v>0</v>
      </c>
      <c r="F7614" s="223">
        <f>F7563*'Usages industrie'!$P19*(1+'Usages industrie'!$Q19)^(F$7542-$D$7542)/1000</f>
        <v>0</v>
      </c>
      <c r="G7614" s="223">
        <f>G7563*'Usages industrie'!$P19*(1+'Usages industrie'!$Q19)^(G$7542-$D$7542)/1000</f>
        <v>0</v>
      </c>
      <c r="H7614" s="223">
        <f>H7563*'Usages industrie'!$P19*(1+'Usages industrie'!$Q19)^(H$7542-$D$7542)/1000</f>
        <v>0</v>
      </c>
      <c r="I7614" s="223">
        <f>I7563*'Usages industrie'!$P19*(1+'Usages industrie'!$Q19)^(I$7542-$D$7542)/1000</f>
        <v>0</v>
      </c>
      <c r="J7614" s="223">
        <f>J7563*'Usages industrie'!$P19*(1+'Usages industrie'!$Q19)^(J$7542-$D$7542)/1000</f>
        <v>0</v>
      </c>
      <c r="K7614" s="223">
        <f>K7563*'Usages industrie'!$P19*(1+'Usages industrie'!$Q19)^(K$7542-$D$7542)/1000</f>
        <v>0</v>
      </c>
      <c r="L7614" s="223">
        <f>L7563*'Usages industrie'!$P19*(1+'Usages industrie'!$Q19)^(L$7542-$D$7542)/1000</f>
        <v>0</v>
      </c>
      <c r="M7614" s="223">
        <f>M7563*'Usages industrie'!$P19*(1+'Usages industrie'!$Q19)^(M$7542-$D$7542)/1000</f>
        <v>0</v>
      </c>
      <c r="N7614" s="223">
        <f>N7563*'Usages industrie'!$P19*(1+'Usages industrie'!$Q19)^(N$7542-$D$7542)/1000</f>
        <v>0</v>
      </c>
      <c r="O7614" s="223">
        <f>O7563*'Usages industrie'!$P19*(1+'Usages industrie'!$Q19)^(O$7542-$D$7542)/1000</f>
        <v>0</v>
      </c>
      <c r="P7614" s="223">
        <f>P7563*'Usages industrie'!$P19*(1+'Usages industrie'!$Q19)^(P$7542-$D$7542)/1000</f>
        <v>0</v>
      </c>
      <c r="Q7614" s="223">
        <f>Q7563*'Usages industrie'!$P19*(1+'Usages industrie'!$Q19)^(Q$7542-$D$7542)/1000</f>
        <v>0</v>
      </c>
      <c r="R7614" s="223">
        <f>R7563*'Usages industrie'!$P19*(1+'Usages industrie'!$Q19)^(R$7542-$D$7542)/1000</f>
        <v>0</v>
      </c>
    </row>
    <row r="7615" spans="1:18" hidden="1" outlineLevel="2" x14ac:dyDescent="0.25">
      <c r="A7615" s="222" t="str">
        <f>'Usages industrie'!A20</f>
        <v>Usage industriel n°17</v>
      </c>
      <c r="B7615" s="222" t="s">
        <v>645</v>
      </c>
      <c r="C7615" s="222"/>
      <c r="D7615" s="223">
        <f>D7564*'Usages industrie'!$P20*(1+'Usages industrie'!$Q20)^(D$7542-$D$7542)/1000</f>
        <v>0</v>
      </c>
      <c r="E7615" s="223">
        <f>E7564*'Usages industrie'!$P20*(1+'Usages industrie'!$Q20)^(E$7542-$D$7542)/1000</f>
        <v>0</v>
      </c>
      <c r="F7615" s="223">
        <f>F7564*'Usages industrie'!$P20*(1+'Usages industrie'!$Q20)^(F$7542-$D$7542)/1000</f>
        <v>0</v>
      </c>
      <c r="G7615" s="223">
        <f>G7564*'Usages industrie'!$P20*(1+'Usages industrie'!$Q20)^(G$7542-$D$7542)/1000</f>
        <v>0</v>
      </c>
      <c r="H7615" s="223">
        <f>H7564*'Usages industrie'!$P20*(1+'Usages industrie'!$Q20)^(H$7542-$D$7542)/1000</f>
        <v>0</v>
      </c>
      <c r="I7615" s="223">
        <f>I7564*'Usages industrie'!$P20*(1+'Usages industrie'!$Q20)^(I$7542-$D$7542)/1000</f>
        <v>0</v>
      </c>
      <c r="J7615" s="223">
        <f>J7564*'Usages industrie'!$P20*(1+'Usages industrie'!$Q20)^(J$7542-$D$7542)/1000</f>
        <v>0</v>
      </c>
      <c r="K7615" s="223">
        <f>K7564*'Usages industrie'!$P20*(1+'Usages industrie'!$Q20)^(K$7542-$D$7542)/1000</f>
        <v>0</v>
      </c>
      <c r="L7615" s="223">
        <f>L7564*'Usages industrie'!$P20*(1+'Usages industrie'!$Q20)^(L$7542-$D$7542)/1000</f>
        <v>0</v>
      </c>
      <c r="M7615" s="223">
        <f>M7564*'Usages industrie'!$P20*(1+'Usages industrie'!$Q20)^(M$7542-$D$7542)/1000</f>
        <v>0</v>
      </c>
      <c r="N7615" s="223">
        <f>N7564*'Usages industrie'!$P20*(1+'Usages industrie'!$Q20)^(N$7542-$D$7542)/1000</f>
        <v>0</v>
      </c>
      <c r="O7615" s="223">
        <f>O7564*'Usages industrie'!$P20*(1+'Usages industrie'!$Q20)^(O$7542-$D$7542)/1000</f>
        <v>0</v>
      </c>
      <c r="P7615" s="223">
        <f>P7564*'Usages industrie'!$P20*(1+'Usages industrie'!$Q20)^(P$7542-$D$7542)/1000</f>
        <v>0</v>
      </c>
      <c r="Q7615" s="223">
        <f>Q7564*'Usages industrie'!$P20*(1+'Usages industrie'!$Q20)^(Q$7542-$D$7542)/1000</f>
        <v>0</v>
      </c>
      <c r="R7615" s="223">
        <f>R7564*'Usages industrie'!$P20*(1+'Usages industrie'!$Q20)^(R$7542-$D$7542)/1000</f>
        <v>0</v>
      </c>
    </row>
    <row r="7616" spans="1:18" hidden="1" outlineLevel="2" x14ac:dyDescent="0.25">
      <c r="A7616" s="222" t="str">
        <f>'Usages industrie'!A21</f>
        <v>Usage industriel n°18</v>
      </c>
      <c r="B7616" s="222" t="s">
        <v>645</v>
      </c>
      <c r="C7616" s="222"/>
      <c r="D7616" s="223">
        <f>D7565*'Usages industrie'!$P21*(1+'Usages industrie'!$Q21)^(D$7542-$D$7542)/1000</f>
        <v>0</v>
      </c>
      <c r="E7616" s="223">
        <f>E7565*'Usages industrie'!$P21*(1+'Usages industrie'!$Q21)^(E$7542-$D$7542)/1000</f>
        <v>0</v>
      </c>
      <c r="F7616" s="223">
        <f>F7565*'Usages industrie'!$P21*(1+'Usages industrie'!$Q21)^(F$7542-$D$7542)/1000</f>
        <v>0</v>
      </c>
      <c r="G7616" s="223">
        <f>G7565*'Usages industrie'!$P21*(1+'Usages industrie'!$Q21)^(G$7542-$D$7542)/1000</f>
        <v>0</v>
      </c>
      <c r="H7616" s="223">
        <f>H7565*'Usages industrie'!$P21*(1+'Usages industrie'!$Q21)^(H$7542-$D$7542)/1000</f>
        <v>0</v>
      </c>
      <c r="I7616" s="223">
        <f>I7565*'Usages industrie'!$P21*(1+'Usages industrie'!$Q21)^(I$7542-$D$7542)/1000</f>
        <v>0</v>
      </c>
      <c r="J7616" s="223">
        <f>J7565*'Usages industrie'!$P21*(1+'Usages industrie'!$Q21)^(J$7542-$D$7542)/1000</f>
        <v>0</v>
      </c>
      <c r="K7616" s="223">
        <f>K7565*'Usages industrie'!$P21*(1+'Usages industrie'!$Q21)^(K$7542-$D$7542)/1000</f>
        <v>0</v>
      </c>
      <c r="L7616" s="223">
        <f>L7565*'Usages industrie'!$P21*(1+'Usages industrie'!$Q21)^(L$7542-$D$7542)/1000</f>
        <v>0</v>
      </c>
      <c r="M7616" s="223">
        <f>M7565*'Usages industrie'!$P21*(1+'Usages industrie'!$Q21)^(M$7542-$D$7542)/1000</f>
        <v>0</v>
      </c>
      <c r="N7616" s="223">
        <f>N7565*'Usages industrie'!$P21*(1+'Usages industrie'!$Q21)^(N$7542-$D$7542)/1000</f>
        <v>0</v>
      </c>
      <c r="O7616" s="223">
        <f>O7565*'Usages industrie'!$P21*(1+'Usages industrie'!$Q21)^(O$7542-$D$7542)/1000</f>
        <v>0</v>
      </c>
      <c r="P7616" s="223">
        <f>P7565*'Usages industrie'!$P21*(1+'Usages industrie'!$Q21)^(P$7542-$D$7542)/1000</f>
        <v>0</v>
      </c>
      <c r="Q7616" s="223">
        <f>Q7565*'Usages industrie'!$P21*(1+'Usages industrie'!$Q21)^(Q$7542-$D$7542)/1000</f>
        <v>0</v>
      </c>
      <c r="R7616" s="223">
        <f>R7565*'Usages industrie'!$P21*(1+'Usages industrie'!$Q21)^(R$7542-$D$7542)/1000</f>
        <v>0</v>
      </c>
    </row>
    <row r="7617" spans="1:18" hidden="1" outlineLevel="2" x14ac:dyDescent="0.25">
      <c r="A7617" s="222" t="str">
        <f>'Usages industrie'!A22</f>
        <v>Usage industriel n°19</v>
      </c>
      <c r="B7617" s="222" t="s">
        <v>645</v>
      </c>
      <c r="C7617" s="222"/>
      <c r="D7617" s="223">
        <f>D7566*'Usages industrie'!$P22*(1+'Usages industrie'!$Q22)^(D$7542-$D$7542)/1000</f>
        <v>0</v>
      </c>
      <c r="E7617" s="223">
        <f>E7566*'Usages industrie'!$P22*(1+'Usages industrie'!$Q22)^(E$7542-$D$7542)/1000</f>
        <v>0</v>
      </c>
      <c r="F7617" s="223">
        <f>F7566*'Usages industrie'!$P22*(1+'Usages industrie'!$Q22)^(F$7542-$D$7542)/1000</f>
        <v>0</v>
      </c>
      <c r="G7617" s="223">
        <f>G7566*'Usages industrie'!$P22*(1+'Usages industrie'!$Q22)^(G$7542-$D$7542)/1000</f>
        <v>0</v>
      </c>
      <c r="H7617" s="223">
        <f>H7566*'Usages industrie'!$P22*(1+'Usages industrie'!$Q22)^(H$7542-$D$7542)/1000</f>
        <v>0</v>
      </c>
      <c r="I7617" s="223">
        <f>I7566*'Usages industrie'!$P22*(1+'Usages industrie'!$Q22)^(I$7542-$D$7542)/1000</f>
        <v>0</v>
      </c>
      <c r="J7617" s="223">
        <f>J7566*'Usages industrie'!$P22*(1+'Usages industrie'!$Q22)^(J$7542-$D$7542)/1000</f>
        <v>0</v>
      </c>
      <c r="K7617" s="223">
        <f>K7566*'Usages industrie'!$P22*(1+'Usages industrie'!$Q22)^(K$7542-$D$7542)/1000</f>
        <v>0</v>
      </c>
      <c r="L7617" s="223">
        <f>L7566*'Usages industrie'!$P22*(1+'Usages industrie'!$Q22)^(L$7542-$D$7542)/1000</f>
        <v>0</v>
      </c>
      <c r="M7617" s="223">
        <f>M7566*'Usages industrie'!$P22*(1+'Usages industrie'!$Q22)^(M$7542-$D$7542)/1000</f>
        <v>0</v>
      </c>
      <c r="N7617" s="223">
        <f>N7566*'Usages industrie'!$P22*(1+'Usages industrie'!$Q22)^(N$7542-$D$7542)/1000</f>
        <v>0</v>
      </c>
      <c r="O7617" s="223">
        <f>O7566*'Usages industrie'!$P22*(1+'Usages industrie'!$Q22)^(O$7542-$D$7542)/1000</f>
        <v>0</v>
      </c>
      <c r="P7617" s="223">
        <f>P7566*'Usages industrie'!$P22*(1+'Usages industrie'!$Q22)^(P$7542-$D$7542)/1000</f>
        <v>0</v>
      </c>
      <c r="Q7617" s="223">
        <f>Q7566*'Usages industrie'!$P22*(1+'Usages industrie'!$Q22)^(Q$7542-$D$7542)/1000</f>
        <v>0</v>
      </c>
      <c r="R7617" s="223">
        <f>R7566*'Usages industrie'!$P22*(1+'Usages industrie'!$Q22)^(R$7542-$D$7542)/1000</f>
        <v>0</v>
      </c>
    </row>
    <row r="7618" spans="1:18" hidden="1" outlineLevel="2" x14ac:dyDescent="0.25">
      <c r="A7618" s="222" t="str">
        <f>'Usages industrie'!A23</f>
        <v>Usage industriel n°20</v>
      </c>
      <c r="B7618" s="222" t="s">
        <v>645</v>
      </c>
      <c r="C7618" s="222"/>
      <c r="D7618" s="223">
        <f>D7567*'Usages industrie'!$P23*(1+'Usages industrie'!$Q23)^(D$7542-$D$7542)/1000</f>
        <v>0</v>
      </c>
      <c r="E7618" s="223">
        <f>E7567*'Usages industrie'!$P23*(1+'Usages industrie'!$Q23)^(E$7542-$D$7542)/1000</f>
        <v>0</v>
      </c>
      <c r="F7618" s="223">
        <f>F7567*'Usages industrie'!$P23*(1+'Usages industrie'!$Q23)^(F$7542-$D$7542)/1000</f>
        <v>0</v>
      </c>
      <c r="G7618" s="223">
        <f>G7567*'Usages industrie'!$P23*(1+'Usages industrie'!$Q23)^(G$7542-$D$7542)/1000</f>
        <v>0</v>
      </c>
      <c r="H7618" s="223">
        <f>H7567*'Usages industrie'!$P23*(1+'Usages industrie'!$Q23)^(H$7542-$D$7542)/1000</f>
        <v>0</v>
      </c>
      <c r="I7618" s="223">
        <f>I7567*'Usages industrie'!$P23*(1+'Usages industrie'!$Q23)^(I$7542-$D$7542)/1000</f>
        <v>0</v>
      </c>
      <c r="J7618" s="223">
        <f>J7567*'Usages industrie'!$P23*(1+'Usages industrie'!$Q23)^(J$7542-$D$7542)/1000</f>
        <v>0</v>
      </c>
      <c r="K7618" s="223">
        <f>K7567*'Usages industrie'!$P23*(1+'Usages industrie'!$Q23)^(K$7542-$D$7542)/1000</f>
        <v>0</v>
      </c>
      <c r="L7618" s="223">
        <f>L7567*'Usages industrie'!$P23*(1+'Usages industrie'!$Q23)^(L$7542-$D$7542)/1000</f>
        <v>0</v>
      </c>
      <c r="M7618" s="223">
        <f>M7567*'Usages industrie'!$P23*(1+'Usages industrie'!$Q23)^(M$7542-$D$7542)/1000</f>
        <v>0</v>
      </c>
      <c r="N7618" s="223">
        <f>N7567*'Usages industrie'!$P23*(1+'Usages industrie'!$Q23)^(N$7542-$D$7542)/1000</f>
        <v>0</v>
      </c>
      <c r="O7618" s="223">
        <f>O7567*'Usages industrie'!$P23*(1+'Usages industrie'!$Q23)^(O$7542-$D$7542)/1000</f>
        <v>0</v>
      </c>
      <c r="P7618" s="223">
        <f>P7567*'Usages industrie'!$P23*(1+'Usages industrie'!$Q23)^(P$7542-$D$7542)/1000</f>
        <v>0</v>
      </c>
      <c r="Q7618" s="223">
        <f>Q7567*'Usages industrie'!$P23*(1+'Usages industrie'!$Q23)^(Q$7542-$D$7542)/1000</f>
        <v>0</v>
      </c>
      <c r="R7618" s="223">
        <f>R7567*'Usages industrie'!$P23*(1+'Usages industrie'!$Q23)^(R$7542-$D$7542)/1000</f>
        <v>0</v>
      </c>
    </row>
    <row r="7619" spans="1:18" hidden="1" outlineLevel="2" x14ac:dyDescent="0.25">
      <c r="A7619" s="222" t="str">
        <f>'Usages industrie'!A24</f>
        <v>Usage industriel n°21</v>
      </c>
      <c r="B7619" s="222" t="s">
        <v>645</v>
      </c>
      <c r="C7619" s="222"/>
      <c r="D7619" s="223">
        <f>D7568*'Usages industrie'!$P24*(1+'Usages industrie'!$Q24)^(D$7542-$D$7542)/1000</f>
        <v>0</v>
      </c>
      <c r="E7619" s="223">
        <f>E7568*'Usages industrie'!$P24*(1+'Usages industrie'!$Q24)^(E$7542-$D$7542)/1000</f>
        <v>0</v>
      </c>
      <c r="F7619" s="223">
        <f>F7568*'Usages industrie'!$P24*(1+'Usages industrie'!$Q24)^(F$7542-$D$7542)/1000</f>
        <v>0</v>
      </c>
      <c r="G7619" s="223">
        <f>G7568*'Usages industrie'!$P24*(1+'Usages industrie'!$Q24)^(G$7542-$D$7542)/1000</f>
        <v>0</v>
      </c>
      <c r="H7619" s="223">
        <f>H7568*'Usages industrie'!$P24*(1+'Usages industrie'!$Q24)^(H$7542-$D$7542)/1000</f>
        <v>0</v>
      </c>
      <c r="I7619" s="223">
        <f>I7568*'Usages industrie'!$P24*(1+'Usages industrie'!$Q24)^(I$7542-$D$7542)/1000</f>
        <v>0</v>
      </c>
      <c r="J7619" s="223">
        <f>J7568*'Usages industrie'!$P24*(1+'Usages industrie'!$Q24)^(J$7542-$D$7542)/1000</f>
        <v>0</v>
      </c>
      <c r="K7619" s="223">
        <f>K7568*'Usages industrie'!$P24*(1+'Usages industrie'!$Q24)^(K$7542-$D$7542)/1000</f>
        <v>0</v>
      </c>
      <c r="L7619" s="223">
        <f>L7568*'Usages industrie'!$P24*(1+'Usages industrie'!$Q24)^(L$7542-$D$7542)/1000</f>
        <v>0</v>
      </c>
      <c r="M7619" s="223">
        <f>M7568*'Usages industrie'!$P24*(1+'Usages industrie'!$Q24)^(M$7542-$D$7542)/1000</f>
        <v>0</v>
      </c>
      <c r="N7619" s="223">
        <f>N7568*'Usages industrie'!$P24*(1+'Usages industrie'!$Q24)^(N$7542-$D$7542)/1000</f>
        <v>0</v>
      </c>
      <c r="O7619" s="223">
        <f>O7568*'Usages industrie'!$P24*(1+'Usages industrie'!$Q24)^(O$7542-$D$7542)/1000</f>
        <v>0</v>
      </c>
      <c r="P7619" s="223">
        <f>P7568*'Usages industrie'!$P24*(1+'Usages industrie'!$Q24)^(P$7542-$D$7542)/1000</f>
        <v>0</v>
      </c>
      <c r="Q7619" s="223">
        <f>Q7568*'Usages industrie'!$P24*(1+'Usages industrie'!$Q24)^(Q$7542-$D$7542)/1000</f>
        <v>0</v>
      </c>
      <c r="R7619" s="223">
        <f>R7568*'Usages industrie'!$P24*(1+'Usages industrie'!$Q24)^(R$7542-$D$7542)/1000</f>
        <v>0</v>
      </c>
    </row>
    <row r="7620" spans="1:18" hidden="1" outlineLevel="2" x14ac:dyDescent="0.25">
      <c r="A7620" s="222" t="str">
        <f>'Usages industrie'!A25</f>
        <v>Usage industriel n°22</v>
      </c>
      <c r="B7620" s="222" t="s">
        <v>645</v>
      </c>
      <c r="C7620" s="222"/>
      <c r="D7620" s="223">
        <f>D7569*'Usages industrie'!$P25*(1+'Usages industrie'!$Q25)^(D$7542-$D$7542)/1000</f>
        <v>0</v>
      </c>
      <c r="E7620" s="223">
        <f>E7569*'Usages industrie'!$P25*(1+'Usages industrie'!$Q25)^(E$7542-$D$7542)/1000</f>
        <v>0</v>
      </c>
      <c r="F7620" s="223">
        <f>F7569*'Usages industrie'!$P25*(1+'Usages industrie'!$Q25)^(F$7542-$D$7542)/1000</f>
        <v>0</v>
      </c>
      <c r="G7620" s="223">
        <f>G7569*'Usages industrie'!$P25*(1+'Usages industrie'!$Q25)^(G$7542-$D$7542)/1000</f>
        <v>0</v>
      </c>
      <c r="H7620" s="223">
        <f>H7569*'Usages industrie'!$P25*(1+'Usages industrie'!$Q25)^(H$7542-$D$7542)/1000</f>
        <v>0</v>
      </c>
      <c r="I7620" s="223">
        <f>I7569*'Usages industrie'!$P25*(1+'Usages industrie'!$Q25)^(I$7542-$D$7542)/1000</f>
        <v>0</v>
      </c>
      <c r="J7620" s="223">
        <f>J7569*'Usages industrie'!$P25*(1+'Usages industrie'!$Q25)^(J$7542-$D$7542)/1000</f>
        <v>0</v>
      </c>
      <c r="K7620" s="223">
        <f>K7569*'Usages industrie'!$P25*(1+'Usages industrie'!$Q25)^(K$7542-$D$7542)/1000</f>
        <v>0</v>
      </c>
      <c r="L7620" s="223">
        <f>L7569*'Usages industrie'!$P25*(1+'Usages industrie'!$Q25)^(L$7542-$D$7542)/1000</f>
        <v>0</v>
      </c>
      <c r="M7620" s="223">
        <f>M7569*'Usages industrie'!$P25*(1+'Usages industrie'!$Q25)^(M$7542-$D$7542)/1000</f>
        <v>0</v>
      </c>
      <c r="N7620" s="223">
        <f>N7569*'Usages industrie'!$P25*(1+'Usages industrie'!$Q25)^(N$7542-$D$7542)/1000</f>
        <v>0</v>
      </c>
      <c r="O7620" s="223">
        <f>O7569*'Usages industrie'!$P25*(1+'Usages industrie'!$Q25)^(O$7542-$D$7542)/1000</f>
        <v>0</v>
      </c>
      <c r="P7620" s="223">
        <f>P7569*'Usages industrie'!$P25*(1+'Usages industrie'!$Q25)^(P$7542-$D$7542)/1000</f>
        <v>0</v>
      </c>
      <c r="Q7620" s="223">
        <f>Q7569*'Usages industrie'!$P25*(1+'Usages industrie'!$Q25)^(Q$7542-$D$7542)/1000</f>
        <v>0</v>
      </c>
      <c r="R7620" s="223">
        <f>R7569*'Usages industrie'!$P25*(1+'Usages industrie'!$Q25)^(R$7542-$D$7542)/1000</f>
        <v>0</v>
      </c>
    </row>
    <row r="7621" spans="1:18" hidden="1" outlineLevel="2" x14ac:dyDescent="0.25">
      <c r="A7621" s="222" t="str">
        <f>'Usages industrie'!A26</f>
        <v>Usage industriel n°23</v>
      </c>
      <c r="B7621" s="222" t="s">
        <v>645</v>
      </c>
      <c r="C7621" s="222"/>
      <c r="D7621" s="223">
        <f>D7570*'Usages industrie'!$P26*(1+'Usages industrie'!$Q26)^(D$7542-$D$7542)/1000</f>
        <v>0</v>
      </c>
      <c r="E7621" s="223">
        <f>E7570*'Usages industrie'!$P26*(1+'Usages industrie'!$Q26)^(E$7542-$D$7542)/1000</f>
        <v>0</v>
      </c>
      <c r="F7621" s="223">
        <f>F7570*'Usages industrie'!$P26*(1+'Usages industrie'!$Q26)^(F$7542-$D$7542)/1000</f>
        <v>0</v>
      </c>
      <c r="G7621" s="223">
        <f>G7570*'Usages industrie'!$P26*(1+'Usages industrie'!$Q26)^(G$7542-$D$7542)/1000</f>
        <v>0</v>
      </c>
      <c r="H7621" s="223">
        <f>H7570*'Usages industrie'!$P26*(1+'Usages industrie'!$Q26)^(H$7542-$D$7542)/1000</f>
        <v>0</v>
      </c>
      <c r="I7621" s="223">
        <f>I7570*'Usages industrie'!$P26*(1+'Usages industrie'!$Q26)^(I$7542-$D$7542)/1000</f>
        <v>0</v>
      </c>
      <c r="J7621" s="223">
        <f>J7570*'Usages industrie'!$P26*(1+'Usages industrie'!$Q26)^(J$7542-$D$7542)/1000</f>
        <v>0</v>
      </c>
      <c r="K7621" s="223">
        <f>K7570*'Usages industrie'!$P26*(1+'Usages industrie'!$Q26)^(K$7542-$D$7542)/1000</f>
        <v>0</v>
      </c>
      <c r="L7621" s="223">
        <f>L7570*'Usages industrie'!$P26*(1+'Usages industrie'!$Q26)^(L$7542-$D$7542)/1000</f>
        <v>0</v>
      </c>
      <c r="M7621" s="223">
        <f>M7570*'Usages industrie'!$P26*(1+'Usages industrie'!$Q26)^(M$7542-$D$7542)/1000</f>
        <v>0</v>
      </c>
      <c r="N7621" s="223">
        <f>N7570*'Usages industrie'!$P26*(1+'Usages industrie'!$Q26)^(N$7542-$D$7542)/1000</f>
        <v>0</v>
      </c>
      <c r="O7621" s="223">
        <f>O7570*'Usages industrie'!$P26*(1+'Usages industrie'!$Q26)^(O$7542-$D$7542)/1000</f>
        <v>0</v>
      </c>
      <c r="P7621" s="223">
        <f>P7570*'Usages industrie'!$P26*(1+'Usages industrie'!$Q26)^(P$7542-$D$7542)/1000</f>
        <v>0</v>
      </c>
      <c r="Q7621" s="223">
        <f>Q7570*'Usages industrie'!$P26*(1+'Usages industrie'!$Q26)^(Q$7542-$D$7542)/1000</f>
        <v>0</v>
      </c>
      <c r="R7621" s="223">
        <f>R7570*'Usages industrie'!$P26*(1+'Usages industrie'!$Q26)^(R$7542-$D$7542)/1000</f>
        <v>0</v>
      </c>
    </row>
    <row r="7622" spans="1:18" hidden="1" outlineLevel="2" x14ac:dyDescent="0.25">
      <c r="A7622" s="222" t="str">
        <f>'Usages industrie'!A27</f>
        <v>Usage industriel n°24</v>
      </c>
      <c r="B7622" s="222" t="s">
        <v>645</v>
      </c>
      <c r="C7622" s="222"/>
      <c r="D7622" s="223">
        <f>D7571*'Usages industrie'!$P27*(1+'Usages industrie'!$Q27)^(D$7542-$D$7542)/1000</f>
        <v>0</v>
      </c>
      <c r="E7622" s="223">
        <f>E7571*'Usages industrie'!$P27*(1+'Usages industrie'!$Q27)^(E$7542-$D$7542)/1000</f>
        <v>0</v>
      </c>
      <c r="F7622" s="223">
        <f>F7571*'Usages industrie'!$P27*(1+'Usages industrie'!$Q27)^(F$7542-$D$7542)/1000</f>
        <v>0</v>
      </c>
      <c r="G7622" s="223">
        <f>G7571*'Usages industrie'!$P27*(1+'Usages industrie'!$Q27)^(G$7542-$D$7542)/1000</f>
        <v>0</v>
      </c>
      <c r="H7622" s="223">
        <f>H7571*'Usages industrie'!$P27*(1+'Usages industrie'!$Q27)^(H$7542-$D$7542)/1000</f>
        <v>0</v>
      </c>
      <c r="I7622" s="223">
        <f>I7571*'Usages industrie'!$P27*(1+'Usages industrie'!$Q27)^(I$7542-$D$7542)/1000</f>
        <v>0</v>
      </c>
      <c r="J7622" s="223">
        <f>J7571*'Usages industrie'!$P27*(1+'Usages industrie'!$Q27)^(J$7542-$D$7542)/1000</f>
        <v>0</v>
      </c>
      <c r="K7622" s="223">
        <f>K7571*'Usages industrie'!$P27*(1+'Usages industrie'!$Q27)^(K$7542-$D$7542)/1000</f>
        <v>0</v>
      </c>
      <c r="L7622" s="223">
        <f>L7571*'Usages industrie'!$P27*(1+'Usages industrie'!$Q27)^(L$7542-$D$7542)/1000</f>
        <v>0</v>
      </c>
      <c r="M7622" s="223">
        <f>M7571*'Usages industrie'!$P27*(1+'Usages industrie'!$Q27)^(M$7542-$D$7542)/1000</f>
        <v>0</v>
      </c>
      <c r="N7622" s="223">
        <f>N7571*'Usages industrie'!$P27*(1+'Usages industrie'!$Q27)^(N$7542-$D$7542)/1000</f>
        <v>0</v>
      </c>
      <c r="O7622" s="223">
        <f>O7571*'Usages industrie'!$P27*(1+'Usages industrie'!$Q27)^(O$7542-$D$7542)/1000</f>
        <v>0</v>
      </c>
      <c r="P7622" s="223">
        <f>P7571*'Usages industrie'!$P27*(1+'Usages industrie'!$Q27)^(P$7542-$D$7542)/1000</f>
        <v>0</v>
      </c>
      <c r="Q7622" s="223">
        <f>Q7571*'Usages industrie'!$P27*(1+'Usages industrie'!$Q27)^(Q$7542-$D$7542)/1000</f>
        <v>0</v>
      </c>
      <c r="R7622" s="223">
        <f>R7571*'Usages industrie'!$P27*(1+'Usages industrie'!$Q27)^(R$7542-$D$7542)/1000</f>
        <v>0</v>
      </c>
    </row>
    <row r="7623" spans="1:18" hidden="1" outlineLevel="2" x14ac:dyDescent="0.25">
      <c r="A7623" s="222" t="str">
        <f>'Usages industrie'!A28</f>
        <v>Usage industriel n°25</v>
      </c>
      <c r="B7623" s="222" t="s">
        <v>645</v>
      </c>
      <c r="C7623" s="222"/>
      <c r="D7623" s="223">
        <f>D7572*'Usages industrie'!$P28*(1+'Usages industrie'!$Q28)^(D$7542-$D$7542)/1000</f>
        <v>0</v>
      </c>
      <c r="E7623" s="223">
        <f>E7572*'Usages industrie'!$P28*(1+'Usages industrie'!$Q28)^(E$7542-$D$7542)/1000</f>
        <v>0</v>
      </c>
      <c r="F7623" s="223">
        <f>F7572*'Usages industrie'!$P28*(1+'Usages industrie'!$Q28)^(F$7542-$D$7542)/1000</f>
        <v>0</v>
      </c>
      <c r="G7623" s="223">
        <f>G7572*'Usages industrie'!$P28*(1+'Usages industrie'!$Q28)^(G$7542-$D$7542)/1000</f>
        <v>0</v>
      </c>
      <c r="H7623" s="223">
        <f>H7572*'Usages industrie'!$P28*(1+'Usages industrie'!$Q28)^(H$7542-$D$7542)/1000</f>
        <v>0</v>
      </c>
      <c r="I7623" s="223">
        <f>I7572*'Usages industrie'!$P28*(1+'Usages industrie'!$Q28)^(I$7542-$D$7542)/1000</f>
        <v>0</v>
      </c>
      <c r="J7623" s="223">
        <f>J7572*'Usages industrie'!$P28*(1+'Usages industrie'!$Q28)^(J$7542-$D$7542)/1000</f>
        <v>0</v>
      </c>
      <c r="K7623" s="223">
        <f>K7572*'Usages industrie'!$P28*(1+'Usages industrie'!$Q28)^(K$7542-$D$7542)/1000</f>
        <v>0</v>
      </c>
      <c r="L7623" s="223">
        <f>L7572*'Usages industrie'!$P28*(1+'Usages industrie'!$Q28)^(L$7542-$D$7542)/1000</f>
        <v>0</v>
      </c>
      <c r="M7623" s="223">
        <f>M7572*'Usages industrie'!$P28*(1+'Usages industrie'!$Q28)^(M$7542-$D$7542)/1000</f>
        <v>0</v>
      </c>
      <c r="N7623" s="223">
        <f>N7572*'Usages industrie'!$P28*(1+'Usages industrie'!$Q28)^(N$7542-$D$7542)/1000</f>
        <v>0</v>
      </c>
      <c r="O7623" s="223">
        <f>O7572*'Usages industrie'!$P28*(1+'Usages industrie'!$Q28)^(O$7542-$D$7542)/1000</f>
        <v>0</v>
      </c>
      <c r="P7623" s="223">
        <f>P7572*'Usages industrie'!$P28*(1+'Usages industrie'!$Q28)^(P$7542-$D$7542)/1000</f>
        <v>0</v>
      </c>
      <c r="Q7623" s="223">
        <f>Q7572*'Usages industrie'!$P28*(1+'Usages industrie'!$Q28)^(Q$7542-$D$7542)/1000</f>
        <v>0</v>
      </c>
      <c r="R7623" s="223">
        <f>R7572*'Usages industrie'!$P28*(1+'Usages industrie'!$Q28)^(R$7542-$D$7542)/1000</f>
        <v>0</v>
      </c>
    </row>
    <row r="7624" spans="1:18" hidden="1" outlineLevel="2" x14ac:dyDescent="0.25">
      <c r="A7624" s="222" t="str">
        <f>'Usages industrie'!A29</f>
        <v>Usage industriel n°26</v>
      </c>
      <c r="B7624" s="222" t="s">
        <v>645</v>
      </c>
      <c r="C7624" s="222"/>
      <c r="D7624" s="223">
        <f>D7573*'Usages industrie'!$P29*(1+'Usages industrie'!$Q29)^(D$7542-$D$7542)/1000</f>
        <v>0</v>
      </c>
      <c r="E7624" s="223">
        <f>E7573*'Usages industrie'!$P29*(1+'Usages industrie'!$Q29)^(E$7542-$D$7542)/1000</f>
        <v>0</v>
      </c>
      <c r="F7624" s="223">
        <f>F7573*'Usages industrie'!$P29*(1+'Usages industrie'!$Q29)^(F$7542-$D$7542)/1000</f>
        <v>0</v>
      </c>
      <c r="G7624" s="223">
        <f>G7573*'Usages industrie'!$P29*(1+'Usages industrie'!$Q29)^(G$7542-$D$7542)/1000</f>
        <v>0</v>
      </c>
      <c r="H7624" s="223">
        <f>H7573*'Usages industrie'!$P29*(1+'Usages industrie'!$Q29)^(H$7542-$D$7542)/1000</f>
        <v>0</v>
      </c>
      <c r="I7624" s="223">
        <f>I7573*'Usages industrie'!$P29*(1+'Usages industrie'!$Q29)^(I$7542-$D$7542)/1000</f>
        <v>0</v>
      </c>
      <c r="J7624" s="223">
        <f>J7573*'Usages industrie'!$P29*(1+'Usages industrie'!$Q29)^(J$7542-$D$7542)/1000</f>
        <v>0</v>
      </c>
      <c r="K7624" s="223">
        <f>K7573*'Usages industrie'!$P29*(1+'Usages industrie'!$Q29)^(K$7542-$D$7542)/1000</f>
        <v>0</v>
      </c>
      <c r="L7624" s="223">
        <f>L7573*'Usages industrie'!$P29*(1+'Usages industrie'!$Q29)^(L$7542-$D$7542)/1000</f>
        <v>0</v>
      </c>
      <c r="M7624" s="223">
        <f>M7573*'Usages industrie'!$P29*(1+'Usages industrie'!$Q29)^(M$7542-$D$7542)/1000</f>
        <v>0</v>
      </c>
      <c r="N7624" s="223">
        <f>N7573*'Usages industrie'!$P29*(1+'Usages industrie'!$Q29)^(N$7542-$D$7542)/1000</f>
        <v>0</v>
      </c>
      <c r="O7624" s="223">
        <f>O7573*'Usages industrie'!$P29*(1+'Usages industrie'!$Q29)^(O$7542-$D$7542)/1000</f>
        <v>0</v>
      </c>
      <c r="P7624" s="223">
        <f>P7573*'Usages industrie'!$P29*(1+'Usages industrie'!$Q29)^(P$7542-$D$7542)/1000</f>
        <v>0</v>
      </c>
      <c r="Q7624" s="223">
        <f>Q7573*'Usages industrie'!$P29*(1+'Usages industrie'!$Q29)^(Q$7542-$D$7542)/1000</f>
        <v>0</v>
      </c>
      <c r="R7624" s="223">
        <f>R7573*'Usages industrie'!$P29*(1+'Usages industrie'!$Q29)^(R$7542-$D$7542)/1000</f>
        <v>0</v>
      </c>
    </row>
    <row r="7625" spans="1:18" hidden="1" outlineLevel="2" x14ac:dyDescent="0.25">
      <c r="A7625" s="222" t="str">
        <f>'Usages industrie'!A30</f>
        <v>Usage industriel n°27</v>
      </c>
      <c r="B7625" s="222" t="s">
        <v>645</v>
      </c>
      <c r="C7625" s="222"/>
      <c r="D7625" s="223">
        <f>D7574*'Usages industrie'!$P30*(1+'Usages industrie'!$Q30)^(D$7542-$D$7542)/1000</f>
        <v>0</v>
      </c>
      <c r="E7625" s="223">
        <f>E7574*'Usages industrie'!$P30*(1+'Usages industrie'!$Q30)^(E$7542-$D$7542)/1000</f>
        <v>0</v>
      </c>
      <c r="F7625" s="223">
        <f>F7574*'Usages industrie'!$P30*(1+'Usages industrie'!$Q30)^(F$7542-$D$7542)/1000</f>
        <v>0</v>
      </c>
      <c r="G7625" s="223">
        <f>G7574*'Usages industrie'!$P30*(1+'Usages industrie'!$Q30)^(G$7542-$D$7542)/1000</f>
        <v>0</v>
      </c>
      <c r="H7625" s="223">
        <f>H7574*'Usages industrie'!$P30*(1+'Usages industrie'!$Q30)^(H$7542-$D$7542)/1000</f>
        <v>0</v>
      </c>
      <c r="I7625" s="223">
        <f>I7574*'Usages industrie'!$P30*(1+'Usages industrie'!$Q30)^(I$7542-$D$7542)/1000</f>
        <v>0</v>
      </c>
      <c r="J7625" s="223">
        <f>J7574*'Usages industrie'!$P30*(1+'Usages industrie'!$Q30)^(J$7542-$D$7542)/1000</f>
        <v>0</v>
      </c>
      <c r="K7625" s="223">
        <f>K7574*'Usages industrie'!$P30*(1+'Usages industrie'!$Q30)^(K$7542-$D$7542)/1000</f>
        <v>0</v>
      </c>
      <c r="L7625" s="223">
        <f>L7574*'Usages industrie'!$P30*(1+'Usages industrie'!$Q30)^(L$7542-$D$7542)/1000</f>
        <v>0</v>
      </c>
      <c r="M7625" s="223">
        <f>M7574*'Usages industrie'!$P30*(1+'Usages industrie'!$Q30)^(M$7542-$D$7542)/1000</f>
        <v>0</v>
      </c>
      <c r="N7625" s="223">
        <f>N7574*'Usages industrie'!$P30*(1+'Usages industrie'!$Q30)^(N$7542-$D$7542)/1000</f>
        <v>0</v>
      </c>
      <c r="O7625" s="223">
        <f>O7574*'Usages industrie'!$P30*(1+'Usages industrie'!$Q30)^(O$7542-$D$7542)/1000</f>
        <v>0</v>
      </c>
      <c r="P7625" s="223">
        <f>P7574*'Usages industrie'!$P30*(1+'Usages industrie'!$Q30)^(P$7542-$D$7542)/1000</f>
        <v>0</v>
      </c>
      <c r="Q7625" s="223">
        <f>Q7574*'Usages industrie'!$P30*(1+'Usages industrie'!$Q30)^(Q$7542-$D$7542)/1000</f>
        <v>0</v>
      </c>
      <c r="R7625" s="223">
        <f>R7574*'Usages industrie'!$P30*(1+'Usages industrie'!$Q30)^(R$7542-$D$7542)/1000</f>
        <v>0</v>
      </c>
    </row>
    <row r="7626" spans="1:18" hidden="1" outlineLevel="2" x14ac:dyDescent="0.25">
      <c r="A7626" s="222" t="str">
        <f>'Usages industrie'!A31</f>
        <v>Usage industriel n°28</v>
      </c>
      <c r="B7626" s="222" t="s">
        <v>645</v>
      </c>
      <c r="C7626" s="222"/>
      <c r="D7626" s="223">
        <f>D7575*'Usages industrie'!$P31*(1+'Usages industrie'!$Q31)^(D$7542-$D$7542)/1000</f>
        <v>0</v>
      </c>
      <c r="E7626" s="223">
        <f>E7575*'Usages industrie'!$P31*(1+'Usages industrie'!$Q31)^(E$7542-$D$7542)/1000</f>
        <v>0</v>
      </c>
      <c r="F7626" s="223">
        <f>F7575*'Usages industrie'!$P31*(1+'Usages industrie'!$Q31)^(F$7542-$D$7542)/1000</f>
        <v>0</v>
      </c>
      <c r="G7626" s="223">
        <f>G7575*'Usages industrie'!$P31*(1+'Usages industrie'!$Q31)^(G$7542-$D$7542)/1000</f>
        <v>0</v>
      </c>
      <c r="H7626" s="223">
        <f>H7575*'Usages industrie'!$P31*(1+'Usages industrie'!$Q31)^(H$7542-$D$7542)/1000</f>
        <v>0</v>
      </c>
      <c r="I7626" s="223">
        <f>I7575*'Usages industrie'!$P31*(1+'Usages industrie'!$Q31)^(I$7542-$D$7542)/1000</f>
        <v>0</v>
      </c>
      <c r="J7626" s="223">
        <f>J7575*'Usages industrie'!$P31*(1+'Usages industrie'!$Q31)^(J$7542-$D$7542)/1000</f>
        <v>0</v>
      </c>
      <c r="K7626" s="223">
        <f>K7575*'Usages industrie'!$P31*(1+'Usages industrie'!$Q31)^(K$7542-$D$7542)/1000</f>
        <v>0</v>
      </c>
      <c r="L7626" s="223">
        <f>L7575*'Usages industrie'!$P31*(1+'Usages industrie'!$Q31)^(L$7542-$D$7542)/1000</f>
        <v>0</v>
      </c>
      <c r="M7626" s="223">
        <f>M7575*'Usages industrie'!$P31*(1+'Usages industrie'!$Q31)^(M$7542-$D$7542)/1000</f>
        <v>0</v>
      </c>
      <c r="N7626" s="223">
        <f>N7575*'Usages industrie'!$P31*(1+'Usages industrie'!$Q31)^(N$7542-$D$7542)/1000</f>
        <v>0</v>
      </c>
      <c r="O7626" s="223">
        <f>O7575*'Usages industrie'!$P31*(1+'Usages industrie'!$Q31)^(O$7542-$D$7542)/1000</f>
        <v>0</v>
      </c>
      <c r="P7626" s="223">
        <f>P7575*'Usages industrie'!$P31*(1+'Usages industrie'!$Q31)^(P$7542-$D$7542)/1000</f>
        <v>0</v>
      </c>
      <c r="Q7626" s="223">
        <f>Q7575*'Usages industrie'!$P31*(1+'Usages industrie'!$Q31)^(Q$7542-$D$7542)/1000</f>
        <v>0</v>
      </c>
      <c r="R7626" s="223">
        <f>R7575*'Usages industrie'!$P31*(1+'Usages industrie'!$Q31)^(R$7542-$D$7542)/1000</f>
        <v>0</v>
      </c>
    </row>
    <row r="7627" spans="1:18" hidden="1" outlineLevel="2" x14ac:dyDescent="0.25">
      <c r="A7627" s="222" t="str">
        <f>'Usages industrie'!A32</f>
        <v>Usage industriel n°29</v>
      </c>
      <c r="B7627" s="222" t="s">
        <v>645</v>
      </c>
      <c r="C7627" s="222"/>
      <c r="D7627" s="223">
        <f>D7576*'Usages industrie'!$P32*(1+'Usages industrie'!$Q32)^(D$7542-$D$7542)/1000</f>
        <v>0</v>
      </c>
      <c r="E7627" s="223">
        <f>E7576*'Usages industrie'!$P32*(1+'Usages industrie'!$Q32)^(E$7542-$D$7542)/1000</f>
        <v>0</v>
      </c>
      <c r="F7627" s="223">
        <f>F7576*'Usages industrie'!$P32*(1+'Usages industrie'!$Q32)^(F$7542-$D$7542)/1000</f>
        <v>0</v>
      </c>
      <c r="G7627" s="223">
        <f>G7576*'Usages industrie'!$P32*(1+'Usages industrie'!$Q32)^(G$7542-$D$7542)/1000</f>
        <v>0</v>
      </c>
      <c r="H7627" s="223">
        <f>H7576*'Usages industrie'!$P32*(1+'Usages industrie'!$Q32)^(H$7542-$D$7542)/1000</f>
        <v>0</v>
      </c>
      <c r="I7627" s="223">
        <f>I7576*'Usages industrie'!$P32*(1+'Usages industrie'!$Q32)^(I$7542-$D$7542)/1000</f>
        <v>0</v>
      </c>
      <c r="J7627" s="223">
        <f>J7576*'Usages industrie'!$P32*(1+'Usages industrie'!$Q32)^(J$7542-$D$7542)/1000</f>
        <v>0</v>
      </c>
      <c r="K7627" s="223">
        <f>K7576*'Usages industrie'!$P32*(1+'Usages industrie'!$Q32)^(K$7542-$D$7542)/1000</f>
        <v>0</v>
      </c>
      <c r="L7627" s="223">
        <f>L7576*'Usages industrie'!$P32*(1+'Usages industrie'!$Q32)^(L$7542-$D$7542)/1000</f>
        <v>0</v>
      </c>
      <c r="M7627" s="223">
        <f>M7576*'Usages industrie'!$P32*(1+'Usages industrie'!$Q32)^(M$7542-$D$7542)/1000</f>
        <v>0</v>
      </c>
      <c r="N7627" s="223">
        <f>N7576*'Usages industrie'!$P32*(1+'Usages industrie'!$Q32)^(N$7542-$D$7542)/1000</f>
        <v>0</v>
      </c>
      <c r="O7627" s="223">
        <f>O7576*'Usages industrie'!$P32*(1+'Usages industrie'!$Q32)^(O$7542-$D$7542)/1000</f>
        <v>0</v>
      </c>
      <c r="P7627" s="223">
        <f>P7576*'Usages industrie'!$P32*(1+'Usages industrie'!$Q32)^(P$7542-$D$7542)/1000</f>
        <v>0</v>
      </c>
      <c r="Q7627" s="223">
        <f>Q7576*'Usages industrie'!$P32*(1+'Usages industrie'!$Q32)^(Q$7542-$D$7542)/1000</f>
        <v>0</v>
      </c>
      <c r="R7627" s="223">
        <f>R7576*'Usages industrie'!$P32*(1+'Usages industrie'!$Q32)^(R$7542-$D$7542)/1000</f>
        <v>0</v>
      </c>
    </row>
    <row r="7628" spans="1:18" hidden="1" outlineLevel="2" x14ac:dyDescent="0.25">
      <c r="A7628" s="222" t="str">
        <f>'Usages industrie'!A33</f>
        <v>Usage industriel n°30</v>
      </c>
      <c r="B7628" s="222" t="s">
        <v>645</v>
      </c>
      <c r="C7628" s="222"/>
      <c r="D7628" s="223">
        <f>D7577*'Usages industrie'!$P33*(1+'Usages industrie'!$Q33)^(D$7542-$D$7542)/1000</f>
        <v>0</v>
      </c>
      <c r="E7628" s="223">
        <f>E7577*'Usages industrie'!$P33*(1+'Usages industrie'!$Q33)^(E$7542-$D$7542)/1000</f>
        <v>0</v>
      </c>
      <c r="F7628" s="223">
        <f>F7577*'Usages industrie'!$P33*(1+'Usages industrie'!$Q33)^(F$7542-$D$7542)/1000</f>
        <v>0</v>
      </c>
      <c r="G7628" s="223">
        <f>G7577*'Usages industrie'!$P33*(1+'Usages industrie'!$Q33)^(G$7542-$D$7542)/1000</f>
        <v>0</v>
      </c>
      <c r="H7628" s="223">
        <f>H7577*'Usages industrie'!$P33*(1+'Usages industrie'!$Q33)^(H$7542-$D$7542)/1000</f>
        <v>0</v>
      </c>
      <c r="I7628" s="223">
        <f>I7577*'Usages industrie'!$P33*(1+'Usages industrie'!$Q33)^(I$7542-$D$7542)/1000</f>
        <v>0</v>
      </c>
      <c r="J7628" s="223">
        <f>J7577*'Usages industrie'!$P33*(1+'Usages industrie'!$Q33)^(J$7542-$D$7542)/1000</f>
        <v>0</v>
      </c>
      <c r="K7628" s="223">
        <f>K7577*'Usages industrie'!$P33*(1+'Usages industrie'!$Q33)^(K$7542-$D$7542)/1000</f>
        <v>0</v>
      </c>
      <c r="L7628" s="223">
        <f>L7577*'Usages industrie'!$P33*(1+'Usages industrie'!$Q33)^(L$7542-$D$7542)/1000</f>
        <v>0</v>
      </c>
      <c r="M7628" s="223">
        <f>M7577*'Usages industrie'!$P33*(1+'Usages industrie'!$Q33)^(M$7542-$D$7542)/1000</f>
        <v>0</v>
      </c>
      <c r="N7628" s="223">
        <f>N7577*'Usages industrie'!$P33*(1+'Usages industrie'!$Q33)^(N$7542-$D$7542)/1000</f>
        <v>0</v>
      </c>
      <c r="O7628" s="223">
        <f>O7577*'Usages industrie'!$P33*(1+'Usages industrie'!$Q33)^(O$7542-$D$7542)/1000</f>
        <v>0</v>
      </c>
      <c r="P7628" s="223">
        <f>P7577*'Usages industrie'!$P33*(1+'Usages industrie'!$Q33)^(P$7542-$D$7542)/1000</f>
        <v>0</v>
      </c>
      <c r="Q7628" s="223">
        <f>Q7577*'Usages industrie'!$P33*(1+'Usages industrie'!$Q33)^(Q$7542-$D$7542)/1000</f>
        <v>0</v>
      </c>
      <c r="R7628" s="223">
        <f>R7577*'Usages industrie'!$P33*(1+'Usages industrie'!$Q33)^(R$7542-$D$7542)/1000</f>
        <v>0</v>
      </c>
    </row>
    <row r="7629" spans="1:18" hidden="1" outlineLevel="2" x14ac:dyDescent="0.25">
      <c r="A7629" s="222" t="str">
        <f>'Usages industrie'!A34</f>
        <v>Usage industriel n°31</v>
      </c>
      <c r="B7629" s="222" t="s">
        <v>645</v>
      </c>
      <c r="C7629" s="222"/>
      <c r="D7629" s="223">
        <f>D7578*'Usages industrie'!$P34*(1+'Usages industrie'!$Q34)^(D$7542-$D$7542)/1000</f>
        <v>0</v>
      </c>
      <c r="E7629" s="223">
        <f>E7578*'Usages industrie'!$P34*(1+'Usages industrie'!$Q34)^(E$7542-$D$7542)/1000</f>
        <v>0</v>
      </c>
      <c r="F7629" s="223">
        <f>F7578*'Usages industrie'!$P34*(1+'Usages industrie'!$Q34)^(F$7542-$D$7542)/1000</f>
        <v>0</v>
      </c>
      <c r="G7629" s="223">
        <f>G7578*'Usages industrie'!$P34*(1+'Usages industrie'!$Q34)^(G$7542-$D$7542)/1000</f>
        <v>0</v>
      </c>
      <c r="H7629" s="223">
        <f>H7578*'Usages industrie'!$P34*(1+'Usages industrie'!$Q34)^(H$7542-$D$7542)/1000</f>
        <v>0</v>
      </c>
      <c r="I7629" s="223">
        <f>I7578*'Usages industrie'!$P34*(1+'Usages industrie'!$Q34)^(I$7542-$D$7542)/1000</f>
        <v>0</v>
      </c>
      <c r="J7629" s="223">
        <f>J7578*'Usages industrie'!$P34*(1+'Usages industrie'!$Q34)^(J$7542-$D$7542)/1000</f>
        <v>0</v>
      </c>
      <c r="K7629" s="223">
        <f>K7578*'Usages industrie'!$P34*(1+'Usages industrie'!$Q34)^(K$7542-$D$7542)/1000</f>
        <v>0</v>
      </c>
      <c r="L7629" s="223">
        <f>L7578*'Usages industrie'!$P34*(1+'Usages industrie'!$Q34)^(L$7542-$D$7542)/1000</f>
        <v>0</v>
      </c>
      <c r="M7629" s="223">
        <f>M7578*'Usages industrie'!$P34*(1+'Usages industrie'!$Q34)^(M$7542-$D$7542)/1000</f>
        <v>0</v>
      </c>
      <c r="N7629" s="223">
        <f>N7578*'Usages industrie'!$P34*(1+'Usages industrie'!$Q34)^(N$7542-$D$7542)/1000</f>
        <v>0</v>
      </c>
      <c r="O7629" s="223">
        <f>O7578*'Usages industrie'!$P34*(1+'Usages industrie'!$Q34)^(O$7542-$D$7542)/1000</f>
        <v>0</v>
      </c>
      <c r="P7629" s="223">
        <f>P7578*'Usages industrie'!$P34*(1+'Usages industrie'!$Q34)^(P$7542-$D$7542)/1000</f>
        <v>0</v>
      </c>
      <c r="Q7629" s="223">
        <f>Q7578*'Usages industrie'!$P34*(1+'Usages industrie'!$Q34)^(Q$7542-$D$7542)/1000</f>
        <v>0</v>
      </c>
      <c r="R7629" s="223">
        <f>R7578*'Usages industrie'!$P34*(1+'Usages industrie'!$Q34)^(R$7542-$D$7542)/1000</f>
        <v>0</v>
      </c>
    </row>
    <row r="7630" spans="1:18" hidden="1" outlineLevel="2" x14ac:dyDescent="0.25">
      <c r="A7630" s="222" t="str">
        <f>'Usages industrie'!A35</f>
        <v>Usage industriel n°32</v>
      </c>
      <c r="B7630" s="222" t="s">
        <v>645</v>
      </c>
      <c r="C7630" s="222"/>
      <c r="D7630" s="223">
        <f>D7579*'Usages industrie'!$P35*(1+'Usages industrie'!$Q35)^(D$7542-$D$7542)/1000</f>
        <v>0</v>
      </c>
      <c r="E7630" s="223">
        <f>E7579*'Usages industrie'!$P35*(1+'Usages industrie'!$Q35)^(E$7542-$D$7542)/1000</f>
        <v>0</v>
      </c>
      <c r="F7630" s="223">
        <f>F7579*'Usages industrie'!$P35*(1+'Usages industrie'!$Q35)^(F$7542-$D$7542)/1000</f>
        <v>0</v>
      </c>
      <c r="G7630" s="223">
        <f>G7579*'Usages industrie'!$P35*(1+'Usages industrie'!$Q35)^(G$7542-$D$7542)/1000</f>
        <v>0</v>
      </c>
      <c r="H7630" s="223">
        <f>H7579*'Usages industrie'!$P35*(1+'Usages industrie'!$Q35)^(H$7542-$D$7542)/1000</f>
        <v>0</v>
      </c>
      <c r="I7630" s="223">
        <f>I7579*'Usages industrie'!$P35*(1+'Usages industrie'!$Q35)^(I$7542-$D$7542)/1000</f>
        <v>0</v>
      </c>
      <c r="J7630" s="223">
        <f>J7579*'Usages industrie'!$P35*(1+'Usages industrie'!$Q35)^(J$7542-$D$7542)/1000</f>
        <v>0</v>
      </c>
      <c r="K7630" s="223">
        <f>K7579*'Usages industrie'!$P35*(1+'Usages industrie'!$Q35)^(K$7542-$D$7542)/1000</f>
        <v>0</v>
      </c>
      <c r="L7630" s="223">
        <f>L7579*'Usages industrie'!$P35*(1+'Usages industrie'!$Q35)^(L$7542-$D$7542)/1000</f>
        <v>0</v>
      </c>
      <c r="M7630" s="223">
        <f>M7579*'Usages industrie'!$P35*(1+'Usages industrie'!$Q35)^(M$7542-$D$7542)/1000</f>
        <v>0</v>
      </c>
      <c r="N7630" s="223">
        <f>N7579*'Usages industrie'!$P35*(1+'Usages industrie'!$Q35)^(N$7542-$D$7542)/1000</f>
        <v>0</v>
      </c>
      <c r="O7630" s="223">
        <f>O7579*'Usages industrie'!$P35*(1+'Usages industrie'!$Q35)^(O$7542-$D$7542)/1000</f>
        <v>0</v>
      </c>
      <c r="P7630" s="223">
        <f>P7579*'Usages industrie'!$P35*(1+'Usages industrie'!$Q35)^(P$7542-$D$7542)/1000</f>
        <v>0</v>
      </c>
      <c r="Q7630" s="223">
        <f>Q7579*'Usages industrie'!$P35*(1+'Usages industrie'!$Q35)^(Q$7542-$D$7542)/1000</f>
        <v>0</v>
      </c>
      <c r="R7630" s="223">
        <f>R7579*'Usages industrie'!$P35*(1+'Usages industrie'!$Q35)^(R$7542-$D$7542)/1000</f>
        <v>0</v>
      </c>
    </row>
    <row r="7631" spans="1:18" hidden="1" outlineLevel="2" x14ac:dyDescent="0.25">
      <c r="A7631" s="222" t="str">
        <f>'Usages industrie'!A36</f>
        <v>Usage industriel n°33</v>
      </c>
      <c r="B7631" s="222" t="s">
        <v>645</v>
      </c>
      <c r="C7631" s="222"/>
      <c r="D7631" s="223">
        <f>D7580*'Usages industrie'!$P36*(1+'Usages industrie'!$Q36)^(D$7542-$D$7542)/1000</f>
        <v>0</v>
      </c>
      <c r="E7631" s="223">
        <f>E7580*'Usages industrie'!$P36*(1+'Usages industrie'!$Q36)^(E$7542-$D$7542)/1000</f>
        <v>0</v>
      </c>
      <c r="F7631" s="223">
        <f>F7580*'Usages industrie'!$P36*(1+'Usages industrie'!$Q36)^(F$7542-$D$7542)/1000</f>
        <v>0</v>
      </c>
      <c r="G7631" s="223">
        <f>G7580*'Usages industrie'!$P36*(1+'Usages industrie'!$Q36)^(G$7542-$D$7542)/1000</f>
        <v>0</v>
      </c>
      <c r="H7631" s="223">
        <f>H7580*'Usages industrie'!$P36*(1+'Usages industrie'!$Q36)^(H$7542-$D$7542)/1000</f>
        <v>0</v>
      </c>
      <c r="I7631" s="223">
        <f>I7580*'Usages industrie'!$P36*(1+'Usages industrie'!$Q36)^(I$7542-$D$7542)/1000</f>
        <v>0</v>
      </c>
      <c r="J7631" s="223">
        <f>J7580*'Usages industrie'!$P36*(1+'Usages industrie'!$Q36)^(J$7542-$D$7542)/1000</f>
        <v>0</v>
      </c>
      <c r="K7631" s="223">
        <f>K7580*'Usages industrie'!$P36*(1+'Usages industrie'!$Q36)^(K$7542-$D$7542)/1000</f>
        <v>0</v>
      </c>
      <c r="L7631" s="223">
        <f>L7580*'Usages industrie'!$P36*(1+'Usages industrie'!$Q36)^(L$7542-$D$7542)/1000</f>
        <v>0</v>
      </c>
      <c r="M7631" s="223">
        <f>M7580*'Usages industrie'!$P36*(1+'Usages industrie'!$Q36)^(M$7542-$D$7542)/1000</f>
        <v>0</v>
      </c>
      <c r="N7631" s="223">
        <f>N7580*'Usages industrie'!$P36*(1+'Usages industrie'!$Q36)^(N$7542-$D$7542)/1000</f>
        <v>0</v>
      </c>
      <c r="O7631" s="223">
        <f>O7580*'Usages industrie'!$P36*(1+'Usages industrie'!$Q36)^(O$7542-$D$7542)/1000</f>
        <v>0</v>
      </c>
      <c r="P7631" s="223">
        <f>P7580*'Usages industrie'!$P36*(1+'Usages industrie'!$Q36)^(P$7542-$D$7542)/1000</f>
        <v>0</v>
      </c>
      <c r="Q7631" s="223">
        <f>Q7580*'Usages industrie'!$P36*(1+'Usages industrie'!$Q36)^(Q$7542-$D$7542)/1000</f>
        <v>0</v>
      </c>
      <c r="R7631" s="223">
        <f>R7580*'Usages industrie'!$P36*(1+'Usages industrie'!$Q36)^(R$7542-$D$7542)/1000</f>
        <v>0</v>
      </c>
    </row>
    <row r="7632" spans="1:18" hidden="1" outlineLevel="2" x14ac:dyDescent="0.25">
      <c r="A7632" s="222" t="str">
        <f>'Usages industrie'!A37</f>
        <v>Usage industriel n°34</v>
      </c>
      <c r="B7632" s="222" t="s">
        <v>645</v>
      </c>
      <c r="C7632" s="222"/>
      <c r="D7632" s="223">
        <f>D7581*'Usages industrie'!$P37*(1+'Usages industrie'!$Q37)^(D$7542-$D$7542)/1000</f>
        <v>0</v>
      </c>
      <c r="E7632" s="223">
        <f>E7581*'Usages industrie'!$P37*(1+'Usages industrie'!$Q37)^(E$7542-$D$7542)/1000</f>
        <v>0</v>
      </c>
      <c r="F7632" s="223">
        <f>F7581*'Usages industrie'!$P37*(1+'Usages industrie'!$Q37)^(F$7542-$D$7542)/1000</f>
        <v>0</v>
      </c>
      <c r="G7632" s="223">
        <f>G7581*'Usages industrie'!$P37*(1+'Usages industrie'!$Q37)^(G$7542-$D$7542)/1000</f>
        <v>0</v>
      </c>
      <c r="H7632" s="223">
        <f>H7581*'Usages industrie'!$P37*(1+'Usages industrie'!$Q37)^(H$7542-$D$7542)/1000</f>
        <v>0</v>
      </c>
      <c r="I7632" s="223">
        <f>I7581*'Usages industrie'!$P37*(1+'Usages industrie'!$Q37)^(I$7542-$D$7542)/1000</f>
        <v>0</v>
      </c>
      <c r="J7632" s="223">
        <f>J7581*'Usages industrie'!$P37*(1+'Usages industrie'!$Q37)^(J$7542-$D$7542)/1000</f>
        <v>0</v>
      </c>
      <c r="K7632" s="223">
        <f>K7581*'Usages industrie'!$P37*(1+'Usages industrie'!$Q37)^(K$7542-$D$7542)/1000</f>
        <v>0</v>
      </c>
      <c r="L7632" s="223">
        <f>L7581*'Usages industrie'!$P37*(1+'Usages industrie'!$Q37)^(L$7542-$D$7542)/1000</f>
        <v>0</v>
      </c>
      <c r="M7632" s="223">
        <f>M7581*'Usages industrie'!$P37*(1+'Usages industrie'!$Q37)^(M$7542-$D$7542)/1000</f>
        <v>0</v>
      </c>
      <c r="N7632" s="223">
        <f>N7581*'Usages industrie'!$P37*(1+'Usages industrie'!$Q37)^(N$7542-$D$7542)/1000</f>
        <v>0</v>
      </c>
      <c r="O7632" s="223">
        <f>O7581*'Usages industrie'!$P37*(1+'Usages industrie'!$Q37)^(O$7542-$D$7542)/1000</f>
        <v>0</v>
      </c>
      <c r="P7632" s="223">
        <f>P7581*'Usages industrie'!$P37*(1+'Usages industrie'!$Q37)^(P$7542-$D$7542)/1000</f>
        <v>0</v>
      </c>
      <c r="Q7632" s="223">
        <f>Q7581*'Usages industrie'!$P37*(1+'Usages industrie'!$Q37)^(Q$7542-$D$7542)/1000</f>
        <v>0</v>
      </c>
      <c r="R7632" s="223">
        <f>R7581*'Usages industrie'!$P37*(1+'Usages industrie'!$Q37)^(R$7542-$D$7542)/1000</f>
        <v>0</v>
      </c>
    </row>
    <row r="7633" spans="1:18" hidden="1" outlineLevel="2" x14ac:dyDescent="0.25">
      <c r="A7633" s="222" t="str">
        <f>'Usages industrie'!A38</f>
        <v>Usage industriel n°35</v>
      </c>
      <c r="B7633" s="222" t="s">
        <v>645</v>
      </c>
      <c r="C7633" s="222"/>
      <c r="D7633" s="223">
        <f>D7582*'Usages industrie'!$P38*(1+'Usages industrie'!$Q38)^(D$7542-$D$7542)/1000</f>
        <v>0</v>
      </c>
      <c r="E7633" s="223">
        <f>E7582*'Usages industrie'!$P38*(1+'Usages industrie'!$Q38)^(E$7542-$D$7542)/1000</f>
        <v>0</v>
      </c>
      <c r="F7633" s="223">
        <f>F7582*'Usages industrie'!$P38*(1+'Usages industrie'!$Q38)^(F$7542-$D$7542)/1000</f>
        <v>0</v>
      </c>
      <c r="G7633" s="223">
        <f>G7582*'Usages industrie'!$P38*(1+'Usages industrie'!$Q38)^(G$7542-$D$7542)/1000</f>
        <v>0</v>
      </c>
      <c r="H7633" s="223">
        <f>H7582*'Usages industrie'!$P38*(1+'Usages industrie'!$Q38)^(H$7542-$D$7542)/1000</f>
        <v>0</v>
      </c>
      <c r="I7633" s="223">
        <f>I7582*'Usages industrie'!$P38*(1+'Usages industrie'!$Q38)^(I$7542-$D$7542)/1000</f>
        <v>0</v>
      </c>
      <c r="J7633" s="223">
        <f>J7582*'Usages industrie'!$P38*(1+'Usages industrie'!$Q38)^(J$7542-$D$7542)/1000</f>
        <v>0</v>
      </c>
      <c r="K7633" s="223">
        <f>K7582*'Usages industrie'!$P38*(1+'Usages industrie'!$Q38)^(K$7542-$D$7542)/1000</f>
        <v>0</v>
      </c>
      <c r="L7633" s="223">
        <f>L7582*'Usages industrie'!$P38*(1+'Usages industrie'!$Q38)^(L$7542-$D$7542)/1000</f>
        <v>0</v>
      </c>
      <c r="M7633" s="223">
        <f>M7582*'Usages industrie'!$P38*(1+'Usages industrie'!$Q38)^(M$7542-$D$7542)/1000</f>
        <v>0</v>
      </c>
      <c r="N7633" s="223">
        <f>N7582*'Usages industrie'!$P38*(1+'Usages industrie'!$Q38)^(N$7542-$D$7542)/1000</f>
        <v>0</v>
      </c>
      <c r="O7633" s="223">
        <f>O7582*'Usages industrie'!$P38*(1+'Usages industrie'!$Q38)^(O$7542-$D$7542)/1000</f>
        <v>0</v>
      </c>
      <c r="P7633" s="223">
        <f>P7582*'Usages industrie'!$P38*(1+'Usages industrie'!$Q38)^(P$7542-$D$7542)/1000</f>
        <v>0</v>
      </c>
      <c r="Q7633" s="223">
        <f>Q7582*'Usages industrie'!$P38*(1+'Usages industrie'!$Q38)^(Q$7542-$D$7542)/1000</f>
        <v>0</v>
      </c>
      <c r="R7633" s="223">
        <f>R7582*'Usages industrie'!$P38*(1+'Usages industrie'!$Q38)^(R$7542-$D$7542)/1000</f>
        <v>0</v>
      </c>
    </row>
    <row r="7634" spans="1:18" hidden="1" outlineLevel="2" x14ac:dyDescent="0.25">
      <c r="A7634" s="222" t="str">
        <f>'Usages industrie'!A39</f>
        <v>Usage industriel n°36</v>
      </c>
      <c r="B7634" s="222" t="s">
        <v>645</v>
      </c>
      <c r="C7634" s="222"/>
      <c r="D7634" s="223">
        <f>D7583*'Usages industrie'!$P39*(1+'Usages industrie'!$Q39)^(D$7542-$D$7542)/1000</f>
        <v>0</v>
      </c>
      <c r="E7634" s="223">
        <f>E7583*'Usages industrie'!$P39*(1+'Usages industrie'!$Q39)^(E$7542-$D$7542)/1000</f>
        <v>0</v>
      </c>
      <c r="F7634" s="223">
        <f>F7583*'Usages industrie'!$P39*(1+'Usages industrie'!$Q39)^(F$7542-$D$7542)/1000</f>
        <v>0</v>
      </c>
      <c r="G7634" s="223">
        <f>G7583*'Usages industrie'!$P39*(1+'Usages industrie'!$Q39)^(G$7542-$D$7542)/1000</f>
        <v>0</v>
      </c>
      <c r="H7634" s="223">
        <f>H7583*'Usages industrie'!$P39*(1+'Usages industrie'!$Q39)^(H$7542-$D$7542)/1000</f>
        <v>0</v>
      </c>
      <c r="I7634" s="223">
        <f>I7583*'Usages industrie'!$P39*(1+'Usages industrie'!$Q39)^(I$7542-$D$7542)/1000</f>
        <v>0</v>
      </c>
      <c r="J7634" s="223">
        <f>J7583*'Usages industrie'!$P39*(1+'Usages industrie'!$Q39)^(J$7542-$D$7542)/1000</f>
        <v>0</v>
      </c>
      <c r="K7634" s="223">
        <f>K7583*'Usages industrie'!$P39*(1+'Usages industrie'!$Q39)^(K$7542-$D$7542)/1000</f>
        <v>0</v>
      </c>
      <c r="L7634" s="223">
        <f>L7583*'Usages industrie'!$P39*(1+'Usages industrie'!$Q39)^(L$7542-$D$7542)/1000</f>
        <v>0</v>
      </c>
      <c r="M7634" s="223">
        <f>M7583*'Usages industrie'!$P39*(1+'Usages industrie'!$Q39)^(M$7542-$D$7542)/1000</f>
        <v>0</v>
      </c>
      <c r="N7634" s="223">
        <f>N7583*'Usages industrie'!$P39*(1+'Usages industrie'!$Q39)^(N$7542-$D$7542)/1000</f>
        <v>0</v>
      </c>
      <c r="O7634" s="223">
        <f>O7583*'Usages industrie'!$P39*(1+'Usages industrie'!$Q39)^(O$7542-$D$7542)/1000</f>
        <v>0</v>
      </c>
      <c r="P7634" s="223">
        <f>P7583*'Usages industrie'!$P39*(1+'Usages industrie'!$Q39)^(P$7542-$D$7542)/1000</f>
        <v>0</v>
      </c>
      <c r="Q7634" s="223">
        <f>Q7583*'Usages industrie'!$P39*(1+'Usages industrie'!$Q39)^(Q$7542-$D$7542)/1000</f>
        <v>0</v>
      </c>
      <c r="R7634" s="223">
        <f>R7583*'Usages industrie'!$P39*(1+'Usages industrie'!$Q39)^(R$7542-$D$7542)/1000</f>
        <v>0</v>
      </c>
    </row>
    <row r="7635" spans="1:18" hidden="1" outlineLevel="2" x14ac:dyDescent="0.25">
      <c r="A7635" s="222" t="str">
        <f>'Usages industrie'!A40</f>
        <v>Usage industriel n°37</v>
      </c>
      <c r="B7635" s="222" t="s">
        <v>645</v>
      </c>
      <c r="C7635" s="222"/>
      <c r="D7635" s="223">
        <f>D7584*'Usages industrie'!$P40*(1+'Usages industrie'!$Q40)^(D$7542-$D$7542)/1000</f>
        <v>0</v>
      </c>
      <c r="E7635" s="223">
        <f>E7584*'Usages industrie'!$P40*(1+'Usages industrie'!$Q40)^(E$7542-$D$7542)/1000</f>
        <v>0</v>
      </c>
      <c r="F7635" s="223">
        <f>F7584*'Usages industrie'!$P40*(1+'Usages industrie'!$Q40)^(F$7542-$D$7542)/1000</f>
        <v>0</v>
      </c>
      <c r="G7635" s="223">
        <f>G7584*'Usages industrie'!$P40*(1+'Usages industrie'!$Q40)^(G$7542-$D$7542)/1000</f>
        <v>0</v>
      </c>
      <c r="H7635" s="223">
        <f>H7584*'Usages industrie'!$P40*(1+'Usages industrie'!$Q40)^(H$7542-$D$7542)/1000</f>
        <v>0</v>
      </c>
      <c r="I7635" s="223">
        <f>I7584*'Usages industrie'!$P40*(1+'Usages industrie'!$Q40)^(I$7542-$D$7542)/1000</f>
        <v>0</v>
      </c>
      <c r="J7635" s="223">
        <f>J7584*'Usages industrie'!$P40*(1+'Usages industrie'!$Q40)^(J$7542-$D$7542)/1000</f>
        <v>0</v>
      </c>
      <c r="K7635" s="223">
        <f>K7584*'Usages industrie'!$P40*(1+'Usages industrie'!$Q40)^(K$7542-$D$7542)/1000</f>
        <v>0</v>
      </c>
      <c r="L7635" s="223">
        <f>L7584*'Usages industrie'!$P40*(1+'Usages industrie'!$Q40)^(L$7542-$D$7542)/1000</f>
        <v>0</v>
      </c>
      <c r="M7635" s="223">
        <f>M7584*'Usages industrie'!$P40*(1+'Usages industrie'!$Q40)^(M$7542-$D$7542)/1000</f>
        <v>0</v>
      </c>
      <c r="N7635" s="223">
        <f>N7584*'Usages industrie'!$P40*(1+'Usages industrie'!$Q40)^(N$7542-$D$7542)/1000</f>
        <v>0</v>
      </c>
      <c r="O7635" s="223">
        <f>O7584*'Usages industrie'!$P40*(1+'Usages industrie'!$Q40)^(O$7542-$D$7542)/1000</f>
        <v>0</v>
      </c>
      <c r="P7635" s="223">
        <f>P7584*'Usages industrie'!$P40*(1+'Usages industrie'!$Q40)^(P$7542-$D$7542)/1000</f>
        <v>0</v>
      </c>
      <c r="Q7635" s="223">
        <f>Q7584*'Usages industrie'!$P40*(1+'Usages industrie'!$Q40)^(Q$7542-$D$7542)/1000</f>
        <v>0</v>
      </c>
      <c r="R7635" s="223">
        <f>R7584*'Usages industrie'!$P40*(1+'Usages industrie'!$Q40)^(R$7542-$D$7542)/1000</f>
        <v>0</v>
      </c>
    </row>
    <row r="7636" spans="1:18" hidden="1" outlineLevel="2" x14ac:dyDescent="0.25">
      <c r="A7636" s="222" t="str">
        <f>'Usages industrie'!A41</f>
        <v>Usage industriel n°38</v>
      </c>
      <c r="B7636" s="222" t="s">
        <v>645</v>
      </c>
      <c r="C7636" s="222"/>
      <c r="D7636" s="223">
        <f>D7585*'Usages industrie'!$P41*(1+'Usages industrie'!$Q41)^(D$7542-$D$7542)/1000</f>
        <v>0</v>
      </c>
      <c r="E7636" s="223">
        <f>E7585*'Usages industrie'!$P41*(1+'Usages industrie'!$Q41)^(E$7542-$D$7542)/1000</f>
        <v>0</v>
      </c>
      <c r="F7636" s="223">
        <f>F7585*'Usages industrie'!$P41*(1+'Usages industrie'!$Q41)^(F$7542-$D$7542)/1000</f>
        <v>0</v>
      </c>
      <c r="G7636" s="223">
        <f>G7585*'Usages industrie'!$P41*(1+'Usages industrie'!$Q41)^(G$7542-$D$7542)/1000</f>
        <v>0</v>
      </c>
      <c r="H7636" s="223">
        <f>H7585*'Usages industrie'!$P41*(1+'Usages industrie'!$Q41)^(H$7542-$D$7542)/1000</f>
        <v>0</v>
      </c>
      <c r="I7636" s="223">
        <f>I7585*'Usages industrie'!$P41*(1+'Usages industrie'!$Q41)^(I$7542-$D$7542)/1000</f>
        <v>0</v>
      </c>
      <c r="J7636" s="223">
        <f>J7585*'Usages industrie'!$P41*(1+'Usages industrie'!$Q41)^(J$7542-$D$7542)/1000</f>
        <v>0</v>
      </c>
      <c r="K7636" s="223">
        <f>K7585*'Usages industrie'!$P41*(1+'Usages industrie'!$Q41)^(K$7542-$D$7542)/1000</f>
        <v>0</v>
      </c>
      <c r="L7636" s="223">
        <f>L7585*'Usages industrie'!$P41*(1+'Usages industrie'!$Q41)^(L$7542-$D$7542)/1000</f>
        <v>0</v>
      </c>
      <c r="M7636" s="223">
        <f>M7585*'Usages industrie'!$P41*(1+'Usages industrie'!$Q41)^(M$7542-$D$7542)/1000</f>
        <v>0</v>
      </c>
      <c r="N7636" s="223">
        <f>N7585*'Usages industrie'!$P41*(1+'Usages industrie'!$Q41)^(N$7542-$D$7542)/1000</f>
        <v>0</v>
      </c>
      <c r="O7636" s="223">
        <f>O7585*'Usages industrie'!$P41*(1+'Usages industrie'!$Q41)^(O$7542-$D$7542)/1000</f>
        <v>0</v>
      </c>
      <c r="P7636" s="223">
        <f>P7585*'Usages industrie'!$P41*(1+'Usages industrie'!$Q41)^(P$7542-$D$7542)/1000</f>
        <v>0</v>
      </c>
      <c r="Q7636" s="223">
        <f>Q7585*'Usages industrie'!$P41*(1+'Usages industrie'!$Q41)^(Q$7542-$D$7542)/1000</f>
        <v>0</v>
      </c>
      <c r="R7636" s="223">
        <f>R7585*'Usages industrie'!$P41*(1+'Usages industrie'!$Q41)^(R$7542-$D$7542)/1000</f>
        <v>0</v>
      </c>
    </row>
    <row r="7637" spans="1:18" hidden="1" outlineLevel="2" x14ac:dyDescent="0.25">
      <c r="A7637" s="222" t="str">
        <f>'Usages industrie'!A42</f>
        <v>Usage industriel n°39</v>
      </c>
      <c r="B7637" s="222" t="s">
        <v>645</v>
      </c>
      <c r="C7637" s="222"/>
      <c r="D7637" s="223">
        <f>D7586*'Usages industrie'!$P42*(1+'Usages industrie'!$Q42)^(D$7542-$D$7542)/1000</f>
        <v>0</v>
      </c>
      <c r="E7637" s="223">
        <f>E7586*'Usages industrie'!$P42*(1+'Usages industrie'!$Q42)^(E$7542-$D$7542)/1000</f>
        <v>0</v>
      </c>
      <c r="F7637" s="223">
        <f>F7586*'Usages industrie'!$P42*(1+'Usages industrie'!$Q42)^(F$7542-$D$7542)/1000</f>
        <v>0</v>
      </c>
      <c r="G7637" s="223">
        <f>G7586*'Usages industrie'!$P42*(1+'Usages industrie'!$Q42)^(G$7542-$D$7542)/1000</f>
        <v>0</v>
      </c>
      <c r="H7637" s="223">
        <f>H7586*'Usages industrie'!$P42*(1+'Usages industrie'!$Q42)^(H$7542-$D$7542)/1000</f>
        <v>0</v>
      </c>
      <c r="I7637" s="223">
        <f>I7586*'Usages industrie'!$P42*(1+'Usages industrie'!$Q42)^(I$7542-$D$7542)/1000</f>
        <v>0</v>
      </c>
      <c r="J7637" s="223">
        <f>J7586*'Usages industrie'!$P42*(1+'Usages industrie'!$Q42)^(J$7542-$D$7542)/1000</f>
        <v>0</v>
      </c>
      <c r="K7637" s="223">
        <f>K7586*'Usages industrie'!$P42*(1+'Usages industrie'!$Q42)^(K$7542-$D$7542)/1000</f>
        <v>0</v>
      </c>
      <c r="L7637" s="223">
        <f>L7586*'Usages industrie'!$P42*(1+'Usages industrie'!$Q42)^(L$7542-$D$7542)/1000</f>
        <v>0</v>
      </c>
      <c r="M7637" s="223">
        <f>M7586*'Usages industrie'!$P42*(1+'Usages industrie'!$Q42)^(M$7542-$D$7542)/1000</f>
        <v>0</v>
      </c>
      <c r="N7637" s="223">
        <f>N7586*'Usages industrie'!$P42*(1+'Usages industrie'!$Q42)^(N$7542-$D$7542)/1000</f>
        <v>0</v>
      </c>
      <c r="O7637" s="223">
        <f>O7586*'Usages industrie'!$P42*(1+'Usages industrie'!$Q42)^(O$7542-$D$7542)/1000</f>
        <v>0</v>
      </c>
      <c r="P7637" s="223">
        <f>P7586*'Usages industrie'!$P42*(1+'Usages industrie'!$Q42)^(P$7542-$D$7542)/1000</f>
        <v>0</v>
      </c>
      <c r="Q7637" s="223">
        <f>Q7586*'Usages industrie'!$P42*(1+'Usages industrie'!$Q42)^(Q$7542-$D$7542)/1000</f>
        <v>0</v>
      </c>
      <c r="R7637" s="223">
        <f>R7586*'Usages industrie'!$P42*(1+'Usages industrie'!$Q42)^(R$7542-$D$7542)/1000</f>
        <v>0</v>
      </c>
    </row>
    <row r="7638" spans="1:18" hidden="1" outlineLevel="2" x14ac:dyDescent="0.25">
      <c r="A7638" s="222" t="str">
        <f>'Usages industrie'!A43</f>
        <v>Usage industriel n°40</v>
      </c>
      <c r="B7638" s="222" t="s">
        <v>645</v>
      </c>
      <c r="C7638" s="222"/>
      <c r="D7638" s="223">
        <f>D7587*'Usages industrie'!$P43*(1+'Usages industrie'!$Q43)^(D$7542-$D$7542)/1000</f>
        <v>0</v>
      </c>
      <c r="E7638" s="223">
        <f>E7587*'Usages industrie'!$P43*(1+'Usages industrie'!$Q43)^(E$7542-$D$7542)/1000</f>
        <v>0</v>
      </c>
      <c r="F7638" s="223">
        <f>F7587*'Usages industrie'!$P43*(1+'Usages industrie'!$Q43)^(F$7542-$D$7542)/1000</f>
        <v>0</v>
      </c>
      <c r="G7638" s="223">
        <f>G7587*'Usages industrie'!$P43*(1+'Usages industrie'!$Q43)^(G$7542-$D$7542)/1000</f>
        <v>0</v>
      </c>
      <c r="H7638" s="223">
        <f>H7587*'Usages industrie'!$P43*(1+'Usages industrie'!$Q43)^(H$7542-$D$7542)/1000</f>
        <v>0</v>
      </c>
      <c r="I7638" s="223">
        <f>I7587*'Usages industrie'!$P43*(1+'Usages industrie'!$Q43)^(I$7542-$D$7542)/1000</f>
        <v>0</v>
      </c>
      <c r="J7638" s="223">
        <f>J7587*'Usages industrie'!$P43*(1+'Usages industrie'!$Q43)^(J$7542-$D$7542)/1000</f>
        <v>0</v>
      </c>
      <c r="K7638" s="223">
        <f>K7587*'Usages industrie'!$P43*(1+'Usages industrie'!$Q43)^(K$7542-$D$7542)/1000</f>
        <v>0</v>
      </c>
      <c r="L7638" s="223">
        <f>L7587*'Usages industrie'!$P43*(1+'Usages industrie'!$Q43)^(L$7542-$D$7542)/1000</f>
        <v>0</v>
      </c>
      <c r="M7638" s="223">
        <f>M7587*'Usages industrie'!$P43*(1+'Usages industrie'!$Q43)^(M$7542-$D$7542)/1000</f>
        <v>0</v>
      </c>
      <c r="N7638" s="223">
        <f>N7587*'Usages industrie'!$P43*(1+'Usages industrie'!$Q43)^(N$7542-$D$7542)/1000</f>
        <v>0</v>
      </c>
      <c r="O7638" s="223">
        <f>O7587*'Usages industrie'!$P43*(1+'Usages industrie'!$Q43)^(O$7542-$D$7542)/1000</f>
        <v>0</v>
      </c>
      <c r="P7638" s="223">
        <f>P7587*'Usages industrie'!$P43*(1+'Usages industrie'!$Q43)^(P$7542-$D$7542)/1000</f>
        <v>0</v>
      </c>
      <c r="Q7638" s="223">
        <f>Q7587*'Usages industrie'!$P43*(1+'Usages industrie'!$Q43)^(Q$7542-$D$7542)/1000</f>
        <v>0</v>
      </c>
      <c r="R7638" s="223">
        <f>R7587*'Usages industrie'!$P43*(1+'Usages industrie'!$Q43)^(R$7542-$D$7542)/1000</f>
        <v>0</v>
      </c>
    </row>
    <row r="7639" spans="1:18" hidden="1" outlineLevel="2" x14ac:dyDescent="0.25">
      <c r="A7639" s="222" t="str">
        <f>'Usages industrie'!A44</f>
        <v>Usage industriel n°41</v>
      </c>
      <c r="B7639" s="222" t="s">
        <v>645</v>
      </c>
      <c r="C7639" s="222"/>
      <c r="D7639" s="223">
        <f>D7588*'Usages industrie'!$P44*(1+'Usages industrie'!$Q44)^(D$7542-$D$7542)/1000</f>
        <v>0</v>
      </c>
      <c r="E7639" s="223">
        <f>E7588*'Usages industrie'!$P44*(1+'Usages industrie'!$Q44)^(E$7542-$D$7542)/1000</f>
        <v>0</v>
      </c>
      <c r="F7639" s="223">
        <f>F7588*'Usages industrie'!$P44*(1+'Usages industrie'!$Q44)^(F$7542-$D$7542)/1000</f>
        <v>0</v>
      </c>
      <c r="G7639" s="223">
        <f>G7588*'Usages industrie'!$P44*(1+'Usages industrie'!$Q44)^(G$7542-$D$7542)/1000</f>
        <v>0</v>
      </c>
      <c r="H7639" s="223">
        <f>H7588*'Usages industrie'!$P44*(1+'Usages industrie'!$Q44)^(H$7542-$D$7542)/1000</f>
        <v>0</v>
      </c>
      <c r="I7639" s="223">
        <f>I7588*'Usages industrie'!$P44*(1+'Usages industrie'!$Q44)^(I$7542-$D$7542)/1000</f>
        <v>0</v>
      </c>
      <c r="J7639" s="223">
        <f>J7588*'Usages industrie'!$P44*(1+'Usages industrie'!$Q44)^(J$7542-$D$7542)/1000</f>
        <v>0</v>
      </c>
      <c r="K7639" s="223">
        <f>K7588*'Usages industrie'!$P44*(1+'Usages industrie'!$Q44)^(K$7542-$D$7542)/1000</f>
        <v>0</v>
      </c>
      <c r="L7639" s="223">
        <f>L7588*'Usages industrie'!$P44*(1+'Usages industrie'!$Q44)^(L$7542-$D$7542)/1000</f>
        <v>0</v>
      </c>
      <c r="M7639" s="223">
        <f>M7588*'Usages industrie'!$P44*(1+'Usages industrie'!$Q44)^(M$7542-$D$7542)/1000</f>
        <v>0</v>
      </c>
      <c r="N7639" s="223">
        <f>N7588*'Usages industrie'!$P44*(1+'Usages industrie'!$Q44)^(N$7542-$D$7542)/1000</f>
        <v>0</v>
      </c>
      <c r="O7639" s="223">
        <f>O7588*'Usages industrie'!$P44*(1+'Usages industrie'!$Q44)^(O$7542-$D$7542)/1000</f>
        <v>0</v>
      </c>
      <c r="P7639" s="223">
        <f>P7588*'Usages industrie'!$P44*(1+'Usages industrie'!$Q44)^(P$7542-$D$7542)/1000</f>
        <v>0</v>
      </c>
      <c r="Q7639" s="223">
        <f>Q7588*'Usages industrie'!$P44*(1+'Usages industrie'!$Q44)^(Q$7542-$D$7542)/1000</f>
        <v>0</v>
      </c>
      <c r="R7639" s="223">
        <f>R7588*'Usages industrie'!$P44*(1+'Usages industrie'!$Q44)^(R$7542-$D$7542)/1000</f>
        <v>0</v>
      </c>
    </row>
    <row r="7640" spans="1:18" hidden="1" outlineLevel="2" x14ac:dyDescent="0.25">
      <c r="A7640" s="222" t="str">
        <f>'Usages industrie'!A45</f>
        <v>Usage industriel n°42</v>
      </c>
      <c r="B7640" s="222" t="s">
        <v>645</v>
      </c>
      <c r="C7640" s="222"/>
      <c r="D7640" s="223">
        <f>D7589*'Usages industrie'!$P45*(1+'Usages industrie'!$Q45)^(D$7542-$D$7542)/1000</f>
        <v>0</v>
      </c>
      <c r="E7640" s="223">
        <f>E7589*'Usages industrie'!$P45*(1+'Usages industrie'!$Q45)^(E$7542-$D$7542)/1000</f>
        <v>0</v>
      </c>
      <c r="F7640" s="223">
        <f>F7589*'Usages industrie'!$P45*(1+'Usages industrie'!$Q45)^(F$7542-$D$7542)/1000</f>
        <v>0</v>
      </c>
      <c r="G7640" s="223">
        <f>G7589*'Usages industrie'!$P45*(1+'Usages industrie'!$Q45)^(G$7542-$D$7542)/1000</f>
        <v>0</v>
      </c>
      <c r="H7640" s="223">
        <f>H7589*'Usages industrie'!$P45*(1+'Usages industrie'!$Q45)^(H$7542-$D$7542)/1000</f>
        <v>0</v>
      </c>
      <c r="I7640" s="223">
        <f>I7589*'Usages industrie'!$P45*(1+'Usages industrie'!$Q45)^(I$7542-$D$7542)/1000</f>
        <v>0</v>
      </c>
      <c r="J7640" s="223">
        <f>J7589*'Usages industrie'!$P45*(1+'Usages industrie'!$Q45)^(J$7542-$D$7542)/1000</f>
        <v>0</v>
      </c>
      <c r="K7640" s="223">
        <f>K7589*'Usages industrie'!$P45*(1+'Usages industrie'!$Q45)^(K$7542-$D$7542)/1000</f>
        <v>0</v>
      </c>
      <c r="L7640" s="223">
        <f>L7589*'Usages industrie'!$P45*(1+'Usages industrie'!$Q45)^(L$7542-$D$7542)/1000</f>
        <v>0</v>
      </c>
      <c r="M7640" s="223">
        <f>M7589*'Usages industrie'!$P45*(1+'Usages industrie'!$Q45)^(M$7542-$D$7542)/1000</f>
        <v>0</v>
      </c>
      <c r="N7640" s="223">
        <f>N7589*'Usages industrie'!$P45*(1+'Usages industrie'!$Q45)^(N$7542-$D$7542)/1000</f>
        <v>0</v>
      </c>
      <c r="O7640" s="223">
        <f>O7589*'Usages industrie'!$P45*(1+'Usages industrie'!$Q45)^(O$7542-$D$7542)/1000</f>
        <v>0</v>
      </c>
      <c r="P7640" s="223">
        <f>P7589*'Usages industrie'!$P45*(1+'Usages industrie'!$Q45)^(P$7542-$D$7542)/1000</f>
        <v>0</v>
      </c>
      <c r="Q7640" s="223">
        <f>Q7589*'Usages industrie'!$P45*(1+'Usages industrie'!$Q45)^(Q$7542-$D$7542)/1000</f>
        <v>0</v>
      </c>
      <c r="R7640" s="223">
        <f>R7589*'Usages industrie'!$P45*(1+'Usages industrie'!$Q45)^(R$7542-$D$7542)/1000</f>
        <v>0</v>
      </c>
    </row>
    <row r="7641" spans="1:18" hidden="1" outlineLevel="2" x14ac:dyDescent="0.25">
      <c r="A7641" s="222" t="str">
        <f>'Usages industrie'!A46</f>
        <v>Usage industriel n°43</v>
      </c>
      <c r="B7641" s="222" t="s">
        <v>645</v>
      </c>
      <c r="C7641" s="222"/>
      <c r="D7641" s="223">
        <f>D7590*'Usages industrie'!$P46*(1+'Usages industrie'!$Q46)^(D$7542-$D$7542)/1000</f>
        <v>0</v>
      </c>
      <c r="E7641" s="223">
        <f>E7590*'Usages industrie'!$P46*(1+'Usages industrie'!$Q46)^(E$7542-$D$7542)/1000</f>
        <v>0</v>
      </c>
      <c r="F7641" s="223">
        <f>F7590*'Usages industrie'!$P46*(1+'Usages industrie'!$Q46)^(F$7542-$D$7542)/1000</f>
        <v>0</v>
      </c>
      <c r="G7641" s="223">
        <f>G7590*'Usages industrie'!$P46*(1+'Usages industrie'!$Q46)^(G$7542-$D$7542)/1000</f>
        <v>0</v>
      </c>
      <c r="H7641" s="223">
        <f>H7590*'Usages industrie'!$P46*(1+'Usages industrie'!$Q46)^(H$7542-$D$7542)/1000</f>
        <v>0</v>
      </c>
      <c r="I7641" s="223">
        <f>I7590*'Usages industrie'!$P46*(1+'Usages industrie'!$Q46)^(I$7542-$D$7542)/1000</f>
        <v>0</v>
      </c>
      <c r="J7641" s="223">
        <f>J7590*'Usages industrie'!$P46*(1+'Usages industrie'!$Q46)^(J$7542-$D$7542)/1000</f>
        <v>0</v>
      </c>
      <c r="K7641" s="223">
        <f>K7590*'Usages industrie'!$P46*(1+'Usages industrie'!$Q46)^(K$7542-$D$7542)/1000</f>
        <v>0</v>
      </c>
      <c r="L7641" s="223">
        <f>L7590*'Usages industrie'!$P46*(1+'Usages industrie'!$Q46)^(L$7542-$D$7542)/1000</f>
        <v>0</v>
      </c>
      <c r="M7641" s="223">
        <f>M7590*'Usages industrie'!$P46*(1+'Usages industrie'!$Q46)^(M$7542-$D$7542)/1000</f>
        <v>0</v>
      </c>
      <c r="N7641" s="223">
        <f>N7590*'Usages industrie'!$P46*(1+'Usages industrie'!$Q46)^(N$7542-$D$7542)/1000</f>
        <v>0</v>
      </c>
      <c r="O7641" s="223">
        <f>O7590*'Usages industrie'!$P46*(1+'Usages industrie'!$Q46)^(O$7542-$D$7542)/1000</f>
        <v>0</v>
      </c>
      <c r="P7641" s="223">
        <f>P7590*'Usages industrie'!$P46*(1+'Usages industrie'!$Q46)^(P$7542-$D$7542)/1000</f>
        <v>0</v>
      </c>
      <c r="Q7641" s="223">
        <f>Q7590*'Usages industrie'!$P46*(1+'Usages industrie'!$Q46)^(Q$7542-$D$7542)/1000</f>
        <v>0</v>
      </c>
      <c r="R7641" s="223">
        <f>R7590*'Usages industrie'!$P46*(1+'Usages industrie'!$Q46)^(R$7542-$D$7542)/1000</f>
        <v>0</v>
      </c>
    </row>
    <row r="7642" spans="1:18" hidden="1" outlineLevel="2" x14ac:dyDescent="0.25">
      <c r="A7642" s="222" t="str">
        <f>'Usages industrie'!A47</f>
        <v>Usage industriel n°44</v>
      </c>
      <c r="B7642" s="222" t="s">
        <v>645</v>
      </c>
      <c r="C7642" s="222"/>
      <c r="D7642" s="223">
        <f>D7591*'Usages industrie'!$P47*(1+'Usages industrie'!$Q47)^(D$7542-$D$7542)/1000</f>
        <v>0</v>
      </c>
      <c r="E7642" s="223">
        <f>E7591*'Usages industrie'!$P47*(1+'Usages industrie'!$Q47)^(E$7542-$D$7542)/1000</f>
        <v>0</v>
      </c>
      <c r="F7642" s="223">
        <f>F7591*'Usages industrie'!$P47*(1+'Usages industrie'!$Q47)^(F$7542-$D$7542)/1000</f>
        <v>0</v>
      </c>
      <c r="G7642" s="223">
        <f>G7591*'Usages industrie'!$P47*(1+'Usages industrie'!$Q47)^(G$7542-$D$7542)/1000</f>
        <v>0</v>
      </c>
      <c r="H7642" s="223">
        <f>H7591*'Usages industrie'!$P47*(1+'Usages industrie'!$Q47)^(H$7542-$D$7542)/1000</f>
        <v>0</v>
      </c>
      <c r="I7642" s="223">
        <f>I7591*'Usages industrie'!$P47*(1+'Usages industrie'!$Q47)^(I$7542-$D$7542)/1000</f>
        <v>0</v>
      </c>
      <c r="J7642" s="223">
        <f>J7591*'Usages industrie'!$P47*(1+'Usages industrie'!$Q47)^(J$7542-$D$7542)/1000</f>
        <v>0</v>
      </c>
      <c r="K7642" s="223">
        <f>K7591*'Usages industrie'!$P47*(1+'Usages industrie'!$Q47)^(K$7542-$D$7542)/1000</f>
        <v>0</v>
      </c>
      <c r="L7642" s="223">
        <f>L7591*'Usages industrie'!$P47*(1+'Usages industrie'!$Q47)^(L$7542-$D$7542)/1000</f>
        <v>0</v>
      </c>
      <c r="M7642" s="223">
        <f>M7591*'Usages industrie'!$P47*(1+'Usages industrie'!$Q47)^(M$7542-$D$7542)/1000</f>
        <v>0</v>
      </c>
      <c r="N7642" s="223">
        <f>N7591*'Usages industrie'!$P47*(1+'Usages industrie'!$Q47)^(N$7542-$D$7542)/1000</f>
        <v>0</v>
      </c>
      <c r="O7642" s="223">
        <f>O7591*'Usages industrie'!$P47*(1+'Usages industrie'!$Q47)^(O$7542-$D$7542)/1000</f>
        <v>0</v>
      </c>
      <c r="P7642" s="223">
        <f>P7591*'Usages industrie'!$P47*(1+'Usages industrie'!$Q47)^(P$7542-$D$7542)/1000</f>
        <v>0</v>
      </c>
      <c r="Q7642" s="223">
        <f>Q7591*'Usages industrie'!$P47*(1+'Usages industrie'!$Q47)^(Q$7542-$D$7542)/1000</f>
        <v>0</v>
      </c>
      <c r="R7642" s="223">
        <f>R7591*'Usages industrie'!$P47*(1+'Usages industrie'!$Q47)^(R$7542-$D$7542)/1000</f>
        <v>0</v>
      </c>
    </row>
    <row r="7643" spans="1:18" hidden="1" outlineLevel="2" x14ac:dyDescent="0.25">
      <c r="A7643" s="222" t="str">
        <f>'Usages industrie'!A48</f>
        <v>Usage industriel n°45</v>
      </c>
      <c r="B7643" s="222" t="s">
        <v>645</v>
      </c>
      <c r="C7643" s="222"/>
      <c r="D7643" s="223">
        <f>D7592*'Usages industrie'!$P48*(1+'Usages industrie'!$Q48)^(D$7542-$D$7542)/1000</f>
        <v>0</v>
      </c>
      <c r="E7643" s="223">
        <f>E7592*'Usages industrie'!$P48*(1+'Usages industrie'!$Q48)^(E$7542-$D$7542)/1000</f>
        <v>0</v>
      </c>
      <c r="F7643" s="223">
        <f>F7592*'Usages industrie'!$P48*(1+'Usages industrie'!$Q48)^(F$7542-$D$7542)/1000</f>
        <v>0</v>
      </c>
      <c r="G7643" s="223">
        <f>G7592*'Usages industrie'!$P48*(1+'Usages industrie'!$Q48)^(G$7542-$D$7542)/1000</f>
        <v>0</v>
      </c>
      <c r="H7643" s="223">
        <f>H7592*'Usages industrie'!$P48*(1+'Usages industrie'!$Q48)^(H$7542-$D$7542)/1000</f>
        <v>0</v>
      </c>
      <c r="I7643" s="223">
        <f>I7592*'Usages industrie'!$P48*(1+'Usages industrie'!$Q48)^(I$7542-$D$7542)/1000</f>
        <v>0</v>
      </c>
      <c r="J7643" s="223">
        <f>J7592*'Usages industrie'!$P48*(1+'Usages industrie'!$Q48)^(J$7542-$D$7542)/1000</f>
        <v>0</v>
      </c>
      <c r="K7643" s="223">
        <f>K7592*'Usages industrie'!$P48*(1+'Usages industrie'!$Q48)^(K$7542-$D$7542)/1000</f>
        <v>0</v>
      </c>
      <c r="L7643" s="223">
        <f>L7592*'Usages industrie'!$P48*(1+'Usages industrie'!$Q48)^(L$7542-$D$7542)/1000</f>
        <v>0</v>
      </c>
      <c r="M7643" s="223">
        <f>M7592*'Usages industrie'!$P48*(1+'Usages industrie'!$Q48)^(M$7542-$D$7542)/1000</f>
        <v>0</v>
      </c>
      <c r="N7643" s="223">
        <f>N7592*'Usages industrie'!$P48*(1+'Usages industrie'!$Q48)^(N$7542-$D$7542)/1000</f>
        <v>0</v>
      </c>
      <c r="O7643" s="223">
        <f>O7592*'Usages industrie'!$P48*(1+'Usages industrie'!$Q48)^(O$7542-$D$7542)/1000</f>
        <v>0</v>
      </c>
      <c r="P7643" s="223">
        <f>P7592*'Usages industrie'!$P48*(1+'Usages industrie'!$Q48)^(P$7542-$D$7542)/1000</f>
        <v>0</v>
      </c>
      <c r="Q7643" s="223">
        <f>Q7592*'Usages industrie'!$P48*(1+'Usages industrie'!$Q48)^(Q$7542-$D$7542)/1000</f>
        <v>0</v>
      </c>
      <c r="R7643" s="223">
        <f>R7592*'Usages industrie'!$P48*(1+'Usages industrie'!$Q48)^(R$7542-$D$7542)/1000</f>
        <v>0</v>
      </c>
    </row>
    <row r="7644" spans="1:18" hidden="1" outlineLevel="2" x14ac:dyDescent="0.25">
      <c r="A7644" s="222" t="str">
        <f>'Usages industrie'!A49</f>
        <v>Usage industriel n°46</v>
      </c>
      <c r="B7644" s="222" t="s">
        <v>645</v>
      </c>
      <c r="C7644" s="222"/>
      <c r="D7644" s="223">
        <f>D7593*'Usages industrie'!$P49*(1+'Usages industrie'!$Q49)^(D$7542-$D$7542)/1000</f>
        <v>0</v>
      </c>
      <c r="E7644" s="223">
        <f>E7593*'Usages industrie'!$P49*(1+'Usages industrie'!$Q49)^(E$7542-$D$7542)/1000</f>
        <v>0</v>
      </c>
      <c r="F7644" s="223">
        <f>F7593*'Usages industrie'!$P49*(1+'Usages industrie'!$Q49)^(F$7542-$D$7542)/1000</f>
        <v>0</v>
      </c>
      <c r="G7644" s="223">
        <f>G7593*'Usages industrie'!$P49*(1+'Usages industrie'!$Q49)^(G$7542-$D$7542)/1000</f>
        <v>0</v>
      </c>
      <c r="H7644" s="223">
        <f>H7593*'Usages industrie'!$P49*(1+'Usages industrie'!$Q49)^(H$7542-$D$7542)/1000</f>
        <v>0</v>
      </c>
      <c r="I7644" s="223">
        <f>I7593*'Usages industrie'!$P49*(1+'Usages industrie'!$Q49)^(I$7542-$D$7542)/1000</f>
        <v>0</v>
      </c>
      <c r="J7644" s="223">
        <f>J7593*'Usages industrie'!$P49*(1+'Usages industrie'!$Q49)^(J$7542-$D$7542)/1000</f>
        <v>0</v>
      </c>
      <c r="K7644" s="223">
        <f>K7593*'Usages industrie'!$P49*(1+'Usages industrie'!$Q49)^(K$7542-$D$7542)/1000</f>
        <v>0</v>
      </c>
      <c r="L7644" s="223">
        <f>L7593*'Usages industrie'!$P49*(1+'Usages industrie'!$Q49)^(L$7542-$D$7542)/1000</f>
        <v>0</v>
      </c>
      <c r="M7644" s="223">
        <f>M7593*'Usages industrie'!$P49*(1+'Usages industrie'!$Q49)^(M$7542-$D$7542)/1000</f>
        <v>0</v>
      </c>
      <c r="N7644" s="223">
        <f>N7593*'Usages industrie'!$P49*(1+'Usages industrie'!$Q49)^(N$7542-$D$7542)/1000</f>
        <v>0</v>
      </c>
      <c r="O7644" s="223">
        <f>O7593*'Usages industrie'!$P49*(1+'Usages industrie'!$Q49)^(O$7542-$D$7542)/1000</f>
        <v>0</v>
      </c>
      <c r="P7644" s="223">
        <f>P7593*'Usages industrie'!$P49*(1+'Usages industrie'!$Q49)^(P$7542-$D$7542)/1000</f>
        <v>0</v>
      </c>
      <c r="Q7644" s="223">
        <f>Q7593*'Usages industrie'!$P49*(1+'Usages industrie'!$Q49)^(Q$7542-$D$7542)/1000</f>
        <v>0</v>
      </c>
      <c r="R7644" s="223">
        <f>R7593*'Usages industrie'!$P49*(1+'Usages industrie'!$Q49)^(R$7542-$D$7542)/1000</f>
        <v>0</v>
      </c>
    </row>
    <row r="7645" spans="1:18" hidden="1" outlineLevel="2" x14ac:dyDescent="0.25">
      <c r="A7645" s="222" t="str">
        <f>'Usages industrie'!A50</f>
        <v>Usage industriel n°47</v>
      </c>
      <c r="B7645" s="222" t="s">
        <v>645</v>
      </c>
      <c r="C7645" s="222"/>
      <c r="D7645" s="223">
        <f>D7594*'Usages industrie'!$P50*(1+'Usages industrie'!$Q50)^(D$7542-$D$7542)/1000</f>
        <v>0</v>
      </c>
      <c r="E7645" s="223">
        <f>E7594*'Usages industrie'!$P50*(1+'Usages industrie'!$Q50)^(E$7542-$D$7542)/1000</f>
        <v>0</v>
      </c>
      <c r="F7645" s="223">
        <f>F7594*'Usages industrie'!$P50*(1+'Usages industrie'!$Q50)^(F$7542-$D$7542)/1000</f>
        <v>0</v>
      </c>
      <c r="G7645" s="223">
        <f>G7594*'Usages industrie'!$P50*(1+'Usages industrie'!$Q50)^(G$7542-$D$7542)/1000</f>
        <v>0</v>
      </c>
      <c r="H7645" s="223">
        <f>H7594*'Usages industrie'!$P50*(1+'Usages industrie'!$Q50)^(H$7542-$D$7542)/1000</f>
        <v>0</v>
      </c>
      <c r="I7645" s="223">
        <f>I7594*'Usages industrie'!$P50*(1+'Usages industrie'!$Q50)^(I$7542-$D$7542)/1000</f>
        <v>0</v>
      </c>
      <c r="J7645" s="223">
        <f>J7594*'Usages industrie'!$P50*(1+'Usages industrie'!$Q50)^(J$7542-$D$7542)/1000</f>
        <v>0</v>
      </c>
      <c r="K7645" s="223">
        <f>K7594*'Usages industrie'!$P50*(1+'Usages industrie'!$Q50)^(K$7542-$D$7542)/1000</f>
        <v>0</v>
      </c>
      <c r="L7645" s="223">
        <f>L7594*'Usages industrie'!$P50*(1+'Usages industrie'!$Q50)^(L$7542-$D$7542)/1000</f>
        <v>0</v>
      </c>
      <c r="M7645" s="223">
        <f>M7594*'Usages industrie'!$P50*(1+'Usages industrie'!$Q50)^(M$7542-$D$7542)/1000</f>
        <v>0</v>
      </c>
      <c r="N7645" s="223">
        <f>N7594*'Usages industrie'!$P50*(1+'Usages industrie'!$Q50)^(N$7542-$D$7542)/1000</f>
        <v>0</v>
      </c>
      <c r="O7645" s="223">
        <f>O7594*'Usages industrie'!$P50*(1+'Usages industrie'!$Q50)^(O$7542-$D$7542)/1000</f>
        <v>0</v>
      </c>
      <c r="P7645" s="223">
        <f>P7594*'Usages industrie'!$P50*(1+'Usages industrie'!$Q50)^(P$7542-$D$7542)/1000</f>
        <v>0</v>
      </c>
      <c r="Q7645" s="223">
        <f>Q7594*'Usages industrie'!$P50*(1+'Usages industrie'!$Q50)^(Q$7542-$D$7542)/1000</f>
        <v>0</v>
      </c>
      <c r="R7645" s="223">
        <f>R7594*'Usages industrie'!$P50*(1+'Usages industrie'!$Q50)^(R$7542-$D$7542)/1000</f>
        <v>0</v>
      </c>
    </row>
    <row r="7646" spans="1:18" hidden="1" outlineLevel="2" x14ac:dyDescent="0.25">
      <c r="A7646" s="222" t="str">
        <f>'Usages industrie'!A51</f>
        <v>Usage industriel n°48</v>
      </c>
      <c r="B7646" s="222" t="s">
        <v>645</v>
      </c>
      <c r="C7646" s="222"/>
      <c r="D7646" s="223">
        <f>D7595*'Usages industrie'!$P51*(1+'Usages industrie'!$Q51)^(D$7542-$D$7542)/1000</f>
        <v>0</v>
      </c>
      <c r="E7646" s="223">
        <f>E7595*'Usages industrie'!$P51*(1+'Usages industrie'!$Q51)^(E$7542-$D$7542)/1000</f>
        <v>0</v>
      </c>
      <c r="F7646" s="223">
        <f>F7595*'Usages industrie'!$P51*(1+'Usages industrie'!$Q51)^(F$7542-$D$7542)/1000</f>
        <v>0</v>
      </c>
      <c r="G7646" s="223">
        <f>G7595*'Usages industrie'!$P51*(1+'Usages industrie'!$Q51)^(G$7542-$D$7542)/1000</f>
        <v>0</v>
      </c>
      <c r="H7646" s="223">
        <f>H7595*'Usages industrie'!$P51*(1+'Usages industrie'!$Q51)^(H$7542-$D$7542)/1000</f>
        <v>0</v>
      </c>
      <c r="I7646" s="223">
        <f>I7595*'Usages industrie'!$P51*(1+'Usages industrie'!$Q51)^(I$7542-$D$7542)/1000</f>
        <v>0</v>
      </c>
      <c r="J7646" s="223">
        <f>J7595*'Usages industrie'!$P51*(1+'Usages industrie'!$Q51)^(J$7542-$D$7542)/1000</f>
        <v>0</v>
      </c>
      <c r="K7646" s="223">
        <f>K7595*'Usages industrie'!$P51*(1+'Usages industrie'!$Q51)^(K$7542-$D$7542)/1000</f>
        <v>0</v>
      </c>
      <c r="L7646" s="223">
        <f>L7595*'Usages industrie'!$P51*(1+'Usages industrie'!$Q51)^(L$7542-$D$7542)/1000</f>
        <v>0</v>
      </c>
      <c r="M7646" s="223">
        <f>M7595*'Usages industrie'!$P51*(1+'Usages industrie'!$Q51)^(M$7542-$D$7542)/1000</f>
        <v>0</v>
      </c>
      <c r="N7646" s="223">
        <f>N7595*'Usages industrie'!$P51*(1+'Usages industrie'!$Q51)^(N$7542-$D$7542)/1000</f>
        <v>0</v>
      </c>
      <c r="O7646" s="223">
        <f>O7595*'Usages industrie'!$P51*(1+'Usages industrie'!$Q51)^(O$7542-$D$7542)/1000</f>
        <v>0</v>
      </c>
      <c r="P7646" s="223">
        <f>P7595*'Usages industrie'!$P51*(1+'Usages industrie'!$Q51)^(P$7542-$D$7542)/1000</f>
        <v>0</v>
      </c>
      <c r="Q7646" s="223">
        <f>Q7595*'Usages industrie'!$P51*(1+'Usages industrie'!$Q51)^(Q$7542-$D$7542)/1000</f>
        <v>0</v>
      </c>
      <c r="R7646" s="223">
        <f>R7595*'Usages industrie'!$P51*(1+'Usages industrie'!$Q51)^(R$7542-$D$7542)/1000</f>
        <v>0</v>
      </c>
    </row>
    <row r="7647" spans="1:18" hidden="1" outlineLevel="2" x14ac:dyDescent="0.25">
      <c r="A7647" s="222" t="str">
        <f>'Usages industrie'!A52</f>
        <v>Usage industriel n°49</v>
      </c>
      <c r="B7647" s="222" t="s">
        <v>645</v>
      </c>
      <c r="C7647" s="222"/>
      <c r="D7647" s="223">
        <f>D7596*'Usages industrie'!$P52*(1+'Usages industrie'!$Q52)^(D$7542-$D$7542)/1000</f>
        <v>0</v>
      </c>
      <c r="E7647" s="223">
        <f>E7596*'Usages industrie'!$P52*(1+'Usages industrie'!$Q52)^(E$7542-$D$7542)/1000</f>
        <v>0</v>
      </c>
      <c r="F7647" s="223">
        <f>F7596*'Usages industrie'!$P52*(1+'Usages industrie'!$Q52)^(F$7542-$D$7542)/1000</f>
        <v>0</v>
      </c>
      <c r="G7647" s="223">
        <f>G7596*'Usages industrie'!$P52*(1+'Usages industrie'!$Q52)^(G$7542-$D$7542)/1000</f>
        <v>0</v>
      </c>
      <c r="H7647" s="223">
        <f>H7596*'Usages industrie'!$P52*(1+'Usages industrie'!$Q52)^(H$7542-$D$7542)/1000</f>
        <v>0</v>
      </c>
      <c r="I7647" s="223">
        <f>I7596*'Usages industrie'!$P52*(1+'Usages industrie'!$Q52)^(I$7542-$D$7542)/1000</f>
        <v>0</v>
      </c>
      <c r="J7647" s="223">
        <f>J7596*'Usages industrie'!$P52*(1+'Usages industrie'!$Q52)^(J$7542-$D$7542)/1000</f>
        <v>0</v>
      </c>
      <c r="K7647" s="223">
        <f>K7596*'Usages industrie'!$P52*(1+'Usages industrie'!$Q52)^(K$7542-$D$7542)/1000</f>
        <v>0</v>
      </c>
      <c r="L7647" s="223">
        <f>L7596*'Usages industrie'!$P52*(1+'Usages industrie'!$Q52)^(L$7542-$D$7542)/1000</f>
        <v>0</v>
      </c>
      <c r="M7647" s="223">
        <f>M7596*'Usages industrie'!$P52*(1+'Usages industrie'!$Q52)^(M$7542-$D$7542)/1000</f>
        <v>0</v>
      </c>
      <c r="N7647" s="223">
        <f>N7596*'Usages industrie'!$P52*(1+'Usages industrie'!$Q52)^(N$7542-$D$7542)/1000</f>
        <v>0</v>
      </c>
      <c r="O7647" s="223">
        <f>O7596*'Usages industrie'!$P52*(1+'Usages industrie'!$Q52)^(O$7542-$D$7542)/1000</f>
        <v>0</v>
      </c>
      <c r="P7647" s="223">
        <f>P7596*'Usages industrie'!$P52*(1+'Usages industrie'!$Q52)^(P$7542-$D$7542)/1000</f>
        <v>0</v>
      </c>
      <c r="Q7647" s="223">
        <f>Q7596*'Usages industrie'!$P52*(1+'Usages industrie'!$Q52)^(Q$7542-$D$7542)/1000</f>
        <v>0</v>
      </c>
      <c r="R7647" s="223">
        <f>R7596*'Usages industrie'!$P52*(1+'Usages industrie'!$Q52)^(R$7542-$D$7542)/1000</f>
        <v>0</v>
      </c>
    </row>
    <row r="7648" spans="1:18" hidden="1" outlineLevel="2" x14ac:dyDescent="0.25">
      <c r="A7648" s="222" t="str">
        <f>'Usages industrie'!A53</f>
        <v>Usage industriel n°50</v>
      </c>
      <c r="B7648" s="222" t="s">
        <v>645</v>
      </c>
      <c r="C7648" s="222"/>
      <c r="D7648" s="223">
        <f>D7597*'Usages industrie'!$P53*(1+'Usages industrie'!$Q53)^(D$7542-$D$7542)/1000</f>
        <v>0</v>
      </c>
      <c r="E7648" s="223">
        <f>E7597*'Usages industrie'!$P53*(1+'Usages industrie'!$Q53)^(E$7542-$D$7542)/1000</f>
        <v>0</v>
      </c>
      <c r="F7648" s="223">
        <f>F7597*'Usages industrie'!$P53*(1+'Usages industrie'!$Q53)^(F$7542-$D$7542)/1000</f>
        <v>0</v>
      </c>
      <c r="G7648" s="223">
        <f>G7597*'Usages industrie'!$P53*(1+'Usages industrie'!$Q53)^(G$7542-$D$7542)/1000</f>
        <v>0</v>
      </c>
      <c r="H7648" s="223">
        <f>H7597*'Usages industrie'!$P53*(1+'Usages industrie'!$Q53)^(H$7542-$D$7542)/1000</f>
        <v>0</v>
      </c>
      <c r="I7648" s="223">
        <f>I7597*'Usages industrie'!$P53*(1+'Usages industrie'!$Q53)^(I$7542-$D$7542)/1000</f>
        <v>0</v>
      </c>
      <c r="J7648" s="223">
        <f>J7597*'Usages industrie'!$P53*(1+'Usages industrie'!$Q53)^(J$7542-$D$7542)/1000</f>
        <v>0</v>
      </c>
      <c r="K7648" s="223">
        <f>K7597*'Usages industrie'!$P53*(1+'Usages industrie'!$Q53)^(K$7542-$D$7542)/1000</f>
        <v>0</v>
      </c>
      <c r="L7648" s="223">
        <f>L7597*'Usages industrie'!$P53*(1+'Usages industrie'!$Q53)^(L$7542-$D$7542)/1000</f>
        <v>0</v>
      </c>
      <c r="M7648" s="223">
        <f>M7597*'Usages industrie'!$P53*(1+'Usages industrie'!$Q53)^(M$7542-$D$7542)/1000</f>
        <v>0</v>
      </c>
      <c r="N7648" s="223">
        <f>N7597*'Usages industrie'!$P53*(1+'Usages industrie'!$Q53)^(N$7542-$D$7542)/1000</f>
        <v>0</v>
      </c>
      <c r="O7648" s="223">
        <f>O7597*'Usages industrie'!$P53*(1+'Usages industrie'!$Q53)^(O$7542-$D$7542)/1000</f>
        <v>0</v>
      </c>
      <c r="P7648" s="223">
        <f>P7597*'Usages industrie'!$P53*(1+'Usages industrie'!$Q53)^(P$7542-$D$7542)/1000</f>
        <v>0</v>
      </c>
      <c r="Q7648" s="223">
        <f>Q7597*'Usages industrie'!$P53*(1+'Usages industrie'!$Q53)^(Q$7542-$D$7542)/1000</f>
        <v>0</v>
      </c>
      <c r="R7648" s="223">
        <f>R7597*'Usages industrie'!$P53*(1+'Usages industrie'!$Q53)^(R$7542-$D$7542)/1000</f>
        <v>0</v>
      </c>
    </row>
    <row r="7649" spans="1:18" hidden="1" outlineLevel="1" collapsed="1" x14ac:dyDescent="0.25">
      <c r="A7649" s="222" t="s">
        <v>655</v>
      </c>
      <c r="B7649" s="222"/>
      <c r="C7649" s="222"/>
      <c r="D7649" s="223">
        <f t="shared" ref="D7649:R7649" si="670">SUM(D7599:D7648)</f>
        <v>0</v>
      </c>
      <c r="E7649" s="223">
        <f t="shared" si="670"/>
        <v>0</v>
      </c>
      <c r="F7649" s="223">
        <f t="shared" si="670"/>
        <v>0</v>
      </c>
      <c r="G7649" s="223">
        <f t="shared" si="670"/>
        <v>0</v>
      </c>
      <c r="H7649" s="223">
        <f t="shared" si="670"/>
        <v>0</v>
      </c>
      <c r="I7649" s="223">
        <f t="shared" si="670"/>
        <v>0</v>
      </c>
      <c r="J7649" s="223">
        <f t="shared" si="670"/>
        <v>0</v>
      </c>
      <c r="K7649" s="223">
        <f t="shared" si="670"/>
        <v>0</v>
      </c>
      <c r="L7649" s="223">
        <f t="shared" si="670"/>
        <v>0</v>
      </c>
      <c r="M7649" s="223">
        <f t="shared" si="670"/>
        <v>0</v>
      </c>
      <c r="N7649" s="223">
        <f t="shared" si="670"/>
        <v>0</v>
      </c>
      <c r="O7649" s="223">
        <f t="shared" si="670"/>
        <v>0</v>
      </c>
      <c r="P7649" s="223">
        <f t="shared" si="670"/>
        <v>0</v>
      </c>
      <c r="Q7649" s="223">
        <f t="shared" si="670"/>
        <v>0</v>
      </c>
      <c r="R7649" s="223">
        <f t="shared" si="670"/>
        <v>0</v>
      </c>
    </row>
    <row r="7650" spans="1:18" hidden="1" outlineLevel="1" x14ac:dyDescent="0.25">
      <c r="A7650" s="53" t="s">
        <v>651</v>
      </c>
      <c r="B7650" s="53"/>
      <c r="C7650" s="53"/>
      <c r="D7650" s="244"/>
      <c r="E7650" s="244"/>
      <c r="F7650" s="244"/>
      <c r="G7650" s="244"/>
      <c r="H7650" s="244"/>
      <c r="I7650" s="244"/>
      <c r="J7650" s="244"/>
      <c r="K7650" s="244"/>
      <c r="L7650" s="244"/>
      <c r="M7650" s="244"/>
      <c r="N7650" s="244"/>
      <c r="O7650" s="244"/>
      <c r="P7650" s="244"/>
      <c r="Q7650" s="244"/>
      <c r="R7650" s="244"/>
    </row>
    <row r="7651" spans="1:18" hidden="1" outlineLevel="1" x14ac:dyDescent="0.25">
      <c r="A7651" s="53" t="s">
        <v>656</v>
      </c>
      <c r="B7651" s="53"/>
      <c r="C7651" s="53"/>
      <c r="D7651" s="244"/>
      <c r="E7651" s="244"/>
      <c r="F7651" s="244"/>
      <c r="G7651" s="244"/>
      <c r="H7651" s="244"/>
      <c r="I7651" s="244"/>
      <c r="J7651" s="244"/>
      <c r="K7651" s="244"/>
      <c r="L7651" s="244"/>
      <c r="M7651" s="244"/>
      <c r="N7651" s="244"/>
      <c r="O7651" s="244"/>
      <c r="P7651" s="244"/>
      <c r="Q7651" s="244"/>
      <c r="R7651" s="244"/>
    </row>
    <row r="7652" spans="1:18" hidden="1" outlineLevel="1" x14ac:dyDescent="0.25">
      <c r="A7652" s="53" t="s">
        <v>650</v>
      </c>
      <c r="B7652" s="53"/>
      <c r="C7652" s="53"/>
      <c r="D7652" s="244"/>
      <c r="E7652" s="244"/>
      <c r="F7652" s="244"/>
      <c r="G7652" s="244"/>
      <c r="H7652" s="244"/>
      <c r="I7652" s="244"/>
      <c r="J7652" s="244"/>
      <c r="K7652" s="244"/>
      <c r="L7652" s="244"/>
      <c r="M7652" s="244"/>
      <c r="N7652" s="244"/>
      <c r="O7652" s="244"/>
      <c r="P7652" s="244"/>
      <c r="Q7652" s="244"/>
      <c r="R7652" s="244"/>
    </row>
    <row r="7653" spans="1:18" hidden="1" outlineLevel="1" x14ac:dyDescent="0.25">
      <c r="A7653" s="53" t="s">
        <v>657</v>
      </c>
      <c r="B7653" s="53"/>
      <c r="C7653" s="53"/>
      <c r="D7653" s="244"/>
      <c r="E7653" s="244"/>
      <c r="F7653" s="244"/>
      <c r="G7653" s="244"/>
      <c r="H7653" s="244"/>
      <c r="I7653" s="244"/>
      <c r="J7653" s="244"/>
      <c r="K7653" s="244"/>
      <c r="L7653" s="244"/>
      <c r="M7653" s="244"/>
      <c r="N7653" s="244"/>
      <c r="O7653" s="244"/>
      <c r="P7653" s="244"/>
      <c r="Q7653" s="244"/>
      <c r="R7653" s="244"/>
    </row>
    <row r="7654" spans="1:18" hidden="1" outlineLevel="1" x14ac:dyDescent="0.25">
      <c r="A7654" s="53" t="s">
        <v>652</v>
      </c>
      <c r="B7654" s="53"/>
      <c r="C7654" s="53"/>
      <c r="D7654" s="244"/>
      <c r="E7654" s="244"/>
      <c r="F7654" s="244"/>
      <c r="G7654" s="244"/>
      <c r="H7654" s="244"/>
      <c r="I7654" s="244"/>
      <c r="J7654" s="244"/>
      <c r="K7654" s="244"/>
      <c r="L7654" s="244"/>
      <c r="M7654" s="244"/>
      <c r="N7654" s="244"/>
      <c r="O7654" s="244"/>
      <c r="P7654" s="244"/>
      <c r="Q7654" s="244"/>
      <c r="R7654" s="244"/>
    </row>
    <row r="7655" spans="1:18" hidden="1" outlineLevel="1" x14ac:dyDescent="0.25">
      <c r="A7655" s="53" t="s">
        <v>658</v>
      </c>
      <c r="B7655" s="53"/>
      <c r="C7655" s="53"/>
      <c r="D7655" s="244"/>
      <c r="E7655" s="244"/>
      <c r="F7655" s="244"/>
      <c r="G7655" s="244"/>
      <c r="H7655" s="244"/>
      <c r="I7655" s="244"/>
      <c r="J7655" s="244"/>
      <c r="K7655" s="244"/>
      <c r="L7655" s="244"/>
      <c r="M7655" s="244"/>
      <c r="N7655" s="244"/>
      <c r="O7655" s="244"/>
      <c r="P7655" s="244"/>
      <c r="Q7655" s="244"/>
      <c r="R7655" s="244"/>
    </row>
    <row r="7656" spans="1:18" hidden="1" outlineLevel="1" x14ac:dyDescent="0.25">
      <c r="A7656" s="224" t="s">
        <v>40</v>
      </c>
      <c r="B7656" s="224"/>
      <c r="C7656" s="222"/>
      <c r="D7656" s="223">
        <f t="shared" ref="D7656:R7656" si="671">D7649+D7651+D7653+D7655</f>
        <v>0</v>
      </c>
      <c r="E7656" s="223">
        <f t="shared" si="671"/>
        <v>0</v>
      </c>
      <c r="F7656" s="223">
        <f t="shared" si="671"/>
        <v>0</v>
      </c>
      <c r="G7656" s="223">
        <f t="shared" si="671"/>
        <v>0</v>
      </c>
      <c r="H7656" s="223">
        <f t="shared" si="671"/>
        <v>0</v>
      </c>
      <c r="I7656" s="223">
        <f t="shared" si="671"/>
        <v>0</v>
      </c>
      <c r="J7656" s="223">
        <f t="shared" si="671"/>
        <v>0</v>
      </c>
      <c r="K7656" s="223">
        <f t="shared" si="671"/>
        <v>0</v>
      </c>
      <c r="L7656" s="223">
        <f t="shared" si="671"/>
        <v>0</v>
      </c>
      <c r="M7656" s="223">
        <f t="shared" si="671"/>
        <v>0</v>
      </c>
      <c r="N7656" s="223">
        <f t="shared" si="671"/>
        <v>0</v>
      </c>
      <c r="O7656" s="223">
        <f t="shared" si="671"/>
        <v>0</v>
      </c>
      <c r="P7656" s="223">
        <f t="shared" si="671"/>
        <v>0</v>
      </c>
      <c r="Q7656" s="223">
        <f t="shared" si="671"/>
        <v>0</v>
      </c>
      <c r="R7656" s="223">
        <f t="shared" si="671"/>
        <v>0</v>
      </c>
    </row>
    <row r="7657" spans="1:18" hidden="1" outlineLevel="1" x14ac:dyDescent="0.25"/>
    <row r="7658" spans="1:18" hidden="1" outlineLevel="1" x14ac:dyDescent="0.25">
      <c r="A7658" s="274" t="s">
        <v>0</v>
      </c>
      <c r="B7658" s="225" t="s">
        <v>16</v>
      </c>
      <c r="C7658" s="53"/>
      <c r="D7658" s="244">
        <v>10000</v>
      </c>
      <c r="E7658" s="244">
        <v>10000</v>
      </c>
      <c r="F7658" s="244"/>
      <c r="G7658" s="244"/>
      <c r="H7658" s="244"/>
      <c r="I7658" s="244"/>
      <c r="J7658" s="244"/>
      <c r="K7658" s="244"/>
      <c r="L7658" s="244"/>
      <c r="M7658" s="244"/>
      <c r="N7658" s="244"/>
      <c r="O7658" s="244"/>
      <c r="P7658" s="244"/>
      <c r="Q7658" s="244"/>
      <c r="R7658" s="244"/>
    </row>
    <row r="7659" spans="1:18" hidden="1" outlineLevel="1" x14ac:dyDescent="0.25">
      <c r="A7659" s="274"/>
      <c r="B7659" s="226" t="s">
        <v>42</v>
      </c>
      <c r="C7659" s="222"/>
      <c r="D7659" s="223">
        <f>IF($B7539&lt;&gt;"",D7658*(VLOOKUP($B7539,Production!$G4:$P53,10)*(1+VLOOKUP($B7539,Production!$G4:$Q53,11))^(D7542-$D7542))/1000,0)</f>
        <v>0</v>
      </c>
      <c r="E7659" s="223">
        <f>IF($B7539&lt;&gt;"",E7658*(VLOOKUP($B7539,Production!$G4:$P53,10)*(1+VLOOKUP($B7539,Production!$G4:$Q53,11))^(E7542-$D7542))/1000,0)</f>
        <v>0</v>
      </c>
      <c r="F7659" s="223">
        <f>IF($B7539&lt;&gt;"",F7658*(VLOOKUP($B7539,Production!$G4:$P53,10)*(1+VLOOKUP($B7539,Production!$G4:$Q53,11))^(F7542-$D7542))/1000,0)</f>
        <v>0</v>
      </c>
      <c r="G7659" s="223">
        <f>IF($B7539&lt;&gt;"",G7658*(VLOOKUP($B7539,Production!$G4:$P53,10)*(1+VLOOKUP($B7539,Production!$G4:$Q53,11))^(G7542-$D7542))/1000,0)</f>
        <v>0</v>
      </c>
      <c r="H7659" s="223">
        <f>IF($B7539&lt;&gt;"",H7658*(VLOOKUP($B7539,Production!$G4:$P53,10)*(1+VLOOKUP($B7539,Production!$G4:$Q53,11))^(H7542-$D7542))/1000,0)</f>
        <v>0</v>
      </c>
      <c r="I7659" s="223">
        <f>IF($B7539&lt;&gt;"",I7658*(VLOOKUP($B7539,Production!$G4:$P53,10)*(1+VLOOKUP($B7539,Production!$G4:$Q53,11))^(I7542-$D7542))/1000,0)</f>
        <v>0</v>
      </c>
      <c r="J7659" s="223">
        <f>IF($B7539&lt;&gt;"",J7658*(VLOOKUP($B7539,Production!$G4:$P53,10)*(1+VLOOKUP($B7539,Production!$G4:$Q53,11))^(J7542-$D7542))/1000,0)</f>
        <v>0</v>
      </c>
      <c r="K7659" s="223">
        <f>IF($B7539&lt;&gt;"",K7658*(VLOOKUP($B7539,Production!$G4:$P53,10)*(1+VLOOKUP($B7539,Production!$G4:$Q53,11))^(K7542-$D7542))/1000,0)</f>
        <v>0</v>
      </c>
      <c r="L7659" s="223">
        <f>IF($B7539&lt;&gt;"",L7658*(VLOOKUP($B7539,Production!$G4:$P53,10)*(1+VLOOKUP($B7539,Production!$G4:$Q53,11))^(L7542-$D7542))/1000,0)</f>
        <v>0</v>
      </c>
      <c r="M7659" s="223">
        <f>IF($B7539&lt;&gt;"",M7658*(VLOOKUP($B7539,Production!$G4:$P53,10)*(1+VLOOKUP($B7539,Production!$G4:$Q53,11))^(M7542-$D7542))/1000,0)</f>
        <v>0</v>
      </c>
      <c r="N7659" s="223">
        <f>IF($B7539&lt;&gt;"",N7658*(VLOOKUP($B7539,Production!$G4:$P53,10)*(1+VLOOKUP($B7539,Production!$G4:$Q53,11))^(N7542-$D7542))/1000,0)</f>
        <v>0</v>
      </c>
      <c r="O7659" s="223">
        <f>IF($B7539&lt;&gt;"",O7658*(VLOOKUP($B7539,Production!$G4:$P53,10)*(1+VLOOKUP($B7539,Production!$G4:$Q53,11))^(O7542-$D7542))/1000,0)</f>
        <v>0</v>
      </c>
      <c r="P7659" s="223">
        <f>IF($B7539&lt;&gt;"",P7658*(VLOOKUP($B7539,Production!$G4:$P53,10)*(1+VLOOKUP($B7539,Production!$G4:$Q53,11))^(P7542-$D7542))/1000,0)</f>
        <v>0</v>
      </c>
      <c r="Q7659" s="223">
        <f>IF($B7539&lt;&gt;"",Q7658*(VLOOKUP($B7539,Production!$G4:$P53,10)*(1+VLOOKUP($B7539,Production!$G4:$Q53,11))^(Q7542-$D7542))/1000,0)</f>
        <v>0</v>
      </c>
      <c r="R7659" s="223">
        <f>IF($B7539&lt;&gt;"",R7658*(VLOOKUP($B7539,Production!$G4:$P53,10)*(1+VLOOKUP($B7539,Production!$G4:$Q53,11))^(R7542-$D7542))/1000,0)</f>
        <v>0</v>
      </c>
    </row>
    <row r="7660" spans="1:18" hidden="1" outlineLevel="1" x14ac:dyDescent="0.25">
      <c r="A7660" s="274" t="s">
        <v>13</v>
      </c>
      <c r="B7660" s="225" t="s">
        <v>17</v>
      </c>
      <c r="C7660" s="53"/>
      <c r="D7660" s="244">
        <v>10000</v>
      </c>
      <c r="E7660" s="244">
        <v>10000</v>
      </c>
      <c r="F7660" s="244"/>
      <c r="G7660" s="244"/>
      <c r="H7660" s="244"/>
      <c r="I7660" s="244"/>
      <c r="J7660" s="244"/>
      <c r="K7660" s="244"/>
      <c r="L7660" s="244"/>
      <c r="M7660" s="244"/>
      <c r="N7660" s="244"/>
      <c r="O7660" s="244"/>
      <c r="P7660" s="244"/>
      <c r="Q7660" s="244"/>
      <c r="R7660" s="244"/>
    </row>
    <row r="7661" spans="1:18" hidden="1" outlineLevel="1" x14ac:dyDescent="0.25">
      <c r="A7661" s="274"/>
      <c r="B7661" s="226" t="s">
        <v>42</v>
      </c>
      <c r="C7661" s="222"/>
      <c r="D7661" s="223">
        <f>IF($B7539&lt;&gt;"",D7660*(VLOOKUP($B7539,Production!$G4:$R53,10)*(1+VLOOKUP($B7539,Production!$G4:$S53,11))^(D7542-$D7542))/1000,0)</f>
        <v>0</v>
      </c>
      <c r="E7661" s="223">
        <f>IF($B7539&lt;&gt;"",E7660*(VLOOKUP($B7539,Production!$G4:$R53,10)*(1+VLOOKUP($B7539,Production!$G4:$S53,11))^(E7542-$D7542))/1000,0)</f>
        <v>0</v>
      </c>
      <c r="F7661" s="223">
        <f>IF($B7539&lt;&gt;"",F7660*(VLOOKUP($B7539,Production!$G4:$R53,10)*(1+VLOOKUP($B7539,Production!$G4:$S53,11))^(F7542-$D7542))/1000,0)</f>
        <v>0</v>
      </c>
      <c r="G7661" s="223">
        <f>IF($B7539&lt;&gt;"",G7660*(VLOOKUP($B7539,Production!$G4:$R53,10)*(1+VLOOKUP($B7539,Production!$G4:$S53,11))^(G7542-$D7542))/1000,0)</f>
        <v>0</v>
      </c>
      <c r="H7661" s="223">
        <f>IF($B7539&lt;&gt;"",H7660*(VLOOKUP($B7539,Production!$G4:$R53,10)*(1+VLOOKUP($B7539,Production!$G4:$S53,11))^(H7542-$D7542))/1000,0)</f>
        <v>0</v>
      </c>
      <c r="I7661" s="223">
        <f>IF($B7539&lt;&gt;"",I7660*(VLOOKUP($B7539,Production!$G4:$R53,10)*(1+VLOOKUP($B7539,Production!$G4:$S53,11))^(I7542-$D7542))/1000,0)</f>
        <v>0</v>
      </c>
      <c r="J7661" s="223">
        <f>IF($B7539&lt;&gt;"",J7660*(VLOOKUP($B7539,Production!$G4:$R53,10)*(1+VLOOKUP($B7539,Production!$G4:$S53,11))^(J7542-$D7542))/1000,0)</f>
        <v>0</v>
      </c>
      <c r="K7661" s="223">
        <f>IF($B7539&lt;&gt;"",K7660*(VLOOKUP($B7539,Production!$G4:$R53,10)*(1+VLOOKUP($B7539,Production!$G4:$S53,11))^(K7542-$D7542))/1000,0)</f>
        <v>0</v>
      </c>
      <c r="L7661" s="223">
        <f>IF($B7539&lt;&gt;"",L7660*(VLOOKUP($B7539,Production!$G4:$R53,10)*(1+VLOOKUP($B7539,Production!$G4:$S53,11))^(L7542-$D7542))/1000,0)</f>
        <v>0</v>
      </c>
      <c r="M7661" s="223">
        <f>IF($B7539&lt;&gt;"",M7660*(VLOOKUP($B7539,Production!$G4:$R53,10)*(1+VLOOKUP($B7539,Production!$G4:$S53,11))^(M7542-$D7542))/1000,0)</f>
        <v>0</v>
      </c>
      <c r="N7661" s="223">
        <f>IF($B7539&lt;&gt;"",N7660*(VLOOKUP($B7539,Production!$G4:$R53,10)*(1+VLOOKUP($B7539,Production!$G4:$S53,11))^(N7542-$D7542))/1000,0)</f>
        <v>0</v>
      </c>
      <c r="O7661" s="223">
        <f>IF($B7539&lt;&gt;"",O7660*(VLOOKUP($B7539,Production!$G4:$R53,10)*(1+VLOOKUP($B7539,Production!$G4:$S53,11))^(O7542-$D7542))/1000,0)</f>
        <v>0</v>
      </c>
      <c r="P7661" s="223">
        <f>IF($B7539&lt;&gt;"",P7660*(VLOOKUP($B7539,Production!$G4:$R53,10)*(1+VLOOKUP($B7539,Production!$G4:$S53,11))^(P7542-$D7542))/1000,0)</f>
        <v>0</v>
      </c>
      <c r="Q7661" s="223">
        <f>IF($B7539&lt;&gt;"",Q7660*(VLOOKUP($B7539,Production!$G4:$R53,10)*(1+VLOOKUP($B7539,Production!$G4:$S53,11))^(Q7542-$D7542))/1000,0)</f>
        <v>0</v>
      </c>
      <c r="R7661" s="223">
        <f>IF($B7539&lt;&gt;"",R7660*(VLOOKUP($B7539,Production!$G4:$R53,10)*(1+VLOOKUP($B7539,Production!$G4:$S53,11))^(R7542-$D7542))/1000,0)</f>
        <v>0</v>
      </c>
    </row>
    <row r="7662" spans="1:18" hidden="1" outlineLevel="1" x14ac:dyDescent="0.25">
      <c r="A7662" s="225" t="s">
        <v>56</v>
      </c>
      <c r="B7662" s="225"/>
      <c r="C7662" s="53"/>
      <c r="D7662" s="244"/>
      <c r="E7662" s="244"/>
      <c r="F7662" s="244"/>
      <c r="G7662" s="244"/>
      <c r="H7662" s="244"/>
      <c r="I7662" s="244"/>
      <c r="J7662" s="244"/>
      <c r="K7662" s="244"/>
      <c r="L7662" s="244"/>
      <c r="M7662" s="244"/>
      <c r="N7662" s="244"/>
      <c r="O7662" s="244"/>
      <c r="P7662" s="244"/>
      <c r="Q7662" s="244"/>
      <c r="R7662" s="244"/>
    </row>
    <row r="7663" spans="1:18" hidden="1" outlineLevel="1" x14ac:dyDescent="0.25">
      <c r="A7663" s="225" t="s">
        <v>57</v>
      </c>
      <c r="B7663" s="225"/>
      <c r="C7663" s="53"/>
      <c r="D7663" s="244"/>
      <c r="E7663" s="244"/>
      <c r="F7663" s="244"/>
      <c r="G7663" s="244"/>
      <c r="H7663" s="244"/>
      <c r="I7663" s="244"/>
      <c r="J7663" s="244"/>
      <c r="K7663" s="244"/>
      <c r="L7663" s="244"/>
      <c r="M7663" s="244"/>
      <c r="N7663" s="244"/>
      <c r="O7663" s="244"/>
      <c r="P7663" s="244"/>
      <c r="Q7663" s="244"/>
      <c r="R7663" s="244"/>
    </row>
    <row r="7664" spans="1:18" hidden="1" outlineLevel="1" x14ac:dyDescent="0.25">
      <c r="A7664" s="224" t="s">
        <v>659</v>
      </c>
      <c r="B7664" s="222"/>
      <c r="C7664" s="222"/>
      <c r="D7664" s="223">
        <f t="shared" ref="D7664:R7664" si="672">D7659+D7661+D7662+D7663</f>
        <v>0</v>
      </c>
      <c r="E7664" s="223">
        <f t="shared" si="672"/>
        <v>0</v>
      </c>
      <c r="F7664" s="223">
        <f t="shared" si="672"/>
        <v>0</v>
      </c>
      <c r="G7664" s="223">
        <f t="shared" si="672"/>
        <v>0</v>
      </c>
      <c r="H7664" s="223">
        <f t="shared" si="672"/>
        <v>0</v>
      </c>
      <c r="I7664" s="223">
        <f t="shared" si="672"/>
        <v>0</v>
      </c>
      <c r="J7664" s="223">
        <f t="shared" si="672"/>
        <v>0</v>
      </c>
      <c r="K7664" s="223">
        <f t="shared" si="672"/>
        <v>0</v>
      </c>
      <c r="L7664" s="223">
        <f t="shared" si="672"/>
        <v>0</v>
      </c>
      <c r="M7664" s="223">
        <f t="shared" si="672"/>
        <v>0</v>
      </c>
      <c r="N7664" s="223">
        <f t="shared" si="672"/>
        <v>0</v>
      </c>
      <c r="O7664" s="223">
        <f t="shared" si="672"/>
        <v>0</v>
      </c>
      <c r="P7664" s="223">
        <f t="shared" si="672"/>
        <v>0</v>
      </c>
      <c r="Q7664" s="223">
        <f t="shared" si="672"/>
        <v>0</v>
      </c>
      <c r="R7664" s="223">
        <f t="shared" si="672"/>
        <v>0</v>
      </c>
    </row>
    <row r="7665" spans="1:18" hidden="1" outlineLevel="1" x14ac:dyDescent="0.25"/>
    <row r="7666" spans="1:18" hidden="1" outlineLevel="1" x14ac:dyDescent="0.25">
      <c r="A7666" s="222" t="s">
        <v>663</v>
      </c>
      <c r="B7666" s="222"/>
      <c r="C7666" s="222"/>
      <c r="D7666" s="223">
        <f t="shared" ref="D7666:R7666" si="673">D7656-D7664</f>
        <v>0</v>
      </c>
      <c r="E7666" s="223">
        <f t="shared" si="673"/>
        <v>0</v>
      </c>
      <c r="F7666" s="223">
        <f t="shared" si="673"/>
        <v>0</v>
      </c>
      <c r="G7666" s="223">
        <f t="shared" si="673"/>
        <v>0</v>
      </c>
      <c r="H7666" s="223">
        <f t="shared" si="673"/>
        <v>0</v>
      </c>
      <c r="I7666" s="223">
        <f t="shared" si="673"/>
        <v>0</v>
      </c>
      <c r="J7666" s="223">
        <f t="shared" si="673"/>
        <v>0</v>
      </c>
      <c r="K7666" s="223">
        <f t="shared" si="673"/>
        <v>0</v>
      </c>
      <c r="L7666" s="223">
        <f t="shared" si="673"/>
        <v>0</v>
      </c>
      <c r="M7666" s="223">
        <f t="shared" si="673"/>
        <v>0</v>
      </c>
      <c r="N7666" s="223">
        <f t="shared" si="673"/>
        <v>0</v>
      </c>
      <c r="O7666" s="223">
        <f t="shared" si="673"/>
        <v>0</v>
      </c>
      <c r="P7666" s="223">
        <f t="shared" si="673"/>
        <v>0</v>
      </c>
      <c r="Q7666" s="223">
        <f t="shared" si="673"/>
        <v>0</v>
      </c>
      <c r="R7666" s="223">
        <f t="shared" si="673"/>
        <v>0</v>
      </c>
    </row>
    <row r="7667" spans="1:18" hidden="1" outlineLevel="1" x14ac:dyDescent="0.25"/>
    <row r="7668" spans="1:18" hidden="1" outlineLevel="1" x14ac:dyDescent="0.25">
      <c r="A7668" s="53" t="s">
        <v>664</v>
      </c>
      <c r="B7668" s="53"/>
      <c r="C7668" s="53"/>
      <c r="D7668" s="244"/>
      <c r="E7668" s="244"/>
      <c r="F7668" s="244"/>
      <c r="G7668" s="244"/>
      <c r="H7668" s="244"/>
      <c r="I7668" s="244"/>
      <c r="J7668" s="244"/>
      <c r="K7668" s="244"/>
      <c r="L7668" s="244"/>
      <c r="M7668" s="244"/>
      <c r="N7668" s="244"/>
      <c r="O7668" s="244"/>
      <c r="P7668" s="244"/>
      <c r="Q7668" s="244"/>
      <c r="R7668" s="244"/>
    </row>
    <row r="7669" spans="1:18" hidden="1" outlineLevel="1" x14ac:dyDescent="0.25"/>
    <row r="7670" spans="1:18" hidden="1" outlineLevel="1" x14ac:dyDescent="0.25">
      <c r="A7670" s="222" t="s">
        <v>665</v>
      </c>
      <c r="B7670" s="222"/>
      <c r="C7670" s="222"/>
      <c r="D7670" s="223">
        <f t="shared" ref="D7670:R7670" si="674">D7666-D7668</f>
        <v>0</v>
      </c>
      <c r="E7670" s="223">
        <f t="shared" si="674"/>
        <v>0</v>
      </c>
      <c r="F7670" s="223">
        <f t="shared" si="674"/>
        <v>0</v>
      </c>
      <c r="G7670" s="223">
        <f t="shared" si="674"/>
        <v>0</v>
      </c>
      <c r="H7670" s="223">
        <f t="shared" si="674"/>
        <v>0</v>
      </c>
      <c r="I7670" s="223">
        <f t="shared" si="674"/>
        <v>0</v>
      </c>
      <c r="J7670" s="223">
        <f t="shared" si="674"/>
        <v>0</v>
      </c>
      <c r="K7670" s="223">
        <f t="shared" si="674"/>
        <v>0</v>
      </c>
      <c r="L7670" s="223">
        <f t="shared" si="674"/>
        <v>0</v>
      </c>
      <c r="M7670" s="223">
        <f t="shared" si="674"/>
        <v>0</v>
      </c>
      <c r="N7670" s="223">
        <f t="shared" si="674"/>
        <v>0</v>
      </c>
      <c r="O7670" s="223">
        <f t="shared" si="674"/>
        <v>0</v>
      </c>
      <c r="P7670" s="223">
        <f t="shared" si="674"/>
        <v>0</v>
      </c>
      <c r="Q7670" s="223">
        <f t="shared" si="674"/>
        <v>0</v>
      </c>
      <c r="R7670" s="223">
        <f t="shared" si="674"/>
        <v>0</v>
      </c>
    </row>
    <row r="7671" spans="1:18" hidden="1" outlineLevel="1" x14ac:dyDescent="0.25">
      <c r="A7671" s="222" t="s">
        <v>666</v>
      </c>
      <c r="B7671" s="222"/>
      <c r="C7671" s="222"/>
      <c r="D7671" s="223">
        <f t="shared" ref="D7671:R7671" si="675">$B7540*D7670</f>
        <v>0</v>
      </c>
      <c r="E7671" s="223">
        <f t="shared" si="675"/>
        <v>0</v>
      </c>
      <c r="F7671" s="223">
        <f t="shared" si="675"/>
        <v>0</v>
      </c>
      <c r="G7671" s="223">
        <f t="shared" si="675"/>
        <v>0</v>
      </c>
      <c r="H7671" s="223">
        <f t="shared" si="675"/>
        <v>0</v>
      </c>
      <c r="I7671" s="223">
        <f t="shared" si="675"/>
        <v>0</v>
      </c>
      <c r="J7671" s="223">
        <f t="shared" si="675"/>
        <v>0</v>
      </c>
      <c r="K7671" s="223">
        <f t="shared" si="675"/>
        <v>0</v>
      </c>
      <c r="L7671" s="223">
        <f t="shared" si="675"/>
        <v>0</v>
      </c>
      <c r="M7671" s="223">
        <f t="shared" si="675"/>
        <v>0</v>
      </c>
      <c r="N7671" s="223">
        <f t="shared" si="675"/>
        <v>0</v>
      </c>
      <c r="O7671" s="223">
        <f t="shared" si="675"/>
        <v>0</v>
      </c>
      <c r="P7671" s="223">
        <f t="shared" si="675"/>
        <v>0</v>
      </c>
      <c r="Q7671" s="223">
        <f t="shared" si="675"/>
        <v>0</v>
      </c>
      <c r="R7671" s="223">
        <f t="shared" si="675"/>
        <v>0</v>
      </c>
    </row>
    <row r="7672" spans="1:18" hidden="1" outlineLevel="1" x14ac:dyDescent="0.25"/>
    <row r="7673" spans="1:18" hidden="1" outlineLevel="1" x14ac:dyDescent="0.25">
      <c r="A7673" s="222" t="s">
        <v>667</v>
      </c>
      <c r="B7673" s="222"/>
      <c r="C7673" s="222"/>
      <c r="D7673" s="223">
        <f t="shared" ref="D7673:R7673" si="676">D7670-D7671</f>
        <v>0</v>
      </c>
      <c r="E7673" s="223">
        <f t="shared" si="676"/>
        <v>0</v>
      </c>
      <c r="F7673" s="223">
        <f t="shared" si="676"/>
        <v>0</v>
      </c>
      <c r="G7673" s="223">
        <f t="shared" si="676"/>
        <v>0</v>
      </c>
      <c r="H7673" s="223">
        <f t="shared" si="676"/>
        <v>0</v>
      </c>
      <c r="I7673" s="223">
        <f t="shared" si="676"/>
        <v>0</v>
      </c>
      <c r="J7673" s="223">
        <f t="shared" si="676"/>
        <v>0</v>
      </c>
      <c r="K7673" s="223">
        <f t="shared" si="676"/>
        <v>0</v>
      </c>
      <c r="L7673" s="223">
        <f t="shared" si="676"/>
        <v>0</v>
      </c>
      <c r="M7673" s="223">
        <f t="shared" si="676"/>
        <v>0</v>
      </c>
      <c r="N7673" s="223">
        <f t="shared" si="676"/>
        <v>0</v>
      </c>
      <c r="O7673" s="223">
        <f t="shared" si="676"/>
        <v>0</v>
      </c>
      <c r="P7673" s="223">
        <f t="shared" si="676"/>
        <v>0</v>
      </c>
      <c r="Q7673" s="223">
        <f t="shared" si="676"/>
        <v>0</v>
      </c>
      <c r="R7673" s="223">
        <f t="shared" si="676"/>
        <v>0</v>
      </c>
    </row>
    <row r="7674" spans="1:18" hidden="1" outlineLevel="1" x14ac:dyDescent="0.25"/>
    <row r="7675" spans="1:18" hidden="1" outlineLevel="1" x14ac:dyDescent="0.25">
      <c r="A7675" s="221" t="s">
        <v>668</v>
      </c>
      <c r="B7675" s="221"/>
      <c r="C7675" s="220"/>
      <c r="D7675" s="215" t="e">
        <f>IRR(D7673:R7673)</f>
        <v>#NUM!</v>
      </c>
    </row>
    <row r="7676" spans="1:18" collapsed="1" x14ac:dyDescent="0.25"/>
    <row r="7678" spans="1:18" s="169" customFormat="1" x14ac:dyDescent="0.25">
      <c r="A7678" s="169" t="s">
        <v>933</v>
      </c>
    </row>
    <row r="7679" spans="1:18" hidden="1" outlineLevel="1" x14ac:dyDescent="0.25"/>
    <row r="7680" spans="1:18" hidden="1" outlineLevel="1" x14ac:dyDescent="0.25">
      <c r="A7680" s="217" t="s">
        <v>644</v>
      </c>
      <c r="B7680" s="208"/>
    </row>
    <row r="7681" spans="1:18" ht="15.75" hidden="1" outlineLevel="1" thickBot="1" x14ac:dyDescent="0.3">
      <c r="A7681" s="219" t="s">
        <v>12</v>
      </c>
      <c r="B7681" s="243"/>
    </row>
    <row r="7682" spans="1:18" hidden="1" outlineLevel="1" x14ac:dyDescent="0.25"/>
    <row r="7683" spans="1:18" hidden="1" outlineLevel="1" x14ac:dyDescent="0.25">
      <c r="A7683" s="53" t="s">
        <v>14</v>
      </c>
      <c r="B7683" s="53"/>
      <c r="C7683" s="223">
        <v>0</v>
      </c>
      <c r="D7683" s="223">
        <v>1</v>
      </c>
      <c r="E7683" s="223">
        <v>2</v>
      </c>
      <c r="F7683" s="223">
        <v>3</v>
      </c>
      <c r="G7683" s="223">
        <v>4</v>
      </c>
      <c r="H7683" s="223">
        <v>5</v>
      </c>
      <c r="I7683" s="223">
        <v>6</v>
      </c>
      <c r="J7683" s="223">
        <v>7</v>
      </c>
      <c r="K7683" s="223">
        <v>8</v>
      </c>
      <c r="L7683" s="223">
        <v>9</v>
      </c>
      <c r="M7683" s="223">
        <v>10</v>
      </c>
      <c r="N7683" s="223">
        <v>11</v>
      </c>
      <c r="O7683" s="223">
        <v>12</v>
      </c>
      <c r="P7683" s="223">
        <v>13</v>
      </c>
      <c r="Q7683" s="223">
        <v>14</v>
      </c>
      <c r="R7683" s="223">
        <v>15</v>
      </c>
    </row>
    <row r="7684" spans="1:18" hidden="1" outlineLevel="1" x14ac:dyDescent="0.25"/>
    <row r="7685" spans="1:18" hidden="1" outlineLevel="1" x14ac:dyDescent="0.25">
      <c r="A7685" s="53" t="s">
        <v>59</v>
      </c>
      <c r="B7685" s="53"/>
      <c r="C7685" s="244"/>
      <c r="D7685" s="244"/>
      <c r="E7685" s="244"/>
      <c r="F7685" s="244"/>
      <c r="G7685" s="244"/>
      <c r="H7685" s="244"/>
      <c r="I7685" s="244"/>
      <c r="J7685" s="244"/>
      <c r="K7685" s="244"/>
      <c r="L7685" s="244"/>
      <c r="M7685" s="244"/>
      <c r="N7685" s="244"/>
      <c r="O7685" s="244"/>
      <c r="P7685" s="244"/>
      <c r="Q7685" s="244"/>
      <c r="R7685" s="244"/>
    </row>
    <row r="7686" spans="1:18" hidden="1" outlineLevel="1" x14ac:dyDescent="0.25">
      <c r="A7686" s="53" t="s">
        <v>824</v>
      </c>
      <c r="B7686" s="53"/>
      <c r="C7686" s="244"/>
      <c r="D7686" s="244"/>
      <c r="E7686" s="244"/>
      <c r="F7686" s="244"/>
      <c r="G7686" s="244"/>
      <c r="H7686" s="244"/>
      <c r="I7686" s="244"/>
      <c r="J7686" s="244"/>
      <c r="K7686" s="244"/>
      <c r="L7686" s="244"/>
      <c r="M7686" s="244"/>
      <c r="N7686" s="244"/>
      <c r="O7686" s="244"/>
      <c r="P7686" s="244"/>
      <c r="Q7686" s="244"/>
      <c r="R7686" s="244"/>
    </row>
    <row r="7687" spans="1:18" hidden="1" outlineLevel="1" x14ac:dyDescent="0.25">
      <c r="A7687" s="53" t="s">
        <v>825</v>
      </c>
      <c r="B7687" s="53"/>
      <c r="C7687" s="244"/>
      <c r="D7687" s="244"/>
      <c r="E7687" s="244"/>
      <c r="F7687" s="244"/>
      <c r="G7687" s="244"/>
      <c r="H7687" s="244"/>
      <c r="I7687" s="244"/>
      <c r="J7687" s="244"/>
      <c r="K7687" s="244"/>
      <c r="L7687" s="244"/>
      <c r="M7687" s="244"/>
      <c r="N7687" s="244"/>
      <c r="O7687" s="244"/>
      <c r="P7687" s="244"/>
      <c r="Q7687" s="244"/>
      <c r="R7687" s="244"/>
    </row>
    <row r="7688" spans="1:18" hidden="1" outlineLevel="1" x14ac:dyDescent="0.25"/>
    <row r="7689" spans="1:18" hidden="1" outlineLevel="2" x14ac:dyDescent="0.25">
      <c r="A7689" s="222" t="str">
        <f>'Usages mobilité'!A4</f>
        <v>Usage mobilité n°1</v>
      </c>
      <c r="B7689" s="222" t="s">
        <v>41</v>
      </c>
      <c r="C7689" s="222"/>
      <c r="D7689" s="223">
        <f>IF(B$7680&lt;&gt;"",IF(B$7680='Usages mobilité'!BF4,'Usages mobilité'!BD4,0),0)</f>
        <v>0</v>
      </c>
      <c r="E7689" s="223">
        <f t="shared" ref="E7689:R7698" si="677">$D7689</f>
        <v>0</v>
      </c>
      <c r="F7689" s="223">
        <f t="shared" si="677"/>
        <v>0</v>
      </c>
      <c r="G7689" s="223">
        <f t="shared" si="677"/>
        <v>0</v>
      </c>
      <c r="H7689" s="223">
        <f t="shared" si="677"/>
        <v>0</v>
      </c>
      <c r="I7689" s="223">
        <f t="shared" si="677"/>
        <v>0</v>
      </c>
      <c r="J7689" s="223">
        <f t="shared" si="677"/>
        <v>0</v>
      </c>
      <c r="K7689" s="223">
        <f t="shared" si="677"/>
        <v>0</v>
      </c>
      <c r="L7689" s="223">
        <f t="shared" si="677"/>
        <v>0</v>
      </c>
      <c r="M7689" s="223">
        <f t="shared" si="677"/>
        <v>0</v>
      </c>
      <c r="N7689" s="223">
        <f t="shared" si="677"/>
        <v>0</v>
      </c>
      <c r="O7689" s="223">
        <f t="shared" si="677"/>
        <v>0</v>
      </c>
      <c r="P7689" s="223">
        <f t="shared" si="677"/>
        <v>0</v>
      </c>
      <c r="Q7689" s="223">
        <f t="shared" si="677"/>
        <v>0</v>
      </c>
      <c r="R7689" s="223">
        <f t="shared" si="677"/>
        <v>0</v>
      </c>
    </row>
    <row r="7690" spans="1:18" hidden="1" outlineLevel="2" x14ac:dyDescent="0.25">
      <c r="A7690" s="222" t="str">
        <f>'Usages mobilité'!A5</f>
        <v>Usage mobilité n°2</v>
      </c>
      <c r="B7690" s="222" t="s">
        <v>41</v>
      </c>
      <c r="C7690" s="222"/>
      <c r="D7690" s="223">
        <f>IF(B$7680&lt;&gt;"",IF(B$7680='Usages mobilité'!BF5,'Usages mobilité'!BD5,0),0)</f>
        <v>0</v>
      </c>
      <c r="E7690" s="223">
        <f t="shared" si="677"/>
        <v>0</v>
      </c>
      <c r="F7690" s="223">
        <f t="shared" si="677"/>
        <v>0</v>
      </c>
      <c r="G7690" s="223">
        <f t="shared" si="677"/>
        <v>0</v>
      </c>
      <c r="H7690" s="223">
        <f t="shared" si="677"/>
        <v>0</v>
      </c>
      <c r="I7690" s="223">
        <f t="shared" si="677"/>
        <v>0</v>
      </c>
      <c r="J7690" s="223">
        <f t="shared" si="677"/>
        <v>0</v>
      </c>
      <c r="K7690" s="223">
        <f t="shared" si="677"/>
        <v>0</v>
      </c>
      <c r="L7690" s="223">
        <f t="shared" si="677"/>
        <v>0</v>
      </c>
      <c r="M7690" s="223">
        <f t="shared" si="677"/>
        <v>0</v>
      </c>
      <c r="N7690" s="223">
        <f t="shared" si="677"/>
        <v>0</v>
      </c>
      <c r="O7690" s="223">
        <f t="shared" si="677"/>
        <v>0</v>
      </c>
      <c r="P7690" s="223">
        <f t="shared" si="677"/>
        <v>0</v>
      </c>
      <c r="Q7690" s="223">
        <f t="shared" si="677"/>
        <v>0</v>
      </c>
      <c r="R7690" s="223">
        <f t="shared" si="677"/>
        <v>0</v>
      </c>
    </row>
    <row r="7691" spans="1:18" hidden="1" outlineLevel="2" x14ac:dyDescent="0.25">
      <c r="A7691" s="222" t="str">
        <f>'Usages mobilité'!A6</f>
        <v>Usage mobilité n°3</v>
      </c>
      <c r="B7691" s="222" t="s">
        <v>41</v>
      </c>
      <c r="C7691" s="222"/>
      <c r="D7691" s="223">
        <f>IF(B$7680&lt;&gt;"",IF(B$7680='Usages mobilité'!BF6,'Usages mobilité'!BD6,0),0)</f>
        <v>0</v>
      </c>
      <c r="E7691" s="223">
        <f t="shared" si="677"/>
        <v>0</v>
      </c>
      <c r="F7691" s="223">
        <f t="shared" si="677"/>
        <v>0</v>
      </c>
      <c r="G7691" s="223">
        <f t="shared" si="677"/>
        <v>0</v>
      </c>
      <c r="H7691" s="223">
        <f t="shared" si="677"/>
        <v>0</v>
      </c>
      <c r="I7691" s="223">
        <f t="shared" si="677"/>
        <v>0</v>
      </c>
      <c r="J7691" s="223">
        <f t="shared" si="677"/>
        <v>0</v>
      </c>
      <c r="K7691" s="223">
        <f t="shared" si="677"/>
        <v>0</v>
      </c>
      <c r="L7691" s="223">
        <f t="shared" si="677"/>
        <v>0</v>
      </c>
      <c r="M7691" s="223">
        <f t="shared" si="677"/>
        <v>0</v>
      </c>
      <c r="N7691" s="223">
        <f t="shared" si="677"/>
        <v>0</v>
      </c>
      <c r="O7691" s="223">
        <f t="shared" si="677"/>
        <v>0</v>
      </c>
      <c r="P7691" s="223">
        <f t="shared" si="677"/>
        <v>0</v>
      </c>
      <c r="Q7691" s="223">
        <f t="shared" si="677"/>
        <v>0</v>
      </c>
      <c r="R7691" s="223">
        <f t="shared" si="677"/>
        <v>0</v>
      </c>
    </row>
    <row r="7692" spans="1:18" hidden="1" outlineLevel="2" x14ac:dyDescent="0.25">
      <c r="A7692" s="222" t="str">
        <f>'Usages mobilité'!A7</f>
        <v>Usage mobilité n°4</v>
      </c>
      <c r="B7692" s="222" t="s">
        <v>41</v>
      </c>
      <c r="C7692" s="222"/>
      <c r="D7692" s="223">
        <f>IF(B$7680&lt;&gt;"",IF(B$7680='Usages mobilité'!BF7,'Usages mobilité'!BD7,0),0)</f>
        <v>0</v>
      </c>
      <c r="E7692" s="223">
        <f t="shared" si="677"/>
        <v>0</v>
      </c>
      <c r="F7692" s="223">
        <f t="shared" si="677"/>
        <v>0</v>
      </c>
      <c r="G7692" s="223">
        <f t="shared" si="677"/>
        <v>0</v>
      </c>
      <c r="H7692" s="223">
        <f t="shared" si="677"/>
        <v>0</v>
      </c>
      <c r="I7692" s="223">
        <f t="shared" si="677"/>
        <v>0</v>
      </c>
      <c r="J7692" s="223">
        <f t="shared" si="677"/>
        <v>0</v>
      </c>
      <c r="K7692" s="223">
        <f t="shared" si="677"/>
        <v>0</v>
      </c>
      <c r="L7692" s="223">
        <f t="shared" si="677"/>
        <v>0</v>
      </c>
      <c r="M7692" s="223">
        <f t="shared" si="677"/>
        <v>0</v>
      </c>
      <c r="N7692" s="223">
        <f t="shared" si="677"/>
        <v>0</v>
      </c>
      <c r="O7692" s="223">
        <f t="shared" si="677"/>
        <v>0</v>
      </c>
      <c r="P7692" s="223">
        <f t="shared" si="677"/>
        <v>0</v>
      </c>
      <c r="Q7692" s="223">
        <f t="shared" si="677"/>
        <v>0</v>
      </c>
      <c r="R7692" s="223">
        <f t="shared" si="677"/>
        <v>0</v>
      </c>
    </row>
    <row r="7693" spans="1:18" hidden="1" outlineLevel="2" x14ac:dyDescent="0.25">
      <c r="A7693" s="222" t="str">
        <f>'Usages mobilité'!A8</f>
        <v>Usage mobilité n°5</v>
      </c>
      <c r="B7693" s="222" t="s">
        <v>41</v>
      </c>
      <c r="C7693" s="222"/>
      <c r="D7693" s="223">
        <f>IF(B$7680&lt;&gt;"",IF(B$7680='Usages mobilité'!BF8,'Usages mobilité'!BD8,0),0)</f>
        <v>0</v>
      </c>
      <c r="E7693" s="223">
        <f t="shared" si="677"/>
        <v>0</v>
      </c>
      <c r="F7693" s="223">
        <f t="shared" si="677"/>
        <v>0</v>
      </c>
      <c r="G7693" s="223">
        <f t="shared" si="677"/>
        <v>0</v>
      </c>
      <c r="H7693" s="223">
        <f t="shared" si="677"/>
        <v>0</v>
      </c>
      <c r="I7693" s="223">
        <f t="shared" si="677"/>
        <v>0</v>
      </c>
      <c r="J7693" s="223">
        <f t="shared" si="677"/>
        <v>0</v>
      </c>
      <c r="K7693" s="223">
        <f t="shared" si="677"/>
        <v>0</v>
      </c>
      <c r="L7693" s="223">
        <f t="shared" si="677"/>
        <v>0</v>
      </c>
      <c r="M7693" s="223">
        <f t="shared" si="677"/>
        <v>0</v>
      </c>
      <c r="N7693" s="223">
        <f t="shared" si="677"/>
        <v>0</v>
      </c>
      <c r="O7693" s="223">
        <f t="shared" si="677"/>
        <v>0</v>
      </c>
      <c r="P7693" s="223">
        <f t="shared" si="677"/>
        <v>0</v>
      </c>
      <c r="Q7693" s="223">
        <f t="shared" si="677"/>
        <v>0</v>
      </c>
      <c r="R7693" s="223">
        <f t="shared" si="677"/>
        <v>0</v>
      </c>
    </row>
    <row r="7694" spans="1:18" hidden="1" outlineLevel="2" x14ac:dyDescent="0.25">
      <c r="A7694" s="222" t="str">
        <f>'Usages mobilité'!A9</f>
        <v>Usage mobilité n°6</v>
      </c>
      <c r="B7694" s="222" t="s">
        <v>41</v>
      </c>
      <c r="C7694" s="222"/>
      <c r="D7694" s="223">
        <f>IF(B$7680&lt;&gt;"",IF(B$7680='Usages mobilité'!BF9,'Usages mobilité'!BD9,0),0)</f>
        <v>0</v>
      </c>
      <c r="E7694" s="223">
        <f t="shared" si="677"/>
        <v>0</v>
      </c>
      <c r="F7694" s="223">
        <f t="shared" si="677"/>
        <v>0</v>
      </c>
      <c r="G7694" s="223">
        <f t="shared" si="677"/>
        <v>0</v>
      </c>
      <c r="H7694" s="223">
        <f t="shared" si="677"/>
        <v>0</v>
      </c>
      <c r="I7694" s="223">
        <f t="shared" si="677"/>
        <v>0</v>
      </c>
      <c r="J7694" s="223">
        <f t="shared" si="677"/>
        <v>0</v>
      </c>
      <c r="K7694" s="223">
        <f t="shared" si="677"/>
        <v>0</v>
      </c>
      <c r="L7694" s="223">
        <f t="shared" si="677"/>
        <v>0</v>
      </c>
      <c r="M7694" s="223">
        <f t="shared" si="677"/>
        <v>0</v>
      </c>
      <c r="N7694" s="223">
        <f t="shared" si="677"/>
        <v>0</v>
      </c>
      <c r="O7694" s="223">
        <f t="shared" si="677"/>
        <v>0</v>
      </c>
      <c r="P7694" s="223">
        <f t="shared" si="677"/>
        <v>0</v>
      </c>
      <c r="Q7694" s="223">
        <f t="shared" si="677"/>
        <v>0</v>
      </c>
      <c r="R7694" s="223">
        <f t="shared" si="677"/>
        <v>0</v>
      </c>
    </row>
    <row r="7695" spans="1:18" hidden="1" outlineLevel="2" x14ac:dyDescent="0.25">
      <c r="A7695" s="222" t="str">
        <f>'Usages mobilité'!A10</f>
        <v>Usage mobilité n°7</v>
      </c>
      <c r="B7695" s="222" t="s">
        <v>41</v>
      </c>
      <c r="C7695" s="222"/>
      <c r="D7695" s="223">
        <f>IF(B$7680&lt;&gt;"",IF(B$7680='Usages mobilité'!BF10,'Usages mobilité'!BD10,0),0)</f>
        <v>0</v>
      </c>
      <c r="E7695" s="223">
        <f t="shared" si="677"/>
        <v>0</v>
      </c>
      <c r="F7695" s="223">
        <f t="shared" si="677"/>
        <v>0</v>
      </c>
      <c r="G7695" s="223">
        <f t="shared" si="677"/>
        <v>0</v>
      </c>
      <c r="H7695" s="223">
        <f t="shared" si="677"/>
        <v>0</v>
      </c>
      <c r="I7695" s="223">
        <f t="shared" si="677"/>
        <v>0</v>
      </c>
      <c r="J7695" s="223">
        <f t="shared" si="677"/>
        <v>0</v>
      </c>
      <c r="K7695" s="223">
        <f t="shared" si="677"/>
        <v>0</v>
      </c>
      <c r="L7695" s="223">
        <f t="shared" si="677"/>
        <v>0</v>
      </c>
      <c r="M7695" s="223">
        <f t="shared" si="677"/>
        <v>0</v>
      </c>
      <c r="N7695" s="223">
        <f t="shared" si="677"/>
        <v>0</v>
      </c>
      <c r="O7695" s="223">
        <f t="shared" si="677"/>
        <v>0</v>
      </c>
      <c r="P7695" s="223">
        <f t="shared" si="677"/>
        <v>0</v>
      </c>
      <c r="Q7695" s="223">
        <f t="shared" si="677"/>
        <v>0</v>
      </c>
      <c r="R7695" s="223">
        <f t="shared" si="677"/>
        <v>0</v>
      </c>
    </row>
    <row r="7696" spans="1:18" hidden="1" outlineLevel="2" x14ac:dyDescent="0.25">
      <c r="A7696" s="222" t="str">
        <f>'Usages mobilité'!A11</f>
        <v>Usage mobilité n°8</v>
      </c>
      <c r="B7696" s="222" t="s">
        <v>41</v>
      </c>
      <c r="C7696" s="222"/>
      <c r="D7696" s="223">
        <f>IF(B$7680&lt;&gt;"",IF(B$7680='Usages mobilité'!BF11,'Usages mobilité'!BD11,0),0)</f>
        <v>0</v>
      </c>
      <c r="E7696" s="223">
        <f t="shared" si="677"/>
        <v>0</v>
      </c>
      <c r="F7696" s="223">
        <f t="shared" si="677"/>
        <v>0</v>
      </c>
      <c r="G7696" s="223">
        <f t="shared" si="677"/>
        <v>0</v>
      </c>
      <c r="H7696" s="223">
        <f t="shared" si="677"/>
        <v>0</v>
      </c>
      <c r="I7696" s="223">
        <f t="shared" si="677"/>
        <v>0</v>
      </c>
      <c r="J7696" s="223">
        <f t="shared" si="677"/>
        <v>0</v>
      </c>
      <c r="K7696" s="223">
        <f t="shared" si="677"/>
        <v>0</v>
      </c>
      <c r="L7696" s="223">
        <f t="shared" si="677"/>
        <v>0</v>
      </c>
      <c r="M7696" s="223">
        <f t="shared" si="677"/>
        <v>0</v>
      </c>
      <c r="N7696" s="223">
        <f t="shared" si="677"/>
        <v>0</v>
      </c>
      <c r="O7696" s="223">
        <f t="shared" si="677"/>
        <v>0</v>
      </c>
      <c r="P7696" s="223">
        <f t="shared" si="677"/>
        <v>0</v>
      </c>
      <c r="Q7696" s="223">
        <f t="shared" si="677"/>
        <v>0</v>
      </c>
      <c r="R7696" s="223">
        <f t="shared" si="677"/>
        <v>0</v>
      </c>
    </row>
    <row r="7697" spans="1:18" hidden="1" outlineLevel="2" x14ac:dyDescent="0.25">
      <c r="A7697" s="222" t="str">
        <f>'Usages mobilité'!A12</f>
        <v>Usage mobilité n°9</v>
      </c>
      <c r="B7697" s="222" t="s">
        <v>41</v>
      </c>
      <c r="C7697" s="222"/>
      <c r="D7697" s="223">
        <f>IF(B$7680&lt;&gt;"",IF(B$7680='Usages mobilité'!BF12,'Usages mobilité'!BD12,0),0)</f>
        <v>0</v>
      </c>
      <c r="E7697" s="223">
        <f t="shared" si="677"/>
        <v>0</v>
      </c>
      <c r="F7697" s="223">
        <f t="shared" si="677"/>
        <v>0</v>
      </c>
      <c r="G7697" s="223">
        <f t="shared" si="677"/>
        <v>0</v>
      </c>
      <c r="H7697" s="223">
        <f t="shared" si="677"/>
        <v>0</v>
      </c>
      <c r="I7697" s="223">
        <f t="shared" si="677"/>
        <v>0</v>
      </c>
      <c r="J7697" s="223">
        <f t="shared" si="677"/>
        <v>0</v>
      </c>
      <c r="K7697" s="223">
        <f t="shared" si="677"/>
        <v>0</v>
      </c>
      <c r="L7697" s="223">
        <f t="shared" si="677"/>
        <v>0</v>
      </c>
      <c r="M7697" s="223">
        <f t="shared" si="677"/>
        <v>0</v>
      </c>
      <c r="N7697" s="223">
        <f t="shared" si="677"/>
        <v>0</v>
      </c>
      <c r="O7697" s="223">
        <f t="shared" si="677"/>
        <v>0</v>
      </c>
      <c r="P7697" s="223">
        <f t="shared" si="677"/>
        <v>0</v>
      </c>
      <c r="Q7697" s="223">
        <f t="shared" si="677"/>
        <v>0</v>
      </c>
      <c r="R7697" s="223">
        <f t="shared" si="677"/>
        <v>0</v>
      </c>
    </row>
    <row r="7698" spans="1:18" hidden="1" outlineLevel="2" x14ac:dyDescent="0.25">
      <c r="A7698" s="222" t="str">
        <f>'Usages mobilité'!A13</f>
        <v>Usage mobilité n°10</v>
      </c>
      <c r="B7698" s="222" t="s">
        <v>41</v>
      </c>
      <c r="C7698" s="222"/>
      <c r="D7698" s="223">
        <f>IF(B$7680&lt;&gt;"",IF(B$7680='Usages mobilité'!BF13,'Usages mobilité'!BD13,0),0)</f>
        <v>0</v>
      </c>
      <c r="E7698" s="223">
        <f t="shared" si="677"/>
        <v>0</v>
      </c>
      <c r="F7698" s="223">
        <f t="shared" si="677"/>
        <v>0</v>
      </c>
      <c r="G7698" s="223">
        <f t="shared" si="677"/>
        <v>0</v>
      </c>
      <c r="H7698" s="223">
        <f t="shared" si="677"/>
        <v>0</v>
      </c>
      <c r="I7698" s="223">
        <f t="shared" si="677"/>
        <v>0</v>
      </c>
      <c r="J7698" s="223">
        <f t="shared" si="677"/>
        <v>0</v>
      </c>
      <c r="K7698" s="223">
        <f t="shared" si="677"/>
        <v>0</v>
      </c>
      <c r="L7698" s="223">
        <f t="shared" si="677"/>
        <v>0</v>
      </c>
      <c r="M7698" s="223">
        <f t="shared" si="677"/>
        <v>0</v>
      </c>
      <c r="N7698" s="223">
        <f t="shared" si="677"/>
        <v>0</v>
      </c>
      <c r="O7698" s="223">
        <f t="shared" si="677"/>
        <v>0</v>
      </c>
      <c r="P7698" s="223">
        <f t="shared" si="677"/>
        <v>0</v>
      </c>
      <c r="Q7698" s="223">
        <f t="shared" si="677"/>
        <v>0</v>
      </c>
      <c r="R7698" s="223">
        <f t="shared" si="677"/>
        <v>0</v>
      </c>
    </row>
    <row r="7699" spans="1:18" hidden="1" outlineLevel="2" x14ac:dyDescent="0.25">
      <c r="A7699" s="222" t="str">
        <f>'Usages mobilité'!A14</f>
        <v>Usage mobilité n°11</v>
      </c>
      <c r="B7699" s="222" t="s">
        <v>41</v>
      </c>
      <c r="C7699" s="222"/>
      <c r="D7699" s="223">
        <f>IF(B$7680&lt;&gt;"",IF(B$7680='Usages mobilité'!BF14,'Usages mobilité'!BD14,0),0)</f>
        <v>0</v>
      </c>
      <c r="E7699" s="223">
        <f t="shared" ref="E7699:R7708" si="678">$D7699</f>
        <v>0</v>
      </c>
      <c r="F7699" s="223">
        <f t="shared" si="678"/>
        <v>0</v>
      </c>
      <c r="G7699" s="223">
        <f t="shared" si="678"/>
        <v>0</v>
      </c>
      <c r="H7699" s="223">
        <f t="shared" si="678"/>
        <v>0</v>
      </c>
      <c r="I7699" s="223">
        <f t="shared" si="678"/>
        <v>0</v>
      </c>
      <c r="J7699" s="223">
        <f t="shared" si="678"/>
        <v>0</v>
      </c>
      <c r="K7699" s="223">
        <f t="shared" si="678"/>
        <v>0</v>
      </c>
      <c r="L7699" s="223">
        <f t="shared" si="678"/>
        <v>0</v>
      </c>
      <c r="M7699" s="223">
        <f t="shared" si="678"/>
        <v>0</v>
      </c>
      <c r="N7699" s="223">
        <f t="shared" si="678"/>
        <v>0</v>
      </c>
      <c r="O7699" s="223">
        <f t="shared" si="678"/>
        <v>0</v>
      </c>
      <c r="P7699" s="223">
        <f t="shared" si="678"/>
        <v>0</v>
      </c>
      <c r="Q7699" s="223">
        <f t="shared" si="678"/>
        <v>0</v>
      </c>
      <c r="R7699" s="223">
        <f t="shared" si="678"/>
        <v>0</v>
      </c>
    </row>
    <row r="7700" spans="1:18" hidden="1" outlineLevel="2" x14ac:dyDescent="0.25">
      <c r="A7700" s="222" t="str">
        <f>'Usages mobilité'!A15</f>
        <v>Usage mobilité n°12</v>
      </c>
      <c r="B7700" s="222" t="s">
        <v>41</v>
      </c>
      <c r="C7700" s="222"/>
      <c r="D7700" s="223">
        <f>IF(B$7680&lt;&gt;"",IF(B$7680='Usages mobilité'!BF15,'Usages mobilité'!BD15,0),0)</f>
        <v>0</v>
      </c>
      <c r="E7700" s="223">
        <f t="shared" si="678"/>
        <v>0</v>
      </c>
      <c r="F7700" s="223">
        <f t="shared" si="678"/>
        <v>0</v>
      </c>
      <c r="G7700" s="223">
        <f t="shared" si="678"/>
        <v>0</v>
      </c>
      <c r="H7700" s="223">
        <f t="shared" si="678"/>
        <v>0</v>
      </c>
      <c r="I7700" s="223">
        <f t="shared" si="678"/>
        <v>0</v>
      </c>
      <c r="J7700" s="223">
        <f t="shared" si="678"/>
        <v>0</v>
      </c>
      <c r="K7700" s="223">
        <f t="shared" si="678"/>
        <v>0</v>
      </c>
      <c r="L7700" s="223">
        <f t="shared" si="678"/>
        <v>0</v>
      </c>
      <c r="M7700" s="223">
        <f t="shared" si="678"/>
        <v>0</v>
      </c>
      <c r="N7700" s="223">
        <f t="shared" si="678"/>
        <v>0</v>
      </c>
      <c r="O7700" s="223">
        <f t="shared" si="678"/>
        <v>0</v>
      </c>
      <c r="P7700" s="223">
        <f t="shared" si="678"/>
        <v>0</v>
      </c>
      <c r="Q7700" s="223">
        <f t="shared" si="678"/>
        <v>0</v>
      </c>
      <c r="R7700" s="223">
        <f t="shared" si="678"/>
        <v>0</v>
      </c>
    </row>
    <row r="7701" spans="1:18" hidden="1" outlineLevel="2" x14ac:dyDescent="0.25">
      <c r="A7701" s="222" t="str">
        <f>'Usages mobilité'!A16</f>
        <v>Usage mobilité n°13</v>
      </c>
      <c r="B7701" s="222" t="s">
        <v>41</v>
      </c>
      <c r="C7701" s="222"/>
      <c r="D7701" s="223">
        <f>IF(B$7680&lt;&gt;"",IF(B$7680='Usages mobilité'!BF16,'Usages mobilité'!BD16,0),0)</f>
        <v>0</v>
      </c>
      <c r="E7701" s="223">
        <f t="shared" si="678"/>
        <v>0</v>
      </c>
      <c r="F7701" s="223">
        <f t="shared" si="678"/>
        <v>0</v>
      </c>
      <c r="G7701" s="223">
        <f t="shared" si="678"/>
        <v>0</v>
      </c>
      <c r="H7701" s="223">
        <f t="shared" si="678"/>
        <v>0</v>
      </c>
      <c r="I7701" s="223">
        <f t="shared" si="678"/>
        <v>0</v>
      </c>
      <c r="J7701" s="223">
        <f t="shared" si="678"/>
        <v>0</v>
      </c>
      <c r="K7701" s="223">
        <f t="shared" si="678"/>
        <v>0</v>
      </c>
      <c r="L7701" s="223">
        <f t="shared" si="678"/>
        <v>0</v>
      </c>
      <c r="M7701" s="223">
        <f t="shared" si="678"/>
        <v>0</v>
      </c>
      <c r="N7701" s="223">
        <f t="shared" si="678"/>
        <v>0</v>
      </c>
      <c r="O7701" s="223">
        <f t="shared" si="678"/>
        <v>0</v>
      </c>
      <c r="P7701" s="223">
        <f t="shared" si="678"/>
        <v>0</v>
      </c>
      <c r="Q7701" s="223">
        <f t="shared" si="678"/>
        <v>0</v>
      </c>
      <c r="R7701" s="223">
        <f t="shared" si="678"/>
        <v>0</v>
      </c>
    </row>
    <row r="7702" spans="1:18" hidden="1" outlineLevel="2" x14ac:dyDescent="0.25">
      <c r="A7702" s="222" t="str">
        <f>'Usages mobilité'!A17</f>
        <v>Usage mobilité n°14</v>
      </c>
      <c r="B7702" s="222" t="s">
        <v>41</v>
      </c>
      <c r="C7702" s="222"/>
      <c r="D7702" s="223">
        <f>IF(B$7680&lt;&gt;"",IF(B$7680='Usages mobilité'!BF17,'Usages mobilité'!BD17,0),0)</f>
        <v>0</v>
      </c>
      <c r="E7702" s="223">
        <f t="shared" si="678"/>
        <v>0</v>
      </c>
      <c r="F7702" s="223">
        <f t="shared" si="678"/>
        <v>0</v>
      </c>
      <c r="G7702" s="223">
        <f t="shared" si="678"/>
        <v>0</v>
      </c>
      <c r="H7702" s="223">
        <f t="shared" si="678"/>
        <v>0</v>
      </c>
      <c r="I7702" s="223">
        <f t="shared" si="678"/>
        <v>0</v>
      </c>
      <c r="J7702" s="223">
        <f t="shared" si="678"/>
        <v>0</v>
      </c>
      <c r="K7702" s="223">
        <f t="shared" si="678"/>
        <v>0</v>
      </c>
      <c r="L7702" s="223">
        <f t="shared" si="678"/>
        <v>0</v>
      </c>
      <c r="M7702" s="223">
        <f t="shared" si="678"/>
        <v>0</v>
      </c>
      <c r="N7702" s="223">
        <f t="shared" si="678"/>
        <v>0</v>
      </c>
      <c r="O7702" s="223">
        <f t="shared" si="678"/>
        <v>0</v>
      </c>
      <c r="P7702" s="223">
        <f t="shared" si="678"/>
        <v>0</v>
      </c>
      <c r="Q7702" s="223">
        <f t="shared" si="678"/>
        <v>0</v>
      </c>
      <c r="R7702" s="223">
        <f t="shared" si="678"/>
        <v>0</v>
      </c>
    </row>
    <row r="7703" spans="1:18" hidden="1" outlineLevel="2" x14ac:dyDescent="0.25">
      <c r="A7703" s="222" t="str">
        <f>'Usages mobilité'!A18</f>
        <v>Usage mobilité n°15</v>
      </c>
      <c r="B7703" s="222" t="s">
        <v>41</v>
      </c>
      <c r="C7703" s="222"/>
      <c r="D7703" s="223">
        <f>IF(B$7680&lt;&gt;"",IF(B$7680='Usages mobilité'!BF18,'Usages mobilité'!BD18,0),0)</f>
        <v>0</v>
      </c>
      <c r="E7703" s="223">
        <f t="shared" si="678"/>
        <v>0</v>
      </c>
      <c r="F7703" s="223">
        <f t="shared" si="678"/>
        <v>0</v>
      </c>
      <c r="G7703" s="223">
        <f t="shared" si="678"/>
        <v>0</v>
      </c>
      <c r="H7703" s="223">
        <f t="shared" si="678"/>
        <v>0</v>
      </c>
      <c r="I7703" s="223">
        <f t="shared" si="678"/>
        <v>0</v>
      </c>
      <c r="J7703" s="223">
        <f t="shared" si="678"/>
        <v>0</v>
      </c>
      <c r="K7703" s="223">
        <f t="shared" si="678"/>
        <v>0</v>
      </c>
      <c r="L7703" s="223">
        <f t="shared" si="678"/>
        <v>0</v>
      </c>
      <c r="M7703" s="223">
        <f t="shared" si="678"/>
        <v>0</v>
      </c>
      <c r="N7703" s="223">
        <f t="shared" si="678"/>
        <v>0</v>
      </c>
      <c r="O7703" s="223">
        <f t="shared" si="678"/>
        <v>0</v>
      </c>
      <c r="P7703" s="223">
        <f t="shared" si="678"/>
        <v>0</v>
      </c>
      <c r="Q7703" s="223">
        <f t="shared" si="678"/>
        <v>0</v>
      </c>
      <c r="R7703" s="223">
        <f t="shared" si="678"/>
        <v>0</v>
      </c>
    </row>
    <row r="7704" spans="1:18" hidden="1" outlineLevel="2" x14ac:dyDescent="0.25">
      <c r="A7704" s="222" t="str">
        <f>'Usages mobilité'!A19</f>
        <v>Usage mobilité n°16</v>
      </c>
      <c r="B7704" s="222" t="s">
        <v>41</v>
      </c>
      <c r="C7704" s="222"/>
      <c r="D7704" s="223">
        <f>IF(B$7680&lt;&gt;"",IF(B$7680='Usages mobilité'!BF19,'Usages mobilité'!BD19,0),0)</f>
        <v>0</v>
      </c>
      <c r="E7704" s="223">
        <f t="shared" si="678"/>
        <v>0</v>
      </c>
      <c r="F7704" s="223">
        <f t="shared" si="678"/>
        <v>0</v>
      </c>
      <c r="G7704" s="223">
        <f t="shared" si="678"/>
        <v>0</v>
      </c>
      <c r="H7704" s="223">
        <f t="shared" si="678"/>
        <v>0</v>
      </c>
      <c r="I7704" s="223">
        <f t="shared" si="678"/>
        <v>0</v>
      </c>
      <c r="J7704" s="223">
        <f t="shared" si="678"/>
        <v>0</v>
      </c>
      <c r="K7704" s="223">
        <f t="shared" si="678"/>
        <v>0</v>
      </c>
      <c r="L7704" s="223">
        <f t="shared" si="678"/>
        <v>0</v>
      </c>
      <c r="M7704" s="223">
        <f t="shared" si="678"/>
        <v>0</v>
      </c>
      <c r="N7704" s="223">
        <f t="shared" si="678"/>
        <v>0</v>
      </c>
      <c r="O7704" s="223">
        <f t="shared" si="678"/>
        <v>0</v>
      </c>
      <c r="P7704" s="223">
        <f t="shared" si="678"/>
        <v>0</v>
      </c>
      <c r="Q7704" s="223">
        <f t="shared" si="678"/>
        <v>0</v>
      </c>
      <c r="R7704" s="223">
        <f t="shared" si="678"/>
        <v>0</v>
      </c>
    </row>
    <row r="7705" spans="1:18" hidden="1" outlineLevel="2" x14ac:dyDescent="0.25">
      <c r="A7705" s="222" t="str">
        <f>'Usages mobilité'!A20</f>
        <v>Usage mobilité n°17</v>
      </c>
      <c r="B7705" s="222" t="s">
        <v>41</v>
      </c>
      <c r="C7705" s="222"/>
      <c r="D7705" s="223">
        <f>IF(B$7680&lt;&gt;"",IF(B$7680='Usages mobilité'!BF20,'Usages mobilité'!BD20,0),0)</f>
        <v>0</v>
      </c>
      <c r="E7705" s="223">
        <f t="shared" si="678"/>
        <v>0</v>
      </c>
      <c r="F7705" s="223">
        <f t="shared" si="678"/>
        <v>0</v>
      </c>
      <c r="G7705" s="223">
        <f t="shared" si="678"/>
        <v>0</v>
      </c>
      <c r="H7705" s="223">
        <f t="shared" si="678"/>
        <v>0</v>
      </c>
      <c r="I7705" s="223">
        <f t="shared" si="678"/>
        <v>0</v>
      </c>
      <c r="J7705" s="223">
        <f t="shared" si="678"/>
        <v>0</v>
      </c>
      <c r="K7705" s="223">
        <f t="shared" si="678"/>
        <v>0</v>
      </c>
      <c r="L7705" s="223">
        <f t="shared" si="678"/>
        <v>0</v>
      </c>
      <c r="M7705" s="223">
        <f t="shared" si="678"/>
        <v>0</v>
      </c>
      <c r="N7705" s="223">
        <f t="shared" si="678"/>
        <v>0</v>
      </c>
      <c r="O7705" s="223">
        <f t="shared" si="678"/>
        <v>0</v>
      </c>
      <c r="P7705" s="223">
        <f t="shared" si="678"/>
        <v>0</v>
      </c>
      <c r="Q7705" s="223">
        <f t="shared" si="678"/>
        <v>0</v>
      </c>
      <c r="R7705" s="223">
        <f t="shared" si="678"/>
        <v>0</v>
      </c>
    </row>
    <row r="7706" spans="1:18" hidden="1" outlineLevel="2" x14ac:dyDescent="0.25">
      <c r="A7706" s="222" t="str">
        <f>'Usages mobilité'!A21</f>
        <v>Usage mobilité n°18</v>
      </c>
      <c r="B7706" s="222" t="s">
        <v>41</v>
      </c>
      <c r="C7706" s="222"/>
      <c r="D7706" s="223">
        <f>IF(B$7680&lt;&gt;"",IF(B$7680='Usages mobilité'!BF21,'Usages mobilité'!BD21,0),0)</f>
        <v>0</v>
      </c>
      <c r="E7706" s="223">
        <f t="shared" si="678"/>
        <v>0</v>
      </c>
      <c r="F7706" s="223">
        <f t="shared" si="678"/>
        <v>0</v>
      </c>
      <c r="G7706" s="223">
        <f t="shared" si="678"/>
        <v>0</v>
      </c>
      <c r="H7706" s="223">
        <f t="shared" si="678"/>
        <v>0</v>
      </c>
      <c r="I7706" s="223">
        <f t="shared" si="678"/>
        <v>0</v>
      </c>
      <c r="J7706" s="223">
        <f t="shared" si="678"/>
        <v>0</v>
      </c>
      <c r="K7706" s="223">
        <f t="shared" si="678"/>
        <v>0</v>
      </c>
      <c r="L7706" s="223">
        <f t="shared" si="678"/>
        <v>0</v>
      </c>
      <c r="M7706" s="223">
        <f t="shared" si="678"/>
        <v>0</v>
      </c>
      <c r="N7706" s="223">
        <f t="shared" si="678"/>
        <v>0</v>
      </c>
      <c r="O7706" s="223">
        <f t="shared" si="678"/>
        <v>0</v>
      </c>
      <c r="P7706" s="223">
        <f t="shared" si="678"/>
        <v>0</v>
      </c>
      <c r="Q7706" s="223">
        <f t="shared" si="678"/>
        <v>0</v>
      </c>
      <c r="R7706" s="223">
        <f t="shared" si="678"/>
        <v>0</v>
      </c>
    </row>
    <row r="7707" spans="1:18" hidden="1" outlineLevel="2" x14ac:dyDescent="0.25">
      <c r="A7707" s="222" t="str">
        <f>'Usages mobilité'!A22</f>
        <v>Usage mobilité n°19</v>
      </c>
      <c r="B7707" s="222" t="s">
        <v>41</v>
      </c>
      <c r="C7707" s="222"/>
      <c r="D7707" s="223">
        <f>IF(B$7680&lt;&gt;"",IF(B$7680='Usages mobilité'!BF22,'Usages mobilité'!BD22,0),0)</f>
        <v>0</v>
      </c>
      <c r="E7707" s="223">
        <f t="shared" si="678"/>
        <v>0</v>
      </c>
      <c r="F7707" s="223">
        <f t="shared" si="678"/>
        <v>0</v>
      </c>
      <c r="G7707" s="223">
        <f t="shared" si="678"/>
        <v>0</v>
      </c>
      <c r="H7707" s="223">
        <f t="shared" si="678"/>
        <v>0</v>
      </c>
      <c r="I7707" s="223">
        <f t="shared" si="678"/>
        <v>0</v>
      </c>
      <c r="J7707" s="223">
        <f t="shared" si="678"/>
        <v>0</v>
      </c>
      <c r="K7707" s="223">
        <f t="shared" si="678"/>
        <v>0</v>
      </c>
      <c r="L7707" s="223">
        <f t="shared" si="678"/>
        <v>0</v>
      </c>
      <c r="M7707" s="223">
        <f t="shared" si="678"/>
        <v>0</v>
      </c>
      <c r="N7707" s="223">
        <f t="shared" si="678"/>
        <v>0</v>
      </c>
      <c r="O7707" s="223">
        <f t="shared" si="678"/>
        <v>0</v>
      </c>
      <c r="P7707" s="223">
        <f t="shared" si="678"/>
        <v>0</v>
      </c>
      <c r="Q7707" s="223">
        <f t="shared" si="678"/>
        <v>0</v>
      </c>
      <c r="R7707" s="223">
        <f t="shared" si="678"/>
        <v>0</v>
      </c>
    </row>
    <row r="7708" spans="1:18" hidden="1" outlineLevel="2" x14ac:dyDescent="0.25">
      <c r="A7708" s="222" t="str">
        <f>'Usages mobilité'!A23</f>
        <v>Usage mobilité n°20</v>
      </c>
      <c r="B7708" s="222" t="s">
        <v>41</v>
      </c>
      <c r="C7708" s="222"/>
      <c r="D7708" s="223">
        <f>IF(B$7680&lt;&gt;"",IF(B$7680='Usages mobilité'!BF23,'Usages mobilité'!BD23,0),0)</f>
        <v>0</v>
      </c>
      <c r="E7708" s="223">
        <f t="shared" si="678"/>
        <v>0</v>
      </c>
      <c r="F7708" s="223">
        <f t="shared" si="678"/>
        <v>0</v>
      </c>
      <c r="G7708" s="223">
        <f t="shared" si="678"/>
        <v>0</v>
      </c>
      <c r="H7708" s="223">
        <f t="shared" si="678"/>
        <v>0</v>
      </c>
      <c r="I7708" s="223">
        <f t="shared" si="678"/>
        <v>0</v>
      </c>
      <c r="J7708" s="223">
        <f t="shared" si="678"/>
        <v>0</v>
      </c>
      <c r="K7708" s="223">
        <f t="shared" si="678"/>
        <v>0</v>
      </c>
      <c r="L7708" s="223">
        <f t="shared" si="678"/>
        <v>0</v>
      </c>
      <c r="M7708" s="223">
        <f t="shared" si="678"/>
        <v>0</v>
      </c>
      <c r="N7708" s="223">
        <f t="shared" si="678"/>
        <v>0</v>
      </c>
      <c r="O7708" s="223">
        <f t="shared" si="678"/>
        <v>0</v>
      </c>
      <c r="P7708" s="223">
        <f t="shared" si="678"/>
        <v>0</v>
      </c>
      <c r="Q7708" s="223">
        <f t="shared" si="678"/>
        <v>0</v>
      </c>
      <c r="R7708" s="223">
        <f t="shared" si="678"/>
        <v>0</v>
      </c>
    </row>
    <row r="7709" spans="1:18" hidden="1" outlineLevel="2" x14ac:dyDescent="0.25">
      <c r="A7709" s="222" t="str">
        <f>'Usages mobilité'!A24</f>
        <v>Usage mobilité n°21</v>
      </c>
      <c r="B7709" s="222" t="s">
        <v>41</v>
      </c>
      <c r="C7709" s="222"/>
      <c r="D7709" s="223">
        <f>IF(B$7680&lt;&gt;"",IF(B$7680='Usages mobilité'!BF24,'Usages mobilité'!BD24,0),0)</f>
        <v>0</v>
      </c>
      <c r="E7709" s="223">
        <f t="shared" ref="E7709:R7718" si="679">$D7709</f>
        <v>0</v>
      </c>
      <c r="F7709" s="223">
        <f t="shared" si="679"/>
        <v>0</v>
      </c>
      <c r="G7709" s="223">
        <f t="shared" si="679"/>
        <v>0</v>
      </c>
      <c r="H7709" s="223">
        <f t="shared" si="679"/>
        <v>0</v>
      </c>
      <c r="I7709" s="223">
        <f t="shared" si="679"/>
        <v>0</v>
      </c>
      <c r="J7709" s="223">
        <f t="shared" si="679"/>
        <v>0</v>
      </c>
      <c r="K7709" s="223">
        <f t="shared" si="679"/>
        <v>0</v>
      </c>
      <c r="L7709" s="223">
        <f t="shared" si="679"/>
        <v>0</v>
      </c>
      <c r="M7709" s="223">
        <f t="shared" si="679"/>
        <v>0</v>
      </c>
      <c r="N7709" s="223">
        <f t="shared" si="679"/>
        <v>0</v>
      </c>
      <c r="O7709" s="223">
        <f t="shared" si="679"/>
        <v>0</v>
      </c>
      <c r="P7709" s="223">
        <f t="shared" si="679"/>
        <v>0</v>
      </c>
      <c r="Q7709" s="223">
        <f t="shared" si="679"/>
        <v>0</v>
      </c>
      <c r="R7709" s="223">
        <f t="shared" si="679"/>
        <v>0</v>
      </c>
    </row>
    <row r="7710" spans="1:18" hidden="1" outlineLevel="2" x14ac:dyDescent="0.25">
      <c r="A7710" s="222" t="str">
        <f>'Usages mobilité'!A25</f>
        <v>Usage mobilité n°22</v>
      </c>
      <c r="B7710" s="222" t="s">
        <v>41</v>
      </c>
      <c r="C7710" s="222"/>
      <c r="D7710" s="223">
        <f>IF(B$7680&lt;&gt;"",IF(B$7680='Usages mobilité'!BF25,'Usages mobilité'!BD25,0),0)</f>
        <v>0</v>
      </c>
      <c r="E7710" s="223">
        <f t="shared" si="679"/>
        <v>0</v>
      </c>
      <c r="F7710" s="223">
        <f t="shared" si="679"/>
        <v>0</v>
      </c>
      <c r="G7710" s="223">
        <f t="shared" si="679"/>
        <v>0</v>
      </c>
      <c r="H7710" s="223">
        <f t="shared" si="679"/>
        <v>0</v>
      </c>
      <c r="I7710" s="223">
        <f t="shared" si="679"/>
        <v>0</v>
      </c>
      <c r="J7710" s="223">
        <f t="shared" si="679"/>
        <v>0</v>
      </c>
      <c r="K7710" s="223">
        <f t="shared" si="679"/>
        <v>0</v>
      </c>
      <c r="L7710" s="223">
        <f t="shared" si="679"/>
        <v>0</v>
      </c>
      <c r="M7710" s="223">
        <f t="shared" si="679"/>
        <v>0</v>
      </c>
      <c r="N7710" s="223">
        <f t="shared" si="679"/>
        <v>0</v>
      </c>
      <c r="O7710" s="223">
        <f t="shared" si="679"/>
        <v>0</v>
      </c>
      <c r="P7710" s="223">
        <f t="shared" si="679"/>
        <v>0</v>
      </c>
      <c r="Q7710" s="223">
        <f t="shared" si="679"/>
        <v>0</v>
      </c>
      <c r="R7710" s="223">
        <f t="shared" si="679"/>
        <v>0</v>
      </c>
    </row>
    <row r="7711" spans="1:18" hidden="1" outlineLevel="2" x14ac:dyDescent="0.25">
      <c r="A7711" s="222" t="str">
        <f>'Usages mobilité'!A26</f>
        <v>Usage mobilité n°23</v>
      </c>
      <c r="B7711" s="222" t="s">
        <v>41</v>
      </c>
      <c r="C7711" s="222"/>
      <c r="D7711" s="223">
        <f>IF(B$7680&lt;&gt;"",IF(B$7680='Usages mobilité'!BF26,'Usages mobilité'!BD26,0),0)</f>
        <v>0</v>
      </c>
      <c r="E7711" s="223">
        <f t="shared" si="679"/>
        <v>0</v>
      </c>
      <c r="F7711" s="223">
        <f t="shared" si="679"/>
        <v>0</v>
      </c>
      <c r="G7711" s="223">
        <f t="shared" si="679"/>
        <v>0</v>
      </c>
      <c r="H7711" s="223">
        <f t="shared" si="679"/>
        <v>0</v>
      </c>
      <c r="I7711" s="223">
        <f t="shared" si="679"/>
        <v>0</v>
      </c>
      <c r="J7711" s="223">
        <f t="shared" si="679"/>
        <v>0</v>
      </c>
      <c r="K7711" s="223">
        <f t="shared" si="679"/>
        <v>0</v>
      </c>
      <c r="L7711" s="223">
        <f t="shared" si="679"/>
        <v>0</v>
      </c>
      <c r="M7711" s="223">
        <f t="shared" si="679"/>
        <v>0</v>
      </c>
      <c r="N7711" s="223">
        <f t="shared" si="679"/>
        <v>0</v>
      </c>
      <c r="O7711" s="223">
        <f t="shared" si="679"/>
        <v>0</v>
      </c>
      <c r="P7711" s="223">
        <f t="shared" si="679"/>
        <v>0</v>
      </c>
      <c r="Q7711" s="223">
        <f t="shared" si="679"/>
        <v>0</v>
      </c>
      <c r="R7711" s="223">
        <f t="shared" si="679"/>
        <v>0</v>
      </c>
    </row>
    <row r="7712" spans="1:18" hidden="1" outlineLevel="2" x14ac:dyDescent="0.25">
      <c r="A7712" s="222" t="str">
        <f>'Usages mobilité'!A27</f>
        <v>Usage mobilité n°24</v>
      </c>
      <c r="B7712" s="222" t="s">
        <v>41</v>
      </c>
      <c r="C7712" s="222"/>
      <c r="D7712" s="223">
        <f>IF(B$7680&lt;&gt;"",IF(B$7680='Usages mobilité'!BF27,'Usages mobilité'!BD27,0),0)</f>
        <v>0</v>
      </c>
      <c r="E7712" s="223">
        <f t="shared" si="679"/>
        <v>0</v>
      </c>
      <c r="F7712" s="223">
        <f t="shared" si="679"/>
        <v>0</v>
      </c>
      <c r="G7712" s="223">
        <f t="shared" si="679"/>
        <v>0</v>
      </c>
      <c r="H7712" s="223">
        <f t="shared" si="679"/>
        <v>0</v>
      </c>
      <c r="I7712" s="223">
        <f t="shared" si="679"/>
        <v>0</v>
      </c>
      <c r="J7712" s="223">
        <f t="shared" si="679"/>
        <v>0</v>
      </c>
      <c r="K7712" s="223">
        <f t="shared" si="679"/>
        <v>0</v>
      </c>
      <c r="L7712" s="223">
        <f t="shared" si="679"/>
        <v>0</v>
      </c>
      <c r="M7712" s="223">
        <f t="shared" si="679"/>
        <v>0</v>
      </c>
      <c r="N7712" s="223">
        <f t="shared" si="679"/>
        <v>0</v>
      </c>
      <c r="O7712" s="223">
        <f t="shared" si="679"/>
        <v>0</v>
      </c>
      <c r="P7712" s="223">
        <f t="shared" si="679"/>
        <v>0</v>
      </c>
      <c r="Q7712" s="223">
        <f t="shared" si="679"/>
        <v>0</v>
      </c>
      <c r="R7712" s="223">
        <f t="shared" si="679"/>
        <v>0</v>
      </c>
    </row>
    <row r="7713" spans="1:18" hidden="1" outlineLevel="2" x14ac:dyDescent="0.25">
      <c r="A7713" s="222" t="str">
        <f>'Usages mobilité'!A28</f>
        <v>Usage mobilité n°25</v>
      </c>
      <c r="B7713" s="222" t="s">
        <v>41</v>
      </c>
      <c r="C7713" s="222"/>
      <c r="D7713" s="223">
        <f>IF(B$7680&lt;&gt;"",IF(B$7680='Usages mobilité'!BF28,'Usages mobilité'!BD28,0),0)</f>
        <v>0</v>
      </c>
      <c r="E7713" s="223">
        <f t="shared" si="679"/>
        <v>0</v>
      </c>
      <c r="F7713" s="223">
        <f t="shared" si="679"/>
        <v>0</v>
      </c>
      <c r="G7713" s="223">
        <f t="shared" si="679"/>
        <v>0</v>
      </c>
      <c r="H7713" s="223">
        <f t="shared" si="679"/>
        <v>0</v>
      </c>
      <c r="I7713" s="223">
        <f t="shared" si="679"/>
        <v>0</v>
      </c>
      <c r="J7713" s="223">
        <f t="shared" si="679"/>
        <v>0</v>
      </c>
      <c r="K7713" s="223">
        <f t="shared" si="679"/>
        <v>0</v>
      </c>
      <c r="L7713" s="223">
        <f t="shared" si="679"/>
        <v>0</v>
      </c>
      <c r="M7713" s="223">
        <f t="shared" si="679"/>
        <v>0</v>
      </c>
      <c r="N7713" s="223">
        <f t="shared" si="679"/>
        <v>0</v>
      </c>
      <c r="O7713" s="223">
        <f t="shared" si="679"/>
        <v>0</v>
      </c>
      <c r="P7713" s="223">
        <f t="shared" si="679"/>
        <v>0</v>
      </c>
      <c r="Q7713" s="223">
        <f t="shared" si="679"/>
        <v>0</v>
      </c>
      <c r="R7713" s="223">
        <f t="shared" si="679"/>
        <v>0</v>
      </c>
    </row>
    <row r="7714" spans="1:18" hidden="1" outlineLevel="2" x14ac:dyDescent="0.25">
      <c r="A7714" s="222" t="str">
        <f>'Usages mobilité'!A29</f>
        <v>Usage mobilité n°26</v>
      </c>
      <c r="B7714" s="222" t="s">
        <v>41</v>
      </c>
      <c r="C7714" s="222"/>
      <c r="D7714" s="223">
        <f>IF(B$7680&lt;&gt;"",IF(B$7680='Usages mobilité'!BF29,'Usages mobilité'!BD29,0),0)</f>
        <v>0</v>
      </c>
      <c r="E7714" s="223">
        <f t="shared" si="679"/>
        <v>0</v>
      </c>
      <c r="F7714" s="223">
        <f t="shared" si="679"/>
        <v>0</v>
      </c>
      <c r="G7714" s="223">
        <f t="shared" si="679"/>
        <v>0</v>
      </c>
      <c r="H7714" s="223">
        <f t="shared" si="679"/>
        <v>0</v>
      </c>
      <c r="I7714" s="223">
        <f t="shared" si="679"/>
        <v>0</v>
      </c>
      <c r="J7714" s="223">
        <f t="shared" si="679"/>
        <v>0</v>
      </c>
      <c r="K7714" s="223">
        <f t="shared" si="679"/>
        <v>0</v>
      </c>
      <c r="L7714" s="223">
        <f t="shared" si="679"/>
        <v>0</v>
      </c>
      <c r="M7714" s="223">
        <f t="shared" si="679"/>
        <v>0</v>
      </c>
      <c r="N7714" s="223">
        <f t="shared" si="679"/>
        <v>0</v>
      </c>
      <c r="O7714" s="223">
        <f t="shared" si="679"/>
        <v>0</v>
      </c>
      <c r="P7714" s="223">
        <f t="shared" si="679"/>
        <v>0</v>
      </c>
      <c r="Q7714" s="223">
        <f t="shared" si="679"/>
        <v>0</v>
      </c>
      <c r="R7714" s="223">
        <f t="shared" si="679"/>
        <v>0</v>
      </c>
    </row>
    <row r="7715" spans="1:18" hidden="1" outlineLevel="2" x14ac:dyDescent="0.25">
      <c r="A7715" s="222" t="str">
        <f>'Usages mobilité'!A30</f>
        <v>Usage mobilité n°27</v>
      </c>
      <c r="B7715" s="222" t="s">
        <v>41</v>
      </c>
      <c r="C7715" s="222"/>
      <c r="D7715" s="223">
        <f>IF(B$7680&lt;&gt;"",IF(B$7680='Usages mobilité'!BF30,'Usages mobilité'!BD30,0),0)</f>
        <v>0</v>
      </c>
      <c r="E7715" s="223">
        <f t="shared" si="679"/>
        <v>0</v>
      </c>
      <c r="F7715" s="223">
        <f t="shared" si="679"/>
        <v>0</v>
      </c>
      <c r="G7715" s="223">
        <f t="shared" si="679"/>
        <v>0</v>
      </c>
      <c r="H7715" s="223">
        <f t="shared" si="679"/>
        <v>0</v>
      </c>
      <c r="I7715" s="223">
        <f t="shared" si="679"/>
        <v>0</v>
      </c>
      <c r="J7715" s="223">
        <f t="shared" si="679"/>
        <v>0</v>
      </c>
      <c r="K7715" s="223">
        <f t="shared" si="679"/>
        <v>0</v>
      </c>
      <c r="L7715" s="223">
        <f t="shared" si="679"/>
        <v>0</v>
      </c>
      <c r="M7715" s="223">
        <f t="shared" si="679"/>
        <v>0</v>
      </c>
      <c r="N7715" s="223">
        <f t="shared" si="679"/>
        <v>0</v>
      </c>
      <c r="O7715" s="223">
        <f t="shared" si="679"/>
        <v>0</v>
      </c>
      <c r="P7715" s="223">
        <f t="shared" si="679"/>
        <v>0</v>
      </c>
      <c r="Q7715" s="223">
        <f t="shared" si="679"/>
        <v>0</v>
      </c>
      <c r="R7715" s="223">
        <f t="shared" si="679"/>
        <v>0</v>
      </c>
    </row>
    <row r="7716" spans="1:18" hidden="1" outlineLevel="2" x14ac:dyDescent="0.25">
      <c r="A7716" s="222" t="str">
        <f>'Usages mobilité'!A31</f>
        <v>Usage mobilité n°28</v>
      </c>
      <c r="B7716" s="222" t="s">
        <v>41</v>
      </c>
      <c r="C7716" s="222"/>
      <c r="D7716" s="223">
        <f>IF(B$7680&lt;&gt;"",IF(B$7680='Usages mobilité'!BF31,'Usages mobilité'!BD31,0),0)</f>
        <v>0</v>
      </c>
      <c r="E7716" s="223">
        <f t="shared" si="679"/>
        <v>0</v>
      </c>
      <c r="F7716" s="223">
        <f t="shared" si="679"/>
        <v>0</v>
      </c>
      <c r="G7716" s="223">
        <f t="shared" si="679"/>
        <v>0</v>
      </c>
      <c r="H7716" s="223">
        <f t="shared" si="679"/>
        <v>0</v>
      </c>
      <c r="I7716" s="223">
        <f t="shared" si="679"/>
        <v>0</v>
      </c>
      <c r="J7716" s="223">
        <f t="shared" si="679"/>
        <v>0</v>
      </c>
      <c r="K7716" s="223">
        <f t="shared" si="679"/>
        <v>0</v>
      </c>
      <c r="L7716" s="223">
        <f t="shared" si="679"/>
        <v>0</v>
      </c>
      <c r="M7716" s="223">
        <f t="shared" si="679"/>
        <v>0</v>
      </c>
      <c r="N7716" s="223">
        <f t="shared" si="679"/>
        <v>0</v>
      </c>
      <c r="O7716" s="223">
        <f t="shared" si="679"/>
        <v>0</v>
      </c>
      <c r="P7716" s="223">
        <f t="shared" si="679"/>
        <v>0</v>
      </c>
      <c r="Q7716" s="223">
        <f t="shared" si="679"/>
        <v>0</v>
      </c>
      <c r="R7716" s="223">
        <f t="shared" si="679"/>
        <v>0</v>
      </c>
    </row>
    <row r="7717" spans="1:18" hidden="1" outlineLevel="2" x14ac:dyDescent="0.25">
      <c r="A7717" s="222" t="str">
        <f>'Usages mobilité'!A32</f>
        <v>Usage mobilité n°29</v>
      </c>
      <c r="B7717" s="222" t="s">
        <v>41</v>
      </c>
      <c r="C7717" s="222"/>
      <c r="D7717" s="223">
        <f>IF(B$7680&lt;&gt;"",IF(B$7680='Usages mobilité'!BF32,'Usages mobilité'!BD32,0),0)</f>
        <v>0</v>
      </c>
      <c r="E7717" s="223">
        <f t="shared" si="679"/>
        <v>0</v>
      </c>
      <c r="F7717" s="223">
        <f t="shared" si="679"/>
        <v>0</v>
      </c>
      <c r="G7717" s="223">
        <f t="shared" si="679"/>
        <v>0</v>
      </c>
      <c r="H7717" s="223">
        <f t="shared" si="679"/>
        <v>0</v>
      </c>
      <c r="I7717" s="223">
        <f t="shared" si="679"/>
        <v>0</v>
      </c>
      <c r="J7717" s="223">
        <f t="shared" si="679"/>
        <v>0</v>
      </c>
      <c r="K7717" s="223">
        <f t="shared" si="679"/>
        <v>0</v>
      </c>
      <c r="L7717" s="223">
        <f t="shared" si="679"/>
        <v>0</v>
      </c>
      <c r="M7717" s="223">
        <f t="shared" si="679"/>
        <v>0</v>
      </c>
      <c r="N7717" s="223">
        <f t="shared" si="679"/>
        <v>0</v>
      </c>
      <c r="O7717" s="223">
        <f t="shared" si="679"/>
        <v>0</v>
      </c>
      <c r="P7717" s="223">
        <f t="shared" si="679"/>
        <v>0</v>
      </c>
      <c r="Q7717" s="223">
        <f t="shared" si="679"/>
        <v>0</v>
      </c>
      <c r="R7717" s="223">
        <f t="shared" si="679"/>
        <v>0</v>
      </c>
    </row>
    <row r="7718" spans="1:18" hidden="1" outlineLevel="2" x14ac:dyDescent="0.25">
      <c r="A7718" s="222" t="str">
        <f>'Usages mobilité'!A33</f>
        <v>Usage mobilité n°30</v>
      </c>
      <c r="B7718" s="222" t="s">
        <v>41</v>
      </c>
      <c r="C7718" s="222"/>
      <c r="D7718" s="223">
        <f>IF(B$7680&lt;&gt;"",IF(B$7680='Usages mobilité'!BF33,'Usages mobilité'!BD33,0),0)</f>
        <v>0</v>
      </c>
      <c r="E7718" s="223">
        <f t="shared" si="679"/>
        <v>0</v>
      </c>
      <c r="F7718" s="223">
        <f t="shared" si="679"/>
        <v>0</v>
      </c>
      <c r="G7718" s="223">
        <f t="shared" si="679"/>
        <v>0</v>
      </c>
      <c r="H7718" s="223">
        <f t="shared" si="679"/>
        <v>0</v>
      </c>
      <c r="I7718" s="223">
        <f t="shared" si="679"/>
        <v>0</v>
      </c>
      <c r="J7718" s="223">
        <f t="shared" si="679"/>
        <v>0</v>
      </c>
      <c r="K7718" s="223">
        <f t="shared" si="679"/>
        <v>0</v>
      </c>
      <c r="L7718" s="223">
        <f t="shared" si="679"/>
        <v>0</v>
      </c>
      <c r="M7718" s="223">
        <f t="shared" si="679"/>
        <v>0</v>
      </c>
      <c r="N7718" s="223">
        <f t="shared" si="679"/>
        <v>0</v>
      </c>
      <c r="O7718" s="223">
        <f t="shared" si="679"/>
        <v>0</v>
      </c>
      <c r="P7718" s="223">
        <f t="shared" si="679"/>
        <v>0</v>
      </c>
      <c r="Q7718" s="223">
        <f t="shared" si="679"/>
        <v>0</v>
      </c>
      <c r="R7718" s="223">
        <f t="shared" si="679"/>
        <v>0</v>
      </c>
    </row>
    <row r="7719" spans="1:18" hidden="1" outlineLevel="2" x14ac:dyDescent="0.25">
      <c r="A7719" s="222" t="str">
        <f>'Usages mobilité'!A34</f>
        <v>Usage mobilité n°31</v>
      </c>
      <c r="B7719" s="222" t="s">
        <v>41</v>
      </c>
      <c r="C7719" s="222"/>
      <c r="D7719" s="223">
        <f>IF(B$7680&lt;&gt;"",IF(B$7680='Usages mobilité'!BF34,'Usages mobilité'!BD34,0),0)</f>
        <v>0</v>
      </c>
      <c r="E7719" s="223">
        <f t="shared" ref="E7719:R7728" si="680">$D7719</f>
        <v>0</v>
      </c>
      <c r="F7719" s="223">
        <f t="shared" si="680"/>
        <v>0</v>
      </c>
      <c r="G7719" s="223">
        <f t="shared" si="680"/>
        <v>0</v>
      </c>
      <c r="H7719" s="223">
        <f t="shared" si="680"/>
        <v>0</v>
      </c>
      <c r="I7719" s="223">
        <f t="shared" si="680"/>
        <v>0</v>
      </c>
      <c r="J7719" s="223">
        <f t="shared" si="680"/>
        <v>0</v>
      </c>
      <c r="K7719" s="223">
        <f t="shared" si="680"/>
        <v>0</v>
      </c>
      <c r="L7719" s="223">
        <f t="shared" si="680"/>
        <v>0</v>
      </c>
      <c r="M7719" s="223">
        <f t="shared" si="680"/>
        <v>0</v>
      </c>
      <c r="N7719" s="223">
        <f t="shared" si="680"/>
        <v>0</v>
      </c>
      <c r="O7719" s="223">
        <f t="shared" si="680"/>
        <v>0</v>
      </c>
      <c r="P7719" s="223">
        <f t="shared" si="680"/>
        <v>0</v>
      </c>
      <c r="Q7719" s="223">
        <f t="shared" si="680"/>
        <v>0</v>
      </c>
      <c r="R7719" s="223">
        <f t="shared" si="680"/>
        <v>0</v>
      </c>
    </row>
    <row r="7720" spans="1:18" hidden="1" outlineLevel="2" x14ac:dyDescent="0.25">
      <c r="A7720" s="222" t="str">
        <f>'Usages mobilité'!A35</f>
        <v>Usage mobilité n°32</v>
      </c>
      <c r="B7720" s="222" t="s">
        <v>41</v>
      </c>
      <c r="C7720" s="222"/>
      <c r="D7720" s="223">
        <f>IF(B$7680&lt;&gt;"",IF(B$7680='Usages mobilité'!BF35,'Usages mobilité'!BD35,0),0)</f>
        <v>0</v>
      </c>
      <c r="E7720" s="223">
        <f t="shared" si="680"/>
        <v>0</v>
      </c>
      <c r="F7720" s="223">
        <f t="shared" si="680"/>
        <v>0</v>
      </c>
      <c r="G7720" s="223">
        <f t="shared" si="680"/>
        <v>0</v>
      </c>
      <c r="H7720" s="223">
        <f t="shared" si="680"/>
        <v>0</v>
      </c>
      <c r="I7720" s="223">
        <f t="shared" si="680"/>
        <v>0</v>
      </c>
      <c r="J7720" s="223">
        <f t="shared" si="680"/>
        <v>0</v>
      </c>
      <c r="K7720" s="223">
        <f t="shared" si="680"/>
        <v>0</v>
      </c>
      <c r="L7720" s="223">
        <f t="shared" si="680"/>
        <v>0</v>
      </c>
      <c r="M7720" s="223">
        <f t="shared" si="680"/>
        <v>0</v>
      </c>
      <c r="N7720" s="223">
        <f t="shared" si="680"/>
        <v>0</v>
      </c>
      <c r="O7720" s="223">
        <f t="shared" si="680"/>
        <v>0</v>
      </c>
      <c r="P7720" s="223">
        <f t="shared" si="680"/>
        <v>0</v>
      </c>
      <c r="Q7720" s="223">
        <f t="shared" si="680"/>
        <v>0</v>
      </c>
      <c r="R7720" s="223">
        <f t="shared" si="680"/>
        <v>0</v>
      </c>
    </row>
    <row r="7721" spans="1:18" hidden="1" outlineLevel="2" x14ac:dyDescent="0.25">
      <c r="A7721" s="222" t="str">
        <f>'Usages mobilité'!A36</f>
        <v>Usage mobilité n°33</v>
      </c>
      <c r="B7721" s="222" t="s">
        <v>41</v>
      </c>
      <c r="C7721" s="222"/>
      <c r="D7721" s="223">
        <f>IF(B$7680&lt;&gt;"",IF(B$7680='Usages mobilité'!BF36,'Usages mobilité'!BD36,0),0)</f>
        <v>0</v>
      </c>
      <c r="E7721" s="223">
        <f t="shared" si="680"/>
        <v>0</v>
      </c>
      <c r="F7721" s="223">
        <f t="shared" si="680"/>
        <v>0</v>
      </c>
      <c r="G7721" s="223">
        <f t="shared" si="680"/>
        <v>0</v>
      </c>
      <c r="H7721" s="223">
        <f t="shared" si="680"/>
        <v>0</v>
      </c>
      <c r="I7721" s="223">
        <f t="shared" si="680"/>
        <v>0</v>
      </c>
      <c r="J7721" s="223">
        <f t="shared" si="680"/>
        <v>0</v>
      </c>
      <c r="K7721" s="223">
        <f t="shared" si="680"/>
        <v>0</v>
      </c>
      <c r="L7721" s="223">
        <f t="shared" si="680"/>
        <v>0</v>
      </c>
      <c r="M7721" s="223">
        <f t="shared" si="680"/>
        <v>0</v>
      </c>
      <c r="N7721" s="223">
        <f t="shared" si="680"/>
        <v>0</v>
      </c>
      <c r="O7721" s="223">
        <f t="shared" si="680"/>
        <v>0</v>
      </c>
      <c r="P7721" s="223">
        <f t="shared" si="680"/>
        <v>0</v>
      </c>
      <c r="Q7721" s="223">
        <f t="shared" si="680"/>
        <v>0</v>
      </c>
      <c r="R7721" s="223">
        <f t="shared" si="680"/>
        <v>0</v>
      </c>
    </row>
    <row r="7722" spans="1:18" hidden="1" outlineLevel="2" x14ac:dyDescent="0.25">
      <c r="A7722" s="222" t="str">
        <f>'Usages mobilité'!A37</f>
        <v>Usage mobilité n°34</v>
      </c>
      <c r="B7722" s="222" t="s">
        <v>41</v>
      </c>
      <c r="C7722" s="222"/>
      <c r="D7722" s="223">
        <f>IF(B$7680&lt;&gt;"",IF(B$7680='Usages mobilité'!BF37,'Usages mobilité'!BD37,0),0)</f>
        <v>0</v>
      </c>
      <c r="E7722" s="223">
        <f t="shared" si="680"/>
        <v>0</v>
      </c>
      <c r="F7722" s="223">
        <f t="shared" si="680"/>
        <v>0</v>
      </c>
      <c r="G7722" s="223">
        <f t="shared" si="680"/>
        <v>0</v>
      </c>
      <c r="H7722" s="223">
        <f t="shared" si="680"/>
        <v>0</v>
      </c>
      <c r="I7722" s="223">
        <f t="shared" si="680"/>
        <v>0</v>
      </c>
      <c r="J7722" s="223">
        <f t="shared" si="680"/>
        <v>0</v>
      </c>
      <c r="K7722" s="223">
        <f t="shared" si="680"/>
        <v>0</v>
      </c>
      <c r="L7722" s="223">
        <f t="shared" si="680"/>
        <v>0</v>
      </c>
      <c r="M7722" s="223">
        <f t="shared" si="680"/>
        <v>0</v>
      </c>
      <c r="N7722" s="223">
        <f t="shared" si="680"/>
        <v>0</v>
      </c>
      <c r="O7722" s="223">
        <f t="shared" si="680"/>
        <v>0</v>
      </c>
      <c r="P7722" s="223">
        <f t="shared" si="680"/>
        <v>0</v>
      </c>
      <c r="Q7722" s="223">
        <f t="shared" si="680"/>
        <v>0</v>
      </c>
      <c r="R7722" s="223">
        <f t="shared" si="680"/>
        <v>0</v>
      </c>
    </row>
    <row r="7723" spans="1:18" hidden="1" outlineLevel="2" x14ac:dyDescent="0.25">
      <c r="A7723" s="222" t="str">
        <f>'Usages mobilité'!A38</f>
        <v>Usage mobilité n°35</v>
      </c>
      <c r="B7723" s="222" t="s">
        <v>41</v>
      </c>
      <c r="C7723" s="222"/>
      <c r="D7723" s="223">
        <f>IF(B$7680&lt;&gt;"",IF(B$7680='Usages mobilité'!BF38,'Usages mobilité'!BD38,0),0)</f>
        <v>0</v>
      </c>
      <c r="E7723" s="223">
        <f t="shared" si="680"/>
        <v>0</v>
      </c>
      <c r="F7723" s="223">
        <f t="shared" si="680"/>
        <v>0</v>
      </c>
      <c r="G7723" s="223">
        <f t="shared" si="680"/>
        <v>0</v>
      </c>
      <c r="H7723" s="223">
        <f t="shared" si="680"/>
        <v>0</v>
      </c>
      <c r="I7723" s="223">
        <f t="shared" si="680"/>
        <v>0</v>
      </c>
      <c r="J7723" s="223">
        <f t="shared" si="680"/>
        <v>0</v>
      </c>
      <c r="K7723" s="223">
        <f t="shared" si="680"/>
        <v>0</v>
      </c>
      <c r="L7723" s="223">
        <f t="shared" si="680"/>
        <v>0</v>
      </c>
      <c r="M7723" s="223">
        <f t="shared" si="680"/>
        <v>0</v>
      </c>
      <c r="N7723" s="223">
        <f t="shared" si="680"/>
        <v>0</v>
      </c>
      <c r="O7723" s="223">
        <f t="shared" si="680"/>
        <v>0</v>
      </c>
      <c r="P7723" s="223">
        <f t="shared" si="680"/>
        <v>0</v>
      </c>
      <c r="Q7723" s="223">
        <f t="shared" si="680"/>
        <v>0</v>
      </c>
      <c r="R7723" s="223">
        <f t="shared" si="680"/>
        <v>0</v>
      </c>
    </row>
    <row r="7724" spans="1:18" hidden="1" outlineLevel="2" x14ac:dyDescent="0.25">
      <c r="A7724" s="222" t="str">
        <f>'Usages mobilité'!A39</f>
        <v>Usage mobilité n°36</v>
      </c>
      <c r="B7724" s="222" t="s">
        <v>41</v>
      </c>
      <c r="C7724" s="222"/>
      <c r="D7724" s="223">
        <f>IF(B$7680&lt;&gt;"",IF(B$7680='Usages mobilité'!BF39,'Usages mobilité'!BD39,0),0)</f>
        <v>0</v>
      </c>
      <c r="E7724" s="223">
        <f t="shared" si="680"/>
        <v>0</v>
      </c>
      <c r="F7724" s="223">
        <f t="shared" si="680"/>
        <v>0</v>
      </c>
      <c r="G7724" s="223">
        <f t="shared" si="680"/>
        <v>0</v>
      </c>
      <c r="H7724" s="223">
        <f t="shared" si="680"/>
        <v>0</v>
      </c>
      <c r="I7724" s="223">
        <f t="shared" si="680"/>
        <v>0</v>
      </c>
      <c r="J7724" s="223">
        <f t="shared" si="680"/>
        <v>0</v>
      </c>
      <c r="K7724" s="223">
        <f t="shared" si="680"/>
        <v>0</v>
      </c>
      <c r="L7724" s="223">
        <f t="shared" si="680"/>
        <v>0</v>
      </c>
      <c r="M7724" s="223">
        <f t="shared" si="680"/>
        <v>0</v>
      </c>
      <c r="N7724" s="223">
        <f t="shared" si="680"/>
        <v>0</v>
      </c>
      <c r="O7724" s="223">
        <f t="shared" si="680"/>
        <v>0</v>
      </c>
      <c r="P7724" s="223">
        <f t="shared" si="680"/>
        <v>0</v>
      </c>
      <c r="Q7724" s="223">
        <f t="shared" si="680"/>
        <v>0</v>
      </c>
      <c r="R7724" s="223">
        <f t="shared" si="680"/>
        <v>0</v>
      </c>
    </row>
    <row r="7725" spans="1:18" hidden="1" outlineLevel="2" x14ac:dyDescent="0.25">
      <c r="A7725" s="222" t="str">
        <f>'Usages mobilité'!A40</f>
        <v>Usage mobilité n°37</v>
      </c>
      <c r="B7725" s="222" t="s">
        <v>41</v>
      </c>
      <c r="C7725" s="222"/>
      <c r="D7725" s="223">
        <f>IF(B$7680&lt;&gt;"",IF(B$7680='Usages mobilité'!BF40,'Usages mobilité'!BD40,0),0)</f>
        <v>0</v>
      </c>
      <c r="E7725" s="223">
        <f t="shared" si="680"/>
        <v>0</v>
      </c>
      <c r="F7725" s="223">
        <f t="shared" si="680"/>
        <v>0</v>
      </c>
      <c r="G7725" s="223">
        <f t="shared" si="680"/>
        <v>0</v>
      </c>
      <c r="H7725" s="223">
        <f t="shared" si="680"/>
        <v>0</v>
      </c>
      <c r="I7725" s="223">
        <f t="shared" si="680"/>
        <v>0</v>
      </c>
      <c r="J7725" s="223">
        <f t="shared" si="680"/>
        <v>0</v>
      </c>
      <c r="K7725" s="223">
        <f t="shared" si="680"/>
        <v>0</v>
      </c>
      <c r="L7725" s="223">
        <f t="shared" si="680"/>
        <v>0</v>
      </c>
      <c r="M7725" s="223">
        <f t="shared" si="680"/>
        <v>0</v>
      </c>
      <c r="N7725" s="223">
        <f t="shared" si="680"/>
        <v>0</v>
      </c>
      <c r="O7725" s="223">
        <f t="shared" si="680"/>
        <v>0</v>
      </c>
      <c r="P7725" s="223">
        <f t="shared" si="680"/>
        <v>0</v>
      </c>
      <c r="Q7725" s="223">
        <f t="shared" si="680"/>
        <v>0</v>
      </c>
      <c r="R7725" s="223">
        <f t="shared" si="680"/>
        <v>0</v>
      </c>
    </row>
    <row r="7726" spans="1:18" hidden="1" outlineLevel="2" x14ac:dyDescent="0.25">
      <c r="A7726" s="222" t="str">
        <f>'Usages mobilité'!A41</f>
        <v>Usage mobilité n°38</v>
      </c>
      <c r="B7726" s="222" t="s">
        <v>41</v>
      </c>
      <c r="C7726" s="222"/>
      <c r="D7726" s="223">
        <f>IF(B$7680&lt;&gt;"",IF(B$7680='Usages mobilité'!BF41,'Usages mobilité'!BD41,0),0)</f>
        <v>0</v>
      </c>
      <c r="E7726" s="223">
        <f t="shared" si="680"/>
        <v>0</v>
      </c>
      <c r="F7726" s="223">
        <f t="shared" si="680"/>
        <v>0</v>
      </c>
      <c r="G7726" s="223">
        <f t="shared" si="680"/>
        <v>0</v>
      </c>
      <c r="H7726" s="223">
        <f t="shared" si="680"/>
        <v>0</v>
      </c>
      <c r="I7726" s="223">
        <f t="shared" si="680"/>
        <v>0</v>
      </c>
      <c r="J7726" s="223">
        <f t="shared" si="680"/>
        <v>0</v>
      </c>
      <c r="K7726" s="223">
        <f t="shared" si="680"/>
        <v>0</v>
      </c>
      <c r="L7726" s="223">
        <f t="shared" si="680"/>
        <v>0</v>
      </c>
      <c r="M7726" s="223">
        <f t="shared" si="680"/>
        <v>0</v>
      </c>
      <c r="N7726" s="223">
        <f t="shared" si="680"/>
        <v>0</v>
      </c>
      <c r="O7726" s="223">
        <f t="shared" si="680"/>
        <v>0</v>
      </c>
      <c r="P7726" s="223">
        <f t="shared" si="680"/>
        <v>0</v>
      </c>
      <c r="Q7726" s="223">
        <f t="shared" si="680"/>
        <v>0</v>
      </c>
      <c r="R7726" s="223">
        <f t="shared" si="680"/>
        <v>0</v>
      </c>
    </row>
    <row r="7727" spans="1:18" hidden="1" outlineLevel="2" x14ac:dyDescent="0.25">
      <c r="A7727" s="222" t="str">
        <f>'Usages mobilité'!A42</f>
        <v>Usage mobilité n°39</v>
      </c>
      <c r="B7727" s="222" t="s">
        <v>41</v>
      </c>
      <c r="C7727" s="222"/>
      <c r="D7727" s="223">
        <f>IF(B$7680&lt;&gt;"",IF(B$7680='Usages mobilité'!BF42,'Usages mobilité'!BD42,0),0)</f>
        <v>0</v>
      </c>
      <c r="E7727" s="223">
        <f t="shared" si="680"/>
        <v>0</v>
      </c>
      <c r="F7727" s="223">
        <f t="shared" si="680"/>
        <v>0</v>
      </c>
      <c r="G7727" s="223">
        <f t="shared" si="680"/>
        <v>0</v>
      </c>
      <c r="H7727" s="223">
        <f t="shared" si="680"/>
        <v>0</v>
      </c>
      <c r="I7727" s="223">
        <f t="shared" si="680"/>
        <v>0</v>
      </c>
      <c r="J7727" s="223">
        <f t="shared" si="680"/>
        <v>0</v>
      </c>
      <c r="K7727" s="223">
        <f t="shared" si="680"/>
        <v>0</v>
      </c>
      <c r="L7727" s="223">
        <f t="shared" si="680"/>
        <v>0</v>
      </c>
      <c r="M7727" s="223">
        <f t="shared" si="680"/>
        <v>0</v>
      </c>
      <c r="N7727" s="223">
        <f t="shared" si="680"/>
        <v>0</v>
      </c>
      <c r="O7727" s="223">
        <f t="shared" si="680"/>
        <v>0</v>
      </c>
      <c r="P7727" s="223">
        <f t="shared" si="680"/>
        <v>0</v>
      </c>
      <c r="Q7727" s="223">
        <f t="shared" si="680"/>
        <v>0</v>
      </c>
      <c r="R7727" s="223">
        <f t="shared" si="680"/>
        <v>0</v>
      </c>
    </row>
    <row r="7728" spans="1:18" hidden="1" outlineLevel="2" x14ac:dyDescent="0.25">
      <c r="A7728" s="222" t="str">
        <f>'Usages mobilité'!A43</f>
        <v>Usage mobilité n°40</v>
      </c>
      <c r="B7728" s="222" t="s">
        <v>41</v>
      </c>
      <c r="C7728" s="222"/>
      <c r="D7728" s="223">
        <f>IF(B$7680&lt;&gt;"",IF(B$7680='Usages mobilité'!BF43,'Usages mobilité'!BD43,0),0)</f>
        <v>0</v>
      </c>
      <c r="E7728" s="223">
        <f t="shared" si="680"/>
        <v>0</v>
      </c>
      <c r="F7728" s="223">
        <f t="shared" si="680"/>
        <v>0</v>
      </c>
      <c r="G7728" s="223">
        <f t="shared" si="680"/>
        <v>0</v>
      </c>
      <c r="H7728" s="223">
        <f t="shared" si="680"/>
        <v>0</v>
      </c>
      <c r="I7728" s="223">
        <f t="shared" si="680"/>
        <v>0</v>
      </c>
      <c r="J7728" s="223">
        <f t="shared" si="680"/>
        <v>0</v>
      </c>
      <c r="K7728" s="223">
        <f t="shared" si="680"/>
        <v>0</v>
      </c>
      <c r="L7728" s="223">
        <f t="shared" si="680"/>
        <v>0</v>
      </c>
      <c r="M7728" s="223">
        <f t="shared" si="680"/>
        <v>0</v>
      </c>
      <c r="N7728" s="223">
        <f t="shared" si="680"/>
        <v>0</v>
      </c>
      <c r="O7728" s="223">
        <f t="shared" si="680"/>
        <v>0</v>
      </c>
      <c r="P7728" s="223">
        <f t="shared" si="680"/>
        <v>0</v>
      </c>
      <c r="Q7728" s="223">
        <f t="shared" si="680"/>
        <v>0</v>
      </c>
      <c r="R7728" s="223">
        <f t="shared" si="680"/>
        <v>0</v>
      </c>
    </row>
    <row r="7729" spans="1:18" hidden="1" outlineLevel="2" x14ac:dyDescent="0.25">
      <c r="A7729" s="222" t="str">
        <f>'Usages mobilité'!A44</f>
        <v>Usage mobilité n°41</v>
      </c>
      <c r="B7729" s="222" t="s">
        <v>41</v>
      </c>
      <c r="C7729" s="222"/>
      <c r="D7729" s="223">
        <f>IF(B$7680&lt;&gt;"",IF(B$7680='Usages mobilité'!BF44,'Usages mobilité'!BD44,0),0)</f>
        <v>0</v>
      </c>
      <c r="E7729" s="223">
        <f t="shared" ref="E7729:R7738" si="681">$D7729</f>
        <v>0</v>
      </c>
      <c r="F7729" s="223">
        <f t="shared" si="681"/>
        <v>0</v>
      </c>
      <c r="G7729" s="223">
        <f t="shared" si="681"/>
        <v>0</v>
      </c>
      <c r="H7729" s="223">
        <f t="shared" si="681"/>
        <v>0</v>
      </c>
      <c r="I7729" s="223">
        <f t="shared" si="681"/>
        <v>0</v>
      </c>
      <c r="J7729" s="223">
        <f t="shared" si="681"/>
        <v>0</v>
      </c>
      <c r="K7729" s="223">
        <f t="shared" si="681"/>
        <v>0</v>
      </c>
      <c r="L7729" s="223">
        <f t="shared" si="681"/>
        <v>0</v>
      </c>
      <c r="M7729" s="223">
        <f t="shared" si="681"/>
        <v>0</v>
      </c>
      <c r="N7729" s="223">
        <f t="shared" si="681"/>
        <v>0</v>
      </c>
      <c r="O7729" s="223">
        <f t="shared" si="681"/>
        <v>0</v>
      </c>
      <c r="P7729" s="223">
        <f t="shared" si="681"/>
        <v>0</v>
      </c>
      <c r="Q7729" s="223">
        <f t="shared" si="681"/>
        <v>0</v>
      </c>
      <c r="R7729" s="223">
        <f t="shared" si="681"/>
        <v>0</v>
      </c>
    </row>
    <row r="7730" spans="1:18" hidden="1" outlineLevel="2" x14ac:dyDescent="0.25">
      <c r="A7730" s="222" t="str">
        <f>'Usages mobilité'!A45</f>
        <v>Usage mobilité n°42</v>
      </c>
      <c r="B7730" s="222" t="s">
        <v>41</v>
      </c>
      <c r="C7730" s="222"/>
      <c r="D7730" s="223">
        <f>IF(B$7680&lt;&gt;"",IF(B$7680='Usages mobilité'!BF45,'Usages mobilité'!BD45,0),0)</f>
        <v>0</v>
      </c>
      <c r="E7730" s="223">
        <f t="shared" si="681"/>
        <v>0</v>
      </c>
      <c r="F7730" s="223">
        <f t="shared" si="681"/>
        <v>0</v>
      </c>
      <c r="G7730" s="223">
        <f t="shared" si="681"/>
        <v>0</v>
      </c>
      <c r="H7730" s="223">
        <f t="shared" si="681"/>
        <v>0</v>
      </c>
      <c r="I7730" s="223">
        <f t="shared" si="681"/>
        <v>0</v>
      </c>
      <c r="J7730" s="223">
        <f t="shared" si="681"/>
        <v>0</v>
      </c>
      <c r="K7730" s="223">
        <f t="shared" si="681"/>
        <v>0</v>
      </c>
      <c r="L7730" s="223">
        <f t="shared" si="681"/>
        <v>0</v>
      </c>
      <c r="M7730" s="223">
        <f t="shared" si="681"/>
        <v>0</v>
      </c>
      <c r="N7730" s="223">
        <f t="shared" si="681"/>
        <v>0</v>
      </c>
      <c r="O7730" s="223">
        <f t="shared" si="681"/>
        <v>0</v>
      </c>
      <c r="P7730" s="223">
        <f t="shared" si="681"/>
        <v>0</v>
      </c>
      <c r="Q7730" s="223">
        <f t="shared" si="681"/>
        <v>0</v>
      </c>
      <c r="R7730" s="223">
        <f t="shared" si="681"/>
        <v>0</v>
      </c>
    </row>
    <row r="7731" spans="1:18" hidden="1" outlineLevel="2" x14ac:dyDescent="0.25">
      <c r="A7731" s="222" t="str">
        <f>'Usages mobilité'!A46</f>
        <v>Usage mobilité n°43</v>
      </c>
      <c r="B7731" s="222" t="s">
        <v>41</v>
      </c>
      <c r="C7731" s="222"/>
      <c r="D7731" s="223">
        <f>IF(B$7680&lt;&gt;"",IF(B$7680='Usages mobilité'!BF46,'Usages mobilité'!BD46,0),0)</f>
        <v>0</v>
      </c>
      <c r="E7731" s="223">
        <f t="shared" si="681"/>
        <v>0</v>
      </c>
      <c r="F7731" s="223">
        <f t="shared" si="681"/>
        <v>0</v>
      </c>
      <c r="G7731" s="223">
        <f t="shared" si="681"/>
        <v>0</v>
      </c>
      <c r="H7731" s="223">
        <f t="shared" si="681"/>
        <v>0</v>
      </c>
      <c r="I7731" s="223">
        <f t="shared" si="681"/>
        <v>0</v>
      </c>
      <c r="J7731" s="223">
        <f t="shared" si="681"/>
        <v>0</v>
      </c>
      <c r="K7731" s="223">
        <f t="shared" si="681"/>
        <v>0</v>
      </c>
      <c r="L7731" s="223">
        <f t="shared" si="681"/>
        <v>0</v>
      </c>
      <c r="M7731" s="223">
        <f t="shared" si="681"/>
        <v>0</v>
      </c>
      <c r="N7731" s="223">
        <f t="shared" si="681"/>
        <v>0</v>
      </c>
      <c r="O7731" s="223">
        <f t="shared" si="681"/>
        <v>0</v>
      </c>
      <c r="P7731" s="223">
        <f t="shared" si="681"/>
        <v>0</v>
      </c>
      <c r="Q7731" s="223">
        <f t="shared" si="681"/>
        <v>0</v>
      </c>
      <c r="R7731" s="223">
        <f t="shared" si="681"/>
        <v>0</v>
      </c>
    </row>
    <row r="7732" spans="1:18" hidden="1" outlineLevel="2" x14ac:dyDescent="0.25">
      <c r="A7732" s="222" t="str">
        <f>'Usages mobilité'!A47</f>
        <v>Usage mobilité n°44</v>
      </c>
      <c r="B7732" s="222" t="s">
        <v>41</v>
      </c>
      <c r="C7732" s="222"/>
      <c r="D7732" s="223">
        <f>IF(B$7680&lt;&gt;"",IF(B$7680='Usages mobilité'!BF47,'Usages mobilité'!BD47,0),0)</f>
        <v>0</v>
      </c>
      <c r="E7732" s="223">
        <f t="shared" si="681"/>
        <v>0</v>
      </c>
      <c r="F7732" s="223">
        <f t="shared" si="681"/>
        <v>0</v>
      </c>
      <c r="G7732" s="223">
        <f t="shared" si="681"/>
        <v>0</v>
      </c>
      <c r="H7732" s="223">
        <f t="shared" si="681"/>
        <v>0</v>
      </c>
      <c r="I7732" s="223">
        <f t="shared" si="681"/>
        <v>0</v>
      </c>
      <c r="J7732" s="223">
        <f t="shared" si="681"/>
        <v>0</v>
      </c>
      <c r="K7732" s="223">
        <f t="shared" si="681"/>
        <v>0</v>
      </c>
      <c r="L7732" s="223">
        <f t="shared" si="681"/>
        <v>0</v>
      </c>
      <c r="M7732" s="223">
        <f t="shared" si="681"/>
        <v>0</v>
      </c>
      <c r="N7732" s="223">
        <f t="shared" si="681"/>
        <v>0</v>
      </c>
      <c r="O7732" s="223">
        <f t="shared" si="681"/>
        <v>0</v>
      </c>
      <c r="P7732" s="223">
        <f t="shared" si="681"/>
        <v>0</v>
      </c>
      <c r="Q7732" s="223">
        <f t="shared" si="681"/>
        <v>0</v>
      </c>
      <c r="R7732" s="223">
        <f t="shared" si="681"/>
        <v>0</v>
      </c>
    </row>
    <row r="7733" spans="1:18" hidden="1" outlineLevel="2" x14ac:dyDescent="0.25">
      <c r="A7733" s="222" t="str">
        <f>'Usages mobilité'!A48</f>
        <v>Usage mobilité n°45</v>
      </c>
      <c r="B7733" s="222" t="s">
        <v>41</v>
      </c>
      <c r="C7733" s="222"/>
      <c r="D7733" s="223">
        <f>IF(B$7680&lt;&gt;"",IF(B$7680='Usages mobilité'!BF48,'Usages mobilité'!BD48,0),0)</f>
        <v>0</v>
      </c>
      <c r="E7733" s="223">
        <f t="shared" si="681"/>
        <v>0</v>
      </c>
      <c r="F7733" s="223">
        <f t="shared" si="681"/>
        <v>0</v>
      </c>
      <c r="G7733" s="223">
        <f t="shared" si="681"/>
        <v>0</v>
      </c>
      <c r="H7733" s="223">
        <f t="shared" si="681"/>
        <v>0</v>
      </c>
      <c r="I7733" s="223">
        <f t="shared" si="681"/>
        <v>0</v>
      </c>
      <c r="J7733" s="223">
        <f t="shared" si="681"/>
        <v>0</v>
      </c>
      <c r="K7733" s="223">
        <f t="shared" si="681"/>
        <v>0</v>
      </c>
      <c r="L7733" s="223">
        <f t="shared" si="681"/>
        <v>0</v>
      </c>
      <c r="M7733" s="223">
        <f t="shared" si="681"/>
        <v>0</v>
      </c>
      <c r="N7733" s="223">
        <f t="shared" si="681"/>
        <v>0</v>
      </c>
      <c r="O7733" s="223">
        <f t="shared" si="681"/>
        <v>0</v>
      </c>
      <c r="P7733" s="223">
        <f t="shared" si="681"/>
        <v>0</v>
      </c>
      <c r="Q7733" s="223">
        <f t="shared" si="681"/>
        <v>0</v>
      </c>
      <c r="R7733" s="223">
        <f t="shared" si="681"/>
        <v>0</v>
      </c>
    </row>
    <row r="7734" spans="1:18" hidden="1" outlineLevel="2" x14ac:dyDescent="0.25">
      <c r="A7734" s="222" t="str">
        <f>'Usages mobilité'!A49</f>
        <v>Usage mobilité n°46</v>
      </c>
      <c r="B7734" s="222" t="s">
        <v>41</v>
      </c>
      <c r="C7734" s="222"/>
      <c r="D7734" s="223">
        <f>IF(B$7680&lt;&gt;"",IF(B$7680='Usages mobilité'!BF49,'Usages mobilité'!BD49,0),0)</f>
        <v>0</v>
      </c>
      <c r="E7734" s="223">
        <f t="shared" si="681"/>
        <v>0</v>
      </c>
      <c r="F7734" s="223">
        <f t="shared" si="681"/>
        <v>0</v>
      </c>
      <c r="G7734" s="223">
        <f t="shared" si="681"/>
        <v>0</v>
      </c>
      <c r="H7734" s="223">
        <f t="shared" si="681"/>
        <v>0</v>
      </c>
      <c r="I7734" s="223">
        <f t="shared" si="681"/>
        <v>0</v>
      </c>
      <c r="J7734" s="223">
        <f t="shared" si="681"/>
        <v>0</v>
      </c>
      <c r="K7734" s="223">
        <f t="shared" si="681"/>
        <v>0</v>
      </c>
      <c r="L7734" s="223">
        <f t="shared" si="681"/>
        <v>0</v>
      </c>
      <c r="M7734" s="223">
        <f t="shared" si="681"/>
        <v>0</v>
      </c>
      <c r="N7734" s="223">
        <f t="shared" si="681"/>
        <v>0</v>
      </c>
      <c r="O7734" s="223">
        <f t="shared" si="681"/>
        <v>0</v>
      </c>
      <c r="P7734" s="223">
        <f t="shared" si="681"/>
        <v>0</v>
      </c>
      <c r="Q7734" s="223">
        <f t="shared" si="681"/>
        <v>0</v>
      </c>
      <c r="R7734" s="223">
        <f t="shared" si="681"/>
        <v>0</v>
      </c>
    </row>
    <row r="7735" spans="1:18" hidden="1" outlineLevel="2" x14ac:dyDescent="0.25">
      <c r="A7735" s="222" t="str">
        <f>'Usages mobilité'!A50</f>
        <v>Usage mobilité n°47</v>
      </c>
      <c r="B7735" s="222" t="s">
        <v>41</v>
      </c>
      <c r="C7735" s="222"/>
      <c r="D7735" s="223">
        <f>IF(B$7680&lt;&gt;"",IF(B$7680='Usages mobilité'!BF50,'Usages mobilité'!BD50,0),0)</f>
        <v>0</v>
      </c>
      <c r="E7735" s="223">
        <f t="shared" si="681"/>
        <v>0</v>
      </c>
      <c r="F7735" s="223">
        <f t="shared" si="681"/>
        <v>0</v>
      </c>
      <c r="G7735" s="223">
        <f t="shared" si="681"/>
        <v>0</v>
      </c>
      <c r="H7735" s="223">
        <f t="shared" si="681"/>
        <v>0</v>
      </c>
      <c r="I7735" s="223">
        <f t="shared" si="681"/>
        <v>0</v>
      </c>
      <c r="J7735" s="223">
        <f t="shared" si="681"/>
        <v>0</v>
      </c>
      <c r="K7735" s="223">
        <f t="shared" si="681"/>
        <v>0</v>
      </c>
      <c r="L7735" s="223">
        <f t="shared" si="681"/>
        <v>0</v>
      </c>
      <c r="M7735" s="223">
        <f t="shared" si="681"/>
        <v>0</v>
      </c>
      <c r="N7735" s="223">
        <f t="shared" si="681"/>
        <v>0</v>
      </c>
      <c r="O7735" s="223">
        <f t="shared" si="681"/>
        <v>0</v>
      </c>
      <c r="P7735" s="223">
        <f t="shared" si="681"/>
        <v>0</v>
      </c>
      <c r="Q7735" s="223">
        <f t="shared" si="681"/>
        <v>0</v>
      </c>
      <c r="R7735" s="223">
        <f t="shared" si="681"/>
        <v>0</v>
      </c>
    </row>
    <row r="7736" spans="1:18" hidden="1" outlineLevel="2" x14ac:dyDescent="0.25">
      <c r="A7736" s="222" t="str">
        <f>'Usages mobilité'!A51</f>
        <v>Usage mobilité n°48</v>
      </c>
      <c r="B7736" s="222" t="s">
        <v>41</v>
      </c>
      <c r="C7736" s="222"/>
      <c r="D7736" s="223">
        <f>IF(B$7680&lt;&gt;"",IF(B$7680='Usages mobilité'!BF51,'Usages mobilité'!BD51,0),0)</f>
        <v>0</v>
      </c>
      <c r="E7736" s="223">
        <f t="shared" si="681"/>
        <v>0</v>
      </c>
      <c r="F7736" s="223">
        <f t="shared" si="681"/>
        <v>0</v>
      </c>
      <c r="G7736" s="223">
        <f t="shared" si="681"/>
        <v>0</v>
      </c>
      <c r="H7736" s="223">
        <f t="shared" si="681"/>
        <v>0</v>
      </c>
      <c r="I7736" s="223">
        <f t="shared" si="681"/>
        <v>0</v>
      </c>
      <c r="J7736" s="223">
        <f t="shared" si="681"/>
        <v>0</v>
      </c>
      <c r="K7736" s="223">
        <f t="shared" si="681"/>
        <v>0</v>
      </c>
      <c r="L7736" s="223">
        <f t="shared" si="681"/>
        <v>0</v>
      </c>
      <c r="M7736" s="223">
        <f t="shared" si="681"/>
        <v>0</v>
      </c>
      <c r="N7736" s="223">
        <f t="shared" si="681"/>
        <v>0</v>
      </c>
      <c r="O7736" s="223">
        <f t="shared" si="681"/>
        <v>0</v>
      </c>
      <c r="P7736" s="223">
        <f t="shared" si="681"/>
        <v>0</v>
      </c>
      <c r="Q7736" s="223">
        <f t="shared" si="681"/>
        <v>0</v>
      </c>
      <c r="R7736" s="223">
        <f t="shared" si="681"/>
        <v>0</v>
      </c>
    </row>
    <row r="7737" spans="1:18" hidden="1" outlineLevel="2" x14ac:dyDescent="0.25">
      <c r="A7737" s="222" t="str">
        <f>'Usages mobilité'!A52</f>
        <v>Usage mobilité n°49</v>
      </c>
      <c r="B7737" s="222" t="s">
        <v>41</v>
      </c>
      <c r="C7737" s="222"/>
      <c r="D7737" s="223">
        <f>IF(B$7680&lt;&gt;"",IF(B$7680='Usages mobilité'!BF52,'Usages mobilité'!BD52,0),0)</f>
        <v>0</v>
      </c>
      <c r="E7737" s="223">
        <f t="shared" si="681"/>
        <v>0</v>
      </c>
      <c r="F7737" s="223">
        <f t="shared" si="681"/>
        <v>0</v>
      </c>
      <c r="G7737" s="223">
        <f t="shared" si="681"/>
        <v>0</v>
      </c>
      <c r="H7737" s="223">
        <f t="shared" si="681"/>
        <v>0</v>
      </c>
      <c r="I7737" s="223">
        <f t="shared" si="681"/>
        <v>0</v>
      </c>
      <c r="J7737" s="223">
        <f t="shared" si="681"/>
        <v>0</v>
      </c>
      <c r="K7737" s="223">
        <f t="shared" si="681"/>
        <v>0</v>
      </c>
      <c r="L7737" s="223">
        <f t="shared" si="681"/>
        <v>0</v>
      </c>
      <c r="M7737" s="223">
        <f t="shared" si="681"/>
        <v>0</v>
      </c>
      <c r="N7737" s="223">
        <f t="shared" si="681"/>
        <v>0</v>
      </c>
      <c r="O7737" s="223">
        <f t="shared" si="681"/>
        <v>0</v>
      </c>
      <c r="P7737" s="223">
        <f t="shared" si="681"/>
        <v>0</v>
      </c>
      <c r="Q7737" s="223">
        <f t="shared" si="681"/>
        <v>0</v>
      </c>
      <c r="R7737" s="223">
        <f t="shared" si="681"/>
        <v>0</v>
      </c>
    </row>
    <row r="7738" spans="1:18" hidden="1" outlineLevel="2" x14ac:dyDescent="0.25">
      <c r="A7738" s="222" t="str">
        <f>'Usages mobilité'!A53</f>
        <v>Usage mobilité n°50</v>
      </c>
      <c r="B7738" s="222" t="s">
        <v>41</v>
      </c>
      <c r="C7738" s="222"/>
      <c r="D7738" s="223">
        <f>IF(B$7680&lt;&gt;"",IF(B$7680='Usages mobilité'!BF53,'Usages mobilité'!BD53,0),0)</f>
        <v>0</v>
      </c>
      <c r="E7738" s="223">
        <f t="shared" si="681"/>
        <v>0</v>
      </c>
      <c r="F7738" s="223">
        <f t="shared" si="681"/>
        <v>0</v>
      </c>
      <c r="G7738" s="223">
        <f t="shared" si="681"/>
        <v>0</v>
      </c>
      <c r="H7738" s="223">
        <f t="shared" si="681"/>
        <v>0</v>
      </c>
      <c r="I7738" s="223">
        <f t="shared" si="681"/>
        <v>0</v>
      </c>
      <c r="J7738" s="223">
        <f t="shared" si="681"/>
        <v>0</v>
      </c>
      <c r="K7738" s="223">
        <f t="shared" si="681"/>
        <v>0</v>
      </c>
      <c r="L7738" s="223">
        <f t="shared" si="681"/>
        <v>0</v>
      </c>
      <c r="M7738" s="223">
        <f t="shared" si="681"/>
        <v>0</v>
      </c>
      <c r="N7738" s="223">
        <f t="shared" si="681"/>
        <v>0</v>
      </c>
      <c r="O7738" s="223">
        <f t="shared" si="681"/>
        <v>0</v>
      </c>
      <c r="P7738" s="223">
        <f t="shared" si="681"/>
        <v>0</v>
      </c>
      <c r="Q7738" s="223">
        <f t="shared" si="681"/>
        <v>0</v>
      </c>
      <c r="R7738" s="223">
        <f t="shared" si="681"/>
        <v>0</v>
      </c>
    </row>
    <row r="7739" spans="1:18" hidden="1" outlineLevel="1" collapsed="1" x14ac:dyDescent="0.25">
      <c r="A7739" s="222" t="s">
        <v>650</v>
      </c>
      <c r="B7739" s="222"/>
      <c r="C7739" s="222"/>
      <c r="D7739" s="223">
        <f t="shared" ref="D7739:R7739" si="682">SUM(D7689:D7738)</f>
        <v>0</v>
      </c>
      <c r="E7739" s="223">
        <f t="shared" si="682"/>
        <v>0</v>
      </c>
      <c r="F7739" s="223">
        <f t="shared" si="682"/>
        <v>0</v>
      </c>
      <c r="G7739" s="223">
        <f t="shared" si="682"/>
        <v>0</v>
      </c>
      <c r="H7739" s="223">
        <f t="shared" si="682"/>
        <v>0</v>
      </c>
      <c r="I7739" s="223">
        <f t="shared" si="682"/>
        <v>0</v>
      </c>
      <c r="J7739" s="223">
        <f t="shared" si="682"/>
        <v>0</v>
      </c>
      <c r="K7739" s="223">
        <f t="shared" si="682"/>
        <v>0</v>
      </c>
      <c r="L7739" s="223">
        <f t="shared" si="682"/>
        <v>0</v>
      </c>
      <c r="M7739" s="223">
        <f t="shared" si="682"/>
        <v>0</v>
      </c>
      <c r="N7739" s="223">
        <f t="shared" si="682"/>
        <v>0</v>
      </c>
      <c r="O7739" s="223">
        <f t="shared" si="682"/>
        <v>0</v>
      </c>
      <c r="P7739" s="223">
        <f t="shared" si="682"/>
        <v>0</v>
      </c>
      <c r="Q7739" s="223">
        <f t="shared" si="682"/>
        <v>0</v>
      </c>
      <c r="R7739" s="223">
        <f t="shared" si="682"/>
        <v>0</v>
      </c>
    </row>
    <row r="7740" spans="1:18" hidden="1" outlineLevel="2" x14ac:dyDescent="0.25">
      <c r="A7740" s="222" t="str">
        <f>'Usages mobilité'!A4</f>
        <v>Usage mobilité n°1</v>
      </c>
      <c r="B7740" s="222" t="s">
        <v>645</v>
      </c>
      <c r="C7740" s="222"/>
      <c r="D7740" s="223">
        <f>D7689*'Usages mobilité'!$BG4*(1+'Usages mobilité'!$BH4)^(D$7683-$D$7683)/1000</f>
        <v>0</v>
      </c>
      <c r="E7740" s="223">
        <f>E7689*'Usages mobilité'!$BG4*(1+'Usages mobilité'!$BH4)^(E$7683-$D$7683)/1000</f>
        <v>0</v>
      </c>
      <c r="F7740" s="223">
        <f>F7689*'Usages mobilité'!$BG4*(1+'Usages mobilité'!$BH4)^(F$7683-$D$7683)/1000</f>
        <v>0</v>
      </c>
      <c r="G7740" s="223">
        <f>G7689*'Usages mobilité'!$BG4*(1+'Usages mobilité'!$BH4)^(G$7683-$D$7683)/1000</f>
        <v>0</v>
      </c>
      <c r="H7740" s="223">
        <f>H7689*'Usages mobilité'!$BG4*(1+'Usages mobilité'!$BH4)^(H$7683-$D$7683)/1000</f>
        <v>0</v>
      </c>
      <c r="I7740" s="223">
        <f>I7689*'Usages mobilité'!$BG4*(1+'Usages mobilité'!$BH4)^(I$7683-$D$7683)/1000</f>
        <v>0</v>
      </c>
      <c r="J7740" s="223">
        <f>J7689*'Usages mobilité'!$BG4*(1+'Usages mobilité'!$BH4)^(J$7683-$D$7683)/1000</f>
        <v>0</v>
      </c>
      <c r="K7740" s="223">
        <f>K7689*'Usages mobilité'!$BG4*(1+'Usages mobilité'!$BH4)^(K$7683-$D$7683)/1000</f>
        <v>0</v>
      </c>
      <c r="L7740" s="223">
        <f>L7689*'Usages mobilité'!$BG4*(1+'Usages mobilité'!$BH4)^(L$7683-$D$7683)/1000</f>
        <v>0</v>
      </c>
      <c r="M7740" s="223">
        <f>M7689*'Usages mobilité'!$BG4*(1+'Usages mobilité'!$BH4)^(M$7683-$D$7683)/1000</f>
        <v>0</v>
      </c>
      <c r="N7740" s="223">
        <f>N7689*'Usages mobilité'!$BG4*(1+'Usages mobilité'!$BH4)^(N$7683-$D$7683)/1000</f>
        <v>0</v>
      </c>
      <c r="O7740" s="223">
        <f>O7689*'Usages mobilité'!$BG4*(1+'Usages mobilité'!$BH4)^(O$7683-$D$7683)/1000</f>
        <v>0</v>
      </c>
      <c r="P7740" s="223">
        <f>P7689*'Usages mobilité'!$BG4*(1+'Usages mobilité'!$BH4)^(P$7683-$D$7683)/1000</f>
        <v>0</v>
      </c>
      <c r="Q7740" s="223">
        <f>Q7689*'Usages mobilité'!$BG4*(1+'Usages mobilité'!$BH4)^(Q$7683-$D$7683)/1000</f>
        <v>0</v>
      </c>
      <c r="R7740" s="223">
        <f>R7689*'Usages mobilité'!$BG4*(1+'Usages mobilité'!$BH4)^(R$7683-$D$7683)/1000</f>
        <v>0</v>
      </c>
    </row>
    <row r="7741" spans="1:18" hidden="1" outlineLevel="2" x14ac:dyDescent="0.25">
      <c r="A7741" s="222" t="str">
        <f>'Usages mobilité'!A5</f>
        <v>Usage mobilité n°2</v>
      </c>
      <c r="B7741" s="222" t="s">
        <v>645</v>
      </c>
      <c r="C7741" s="222"/>
      <c r="D7741" s="223">
        <f>D7690*'Usages mobilité'!$BG5*(1+'Usages mobilité'!$BH5)^(D$7683-$D$7683)/1000</f>
        <v>0</v>
      </c>
      <c r="E7741" s="223">
        <f>E7690*'Usages mobilité'!$BG5*(1+'Usages mobilité'!$BH5)^(E$7683-$D$7683)/1000</f>
        <v>0</v>
      </c>
      <c r="F7741" s="223">
        <f>F7690*'Usages mobilité'!$BG5*(1+'Usages mobilité'!$BH5)^(F$7683-$D$7683)/1000</f>
        <v>0</v>
      </c>
      <c r="G7741" s="223">
        <f>G7690*'Usages mobilité'!$BG5*(1+'Usages mobilité'!$BH5)^(G$7683-$D$7683)/1000</f>
        <v>0</v>
      </c>
      <c r="H7741" s="223">
        <f>H7690*'Usages mobilité'!$BG5*(1+'Usages mobilité'!$BH5)^(H$7683-$D$7683)/1000</f>
        <v>0</v>
      </c>
      <c r="I7741" s="223">
        <f>I7690*'Usages mobilité'!$BG5*(1+'Usages mobilité'!$BH5)^(I$7683-$D$7683)/1000</f>
        <v>0</v>
      </c>
      <c r="J7741" s="223">
        <f>J7690*'Usages mobilité'!$BG5*(1+'Usages mobilité'!$BH5)^(J$7683-$D$7683)/1000</f>
        <v>0</v>
      </c>
      <c r="K7741" s="223">
        <f>K7690*'Usages mobilité'!$BG5*(1+'Usages mobilité'!$BH5)^(K$7683-$D$7683)/1000</f>
        <v>0</v>
      </c>
      <c r="L7741" s="223">
        <f>L7690*'Usages mobilité'!$BG5*(1+'Usages mobilité'!$BH5)^(L$7683-$D$7683)/1000</f>
        <v>0</v>
      </c>
      <c r="M7741" s="223">
        <f>M7690*'Usages mobilité'!$BG5*(1+'Usages mobilité'!$BH5)^(M$7683-$D$7683)/1000</f>
        <v>0</v>
      </c>
      <c r="N7741" s="223">
        <f>N7690*'Usages mobilité'!$BG5*(1+'Usages mobilité'!$BH5)^(N$7683-$D$7683)/1000</f>
        <v>0</v>
      </c>
      <c r="O7741" s="223">
        <f>O7690*'Usages mobilité'!$BG5*(1+'Usages mobilité'!$BH5)^(O$7683-$D$7683)/1000</f>
        <v>0</v>
      </c>
      <c r="P7741" s="223">
        <f>P7690*'Usages mobilité'!$BG5*(1+'Usages mobilité'!$BH5)^(P$7683-$D$7683)/1000</f>
        <v>0</v>
      </c>
      <c r="Q7741" s="223">
        <f>Q7690*'Usages mobilité'!$BG5*(1+'Usages mobilité'!$BH5)^(Q$7683-$D$7683)/1000</f>
        <v>0</v>
      </c>
      <c r="R7741" s="223">
        <f>R7690*'Usages mobilité'!$BG5*(1+'Usages mobilité'!$BH5)^(R$7683-$D$7683)/1000</f>
        <v>0</v>
      </c>
    </row>
    <row r="7742" spans="1:18" hidden="1" outlineLevel="2" x14ac:dyDescent="0.25">
      <c r="A7742" s="222" t="str">
        <f>'Usages mobilité'!A6</f>
        <v>Usage mobilité n°3</v>
      </c>
      <c r="B7742" s="222" t="s">
        <v>645</v>
      </c>
      <c r="C7742" s="222"/>
      <c r="D7742" s="223">
        <f>D7691*'Usages mobilité'!$BG6*(1+'Usages mobilité'!$BH6)^(D$7683-$D$7683)/1000</f>
        <v>0</v>
      </c>
      <c r="E7742" s="223">
        <f>E7691*'Usages mobilité'!$BG6*(1+'Usages mobilité'!$BH6)^(E$7683-$D$7683)/1000</f>
        <v>0</v>
      </c>
      <c r="F7742" s="223">
        <f>F7691*'Usages mobilité'!$BG6*(1+'Usages mobilité'!$BH6)^(F$7683-$D$7683)/1000</f>
        <v>0</v>
      </c>
      <c r="G7742" s="223">
        <f>G7691*'Usages mobilité'!$BG6*(1+'Usages mobilité'!$BH6)^(G$7683-$D$7683)/1000</f>
        <v>0</v>
      </c>
      <c r="H7742" s="223">
        <f>H7691*'Usages mobilité'!$BG6*(1+'Usages mobilité'!$BH6)^(H$7683-$D$7683)/1000</f>
        <v>0</v>
      </c>
      <c r="I7742" s="223">
        <f>I7691*'Usages mobilité'!$BG6*(1+'Usages mobilité'!$BH6)^(I$7683-$D$7683)/1000</f>
        <v>0</v>
      </c>
      <c r="J7742" s="223">
        <f>J7691*'Usages mobilité'!$BG6*(1+'Usages mobilité'!$BH6)^(J$7683-$D$7683)/1000</f>
        <v>0</v>
      </c>
      <c r="K7742" s="223">
        <f>K7691*'Usages mobilité'!$BG6*(1+'Usages mobilité'!$BH6)^(K$7683-$D$7683)/1000</f>
        <v>0</v>
      </c>
      <c r="L7742" s="223">
        <f>L7691*'Usages mobilité'!$BG6*(1+'Usages mobilité'!$BH6)^(L$7683-$D$7683)/1000</f>
        <v>0</v>
      </c>
      <c r="M7742" s="223">
        <f>M7691*'Usages mobilité'!$BG6*(1+'Usages mobilité'!$BH6)^(M$7683-$D$7683)/1000</f>
        <v>0</v>
      </c>
      <c r="N7742" s="223">
        <f>N7691*'Usages mobilité'!$BG6*(1+'Usages mobilité'!$BH6)^(N$7683-$D$7683)/1000</f>
        <v>0</v>
      </c>
      <c r="O7742" s="223">
        <f>O7691*'Usages mobilité'!$BG6*(1+'Usages mobilité'!$BH6)^(O$7683-$D$7683)/1000</f>
        <v>0</v>
      </c>
      <c r="P7742" s="223">
        <f>P7691*'Usages mobilité'!$BG6*(1+'Usages mobilité'!$BH6)^(P$7683-$D$7683)/1000</f>
        <v>0</v>
      </c>
      <c r="Q7742" s="223">
        <f>Q7691*'Usages mobilité'!$BG6*(1+'Usages mobilité'!$BH6)^(Q$7683-$D$7683)/1000</f>
        <v>0</v>
      </c>
      <c r="R7742" s="223">
        <f>R7691*'Usages mobilité'!$BG6*(1+'Usages mobilité'!$BH6)^(R$7683-$D$7683)/1000</f>
        <v>0</v>
      </c>
    </row>
    <row r="7743" spans="1:18" hidden="1" outlineLevel="2" x14ac:dyDescent="0.25">
      <c r="A7743" s="222" t="str">
        <f>'Usages mobilité'!A7</f>
        <v>Usage mobilité n°4</v>
      </c>
      <c r="B7743" s="222" t="s">
        <v>645</v>
      </c>
      <c r="C7743" s="222"/>
      <c r="D7743" s="223">
        <f>D7692*'Usages mobilité'!$BG7*(1+'Usages mobilité'!$BH7)^(D$7683-$D$7683)/1000</f>
        <v>0</v>
      </c>
      <c r="E7743" s="223">
        <f>E7692*'Usages mobilité'!$BG7*(1+'Usages mobilité'!$BH7)^(E$7683-$D$7683)/1000</f>
        <v>0</v>
      </c>
      <c r="F7743" s="223">
        <f>F7692*'Usages mobilité'!$BG7*(1+'Usages mobilité'!$BH7)^(F$7683-$D$7683)/1000</f>
        <v>0</v>
      </c>
      <c r="G7743" s="223">
        <f>G7692*'Usages mobilité'!$BG7*(1+'Usages mobilité'!$BH7)^(G$7683-$D$7683)/1000</f>
        <v>0</v>
      </c>
      <c r="H7743" s="223">
        <f>H7692*'Usages mobilité'!$BG7*(1+'Usages mobilité'!$BH7)^(H$7683-$D$7683)/1000</f>
        <v>0</v>
      </c>
      <c r="I7743" s="223">
        <f>I7692*'Usages mobilité'!$BG7*(1+'Usages mobilité'!$BH7)^(I$7683-$D$7683)/1000</f>
        <v>0</v>
      </c>
      <c r="J7743" s="223">
        <f>J7692*'Usages mobilité'!$BG7*(1+'Usages mobilité'!$BH7)^(J$7683-$D$7683)/1000</f>
        <v>0</v>
      </c>
      <c r="K7743" s="223">
        <f>K7692*'Usages mobilité'!$BG7*(1+'Usages mobilité'!$BH7)^(K$7683-$D$7683)/1000</f>
        <v>0</v>
      </c>
      <c r="L7743" s="223">
        <f>L7692*'Usages mobilité'!$BG7*(1+'Usages mobilité'!$BH7)^(L$7683-$D$7683)/1000</f>
        <v>0</v>
      </c>
      <c r="M7743" s="223">
        <f>M7692*'Usages mobilité'!$BG7*(1+'Usages mobilité'!$BH7)^(M$7683-$D$7683)/1000</f>
        <v>0</v>
      </c>
      <c r="N7743" s="223">
        <f>N7692*'Usages mobilité'!$BG7*(1+'Usages mobilité'!$BH7)^(N$7683-$D$7683)/1000</f>
        <v>0</v>
      </c>
      <c r="O7743" s="223">
        <f>O7692*'Usages mobilité'!$BG7*(1+'Usages mobilité'!$BH7)^(O$7683-$D$7683)/1000</f>
        <v>0</v>
      </c>
      <c r="P7743" s="223">
        <f>P7692*'Usages mobilité'!$BG7*(1+'Usages mobilité'!$BH7)^(P$7683-$D$7683)/1000</f>
        <v>0</v>
      </c>
      <c r="Q7743" s="223">
        <f>Q7692*'Usages mobilité'!$BG7*(1+'Usages mobilité'!$BH7)^(Q$7683-$D$7683)/1000</f>
        <v>0</v>
      </c>
      <c r="R7743" s="223">
        <f>R7692*'Usages mobilité'!$BG7*(1+'Usages mobilité'!$BH7)^(R$7683-$D$7683)/1000</f>
        <v>0</v>
      </c>
    </row>
    <row r="7744" spans="1:18" hidden="1" outlineLevel="2" x14ac:dyDescent="0.25">
      <c r="A7744" s="222" t="str">
        <f>'Usages mobilité'!A8</f>
        <v>Usage mobilité n°5</v>
      </c>
      <c r="B7744" s="222" t="s">
        <v>645</v>
      </c>
      <c r="C7744" s="222"/>
      <c r="D7744" s="223">
        <f>D7693*'Usages mobilité'!$BG8*(1+'Usages mobilité'!$BH8)^(D$7683-$D$7683)/1000</f>
        <v>0</v>
      </c>
      <c r="E7744" s="223">
        <f>E7693*'Usages mobilité'!$BG8*(1+'Usages mobilité'!$BH8)^(E$7683-$D$7683)/1000</f>
        <v>0</v>
      </c>
      <c r="F7744" s="223">
        <f>F7693*'Usages mobilité'!$BG8*(1+'Usages mobilité'!$BH8)^(F$7683-$D$7683)/1000</f>
        <v>0</v>
      </c>
      <c r="G7744" s="223">
        <f>G7693*'Usages mobilité'!$BG8*(1+'Usages mobilité'!$BH8)^(G$7683-$D$7683)/1000</f>
        <v>0</v>
      </c>
      <c r="H7744" s="223">
        <f>H7693*'Usages mobilité'!$BG8*(1+'Usages mobilité'!$BH8)^(H$7683-$D$7683)/1000</f>
        <v>0</v>
      </c>
      <c r="I7744" s="223">
        <f>I7693*'Usages mobilité'!$BG8*(1+'Usages mobilité'!$BH8)^(I$7683-$D$7683)/1000</f>
        <v>0</v>
      </c>
      <c r="J7744" s="223">
        <f>J7693*'Usages mobilité'!$BG8*(1+'Usages mobilité'!$BH8)^(J$7683-$D$7683)/1000</f>
        <v>0</v>
      </c>
      <c r="K7744" s="223">
        <f>K7693*'Usages mobilité'!$BG8*(1+'Usages mobilité'!$BH8)^(K$7683-$D$7683)/1000</f>
        <v>0</v>
      </c>
      <c r="L7744" s="223">
        <f>L7693*'Usages mobilité'!$BG8*(1+'Usages mobilité'!$BH8)^(L$7683-$D$7683)/1000</f>
        <v>0</v>
      </c>
      <c r="M7744" s="223">
        <f>M7693*'Usages mobilité'!$BG8*(1+'Usages mobilité'!$BH8)^(M$7683-$D$7683)/1000</f>
        <v>0</v>
      </c>
      <c r="N7744" s="223">
        <f>N7693*'Usages mobilité'!$BG8*(1+'Usages mobilité'!$BH8)^(N$7683-$D$7683)/1000</f>
        <v>0</v>
      </c>
      <c r="O7744" s="223">
        <f>O7693*'Usages mobilité'!$BG8*(1+'Usages mobilité'!$BH8)^(O$7683-$D$7683)/1000</f>
        <v>0</v>
      </c>
      <c r="P7744" s="223">
        <f>P7693*'Usages mobilité'!$BG8*(1+'Usages mobilité'!$BH8)^(P$7683-$D$7683)/1000</f>
        <v>0</v>
      </c>
      <c r="Q7744" s="223">
        <f>Q7693*'Usages mobilité'!$BG8*(1+'Usages mobilité'!$BH8)^(Q$7683-$D$7683)/1000</f>
        <v>0</v>
      </c>
      <c r="R7744" s="223">
        <f>R7693*'Usages mobilité'!$BG8*(1+'Usages mobilité'!$BH8)^(R$7683-$D$7683)/1000</f>
        <v>0</v>
      </c>
    </row>
    <row r="7745" spans="1:18" hidden="1" outlineLevel="2" x14ac:dyDescent="0.25">
      <c r="A7745" s="222" t="str">
        <f>'Usages mobilité'!A9</f>
        <v>Usage mobilité n°6</v>
      </c>
      <c r="B7745" s="222" t="s">
        <v>645</v>
      </c>
      <c r="C7745" s="222"/>
      <c r="D7745" s="223">
        <f>D7694*'Usages mobilité'!$BG9*(1+'Usages mobilité'!$BH9)^(D$7683-$D$7683)/1000</f>
        <v>0</v>
      </c>
      <c r="E7745" s="223">
        <f>E7694*'Usages mobilité'!$BG9*(1+'Usages mobilité'!$BH9)^(E$7683-$D$7683)/1000</f>
        <v>0</v>
      </c>
      <c r="F7745" s="223">
        <f>F7694*'Usages mobilité'!$BG9*(1+'Usages mobilité'!$BH9)^(F$7683-$D$7683)/1000</f>
        <v>0</v>
      </c>
      <c r="G7745" s="223">
        <f>G7694*'Usages mobilité'!$BG9*(1+'Usages mobilité'!$BH9)^(G$7683-$D$7683)/1000</f>
        <v>0</v>
      </c>
      <c r="H7745" s="223">
        <f>H7694*'Usages mobilité'!$BG9*(1+'Usages mobilité'!$BH9)^(H$7683-$D$7683)/1000</f>
        <v>0</v>
      </c>
      <c r="I7745" s="223">
        <f>I7694*'Usages mobilité'!$BG9*(1+'Usages mobilité'!$BH9)^(I$7683-$D$7683)/1000</f>
        <v>0</v>
      </c>
      <c r="J7745" s="223">
        <f>J7694*'Usages mobilité'!$BG9*(1+'Usages mobilité'!$BH9)^(J$7683-$D$7683)/1000</f>
        <v>0</v>
      </c>
      <c r="K7745" s="223">
        <f>K7694*'Usages mobilité'!$BG9*(1+'Usages mobilité'!$BH9)^(K$7683-$D$7683)/1000</f>
        <v>0</v>
      </c>
      <c r="L7745" s="223">
        <f>L7694*'Usages mobilité'!$BG9*(1+'Usages mobilité'!$BH9)^(L$7683-$D$7683)/1000</f>
        <v>0</v>
      </c>
      <c r="M7745" s="223">
        <f>M7694*'Usages mobilité'!$BG9*(1+'Usages mobilité'!$BH9)^(M$7683-$D$7683)/1000</f>
        <v>0</v>
      </c>
      <c r="N7745" s="223">
        <f>N7694*'Usages mobilité'!$BG9*(1+'Usages mobilité'!$BH9)^(N$7683-$D$7683)/1000</f>
        <v>0</v>
      </c>
      <c r="O7745" s="223">
        <f>O7694*'Usages mobilité'!$BG9*(1+'Usages mobilité'!$BH9)^(O$7683-$D$7683)/1000</f>
        <v>0</v>
      </c>
      <c r="P7745" s="223">
        <f>P7694*'Usages mobilité'!$BG9*(1+'Usages mobilité'!$BH9)^(P$7683-$D$7683)/1000</f>
        <v>0</v>
      </c>
      <c r="Q7745" s="223">
        <f>Q7694*'Usages mobilité'!$BG9*(1+'Usages mobilité'!$BH9)^(Q$7683-$D$7683)/1000</f>
        <v>0</v>
      </c>
      <c r="R7745" s="223">
        <f>R7694*'Usages mobilité'!$BG9*(1+'Usages mobilité'!$BH9)^(R$7683-$D$7683)/1000</f>
        <v>0</v>
      </c>
    </row>
    <row r="7746" spans="1:18" hidden="1" outlineLevel="2" x14ac:dyDescent="0.25">
      <c r="A7746" s="222" t="str">
        <f>'Usages mobilité'!A10</f>
        <v>Usage mobilité n°7</v>
      </c>
      <c r="B7746" s="222" t="s">
        <v>645</v>
      </c>
      <c r="C7746" s="222"/>
      <c r="D7746" s="223">
        <f>D7695*'Usages mobilité'!$BG10*(1+'Usages mobilité'!$BH10)^(D$7683-$D$7683)/1000</f>
        <v>0</v>
      </c>
      <c r="E7746" s="223">
        <f>E7695*'Usages mobilité'!$BG10*(1+'Usages mobilité'!$BH10)^(E$7683-$D$7683)/1000</f>
        <v>0</v>
      </c>
      <c r="F7746" s="223">
        <f>F7695*'Usages mobilité'!$BG10*(1+'Usages mobilité'!$BH10)^(F$7683-$D$7683)/1000</f>
        <v>0</v>
      </c>
      <c r="G7746" s="223">
        <f>G7695*'Usages mobilité'!$BG10*(1+'Usages mobilité'!$BH10)^(G$7683-$D$7683)/1000</f>
        <v>0</v>
      </c>
      <c r="H7746" s="223">
        <f>H7695*'Usages mobilité'!$BG10*(1+'Usages mobilité'!$BH10)^(H$7683-$D$7683)/1000</f>
        <v>0</v>
      </c>
      <c r="I7746" s="223">
        <f>I7695*'Usages mobilité'!$BG10*(1+'Usages mobilité'!$BH10)^(I$7683-$D$7683)/1000</f>
        <v>0</v>
      </c>
      <c r="J7746" s="223">
        <f>J7695*'Usages mobilité'!$BG10*(1+'Usages mobilité'!$BH10)^(J$7683-$D$7683)/1000</f>
        <v>0</v>
      </c>
      <c r="K7746" s="223">
        <f>K7695*'Usages mobilité'!$BG10*(1+'Usages mobilité'!$BH10)^(K$7683-$D$7683)/1000</f>
        <v>0</v>
      </c>
      <c r="L7746" s="223">
        <f>L7695*'Usages mobilité'!$BG10*(1+'Usages mobilité'!$BH10)^(L$7683-$D$7683)/1000</f>
        <v>0</v>
      </c>
      <c r="M7746" s="223">
        <f>M7695*'Usages mobilité'!$BG10*(1+'Usages mobilité'!$BH10)^(M$7683-$D$7683)/1000</f>
        <v>0</v>
      </c>
      <c r="N7746" s="223">
        <f>N7695*'Usages mobilité'!$BG10*(1+'Usages mobilité'!$BH10)^(N$7683-$D$7683)/1000</f>
        <v>0</v>
      </c>
      <c r="O7746" s="223">
        <f>O7695*'Usages mobilité'!$BG10*(1+'Usages mobilité'!$BH10)^(O$7683-$D$7683)/1000</f>
        <v>0</v>
      </c>
      <c r="P7746" s="223">
        <f>P7695*'Usages mobilité'!$BG10*(1+'Usages mobilité'!$BH10)^(P$7683-$D$7683)/1000</f>
        <v>0</v>
      </c>
      <c r="Q7746" s="223">
        <f>Q7695*'Usages mobilité'!$BG10*(1+'Usages mobilité'!$BH10)^(Q$7683-$D$7683)/1000</f>
        <v>0</v>
      </c>
      <c r="R7746" s="223">
        <f>R7695*'Usages mobilité'!$BG10*(1+'Usages mobilité'!$BH10)^(R$7683-$D$7683)/1000</f>
        <v>0</v>
      </c>
    </row>
    <row r="7747" spans="1:18" hidden="1" outlineLevel="2" x14ac:dyDescent="0.25">
      <c r="A7747" s="222" t="str">
        <f>'Usages mobilité'!A11</f>
        <v>Usage mobilité n°8</v>
      </c>
      <c r="B7747" s="222" t="s">
        <v>645</v>
      </c>
      <c r="C7747" s="222"/>
      <c r="D7747" s="223">
        <f>D7696*'Usages mobilité'!$BG11*(1+'Usages mobilité'!$BH11)^(D$7683-$D$7683)/1000</f>
        <v>0</v>
      </c>
      <c r="E7747" s="223">
        <f>E7696*'Usages mobilité'!$BG11*(1+'Usages mobilité'!$BH11)^(E$7683-$D$7683)/1000</f>
        <v>0</v>
      </c>
      <c r="F7747" s="223">
        <f>F7696*'Usages mobilité'!$BG11*(1+'Usages mobilité'!$BH11)^(F$7683-$D$7683)/1000</f>
        <v>0</v>
      </c>
      <c r="G7747" s="223">
        <f>G7696*'Usages mobilité'!$BG11*(1+'Usages mobilité'!$BH11)^(G$7683-$D$7683)/1000</f>
        <v>0</v>
      </c>
      <c r="H7747" s="223">
        <f>H7696*'Usages mobilité'!$BG11*(1+'Usages mobilité'!$BH11)^(H$7683-$D$7683)/1000</f>
        <v>0</v>
      </c>
      <c r="I7747" s="223">
        <f>I7696*'Usages mobilité'!$BG11*(1+'Usages mobilité'!$BH11)^(I$7683-$D$7683)/1000</f>
        <v>0</v>
      </c>
      <c r="J7747" s="223">
        <f>J7696*'Usages mobilité'!$BG11*(1+'Usages mobilité'!$BH11)^(J$7683-$D$7683)/1000</f>
        <v>0</v>
      </c>
      <c r="K7747" s="223">
        <f>K7696*'Usages mobilité'!$BG11*(1+'Usages mobilité'!$BH11)^(K$7683-$D$7683)/1000</f>
        <v>0</v>
      </c>
      <c r="L7747" s="223">
        <f>L7696*'Usages mobilité'!$BG11*(1+'Usages mobilité'!$BH11)^(L$7683-$D$7683)/1000</f>
        <v>0</v>
      </c>
      <c r="M7747" s="223">
        <f>M7696*'Usages mobilité'!$BG11*(1+'Usages mobilité'!$BH11)^(M$7683-$D$7683)/1000</f>
        <v>0</v>
      </c>
      <c r="N7747" s="223">
        <f>N7696*'Usages mobilité'!$BG11*(1+'Usages mobilité'!$BH11)^(N$7683-$D$7683)/1000</f>
        <v>0</v>
      </c>
      <c r="O7747" s="223">
        <f>O7696*'Usages mobilité'!$BG11*(1+'Usages mobilité'!$BH11)^(O$7683-$D$7683)/1000</f>
        <v>0</v>
      </c>
      <c r="P7747" s="223">
        <f>P7696*'Usages mobilité'!$BG11*(1+'Usages mobilité'!$BH11)^(P$7683-$D$7683)/1000</f>
        <v>0</v>
      </c>
      <c r="Q7747" s="223">
        <f>Q7696*'Usages mobilité'!$BG11*(1+'Usages mobilité'!$BH11)^(Q$7683-$D$7683)/1000</f>
        <v>0</v>
      </c>
      <c r="R7747" s="223">
        <f>R7696*'Usages mobilité'!$BG11*(1+'Usages mobilité'!$BH11)^(R$7683-$D$7683)/1000</f>
        <v>0</v>
      </c>
    </row>
    <row r="7748" spans="1:18" hidden="1" outlineLevel="2" x14ac:dyDescent="0.25">
      <c r="A7748" s="222" t="str">
        <f>'Usages mobilité'!A12</f>
        <v>Usage mobilité n°9</v>
      </c>
      <c r="B7748" s="222" t="s">
        <v>645</v>
      </c>
      <c r="C7748" s="222"/>
      <c r="D7748" s="223">
        <f>D7697*'Usages mobilité'!$BG12*(1+'Usages mobilité'!$BH12)^(D$7683-$D$7683)/1000</f>
        <v>0</v>
      </c>
      <c r="E7748" s="223">
        <f>E7697*'Usages mobilité'!$BG12*(1+'Usages mobilité'!$BH12)^(E$7683-$D$7683)/1000</f>
        <v>0</v>
      </c>
      <c r="F7748" s="223">
        <f>F7697*'Usages mobilité'!$BG12*(1+'Usages mobilité'!$BH12)^(F$7683-$D$7683)/1000</f>
        <v>0</v>
      </c>
      <c r="G7748" s="223">
        <f>G7697*'Usages mobilité'!$BG12*(1+'Usages mobilité'!$BH12)^(G$7683-$D$7683)/1000</f>
        <v>0</v>
      </c>
      <c r="H7748" s="223">
        <f>H7697*'Usages mobilité'!$BG12*(1+'Usages mobilité'!$BH12)^(H$7683-$D$7683)/1000</f>
        <v>0</v>
      </c>
      <c r="I7748" s="223">
        <f>I7697*'Usages mobilité'!$BG12*(1+'Usages mobilité'!$BH12)^(I$7683-$D$7683)/1000</f>
        <v>0</v>
      </c>
      <c r="J7748" s="223">
        <f>J7697*'Usages mobilité'!$BG12*(1+'Usages mobilité'!$BH12)^(J$7683-$D$7683)/1000</f>
        <v>0</v>
      </c>
      <c r="K7748" s="223">
        <f>K7697*'Usages mobilité'!$BG12*(1+'Usages mobilité'!$BH12)^(K$7683-$D$7683)/1000</f>
        <v>0</v>
      </c>
      <c r="L7748" s="223">
        <f>L7697*'Usages mobilité'!$BG12*(1+'Usages mobilité'!$BH12)^(L$7683-$D$7683)/1000</f>
        <v>0</v>
      </c>
      <c r="M7748" s="223">
        <f>M7697*'Usages mobilité'!$BG12*(1+'Usages mobilité'!$BH12)^(M$7683-$D$7683)/1000</f>
        <v>0</v>
      </c>
      <c r="N7748" s="223">
        <f>N7697*'Usages mobilité'!$BG12*(1+'Usages mobilité'!$BH12)^(N$7683-$D$7683)/1000</f>
        <v>0</v>
      </c>
      <c r="O7748" s="223">
        <f>O7697*'Usages mobilité'!$BG12*(1+'Usages mobilité'!$BH12)^(O$7683-$D$7683)/1000</f>
        <v>0</v>
      </c>
      <c r="P7748" s="223">
        <f>P7697*'Usages mobilité'!$BG12*(1+'Usages mobilité'!$BH12)^(P$7683-$D$7683)/1000</f>
        <v>0</v>
      </c>
      <c r="Q7748" s="223">
        <f>Q7697*'Usages mobilité'!$BG12*(1+'Usages mobilité'!$BH12)^(Q$7683-$D$7683)/1000</f>
        <v>0</v>
      </c>
      <c r="R7748" s="223">
        <f>R7697*'Usages mobilité'!$BG12*(1+'Usages mobilité'!$BH12)^(R$7683-$D$7683)/1000</f>
        <v>0</v>
      </c>
    </row>
    <row r="7749" spans="1:18" hidden="1" outlineLevel="2" x14ac:dyDescent="0.25">
      <c r="A7749" s="222" t="str">
        <f>'Usages mobilité'!A13</f>
        <v>Usage mobilité n°10</v>
      </c>
      <c r="B7749" s="222" t="s">
        <v>645</v>
      </c>
      <c r="C7749" s="222"/>
      <c r="D7749" s="223">
        <f>D7698*'Usages mobilité'!$BG13*(1+'Usages mobilité'!$BH13)^(D$7683-$D$7683)/1000</f>
        <v>0</v>
      </c>
      <c r="E7749" s="223">
        <f>E7698*'Usages mobilité'!$BG13*(1+'Usages mobilité'!$BH13)^(E$7683-$D$7683)/1000</f>
        <v>0</v>
      </c>
      <c r="F7749" s="223">
        <f>F7698*'Usages mobilité'!$BG13*(1+'Usages mobilité'!$BH13)^(F$7683-$D$7683)/1000</f>
        <v>0</v>
      </c>
      <c r="G7749" s="223">
        <f>G7698*'Usages mobilité'!$BG13*(1+'Usages mobilité'!$BH13)^(G$7683-$D$7683)/1000</f>
        <v>0</v>
      </c>
      <c r="H7749" s="223">
        <f>H7698*'Usages mobilité'!$BG13*(1+'Usages mobilité'!$BH13)^(H$7683-$D$7683)/1000</f>
        <v>0</v>
      </c>
      <c r="I7749" s="223">
        <f>I7698*'Usages mobilité'!$BG13*(1+'Usages mobilité'!$BH13)^(I$7683-$D$7683)/1000</f>
        <v>0</v>
      </c>
      <c r="J7749" s="223">
        <f>J7698*'Usages mobilité'!$BG13*(1+'Usages mobilité'!$BH13)^(J$7683-$D$7683)/1000</f>
        <v>0</v>
      </c>
      <c r="K7749" s="223">
        <f>K7698*'Usages mobilité'!$BG13*(1+'Usages mobilité'!$BH13)^(K$7683-$D$7683)/1000</f>
        <v>0</v>
      </c>
      <c r="L7749" s="223">
        <f>L7698*'Usages mobilité'!$BG13*(1+'Usages mobilité'!$BH13)^(L$7683-$D$7683)/1000</f>
        <v>0</v>
      </c>
      <c r="M7749" s="223">
        <f>M7698*'Usages mobilité'!$BG13*(1+'Usages mobilité'!$BH13)^(M$7683-$D$7683)/1000</f>
        <v>0</v>
      </c>
      <c r="N7749" s="223">
        <f>N7698*'Usages mobilité'!$BG13*(1+'Usages mobilité'!$BH13)^(N$7683-$D$7683)/1000</f>
        <v>0</v>
      </c>
      <c r="O7749" s="223">
        <f>O7698*'Usages mobilité'!$BG13*(1+'Usages mobilité'!$BH13)^(O$7683-$D$7683)/1000</f>
        <v>0</v>
      </c>
      <c r="P7749" s="223">
        <f>P7698*'Usages mobilité'!$BG13*(1+'Usages mobilité'!$BH13)^(P$7683-$D$7683)/1000</f>
        <v>0</v>
      </c>
      <c r="Q7749" s="223">
        <f>Q7698*'Usages mobilité'!$BG13*(1+'Usages mobilité'!$BH13)^(Q$7683-$D$7683)/1000</f>
        <v>0</v>
      </c>
      <c r="R7749" s="223">
        <f>R7698*'Usages mobilité'!$BG13*(1+'Usages mobilité'!$BH13)^(R$7683-$D$7683)/1000</f>
        <v>0</v>
      </c>
    </row>
    <row r="7750" spans="1:18" hidden="1" outlineLevel="2" x14ac:dyDescent="0.25">
      <c r="A7750" s="222" t="str">
        <f>'Usages mobilité'!A14</f>
        <v>Usage mobilité n°11</v>
      </c>
      <c r="B7750" s="222" t="s">
        <v>645</v>
      </c>
      <c r="C7750" s="222"/>
      <c r="D7750" s="223">
        <f>D7699*'Usages mobilité'!$BG14*(1+'Usages mobilité'!$BH14)^(D$7683-$D$7683)/1000</f>
        <v>0</v>
      </c>
      <c r="E7750" s="223">
        <f>E7699*'Usages mobilité'!$BG14*(1+'Usages mobilité'!$BH14)^(E$7683-$D$7683)/1000</f>
        <v>0</v>
      </c>
      <c r="F7750" s="223">
        <f>F7699*'Usages mobilité'!$BG14*(1+'Usages mobilité'!$BH14)^(F$7683-$D$7683)/1000</f>
        <v>0</v>
      </c>
      <c r="G7750" s="223">
        <f>G7699*'Usages mobilité'!$BG14*(1+'Usages mobilité'!$BH14)^(G$7683-$D$7683)/1000</f>
        <v>0</v>
      </c>
      <c r="H7750" s="223">
        <f>H7699*'Usages mobilité'!$BG14*(1+'Usages mobilité'!$BH14)^(H$7683-$D$7683)/1000</f>
        <v>0</v>
      </c>
      <c r="I7750" s="223">
        <f>I7699*'Usages mobilité'!$BG14*(1+'Usages mobilité'!$BH14)^(I$7683-$D$7683)/1000</f>
        <v>0</v>
      </c>
      <c r="J7750" s="223">
        <f>J7699*'Usages mobilité'!$BG14*(1+'Usages mobilité'!$BH14)^(J$7683-$D$7683)/1000</f>
        <v>0</v>
      </c>
      <c r="K7750" s="223">
        <f>K7699*'Usages mobilité'!$BG14*(1+'Usages mobilité'!$BH14)^(K$7683-$D$7683)/1000</f>
        <v>0</v>
      </c>
      <c r="L7750" s="223">
        <f>L7699*'Usages mobilité'!$BG14*(1+'Usages mobilité'!$BH14)^(L$7683-$D$7683)/1000</f>
        <v>0</v>
      </c>
      <c r="M7750" s="223">
        <f>M7699*'Usages mobilité'!$BG14*(1+'Usages mobilité'!$BH14)^(M$7683-$D$7683)/1000</f>
        <v>0</v>
      </c>
      <c r="N7750" s="223">
        <f>N7699*'Usages mobilité'!$BG14*(1+'Usages mobilité'!$BH14)^(N$7683-$D$7683)/1000</f>
        <v>0</v>
      </c>
      <c r="O7750" s="223">
        <f>O7699*'Usages mobilité'!$BG14*(1+'Usages mobilité'!$BH14)^(O$7683-$D$7683)/1000</f>
        <v>0</v>
      </c>
      <c r="P7750" s="223">
        <f>P7699*'Usages mobilité'!$BG14*(1+'Usages mobilité'!$BH14)^(P$7683-$D$7683)/1000</f>
        <v>0</v>
      </c>
      <c r="Q7750" s="223">
        <f>Q7699*'Usages mobilité'!$BG14*(1+'Usages mobilité'!$BH14)^(Q$7683-$D$7683)/1000</f>
        <v>0</v>
      </c>
      <c r="R7750" s="223">
        <f>R7699*'Usages mobilité'!$BG14*(1+'Usages mobilité'!$BH14)^(R$7683-$D$7683)/1000</f>
        <v>0</v>
      </c>
    </row>
    <row r="7751" spans="1:18" hidden="1" outlineLevel="2" x14ac:dyDescent="0.25">
      <c r="A7751" s="222" t="str">
        <f>'Usages mobilité'!A15</f>
        <v>Usage mobilité n°12</v>
      </c>
      <c r="B7751" s="222" t="s">
        <v>645</v>
      </c>
      <c r="C7751" s="222"/>
      <c r="D7751" s="223">
        <f>D7700*'Usages mobilité'!$BG15*(1+'Usages mobilité'!$BH15)^(D$7683-$D$7683)/1000</f>
        <v>0</v>
      </c>
      <c r="E7751" s="223">
        <f>E7700*'Usages mobilité'!$BG15*(1+'Usages mobilité'!$BH15)^(E$7683-$D$7683)/1000</f>
        <v>0</v>
      </c>
      <c r="F7751" s="223">
        <f>F7700*'Usages mobilité'!$BG15*(1+'Usages mobilité'!$BH15)^(F$7683-$D$7683)/1000</f>
        <v>0</v>
      </c>
      <c r="G7751" s="223">
        <f>G7700*'Usages mobilité'!$BG15*(1+'Usages mobilité'!$BH15)^(G$7683-$D$7683)/1000</f>
        <v>0</v>
      </c>
      <c r="H7751" s="223">
        <f>H7700*'Usages mobilité'!$BG15*(1+'Usages mobilité'!$BH15)^(H$7683-$D$7683)/1000</f>
        <v>0</v>
      </c>
      <c r="I7751" s="223">
        <f>I7700*'Usages mobilité'!$BG15*(1+'Usages mobilité'!$BH15)^(I$7683-$D$7683)/1000</f>
        <v>0</v>
      </c>
      <c r="J7751" s="223">
        <f>J7700*'Usages mobilité'!$BG15*(1+'Usages mobilité'!$BH15)^(J$7683-$D$7683)/1000</f>
        <v>0</v>
      </c>
      <c r="K7751" s="223">
        <f>K7700*'Usages mobilité'!$BG15*(1+'Usages mobilité'!$BH15)^(K$7683-$D$7683)/1000</f>
        <v>0</v>
      </c>
      <c r="L7751" s="223">
        <f>L7700*'Usages mobilité'!$BG15*(1+'Usages mobilité'!$BH15)^(L$7683-$D$7683)/1000</f>
        <v>0</v>
      </c>
      <c r="M7751" s="223">
        <f>M7700*'Usages mobilité'!$BG15*(1+'Usages mobilité'!$BH15)^(M$7683-$D$7683)/1000</f>
        <v>0</v>
      </c>
      <c r="N7751" s="223">
        <f>N7700*'Usages mobilité'!$BG15*(1+'Usages mobilité'!$BH15)^(N$7683-$D$7683)/1000</f>
        <v>0</v>
      </c>
      <c r="O7751" s="223">
        <f>O7700*'Usages mobilité'!$BG15*(1+'Usages mobilité'!$BH15)^(O$7683-$D$7683)/1000</f>
        <v>0</v>
      </c>
      <c r="P7751" s="223">
        <f>P7700*'Usages mobilité'!$BG15*(1+'Usages mobilité'!$BH15)^(P$7683-$D$7683)/1000</f>
        <v>0</v>
      </c>
      <c r="Q7751" s="223">
        <f>Q7700*'Usages mobilité'!$BG15*(1+'Usages mobilité'!$BH15)^(Q$7683-$D$7683)/1000</f>
        <v>0</v>
      </c>
      <c r="R7751" s="223">
        <f>R7700*'Usages mobilité'!$BG15*(1+'Usages mobilité'!$BH15)^(R$7683-$D$7683)/1000</f>
        <v>0</v>
      </c>
    </row>
    <row r="7752" spans="1:18" hidden="1" outlineLevel="2" x14ac:dyDescent="0.25">
      <c r="A7752" s="222" t="str">
        <f>'Usages mobilité'!A16</f>
        <v>Usage mobilité n°13</v>
      </c>
      <c r="B7752" s="222" t="s">
        <v>645</v>
      </c>
      <c r="C7752" s="222"/>
      <c r="D7752" s="223">
        <f>D7701*'Usages mobilité'!$BG16*(1+'Usages mobilité'!$BH16)^(D$7683-$D$7683)/1000</f>
        <v>0</v>
      </c>
      <c r="E7752" s="223">
        <f>E7701*'Usages mobilité'!$BG16*(1+'Usages mobilité'!$BH16)^(E$7683-$D$7683)/1000</f>
        <v>0</v>
      </c>
      <c r="F7752" s="223">
        <f>F7701*'Usages mobilité'!$BG16*(1+'Usages mobilité'!$BH16)^(F$7683-$D$7683)/1000</f>
        <v>0</v>
      </c>
      <c r="G7752" s="223">
        <f>G7701*'Usages mobilité'!$BG16*(1+'Usages mobilité'!$BH16)^(G$7683-$D$7683)/1000</f>
        <v>0</v>
      </c>
      <c r="H7752" s="223">
        <f>H7701*'Usages mobilité'!$BG16*(1+'Usages mobilité'!$BH16)^(H$7683-$D$7683)/1000</f>
        <v>0</v>
      </c>
      <c r="I7752" s="223">
        <f>I7701*'Usages mobilité'!$BG16*(1+'Usages mobilité'!$BH16)^(I$7683-$D$7683)/1000</f>
        <v>0</v>
      </c>
      <c r="J7752" s="223">
        <f>J7701*'Usages mobilité'!$BG16*(1+'Usages mobilité'!$BH16)^(J$7683-$D$7683)/1000</f>
        <v>0</v>
      </c>
      <c r="K7752" s="223">
        <f>K7701*'Usages mobilité'!$BG16*(1+'Usages mobilité'!$BH16)^(K$7683-$D$7683)/1000</f>
        <v>0</v>
      </c>
      <c r="L7752" s="223">
        <f>L7701*'Usages mobilité'!$BG16*(1+'Usages mobilité'!$BH16)^(L$7683-$D$7683)/1000</f>
        <v>0</v>
      </c>
      <c r="M7752" s="223">
        <f>M7701*'Usages mobilité'!$BG16*(1+'Usages mobilité'!$BH16)^(M$7683-$D$7683)/1000</f>
        <v>0</v>
      </c>
      <c r="N7752" s="223">
        <f>N7701*'Usages mobilité'!$BG16*(1+'Usages mobilité'!$BH16)^(N$7683-$D$7683)/1000</f>
        <v>0</v>
      </c>
      <c r="O7752" s="223">
        <f>O7701*'Usages mobilité'!$BG16*(1+'Usages mobilité'!$BH16)^(O$7683-$D$7683)/1000</f>
        <v>0</v>
      </c>
      <c r="P7752" s="223">
        <f>P7701*'Usages mobilité'!$BG16*(1+'Usages mobilité'!$BH16)^(P$7683-$D$7683)/1000</f>
        <v>0</v>
      </c>
      <c r="Q7752" s="223">
        <f>Q7701*'Usages mobilité'!$BG16*(1+'Usages mobilité'!$BH16)^(Q$7683-$D$7683)/1000</f>
        <v>0</v>
      </c>
      <c r="R7752" s="223">
        <f>R7701*'Usages mobilité'!$BG16*(1+'Usages mobilité'!$BH16)^(R$7683-$D$7683)/1000</f>
        <v>0</v>
      </c>
    </row>
    <row r="7753" spans="1:18" hidden="1" outlineLevel="2" x14ac:dyDescent="0.25">
      <c r="A7753" s="222" t="str">
        <f>'Usages mobilité'!A17</f>
        <v>Usage mobilité n°14</v>
      </c>
      <c r="B7753" s="222" t="s">
        <v>645</v>
      </c>
      <c r="C7753" s="222"/>
      <c r="D7753" s="223">
        <f>D7702*'Usages mobilité'!$BG17*(1+'Usages mobilité'!$BH17)^(D$7683-$D$7683)/1000</f>
        <v>0</v>
      </c>
      <c r="E7753" s="223">
        <f>E7702*'Usages mobilité'!$BG17*(1+'Usages mobilité'!$BH17)^(E$7683-$D$7683)/1000</f>
        <v>0</v>
      </c>
      <c r="F7753" s="223">
        <f>F7702*'Usages mobilité'!$BG17*(1+'Usages mobilité'!$BH17)^(F$7683-$D$7683)/1000</f>
        <v>0</v>
      </c>
      <c r="G7753" s="223">
        <f>G7702*'Usages mobilité'!$BG17*(1+'Usages mobilité'!$BH17)^(G$7683-$D$7683)/1000</f>
        <v>0</v>
      </c>
      <c r="H7753" s="223">
        <f>H7702*'Usages mobilité'!$BG17*(1+'Usages mobilité'!$BH17)^(H$7683-$D$7683)/1000</f>
        <v>0</v>
      </c>
      <c r="I7753" s="223">
        <f>I7702*'Usages mobilité'!$BG17*(1+'Usages mobilité'!$BH17)^(I$7683-$D$7683)/1000</f>
        <v>0</v>
      </c>
      <c r="J7753" s="223">
        <f>J7702*'Usages mobilité'!$BG17*(1+'Usages mobilité'!$BH17)^(J$7683-$D$7683)/1000</f>
        <v>0</v>
      </c>
      <c r="K7753" s="223">
        <f>K7702*'Usages mobilité'!$BG17*(1+'Usages mobilité'!$BH17)^(K$7683-$D$7683)/1000</f>
        <v>0</v>
      </c>
      <c r="L7753" s="223">
        <f>L7702*'Usages mobilité'!$BG17*(1+'Usages mobilité'!$BH17)^(L$7683-$D$7683)/1000</f>
        <v>0</v>
      </c>
      <c r="M7753" s="223">
        <f>M7702*'Usages mobilité'!$BG17*(1+'Usages mobilité'!$BH17)^(M$7683-$D$7683)/1000</f>
        <v>0</v>
      </c>
      <c r="N7753" s="223">
        <f>N7702*'Usages mobilité'!$BG17*(1+'Usages mobilité'!$BH17)^(N$7683-$D$7683)/1000</f>
        <v>0</v>
      </c>
      <c r="O7753" s="223">
        <f>O7702*'Usages mobilité'!$BG17*(1+'Usages mobilité'!$BH17)^(O$7683-$D$7683)/1000</f>
        <v>0</v>
      </c>
      <c r="P7753" s="223">
        <f>P7702*'Usages mobilité'!$BG17*(1+'Usages mobilité'!$BH17)^(P$7683-$D$7683)/1000</f>
        <v>0</v>
      </c>
      <c r="Q7753" s="223">
        <f>Q7702*'Usages mobilité'!$BG17*(1+'Usages mobilité'!$BH17)^(Q$7683-$D$7683)/1000</f>
        <v>0</v>
      </c>
      <c r="R7753" s="223">
        <f>R7702*'Usages mobilité'!$BG17*(1+'Usages mobilité'!$BH17)^(R$7683-$D$7683)/1000</f>
        <v>0</v>
      </c>
    </row>
    <row r="7754" spans="1:18" hidden="1" outlineLevel="2" x14ac:dyDescent="0.25">
      <c r="A7754" s="222" t="str">
        <f>'Usages mobilité'!A18</f>
        <v>Usage mobilité n°15</v>
      </c>
      <c r="B7754" s="222" t="s">
        <v>645</v>
      </c>
      <c r="C7754" s="222"/>
      <c r="D7754" s="223">
        <f>D7703*'Usages mobilité'!$BG18*(1+'Usages mobilité'!$BH18)^(D$7683-$D$7683)/1000</f>
        <v>0</v>
      </c>
      <c r="E7754" s="223">
        <f>E7703*'Usages mobilité'!$BG18*(1+'Usages mobilité'!$BH18)^(E$7683-$D$7683)/1000</f>
        <v>0</v>
      </c>
      <c r="F7754" s="223">
        <f>F7703*'Usages mobilité'!$BG18*(1+'Usages mobilité'!$BH18)^(F$7683-$D$7683)/1000</f>
        <v>0</v>
      </c>
      <c r="G7754" s="223">
        <f>G7703*'Usages mobilité'!$BG18*(1+'Usages mobilité'!$BH18)^(G$7683-$D$7683)/1000</f>
        <v>0</v>
      </c>
      <c r="H7754" s="223">
        <f>H7703*'Usages mobilité'!$BG18*(1+'Usages mobilité'!$BH18)^(H$7683-$D$7683)/1000</f>
        <v>0</v>
      </c>
      <c r="I7754" s="223">
        <f>I7703*'Usages mobilité'!$BG18*(1+'Usages mobilité'!$BH18)^(I$7683-$D$7683)/1000</f>
        <v>0</v>
      </c>
      <c r="J7754" s="223">
        <f>J7703*'Usages mobilité'!$BG18*(1+'Usages mobilité'!$BH18)^(J$7683-$D$7683)/1000</f>
        <v>0</v>
      </c>
      <c r="K7754" s="223">
        <f>K7703*'Usages mobilité'!$BG18*(1+'Usages mobilité'!$BH18)^(K$7683-$D$7683)/1000</f>
        <v>0</v>
      </c>
      <c r="L7754" s="223">
        <f>L7703*'Usages mobilité'!$BG18*(1+'Usages mobilité'!$BH18)^(L$7683-$D$7683)/1000</f>
        <v>0</v>
      </c>
      <c r="M7754" s="223">
        <f>M7703*'Usages mobilité'!$BG18*(1+'Usages mobilité'!$BH18)^(M$7683-$D$7683)/1000</f>
        <v>0</v>
      </c>
      <c r="N7754" s="223">
        <f>N7703*'Usages mobilité'!$BG18*(1+'Usages mobilité'!$BH18)^(N$7683-$D$7683)/1000</f>
        <v>0</v>
      </c>
      <c r="O7754" s="223">
        <f>O7703*'Usages mobilité'!$BG18*(1+'Usages mobilité'!$BH18)^(O$7683-$D$7683)/1000</f>
        <v>0</v>
      </c>
      <c r="P7754" s="223">
        <f>P7703*'Usages mobilité'!$BG18*(1+'Usages mobilité'!$BH18)^(P$7683-$D$7683)/1000</f>
        <v>0</v>
      </c>
      <c r="Q7754" s="223">
        <f>Q7703*'Usages mobilité'!$BG18*(1+'Usages mobilité'!$BH18)^(Q$7683-$D$7683)/1000</f>
        <v>0</v>
      </c>
      <c r="R7754" s="223">
        <f>R7703*'Usages mobilité'!$BG18*(1+'Usages mobilité'!$BH18)^(R$7683-$D$7683)/1000</f>
        <v>0</v>
      </c>
    </row>
    <row r="7755" spans="1:18" hidden="1" outlineLevel="2" x14ac:dyDescent="0.25">
      <c r="A7755" s="222" t="str">
        <f>'Usages mobilité'!A19</f>
        <v>Usage mobilité n°16</v>
      </c>
      <c r="B7755" s="222" t="s">
        <v>645</v>
      </c>
      <c r="C7755" s="222"/>
      <c r="D7755" s="223">
        <f>D7704*'Usages mobilité'!$BG19*(1+'Usages mobilité'!$BH19)^(D$7683-$D$7683)/1000</f>
        <v>0</v>
      </c>
      <c r="E7755" s="223">
        <f>E7704*'Usages mobilité'!$BG19*(1+'Usages mobilité'!$BH19)^(E$7683-$D$7683)/1000</f>
        <v>0</v>
      </c>
      <c r="F7755" s="223">
        <f>F7704*'Usages mobilité'!$BG19*(1+'Usages mobilité'!$BH19)^(F$7683-$D$7683)/1000</f>
        <v>0</v>
      </c>
      <c r="G7755" s="223">
        <f>G7704*'Usages mobilité'!$BG19*(1+'Usages mobilité'!$BH19)^(G$7683-$D$7683)/1000</f>
        <v>0</v>
      </c>
      <c r="H7755" s="223">
        <f>H7704*'Usages mobilité'!$BG19*(1+'Usages mobilité'!$BH19)^(H$7683-$D$7683)/1000</f>
        <v>0</v>
      </c>
      <c r="I7755" s="223">
        <f>I7704*'Usages mobilité'!$BG19*(1+'Usages mobilité'!$BH19)^(I$7683-$D$7683)/1000</f>
        <v>0</v>
      </c>
      <c r="J7755" s="223">
        <f>J7704*'Usages mobilité'!$BG19*(1+'Usages mobilité'!$BH19)^(J$7683-$D$7683)/1000</f>
        <v>0</v>
      </c>
      <c r="K7755" s="223">
        <f>K7704*'Usages mobilité'!$BG19*(1+'Usages mobilité'!$BH19)^(K$7683-$D$7683)/1000</f>
        <v>0</v>
      </c>
      <c r="L7755" s="223">
        <f>L7704*'Usages mobilité'!$BG19*(1+'Usages mobilité'!$BH19)^(L$7683-$D$7683)/1000</f>
        <v>0</v>
      </c>
      <c r="M7755" s="223">
        <f>M7704*'Usages mobilité'!$BG19*(1+'Usages mobilité'!$BH19)^(M$7683-$D$7683)/1000</f>
        <v>0</v>
      </c>
      <c r="N7755" s="223">
        <f>N7704*'Usages mobilité'!$BG19*(1+'Usages mobilité'!$BH19)^(N$7683-$D$7683)/1000</f>
        <v>0</v>
      </c>
      <c r="O7755" s="223">
        <f>O7704*'Usages mobilité'!$BG19*(1+'Usages mobilité'!$BH19)^(O$7683-$D$7683)/1000</f>
        <v>0</v>
      </c>
      <c r="P7755" s="223">
        <f>P7704*'Usages mobilité'!$BG19*(1+'Usages mobilité'!$BH19)^(P$7683-$D$7683)/1000</f>
        <v>0</v>
      </c>
      <c r="Q7755" s="223">
        <f>Q7704*'Usages mobilité'!$BG19*(1+'Usages mobilité'!$BH19)^(Q$7683-$D$7683)/1000</f>
        <v>0</v>
      </c>
      <c r="R7755" s="223">
        <f>R7704*'Usages mobilité'!$BG19*(1+'Usages mobilité'!$BH19)^(R$7683-$D$7683)/1000</f>
        <v>0</v>
      </c>
    </row>
    <row r="7756" spans="1:18" hidden="1" outlineLevel="2" x14ac:dyDescent="0.25">
      <c r="A7756" s="222" t="str">
        <f>'Usages mobilité'!A20</f>
        <v>Usage mobilité n°17</v>
      </c>
      <c r="B7756" s="222" t="s">
        <v>645</v>
      </c>
      <c r="C7756" s="222"/>
      <c r="D7756" s="223">
        <f>D7705*'Usages mobilité'!$BG20*(1+'Usages mobilité'!$BH20)^(D$7683-$D$7683)/1000</f>
        <v>0</v>
      </c>
      <c r="E7756" s="223">
        <f>E7705*'Usages mobilité'!$BG20*(1+'Usages mobilité'!$BH20)^(E$7683-$D$7683)/1000</f>
        <v>0</v>
      </c>
      <c r="F7756" s="223">
        <f>F7705*'Usages mobilité'!$BG20*(1+'Usages mobilité'!$BH20)^(F$7683-$D$7683)/1000</f>
        <v>0</v>
      </c>
      <c r="G7756" s="223">
        <f>G7705*'Usages mobilité'!$BG20*(1+'Usages mobilité'!$BH20)^(G$7683-$D$7683)/1000</f>
        <v>0</v>
      </c>
      <c r="H7756" s="223">
        <f>H7705*'Usages mobilité'!$BG20*(1+'Usages mobilité'!$BH20)^(H$7683-$D$7683)/1000</f>
        <v>0</v>
      </c>
      <c r="I7756" s="223">
        <f>I7705*'Usages mobilité'!$BG20*(1+'Usages mobilité'!$BH20)^(I$7683-$D$7683)/1000</f>
        <v>0</v>
      </c>
      <c r="J7756" s="223">
        <f>J7705*'Usages mobilité'!$BG20*(1+'Usages mobilité'!$BH20)^(J$7683-$D$7683)/1000</f>
        <v>0</v>
      </c>
      <c r="K7756" s="223">
        <f>K7705*'Usages mobilité'!$BG20*(1+'Usages mobilité'!$BH20)^(K$7683-$D$7683)/1000</f>
        <v>0</v>
      </c>
      <c r="L7756" s="223">
        <f>L7705*'Usages mobilité'!$BG20*(1+'Usages mobilité'!$BH20)^(L$7683-$D$7683)/1000</f>
        <v>0</v>
      </c>
      <c r="M7756" s="223">
        <f>M7705*'Usages mobilité'!$BG20*(1+'Usages mobilité'!$BH20)^(M$7683-$D$7683)/1000</f>
        <v>0</v>
      </c>
      <c r="N7756" s="223">
        <f>N7705*'Usages mobilité'!$BG20*(1+'Usages mobilité'!$BH20)^(N$7683-$D$7683)/1000</f>
        <v>0</v>
      </c>
      <c r="O7756" s="223">
        <f>O7705*'Usages mobilité'!$BG20*(1+'Usages mobilité'!$BH20)^(O$7683-$D$7683)/1000</f>
        <v>0</v>
      </c>
      <c r="P7756" s="223">
        <f>P7705*'Usages mobilité'!$BG20*(1+'Usages mobilité'!$BH20)^(P$7683-$D$7683)/1000</f>
        <v>0</v>
      </c>
      <c r="Q7756" s="223">
        <f>Q7705*'Usages mobilité'!$BG20*(1+'Usages mobilité'!$BH20)^(Q$7683-$D$7683)/1000</f>
        <v>0</v>
      </c>
      <c r="R7756" s="223">
        <f>R7705*'Usages mobilité'!$BG20*(1+'Usages mobilité'!$BH20)^(R$7683-$D$7683)/1000</f>
        <v>0</v>
      </c>
    </row>
    <row r="7757" spans="1:18" hidden="1" outlineLevel="2" x14ac:dyDescent="0.25">
      <c r="A7757" s="222" t="str">
        <f>'Usages mobilité'!A21</f>
        <v>Usage mobilité n°18</v>
      </c>
      <c r="B7757" s="222" t="s">
        <v>645</v>
      </c>
      <c r="C7757" s="222"/>
      <c r="D7757" s="223">
        <f>D7706*'Usages mobilité'!$BG21*(1+'Usages mobilité'!$BH21)^(D$7683-$D$7683)/1000</f>
        <v>0</v>
      </c>
      <c r="E7757" s="223">
        <f>E7706*'Usages mobilité'!$BG21*(1+'Usages mobilité'!$BH21)^(E$7683-$D$7683)/1000</f>
        <v>0</v>
      </c>
      <c r="F7757" s="223">
        <f>F7706*'Usages mobilité'!$BG21*(1+'Usages mobilité'!$BH21)^(F$7683-$D$7683)/1000</f>
        <v>0</v>
      </c>
      <c r="G7757" s="223">
        <f>G7706*'Usages mobilité'!$BG21*(1+'Usages mobilité'!$BH21)^(G$7683-$D$7683)/1000</f>
        <v>0</v>
      </c>
      <c r="H7757" s="223">
        <f>H7706*'Usages mobilité'!$BG21*(1+'Usages mobilité'!$BH21)^(H$7683-$D$7683)/1000</f>
        <v>0</v>
      </c>
      <c r="I7757" s="223">
        <f>I7706*'Usages mobilité'!$BG21*(1+'Usages mobilité'!$BH21)^(I$7683-$D$7683)/1000</f>
        <v>0</v>
      </c>
      <c r="J7757" s="223">
        <f>J7706*'Usages mobilité'!$BG21*(1+'Usages mobilité'!$BH21)^(J$7683-$D$7683)/1000</f>
        <v>0</v>
      </c>
      <c r="K7757" s="223">
        <f>K7706*'Usages mobilité'!$BG21*(1+'Usages mobilité'!$BH21)^(K$7683-$D$7683)/1000</f>
        <v>0</v>
      </c>
      <c r="L7757" s="223">
        <f>L7706*'Usages mobilité'!$BG21*(1+'Usages mobilité'!$BH21)^(L$7683-$D$7683)/1000</f>
        <v>0</v>
      </c>
      <c r="M7757" s="223">
        <f>M7706*'Usages mobilité'!$BG21*(1+'Usages mobilité'!$BH21)^(M$7683-$D$7683)/1000</f>
        <v>0</v>
      </c>
      <c r="N7757" s="223">
        <f>N7706*'Usages mobilité'!$BG21*(1+'Usages mobilité'!$BH21)^(N$7683-$D$7683)/1000</f>
        <v>0</v>
      </c>
      <c r="O7757" s="223">
        <f>O7706*'Usages mobilité'!$BG21*(1+'Usages mobilité'!$BH21)^(O$7683-$D$7683)/1000</f>
        <v>0</v>
      </c>
      <c r="P7757" s="223">
        <f>P7706*'Usages mobilité'!$BG21*(1+'Usages mobilité'!$BH21)^(P$7683-$D$7683)/1000</f>
        <v>0</v>
      </c>
      <c r="Q7757" s="223">
        <f>Q7706*'Usages mobilité'!$BG21*(1+'Usages mobilité'!$BH21)^(Q$7683-$D$7683)/1000</f>
        <v>0</v>
      </c>
      <c r="R7757" s="223">
        <f>R7706*'Usages mobilité'!$BG21*(1+'Usages mobilité'!$BH21)^(R$7683-$D$7683)/1000</f>
        <v>0</v>
      </c>
    </row>
    <row r="7758" spans="1:18" hidden="1" outlineLevel="2" x14ac:dyDescent="0.25">
      <c r="A7758" s="222" t="str">
        <f>'Usages mobilité'!A22</f>
        <v>Usage mobilité n°19</v>
      </c>
      <c r="B7758" s="222" t="s">
        <v>645</v>
      </c>
      <c r="C7758" s="222"/>
      <c r="D7758" s="223">
        <f>D7707*'Usages mobilité'!$BG22*(1+'Usages mobilité'!$BH22)^(D$7683-$D$7683)/1000</f>
        <v>0</v>
      </c>
      <c r="E7758" s="223">
        <f>E7707*'Usages mobilité'!$BG22*(1+'Usages mobilité'!$BH22)^(E$7683-$D$7683)/1000</f>
        <v>0</v>
      </c>
      <c r="F7758" s="223">
        <f>F7707*'Usages mobilité'!$BG22*(1+'Usages mobilité'!$BH22)^(F$7683-$D$7683)/1000</f>
        <v>0</v>
      </c>
      <c r="G7758" s="223">
        <f>G7707*'Usages mobilité'!$BG22*(1+'Usages mobilité'!$BH22)^(G$7683-$D$7683)/1000</f>
        <v>0</v>
      </c>
      <c r="H7758" s="223">
        <f>H7707*'Usages mobilité'!$BG22*(1+'Usages mobilité'!$BH22)^(H$7683-$D$7683)/1000</f>
        <v>0</v>
      </c>
      <c r="I7758" s="223">
        <f>I7707*'Usages mobilité'!$BG22*(1+'Usages mobilité'!$BH22)^(I$7683-$D$7683)/1000</f>
        <v>0</v>
      </c>
      <c r="J7758" s="223">
        <f>J7707*'Usages mobilité'!$BG22*(1+'Usages mobilité'!$BH22)^(J$7683-$D$7683)/1000</f>
        <v>0</v>
      </c>
      <c r="K7758" s="223">
        <f>K7707*'Usages mobilité'!$BG22*(1+'Usages mobilité'!$BH22)^(K$7683-$D$7683)/1000</f>
        <v>0</v>
      </c>
      <c r="L7758" s="223">
        <f>L7707*'Usages mobilité'!$BG22*(1+'Usages mobilité'!$BH22)^(L$7683-$D$7683)/1000</f>
        <v>0</v>
      </c>
      <c r="M7758" s="223">
        <f>M7707*'Usages mobilité'!$BG22*(1+'Usages mobilité'!$BH22)^(M$7683-$D$7683)/1000</f>
        <v>0</v>
      </c>
      <c r="N7758" s="223">
        <f>N7707*'Usages mobilité'!$BG22*(1+'Usages mobilité'!$BH22)^(N$7683-$D$7683)/1000</f>
        <v>0</v>
      </c>
      <c r="O7758" s="223">
        <f>O7707*'Usages mobilité'!$BG22*(1+'Usages mobilité'!$BH22)^(O$7683-$D$7683)/1000</f>
        <v>0</v>
      </c>
      <c r="P7758" s="223">
        <f>P7707*'Usages mobilité'!$BG22*(1+'Usages mobilité'!$BH22)^(P$7683-$D$7683)/1000</f>
        <v>0</v>
      </c>
      <c r="Q7758" s="223">
        <f>Q7707*'Usages mobilité'!$BG22*(1+'Usages mobilité'!$BH22)^(Q$7683-$D$7683)/1000</f>
        <v>0</v>
      </c>
      <c r="R7758" s="223">
        <f>R7707*'Usages mobilité'!$BG22*(1+'Usages mobilité'!$BH22)^(R$7683-$D$7683)/1000</f>
        <v>0</v>
      </c>
    </row>
    <row r="7759" spans="1:18" hidden="1" outlineLevel="2" x14ac:dyDescent="0.25">
      <c r="A7759" s="222" t="str">
        <f>'Usages mobilité'!A23</f>
        <v>Usage mobilité n°20</v>
      </c>
      <c r="B7759" s="222" t="s">
        <v>645</v>
      </c>
      <c r="C7759" s="222"/>
      <c r="D7759" s="223">
        <f>D7708*'Usages mobilité'!$BG23*(1+'Usages mobilité'!$BH23)^(D$7683-$D$7683)/1000</f>
        <v>0</v>
      </c>
      <c r="E7759" s="223">
        <f>E7708*'Usages mobilité'!$BG23*(1+'Usages mobilité'!$BH23)^(E$7683-$D$7683)/1000</f>
        <v>0</v>
      </c>
      <c r="F7759" s="223">
        <f>F7708*'Usages mobilité'!$BG23*(1+'Usages mobilité'!$BH23)^(F$7683-$D$7683)/1000</f>
        <v>0</v>
      </c>
      <c r="G7759" s="223">
        <f>G7708*'Usages mobilité'!$BG23*(1+'Usages mobilité'!$BH23)^(G$7683-$D$7683)/1000</f>
        <v>0</v>
      </c>
      <c r="H7759" s="223">
        <f>H7708*'Usages mobilité'!$BG23*(1+'Usages mobilité'!$BH23)^(H$7683-$D$7683)/1000</f>
        <v>0</v>
      </c>
      <c r="I7759" s="223">
        <f>I7708*'Usages mobilité'!$BG23*(1+'Usages mobilité'!$BH23)^(I$7683-$D$7683)/1000</f>
        <v>0</v>
      </c>
      <c r="J7759" s="223">
        <f>J7708*'Usages mobilité'!$BG23*(1+'Usages mobilité'!$BH23)^(J$7683-$D$7683)/1000</f>
        <v>0</v>
      </c>
      <c r="K7759" s="223">
        <f>K7708*'Usages mobilité'!$BG23*(1+'Usages mobilité'!$BH23)^(K$7683-$D$7683)/1000</f>
        <v>0</v>
      </c>
      <c r="L7759" s="223">
        <f>L7708*'Usages mobilité'!$BG23*(1+'Usages mobilité'!$BH23)^(L$7683-$D$7683)/1000</f>
        <v>0</v>
      </c>
      <c r="M7759" s="223">
        <f>M7708*'Usages mobilité'!$BG23*(1+'Usages mobilité'!$BH23)^(M$7683-$D$7683)/1000</f>
        <v>0</v>
      </c>
      <c r="N7759" s="223">
        <f>N7708*'Usages mobilité'!$BG23*(1+'Usages mobilité'!$BH23)^(N$7683-$D$7683)/1000</f>
        <v>0</v>
      </c>
      <c r="O7759" s="223">
        <f>O7708*'Usages mobilité'!$BG23*(1+'Usages mobilité'!$BH23)^(O$7683-$D$7683)/1000</f>
        <v>0</v>
      </c>
      <c r="P7759" s="223">
        <f>P7708*'Usages mobilité'!$BG23*(1+'Usages mobilité'!$BH23)^(P$7683-$D$7683)/1000</f>
        <v>0</v>
      </c>
      <c r="Q7759" s="223">
        <f>Q7708*'Usages mobilité'!$BG23*(1+'Usages mobilité'!$BH23)^(Q$7683-$D$7683)/1000</f>
        <v>0</v>
      </c>
      <c r="R7759" s="223">
        <f>R7708*'Usages mobilité'!$BG23*(1+'Usages mobilité'!$BH23)^(R$7683-$D$7683)/1000</f>
        <v>0</v>
      </c>
    </row>
    <row r="7760" spans="1:18" hidden="1" outlineLevel="2" x14ac:dyDescent="0.25">
      <c r="A7760" s="222" t="str">
        <f>'Usages mobilité'!A24</f>
        <v>Usage mobilité n°21</v>
      </c>
      <c r="B7760" s="222" t="s">
        <v>645</v>
      </c>
      <c r="C7760" s="222"/>
      <c r="D7760" s="223">
        <f>D7709*'Usages mobilité'!$BG24*(1+'Usages mobilité'!$BH24)^(D$7683-$D$7683)/1000</f>
        <v>0</v>
      </c>
      <c r="E7760" s="223">
        <f>E7709*'Usages mobilité'!$BG24*(1+'Usages mobilité'!$BH24)^(E$7683-$D$7683)/1000</f>
        <v>0</v>
      </c>
      <c r="F7760" s="223">
        <f>F7709*'Usages mobilité'!$BG24*(1+'Usages mobilité'!$BH24)^(F$7683-$D$7683)/1000</f>
        <v>0</v>
      </c>
      <c r="G7760" s="223">
        <f>G7709*'Usages mobilité'!$BG24*(1+'Usages mobilité'!$BH24)^(G$7683-$D$7683)/1000</f>
        <v>0</v>
      </c>
      <c r="H7760" s="223">
        <f>H7709*'Usages mobilité'!$BG24*(1+'Usages mobilité'!$BH24)^(H$7683-$D$7683)/1000</f>
        <v>0</v>
      </c>
      <c r="I7760" s="223">
        <f>I7709*'Usages mobilité'!$BG24*(1+'Usages mobilité'!$BH24)^(I$7683-$D$7683)/1000</f>
        <v>0</v>
      </c>
      <c r="J7760" s="223">
        <f>J7709*'Usages mobilité'!$BG24*(1+'Usages mobilité'!$BH24)^(J$7683-$D$7683)/1000</f>
        <v>0</v>
      </c>
      <c r="K7760" s="223">
        <f>K7709*'Usages mobilité'!$BG24*(1+'Usages mobilité'!$BH24)^(K$7683-$D$7683)/1000</f>
        <v>0</v>
      </c>
      <c r="L7760" s="223">
        <f>L7709*'Usages mobilité'!$BG24*(1+'Usages mobilité'!$BH24)^(L$7683-$D$7683)/1000</f>
        <v>0</v>
      </c>
      <c r="M7760" s="223">
        <f>M7709*'Usages mobilité'!$BG24*(1+'Usages mobilité'!$BH24)^(M$7683-$D$7683)/1000</f>
        <v>0</v>
      </c>
      <c r="N7760" s="223">
        <f>N7709*'Usages mobilité'!$BG24*(1+'Usages mobilité'!$BH24)^(N$7683-$D$7683)/1000</f>
        <v>0</v>
      </c>
      <c r="O7760" s="223">
        <f>O7709*'Usages mobilité'!$BG24*(1+'Usages mobilité'!$BH24)^(O$7683-$D$7683)/1000</f>
        <v>0</v>
      </c>
      <c r="P7760" s="223">
        <f>P7709*'Usages mobilité'!$BG24*(1+'Usages mobilité'!$BH24)^(P$7683-$D$7683)/1000</f>
        <v>0</v>
      </c>
      <c r="Q7760" s="223">
        <f>Q7709*'Usages mobilité'!$BG24*(1+'Usages mobilité'!$BH24)^(Q$7683-$D$7683)/1000</f>
        <v>0</v>
      </c>
      <c r="R7760" s="223">
        <f>R7709*'Usages mobilité'!$BG24*(1+'Usages mobilité'!$BH24)^(R$7683-$D$7683)/1000</f>
        <v>0</v>
      </c>
    </row>
    <row r="7761" spans="1:18" hidden="1" outlineLevel="2" x14ac:dyDescent="0.25">
      <c r="A7761" s="222" t="str">
        <f>'Usages mobilité'!A25</f>
        <v>Usage mobilité n°22</v>
      </c>
      <c r="B7761" s="222" t="s">
        <v>645</v>
      </c>
      <c r="C7761" s="222"/>
      <c r="D7761" s="223">
        <f>D7710*'Usages mobilité'!$BG25*(1+'Usages mobilité'!$BH25)^(D$7683-$D$7683)/1000</f>
        <v>0</v>
      </c>
      <c r="E7761" s="223">
        <f>E7710*'Usages mobilité'!$BG25*(1+'Usages mobilité'!$BH25)^(E$7683-$D$7683)/1000</f>
        <v>0</v>
      </c>
      <c r="F7761" s="223">
        <f>F7710*'Usages mobilité'!$BG25*(1+'Usages mobilité'!$BH25)^(F$7683-$D$7683)/1000</f>
        <v>0</v>
      </c>
      <c r="G7761" s="223">
        <f>G7710*'Usages mobilité'!$BG25*(1+'Usages mobilité'!$BH25)^(G$7683-$D$7683)/1000</f>
        <v>0</v>
      </c>
      <c r="H7761" s="223">
        <f>H7710*'Usages mobilité'!$BG25*(1+'Usages mobilité'!$BH25)^(H$7683-$D$7683)/1000</f>
        <v>0</v>
      </c>
      <c r="I7761" s="223">
        <f>I7710*'Usages mobilité'!$BG25*(1+'Usages mobilité'!$BH25)^(I$7683-$D$7683)/1000</f>
        <v>0</v>
      </c>
      <c r="J7761" s="223">
        <f>J7710*'Usages mobilité'!$BG25*(1+'Usages mobilité'!$BH25)^(J$7683-$D$7683)/1000</f>
        <v>0</v>
      </c>
      <c r="K7761" s="223">
        <f>K7710*'Usages mobilité'!$BG25*(1+'Usages mobilité'!$BH25)^(K$7683-$D$7683)/1000</f>
        <v>0</v>
      </c>
      <c r="L7761" s="223">
        <f>L7710*'Usages mobilité'!$BG25*(1+'Usages mobilité'!$BH25)^(L$7683-$D$7683)/1000</f>
        <v>0</v>
      </c>
      <c r="M7761" s="223">
        <f>M7710*'Usages mobilité'!$BG25*(1+'Usages mobilité'!$BH25)^(M$7683-$D$7683)/1000</f>
        <v>0</v>
      </c>
      <c r="N7761" s="223">
        <f>N7710*'Usages mobilité'!$BG25*(1+'Usages mobilité'!$BH25)^(N$7683-$D$7683)/1000</f>
        <v>0</v>
      </c>
      <c r="O7761" s="223">
        <f>O7710*'Usages mobilité'!$BG25*(1+'Usages mobilité'!$BH25)^(O$7683-$D$7683)/1000</f>
        <v>0</v>
      </c>
      <c r="P7761" s="223">
        <f>P7710*'Usages mobilité'!$BG25*(1+'Usages mobilité'!$BH25)^(P$7683-$D$7683)/1000</f>
        <v>0</v>
      </c>
      <c r="Q7761" s="223">
        <f>Q7710*'Usages mobilité'!$BG25*(1+'Usages mobilité'!$BH25)^(Q$7683-$D$7683)/1000</f>
        <v>0</v>
      </c>
      <c r="R7761" s="223">
        <f>R7710*'Usages mobilité'!$BG25*(1+'Usages mobilité'!$BH25)^(R$7683-$D$7683)/1000</f>
        <v>0</v>
      </c>
    </row>
    <row r="7762" spans="1:18" hidden="1" outlineLevel="2" x14ac:dyDescent="0.25">
      <c r="A7762" s="222" t="str">
        <f>'Usages mobilité'!A26</f>
        <v>Usage mobilité n°23</v>
      </c>
      <c r="B7762" s="222" t="s">
        <v>645</v>
      </c>
      <c r="C7762" s="222"/>
      <c r="D7762" s="223">
        <f>D7711*'Usages mobilité'!$BG26*(1+'Usages mobilité'!$BH26)^(D$7683-$D$7683)/1000</f>
        <v>0</v>
      </c>
      <c r="E7762" s="223">
        <f>E7711*'Usages mobilité'!$BG26*(1+'Usages mobilité'!$BH26)^(E$7683-$D$7683)/1000</f>
        <v>0</v>
      </c>
      <c r="F7762" s="223">
        <f>F7711*'Usages mobilité'!$BG26*(1+'Usages mobilité'!$BH26)^(F$7683-$D$7683)/1000</f>
        <v>0</v>
      </c>
      <c r="G7762" s="223">
        <f>G7711*'Usages mobilité'!$BG26*(1+'Usages mobilité'!$BH26)^(G$7683-$D$7683)/1000</f>
        <v>0</v>
      </c>
      <c r="H7762" s="223">
        <f>H7711*'Usages mobilité'!$BG26*(1+'Usages mobilité'!$BH26)^(H$7683-$D$7683)/1000</f>
        <v>0</v>
      </c>
      <c r="I7762" s="223">
        <f>I7711*'Usages mobilité'!$BG26*(1+'Usages mobilité'!$BH26)^(I$7683-$D$7683)/1000</f>
        <v>0</v>
      </c>
      <c r="J7762" s="223">
        <f>J7711*'Usages mobilité'!$BG26*(1+'Usages mobilité'!$BH26)^(J$7683-$D$7683)/1000</f>
        <v>0</v>
      </c>
      <c r="K7762" s="223">
        <f>K7711*'Usages mobilité'!$BG26*(1+'Usages mobilité'!$BH26)^(K$7683-$D$7683)/1000</f>
        <v>0</v>
      </c>
      <c r="L7762" s="223">
        <f>L7711*'Usages mobilité'!$BG26*(1+'Usages mobilité'!$BH26)^(L$7683-$D$7683)/1000</f>
        <v>0</v>
      </c>
      <c r="M7762" s="223">
        <f>M7711*'Usages mobilité'!$BG26*(1+'Usages mobilité'!$BH26)^(M$7683-$D$7683)/1000</f>
        <v>0</v>
      </c>
      <c r="N7762" s="223">
        <f>N7711*'Usages mobilité'!$BG26*(1+'Usages mobilité'!$BH26)^(N$7683-$D$7683)/1000</f>
        <v>0</v>
      </c>
      <c r="O7762" s="223">
        <f>O7711*'Usages mobilité'!$BG26*(1+'Usages mobilité'!$BH26)^(O$7683-$D$7683)/1000</f>
        <v>0</v>
      </c>
      <c r="P7762" s="223">
        <f>P7711*'Usages mobilité'!$BG26*(1+'Usages mobilité'!$BH26)^(P$7683-$D$7683)/1000</f>
        <v>0</v>
      </c>
      <c r="Q7762" s="223">
        <f>Q7711*'Usages mobilité'!$BG26*(1+'Usages mobilité'!$BH26)^(Q$7683-$D$7683)/1000</f>
        <v>0</v>
      </c>
      <c r="R7762" s="223">
        <f>R7711*'Usages mobilité'!$BG26*(1+'Usages mobilité'!$BH26)^(R$7683-$D$7683)/1000</f>
        <v>0</v>
      </c>
    </row>
    <row r="7763" spans="1:18" hidden="1" outlineLevel="2" x14ac:dyDescent="0.25">
      <c r="A7763" s="222" t="str">
        <f>'Usages mobilité'!A27</f>
        <v>Usage mobilité n°24</v>
      </c>
      <c r="B7763" s="222" t="s">
        <v>645</v>
      </c>
      <c r="C7763" s="222"/>
      <c r="D7763" s="223">
        <f>D7712*'Usages mobilité'!$BG27*(1+'Usages mobilité'!$BH27)^(D$7683-$D$7683)/1000</f>
        <v>0</v>
      </c>
      <c r="E7763" s="223">
        <f>E7712*'Usages mobilité'!$BG27*(1+'Usages mobilité'!$BH27)^(E$7683-$D$7683)/1000</f>
        <v>0</v>
      </c>
      <c r="F7763" s="223">
        <f>F7712*'Usages mobilité'!$BG27*(1+'Usages mobilité'!$BH27)^(F$7683-$D$7683)/1000</f>
        <v>0</v>
      </c>
      <c r="G7763" s="223">
        <f>G7712*'Usages mobilité'!$BG27*(1+'Usages mobilité'!$BH27)^(G$7683-$D$7683)/1000</f>
        <v>0</v>
      </c>
      <c r="H7763" s="223">
        <f>H7712*'Usages mobilité'!$BG27*(1+'Usages mobilité'!$BH27)^(H$7683-$D$7683)/1000</f>
        <v>0</v>
      </c>
      <c r="I7763" s="223">
        <f>I7712*'Usages mobilité'!$BG27*(1+'Usages mobilité'!$BH27)^(I$7683-$D$7683)/1000</f>
        <v>0</v>
      </c>
      <c r="J7763" s="223">
        <f>J7712*'Usages mobilité'!$BG27*(1+'Usages mobilité'!$BH27)^(J$7683-$D$7683)/1000</f>
        <v>0</v>
      </c>
      <c r="K7763" s="223">
        <f>K7712*'Usages mobilité'!$BG27*(1+'Usages mobilité'!$BH27)^(K$7683-$D$7683)/1000</f>
        <v>0</v>
      </c>
      <c r="L7763" s="223">
        <f>L7712*'Usages mobilité'!$BG27*(1+'Usages mobilité'!$BH27)^(L$7683-$D$7683)/1000</f>
        <v>0</v>
      </c>
      <c r="M7763" s="223">
        <f>M7712*'Usages mobilité'!$BG27*(1+'Usages mobilité'!$BH27)^(M$7683-$D$7683)/1000</f>
        <v>0</v>
      </c>
      <c r="N7763" s="223">
        <f>N7712*'Usages mobilité'!$BG27*(1+'Usages mobilité'!$BH27)^(N$7683-$D$7683)/1000</f>
        <v>0</v>
      </c>
      <c r="O7763" s="223">
        <f>O7712*'Usages mobilité'!$BG27*(1+'Usages mobilité'!$BH27)^(O$7683-$D$7683)/1000</f>
        <v>0</v>
      </c>
      <c r="P7763" s="223">
        <f>P7712*'Usages mobilité'!$BG27*(1+'Usages mobilité'!$BH27)^(P$7683-$D$7683)/1000</f>
        <v>0</v>
      </c>
      <c r="Q7763" s="223">
        <f>Q7712*'Usages mobilité'!$BG27*(1+'Usages mobilité'!$BH27)^(Q$7683-$D$7683)/1000</f>
        <v>0</v>
      </c>
      <c r="R7763" s="223">
        <f>R7712*'Usages mobilité'!$BG27*(1+'Usages mobilité'!$BH27)^(R$7683-$D$7683)/1000</f>
        <v>0</v>
      </c>
    </row>
    <row r="7764" spans="1:18" hidden="1" outlineLevel="2" x14ac:dyDescent="0.25">
      <c r="A7764" s="222" t="str">
        <f>'Usages mobilité'!A28</f>
        <v>Usage mobilité n°25</v>
      </c>
      <c r="B7764" s="222" t="s">
        <v>645</v>
      </c>
      <c r="C7764" s="222"/>
      <c r="D7764" s="223">
        <f>D7713*'Usages mobilité'!$BG28*(1+'Usages mobilité'!$BH28)^(D$7683-$D$7683)/1000</f>
        <v>0</v>
      </c>
      <c r="E7764" s="223">
        <f>E7713*'Usages mobilité'!$BG28*(1+'Usages mobilité'!$BH28)^(E$7683-$D$7683)/1000</f>
        <v>0</v>
      </c>
      <c r="F7764" s="223">
        <f>F7713*'Usages mobilité'!$BG28*(1+'Usages mobilité'!$BH28)^(F$7683-$D$7683)/1000</f>
        <v>0</v>
      </c>
      <c r="G7764" s="223">
        <f>G7713*'Usages mobilité'!$BG28*(1+'Usages mobilité'!$BH28)^(G$7683-$D$7683)/1000</f>
        <v>0</v>
      </c>
      <c r="H7764" s="223">
        <f>H7713*'Usages mobilité'!$BG28*(1+'Usages mobilité'!$BH28)^(H$7683-$D$7683)/1000</f>
        <v>0</v>
      </c>
      <c r="I7764" s="223">
        <f>I7713*'Usages mobilité'!$BG28*(1+'Usages mobilité'!$BH28)^(I$7683-$D$7683)/1000</f>
        <v>0</v>
      </c>
      <c r="J7764" s="223">
        <f>J7713*'Usages mobilité'!$BG28*(1+'Usages mobilité'!$BH28)^(J$7683-$D$7683)/1000</f>
        <v>0</v>
      </c>
      <c r="K7764" s="223">
        <f>K7713*'Usages mobilité'!$BG28*(1+'Usages mobilité'!$BH28)^(K$7683-$D$7683)/1000</f>
        <v>0</v>
      </c>
      <c r="L7764" s="223">
        <f>L7713*'Usages mobilité'!$BG28*(1+'Usages mobilité'!$BH28)^(L$7683-$D$7683)/1000</f>
        <v>0</v>
      </c>
      <c r="M7764" s="223">
        <f>M7713*'Usages mobilité'!$BG28*(1+'Usages mobilité'!$BH28)^(M$7683-$D$7683)/1000</f>
        <v>0</v>
      </c>
      <c r="N7764" s="223">
        <f>N7713*'Usages mobilité'!$BG28*(1+'Usages mobilité'!$BH28)^(N$7683-$D$7683)/1000</f>
        <v>0</v>
      </c>
      <c r="O7764" s="223">
        <f>O7713*'Usages mobilité'!$BG28*(1+'Usages mobilité'!$BH28)^(O$7683-$D$7683)/1000</f>
        <v>0</v>
      </c>
      <c r="P7764" s="223">
        <f>P7713*'Usages mobilité'!$BG28*(1+'Usages mobilité'!$BH28)^(P$7683-$D$7683)/1000</f>
        <v>0</v>
      </c>
      <c r="Q7764" s="223">
        <f>Q7713*'Usages mobilité'!$BG28*(1+'Usages mobilité'!$BH28)^(Q$7683-$D$7683)/1000</f>
        <v>0</v>
      </c>
      <c r="R7764" s="223">
        <f>R7713*'Usages mobilité'!$BG28*(1+'Usages mobilité'!$BH28)^(R$7683-$D$7683)/1000</f>
        <v>0</v>
      </c>
    </row>
    <row r="7765" spans="1:18" hidden="1" outlineLevel="2" x14ac:dyDescent="0.25">
      <c r="A7765" s="222" t="str">
        <f>'Usages mobilité'!A29</f>
        <v>Usage mobilité n°26</v>
      </c>
      <c r="B7765" s="222" t="s">
        <v>645</v>
      </c>
      <c r="C7765" s="222"/>
      <c r="D7765" s="223">
        <f>D7714*'Usages mobilité'!$BG29*(1+'Usages mobilité'!$BH29)^(D$7683-$D$7683)/1000</f>
        <v>0</v>
      </c>
      <c r="E7765" s="223">
        <f>E7714*'Usages mobilité'!$BG29*(1+'Usages mobilité'!$BH29)^(E$7683-$D$7683)/1000</f>
        <v>0</v>
      </c>
      <c r="F7765" s="223">
        <f>F7714*'Usages mobilité'!$BG29*(1+'Usages mobilité'!$BH29)^(F$7683-$D$7683)/1000</f>
        <v>0</v>
      </c>
      <c r="G7765" s="223">
        <f>G7714*'Usages mobilité'!$BG29*(1+'Usages mobilité'!$BH29)^(G$7683-$D$7683)/1000</f>
        <v>0</v>
      </c>
      <c r="H7765" s="223">
        <f>H7714*'Usages mobilité'!$BG29*(1+'Usages mobilité'!$BH29)^(H$7683-$D$7683)/1000</f>
        <v>0</v>
      </c>
      <c r="I7765" s="223">
        <f>I7714*'Usages mobilité'!$BG29*(1+'Usages mobilité'!$BH29)^(I$7683-$D$7683)/1000</f>
        <v>0</v>
      </c>
      <c r="J7765" s="223">
        <f>J7714*'Usages mobilité'!$BG29*(1+'Usages mobilité'!$BH29)^(J$7683-$D$7683)/1000</f>
        <v>0</v>
      </c>
      <c r="K7765" s="223">
        <f>K7714*'Usages mobilité'!$BG29*(1+'Usages mobilité'!$BH29)^(K$7683-$D$7683)/1000</f>
        <v>0</v>
      </c>
      <c r="L7765" s="223">
        <f>L7714*'Usages mobilité'!$BG29*(1+'Usages mobilité'!$BH29)^(L$7683-$D$7683)/1000</f>
        <v>0</v>
      </c>
      <c r="M7765" s="223">
        <f>M7714*'Usages mobilité'!$BG29*(1+'Usages mobilité'!$BH29)^(M$7683-$D$7683)/1000</f>
        <v>0</v>
      </c>
      <c r="N7765" s="223">
        <f>N7714*'Usages mobilité'!$BG29*(1+'Usages mobilité'!$BH29)^(N$7683-$D$7683)/1000</f>
        <v>0</v>
      </c>
      <c r="O7765" s="223">
        <f>O7714*'Usages mobilité'!$BG29*(1+'Usages mobilité'!$BH29)^(O$7683-$D$7683)/1000</f>
        <v>0</v>
      </c>
      <c r="P7765" s="223">
        <f>P7714*'Usages mobilité'!$BG29*(1+'Usages mobilité'!$BH29)^(P$7683-$D$7683)/1000</f>
        <v>0</v>
      </c>
      <c r="Q7765" s="223">
        <f>Q7714*'Usages mobilité'!$BG29*(1+'Usages mobilité'!$BH29)^(Q$7683-$D$7683)/1000</f>
        <v>0</v>
      </c>
      <c r="R7765" s="223">
        <f>R7714*'Usages mobilité'!$BG29*(1+'Usages mobilité'!$BH29)^(R$7683-$D$7683)/1000</f>
        <v>0</v>
      </c>
    </row>
    <row r="7766" spans="1:18" hidden="1" outlineLevel="2" x14ac:dyDescent="0.25">
      <c r="A7766" s="222" t="str">
        <f>'Usages mobilité'!A30</f>
        <v>Usage mobilité n°27</v>
      </c>
      <c r="B7766" s="222" t="s">
        <v>645</v>
      </c>
      <c r="C7766" s="222"/>
      <c r="D7766" s="223">
        <f>D7715*'Usages mobilité'!$BG30*(1+'Usages mobilité'!$BH30)^(D$7683-$D$7683)/1000</f>
        <v>0</v>
      </c>
      <c r="E7766" s="223">
        <f>E7715*'Usages mobilité'!$BG30*(1+'Usages mobilité'!$BH30)^(E$7683-$D$7683)/1000</f>
        <v>0</v>
      </c>
      <c r="F7766" s="223">
        <f>F7715*'Usages mobilité'!$BG30*(1+'Usages mobilité'!$BH30)^(F$7683-$D$7683)/1000</f>
        <v>0</v>
      </c>
      <c r="G7766" s="223">
        <f>G7715*'Usages mobilité'!$BG30*(1+'Usages mobilité'!$BH30)^(G$7683-$D$7683)/1000</f>
        <v>0</v>
      </c>
      <c r="H7766" s="223">
        <f>H7715*'Usages mobilité'!$BG30*(1+'Usages mobilité'!$BH30)^(H$7683-$D$7683)/1000</f>
        <v>0</v>
      </c>
      <c r="I7766" s="223">
        <f>I7715*'Usages mobilité'!$BG30*(1+'Usages mobilité'!$BH30)^(I$7683-$D$7683)/1000</f>
        <v>0</v>
      </c>
      <c r="J7766" s="223">
        <f>J7715*'Usages mobilité'!$BG30*(1+'Usages mobilité'!$BH30)^(J$7683-$D$7683)/1000</f>
        <v>0</v>
      </c>
      <c r="K7766" s="223">
        <f>K7715*'Usages mobilité'!$BG30*(1+'Usages mobilité'!$BH30)^(K$7683-$D$7683)/1000</f>
        <v>0</v>
      </c>
      <c r="L7766" s="223">
        <f>L7715*'Usages mobilité'!$BG30*(1+'Usages mobilité'!$BH30)^(L$7683-$D$7683)/1000</f>
        <v>0</v>
      </c>
      <c r="M7766" s="223">
        <f>M7715*'Usages mobilité'!$BG30*(1+'Usages mobilité'!$BH30)^(M$7683-$D$7683)/1000</f>
        <v>0</v>
      </c>
      <c r="N7766" s="223">
        <f>N7715*'Usages mobilité'!$BG30*(1+'Usages mobilité'!$BH30)^(N$7683-$D$7683)/1000</f>
        <v>0</v>
      </c>
      <c r="O7766" s="223">
        <f>O7715*'Usages mobilité'!$BG30*(1+'Usages mobilité'!$BH30)^(O$7683-$D$7683)/1000</f>
        <v>0</v>
      </c>
      <c r="P7766" s="223">
        <f>P7715*'Usages mobilité'!$BG30*(1+'Usages mobilité'!$BH30)^(P$7683-$D$7683)/1000</f>
        <v>0</v>
      </c>
      <c r="Q7766" s="223">
        <f>Q7715*'Usages mobilité'!$BG30*(1+'Usages mobilité'!$BH30)^(Q$7683-$D$7683)/1000</f>
        <v>0</v>
      </c>
      <c r="R7766" s="223">
        <f>R7715*'Usages mobilité'!$BG30*(1+'Usages mobilité'!$BH30)^(R$7683-$D$7683)/1000</f>
        <v>0</v>
      </c>
    </row>
    <row r="7767" spans="1:18" hidden="1" outlineLevel="2" x14ac:dyDescent="0.25">
      <c r="A7767" s="222" t="str">
        <f>'Usages mobilité'!A31</f>
        <v>Usage mobilité n°28</v>
      </c>
      <c r="B7767" s="222" t="s">
        <v>645</v>
      </c>
      <c r="C7767" s="222"/>
      <c r="D7767" s="223">
        <f>D7716*'Usages mobilité'!$BG31*(1+'Usages mobilité'!$BH31)^(D$7683-$D$7683)/1000</f>
        <v>0</v>
      </c>
      <c r="E7767" s="223">
        <f>E7716*'Usages mobilité'!$BG31*(1+'Usages mobilité'!$BH31)^(E$7683-$D$7683)/1000</f>
        <v>0</v>
      </c>
      <c r="F7767" s="223">
        <f>F7716*'Usages mobilité'!$BG31*(1+'Usages mobilité'!$BH31)^(F$7683-$D$7683)/1000</f>
        <v>0</v>
      </c>
      <c r="G7767" s="223">
        <f>G7716*'Usages mobilité'!$BG31*(1+'Usages mobilité'!$BH31)^(G$7683-$D$7683)/1000</f>
        <v>0</v>
      </c>
      <c r="H7767" s="223">
        <f>H7716*'Usages mobilité'!$BG31*(1+'Usages mobilité'!$BH31)^(H$7683-$D$7683)/1000</f>
        <v>0</v>
      </c>
      <c r="I7767" s="223">
        <f>I7716*'Usages mobilité'!$BG31*(1+'Usages mobilité'!$BH31)^(I$7683-$D$7683)/1000</f>
        <v>0</v>
      </c>
      <c r="J7767" s="223">
        <f>J7716*'Usages mobilité'!$BG31*(1+'Usages mobilité'!$BH31)^(J$7683-$D$7683)/1000</f>
        <v>0</v>
      </c>
      <c r="K7767" s="223">
        <f>K7716*'Usages mobilité'!$BG31*(1+'Usages mobilité'!$BH31)^(K$7683-$D$7683)/1000</f>
        <v>0</v>
      </c>
      <c r="L7767" s="223">
        <f>L7716*'Usages mobilité'!$BG31*(1+'Usages mobilité'!$BH31)^(L$7683-$D$7683)/1000</f>
        <v>0</v>
      </c>
      <c r="M7767" s="223">
        <f>M7716*'Usages mobilité'!$BG31*(1+'Usages mobilité'!$BH31)^(M$7683-$D$7683)/1000</f>
        <v>0</v>
      </c>
      <c r="N7767" s="223">
        <f>N7716*'Usages mobilité'!$BG31*(1+'Usages mobilité'!$BH31)^(N$7683-$D$7683)/1000</f>
        <v>0</v>
      </c>
      <c r="O7767" s="223">
        <f>O7716*'Usages mobilité'!$BG31*(1+'Usages mobilité'!$BH31)^(O$7683-$D$7683)/1000</f>
        <v>0</v>
      </c>
      <c r="P7767" s="223">
        <f>P7716*'Usages mobilité'!$BG31*(1+'Usages mobilité'!$BH31)^(P$7683-$D$7683)/1000</f>
        <v>0</v>
      </c>
      <c r="Q7767" s="223">
        <f>Q7716*'Usages mobilité'!$BG31*(1+'Usages mobilité'!$BH31)^(Q$7683-$D$7683)/1000</f>
        <v>0</v>
      </c>
      <c r="R7767" s="223">
        <f>R7716*'Usages mobilité'!$BG31*(1+'Usages mobilité'!$BH31)^(R$7683-$D$7683)/1000</f>
        <v>0</v>
      </c>
    </row>
    <row r="7768" spans="1:18" hidden="1" outlineLevel="2" x14ac:dyDescent="0.25">
      <c r="A7768" s="222" t="str">
        <f>'Usages mobilité'!A32</f>
        <v>Usage mobilité n°29</v>
      </c>
      <c r="B7768" s="222" t="s">
        <v>645</v>
      </c>
      <c r="C7768" s="222"/>
      <c r="D7768" s="223">
        <f>D7717*'Usages mobilité'!$BG32*(1+'Usages mobilité'!$BH32)^(D$7683-$D$7683)/1000</f>
        <v>0</v>
      </c>
      <c r="E7768" s="223">
        <f>E7717*'Usages mobilité'!$BG32*(1+'Usages mobilité'!$BH32)^(E$7683-$D$7683)/1000</f>
        <v>0</v>
      </c>
      <c r="F7768" s="223">
        <f>F7717*'Usages mobilité'!$BG32*(1+'Usages mobilité'!$BH32)^(F$7683-$D$7683)/1000</f>
        <v>0</v>
      </c>
      <c r="G7768" s="223">
        <f>G7717*'Usages mobilité'!$BG32*(1+'Usages mobilité'!$BH32)^(G$7683-$D$7683)/1000</f>
        <v>0</v>
      </c>
      <c r="H7768" s="223">
        <f>H7717*'Usages mobilité'!$BG32*(1+'Usages mobilité'!$BH32)^(H$7683-$D$7683)/1000</f>
        <v>0</v>
      </c>
      <c r="I7768" s="223">
        <f>I7717*'Usages mobilité'!$BG32*(1+'Usages mobilité'!$BH32)^(I$7683-$D$7683)/1000</f>
        <v>0</v>
      </c>
      <c r="J7768" s="223">
        <f>J7717*'Usages mobilité'!$BG32*(1+'Usages mobilité'!$BH32)^(J$7683-$D$7683)/1000</f>
        <v>0</v>
      </c>
      <c r="K7768" s="223">
        <f>K7717*'Usages mobilité'!$BG32*(1+'Usages mobilité'!$BH32)^(K$7683-$D$7683)/1000</f>
        <v>0</v>
      </c>
      <c r="L7768" s="223">
        <f>L7717*'Usages mobilité'!$BG32*(1+'Usages mobilité'!$BH32)^(L$7683-$D$7683)/1000</f>
        <v>0</v>
      </c>
      <c r="M7768" s="223">
        <f>M7717*'Usages mobilité'!$BG32*(1+'Usages mobilité'!$BH32)^(M$7683-$D$7683)/1000</f>
        <v>0</v>
      </c>
      <c r="N7768" s="223">
        <f>N7717*'Usages mobilité'!$BG32*(1+'Usages mobilité'!$BH32)^(N$7683-$D$7683)/1000</f>
        <v>0</v>
      </c>
      <c r="O7768" s="223">
        <f>O7717*'Usages mobilité'!$BG32*(1+'Usages mobilité'!$BH32)^(O$7683-$D$7683)/1000</f>
        <v>0</v>
      </c>
      <c r="P7768" s="223">
        <f>P7717*'Usages mobilité'!$BG32*(1+'Usages mobilité'!$BH32)^(P$7683-$D$7683)/1000</f>
        <v>0</v>
      </c>
      <c r="Q7768" s="223">
        <f>Q7717*'Usages mobilité'!$BG32*(1+'Usages mobilité'!$BH32)^(Q$7683-$D$7683)/1000</f>
        <v>0</v>
      </c>
      <c r="R7768" s="223">
        <f>R7717*'Usages mobilité'!$BG32*(1+'Usages mobilité'!$BH32)^(R$7683-$D$7683)/1000</f>
        <v>0</v>
      </c>
    </row>
    <row r="7769" spans="1:18" hidden="1" outlineLevel="2" x14ac:dyDescent="0.25">
      <c r="A7769" s="222" t="str">
        <f>'Usages mobilité'!A33</f>
        <v>Usage mobilité n°30</v>
      </c>
      <c r="B7769" s="222" t="s">
        <v>645</v>
      </c>
      <c r="C7769" s="222"/>
      <c r="D7769" s="223">
        <f>D7718*'Usages mobilité'!$BG33*(1+'Usages mobilité'!$BH33)^(D$7683-$D$7683)/1000</f>
        <v>0</v>
      </c>
      <c r="E7769" s="223">
        <f>E7718*'Usages mobilité'!$BG33*(1+'Usages mobilité'!$BH33)^(E$7683-$D$7683)/1000</f>
        <v>0</v>
      </c>
      <c r="F7769" s="223">
        <f>F7718*'Usages mobilité'!$BG33*(1+'Usages mobilité'!$BH33)^(F$7683-$D$7683)/1000</f>
        <v>0</v>
      </c>
      <c r="G7769" s="223">
        <f>G7718*'Usages mobilité'!$BG33*(1+'Usages mobilité'!$BH33)^(G$7683-$D$7683)/1000</f>
        <v>0</v>
      </c>
      <c r="H7769" s="223">
        <f>H7718*'Usages mobilité'!$BG33*(1+'Usages mobilité'!$BH33)^(H$7683-$D$7683)/1000</f>
        <v>0</v>
      </c>
      <c r="I7769" s="223">
        <f>I7718*'Usages mobilité'!$BG33*(1+'Usages mobilité'!$BH33)^(I$7683-$D$7683)/1000</f>
        <v>0</v>
      </c>
      <c r="J7769" s="223">
        <f>J7718*'Usages mobilité'!$BG33*(1+'Usages mobilité'!$BH33)^(J$7683-$D$7683)/1000</f>
        <v>0</v>
      </c>
      <c r="K7769" s="223">
        <f>K7718*'Usages mobilité'!$BG33*(1+'Usages mobilité'!$BH33)^(K$7683-$D$7683)/1000</f>
        <v>0</v>
      </c>
      <c r="L7769" s="223">
        <f>L7718*'Usages mobilité'!$BG33*(1+'Usages mobilité'!$BH33)^(L$7683-$D$7683)/1000</f>
        <v>0</v>
      </c>
      <c r="M7769" s="223">
        <f>M7718*'Usages mobilité'!$BG33*(1+'Usages mobilité'!$BH33)^(M$7683-$D$7683)/1000</f>
        <v>0</v>
      </c>
      <c r="N7769" s="223">
        <f>N7718*'Usages mobilité'!$BG33*(1+'Usages mobilité'!$BH33)^(N$7683-$D$7683)/1000</f>
        <v>0</v>
      </c>
      <c r="O7769" s="223">
        <f>O7718*'Usages mobilité'!$BG33*(1+'Usages mobilité'!$BH33)^(O$7683-$D$7683)/1000</f>
        <v>0</v>
      </c>
      <c r="P7769" s="223">
        <f>P7718*'Usages mobilité'!$BG33*(1+'Usages mobilité'!$BH33)^(P$7683-$D$7683)/1000</f>
        <v>0</v>
      </c>
      <c r="Q7769" s="223">
        <f>Q7718*'Usages mobilité'!$BG33*(1+'Usages mobilité'!$BH33)^(Q$7683-$D$7683)/1000</f>
        <v>0</v>
      </c>
      <c r="R7769" s="223">
        <f>R7718*'Usages mobilité'!$BG33*(1+'Usages mobilité'!$BH33)^(R$7683-$D$7683)/1000</f>
        <v>0</v>
      </c>
    </row>
    <row r="7770" spans="1:18" hidden="1" outlineLevel="2" x14ac:dyDescent="0.25">
      <c r="A7770" s="222" t="str">
        <f>'Usages mobilité'!A34</f>
        <v>Usage mobilité n°31</v>
      </c>
      <c r="B7770" s="222" t="s">
        <v>645</v>
      </c>
      <c r="C7770" s="222"/>
      <c r="D7770" s="223">
        <f>D7719*'Usages mobilité'!$BG34*(1+'Usages mobilité'!$BH34)^(D$7683-$D$7683)/1000</f>
        <v>0</v>
      </c>
      <c r="E7770" s="223">
        <f>E7719*'Usages mobilité'!$BG34*(1+'Usages mobilité'!$BH34)^(E$7683-$D$7683)/1000</f>
        <v>0</v>
      </c>
      <c r="F7770" s="223">
        <f>F7719*'Usages mobilité'!$BG34*(1+'Usages mobilité'!$BH34)^(F$7683-$D$7683)/1000</f>
        <v>0</v>
      </c>
      <c r="G7770" s="223">
        <f>G7719*'Usages mobilité'!$BG34*(1+'Usages mobilité'!$BH34)^(G$7683-$D$7683)/1000</f>
        <v>0</v>
      </c>
      <c r="H7770" s="223">
        <f>H7719*'Usages mobilité'!$BG34*(1+'Usages mobilité'!$BH34)^(H$7683-$D$7683)/1000</f>
        <v>0</v>
      </c>
      <c r="I7770" s="223">
        <f>I7719*'Usages mobilité'!$BG34*(1+'Usages mobilité'!$BH34)^(I$7683-$D$7683)/1000</f>
        <v>0</v>
      </c>
      <c r="J7770" s="223">
        <f>J7719*'Usages mobilité'!$BG34*(1+'Usages mobilité'!$BH34)^(J$7683-$D$7683)/1000</f>
        <v>0</v>
      </c>
      <c r="K7770" s="223">
        <f>K7719*'Usages mobilité'!$BG34*(1+'Usages mobilité'!$BH34)^(K$7683-$D$7683)/1000</f>
        <v>0</v>
      </c>
      <c r="L7770" s="223">
        <f>L7719*'Usages mobilité'!$BG34*(1+'Usages mobilité'!$BH34)^(L$7683-$D$7683)/1000</f>
        <v>0</v>
      </c>
      <c r="M7770" s="223">
        <f>M7719*'Usages mobilité'!$BG34*(1+'Usages mobilité'!$BH34)^(M$7683-$D$7683)/1000</f>
        <v>0</v>
      </c>
      <c r="N7770" s="223">
        <f>N7719*'Usages mobilité'!$BG34*(1+'Usages mobilité'!$BH34)^(N$7683-$D$7683)/1000</f>
        <v>0</v>
      </c>
      <c r="O7770" s="223">
        <f>O7719*'Usages mobilité'!$BG34*(1+'Usages mobilité'!$BH34)^(O$7683-$D$7683)/1000</f>
        <v>0</v>
      </c>
      <c r="P7770" s="223">
        <f>P7719*'Usages mobilité'!$BG34*(1+'Usages mobilité'!$BH34)^(P$7683-$D$7683)/1000</f>
        <v>0</v>
      </c>
      <c r="Q7770" s="223">
        <f>Q7719*'Usages mobilité'!$BG34*(1+'Usages mobilité'!$BH34)^(Q$7683-$D$7683)/1000</f>
        <v>0</v>
      </c>
      <c r="R7770" s="223">
        <f>R7719*'Usages mobilité'!$BG34*(1+'Usages mobilité'!$BH34)^(R$7683-$D$7683)/1000</f>
        <v>0</v>
      </c>
    </row>
    <row r="7771" spans="1:18" hidden="1" outlineLevel="2" x14ac:dyDescent="0.25">
      <c r="A7771" s="222" t="str">
        <f>'Usages mobilité'!A35</f>
        <v>Usage mobilité n°32</v>
      </c>
      <c r="B7771" s="222" t="s">
        <v>645</v>
      </c>
      <c r="C7771" s="222"/>
      <c r="D7771" s="223">
        <f>D7720*'Usages mobilité'!$BG35*(1+'Usages mobilité'!$BH35)^(D$7683-$D$7683)/1000</f>
        <v>0</v>
      </c>
      <c r="E7771" s="223">
        <f>E7720*'Usages mobilité'!$BG35*(1+'Usages mobilité'!$BH35)^(E$7683-$D$7683)/1000</f>
        <v>0</v>
      </c>
      <c r="F7771" s="223">
        <f>F7720*'Usages mobilité'!$BG35*(1+'Usages mobilité'!$BH35)^(F$7683-$D$7683)/1000</f>
        <v>0</v>
      </c>
      <c r="G7771" s="223">
        <f>G7720*'Usages mobilité'!$BG35*(1+'Usages mobilité'!$BH35)^(G$7683-$D$7683)/1000</f>
        <v>0</v>
      </c>
      <c r="H7771" s="223">
        <f>H7720*'Usages mobilité'!$BG35*(1+'Usages mobilité'!$BH35)^(H$7683-$D$7683)/1000</f>
        <v>0</v>
      </c>
      <c r="I7771" s="223">
        <f>I7720*'Usages mobilité'!$BG35*(1+'Usages mobilité'!$BH35)^(I$7683-$D$7683)/1000</f>
        <v>0</v>
      </c>
      <c r="J7771" s="223">
        <f>J7720*'Usages mobilité'!$BG35*(1+'Usages mobilité'!$BH35)^(J$7683-$D$7683)/1000</f>
        <v>0</v>
      </c>
      <c r="K7771" s="223">
        <f>K7720*'Usages mobilité'!$BG35*(1+'Usages mobilité'!$BH35)^(K$7683-$D$7683)/1000</f>
        <v>0</v>
      </c>
      <c r="L7771" s="223">
        <f>L7720*'Usages mobilité'!$BG35*(1+'Usages mobilité'!$BH35)^(L$7683-$D$7683)/1000</f>
        <v>0</v>
      </c>
      <c r="M7771" s="223">
        <f>M7720*'Usages mobilité'!$BG35*(1+'Usages mobilité'!$BH35)^(M$7683-$D$7683)/1000</f>
        <v>0</v>
      </c>
      <c r="N7771" s="223">
        <f>N7720*'Usages mobilité'!$BG35*(1+'Usages mobilité'!$BH35)^(N$7683-$D$7683)/1000</f>
        <v>0</v>
      </c>
      <c r="O7771" s="223">
        <f>O7720*'Usages mobilité'!$BG35*(1+'Usages mobilité'!$BH35)^(O$7683-$D$7683)/1000</f>
        <v>0</v>
      </c>
      <c r="P7771" s="223">
        <f>P7720*'Usages mobilité'!$BG35*(1+'Usages mobilité'!$BH35)^(P$7683-$D$7683)/1000</f>
        <v>0</v>
      </c>
      <c r="Q7771" s="223">
        <f>Q7720*'Usages mobilité'!$BG35*(1+'Usages mobilité'!$BH35)^(Q$7683-$D$7683)/1000</f>
        <v>0</v>
      </c>
      <c r="R7771" s="223">
        <f>R7720*'Usages mobilité'!$BG35*(1+'Usages mobilité'!$BH35)^(R$7683-$D$7683)/1000</f>
        <v>0</v>
      </c>
    </row>
    <row r="7772" spans="1:18" hidden="1" outlineLevel="2" x14ac:dyDescent="0.25">
      <c r="A7772" s="222" t="str">
        <f>'Usages mobilité'!A36</f>
        <v>Usage mobilité n°33</v>
      </c>
      <c r="B7772" s="222" t="s">
        <v>645</v>
      </c>
      <c r="C7772" s="222"/>
      <c r="D7772" s="223">
        <f>D7721*'Usages mobilité'!$BG36*(1+'Usages mobilité'!$BH36)^(D$7683-$D$7683)/1000</f>
        <v>0</v>
      </c>
      <c r="E7772" s="223">
        <f>E7721*'Usages mobilité'!$BG36*(1+'Usages mobilité'!$BH36)^(E$7683-$D$7683)/1000</f>
        <v>0</v>
      </c>
      <c r="F7772" s="223">
        <f>F7721*'Usages mobilité'!$BG36*(1+'Usages mobilité'!$BH36)^(F$7683-$D$7683)/1000</f>
        <v>0</v>
      </c>
      <c r="G7772" s="223">
        <f>G7721*'Usages mobilité'!$BG36*(1+'Usages mobilité'!$BH36)^(G$7683-$D$7683)/1000</f>
        <v>0</v>
      </c>
      <c r="H7772" s="223">
        <f>H7721*'Usages mobilité'!$BG36*(1+'Usages mobilité'!$BH36)^(H$7683-$D$7683)/1000</f>
        <v>0</v>
      </c>
      <c r="I7772" s="223">
        <f>I7721*'Usages mobilité'!$BG36*(1+'Usages mobilité'!$BH36)^(I$7683-$D$7683)/1000</f>
        <v>0</v>
      </c>
      <c r="J7772" s="223">
        <f>J7721*'Usages mobilité'!$BG36*(1+'Usages mobilité'!$BH36)^(J$7683-$D$7683)/1000</f>
        <v>0</v>
      </c>
      <c r="K7772" s="223">
        <f>K7721*'Usages mobilité'!$BG36*(1+'Usages mobilité'!$BH36)^(K$7683-$D$7683)/1000</f>
        <v>0</v>
      </c>
      <c r="L7772" s="223">
        <f>L7721*'Usages mobilité'!$BG36*(1+'Usages mobilité'!$BH36)^(L$7683-$D$7683)/1000</f>
        <v>0</v>
      </c>
      <c r="M7772" s="223">
        <f>M7721*'Usages mobilité'!$BG36*(1+'Usages mobilité'!$BH36)^(M$7683-$D$7683)/1000</f>
        <v>0</v>
      </c>
      <c r="N7772" s="223">
        <f>N7721*'Usages mobilité'!$BG36*(1+'Usages mobilité'!$BH36)^(N$7683-$D$7683)/1000</f>
        <v>0</v>
      </c>
      <c r="O7772" s="223">
        <f>O7721*'Usages mobilité'!$BG36*(1+'Usages mobilité'!$BH36)^(O$7683-$D$7683)/1000</f>
        <v>0</v>
      </c>
      <c r="P7772" s="223">
        <f>P7721*'Usages mobilité'!$BG36*(1+'Usages mobilité'!$BH36)^(P$7683-$D$7683)/1000</f>
        <v>0</v>
      </c>
      <c r="Q7772" s="223">
        <f>Q7721*'Usages mobilité'!$BG36*(1+'Usages mobilité'!$BH36)^(Q$7683-$D$7683)/1000</f>
        <v>0</v>
      </c>
      <c r="R7772" s="223">
        <f>R7721*'Usages mobilité'!$BG36*(1+'Usages mobilité'!$BH36)^(R$7683-$D$7683)/1000</f>
        <v>0</v>
      </c>
    </row>
    <row r="7773" spans="1:18" hidden="1" outlineLevel="2" x14ac:dyDescent="0.25">
      <c r="A7773" s="222" t="str">
        <f>'Usages mobilité'!A37</f>
        <v>Usage mobilité n°34</v>
      </c>
      <c r="B7773" s="222" t="s">
        <v>645</v>
      </c>
      <c r="C7773" s="222"/>
      <c r="D7773" s="223">
        <f>D7722*'Usages mobilité'!$BG37*(1+'Usages mobilité'!$BH37)^(D$7683-$D$7683)/1000</f>
        <v>0</v>
      </c>
      <c r="E7773" s="223">
        <f>E7722*'Usages mobilité'!$BG37*(1+'Usages mobilité'!$BH37)^(E$7683-$D$7683)/1000</f>
        <v>0</v>
      </c>
      <c r="F7773" s="223">
        <f>F7722*'Usages mobilité'!$BG37*(1+'Usages mobilité'!$BH37)^(F$7683-$D$7683)/1000</f>
        <v>0</v>
      </c>
      <c r="G7773" s="223">
        <f>G7722*'Usages mobilité'!$BG37*(1+'Usages mobilité'!$BH37)^(G$7683-$D$7683)/1000</f>
        <v>0</v>
      </c>
      <c r="H7773" s="223">
        <f>H7722*'Usages mobilité'!$BG37*(1+'Usages mobilité'!$BH37)^(H$7683-$D$7683)/1000</f>
        <v>0</v>
      </c>
      <c r="I7773" s="223">
        <f>I7722*'Usages mobilité'!$BG37*(1+'Usages mobilité'!$BH37)^(I$7683-$D$7683)/1000</f>
        <v>0</v>
      </c>
      <c r="J7773" s="223">
        <f>J7722*'Usages mobilité'!$BG37*(1+'Usages mobilité'!$BH37)^(J$7683-$D$7683)/1000</f>
        <v>0</v>
      </c>
      <c r="K7773" s="223">
        <f>K7722*'Usages mobilité'!$BG37*(1+'Usages mobilité'!$BH37)^(K$7683-$D$7683)/1000</f>
        <v>0</v>
      </c>
      <c r="L7773" s="223">
        <f>L7722*'Usages mobilité'!$BG37*(1+'Usages mobilité'!$BH37)^(L$7683-$D$7683)/1000</f>
        <v>0</v>
      </c>
      <c r="M7773" s="223">
        <f>M7722*'Usages mobilité'!$BG37*(1+'Usages mobilité'!$BH37)^(M$7683-$D$7683)/1000</f>
        <v>0</v>
      </c>
      <c r="N7773" s="223">
        <f>N7722*'Usages mobilité'!$BG37*(1+'Usages mobilité'!$BH37)^(N$7683-$D$7683)/1000</f>
        <v>0</v>
      </c>
      <c r="O7773" s="223">
        <f>O7722*'Usages mobilité'!$BG37*(1+'Usages mobilité'!$BH37)^(O$7683-$D$7683)/1000</f>
        <v>0</v>
      </c>
      <c r="P7773" s="223">
        <f>P7722*'Usages mobilité'!$BG37*(1+'Usages mobilité'!$BH37)^(P$7683-$D$7683)/1000</f>
        <v>0</v>
      </c>
      <c r="Q7773" s="223">
        <f>Q7722*'Usages mobilité'!$BG37*(1+'Usages mobilité'!$BH37)^(Q$7683-$D$7683)/1000</f>
        <v>0</v>
      </c>
      <c r="R7773" s="223">
        <f>R7722*'Usages mobilité'!$BG37*(1+'Usages mobilité'!$BH37)^(R$7683-$D$7683)/1000</f>
        <v>0</v>
      </c>
    </row>
    <row r="7774" spans="1:18" hidden="1" outlineLevel="2" x14ac:dyDescent="0.25">
      <c r="A7774" s="222" t="str">
        <f>'Usages mobilité'!A38</f>
        <v>Usage mobilité n°35</v>
      </c>
      <c r="B7774" s="222" t="s">
        <v>645</v>
      </c>
      <c r="C7774" s="222"/>
      <c r="D7774" s="223">
        <f>D7723*'Usages mobilité'!$BG38*(1+'Usages mobilité'!$BH38)^(D$7683-$D$7683)/1000</f>
        <v>0</v>
      </c>
      <c r="E7774" s="223">
        <f>E7723*'Usages mobilité'!$BG38*(1+'Usages mobilité'!$BH38)^(E$7683-$D$7683)/1000</f>
        <v>0</v>
      </c>
      <c r="F7774" s="223">
        <f>F7723*'Usages mobilité'!$BG38*(1+'Usages mobilité'!$BH38)^(F$7683-$D$7683)/1000</f>
        <v>0</v>
      </c>
      <c r="G7774" s="223">
        <f>G7723*'Usages mobilité'!$BG38*(1+'Usages mobilité'!$BH38)^(G$7683-$D$7683)/1000</f>
        <v>0</v>
      </c>
      <c r="H7774" s="223">
        <f>H7723*'Usages mobilité'!$BG38*(1+'Usages mobilité'!$BH38)^(H$7683-$D$7683)/1000</f>
        <v>0</v>
      </c>
      <c r="I7774" s="223">
        <f>I7723*'Usages mobilité'!$BG38*(1+'Usages mobilité'!$BH38)^(I$7683-$D$7683)/1000</f>
        <v>0</v>
      </c>
      <c r="J7774" s="223">
        <f>J7723*'Usages mobilité'!$BG38*(1+'Usages mobilité'!$BH38)^(J$7683-$D$7683)/1000</f>
        <v>0</v>
      </c>
      <c r="K7774" s="223">
        <f>K7723*'Usages mobilité'!$BG38*(1+'Usages mobilité'!$BH38)^(K$7683-$D$7683)/1000</f>
        <v>0</v>
      </c>
      <c r="L7774" s="223">
        <f>L7723*'Usages mobilité'!$BG38*(1+'Usages mobilité'!$BH38)^(L$7683-$D$7683)/1000</f>
        <v>0</v>
      </c>
      <c r="M7774" s="223">
        <f>M7723*'Usages mobilité'!$BG38*(1+'Usages mobilité'!$BH38)^(M$7683-$D$7683)/1000</f>
        <v>0</v>
      </c>
      <c r="N7774" s="223">
        <f>N7723*'Usages mobilité'!$BG38*(1+'Usages mobilité'!$BH38)^(N$7683-$D$7683)/1000</f>
        <v>0</v>
      </c>
      <c r="O7774" s="223">
        <f>O7723*'Usages mobilité'!$BG38*(1+'Usages mobilité'!$BH38)^(O$7683-$D$7683)/1000</f>
        <v>0</v>
      </c>
      <c r="P7774" s="223">
        <f>P7723*'Usages mobilité'!$BG38*(1+'Usages mobilité'!$BH38)^(P$7683-$D$7683)/1000</f>
        <v>0</v>
      </c>
      <c r="Q7774" s="223">
        <f>Q7723*'Usages mobilité'!$BG38*(1+'Usages mobilité'!$BH38)^(Q$7683-$D$7683)/1000</f>
        <v>0</v>
      </c>
      <c r="R7774" s="223">
        <f>R7723*'Usages mobilité'!$BG38*(1+'Usages mobilité'!$BH38)^(R$7683-$D$7683)/1000</f>
        <v>0</v>
      </c>
    </row>
    <row r="7775" spans="1:18" hidden="1" outlineLevel="2" x14ac:dyDescent="0.25">
      <c r="A7775" s="222" t="str">
        <f>'Usages mobilité'!A39</f>
        <v>Usage mobilité n°36</v>
      </c>
      <c r="B7775" s="222" t="s">
        <v>645</v>
      </c>
      <c r="C7775" s="222"/>
      <c r="D7775" s="223">
        <f>D7724*'Usages mobilité'!$BG39*(1+'Usages mobilité'!$BH39)^(D$7683-$D$7683)/1000</f>
        <v>0</v>
      </c>
      <c r="E7775" s="223">
        <f>E7724*'Usages mobilité'!$BG39*(1+'Usages mobilité'!$BH39)^(E$7683-$D$7683)/1000</f>
        <v>0</v>
      </c>
      <c r="F7775" s="223">
        <f>F7724*'Usages mobilité'!$BG39*(1+'Usages mobilité'!$BH39)^(F$7683-$D$7683)/1000</f>
        <v>0</v>
      </c>
      <c r="G7775" s="223">
        <f>G7724*'Usages mobilité'!$BG39*(1+'Usages mobilité'!$BH39)^(G$7683-$D$7683)/1000</f>
        <v>0</v>
      </c>
      <c r="H7775" s="223">
        <f>H7724*'Usages mobilité'!$BG39*(1+'Usages mobilité'!$BH39)^(H$7683-$D$7683)/1000</f>
        <v>0</v>
      </c>
      <c r="I7775" s="223">
        <f>I7724*'Usages mobilité'!$BG39*(1+'Usages mobilité'!$BH39)^(I$7683-$D$7683)/1000</f>
        <v>0</v>
      </c>
      <c r="J7775" s="223">
        <f>J7724*'Usages mobilité'!$BG39*(1+'Usages mobilité'!$BH39)^(J$7683-$D$7683)/1000</f>
        <v>0</v>
      </c>
      <c r="K7775" s="223">
        <f>K7724*'Usages mobilité'!$BG39*(1+'Usages mobilité'!$BH39)^(K$7683-$D$7683)/1000</f>
        <v>0</v>
      </c>
      <c r="L7775" s="223">
        <f>L7724*'Usages mobilité'!$BG39*(1+'Usages mobilité'!$BH39)^(L$7683-$D$7683)/1000</f>
        <v>0</v>
      </c>
      <c r="M7775" s="223">
        <f>M7724*'Usages mobilité'!$BG39*(1+'Usages mobilité'!$BH39)^(M$7683-$D$7683)/1000</f>
        <v>0</v>
      </c>
      <c r="N7775" s="223">
        <f>N7724*'Usages mobilité'!$BG39*(1+'Usages mobilité'!$BH39)^(N$7683-$D$7683)/1000</f>
        <v>0</v>
      </c>
      <c r="O7775" s="223">
        <f>O7724*'Usages mobilité'!$BG39*(1+'Usages mobilité'!$BH39)^(O$7683-$D$7683)/1000</f>
        <v>0</v>
      </c>
      <c r="P7775" s="223">
        <f>P7724*'Usages mobilité'!$BG39*(1+'Usages mobilité'!$BH39)^(P$7683-$D$7683)/1000</f>
        <v>0</v>
      </c>
      <c r="Q7775" s="223">
        <f>Q7724*'Usages mobilité'!$BG39*(1+'Usages mobilité'!$BH39)^(Q$7683-$D$7683)/1000</f>
        <v>0</v>
      </c>
      <c r="R7775" s="223">
        <f>R7724*'Usages mobilité'!$BG39*(1+'Usages mobilité'!$BH39)^(R$7683-$D$7683)/1000</f>
        <v>0</v>
      </c>
    </row>
    <row r="7776" spans="1:18" hidden="1" outlineLevel="2" x14ac:dyDescent="0.25">
      <c r="A7776" s="222" t="str">
        <f>'Usages mobilité'!A40</f>
        <v>Usage mobilité n°37</v>
      </c>
      <c r="B7776" s="222" t="s">
        <v>645</v>
      </c>
      <c r="C7776" s="222"/>
      <c r="D7776" s="223">
        <f>D7725*'Usages mobilité'!$BG40*(1+'Usages mobilité'!$BH40)^(D$7683-$D$7683)/1000</f>
        <v>0</v>
      </c>
      <c r="E7776" s="223">
        <f>E7725*'Usages mobilité'!$BG40*(1+'Usages mobilité'!$BH40)^(E$7683-$D$7683)/1000</f>
        <v>0</v>
      </c>
      <c r="F7776" s="223">
        <f>F7725*'Usages mobilité'!$BG40*(1+'Usages mobilité'!$BH40)^(F$7683-$D$7683)/1000</f>
        <v>0</v>
      </c>
      <c r="G7776" s="223">
        <f>G7725*'Usages mobilité'!$BG40*(1+'Usages mobilité'!$BH40)^(G$7683-$D$7683)/1000</f>
        <v>0</v>
      </c>
      <c r="H7776" s="223">
        <f>H7725*'Usages mobilité'!$BG40*(1+'Usages mobilité'!$BH40)^(H$7683-$D$7683)/1000</f>
        <v>0</v>
      </c>
      <c r="I7776" s="223">
        <f>I7725*'Usages mobilité'!$BG40*(1+'Usages mobilité'!$BH40)^(I$7683-$D$7683)/1000</f>
        <v>0</v>
      </c>
      <c r="J7776" s="223">
        <f>J7725*'Usages mobilité'!$BG40*(1+'Usages mobilité'!$BH40)^(J$7683-$D$7683)/1000</f>
        <v>0</v>
      </c>
      <c r="K7776" s="223">
        <f>K7725*'Usages mobilité'!$BG40*(1+'Usages mobilité'!$BH40)^(K$7683-$D$7683)/1000</f>
        <v>0</v>
      </c>
      <c r="L7776" s="223">
        <f>L7725*'Usages mobilité'!$BG40*(1+'Usages mobilité'!$BH40)^(L$7683-$D$7683)/1000</f>
        <v>0</v>
      </c>
      <c r="M7776" s="223">
        <f>M7725*'Usages mobilité'!$BG40*(1+'Usages mobilité'!$BH40)^(M$7683-$D$7683)/1000</f>
        <v>0</v>
      </c>
      <c r="N7776" s="223">
        <f>N7725*'Usages mobilité'!$BG40*(1+'Usages mobilité'!$BH40)^(N$7683-$D$7683)/1000</f>
        <v>0</v>
      </c>
      <c r="O7776" s="223">
        <f>O7725*'Usages mobilité'!$BG40*(1+'Usages mobilité'!$BH40)^(O$7683-$D$7683)/1000</f>
        <v>0</v>
      </c>
      <c r="P7776" s="223">
        <f>P7725*'Usages mobilité'!$BG40*(1+'Usages mobilité'!$BH40)^(P$7683-$D$7683)/1000</f>
        <v>0</v>
      </c>
      <c r="Q7776" s="223">
        <f>Q7725*'Usages mobilité'!$BG40*(1+'Usages mobilité'!$BH40)^(Q$7683-$D$7683)/1000</f>
        <v>0</v>
      </c>
      <c r="R7776" s="223">
        <f>R7725*'Usages mobilité'!$BG40*(1+'Usages mobilité'!$BH40)^(R$7683-$D$7683)/1000</f>
        <v>0</v>
      </c>
    </row>
    <row r="7777" spans="1:18" hidden="1" outlineLevel="2" x14ac:dyDescent="0.25">
      <c r="A7777" s="222" t="str">
        <f>'Usages mobilité'!A41</f>
        <v>Usage mobilité n°38</v>
      </c>
      <c r="B7777" s="222" t="s">
        <v>645</v>
      </c>
      <c r="C7777" s="222"/>
      <c r="D7777" s="223">
        <f>D7726*'Usages mobilité'!$BG41*(1+'Usages mobilité'!$BH41)^(D$7683-$D$7683)/1000</f>
        <v>0</v>
      </c>
      <c r="E7777" s="223">
        <f>E7726*'Usages mobilité'!$BG41*(1+'Usages mobilité'!$BH41)^(E$7683-$D$7683)/1000</f>
        <v>0</v>
      </c>
      <c r="F7777" s="223">
        <f>F7726*'Usages mobilité'!$BG41*(1+'Usages mobilité'!$BH41)^(F$7683-$D$7683)/1000</f>
        <v>0</v>
      </c>
      <c r="G7777" s="223">
        <f>G7726*'Usages mobilité'!$BG41*(1+'Usages mobilité'!$BH41)^(G$7683-$D$7683)/1000</f>
        <v>0</v>
      </c>
      <c r="H7777" s="223">
        <f>H7726*'Usages mobilité'!$BG41*(1+'Usages mobilité'!$BH41)^(H$7683-$D$7683)/1000</f>
        <v>0</v>
      </c>
      <c r="I7777" s="223">
        <f>I7726*'Usages mobilité'!$BG41*(1+'Usages mobilité'!$BH41)^(I$7683-$D$7683)/1000</f>
        <v>0</v>
      </c>
      <c r="J7777" s="223">
        <f>J7726*'Usages mobilité'!$BG41*(1+'Usages mobilité'!$BH41)^(J$7683-$D$7683)/1000</f>
        <v>0</v>
      </c>
      <c r="K7777" s="223">
        <f>K7726*'Usages mobilité'!$BG41*(1+'Usages mobilité'!$BH41)^(K$7683-$D$7683)/1000</f>
        <v>0</v>
      </c>
      <c r="L7777" s="223">
        <f>L7726*'Usages mobilité'!$BG41*(1+'Usages mobilité'!$BH41)^(L$7683-$D$7683)/1000</f>
        <v>0</v>
      </c>
      <c r="M7777" s="223">
        <f>M7726*'Usages mobilité'!$BG41*(1+'Usages mobilité'!$BH41)^(M$7683-$D$7683)/1000</f>
        <v>0</v>
      </c>
      <c r="N7777" s="223">
        <f>N7726*'Usages mobilité'!$BG41*(1+'Usages mobilité'!$BH41)^(N$7683-$D$7683)/1000</f>
        <v>0</v>
      </c>
      <c r="O7777" s="223">
        <f>O7726*'Usages mobilité'!$BG41*(1+'Usages mobilité'!$BH41)^(O$7683-$D$7683)/1000</f>
        <v>0</v>
      </c>
      <c r="P7777" s="223">
        <f>P7726*'Usages mobilité'!$BG41*(1+'Usages mobilité'!$BH41)^(P$7683-$D$7683)/1000</f>
        <v>0</v>
      </c>
      <c r="Q7777" s="223">
        <f>Q7726*'Usages mobilité'!$BG41*(1+'Usages mobilité'!$BH41)^(Q$7683-$D$7683)/1000</f>
        <v>0</v>
      </c>
      <c r="R7777" s="223">
        <f>R7726*'Usages mobilité'!$BG41*(1+'Usages mobilité'!$BH41)^(R$7683-$D$7683)/1000</f>
        <v>0</v>
      </c>
    </row>
    <row r="7778" spans="1:18" hidden="1" outlineLevel="2" x14ac:dyDescent="0.25">
      <c r="A7778" s="222" t="str">
        <f>'Usages mobilité'!A42</f>
        <v>Usage mobilité n°39</v>
      </c>
      <c r="B7778" s="222" t="s">
        <v>645</v>
      </c>
      <c r="C7778" s="222"/>
      <c r="D7778" s="223">
        <f>D7727*'Usages mobilité'!$BG42*(1+'Usages mobilité'!$BH42)^(D$7683-$D$7683)/1000</f>
        <v>0</v>
      </c>
      <c r="E7778" s="223">
        <f>E7727*'Usages mobilité'!$BG42*(1+'Usages mobilité'!$BH42)^(E$7683-$D$7683)/1000</f>
        <v>0</v>
      </c>
      <c r="F7778" s="223">
        <f>F7727*'Usages mobilité'!$BG42*(1+'Usages mobilité'!$BH42)^(F$7683-$D$7683)/1000</f>
        <v>0</v>
      </c>
      <c r="G7778" s="223">
        <f>G7727*'Usages mobilité'!$BG42*(1+'Usages mobilité'!$BH42)^(G$7683-$D$7683)/1000</f>
        <v>0</v>
      </c>
      <c r="H7778" s="223">
        <f>H7727*'Usages mobilité'!$BG42*(1+'Usages mobilité'!$BH42)^(H$7683-$D$7683)/1000</f>
        <v>0</v>
      </c>
      <c r="I7778" s="223">
        <f>I7727*'Usages mobilité'!$BG42*(1+'Usages mobilité'!$BH42)^(I$7683-$D$7683)/1000</f>
        <v>0</v>
      </c>
      <c r="J7778" s="223">
        <f>J7727*'Usages mobilité'!$BG42*(1+'Usages mobilité'!$BH42)^(J$7683-$D$7683)/1000</f>
        <v>0</v>
      </c>
      <c r="K7778" s="223">
        <f>K7727*'Usages mobilité'!$BG42*(1+'Usages mobilité'!$BH42)^(K$7683-$D$7683)/1000</f>
        <v>0</v>
      </c>
      <c r="L7778" s="223">
        <f>L7727*'Usages mobilité'!$BG42*(1+'Usages mobilité'!$BH42)^(L$7683-$D$7683)/1000</f>
        <v>0</v>
      </c>
      <c r="M7778" s="223">
        <f>M7727*'Usages mobilité'!$BG42*(1+'Usages mobilité'!$BH42)^(M$7683-$D$7683)/1000</f>
        <v>0</v>
      </c>
      <c r="N7778" s="223">
        <f>N7727*'Usages mobilité'!$BG42*(1+'Usages mobilité'!$BH42)^(N$7683-$D$7683)/1000</f>
        <v>0</v>
      </c>
      <c r="O7778" s="223">
        <f>O7727*'Usages mobilité'!$BG42*(1+'Usages mobilité'!$BH42)^(O$7683-$D$7683)/1000</f>
        <v>0</v>
      </c>
      <c r="P7778" s="223">
        <f>P7727*'Usages mobilité'!$BG42*(1+'Usages mobilité'!$BH42)^(P$7683-$D$7683)/1000</f>
        <v>0</v>
      </c>
      <c r="Q7778" s="223">
        <f>Q7727*'Usages mobilité'!$BG42*(1+'Usages mobilité'!$BH42)^(Q$7683-$D$7683)/1000</f>
        <v>0</v>
      </c>
      <c r="R7778" s="223">
        <f>R7727*'Usages mobilité'!$BG42*(1+'Usages mobilité'!$BH42)^(R$7683-$D$7683)/1000</f>
        <v>0</v>
      </c>
    </row>
    <row r="7779" spans="1:18" hidden="1" outlineLevel="2" x14ac:dyDescent="0.25">
      <c r="A7779" s="222" t="str">
        <f>'Usages mobilité'!A43</f>
        <v>Usage mobilité n°40</v>
      </c>
      <c r="B7779" s="222" t="s">
        <v>645</v>
      </c>
      <c r="C7779" s="222"/>
      <c r="D7779" s="223">
        <f>D7728*'Usages mobilité'!$BG43*(1+'Usages mobilité'!$BH43)^(D$7683-$D$7683)/1000</f>
        <v>0</v>
      </c>
      <c r="E7779" s="223">
        <f>E7728*'Usages mobilité'!$BG43*(1+'Usages mobilité'!$BH43)^(E$7683-$D$7683)/1000</f>
        <v>0</v>
      </c>
      <c r="F7779" s="223">
        <f>F7728*'Usages mobilité'!$BG43*(1+'Usages mobilité'!$BH43)^(F$7683-$D$7683)/1000</f>
        <v>0</v>
      </c>
      <c r="G7779" s="223">
        <f>G7728*'Usages mobilité'!$BG43*(1+'Usages mobilité'!$BH43)^(G$7683-$D$7683)/1000</f>
        <v>0</v>
      </c>
      <c r="H7779" s="223">
        <f>H7728*'Usages mobilité'!$BG43*(1+'Usages mobilité'!$BH43)^(H$7683-$D$7683)/1000</f>
        <v>0</v>
      </c>
      <c r="I7779" s="223">
        <f>I7728*'Usages mobilité'!$BG43*(1+'Usages mobilité'!$BH43)^(I$7683-$D$7683)/1000</f>
        <v>0</v>
      </c>
      <c r="J7779" s="223">
        <f>J7728*'Usages mobilité'!$BG43*(1+'Usages mobilité'!$BH43)^(J$7683-$D$7683)/1000</f>
        <v>0</v>
      </c>
      <c r="K7779" s="223">
        <f>K7728*'Usages mobilité'!$BG43*(1+'Usages mobilité'!$BH43)^(K$7683-$D$7683)/1000</f>
        <v>0</v>
      </c>
      <c r="L7779" s="223">
        <f>L7728*'Usages mobilité'!$BG43*(1+'Usages mobilité'!$BH43)^(L$7683-$D$7683)/1000</f>
        <v>0</v>
      </c>
      <c r="M7779" s="223">
        <f>M7728*'Usages mobilité'!$BG43*(1+'Usages mobilité'!$BH43)^(M$7683-$D$7683)/1000</f>
        <v>0</v>
      </c>
      <c r="N7779" s="223">
        <f>N7728*'Usages mobilité'!$BG43*(1+'Usages mobilité'!$BH43)^(N$7683-$D$7683)/1000</f>
        <v>0</v>
      </c>
      <c r="O7779" s="223">
        <f>O7728*'Usages mobilité'!$BG43*(1+'Usages mobilité'!$BH43)^(O$7683-$D$7683)/1000</f>
        <v>0</v>
      </c>
      <c r="P7779" s="223">
        <f>P7728*'Usages mobilité'!$BG43*(1+'Usages mobilité'!$BH43)^(P$7683-$D$7683)/1000</f>
        <v>0</v>
      </c>
      <c r="Q7779" s="223">
        <f>Q7728*'Usages mobilité'!$BG43*(1+'Usages mobilité'!$BH43)^(Q$7683-$D$7683)/1000</f>
        <v>0</v>
      </c>
      <c r="R7779" s="223">
        <f>R7728*'Usages mobilité'!$BG43*(1+'Usages mobilité'!$BH43)^(R$7683-$D$7683)/1000</f>
        <v>0</v>
      </c>
    </row>
    <row r="7780" spans="1:18" hidden="1" outlineLevel="2" x14ac:dyDescent="0.25">
      <c r="A7780" s="222" t="str">
        <f>'Usages mobilité'!A44</f>
        <v>Usage mobilité n°41</v>
      </c>
      <c r="B7780" s="222" t="s">
        <v>645</v>
      </c>
      <c r="C7780" s="222"/>
      <c r="D7780" s="223">
        <f>D7729*'Usages mobilité'!$BG44*(1+'Usages mobilité'!$BH44)^(D$7683-$D$7683)/1000</f>
        <v>0</v>
      </c>
      <c r="E7780" s="223">
        <f>E7729*'Usages mobilité'!$BG44*(1+'Usages mobilité'!$BH44)^(E$7683-$D$7683)/1000</f>
        <v>0</v>
      </c>
      <c r="F7780" s="223">
        <f>F7729*'Usages mobilité'!$BG44*(1+'Usages mobilité'!$BH44)^(F$7683-$D$7683)/1000</f>
        <v>0</v>
      </c>
      <c r="G7780" s="223">
        <f>G7729*'Usages mobilité'!$BG44*(1+'Usages mobilité'!$BH44)^(G$7683-$D$7683)/1000</f>
        <v>0</v>
      </c>
      <c r="H7780" s="223">
        <f>H7729*'Usages mobilité'!$BG44*(1+'Usages mobilité'!$BH44)^(H$7683-$D$7683)/1000</f>
        <v>0</v>
      </c>
      <c r="I7780" s="223">
        <f>I7729*'Usages mobilité'!$BG44*(1+'Usages mobilité'!$BH44)^(I$7683-$D$7683)/1000</f>
        <v>0</v>
      </c>
      <c r="J7780" s="223">
        <f>J7729*'Usages mobilité'!$BG44*(1+'Usages mobilité'!$BH44)^(J$7683-$D$7683)/1000</f>
        <v>0</v>
      </c>
      <c r="K7780" s="223">
        <f>K7729*'Usages mobilité'!$BG44*(1+'Usages mobilité'!$BH44)^(K$7683-$D$7683)/1000</f>
        <v>0</v>
      </c>
      <c r="L7780" s="223">
        <f>L7729*'Usages mobilité'!$BG44*(1+'Usages mobilité'!$BH44)^(L$7683-$D$7683)/1000</f>
        <v>0</v>
      </c>
      <c r="M7780" s="223">
        <f>M7729*'Usages mobilité'!$BG44*(1+'Usages mobilité'!$BH44)^(M$7683-$D$7683)/1000</f>
        <v>0</v>
      </c>
      <c r="N7780" s="223">
        <f>N7729*'Usages mobilité'!$BG44*(1+'Usages mobilité'!$BH44)^(N$7683-$D$7683)/1000</f>
        <v>0</v>
      </c>
      <c r="O7780" s="223">
        <f>O7729*'Usages mobilité'!$BG44*(1+'Usages mobilité'!$BH44)^(O$7683-$D$7683)/1000</f>
        <v>0</v>
      </c>
      <c r="P7780" s="223">
        <f>P7729*'Usages mobilité'!$BG44*(1+'Usages mobilité'!$BH44)^(P$7683-$D$7683)/1000</f>
        <v>0</v>
      </c>
      <c r="Q7780" s="223">
        <f>Q7729*'Usages mobilité'!$BG44*(1+'Usages mobilité'!$BH44)^(Q$7683-$D$7683)/1000</f>
        <v>0</v>
      </c>
      <c r="R7780" s="223">
        <f>R7729*'Usages mobilité'!$BG44*(1+'Usages mobilité'!$BH44)^(R$7683-$D$7683)/1000</f>
        <v>0</v>
      </c>
    </row>
    <row r="7781" spans="1:18" hidden="1" outlineLevel="2" x14ac:dyDescent="0.25">
      <c r="A7781" s="222" t="str">
        <f>'Usages mobilité'!A45</f>
        <v>Usage mobilité n°42</v>
      </c>
      <c r="B7781" s="222" t="s">
        <v>645</v>
      </c>
      <c r="C7781" s="222"/>
      <c r="D7781" s="223">
        <f>D7730*'Usages mobilité'!$BG45*(1+'Usages mobilité'!$BH45)^(D$7683-$D$7683)/1000</f>
        <v>0</v>
      </c>
      <c r="E7781" s="223">
        <f>E7730*'Usages mobilité'!$BG45*(1+'Usages mobilité'!$BH45)^(E$7683-$D$7683)/1000</f>
        <v>0</v>
      </c>
      <c r="F7781" s="223">
        <f>F7730*'Usages mobilité'!$BG45*(1+'Usages mobilité'!$BH45)^(F$7683-$D$7683)/1000</f>
        <v>0</v>
      </c>
      <c r="G7781" s="223">
        <f>G7730*'Usages mobilité'!$BG45*(1+'Usages mobilité'!$BH45)^(G$7683-$D$7683)/1000</f>
        <v>0</v>
      </c>
      <c r="H7781" s="223">
        <f>H7730*'Usages mobilité'!$BG45*(1+'Usages mobilité'!$BH45)^(H$7683-$D$7683)/1000</f>
        <v>0</v>
      </c>
      <c r="I7781" s="223">
        <f>I7730*'Usages mobilité'!$BG45*(1+'Usages mobilité'!$BH45)^(I$7683-$D$7683)/1000</f>
        <v>0</v>
      </c>
      <c r="J7781" s="223">
        <f>J7730*'Usages mobilité'!$BG45*(1+'Usages mobilité'!$BH45)^(J$7683-$D$7683)/1000</f>
        <v>0</v>
      </c>
      <c r="K7781" s="223">
        <f>K7730*'Usages mobilité'!$BG45*(1+'Usages mobilité'!$BH45)^(K$7683-$D$7683)/1000</f>
        <v>0</v>
      </c>
      <c r="L7781" s="223">
        <f>L7730*'Usages mobilité'!$BG45*(1+'Usages mobilité'!$BH45)^(L$7683-$D$7683)/1000</f>
        <v>0</v>
      </c>
      <c r="M7781" s="223">
        <f>M7730*'Usages mobilité'!$BG45*(1+'Usages mobilité'!$BH45)^(M$7683-$D$7683)/1000</f>
        <v>0</v>
      </c>
      <c r="N7781" s="223">
        <f>N7730*'Usages mobilité'!$BG45*(1+'Usages mobilité'!$BH45)^(N$7683-$D$7683)/1000</f>
        <v>0</v>
      </c>
      <c r="O7781" s="223">
        <f>O7730*'Usages mobilité'!$BG45*(1+'Usages mobilité'!$BH45)^(O$7683-$D$7683)/1000</f>
        <v>0</v>
      </c>
      <c r="P7781" s="223">
        <f>P7730*'Usages mobilité'!$BG45*(1+'Usages mobilité'!$BH45)^(P$7683-$D$7683)/1000</f>
        <v>0</v>
      </c>
      <c r="Q7781" s="223">
        <f>Q7730*'Usages mobilité'!$BG45*(1+'Usages mobilité'!$BH45)^(Q$7683-$D$7683)/1000</f>
        <v>0</v>
      </c>
      <c r="R7781" s="223">
        <f>R7730*'Usages mobilité'!$BG45*(1+'Usages mobilité'!$BH45)^(R$7683-$D$7683)/1000</f>
        <v>0</v>
      </c>
    </row>
    <row r="7782" spans="1:18" hidden="1" outlineLevel="2" x14ac:dyDescent="0.25">
      <c r="A7782" s="222" t="str">
        <f>'Usages mobilité'!A46</f>
        <v>Usage mobilité n°43</v>
      </c>
      <c r="B7782" s="222" t="s">
        <v>645</v>
      </c>
      <c r="C7782" s="222"/>
      <c r="D7782" s="223">
        <f>D7731*'Usages mobilité'!$BG46*(1+'Usages mobilité'!$BH46)^(D$7683-$D$7683)/1000</f>
        <v>0</v>
      </c>
      <c r="E7782" s="223">
        <f>E7731*'Usages mobilité'!$BG46*(1+'Usages mobilité'!$BH46)^(E$7683-$D$7683)/1000</f>
        <v>0</v>
      </c>
      <c r="F7782" s="223">
        <f>F7731*'Usages mobilité'!$BG46*(1+'Usages mobilité'!$BH46)^(F$7683-$D$7683)/1000</f>
        <v>0</v>
      </c>
      <c r="G7782" s="223">
        <f>G7731*'Usages mobilité'!$BG46*(1+'Usages mobilité'!$BH46)^(G$7683-$D$7683)/1000</f>
        <v>0</v>
      </c>
      <c r="H7782" s="223">
        <f>H7731*'Usages mobilité'!$BG46*(1+'Usages mobilité'!$BH46)^(H$7683-$D$7683)/1000</f>
        <v>0</v>
      </c>
      <c r="I7782" s="223">
        <f>I7731*'Usages mobilité'!$BG46*(1+'Usages mobilité'!$BH46)^(I$7683-$D$7683)/1000</f>
        <v>0</v>
      </c>
      <c r="J7782" s="223">
        <f>J7731*'Usages mobilité'!$BG46*(1+'Usages mobilité'!$BH46)^(J$7683-$D$7683)/1000</f>
        <v>0</v>
      </c>
      <c r="K7782" s="223">
        <f>K7731*'Usages mobilité'!$BG46*(1+'Usages mobilité'!$BH46)^(K$7683-$D$7683)/1000</f>
        <v>0</v>
      </c>
      <c r="L7782" s="223">
        <f>L7731*'Usages mobilité'!$BG46*(1+'Usages mobilité'!$BH46)^(L$7683-$D$7683)/1000</f>
        <v>0</v>
      </c>
      <c r="M7782" s="223">
        <f>M7731*'Usages mobilité'!$BG46*(1+'Usages mobilité'!$BH46)^(M$7683-$D$7683)/1000</f>
        <v>0</v>
      </c>
      <c r="N7782" s="223">
        <f>N7731*'Usages mobilité'!$BG46*(1+'Usages mobilité'!$BH46)^(N$7683-$D$7683)/1000</f>
        <v>0</v>
      </c>
      <c r="O7782" s="223">
        <f>O7731*'Usages mobilité'!$BG46*(1+'Usages mobilité'!$BH46)^(O$7683-$D$7683)/1000</f>
        <v>0</v>
      </c>
      <c r="P7782" s="223">
        <f>P7731*'Usages mobilité'!$BG46*(1+'Usages mobilité'!$BH46)^(P$7683-$D$7683)/1000</f>
        <v>0</v>
      </c>
      <c r="Q7782" s="223">
        <f>Q7731*'Usages mobilité'!$BG46*(1+'Usages mobilité'!$BH46)^(Q$7683-$D$7683)/1000</f>
        <v>0</v>
      </c>
      <c r="R7782" s="223">
        <f>R7731*'Usages mobilité'!$BG46*(1+'Usages mobilité'!$BH46)^(R$7683-$D$7683)/1000</f>
        <v>0</v>
      </c>
    </row>
    <row r="7783" spans="1:18" hidden="1" outlineLevel="2" x14ac:dyDescent="0.25">
      <c r="A7783" s="222" t="str">
        <f>'Usages mobilité'!A47</f>
        <v>Usage mobilité n°44</v>
      </c>
      <c r="B7783" s="222" t="s">
        <v>645</v>
      </c>
      <c r="C7783" s="222"/>
      <c r="D7783" s="223">
        <f>D7732*'Usages mobilité'!$BG47*(1+'Usages mobilité'!$BH47)^(D$7683-$D$7683)/1000</f>
        <v>0</v>
      </c>
      <c r="E7783" s="223">
        <f>E7732*'Usages mobilité'!$BG47*(1+'Usages mobilité'!$BH47)^(E$7683-$D$7683)/1000</f>
        <v>0</v>
      </c>
      <c r="F7783" s="223">
        <f>F7732*'Usages mobilité'!$BG47*(1+'Usages mobilité'!$BH47)^(F$7683-$D$7683)/1000</f>
        <v>0</v>
      </c>
      <c r="G7783" s="223">
        <f>G7732*'Usages mobilité'!$BG47*(1+'Usages mobilité'!$BH47)^(G$7683-$D$7683)/1000</f>
        <v>0</v>
      </c>
      <c r="H7783" s="223">
        <f>H7732*'Usages mobilité'!$BG47*(1+'Usages mobilité'!$BH47)^(H$7683-$D$7683)/1000</f>
        <v>0</v>
      </c>
      <c r="I7783" s="223">
        <f>I7732*'Usages mobilité'!$BG47*(1+'Usages mobilité'!$BH47)^(I$7683-$D$7683)/1000</f>
        <v>0</v>
      </c>
      <c r="J7783" s="223">
        <f>J7732*'Usages mobilité'!$BG47*(1+'Usages mobilité'!$BH47)^(J$7683-$D$7683)/1000</f>
        <v>0</v>
      </c>
      <c r="K7783" s="223">
        <f>K7732*'Usages mobilité'!$BG47*(1+'Usages mobilité'!$BH47)^(K$7683-$D$7683)/1000</f>
        <v>0</v>
      </c>
      <c r="L7783" s="223">
        <f>L7732*'Usages mobilité'!$BG47*(1+'Usages mobilité'!$BH47)^(L$7683-$D$7683)/1000</f>
        <v>0</v>
      </c>
      <c r="M7783" s="223">
        <f>M7732*'Usages mobilité'!$BG47*(1+'Usages mobilité'!$BH47)^(M$7683-$D$7683)/1000</f>
        <v>0</v>
      </c>
      <c r="N7783" s="223">
        <f>N7732*'Usages mobilité'!$BG47*(1+'Usages mobilité'!$BH47)^(N$7683-$D$7683)/1000</f>
        <v>0</v>
      </c>
      <c r="O7783" s="223">
        <f>O7732*'Usages mobilité'!$BG47*(1+'Usages mobilité'!$BH47)^(O$7683-$D$7683)/1000</f>
        <v>0</v>
      </c>
      <c r="P7783" s="223">
        <f>P7732*'Usages mobilité'!$BG47*(1+'Usages mobilité'!$BH47)^(P$7683-$D$7683)/1000</f>
        <v>0</v>
      </c>
      <c r="Q7783" s="223">
        <f>Q7732*'Usages mobilité'!$BG47*(1+'Usages mobilité'!$BH47)^(Q$7683-$D$7683)/1000</f>
        <v>0</v>
      </c>
      <c r="R7783" s="223">
        <f>R7732*'Usages mobilité'!$BG47*(1+'Usages mobilité'!$BH47)^(R$7683-$D$7683)/1000</f>
        <v>0</v>
      </c>
    </row>
    <row r="7784" spans="1:18" hidden="1" outlineLevel="2" x14ac:dyDescent="0.25">
      <c r="A7784" s="222" t="str">
        <f>'Usages mobilité'!A48</f>
        <v>Usage mobilité n°45</v>
      </c>
      <c r="B7784" s="222" t="s">
        <v>645</v>
      </c>
      <c r="C7784" s="222"/>
      <c r="D7784" s="223">
        <f>D7733*'Usages mobilité'!$BG48*(1+'Usages mobilité'!$BH48)^(D$7683-$D$7683)/1000</f>
        <v>0</v>
      </c>
      <c r="E7784" s="223">
        <f>E7733*'Usages mobilité'!$BG48*(1+'Usages mobilité'!$BH48)^(E$7683-$D$7683)/1000</f>
        <v>0</v>
      </c>
      <c r="F7784" s="223">
        <f>F7733*'Usages mobilité'!$BG48*(1+'Usages mobilité'!$BH48)^(F$7683-$D$7683)/1000</f>
        <v>0</v>
      </c>
      <c r="G7784" s="223">
        <f>G7733*'Usages mobilité'!$BG48*(1+'Usages mobilité'!$BH48)^(G$7683-$D$7683)/1000</f>
        <v>0</v>
      </c>
      <c r="H7784" s="223">
        <f>H7733*'Usages mobilité'!$BG48*(1+'Usages mobilité'!$BH48)^(H$7683-$D$7683)/1000</f>
        <v>0</v>
      </c>
      <c r="I7784" s="223">
        <f>I7733*'Usages mobilité'!$BG48*(1+'Usages mobilité'!$BH48)^(I$7683-$D$7683)/1000</f>
        <v>0</v>
      </c>
      <c r="J7784" s="223">
        <f>J7733*'Usages mobilité'!$BG48*(1+'Usages mobilité'!$BH48)^(J$7683-$D$7683)/1000</f>
        <v>0</v>
      </c>
      <c r="K7784" s="223">
        <f>K7733*'Usages mobilité'!$BG48*(1+'Usages mobilité'!$BH48)^(K$7683-$D$7683)/1000</f>
        <v>0</v>
      </c>
      <c r="L7784" s="223">
        <f>L7733*'Usages mobilité'!$BG48*(1+'Usages mobilité'!$BH48)^(L$7683-$D$7683)/1000</f>
        <v>0</v>
      </c>
      <c r="M7784" s="223">
        <f>M7733*'Usages mobilité'!$BG48*(1+'Usages mobilité'!$BH48)^(M$7683-$D$7683)/1000</f>
        <v>0</v>
      </c>
      <c r="N7784" s="223">
        <f>N7733*'Usages mobilité'!$BG48*(1+'Usages mobilité'!$BH48)^(N$7683-$D$7683)/1000</f>
        <v>0</v>
      </c>
      <c r="O7784" s="223">
        <f>O7733*'Usages mobilité'!$BG48*(1+'Usages mobilité'!$BH48)^(O$7683-$D$7683)/1000</f>
        <v>0</v>
      </c>
      <c r="P7784" s="223">
        <f>P7733*'Usages mobilité'!$BG48*(1+'Usages mobilité'!$BH48)^(P$7683-$D$7683)/1000</f>
        <v>0</v>
      </c>
      <c r="Q7784" s="223">
        <f>Q7733*'Usages mobilité'!$BG48*(1+'Usages mobilité'!$BH48)^(Q$7683-$D$7683)/1000</f>
        <v>0</v>
      </c>
      <c r="R7784" s="223">
        <f>R7733*'Usages mobilité'!$BG48*(1+'Usages mobilité'!$BH48)^(R$7683-$D$7683)/1000</f>
        <v>0</v>
      </c>
    </row>
    <row r="7785" spans="1:18" hidden="1" outlineLevel="2" x14ac:dyDescent="0.25">
      <c r="A7785" s="222" t="str">
        <f>'Usages mobilité'!A49</f>
        <v>Usage mobilité n°46</v>
      </c>
      <c r="B7785" s="222" t="s">
        <v>645</v>
      </c>
      <c r="C7785" s="222"/>
      <c r="D7785" s="223">
        <f>D7734*'Usages mobilité'!$BG49*(1+'Usages mobilité'!$BH49)^(D$7683-$D$7683)/1000</f>
        <v>0</v>
      </c>
      <c r="E7785" s="223">
        <f>E7734*'Usages mobilité'!$BG49*(1+'Usages mobilité'!$BH49)^(E$7683-$D$7683)/1000</f>
        <v>0</v>
      </c>
      <c r="F7785" s="223">
        <f>F7734*'Usages mobilité'!$BG49*(1+'Usages mobilité'!$BH49)^(F$7683-$D$7683)/1000</f>
        <v>0</v>
      </c>
      <c r="G7785" s="223">
        <f>G7734*'Usages mobilité'!$BG49*(1+'Usages mobilité'!$BH49)^(G$7683-$D$7683)/1000</f>
        <v>0</v>
      </c>
      <c r="H7785" s="223">
        <f>H7734*'Usages mobilité'!$BG49*(1+'Usages mobilité'!$BH49)^(H$7683-$D$7683)/1000</f>
        <v>0</v>
      </c>
      <c r="I7785" s="223">
        <f>I7734*'Usages mobilité'!$BG49*(1+'Usages mobilité'!$BH49)^(I$7683-$D$7683)/1000</f>
        <v>0</v>
      </c>
      <c r="J7785" s="223">
        <f>J7734*'Usages mobilité'!$BG49*(1+'Usages mobilité'!$BH49)^(J$7683-$D$7683)/1000</f>
        <v>0</v>
      </c>
      <c r="K7785" s="223">
        <f>K7734*'Usages mobilité'!$BG49*(1+'Usages mobilité'!$BH49)^(K$7683-$D$7683)/1000</f>
        <v>0</v>
      </c>
      <c r="L7785" s="223">
        <f>L7734*'Usages mobilité'!$BG49*(1+'Usages mobilité'!$BH49)^(L$7683-$D$7683)/1000</f>
        <v>0</v>
      </c>
      <c r="M7785" s="223">
        <f>M7734*'Usages mobilité'!$BG49*(1+'Usages mobilité'!$BH49)^(M$7683-$D$7683)/1000</f>
        <v>0</v>
      </c>
      <c r="N7785" s="223">
        <f>N7734*'Usages mobilité'!$BG49*(1+'Usages mobilité'!$BH49)^(N$7683-$D$7683)/1000</f>
        <v>0</v>
      </c>
      <c r="O7785" s="223">
        <f>O7734*'Usages mobilité'!$BG49*(1+'Usages mobilité'!$BH49)^(O$7683-$D$7683)/1000</f>
        <v>0</v>
      </c>
      <c r="P7785" s="223">
        <f>P7734*'Usages mobilité'!$BG49*(1+'Usages mobilité'!$BH49)^(P$7683-$D$7683)/1000</f>
        <v>0</v>
      </c>
      <c r="Q7785" s="223">
        <f>Q7734*'Usages mobilité'!$BG49*(1+'Usages mobilité'!$BH49)^(Q$7683-$D$7683)/1000</f>
        <v>0</v>
      </c>
      <c r="R7785" s="223">
        <f>R7734*'Usages mobilité'!$BG49*(1+'Usages mobilité'!$BH49)^(R$7683-$D$7683)/1000</f>
        <v>0</v>
      </c>
    </row>
    <row r="7786" spans="1:18" hidden="1" outlineLevel="2" x14ac:dyDescent="0.25">
      <c r="A7786" s="222" t="str">
        <f>'Usages mobilité'!A50</f>
        <v>Usage mobilité n°47</v>
      </c>
      <c r="B7786" s="222" t="s">
        <v>645</v>
      </c>
      <c r="C7786" s="222"/>
      <c r="D7786" s="223">
        <f>D7735*'Usages mobilité'!$BG50*(1+'Usages mobilité'!$BH50)^(D$7683-$D$7683)/1000</f>
        <v>0</v>
      </c>
      <c r="E7786" s="223">
        <f>E7735*'Usages mobilité'!$BG50*(1+'Usages mobilité'!$BH50)^(E$7683-$D$7683)/1000</f>
        <v>0</v>
      </c>
      <c r="F7786" s="223">
        <f>F7735*'Usages mobilité'!$BG50*(1+'Usages mobilité'!$BH50)^(F$7683-$D$7683)/1000</f>
        <v>0</v>
      </c>
      <c r="G7786" s="223">
        <f>G7735*'Usages mobilité'!$BG50*(1+'Usages mobilité'!$BH50)^(G$7683-$D$7683)/1000</f>
        <v>0</v>
      </c>
      <c r="H7786" s="223">
        <f>H7735*'Usages mobilité'!$BG50*(1+'Usages mobilité'!$BH50)^(H$7683-$D$7683)/1000</f>
        <v>0</v>
      </c>
      <c r="I7786" s="223">
        <f>I7735*'Usages mobilité'!$BG50*(1+'Usages mobilité'!$BH50)^(I$7683-$D$7683)/1000</f>
        <v>0</v>
      </c>
      <c r="J7786" s="223">
        <f>J7735*'Usages mobilité'!$BG50*(1+'Usages mobilité'!$BH50)^(J$7683-$D$7683)/1000</f>
        <v>0</v>
      </c>
      <c r="K7786" s="223">
        <f>K7735*'Usages mobilité'!$BG50*(1+'Usages mobilité'!$BH50)^(K$7683-$D$7683)/1000</f>
        <v>0</v>
      </c>
      <c r="L7786" s="223">
        <f>L7735*'Usages mobilité'!$BG50*(1+'Usages mobilité'!$BH50)^(L$7683-$D$7683)/1000</f>
        <v>0</v>
      </c>
      <c r="M7786" s="223">
        <f>M7735*'Usages mobilité'!$BG50*(1+'Usages mobilité'!$BH50)^(M$7683-$D$7683)/1000</f>
        <v>0</v>
      </c>
      <c r="N7786" s="223">
        <f>N7735*'Usages mobilité'!$BG50*(1+'Usages mobilité'!$BH50)^(N$7683-$D$7683)/1000</f>
        <v>0</v>
      </c>
      <c r="O7786" s="223">
        <f>O7735*'Usages mobilité'!$BG50*(1+'Usages mobilité'!$BH50)^(O$7683-$D$7683)/1000</f>
        <v>0</v>
      </c>
      <c r="P7786" s="223">
        <f>P7735*'Usages mobilité'!$BG50*(1+'Usages mobilité'!$BH50)^(P$7683-$D$7683)/1000</f>
        <v>0</v>
      </c>
      <c r="Q7786" s="223">
        <f>Q7735*'Usages mobilité'!$BG50*(1+'Usages mobilité'!$BH50)^(Q$7683-$D$7683)/1000</f>
        <v>0</v>
      </c>
      <c r="R7786" s="223">
        <f>R7735*'Usages mobilité'!$BG50*(1+'Usages mobilité'!$BH50)^(R$7683-$D$7683)/1000</f>
        <v>0</v>
      </c>
    </row>
    <row r="7787" spans="1:18" hidden="1" outlineLevel="2" x14ac:dyDescent="0.25">
      <c r="A7787" s="222" t="str">
        <f>'Usages mobilité'!A51</f>
        <v>Usage mobilité n°48</v>
      </c>
      <c r="B7787" s="222" t="s">
        <v>645</v>
      </c>
      <c r="C7787" s="222"/>
      <c r="D7787" s="223">
        <f>D7736*'Usages mobilité'!$BG51*(1+'Usages mobilité'!$BH51)^(D$7683-$D$7683)/1000</f>
        <v>0</v>
      </c>
      <c r="E7787" s="223">
        <f>E7736*'Usages mobilité'!$BG51*(1+'Usages mobilité'!$BH51)^(E$7683-$D$7683)/1000</f>
        <v>0</v>
      </c>
      <c r="F7787" s="223">
        <f>F7736*'Usages mobilité'!$BG51*(1+'Usages mobilité'!$BH51)^(F$7683-$D$7683)/1000</f>
        <v>0</v>
      </c>
      <c r="G7787" s="223">
        <f>G7736*'Usages mobilité'!$BG51*(1+'Usages mobilité'!$BH51)^(G$7683-$D$7683)/1000</f>
        <v>0</v>
      </c>
      <c r="H7787" s="223">
        <f>H7736*'Usages mobilité'!$BG51*(1+'Usages mobilité'!$BH51)^(H$7683-$D$7683)/1000</f>
        <v>0</v>
      </c>
      <c r="I7787" s="223">
        <f>I7736*'Usages mobilité'!$BG51*(1+'Usages mobilité'!$BH51)^(I$7683-$D$7683)/1000</f>
        <v>0</v>
      </c>
      <c r="J7787" s="223">
        <f>J7736*'Usages mobilité'!$BG51*(1+'Usages mobilité'!$BH51)^(J$7683-$D$7683)/1000</f>
        <v>0</v>
      </c>
      <c r="K7787" s="223">
        <f>K7736*'Usages mobilité'!$BG51*(1+'Usages mobilité'!$BH51)^(K$7683-$D$7683)/1000</f>
        <v>0</v>
      </c>
      <c r="L7787" s="223">
        <f>L7736*'Usages mobilité'!$BG51*(1+'Usages mobilité'!$BH51)^(L$7683-$D$7683)/1000</f>
        <v>0</v>
      </c>
      <c r="M7787" s="223">
        <f>M7736*'Usages mobilité'!$BG51*(1+'Usages mobilité'!$BH51)^(M$7683-$D$7683)/1000</f>
        <v>0</v>
      </c>
      <c r="N7787" s="223">
        <f>N7736*'Usages mobilité'!$BG51*(1+'Usages mobilité'!$BH51)^(N$7683-$D$7683)/1000</f>
        <v>0</v>
      </c>
      <c r="O7787" s="223">
        <f>O7736*'Usages mobilité'!$BG51*(1+'Usages mobilité'!$BH51)^(O$7683-$D$7683)/1000</f>
        <v>0</v>
      </c>
      <c r="P7787" s="223">
        <f>P7736*'Usages mobilité'!$BG51*(1+'Usages mobilité'!$BH51)^(P$7683-$D$7683)/1000</f>
        <v>0</v>
      </c>
      <c r="Q7787" s="223">
        <f>Q7736*'Usages mobilité'!$BG51*(1+'Usages mobilité'!$BH51)^(Q$7683-$D$7683)/1000</f>
        <v>0</v>
      </c>
      <c r="R7787" s="223">
        <f>R7736*'Usages mobilité'!$BG51*(1+'Usages mobilité'!$BH51)^(R$7683-$D$7683)/1000</f>
        <v>0</v>
      </c>
    </row>
    <row r="7788" spans="1:18" hidden="1" outlineLevel="2" x14ac:dyDescent="0.25">
      <c r="A7788" s="222" t="str">
        <f>'Usages mobilité'!A52</f>
        <v>Usage mobilité n°49</v>
      </c>
      <c r="B7788" s="222" t="s">
        <v>645</v>
      </c>
      <c r="C7788" s="222"/>
      <c r="D7788" s="223">
        <f>D7737*'Usages mobilité'!$BG52*(1+'Usages mobilité'!$BH52)^(D$7683-$D$7683)/1000</f>
        <v>0</v>
      </c>
      <c r="E7788" s="223">
        <f>E7737*'Usages mobilité'!$BG52*(1+'Usages mobilité'!$BH52)^(E$7683-$D$7683)/1000</f>
        <v>0</v>
      </c>
      <c r="F7788" s="223">
        <f>F7737*'Usages mobilité'!$BG52*(1+'Usages mobilité'!$BH52)^(F$7683-$D$7683)/1000</f>
        <v>0</v>
      </c>
      <c r="G7788" s="223">
        <f>G7737*'Usages mobilité'!$BG52*(1+'Usages mobilité'!$BH52)^(G$7683-$D$7683)/1000</f>
        <v>0</v>
      </c>
      <c r="H7788" s="223">
        <f>H7737*'Usages mobilité'!$BG52*(1+'Usages mobilité'!$BH52)^(H$7683-$D$7683)/1000</f>
        <v>0</v>
      </c>
      <c r="I7788" s="223">
        <f>I7737*'Usages mobilité'!$BG52*(1+'Usages mobilité'!$BH52)^(I$7683-$D$7683)/1000</f>
        <v>0</v>
      </c>
      <c r="J7788" s="223">
        <f>J7737*'Usages mobilité'!$BG52*(1+'Usages mobilité'!$BH52)^(J$7683-$D$7683)/1000</f>
        <v>0</v>
      </c>
      <c r="K7788" s="223">
        <f>K7737*'Usages mobilité'!$BG52*(1+'Usages mobilité'!$BH52)^(K$7683-$D$7683)/1000</f>
        <v>0</v>
      </c>
      <c r="L7788" s="223">
        <f>L7737*'Usages mobilité'!$BG52*(1+'Usages mobilité'!$BH52)^(L$7683-$D$7683)/1000</f>
        <v>0</v>
      </c>
      <c r="M7788" s="223">
        <f>M7737*'Usages mobilité'!$BG52*(1+'Usages mobilité'!$BH52)^(M$7683-$D$7683)/1000</f>
        <v>0</v>
      </c>
      <c r="N7788" s="223">
        <f>N7737*'Usages mobilité'!$BG52*(1+'Usages mobilité'!$BH52)^(N$7683-$D$7683)/1000</f>
        <v>0</v>
      </c>
      <c r="O7788" s="223">
        <f>O7737*'Usages mobilité'!$BG52*(1+'Usages mobilité'!$BH52)^(O$7683-$D$7683)/1000</f>
        <v>0</v>
      </c>
      <c r="P7788" s="223">
        <f>P7737*'Usages mobilité'!$BG52*(1+'Usages mobilité'!$BH52)^(P$7683-$D$7683)/1000</f>
        <v>0</v>
      </c>
      <c r="Q7788" s="223">
        <f>Q7737*'Usages mobilité'!$BG52*(1+'Usages mobilité'!$BH52)^(Q$7683-$D$7683)/1000</f>
        <v>0</v>
      </c>
      <c r="R7788" s="223">
        <f>R7737*'Usages mobilité'!$BG52*(1+'Usages mobilité'!$BH52)^(R$7683-$D$7683)/1000</f>
        <v>0</v>
      </c>
    </row>
    <row r="7789" spans="1:18" hidden="1" outlineLevel="2" x14ac:dyDescent="0.25">
      <c r="A7789" s="222" t="str">
        <f>'Usages mobilité'!A53</f>
        <v>Usage mobilité n°50</v>
      </c>
      <c r="B7789" s="222" t="s">
        <v>645</v>
      </c>
      <c r="C7789" s="222"/>
      <c r="D7789" s="223">
        <f>D7738*'Usages mobilité'!$BG53*(1+'Usages mobilité'!$BH53)^(D$7683-$D$7683)/1000</f>
        <v>0</v>
      </c>
      <c r="E7789" s="223">
        <f>E7738*'Usages mobilité'!$BG53*(1+'Usages mobilité'!$BH53)^(E$7683-$D$7683)/1000</f>
        <v>0</v>
      </c>
      <c r="F7789" s="223">
        <f>F7738*'Usages mobilité'!$BG53*(1+'Usages mobilité'!$BH53)^(F$7683-$D$7683)/1000</f>
        <v>0</v>
      </c>
      <c r="G7789" s="223">
        <f>G7738*'Usages mobilité'!$BG53*(1+'Usages mobilité'!$BH53)^(G$7683-$D$7683)/1000</f>
        <v>0</v>
      </c>
      <c r="H7789" s="223">
        <f>H7738*'Usages mobilité'!$BG53*(1+'Usages mobilité'!$BH53)^(H$7683-$D$7683)/1000</f>
        <v>0</v>
      </c>
      <c r="I7789" s="223">
        <f>I7738*'Usages mobilité'!$BG53*(1+'Usages mobilité'!$BH53)^(I$7683-$D$7683)/1000</f>
        <v>0</v>
      </c>
      <c r="J7789" s="223">
        <f>J7738*'Usages mobilité'!$BG53*(1+'Usages mobilité'!$BH53)^(J$7683-$D$7683)/1000</f>
        <v>0</v>
      </c>
      <c r="K7789" s="223">
        <f>K7738*'Usages mobilité'!$BG53*(1+'Usages mobilité'!$BH53)^(K$7683-$D$7683)/1000</f>
        <v>0</v>
      </c>
      <c r="L7789" s="223">
        <f>L7738*'Usages mobilité'!$BG53*(1+'Usages mobilité'!$BH53)^(L$7683-$D$7683)/1000</f>
        <v>0</v>
      </c>
      <c r="M7789" s="223">
        <f>M7738*'Usages mobilité'!$BG53*(1+'Usages mobilité'!$BH53)^(M$7683-$D$7683)/1000</f>
        <v>0</v>
      </c>
      <c r="N7789" s="223">
        <f>N7738*'Usages mobilité'!$BG53*(1+'Usages mobilité'!$BH53)^(N$7683-$D$7683)/1000</f>
        <v>0</v>
      </c>
      <c r="O7789" s="223">
        <f>O7738*'Usages mobilité'!$BG53*(1+'Usages mobilité'!$BH53)^(O$7683-$D$7683)/1000</f>
        <v>0</v>
      </c>
      <c r="P7789" s="223">
        <f>P7738*'Usages mobilité'!$BG53*(1+'Usages mobilité'!$BH53)^(P$7683-$D$7683)/1000</f>
        <v>0</v>
      </c>
      <c r="Q7789" s="223">
        <f>Q7738*'Usages mobilité'!$BG53*(1+'Usages mobilité'!$BH53)^(Q$7683-$D$7683)/1000</f>
        <v>0</v>
      </c>
      <c r="R7789" s="223">
        <f>R7738*'Usages mobilité'!$BG53*(1+'Usages mobilité'!$BH53)^(R$7683-$D$7683)/1000</f>
        <v>0</v>
      </c>
    </row>
    <row r="7790" spans="1:18" hidden="1" outlineLevel="1" collapsed="1" x14ac:dyDescent="0.25">
      <c r="A7790" s="222" t="s">
        <v>657</v>
      </c>
      <c r="B7790" s="222"/>
      <c r="C7790" s="222"/>
      <c r="D7790" s="223">
        <f t="shared" ref="D7790:R7790" si="683">SUM(D7740:D7789)</f>
        <v>0</v>
      </c>
      <c r="E7790" s="223">
        <f t="shared" si="683"/>
        <v>0</v>
      </c>
      <c r="F7790" s="223">
        <f t="shared" si="683"/>
        <v>0</v>
      </c>
      <c r="G7790" s="223">
        <f t="shared" si="683"/>
        <v>0</v>
      </c>
      <c r="H7790" s="223">
        <f t="shared" si="683"/>
        <v>0</v>
      </c>
      <c r="I7790" s="223">
        <f t="shared" si="683"/>
        <v>0</v>
      </c>
      <c r="J7790" s="223">
        <f t="shared" si="683"/>
        <v>0</v>
      </c>
      <c r="K7790" s="223">
        <f t="shared" si="683"/>
        <v>0</v>
      </c>
      <c r="L7790" s="223">
        <f t="shared" si="683"/>
        <v>0</v>
      </c>
      <c r="M7790" s="223">
        <f t="shared" si="683"/>
        <v>0</v>
      </c>
      <c r="N7790" s="223">
        <f t="shared" si="683"/>
        <v>0</v>
      </c>
      <c r="O7790" s="223">
        <f t="shared" si="683"/>
        <v>0</v>
      </c>
      <c r="P7790" s="223">
        <f t="shared" si="683"/>
        <v>0</v>
      </c>
      <c r="Q7790" s="223">
        <f t="shared" si="683"/>
        <v>0</v>
      </c>
      <c r="R7790" s="223">
        <f t="shared" si="683"/>
        <v>0</v>
      </c>
    </row>
    <row r="7791" spans="1:18" hidden="1" outlineLevel="1" x14ac:dyDescent="0.25">
      <c r="A7791" s="53" t="s">
        <v>652</v>
      </c>
      <c r="B7791" s="53"/>
      <c r="C7791" s="53"/>
      <c r="D7791" s="244"/>
      <c r="E7791" s="244"/>
      <c r="F7791" s="244"/>
      <c r="G7791" s="244"/>
      <c r="H7791" s="244"/>
      <c r="I7791" s="244"/>
      <c r="J7791" s="244"/>
      <c r="K7791" s="244"/>
      <c r="L7791" s="244"/>
      <c r="M7791" s="244"/>
      <c r="N7791" s="244"/>
      <c r="O7791" s="244"/>
      <c r="P7791" s="244"/>
      <c r="Q7791" s="244"/>
      <c r="R7791" s="244"/>
    </row>
    <row r="7792" spans="1:18" hidden="1" outlineLevel="1" x14ac:dyDescent="0.25">
      <c r="A7792" s="53" t="s">
        <v>658</v>
      </c>
      <c r="B7792" s="53"/>
      <c r="C7792" s="53"/>
      <c r="D7792" s="244"/>
      <c r="E7792" s="244"/>
      <c r="F7792" s="244"/>
      <c r="G7792" s="244"/>
      <c r="H7792" s="244"/>
      <c r="I7792" s="244"/>
      <c r="J7792" s="244"/>
      <c r="K7792" s="244"/>
      <c r="L7792" s="244"/>
      <c r="M7792" s="244"/>
      <c r="N7792" s="244"/>
      <c r="O7792" s="244"/>
      <c r="P7792" s="244"/>
      <c r="Q7792" s="244"/>
      <c r="R7792" s="244"/>
    </row>
    <row r="7793" spans="1:18" hidden="1" outlineLevel="1" x14ac:dyDescent="0.25">
      <c r="A7793" s="53" t="s">
        <v>40</v>
      </c>
      <c r="B7793" s="53"/>
      <c r="C7793" s="53"/>
      <c r="D7793" s="223">
        <f t="shared" ref="D7793:R7793" si="684">D7790+D7792</f>
        <v>0</v>
      </c>
      <c r="E7793" s="223">
        <f t="shared" si="684"/>
        <v>0</v>
      </c>
      <c r="F7793" s="223">
        <f t="shared" si="684"/>
        <v>0</v>
      </c>
      <c r="G7793" s="223">
        <f t="shared" si="684"/>
        <v>0</v>
      </c>
      <c r="H7793" s="223">
        <f t="shared" si="684"/>
        <v>0</v>
      </c>
      <c r="I7793" s="223">
        <f t="shared" si="684"/>
        <v>0</v>
      </c>
      <c r="J7793" s="223">
        <f t="shared" si="684"/>
        <v>0</v>
      </c>
      <c r="K7793" s="223">
        <f t="shared" si="684"/>
        <v>0</v>
      </c>
      <c r="L7793" s="223">
        <f t="shared" si="684"/>
        <v>0</v>
      </c>
      <c r="M7793" s="223">
        <f t="shared" si="684"/>
        <v>0</v>
      </c>
      <c r="N7793" s="223">
        <f t="shared" si="684"/>
        <v>0</v>
      </c>
      <c r="O7793" s="223">
        <f t="shared" si="684"/>
        <v>0</v>
      </c>
      <c r="P7793" s="223">
        <f t="shared" si="684"/>
        <v>0</v>
      </c>
      <c r="Q7793" s="223">
        <f t="shared" si="684"/>
        <v>0</v>
      </c>
      <c r="R7793" s="223">
        <f t="shared" si="684"/>
        <v>0</v>
      </c>
    </row>
    <row r="7794" spans="1:18" hidden="1" outlineLevel="1" x14ac:dyDescent="0.25"/>
    <row r="7795" spans="1:18" hidden="1" outlineLevel="1" x14ac:dyDescent="0.25">
      <c r="A7795" s="274" t="s">
        <v>0</v>
      </c>
      <c r="B7795" s="225" t="s">
        <v>16</v>
      </c>
      <c r="C7795" s="53"/>
      <c r="D7795" s="244">
        <v>10000</v>
      </c>
      <c r="E7795" s="244"/>
      <c r="F7795" s="244"/>
      <c r="G7795" s="244"/>
      <c r="H7795" s="244"/>
      <c r="I7795" s="244"/>
      <c r="J7795" s="244"/>
      <c r="K7795" s="244"/>
      <c r="L7795" s="244"/>
      <c r="M7795" s="244"/>
      <c r="N7795" s="244"/>
      <c r="O7795" s="244"/>
      <c r="P7795" s="244"/>
      <c r="Q7795" s="244"/>
      <c r="R7795" s="244"/>
    </row>
    <row r="7796" spans="1:18" hidden="1" outlineLevel="1" x14ac:dyDescent="0.25">
      <c r="A7796" s="274"/>
      <c r="B7796" s="226" t="s">
        <v>42</v>
      </c>
      <c r="C7796" s="222"/>
      <c r="D7796" s="223">
        <f>IF($B7680&lt;&gt;"",D7795*(VLOOKUP($B7680,Distribution!$H4:$Y53,18)*(1+VLOOKUP($B7680,Distribution!$H4:$Z53,19))^(D7683-$D7683))/1000,0)</f>
        <v>0</v>
      </c>
      <c r="E7796" s="223">
        <f>IF($B7680&lt;&gt;"",E7795*(VLOOKUP($B7680,Distribution!$H4:$Y53,18)*(1+VLOOKUP($B7680,Distribution!$H4:$Z53,19))^(E7683-$D7683))/1000,0)</f>
        <v>0</v>
      </c>
      <c r="F7796" s="223">
        <f>IF($B7680&lt;&gt;"",F7795*(VLOOKUP($B7680,Distribution!$H4:$Y53,18)*(1+VLOOKUP($B7680,Distribution!$H4:$Z53,19))^(F7683-$D7683))/1000,0)</f>
        <v>0</v>
      </c>
      <c r="G7796" s="223">
        <f>IF($B7680&lt;&gt;"",G7795*(VLOOKUP($B7680,Distribution!$H4:$Y53,18)*(1+VLOOKUP($B7680,Distribution!$H4:$Z53,19))^(G7683-$D7683))/1000,0)</f>
        <v>0</v>
      </c>
      <c r="H7796" s="223">
        <f>IF($B7680&lt;&gt;"",H7795*(VLOOKUP($B7680,Distribution!$H4:$Y53,18)*(1+VLOOKUP($B7680,Distribution!$H4:$Z53,19))^(H7683-$D7683))/1000,0)</f>
        <v>0</v>
      </c>
      <c r="I7796" s="223">
        <f>IF($B7680&lt;&gt;"",I7795*(VLOOKUP($B7680,Distribution!$H4:$Y53,18)*(1+VLOOKUP($B7680,Distribution!$H4:$Z53,19))^(I7683-$D7683))/1000,0)</f>
        <v>0</v>
      </c>
      <c r="J7796" s="223">
        <f>IF($B7680&lt;&gt;"",J7795*(VLOOKUP($B7680,Distribution!$H4:$Y53,18)*(1+VLOOKUP($B7680,Distribution!$H4:$Z53,19))^(J7683-$D7683))/1000,0)</f>
        <v>0</v>
      </c>
      <c r="K7796" s="223">
        <f>IF($B7680&lt;&gt;"",K7795*(VLOOKUP($B7680,Distribution!$H4:$Y53,18)*(1+VLOOKUP($B7680,Distribution!$H4:$Z53,19))^(K7683-$D7683))/1000,0)</f>
        <v>0</v>
      </c>
      <c r="L7796" s="223">
        <f>IF($B7680&lt;&gt;"",L7795*(VLOOKUP($B7680,Distribution!$H4:$Y53,18)*(1+VLOOKUP($B7680,Distribution!$H4:$Z53,19))^(L7683-$D7683))/1000,0)</f>
        <v>0</v>
      </c>
      <c r="M7796" s="223">
        <f>IF($B7680&lt;&gt;"",M7795*(VLOOKUP($B7680,Distribution!$H4:$Y53,18)*(1+VLOOKUP($B7680,Distribution!$H4:$Z53,19))^(M7683-$D7683))/1000,0)</f>
        <v>0</v>
      </c>
      <c r="N7796" s="223">
        <f>IF($B7680&lt;&gt;"",N7795*(VLOOKUP($B7680,Distribution!$H4:$Y53,18)*(1+VLOOKUP($B7680,Distribution!$H4:$Z53,19))^(N7683-$D7683))/1000,0)</f>
        <v>0</v>
      </c>
      <c r="O7796" s="223">
        <f>IF($B7680&lt;&gt;"",O7795*(VLOOKUP($B7680,Distribution!$H4:$Y53,18)*(1+VLOOKUP($B7680,Distribution!$H4:$Z53,19))^(O7683-$D7683))/1000,0)</f>
        <v>0</v>
      </c>
      <c r="P7796" s="223">
        <f>IF($B7680&lt;&gt;"",P7795*(VLOOKUP($B7680,Distribution!$H4:$Y53,18)*(1+VLOOKUP($B7680,Distribution!$H4:$Z53,19))^(P7683-$D7683))/1000,0)</f>
        <v>0</v>
      </c>
      <c r="Q7796" s="223">
        <f>IF($B7680&lt;&gt;"",Q7795*(VLOOKUP($B7680,Distribution!$H4:$Y53,18)*(1+VLOOKUP($B7680,Distribution!$H4:$Z53,19))^(Q7683-$D7683))/1000,0)</f>
        <v>0</v>
      </c>
      <c r="R7796" s="223">
        <f>IF($B7680&lt;&gt;"",R7795*(VLOOKUP($B7680,Distribution!$H4:$Y53,18)*(1+VLOOKUP($B7680,Distribution!$H4:$Z53,19))^(R7683-$D7683))/1000,0)</f>
        <v>0</v>
      </c>
    </row>
    <row r="7797" spans="1:18" hidden="1" outlineLevel="1" x14ac:dyDescent="0.25">
      <c r="A7797" s="274" t="s">
        <v>15</v>
      </c>
      <c r="B7797" s="225" t="s">
        <v>679</v>
      </c>
      <c r="C7797" s="53"/>
      <c r="D7797" s="244"/>
      <c r="E7797" s="244"/>
      <c r="F7797" s="244"/>
      <c r="G7797" s="244"/>
      <c r="H7797" s="244"/>
      <c r="I7797" s="244"/>
      <c r="J7797" s="244"/>
      <c r="K7797" s="244"/>
      <c r="L7797" s="244"/>
      <c r="M7797" s="244"/>
      <c r="N7797" s="244"/>
      <c r="O7797" s="244"/>
      <c r="P7797" s="244"/>
      <c r="Q7797" s="244"/>
      <c r="R7797" s="244"/>
    </row>
    <row r="7798" spans="1:18" hidden="1" outlineLevel="1" x14ac:dyDescent="0.25">
      <c r="A7798" s="274"/>
      <c r="B7798" s="225" t="s">
        <v>42</v>
      </c>
      <c r="C7798" s="53"/>
      <c r="D7798" s="244"/>
      <c r="E7798" s="244"/>
      <c r="F7798" s="244"/>
      <c r="G7798" s="244"/>
      <c r="H7798" s="244"/>
      <c r="I7798" s="244"/>
      <c r="J7798" s="244"/>
      <c r="K7798" s="244"/>
      <c r="L7798" s="244"/>
      <c r="M7798" s="244"/>
      <c r="N7798" s="244"/>
      <c r="O7798" s="244"/>
      <c r="P7798" s="244"/>
      <c r="Q7798" s="244"/>
      <c r="R7798" s="244"/>
    </row>
    <row r="7799" spans="1:18" hidden="1" outlineLevel="1" x14ac:dyDescent="0.25">
      <c r="A7799" s="225" t="s">
        <v>56</v>
      </c>
      <c r="B7799" s="225"/>
      <c r="C7799" s="53"/>
      <c r="D7799" s="244"/>
      <c r="E7799" s="244"/>
      <c r="F7799" s="244"/>
      <c r="G7799" s="244"/>
      <c r="H7799" s="244"/>
      <c r="I7799" s="244"/>
      <c r="J7799" s="244"/>
      <c r="K7799" s="244"/>
      <c r="L7799" s="244"/>
      <c r="M7799" s="244"/>
      <c r="N7799" s="244"/>
      <c r="O7799" s="244"/>
      <c r="P7799" s="244"/>
      <c r="Q7799" s="244"/>
      <c r="R7799" s="244"/>
    </row>
    <row r="7800" spans="1:18" hidden="1" outlineLevel="1" x14ac:dyDescent="0.25">
      <c r="A7800" s="225" t="s">
        <v>57</v>
      </c>
      <c r="B7800" s="225"/>
      <c r="C7800" s="53"/>
      <c r="D7800" s="244"/>
      <c r="E7800" s="244"/>
      <c r="F7800" s="244"/>
      <c r="G7800" s="244"/>
      <c r="H7800" s="244"/>
      <c r="I7800" s="244"/>
      <c r="J7800" s="244"/>
      <c r="K7800" s="244"/>
      <c r="L7800" s="244"/>
      <c r="M7800" s="244"/>
      <c r="N7800" s="244"/>
      <c r="O7800" s="244"/>
      <c r="P7800" s="244"/>
      <c r="Q7800" s="244"/>
      <c r="R7800" s="244"/>
    </row>
    <row r="7801" spans="1:18" hidden="1" outlineLevel="1" x14ac:dyDescent="0.25">
      <c r="A7801" s="224" t="s">
        <v>659</v>
      </c>
      <c r="B7801" s="224"/>
      <c r="C7801" s="222"/>
      <c r="D7801" s="223">
        <f t="shared" ref="D7801:R7801" si="685">D7796+D7798+D7799+D7800</f>
        <v>0</v>
      </c>
      <c r="E7801" s="223">
        <f t="shared" si="685"/>
        <v>0</v>
      </c>
      <c r="F7801" s="223">
        <f t="shared" si="685"/>
        <v>0</v>
      </c>
      <c r="G7801" s="223">
        <f t="shared" si="685"/>
        <v>0</v>
      </c>
      <c r="H7801" s="223">
        <f t="shared" si="685"/>
        <v>0</v>
      </c>
      <c r="I7801" s="223">
        <f t="shared" si="685"/>
        <v>0</v>
      </c>
      <c r="J7801" s="223">
        <f t="shared" si="685"/>
        <v>0</v>
      </c>
      <c r="K7801" s="223">
        <f t="shared" si="685"/>
        <v>0</v>
      </c>
      <c r="L7801" s="223">
        <f t="shared" si="685"/>
        <v>0</v>
      </c>
      <c r="M7801" s="223">
        <f t="shared" si="685"/>
        <v>0</v>
      </c>
      <c r="N7801" s="223">
        <f t="shared" si="685"/>
        <v>0</v>
      </c>
      <c r="O7801" s="223">
        <f t="shared" si="685"/>
        <v>0</v>
      </c>
      <c r="P7801" s="223">
        <f t="shared" si="685"/>
        <v>0</v>
      </c>
      <c r="Q7801" s="223">
        <f t="shared" si="685"/>
        <v>0</v>
      </c>
      <c r="R7801" s="223">
        <f t="shared" si="685"/>
        <v>0</v>
      </c>
    </row>
    <row r="7802" spans="1:18" hidden="1" outlineLevel="1" x14ac:dyDescent="0.25"/>
    <row r="7803" spans="1:18" hidden="1" outlineLevel="1" x14ac:dyDescent="0.25">
      <c r="A7803" s="222" t="s">
        <v>663</v>
      </c>
      <c r="B7803" s="222"/>
      <c r="C7803" s="222"/>
      <c r="D7803" s="223">
        <f t="shared" ref="D7803:R7803" si="686">D7793-D7801</f>
        <v>0</v>
      </c>
      <c r="E7803" s="223">
        <f t="shared" si="686"/>
        <v>0</v>
      </c>
      <c r="F7803" s="223">
        <f t="shared" si="686"/>
        <v>0</v>
      </c>
      <c r="G7803" s="223">
        <f t="shared" si="686"/>
        <v>0</v>
      </c>
      <c r="H7803" s="223">
        <f t="shared" si="686"/>
        <v>0</v>
      </c>
      <c r="I7803" s="223">
        <f t="shared" si="686"/>
        <v>0</v>
      </c>
      <c r="J7803" s="223">
        <f t="shared" si="686"/>
        <v>0</v>
      </c>
      <c r="K7803" s="223">
        <f t="shared" si="686"/>
        <v>0</v>
      </c>
      <c r="L7803" s="223">
        <f t="shared" si="686"/>
        <v>0</v>
      </c>
      <c r="M7803" s="223">
        <f t="shared" si="686"/>
        <v>0</v>
      </c>
      <c r="N7803" s="223">
        <f t="shared" si="686"/>
        <v>0</v>
      </c>
      <c r="O7803" s="223">
        <f t="shared" si="686"/>
        <v>0</v>
      </c>
      <c r="P7803" s="223">
        <f t="shared" si="686"/>
        <v>0</v>
      </c>
      <c r="Q7803" s="223">
        <f t="shared" si="686"/>
        <v>0</v>
      </c>
      <c r="R7803" s="223">
        <f t="shared" si="686"/>
        <v>0</v>
      </c>
    </row>
    <row r="7804" spans="1:18" hidden="1" outlineLevel="1" x14ac:dyDescent="0.25"/>
    <row r="7805" spans="1:18" hidden="1" outlineLevel="1" x14ac:dyDescent="0.25">
      <c r="A7805" s="53" t="s">
        <v>664</v>
      </c>
      <c r="B7805" s="53"/>
      <c r="C7805" s="53"/>
      <c r="D7805" s="244"/>
      <c r="E7805" s="244"/>
      <c r="F7805" s="244"/>
      <c r="G7805" s="244"/>
      <c r="H7805" s="244"/>
      <c r="I7805" s="244"/>
      <c r="J7805" s="244"/>
      <c r="K7805" s="244"/>
      <c r="L7805" s="244"/>
      <c r="M7805" s="244"/>
      <c r="N7805" s="244"/>
      <c r="O7805" s="244"/>
      <c r="P7805" s="244"/>
      <c r="Q7805" s="244"/>
      <c r="R7805" s="244"/>
    </row>
    <row r="7806" spans="1:18" hidden="1" outlineLevel="1" x14ac:dyDescent="0.25"/>
    <row r="7807" spans="1:18" hidden="1" outlineLevel="1" x14ac:dyDescent="0.25">
      <c r="A7807" s="222" t="s">
        <v>665</v>
      </c>
      <c r="B7807" s="222"/>
      <c r="C7807" s="222"/>
      <c r="D7807" s="223">
        <f t="shared" ref="D7807:R7807" si="687">D7803-D7805</f>
        <v>0</v>
      </c>
      <c r="E7807" s="223">
        <f t="shared" si="687"/>
        <v>0</v>
      </c>
      <c r="F7807" s="223">
        <f t="shared" si="687"/>
        <v>0</v>
      </c>
      <c r="G7807" s="223">
        <f t="shared" si="687"/>
        <v>0</v>
      </c>
      <c r="H7807" s="223">
        <f t="shared" si="687"/>
        <v>0</v>
      </c>
      <c r="I7807" s="223">
        <f t="shared" si="687"/>
        <v>0</v>
      </c>
      <c r="J7807" s="223">
        <f t="shared" si="687"/>
        <v>0</v>
      </c>
      <c r="K7807" s="223">
        <f t="shared" si="687"/>
        <v>0</v>
      </c>
      <c r="L7807" s="223">
        <f t="shared" si="687"/>
        <v>0</v>
      </c>
      <c r="M7807" s="223">
        <f t="shared" si="687"/>
        <v>0</v>
      </c>
      <c r="N7807" s="223">
        <f t="shared" si="687"/>
        <v>0</v>
      </c>
      <c r="O7807" s="223">
        <f t="shared" si="687"/>
        <v>0</v>
      </c>
      <c r="P7807" s="223">
        <f t="shared" si="687"/>
        <v>0</v>
      </c>
      <c r="Q7807" s="223">
        <f t="shared" si="687"/>
        <v>0</v>
      </c>
      <c r="R7807" s="223">
        <f t="shared" si="687"/>
        <v>0</v>
      </c>
    </row>
    <row r="7808" spans="1:18" hidden="1" outlineLevel="1" x14ac:dyDescent="0.25">
      <c r="A7808" s="222" t="s">
        <v>666</v>
      </c>
      <c r="B7808" s="222"/>
      <c r="C7808" s="222"/>
      <c r="D7808" s="223">
        <f t="shared" ref="D7808:R7808" si="688">$B7681*D7807</f>
        <v>0</v>
      </c>
      <c r="E7808" s="223">
        <f t="shared" si="688"/>
        <v>0</v>
      </c>
      <c r="F7808" s="223">
        <f t="shared" si="688"/>
        <v>0</v>
      </c>
      <c r="G7808" s="223">
        <f t="shared" si="688"/>
        <v>0</v>
      </c>
      <c r="H7808" s="223">
        <f t="shared" si="688"/>
        <v>0</v>
      </c>
      <c r="I7808" s="223">
        <f t="shared" si="688"/>
        <v>0</v>
      </c>
      <c r="J7808" s="223">
        <f t="shared" si="688"/>
        <v>0</v>
      </c>
      <c r="K7808" s="223">
        <f t="shared" si="688"/>
        <v>0</v>
      </c>
      <c r="L7808" s="223">
        <f t="shared" si="688"/>
        <v>0</v>
      </c>
      <c r="M7808" s="223">
        <f t="shared" si="688"/>
        <v>0</v>
      </c>
      <c r="N7808" s="223">
        <f t="shared" si="688"/>
        <v>0</v>
      </c>
      <c r="O7808" s="223">
        <f t="shared" si="688"/>
        <v>0</v>
      </c>
      <c r="P7808" s="223">
        <f t="shared" si="688"/>
        <v>0</v>
      </c>
      <c r="Q7808" s="223">
        <f t="shared" si="688"/>
        <v>0</v>
      </c>
      <c r="R7808" s="223">
        <f t="shared" si="688"/>
        <v>0</v>
      </c>
    </row>
    <row r="7809" spans="1:18" hidden="1" outlineLevel="1" x14ac:dyDescent="0.25"/>
    <row r="7810" spans="1:18" hidden="1" outlineLevel="1" x14ac:dyDescent="0.25">
      <c r="A7810" s="222" t="s">
        <v>667</v>
      </c>
      <c r="B7810" s="222"/>
      <c r="C7810" s="222"/>
      <c r="D7810" s="223">
        <f t="shared" ref="D7810:R7810" si="689">D7807-D7808</f>
        <v>0</v>
      </c>
      <c r="E7810" s="223">
        <f t="shared" si="689"/>
        <v>0</v>
      </c>
      <c r="F7810" s="223">
        <f t="shared" si="689"/>
        <v>0</v>
      </c>
      <c r="G7810" s="223">
        <f t="shared" si="689"/>
        <v>0</v>
      </c>
      <c r="H7810" s="223">
        <f t="shared" si="689"/>
        <v>0</v>
      </c>
      <c r="I7810" s="223">
        <f t="shared" si="689"/>
        <v>0</v>
      </c>
      <c r="J7810" s="223">
        <f t="shared" si="689"/>
        <v>0</v>
      </c>
      <c r="K7810" s="223">
        <f t="shared" si="689"/>
        <v>0</v>
      </c>
      <c r="L7810" s="223">
        <f t="shared" si="689"/>
        <v>0</v>
      </c>
      <c r="M7810" s="223">
        <f t="shared" si="689"/>
        <v>0</v>
      </c>
      <c r="N7810" s="223">
        <f t="shared" si="689"/>
        <v>0</v>
      </c>
      <c r="O7810" s="223">
        <f t="shared" si="689"/>
        <v>0</v>
      </c>
      <c r="P7810" s="223">
        <f t="shared" si="689"/>
        <v>0</v>
      </c>
      <c r="Q7810" s="223">
        <f t="shared" si="689"/>
        <v>0</v>
      </c>
      <c r="R7810" s="223">
        <f t="shared" si="689"/>
        <v>0</v>
      </c>
    </row>
    <row r="7811" spans="1:18" hidden="1" outlineLevel="1" x14ac:dyDescent="0.25"/>
    <row r="7812" spans="1:18" hidden="1" outlineLevel="1" x14ac:dyDescent="0.25">
      <c r="A7812" s="224" t="s">
        <v>668</v>
      </c>
      <c r="B7812" s="222"/>
      <c r="C7812" s="222"/>
      <c r="D7812" s="227" t="e">
        <f>IRR(D7810:R7810)</f>
        <v>#NUM!</v>
      </c>
    </row>
    <row r="7813" spans="1:18" collapsed="1" x14ac:dyDescent="0.25"/>
    <row r="7816" spans="1:18" s="169" customFormat="1" x14ac:dyDescent="0.25">
      <c r="A7816" s="169" t="s">
        <v>934</v>
      </c>
    </row>
    <row r="7817" spans="1:18" hidden="1" outlineLevel="1" x14ac:dyDescent="0.25"/>
    <row r="7818" spans="1:18" hidden="1" outlineLevel="1" x14ac:dyDescent="0.25">
      <c r="A7818" s="217" t="s">
        <v>643</v>
      </c>
      <c r="B7818" s="208"/>
    </row>
    <row r="7819" spans="1:18" hidden="1" outlineLevel="1" x14ac:dyDescent="0.25">
      <c r="A7819" s="218" t="s">
        <v>644</v>
      </c>
      <c r="B7819" s="209"/>
    </row>
    <row r="7820" spans="1:18" ht="15.75" hidden="1" outlineLevel="1" thickBot="1" x14ac:dyDescent="0.3">
      <c r="A7820" s="219" t="s">
        <v>12</v>
      </c>
      <c r="B7820" s="243"/>
    </row>
    <row r="7821" spans="1:18" hidden="1" outlineLevel="1" x14ac:dyDescent="0.25"/>
    <row r="7822" spans="1:18" hidden="1" outlineLevel="1" x14ac:dyDescent="0.25">
      <c r="A7822" s="53" t="s">
        <v>14</v>
      </c>
      <c r="B7822" s="53"/>
      <c r="C7822" s="223">
        <v>0</v>
      </c>
      <c r="D7822" s="223">
        <v>1</v>
      </c>
      <c r="E7822" s="223">
        <v>2</v>
      </c>
      <c r="F7822" s="223">
        <v>3</v>
      </c>
      <c r="G7822" s="223">
        <v>4</v>
      </c>
      <c r="H7822" s="223">
        <v>5</v>
      </c>
      <c r="I7822" s="223">
        <v>6</v>
      </c>
      <c r="J7822" s="223">
        <v>7</v>
      </c>
      <c r="K7822" s="223">
        <v>8</v>
      </c>
      <c r="L7822" s="223">
        <v>9</v>
      </c>
      <c r="M7822" s="223">
        <v>10</v>
      </c>
      <c r="N7822" s="223">
        <v>11</v>
      </c>
      <c r="O7822" s="223">
        <v>12</v>
      </c>
      <c r="P7822" s="223">
        <v>13</v>
      </c>
      <c r="Q7822" s="223">
        <v>14</v>
      </c>
      <c r="R7822" s="223">
        <v>15</v>
      </c>
    </row>
    <row r="7823" spans="1:18" hidden="1" outlineLevel="1" x14ac:dyDescent="0.25"/>
    <row r="7824" spans="1:18" hidden="1" outlineLevel="1" x14ac:dyDescent="0.25">
      <c r="A7824" s="53" t="s">
        <v>59</v>
      </c>
      <c r="B7824" s="53"/>
      <c r="C7824" s="244"/>
      <c r="D7824" s="244"/>
      <c r="E7824" s="244"/>
      <c r="F7824" s="244"/>
      <c r="G7824" s="244"/>
      <c r="H7824" s="244"/>
      <c r="I7824" s="244"/>
      <c r="J7824" s="244"/>
      <c r="K7824" s="244"/>
      <c r="L7824" s="244"/>
      <c r="M7824" s="244"/>
      <c r="N7824" s="244"/>
      <c r="O7824" s="244"/>
      <c r="P7824" s="244"/>
      <c r="Q7824" s="244"/>
      <c r="R7824" s="244"/>
    </row>
    <row r="7825" spans="1:18" hidden="1" outlineLevel="1" x14ac:dyDescent="0.25">
      <c r="A7825" s="53" t="s">
        <v>824</v>
      </c>
      <c r="B7825" s="53"/>
      <c r="C7825" s="244"/>
      <c r="D7825" s="244"/>
      <c r="E7825" s="244"/>
      <c r="F7825" s="244"/>
      <c r="G7825" s="244"/>
      <c r="H7825" s="244"/>
      <c r="I7825" s="244"/>
      <c r="J7825" s="244"/>
      <c r="K7825" s="244"/>
      <c r="L7825" s="244"/>
      <c r="M7825" s="244"/>
      <c r="N7825" s="244"/>
      <c r="O7825" s="244"/>
      <c r="P7825" s="244"/>
      <c r="Q7825" s="244"/>
      <c r="R7825" s="244"/>
    </row>
    <row r="7826" spans="1:18" hidden="1" outlineLevel="1" x14ac:dyDescent="0.25">
      <c r="A7826" s="53" t="s">
        <v>825</v>
      </c>
      <c r="B7826" s="53"/>
      <c r="C7826" s="244"/>
      <c r="D7826" s="244"/>
      <c r="E7826" s="244"/>
      <c r="F7826" s="244"/>
      <c r="G7826" s="244"/>
      <c r="H7826" s="244"/>
      <c r="I7826" s="244"/>
      <c r="J7826" s="244"/>
      <c r="K7826" s="244"/>
      <c r="L7826" s="244"/>
      <c r="M7826" s="244"/>
      <c r="N7826" s="244"/>
      <c r="O7826" s="244"/>
      <c r="P7826" s="244"/>
      <c r="Q7826" s="244"/>
      <c r="R7826" s="244"/>
    </row>
    <row r="7827" spans="1:18" hidden="1" outlineLevel="1" x14ac:dyDescent="0.25"/>
    <row r="7828" spans="1:18" hidden="1" outlineLevel="2" x14ac:dyDescent="0.25">
      <c r="A7828" s="222" t="str">
        <f>'Usages industrie'!A4</f>
        <v>Usage industriel n°1</v>
      </c>
      <c r="B7828" s="222" t="s">
        <v>41</v>
      </c>
      <c r="C7828" s="222"/>
      <c r="D7828" s="223">
        <f>IF(B$7818&lt;&gt;"",IF(B$7818='Usages industrie'!$K4,'Usages industrie'!J4,0),0)</f>
        <v>0</v>
      </c>
      <c r="E7828" s="223">
        <f t="shared" ref="E7828:R7837" si="690">$D7828</f>
        <v>0</v>
      </c>
      <c r="F7828" s="223">
        <f t="shared" si="690"/>
        <v>0</v>
      </c>
      <c r="G7828" s="223">
        <f t="shared" si="690"/>
        <v>0</v>
      </c>
      <c r="H7828" s="223">
        <f t="shared" si="690"/>
        <v>0</v>
      </c>
      <c r="I7828" s="223">
        <f t="shared" si="690"/>
        <v>0</v>
      </c>
      <c r="J7828" s="223">
        <f t="shared" si="690"/>
        <v>0</v>
      </c>
      <c r="K7828" s="223">
        <f t="shared" si="690"/>
        <v>0</v>
      </c>
      <c r="L7828" s="223">
        <f t="shared" si="690"/>
        <v>0</v>
      </c>
      <c r="M7828" s="223">
        <f t="shared" si="690"/>
        <v>0</v>
      </c>
      <c r="N7828" s="223">
        <f t="shared" si="690"/>
        <v>0</v>
      </c>
      <c r="O7828" s="223">
        <f t="shared" si="690"/>
        <v>0</v>
      </c>
      <c r="P7828" s="223">
        <f t="shared" si="690"/>
        <v>0</v>
      </c>
      <c r="Q7828" s="223">
        <f t="shared" si="690"/>
        <v>0</v>
      </c>
      <c r="R7828" s="223">
        <f t="shared" si="690"/>
        <v>0</v>
      </c>
    </row>
    <row r="7829" spans="1:18" hidden="1" outlineLevel="2" x14ac:dyDescent="0.25">
      <c r="A7829" s="222" t="str">
        <f>'Usages industrie'!A5</f>
        <v>Usage industriel n°2</v>
      </c>
      <c r="B7829" s="222" t="s">
        <v>41</v>
      </c>
      <c r="C7829" s="222"/>
      <c r="D7829" s="223">
        <f>IF(B$7818&lt;&gt;"",IF(B$7818='Usages industrie'!$K5,'Usages industrie'!J5,0),0)</f>
        <v>0</v>
      </c>
      <c r="E7829" s="223">
        <f t="shared" si="690"/>
        <v>0</v>
      </c>
      <c r="F7829" s="223">
        <f t="shared" si="690"/>
        <v>0</v>
      </c>
      <c r="G7829" s="223">
        <f t="shared" si="690"/>
        <v>0</v>
      </c>
      <c r="H7829" s="223">
        <f t="shared" si="690"/>
        <v>0</v>
      </c>
      <c r="I7829" s="223">
        <f t="shared" si="690"/>
        <v>0</v>
      </c>
      <c r="J7829" s="223">
        <f t="shared" si="690"/>
        <v>0</v>
      </c>
      <c r="K7829" s="223">
        <f t="shared" si="690"/>
        <v>0</v>
      </c>
      <c r="L7829" s="223">
        <f t="shared" si="690"/>
        <v>0</v>
      </c>
      <c r="M7829" s="223">
        <f t="shared" si="690"/>
        <v>0</v>
      </c>
      <c r="N7829" s="223">
        <f t="shared" si="690"/>
        <v>0</v>
      </c>
      <c r="O7829" s="223">
        <f t="shared" si="690"/>
        <v>0</v>
      </c>
      <c r="P7829" s="223">
        <f t="shared" si="690"/>
        <v>0</v>
      </c>
      <c r="Q7829" s="223">
        <f t="shared" si="690"/>
        <v>0</v>
      </c>
      <c r="R7829" s="223">
        <f t="shared" si="690"/>
        <v>0</v>
      </c>
    </row>
    <row r="7830" spans="1:18" hidden="1" outlineLevel="2" x14ac:dyDescent="0.25">
      <c r="A7830" s="222" t="str">
        <f>'Usages industrie'!A6</f>
        <v>Usage industriel n°3</v>
      </c>
      <c r="B7830" s="222" t="s">
        <v>41</v>
      </c>
      <c r="C7830" s="222"/>
      <c r="D7830" s="223">
        <f>IF(B$7818&lt;&gt;"",IF(B$7818='Usages industrie'!$K6,'Usages industrie'!J6,0),0)</f>
        <v>0</v>
      </c>
      <c r="E7830" s="223">
        <f t="shared" si="690"/>
        <v>0</v>
      </c>
      <c r="F7830" s="223">
        <f t="shared" si="690"/>
        <v>0</v>
      </c>
      <c r="G7830" s="223">
        <f t="shared" si="690"/>
        <v>0</v>
      </c>
      <c r="H7830" s="223">
        <f t="shared" si="690"/>
        <v>0</v>
      </c>
      <c r="I7830" s="223">
        <f t="shared" si="690"/>
        <v>0</v>
      </c>
      <c r="J7830" s="223">
        <f t="shared" si="690"/>
        <v>0</v>
      </c>
      <c r="K7830" s="223">
        <f t="shared" si="690"/>
        <v>0</v>
      </c>
      <c r="L7830" s="223">
        <f t="shared" si="690"/>
        <v>0</v>
      </c>
      <c r="M7830" s="223">
        <f t="shared" si="690"/>
        <v>0</v>
      </c>
      <c r="N7830" s="223">
        <f t="shared" si="690"/>
        <v>0</v>
      </c>
      <c r="O7830" s="223">
        <f t="shared" si="690"/>
        <v>0</v>
      </c>
      <c r="P7830" s="223">
        <f t="shared" si="690"/>
        <v>0</v>
      </c>
      <c r="Q7830" s="223">
        <f t="shared" si="690"/>
        <v>0</v>
      </c>
      <c r="R7830" s="223">
        <f t="shared" si="690"/>
        <v>0</v>
      </c>
    </row>
    <row r="7831" spans="1:18" hidden="1" outlineLevel="2" x14ac:dyDescent="0.25">
      <c r="A7831" s="222" t="str">
        <f>'Usages industrie'!A7</f>
        <v>Usage industriel n°4</v>
      </c>
      <c r="B7831" s="222" t="s">
        <v>41</v>
      </c>
      <c r="C7831" s="222"/>
      <c r="D7831" s="223">
        <f>IF(B$7818&lt;&gt;"",IF(B$7818='Usages industrie'!$K7,'Usages industrie'!J7,0),0)</f>
        <v>0</v>
      </c>
      <c r="E7831" s="223">
        <f t="shared" si="690"/>
        <v>0</v>
      </c>
      <c r="F7831" s="223">
        <f t="shared" si="690"/>
        <v>0</v>
      </c>
      <c r="G7831" s="223">
        <f t="shared" si="690"/>
        <v>0</v>
      </c>
      <c r="H7831" s="223">
        <f t="shared" si="690"/>
        <v>0</v>
      </c>
      <c r="I7831" s="223">
        <f t="shared" si="690"/>
        <v>0</v>
      </c>
      <c r="J7831" s="223">
        <f t="shared" si="690"/>
        <v>0</v>
      </c>
      <c r="K7831" s="223">
        <f t="shared" si="690"/>
        <v>0</v>
      </c>
      <c r="L7831" s="223">
        <f t="shared" si="690"/>
        <v>0</v>
      </c>
      <c r="M7831" s="223">
        <f t="shared" si="690"/>
        <v>0</v>
      </c>
      <c r="N7831" s="223">
        <f t="shared" si="690"/>
        <v>0</v>
      </c>
      <c r="O7831" s="223">
        <f t="shared" si="690"/>
        <v>0</v>
      </c>
      <c r="P7831" s="223">
        <f t="shared" si="690"/>
        <v>0</v>
      </c>
      <c r="Q7831" s="223">
        <f t="shared" si="690"/>
        <v>0</v>
      </c>
      <c r="R7831" s="223">
        <f t="shared" si="690"/>
        <v>0</v>
      </c>
    </row>
    <row r="7832" spans="1:18" hidden="1" outlineLevel="2" x14ac:dyDescent="0.25">
      <c r="A7832" s="222" t="str">
        <f>'Usages industrie'!A8</f>
        <v>Usage industriel n°5</v>
      </c>
      <c r="B7832" s="222" t="s">
        <v>41</v>
      </c>
      <c r="C7832" s="222"/>
      <c r="D7832" s="223">
        <f>IF(B$7818&lt;&gt;"",IF(B$7818='Usages industrie'!$K8,'Usages industrie'!J8,0),0)</f>
        <v>0</v>
      </c>
      <c r="E7832" s="223">
        <f t="shared" si="690"/>
        <v>0</v>
      </c>
      <c r="F7832" s="223">
        <f t="shared" si="690"/>
        <v>0</v>
      </c>
      <c r="G7832" s="223">
        <f t="shared" si="690"/>
        <v>0</v>
      </c>
      <c r="H7832" s="223">
        <f t="shared" si="690"/>
        <v>0</v>
      </c>
      <c r="I7832" s="223">
        <f t="shared" si="690"/>
        <v>0</v>
      </c>
      <c r="J7832" s="223">
        <f t="shared" si="690"/>
        <v>0</v>
      </c>
      <c r="K7832" s="223">
        <f t="shared" si="690"/>
        <v>0</v>
      </c>
      <c r="L7832" s="223">
        <f t="shared" si="690"/>
        <v>0</v>
      </c>
      <c r="M7832" s="223">
        <f t="shared" si="690"/>
        <v>0</v>
      </c>
      <c r="N7832" s="223">
        <f t="shared" si="690"/>
        <v>0</v>
      </c>
      <c r="O7832" s="223">
        <f t="shared" si="690"/>
        <v>0</v>
      </c>
      <c r="P7832" s="223">
        <f t="shared" si="690"/>
        <v>0</v>
      </c>
      <c r="Q7832" s="223">
        <f t="shared" si="690"/>
        <v>0</v>
      </c>
      <c r="R7832" s="223">
        <f t="shared" si="690"/>
        <v>0</v>
      </c>
    </row>
    <row r="7833" spans="1:18" hidden="1" outlineLevel="2" x14ac:dyDescent="0.25">
      <c r="A7833" s="222" t="str">
        <f>'Usages industrie'!A9</f>
        <v>Usage industriel n°6</v>
      </c>
      <c r="B7833" s="222" t="s">
        <v>41</v>
      </c>
      <c r="C7833" s="222"/>
      <c r="D7833" s="223">
        <f>IF(B$7818&lt;&gt;"",IF(B$7818='Usages industrie'!$K9,'Usages industrie'!J9,0),0)</f>
        <v>0</v>
      </c>
      <c r="E7833" s="223">
        <f t="shared" si="690"/>
        <v>0</v>
      </c>
      <c r="F7833" s="223">
        <f t="shared" si="690"/>
        <v>0</v>
      </c>
      <c r="G7833" s="223">
        <f t="shared" si="690"/>
        <v>0</v>
      </c>
      <c r="H7833" s="223">
        <f t="shared" si="690"/>
        <v>0</v>
      </c>
      <c r="I7833" s="223">
        <f t="shared" si="690"/>
        <v>0</v>
      </c>
      <c r="J7833" s="223">
        <f t="shared" si="690"/>
        <v>0</v>
      </c>
      <c r="K7833" s="223">
        <f t="shared" si="690"/>
        <v>0</v>
      </c>
      <c r="L7833" s="223">
        <f t="shared" si="690"/>
        <v>0</v>
      </c>
      <c r="M7833" s="223">
        <f t="shared" si="690"/>
        <v>0</v>
      </c>
      <c r="N7833" s="223">
        <f t="shared" si="690"/>
        <v>0</v>
      </c>
      <c r="O7833" s="223">
        <f t="shared" si="690"/>
        <v>0</v>
      </c>
      <c r="P7833" s="223">
        <f t="shared" si="690"/>
        <v>0</v>
      </c>
      <c r="Q7833" s="223">
        <f t="shared" si="690"/>
        <v>0</v>
      </c>
      <c r="R7833" s="223">
        <f t="shared" si="690"/>
        <v>0</v>
      </c>
    </row>
    <row r="7834" spans="1:18" hidden="1" outlineLevel="2" x14ac:dyDescent="0.25">
      <c r="A7834" s="222" t="str">
        <f>'Usages industrie'!A10</f>
        <v>Usage industriel n°7</v>
      </c>
      <c r="B7834" s="222" t="s">
        <v>41</v>
      </c>
      <c r="C7834" s="222"/>
      <c r="D7834" s="223">
        <f>IF(B$7818&lt;&gt;"",IF(B$7818='Usages industrie'!$K10,'Usages industrie'!J10,0),0)</f>
        <v>0</v>
      </c>
      <c r="E7834" s="223">
        <f t="shared" si="690"/>
        <v>0</v>
      </c>
      <c r="F7834" s="223">
        <f t="shared" si="690"/>
        <v>0</v>
      </c>
      <c r="G7834" s="223">
        <f t="shared" si="690"/>
        <v>0</v>
      </c>
      <c r="H7834" s="223">
        <f t="shared" si="690"/>
        <v>0</v>
      </c>
      <c r="I7834" s="223">
        <f t="shared" si="690"/>
        <v>0</v>
      </c>
      <c r="J7834" s="223">
        <f t="shared" si="690"/>
        <v>0</v>
      </c>
      <c r="K7834" s="223">
        <f t="shared" si="690"/>
        <v>0</v>
      </c>
      <c r="L7834" s="223">
        <f t="shared" si="690"/>
        <v>0</v>
      </c>
      <c r="M7834" s="223">
        <f t="shared" si="690"/>
        <v>0</v>
      </c>
      <c r="N7834" s="223">
        <f t="shared" si="690"/>
        <v>0</v>
      </c>
      <c r="O7834" s="223">
        <f t="shared" si="690"/>
        <v>0</v>
      </c>
      <c r="P7834" s="223">
        <f t="shared" si="690"/>
        <v>0</v>
      </c>
      <c r="Q7834" s="223">
        <f t="shared" si="690"/>
        <v>0</v>
      </c>
      <c r="R7834" s="223">
        <f t="shared" si="690"/>
        <v>0</v>
      </c>
    </row>
    <row r="7835" spans="1:18" hidden="1" outlineLevel="2" x14ac:dyDescent="0.25">
      <c r="A7835" s="222" t="str">
        <f>'Usages industrie'!A11</f>
        <v>Usage industriel n°8</v>
      </c>
      <c r="B7835" s="222" t="s">
        <v>41</v>
      </c>
      <c r="C7835" s="222"/>
      <c r="D7835" s="223">
        <f>IF(B$7818&lt;&gt;"",IF(B$7818='Usages industrie'!$K11,'Usages industrie'!J11,0),0)</f>
        <v>0</v>
      </c>
      <c r="E7835" s="223">
        <f t="shared" si="690"/>
        <v>0</v>
      </c>
      <c r="F7835" s="223">
        <f t="shared" si="690"/>
        <v>0</v>
      </c>
      <c r="G7835" s="223">
        <f t="shared" si="690"/>
        <v>0</v>
      </c>
      <c r="H7835" s="223">
        <f t="shared" si="690"/>
        <v>0</v>
      </c>
      <c r="I7835" s="223">
        <f t="shared" si="690"/>
        <v>0</v>
      </c>
      <c r="J7835" s="223">
        <f t="shared" si="690"/>
        <v>0</v>
      </c>
      <c r="K7835" s="223">
        <f t="shared" si="690"/>
        <v>0</v>
      </c>
      <c r="L7835" s="223">
        <f t="shared" si="690"/>
        <v>0</v>
      </c>
      <c r="M7835" s="223">
        <f t="shared" si="690"/>
        <v>0</v>
      </c>
      <c r="N7835" s="223">
        <f t="shared" si="690"/>
        <v>0</v>
      </c>
      <c r="O7835" s="223">
        <f t="shared" si="690"/>
        <v>0</v>
      </c>
      <c r="P7835" s="223">
        <f t="shared" si="690"/>
        <v>0</v>
      </c>
      <c r="Q7835" s="223">
        <f t="shared" si="690"/>
        <v>0</v>
      </c>
      <c r="R7835" s="223">
        <f t="shared" si="690"/>
        <v>0</v>
      </c>
    </row>
    <row r="7836" spans="1:18" hidden="1" outlineLevel="2" x14ac:dyDescent="0.25">
      <c r="A7836" s="222" t="str">
        <f>'Usages industrie'!A12</f>
        <v>Usage industriel n°9</v>
      </c>
      <c r="B7836" s="222" t="s">
        <v>41</v>
      </c>
      <c r="C7836" s="222"/>
      <c r="D7836" s="223">
        <f>IF(B$7818&lt;&gt;"",IF(B$7818='Usages industrie'!$K12,'Usages industrie'!J12,0),0)</f>
        <v>0</v>
      </c>
      <c r="E7836" s="223">
        <f t="shared" si="690"/>
        <v>0</v>
      </c>
      <c r="F7836" s="223">
        <f t="shared" si="690"/>
        <v>0</v>
      </c>
      <c r="G7836" s="223">
        <f t="shared" si="690"/>
        <v>0</v>
      </c>
      <c r="H7836" s="223">
        <f t="shared" si="690"/>
        <v>0</v>
      </c>
      <c r="I7836" s="223">
        <f t="shared" si="690"/>
        <v>0</v>
      </c>
      <c r="J7836" s="223">
        <f t="shared" si="690"/>
        <v>0</v>
      </c>
      <c r="K7836" s="223">
        <f t="shared" si="690"/>
        <v>0</v>
      </c>
      <c r="L7836" s="223">
        <f t="shared" si="690"/>
        <v>0</v>
      </c>
      <c r="M7836" s="223">
        <f t="shared" si="690"/>
        <v>0</v>
      </c>
      <c r="N7836" s="223">
        <f t="shared" si="690"/>
        <v>0</v>
      </c>
      <c r="O7836" s="223">
        <f t="shared" si="690"/>
        <v>0</v>
      </c>
      <c r="P7836" s="223">
        <f t="shared" si="690"/>
        <v>0</v>
      </c>
      <c r="Q7836" s="223">
        <f t="shared" si="690"/>
        <v>0</v>
      </c>
      <c r="R7836" s="223">
        <f t="shared" si="690"/>
        <v>0</v>
      </c>
    </row>
    <row r="7837" spans="1:18" hidden="1" outlineLevel="2" x14ac:dyDescent="0.25">
      <c r="A7837" s="222" t="str">
        <f>'Usages industrie'!A13</f>
        <v>Usage industriel n°10</v>
      </c>
      <c r="B7837" s="222" t="s">
        <v>41</v>
      </c>
      <c r="C7837" s="222"/>
      <c r="D7837" s="223">
        <f>IF(B$7818&lt;&gt;"",IF(B$7818='Usages industrie'!$K13,'Usages industrie'!J13,0),0)</f>
        <v>0</v>
      </c>
      <c r="E7837" s="223">
        <f t="shared" si="690"/>
        <v>0</v>
      </c>
      <c r="F7837" s="223">
        <f t="shared" si="690"/>
        <v>0</v>
      </c>
      <c r="G7837" s="223">
        <f t="shared" si="690"/>
        <v>0</v>
      </c>
      <c r="H7837" s="223">
        <f t="shared" si="690"/>
        <v>0</v>
      </c>
      <c r="I7837" s="223">
        <f t="shared" si="690"/>
        <v>0</v>
      </c>
      <c r="J7837" s="223">
        <f t="shared" si="690"/>
        <v>0</v>
      </c>
      <c r="K7837" s="223">
        <f t="shared" si="690"/>
        <v>0</v>
      </c>
      <c r="L7837" s="223">
        <f t="shared" si="690"/>
        <v>0</v>
      </c>
      <c r="M7837" s="223">
        <f t="shared" si="690"/>
        <v>0</v>
      </c>
      <c r="N7837" s="223">
        <f t="shared" si="690"/>
        <v>0</v>
      </c>
      <c r="O7837" s="223">
        <f t="shared" si="690"/>
        <v>0</v>
      </c>
      <c r="P7837" s="223">
        <f t="shared" si="690"/>
        <v>0</v>
      </c>
      <c r="Q7837" s="223">
        <f t="shared" si="690"/>
        <v>0</v>
      </c>
      <c r="R7837" s="223">
        <f t="shared" si="690"/>
        <v>0</v>
      </c>
    </row>
    <row r="7838" spans="1:18" hidden="1" outlineLevel="2" x14ac:dyDescent="0.25">
      <c r="A7838" s="222" t="str">
        <f>'Usages industrie'!A14</f>
        <v>Usage industriel n°11</v>
      </c>
      <c r="B7838" s="222" t="s">
        <v>41</v>
      </c>
      <c r="C7838" s="222"/>
      <c r="D7838" s="223">
        <f>IF(B$7818&lt;&gt;"",IF(B$7818='Usages industrie'!$K14,'Usages industrie'!J14,0),0)</f>
        <v>0</v>
      </c>
      <c r="E7838" s="223">
        <f t="shared" ref="E7838:R7847" si="691">$D7838</f>
        <v>0</v>
      </c>
      <c r="F7838" s="223">
        <f t="shared" si="691"/>
        <v>0</v>
      </c>
      <c r="G7838" s="223">
        <f t="shared" si="691"/>
        <v>0</v>
      </c>
      <c r="H7838" s="223">
        <f t="shared" si="691"/>
        <v>0</v>
      </c>
      <c r="I7838" s="223">
        <f t="shared" si="691"/>
        <v>0</v>
      </c>
      <c r="J7838" s="223">
        <f t="shared" si="691"/>
        <v>0</v>
      </c>
      <c r="K7838" s="223">
        <f t="shared" si="691"/>
        <v>0</v>
      </c>
      <c r="L7838" s="223">
        <f t="shared" si="691"/>
        <v>0</v>
      </c>
      <c r="M7838" s="223">
        <f t="shared" si="691"/>
        <v>0</v>
      </c>
      <c r="N7838" s="223">
        <f t="shared" si="691"/>
        <v>0</v>
      </c>
      <c r="O7838" s="223">
        <f t="shared" si="691"/>
        <v>0</v>
      </c>
      <c r="P7838" s="223">
        <f t="shared" si="691"/>
        <v>0</v>
      </c>
      <c r="Q7838" s="223">
        <f t="shared" si="691"/>
        <v>0</v>
      </c>
      <c r="R7838" s="223">
        <f t="shared" si="691"/>
        <v>0</v>
      </c>
    </row>
    <row r="7839" spans="1:18" hidden="1" outlineLevel="2" x14ac:dyDescent="0.25">
      <c r="A7839" s="222" t="str">
        <f>'Usages industrie'!A15</f>
        <v>Usage industriel n°12</v>
      </c>
      <c r="B7839" s="222" t="s">
        <v>41</v>
      </c>
      <c r="C7839" s="222"/>
      <c r="D7839" s="223">
        <f>IF(B$7818&lt;&gt;"",IF(B$7818='Usages industrie'!$K15,'Usages industrie'!J15,0),0)</f>
        <v>0</v>
      </c>
      <c r="E7839" s="223">
        <f t="shared" si="691"/>
        <v>0</v>
      </c>
      <c r="F7839" s="223">
        <f t="shared" si="691"/>
        <v>0</v>
      </c>
      <c r="G7839" s="223">
        <f t="shared" si="691"/>
        <v>0</v>
      </c>
      <c r="H7839" s="223">
        <f t="shared" si="691"/>
        <v>0</v>
      </c>
      <c r="I7839" s="223">
        <f t="shared" si="691"/>
        <v>0</v>
      </c>
      <c r="J7839" s="223">
        <f t="shared" si="691"/>
        <v>0</v>
      </c>
      <c r="K7839" s="223">
        <f t="shared" si="691"/>
        <v>0</v>
      </c>
      <c r="L7839" s="223">
        <f t="shared" si="691"/>
        <v>0</v>
      </c>
      <c r="M7839" s="223">
        <f t="shared" si="691"/>
        <v>0</v>
      </c>
      <c r="N7839" s="223">
        <f t="shared" si="691"/>
        <v>0</v>
      </c>
      <c r="O7839" s="223">
        <f t="shared" si="691"/>
        <v>0</v>
      </c>
      <c r="P7839" s="223">
        <f t="shared" si="691"/>
        <v>0</v>
      </c>
      <c r="Q7839" s="223">
        <f t="shared" si="691"/>
        <v>0</v>
      </c>
      <c r="R7839" s="223">
        <f t="shared" si="691"/>
        <v>0</v>
      </c>
    </row>
    <row r="7840" spans="1:18" hidden="1" outlineLevel="2" x14ac:dyDescent="0.25">
      <c r="A7840" s="222" t="str">
        <f>'Usages industrie'!A16</f>
        <v>Usage industriel n°13</v>
      </c>
      <c r="B7840" s="222" t="s">
        <v>41</v>
      </c>
      <c r="C7840" s="222"/>
      <c r="D7840" s="223">
        <f>IF(B$7818&lt;&gt;"",IF(B$7818='Usages industrie'!$K16,'Usages industrie'!J16,0),0)</f>
        <v>0</v>
      </c>
      <c r="E7840" s="223">
        <f t="shared" si="691"/>
        <v>0</v>
      </c>
      <c r="F7840" s="223">
        <f t="shared" si="691"/>
        <v>0</v>
      </c>
      <c r="G7840" s="223">
        <f t="shared" si="691"/>
        <v>0</v>
      </c>
      <c r="H7840" s="223">
        <f t="shared" si="691"/>
        <v>0</v>
      </c>
      <c r="I7840" s="223">
        <f t="shared" si="691"/>
        <v>0</v>
      </c>
      <c r="J7840" s="223">
        <f t="shared" si="691"/>
        <v>0</v>
      </c>
      <c r="K7840" s="223">
        <f t="shared" si="691"/>
        <v>0</v>
      </c>
      <c r="L7840" s="223">
        <f t="shared" si="691"/>
        <v>0</v>
      </c>
      <c r="M7840" s="223">
        <f t="shared" si="691"/>
        <v>0</v>
      </c>
      <c r="N7840" s="223">
        <f t="shared" si="691"/>
        <v>0</v>
      </c>
      <c r="O7840" s="223">
        <f t="shared" si="691"/>
        <v>0</v>
      </c>
      <c r="P7840" s="223">
        <f t="shared" si="691"/>
        <v>0</v>
      </c>
      <c r="Q7840" s="223">
        <f t="shared" si="691"/>
        <v>0</v>
      </c>
      <c r="R7840" s="223">
        <f t="shared" si="691"/>
        <v>0</v>
      </c>
    </row>
    <row r="7841" spans="1:18" hidden="1" outlineLevel="2" x14ac:dyDescent="0.25">
      <c r="A7841" s="222" t="str">
        <f>'Usages industrie'!A17</f>
        <v>Usage industriel n°14</v>
      </c>
      <c r="B7841" s="222" t="s">
        <v>41</v>
      </c>
      <c r="C7841" s="222"/>
      <c r="D7841" s="223">
        <f>IF(B$7818&lt;&gt;"",IF(B$7818='Usages industrie'!$K17,'Usages industrie'!J17,0),0)</f>
        <v>0</v>
      </c>
      <c r="E7841" s="223">
        <f t="shared" si="691"/>
        <v>0</v>
      </c>
      <c r="F7841" s="223">
        <f t="shared" si="691"/>
        <v>0</v>
      </c>
      <c r="G7841" s="223">
        <f t="shared" si="691"/>
        <v>0</v>
      </c>
      <c r="H7841" s="223">
        <f t="shared" si="691"/>
        <v>0</v>
      </c>
      <c r="I7841" s="223">
        <f t="shared" si="691"/>
        <v>0</v>
      </c>
      <c r="J7841" s="223">
        <f t="shared" si="691"/>
        <v>0</v>
      </c>
      <c r="K7841" s="223">
        <f t="shared" si="691"/>
        <v>0</v>
      </c>
      <c r="L7841" s="223">
        <f t="shared" si="691"/>
        <v>0</v>
      </c>
      <c r="M7841" s="223">
        <f t="shared" si="691"/>
        <v>0</v>
      </c>
      <c r="N7841" s="223">
        <f t="shared" si="691"/>
        <v>0</v>
      </c>
      <c r="O7841" s="223">
        <f t="shared" si="691"/>
        <v>0</v>
      </c>
      <c r="P7841" s="223">
        <f t="shared" si="691"/>
        <v>0</v>
      </c>
      <c r="Q7841" s="223">
        <f t="shared" si="691"/>
        <v>0</v>
      </c>
      <c r="R7841" s="223">
        <f t="shared" si="691"/>
        <v>0</v>
      </c>
    </row>
    <row r="7842" spans="1:18" hidden="1" outlineLevel="2" x14ac:dyDescent="0.25">
      <c r="A7842" s="222" t="str">
        <f>'Usages industrie'!A18</f>
        <v>Usage industriel n°15</v>
      </c>
      <c r="B7842" s="222" t="s">
        <v>41</v>
      </c>
      <c r="C7842" s="222"/>
      <c r="D7842" s="223">
        <f>IF(B$7818&lt;&gt;"",IF(B$7818='Usages industrie'!$K18,'Usages industrie'!J18,0),0)</f>
        <v>0</v>
      </c>
      <c r="E7842" s="223">
        <f t="shared" si="691"/>
        <v>0</v>
      </c>
      <c r="F7842" s="223">
        <f t="shared" si="691"/>
        <v>0</v>
      </c>
      <c r="G7842" s="223">
        <f t="shared" si="691"/>
        <v>0</v>
      </c>
      <c r="H7842" s="223">
        <f t="shared" si="691"/>
        <v>0</v>
      </c>
      <c r="I7842" s="223">
        <f t="shared" si="691"/>
        <v>0</v>
      </c>
      <c r="J7842" s="223">
        <f t="shared" si="691"/>
        <v>0</v>
      </c>
      <c r="K7842" s="223">
        <f t="shared" si="691"/>
        <v>0</v>
      </c>
      <c r="L7842" s="223">
        <f t="shared" si="691"/>
        <v>0</v>
      </c>
      <c r="M7842" s="223">
        <f t="shared" si="691"/>
        <v>0</v>
      </c>
      <c r="N7842" s="223">
        <f t="shared" si="691"/>
        <v>0</v>
      </c>
      <c r="O7842" s="223">
        <f t="shared" si="691"/>
        <v>0</v>
      </c>
      <c r="P7842" s="223">
        <f t="shared" si="691"/>
        <v>0</v>
      </c>
      <c r="Q7842" s="223">
        <f t="shared" si="691"/>
        <v>0</v>
      </c>
      <c r="R7842" s="223">
        <f t="shared" si="691"/>
        <v>0</v>
      </c>
    </row>
    <row r="7843" spans="1:18" hidden="1" outlineLevel="2" x14ac:dyDescent="0.25">
      <c r="A7843" s="222" t="str">
        <f>'Usages industrie'!A19</f>
        <v>Usage industriel n°16</v>
      </c>
      <c r="B7843" s="222" t="s">
        <v>41</v>
      </c>
      <c r="C7843" s="222"/>
      <c r="D7843" s="223">
        <f>IF(B$7818&lt;&gt;"",IF(B$7818='Usages industrie'!$K19,'Usages industrie'!J19,0),0)</f>
        <v>0</v>
      </c>
      <c r="E7843" s="223">
        <f t="shared" si="691"/>
        <v>0</v>
      </c>
      <c r="F7843" s="223">
        <f t="shared" si="691"/>
        <v>0</v>
      </c>
      <c r="G7843" s="223">
        <f t="shared" si="691"/>
        <v>0</v>
      </c>
      <c r="H7843" s="223">
        <f t="shared" si="691"/>
        <v>0</v>
      </c>
      <c r="I7843" s="223">
        <f t="shared" si="691"/>
        <v>0</v>
      </c>
      <c r="J7843" s="223">
        <f t="shared" si="691"/>
        <v>0</v>
      </c>
      <c r="K7843" s="223">
        <f t="shared" si="691"/>
        <v>0</v>
      </c>
      <c r="L7843" s="223">
        <f t="shared" si="691"/>
        <v>0</v>
      </c>
      <c r="M7843" s="223">
        <f t="shared" si="691"/>
        <v>0</v>
      </c>
      <c r="N7843" s="223">
        <f t="shared" si="691"/>
        <v>0</v>
      </c>
      <c r="O7843" s="223">
        <f t="shared" si="691"/>
        <v>0</v>
      </c>
      <c r="P7843" s="223">
        <f t="shared" si="691"/>
        <v>0</v>
      </c>
      <c r="Q7843" s="223">
        <f t="shared" si="691"/>
        <v>0</v>
      </c>
      <c r="R7843" s="223">
        <f t="shared" si="691"/>
        <v>0</v>
      </c>
    </row>
    <row r="7844" spans="1:18" hidden="1" outlineLevel="2" x14ac:dyDescent="0.25">
      <c r="A7844" s="222" t="str">
        <f>'Usages industrie'!A20</f>
        <v>Usage industriel n°17</v>
      </c>
      <c r="B7844" s="222" t="s">
        <v>41</v>
      </c>
      <c r="C7844" s="222"/>
      <c r="D7844" s="223">
        <f>IF(B$7818&lt;&gt;"",IF(B$7818='Usages industrie'!$K20,'Usages industrie'!J20,0),0)</f>
        <v>0</v>
      </c>
      <c r="E7844" s="223">
        <f t="shared" si="691"/>
        <v>0</v>
      </c>
      <c r="F7844" s="223">
        <f t="shared" si="691"/>
        <v>0</v>
      </c>
      <c r="G7844" s="223">
        <f t="shared" si="691"/>
        <v>0</v>
      </c>
      <c r="H7844" s="223">
        <f t="shared" si="691"/>
        <v>0</v>
      </c>
      <c r="I7844" s="223">
        <f t="shared" si="691"/>
        <v>0</v>
      </c>
      <c r="J7844" s="223">
        <f t="shared" si="691"/>
        <v>0</v>
      </c>
      <c r="K7844" s="223">
        <f t="shared" si="691"/>
        <v>0</v>
      </c>
      <c r="L7844" s="223">
        <f t="shared" si="691"/>
        <v>0</v>
      </c>
      <c r="M7844" s="223">
        <f t="shared" si="691"/>
        <v>0</v>
      </c>
      <c r="N7844" s="223">
        <f t="shared" si="691"/>
        <v>0</v>
      </c>
      <c r="O7844" s="223">
        <f t="shared" si="691"/>
        <v>0</v>
      </c>
      <c r="P7844" s="223">
        <f t="shared" si="691"/>
        <v>0</v>
      </c>
      <c r="Q7844" s="223">
        <f t="shared" si="691"/>
        <v>0</v>
      </c>
      <c r="R7844" s="223">
        <f t="shared" si="691"/>
        <v>0</v>
      </c>
    </row>
    <row r="7845" spans="1:18" hidden="1" outlineLevel="2" x14ac:dyDescent="0.25">
      <c r="A7845" s="222" t="str">
        <f>'Usages industrie'!A21</f>
        <v>Usage industriel n°18</v>
      </c>
      <c r="B7845" s="222" t="s">
        <v>41</v>
      </c>
      <c r="C7845" s="222"/>
      <c r="D7845" s="223">
        <f>IF(B$7818&lt;&gt;"",IF(B$7818='Usages industrie'!$K21,'Usages industrie'!J21,0),0)</f>
        <v>0</v>
      </c>
      <c r="E7845" s="223">
        <f t="shared" si="691"/>
        <v>0</v>
      </c>
      <c r="F7845" s="223">
        <f t="shared" si="691"/>
        <v>0</v>
      </c>
      <c r="G7845" s="223">
        <f t="shared" si="691"/>
        <v>0</v>
      </c>
      <c r="H7845" s="223">
        <f t="shared" si="691"/>
        <v>0</v>
      </c>
      <c r="I7845" s="223">
        <f t="shared" si="691"/>
        <v>0</v>
      </c>
      <c r="J7845" s="223">
        <f t="shared" si="691"/>
        <v>0</v>
      </c>
      <c r="K7845" s="223">
        <f t="shared" si="691"/>
        <v>0</v>
      </c>
      <c r="L7845" s="223">
        <f t="shared" si="691"/>
        <v>0</v>
      </c>
      <c r="M7845" s="223">
        <f t="shared" si="691"/>
        <v>0</v>
      </c>
      <c r="N7845" s="223">
        <f t="shared" si="691"/>
        <v>0</v>
      </c>
      <c r="O7845" s="223">
        <f t="shared" si="691"/>
        <v>0</v>
      </c>
      <c r="P7845" s="223">
        <f t="shared" si="691"/>
        <v>0</v>
      </c>
      <c r="Q7845" s="223">
        <f t="shared" si="691"/>
        <v>0</v>
      </c>
      <c r="R7845" s="223">
        <f t="shared" si="691"/>
        <v>0</v>
      </c>
    </row>
    <row r="7846" spans="1:18" hidden="1" outlineLevel="2" x14ac:dyDescent="0.25">
      <c r="A7846" s="222" t="str">
        <f>'Usages industrie'!A22</f>
        <v>Usage industriel n°19</v>
      </c>
      <c r="B7846" s="222" t="s">
        <v>41</v>
      </c>
      <c r="C7846" s="222"/>
      <c r="D7846" s="223">
        <f>IF(B$7818&lt;&gt;"",IF(B$7818='Usages industrie'!$K22,'Usages industrie'!J22,0),0)</f>
        <v>0</v>
      </c>
      <c r="E7846" s="223">
        <f t="shared" si="691"/>
        <v>0</v>
      </c>
      <c r="F7846" s="223">
        <f t="shared" si="691"/>
        <v>0</v>
      </c>
      <c r="G7846" s="223">
        <f t="shared" si="691"/>
        <v>0</v>
      </c>
      <c r="H7846" s="223">
        <f t="shared" si="691"/>
        <v>0</v>
      </c>
      <c r="I7846" s="223">
        <f t="shared" si="691"/>
        <v>0</v>
      </c>
      <c r="J7846" s="223">
        <f t="shared" si="691"/>
        <v>0</v>
      </c>
      <c r="K7846" s="223">
        <f t="shared" si="691"/>
        <v>0</v>
      </c>
      <c r="L7846" s="223">
        <f t="shared" si="691"/>
        <v>0</v>
      </c>
      <c r="M7846" s="223">
        <f t="shared" si="691"/>
        <v>0</v>
      </c>
      <c r="N7846" s="223">
        <f t="shared" si="691"/>
        <v>0</v>
      </c>
      <c r="O7846" s="223">
        <f t="shared" si="691"/>
        <v>0</v>
      </c>
      <c r="P7846" s="223">
        <f t="shared" si="691"/>
        <v>0</v>
      </c>
      <c r="Q7846" s="223">
        <f t="shared" si="691"/>
        <v>0</v>
      </c>
      <c r="R7846" s="223">
        <f t="shared" si="691"/>
        <v>0</v>
      </c>
    </row>
    <row r="7847" spans="1:18" hidden="1" outlineLevel="2" x14ac:dyDescent="0.25">
      <c r="A7847" s="222" t="str">
        <f>'Usages industrie'!A23</f>
        <v>Usage industriel n°20</v>
      </c>
      <c r="B7847" s="222" t="s">
        <v>41</v>
      </c>
      <c r="C7847" s="222"/>
      <c r="D7847" s="223">
        <f>IF(B$7818&lt;&gt;"",IF(B$7818='Usages industrie'!$K23,'Usages industrie'!J23,0),0)</f>
        <v>0</v>
      </c>
      <c r="E7847" s="223">
        <f t="shared" si="691"/>
        <v>0</v>
      </c>
      <c r="F7847" s="223">
        <f t="shared" si="691"/>
        <v>0</v>
      </c>
      <c r="G7847" s="223">
        <f t="shared" si="691"/>
        <v>0</v>
      </c>
      <c r="H7847" s="223">
        <f t="shared" si="691"/>
        <v>0</v>
      </c>
      <c r="I7847" s="223">
        <f t="shared" si="691"/>
        <v>0</v>
      </c>
      <c r="J7847" s="223">
        <f t="shared" si="691"/>
        <v>0</v>
      </c>
      <c r="K7847" s="223">
        <f t="shared" si="691"/>
        <v>0</v>
      </c>
      <c r="L7847" s="223">
        <f t="shared" si="691"/>
        <v>0</v>
      </c>
      <c r="M7847" s="223">
        <f t="shared" si="691"/>
        <v>0</v>
      </c>
      <c r="N7847" s="223">
        <f t="shared" si="691"/>
        <v>0</v>
      </c>
      <c r="O7847" s="223">
        <f t="shared" si="691"/>
        <v>0</v>
      </c>
      <c r="P7847" s="223">
        <f t="shared" si="691"/>
        <v>0</v>
      </c>
      <c r="Q7847" s="223">
        <f t="shared" si="691"/>
        <v>0</v>
      </c>
      <c r="R7847" s="223">
        <f t="shared" si="691"/>
        <v>0</v>
      </c>
    </row>
    <row r="7848" spans="1:18" hidden="1" outlineLevel="2" x14ac:dyDescent="0.25">
      <c r="A7848" s="222" t="str">
        <f>'Usages industrie'!A24</f>
        <v>Usage industriel n°21</v>
      </c>
      <c r="B7848" s="222" t="s">
        <v>41</v>
      </c>
      <c r="C7848" s="222"/>
      <c r="D7848" s="223">
        <f>IF(B$7818&lt;&gt;"",IF(B$7818='Usages industrie'!$K24,'Usages industrie'!J24,0),0)</f>
        <v>0</v>
      </c>
      <c r="E7848" s="223">
        <f t="shared" ref="E7848:R7857" si="692">$D7848</f>
        <v>0</v>
      </c>
      <c r="F7848" s="223">
        <f t="shared" si="692"/>
        <v>0</v>
      </c>
      <c r="G7848" s="223">
        <f t="shared" si="692"/>
        <v>0</v>
      </c>
      <c r="H7848" s="223">
        <f t="shared" si="692"/>
        <v>0</v>
      </c>
      <c r="I7848" s="223">
        <f t="shared" si="692"/>
        <v>0</v>
      </c>
      <c r="J7848" s="223">
        <f t="shared" si="692"/>
        <v>0</v>
      </c>
      <c r="K7848" s="223">
        <f t="shared" si="692"/>
        <v>0</v>
      </c>
      <c r="L7848" s="223">
        <f t="shared" si="692"/>
        <v>0</v>
      </c>
      <c r="M7848" s="223">
        <f t="shared" si="692"/>
        <v>0</v>
      </c>
      <c r="N7848" s="223">
        <f t="shared" si="692"/>
        <v>0</v>
      </c>
      <c r="O7848" s="223">
        <f t="shared" si="692"/>
        <v>0</v>
      </c>
      <c r="P7848" s="223">
        <f t="shared" si="692"/>
        <v>0</v>
      </c>
      <c r="Q7848" s="223">
        <f t="shared" si="692"/>
        <v>0</v>
      </c>
      <c r="R7848" s="223">
        <f t="shared" si="692"/>
        <v>0</v>
      </c>
    </row>
    <row r="7849" spans="1:18" hidden="1" outlineLevel="2" x14ac:dyDescent="0.25">
      <c r="A7849" s="222" t="str">
        <f>'Usages industrie'!A25</f>
        <v>Usage industriel n°22</v>
      </c>
      <c r="B7849" s="222" t="s">
        <v>41</v>
      </c>
      <c r="C7849" s="222"/>
      <c r="D7849" s="223">
        <f>IF(B$7818&lt;&gt;"",IF(B$7818='Usages industrie'!$K25,'Usages industrie'!J25,0),0)</f>
        <v>0</v>
      </c>
      <c r="E7849" s="223">
        <f t="shared" si="692"/>
        <v>0</v>
      </c>
      <c r="F7849" s="223">
        <f t="shared" si="692"/>
        <v>0</v>
      </c>
      <c r="G7849" s="223">
        <f t="shared" si="692"/>
        <v>0</v>
      </c>
      <c r="H7849" s="223">
        <f t="shared" si="692"/>
        <v>0</v>
      </c>
      <c r="I7849" s="223">
        <f t="shared" si="692"/>
        <v>0</v>
      </c>
      <c r="J7849" s="223">
        <f t="shared" si="692"/>
        <v>0</v>
      </c>
      <c r="K7849" s="223">
        <f t="shared" si="692"/>
        <v>0</v>
      </c>
      <c r="L7849" s="223">
        <f t="shared" si="692"/>
        <v>0</v>
      </c>
      <c r="M7849" s="223">
        <f t="shared" si="692"/>
        <v>0</v>
      </c>
      <c r="N7849" s="223">
        <f t="shared" si="692"/>
        <v>0</v>
      </c>
      <c r="O7849" s="223">
        <f t="shared" si="692"/>
        <v>0</v>
      </c>
      <c r="P7849" s="223">
        <f t="shared" si="692"/>
        <v>0</v>
      </c>
      <c r="Q7849" s="223">
        <f t="shared" si="692"/>
        <v>0</v>
      </c>
      <c r="R7849" s="223">
        <f t="shared" si="692"/>
        <v>0</v>
      </c>
    </row>
    <row r="7850" spans="1:18" hidden="1" outlineLevel="2" x14ac:dyDescent="0.25">
      <c r="A7850" s="222" t="str">
        <f>'Usages industrie'!A26</f>
        <v>Usage industriel n°23</v>
      </c>
      <c r="B7850" s="222" t="s">
        <v>41</v>
      </c>
      <c r="C7850" s="222"/>
      <c r="D7850" s="223">
        <f>IF(B$7818&lt;&gt;"",IF(B$7818='Usages industrie'!$K26,'Usages industrie'!J26,0),0)</f>
        <v>0</v>
      </c>
      <c r="E7850" s="223">
        <f t="shared" si="692"/>
        <v>0</v>
      </c>
      <c r="F7850" s="223">
        <f t="shared" si="692"/>
        <v>0</v>
      </c>
      <c r="G7850" s="223">
        <f t="shared" si="692"/>
        <v>0</v>
      </c>
      <c r="H7850" s="223">
        <f t="shared" si="692"/>
        <v>0</v>
      </c>
      <c r="I7850" s="223">
        <f t="shared" si="692"/>
        <v>0</v>
      </c>
      <c r="J7850" s="223">
        <f t="shared" si="692"/>
        <v>0</v>
      </c>
      <c r="K7850" s="223">
        <f t="shared" si="692"/>
        <v>0</v>
      </c>
      <c r="L7850" s="223">
        <f t="shared" si="692"/>
        <v>0</v>
      </c>
      <c r="M7850" s="223">
        <f t="shared" si="692"/>
        <v>0</v>
      </c>
      <c r="N7850" s="223">
        <f t="shared" si="692"/>
        <v>0</v>
      </c>
      <c r="O7850" s="223">
        <f t="shared" si="692"/>
        <v>0</v>
      </c>
      <c r="P7850" s="223">
        <f t="shared" si="692"/>
        <v>0</v>
      </c>
      <c r="Q7850" s="223">
        <f t="shared" si="692"/>
        <v>0</v>
      </c>
      <c r="R7850" s="223">
        <f t="shared" si="692"/>
        <v>0</v>
      </c>
    </row>
    <row r="7851" spans="1:18" hidden="1" outlineLevel="2" x14ac:dyDescent="0.25">
      <c r="A7851" s="222" t="str">
        <f>'Usages industrie'!A27</f>
        <v>Usage industriel n°24</v>
      </c>
      <c r="B7851" s="222" t="s">
        <v>41</v>
      </c>
      <c r="C7851" s="222"/>
      <c r="D7851" s="223">
        <f>IF(B$7818&lt;&gt;"",IF(B$7818='Usages industrie'!$K27,'Usages industrie'!J27,0),0)</f>
        <v>0</v>
      </c>
      <c r="E7851" s="223">
        <f t="shared" si="692"/>
        <v>0</v>
      </c>
      <c r="F7851" s="223">
        <f t="shared" si="692"/>
        <v>0</v>
      </c>
      <c r="G7851" s="223">
        <f t="shared" si="692"/>
        <v>0</v>
      </c>
      <c r="H7851" s="223">
        <f t="shared" si="692"/>
        <v>0</v>
      </c>
      <c r="I7851" s="223">
        <f t="shared" si="692"/>
        <v>0</v>
      </c>
      <c r="J7851" s="223">
        <f t="shared" si="692"/>
        <v>0</v>
      </c>
      <c r="K7851" s="223">
        <f t="shared" si="692"/>
        <v>0</v>
      </c>
      <c r="L7851" s="223">
        <f t="shared" si="692"/>
        <v>0</v>
      </c>
      <c r="M7851" s="223">
        <f t="shared" si="692"/>
        <v>0</v>
      </c>
      <c r="N7851" s="223">
        <f t="shared" si="692"/>
        <v>0</v>
      </c>
      <c r="O7851" s="223">
        <f t="shared" si="692"/>
        <v>0</v>
      </c>
      <c r="P7851" s="223">
        <f t="shared" si="692"/>
        <v>0</v>
      </c>
      <c r="Q7851" s="223">
        <f t="shared" si="692"/>
        <v>0</v>
      </c>
      <c r="R7851" s="223">
        <f t="shared" si="692"/>
        <v>0</v>
      </c>
    </row>
    <row r="7852" spans="1:18" hidden="1" outlineLevel="2" x14ac:dyDescent="0.25">
      <c r="A7852" s="222" t="str">
        <f>'Usages industrie'!A28</f>
        <v>Usage industriel n°25</v>
      </c>
      <c r="B7852" s="222" t="s">
        <v>41</v>
      </c>
      <c r="C7852" s="222"/>
      <c r="D7852" s="223">
        <f>IF(B$7818&lt;&gt;"",IF(B$7818='Usages industrie'!$K28,'Usages industrie'!J28,0),0)</f>
        <v>0</v>
      </c>
      <c r="E7852" s="223">
        <f t="shared" si="692"/>
        <v>0</v>
      </c>
      <c r="F7852" s="223">
        <f t="shared" si="692"/>
        <v>0</v>
      </c>
      <c r="G7852" s="223">
        <f t="shared" si="692"/>
        <v>0</v>
      </c>
      <c r="H7852" s="223">
        <f t="shared" si="692"/>
        <v>0</v>
      </c>
      <c r="I7852" s="223">
        <f t="shared" si="692"/>
        <v>0</v>
      </c>
      <c r="J7852" s="223">
        <f t="shared" si="692"/>
        <v>0</v>
      </c>
      <c r="K7852" s="223">
        <f t="shared" si="692"/>
        <v>0</v>
      </c>
      <c r="L7852" s="223">
        <f t="shared" si="692"/>
        <v>0</v>
      </c>
      <c r="M7852" s="223">
        <f t="shared" si="692"/>
        <v>0</v>
      </c>
      <c r="N7852" s="223">
        <f t="shared" si="692"/>
        <v>0</v>
      </c>
      <c r="O7852" s="223">
        <f t="shared" si="692"/>
        <v>0</v>
      </c>
      <c r="P7852" s="223">
        <f t="shared" si="692"/>
        <v>0</v>
      </c>
      <c r="Q7852" s="223">
        <f t="shared" si="692"/>
        <v>0</v>
      </c>
      <c r="R7852" s="223">
        <f t="shared" si="692"/>
        <v>0</v>
      </c>
    </row>
    <row r="7853" spans="1:18" hidden="1" outlineLevel="2" x14ac:dyDescent="0.25">
      <c r="A7853" s="222" t="str">
        <f>'Usages industrie'!A29</f>
        <v>Usage industriel n°26</v>
      </c>
      <c r="B7853" s="222" t="s">
        <v>41</v>
      </c>
      <c r="C7853" s="222"/>
      <c r="D7853" s="223">
        <f>IF(B$7818&lt;&gt;"",IF(B$7818='Usages industrie'!$K29,'Usages industrie'!J29,0),0)</f>
        <v>0</v>
      </c>
      <c r="E7853" s="223">
        <f t="shared" si="692"/>
        <v>0</v>
      </c>
      <c r="F7853" s="223">
        <f t="shared" si="692"/>
        <v>0</v>
      </c>
      <c r="G7853" s="223">
        <f t="shared" si="692"/>
        <v>0</v>
      </c>
      <c r="H7853" s="223">
        <f t="shared" si="692"/>
        <v>0</v>
      </c>
      <c r="I7853" s="223">
        <f t="shared" si="692"/>
        <v>0</v>
      </c>
      <c r="J7853" s="223">
        <f t="shared" si="692"/>
        <v>0</v>
      </c>
      <c r="K7853" s="223">
        <f t="shared" si="692"/>
        <v>0</v>
      </c>
      <c r="L7853" s="223">
        <f t="shared" si="692"/>
        <v>0</v>
      </c>
      <c r="M7853" s="223">
        <f t="shared" si="692"/>
        <v>0</v>
      </c>
      <c r="N7853" s="223">
        <f t="shared" si="692"/>
        <v>0</v>
      </c>
      <c r="O7853" s="223">
        <f t="shared" si="692"/>
        <v>0</v>
      </c>
      <c r="P7853" s="223">
        <f t="shared" si="692"/>
        <v>0</v>
      </c>
      <c r="Q7853" s="223">
        <f t="shared" si="692"/>
        <v>0</v>
      </c>
      <c r="R7853" s="223">
        <f t="shared" si="692"/>
        <v>0</v>
      </c>
    </row>
    <row r="7854" spans="1:18" hidden="1" outlineLevel="2" x14ac:dyDescent="0.25">
      <c r="A7854" s="222" t="str">
        <f>'Usages industrie'!A30</f>
        <v>Usage industriel n°27</v>
      </c>
      <c r="B7854" s="222" t="s">
        <v>41</v>
      </c>
      <c r="C7854" s="222"/>
      <c r="D7854" s="223">
        <f>IF(B$7818&lt;&gt;"",IF(B$7818='Usages industrie'!$K30,'Usages industrie'!J30,0),0)</f>
        <v>0</v>
      </c>
      <c r="E7854" s="223">
        <f t="shared" si="692"/>
        <v>0</v>
      </c>
      <c r="F7854" s="223">
        <f t="shared" si="692"/>
        <v>0</v>
      </c>
      <c r="G7854" s="223">
        <f t="shared" si="692"/>
        <v>0</v>
      </c>
      <c r="H7854" s="223">
        <f t="shared" si="692"/>
        <v>0</v>
      </c>
      <c r="I7854" s="223">
        <f t="shared" si="692"/>
        <v>0</v>
      </c>
      <c r="J7854" s="223">
        <f t="shared" si="692"/>
        <v>0</v>
      </c>
      <c r="K7854" s="223">
        <f t="shared" si="692"/>
        <v>0</v>
      </c>
      <c r="L7854" s="223">
        <f t="shared" si="692"/>
        <v>0</v>
      </c>
      <c r="M7854" s="223">
        <f t="shared" si="692"/>
        <v>0</v>
      </c>
      <c r="N7854" s="223">
        <f t="shared" si="692"/>
        <v>0</v>
      </c>
      <c r="O7854" s="223">
        <f t="shared" si="692"/>
        <v>0</v>
      </c>
      <c r="P7854" s="223">
        <f t="shared" si="692"/>
        <v>0</v>
      </c>
      <c r="Q7854" s="223">
        <f t="shared" si="692"/>
        <v>0</v>
      </c>
      <c r="R7854" s="223">
        <f t="shared" si="692"/>
        <v>0</v>
      </c>
    </row>
    <row r="7855" spans="1:18" hidden="1" outlineLevel="2" x14ac:dyDescent="0.25">
      <c r="A7855" s="222" t="str">
        <f>'Usages industrie'!A31</f>
        <v>Usage industriel n°28</v>
      </c>
      <c r="B7855" s="222" t="s">
        <v>41</v>
      </c>
      <c r="C7855" s="222"/>
      <c r="D7855" s="223">
        <f>IF(B$7818&lt;&gt;"",IF(B$7818='Usages industrie'!$K31,'Usages industrie'!J31,0),0)</f>
        <v>0</v>
      </c>
      <c r="E7855" s="223">
        <f t="shared" si="692"/>
        <v>0</v>
      </c>
      <c r="F7855" s="223">
        <f t="shared" si="692"/>
        <v>0</v>
      </c>
      <c r="G7855" s="223">
        <f t="shared" si="692"/>
        <v>0</v>
      </c>
      <c r="H7855" s="223">
        <f t="shared" si="692"/>
        <v>0</v>
      </c>
      <c r="I7855" s="223">
        <f t="shared" si="692"/>
        <v>0</v>
      </c>
      <c r="J7855" s="223">
        <f t="shared" si="692"/>
        <v>0</v>
      </c>
      <c r="K7855" s="223">
        <f t="shared" si="692"/>
        <v>0</v>
      </c>
      <c r="L7855" s="223">
        <f t="shared" si="692"/>
        <v>0</v>
      </c>
      <c r="M7855" s="223">
        <f t="shared" si="692"/>
        <v>0</v>
      </c>
      <c r="N7855" s="223">
        <f t="shared" si="692"/>
        <v>0</v>
      </c>
      <c r="O7855" s="223">
        <f t="shared" si="692"/>
        <v>0</v>
      </c>
      <c r="P7855" s="223">
        <f t="shared" si="692"/>
        <v>0</v>
      </c>
      <c r="Q7855" s="223">
        <f t="shared" si="692"/>
        <v>0</v>
      </c>
      <c r="R7855" s="223">
        <f t="shared" si="692"/>
        <v>0</v>
      </c>
    </row>
    <row r="7856" spans="1:18" hidden="1" outlineLevel="2" x14ac:dyDescent="0.25">
      <c r="A7856" s="222" t="str">
        <f>'Usages industrie'!A32</f>
        <v>Usage industriel n°29</v>
      </c>
      <c r="B7856" s="222" t="s">
        <v>41</v>
      </c>
      <c r="C7856" s="222"/>
      <c r="D7856" s="223">
        <f>IF(B$7818&lt;&gt;"",IF(B$7818='Usages industrie'!$K32,'Usages industrie'!J32,0),0)</f>
        <v>0</v>
      </c>
      <c r="E7856" s="223">
        <f t="shared" si="692"/>
        <v>0</v>
      </c>
      <c r="F7856" s="223">
        <f t="shared" si="692"/>
        <v>0</v>
      </c>
      <c r="G7856" s="223">
        <f t="shared" si="692"/>
        <v>0</v>
      </c>
      <c r="H7856" s="223">
        <f t="shared" si="692"/>
        <v>0</v>
      </c>
      <c r="I7856" s="223">
        <f t="shared" si="692"/>
        <v>0</v>
      </c>
      <c r="J7856" s="223">
        <f t="shared" si="692"/>
        <v>0</v>
      </c>
      <c r="K7856" s="223">
        <f t="shared" si="692"/>
        <v>0</v>
      </c>
      <c r="L7856" s="223">
        <f t="shared" si="692"/>
        <v>0</v>
      </c>
      <c r="M7856" s="223">
        <f t="shared" si="692"/>
        <v>0</v>
      </c>
      <c r="N7856" s="223">
        <f t="shared" si="692"/>
        <v>0</v>
      </c>
      <c r="O7856" s="223">
        <f t="shared" si="692"/>
        <v>0</v>
      </c>
      <c r="P7856" s="223">
        <f t="shared" si="692"/>
        <v>0</v>
      </c>
      <c r="Q7856" s="223">
        <f t="shared" si="692"/>
        <v>0</v>
      </c>
      <c r="R7856" s="223">
        <f t="shared" si="692"/>
        <v>0</v>
      </c>
    </row>
    <row r="7857" spans="1:18" hidden="1" outlineLevel="2" x14ac:dyDescent="0.25">
      <c r="A7857" s="222" t="str">
        <f>'Usages industrie'!A33</f>
        <v>Usage industriel n°30</v>
      </c>
      <c r="B7857" s="222" t="s">
        <v>41</v>
      </c>
      <c r="C7857" s="222"/>
      <c r="D7857" s="223">
        <f>IF(B$7818&lt;&gt;"",IF(B$7818='Usages industrie'!$K33,'Usages industrie'!J33,0),0)</f>
        <v>0</v>
      </c>
      <c r="E7857" s="223">
        <f t="shared" si="692"/>
        <v>0</v>
      </c>
      <c r="F7857" s="223">
        <f t="shared" si="692"/>
        <v>0</v>
      </c>
      <c r="G7857" s="223">
        <f t="shared" si="692"/>
        <v>0</v>
      </c>
      <c r="H7857" s="223">
        <f t="shared" si="692"/>
        <v>0</v>
      </c>
      <c r="I7857" s="223">
        <f t="shared" si="692"/>
        <v>0</v>
      </c>
      <c r="J7857" s="223">
        <f t="shared" si="692"/>
        <v>0</v>
      </c>
      <c r="K7857" s="223">
        <f t="shared" si="692"/>
        <v>0</v>
      </c>
      <c r="L7857" s="223">
        <f t="shared" si="692"/>
        <v>0</v>
      </c>
      <c r="M7857" s="223">
        <f t="shared" si="692"/>
        <v>0</v>
      </c>
      <c r="N7857" s="223">
        <f t="shared" si="692"/>
        <v>0</v>
      </c>
      <c r="O7857" s="223">
        <f t="shared" si="692"/>
        <v>0</v>
      </c>
      <c r="P7857" s="223">
        <f t="shared" si="692"/>
        <v>0</v>
      </c>
      <c r="Q7857" s="223">
        <f t="shared" si="692"/>
        <v>0</v>
      </c>
      <c r="R7857" s="223">
        <f t="shared" si="692"/>
        <v>0</v>
      </c>
    </row>
    <row r="7858" spans="1:18" hidden="1" outlineLevel="2" x14ac:dyDescent="0.25">
      <c r="A7858" s="222" t="str">
        <f>'Usages industrie'!A34</f>
        <v>Usage industriel n°31</v>
      </c>
      <c r="B7858" s="222" t="s">
        <v>41</v>
      </c>
      <c r="C7858" s="222"/>
      <c r="D7858" s="223">
        <f>IF(B$7818&lt;&gt;"",IF(B$7818='Usages industrie'!$K34,'Usages industrie'!J34,0),0)</f>
        <v>0</v>
      </c>
      <c r="E7858" s="223">
        <f t="shared" ref="E7858:R7867" si="693">$D7858</f>
        <v>0</v>
      </c>
      <c r="F7858" s="223">
        <f t="shared" si="693"/>
        <v>0</v>
      </c>
      <c r="G7858" s="223">
        <f t="shared" si="693"/>
        <v>0</v>
      </c>
      <c r="H7858" s="223">
        <f t="shared" si="693"/>
        <v>0</v>
      </c>
      <c r="I7858" s="223">
        <f t="shared" si="693"/>
        <v>0</v>
      </c>
      <c r="J7858" s="223">
        <f t="shared" si="693"/>
        <v>0</v>
      </c>
      <c r="K7858" s="223">
        <f t="shared" si="693"/>
        <v>0</v>
      </c>
      <c r="L7858" s="223">
        <f t="shared" si="693"/>
        <v>0</v>
      </c>
      <c r="M7858" s="223">
        <f t="shared" si="693"/>
        <v>0</v>
      </c>
      <c r="N7858" s="223">
        <f t="shared" si="693"/>
        <v>0</v>
      </c>
      <c r="O7858" s="223">
        <f t="shared" si="693"/>
        <v>0</v>
      </c>
      <c r="P7858" s="223">
        <f t="shared" si="693"/>
        <v>0</v>
      </c>
      <c r="Q7858" s="223">
        <f t="shared" si="693"/>
        <v>0</v>
      </c>
      <c r="R7858" s="223">
        <f t="shared" si="693"/>
        <v>0</v>
      </c>
    </row>
    <row r="7859" spans="1:18" hidden="1" outlineLevel="2" x14ac:dyDescent="0.25">
      <c r="A7859" s="222" t="str">
        <f>'Usages industrie'!A35</f>
        <v>Usage industriel n°32</v>
      </c>
      <c r="B7859" s="222" t="s">
        <v>41</v>
      </c>
      <c r="C7859" s="222"/>
      <c r="D7859" s="223">
        <f>IF(B$7818&lt;&gt;"",IF(B$7818='Usages industrie'!$K35,'Usages industrie'!J35,0),0)</f>
        <v>0</v>
      </c>
      <c r="E7859" s="223">
        <f t="shared" si="693"/>
        <v>0</v>
      </c>
      <c r="F7859" s="223">
        <f t="shared" si="693"/>
        <v>0</v>
      </c>
      <c r="G7859" s="223">
        <f t="shared" si="693"/>
        <v>0</v>
      </c>
      <c r="H7859" s="223">
        <f t="shared" si="693"/>
        <v>0</v>
      </c>
      <c r="I7859" s="223">
        <f t="shared" si="693"/>
        <v>0</v>
      </c>
      <c r="J7859" s="223">
        <f t="shared" si="693"/>
        <v>0</v>
      </c>
      <c r="K7859" s="223">
        <f t="shared" si="693"/>
        <v>0</v>
      </c>
      <c r="L7859" s="223">
        <f t="shared" si="693"/>
        <v>0</v>
      </c>
      <c r="M7859" s="223">
        <f t="shared" si="693"/>
        <v>0</v>
      </c>
      <c r="N7859" s="223">
        <f t="shared" si="693"/>
        <v>0</v>
      </c>
      <c r="O7859" s="223">
        <f t="shared" si="693"/>
        <v>0</v>
      </c>
      <c r="P7859" s="223">
        <f t="shared" si="693"/>
        <v>0</v>
      </c>
      <c r="Q7859" s="223">
        <f t="shared" si="693"/>
        <v>0</v>
      </c>
      <c r="R7859" s="223">
        <f t="shared" si="693"/>
        <v>0</v>
      </c>
    </row>
    <row r="7860" spans="1:18" hidden="1" outlineLevel="2" x14ac:dyDescent="0.25">
      <c r="A7860" s="222" t="str">
        <f>'Usages industrie'!A36</f>
        <v>Usage industriel n°33</v>
      </c>
      <c r="B7860" s="222" t="s">
        <v>41</v>
      </c>
      <c r="C7860" s="222"/>
      <c r="D7860" s="223">
        <f>IF(B$7818&lt;&gt;"",IF(B$7818='Usages industrie'!$K36,'Usages industrie'!J36,0),0)</f>
        <v>0</v>
      </c>
      <c r="E7860" s="223">
        <f t="shared" si="693"/>
        <v>0</v>
      </c>
      <c r="F7860" s="223">
        <f t="shared" si="693"/>
        <v>0</v>
      </c>
      <c r="G7860" s="223">
        <f t="shared" si="693"/>
        <v>0</v>
      </c>
      <c r="H7860" s="223">
        <f t="shared" si="693"/>
        <v>0</v>
      </c>
      <c r="I7860" s="223">
        <f t="shared" si="693"/>
        <v>0</v>
      </c>
      <c r="J7860" s="223">
        <f t="shared" si="693"/>
        <v>0</v>
      </c>
      <c r="K7860" s="223">
        <f t="shared" si="693"/>
        <v>0</v>
      </c>
      <c r="L7860" s="223">
        <f t="shared" si="693"/>
        <v>0</v>
      </c>
      <c r="M7860" s="223">
        <f t="shared" si="693"/>
        <v>0</v>
      </c>
      <c r="N7860" s="223">
        <f t="shared" si="693"/>
        <v>0</v>
      </c>
      <c r="O7860" s="223">
        <f t="shared" si="693"/>
        <v>0</v>
      </c>
      <c r="P7860" s="223">
        <f t="shared" si="693"/>
        <v>0</v>
      </c>
      <c r="Q7860" s="223">
        <f t="shared" si="693"/>
        <v>0</v>
      </c>
      <c r="R7860" s="223">
        <f t="shared" si="693"/>
        <v>0</v>
      </c>
    </row>
    <row r="7861" spans="1:18" hidden="1" outlineLevel="2" x14ac:dyDescent="0.25">
      <c r="A7861" s="222" t="str">
        <f>'Usages industrie'!A37</f>
        <v>Usage industriel n°34</v>
      </c>
      <c r="B7861" s="222" t="s">
        <v>41</v>
      </c>
      <c r="C7861" s="222"/>
      <c r="D7861" s="223">
        <f>IF(B$7818&lt;&gt;"",IF(B$7818='Usages industrie'!$K37,'Usages industrie'!J37,0),0)</f>
        <v>0</v>
      </c>
      <c r="E7861" s="223">
        <f t="shared" si="693"/>
        <v>0</v>
      </c>
      <c r="F7861" s="223">
        <f t="shared" si="693"/>
        <v>0</v>
      </c>
      <c r="G7861" s="223">
        <f t="shared" si="693"/>
        <v>0</v>
      </c>
      <c r="H7861" s="223">
        <f t="shared" si="693"/>
        <v>0</v>
      </c>
      <c r="I7861" s="223">
        <f t="shared" si="693"/>
        <v>0</v>
      </c>
      <c r="J7861" s="223">
        <f t="shared" si="693"/>
        <v>0</v>
      </c>
      <c r="K7861" s="223">
        <f t="shared" si="693"/>
        <v>0</v>
      </c>
      <c r="L7861" s="223">
        <f t="shared" si="693"/>
        <v>0</v>
      </c>
      <c r="M7861" s="223">
        <f t="shared" si="693"/>
        <v>0</v>
      </c>
      <c r="N7861" s="223">
        <f t="shared" si="693"/>
        <v>0</v>
      </c>
      <c r="O7861" s="223">
        <f t="shared" si="693"/>
        <v>0</v>
      </c>
      <c r="P7861" s="223">
        <f t="shared" si="693"/>
        <v>0</v>
      </c>
      <c r="Q7861" s="223">
        <f t="shared" si="693"/>
        <v>0</v>
      </c>
      <c r="R7861" s="223">
        <f t="shared" si="693"/>
        <v>0</v>
      </c>
    </row>
    <row r="7862" spans="1:18" hidden="1" outlineLevel="2" x14ac:dyDescent="0.25">
      <c r="A7862" s="222" t="str">
        <f>'Usages industrie'!A38</f>
        <v>Usage industriel n°35</v>
      </c>
      <c r="B7862" s="222" t="s">
        <v>41</v>
      </c>
      <c r="C7862" s="222"/>
      <c r="D7862" s="223">
        <f>IF(B$7818&lt;&gt;"",IF(B$7818='Usages industrie'!$K38,'Usages industrie'!J38,0),0)</f>
        <v>0</v>
      </c>
      <c r="E7862" s="223">
        <f t="shared" si="693"/>
        <v>0</v>
      </c>
      <c r="F7862" s="223">
        <f t="shared" si="693"/>
        <v>0</v>
      </c>
      <c r="G7862" s="223">
        <f t="shared" si="693"/>
        <v>0</v>
      </c>
      <c r="H7862" s="223">
        <f t="shared" si="693"/>
        <v>0</v>
      </c>
      <c r="I7862" s="223">
        <f t="shared" si="693"/>
        <v>0</v>
      </c>
      <c r="J7862" s="223">
        <f t="shared" si="693"/>
        <v>0</v>
      </c>
      <c r="K7862" s="223">
        <f t="shared" si="693"/>
        <v>0</v>
      </c>
      <c r="L7862" s="223">
        <f t="shared" si="693"/>
        <v>0</v>
      </c>
      <c r="M7862" s="223">
        <f t="shared" si="693"/>
        <v>0</v>
      </c>
      <c r="N7862" s="223">
        <f t="shared" si="693"/>
        <v>0</v>
      </c>
      <c r="O7862" s="223">
        <f t="shared" si="693"/>
        <v>0</v>
      </c>
      <c r="P7862" s="223">
        <f t="shared" si="693"/>
        <v>0</v>
      </c>
      <c r="Q7862" s="223">
        <f t="shared" si="693"/>
        <v>0</v>
      </c>
      <c r="R7862" s="223">
        <f t="shared" si="693"/>
        <v>0</v>
      </c>
    </row>
    <row r="7863" spans="1:18" hidden="1" outlineLevel="2" x14ac:dyDescent="0.25">
      <c r="A7863" s="222" t="str">
        <f>'Usages industrie'!A39</f>
        <v>Usage industriel n°36</v>
      </c>
      <c r="B7863" s="222" t="s">
        <v>41</v>
      </c>
      <c r="C7863" s="222"/>
      <c r="D7863" s="223">
        <f>IF(B$7818&lt;&gt;"",IF(B$7818='Usages industrie'!$K39,'Usages industrie'!J39,0),0)</f>
        <v>0</v>
      </c>
      <c r="E7863" s="223">
        <f t="shared" si="693"/>
        <v>0</v>
      </c>
      <c r="F7863" s="223">
        <f t="shared" si="693"/>
        <v>0</v>
      </c>
      <c r="G7863" s="223">
        <f t="shared" si="693"/>
        <v>0</v>
      </c>
      <c r="H7863" s="223">
        <f t="shared" si="693"/>
        <v>0</v>
      </c>
      <c r="I7863" s="223">
        <f t="shared" si="693"/>
        <v>0</v>
      </c>
      <c r="J7863" s="223">
        <f t="shared" si="693"/>
        <v>0</v>
      </c>
      <c r="K7863" s="223">
        <f t="shared" si="693"/>
        <v>0</v>
      </c>
      <c r="L7863" s="223">
        <f t="shared" si="693"/>
        <v>0</v>
      </c>
      <c r="M7863" s="223">
        <f t="shared" si="693"/>
        <v>0</v>
      </c>
      <c r="N7863" s="223">
        <f t="shared" si="693"/>
        <v>0</v>
      </c>
      <c r="O7863" s="223">
        <f t="shared" si="693"/>
        <v>0</v>
      </c>
      <c r="P7863" s="223">
        <f t="shared" si="693"/>
        <v>0</v>
      </c>
      <c r="Q7863" s="223">
        <f t="shared" si="693"/>
        <v>0</v>
      </c>
      <c r="R7863" s="223">
        <f t="shared" si="693"/>
        <v>0</v>
      </c>
    </row>
    <row r="7864" spans="1:18" hidden="1" outlineLevel="2" x14ac:dyDescent="0.25">
      <c r="A7864" s="222" t="str">
        <f>'Usages industrie'!A40</f>
        <v>Usage industriel n°37</v>
      </c>
      <c r="B7864" s="222" t="s">
        <v>41</v>
      </c>
      <c r="C7864" s="222"/>
      <c r="D7864" s="223">
        <f>IF(B$7818&lt;&gt;"",IF(B$7818='Usages industrie'!$K40,'Usages industrie'!J40,0),0)</f>
        <v>0</v>
      </c>
      <c r="E7864" s="223">
        <f t="shared" si="693"/>
        <v>0</v>
      </c>
      <c r="F7864" s="223">
        <f t="shared" si="693"/>
        <v>0</v>
      </c>
      <c r="G7864" s="223">
        <f t="shared" si="693"/>
        <v>0</v>
      </c>
      <c r="H7864" s="223">
        <f t="shared" si="693"/>
        <v>0</v>
      </c>
      <c r="I7864" s="223">
        <f t="shared" si="693"/>
        <v>0</v>
      </c>
      <c r="J7864" s="223">
        <f t="shared" si="693"/>
        <v>0</v>
      </c>
      <c r="K7864" s="223">
        <f t="shared" si="693"/>
        <v>0</v>
      </c>
      <c r="L7864" s="223">
        <f t="shared" si="693"/>
        <v>0</v>
      </c>
      <c r="M7864" s="223">
        <f t="shared" si="693"/>
        <v>0</v>
      </c>
      <c r="N7864" s="223">
        <f t="shared" si="693"/>
        <v>0</v>
      </c>
      <c r="O7864" s="223">
        <f t="shared" si="693"/>
        <v>0</v>
      </c>
      <c r="P7864" s="223">
        <f t="shared" si="693"/>
        <v>0</v>
      </c>
      <c r="Q7864" s="223">
        <f t="shared" si="693"/>
        <v>0</v>
      </c>
      <c r="R7864" s="223">
        <f t="shared" si="693"/>
        <v>0</v>
      </c>
    </row>
    <row r="7865" spans="1:18" hidden="1" outlineLevel="2" x14ac:dyDescent="0.25">
      <c r="A7865" s="222" t="str">
        <f>'Usages industrie'!A41</f>
        <v>Usage industriel n°38</v>
      </c>
      <c r="B7865" s="222" t="s">
        <v>41</v>
      </c>
      <c r="C7865" s="222"/>
      <c r="D7865" s="223">
        <f>IF(B$7818&lt;&gt;"",IF(B$7818='Usages industrie'!$K41,'Usages industrie'!J41,0),0)</f>
        <v>0</v>
      </c>
      <c r="E7865" s="223">
        <f t="shared" si="693"/>
        <v>0</v>
      </c>
      <c r="F7865" s="223">
        <f t="shared" si="693"/>
        <v>0</v>
      </c>
      <c r="G7865" s="223">
        <f t="shared" si="693"/>
        <v>0</v>
      </c>
      <c r="H7865" s="223">
        <f t="shared" si="693"/>
        <v>0</v>
      </c>
      <c r="I7865" s="223">
        <f t="shared" si="693"/>
        <v>0</v>
      </c>
      <c r="J7865" s="223">
        <f t="shared" si="693"/>
        <v>0</v>
      </c>
      <c r="K7865" s="223">
        <f t="shared" si="693"/>
        <v>0</v>
      </c>
      <c r="L7865" s="223">
        <f t="shared" si="693"/>
        <v>0</v>
      </c>
      <c r="M7865" s="223">
        <f t="shared" si="693"/>
        <v>0</v>
      </c>
      <c r="N7865" s="223">
        <f t="shared" si="693"/>
        <v>0</v>
      </c>
      <c r="O7865" s="223">
        <f t="shared" si="693"/>
        <v>0</v>
      </c>
      <c r="P7865" s="223">
        <f t="shared" si="693"/>
        <v>0</v>
      </c>
      <c r="Q7865" s="223">
        <f t="shared" si="693"/>
        <v>0</v>
      </c>
      <c r="R7865" s="223">
        <f t="shared" si="693"/>
        <v>0</v>
      </c>
    </row>
    <row r="7866" spans="1:18" hidden="1" outlineLevel="2" x14ac:dyDescent="0.25">
      <c r="A7866" s="222" t="str">
        <f>'Usages industrie'!A42</f>
        <v>Usage industriel n°39</v>
      </c>
      <c r="B7866" s="222" t="s">
        <v>41</v>
      </c>
      <c r="C7866" s="222"/>
      <c r="D7866" s="223">
        <f>IF(B$7818&lt;&gt;"",IF(B$7818='Usages industrie'!$K42,'Usages industrie'!J42,0),0)</f>
        <v>0</v>
      </c>
      <c r="E7866" s="223">
        <f t="shared" si="693"/>
        <v>0</v>
      </c>
      <c r="F7866" s="223">
        <f t="shared" si="693"/>
        <v>0</v>
      </c>
      <c r="G7866" s="223">
        <f t="shared" si="693"/>
        <v>0</v>
      </c>
      <c r="H7866" s="223">
        <f t="shared" si="693"/>
        <v>0</v>
      </c>
      <c r="I7866" s="223">
        <f t="shared" si="693"/>
        <v>0</v>
      </c>
      <c r="J7866" s="223">
        <f t="shared" si="693"/>
        <v>0</v>
      </c>
      <c r="K7866" s="223">
        <f t="shared" si="693"/>
        <v>0</v>
      </c>
      <c r="L7866" s="223">
        <f t="shared" si="693"/>
        <v>0</v>
      </c>
      <c r="M7866" s="223">
        <f t="shared" si="693"/>
        <v>0</v>
      </c>
      <c r="N7866" s="223">
        <f t="shared" si="693"/>
        <v>0</v>
      </c>
      <c r="O7866" s="223">
        <f t="shared" si="693"/>
        <v>0</v>
      </c>
      <c r="P7866" s="223">
        <f t="shared" si="693"/>
        <v>0</v>
      </c>
      <c r="Q7866" s="223">
        <f t="shared" si="693"/>
        <v>0</v>
      </c>
      <c r="R7866" s="223">
        <f t="shared" si="693"/>
        <v>0</v>
      </c>
    </row>
    <row r="7867" spans="1:18" hidden="1" outlineLevel="2" x14ac:dyDescent="0.25">
      <c r="A7867" s="222" t="str">
        <f>'Usages industrie'!A43</f>
        <v>Usage industriel n°40</v>
      </c>
      <c r="B7867" s="222" t="s">
        <v>41</v>
      </c>
      <c r="C7867" s="222"/>
      <c r="D7867" s="223">
        <f>IF(B$7818&lt;&gt;"",IF(B$7818='Usages industrie'!$K43,'Usages industrie'!J43,0),0)</f>
        <v>0</v>
      </c>
      <c r="E7867" s="223">
        <f t="shared" si="693"/>
        <v>0</v>
      </c>
      <c r="F7867" s="223">
        <f t="shared" si="693"/>
        <v>0</v>
      </c>
      <c r="G7867" s="223">
        <f t="shared" si="693"/>
        <v>0</v>
      </c>
      <c r="H7867" s="223">
        <f t="shared" si="693"/>
        <v>0</v>
      </c>
      <c r="I7867" s="223">
        <f t="shared" si="693"/>
        <v>0</v>
      </c>
      <c r="J7867" s="223">
        <f t="shared" si="693"/>
        <v>0</v>
      </c>
      <c r="K7867" s="223">
        <f t="shared" si="693"/>
        <v>0</v>
      </c>
      <c r="L7867" s="223">
        <f t="shared" si="693"/>
        <v>0</v>
      </c>
      <c r="M7867" s="223">
        <f t="shared" si="693"/>
        <v>0</v>
      </c>
      <c r="N7867" s="223">
        <f t="shared" si="693"/>
        <v>0</v>
      </c>
      <c r="O7867" s="223">
        <f t="shared" si="693"/>
        <v>0</v>
      </c>
      <c r="P7867" s="223">
        <f t="shared" si="693"/>
        <v>0</v>
      </c>
      <c r="Q7867" s="223">
        <f t="shared" si="693"/>
        <v>0</v>
      </c>
      <c r="R7867" s="223">
        <f t="shared" si="693"/>
        <v>0</v>
      </c>
    </row>
    <row r="7868" spans="1:18" hidden="1" outlineLevel="2" x14ac:dyDescent="0.25">
      <c r="A7868" s="222" t="str">
        <f>'Usages industrie'!A44</f>
        <v>Usage industriel n°41</v>
      </c>
      <c r="B7868" s="222" t="s">
        <v>41</v>
      </c>
      <c r="C7868" s="222"/>
      <c r="D7868" s="223">
        <f>IF(B$7818&lt;&gt;"",IF(B$7818='Usages industrie'!$K44,'Usages industrie'!J44,0),0)</f>
        <v>0</v>
      </c>
      <c r="E7868" s="223">
        <f t="shared" ref="E7868:R7877" si="694">$D7868</f>
        <v>0</v>
      </c>
      <c r="F7868" s="223">
        <f t="shared" si="694"/>
        <v>0</v>
      </c>
      <c r="G7868" s="223">
        <f t="shared" si="694"/>
        <v>0</v>
      </c>
      <c r="H7868" s="223">
        <f t="shared" si="694"/>
        <v>0</v>
      </c>
      <c r="I7868" s="223">
        <f t="shared" si="694"/>
        <v>0</v>
      </c>
      <c r="J7868" s="223">
        <f t="shared" si="694"/>
        <v>0</v>
      </c>
      <c r="K7868" s="223">
        <f t="shared" si="694"/>
        <v>0</v>
      </c>
      <c r="L7868" s="223">
        <f t="shared" si="694"/>
        <v>0</v>
      </c>
      <c r="M7868" s="223">
        <f t="shared" si="694"/>
        <v>0</v>
      </c>
      <c r="N7868" s="223">
        <f t="shared" si="694"/>
        <v>0</v>
      </c>
      <c r="O7868" s="223">
        <f t="shared" si="694"/>
        <v>0</v>
      </c>
      <c r="P7868" s="223">
        <f t="shared" si="694"/>
        <v>0</v>
      </c>
      <c r="Q7868" s="223">
        <f t="shared" si="694"/>
        <v>0</v>
      </c>
      <c r="R7868" s="223">
        <f t="shared" si="694"/>
        <v>0</v>
      </c>
    </row>
    <row r="7869" spans="1:18" hidden="1" outlineLevel="2" x14ac:dyDescent="0.25">
      <c r="A7869" s="222" t="str">
        <f>'Usages industrie'!A45</f>
        <v>Usage industriel n°42</v>
      </c>
      <c r="B7869" s="222" t="s">
        <v>41</v>
      </c>
      <c r="C7869" s="222"/>
      <c r="D7869" s="223">
        <f>IF(B$7818&lt;&gt;"",IF(B$7818='Usages industrie'!$K45,'Usages industrie'!J45,0),0)</f>
        <v>0</v>
      </c>
      <c r="E7869" s="223">
        <f t="shared" si="694"/>
        <v>0</v>
      </c>
      <c r="F7869" s="223">
        <f t="shared" si="694"/>
        <v>0</v>
      </c>
      <c r="G7869" s="223">
        <f t="shared" si="694"/>
        <v>0</v>
      </c>
      <c r="H7869" s="223">
        <f t="shared" si="694"/>
        <v>0</v>
      </c>
      <c r="I7869" s="223">
        <f t="shared" si="694"/>
        <v>0</v>
      </c>
      <c r="J7869" s="223">
        <f t="shared" si="694"/>
        <v>0</v>
      </c>
      <c r="K7869" s="223">
        <f t="shared" si="694"/>
        <v>0</v>
      </c>
      <c r="L7869" s="223">
        <f t="shared" si="694"/>
        <v>0</v>
      </c>
      <c r="M7869" s="223">
        <f t="shared" si="694"/>
        <v>0</v>
      </c>
      <c r="N7869" s="223">
        <f t="shared" si="694"/>
        <v>0</v>
      </c>
      <c r="O7869" s="223">
        <f t="shared" si="694"/>
        <v>0</v>
      </c>
      <c r="P7869" s="223">
        <f t="shared" si="694"/>
        <v>0</v>
      </c>
      <c r="Q7869" s="223">
        <f t="shared" si="694"/>
        <v>0</v>
      </c>
      <c r="R7869" s="223">
        <f t="shared" si="694"/>
        <v>0</v>
      </c>
    </row>
    <row r="7870" spans="1:18" hidden="1" outlineLevel="2" x14ac:dyDescent="0.25">
      <c r="A7870" s="222" t="str">
        <f>'Usages industrie'!A46</f>
        <v>Usage industriel n°43</v>
      </c>
      <c r="B7870" s="222" t="s">
        <v>41</v>
      </c>
      <c r="C7870" s="222"/>
      <c r="D7870" s="223">
        <f>IF(B$7818&lt;&gt;"",IF(B$7818='Usages industrie'!$K46,'Usages industrie'!J46,0),0)</f>
        <v>0</v>
      </c>
      <c r="E7870" s="223">
        <f t="shared" si="694"/>
        <v>0</v>
      </c>
      <c r="F7870" s="223">
        <f t="shared" si="694"/>
        <v>0</v>
      </c>
      <c r="G7870" s="223">
        <f t="shared" si="694"/>
        <v>0</v>
      </c>
      <c r="H7870" s="223">
        <f t="shared" si="694"/>
        <v>0</v>
      </c>
      <c r="I7870" s="223">
        <f t="shared" si="694"/>
        <v>0</v>
      </c>
      <c r="J7870" s="223">
        <f t="shared" si="694"/>
        <v>0</v>
      </c>
      <c r="K7870" s="223">
        <f t="shared" si="694"/>
        <v>0</v>
      </c>
      <c r="L7870" s="223">
        <f t="shared" si="694"/>
        <v>0</v>
      </c>
      <c r="M7870" s="223">
        <f t="shared" si="694"/>
        <v>0</v>
      </c>
      <c r="N7870" s="223">
        <f t="shared" si="694"/>
        <v>0</v>
      </c>
      <c r="O7870" s="223">
        <f t="shared" si="694"/>
        <v>0</v>
      </c>
      <c r="P7870" s="223">
        <f t="shared" si="694"/>
        <v>0</v>
      </c>
      <c r="Q7870" s="223">
        <f t="shared" si="694"/>
        <v>0</v>
      </c>
      <c r="R7870" s="223">
        <f t="shared" si="694"/>
        <v>0</v>
      </c>
    </row>
    <row r="7871" spans="1:18" hidden="1" outlineLevel="2" x14ac:dyDescent="0.25">
      <c r="A7871" s="222" t="str">
        <f>'Usages industrie'!A47</f>
        <v>Usage industriel n°44</v>
      </c>
      <c r="B7871" s="222" t="s">
        <v>41</v>
      </c>
      <c r="C7871" s="222"/>
      <c r="D7871" s="223">
        <f>IF(B$7818&lt;&gt;"",IF(B$7818='Usages industrie'!$K47,'Usages industrie'!J47,0),0)</f>
        <v>0</v>
      </c>
      <c r="E7871" s="223">
        <f t="shared" si="694"/>
        <v>0</v>
      </c>
      <c r="F7871" s="223">
        <f t="shared" si="694"/>
        <v>0</v>
      </c>
      <c r="G7871" s="223">
        <f t="shared" si="694"/>
        <v>0</v>
      </c>
      <c r="H7871" s="223">
        <f t="shared" si="694"/>
        <v>0</v>
      </c>
      <c r="I7871" s="223">
        <f t="shared" si="694"/>
        <v>0</v>
      </c>
      <c r="J7871" s="223">
        <f t="shared" si="694"/>
        <v>0</v>
      </c>
      <c r="K7871" s="223">
        <f t="shared" si="694"/>
        <v>0</v>
      </c>
      <c r="L7871" s="223">
        <f t="shared" si="694"/>
        <v>0</v>
      </c>
      <c r="M7871" s="223">
        <f t="shared" si="694"/>
        <v>0</v>
      </c>
      <c r="N7871" s="223">
        <f t="shared" si="694"/>
        <v>0</v>
      </c>
      <c r="O7871" s="223">
        <f t="shared" si="694"/>
        <v>0</v>
      </c>
      <c r="P7871" s="223">
        <f t="shared" si="694"/>
        <v>0</v>
      </c>
      <c r="Q7871" s="223">
        <f t="shared" si="694"/>
        <v>0</v>
      </c>
      <c r="R7871" s="223">
        <f t="shared" si="694"/>
        <v>0</v>
      </c>
    </row>
    <row r="7872" spans="1:18" hidden="1" outlineLevel="2" x14ac:dyDescent="0.25">
      <c r="A7872" s="222" t="str">
        <f>'Usages industrie'!A48</f>
        <v>Usage industriel n°45</v>
      </c>
      <c r="B7872" s="222" t="s">
        <v>41</v>
      </c>
      <c r="C7872" s="222"/>
      <c r="D7872" s="223">
        <f>IF(B$7818&lt;&gt;"",IF(B$7818='Usages industrie'!$K48,'Usages industrie'!J48,0),0)</f>
        <v>0</v>
      </c>
      <c r="E7872" s="223">
        <f t="shared" si="694"/>
        <v>0</v>
      </c>
      <c r="F7872" s="223">
        <f t="shared" si="694"/>
        <v>0</v>
      </c>
      <c r="G7872" s="223">
        <f t="shared" si="694"/>
        <v>0</v>
      </c>
      <c r="H7872" s="223">
        <f t="shared" si="694"/>
        <v>0</v>
      </c>
      <c r="I7872" s="223">
        <f t="shared" si="694"/>
        <v>0</v>
      </c>
      <c r="J7872" s="223">
        <f t="shared" si="694"/>
        <v>0</v>
      </c>
      <c r="K7872" s="223">
        <f t="shared" si="694"/>
        <v>0</v>
      </c>
      <c r="L7872" s="223">
        <f t="shared" si="694"/>
        <v>0</v>
      </c>
      <c r="M7872" s="223">
        <f t="shared" si="694"/>
        <v>0</v>
      </c>
      <c r="N7872" s="223">
        <f t="shared" si="694"/>
        <v>0</v>
      </c>
      <c r="O7872" s="223">
        <f t="shared" si="694"/>
        <v>0</v>
      </c>
      <c r="P7872" s="223">
        <f t="shared" si="694"/>
        <v>0</v>
      </c>
      <c r="Q7872" s="223">
        <f t="shared" si="694"/>
        <v>0</v>
      </c>
      <c r="R7872" s="223">
        <f t="shared" si="694"/>
        <v>0</v>
      </c>
    </row>
    <row r="7873" spans="1:18" hidden="1" outlineLevel="2" x14ac:dyDescent="0.25">
      <c r="A7873" s="222" t="str">
        <f>'Usages industrie'!A49</f>
        <v>Usage industriel n°46</v>
      </c>
      <c r="B7873" s="222" t="s">
        <v>41</v>
      </c>
      <c r="C7873" s="222"/>
      <c r="D7873" s="223">
        <f>IF(B$7818&lt;&gt;"",IF(B$7818='Usages industrie'!$K49,'Usages industrie'!J49,0),0)</f>
        <v>0</v>
      </c>
      <c r="E7873" s="223">
        <f t="shared" si="694"/>
        <v>0</v>
      </c>
      <c r="F7873" s="223">
        <f t="shared" si="694"/>
        <v>0</v>
      </c>
      <c r="G7873" s="223">
        <f t="shared" si="694"/>
        <v>0</v>
      </c>
      <c r="H7873" s="223">
        <f t="shared" si="694"/>
        <v>0</v>
      </c>
      <c r="I7873" s="223">
        <f t="shared" si="694"/>
        <v>0</v>
      </c>
      <c r="J7873" s="223">
        <f t="shared" si="694"/>
        <v>0</v>
      </c>
      <c r="K7873" s="223">
        <f t="shared" si="694"/>
        <v>0</v>
      </c>
      <c r="L7873" s="223">
        <f t="shared" si="694"/>
        <v>0</v>
      </c>
      <c r="M7873" s="223">
        <f t="shared" si="694"/>
        <v>0</v>
      </c>
      <c r="N7873" s="223">
        <f t="shared" si="694"/>
        <v>0</v>
      </c>
      <c r="O7873" s="223">
        <f t="shared" si="694"/>
        <v>0</v>
      </c>
      <c r="P7873" s="223">
        <f t="shared" si="694"/>
        <v>0</v>
      </c>
      <c r="Q7873" s="223">
        <f t="shared" si="694"/>
        <v>0</v>
      </c>
      <c r="R7873" s="223">
        <f t="shared" si="694"/>
        <v>0</v>
      </c>
    </row>
    <row r="7874" spans="1:18" hidden="1" outlineLevel="2" x14ac:dyDescent="0.25">
      <c r="A7874" s="222" t="str">
        <f>'Usages industrie'!A50</f>
        <v>Usage industriel n°47</v>
      </c>
      <c r="B7874" s="222" t="s">
        <v>41</v>
      </c>
      <c r="C7874" s="222"/>
      <c r="D7874" s="223">
        <f>IF(B$7818&lt;&gt;"",IF(B$7818='Usages industrie'!$K50,'Usages industrie'!J50,0),0)</f>
        <v>0</v>
      </c>
      <c r="E7874" s="223">
        <f t="shared" si="694"/>
        <v>0</v>
      </c>
      <c r="F7874" s="223">
        <f t="shared" si="694"/>
        <v>0</v>
      </c>
      <c r="G7874" s="223">
        <f t="shared" si="694"/>
        <v>0</v>
      </c>
      <c r="H7874" s="223">
        <f t="shared" si="694"/>
        <v>0</v>
      </c>
      <c r="I7874" s="223">
        <f t="shared" si="694"/>
        <v>0</v>
      </c>
      <c r="J7874" s="223">
        <f t="shared" si="694"/>
        <v>0</v>
      </c>
      <c r="K7874" s="223">
        <f t="shared" si="694"/>
        <v>0</v>
      </c>
      <c r="L7874" s="223">
        <f t="shared" si="694"/>
        <v>0</v>
      </c>
      <c r="M7874" s="223">
        <f t="shared" si="694"/>
        <v>0</v>
      </c>
      <c r="N7874" s="223">
        <f t="shared" si="694"/>
        <v>0</v>
      </c>
      <c r="O7874" s="223">
        <f t="shared" si="694"/>
        <v>0</v>
      </c>
      <c r="P7874" s="223">
        <f t="shared" si="694"/>
        <v>0</v>
      </c>
      <c r="Q7874" s="223">
        <f t="shared" si="694"/>
        <v>0</v>
      </c>
      <c r="R7874" s="223">
        <f t="shared" si="694"/>
        <v>0</v>
      </c>
    </row>
    <row r="7875" spans="1:18" hidden="1" outlineLevel="2" x14ac:dyDescent="0.25">
      <c r="A7875" s="222" t="str">
        <f>'Usages industrie'!A51</f>
        <v>Usage industriel n°48</v>
      </c>
      <c r="B7875" s="222" t="s">
        <v>41</v>
      </c>
      <c r="C7875" s="222"/>
      <c r="D7875" s="223">
        <f>IF(B$7818&lt;&gt;"",IF(B$7818='Usages industrie'!$K51,'Usages industrie'!J51,0),0)</f>
        <v>0</v>
      </c>
      <c r="E7875" s="223">
        <f t="shared" si="694"/>
        <v>0</v>
      </c>
      <c r="F7875" s="223">
        <f t="shared" si="694"/>
        <v>0</v>
      </c>
      <c r="G7875" s="223">
        <f t="shared" si="694"/>
        <v>0</v>
      </c>
      <c r="H7875" s="223">
        <f t="shared" si="694"/>
        <v>0</v>
      </c>
      <c r="I7875" s="223">
        <f t="shared" si="694"/>
        <v>0</v>
      </c>
      <c r="J7875" s="223">
        <f t="shared" si="694"/>
        <v>0</v>
      </c>
      <c r="K7875" s="223">
        <f t="shared" si="694"/>
        <v>0</v>
      </c>
      <c r="L7875" s="223">
        <f t="shared" si="694"/>
        <v>0</v>
      </c>
      <c r="M7875" s="223">
        <f t="shared" si="694"/>
        <v>0</v>
      </c>
      <c r="N7875" s="223">
        <f t="shared" si="694"/>
        <v>0</v>
      </c>
      <c r="O7875" s="223">
        <f t="shared" si="694"/>
        <v>0</v>
      </c>
      <c r="P7875" s="223">
        <f t="shared" si="694"/>
        <v>0</v>
      </c>
      <c r="Q7875" s="223">
        <f t="shared" si="694"/>
        <v>0</v>
      </c>
      <c r="R7875" s="223">
        <f t="shared" si="694"/>
        <v>0</v>
      </c>
    </row>
    <row r="7876" spans="1:18" hidden="1" outlineLevel="2" x14ac:dyDescent="0.25">
      <c r="A7876" s="222" t="str">
        <f>'Usages industrie'!A52</f>
        <v>Usage industriel n°49</v>
      </c>
      <c r="B7876" s="222" t="s">
        <v>41</v>
      </c>
      <c r="C7876" s="222"/>
      <c r="D7876" s="223">
        <f>IF(B$7818&lt;&gt;"",IF(B$7818='Usages industrie'!$K52,'Usages industrie'!J52,0),0)</f>
        <v>0</v>
      </c>
      <c r="E7876" s="223">
        <f t="shared" si="694"/>
        <v>0</v>
      </c>
      <c r="F7876" s="223">
        <f t="shared" si="694"/>
        <v>0</v>
      </c>
      <c r="G7876" s="223">
        <f t="shared" si="694"/>
        <v>0</v>
      </c>
      <c r="H7876" s="223">
        <f t="shared" si="694"/>
        <v>0</v>
      </c>
      <c r="I7876" s="223">
        <f t="shared" si="694"/>
        <v>0</v>
      </c>
      <c r="J7876" s="223">
        <f t="shared" si="694"/>
        <v>0</v>
      </c>
      <c r="K7876" s="223">
        <f t="shared" si="694"/>
        <v>0</v>
      </c>
      <c r="L7876" s="223">
        <f t="shared" si="694"/>
        <v>0</v>
      </c>
      <c r="M7876" s="223">
        <f t="shared" si="694"/>
        <v>0</v>
      </c>
      <c r="N7876" s="223">
        <f t="shared" si="694"/>
        <v>0</v>
      </c>
      <c r="O7876" s="223">
        <f t="shared" si="694"/>
        <v>0</v>
      </c>
      <c r="P7876" s="223">
        <f t="shared" si="694"/>
        <v>0</v>
      </c>
      <c r="Q7876" s="223">
        <f t="shared" si="694"/>
        <v>0</v>
      </c>
      <c r="R7876" s="223">
        <f t="shared" si="694"/>
        <v>0</v>
      </c>
    </row>
    <row r="7877" spans="1:18" hidden="1" outlineLevel="2" x14ac:dyDescent="0.25">
      <c r="A7877" s="222" t="str">
        <f>'Usages industrie'!A53</f>
        <v>Usage industriel n°50</v>
      </c>
      <c r="B7877" s="222" t="s">
        <v>41</v>
      </c>
      <c r="C7877" s="222"/>
      <c r="D7877" s="223">
        <f>IF(B$7818&lt;&gt;"",IF(B$7818='Usages industrie'!$K53,'Usages industrie'!J53,0),0)</f>
        <v>0</v>
      </c>
      <c r="E7877" s="223">
        <f t="shared" si="694"/>
        <v>0</v>
      </c>
      <c r="F7877" s="223">
        <f t="shared" si="694"/>
        <v>0</v>
      </c>
      <c r="G7877" s="223">
        <f t="shared" si="694"/>
        <v>0</v>
      </c>
      <c r="H7877" s="223">
        <f t="shared" si="694"/>
        <v>0</v>
      </c>
      <c r="I7877" s="223">
        <f t="shared" si="694"/>
        <v>0</v>
      </c>
      <c r="J7877" s="223">
        <f t="shared" si="694"/>
        <v>0</v>
      </c>
      <c r="K7877" s="223">
        <f t="shared" si="694"/>
        <v>0</v>
      </c>
      <c r="L7877" s="223">
        <f t="shared" si="694"/>
        <v>0</v>
      </c>
      <c r="M7877" s="223">
        <f t="shared" si="694"/>
        <v>0</v>
      </c>
      <c r="N7877" s="223">
        <f t="shared" si="694"/>
        <v>0</v>
      </c>
      <c r="O7877" s="223">
        <f t="shared" si="694"/>
        <v>0</v>
      </c>
      <c r="P7877" s="223">
        <f t="shared" si="694"/>
        <v>0</v>
      </c>
      <c r="Q7877" s="223">
        <f t="shared" si="694"/>
        <v>0</v>
      </c>
      <c r="R7877" s="223">
        <f t="shared" si="694"/>
        <v>0</v>
      </c>
    </row>
    <row r="7878" spans="1:18" hidden="1" outlineLevel="1" collapsed="1" x14ac:dyDescent="0.25">
      <c r="A7878" s="222" t="s">
        <v>649</v>
      </c>
      <c r="B7878" s="222"/>
      <c r="C7878" s="222"/>
      <c r="D7878" s="223">
        <f t="shared" ref="D7878:R7878" si="695">SUM(D7828:D7877)</f>
        <v>0</v>
      </c>
      <c r="E7878" s="223">
        <f t="shared" si="695"/>
        <v>0</v>
      </c>
      <c r="F7878" s="223">
        <f t="shared" si="695"/>
        <v>0</v>
      </c>
      <c r="G7878" s="223">
        <f t="shared" si="695"/>
        <v>0</v>
      </c>
      <c r="H7878" s="223">
        <f t="shared" si="695"/>
        <v>0</v>
      </c>
      <c r="I7878" s="223">
        <f t="shared" si="695"/>
        <v>0</v>
      </c>
      <c r="J7878" s="223">
        <f t="shared" si="695"/>
        <v>0</v>
      </c>
      <c r="K7878" s="223">
        <f t="shared" si="695"/>
        <v>0</v>
      </c>
      <c r="L7878" s="223">
        <f t="shared" si="695"/>
        <v>0</v>
      </c>
      <c r="M7878" s="223">
        <f t="shared" si="695"/>
        <v>0</v>
      </c>
      <c r="N7878" s="223">
        <f t="shared" si="695"/>
        <v>0</v>
      </c>
      <c r="O7878" s="223">
        <f t="shared" si="695"/>
        <v>0</v>
      </c>
      <c r="P7878" s="223">
        <f t="shared" si="695"/>
        <v>0</v>
      </c>
      <c r="Q7878" s="223">
        <f t="shared" si="695"/>
        <v>0</v>
      </c>
      <c r="R7878" s="223">
        <f t="shared" si="695"/>
        <v>0</v>
      </c>
    </row>
    <row r="7879" spans="1:18" hidden="1" outlineLevel="2" x14ac:dyDescent="0.25">
      <c r="A7879" s="222" t="str">
        <f>'Usages industrie'!A4</f>
        <v>Usage industriel n°1</v>
      </c>
      <c r="B7879" s="222" t="s">
        <v>645</v>
      </c>
      <c r="C7879" s="222"/>
      <c r="D7879" s="223">
        <f>D7828*'Usages industrie'!$P4*(1+'Usages industrie'!$Q4)^(D$7822-$D$7822)/1000</f>
        <v>0</v>
      </c>
      <c r="E7879" s="223">
        <f>E7828*'Usages industrie'!$P4*(1+'Usages industrie'!$Q4)^(E$7822-$D$7822)/1000</f>
        <v>0</v>
      </c>
      <c r="F7879" s="223">
        <f>F7828*'Usages industrie'!$P4*(1+'Usages industrie'!$Q4)^(F$7822-$D$7822)/1000</f>
        <v>0</v>
      </c>
      <c r="G7879" s="223">
        <f>G7828*'Usages industrie'!$P4*(1+'Usages industrie'!$Q4)^(G$7822-$D$7822)/1000</f>
        <v>0</v>
      </c>
      <c r="H7879" s="223">
        <f>H7828*'Usages industrie'!$P4*(1+'Usages industrie'!$Q4)^(H$7822-$D$7822)/1000</f>
        <v>0</v>
      </c>
      <c r="I7879" s="223">
        <f>I7828*'Usages industrie'!$P4*(1+'Usages industrie'!$Q4)^(I$7822-$D$7822)/1000</f>
        <v>0</v>
      </c>
      <c r="J7879" s="223">
        <f>J7828*'Usages industrie'!$P4*(1+'Usages industrie'!$Q4)^(J$7822-$D$7822)/1000</f>
        <v>0</v>
      </c>
      <c r="K7879" s="223">
        <f>K7828*'Usages industrie'!$P4*(1+'Usages industrie'!$Q4)^(K$7822-$D$7822)/1000</f>
        <v>0</v>
      </c>
      <c r="L7879" s="223">
        <f>L7828*'Usages industrie'!$P4*(1+'Usages industrie'!$Q4)^(L$7822-$D$7822)/1000</f>
        <v>0</v>
      </c>
      <c r="M7879" s="223">
        <f>M7828*'Usages industrie'!$P4*(1+'Usages industrie'!$Q4)^(M$7822-$D$7822)/1000</f>
        <v>0</v>
      </c>
      <c r="N7879" s="223">
        <f>N7828*'Usages industrie'!$P4*(1+'Usages industrie'!$Q4)^(N$7822-$D$7822)/1000</f>
        <v>0</v>
      </c>
      <c r="O7879" s="223">
        <f>O7828*'Usages industrie'!$P4*(1+'Usages industrie'!$Q4)^(O$7822-$D$7822)/1000</f>
        <v>0</v>
      </c>
      <c r="P7879" s="223">
        <f>P7828*'Usages industrie'!$P4*(1+'Usages industrie'!$Q4)^(P$7822-$D$7822)/1000</f>
        <v>0</v>
      </c>
      <c r="Q7879" s="223">
        <f>Q7828*'Usages industrie'!$P4*(1+'Usages industrie'!$Q4)^(Q$7822-$D$7822)/1000</f>
        <v>0</v>
      </c>
      <c r="R7879" s="223">
        <f>R7828*'Usages industrie'!$P4*(1+'Usages industrie'!$Q4)^(R$7822-$D$7822)/1000</f>
        <v>0</v>
      </c>
    </row>
    <row r="7880" spans="1:18" hidden="1" outlineLevel="2" x14ac:dyDescent="0.25">
      <c r="A7880" s="222" t="str">
        <f>'Usages industrie'!A5</f>
        <v>Usage industriel n°2</v>
      </c>
      <c r="B7880" s="222" t="s">
        <v>645</v>
      </c>
      <c r="C7880" s="222"/>
      <c r="D7880" s="223">
        <f>D7829*'Usages industrie'!$P5*(1+'Usages industrie'!$Q5)^(D$7822-$D$7822)/1000</f>
        <v>0</v>
      </c>
      <c r="E7880" s="223">
        <f>E7829*'Usages industrie'!$P5*(1+'Usages industrie'!$Q5)^(E$7822-$D$7822)/1000</f>
        <v>0</v>
      </c>
      <c r="F7880" s="223">
        <f>F7829*'Usages industrie'!$P5*(1+'Usages industrie'!$Q5)^(F$7822-$D$7822)/1000</f>
        <v>0</v>
      </c>
      <c r="G7880" s="223">
        <f>G7829*'Usages industrie'!$P5*(1+'Usages industrie'!$Q5)^(G$7822-$D$7822)/1000</f>
        <v>0</v>
      </c>
      <c r="H7880" s="223">
        <f>H7829*'Usages industrie'!$P5*(1+'Usages industrie'!$Q5)^(H$7822-$D$7822)/1000</f>
        <v>0</v>
      </c>
      <c r="I7880" s="223">
        <f>I7829*'Usages industrie'!$P5*(1+'Usages industrie'!$Q5)^(I$7822-$D$7822)/1000</f>
        <v>0</v>
      </c>
      <c r="J7880" s="223">
        <f>J7829*'Usages industrie'!$P5*(1+'Usages industrie'!$Q5)^(J$7822-$D$7822)/1000</f>
        <v>0</v>
      </c>
      <c r="K7880" s="223">
        <f>K7829*'Usages industrie'!$P5*(1+'Usages industrie'!$Q5)^(K$7822-$D$7822)/1000</f>
        <v>0</v>
      </c>
      <c r="L7880" s="223">
        <f>L7829*'Usages industrie'!$P5*(1+'Usages industrie'!$Q5)^(L$7822-$D$7822)/1000</f>
        <v>0</v>
      </c>
      <c r="M7880" s="223">
        <f>M7829*'Usages industrie'!$P5*(1+'Usages industrie'!$Q5)^(M$7822-$D$7822)/1000</f>
        <v>0</v>
      </c>
      <c r="N7880" s="223">
        <f>N7829*'Usages industrie'!$P5*(1+'Usages industrie'!$Q5)^(N$7822-$D$7822)/1000</f>
        <v>0</v>
      </c>
      <c r="O7880" s="223">
        <f>O7829*'Usages industrie'!$P5*(1+'Usages industrie'!$Q5)^(O$7822-$D$7822)/1000</f>
        <v>0</v>
      </c>
      <c r="P7880" s="223">
        <f>P7829*'Usages industrie'!$P5*(1+'Usages industrie'!$Q5)^(P$7822-$D$7822)/1000</f>
        <v>0</v>
      </c>
      <c r="Q7880" s="223">
        <f>Q7829*'Usages industrie'!$P5*(1+'Usages industrie'!$Q5)^(Q$7822-$D$7822)/1000</f>
        <v>0</v>
      </c>
      <c r="R7880" s="223">
        <f>R7829*'Usages industrie'!$P5*(1+'Usages industrie'!$Q5)^(R$7822-$D$7822)/1000</f>
        <v>0</v>
      </c>
    </row>
    <row r="7881" spans="1:18" hidden="1" outlineLevel="2" x14ac:dyDescent="0.25">
      <c r="A7881" s="222" t="str">
        <f>'Usages industrie'!A6</f>
        <v>Usage industriel n°3</v>
      </c>
      <c r="B7881" s="222" t="s">
        <v>645</v>
      </c>
      <c r="C7881" s="222"/>
      <c r="D7881" s="223">
        <f>D7830*'Usages industrie'!$P6*(1+'Usages industrie'!$Q6)^(D$7822-$D$7822)/1000</f>
        <v>0</v>
      </c>
      <c r="E7881" s="223">
        <f>E7830*'Usages industrie'!$P6*(1+'Usages industrie'!$Q6)^(E$7822-$D$7822)/1000</f>
        <v>0</v>
      </c>
      <c r="F7881" s="223">
        <f>F7830*'Usages industrie'!$P6*(1+'Usages industrie'!$Q6)^(F$7822-$D$7822)/1000</f>
        <v>0</v>
      </c>
      <c r="G7881" s="223">
        <f>G7830*'Usages industrie'!$P6*(1+'Usages industrie'!$Q6)^(G$7822-$D$7822)/1000</f>
        <v>0</v>
      </c>
      <c r="H7881" s="223">
        <f>H7830*'Usages industrie'!$P6*(1+'Usages industrie'!$Q6)^(H$7822-$D$7822)/1000</f>
        <v>0</v>
      </c>
      <c r="I7881" s="223">
        <f>I7830*'Usages industrie'!$P6*(1+'Usages industrie'!$Q6)^(I$7822-$D$7822)/1000</f>
        <v>0</v>
      </c>
      <c r="J7881" s="223">
        <f>J7830*'Usages industrie'!$P6*(1+'Usages industrie'!$Q6)^(J$7822-$D$7822)/1000</f>
        <v>0</v>
      </c>
      <c r="K7881" s="223">
        <f>K7830*'Usages industrie'!$P6*(1+'Usages industrie'!$Q6)^(K$7822-$D$7822)/1000</f>
        <v>0</v>
      </c>
      <c r="L7881" s="223">
        <f>L7830*'Usages industrie'!$P6*(1+'Usages industrie'!$Q6)^(L$7822-$D$7822)/1000</f>
        <v>0</v>
      </c>
      <c r="M7881" s="223">
        <f>M7830*'Usages industrie'!$P6*(1+'Usages industrie'!$Q6)^(M$7822-$D$7822)/1000</f>
        <v>0</v>
      </c>
      <c r="N7881" s="223">
        <f>N7830*'Usages industrie'!$P6*(1+'Usages industrie'!$Q6)^(N$7822-$D$7822)/1000</f>
        <v>0</v>
      </c>
      <c r="O7881" s="223">
        <f>O7830*'Usages industrie'!$P6*(1+'Usages industrie'!$Q6)^(O$7822-$D$7822)/1000</f>
        <v>0</v>
      </c>
      <c r="P7881" s="223">
        <f>P7830*'Usages industrie'!$P6*(1+'Usages industrie'!$Q6)^(P$7822-$D$7822)/1000</f>
        <v>0</v>
      </c>
      <c r="Q7881" s="223">
        <f>Q7830*'Usages industrie'!$P6*(1+'Usages industrie'!$Q6)^(Q$7822-$D$7822)/1000</f>
        <v>0</v>
      </c>
      <c r="R7881" s="223">
        <f>R7830*'Usages industrie'!$P6*(1+'Usages industrie'!$Q6)^(R$7822-$D$7822)/1000</f>
        <v>0</v>
      </c>
    </row>
    <row r="7882" spans="1:18" hidden="1" outlineLevel="2" x14ac:dyDescent="0.25">
      <c r="A7882" s="222" t="str">
        <f>'Usages industrie'!A7</f>
        <v>Usage industriel n°4</v>
      </c>
      <c r="B7882" s="222" t="s">
        <v>645</v>
      </c>
      <c r="C7882" s="222"/>
      <c r="D7882" s="223">
        <f>D7831*'Usages industrie'!$P7*(1+'Usages industrie'!$Q7)^(D$7822-$D$7822)/1000</f>
        <v>0</v>
      </c>
      <c r="E7882" s="223">
        <f>E7831*'Usages industrie'!$P7*(1+'Usages industrie'!$Q7)^(E$7822-$D$7822)/1000</f>
        <v>0</v>
      </c>
      <c r="F7882" s="223">
        <f>F7831*'Usages industrie'!$P7*(1+'Usages industrie'!$Q7)^(F$7822-$D$7822)/1000</f>
        <v>0</v>
      </c>
      <c r="G7882" s="223">
        <f>G7831*'Usages industrie'!$P7*(1+'Usages industrie'!$Q7)^(G$7822-$D$7822)/1000</f>
        <v>0</v>
      </c>
      <c r="H7882" s="223">
        <f>H7831*'Usages industrie'!$P7*(1+'Usages industrie'!$Q7)^(H$7822-$D$7822)/1000</f>
        <v>0</v>
      </c>
      <c r="I7882" s="223">
        <f>I7831*'Usages industrie'!$P7*(1+'Usages industrie'!$Q7)^(I$7822-$D$7822)/1000</f>
        <v>0</v>
      </c>
      <c r="J7882" s="223">
        <f>J7831*'Usages industrie'!$P7*(1+'Usages industrie'!$Q7)^(J$7822-$D$7822)/1000</f>
        <v>0</v>
      </c>
      <c r="K7882" s="223">
        <f>K7831*'Usages industrie'!$P7*(1+'Usages industrie'!$Q7)^(K$7822-$D$7822)/1000</f>
        <v>0</v>
      </c>
      <c r="L7882" s="223">
        <f>L7831*'Usages industrie'!$P7*(1+'Usages industrie'!$Q7)^(L$7822-$D$7822)/1000</f>
        <v>0</v>
      </c>
      <c r="M7882" s="223">
        <f>M7831*'Usages industrie'!$P7*(1+'Usages industrie'!$Q7)^(M$7822-$D$7822)/1000</f>
        <v>0</v>
      </c>
      <c r="N7882" s="223">
        <f>N7831*'Usages industrie'!$P7*(1+'Usages industrie'!$Q7)^(N$7822-$D$7822)/1000</f>
        <v>0</v>
      </c>
      <c r="O7882" s="223">
        <f>O7831*'Usages industrie'!$P7*(1+'Usages industrie'!$Q7)^(O$7822-$D$7822)/1000</f>
        <v>0</v>
      </c>
      <c r="P7882" s="223">
        <f>P7831*'Usages industrie'!$P7*(1+'Usages industrie'!$Q7)^(P$7822-$D$7822)/1000</f>
        <v>0</v>
      </c>
      <c r="Q7882" s="223">
        <f>Q7831*'Usages industrie'!$P7*(1+'Usages industrie'!$Q7)^(Q$7822-$D$7822)/1000</f>
        <v>0</v>
      </c>
      <c r="R7882" s="223">
        <f>R7831*'Usages industrie'!$P7*(1+'Usages industrie'!$Q7)^(R$7822-$D$7822)/1000</f>
        <v>0</v>
      </c>
    </row>
    <row r="7883" spans="1:18" hidden="1" outlineLevel="2" x14ac:dyDescent="0.25">
      <c r="A7883" s="222" t="str">
        <f>'Usages industrie'!A8</f>
        <v>Usage industriel n°5</v>
      </c>
      <c r="B7883" s="222" t="s">
        <v>645</v>
      </c>
      <c r="C7883" s="222"/>
      <c r="D7883" s="223">
        <f>D7832*'Usages industrie'!$P8*(1+'Usages industrie'!$Q8)^(D$7822-$D$7822)/1000</f>
        <v>0</v>
      </c>
      <c r="E7883" s="223">
        <f>E7832*'Usages industrie'!$P8*(1+'Usages industrie'!$Q8)^(E$7822-$D$7822)/1000</f>
        <v>0</v>
      </c>
      <c r="F7883" s="223">
        <f>F7832*'Usages industrie'!$P8*(1+'Usages industrie'!$Q8)^(F$7822-$D$7822)/1000</f>
        <v>0</v>
      </c>
      <c r="G7883" s="223">
        <f>G7832*'Usages industrie'!$P8*(1+'Usages industrie'!$Q8)^(G$7822-$D$7822)/1000</f>
        <v>0</v>
      </c>
      <c r="H7883" s="223">
        <f>H7832*'Usages industrie'!$P8*(1+'Usages industrie'!$Q8)^(H$7822-$D$7822)/1000</f>
        <v>0</v>
      </c>
      <c r="I7883" s="223">
        <f>I7832*'Usages industrie'!$P8*(1+'Usages industrie'!$Q8)^(I$7822-$D$7822)/1000</f>
        <v>0</v>
      </c>
      <c r="J7883" s="223">
        <f>J7832*'Usages industrie'!$P8*(1+'Usages industrie'!$Q8)^(J$7822-$D$7822)/1000</f>
        <v>0</v>
      </c>
      <c r="K7883" s="223">
        <f>K7832*'Usages industrie'!$P8*(1+'Usages industrie'!$Q8)^(K$7822-$D$7822)/1000</f>
        <v>0</v>
      </c>
      <c r="L7883" s="223">
        <f>L7832*'Usages industrie'!$P8*(1+'Usages industrie'!$Q8)^(L$7822-$D$7822)/1000</f>
        <v>0</v>
      </c>
      <c r="M7883" s="223">
        <f>M7832*'Usages industrie'!$P8*(1+'Usages industrie'!$Q8)^(M$7822-$D$7822)/1000</f>
        <v>0</v>
      </c>
      <c r="N7883" s="223">
        <f>N7832*'Usages industrie'!$P8*(1+'Usages industrie'!$Q8)^(N$7822-$D$7822)/1000</f>
        <v>0</v>
      </c>
      <c r="O7883" s="223">
        <f>O7832*'Usages industrie'!$P8*(1+'Usages industrie'!$Q8)^(O$7822-$D$7822)/1000</f>
        <v>0</v>
      </c>
      <c r="P7883" s="223">
        <f>P7832*'Usages industrie'!$P8*(1+'Usages industrie'!$Q8)^(P$7822-$D$7822)/1000</f>
        <v>0</v>
      </c>
      <c r="Q7883" s="223">
        <f>Q7832*'Usages industrie'!$P8*(1+'Usages industrie'!$Q8)^(Q$7822-$D$7822)/1000</f>
        <v>0</v>
      </c>
      <c r="R7883" s="223">
        <f>R7832*'Usages industrie'!$P8*(1+'Usages industrie'!$Q8)^(R$7822-$D$7822)/1000</f>
        <v>0</v>
      </c>
    </row>
    <row r="7884" spans="1:18" hidden="1" outlineLevel="2" x14ac:dyDescent="0.25">
      <c r="A7884" s="222" t="str">
        <f>'Usages industrie'!A9</f>
        <v>Usage industriel n°6</v>
      </c>
      <c r="B7884" s="222" t="s">
        <v>645</v>
      </c>
      <c r="C7884" s="222"/>
      <c r="D7884" s="223">
        <f>D7833*'Usages industrie'!$P9*(1+'Usages industrie'!$Q9)^(D$7822-$D$7822)/1000</f>
        <v>0</v>
      </c>
      <c r="E7884" s="223">
        <f>E7833*'Usages industrie'!$P9*(1+'Usages industrie'!$Q9)^(E$7822-$D$7822)/1000</f>
        <v>0</v>
      </c>
      <c r="F7884" s="223">
        <f>F7833*'Usages industrie'!$P9*(1+'Usages industrie'!$Q9)^(F$7822-$D$7822)/1000</f>
        <v>0</v>
      </c>
      <c r="G7884" s="223">
        <f>G7833*'Usages industrie'!$P9*(1+'Usages industrie'!$Q9)^(G$7822-$D$7822)/1000</f>
        <v>0</v>
      </c>
      <c r="H7884" s="223">
        <f>H7833*'Usages industrie'!$P9*(1+'Usages industrie'!$Q9)^(H$7822-$D$7822)/1000</f>
        <v>0</v>
      </c>
      <c r="I7884" s="223">
        <f>I7833*'Usages industrie'!$P9*(1+'Usages industrie'!$Q9)^(I$7822-$D$7822)/1000</f>
        <v>0</v>
      </c>
      <c r="J7884" s="223">
        <f>J7833*'Usages industrie'!$P9*(1+'Usages industrie'!$Q9)^(J$7822-$D$7822)/1000</f>
        <v>0</v>
      </c>
      <c r="K7884" s="223">
        <f>K7833*'Usages industrie'!$P9*(1+'Usages industrie'!$Q9)^(K$7822-$D$7822)/1000</f>
        <v>0</v>
      </c>
      <c r="L7884" s="223">
        <f>L7833*'Usages industrie'!$P9*(1+'Usages industrie'!$Q9)^(L$7822-$D$7822)/1000</f>
        <v>0</v>
      </c>
      <c r="M7884" s="223">
        <f>M7833*'Usages industrie'!$P9*(1+'Usages industrie'!$Q9)^(M$7822-$D$7822)/1000</f>
        <v>0</v>
      </c>
      <c r="N7884" s="223">
        <f>N7833*'Usages industrie'!$P9*(1+'Usages industrie'!$Q9)^(N$7822-$D$7822)/1000</f>
        <v>0</v>
      </c>
      <c r="O7884" s="223">
        <f>O7833*'Usages industrie'!$P9*(1+'Usages industrie'!$Q9)^(O$7822-$D$7822)/1000</f>
        <v>0</v>
      </c>
      <c r="P7884" s="223">
        <f>P7833*'Usages industrie'!$P9*(1+'Usages industrie'!$Q9)^(P$7822-$D$7822)/1000</f>
        <v>0</v>
      </c>
      <c r="Q7884" s="223">
        <f>Q7833*'Usages industrie'!$P9*(1+'Usages industrie'!$Q9)^(Q$7822-$D$7822)/1000</f>
        <v>0</v>
      </c>
      <c r="R7884" s="223">
        <f>R7833*'Usages industrie'!$P9*(1+'Usages industrie'!$Q9)^(R$7822-$D$7822)/1000</f>
        <v>0</v>
      </c>
    </row>
    <row r="7885" spans="1:18" hidden="1" outlineLevel="2" x14ac:dyDescent="0.25">
      <c r="A7885" s="222" t="str">
        <f>'Usages industrie'!A10</f>
        <v>Usage industriel n°7</v>
      </c>
      <c r="B7885" s="222" t="s">
        <v>645</v>
      </c>
      <c r="C7885" s="222"/>
      <c r="D7885" s="223">
        <f>D7834*'Usages industrie'!$P10*(1+'Usages industrie'!$Q10)^(D$7822-$D$7822)/1000</f>
        <v>0</v>
      </c>
      <c r="E7885" s="223">
        <f>E7834*'Usages industrie'!$P10*(1+'Usages industrie'!$Q10)^(E$7822-$D$7822)/1000</f>
        <v>0</v>
      </c>
      <c r="F7885" s="223">
        <f>F7834*'Usages industrie'!$P10*(1+'Usages industrie'!$Q10)^(F$7822-$D$7822)/1000</f>
        <v>0</v>
      </c>
      <c r="G7885" s="223">
        <f>G7834*'Usages industrie'!$P10*(1+'Usages industrie'!$Q10)^(G$7822-$D$7822)/1000</f>
        <v>0</v>
      </c>
      <c r="H7885" s="223">
        <f>H7834*'Usages industrie'!$P10*(1+'Usages industrie'!$Q10)^(H$7822-$D$7822)/1000</f>
        <v>0</v>
      </c>
      <c r="I7885" s="223">
        <f>I7834*'Usages industrie'!$P10*(1+'Usages industrie'!$Q10)^(I$7822-$D$7822)/1000</f>
        <v>0</v>
      </c>
      <c r="J7885" s="223">
        <f>J7834*'Usages industrie'!$P10*(1+'Usages industrie'!$Q10)^(J$7822-$D$7822)/1000</f>
        <v>0</v>
      </c>
      <c r="K7885" s="223">
        <f>K7834*'Usages industrie'!$P10*(1+'Usages industrie'!$Q10)^(K$7822-$D$7822)/1000</f>
        <v>0</v>
      </c>
      <c r="L7885" s="223">
        <f>L7834*'Usages industrie'!$P10*(1+'Usages industrie'!$Q10)^(L$7822-$D$7822)/1000</f>
        <v>0</v>
      </c>
      <c r="M7885" s="223">
        <f>M7834*'Usages industrie'!$P10*(1+'Usages industrie'!$Q10)^(M$7822-$D$7822)/1000</f>
        <v>0</v>
      </c>
      <c r="N7885" s="223">
        <f>N7834*'Usages industrie'!$P10*(1+'Usages industrie'!$Q10)^(N$7822-$D$7822)/1000</f>
        <v>0</v>
      </c>
      <c r="O7885" s="223">
        <f>O7834*'Usages industrie'!$P10*(1+'Usages industrie'!$Q10)^(O$7822-$D$7822)/1000</f>
        <v>0</v>
      </c>
      <c r="P7885" s="223">
        <f>P7834*'Usages industrie'!$P10*(1+'Usages industrie'!$Q10)^(P$7822-$D$7822)/1000</f>
        <v>0</v>
      </c>
      <c r="Q7885" s="223">
        <f>Q7834*'Usages industrie'!$P10*(1+'Usages industrie'!$Q10)^(Q$7822-$D$7822)/1000</f>
        <v>0</v>
      </c>
      <c r="R7885" s="223">
        <f>R7834*'Usages industrie'!$P10*(1+'Usages industrie'!$Q10)^(R$7822-$D$7822)/1000</f>
        <v>0</v>
      </c>
    </row>
    <row r="7886" spans="1:18" hidden="1" outlineLevel="2" x14ac:dyDescent="0.25">
      <c r="A7886" s="222" t="str">
        <f>'Usages industrie'!A11</f>
        <v>Usage industriel n°8</v>
      </c>
      <c r="B7886" s="222" t="s">
        <v>645</v>
      </c>
      <c r="C7886" s="222"/>
      <c r="D7886" s="223">
        <f>D7835*'Usages industrie'!$P11*(1+'Usages industrie'!$Q11)^(D$7822-$D$7822)/1000</f>
        <v>0</v>
      </c>
      <c r="E7886" s="223">
        <f>E7835*'Usages industrie'!$P11*(1+'Usages industrie'!$Q11)^(E$7822-$D$7822)/1000</f>
        <v>0</v>
      </c>
      <c r="F7886" s="223">
        <f>F7835*'Usages industrie'!$P11*(1+'Usages industrie'!$Q11)^(F$7822-$D$7822)/1000</f>
        <v>0</v>
      </c>
      <c r="G7886" s="223">
        <f>G7835*'Usages industrie'!$P11*(1+'Usages industrie'!$Q11)^(G$7822-$D$7822)/1000</f>
        <v>0</v>
      </c>
      <c r="H7886" s="223">
        <f>H7835*'Usages industrie'!$P11*(1+'Usages industrie'!$Q11)^(H$7822-$D$7822)/1000</f>
        <v>0</v>
      </c>
      <c r="I7886" s="223">
        <f>I7835*'Usages industrie'!$P11*(1+'Usages industrie'!$Q11)^(I$7822-$D$7822)/1000</f>
        <v>0</v>
      </c>
      <c r="J7886" s="223">
        <f>J7835*'Usages industrie'!$P11*(1+'Usages industrie'!$Q11)^(J$7822-$D$7822)/1000</f>
        <v>0</v>
      </c>
      <c r="K7886" s="223">
        <f>K7835*'Usages industrie'!$P11*(1+'Usages industrie'!$Q11)^(K$7822-$D$7822)/1000</f>
        <v>0</v>
      </c>
      <c r="L7886" s="223">
        <f>L7835*'Usages industrie'!$P11*(1+'Usages industrie'!$Q11)^(L$7822-$D$7822)/1000</f>
        <v>0</v>
      </c>
      <c r="M7886" s="223">
        <f>M7835*'Usages industrie'!$P11*(1+'Usages industrie'!$Q11)^(M$7822-$D$7822)/1000</f>
        <v>0</v>
      </c>
      <c r="N7886" s="223">
        <f>N7835*'Usages industrie'!$P11*(1+'Usages industrie'!$Q11)^(N$7822-$D$7822)/1000</f>
        <v>0</v>
      </c>
      <c r="O7886" s="223">
        <f>O7835*'Usages industrie'!$P11*(1+'Usages industrie'!$Q11)^(O$7822-$D$7822)/1000</f>
        <v>0</v>
      </c>
      <c r="P7886" s="223">
        <f>P7835*'Usages industrie'!$P11*(1+'Usages industrie'!$Q11)^(P$7822-$D$7822)/1000</f>
        <v>0</v>
      </c>
      <c r="Q7886" s="223">
        <f>Q7835*'Usages industrie'!$P11*(1+'Usages industrie'!$Q11)^(Q$7822-$D$7822)/1000</f>
        <v>0</v>
      </c>
      <c r="R7886" s="223">
        <f>R7835*'Usages industrie'!$P11*(1+'Usages industrie'!$Q11)^(R$7822-$D$7822)/1000</f>
        <v>0</v>
      </c>
    </row>
    <row r="7887" spans="1:18" hidden="1" outlineLevel="2" x14ac:dyDescent="0.25">
      <c r="A7887" s="222" t="str">
        <f>'Usages industrie'!A12</f>
        <v>Usage industriel n°9</v>
      </c>
      <c r="B7887" s="222" t="s">
        <v>645</v>
      </c>
      <c r="C7887" s="222"/>
      <c r="D7887" s="223">
        <f>D7836*'Usages industrie'!$P12*(1+'Usages industrie'!$Q12)^(D$7822-$D$7822)/1000</f>
        <v>0</v>
      </c>
      <c r="E7887" s="223">
        <f>E7836*'Usages industrie'!$P12*(1+'Usages industrie'!$Q12)^(E$7822-$D$7822)/1000</f>
        <v>0</v>
      </c>
      <c r="F7887" s="223">
        <f>F7836*'Usages industrie'!$P12*(1+'Usages industrie'!$Q12)^(F$7822-$D$7822)/1000</f>
        <v>0</v>
      </c>
      <c r="G7887" s="223">
        <f>G7836*'Usages industrie'!$P12*(1+'Usages industrie'!$Q12)^(G$7822-$D$7822)/1000</f>
        <v>0</v>
      </c>
      <c r="H7887" s="223">
        <f>H7836*'Usages industrie'!$P12*(1+'Usages industrie'!$Q12)^(H$7822-$D$7822)/1000</f>
        <v>0</v>
      </c>
      <c r="I7887" s="223">
        <f>I7836*'Usages industrie'!$P12*(1+'Usages industrie'!$Q12)^(I$7822-$D$7822)/1000</f>
        <v>0</v>
      </c>
      <c r="J7887" s="223">
        <f>J7836*'Usages industrie'!$P12*(1+'Usages industrie'!$Q12)^(J$7822-$D$7822)/1000</f>
        <v>0</v>
      </c>
      <c r="K7887" s="223">
        <f>K7836*'Usages industrie'!$P12*(1+'Usages industrie'!$Q12)^(K$7822-$D$7822)/1000</f>
        <v>0</v>
      </c>
      <c r="L7887" s="223">
        <f>L7836*'Usages industrie'!$P12*(1+'Usages industrie'!$Q12)^(L$7822-$D$7822)/1000</f>
        <v>0</v>
      </c>
      <c r="M7887" s="223">
        <f>M7836*'Usages industrie'!$P12*(1+'Usages industrie'!$Q12)^(M$7822-$D$7822)/1000</f>
        <v>0</v>
      </c>
      <c r="N7887" s="223">
        <f>N7836*'Usages industrie'!$P12*(1+'Usages industrie'!$Q12)^(N$7822-$D$7822)/1000</f>
        <v>0</v>
      </c>
      <c r="O7887" s="223">
        <f>O7836*'Usages industrie'!$P12*(1+'Usages industrie'!$Q12)^(O$7822-$D$7822)/1000</f>
        <v>0</v>
      </c>
      <c r="P7887" s="223">
        <f>P7836*'Usages industrie'!$P12*(1+'Usages industrie'!$Q12)^(P$7822-$D$7822)/1000</f>
        <v>0</v>
      </c>
      <c r="Q7887" s="223">
        <f>Q7836*'Usages industrie'!$P12*(1+'Usages industrie'!$Q12)^(Q$7822-$D$7822)/1000</f>
        <v>0</v>
      </c>
      <c r="R7887" s="223">
        <f>R7836*'Usages industrie'!$P12*(1+'Usages industrie'!$Q12)^(R$7822-$D$7822)/1000</f>
        <v>0</v>
      </c>
    </row>
    <row r="7888" spans="1:18" hidden="1" outlineLevel="2" x14ac:dyDescent="0.25">
      <c r="A7888" s="222" t="str">
        <f>'Usages industrie'!A13</f>
        <v>Usage industriel n°10</v>
      </c>
      <c r="B7888" s="222" t="s">
        <v>645</v>
      </c>
      <c r="C7888" s="222"/>
      <c r="D7888" s="223">
        <f>D7837*'Usages industrie'!$P13*(1+'Usages industrie'!$Q13)^(D$7822-$D$7822)/1000</f>
        <v>0</v>
      </c>
      <c r="E7888" s="223">
        <f>E7837*'Usages industrie'!$P13*(1+'Usages industrie'!$Q13)^(E$7822-$D$7822)/1000</f>
        <v>0</v>
      </c>
      <c r="F7888" s="223">
        <f>F7837*'Usages industrie'!$P13*(1+'Usages industrie'!$Q13)^(F$7822-$D$7822)/1000</f>
        <v>0</v>
      </c>
      <c r="G7888" s="223">
        <f>G7837*'Usages industrie'!$P13*(1+'Usages industrie'!$Q13)^(G$7822-$D$7822)/1000</f>
        <v>0</v>
      </c>
      <c r="H7888" s="223">
        <f>H7837*'Usages industrie'!$P13*(1+'Usages industrie'!$Q13)^(H$7822-$D$7822)/1000</f>
        <v>0</v>
      </c>
      <c r="I7888" s="223">
        <f>I7837*'Usages industrie'!$P13*(1+'Usages industrie'!$Q13)^(I$7822-$D$7822)/1000</f>
        <v>0</v>
      </c>
      <c r="J7888" s="223">
        <f>J7837*'Usages industrie'!$P13*(1+'Usages industrie'!$Q13)^(J$7822-$D$7822)/1000</f>
        <v>0</v>
      </c>
      <c r="K7888" s="223">
        <f>K7837*'Usages industrie'!$P13*(1+'Usages industrie'!$Q13)^(K$7822-$D$7822)/1000</f>
        <v>0</v>
      </c>
      <c r="L7888" s="223">
        <f>L7837*'Usages industrie'!$P13*(1+'Usages industrie'!$Q13)^(L$7822-$D$7822)/1000</f>
        <v>0</v>
      </c>
      <c r="M7888" s="223">
        <f>M7837*'Usages industrie'!$P13*(1+'Usages industrie'!$Q13)^(M$7822-$D$7822)/1000</f>
        <v>0</v>
      </c>
      <c r="N7888" s="223">
        <f>N7837*'Usages industrie'!$P13*(1+'Usages industrie'!$Q13)^(N$7822-$D$7822)/1000</f>
        <v>0</v>
      </c>
      <c r="O7888" s="223">
        <f>O7837*'Usages industrie'!$P13*(1+'Usages industrie'!$Q13)^(O$7822-$D$7822)/1000</f>
        <v>0</v>
      </c>
      <c r="P7888" s="223">
        <f>P7837*'Usages industrie'!$P13*(1+'Usages industrie'!$Q13)^(P$7822-$D$7822)/1000</f>
        <v>0</v>
      </c>
      <c r="Q7888" s="223">
        <f>Q7837*'Usages industrie'!$P13*(1+'Usages industrie'!$Q13)^(Q$7822-$D$7822)/1000</f>
        <v>0</v>
      </c>
      <c r="R7888" s="223">
        <f>R7837*'Usages industrie'!$P13*(1+'Usages industrie'!$Q13)^(R$7822-$D$7822)/1000</f>
        <v>0</v>
      </c>
    </row>
    <row r="7889" spans="1:18" hidden="1" outlineLevel="2" x14ac:dyDescent="0.25">
      <c r="A7889" s="222" t="str">
        <f>'Usages industrie'!A14</f>
        <v>Usage industriel n°11</v>
      </c>
      <c r="B7889" s="222" t="s">
        <v>645</v>
      </c>
      <c r="C7889" s="222"/>
      <c r="D7889" s="223">
        <f>D7838*'Usages industrie'!$P14*(1+'Usages industrie'!$Q14)^(D$7822-$D$7822)/1000</f>
        <v>0</v>
      </c>
      <c r="E7889" s="223">
        <f>E7838*'Usages industrie'!$P14*(1+'Usages industrie'!$Q14)^(E$7822-$D$7822)/1000</f>
        <v>0</v>
      </c>
      <c r="F7889" s="223">
        <f>F7838*'Usages industrie'!$P14*(1+'Usages industrie'!$Q14)^(F$7822-$D$7822)/1000</f>
        <v>0</v>
      </c>
      <c r="G7889" s="223">
        <f>G7838*'Usages industrie'!$P14*(1+'Usages industrie'!$Q14)^(G$7822-$D$7822)/1000</f>
        <v>0</v>
      </c>
      <c r="H7889" s="223">
        <f>H7838*'Usages industrie'!$P14*(1+'Usages industrie'!$Q14)^(H$7822-$D$7822)/1000</f>
        <v>0</v>
      </c>
      <c r="I7889" s="223">
        <f>I7838*'Usages industrie'!$P14*(1+'Usages industrie'!$Q14)^(I$7822-$D$7822)/1000</f>
        <v>0</v>
      </c>
      <c r="J7889" s="223">
        <f>J7838*'Usages industrie'!$P14*(1+'Usages industrie'!$Q14)^(J$7822-$D$7822)/1000</f>
        <v>0</v>
      </c>
      <c r="K7889" s="223">
        <f>K7838*'Usages industrie'!$P14*(1+'Usages industrie'!$Q14)^(K$7822-$D$7822)/1000</f>
        <v>0</v>
      </c>
      <c r="L7889" s="223">
        <f>L7838*'Usages industrie'!$P14*(1+'Usages industrie'!$Q14)^(L$7822-$D$7822)/1000</f>
        <v>0</v>
      </c>
      <c r="M7889" s="223">
        <f>M7838*'Usages industrie'!$P14*(1+'Usages industrie'!$Q14)^(M$7822-$D$7822)/1000</f>
        <v>0</v>
      </c>
      <c r="N7889" s="223">
        <f>N7838*'Usages industrie'!$P14*(1+'Usages industrie'!$Q14)^(N$7822-$D$7822)/1000</f>
        <v>0</v>
      </c>
      <c r="O7889" s="223">
        <f>O7838*'Usages industrie'!$P14*(1+'Usages industrie'!$Q14)^(O$7822-$D$7822)/1000</f>
        <v>0</v>
      </c>
      <c r="P7889" s="223">
        <f>P7838*'Usages industrie'!$P14*(1+'Usages industrie'!$Q14)^(P$7822-$D$7822)/1000</f>
        <v>0</v>
      </c>
      <c r="Q7889" s="223">
        <f>Q7838*'Usages industrie'!$P14*(1+'Usages industrie'!$Q14)^(Q$7822-$D$7822)/1000</f>
        <v>0</v>
      </c>
      <c r="R7889" s="223">
        <f>R7838*'Usages industrie'!$P14*(1+'Usages industrie'!$Q14)^(R$7822-$D$7822)/1000</f>
        <v>0</v>
      </c>
    </row>
    <row r="7890" spans="1:18" hidden="1" outlineLevel="2" x14ac:dyDescent="0.25">
      <c r="A7890" s="222" t="str">
        <f>'Usages industrie'!A15</f>
        <v>Usage industriel n°12</v>
      </c>
      <c r="B7890" s="222" t="s">
        <v>645</v>
      </c>
      <c r="C7890" s="222"/>
      <c r="D7890" s="223">
        <f>D7839*'Usages industrie'!$P15*(1+'Usages industrie'!$Q15)^(D$7822-$D$7822)/1000</f>
        <v>0</v>
      </c>
      <c r="E7890" s="223">
        <f>E7839*'Usages industrie'!$P15*(1+'Usages industrie'!$Q15)^(E$7822-$D$7822)/1000</f>
        <v>0</v>
      </c>
      <c r="F7890" s="223">
        <f>F7839*'Usages industrie'!$P15*(1+'Usages industrie'!$Q15)^(F$7822-$D$7822)/1000</f>
        <v>0</v>
      </c>
      <c r="G7890" s="223">
        <f>G7839*'Usages industrie'!$P15*(1+'Usages industrie'!$Q15)^(G$7822-$D$7822)/1000</f>
        <v>0</v>
      </c>
      <c r="H7890" s="223">
        <f>H7839*'Usages industrie'!$P15*(1+'Usages industrie'!$Q15)^(H$7822-$D$7822)/1000</f>
        <v>0</v>
      </c>
      <c r="I7890" s="223">
        <f>I7839*'Usages industrie'!$P15*(1+'Usages industrie'!$Q15)^(I$7822-$D$7822)/1000</f>
        <v>0</v>
      </c>
      <c r="J7890" s="223">
        <f>J7839*'Usages industrie'!$P15*(1+'Usages industrie'!$Q15)^(J$7822-$D$7822)/1000</f>
        <v>0</v>
      </c>
      <c r="K7890" s="223">
        <f>K7839*'Usages industrie'!$P15*(1+'Usages industrie'!$Q15)^(K$7822-$D$7822)/1000</f>
        <v>0</v>
      </c>
      <c r="L7890" s="223">
        <f>L7839*'Usages industrie'!$P15*(1+'Usages industrie'!$Q15)^(L$7822-$D$7822)/1000</f>
        <v>0</v>
      </c>
      <c r="M7890" s="223">
        <f>M7839*'Usages industrie'!$P15*(1+'Usages industrie'!$Q15)^(M$7822-$D$7822)/1000</f>
        <v>0</v>
      </c>
      <c r="N7890" s="223">
        <f>N7839*'Usages industrie'!$P15*(1+'Usages industrie'!$Q15)^(N$7822-$D$7822)/1000</f>
        <v>0</v>
      </c>
      <c r="O7890" s="223">
        <f>O7839*'Usages industrie'!$P15*(1+'Usages industrie'!$Q15)^(O$7822-$D$7822)/1000</f>
        <v>0</v>
      </c>
      <c r="P7890" s="223">
        <f>P7839*'Usages industrie'!$P15*(1+'Usages industrie'!$Q15)^(P$7822-$D$7822)/1000</f>
        <v>0</v>
      </c>
      <c r="Q7890" s="223">
        <f>Q7839*'Usages industrie'!$P15*(1+'Usages industrie'!$Q15)^(Q$7822-$D$7822)/1000</f>
        <v>0</v>
      </c>
      <c r="R7890" s="223">
        <f>R7839*'Usages industrie'!$P15*(1+'Usages industrie'!$Q15)^(R$7822-$D$7822)/1000</f>
        <v>0</v>
      </c>
    </row>
    <row r="7891" spans="1:18" hidden="1" outlineLevel="2" x14ac:dyDescent="0.25">
      <c r="A7891" s="222" t="str">
        <f>'Usages industrie'!A16</f>
        <v>Usage industriel n°13</v>
      </c>
      <c r="B7891" s="222" t="s">
        <v>645</v>
      </c>
      <c r="C7891" s="222"/>
      <c r="D7891" s="223">
        <f>D7840*'Usages industrie'!$P16*(1+'Usages industrie'!$Q16)^(D$7822-$D$7822)/1000</f>
        <v>0</v>
      </c>
      <c r="E7891" s="223">
        <f>E7840*'Usages industrie'!$P16*(1+'Usages industrie'!$Q16)^(E$7822-$D$7822)/1000</f>
        <v>0</v>
      </c>
      <c r="F7891" s="223">
        <f>F7840*'Usages industrie'!$P16*(1+'Usages industrie'!$Q16)^(F$7822-$D$7822)/1000</f>
        <v>0</v>
      </c>
      <c r="G7891" s="223">
        <f>G7840*'Usages industrie'!$P16*(1+'Usages industrie'!$Q16)^(G$7822-$D$7822)/1000</f>
        <v>0</v>
      </c>
      <c r="H7891" s="223">
        <f>H7840*'Usages industrie'!$P16*(1+'Usages industrie'!$Q16)^(H$7822-$D$7822)/1000</f>
        <v>0</v>
      </c>
      <c r="I7891" s="223">
        <f>I7840*'Usages industrie'!$P16*(1+'Usages industrie'!$Q16)^(I$7822-$D$7822)/1000</f>
        <v>0</v>
      </c>
      <c r="J7891" s="223">
        <f>J7840*'Usages industrie'!$P16*(1+'Usages industrie'!$Q16)^(J$7822-$D$7822)/1000</f>
        <v>0</v>
      </c>
      <c r="K7891" s="223">
        <f>K7840*'Usages industrie'!$P16*(1+'Usages industrie'!$Q16)^(K$7822-$D$7822)/1000</f>
        <v>0</v>
      </c>
      <c r="L7891" s="223">
        <f>L7840*'Usages industrie'!$P16*(1+'Usages industrie'!$Q16)^(L$7822-$D$7822)/1000</f>
        <v>0</v>
      </c>
      <c r="M7891" s="223">
        <f>M7840*'Usages industrie'!$P16*(1+'Usages industrie'!$Q16)^(M$7822-$D$7822)/1000</f>
        <v>0</v>
      </c>
      <c r="N7891" s="223">
        <f>N7840*'Usages industrie'!$P16*(1+'Usages industrie'!$Q16)^(N$7822-$D$7822)/1000</f>
        <v>0</v>
      </c>
      <c r="O7891" s="223">
        <f>O7840*'Usages industrie'!$P16*(1+'Usages industrie'!$Q16)^(O$7822-$D$7822)/1000</f>
        <v>0</v>
      </c>
      <c r="P7891" s="223">
        <f>P7840*'Usages industrie'!$P16*(1+'Usages industrie'!$Q16)^(P$7822-$D$7822)/1000</f>
        <v>0</v>
      </c>
      <c r="Q7891" s="223">
        <f>Q7840*'Usages industrie'!$P16*(1+'Usages industrie'!$Q16)^(Q$7822-$D$7822)/1000</f>
        <v>0</v>
      </c>
      <c r="R7891" s="223">
        <f>R7840*'Usages industrie'!$P16*(1+'Usages industrie'!$Q16)^(R$7822-$D$7822)/1000</f>
        <v>0</v>
      </c>
    </row>
    <row r="7892" spans="1:18" hidden="1" outlineLevel="2" x14ac:dyDescent="0.25">
      <c r="A7892" s="222" t="str">
        <f>'Usages industrie'!A17</f>
        <v>Usage industriel n°14</v>
      </c>
      <c r="B7892" s="222" t="s">
        <v>645</v>
      </c>
      <c r="C7892" s="222"/>
      <c r="D7892" s="223">
        <f>D7841*'Usages industrie'!$P17*(1+'Usages industrie'!$Q17)^(D$7822-$D$7822)/1000</f>
        <v>0</v>
      </c>
      <c r="E7892" s="223">
        <f>E7841*'Usages industrie'!$P17*(1+'Usages industrie'!$Q17)^(E$7822-$D$7822)/1000</f>
        <v>0</v>
      </c>
      <c r="F7892" s="223">
        <f>F7841*'Usages industrie'!$P17*(1+'Usages industrie'!$Q17)^(F$7822-$D$7822)/1000</f>
        <v>0</v>
      </c>
      <c r="G7892" s="223">
        <f>G7841*'Usages industrie'!$P17*(1+'Usages industrie'!$Q17)^(G$7822-$D$7822)/1000</f>
        <v>0</v>
      </c>
      <c r="H7892" s="223">
        <f>H7841*'Usages industrie'!$P17*(1+'Usages industrie'!$Q17)^(H$7822-$D$7822)/1000</f>
        <v>0</v>
      </c>
      <c r="I7892" s="223">
        <f>I7841*'Usages industrie'!$P17*(1+'Usages industrie'!$Q17)^(I$7822-$D$7822)/1000</f>
        <v>0</v>
      </c>
      <c r="J7892" s="223">
        <f>J7841*'Usages industrie'!$P17*(1+'Usages industrie'!$Q17)^(J$7822-$D$7822)/1000</f>
        <v>0</v>
      </c>
      <c r="K7892" s="223">
        <f>K7841*'Usages industrie'!$P17*(1+'Usages industrie'!$Q17)^(K$7822-$D$7822)/1000</f>
        <v>0</v>
      </c>
      <c r="L7892" s="223">
        <f>L7841*'Usages industrie'!$P17*(1+'Usages industrie'!$Q17)^(L$7822-$D$7822)/1000</f>
        <v>0</v>
      </c>
      <c r="M7892" s="223">
        <f>M7841*'Usages industrie'!$P17*(1+'Usages industrie'!$Q17)^(M$7822-$D$7822)/1000</f>
        <v>0</v>
      </c>
      <c r="N7892" s="223">
        <f>N7841*'Usages industrie'!$P17*(1+'Usages industrie'!$Q17)^(N$7822-$D$7822)/1000</f>
        <v>0</v>
      </c>
      <c r="O7892" s="223">
        <f>O7841*'Usages industrie'!$P17*(1+'Usages industrie'!$Q17)^(O$7822-$D$7822)/1000</f>
        <v>0</v>
      </c>
      <c r="P7892" s="223">
        <f>P7841*'Usages industrie'!$P17*(1+'Usages industrie'!$Q17)^(P$7822-$D$7822)/1000</f>
        <v>0</v>
      </c>
      <c r="Q7892" s="223">
        <f>Q7841*'Usages industrie'!$P17*(1+'Usages industrie'!$Q17)^(Q$7822-$D$7822)/1000</f>
        <v>0</v>
      </c>
      <c r="R7892" s="223">
        <f>R7841*'Usages industrie'!$P17*(1+'Usages industrie'!$Q17)^(R$7822-$D$7822)/1000</f>
        <v>0</v>
      </c>
    </row>
    <row r="7893" spans="1:18" hidden="1" outlineLevel="2" x14ac:dyDescent="0.25">
      <c r="A7893" s="222" t="str">
        <f>'Usages industrie'!A18</f>
        <v>Usage industriel n°15</v>
      </c>
      <c r="B7893" s="222" t="s">
        <v>645</v>
      </c>
      <c r="C7893" s="222"/>
      <c r="D7893" s="223">
        <f>D7842*'Usages industrie'!$P18*(1+'Usages industrie'!$Q18)^(D$7822-$D$7822)/1000</f>
        <v>0</v>
      </c>
      <c r="E7893" s="223">
        <f>E7842*'Usages industrie'!$P18*(1+'Usages industrie'!$Q18)^(E$7822-$D$7822)/1000</f>
        <v>0</v>
      </c>
      <c r="F7893" s="223">
        <f>F7842*'Usages industrie'!$P18*(1+'Usages industrie'!$Q18)^(F$7822-$D$7822)/1000</f>
        <v>0</v>
      </c>
      <c r="G7893" s="223">
        <f>G7842*'Usages industrie'!$P18*(1+'Usages industrie'!$Q18)^(G$7822-$D$7822)/1000</f>
        <v>0</v>
      </c>
      <c r="H7893" s="223">
        <f>H7842*'Usages industrie'!$P18*(1+'Usages industrie'!$Q18)^(H$7822-$D$7822)/1000</f>
        <v>0</v>
      </c>
      <c r="I7893" s="223">
        <f>I7842*'Usages industrie'!$P18*(1+'Usages industrie'!$Q18)^(I$7822-$D$7822)/1000</f>
        <v>0</v>
      </c>
      <c r="J7893" s="223">
        <f>J7842*'Usages industrie'!$P18*(1+'Usages industrie'!$Q18)^(J$7822-$D$7822)/1000</f>
        <v>0</v>
      </c>
      <c r="K7893" s="223">
        <f>K7842*'Usages industrie'!$P18*(1+'Usages industrie'!$Q18)^(K$7822-$D$7822)/1000</f>
        <v>0</v>
      </c>
      <c r="L7893" s="223">
        <f>L7842*'Usages industrie'!$P18*(1+'Usages industrie'!$Q18)^(L$7822-$D$7822)/1000</f>
        <v>0</v>
      </c>
      <c r="M7893" s="223">
        <f>M7842*'Usages industrie'!$P18*(1+'Usages industrie'!$Q18)^(M$7822-$D$7822)/1000</f>
        <v>0</v>
      </c>
      <c r="N7893" s="223">
        <f>N7842*'Usages industrie'!$P18*(1+'Usages industrie'!$Q18)^(N$7822-$D$7822)/1000</f>
        <v>0</v>
      </c>
      <c r="O7893" s="223">
        <f>O7842*'Usages industrie'!$P18*(1+'Usages industrie'!$Q18)^(O$7822-$D$7822)/1000</f>
        <v>0</v>
      </c>
      <c r="P7893" s="223">
        <f>P7842*'Usages industrie'!$P18*(1+'Usages industrie'!$Q18)^(P$7822-$D$7822)/1000</f>
        <v>0</v>
      </c>
      <c r="Q7893" s="223">
        <f>Q7842*'Usages industrie'!$P18*(1+'Usages industrie'!$Q18)^(Q$7822-$D$7822)/1000</f>
        <v>0</v>
      </c>
      <c r="R7893" s="223">
        <f>R7842*'Usages industrie'!$P18*(1+'Usages industrie'!$Q18)^(R$7822-$D$7822)/1000</f>
        <v>0</v>
      </c>
    </row>
    <row r="7894" spans="1:18" hidden="1" outlineLevel="2" x14ac:dyDescent="0.25">
      <c r="A7894" s="222" t="str">
        <f>'Usages industrie'!A19</f>
        <v>Usage industriel n°16</v>
      </c>
      <c r="B7894" s="222" t="s">
        <v>645</v>
      </c>
      <c r="C7894" s="222"/>
      <c r="D7894" s="223">
        <f>D7843*'Usages industrie'!$P19*(1+'Usages industrie'!$Q19)^(D$7822-$D$7822)/1000</f>
        <v>0</v>
      </c>
      <c r="E7894" s="223">
        <f>E7843*'Usages industrie'!$P19*(1+'Usages industrie'!$Q19)^(E$7822-$D$7822)/1000</f>
        <v>0</v>
      </c>
      <c r="F7894" s="223">
        <f>F7843*'Usages industrie'!$P19*(1+'Usages industrie'!$Q19)^(F$7822-$D$7822)/1000</f>
        <v>0</v>
      </c>
      <c r="G7894" s="223">
        <f>G7843*'Usages industrie'!$P19*(1+'Usages industrie'!$Q19)^(G$7822-$D$7822)/1000</f>
        <v>0</v>
      </c>
      <c r="H7894" s="223">
        <f>H7843*'Usages industrie'!$P19*(1+'Usages industrie'!$Q19)^(H$7822-$D$7822)/1000</f>
        <v>0</v>
      </c>
      <c r="I7894" s="223">
        <f>I7843*'Usages industrie'!$P19*(1+'Usages industrie'!$Q19)^(I$7822-$D$7822)/1000</f>
        <v>0</v>
      </c>
      <c r="J7894" s="223">
        <f>J7843*'Usages industrie'!$P19*(1+'Usages industrie'!$Q19)^(J$7822-$D$7822)/1000</f>
        <v>0</v>
      </c>
      <c r="K7894" s="223">
        <f>K7843*'Usages industrie'!$P19*(1+'Usages industrie'!$Q19)^(K$7822-$D$7822)/1000</f>
        <v>0</v>
      </c>
      <c r="L7894" s="223">
        <f>L7843*'Usages industrie'!$P19*(1+'Usages industrie'!$Q19)^(L$7822-$D$7822)/1000</f>
        <v>0</v>
      </c>
      <c r="M7894" s="223">
        <f>M7843*'Usages industrie'!$P19*(1+'Usages industrie'!$Q19)^(M$7822-$D$7822)/1000</f>
        <v>0</v>
      </c>
      <c r="N7894" s="223">
        <f>N7843*'Usages industrie'!$P19*(1+'Usages industrie'!$Q19)^(N$7822-$D$7822)/1000</f>
        <v>0</v>
      </c>
      <c r="O7894" s="223">
        <f>O7843*'Usages industrie'!$P19*(1+'Usages industrie'!$Q19)^(O$7822-$D$7822)/1000</f>
        <v>0</v>
      </c>
      <c r="P7894" s="223">
        <f>P7843*'Usages industrie'!$P19*(1+'Usages industrie'!$Q19)^(P$7822-$D$7822)/1000</f>
        <v>0</v>
      </c>
      <c r="Q7894" s="223">
        <f>Q7843*'Usages industrie'!$P19*(1+'Usages industrie'!$Q19)^(Q$7822-$D$7822)/1000</f>
        <v>0</v>
      </c>
      <c r="R7894" s="223">
        <f>R7843*'Usages industrie'!$P19*(1+'Usages industrie'!$Q19)^(R$7822-$D$7822)/1000</f>
        <v>0</v>
      </c>
    </row>
    <row r="7895" spans="1:18" hidden="1" outlineLevel="2" x14ac:dyDescent="0.25">
      <c r="A7895" s="222" t="str">
        <f>'Usages industrie'!A20</f>
        <v>Usage industriel n°17</v>
      </c>
      <c r="B7895" s="222" t="s">
        <v>645</v>
      </c>
      <c r="C7895" s="222"/>
      <c r="D7895" s="223">
        <f>D7844*'Usages industrie'!$P20*(1+'Usages industrie'!$Q20)^(D$7822-$D$7822)/1000</f>
        <v>0</v>
      </c>
      <c r="E7895" s="223">
        <f>E7844*'Usages industrie'!$P20*(1+'Usages industrie'!$Q20)^(E$7822-$D$7822)/1000</f>
        <v>0</v>
      </c>
      <c r="F7895" s="223">
        <f>F7844*'Usages industrie'!$P20*(1+'Usages industrie'!$Q20)^(F$7822-$D$7822)/1000</f>
        <v>0</v>
      </c>
      <c r="G7895" s="223">
        <f>G7844*'Usages industrie'!$P20*(1+'Usages industrie'!$Q20)^(G$7822-$D$7822)/1000</f>
        <v>0</v>
      </c>
      <c r="H7895" s="223">
        <f>H7844*'Usages industrie'!$P20*(1+'Usages industrie'!$Q20)^(H$7822-$D$7822)/1000</f>
        <v>0</v>
      </c>
      <c r="I7895" s="223">
        <f>I7844*'Usages industrie'!$P20*(1+'Usages industrie'!$Q20)^(I$7822-$D$7822)/1000</f>
        <v>0</v>
      </c>
      <c r="J7895" s="223">
        <f>J7844*'Usages industrie'!$P20*(1+'Usages industrie'!$Q20)^(J$7822-$D$7822)/1000</f>
        <v>0</v>
      </c>
      <c r="K7895" s="223">
        <f>K7844*'Usages industrie'!$P20*(1+'Usages industrie'!$Q20)^(K$7822-$D$7822)/1000</f>
        <v>0</v>
      </c>
      <c r="L7895" s="223">
        <f>L7844*'Usages industrie'!$P20*(1+'Usages industrie'!$Q20)^(L$7822-$D$7822)/1000</f>
        <v>0</v>
      </c>
      <c r="M7895" s="223">
        <f>M7844*'Usages industrie'!$P20*(1+'Usages industrie'!$Q20)^(M$7822-$D$7822)/1000</f>
        <v>0</v>
      </c>
      <c r="N7895" s="223">
        <f>N7844*'Usages industrie'!$P20*(1+'Usages industrie'!$Q20)^(N$7822-$D$7822)/1000</f>
        <v>0</v>
      </c>
      <c r="O7895" s="223">
        <f>O7844*'Usages industrie'!$P20*(1+'Usages industrie'!$Q20)^(O$7822-$D$7822)/1000</f>
        <v>0</v>
      </c>
      <c r="P7895" s="223">
        <f>P7844*'Usages industrie'!$P20*(1+'Usages industrie'!$Q20)^(P$7822-$D$7822)/1000</f>
        <v>0</v>
      </c>
      <c r="Q7895" s="223">
        <f>Q7844*'Usages industrie'!$P20*(1+'Usages industrie'!$Q20)^(Q$7822-$D$7822)/1000</f>
        <v>0</v>
      </c>
      <c r="R7895" s="223">
        <f>R7844*'Usages industrie'!$P20*(1+'Usages industrie'!$Q20)^(R$7822-$D$7822)/1000</f>
        <v>0</v>
      </c>
    </row>
    <row r="7896" spans="1:18" hidden="1" outlineLevel="2" x14ac:dyDescent="0.25">
      <c r="A7896" s="222" t="str">
        <f>'Usages industrie'!A21</f>
        <v>Usage industriel n°18</v>
      </c>
      <c r="B7896" s="222" t="s">
        <v>645</v>
      </c>
      <c r="C7896" s="222"/>
      <c r="D7896" s="223">
        <f>D7845*'Usages industrie'!$P21*(1+'Usages industrie'!$Q21)^(D$7822-$D$7822)/1000</f>
        <v>0</v>
      </c>
      <c r="E7896" s="223">
        <f>E7845*'Usages industrie'!$P21*(1+'Usages industrie'!$Q21)^(E$7822-$D$7822)/1000</f>
        <v>0</v>
      </c>
      <c r="F7896" s="223">
        <f>F7845*'Usages industrie'!$P21*(1+'Usages industrie'!$Q21)^(F$7822-$D$7822)/1000</f>
        <v>0</v>
      </c>
      <c r="G7896" s="223">
        <f>G7845*'Usages industrie'!$P21*(1+'Usages industrie'!$Q21)^(G$7822-$D$7822)/1000</f>
        <v>0</v>
      </c>
      <c r="H7896" s="223">
        <f>H7845*'Usages industrie'!$P21*(1+'Usages industrie'!$Q21)^(H$7822-$D$7822)/1000</f>
        <v>0</v>
      </c>
      <c r="I7896" s="223">
        <f>I7845*'Usages industrie'!$P21*(1+'Usages industrie'!$Q21)^(I$7822-$D$7822)/1000</f>
        <v>0</v>
      </c>
      <c r="J7896" s="223">
        <f>J7845*'Usages industrie'!$P21*(1+'Usages industrie'!$Q21)^(J$7822-$D$7822)/1000</f>
        <v>0</v>
      </c>
      <c r="K7896" s="223">
        <f>K7845*'Usages industrie'!$P21*(1+'Usages industrie'!$Q21)^(K$7822-$D$7822)/1000</f>
        <v>0</v>
      </c>
      <c r="L7896" s="223">
        <f>L7845*'Usages industrie'!$P21*(1+'Usages industrie'!$Q21)^(L$7822-$D$7822)/1000</f>
        <v>0</v>
      </c>
      <c r="M7896" s="223">
        <f>M7845*'Usages industrie'!$P21*(1+'Usages industrie'!$Q21)^(M$7822-$D$7822)/1000</f>
        <v>0</v>
      </c>
      <c r="N7896" s="223">
        <f>N7845*'Usages industrie'!$P21*(1+'Usages industrie'!$Q21)^(N$7822-$D$7822)/1000</f>
        <v>0</v>
      </c>
      <c r="O7896" s="223">
        <f>O7845*'Usages industrie'!$P21*(1+'Usages industrie'!$Q21)^(O$7822-$D$7822)/1000</f>
        <v>0</v>
      </c>
      <c r="P7896" s="223">
        <f>P7845*'Usages industrie'!$P21*(1+'Usages industrie'!$Q21)^(P$7822-$D$7822)/1000</f>
        <v>0</v>
      </c>
      <c r="Q7896" s="223">
        <f>Q7845*'Usages industrie'!$P21*(1+'Usages industrie'!$Q21)^(Q$7822-$D$7822)/1000</f>
        <v>0</v>
      </c>
      <c r="R7896" s="223">
        <f>R7845*'Usages industrie'!$P21*(1+'Usages industrie'!$Q21)^(R$7822-$D$7822)/1000</f>
        <v>0</v>
      </c>
    </row>
    <row r="7897" spans="1:18" hidden="1" outlineLevel="2" x14ac:dyDescent="0.25">
      <c r="A7897" s="222" t="str">
        <f>'Usages industrie'!A22</f>
        <v>Usage industriel n°19</v>
      </c>
      <c r="B7897" s="222" t="s">
        <v>645</v>
      </c>
      <c r="C7897" s="222"/>
      <c r="D7897" s="223">
        <f>D7846*'Usages industrie'!$P22*(1+'Usages industrie'!$Q22)^(D$7822-$D$7822)/1000</f>
        <v>0</v>
      </c>
      <c r="E7897" s="223">
        <f>E7846*'Usages industrie'!$P22*(1+'Usages industrie'!$Q22)^(E$7822-$D$7822)/1000</f>
        <v>0</v>
      </c>
      <c r="F7897" s="223">
        <f>F7846*'Usages industrie'!$P22*(1+'Usages industrie'!$Q22)^(F$7822-$D$7822)/1000</f>
        <v>0</v>
      </c>
      <c r="G7897" s="223">
        <f>G7846*'Usages industrie'!$P22*(1+'Usages industrie'!$Q22)^(G$7822-$D$7822)/1000</f>
        <v>0</v>
      </c>
      <c r="H7897" s="223">
        <f>H7846*'Usages industrie'!$P22*(1+'Usages industrie'!$Q22)^(H$7822-$D$7822)/1000</f>
        <v>0</v>
      </c>
      <c r="I7897" s="223">
        <f>I7846*'Usages industrie'!$P22*(1+'Usages industrie'!$Q22)^(I$7822-$D$7822)/1000</f>
        <v>0</v>
      </c>
      <c r="J7897" s="223">
        <f>J7846*'Usages industrie'!$P22*(1+'Usages industrie'!$Q22)^(J$7822-$D$7822)/1000</f>
        <v>0</v>
      </c>
      <c r="K7897" s="223">
        <f>K7846*'Usages industrie'!$P22*(1+'Usages industrie'!$Q22)^(K$7822-$D$7822)/1000</f>
        <v>0</v>
      </c>
      <c r="L7897" s="223">
        <f>L7846*'Usages industrie'!$P22*(1+'Usages industrie'!$Q22)^(L$7822-$D$7822)/1000</f>
        <v>0</v>
      </c>
      <c r="M7897" s="223">
        <f>M7846*'Usages industrie'!$P22*(1+'Usages industrie'!$Q22)^(M$7822-$D$7822)/1000</f>
        <v>0</v>
      </c>
      <c r="N7897" s="223">
        <f>N7846*'Usages industrie'!$P22*(1+'Usages industrie'!$Q22)^(N$7822-$D$7822)/1000</f>
        <v>0</v>
      </c>
      <c r="O7897" s="223">
        <f>O7846*'Usages industrie'!$P22*(1+'Usages industrie'!$Q22)^(O$7822-$D$7822)/1000</f>
        <v>0</v>
      </c>
      <c r="P7897" s="223">
        <f>P7846*'Usages industrie'!$P22*(1+'Usages industrie'!$Q22)^(P$7822-$D$7822)/1000</f>
        <v>0</v>
      </c>
      <c r="Q7897" s="223">
        <f>Q7846*'Usages industrie'!$P22*(1+'Usages industrie'!$Q22)^(Q$7822-$D$7822)/1000</f>
        <v>0</v>
      </c>
      <c r="R7897" s="223">
        <f>R7846*'Usages industrie'!$P22*(1+'Usages industrie'!$Q22)^(R$7822-$D$7822)/1000</f>
        <v>0</v>
      </c>
    </row>
    <row r="7898" spans="1:18" hidden="1" outlineLevel="2" x14ac:dyDescent="0.25">
      <c r="A7898" s="222" t="str">
        <f>'Usages industrie'!A23</f>
        <v>Usage industriel n°20</v>
      </c>
      <c r="B7898" s="222" t="s">
        <v>645</v>
      </c>
      <c r="C7898" s="222"/>
      <c r="D7898" s="223">
        <f>D7847*'Usages industrie'!$P23*(1+'Usages industrie'!$Q23)^(D$7822-$D$7822)/1000</f>
        <v>0</v>
      </c>
      <c r="E7898" s="223">
        <f>E7847*'Usages industrie'!$P23*(1+'Usages industrie'!$Q23)^(E$7822-$D$7822)/1000</f>
        <v>0</v>
      </c>
      <c r="F7898" s="223">
        <f>F7847*'Usages industrie'!$P23*(1+'Usages industrie'!$Q23)^(F$7822-$D$7822)/1000</f>
        <v>0</v>
      </c>
      <c r="G7898" s="223">
        <f>G7847*'Usages industrie'!$P23*(1+'Usages industrie'!$Q23)^(G$7822-$D$7822)/1000</f>
        <v>0</v>
      </c>
      <c r="H7898" s="223">
        <f>H7847*'Usages industrie'!$P23*(1+'Usages industrie'!$Q23)^(H$7822-$D$7822)/1000</f>
        <v>0</v>
      </c>
      <c r="I7898" s="223">
        <f>I7847*'Usages industrie'!$P23*(1+'Usages industrie'!$Q23)^(I$7822-$D$7822)/1000</f>
        <v>0</v>
      </c>
      <c r="J7898" s="223">
        <f>J7847*'Usages industrie'!$P23*(1+'Usages industrie'!$Q23)^(J$7822-$D$7822)/1000</f>
        <v>0</v>
      </c>
      <c r="K7898" s="223">
        <f>K7847*'Usages industrie'!$P23*(1+'Usages industrie'!$Q23)^(K$7822-$D$7822)/1000</f>
        <v>0</v>
      </c>
      <c r="L7898" s="223">
        <f>L7847*'Usages industrie'!$P23*(1+'Usages industrie'!$Q23)^(L$7822-$D$7822)/1000</f>
        <v>0</v>
      </c>
      <c r="M7898" s="223">
        <f>M7847*'Usages industrie'!$P23*(1+'Usages industrie'!$Q23)^(M$7822-$D$7822)/1000</f>
        <v>0</v>
      </c>
      <c r="N7898" s="223">
        <f>N7847*'Usages industrie'!$P23*(1+'Usages industrie'!$Q23)^(N$7822-$D$7822)/1000</f>
        <v>0</v>
      </c>
      <c r="O7898" s="223">
        <f>O7847*'Usages industrie'!$P23*(1+'Usages industrie'!$Q23)^(O$7822-$D$7822)/1000</f>
        <v>0</v>
      </c>
      <c r="P7898" s="223">
        <f>P7847*'Usages industrie'!$P23*(1+'Usages industrie'!$Q23)^(P$7822-$D$7822)/1000</f>
        <v>0</v>
      </c>
      <c r="Q7898" s="223">
        <f>Q7847*'Usages industrie'!$P23*(1+'Usages industrie'!$Q23)^(Q$7822-$D$7822)/1000</f>
        <v>0</v>
      </c>
      <c r="R7898" s="223">
        <f>R7847*'Usages industrie'!$P23*(1+'Usages industrie'!$Q23)^(R$7822-$D$7822)/1000</f>
        <v>0</v>
      </c>
    </row>
    <row r="7899" spans="1:18" hidden="1" outlineLevel="2" x14ac:dyDescent="0.25">
      <c r="A7899" s="222" t="str">
        <f>'Usages industrie'!A24</f>
        <v>Usage industriel n°21</v>
      </c>
      <c r="B7899" s="222" t="s">
        <v>645</v>
      </c>
      <c r="C7899" s="222"/>
      <c r="D7899" s="223">
        <f>D7848*'Usages industrie'!$P24*(1+'Usages industrie'!$Q24)^(D$7822-$D$7822)/1000</f>
        <v>0</v>
      </c>
      <c r="E7899" s="223">
        <f>E7848*'Usages industrie'!$P24*(1+'Usages industrie'!$Q24)^(E$7822-$D$7822)/1000</f>
        <v>0</v>
      </c>
      <c r="F7899" s="223">
        <f>F7848*'Usages industrie'!$P24*(1+'Usages industrie'!$Q24)^(F$7822-$D$7822)/1000</f>
        <v>0</v>
      </c>
      <c r="G7899" s="223">
        <f>G7848*'Usages industrie'!$P24*(1+'Usages industrie'!$Q24)^(G$7822-$D$7822)/1000</f>
        <v>0</v>
      </c>
      <c r="H7899" s="223">
        <f>H7848*'Usages industrie'!$P24*(1+'Usages industrie'!$Q24)^(H$7822-$D$7822)/1000</f>
        <v>0</v>
      </c>
      <c r="I7899" s="223">
        <f>I7848*'Usages industrie'!$P24*(1+'Usages industrie'!$Q24)^(I$7822-$D$7822)/1000</f>
        <v>0</v>
      </c>
      <c r="J7899" s="223">
        <f>J7848*'Usages industrie'!$P24*(1+'Usages industrie'!$Q24)^(J$7822-$D$7822)/1000</f>
        <v>0</v>
      </c>
      <c r="K7899" s="223">
        <f>K7848*'Usages industrie'!$P24*(1+'Usages industrie'!$Q24)^(K$7822-$D$7822)/1000</f>
        <v>0</v>
      </c>
      <c r="L7899" s="223">
        <f>L7848*'Usages industrie'!$P24*(1+'Usages industrie'!$Q24)^(L$7822-$D$7822)/1000</f>
        <v>0</v>
      </c>
      <c r="M7899" s="223">
        <f>M7848*'Usages industrie'!$P24*(1+'Usages industrie'!$Q24)^(M$7822-$D$7822)/1000</f>
        <v>0</v>
      </c>
      <c r="N7899" s="223">
        <f>N7848*'Usages industrie'!$P24*(1+'Usages industrie'!$Q24)^(N$7822-$D$7822)/1000</f>
        <v>0</v>
      </c>
      <c r="O7899" s="223">
        <f>O7848*'Usages industrie'!$P24*(1+'Usages industrie'!$Q24)^(O$7822-$D$7822)/1000</f>
        <v>0</v>
      </c>
      <c r="P7899" s="223">
        <f>P7848*'Usages industrie'!$P24*(1+'Usages industrie'!$Q24)^(P$7822-$D$7822)/1000</f>
        <v>0</v>
      </c>
      <c r="Q7899" s="223">
        <f>Q7848*'Usages industrie'!$P24*(1+'Usages industrie'!$Q24)^(Q$7822-$D$7822)/1000</f>
        <v>0</v>
      </c>
      <c r="R7899" s="223">
        <f>R7848*'Usages industrie'!$P24*(1+'Usages industrie'!$Q24)^(R$7822-$D$7822)/1000</f>
        <v>0</v>
      </c>
    </row>
    <row r="7900" spans="1:18" hidden="1" outlineLevel="2" x14ac:dyDescent="0.25">
      <c r="A7900" s="222" t="str">
        <f>'Usages industrie'!A25</f>
        <v>Usage industriel n°22</v>
      </c>
      <c r="B7900" s="222" t="s">
        <v>645</v>
      </c>
      <c r="C7900" s="222"/>
      <c r="D7900" s="223">
        <f>D7849*'Usages industrie'!$P25*(1+'Usages industrie'!$Q25)^(D$7822-$D$7822)/1000</f>
        <v>0</v>
      </c>
      <c r="E7900" s="223">
        <f>E7849*'Usages industrie'!$P25*(1+'Usages industrie'!$Q25)^(E$7822-$D$7822)/1000</f>
        <v>0</v>
      </c>
      <c r="F7900" s="223">
        <f>F7849*'Usages industrie'!$P25*(1+'Usages industrie'!$Q25)^(F$7822-$D$7822)/1000</f>
        <v>0</v>
      </c>
      <c r="G7900" s="223">
        <f>G7849*'Usages industrie'!$P25*(1+'Usages industrie'!$Q25)^(G$7822-$D$7822)/1000</f>
        <v>0</v>
      </c>
      <c r="H7900" s="223">
        <f>H7849*'Usages industrie'!$P25*(1+'Usages industrie'!$Q25)^(H$7822-$D$7822)/1000</f>
        <v>0</v>
      </c>
      <c r="I7900" s="223">
        <f>I7849*'Usages industrie'!$P25*(1+'Usages industrie'!$Q25)^(I$7822-$D$7822)/1000</f>
        <v>0</v>
      </c>
      <c r="J7900" s="223">
        <f>J7849*'Usages industrie'!$P25*(1+'Usages industrie'!$Q25)^(J$7822-$D$7822)/1000</f>
        <v>0</v>
      </c>
      <c r="K7900" s="223">
        <f>K7849*'Usages industrie'!$P25*(1+'Usages industrie'!$Q25)^(K$7822-$D$7822)/1000</f>
        <v>0</v>
      </c>
      <c r="L7900" s="223">
        <f>L7849*'Usages industrie'!$P25*(1+'Usages industrie'!$Q25)^(L$7822-$D$7822)/1000</f>
        <v>0</v>
      </c>
      <c r="M7900" s="223">
        <f>M7849*'Usages industrie'!$P25*(1+'Usages industrie'!$Q25)^(M$7822-$D$7822)/1000</f>
        <v>0</v>
      </c>
      <c r="N7900" s="223">
        <f>N7849*'Usages industrie'!$P25*(1+'Usages industrie'!$Q25)^(N$7822-$D$7822)/1000</f>
        <v>0</v>
      </c>
      <c r="O7900" s="223">
        <f>O7849*'Usages industrie'!$P25*(1+'Usages industrie'!$Q25)^(O$7822-$D$7822)/1000</f>
        <v>0</v>
      </c>
      <c r="P7900" s="223">
        <f>P7849*'Usages industrie'!$P25*(1+'Usages industrie'!$Q25)^(P$7822-$D$7822)/1000</f>
        <v>0</v>
      </c>
      <c r="Q7900" s="223">
        <f>Q7849*'Usages industrie'!$P25*(1+'Usages industrie'!$Q25)^(Q$7822-$D$7822)/1000</f>
        <v>0</v>
      </c>
      <c r="R7900" s="223">
        <f>R7849*'Usages industrie'!$P25*(1+'Usages industrie'!$Q25)^(R$7822-$D$7822)/1000</f>
        <v>0</v>
      </c>
    </row>
    <row r="7901" spans="1:18" hidden="1" outlineLevel="2" x14ac:dyDescent="0.25">
      <c r="A7901" s="222" t="str">
        <f>'Usages industrie'!A26</f>
        <v>Usage industriel n°23</v>
      </c>
      <c r="B7901" s="222" t="s">
        <v>645</v>
      </c>
      <c r="C7901" s="222"/>
      <c r="D7901" s="223">
        <f>D7850*'Usages industrie'!$P26*(1+'Usages industrie'!$Q26)^(D$7822-$D$7822)/1000</f>
        <v>0</v>
      </c>
      <c r="E7901" s="223">
        <f>E7850*'Usages industrie'!$P26*(1+'Usages industrie'!$Q26)^(E$7822-$D$7822)/1000</f>
        <v>0</v>
      </c>
      <c r="F7901" s="223">
        <f>F7850*'Usages industrie'!$P26*(1+'Usages industrie'!$Q26)^(F$7822-$D$7822)/1000</f>
        <v>0</v>
      </c>
      <c r="G7901" s="223">
        <f>G7850*'Usages industrie'!$P26*(1+'Usages industrie'!$Q26)^(G$7822-$D$7822)/1000</f>
        <v>0</v>
      </c>
      <c r="H7901" s="223">
        <f>H7850*'Usages industrie'!$P26*(1+'Usages industrie'!$Q26)^(H$7822-$D$7822)/1000</f>
        <v>0</v>
      </c>
      <c r="I7901" s="223">
        <f>I7850*'Usages industrie'!$P26*(1+'Usages industrie'!$Q26)^(I$7822-$D$7822)/1000</f>
        <v>0</v>
      </c>
      <c r="J7901" s="223">
        <f>J7850*'Usages industrie'!$P26*(1+'Usages industrie'!$Q26)^(J$7822-$D$7822)/1000</f>
        <v>0</v>
      </c>
      <c r="K7901" s="223">
        <f>K7850*'Usages industrie'!$P26*(1+'Usages industrie'!$Q26)^(K$7822-$D$7822)/1000</f>
        <v>0</v>
      </c>
      <c r="L7901" s="223">
        <f>L7850*'Usages industrie'!$P26*(1+'Usages industrie'!$Q26)^(L$7822-$D$7822)/1000</f>
        <v>0</v>
      </c>
      <c r="M7901" s="223">
        <f>M7850*'Usages industrie'!$P26*(1+'Usages industrie'!$Q26)^(M$7822-$D$7822)/1000</f>
        <v>0</v>
      </c>
      <c r="N7901" s="223">
        <f>N7850*'Usages industrie'!$P26*(1+'Usages industrie'!$Q26)^(N$7822-$D$7822)/1000</f>
        <v>0</v>
      </c>
      <c r="O7901" s="223">
        <f>O7850*'Usages industrie'!$P26*(1+'Usages industrie'!$Q26)^(O$7822-$D$7822)/1000</f>
        <v>0</v>
      </c>
      <c r="P7901" s="223">
        <f>P7850*'Usages industrie'!$P26*(1+'Usages industrie'!$Q26)^(P$7822-$D$7822)/1000</f>
        <v>0</v>
      </c>
      <c r="Q7901" s="223">
        <f>Q7850*'Usages industrie'!$P26*(1+'Usages industrie'!$Q26)^(Q$7822-$D$7822)/1000</f>
        <v>0</v>
      </c>
      <c r="R7901" s="223">
        <f>R7850*'Usages industrie'!$P26*(1+'Usages industrie'!$Q26)^(R$7822-$D$7822)/1000</f>
        <v>0</v>
      </c>
    </row>
    <row r="7902" spans="1:18" hidden="1" outlineLevel="2" x14ac:dyDescent="0.25">
      <c r="A7902" s="222" t="str">
        <f>'Usages industrie'!A27</f>
        <v>Usage industriel n°24</v>
      </c>
      <c r="B7902" s="222" t="s">
        <v>645</v>
      </c>
      <c r="C7902" s="222"/>
      <c r="D7902" s="223">
        <f>D7851*'Usages industrie'!$P27*(1+'Usages industrie'!$Q27)^(D$7822-$D$7822)/1000</f>
        <v>0</v>
      </c>
      <c r="E7902" s="223">
        <f>E7851*'Usages industrie'!$P27*(1+'Usages industrie'!$Q27)^(E$7822-$D$7822)/1000</f>
        <v>0</v>
      </c>
      <c r="F7902" s="223">
        <f>F7851*'Usages industrie'!$P27*(1+'Usages industrie'!$Q27)^(F$7822-$D$7822)/1000</f>
        <v>0</v>
      </c>
      <c r="G7902" s="223">
        <f>G7851*'Usages industrie'!$P27*(1+'Usages industrie'!$Q27)^(G$7822-$D$7822)/1000</f>
        <v>0</v>
      </c>
      <c r="H7902" s="223">
        <f>H7851*'Usages industrie'!$P27*(1+'Usages industrie'!$Q27)^(H$7822-$D$7822)/1000</f>
        <v>0</v>
      </c>
      <c r="I7902" s="223">
        <f>I7851*'Usages industrie'!$P27*(1+'Usages industrie'!$Q27)^(I$7822-$D$7822)/1000</f>
        <v>0</v>
      </c>
      <c r="J7902" s="223">
        <f>J7851*'Usages industrie'!$P27*(1+'Usages industrie'!$Q27)^(J$7822-$D$7822)/1000</f>
        <v>0</v>
      </c>
      <c r="K7902" s="223">
        <f>K7851*'Usages industrie'!$P27*(1+'Usages industrie'!$Q27)^(K$7822-$D$7822)/1000</f>
        <v>0</v>
      </c>
      <c r="L7902" s="223">
        <f>L7851*'Usages industrie'!$P27*(1+'Usages industrie'!$Q27)^(L$7822-$D$7822)/1000</f>
        <v>0</v>
      </c>
      <c r="M7902" s="223">
        <f>M7851*'Usages industrie'!$P27*(1+'Usages industrie'!$Q27)^(M$7822-$D$7822)/1000</f>
        <v>0</v>
      </c>
      <c r="N7902" s="223">
        <f>N7851*'Usages industrie'!$P27*(1+'Usages industrie'!$Q27)^(N$7822-$D$7822)/1000</f>
        <v>0</v>
      </c>
      <c r="O7902" s="223">
        <f>O7851*'Usages industrie'!$P27*(1+'Usages industrie'!$Q27)^(O$7822-$D$7822)/1000</f>
        <v>0</v>
      </c>
      <c r="P7902" s="223">
        <f>P7851*'Usages industrie'!$P27*(1+'Usages industrie'!$Q27)^(P$7822-$D$7822)/1000</f>
        <v>0</v>
      </c>
      <c r="Q7902" s="223">
        <f>Q7851*'Usages industrie'!$P27*(1+'Usages industrie'!$Q27)^(Q$7822-$D$7822)/1000</f>
        <v>0</v>
      </c>
      <c r="R7902" s="223">
        <f>R7851*'Usages industrie'!$P27*(1+'Usages industrie'!$Q27)^(R$7822-$D$7822)/1000</f>
        <v>0</v>
      </c>
    </row>
    <row r="7903" spans="1:18" hidden="1" outlineLevel="2" x14ac:dyDescent="0.25">
      <c r="A7903" s="222" t="str">
        <f>'Usages industrie'!A28</f>
        <v>Usage industriel n°25</v>
      </c>
      <c r="B7903" s="222" t="s">
        <v>645</v>
      </c>
      <c r="C7903" s="222"/>
      <c r="D7903" s="223">
        <f>D7852*'Usages industrie'!$P28*(1+'Usages industrie'!$Q28)^(D$7822-$D$7822)/1000</f>
        <v>0</v>
      </c>
      <c r="E7903" s="223">
        <f>E7852*'Usages industrie'!$P28*(1+'Usages industrie'!$Q28)^(E$7822-$D$7822)/1000</f>
        <v>0</v>
      </c>
      <c r="F7903" s="223">
        <f>F7852*'Usages industrie'!$P28*(1+'Usages industrie'!$Q28)^(F$7822-$D$7822)/1000</f>
        <v>0</v>
      </c>
      <c r="G7903" s="223">
        <f>G7852*'Usages industrie'!$P28*(1+'Usages industrie'!$Q28)^(G$7822-$D$7822)/1000</f>
        <v>0</v>
      </c>
      <c r="H7903" s="223">
        <f>H7852*'Usages industrie'!$P28*(1+'Usages industrie'!$Q28)^(H$7822-$D$7822)/1000</f>
        <v>0</v>
      </c>
      <c r="I7903" s="223">
        <f>I7852*'Usages industrie'!$P28*(1+'Usages industrie'!$Q28)^(I$7822-$D$7822)/1000</f>
        <v>0</v>
      </c>
      <c r="J7903" s="223">
        <f>J7852*'Usages industrie'!$P28*(1+'Usages industrie'!$Q28)^(J$7822-$D$7822)/1000</f>
        <v>0</v>
      </c>
      <c r="K7903" s="223">
        <f>K7852*'Usages industrie'!$P28*(1+'Usages industrie'!$Q28)^(K$7822-$D$7822)/1000</f>
        <v>0</v>
      </c>
      <c r="L7903" s="223">
        <f>L7852*'Usages industrie'!$P28*(1+'Usages industrie'!$Q28)^(L$7822-$D$7822)/1000</f>
        <v>0</v>
      </c>
      <c r="M7903" s="223">
        <f>M7852*'Usages industrie'!$P28*(1+'Usages industrie'!$Q28)^(M$7822-$D$7822)/1000</f>
        <v>0</v>
      </c>
      <c r="N7903" s="223">
        <f>N7852*'Usages industrie'!$P28*(1+'Usages industrie'!$Q28)^(N$7822-$D$7822)/1000</f>
        <v>0</v>
      </c>
      <c r="O7903" s="223">
        <f>O7852*'Usages industrie'!$P28*(1+'Usages industrie'!$Q28)^(O$7822-$D$7822)/1000</f>
        <v>0</v>
      </c>
      <c r="P7903" s="223">
        <f>P7852*'Usages industrie'!$P28*(1+'Usages industrie'!$Q28)^(P$7822-$D$7822)/1000</f>
        <v>0</v>
      </c>
      <c r="Q7903" s="223">
        <f>Q7852*'Usages industrie'!$P28*(1+'Usages industrie'!$Q28)^(Q$7822-$D$7822)/1000</f>
        <v>0</v>
      </c>
      <c r="R7903" s="223">
        <f>R7852*'Usages industrie'!$P28*(1+'Usages industrie'!$Q28)^(R$7822-$D$7822)/1000</f>
        <v>0</v>
      </c>
    </row>
    <row r="7904" spans="1:18" hidden="1" outlineLevel="2" x14ac:dyDescent="0.25">
      <c r="A7904" s="222" t="str">
        <f>'Usages industrie'!A29</f>
        <v>Usage industriel n°26</v>
      </c>
      <c r="B7904" s="222" t="s">
        <v>645</v>
      </c>
      <c r="C7904" s="222"/>
      <c r="D7904" s="223">
        <f>D7853*'Usages industrie'!$P29*(1+'Usages industrie'!$Q29)^(D$7822-$D$7822)/1000</f>
        <v>0</v>
      </c>
      <c r="E7904" s="223">
        <f>E7853*'Usages industrie'!$P29*(1+'Usages industrie'!$Q29)^(E$7822-$D$7822)/1000</f>
        <v>0</v>
      </c>
      <c r="F7904" s="223">
        <f>F7853*'Usages industrie'!$P29*(1+'Usages industrie'!$Q29)^(F$7822-$D$7822)/1000</f>
        <v>0</v>
      </c>
      <c r="G7904" s="223">
        <f>G7853*'Usages industrie'!$P29*(1+'Usages industrie'!$Q29)^(G$7822-$D$7822)/1000</f>
        <v>0</v>
      </c>
      <c r="H7904" s="223">
        <f>H7853*'Usages industrie'!$P29*(1+'Usages industrie'!$Q29)^(H$7822-$D$7822)/1000</f>
        <v>0</v>
      </c>
      <c r="I7904" s="223">
        <f>I7853*'Usages industrie'!$P29*(1+'Usages industrie'!$Q29)^(I$7822-$D$7822)/1000</f>
        <v>0</v>
      </c>
      <c r="J7904" s="223">
        <f>J7853*'Usages industrie'!$P29*(1+'Usages industrie'!$Q29)^(J$7822-$D$7822)/1000</f>
        <v>0</v>
      </c>
      <c r="K7904" s="223">
        <f>K7853*'Usages industrie'!$P29*(1+'Usages industrie'!$Q29)^(K$7822-$D$7822)/1000</f>
        <v>0</v>
      </c>
      <c r="L7904" s="223">
        <f>L7853*'Usages industrie'!$P29*(1+'Usages industrie'!$Q29)^(L$7822-$D$7822)/1000</f>
        <v>0</v>
      </c>
      <c r="M7904" s="223">
        <f>M7853*'Usages industrie'!$P29*(1+'Usages industrie'!$Q29)^(M$7822-$D$7822)/1000</f>
        <v>0</v>
      </c>
      <c r="N7904" s="223">
        <f>N7853*'Usages industrie'!$P29*(1+'Usages industrie'!$Q29)^(N$7822-$D$7822)/1000</f>
        <v>0</v>
      </c>
      <c r="O7904" s="223">
        <f>O7853*'Usages industrie'!$P29*(1+'Usages industrie'!$Q29)^(O$7822-$D$7822)/1000</f>
        <v>0</v>
      </c>
      <c r="P7904" s="223">
        <f>P7853*'Usages industrie'!$P29*(1+'Usages industrie'!$Q29)^(P$7822-$D$7822)/1000</f>
        <v>0</v>
      </c>
      <c r="Q7904" s="223">
        <f>Q7853*'Usages industrie'!$P29*(1+'Usages industrie'!$Q29)^(Q$7822-$D$7822)/1000</f>
        <v>0</v>
      </c>
      <c r="R7904" s="223">
        <f>R7853*'Usages industrie'!$P29*(1+'Usages industrie'!$Q29)^(R$7822-$D$7822)/1000</f>
        <v>0</v>
      </c>
    </row>
    <row r="7905" spans="1:18" hidden="1" outlineLevel="2" x14ac:dyDescent="0.25">
      <c r="A7905" s="222" t="str">
        <f>'Usages industrie'!A30</f>
        <v>Usage industriel n°27</v>
      </c>
      <c r="B7905" s="222" t="s">
        <v>645</v>
      </c>
      <c r="C7905" s="222"/>
      <c r="D7905" s="223">
        <f>D7854*'Usages industrie'!$P30*(1+'Usages industrie'!$Q30)^(D$7822-$D$7822)/1000</f>
        <v>0</v>
      </c>
      <c r="E7905" s="223">
        <f>E7854*'Usages industrie'!$P30*(1+'Usages industrie'!$Q30)^(E$7822-$D$7822)/1000</f>
        <v>0</v>
      </c>
      <c r="F7905" s="223">
        <f>F7854*'Usages industrie'!$P30*(1+'Usages industrie'!$Q30)^(F$7822-$D$7822)/1000</f>
        <v>0</v>
      </c>
      <c r="G7905" s="223">
        <f>G7854*'Usages industrie'!$P30*(1+'Usages industrie'!$Q30)^(G$7822-$D$7822)/1000</f>
        <v>0</v>
      </c>
      <c r="H7905" s="223">
        <f>H7854*'Usages industrie'!$P30*(1+'Usages industrie'!$Q30)^(H$7822-$D$7822)/1000</f>
        <v>0</v>
      </c>
      <c r="I7905" s="223">
        <f>I7854*'Usages industrie'!$P30*(1+'Usages industrie'!$Q30)^(I$7822-$D$7822)/1000</f>
        <v>0</v>
      </c>
      <c r="J7905" s="223">
        <f>J7854*'Usages industrie'!$P30*(1+'Usages industrie'!$Q30)^(J$7822-$D$7822)/1000</f>
        <v>0</v>
      </c>
      <c r="K7905" s="223">
        <f>K7854*'Usages industrie'!$P30*(1+'Usages industrie'!$Q30)^(K$7822-$D$7822)/1000</f>
        <v>0</v>
      </c>
      <c r="L7905" s="223">
        <f>L7854*'Usages industrie'!$P30*(1+'Usages industrie'!$Q30)^(L$7822-$D$7822)/1000</f>
        <v>0</v>
      </c>
      <c r="M7905" s="223">
        <f>M7854*'Usages industrie'!$P30*(1+'Usages industrie'!$Q30)^(M$7822-$D$7822)/1000</f>
        <v>0</v>
      </c>
      <c r="N7905" s="223">
        <f>N7854*'Usages industrie'!$P30*(1+'Usages industrie'!$Q30)^(N$7822-$D$7822)/1000</f>
        <v>0</v>
      </c>
      <c r="O7905" s="223">
        <f>O7854*'Usages industrie'!$P30*(1+'Usages industrie'!$Q30)^(O$7822-$D$7822)/1000</f>
        <v>0</v>
      </c>
      <c r="P7905" s="223">
        <f>P7854*'Usages industrie'!$P30*(1+'Usages industrie'!$Q30)^(P$7822-$D$7822)/1000</f>
        <v>0</v>
      </c>
      <c r="Q7905" s="223">
        <f>Q7854*'Usages industrie'!$P30*(1+'Usages industrie'!$Q30)^(Q$7822-$D$7822)/1000</f>
        <v>0</v>
      </c>
      <c r="R7905" s="223">
        <f>R7854*'Usages industrie'!$P30*(1+'Usages industrie'!$Q30)^(R$7822-$D$7822)/1000</f>
        <v>0</v>
      </c>
    </row>
    <row r="7906" spans="1:18" hidden="1" outlineLevel="2" x14ac:dyDescent="0.25">
      <c r="A7906" s="222" t="str">
        <f>'Usages industrie'!A31</f>
        <v>Usage industriel n°28</v>
      </c>
      <c r="B7906" s="222" t="s">
        <v>645</v>
      </c>
      <c r="C7906" s="222"/>
      <c r="D7906" s="223">
        <f>D7855*'Usages industrie'!$P31*(1+'Usages industrie'!$Q31)^(D$7822-$D$7822)/1000</f>
        <v>0</v>
      </c>
      <c r="E7906" s="223">
        <f>E7855*'Usages industrie'!$P31*(1+'Usages industrie'!$Q31)^(E$7822-$D$7822)/1000</f>
        <v>0</v>
      </c>
      <c r="F7906" s="223">
        <f>F7855*'Usages industrie'!$P31*(1+'Usages industrie'!$Q31)^(F$7822-$D$7822)/1000</f>
        <v>0</v>
      </c>
      <c r="G7906" s="223">
        <f>G7855*'Usages industrie'!$P31*(1+'Usages industrie'!$Q31)^(G$7822-$D$7822)/1000</f>
        <v>0</v>
      </c>
      <c r="H7906" s="223">
        <f>H7855*'Usages industrie'!$P31*(1+'Usages industrie'!$Q31)^(H$7822-$D$7822)/1000</f>
        <v>0</v>
      </c>
      <c r="I7906" s="223">
        <f>I7855*'Usages industrie'!$P31*(1+'Usages industrie'!$Q31)^(I$7822-$D$7822)/1000</f>
        <v>0</v>
      </c>
      <c r="J7906" s="223">
        <f>J7855*'Usages industrie'!$P31*(1+'Usages industrie'!$Q31)^(J$7822-$D$7822)/1000</f>
        <v>0</v>
      </c>
      <c r="K7906" s="223">
        <f>K7855*'Usages industrie'!$P31*(1+'Usages industrie'!$Q31)^(K$7822-$D$7822)/1000</f>
        <v>0</v>
      </c>
      <c r="L7906" s="223">
        <f>L7855*'Usages industrie'!$P31*(1+'Usages industrie'!$Q31)^(L$7822-$D$7822)/1000</f>
        <v>0</v>
      </c>
      <c r="M7906" s="223">
        <f>M7855*'Usages industrie'!$P31*(1+'Usages industrie'!$Q31)^(M$7822-$D$7822)/1000</f>
        <v>0</v>
      </c>
      <c r="N7906" s="223">
        <f>N7855*'Usages industrie'!$P31*(1+'Usages industrie'!$Q31)^(N$7822-$D$7822)/1000</f>
        <v>0</v>
      </c>
      <c r="O7906" s="223">
        <f>O7855*'Usages industrie'!$P31*(1+'Usages industrie'!$Q31)^(O$7822-$D$7822)/1000</f>
        <v>0</v>
      </c>
      <c r="P7906" s="223">
        <f>P7855*'Usages industrie'!$P31*(1+'Usages industrie'!$Q31)^(P$7822-$D$7822)/1000</f>
        <v>0</v>
      </c>
      <c r="Q7906" s="223">
        <f>Q7855*'Usages industrie'!$P31*(1+'Usages industrie'!$Q31)^(Q$7822-$D$7822)/1000</f>
        <v>0</v>
      </c>
      <c r="R7906" s="223">
        <f>R7855*'Usages industrie'!$P31*(1+'Usages industrie'!$Q31)^(R$7822-$D$7822)/1000</f>
        <v>0</v>
      </c>
    </row>
    <row r="7907" spans="1:18" hidden="1" outlineLevel="2" x14ac:dyDescent="0.25">
      <c r="A7907" s="222" t="str">
        <f>'Usages industrie'!A32</f>
        <v>Usage industriel n°29</v>
      </c>
      <c r="B7907" s="222" t="s">
        <v>645</v>
      </c>
      <c r="C7907" s="222"/>
      <c r="D7907" s="223">
        <f>D7856*'Usages industrie'!$P32*(1+'Usages industrie'!$Q32)^(D$7822-$D$7822)/1000</f>
        <v>0</v>
      </c>
      <c r="E7907" s="223">
        <f>E7856*'Usages industrie'!$P32*(1+'Usages industrie'!$Q32)^(E$7822-$D$7822)/1000</f>
        <v>0</v>
      </c>
      <c r="F7907" s="223">
        <f>F7856*'Usages industrie'!$P32*(1+'Usages industrie'!$Q32)^(F$7822-$D$7822)/1000</f>
        <v>0</v>
      </c>
      <c r="G7907" s="223">
        <f>G7856*'Usages industrie'!$P32*(1+'Usages industrie'!$Q32)^(G$7822-$D$7822)/1000</f>
        <v>0</v>
      </c>
      <c r="H7907" s="223">
        <f>H7856*'Usages industrie'!$P32*(1+'Usages industrie'!$Q32)^(H$7822-$D$7822)/1000</f>
        <v>0</v>
      </c>
      <c r="I7907" s="223">
        <f>I7856*'Usages industrie'!$P32*(1+'Usages industrie'!$Q32)^(I$7822-$D$7822)/1000</f>
        <v>0</v>
      </c>
      <c r="J7907" s="223">
        <f>J7856*'Usages industrie'!$P32*(1+'Usages industrie'!$Q32)^(J$7822-$D$7822)/1000</f>
        <v>0</v>
      </c>
      <c r="K7907" s="223">
        <f>K7856*'Usages industrie'!$P32*(1+'Usages industrie'!$Q32)^(K$7822-$D$7822)/1000</f>
        <v>0</v>
      </c>
      <c r="L7907" s="223">
        <f>L7856*'Usages industrie'!$P32*(1+'Usages industrie'!$Q32)^(L$7822-$D$7822)/1000</f>
        <v>0</v>
      </c>
      <c r="M7907" s="223">
        <f>M7856*'Usages industrie'!$P32*(1+'Usages industrie'!$Q32)^(M$7822-$D$7822)/1000</f>
        <v>0</v>
      </c>
      <c r="N7907" s="223">
        <f>N7856*'Usages industrie'!$P32*(1+'Usages industrie'!$Q32)^(N$7822-$D$7822)/1000</f>
        <v>0</v>
      </c>
      <c r="O7907" s="223">
        <f>O7856*'Usages industrie'!$P32*(1+'Usages industrie'!$Q32)^(O$7822-$D$7822)/1000</f>
        <v>0</v>
      </c>
      <c r="P7907" s="223">
        <f>P7856*'Usages industrie'!$P32*(1+'Usages industrie'!$Q32)^(P$7822-$D$7822)/1000</f>
        <v>0</v>
      </c>
      <c r="Q7907" s="223">
        <f>Q7856*'Usages industrie'!$P32*(1+'Usages industrie'!$Q32)^(Q$7822-$D$7822)/1000</f>
        <v>0</v>
      </c>
      <c r="R7907" s="223">
        <f>R7856*'Usages industrie'!$P32*(1+'Usages industrie'!$Q32)^(R$7822-$D$7822)/1000</f>
        <v>0</v>
      </c>
    </row>
    <row r="7908" spans="1:18" hidden="1" outlineLevel="2" x14ac:dyDescent="0.25">
      <c r="A7908" s="222" t="str">
        <f>'Usages industrie'!A33</f>
        <v>Usage industriel n°30</v>
      </c>
      <c r="B7908" s="222" t="s">
        <v>645</v>
      </c>
      <c r="C7908" s="222"/>
      <c r="D7908" s="223">
        <f>D7857*'Usages industrie'!$P33*(1+'Usages industrie'!$Q33)^(D$7822-$D$7822)/1000</f>
        <v>0</v>
      </c>
      <c r="E7908" s="223">
        <f>E7857*'Usages industrie'!$P33*(1+'Usages industrie'!$Q33)^(E$7822-$D$7822)/1000</f>
        <v>0</v>
      </c>
      <c r="F7908" s="223">
        <f>F7857*'Usages industrie'!$P33*(1+'Usages industrie'!$Q33)^(F$7822-$D$7822)/1000</f>
        <v>0</v>
      </c>
      <c r="G7908" s="223">
        <f>G7857*'Usages industrie'!$P33*(1+'Usages industrie'!$Q33)^(G$7822-$D$7822)/1000</f>
        <v>0</v>
      </c>
      <c r="H7908" s="223">
        <f>H7857*'Usages industrie'!$P33*(1+'Usages industrie'!$Q33)^(H$7822-$D$7822)/1000</f>
        <v>0</v>
      </c>
      <c r="I7908" s="223">
        <f>I7857*'Usages industrie'!$P33*(1+'Usages industrie'!$Q33)^(I$7822-$D$7822)/1000</f>
        <v>0</v>
      </c>
      <c r="J7908" s="223">
        <f>J7857*'Usages industrie'!$P33*(1+'Usages industrie'!$Q33)^(J$7822-$D$7822)/1000</f>
        <v>0</v>
      </c>
      <c r="K7908" s="223">
        <f>K7857*'Usages industrie'!$P33*(1+'Usages industrie'!$Q33)^(K$7822-$D$7822)/1000</f>
        <v>0</v>
      </c>
      <c r="L7908" s="223">
        <f>L7857*'Usages industrie'!$P33*(1+'Usages industrie'!$Q33)^(L$7822-$D$7822)/1000</f>
        <v>0</v>
      </c>
      <c r="M7908" s="223">
        <f>M7857*'Usages industrie'!$P33*(1+'Usages industrie'!$Q33)^(M$7822-$D$7822)/1000</f>
        <v>0</v>
      </c>
      <c r="N7908" s="223">
        <f>N7857*'Usages industrie'!$P33*(1+'Usages industrie'!$Q33)^(N$7822-$D$7822)/1000</f>
        <v>0</v>
      </c>
      <c r="O7908" s="223">
        <f>O7857*'Usages industrie'!$P33*(1+'Usages industrie'!$Q33)^(O$7822-$D$7822)/1000</f>
        <v>0</v>
      </c>
      <c r="P7908" s="223">
        <f>P7857*'Usages industrie'!$P33*(1+'Usages industrie'!$Q33)^(P$7822-$D$7822)/1000</f>
        <v>0</v>
      </c>
      <c r="Q7908" s="223">
        <f>Q7857*'Usages industrie'!$P33*(1+'Usages industrie'!$Q33)^(Q$7822-$D$7822)/1000</f>
        <v>0</v>
      </c>
      <c r="R7908" s="223">
        <f>R7857*'Usages industrie'!$P33*(1+'Usages industrie'!$Q33)^(R$7822-$D$7822)/1000</f>
        <v>0</v>
      </c>
    </row>
    <row r="7909" spans="1:18" hidden="1" outlineLevel="2" x14ac:dyDescent="0.25">
      <c r="A7909" s="222" t="str">
        <f>'Usages industrie'!A34</f>
        <v>Usage industriel n°31</v>
      </c>
      <c r="B7909" s="222" t="s">
        <v>645</v>
      </c>
      <c r="C7909" s="222"/>
      <c r="D7909" s="223">
        <f>D7858*'Usages industrie'!$P34*(1+'Usages industrie'!$Q34)^(D$7822-$D$7822)/1000</f>
        <v>0</v>
      </c>
      <c r="E7909" s="223">
        <f>E7858*'Usages industrie'!$P34*(1+'Usages industrie'!$Q34)^(E$7822-$D$7822)/1000</f>
        <v>0</v>
      </c>
      <c r="F7909" s="223">
        <f>F7858*'Usages industrie'!$P34*(1+'Usages industrie'!$Q34)^(F$7822-$D$7822)/1000</f>
        <v>0</v>
      </c>
      <c r="G7909" s="223">
        <f>G7858*'Usages industrie'!$P34*(1+'Usages industrie'!$Q34)^(G$7822-$D$7822)/1000</f>
        <v>0</v>
      </c>
      <c r="H7909" s="223">
        <f>H7858*'Usages industrie'!$P34*(1+'Usages industrie'!$Q34)^(H$7822-$D$7822)/1000</f>
        <v>0</v>
      </c>
      <c r="I7909" s="223">
        <f>I7858*'Usages industrie'!$P34*(1+'Usages industrie'!$Q34)^(I$7822-$D$7822)/1000</f>
        <v>0</v>
      </c>
      <c r="J7909" s="223">
        <f>J7858*'Usages industrie'!$P34*(1+'Usages industrie'!$Q34)^(J$7822-$D$7822)/1000</f>
        <v>0</v>
      </c>
      <c r="K7909" s="223">
        <f>K7858*'Usages industrie'!$P34*(1+'Usages industrie'!$Q34)^(K$7822-$D$7822)/1000</f>
        <v>0</v>
      </c>
      <c r="L7909" s="223">
        <f>L7858*'Usages industrie'!$P34*(1+'Usages industrie'!$Q34)^(L$7822-$D$7822)/1000</f>
        <v>0</v>
      </c>
      <c r="M7909" s="223">
        <f>M7858*'Usages industrie'!$P34*(1+'Usages industrie'!$Q34)^(M$7822-$D$7822)/1000</f>
        <v>0</v>
      </c>
      <c r="N7909" s="223">
        <f>N7858*'Usages industrie'!$P34*(1+'Usages industrie'!$Q34)^(N$7822-$D$7822)/1000</f>
        <v>0</v>
      </c>
      <c r="O7909" s="223">
        <f>O7858*'Usages industrie'!$P34*(1+'Usages industrie'!$Q34)^(O$7822-$D$7822)/1000</f>
        <v>0</v>
      </c>
      <c r="P7909" s="223">
        <f>P7858*'Usages industrie'!$P34*(1+'Usages industrie'!$Q34)^(P$7822-$D$7822)/1000</f>
        <v>0</v>
      </c>
      <c r="Q7909" s="223">
        <f>Q7858*'Usages industrie'!$P34*(1+'Usages industrie'!$Q34)^(Q$7822-$D$7822)/1000</f>
        <v>0</v>
      </c>
      <c r="R7909" s="223">
        <f>R7858*'Usages industrie'!$P34*(1+'Usages industrie'!$Q34)^(R$7822-$D$7822)/1000</f>
        <v>0</v>
      </c>
    </row>
    <row r="7910" spans="1:18" hidden="1" outlineLevel="2" x14ac:dyDescent="0.25">
      <c r="A7910" s="222" t="str">
        <f>'Usages industrie'!A35</f>
        <v>Usage industriel n°32</v>
      </c>
      <c r="B7910" s="222" t="s">
        <v>645</v>
      </c>
      <c r="C7910" s="222"/>
      <c r="D7910" s="223">
        <f>D7859*'Usages industrie'!$P35*(1+'Usages industrie'!$Q35)^(D$7822-$D$7822)/1000</f>
        <v>0</v>
      </c>
      <c r="E7910" s="223">
        <f>E7859*'Usages industrie'!$P35*(1+'Usages industrie'!$Q35)^(E$7822-$D$7822)/1000</f>
        <v>0</v>
      </c>
      <c r="F7910" s="223">
        <f>F7859*'Usages industrie'!$P35*(1+'Usages industrie'!$Q35)^(F$7822-$D$7822)/1000</f>
        <v>0</v>
      </c>
      <c r="G7910" s="223">
        <f>G7859*'Usages industrie'!$P35*(1+'Usages industrie'!$Q35)^(G$7822-$D$7822)/1000</f>
        <v>0</v>
      </c>
      <c r="H7910" s="223">
        <f>H7859*'Usages industrie'!$P35*(1+'Usages industrie'!$Q35)^(H$7822-$D$7822)/1000</f>
        <v>0</v>
      </c>
      <c r="I7910" s="223">
        <f>I7859*'Usages industrie'!$P35*(1+'Usages industrie'!$Q35)^(I$7822-$D$7822)/1000</f>
        <v>0</v>
      </c>
      <c r="J7910" s="223">
        <f>J7859*'Usages industrie'!$P35*(1+'Usages industrie'!$Q35)^(J$7822-$D$7822)/1000</f>
        <v>0</v>
      </c>
      <c r="K7910" s="223">
        <f>K7859*'Usages industrie'!$P35*(1+'Usages industrie'!$Q35)^(K$7822-$D$7822)/1000</f>
        <v>0</v>
      </c>
      <c r="L7910" s="223">
        <f>L7859*'Usages industrie'!$P35*(1+'Usages industrie'!$Q35)^(L$7822-$D$7822)/1000</f>
        <v>0</v>
      </c>
      <c r="M7910" s="223">
        <f>M7859*'Usages industrie'!$P35*(1+'Usages industrie'!$Q35)^(M$7822-$D$7822)/1000</f>
        <v>0</v>
      </c>
      <c r="N7910" s="223">
        <f>N7859*'Usages industrie'!$P35*(1+'Usages industrie'!$Q35)^(N$7822-$D$7822)/1000</f>
        <v>0</v>
      </c>
      <c r="O7910" s="223">
        <f>O7859*'Usages industrie'!$P35*(1+'Usages industrie'!$Q35)^(O$7822-$D$7822)/1000</f>
        <v>0</v>
      </c>
      <c r="P7910" s="223">
        <f>P7859*'Usages industrie'!$P35*(1+'Usages industrie'!$Q35)^(P$7822-$D$7822)/1000</f>
        <v>0</v>
      </c>
      <c r="Q7910" s="223">
        <f>Q7859*'Usages industrie'!$P35*(1+'Usages industrie'!$Q35)^(Q$7822-$D$7822)/1000</f>
        <v>0</v>
      </c>
      <c r="R7910" s="223">
        <f>R7859*'Usages industrie'!$P35*(1+'Usages industrie'!$Q35)^(R$7822-$D$7822)/1000</f>
        <v>0</v>
      </c>
    </row>
    <row r="7911" spans="1:18" hidden="1" outlineLevel="2" x14ac:dyDescent="0.25">
      <c r="A7911" s="222" t="str">
        <f>'Usages industrie'!A36</f>
        <v>Usage industriel n°33</v>
      </c>
      <c r="B7911" s="222" t="s">
        <v>645</v>
      </c>
      <c r="C7911" s="222"/>
      <c r="D7911" s="223">
        <f>D7860*'Usages industrie'!$P36*(1+'Usages industrie'!$Q36)^(D$7822-$D$7822)/1000</f>
        <v>0</v>
      </c>
      <c r="E7911" s="223">
        <f>E7860*'Usages industrie'!$P36*(1+'Usages industrie'!$Q36)^(E$7822-$D$7822)/1000</f>
        <v>0</v>
      </c>
      <c r="F7911" s="223">
        <f>F7860*'Usages industrie'!$P36*(1+'Usages industrie'!$Q36)^(F$7822-$D$7822)/1000</f>
        <v>0</v>
      </c>
      <c r="G7911" s="223">
        <f>G7860*'Usages industrie'!$P36*(1+'Usages industrie'!$Q36)^(G$7822-$D$7822)/1000</f>
        <v>0</v>
      </c>
      <c r="H7911" s="223">
        <f>H7860*'Usages industrie'!$P36*(1+'Usages industrie'!$Q36)^(H$7822-$D$7822)/1000</f>
        <v>0</v>
      </c>
      <c r="I7911" s="223">
        <f>I7860*'Usages industrie'!$P36*(1+'Usages industrie'!$Q36)^(I$7822-$D$7822)/1000</f>
        <v>0</v>
      </c>
      <c r="J7911" s="223">
        <f>J7860*'Usages industrie'!$P36*(1+'Usages industrie'!$Q36)^(J$7822-$D$7822)/1000</f>
        <v>0</v>
      </c>
      <c r="K7911" s="223">
        <f>K7860*'Usages industrie'!$P36*(1+'Usages industrie'!$Q36)^(K$7822-$D$7822)/1000</f>
        <v>0</v>
      </c>
      <c r="L7911" s="223">
        <f>L7860*'Usages industrie'!$P36*(1+'Usages industrie'!$Q36)^(L$7822-$D$7822)/1000</f>
        <v>0</v>
      </c>
      <c r="M7911" s="223">
        <f>M7860*'Usages industrie'!$P36*(1+'Usages industrie'!$Q36)^(M$7822-$D$7822)/1000</f>
        <v>0</v>
      </c>
      <c r="N7911" s="223">
        <f>N7860*'Usages industrie'!$P36*(1+'Usages industrie'!$Q36)^(N$7822-$D$7822)/1000</f>
        <v>0</v>
      </c>
      <c r="O7911" s="223">
        <f>O7860*'Usages industrie'!$P36*(1+'Usages industrie'!$Q36)^(O$7822-$D$7822)/1000</f>
        <v>0</v>
      </c>
      <c r="P7911" s="223">
        <f>P7860*'Usages industrie'!$P36*(1+'Usages industrie'!$Q36)^(P$7822-$D$7822)/1000</f>
        <v>0</v>
      </c>
      <c r="Q7911" s="223">
        <f>Q7860*'Usages industrie'!$P36*(1+'Usages industrie'!$Q36)^(Q$7822-$D$7822)/1000</f>
        <v>0</v>
      </c>
      <c r="R7911" s="223">
        <f>R7860*'Usages industrie'!$P36*(1+'Usages industrie'!$Q36)^(R$7822-$D$7822)/1000</f>
        <v>0</v>
      </c>
    </row>
    <row r="7912" spans="1:18" hidden="1" outlineLevel="2" x14ac:dyDescent="0.25">
      <c r="A7912" s="222" t="str">
        <f>'Usages industrie'!A37</f>
        <v>Usage industriel n°34</v>
      </c>
      <c r="B7912" s="222" t="s">
        <v>645</v>
      </c>
      <c r="C7912" s="222"/>
      <c r="D7912" s="223">
        <f>D7861*'Usages industrie'!$P37*(1+'Usages industrie'!$Q37)^(D$7822-$D$7822)/1000</f>
        <v>0</v>
      </c>
      <c r="E7912" s="223">
        <f>E7861*'Usages industrie'!$P37*(1+'Usages industrie'!$Q37)^(E$7822-$D$7822)/1000</f>
        <v>0</v>
      </c>
      <c r="F7912" s="223">
        <f>F7861*'Usages industrie'!$P37*(1+'Usages industrie'!$Q37)^(F$7822-$D$7822)/1000</f>
        <v>0</v>
      </c>
      <c r="G7912" s="223">
        <f>G7861*'Usages industrie'!$P37*(1+'Usages industrie'!$Q37)^(G$7822-$D$7822)/1000</f>
        <v>0</v>
      </c>
      <c r="H7912" s="223">
        <f>H7861*'Usages industrie'!$P37*(1+'Usages industrie'!$Q37)^(H$7822-$D$7822)/1000</f>
        <v>0</v>
      </c>
      <c r="I7912" s="223">
        <f>I7861*'Usages industrie'!$P37*(1+'Usages industrie'!$Q37)^(I$7822-$D$7822)/1000</f>
        <v>0</v>
      </c>
      <c r="J7912" s="223">
        <f>J7861*'Usages industrie'!$P37*(1+'Usages industrie'!$Q37)^(J$7822-$D$7822)/1000</f>
        <v>0</v>
      </c>
      <c r="K7912" s="223">
        <f>K7861*'Usages industrie'!$P37*(1+'Usages industrie'!$Q37)^(K$7822-$D$7822)/1000</f>
        <v>0</v>
      </c>
      <c r="L7912" s="223">
        <f>L7861*'Usages industrie'!$P37*(1+'Usages industrie'!$Q37)^(L$7822-$D$7822)/1000</f>
        <v>0</v>
      </c>
      <c r="M7912" s="223">
        <f>M7861*'Usages industrie'!$P37*(1+'Usages industrie'!$Q37)^(M$7822-$D$7822)/1000</f>
        <v>0</v>
      </c>
      <c r="N7912" s="223">
        <f>N7861*'Usages industrie'!$P37*(1+'Usages industrie'!$Q37)^(N$7822-$D$7822)/1000</f>
        <v>0</v>
      </c>
      <c r="O7912" s="223">
        <f>O7861*'Usages industrie'!$P37*(1+'Usages industrie'!$Q37)^(O$7822-$D$7822)/1000</f>
        <v>0</v>
      </c>
      <c r="P7912" s="223">
        <f>P7861*'Usages industrie'!$P37*(1+'Usages industrie'!$Q37)^(P$7822-$D$7822)/1000</f>
        <v>0</v>
      </c>
      <c r="Q7912" s="223">
        <f>Q7861*'Usages industrie'!$P37*(1+'Usages industrie'!$Q37)^(Q$7822-$D$7822)/1000</f>
        <v>0</v>
      </c>
      <c r="R7912" s="223">
        <f>R7861*'Usages industrie'!$P37*(1+'Usages industrie'!$Q37)^(R$7822-$D$7822)/1000</f>
        <v>0</v>
      </c>
    </row>
    <row r="7913" spans="1:18" hidden="1" outlineLevel="2" x14ac:dyDescent="0.25">
      <c r="A7913" s="222" t="str">
        <f>'Usages industrie'!A38</f>
        <v>Usage industriel n°35</v>
      </c>
      <c r="B7913" s="222" t="s">
        <v>645</v>
      </c>
      <c r="C7913" s="222"/>
      <c r="D7913" s="223">
        <f>D7862*'Usages industrie'!$P38*(1+'Usages industrie'!$Q38)^(D$7822-$D$7822)/1000</f>
        <v>0</v>
      </c>
      <c r="E7913" s="223">
        <f>E7862*'Usages industrie'!$P38*(1+'Usages industrie'!$Q38)^(E$7822-$D$7822)/1000</f>
        <v>0</v>
      </c>
      <c r="F7913" s="223">
        <f>F7862*'Usages industrie'!$P38*(1+'Usages industrie'!$Q38)^(F$7822-$D$7822)/1000</f>
        <v>0</v>
      </c>
      <c r="G7913" s="223">
        <f>G7862*'Usages industrie'!$P38*(1+'Usages industrie'!$Q38)^(G$7822-$D$7822)/1000</f>
        <v>0</v>
      </c>
      <c r="H7913" s="223">
        <f>H7862*'Usages industrie'!$P38*(1+'Usages industrie'!$Q38)^(H$7822-$D$7822)/1000</f>
        <v>0</v>
      </c>
      <c r="I7913" s="223">
        <f>I7862*'Usages industrie'!$P38*(1+'Usages industrie'!$Q38)^(I$7822-$D$7822)/1000</f>
        <v>0</v>
      </c>
      <c r="J7913" s="223">
        <f>J7862*'Usages industrie'!$P38*(1+'Usages industrie'!$Q38)^(J$7822-$D$7822)/1000</f>
        <v>0</v>
      </c>
      <c r="K7913" s="223">
        <f>K7862*'Usages industrie'!$P38*(1+'Usages industrie'!$Q38)^(K$7822-$D$7822)/1000</f>
        <v>0</v>
      </c>
      <c r="L7913" s="223">
        <f>L7862*'Usages industrie'!$P38*(1+'Usages industrie'!$Q38)^(L$7822-$D$7822)/1000</f>
        <v>0</v>
      </c>
      <c r="M7913" s="223">
        <f>M7862*'Usages industrie'!$P38*(1+'Usages industrie'!$Q38)^(M$7822-$D$7822)/1000</f>
        <v>0</v>
      </c>
      <c r="N7913" s="223">
        <f>N7862*'Usages industrie'!$P38*(1+'Usages industrie'!$Q38)^(N$7822-$D$7822)/1000</f>
        <v>0</v>
      </c>
      <c r="O7913" s="223">
        <f>O7862*'Usages industrie'!$P38*(1+'Usages industrie'!$Q38)^(O$7822-$D$7822)/1000</f>
        <v>0</v>
      </c>
      <c r="P7913" s="223">
        <f>P7862*'Usages industrie'!$P38*(1+'Usages industrie'!$Q38)^(P$7822-$D$7822)/1000</f>
        <v>0</v>
      </c>
      <c r="Q7913" s="223">
        <f>Q7862*'Usages industrie'!$P38*(1+'Usages industrie'!$Q38)^(Q$7822-$D$7822)/1000</f>
        <v>0</v>
      </c>
      <c r="R7913" s="223">
        <f>R7862*'Usages industrie'!$P38*(1+'Usages industrie'!$Q38)^(R$7822-$D$7822)/1000</f>
        <v>0</v>
      </c>
    </row>
    <row r="7914" spans="1:18" hidden="1" outlineLevel="2" x14ac:dyDescent="0.25">
      <c r="A7914" s="222" t="str">
        <f>'Usages industrie'!A39</f>
        <v>Usage industriel n°36</v>
      </c>
      <c r="B7914" s="222" t="s">
        <v>645</v>
      </c>
      <c r="C7914" s="222"/>
      <c r="D7914" s="223">
        <f>D7863*'Usages industrie'!$P39*(1+'Usages industrie'!$Q39)^(D$7822-$D$7822)/1000</f>
        <v>0</v>
      </c>
      <c r="E7914" s="223">
        <f>E7863*'Usages industrie'!$P39*(1+'Usages industrie'!$Q39)^(E$7822-$D$7822)/1000</f>
        <v>0</v>
      </c>
      <c r="F7914" s="223">
        <f>F7863*'Usages industrie'!$P39*(1+'Usages industrie'!$Q39)^(F$7822-$D$7822)/1000</f>
        <v>0</v>
      </c>
      <c r="G7914" s="223">
        <f>G7863*'Usages industrie'!$P39*(1+'Usages industrie'!$Q39)^(G$7822-$D$7822)/1000</f>
        <v>0</v>
      </c>
      <c r="H7914" s="223">
        <f>H7863*'Usages industrie'!$P39*(1+'Usages industrie'!$Q39)^(H$7822-$D$7822)/1000</f>
        <v>0</v>
      </c>
      <c r="I7914" s="223">
        <f>I7863*'Usages industrie'!$P39*(1+'Usages industrie'!$Q39)^(I$7822-$D$7822)/1000</f>
        <v>0</v>
      </c>
      <c r="J7914" s="223">
        <f>J7863*'Usages industrie'!$P39*(1+'Usages industrie'!$Q39)^(J$7822-$D$7822)/1000</f>
        <v>0</v>
      </c>
      <c r="K7914" s="223">
        <f>K7863*'Usages industrie'!$P39*(1+'Usages industrie'!$Q39)^(K$7822-$D$7822)/1000</f>
        <v>0</v>
      </c>
      <c r="L7914" s="223">
        <f>L7863*'Usages industrie'!$P39*(1+'Usages industrie'!$Q39)^(L$7822-$D$7822)/1000</f>
        <v>0</v>
      </c>
      <c r="M7914" s="223">
        <f>M7863*'Usages industrie'!$P39*(1+'Usages industrie'!$Q39)^(M$7822-$D$7822)/1000</f>
        <v>0</v>
      </c>
      <c r="N7914" s="223">
        <f>N7863*'Usages industrie'!$P39*(1+'Usages industrie'!$Q39)^(N$7822-$D$7822)/1000</f>
        <v>0</v>
      </c>
      <c r="O7914" s="223">
        <f>O7863*'Usages industrie'!$P39*(1+'Usages industrie'!$Q39)^(O$7822-$D$7822)/1000</f>
        <v>0</v>
      </c>
      <c r="P7914" s="223">
        <f>P7863*'Usages industrie'!$P39*(1+'Usages industrie'!$Q39)^(P$7822-$D$7822)/1000</f>
        <v>0</v>
      </c>
      <c r="Q7914" s="223">
        <f>Q7863*'Usages industrie'!$P39*(1+'Usages industrie'!$Q39)^(Q$7822-$D$7822)/1000</f>
        <v>0</v>
      </c>
      <c r="R7914" s="223">
        <f>R7863*'Usages industrie'!$P39*(1+'Usages industrie'!$Q39)^(R$7822-$D$7822)/1000</f>
        <v>0</v>
      </c>
    </row>
    <row r="7915" spans="1:18" hidden="1" outlineLevel="2" x14ac:dyDescent="0.25">
      <c r="A7915" s="222" t="str">
        <f>'Usages industrie'!A40</f>
        <v>Usage industriel n°37</v>
      </c>
      <c r="B7915" s="222" t="s">
        <v>645</v>
      </c>
      <c r="C7915" s="222"/>
      <c r="D7915" s="223">
        <f>D7864*'Usages industrie'!$P40*(1+'Usages industrie'!$Q40)^(D$7822-$D$7822)/1000</f>
        <v>0</v>
      </c>
      <c r="E7915" s="223">
        <f>E7864*'Usages industrie'!$P40*(1+'Usages industrie'!$Q40)^(E$7822-$D$7822)/1000</f>
        <v>0</v>
      </c>
      <c r="F7915" s="223">
        <f>F7864*'Usages industrie'!$P40*(1+'Usages industrie'!$Q40)^(F$7822-$D$7822)/1000</f>
        <v>0</v>
      </c>
      <c r="G7915" s="223">
        <f>G7864*'Usages industrie'!$P40*(1+'Usages industrie'!$Q40)^(G$7822-$D$7822)/1000</f>
        <v>0</v>
      </c>
      <c r="H7915" s="223">
        <f>H7864*'Usages industrie'!$P40*(1+'Usages industrie'!$Q40)^(H$7822-$D$7822)/1000</f>
        <v>0</v>
      </c>
      <c r="I7915" s="223">
        <f>I7864*'Usages industrie'!$P40*(1+'Usages industrie'!$Q40)^(I$7822-$D$7822)/1000</f>
        <v>0</v>
      </c>
      <c r="J7915" s="223">
        <f>J7864*'Usages industrie'!$P40*(1+'Usages industrie'!$Q40)^(J$7822-$D$7822)/1000</f>
        <v>0</v>
      </c>
      <c r="K7915" s="223">
        <f>K7864*'Usages industrie'!$P40*(1+'Usages industrie'!$Q40)^(K$7822-$D$7822)/1000</f>
        <v>0</v>
      </c>
      <c r="L7915" s="223">
        <f>L7864*'Usages industrie'!$P40*(1+'Usages industrie'!$Q40)^(L$7822-$D$7822)/1000</f>
        <v>0</v>
      </c>
      <c r="M7915" s="223">
        <f>M7864*'Usages industrie'!$P40*(1+'Usages industrie'!$Q40)^(M$7822-$D$7822)/1000</f>
        <v>0</v>
      </c>
      <c r="N7915" s="223">
        <f>N7864*'Usages industrie'!$P40*(1+'Usages industrie'!$Q40)^(N$7822-$D$7822)/1000</f>
        <v>0</v>
      </c>
      <c r="O7915" s="223">
        <f>O7864*'Usages industrie'!$P40*(1+'Usages industrie'!$Q40)^(O$7822-$D$7822)/1000</f>
        <v>0</v>
      </c>
      <c r="P7915" s="223">
        <f>P7864*'Usages industrie'!$P40*(1+'Usages industrie'!$Q40)^(P$7822-$D$7822)/1000</f>
        <v>0</v>
      </c>
      <c r="Q7915" s="223">
        <f>Q7864*'Usages industrie'!$P40*(1+'Usages industrie'!$Q40)^(Q$7822-$D$7822)/1000</f>
        <v>0</v>
      </c>
      <c r="R7915" s="223">
        <f>R7864*'Usages industrie'!$P40*(1+'Usages industrie'!$Q40)^(R$7822-$D$7822)/1000</f>
        <v>0</v>
      </c>
    </row>
    <row r="7916" spans="1:18" hidden="1" outlineLevel="2" x14ac:dyDescent="0.25">
      <c r="A7916" s="222" t="str">
        <f>'Usages industrie'!A41</f>
        <v>Usage industriel n°38</v>
      </c>
      <c r="B7916" s="222" t="s">
        <v>645</v>
      </c>
      <c r="C7916" s="222"/>
      <c r="D7916" s="223">
        <f>D7865*'Usages industrie'!$P41*(1+'Usages industrie'!$Q41)^(D$7822-$D$7822)/1000</f>
        <v>0</v>
      </c>
      <c r="E7916" s="223">
        <f>E7865*'Usages industrie'!$P41*(1+'Usages industrie'!$Q41)^(E$7822-$D$7822)/1000</f>
        <v>0</v>
      </c>
      <c r="F7916" s="223">
        <f>F7865*'Usages industrie'!$P41*(1+'Usages industrie'!$Q41)^(F$7822-$D$7822)/1000</f>
        <v>0</v>
      </c>
      <c r="G7916" s="223">
        <f>G7865*'Usages industrie'!$P41*(1+'Usages industrie'!$Q41)^(G$7822-$D$7822)/1000</f>
        <v>0</v>
      </c>
      <c r="H7916" s="223">
        <f>H7865*'Usages industrie'!$P41*(1+'Usages industrie'!$Q41)^(H$7822-$D$7822)/1000</f>
        <v>0</v>
      </c>
      <c r="I7916" s="223">
        <f>I7865*'Usages industrie'!$P41*(1+'Usages industrie'!$Q41)^(I$7822-$D$7822)/1000</f>
        <v>0</v>
      </c>
      <c r="J7916" s="223">
        <f>J7865*'Usages industrie'!$P41*(1+'Usages industrie'!$Q41)^(J$7822-$D$7822)/1000</f>
        <v>0</v>
      </c>
      <c r="K7916" s="223">
        <f>K7865*'Usages industrie'!$P41*(1+'Usages industrie'!$Q41)^(K$7822-$D$7822)/1000</f>
        <v>0</v>
      </c>
      <c r="L7916" s="223">
        <f>L7865*'Usages industrie'!$P41*(1+'Usages industrie'!$Q41)^(L$7822-$D$7822)/1000</f>
        <v>0</v>
      </c>
      <c r="M7916" s="223">
        <f>M7865*'Usages industrie'!$P41*(1+'Usages industrie'!$Q41)^(M$7822-$D$7822)/1000</f>
        <v>0</v>
      </c>
      <c r="N7916" s="223">
        <f>N7865*'Usages industrie'!$P41*(1+'Usages industrie'!$Q41)^(N$7822-$D$7822)/1000</f>
        <v>0</v>
      </c>
      <c r="O7916" s="223">
        <f>O7865*'Usages industrie'!$P41*(1+'Usages industrie'!$Q41)^(O$7822-$D$7822)/1000</f>
        <v>0</v>
      </c>
      <c r="P7916" s="223">
        <f>P7865*'Usages industrie'!$P41*(1+'Usages industrie'!$Q41)^(P$7822-$D$7822)/1000</f>
        <v>0</v>
      </c>
      <c r="Q7916" s="223">
        <f>Q7865*'Usages industrie'!$P41*(1+'Usages industrie'!$Q41)^(Q$7822-$D$7822)/1000</f>
        <v>0</v>
      </c>
      <c r="R7916" s="223">
        <f>R7865*'Usages industrie'!$P41*(1+'Usages industrie'!$Q41)^(R$7822-$D$7822)/1000</f>
        <v>0</v>
      </c>
    </row>
    <row r="7917" spans="1:18" hidden="1" outlineLevel="2" x14ac:dyDescent="0.25">
      <c r="A7917" s="222" t="str">
        <f>'Usages industrie'!A42</f>
        <v>Usage industriel n°39</v>
      </c>
      <c r="B7917" s="222" t="s">
        <v>645</v>
      </c>
      <c r="C7917" s="222"/>
      <c r="D7917" s="223">
        <f>D7866*'Usages industrie'!$P42*(1+'Usages industrie'!$Q42)^(D$7822-$D$7822)/1000</f>
        <v>0</v>
      </c>
      <c r="E7917" s="223">
        <f>E7866*'Usages industrie'!$P42*(1+'Usages industrie'!$Q42)^(E$7822-$D$7822)/1000</f>
        <v>0</v>
      </c>
      <c r="F7917" s="223">
        <f>F7866*'Usages industrie'!$P42*(1+'Usages industrie'!$Q42)^(F$7822-$D$7822)/1000</f>
        <v>0</v>
      </c>
      <c r="G7917" s="223">
        <f>G7866*'Usages industrie'!$P42*(1+'Usages industrie'!$Q42)^(G$7822-$D$7822)/1000</f>
        <v>0</v>
      </c>
      <c r="H7917" s="223">
        <f>H7866*'Usages industrie'!$P42*(1+'Usages industrie'!$Q42)^(H$7822-$D$7822)/1000</f>
        <v>0</v>
      </c>
      <c r="I7917" s="223">
        <f>I7866*'Usages industrie'!$P42*(1+'Usages industrie'!$Q42)^(I$7822-$D$7822)/1000</f>
        <v>0</v>
      </c>
      <c r="J7917" s="223">
        <f>J7866*'Usages industrie'!$P42*(1+'Usages industrie'!$Q42)^(J$7822-$D$7822)/1000</f>
        <v>0</v>
      </c>
      <c r="K7917" s="223">
        <f>K7866*'Usages industrie'!$P42*(1+'Usages industrie'!$Q42)^(K$7822-$D$7822)/1000</f>
        <v>0</v>
      </c>
      <c r="L7917" s="223">
        <f>L7866*'Usages industrie'!$P42*(1+'Usages industrie'!$Q42)^(L$7822-$D$7822)/1000</f>
        <v>0</v>
      </c>
      <c r="M7917" s="223">
        <f>M7866*'Usages industrie'!$P42*(1+'Usages industrie'!$Q42)^(M$7822-$D$7822)/1000</f>
        <v>0</v>
      </c>
      <c r="N7917" s="223">
        <f>N7866*'Usages industrie'!$P42*(1+'Usages industrie'!$Q42)^(N$7822-$D$7822)/1000</f>
        <v>0</v>
      </c>
      <c r="O7917" s="223">
        <f>O7866*'Usages industrie'!$P42*(1+'Usages industrie'!$Q42)^(O$7822-$D$7822)/1000</f>
        <v>0</v>
      </c>
      <c r="P7917" s="223">
        <f>P7866*'Usages industrie'!$P42*(1+'Usages industrie'!$Q42)^(P$7822-$D$7822)/1000</f>
        <v>0</v>
      </c>
      <c r="Q7917" s="223">
        <f>Q7866*'Usages industrie'!$P42*(1+'Usages industrie'!$Q42)^(Q$7822-$D$7822)/1000</f>
        <v>0</v>
      </c>
      <c r="R7917" s="223">
        <f>R7866*'Usages industrie'!$P42*(1+'Usages industrie'!$Q42)^(R$7822-$D$7822)/1000</f>
        <v>0</v>
      </c>
    </row>
    <row r="7918" spans="1:18" hidden="1" outlineLevel="2" x14ac:dyDescent="0.25">
      <c r="A7918" s="222" t="str">
        <f>'Usages industrie'!A43</f>
        <v>Usage industriel n°40</v>
      </c>
      <c r="B7918" s="222" t="s">
        <v>645</v>
      </c>
      <c r="C7918" s="222"/>
      <c r="D7918" s="223">
        <f>D7867*'Usages industrie'!$P43*(1+'Usages industrie'!$Q43)^(D$7822-$D$7822)/1000</f>
        <v>0</v>
      </c>
      <c r="E7918" s="223">
        <f>E7867*'Usages industrie'!$P43*(1+'Usages industrie'!$Q43)^(E$7822-$D$7822)/1000</f>
        <v>0</v>
      </c>
      <c r="F7918" s="223">
        <f>F7867*'Usages industrie'!$P43*(1+'Usages industrie'!$Q43)^(F$7822-$D$7822)/1000</f>
        <v>0</v>
      </c>
      <c r="G7918" s="223">
        <f>G7867*'Usages industrie'!$P43*(1+'Usages industrie'!$Q43)^(G$7822-$D$7822)/1000</f>
        <v>0</v>
      </c>
      <c r="H7918" s="223">
        <f>H7867*'Usages industrie'!$P43*(1+'Usages industrie'!$Q43)^(H$7822-$D$7822)/1000</f>
        <v>0</v>
      </c>
      <c r="I7918" s="223">
        <f>I7867*'Usages industrie'!$P43*(1+'Usages industrie'!$Q43)^(I$7822-$D$7822)/1000</f>
        <v>0</v>
      </c>
      <c r="J7918" s="223">
        <f>J7867*'Usages industrie'!$P43*(1+'Usages industrie'!$Q43)^(J$7822-$D$7822)/1000</f>
        <v>0</v>
      </c>
      <c r="K7918" s="223">
        <f>K7867*'Usages industrie'!$P43*(1+'Usages industrie'!$Q43)^(K$7822-$D$7822)/1000</f>
        <v>0</v>
      </c>
      <c r="L7918" s="223">
        <f>L7867*'Usages industrie'!$P43*(1+'Usages industrie'!$Q43)^(L$7822-$D$7822)/1000</f>
        <v>0</v>
      </c>
      <c r="M7918" s="223">
        <f>M7867*'Usages industrie'!$P43*(1+'Usages industrie'!$Q43)^(M$7822-$D$7822)/1000</f>
        <v>0</v>
      </c>
      <c r="N7918" s="223">
        <f>N7867*'Usages industrie'!$P43*(1+'Usages industrie'!$Q43)^(N$7822-$D$7822)/1000</f>
        <v>0</v>
      </c>
      <c r="O7918" s="223">
        <f>O7867*'Usages industrie'!$P43*(1+'Usages industrie'!$Q43)^(O$7822-$D$7822)/1000</f>
        <v>0</v>
      </c>
      <c r="P7918" s="223">
        <f>P7867*'Usages industrie'!$P43*(1+'Usages industrie'!$Q43)^(P$7822-$D$7822)/1000</f>
        <v>0</v>
      </c>
      <c r="Q7918" s="223">
        <f>Q7867*'Usages industrie'!$P43*(1+'Usages industrie'!$Q43)^(Q$7822-$D$7822)/1000</f>
        <v>0</v>
      </c>
      <c r="R7918" s="223">
        <f>R7867*'Usages industrie'!$P43*(1+'Usages industrie'!$Q43)^(R$7822-$D$7822)/1000</f>
        <v>0</v>
      </c>
    </row>
    <row r="7919" spans="1:18" hidden="1" outlineLevel="2" x14ac:dyDescent="0.25">
      <c r="A7919" s="222" t="str">
        <f>'Usages industrie'!A44</f>
        <v>Usage industriel n°41</v>
      </c>
      <c r="B7919" s="222" t="s">
        <v>645</v>
      </c>
      <c r="C7919" s="222"/>
      <c r="D7919" s="223">
        <f>D7868*'Usages industrie'!$P44*(1+'Usages industrie'!$Q44)^(D$7822-$D$7822)/1000</f>
        <v>0</v>
      </c>
      <c r="E7919" s="223">
        <f>E7868*'Usages industrie'!$P44*(1+'Usages industrie'!$Q44)^(E$7822-$D$7822)/1000</f>
        <v>0</v>
      </c>
      <c r="F7919" s="223">
        <f>F7868*'Usages industrie'!$P44*(1+'Usages industrie'!$Q44)^(F$7822-$D$7822)/1000</f>
        <v>0</v>
      </c>
      <c r="G7919" s="223">
        <f>G7868*'Usages industrie'!$P44*(1+'Usages industrie'!$Q44)^(G$7822-$D$7822)/1000</f>
        <v>0</v>
      </c>
      <c r="H7919" s="223">
        <f>H7868*'Usages industrie'!$P44*(1+'Usages industrie'!$Q44)^(H$7822-$D$7822)/1000</f>
        <v>0</v>
      </c>
      <c r="I7919" s="223">
        <f>I7868*'Usages industrie'!$P44*(1+'Usages industrie'!$Q44)^(I$7822-$D$7822)/1000</f>
        <v>0</v>
      </c>
      <c r="J7919" s="223">
        <f>J7868*'Usages industrie'!$P44*(1+'Usages industrie'!$Q44)^(J$7822-$D$7822)/1000</f>
        <v>0</v>
      </c>
      <c r="K7919" s="223">
        <f>K7868*'Usages industrie'!$P44*(1+'Usages industrie'!$Q44)^(K$7822-$D$7822)/1000</f>
        <v>0</v>
      </c>
      <c r="L7919" s="223">
        <f>L7868*'Usages industrie'!$P44*(1+'Usages industrie'!$Q44)^(L$7822-$D$7822)/1000</f>
        <v>0</v>
      </c>
      <c r="M7919" s="223">
        <f>M7868*'Usages industrie'!$P44*(1+'Usages industrie'!$Q44)^(M$7822-$D$7822)/1000</f>
        <v>0</v>
      </c>
      <c r="N7919" s="223">
        <f>N7868*'Usages industrie'!$P44*(1+'Usages industrie'!$Q44)^(N$7822-$D$7822)/1000</f>
        <v>0</v>
      </c>
      <c r="O7919" s="223">
        <f>O7868*'Usages industrie'!$P44*(1+'Usages industrie'!$Q44)^(O$7822-$D$7822)/1000</f>
        <v>0</v>
      </c>
      <c r="P7919" s="223">
        <f>P7868*'Usages industrie'!$P44*(1+'Usages industrie'!$Q44)^(P$7822-$D$7822)/1000</f>
        <v>0</v>
      </c>
      <c r="Q7919" s="223">
        <f>Q7868*'Usages industrie'!$P44*(1+'Usages industrie'!$Q44)^(Q$7822-$D$7822)/1000</f>
        <v>0</v>
      </c>
      <c r="R7919" s="223">
        <f>R7868*'Usages industrie'!$P44*(1+'Usages industrie'!$Q44)^(R$7822-$D$7822)/1000</f>
        <v>0</v>
      </c>
    </row>
    <row r="7920" spans="1:18" hidden="1" outlineLevel="2" x14ac:dyDescent="0.25">
      <c r="A7920" s="222" t="str">
        <f>'Usages industrie'!A45</f>
        <v>Usage industriel n°42</v>
      </c>
      <c r="B7920" s="222" t="s">
        <v>645</v>
      </c>
      <c r="C7920" s="222"/>
      <c r="D7920" s="223">
        <f>D7869*'Usages industrie'!$P45*(1+'Usages industrie'!$Q45)^(D$7822-$D$7822)/1000</f>
        <v>0</v>
      </c>
      <c r="E7920" s="223">
        <f>E7869*'Usages industrie'!$P45*(1+'Usages industrie'!$Q45)^(E$7822-$D$7822)/1000</f>
        <v>0</v>
      </c>
      <c r="F7920" s="223">
        <f>F7869*'Usages industrie'!$P45*(1+'Usages industrie'!$Q45)^(F$7822-$D$7822)/1000</f>
        <v>0</v>
      </c>
      <c r="G7920" s="223">
        <f>G7869*'Usages industrie'!$P45*(1+'Usages industrie'!$Q45)^(G$7822-$D$7822)/1000</f>
        <v>0</v>
      </c>
      <c r="H7920" s="223">
        <f>H7869*'Usages industrie'!$P45*(1+'Usages industrie'!$Q45)^(H$7822-$D$7822)/1000</f>
        <v>0</v>
      </c>
      <c r="I7920" s="223">
        <f>I7869*'Usages industrie'!$P45*(1+'Usages industrie'!$Q45)^(I$7822-$D$7822)/1000</f>
        <v>0</v>
      </c>
      <c r="J7920" s="223">
        <f>J7869*'Usages industrie'!$P45*(1+'Usages industrie'!$Q45)^(J$7822-$D$7822)/1000</f>
        <v>0</v>
      </c>
      <c r="K7920" s="223">
        <f>K7869*'Usages industrie'!$P45*(1+'Usages industrie'!$Q45)^(K$7822-$D$7822)/1000</f>
        <v>0</v>
      </c>
      <c r="L7920" s="223">
        <f>L7869*'Usages industrie'!$P45*(1+'Usages industrie'!$Q45)^(L$7822-$D$7822)/1000</f>
        <v>0</v>
      </c>
      <c r="M7920" s="223">
        <f>M7869*'Usages industrie'!$P45*(1+'Usages industrie'!$Q45)^(M$7822-$D$7822)/1000</f>
        <v>0</v>
      </c>
      <c r="N7920" s="223">
        <f>N7869*'Usages industrie'!$P45*(1+'Usages industrie'!$Q45)^(N$7822-$D$7822)/1000</f>
        <v>0</v>
      </c>
      <c r="O7920" s="223">
        <f>O7869*'Usages industrie'!$P45*(1+'Usages industrie'!$Q45)^(O$7822-$D$7822)/1000</f>
        <v>0</v>
      </c>
      <c r="P7920" s="223">
        <f>P7869*'Usages industrie'!$P45*(1+'Usages industrie'!$Q45)^(P$7822-$D$7822)/1000</f>
        <v>0</v>
      </c>
      <c r="Q7920" s="223">
        <f>Q7869*'Usages industrie'!$P45*(1+'Usages industrie'!$Q45)^(Q$7822-$D$7822)/1000</f>
        <v>0</v>
      </c>
      <c r="R7920" s="223">
        <f>R7869*'Usages industrie'!$P45*(1+'Usages industrie'!$Q45)^(R$7822-$D$7822)/1000</f>
        <v>0</v>
      </c>
    </row>
    <row r="7921" spans="1:18" hidden="1" outlineLevel="2" x14ac:dyDescent="0.25">
      <c r="A7921" s="222" t="str">
        <f>'Usages industrie'!A46</f>
        <v>Usage industriel n°43</v>
      </c>
      <c r="B7921" s="222" t="s">
        <v>645</v>
      </c>
      <c r="C7921" s="222"/>
      <c r="D7921" s="223">
        <f>D7870*'Usages industrie'!$P46*(1+'Usages industrie'!$Q46)^(D$7822-$D$7822)/1000</f>
        <v>0</v>
      </c>
      <c r="E7921" s="223">
        <f>E7870*'Usages industrie'!$P46*(1+'Usages industrie'!$Q46)^(E$7822-$D$7822)/1000</f>
        <v>0</v>
      </c>
      <c r="F7921" s="223">
        <f>F7870*'Usages industrie'!$P46*(1+'Usages industrie'!$Q46)^(F$7822-$D$7822)/1000</f>
        <v>0</v>
      </c>
      <c r="G7921" s="223">
        <f>G7870*'Usages industrie'!$P46*(1+'Usages industrie'!$Q46)^(G$7822-$D$7822)/1000</f>
        <v>0</v>
      </c>
      <c r="H7921" s="223">
        <f>H7870*'Usages industrie'!$P46*(1+'Usages industrie'!$Q46)^(H$7822-$D$7822)/1000</f>
        <v>0</v>
      </c>
      <c r="I7921" s="223">
        <f>I7870*'Usages industrie'!$P46*(1+'Usages industrie'!$Q46)^(I$7822-$D$7822)/1000</f>
        <v>0</v>
      </c>
      <c r="J7921" s="223">
        <f>J7870*'Usages industrie'!$P46*(1+'Usages industrie'!$Q46)^(J$7822-$D$7822)/1000</f>
        <v>0</v>
      </c>
      <c r="K7921" s="223">
        <f>K7870*'Usages industrie'!$P46*(1+'Usages industrie'!$Q46)^(K$7822-$D$7822)/1000</f>
        <v>0</v>
      </c>
      <c r="L7921" s="223">
        <f>L7870*'Usages industrie'!$P46*(1+'Usages industrie'!$Q46)^(L$7822-$D$7822)/1000</f>
        <v>0</v>
      </c>
      <c r="M7921" s="223">
        <f>M7870*'Usages industrie'!$P46*(1+'Usages industrie'!$Q46)^(M$7822-$D$7822)/1000</f>
        <v>0</v>
      </c>
      <c r="N7921" s="223">
        <f>N7870*'Usages industrie'!$P46*(1+'Usages industrie'!$Q46)^(N$7822-$D$7822)/1000</f>
        <v>0</v>
      </c>
      <c r="O7921" s="223">
        <f>O7870*'Usages industrie'!$P46*(1+'Usages industrie'!$Q46)^(O$7822-$D$7822)/1000</f>
        <v>0</v>
      </c>
      <c r="P7921" s="223">
        <f>P7870*'Usages industrie'!$P46*(1+'Usages industrie'!$Q46)^(P$7822-$D$7822)/1000</f>
        <v>0</v>
      </c>
      <c r="Q7921" s="223">
        <f>Q7870*'Usages industrie'!$P46*(1+'Usages industrie'!$Q46)^(Q$7822-$D$7822)/1000</f>
        <v>0</v>
      </c>
      <c r="R7921" s="223">
        <f>R7870*'Usages industrie'!$P46*(1+'Usages industrie'!$Q46)^(R$7822-$D$7822)/1000</f>
        <v>0</v>
      </c>
    </row>
    <row r="7922" spans="1:18" hidden="1" outlineLevel="2" x14ac:dyDescent="0.25">
      <c r="A7922" s="222" t="str">
        <f>'Usages industrie'!A47</f>
        <v>Usage industriel n°44</v>
      </c>
      <c r="B7922" s="222" t="s">
        <v>645</v>
      </c>
      <c r="C7922" s="222"/>
      <c r="D7922" s="223">
        <f>D7871*'Usages industrie'!$P47*(1+'Usages industrie'!$Q47)^(D$7822-$D$7822)/1000</f>
        <v>0</v>
      </c>
      <c r="E7922" s="223">
        <f>E7871*'Usages industrie'!$P47*(1+'Usages industrie'!$Q47)^(E$7822-$D$7822)/1000</f>
        <v>0</v>
      </c>
      <c r="F7922" s="223">
        <f>F7871*'Usages industrie'!$P47*(1+'Usages industrie'!$Q47)^(F$7822-$D$7822)/1000</f>
        <v>0</v>
      </c>
      <c r="G7922" s="223">
        <f>G7871*'Usages industrie'!$P47*(1+'Usages industrie'!$Q47)^(G$7822-$D$7822)/1000</f>
        <v>0</v>
      </c>
      <c r="H7922" s="223">
        <f>H7871*'Usages industrie'!$P47*(1+'Usages industrie'!$Q47)^(H$7822-$D$7822)/1000</f>
        <v>0</v>
      </c>
      <c r="I7922" s="223">
        <f>I7871*'Usages industrie'!$P47*(1+'Usages industrie'!$Q47)^(I$7822-$D$7822)/1000</f>
        <v>0</v>
      </c>
      <c r="J7922" s="223">
        <f>J7871*'Usages industrie'!$P47*(1+'Usages industrie'!$Q47)^(J$7822-$D$7822)/1000</f>
        <v>0</v>
      </c>
      <c r="K7922" s="223">
        <f>K7871*'Usages industrie'!$P47*(1+'Usages industrie'!$Q47)^(K$7822-$D$7822)/1000</f>
        <v>0</v>
      </c>
      <c r="L7922" s="223">
        <f>L7871*'Usages industrie'!$P47*(1+'Usages industrie'!$Q47)^(L$7822-$D$7822)/1000</f>
        <v>0</v>
      </c>
      <c r="M7922" s="223">
        <f>M7871*'Usages industrie'!$P47*(1+'Usages industrie'!$Q47)^(M$7822-$D$7822)/1000</f>
        <v>0</v>
      </c>
      <c r="N7922" s="223">
        <f>N7871*'Usages industrie'!$P47*(1+'Usages industrie'!$Q47)^(N$7822-$D$7822)/1000</f>
        <v>0</v>
      </c>
      <c r="O7922" s="223">
        <f>O7871*'Usages industrie'!$P47*(1+'Usages industrie'!$Q47)^(O$7822-$D$7822)/1000</f>
        <v>0</v>
      </c>
      <c r="P7922" s="223">
        <f>P7871*'Usages industrie'!$P47*(1+'Usages industrie'!$Q47)^(P$7822-$D$7822)/1000</f>
        <v>0</v>
      </c>
      <c r="Q7922" s="223">
        <f>Q7871*'Usages industrie'!$P47*(1+'Usages industrie'!$Q47)^(Q$7822-$D$7822)/1000</f>
        <v>0</v>
      </c>
      <c r="R7922" s="223">
        <f>R7871*'Usages industrie'!$P47*(1+'Usages industrie'!$Q47)^(R$7822-$D$7822)/1000</f>
        <v>0</v>
      </c>
    </row>
    <row r="7923" spans="1:18" hidden="1" outlineLevel="2" x14ac:dyDescent="0.25">
      <c r="A7923" s="222" t="str">
        <f>'Usages industrie'!A48</f>
        <v>Usage industriel n°45</v>
      </c>
      <c r="B7923" s="222" t="s">
        <v>645</v>
      </c>
      <c r="C7923" s="222"/>
      <c r="D7923" s="223">
        <f>D7872*'Usages industrie'!$P48*(1+'Usages industrie'!$Q48)^(D$7822-$D$7822)/1000</f>
        <v>0</v>
      </c>
      <c r="E7923" s="223">
        <f>E7872*'Usages industrie'!$P48*(1+'Usages industrie'!$Q48)^(E$7822-$D$7822)/1000</f>
        <v>0</v>
      </c>
      <c r="F7923" s="223">
        <f>F7872*'Usages industrie'!$P48*(1+'Usages industrie'!$Q48)^(F$7822-$D$7822)/1000</f>
        <v>0</v>
      </c>
      <c r="G7923" s="223">
        <f>G7872*'Usages industrie'!$P48*(1+'Usages industrie'!$Q48)^(G$7822-$D$7822)/1000</f>
        <v>0</v>
      </c>
      <c r="H7923" s="223">
        <f>H7872*'Usages industrie'!$P48*(1+'Usages industrie'!$Q48)^(H$7822-$D$7822)/1000</f>
        <v>0</v>
      </c>
      <c r="I7923" s="223">
        <f>I7872*'Usages industrie'!$P48*(1+'Usages industrie'!$Q48)^(I$7822-$D$7822)/1000</f>
        <v>0</v>
      </c>
      <c r="J7923" s="223">
        <f>J7872*'Usages industrie'!$P48*(1+'Usages industrie'!$Q48)^(J$7822-$D$7822)/1000</f>
        <v>0</v>
      </c>
      <c r="K7923" s="223">
        <f>K7872*'Usages industrie'!$P48*(1+'Usages industrie'!$Q48)^(K$7822-$D$7822)/1000</f>
        <v>0</v>
      </c>
      <c r="L7923" s="223">
        <f>L7872*'Usages industrie'!$P48*(1+'Usages industrie'!$Q48)^(L$7822-$D$7822)/1000</f>
        <v>0</v>
      </c>
      <c r="M7923" s="223">
        <f>M7872*'Usages industrie'!$P48*(1+'Usages industrie'!$Q48)^(M$7822-$D$7822)/1000</f>
        <v>0</v>
      </c>
      <c r="N7923" s="223">
        <f>N7872*'Usages industrie'!$P48*(1+'Usages industrie'!$Q48)^(N$7822-$D$7822)/1000</f>
        <v>0</v>
      </c>
      <c r="O7923" s="223">
        <f>O7872*'Usages industrie'!$P48*(1+'Usages industrie'!$Q48)^(O$7822-$D$7822)/1000</f>
        <v>0</v>
      </c>
      <c r="P7923" s="223">
        <f>P7872*'Usages industrie'!$P48*(1+'Usages industrie'!$Q48)^(P$7822-$D$7822)/1000</f>
        <v>0</v>
      </c>
      <c r="Q7923" s="223">
        <f>Q7872*'Usages industrie'!$P48*(1+'Usages industrie'!$Q48)^(Q$7822-$D$7822)/1000</f>
        <v>0</v>
      </c>
      <c r="R7923" s="223">
        <f>R7872*'Usages industrie'!$P48*(1+'Usages industrie'!$Q48)^(R$7822-$D$7822)/1000</f>
        <v>0</v>
      </c>
    </row>
    <row r="7924" spans="1:18" hidden="1" outlineLevel="2" x14ac:dyDescent="0.25">
      <c r="A7924" s="222" t="str">
        <f>'Usages industrie'!A49</f>
        <v>Usage industriel n°46</v>
      </c>
      <c r="B7924" s="222" t="s">
        <v>645</v>
      </c>
      <c r="C7924" s="222"/>
      <c r="D7924" s="223">
        <f>D7873*'Usages industrie'!$P49*(1+'Usages industrie'!$Q49)^(D$7822-$D$7822)/1000</f>
        <v>0</v>
      </c>
      <c r="E7924" s="223">
        <f>E7873*'Usages industrie'!$P49*(1+'Usages industrie'!$Q49)^(E$7822-$D$7822)/1000</f>
        <v>0</v>
      </c>
      <c r="F7924" s="223">
        <f>F7873*'Usages industrie'!$P49*(1+'Usages industrie'!$Q49)^(F$7822-$D$7822)/1000</f>
        <v>0</v>
      </c>
      <c r="G7924" s="223">
        <f>G7873*'Usages industrie'!$P49*(1+'Usages industrie'!$Q49)^(G$7822-$D$7822)/1000</f>
        <v>0</v>
      </c>
      <c r="H7924" s="223">
        <f>H7873*'Usages industrie'!$P49*(1+'Usages industrie'!$Q49)^(H$7822-$D$7822)/1000</f>
        <v>0</v>
      </c>
      <c r="I7924" s="223">
        <f>I7873*'Usages industrie'!$P49*(1+'Usages industrie'!$Q49)^(I$7822-$D$7822)/1000</f>
        <v>0</v>
      </c>
      <c r="J7924" s="223">
        <f>J7873*'Usages industrie'!$P49*(1+'Usages industrie'!$Q49)^(J$7822-$D$7822)/1000</f>
        <v>0</v>
      </c>
      <c r="K7924" s="223">
        <f>K7873*'Usages industrie'!$P49*(1+'Usages industrie'!$Q49)^(K$7822-$D$7822)/1000</f>
        <v>0</v>
      </c>
      <c r="L7924" s="223">
        <f>L7873*'Usages industrie'!$P49*(1+'Usages industrie'!$Q49)^(L$7822-$D$7822)/1000</f>
        <v>0</v>
      </c>
      <c r="M7924" s="223">
        <f>M7873*'Usages industrie'!$P49*(1+'Usages industrie'!$Q49)^(M$7822-$D$7822)/1000</f>
        <v>0</v>
      </c>
      <c r="N7924" s="223">
        <f>N7873*'Usages industrie'!$P49*(1+'Usages industrie'!$Q49)^(N$7822-$D$7822)/1000</f>
        <v>0</v>
      </c>
      <c r="O7924" s="223">
        <f>O7873*'Usages industrie'!$P49*(1+'Usages industrie'!$Q49)^(O$7822-$D$7822)/1000</f>
        <v>0</v>
      </c>
      <c r="P7924" s="223">
        <f>P7873*'Usages industrie'!$P49*(1+'Usages industrie'!$Q49)^(P$7822-$D$7822)/1000</f>
        <v>0</v>
      </c>
      <c r="Q7924" s="223">
        <f>Q7873*'Usages industrie'!$P49*(1+'Usages industrie'!$Q49)^(Q$7822-$D$7822)/1000</f>
        <v>0</v>
      </c>
      <c r="R7924" s="223">
        <f>R7873*'Usages industrie'!$P49*(1+'Usages industrie'!$Q49)^(R$7822-$D$7822)/1000</f>
        <v>0</v>
      </c>
    </row>
    <row r="7925" spans="1:18" hidden="1" outlineLevel="2" x14ac:dyDescent="0.25">
      <c r="A7925" s="222" t="str">
        <f>'Usages industrie'!A50</f>
        <v>Usage industriel n°47</v>
      </c>
      <c r="B7925" s="222" t="s">
        <v>645</v>
      </c>
      <c r="C7925" s="222"/>
      <c r="D7925" s="223">
        <f>D7874*'Usages industrie'!$P50*(1+'Usages industrie'!$Q50)^(D$7822-$D$7822)/1000</f>
        <v>0</v>
      </c>
      <c r="E7925" s="223">
        <f>E7874*'Usages industrie'!$P50*(1+'Usages industrie'!$Q50)^(E$7822-$D$7822)/1000</f>
        <v>0</v>
      </c>
      <c r="F7925" s="223">
        <f>F7874*'Usages industrie'!$P50*(1+'Usages industrie'!$Q50)^(F$7822-$D$7822)/1000</f>
        <v>0</v>
      </c>
      <c r="G7925" s="223">
        <f>G7874*'Usages industrie'!$P50*(1+'Usages industrie'!$Q50)^(G$7822-$D$7822)/1000</f>
        <v>0</v>
      </c>
      <c r="H7925" s="223">
        <f>H7874*'Usages industrie'!$P50*(1+'Usages industrie'!$Q50)^(H$7822-$D$7822)/1000</f>
        <v>0</v>
      </c>
      <c r="I7925" s="223">
        <f>I7874*'Usages industrie'!$P50*(1+'Usages industrie'!$Q50)^(I$7822-$D$7822)/1000</f>
        <v>0</v>
      </c>
      <c r="J7925" s="223">
        <f>J7874*'Usages industrie'!$P50*(1+'Usages industrie'!$Q50)^(J$7822-$D$7822)/1000</f>
        <v>0</v>
      </c>
      <c r="K7925" s="223">
        <f>K7874*'Usages industrie'!$P50*(1+'Usages industrie'!$Q50)^(K$7822-$D$7822)/1000</f>
        <v>0</v>
      </c>
      <c r="L7925" s="223">
        <f>L7874*'Usages industrie'!$P50*(1+'Usages industrie'!$Q50)^(L$7822-$D$7822)/1000</f>
        <v>0</v>
      </c>
      <c r="M7925" s="223">
        <f>M7874*'Usages industrie'!$P50*(1+'Usages industrie'!$Q50)^(M$7822-$D$7822)/1000</f>
        <v>0</v>
      </c>
      <c r="N7925" s="223">
        <f>N7874*'Usages industrie'!$P50*(1+'Usages industrie'!$Q50)^(N$7822-$D$7822)/1000</f>
        <v>0</v>
      </c>
      <c r="O7925" s="223">
        <f>O7874*'Usages industrie'!$P50*(1+'Usages industrie'!$Q50)^(O$7822-$D$7822)/1000</f>
        <v>0</v>
      </c>
      <c r="P7925" s="223">
        <f>P7874*'Usages industrie'!$P50*(1+'Usages industrie'!$Q50)^(P$7822-$D$7822)/1000</f>
        <v>0</v>
      </c>
      <c r="Q7925" s="223">
        <f>Q7874*'Usages industrie'!$P50*(1+'Usages industrie'!$Q50)^(Q$7822-$D$7822)/1000</f>
        <v>0</v>
      </c>
      <c r="R7925" s="223">
        <f>R7874*'Usages industrie'!$P50*(1+'Usages industrie'!$Q50)^(R$7822-$D$7822)/1000</f>
        <v>0</v>
      </c>
    </row>
    <row r="7926" spans="1:18" hidden="1" outlineLevel="2" x14ac:dyDescent="0.25">
      <c r="A7926" s="222" t="str">
        <f>'Usages industrie'!A51</f>
        <v>Usage industriel n°48</v>
      </c>
      <c r="B7926" s="222" t="s">
        <v>645</v>
      </c>
      <c r="C7926" s="222"/>
      <c r="D7926" s="223">
        <f>D7875*'Usages industrie'!$P51*(1+'Usages industrie'!$Q51)^(D$7822-$D$7822)/1000</f>
        <v>0</v>
      </c>
      <c r="E7926" s="223">
        <f>E7875*'Usages industrie'!$P51*(1+'Usages industrie'!$Q51)^(E$7822-$D$7822)/1000</f>
        <v>0</v>
      </c>
      <c r="F7926" s="223">
        <f>F7875*'Usages industrie'!$P51*(1+'Usages industrie'!$Q51)^(F$7822-$D$7822)/1000</f>
        <v>0</v>
      </c>
      <c r="G7926" s="223">
        <f>G7875*'Usages industrie'!$P51*(1+'Usages industrie'!$Q51)^(G$7822-$D$7822)/1000</f>
        <v>0</v>
      </c>
      <c r="H7926" s="223">
        <f>H7875*'Usages industrie'!$P51*(1+'Usages industrie'!$Q51)^(H$7822-$D$7822)/1000</f>
        <v>0</v>
      </c>
      <c r="I7926" s="223">
        <f>I7875*'Usages industrie'!$P51*(1+'Usages industrie'!$Q51)^(I$7822-$D$7822)/1000</f>
        <v>0</v>
      </c>
      <c r="J7926" s="223">
        <f>J7875*'Usages industrie'!$P51*(1+'Usages industrie'!$Q51)^(J$7822-$D$7822)/1000</f>
        <v>0</v>
      </c>
      <c r="K7926" s="223">
        <f>K7875*'Usages industrie'!$P51*(1+'Usages industrie'!$Q51)^(K$7822-$D$7822)/1000</f>
        <v>0</v>
      </c>
      <c r="L7926" s="223">
        <f>L7875*'Usages industrie'!$P51*(1+'Usages industrie'!$Q51)^(L$7822-$D$7822)/1000</f>
        <v>0</v>
      </c>
      <c r="M7926" s="223">
        <f>M7875*'Usages industrie'!$P51*(1+'Usages industrie'!$Q51)^(M$7822-$D$7822)/1000</f>
        <v>0</v>
      </c>
      <c r="N7926" s="223">
        <f>N7875*'Usages industrie'!$P51*(1+'Usages industrie'!$Q51)^(N$7822-$D$7822)/1000</f>
        <v>0</v>
      </c>
      <c r="O7926" s="223">
        <f>O7875*'Usages industrie'!$P51*(1+'Usages industrie'!$Q51)^(O$7822-$D$7822)/1000</f>
        <v>0</v>
      </c>
      <c r="P7926" s="223">
        <f>P7875*'Usages industrie'!$P51*(1+'Usages industrie'!$Q51)^(P$7822-$D$7822)/1000</f>
        <v>0</v>
      </c>
      <c r="Q7926" s="223">
        <f>Q7875*'Usages industrie'!$P51*(1+'Usages industrie'!$Q51)^(Q$7822-$D$7822)/1000</f>
        <v>0</v>
      </c>
      <c r="R7926" s="223">
        <f>R7875*'Usages industrie'!$P51*(1+'Usages industrie'!$Q51)^(R$7822-$D$7822)/1000</f>
        <v>0</v>
      </c>
    </row>
    <row r="7927" spans="1:18" hidden="1" outlineLevel="2" x14ac:dyDescent="0.25">
      <c r="A7927" s="222" t="str">
        <f>'Usages industrie'!A52</f>
        <v>Usage industriel n°49</v>
      </c>
      <c r="B7927" s="222" t="s">
        <v>645</v>
      </c>
      <c r="C7927" s="222"/>
      <c r="D7927" s="223">
        <f>D7876*'Usages industrie'!$P52*(1+'Usages industrie'!$Q52)^(D$7822-$D$7822)/1000</f>
        <v>0</v>
      </c>
      <c r="E7927" s="223">
        <f>E7876*'Usages industrie'!$P52*(1+'Usages industrie'!$Q52)^(E$7822-$D$7822)/1000</f>
        <v>0</v>
      </c>
      <c r="F7927" s="223">
        <f>F7876*'Usages industrie'!$P52*(1+'Usages industrie'!$Q52)^(F$7822-$D$7822)/1000</f>
        <v>0</v>
      </c>
      <c r="G7927" s="223">
        <f>G7876*'Usages industrie'!$P52*(1+'Usages industrie'!$Q52)^(G$7822-$D$7822)/1000</f>
        <v>0</v>
      </c>
      <c r="H7927" s="223">
        <f>H7876*'Usages industrie'!$P52*(1+'Usages industrie'!$Q52)^(H$7822-$D$7822)/1000</f>
        <v>0</v>
      </c>
      <c r="I7927" s="223">
        <f>I7876*'Usages industrie'!$P52*(1+'Usages industrie'!$Q52)^(I$7822-$D$7822)/1000</f>
        <v>0</v>
      </c>
      <c r="J7927" s="223">
        <f>J7876*'Usages industrie'!$P52*(1+'Usages industrie'!$Q52)^(J$7822-$D$7822)/1000</f>
        <v>0</v>
      </c>
      <c r="K7927" s="223">
        <f>K7876*'Usages industrie'!$P52*(1+'Usages industrie'!$Q52)^(K$7822-$D$7822)/1000</f>
        <v>0</v>
      </c>
      <c r="L7927" s="223">
        <f>L7876*'Usages industrie'!$P52*(1+'Usages industrie'!$Q52)^(L$7822-$D$7822)/1000</f>
        <v>0</v>
      </c>
      <c r="M7927" s="223">
        <f>M7876*'Usages industrie'!$P52*(1+'Usages industrie'!$Q52)^(M$7822-$D$7822)/1000</f>
        <v>0</v>
      </c>
      <c r="N7927" s="223">
        <f>N7876*'Usages industrie'!$P52*(1+'Usages industrie'!$Q52)^(N$7822-$D$7822)/1000</f>
        <v>0</v>
      </c>
      <c r="O7927" s="223">
        <f>O7876*'Usages industrie'!$P52*(1+'Usages industrie'!$Q52)^(O$7822-$D$7822)/1000</f>
        <v>0</v>
      </c>
      <c r="P7927" s="223">
        <f>P7876*'Usages industrie'!$P52*(1+'Usages industrie'!$Q52)^(P$7822-$D$7822)/1000</f>
        <v>0</v>
      </c>
      <c r="Q7927" s="223">
        <f>Q7876*'Usages industrie'!$P52*(1+'Usages industrie'!$Q52)^(Q$7822-$D$7822)/1000</f>
        <v>0</v>
      </c>
      <c r="R7927" s="223">
        <f>R7876*'Usages industrie'!$P52*(1+'Usages industrie'!$Q52)^(R$7822-$D$7822)/1000</f>
        <v>0</v>
      </c>
    </row>
    <row r="7928" spans="1:18" hidden="1" outlineLevel="2" x14ac:dyDescent="0.25">
      <c r="A7928" s="222" t="str">
        <f>'Usages industrie'!A53</f>
        <v>Usage industriel n°50</v>
      </c>
      <c r="B7928" s="222" t="s">
        <v>645</v>
      </c>
      <c r="C7928" s="222"/>
      <c r="D7928" s="223">
        <f>D7877*'Usages industrie'!$P53*(1+'Usages industrie'!$Q53)^(D$7822-$D$7822)/1000</f>
        <v>0</v>
      </c>
      <c r="E7928" s="223">
        <f>E7877*'Usages industrie'!$P53*(1+'Usages industrie'!$Q53)^(E$7822-$D$7822)/1000</f>
        <v>0</v>
      </c>
      <c r="F7928" s="223">
        <f>F7877*'Usages industrie'!$P53*(1+'Usages industrie'!$Q53)^(F$7822-$D$7822)/1000</f>
        <v>0</v>
      </c>
      <c r="G7928" s="223">
        <f>G7877*'Usages industrie'!$P53*(1+'Usages industrie'!$Q53)^(G$7822-$D$7822)/1000</f>
        <v>0</v>
      </c>
      <c r="H7928" s="223">
        <f>H7877*'Usages industrie'!$P53*(1+'Usages industrie'!$Q53)^(H$7822-$D$7822)/1000</f>
        <v>0</v>
      </c>
      <c r="I7928" s="223">
        <f>I7877*'Usages industrie'!$P53*(1+'Usages industrie'!$Q53)^(I$7822-$D$7822)/1000</f>
        <v>0</v>
      </c>
      <c r="J7928" s="223">
        <f>J7877*'Usages industrie'!$P53*(1+'Usages industrie'!$Q53)^(J$7822-$D$7822)/1000</f>
        <v>0</v>
      </c>
      <c r="K7928" s="223">
        <f>K7877*'Usages industrie'!$P53*(1+'Usages industrie'!$Q53)^(K$7822-$D$7822)/1000</f>
        <v>0</v>
      </c>
      <c r="L7928" s="223">
        <f>L7877*'Usages industrie'!$P53*(1+'Usages industrie'!$Q53)^(L$7822-$D$7822)/1000</f>
        <v>0</v>
      </c>
      <c r="M7928" s="223">
        <f>M7877*'Usages industrie'!$P53*(1+'Usages industrie'!$Q53)^(M$7822-$D$7822)/1000</f>
        <v>0</v>
      </c>
      <c r="N7928" s="223">
        <f>N7877*'Usages industrie'!$P53*(1+'Usages industrie'!$Q53)^(N$7822-$D$7822)/1000</f>
        <v>0</v>
      </c>
      <c r="O7928" s="223">
        <f>O7877*'Usages industrie'!$P53*(1+'Usages industrie'!$Q53)^(O$7822-$D$7822)/1000</f>
        <v>0</v>
      </c>
      <c r="P7928" s="223">
        <f>P7877*'Usages industrie'!$P53*(1+'Usages industrie'!$Q53)^(P$7822-$D$7822)/1000</f>
        <v>0</v>
      </c>
      <c r="Q7928" s="223">
        <f>Q7877*'Usages industrie'!$P53*(1+'Usages industrie'!$Q53)^(Q$7822-$D$7822)/1000</f>
        <v>0</v>
      </c>
      <c r="R7928" s="223">
        <f>R7877*'Usages industrie'!$P53*(1+'Usages industrie'!$Q53)^(R$7822-$D$7822)/1000</f>
        <v>0</v>
      </c>
    </row>
    <row r="7929" spans="1:18" hidden="1" outlineLevel="1" collapsed="1" x14ac:dyDescent="0.25">
      <c r="A7929" s="222" t="s">
        <v>655</v>
      </c>
      <c r="B7929" s="222"/>
      <c r="C7929" s="222"/>
      <c r="D7929" s="223">
        <f t="shared" ref="D7929:R7929" si="696">SUM(D7879:D7928)</f>
        <v>0</v>
      </c>
      <c r="E7929" s="223">
        <f t="shared" si="696"/>
        <v>0</v>
      </c>
      <c r="F7929" s="223">
        <f t="shared" si="696"/>
        <v>0</v>
      </c>
      <c r="G7929" s="223">
        <f t="shared" si="696"/>
        <v>0</v>
      </c>
      <c r="H7929" s="223">
        <f t="shared" si="696"/>
        <v>0</v>
      </c>
      <c r="I7929" s="223">
        <f t="shared" si="696"/>
        <v>0</v>
      </c>
      <c r="J7929" s="223">
        <f t="shared" si="696"/>
        <v>0</v>
      </c>
      <c r="K7929" s="223">
        <f t="shared" si="696"/>
        <v>0</v>
      </c>
      <c r="L7929" s="223">
        <f t="shared" si="696"/>
        <v>0</v>
      </c>
      <c r="M7929" s="223">
        <f t="shared" si="696"/>
        <v>0</v>
      </c>
      <c r="N7929" s="223">
        <f t="shared" si="696"/>
        <v>0</v>
      </c>
      <c r="O7929" s="223">
        <f t="shared" si="696"/>
        <v>0</v>
      </c>
      <c r="P7929" s="223">
        <f t="shared" si="696"/>
        <v>0</v>
      </c>
      <c r="Q7929" s="223">
        <f t="shared" si="696"/>
        <v>0</v>
      </c>
      <c r="R7929" s="223">
        <f t="shared" si="696"/>
        <v>0</v>
      </c>
    </row>
    <row r="7930" spans="1:18" hidden="1" outlineLevel="1" x14ac:dyDescent="0.25">
      <c r="A7930" s="53" t="s">
        <v>651</v>
      </c>
      <c r="B7930" s="53"/>
      <c r="C7930" s="245"/>
      <c r="D7930" s="244"/>
      <c r="E7930" s="244"/>
      <c r="F7930" s="244"/>
      <c r="G7930" s="244"/>
      <c r="H7930" s="244"/>
      <c r="I7930" s="244"/>
      <c r="J7930" s="244"/>
      <c r="K7930" s="244"/>
      <c r="L7930" s="244"/>
      <c r="M7930" s="244"/>
      <c r="N7930" s="244"/>
      <c r="O7930" s="244"/>
      <c r="P7930" s="244"/>
      <c r="Q7930" s="244"/>
      <c r="R7930" s="244"/>
    </row>
    <row r="7931" spans="1:18" hidden="1" outlineLevel="1" x14ac:dyDescent="0.25">
      <c r="A7931" s="53" t="s">
        <v>656</v>
      </c>
      <c r="B7931" s="53"/>
      <c r="C7931" s="245"/>
      <c r="D7931" s="244"/>
      <c r="E7931" s="244"/>
      <c r="F7931" s="244"/>
      <c r="G7931" s="244"/>
      <c r="H7931" s="244"/>
      <c r="I7931" s="244"/>
      <c r="J7931" s="244"/>
      <c r="K7931" s="244"/>
      <c r="L7931" s="244"/>
      <c r="M7931" s="244"/>
      <c r="N7931" s="244"/>
      <c r="O7931" s="244"/>
      <c r="P7931" s="244"/>
      <c r="Q7931" s="244"/>
      <c r="R7931" s="244"/>
    </row>
    <row r="7932" spans="1:18" hidden="1" outlineLevel="2" x14ac:dyDescent="0.25">
      <c r="A7932" s="222" t="str">
        <f>'Usages mobilité'!A4</f>
        <v>Usage mobilité n°1</v>
      </c>
      <c r="B7932" s="222" t="s">
        <v>41</v>
      </c>
      <c r="C7932" s="222"/>
      <c r="D7932" s="223">
        <f>IF(B$7819&lt;&gt;"",IF(B$7819='Usages mobilité'!BF4,'Usages mobilité'!BD4,0),0)</f>
        <v>0</v>
      </c>
      <c r="E7932" s="223">
        <f t="shared" ref="E7932:R7941" si="697">$D7932</f>
        <v>0</v>
      </c>
      <c r="F7932" s="223">
        <f t="shared" si="697"/>
        <v>0</v>
      </c>
      <c r="G7932" s="223">
        <f t="shared" si="697"/>
        <v>0</v>
      </c>
      <c r="H7932" s="223">
        <f t="shared" si="697"/>
        <v>0</v>
      </c>
      <c r="I7932" s="223">
        <f t="shared" si="697"/>
        <v>0</v>
      </c>
      <c r="J7932" s="223">
        <f t="shared" si="697"/>
        <v>0</v>
      </c>
      <c r="K7932" s="223">
        <f t="shared" si="697"/>
        <v>0</v>
      </c>
      <c r="L7932" s="223">
        <f t="shared" si="697"/>
        <v>0</v>
      </c>
      <c r="M7932" s="223">
        <f t="shared" si="697"/>
        <v>0</v>
      </c>
      <c r="N7932" s="223">
        <f t="shared" si="697"/>
        <v>0</v>
      </c>
      <c r="O7932" s="223">
        <f t="shared" si="697"/>
        <v>0</v>
      </c>
      <c r="P7932" s="223">
        <f t="shared" si="697"/>
        <v>0</v>
      </c>
      <c r="Q7932" s="223">
        <f t="shared" si="697"/>
        <v>0</v>
      </c>
      <c r="R7932" s="223">
        <f t="shared" si="697"/>
        <v>0</v>
      </c>
    </row>
    <row r="7933" spans="1:18" hidden="1" outlineLevel="2" x14ac:dyDescent="0.25">
      <c r="A7933" s="222" t="str">
        <f>'Usages mobilité'!A5</f>
        <v>Usage mobilité n°2</v>
      </c>
      <c r="B7933" s="222" t="s">
        <v>41</v>
      </c>
      <c r="C7933" s="222"/>
      <c r="D7933" s="223">
        <f>IF(B$7819&lt;&gt;"",IF(B$7819='Usages mobilité'!BF5,'Usages mobilité'!BD5,0),0)</f>
        <v>0</v>
      </c>
      <c r="E7933" s="223">
        <f t="shared" si="697"/>
        <v>0</v>
      </c>
      <c r="F7933" s="223">
        <f t="shared" si="697"/>
        <v>0</v>
      </c>
      <c r="G7933" s="223">
        <f t="shared" si="697"/>
        <v>0</v>
      </c>
      <c r="H7933" s="223">
        <f t="shared" si="697"/>
        <v>0</v>
      </c>
      <c r="I7933" s="223">
        <f t="shared" si="697"/>
        <v>0</v>
      </c>
      <c r="J7933" s="223">
        <f t="shared" si="697"/>
        <v>0</v>
      </c>
      <c r="K7933" s="223">
        <f t="shared" si="697"/>
        <v>0</v>
      </c>
      <c r="L7933" s="223">
        <f t="shared" si="697"/>
        <v>0</v>
      </c>
      <c r="M7933" s="223">
        <f t="shared" si="697"/>
        <v>0</v>
      </c>
      <c r="N7933" s="223">
        <f t="shared" si="697"/>
        <v>0</v>
      </c>
      <c r="O7933" s="223">
        <f t="shared" si="697"/>
        <v>0</v>
      </c>
      <c r="P7933" s="223">
        <f t="shared" si="697"/>
        <v>0</v>
      </c>
      <c r="Q7933" s="223">
        <f t="shared" si="697"/>
        <v>0</v>
      </c>
      <c r="R7933" s="223">
        <f t="shared" si="697"/>
        <v>0</v>
      </c>
    </row>
    <row r="7934" spans="1:18" hidden="1" outlineLevel="2" x14ac:dyDescent="0.25">
      <c r="A7934" s="222" t="str">
        <f>'Usages mobilité'!A6</f>
        <v>Usage mobilité n°3</v>
      </c>
      <c r="B7934" s="222" t="s">
        <v>41</v>
      </c>
      <c r="C7934" s="222"/>
      <c r="D7934" s="223">
        <f>IF(B$7819&lt;&gt;"",IF(B$7819='Usages mobilité'!BF6,'Usages mobilité'!BD6,0),0)</f>
        <v>0</v>
      </c>
      <c r="E7934" s="223">
        <f t="shared" si="697"/>
        <v>0</v>
      </c>
      <c r="F7934" s="223">
        <f t="shared" si="697"/>
        <v>0</v>
      </c>
      <c r="G7934" s="223">
        <f t="shared" si="697"/>
        <v>0</v>
      </c>
      <c r="H7934" s="223">
        <f t="shared" si="697"/>
        <v>0</v>
      </c>
      <c r="I7934" s="223">
        <f t="shared" si="697"/>
        <v>0</v>
      </c>
      <c r="J7934" s="223">
        <f t="shared" si="697"/>
        <v>0</v>
      </c>
      <c r="K7934" s="223">
        <f t="shared" si="697"/>
        <v>0</v>
      </c>
      <c r="L7934" s="223">
        <f t="shared" si="697"/>
        <v>0</v>
      </c>
      <c r="M7934" s="223">
        <f t="shared" si="697"/>
        <v>0</v>
      </c>
      <c r="N7934" s="223">
        <f t="shared" si="697"/>
        <v>0</v>
      </c>
      <c r="O7934" s="223">
        <f t="shared" si="697"/>
        <v>0</v>
      </c>
      <c r="P7934" s="223">
        <f t="shared" si="697"/>
        <v>0</v>
      </c>
      <c r="Q7934" s="223">
        <f t="shared" si="697"/>
        <v>0</v>
      </c>
      <c r="R7934" s="223">
        <f t="shared" si="697"/>
        <v>0</v>
      </c>
    </row>
    <row r="7935" spans="1:18" hidden="1" outlineLevel="2" x14ac:dyDescent="0.25">
      <c r="A7935" s="222" t="str">
        <f>'Usages mobilité'!A7</f>
        <v>Usage mobilité n°4</v>
      </c>
      <c r="B7935" s="222" t="s">
        <v>41</v>
      </c>
      <c r="C7935" s="222"/>
      <c r="D7935" s="223">
        <f>IF(B$7819&lt;&gt;"",IF(B$7819='Usages mobilité'!BF7,'Usages mobilité'!BD7,0),0)</f>
        <v>0</v>
      </c>
      <c r="E7935" s="223">
        <f t="shared" si="697"/>
        <v>0</v>
      </c>
      <c r="F7935" s="223">
        <f t="shared" si="697"/>
        <v>0</v>
      </c>
      <c r="G7935" s="223">
        <f t="shared" si="697"/>
        <v>0</v>
      </c>
      <c r="H7935" s="223">
        <f t="shared" si="697"/>
        <v>0</v>
      </c>
      <c r="I7935" s="223">
        <f t="shared" si="697"/>
        <v>0</v>
      </c>
      <c r="J7935" s="223">
        <f t="shared" si="697"/>
        <v>0</v>
      </c>
      <c r="K7935" s="223">
        <f t="shared" si="697"/>
        <v>0</v>
      </c>
      <c r="L7935" s="223">
        <f t="shared" si="697"/>
        <v>0</v>
      </c>
      <c r="M7935" s="223">
        <f t="shared" si="697"/>
        <v>0</v>
      </c>
      <c r="N7935" s="223">
        <f t="shared" si="697"/>
        <v>0</v>
      </c>
      <c r="O7935" s="223">
        <f t="shared" si="697"/>
        <v>0</v>
      </c>
      <c r="P7935" s="223">
        <f t="shared" si="697"/>
        <v>0</v>
      </c>
      <c r="Q7935" s="223">
        <f t="shared" si="697"/>
        <v>0</v>
      </c>
      <c r="R7935" s="223">
        <f t="shared" si="697"/>
        <v>0</v>
      </c>
    </row>
    <row r="7936" spans="1:18" hidden="1" outlineLevel="2" x14ac:dyDescent="0.25">
      <c r="A7936" s="222" t="str">
        <f>'Usages mobilité'!A8</f>
        <v>Usage mobilité n°5</v>
      </c>
      <c r="B7936" s="222" t="s">
        <v>41</v>
      </c>
      <c r="C7936" s="222"/>
      <c r="D7936" s="223">
        <f>IF(B$7819&lt;&gt;"",IF(B$7819='Usages mobilité'!BF8,'Usages mobilité'!BD8,0),0)</f>
        <v>0</v>
      </c>
      <c r="E7936" s="223">
        <f t="shared" si="697"/>
        <v>0</v>
      </c>
      <c r="F7936" s="223">
        <f t="shared" si="697"/>
        <v>0</v>
      </c>
      <c r="G7936" s="223">
        <f t="shared" si="697"/>
        <v>0</v>
      </c>
      <c r="H7936" s="223">
        <f t="shared" si="697"/>
        <v>0</v>
      </c>
      <c r="I7936" s="223">
        <f t="shared" si="697"/>
        <v>0</v>
      </c>
      <c r="J7936" s="223">
        <f t="shared" si="697"/>
        <v>0</v>
      </c>
      <c r="K7936" s="223">
        <f t="shared" si="697"/>
        <v>0</v>
      </c>
      <c r="L7936" s="223">
        <f t="shared" si="697"/>
        <v>0</v>
      </c>
      <c r="M7936" s="223">
        <f t="shared" si="697"/>
        <v>0</v>
      </c>
      <c r="N7936" s="223">
        <f t="shared" si="697"/>
        <v>0</v>
      </c>
      <c r="O7936" s="223">
        <f t="shared" si="697"/>
        <v>0</v>
      </c>
      <c r="P7936" s="223">
        <f t="shared" si="697"/>
        <v>0</v>
      </c>
      <c r="Q7936" s="223">
        <f t="shared" si="697"/>
        <v>0</v>
      </c>
      <c r="R7936" s="223">
        <f t="shared" si="697"/>
        <v>0</v>
      </c>
    </row>
    <row r="7937" spans="1:18" hidden="1" outlineLevel="2" x14ac:dyDescent="0.25">
      <c r="A7937" s="222" t="str">
        <f>'Usages mobilité'!A9</f>
        <v>Usage mobilité n°6</v>
      </c>
      <c r="B7937" s="222" t="s">
        <v>41</v>
      </c>
      <c r="C7937" s="222"/>
      <c r="D7937" s="223">
        <f>IF(B$7819&lt;&gt;"",IF(B$7819='Usages mobilité'!BF9,'Usages mobilité'!BD9,0),0)</f>
        <v>0</v>
      </c>
      <c r="E7937" s="223">
        <f t="shared" si="697"/>
        <v>0</v>
      </c>
      <c r="F7937" s="223">
        <f t="shared" si="697"/>
        <v>0</v>
      </c>
      <c r="G7937" s="223">
        <f t="shared" si="697"/>
        <v>0</v>
      </c>
      <c r="H7937" s="223">
        <f t="shared" si="697"/>
        <v>0</v>
      </c>
      <c r="I7937" s="223">
        <f t="shared" si="697"/>
        <v>0</v>
      </c>
      <c r="J7937" s="223">
        <f t="shared" si="697"/>
        <v>0</v>
      </c>
      <c r="K7937" s="223">
        <f t="shared" si="697"/>
        <v>0</v>
      </c>
      <c r="L7937" s="223">
        <f t="shared" si="697"/>
        <v>0</v>
      </c>
      <c r="M7937" s="223">
        <f t="shared" si="697"/>
        <v>0</v>
      </c>
      <c r="N7937" s="223">
        <f t="shared" si="697"/>
        <v>0</v>
      </c>
      <c r="O7937" s="223">
        <f t="shared" si="697"/>
        <v>0</v>
      </c>
      <c r="P7937" s="223">
        <f t="shared" si="697"/>
        <v>0</v>
      </c>
      <c r="Q7937" s="223">
        <f t="shared" si="697"/>
        <v>0</v>
      </c>
      <c r="R7937" s="223">
        <f t="shared" si="697"/>
        <v>0</v>
      </c>
    </row>
    <row r="7938" spans="1:18" hidden="1" outlineLevel="2" x14ac:dyDescent="0.25">
      <c r="A7938" s="222" t="str">
        <f>'Usages mobilité'!A10</f>
        <v>Usage mobilité n°7</v>
      </c>
      <c r="B7938" s="222" t="s">
        <v>41</v>
      </c>
      <c r="C7938" s="222"/>
      <c r="D7938" s="223">
        <f>IF(B$7819&lt;&gt;"",IF(B$7819='Usages mobilité'!BF10,'Usages mobilité'!BD10,0),0)</f>
        <v>0</v>
      </c>
      <c r="E7938" s="223">
        <f t="shared" si="697"/>
        <v>0</v>
      </c>
      <c r="F7938" s="223">
        <f t="shared" si="697"/>
        <v>0</v>
      </c>
      <c r="G7938" s="223">
        <f t="shared" si="697"/>
        <v>0</v>
      </c>
      <c r="H7938" s="223">
        <f t="shared" si="697"/>
        <v>0</v>
      </c>
      <c r="I7938" s="223">
        <f t="shared" si="697"/>
        <v>0</v>
      </c>
      <c r="J7938" s="223">
        <f t="shared" si="697"/>
        <v>0</v>
      </c>
      <c r="K7938" s="223">
        <f t="shared" si="697"/>
        <v>0</v>
      </c>
      <c r="L7938" s="223">
        <f t="shared" si="697"/>
        <v>0</v>
      </c>
      <c r="M7938" s="223">
        <f t="shared" si="697"/>
        <v>0</v>
      </c>
      <c r="N7938" s="223">
        <f t="shared" si="697"/>
        <v>0</v>
      </c>
      <c r="O7938" s="223">
        <f t="shared" si="697"/>
        <v>0</v>
      </c>
      <c r="P7938" s="223">
        <f t="shared" si="697"/>
        <v>0</v>
      </c>
      <c r="Q7938" s="223">
        <f t="shared" si="697"/>
        <v>0</v>
      </c>
      <c r="R7938" s="223">
        <f t="shared" si="697"/>
        <v>0</v>
      </c>
    </row>
    <row r="7939" spans="1:18" hidden="1" outlineLevel="2" x14ac:dyDescent="0.25">
      <c r="A7939" s="222" t="str">
        <f>'Usages mobilité'!A11</f>
        <v>Usage mobilité n°8</v>
      </c>
      <c r="B7939" s="222" t="s">
        <v>41</v>
      </c>
      <c r="C7939" s="222"/>
      <c r="D7939" s="223">
        <f>IF(B$7819&lt;&gt;"",IF(B$7819='Usages mobilité'!BF11,'Usages mobilité'!BD11,0),0)</f>
        <v>0</v>
      </c>
      <c r="E7939" s="223">
        <f t="shared" si="697"/>
        <v>0</v>
      </c>
      <c r="F7939" s="223">
        <f t="shared" si="697"/>
        <v>0</v>
      </c>
      <c r="G7939" s="223">
        <f t="shared" si="697"/>
        <v>0</v>
      </c>
      <c r="H7939" s="223">
        <f t="shared" si="697"/>
        <v>0</v>
      </c>
      <c r="I7939" s="223">
        <f t="shared" si="697"/>
        <v>0</v>
      </c>
      <c r="J7939" s="223">
        <f t="shared" si="697"/>
        <v>0</v>
      </c>
      <c r="K7939" s="223">
        <f t="shared" si="697"/>
        <v>0</v>
      </c>
      <c r="L7939" s="223">
        <f t="shared" si="697"/>
        <v>0</v>
      </c>
      <c r="M7939" s="223">
        <f t="shared" si="697"/>
        <v>0</v>
      </c>
      <c r="N7939" s="223">
        <f t="shared" si="697"/>
        <v>0</v>
      </c>
      <c r="O7939" s="223">
        <f t="shared" si="697"/>
        <v>0</v>
      </c>
      <c r="P7939" s="223">
        <f t="shared" si="697"/>
        <v>0</v>
      </c>
      <c r="Q7939" s="223">
        <f t="shared" si="697"/>
        <v>0</v>
      </c>
      <c r="R7939" s="223">
        <f t="shared" si="697"/>
        <v>0</v>
      </c>
    </row>
    <row r="7940" spans="1:18" hidden="1" outlineLevel="2" x14ac:dyDescent="0.25">
      <c r="A7940" s="222" t="str">
        <f>'Usages mobilité'!A12</f>
        <v>Usage mobilité n°9</v>
      </c>
      <c r="B7940" s="222" t="s">
        <v>41</v>
      </c>
      <c r="C7940" s="222"/>
      <c r="D7940" s="223">
        <f>IF(B$7819&lt;&gt;"",IF(B$7819='Usages mobilité'!BF12,'Usages mobilité'!BD12,0),0)</f>
        <v>0</v>
      </c>
      <c r="E7940" s="223">
        <f t="shared" si="697"/>
        <v>0</v>
      </c>
      <c r="F7940" s="223">
        <f t="shared" si="697"/>
        <v>0</v>
      </c>
      <c r="G7940" s="223">
        <f t="shared" si="697"/>
        <v>0</v>
      </c>
      <c r="H7940" s="223">
        <f t="shared" si="697"/>
        <v>0</v>
      </c>
      <c r="I7940" s="223">
        <f t="shared" si="697"/>
        <v>0</v>
      </c>
      <c r="J7940" s="223">
        <f t="shared" si="697"/>
        <v>0</v>
      </c>
      <c r="K7940" s="223">
        <f t="shared" si="697"/>
        <v>0</v>
      </c>
      <c r="L7940" s="223">
        <f t="shared" si="697"/>
        <v>0</v>
      </c>
      <c r="M7940" s="223">
        <f t="shared" si="697"/>
        <v>0</v>
      </c>
      <c r="N7940" s="223">
        <f t="shared" si="697"/>
        <v>0</v>
      </c>
      <c r="O7940" s="223">
        <f t="shared" si="697"/>
        <v>0</v>
      </c>
      <c r="P7940" s="223">
        <f t="shared" si="697"/>
        <v>0</v>
      </c>
      <c r="Q7940" s="223">
        <f t="shared" si="697"/>
        <v>0</v>
      </c>
      <c r="R7940" s="223">
        <f t="shared" si="697"/>
        <v>0</v>
      </c>
    </row>
    <row r="7941" spans="1:18" hidden="1" outlineLevel="2" x14ac:dyDescent="0.25">
      <c r="A7941" s="222" t="str">
        <f>'Usages mobilité'!A13</f>
        <v>Usage mobilité n°10</v>
      </c>
      <c r="B7941" s="222" t="s">
        <v>41</v>
      </c>
      <c r="C7941" s="222"/>
      <c r="D7941" s="223">
        <f>IF(B$7819&lt;&gt;"",IF(B$7819='Usages mobilité'!BF13,'Usages mobilité'!BD13,0),0)</f>
        <v>0</v>
      </c>
      <c r="E7941" s="223">
        <f t="shared" si="697"/>
        <v>0</v>
      </c>
      <c r="F7941" s="223">
        <f t="shared" si="697"/>
        <v>0</v>
      </c>
      <c r="G7941" s="223">
        <f t="shared" si="697"/>
        <v>0</v>
      </c>
      <c r="H7941" s="223">
        <f t="shared" si="697"/>
        <v>0</v>
      </c>
      <c r="I7941" s="223">
        <f t="shared" si="697"/>
        <v>0</v>
      </c>
      <c r="J7941" s="223">
        <f t="shared" si="697"/>
        <v>0</v>
      </c>
      <c r="K7941" s="223">
        <f t="shared" si="697"/>
        <v>0</v>
      </c>
      <c r="L7941" s="223">
        <f t="shared" si="697"/>
        <v>0</v>
      </c>
      <c r="M7941" s="223">
        <f t="shared" si="697"/>
        <v>0</v>
      </c>
      <c r="N7941" s="223">
        <f t="shared" si="697"/>
        <v>0</v>
      </c>
      <c r="O7941" s="223">
        <f t="shared" si="697"/>
        <v>0</v>
      </c>
      <c r="P7941" s="223">
        <f t="shared" si="697"/>
        <v>0</v>
      </c>
      <c r="Q7941" s="223">
        <f t="shared" si="697"/>
        <v>0</v>
      </c>
      <c r="R7941" s="223">
        <f t="shared" si="697"/>
        <v>0</v>
      </c>
    </row>
    <row r="7942" spans="1:18" hidden="1" outlineLevel="2" x14ac:dyDescent="0.25">
      <c r="A7942" s="222" t="str">
        <f>'Usages mobilité'!A14</f>
        <v>Usage mobilité n°11</v>
      </c>
      <c r="B7942" s="222" t="s">
        <v>41</v>
      </c>
      <c r="C7942" s="222"/>
      <c r="D7942" s="223">
        <f>IF(B$7819&lt;&gt;"",IF(B$7819='Usages mobilité'!BF14,'Usages mobilité'!BD14,0),0)</f>
        <v>0</v>
      </c>
      <c r="E7942" s="223">
        <f t="shared" ref="E7942:R7951" si="698">$D7942</f>
        <v>0</v>
      </c>
      <c r="F7942" s="223">
        <f t="shared" si="698"/>
        <v>0</v>
      </c>
      <c r="G7942" s="223">
        <f t="shared" si="698"/>
        <v>0</v>
      </c>
      <c r="H7942" s="223">
        <f t="shared" si="698"/>
        <v>0</v>
      </c>
      <c r="I7942" s="223">
        <f t="shared" si="698"/>
        <v>0</v>
      </c>
      <c r="J7942" s="223">
        <f t="shared" si="698"/>
        <v>0</v>
      </c>
      <c r="K7942" s="223">
        <f t="shared" si="698"/>
        <v>0</v>
      </c>
      <c r="L7942" s="223">
        <f t="shared" si="698"/>
        <v>0</v>
      </c>
      <c r="M7942" s="223">
        <f t="shared" si="698"/>
        <v>0</v>
      </c>
      <c r="N7942" s="223">
        <f t="shared" si="698"/>
        <v>0</v>
      </c>
      <c r="O7942" s="223">
        <f t="shared" si="698"/>
        <v>0</v>
      </c>
      <c r="P7942" s="223">
        <f t="shared" si="698"/>
        <v>0</v>
      </c>
      <c r="Q7942" s="223">
        <f t="shared" si="698"/>
        <v>0</v>
      </c>
      <c r="R7942" s="223">
        <f t="shared" si="698"/>
        <v>0</v>
      </c>
    </row>
    <row r="7943" spans="1:18" hidden="1" outlineLevel="2" x14ac:dyDescent="0.25">
      <c r="A7943" s="222" t="str">
        <f>'Usages mobilité'!A15</f>
        <v>Usage mobilité n°12</v>
      </c>
      <c r="B7943" s="222" t="s">
        <v>41</v>
      </c>
      <c r="C7943" s="222"/>
      <c r="D7943" s="223">
        <f>IF(B$7819&lt;&gt;"",IF(B$7819='Usages mobilité'!BF15,'Usages mobilité'!BD15,0),0)</f>
        <v>0</v>
      </c>
      <c r="E7943" s="223">
        <f t="shared" si="698"/>
        <v>0</v>
      </c>
      <c r="F7943" s="223">
        <f t="shared" si="698"/>
        <v>0</v>
      </c>
      <c r="G7943" s="223">
        <f t="shared" si="698"/>
        <v>0</v>
      </c>
      <c r="H7943" s="223">
        <f t="shared" si="698"/>
        <v>0</v>
      </c>
      <c r="I7943" s="223">
        <f t="shared" si="698"/>
        <v>0</v>
      </c>
      <c r="J7943" s="223">
        <f t="shared" si="698"/>
        <v>0</v>
      </c>
      <c r="K7943" s="223">
        <f t="shared" si="698"/>
        <v>0</v>
      </c>
      <c r="L7943" s="223">
        <f t="shared" si="698"/>
        <v>0</v>
      </c>
      <c r="M7943" s="223">
        <f t="shared" si="698"/>
        <v>0</v>
      </c>
      <c r="N7943" s="223">
        <f t="shared" si="698"/>
        <v>0</v>
      </c>
      <c r="O7943" s="223">
        <f t="shared" si="698"/>
        <v>0</v>
      </c>
      <c r="P7943" s="223">
        <f t="shared" si="698"/>
        <v>0</v>
      </c>
      <c r="Q7943" s="223">
        <f t="shared" si="698"/>
        <v>0</v>
      </c>
      <c r="R7943" s="223">
        <f t="shared" si="698"/>
        <v>0</v>
      </c>
    </row>
    <row r="7944" spans="1:18" hidden="1" outlineLevel="2" x14ac:dyDescent="0.25">
      <c r="A7944" s="222" t="str">
        <f>'Usages mobilité'!A16</f>
        <v>Usage mobilité n°13</v>
      </c>
      <c r="B7944" s="222" t="s">
        <v>41</v>
      </c>
      <c r="C7944" s="222"/>
      <c r="D7944" s="223">
        <f>IF(B$7819&lt;&gt;"",IF(B$7819='Usages mobilité'!BF16,'Usages mobilité'!BD16,0),0)</f>
        <v>0</v>
      </c>
      <c r="E7944" s="223">
        <f t="shared" si="698"/>
        <v>0</v>
      </c>
      <c r="F7944" s="223">
        <f t="shared" si="698"/>
        <v>0</v>
      </c>
      <c r="G7944" s="223">
        <f t="shared" si="698"/>
        <v>0</v>
      </c>
      <c r="H7944" s="223">
        <f t="shared" si="698"/>
        <v>0</v>
      </c>
      <c r="I7944" s="223">
        <f t="shared" si="698"/>
        <v>0</v>
      </c>
      <c r="J7944" s="223">
        <f t="shared" si="698"/>
        <v>0</v>
      </c>
      <c r="K7944" s="223">
        <f t="shared" si="698"/>
        <v>0</v>
      </c>
      <c r="L7944" s="223">
        <f t="shared" si="698"/>
        <v>0</v>
      </c>
      <c r="M7944" s="223">
        <f t="shared" si="698"/>
        <v>0</v>
      </c>
      <c r="N7944" s="223">
        <f t="shared" si="698"/>
        <v>0</v>
      </c>
      <c r="O7944" s="223">
        <f t="shared" si="698"/>
        <v>0</v>
      </c>
      <c r="P7944" s="223">
        <f t="shared" si="698"/>
        <v>0</v>
      </c>
      <c r="Q7944" s="223">
        <f t="shared" si="698"/>
        <v>0</v>
      </c>
      <c r="R7944" s="223">
        <f t="shared" si="698"/>
        <v>0</v>
      </c>
    </row>
    <row r="7945" spans="1:18" hidden="1" outlineLevel="2" x14ac:dyDescent="0.25">
      <c r="A7945" s="222" t="str">
        <f>'Usages mobilité'!A17</f>
        <v>Usage mobilité n°14</v>
      </c>
      <c r="B7945" s="222" t="s">
        <v>41</v>
      </c>
      <c r="C7945" s="222"/>
      <c r="D7945" s="223">
        <f>IF(B$7819&lt;&gt;"",IF(B$7819='Usages mobilité'!BF17,'Usages mobilité'!BD17,0),0)</f>
        <v>0</v>
      </c>
      <c r="E7945" s="223">
        <f t="shared" si="698"/>
        <v>0</v>
      </c>
      <c r="F7945" s="223">
        <f t="shared" si="698"/>
        <v>0</v>
      </c>
      <c r="G7945" s="223">
        <f t="shared" si="698"/>
        <v>0</v>
      </c>
      <c r="H7945" s="223">
        <f t="shared" si="698"/>
        <v>0</v>
      </c>
      <c r="I7945" s="223">
        <f t="shared" si="698"/>
        <v>0</v>
      </c>
      <c r="J7945" s="223">
        <f t="shared" si="698"/>
        <v>0</v>
      </c>
      <c r="K7945" s="223">
        <f t="shared" si="698"/>
        <v>0</v>
      </c>
      <c r="L7945" s="223">
        <f t="shared" si="698"/>
        <v>0</v>
      </c>
      <c r="M7945" s="223">
        <f t="shared" si="698"/>
        <v>0</v>
      </c>
      <c r="N7945" s="223">
        <f t="shared" si="698"/>
        <v>0</v>
      </c>
      <c r="O7945" s="223">
        <f t="shared" si="698"/>
        <v>0</v>
      </c>
      <c r="P7945" s="223">
        <f t="shared" si="698"/>
        <v>0</v>
      </c>
      <c r="Q7945" s="223">
        <f t="shared" si="698"/>
        <v>0</v>
      </c>
      <c r="R7945" s="223">
        <f t="shared" si="698"/>
        <v>0</v>
      </c>
    </row>
    <row r="7946" spans="1:18" hidden="1" outlineLevel="2" x14ac:dyDescent="0.25">
      <c r="A7946" s="222" t="str">
        <f>'Usages mobilité'!A18</f>
        <v>Usage mobilité n°15</v>
      </c>
      <c r="B7946" s="222" t="s">
        <v>41</v>
      </c>
      <c r="C7946" s="222"/>
      <c r="D7946" s="223">
        <f>IF(B$7819&lt;&gt;"",IF(B$7819='Usages mobilité'!BF18,'Usages mobilité'!BD18,0),0)</f>
        <v>0</v>
      </c>
      <c r="E7946" s="223">
        <f t="shared" si="698"/>
        <v>0</v>
      </c>
      <c r="F7946" s="223">
        <f t="shared" si="698"/>
        <v>0</v>
      </c>
      <c r="G7946" s="223">
        <f t="shared" si="698"/>
        <v>0</v>
      </c>
      <c r="H7946" s="223">
        <f t="shared" si="698"/>
        <v>0</v>
      </c>
      <c r="I7946" s="223">
        <f t="shared" si="698"/>
        <v>0</v>
      </c>
      <c r="J7946" s="223">
        <f t="shared" si="698"/>
        <v>0</v>
      </c>
      <c r="K7946" s="223">
        <f t="shared" si="698"/>
        <v>0</v>
      </c>
      <c r="L7946" s="223">
        <f t="shared" si="698"/>
        <v>0</v>
      </c>
      <c r="M7946" s="223">
        <f t="shared" si="698"/>
        <v>0</v>
      </c>
      <c r="N7946" s="223">
        <f t="shared" si="698"/>
        <v>0</v>
      </c>
      <c r="O7946" s="223">
        <f t="shared" si="698"/>
        <v>0</v>
      </c>
      <c r="P7946" s="223">
        <f t="shared" si="698"/>
        <v>0</v>
      </c>
      <c r="Q7946" s="223">
        <f t="shared" si="698"/>
        <v>0</v>
      </c>
      <c r="R7946" s="223">
        <f t="shared" si="698"/>
        <v>0</v>
      </c>
    </row>
    <row r="7947" spans="1:18" hidden="1" outlineLevel="2" x14ac:dyDescent="0.25">
      <c r="A7947" s="222" t="str">
        <f>'Usages mobilité'!A19</f>
        <v>Usage mobilité n°16</v>
      </c>
      <c r="B7947" s="222" t="s">
        <v>41</v>
      </c>
      <c r="C7947" s="222"/>
      <c r="D7947" s="223">
        <f>IF(B$7819&lt;&gt;"",IF(B$7819='Usages mobilité'!BF19,'Usages mobilité'!BD19,0),0)</f>
        <v>0</v>
      </c>
      <c r="E7947" s="223">
        <f t="shared" si="698"/>
        <v>0</v>
      </c>
      <c r="F7947" s="223">
        <f t="shared" si="698"/>
        <v>0</v>
      </c>
      <c r="G7947" s="223">
        <f t="shared" si="698"/>
        <v>0</v>
      </c>
      <c r="H7947" s="223">
        <f t="shared" si="698"/>
        <v>0</v>
      </c>
      <c r="I7947" s="223">
        <f t="shared" si="698"/>
        <v>0</v>
      </c>
      <c r="J7947" s="223">
        <f t="shared" si="698"/>
        <v>0</v>
      </c>
      <c r="K7947" s="223">
        <f t="shared" si="698"/>
        <v>0</v>
      </c>
      <c r="L7947" s="223">
        <f t="shared" si="698"/>
        <v>0</v>
      </c>
      <c r="M7947" s="223">
        <f t="shared" si="698"/>
        <v>0</v>
      </c>
      <c r="N7947" s="223">
        <f t="shared" si="698"/>
        <v>0</v>
      </c>
      <c r="O7947" s="223">
        <f t="shared" si="698"/>
        <v>0</v>
      </c>
      <c r="P7947" s="223">
        <f t="shared" si="698"/>
        <v>0</v>
      </c>
      <c r="Q7947" s="223">
        <f t="shared" si="698"/>
        <v>0</v>
      </c>
      <c r="R7947" s="223">
        <f t="shared" si="698"/>
        <v>0</v>
      </c>
    </row>
    <row r="7948" spans="1:18" hidden="1" outlineLevel="2" x14ac:dyDescent="0.25">
      <c r="A7948" s="222" t="str">
        <f>'Usages mobilité'!A20</f>
        <v>Usage mobilité n°17</v>
      </c>
      <c r="B7948" s="222" t="s">
        <v>41</v>
      </c>
      <c r="C7948" s="222"/>
      <c r="D7948" s="223">
        <f>IF(B$7819&lt;&gt;"",IF(B$7819='Usages mobilité'!BF20,'Usages mobilité'!BD20,0),0)</f>
        <v>0</v>
      </c>
      <c r="E7948" s="223">
        <f t="shared" si="698"/>
        <v>0</v>
      </c>
      <c r="F7948" s="223">
        <f t="shared" si="698"/>
        <v>0</v>
      </c>
      <c r="G7948" s="223">
        <f t="shared" si="698"/>
        <v>0</v>
      </c>
      <c r="H7948" s="223">
        <f t="shared" si="698"/>
        <v>0</v>
      </c>
      <c r="I7948" s="223">
        <f t="shared" si="698"/>
        <v>0</v>
      </c>
      <c r="J7948" s="223">
        <f t="shared" si="698"/>
        <v>0</v>
      </c>
      <c r="K7948" s="223">
        <f t="shared" si="698"/>
        <v>0</v>
      </c>
      <c r="L7948" s="223">
        <f t="shared" si="698"/>
        <v>0</v>
      </c>
      <c r="M7948" s="223">
        <f t="shared" si="698"/>
        <v>0</v>
      </c>
      <c r="N7948" s="223">
        <f t="shared" si="698"/>
        <v>0</v>
      </c>
      <c r="O7948" s="223">
        <f t="shared" si="698"/>
        <v>0</v>
      </c>
      <c r="P7948" s="223">
        <f t="shared" si="698"/>
        <v>0</v>
      </c>
      <c r="Q7948" s="223">
        <f t="shared" si="698"/>
        <v>0</v>
      </c>
      <c r="R7948" s="223">
        <f t="shared" si="698"/>
        <v>0</v>
      </c>
    </row>
    <row r="7949" spans="1:18" hidden="1" outlineLevel="2" x14ac:dyDescent="0.25">
      <c r="A7949" s="222" t="str">
        <f>'Usages mobilité'!A21</f>
        <v>Usage mobilité n°18</v>
      </c>
      <c r="B7949" s="222" t="s">
        <v>41</v>
      </c>
      <c r="C7949" s="222"/>
      <c r="D7949" s="223">
        <f>IF(B$7819&lt;&gt;"",IF(B$7819='Usages mobilité'!BF21,'Usages mobilité'!BD21,0),0)</f>
        <v>0</v>
      </c>
      <c r="E7949" s="223">
        <f t="shared" si="698"/>
        <v>0</v>
      </c>
      <c r="F7949" s="223">
        <f t="shared" si="698"/>
        <v>0</v>
      </c>
      <c r="G7949" s="223">
        <f t="shared" si="698"/>
        <v>0</v>
      </c>
      <c r="H7949" s="223">
        <f t="shared" si="698"/>
        <v>0</v>
      </c>
      <c r="I7949" s="223">
        <f t="shared" si="698"/>
        <v>0</v>
      </c>
      <c r="J7949" s="223">
        <f t="shared" si="698"/>
        <v>0</v>
      </c>
      <c r="K7949" s="223">
        <f t="shared" si="698"/>
        <v>0</v>
      </c>
      <c r="L7949" s="223">
        <f t="shared" si="698"/>
        <v>0</v>
      </c>
      <c r="M7949" s="223">
        <f t="shared" si="698"/>
        <v>0</v>
      </c>
      <c r="N7949" s="223">
        <f t="shared" si="698"/>
        <v>0</v>
      </c>
      <c r="O7949" s="223">
        <f t="shared" si="698"/>
        <v>0</v>
      </c>
      <c r="P7949" s="223">
        <f t="shared" si="698"/>
        <v>0</v>
      </c>
      <c r="Q7949" s="223">
        <f t="shared" si="698"/>
        <v>0</v>
      </c>
      <c r="R7949" s="223">
        <f t="shared" si="698"/>
        <v>0</v>
      </c>
    </row>
    <row r="7950" spans="1:18" hidden="1" outlineLevel="2" x14ac:dyDescent="0.25">
      <c r="A7950" s="222" t="str">
        <f>'Usages mobilité'!A22</f>
        <v>Usage mobilité n°19</v>
      </c>
      <c r="B7950" s="222" t="s">
        <v>41</v>
      </c>
      <c r="C7950" s="222"/>
      <c r="D7950" s="223">
        <f>IF(B$7819&lt;&gt;"",IF(B$7819='Usages mobilité'!BF22,'Usages mobilité'!BD22,0),0)</f>
        <v>0</v>
      </c>
      <c r="E7950" s="223">
        <f t="shared" si="698"/>
        <v>0</v>
      </c>
      <c r="F7950" s="223">
        <f t="shared" si="698"/>
        <v>0</v>
      </c>
      <c r="G7950" s="223">
        <f t="shared" si="698"/>
        <v>0</v>
      </c>
      <c r="H7950" s="223">
        <f t="shared" si="698"/>
        <v>0</v>
      </c>
      <c r="I7950" s="223">
        <f t="shared" si="698"/>
        <v>0</v>
      </c>
      <c r="J7950" s="223">
        <f t="shared" si="698"/>
        <v>0</v>
      </c>
      <c r="K7950" s="223">
        <f t="shared" si="698"/>
        <v>0</v>
      </c>
      <c r="L7950" s="223">
        <f t="shared" si="698"/>
        <v>0</v>
      </c>
      <c r="M7950" s="223">
        <f t="shared" si="698"/>
        <v>0</v>
      </c>
      <c r="N7950" s="223">
        <f t="shared" si="698"/>
        <v>0</v>
      </c>
      <c r="O7950" s="223">
        <f t="shared" si="698"/>
        <v>0</v>
      </c>
      <c r="P7950" s="223">
        <f t="shared" si="698"/>
        <v>0</v>
      </c>
      <c r="Q7950" s="223">
        <f t="shared" si="698"/>
        <v>0</v>
      </c>
      <c r="R7950" s="223">
        <f t="shared" si="698"/>
        <v>0</v>
      </c>
    </row>
    <row r="7951" spans="1:18" hidden="1" outlineLevel="2" x14ac:dyDescent="0.25">
      <c r="A7951" s="222" t="str">
        <f>'Usages mobilité'!A23</f>
        <v>Usage mobilité n°20</v>
      </c>
      <c r="B7951" s="222" t="s">
        <v>41</v>
      </c>
      <c r="C7951" s="222"/>
      <c r="D7951" s="223">
        <f>IF(B$7819&lt;&gt;"",IF(B$7819='Usages mobilité'!BF23,'Usages mobilité'!BD23,0),0)</f>
        <v>0</v>
      </c>
      <c r="E7951" s="223">
        <f t="shared" si="698"/>
        <v>0</v>
      </c>
      <c r="F7951" s="223">
        <f t="shared" si="698"/>
        <v>0</v>
      </c>
      <c r="G7951" s="223">
        <f t="shared" si="698"/>
        <v>0</v>
      </c>
      <c r="H7951" s="223">
        <f t="shared" si="698"/>
        <v>0</v>
      </c>
      <c r="I7951" s="223">
        <f t="shared" si="698"/>
        <v>0</v>
      </c>
      <c r="J7951" s="223">
        <f t="shared" si="698"/>
        <v>0</v>
      </c>
      <c r="K7951" s="223">
        <f t="shared" si="698"/>
        <v>0</v>
      </c>
      <c r="L7951" s="223">
        <f t="shared" si="698"/>
        <v>0</v>
      </c>
      <c r="M7951" s="223">
        <f t="shared" si="698"/>
        <v>0</v>
      </c>
      <c r="N7951" s="223">
        <f t="shared" si="698"/>
        <v>0</v>
      </c>
      <c r="O7951" s="223">
        <f t="shared" si="698"/>
        <v>0</v>
      </c>
      <c r="P7951" s="223">
        <f t="shared" si="698"/>
        <v>0</v>
      </c>
      <c r="Q7951" s="223">
        <f t="shared" si="698"/>
        <v>0</v>
      </c>
      <c r="R7951" s="223">
        <f t="shared" si="698"/>
        <v>0</v>
      </c>
    </row>
    <row r="7952" spans="1:18" hidden="1" outlineLevel="2" x14ac:dyDescent="0.25">
      <c r="A7952" s="222" t="str">
        <f>'Usages mobilité'!A24</f>
        <v>Usage mobilité n°21</v>
      </c>
      <c r="B7952" s="222" t="s">
        <v>41</v>
      </c>
      <c r="C7952" s="222"/>
      <c r="D7952" s="223">
        <f>IF(B$7819&lt;&gt;"",IF(B$7819='Usages mobilité'!BF24,'Usages mobilité'!BD24,0),0)</f>
        <v>0</v>
      </c>
      <c r="E7952" s="223">
        <f t="shared" ref="E7952:R7961" si="699">$D7952</f>
        <v>0</v>
      </c>
      <c r="F7952" s="223">
        <f t="shared" si="699"/>
        <v>0</v>
      </c>
      <c r="G7952" s="223">
        <f t="shared" si="699"/>
        <v>0</v>
      </c>
      <c r="H7952" s="223">
        <f t="shared" si="699"/>
        <v>0</v>
      </c>
      <c r="I7952" s="223">
        <f t="shared" si="699"/>
        <v>0</v>
      </c>
      <c r="J7952" s="223">
        <f t="shared" si="699"/>
        <v>0</v>
      </c>
      <c r="K7952" s="223">
        <f t="shared" si="699"/>
        <v>0</v>
      </c>
      <c r="L7952" s="223">
        <f t="shared" si="699"/>
        <v>0</v>
      </c>
      <c r="M7952" s="223">
        <f t="shared" si="699"/>
        <v>0</v>
      </c>
      <c r="N7952" s="223">
        <f t="shared" si="699"/>
        <v>0</v>
      </c>
      <c r="O7952" s="223">
        <f t="shared" si="699"/>
        <v>0</v>
      </c>
      <c r="P7952" s="223">
        <f t="shared" si="699"/>
        <v>0</v>
      </c>
      <c r="Q7952" s="223">
        <f t="shared" si="699"/>
        <v>0</v>
      </c>
      <c r="R7952" s="223">
        <f t="shared" si="699"/>
        <v>0</v>
      </c>
    </row>
    <row r="7953" spans="1:18" hidden="1" outlineLevel="2" x14ac:dyDescent="0.25">
      <c r="A7953" s="222" t="str">
        <f>'Usages mobilité'!A25</f>
        <v>Usage mobilité n°22</v>
      </c>
      <c r="B7953" s="222" t="s">
        <v>41</v>
      </c>
      <c r="C7953" s="222"/>
      <c r="D7953" s="223">
        <f>IF(B$7819&lt;&gt;"",IF(B$7819='Usages mobilité'!BF25,'Usages mobilité'!BD25,0),0)</f>
        <v>0</v>
      </c>
      <c r="E7953" s="223">
        <f t="shared" si="699"/>
        <v>0</v>
      </c>
      <c r="F7953" s="223">
        <f t="shared" si="699"/>
        <v>0</v>
      </c>
      <c r="G7953" s="223">
        <f t="shared" si="699"/>
        <v>0</v>
      </c>
      <c r="H7953" s="223">
        <f t="shared" si="699"/>
        <v>0</v>
      </c>
      <c r="I7953" s="223">
        <f t="shared" si="699"/>
        <v>0</v>
      </c>
      <c r="J7953" s="223">
        <f t="shared" si="699"/>
        <v>0</v>
      </c>
      <c r="K7953" s="223">
        <f t="shared" si="699"/>
        <v>0</v>
      </c>
      <c r="L7953" s="223">
        <f t="shared" si="699"/>
        <v>0</v>
      </c>
      <c r="M7953" s="223">
        <f t="shared" si="699"/>
        <v>0</v>
      </c>
      <c r="N7953" s="223">
        <f t="shared" si="699"/>
        <v>0</v>
      </c>
      <c r="O7953" s="223">
        <f t="shared" si="699"/>
        <v>0</v>
      </c>
      <c r="P7953" s="223">
        <f t="shared" si="699"/>
        <v>0</v>
      </c>
      <c r="Q7953" s="223">
        <f t="shared" si="699"/>
        <v>0</v>
      </c>
      <c r="R7953" s="223">
        <f t="shared" si="699"/>
        <v>0</v>
      </c>
    </row>
    <row r="7954" spans="1:18" hidden="1" outlineLevel="2" x14ac:dyDescent="0.25">
      <c r="A7954" s="222" t="str">
        <f>'Usages mobilité'!A26</f>
        <v>Usage mobilité n°23</v>
      </c>
      <c r="B7954" s="222" t="s">
        <v>41</v>
      </c>
      <c r="C7954" s="222"/>
      <c r="D7954" s="223">
        <f>IF(B$7819&lt;&gt;"",IF(B$7819='Usages mobilité'!BF26,'Usages mobilité'!BD26,0),0)</f>
        <v>0</v>
      </c>
      <c r="E7954" s="223">
        <f t="shared" si="699"/>
        <v>0</v>
      </c>
      <c r="F7954" s="223">
        <f t="shared" si="699"/>
        <v>0</v>
      </c>
      <c r="G7954" s="223">
        <f t="shared" si="699"/>
        <v>0</v>
      </c>
      <c r="H7954" s="223">
        <f t="shared" si="699"/>
        <v>0</v>
      </c>
      <c r="I7954" s="223">
        <f t="shared" si="699"/>
        <v>0</v>
      </c>
      <c r="J7954" s="223">
        <f t="shared" si="699"/>
        <v>0</v>
      </c>
      <c r="K7954" s="223">
        <f t="shared" si="699"/>
        <v>0</v>
      </c>
      <c r="L7954" s="223">
        <f t="shared" si="699"/>
        <v>0</v>
      </c>
      <c r="M7954" s="223">
        <f t="shared" si="699"/>
        <v>0</v>
      </c>
      <c r="N7954" s="223">
        <f t="shared" si="699"/>
        <v>0</v>
      </c>
      <c r="O7954" s="223">
        <f t="shared" si="699"/>
        <v>0</v>
      </c>
      <c r="P7954" s="223">
        <f t="shared" si="699"/>
        <v>0</v>
      </c>
      <c r="Q7954" s="223">
        <f t="shared" si="699"/>
        <v>0</v>
      </c>
      <c r="R7954" s="223">
        <f t="shared" si="699"/>
        <v>0</v>
      </c>
    </row>
    <row r="7955" spans="1:18" hidden="1" outlineLevel="2" x14ac:dyDescent="0.25">
      <c r="A7955" s="222" t="str">
        <f>'Usages mobilité'!A27</f>
        <v>Usage mobilité n°24</v>
      </c>
      <c r="B7955" s="222" t="s">
        <v>41</v>
      </c>
      <c r="C7955" s="222"/>
      <c r="D7955" s="223">
        <f>IF(B$7819&lt;&gt;"",IF(B$7819='Usages mobilité'!BF27,'Usages mobilité'!BD27,0),0)</f>
        <v>0</v>
      </c>
      <c r="E7955" s="223">
        <f t="shared" si="699"/>
        <v>0</v>
      </c>
      <c r="F7955" s="223">
        <f t="shared" si="699"/>
        <v>0</v>
      </c>
      <c r="G7955" s="223">
        <f t="shared" si="699"/>
        <v>0</v>
      </c>
      <c r="H7955" s="223">
        <f t="shared" si="699"/>
        <v>0</v>
      </c>
      <c r="I7955" s="223">
        <f t="shared" si="699"/>
        <v>0</v>
      </c>
      <c r="J7955" s="223">
        <f t="shared" si="699"/>
        <v>0</v>
      </c>
      <c r="K7955" s="223">
        <f t="shared" si="699"/>
        <v>0</v>
      </c>
      <c r="L7955" s="223">
        <f t="shared" si="699"/>
        <v>0</v>
      </c>
      <c r="M7955" s="223">
        <f t="shared" si="699"/>
        <v>0</v>
      </c>
      <c r="N7955" s="223">
        <f t="shared" si="699"/>
        <v>0</v>
      </c>
      <c r="O7955" s="223">
        <f t="shared" si="699"/>
        <v>0</v>
      </c>
      <c r="P7955" s="223">
        <f t="shared" si="699"/>
        <v>0</v>
      </c>
      <c r="Q7955" s="223">
        <f t="shared" si="699"/>
        <v>0</v>
      </c>
      <c r="R7955" s="223">
        <f t="shared" si="699"/>
        <v>0</v>
      </c>
    </row>
    <row r="7956" spans="1:18" hidden="1" outlineLevel="2" x14ac:dyDescent="0.25">
      <c r="A7956" s="222" t="str">
        <f>'Usages mobilité'!A28</f>
        <v>Usage mobilité n°25</v>
      </c>
      <c r="B7956" s="222" t="s">
        <v>41</v>
      </c>
      <c r="C7956" s="222"/>
      <c r="D7956" s="223">
        <f>IF(B$7819&lt;&gt;"",IF(B$7819='Usages mobilité'!BF28,'Usages mobilité'!BD28,0),0)</f>
        <v>0</v>
      </c>
      <c r="E7956" s="223">
        <f t="shared" si="699"/>
        <v>0</v>
      </c>
      <c r="F7956" s="223">
        <f t="shared" si="699"/>
        <v>0</v>
      </c>
      <c r="G7956" s="223">
        <f t="shared" si="699"/>
        <v>0</v>
      </c>
      <c r="H7956" s="223">
        <f t="shared" si="699"/>
        <v>0</v>
      </c>
      <c r="I7956" s="223">
        <f t="shared" si="699"/>
        <v>0</v>
      </c>
      <c r="J7956" s="223">
        <f t="shared" si="699"/>
        <v>0</v>
      </c>
      <c r="K7956" s="223">
        <f t="shared" si="699"/>
        <v>0</v>
      </c>
      <c r="L7956" s="223">
        <f t="shared" si="699"/>
        <v>0</v>
      </c>
      <c r="M7956" s="223">
        <f t="shared" si="699"/>
        <v>0</v>
      </c>
      <c r="N7956" s="223">
        <f t="shared" si="699"/>
        <v>0</v>
      </c>
      <c r="O7956" s="223">
        <f t="shared" si="699"/>
        <v>0</v>
      </c>
      <c r="P7956" s="223">
        <f t="shared" si="699"/>
        <v>0</v>
      </c>
      <c r="Q7956" s="223">
        <f t="shared" si="699"/>
        <v>0</v>
      </c>
      <c r="R7956" s="223">
        <f t="shared" si="699"/>
        <v>0</v>
      </c>
    </row>
    <row r="7957" spans="1:18" hidden="1" outlineLevel="2" x14ac:dyDescent="0.25">
      <c r="A7957" s="222" t="str">
        <f>'Usages mobilité'!A29</f>
        <v>Usage mobilité n°26</v>
      </c>
      <c r="B7957" s="222" t="s">
        <v>41</v>
      </c>
      <c r="C7957" s="222"/>
      <c r="D7957" s="223">
        <f>IF(B$7819&lt;&gt;"",IF(B$7819='Usages mobilité'!BF29,'Usages mobilité'!BD29,0),0)</f>
        <v>0</v>
      </c>
      <c r="E7957" s="223">
        <f t="shared" si="699"/>
        <v>0</v>
      </c>
      <c r="F7957" s="223">
        <f t="shared" si="699"/>
        <v>0</v>
      </c>
      <c r="G7957" s="223">
        <f t="shared" si="699"/>
        <v>0</v>
      </c>
      <c r="H7957" s="223">
        <f t="shared" si="699"/>
        <v>0</v>
      </c>
      <c r="I7957" s="223">
        <f t="shared" si="699"/>
        <v>0</v>
      </c>
      <c r="J7957" s="223">
        <f t="shared" si="699"/>
        <v>0</v>
      </c>
      <c r="K7957" s="223">
        <f t="shared" si="699"/>
        <v>0</v>
      </c>
      <c r="L7957" s="223">
        <f t="shared" si="699"/>
        <v>0</v>
      </c>
      <c r="M7957" s="223">
        <f t="shared" si="699"/>
        <v>0</v>
      </c>
      <c r="N7957" s="223">
        <f t="shared" si="699"/>
        <v>0</v>
      </c>
      <c r="O7957" s="223">
        <f t="shared" si="699"/>
        <v>0</v>
      </c>
      <c r="P7957" s="223">
        <f t="shared" si="699"/>
        <v>0</v>
      </c>
      <c r="Q7957" s="223">
        <f t="shared" si="699"/>
        <v>0</v>
      </c>
      <c r="R7957" s="223">
        <f t="shared" si="699"/>
        <v>0</v>
      </c>
    </row>
    <row r="7958" spans="1:18" hidden="1" outlineLevel="2" x14ac:dyDescent="0.25">
      <c r="A7958" s="222" t="str">
        <f>'Usages mobilité'!A30</f>
        <v>Usage mobilité n°27</v>
      </c>
      <c r="B7958" s="222" t="s">
        <v>41</v>
      </c>
      <c r="C7958" s="222"/>
      <c r="D7958" s="223">
        <f>IF(B$7819&lt;&gt;"",IF(B$7819='Usages mobilité'!BF30,'Usages mobilité'!BD30,0),0)</f>
        <v>0</v>
      </c>
      <c r="E7958" s="223">
        <f t="shared" si="699"/>
        <v>0</v>
      </c>
      <c r="F7958" s="223">
        <f t="shared" si="699"/>
        <v>0</v>
      </c>
      <c r="G7958" s="223">
        <f t="shared" si="699"/>
        <v>0</v>
      </c>
      <c r="H7958" s="223">
        <f t="shared" si="699"/>
        <v>0</v>
      </c>
      <c r="I7958" s="223">
        <f t="shared" si="699"/>
        <v>0</v>
      </c>
      <c r="J7958" s="223">
        <f t="shared" si="699"/>
        <v>0</v>
      </c>
      <c r="K7958" s="223">
        <f t="shared" si="699"/>
        <v>0</v>
      </c>
      <c r="L7958" s="223">
        <f t="shared" si="699"/>
        <v>0</v>
      </c>
      <c r="M7958" s="223">
        <f t="shared" si="699"/>
        <v>0</v>
      </c>
      <c r="N7958" s="223">
        <f t="shared" si="699"/>
        <v>0</v>
      </c>
      <c r="O7958" s="223">
        <f t="shared" si="699"/>
        <v>0</v>
      </c>
      <c r="P7958" s="223">
        <f t="shared" si="699"/>
        <v>0</v>
      </c>
      <c r="Q7958" s="223">
        <f t="shared" si="699"/>
        <v>0</v>
      </c>
      <c r="R7958" s="223">
        <f t="shared" si="699"/>
        <v>0</v>
      </c>
    </row>
    <row r="7959" spans="1:18" hidden="1" outlineLevel="2" x14ac:dyDescent="0.25">
      <c r="A7959" s="222" t="str">
        <f>'Usages mobilité'!A31</f>
        <v>Usage mobilité n°28</v>
      </c>
      <c r="B7959" s="222" t="s">
        <v>41</v>
      </c>
      <c r="C7959" s="222"/>
      <c r="D7959" s="223">
        <f>IF(B$7819&lt;&gt;"",IF(B$7819='Usages mobilité'!BF31,'Usages mobilité'!BD31,0),0)</f>
        <v>0</v>
      </c>
      <c r="E7959" s="223">
        <f t="shared" si="699"/>
        <v>0</v>
      </c>
      <c r="F7959" s="223">
        <f t="shared" si="699"/>
        <v>0</v>
      </c>
      <c r="G7959" s="223">
        <f t="shared" si="699"/>
        <v>0</v>
      </c>
      <c r="H7959" s="223">
        <f t="shared" si="699"/>
        <v>0</v>
      </c>
      <c r="I7959" s="223">
        <f t="shared" si="699"/>
        <v>0</v>
      </c>
      <c r="J7959" s="223">
        <f t="shared" si="699"/>
        <v>0</v>
      </c>
      <c r="K7959" s="223">
        <f t="shared" si="699"/>
        <v>0</v>
      </c>
      <c r="L7959" s="223">
        <f t="shared" si="699"/>
        <v>0</v>
      </c>
      <c r="M7959" s="223">
        <f t="shared" si="699"/>
        <v>0</v>
      </c>
      <c r="N7959" s="223">
        <f t="shared" si="699"/>
        <v>0</v>
      </c>
      <c r="O7959" s="223">
        <f t="shared" si="699"/>
        <v>0</v>
      </c>
      <c r="P7959" s="223">
        <f t="shared" si="699"/>
        <v>0</v>
      </c>
      <c r="Q7959" s="223">
        <f t="shared" si="699"/>
        <v>0</v>
      </c>
      <c r="R7959" s="223">
        <f t="shared" si="699"/>
        <v>0</v>
      </c>
    </row>
    <row r="7960" spans="1:18" hidden="1" outlineLevel="2" x14ac:dyDescent="0.25">
      <c r="A7960" s="222" t="str">
        <f>'Usages mobilité'!A32</f>
        <v>Usage mobilité n°29</v>
      </c>
      <c r="B7960" s="222" t="s">
        <v>41</v>
      </c>
      <c r="C7960" s="222"/>
      <c r="D7960" s="223">
        <f>IF(B$7819&lt;&gt;"",IF(B$7819='Usages mobilité'!BF32,'Usages mobilité'!BD32,0),0)</f>
        <v>0</v>
      </c>
      <c r="E7960" s="223">
        <f t="shared" si="699"/>
        <v>0</v>
      </c>
      <c r="F7960" s="223">
        <f t="shared" si="699"/>
        <v>0</v>
      </c>
      <c r="G7960" s="223">
        <f t="shared" si="699"/>
        <v>0</v>
      </c>
      <c r="H7960" s="223">
        <f t="shared" si="699"/>
        <v>0</v>
      </c>
      <c r="I7960" s="223">
        <f t="shared" si="699"/>
        <v>0</v>
      </c>
      <c r="J7960" s="223">
        <f t="shared" si="699"/>
        <v>0</v>
      </c>
      <c r="K7960" s="223">
        <f t="shared" si="699"/>
        <v>0</v>
      </c>
      <c r="L7960" s="223">
        <f t="shared" si="699"/>
        <v>0</v>
      </c>
      <c r="M7960" s="223">
        <f t="shared" si="699"/>
        <v>0</v>
      </c>
      <c r="N7960" s="223">
        <f t="shared" si="699"/>
        <v>0</v>
      </c>
      <c r="O7960" s="223">
        <f t="shared" si="699"/>
        <v>0</v>
      </c>
      <c r="P7960" s="223">
        <f t="shared" si="699"/>
        <v>0</v>
      </c>
      <c r="Q7960" s="223">
        <f t="shared" si="699"/>
        <v>0</v>
      </c>
      <c r="R7960" s="223">
        <f t="shared" si="699"/>
        <v>0</v>
      </c>
    </row>
    <row r="7961" spans="1:18" hidden="1" outlineLevel="2" x14ac:dyDescent="0.25">
      <c r="A7961" s="222" t="str">
        <f>'Usages mobilité'!A33</f>
        <v>Usage mobilité n°30</v>
      </c>
      <c r="B7961" s="222" t="s">
        <v>41</v>
      </c>
      <c r="C7961" s="222"/>
      <c r="D7961" s="223">
        <f>IF(B$7819&lt;&gt;"",IF(B$7819='Usages mobilité'!BF33,'Usages mobilité'!BD33,0),0)</f>
        <v>0</v>
      </c>
      <c r="E7961" s="223">
        <f t="shared" si="699"/>
        <v>0</v>
      </c>
      <c r="F7961" s="223">
        <f t="shared" si="699"/>
        <v>0</v>
      </c>
      <c r="G7961" s="223">
        <f t="shared" si="699"/>
        <v>0</v>
      </c>
      <c r="H7961" s="223">
        <f t="shared" si="699"/>
        <v>0</v>
      </c>
      <c r="I7961" s="223">
        <f t="shared" si="699"/>
        <v>0</v>
      </c>
      <c r="J7961" s="223">
        <f t="shared" si="699"/>
        <v>0</v>
      </c>
      <c r="K7961" s="223">
        <f t="shared" si="699"/>
        <v>0</v>
      </c>
      <c r="L7961" s="223">
        <f t="shared" si="699"/>
        <v>0</v>
      </c>
      <c r="M7961" s="223">
        <f t="shared" si="699"/>
        <v>0</v>
      </c>
      <c r="N7961" s="223">
        <f t="shared" si="699"/>
        <v>0</v>
      </c>
      <c r="O7961" s="223">
        <f t="shared" si="699"/>
        <v>0</v>
      </c>
      <c r="P7961" s="223">
        <f t="shared" si="699"/>
        <v>0</v>
      </c>
      <c r="Q7961" s="223">
        <f t="shared" si="699"/>
        <v>0</v>
      </c>
      <c r="R7961" s="223">
        <f t="shared" si="699"/>
        <v>0</v>
      </c>
    </row>
    <row r="7962" spans="1:18" hidden="1" outlineLevel="2" x14ac:dyDescent="0.25">
      <c r="A7962" s="222" t="str">
        <f>'Usages mobilité'!A34</f>
        <v>Usage mobilité n°31</v>
      </c>
      <c r="B7962" s="222" t="s">
        <v>41</v>
      </c>
      <c r="C7962" s="222"/>
      <c r="D7962" s="223">
        <f>IF(B$7819&lt;&gt;"",IF(B$7819='Usages mobilité'!BF34,'Usages mobilité'!BD34,0),0)</f>
        <v>0</v>
      </c>
      <c r="E7962" s="223">
        <f t="shared" ref="E7962:R7971" si="700">$D7962</f>
        <v>0</v>
      </c>
      <c r="F7962" s="223">
        <f t="shared" si="700"/>
        <v>0</v>
      </c>
      <c r="G7962" s="223">
        <f t="shared" si="700"/>
        <v>0</v>
      </c>
      <c r="H7962" s="223">
        <f t="shared" si="700"/>
        <v>0</v>
      </c>
      <c r="I7962" s="223">
        <f t="shared" si="700"/>
        <v>0</v>
      </c>
      <c r="J7962" s="223">
        <f t="shared" si="700"/>
        <v>0</v>
      </c>
      <c r="K7962" s="223">
        <f t="shared" si="700"/>
        <v>0</v>
      </c>
      <c r="L7962" s="223">
        <f t="shared" si="700"/>
        <v>0</v>
      </c>
      <c r="M7962" s="223">
        <f t="shared" si="700"/>
        <v>0</v>
      </c>
      <c r="N7962" s="223">
        <f t="shared" si="700"/>
        <v>0</v>
      </c>
      <c r="O7962" s="223">
        <f t="shared" si="700"/>
        <v>0</v>
      </c>
      <c r="P7962" s="223">
        <f t="shared" si="700"/>
        <v>0</v>
      </c>
      <c r="Q7962" s="223">
        <f t="shared" si="700"/>
        <v>0</v>
      </c>
      <c r="R7962" s="223">
        <f t="shared" si="700"/>
        <v>0</v>
      </c>
    </row>
    <row r="7963" spans="1:18" hidden="1" outlineLevel="2" x14ac:dyDescent="0.25">
      <c r="A7963" s="222" t="str">
        <f>'Usages mobilité'!A35</f>
        <v>Usage mobilité n°32</v>
      </c>
      <c r="B7963" s="222" t="s">
        <v>41</v>
      </c>
      <c r="C7963" s="222"/>
      <c r="D7963" s="223">
        <f>IF(B$7819&lt;&gt;"",IF(B$7819='Usages mobilité'!BF35,'Usages mobilité'!BD35,0),0)</f>
        <v>0</v>
      </c>
      <c r="E7963" s="223">
        <f t="shared" si="700"/>
        <v>0</v>
      </c>
      <c r="F7963" s="223">
        <f t="shared" si="700"/>
        <v>0</v>
      </c>
      <c r="G7963" s="223">
        <f t="shared" si="700"/>
        <v>0</v>
      </c>
      <c r="H7963" s="223">
        <f t="shared" si="700"/>
        <v>0</v>
      </c>
      <c r="I7963" s="223">
        <f t="shared" si="700"/>
        <v>0</v>
      </c>
      <c r="J7963" s="223">
        <f t="shared" si="700"/>
        <v>0</v>
      </c>
      <c r="K7963" s="223">
        <f t="shared" si="700"/>
        <v>0</v>
      </c>
      <c r="L7963" s="223">
        <f t="shared" si="700"/>
        <v>0</v>
      </c>
      <c r="M7963" s="223">
        <f t="shared" si="700"/>
        <v>0</v>
      </c>
      <c r="N7963" s="223">
        <f t="shared" si="700"/>
        <v>0</v>
      </c>
      <c r="O7963" s="223">
        <f t="shared" si="700"/>
        <v>0</v>
      </c>
      <c r="P7963" s="223">
        <f t="shared" si="700"/>
        <v>0</v>
      </c>
      <c r="Q7963" s="223">
        <f t="shared" si="700"/>
        <v>0</v>
      </c>
      <c r="R7963" s="223">
        <f t="shared" si="700"/>
        <v>0</v>
      </c>
    </row>
    <row r="7964" spans="1:18" hidden="1" outlineLevel="2" x14ac:dyDescent="0.25">
      <c r="A7964" s="222" t="str">
        <f>'Usages mobilité'!A36</f>
        <v>Usage mobilité n°33</v>
      </c>
      <c r="B7964" s="222" t="s">
        <v>41</v>
      </c>
      <c r="C7964" s="222"/>
      <c r="D7964" s="223">
        <f>IF(B$7819&lt;&gt;"",IF(B$7819='Usages mobilité'!BF36,'Usages mobilité'!BD36,0),0)</f>
        <v>0</v>
      </c>
      <c r="E7964" s="223">
        <f t="shared" si="700"/>
        <v>0</v>
      </c>
      <c r="F7964" s="223">
        <f t="shared" si="700"/>
        <v>0</v>
      </c>
      <c r="G7964" s="223">
        <f t="shared" si="700"/>
        <v>0</v>
      </c>
      <c r="H7964" s="223">
        <f t="shared" si="700"/>
        <v>0</v>
      </c>
      <c r="I7964" s="223">
        <f t="shared" si="700"/>
        <v>0</v>
      </c>
      <c r="J7964" s="223">
        <f t="shared" si="700"/>
        <v>0</v>
      </c>
      <c r="K7964" s="223">
        <f t="shared" si="700"/>
        <v>0</v>
      </c>
      <c r="L7964" s="223">
        <f t="shared" si="700"/>
        <v>0</v>
      </c>
      <c r="M7964" s="223">
        <f t="shared" si="700"/>
        <v>0</v>
      </c>
      <c r="N7964" s="223">
        <f t="shared" si="700"/>
        <v>0</v>
      </c>
      <c r="O7964" s="223">
        <f t="shared" si="700"/>
        <v>0</v>
      </c>
      <c r="P7964" s="223">
        <f t="shared" si="700"/>
        <v>0</v>
      </c>
      <c r="Q7964" s="223">
        <f t="shared" si="700"/>
        <v>0</v>
      </c>
      <c r="R7964" s="223">
        <f t="shared" si="700"/>
        <v>0</v>
      </c>
    </row>
    <row r="7965" spans="1:18" hidden="1" outlineLevel="2" x14ac:dyDescent="0.25">
      <c r="A7965" s="222" t="str">
        <f>'Usages mobilité'!A37</f>
        <v>Usage mobilité n°34</v>
      </c>
      <c r="B7965" s="222" t="s">
        <v>41</v>
      </c>
      <c r="C7965" s="222"/>
      <c r="D7965" s="223">
        <f>IF(B$7819&lt;&gt;"",IF(B$7819='Usages mobilité'!BF37,'Usages mobilité'!BD37,0),0)</f>
        <v>0</v>
      </c>
      <c r="E7965" s="223">
        <f t="shared" si="700"/>
        <v>0</v>
      </c>
      <c r="F7965" s="223">
        <f t="shared" si="700"/>
        <v>0</v>
      </c>
      <c r="G7965" s="223">
        <f t="shared" si="700"/>
        <v>0</v>
      </c>
      <c r="H7965" s="223">
        <f t="shared" si="700"/>
        <v>0</v>
      </c>
      <c r="I7965" s="223">
        <f t="shared" si="700"/>
        <v>0</v>
      </c>
      <c r="J7965" s="223">
        <f t="shared" si="700"/>
        <v>0</v>
      </c>
      <c r="K7965" s="223">
        <f t="shared" si="700"/>
        <v>0</v>
      </c>
      <c r="L7965" s="223">
        <f t="shared" si="700"/>
        <v>0</v>
      </c>
      <c r="M7965" s="223">
        <f t="shared" si="700"/>
        <v>0</v>
      </c>
      <c r="N7965" s="223">
        <f t="shared" si="700"/>
        <v>0</v>
      </c>
      <c r="O7965" s="223">
        <f t="shared" si="700"/>
        <v>0</v>
      </c>
      <c r="P7965" s="223">
        <f t="shared" si="700"/>
        <v>0</v>
      </c>
      <c r="Q7965" s="223">
        <f t="shared" si="700"/>
        <v>0</v>
      </c>
      <c r="R7965" s="223">
        <f t="shared" si="700"/>
        <v>0</v>
      </c>
    </row>
    <row r="7966" spans="1:18" hidden="1" outlineLevel="2" x14ac:dyDescent="0.25">
      <c r="A7966" s="222" t="str">
        <f>'Usages mobilité'!A38</f>
        <v>Usage mobilité n°35</v>
      </c>
      <c r="B7966" s="222" t="s">
        <v>41</v>
      </c>
      <c r="C7966" s="222"/>
      <c r="D7966" s="223">
        <f>IF(B$7819&lt;&gt;"",IF(B$7819='Usages mobilité'!BF38,'Usages mobilité'!BD38,0),0)</f>
        <v>0</v>
      </c>
      <c r="E7966" s="223">
        <f t="shared" si="700"/>
        <v>0</v>
      </c>
      <c r="F7966" s="223">
        <f t="shared" si="700"/>
        <v>0</v>
      </c>
      <c r="G7966" s="223">
        <f t="shared" si="700"/>
        <v>0</v>
      </c>
      <c r="H7966" s="223">
        <f t="shared" si="700"/>
        <v>0</v>
      </c>
      <c r="I7966" s="223">
        <f t="shared" si="700"/>
        <v>0</v>
      </c>
      <c r="J7966" s="223">
        <f t="shared" si="700"/>
        <v>0</v>
      </c>
      <c r="K7966" s="223">
        <f t="shared" si="700"/>
        <v>0</v>
      </c>
      <c r="L7966" s="223">
        <f t="shared" si="700"/>
        <v>0</v>
      </c>
      <c r="M7966" s="223">
        <f t="shared" si="700"/>
        <v>0</v>
      </c>
      <c r="N7966" s="223">
        <f t="shared" si="700"/>
        <v>0</v>
      </c>
      <c r="O7966" s="223">
        <f t="shared" si="700"/>
        <v>0</v>
      </c>
      <c r="P7966" s="223">
        <f t="shared" si="700"/>
        <v>0</v>
      </c>
      <c r="Q7966" s="223">
        <f t="shared" si="700"/>
        <v>0</v>
      </c>
      <c r="R7966" s="223">
        <f t="shared" si="700"/>
        <v>0</v>
      </c>
    </row>
    <row r="7967" spans="1:18" hidden="1" outlineLevel="2" x14ac:dyDescent="0.25">
      <c r="A7967" s="222" t="str">
        <f>'Usages mobilité'!A39</f>
        <v>Usage mobilité n°36</v>
      </c>
      <c r="B7967" s="222" t="s">
        <v>41</v>
      </c>
      <c r="C7967" s="222"/>
      <c r="D7967" s="223">
        <f>IF(B$7819&lt;&gt;"",IF(B$7819='Usages mobilité'!BF39,'Usages mobilité'!BD39,0),0)</f>
        <v>0</v>
      </c>
      <c r="E7967" s="223">
        <f t="shared" si="700"/>
        <v>0</v>
      </c>
      <c r="F7967" s="223">
        <f t="shared" si="700"/>
        <v>0</v>
      </c>
      <c r="G7967" s="223">
        <f t="shared" si="700"/>
        <v>0</v>
      </c>
      <c r="H7967" s="223">
        <f t="shared" si="700"/>
        <v>0</v>
      </c>
      <c r="I7967" s="223">
        <f t="shared" si="700"/>
        <v>0</v>
      </c>
      <c r="J7967" s="223">
        <f t="shared" si="700"/>
        <v>0</v>
      </c>
      <c r="K7967" s="223">
        <f t="shared" si="700"/>
        <v>0</v>
      </c>
      <c r="L7967" s="223">
        <f t="shared" si="700"/>
        <v>0</v>
      </c>
      <c r="M7967" s="223">
        <f t="shared" si="700"/>
        <v>0</v>
      </c>
      <c r="N7967" s="223">
        <f t="shared" si="700"/>
        <v>0</v>
      </c>
      <c r="O7967" s="223">
        <f t="shared" si="700"/>
        <v>0</v>
      </c>
      <c r="P7967" s="223">
        <f t="shared" si="700"/>
        <v>0</v>
      </c>
      <c r="Q7967" s="223">
        <f t="shared" si="700"/>
        <v>0</v>
      </c>
      <c r="R7967" s="223">
        <f t="shared" si="700"/>
        <v>0</v>
      </c>
    </row>
    <row r="7968" spans="1:18" hidden="1" outlineLevel="2" x14ac:dyDescent="0.25">
      <c r="A7968" s="222" t="str">
        <f>'Usages mobilité'!A40</f>
        <v>Usage mobilité n°37</v>
      </c>
      <c r="B7968" s="222" t="s">
        <v>41</v>
      </c>
      <c r="C7968" s="222"/>
      <c r="D7968" s="223">
        <f>IF(B$7819&lt;&gt;"",IF(B$7819='Usages mobilité'!BF40,'Usages mobilité'!BD40,0),0)</f>
        <v>0</v>
      </c>
      <c r="E7968" s="223">
        <f t="shared" si="700"/>
        <v>0</v>
      </c>
      <c r="F7968" s="223">
        <f t="shared" si="700"/>
        <v>0</v>
      </c>
      <c r="G7968" s="223">
        <f t="shared" si="700"/>
        <v>0</v>
      </c>
      <c r="H7968" s="223">
        <f t="shared" si="700"/>
        <v>0</v>
      </c>
      <c r="I7968" s="223">
        <f t="shared" si="700"/>
        <v>0</v>
      </c>
      <c r="J7968" s="223">
        <f t="shared" si="700"/>
        <v>0</v>
      </c>
      <c r="K7968" s="223">
        <f t="shared" si="700"/>
        <v>0</v>
      </c>
      <c r="L7968" s="223">
        <f t="shared" si="700"/>
        <v>0</v>
      </c>
      <c r="M7968" s="223">
        <f t="shared" si="700"/>
        <v>0</v>
      </c>
      <c r="N7968" s="223">
        <f t="shared" si="700"/>
        <v>0</v>
      </c>
      <c r="O7968" s="223">
        <f t="shared" si="700"/>
        <v>0</v>
      </c>
      <c r="P7968" s="223">
        <f t="shared" si="700"/>
        <v>0</v>
      </c>
      <c r="Q7968" s="223">
        <f t="shared" si="700"/>
        <v>0</v>
      </c>
      <c r="R7968" s="223">
        <f t="shared" si="700"/>
        <v>0</v>
      </c>
    </row>
    <row r="7969" spans="1:18" hidden="1" outlineLevel="2" x14ac:dyDescent="0.25">
      <c r="A7969" s="222" t="str">
        <f>'Usages mobilité'!A41</f>
        <v>Usage mobilité n°38</v>
      </c>
      <c r="B7969" s="222" t="s">
        <v>41</v>
      </c>
      <c r="C7969" s="222"/>
      <c r="D7969" s="223">
        <f>IF(B$7819&lt;&gt;"",IF(B$7819='Usages mobilité'!BF41,'Usages mobilité'!BD41,0),0)</f>
        <v>0</v>
      </c>
      <c r="E7969" s="223">
        <f t="shared" si="700"/>
        <v>0</v>
      </c>
      <c r="F7969" s="223">
        <f t="shared" si="700"/>
        <v>0</v>
      </c>
      <c r="G7969" s="223">
        <f t="shared" si="700"/>
        <v>0</v>
      </c>
      <c r="H7969" s="223">
        <f t="shared" si="700"/>
        <v>0</v>
      </c>
      <c r="I7969" s="223">
        <f t="shared" si="700"/>
        <v>0</v>
      </c>
      <c r="J7969" s="223">
        <f t="shared" si="700"/>
        <v>0</v>
      </c>
      <c r="K7969" s="223">
        <f t="shared" si="700"/>
        <v>0</v>
      </c>
      <c r="L7969" s="223">
        <f t="shared" si="700"/>
        <v>0</v>
      </c>
      <c r="M7969" s="223">
        <f t="shared" si="700"/>
        <v>0</v>
      </c>
      <c r="N7969" s="223">
        <f t="shared" si="700"/>
        <v>0</v>
      </c>
      <c r="O7969" s="223">
        <f t="shared" si="700"/>
        <v>0</v>
      </c>
      <c r="P7969" s="223">
        <f t="shared" si="700"/>
        <v>0</v>
      </c>
      <c r="Q7969" s="223">
        <f t="shared" si="700"/>
        <v>0</v>
      </c>
      <c r="R7969" s="223">
        <f t="shared" si="700"/>
        <v>0</v>
      </c>
    </row>
    <row r="7970" spans="1:18" hidden="1" outlineLevel="2" x14ac:dyDescent="0.25">
      <c r="A7970" s="222" t="str">
        <f>'Usages mobilité'!A42</f>
        <v>Usage mobilité n°39</v>
      </c>
      <c r="B7970" s="222" t="s">
        <v>41</v>
      </c>
      <c r="C7970" s="222"/>
      <c r="D7970" s="223">
        <f>IF(B$7819&lt;&gt;"",IF(B$7819='Usages mobilité'!BF42,'Usages mobilité'!BD42,0),0)</f>
        <v>0</v>
      </c>
      <c r="E7970" s="223">
        <f t="shared" si="700"/>
        <v>0</v>
      </c>
      <c r="F7970" s="223">
        <f t="shared" si="700"/>
        <v>0</v>
      </c>
      <c r="G7970" s="223">
        <f t="shared" si="700"/>
        <v>0</v>
      </c>
      <c r="H7970" s="223">
        <f t="shared" si="700"/>
        <v>0</v>
      </c>
      <c r="I7970" s="223">
        <f t="shared" si="700"/>
        <v>0</v>
      </c>
      <c r="J7970" s="223">
        <f t="shared" si="700"/>
        <v>0</v>
      </c>
      <c r="K7970" s="223">
        <f t="shared" si="700"/>
        <v>0</v>
      </c>
      <c r="L7970" s="223">
        <f t="shared" si="700"/>
        <v>0</v>
      </c>
      <c r="M7970" s="223">
        <f t="shared" si="700"/>
        <v>0</v>
      </c>
      <c r="N7970" s="223">
        <f t="shared" si="700"/>
        <v>0</v>
      </c>
      <c r="O7970" s="223">
        <f t="shared" si="700"/>
        <v>0</v>
      </c>
      <c r="P7970" s="223">
        <f t="shared" si="700"/>
        <v>0</v>
      </c>
      <c r="Q7970" s="223">
        <f t="shared" si="700"/>
        <v>0</v>
      </c>
      <c r="R7970" s="223">
        <f t="shared" si="700"/>
        <v>0</v>
      </c>
    </row>
    <row r="7971" spans="1:18" hidden="1" outlineLevel="2" x14ac:dyDescent="0.25">
      <c r="A7971" s="222" t="str">
        <f>'Usages mobilité'!A43</f>
        <v>Usage mobilité n°40</v>
      </c>
      <c r="B7971" s="222" t="s">
        <v>41</v>
      </c>
      <c r="C7971" s="222"/>
      <c r="D7971" s="223">
        <f>IF(B$7819&lt;&gt;"",IF(B$7819='Usages mobilité'!BF43,'Usages mobilité'!BD43,0),0)</f>
        <v>0</v>
      </c>
      <c r="E7971" s="223">
        <f t="shared" si="700"/>
        <v>0</v>
      </c>
      <c r="F7971" s="223">
        <f t="shared" si="700"/>
        <v>0</v>
      </c>
      <c r="G7971" s="223">
        <f t="shared" si="700"/>
        <v>0</v>
      </c>
      <c r="H7971" s="223">
        <f t="shared" si="700"/>
        <v>0</v>
      </c>
      <c r="I7971" s="223">
        <f t="shared" si="700"/>
        <v>0</v>
      </c>
      <c r="J7971" s="223">
        <f t="shared" si="700"/>
        <v>0</v>
      </c>
      <c r="K7971" s="223">
        <f t="shared" si="700"/>
        <v>0</v>
      </c>
      <c r="L7971" s="223">
        <f t="shared" si="700"/>
        <v>0</v>
      </c>
      <c r="M7971" s="223">
        <f t="shared" si="700"/>
        <v>0</v>
      </c>
      <c r="N7971" s="223">
        <f t="shared" si="700"/>
        <v>0</v>
      </c>
      <c r="O7971" s="223">
        <f t="shared" si="700"/>
        <v>0</v>
      </c>
      <c r="P7971" s="223">
        <f t="shared" si="700"/>
        <v>0</v>
      </c>
      <c r="Q7971" s="223">
        <f t="shared" si="700"/>
        <v>0</v>
      </c>
      <c r="R7971" s="223">
        <f t="shared" si="700"/>
        <v>0</v>
      </c>
    </row>
    <row r="7972" spans="1:18" hidden="1" outlineLevel="2" x14ac:dyDescent="0.25">
      <c r="A7972" s="222" t="str">
        <f>'Usages mobilité'!A44</f>
        <v>Usage mobilité n°41</v>
      </c>
      <c r="B7972" s="222" t="s">
        <v>41</v>
      </c>
      <c r="C7972" s="222"/>
      <c r="D7972" s="223">
        <f>IF(B$7819&lt;&gt;"",IF(B$7819='Usages mobilité'!BF44,'Usages mobilité'!BD44,0),0)</f>
        <v>0</v>
      </c>
      <c r="E7972" s="223">
        <f t="shared" ref="E7972:R7981" si="701">$D7972</f>
        <v>0</v>
      </c>
      <c r="F7972" s="223">
        <f t="shared" si="701"/>
        <v>0</v>
      </c>
      <c r="G7972" s="223">
        <f t="shared" si="701"/>
        <v>0</v>
      </c>
      <c r="H7972" s="223">
        <f t="shared" si="701"/>
        <v>0</v>
      </c>
      <c r="I7972" s="223">
        <f t="shared" si="701"/>
        <v>0</v>
      </c>
      <c r="J7972" s="223">
        <f t="shared" si="701"/>
        <v>0</v>
      </c>
      <c r="K7972" s="223">
        <f t="shared" si="701"/>
        <v>0</v>
      </c>
      <c r="L7972" s="223">
        <f t="shared" si="701"/>
        <v>0</v>
      </c>
      <c r="M7972" s="223">
        <f t="shared" si="701"/>
        <v>0</v>
      </c>
      <c r="N7972" s="223">
        <f t="shared" si="701"/>
        <v>0</v>
      </c>
      <c r="O7972" s="223">
        <f t="shared" si="701"/>
        <v>0</v>
      </c>
      <c r="P7972" s="223">
        <f t="shared" si="701"/>
        <v>0</v>
      </c>
      <c r="Q7972" s="223">
        <f t="shared" si="701"/>
        <v>0</v>
      </c>
      <c r="R7972" s="223">
        <f t="shared" si="701"/>
        <v>0</v>
      </c>
    </row>
    <row r="7973" spans="1:18" hidden="1" outlineLevel="2" x14ac:dyDescent="0.25">
      <c r="A7973" s="222" t="str">
        <f>'Usages mobilité'!A45</f>
        <v>Usage mobilité n°42</v>
      </c>
      <c r="B7973" s="222" t="s">
        <v>41</v>
      </c>
      <c r="C7973" s="222"/>
      <c r="D7973" s="223">
        <f>IF(B$7819&lt;&gt;"",IF(B$7819='Usages mobilité'!BF45,'Usages mobilité'!BD45,0),0)</f>
        <v>0</v>
      </c>
      <c r="E7973" s="223">
        <f t="shared" si="701"/>
        <v>0</v>
      </c>
      <c r="F7973" s="223">
        <f t="shared" si="701"/>
        <v>0</v>
      </c>
      <c r="G7973" s="223">
        <f t="shared" si="701"/>
        <v>0</v>
      </c>
      <c r="H7973" s="223">
        <f t="shared" si="701"/>
        <v>0</v>
      </c>
      <c r="I7973" s="223">
        <f t="shared" si="701"/>
        <v>0</v>
      </c>
      <c r="J7973" s="223">
        <f t="shared" si="701"/>
        <v>0</v>
      </c>
      <c r="K7973" s="223">
        <f t="shared" si="701"/>
        <v>0</v>
      </c>
      <c r="L7973" s="223">
        <f t="shared" si="701"/>
        <v>0</v>
      </c>
      <c r="M7973" s="223">
        <f t="shared" si="701"/>
        <v>0</v>
      </c>
      <c r="N7973" s="223">
        <f t="shared" si="701"/>
        <v>0</v>
      </c>
      <c r="O7973" s="223">
        <f t="shared" si="701"/>
        <v>0</v>
      </c>
      <c r="P7973" s="223">
        <f t="shared" si="701"/>
        <v>0</v>
      </c>
      <c r="Q7973" s="223">
        <f t="shared" si="701"/>
        <v>0</v>
      </c>
      <c r="R7973" s="223">
        <f t="shared" si="701"/>
        <v>0</v>
      </c>
    </row>
    <row r="7974" spans="1:18" hidden="1" outlineLevel="2" x14ac:dyDescent="0.25">
      <c r="A7974" s="222" t="str">
        <f>'Usages mobilité'!A46</f>
        <v>Usage mobilité n°43</v>
      </c>
      <c r="B7974" s="222" t="s">
        <v>41</v>
      </c>
      <c r="C7974" s="222"/>
      <c r="D7974" s="223">
        <f>IF(B$7819&lt;&gt;"",IF(B$7819='Usages mobilité'!BF46,'Usages mobilité'!BD46,0),0)</f>
        <v>0</v>
      </c>
      <c r="E7974" s="223">
        <f t="shared" si="701"/>
        <v>0</v>
      </c>
      <c r="F7974" s="223">
        <f t="shared" si="701"/>
        <v>0</v>
      </c>
      <c r="G7974" s="223">
        <f t="shared" si="701"/>
        <v>0</v>
      </c>
      <c r="H7974" s="223">
        <f t="shared" si="701"/>
        <v>0</v>
      </c>
      <c r="I7974" s="223">
        <f t="shared" si="701"/>
        <v>0</v>
      </c>
      <c r="J7974" s="223">
        <f t="shared" si="701"/>
        <v>0</v>
      </c>
      <c r="K7974" s="223">
        <f t="shared" si="701"/>
        <v>0</v>
      </c>
      <c r="L7974" s="223">
        <f t="shared" si="701"/>
        <v>0</v>
      </c>
      <c r="M7974" s="223">
        <f t="shared" si="701"/>
        <v>0</v>
      </c>
      <c r="N7974" s="223">
        <f t="shared" si="701"/>
        <v>0</v>
      </c>
      <c r="O7974" s="223">
        <f t="shared" si="701"/>
        <v>0</v>
      </c>
      <c r="P7974" s="223">
        <f t="shared" si="701"/>
        <v>0</v>
      </c>
      <c r="Q7974" s="223">
        <f t="shared" si="701"/>
        <v>0</v>
      </c>
      <c r="R7974" s="223">
        <f t="shared" si="701"/>
        <v>0</v>
      </c>
    </row>
    <row r="7975" spans="1:18" hidden="1" outlineLevel="2" x14ac:dyDescent="0.25">
      <c r="A7975" s="222" t="str">
        <f>'Usages mobilité'!A47</f>
        <v>Usage mobilité n°44</v>
      </c>
      <c r="B7975" s="222" t="s">
        <v>41</v>
      </c>
      <c r="C7975" s="222"/>
      <c r="D7975" s="223">
        <f>IF(B$7819&lt;&gt;"",IF(B$7819='Usages mobilité'!BF47,'Usages mobilité'!BD47,0),0)</f>
        <v>0</v>
      </c>
      <c r="E7975" s="223">
        <f t="shared" si="701"/>
        <v>0</v>
      </c>
      <c r="F7975" s="223">
        <f t="shared" si="701"/>
        <v>0</v>
      </c>
      <c r="G7975" s="223">
        <f t="shared" si="701"/>
        <v>0</v>
      </c>
      <c r="H7975" s="223">
        <f t="shared" si="701"/>
        <v>0</v>
      </c>
      <c r="I7975" s="223">
        <f t="shared" si="701"/>
        <v>0</v>
      </c>
      <c r="J7975" s="223">
        <f t="shared" si="701"/>
        <v>0</v>
      </c>
      <c r="K7975" s="223">
        <f t="shared" si="701"/>
        <v>0</v>
      </c>
      <c r="L7975" s="223">
        <f t="shared" si="701"/>
        <v>0</v>
      </c>
      <c r="M7975" s="223">
        <f t="shared" si="701"/>
        <v>0</v>
      </c>
      <c r="N7975" s="223">
        <f t="shared" si="701"/>
        <v>0</v>
      </c>
      <c r="O7975" s="223">
        <f t="shared" si="701"/>
        <v>0</v>
      </c>
      <c r="P7975" s="223">
        <f t="shared" si="701"/>
        <v>0</v>
      </c>
      <c r="Q7975" s="223">
        <f t="shared" si="701"/>
        <v>0</v>
      </c>
      <c r="R7975" s="223">
        <f t="shared" si="701"/>
        <v>0</v>
      </c>
    </row>
    <row r="7976" spans="1:18" hidden="1" outlineLevel="2" x14ac:dyDescent="0.25">
      <c r="A7976" s="222" t="str">
        <f>'Usages mobilité'!A48</f>
        <v>Usage mobilité n°45</v>
      </c>
      <c r="B7976" s="222" t="s">
        <v>41</v>
      </c>
      <c r="C7976" s="222"/>
      <c r="D7976" s="223">
        <f>IF(B$7819&lt;&gt;"",IF(B$7819='Usages mobilité'!BF48,'Usages mobilité'!BD48,0),0)</f>
        <v>0</v>
      </c>
      <c r="E7976" s="223">
        <f t="shared" si="701"/>
        <v>0</v>
      </c>
      <c r="F7976" s="223">
        <f t="shared" si="701"/>
        <v>0</v>
      </c>
      <c r="G7976" s="223">
        <f t="shared" si="701"/>
        <v>0</v>
      </c>
      <c r="H7976" s="223">
        <f t="shared" si="701"/>
        <v>0</v>
      </c>
      <c r="I7976" s="223">
        <f t="shared" si="701"/>
        <v>0</v>
      </c>
      <c r="J7976" s="223">
        <f t="shared" si="701"/>
        <v>0</v>
      </c>
      <c r="K7976" s="223">
        <f t="shared" si="701"/>
        <v>0</v>
      </c>
      <c r="L7976" s="223">
        <f t="shared" si="701"/>
        <v>0</v>
      </c>
      <c r="M7976" s="223">
        <f t="shared" si="701"/>
        <v>0</v>
      </c>
      <c r="N7976" s="223">
        <f t="shared" si="701"/>
        <v>0</v>
      </c>
      <c r="O7976" s="223">
        <f t="shared" si="701"/>
        <v>0</v>
      </c>
      <c r="P7976" s="223">
        <f t="shared" si="701"/>
        <v>0</v>
      </c>
      <c r="Q7976" s="223">
        <f t="shared" si="701"/>
        <v>0</v>
      </c>
      <c r="R7976" s="223">
        <f t="shared" si="701"/>
        <v>0</v>
      </c>
    </row>
    <row r="7977" spans="1:18" hidden="1" outlineLevel="2" x14ac:dyDescent="0.25">
      <c r="A7977" s="222" t="str">
        <f>'Usages mobilité'!A49</f>
        <v>Usage mobilité n°46</v>
      </c>
      <c r="B7977" s="222" t="s">
        <v>41</v>
      </c>
      <c r="C7977" s="222"/>
      <c r="D7977" s="223">
        <f>IF(B$7819&lt;&gt;"",IF(B$7819='Usages mobilité'!BF49,'Usages mobilité'!BD49,0),0)</f>
        <v>0</v>
      </c>
      <c r="E7977" s="223">
        <f t="shared" si="701"/>
        <v>0</v>
      </c>
      <c r="F7977" s="223">
        <f t="shared" si="701"/>
        <v>0</v>
      </c>
      <c r="G7977" s="223">
        <f t="shared" si="701"/>
        <v>0</v>
      </c>
      <c r="H7977" s="223">
        <f t="shared" si="701"/>
        <v>0</v>
      </c>
      <c r="I7977" s="223">
        <f t="shared" si="701"/>
        <v>0</v>
      </c>
      <c r="J7977" s="223">
        <f t="shared" si="701"/>
        <v>0</v>
      </c>
      <c r="K7977" s="223">
        <f t="shared" si="701"/>
        <v>0</v>
      </c>
      <c r="L7977" s="223">
        <f t="shared" si="701"/>
        <v>0</v>
      </c>
      <c r="M7977" s="223">
        <f t="shared" si="701"/>
        <v>0</v>
      </c>
      <c r="N7977" s="223">
        <f t="shared" si="701"/>
        <v>0</v>
      </c>
      <c r="O7977" s="223">
        <f t="shared" si="701"/>
        <v>0</v>
      </c>
      <c r="P7977" s="223">
        <f t="shared" si="701"/>
        <v>0</v>
      </c>
      <c r="Q7977" s="223">
        <f t="shared" si="701"/>
        <v>0</v>
      </c>
      <c r="R7977" s="223">
        <f t="shared" si="701"/>
        <v>0</v>
      </c>
    </row>
    <row r="7978" spans="1:18" hidden="1" outlineLevel="2" x14ac:dyDescent="0.25">
      <c r="A7978" s="222" t="str">
        <f>'Usages mobilité'!A50</f>
        <v>Usage mobilité n°47</v>
      </c>
      <c r="B7978" s="222" t="s">
        <v>41</v>
      </c>
      <c r="C7978" s="222"/>
      <c r="D7978" s="223">
        <f>IF(B$7819&lt;&gt;"",IF(B$7819='Usages mobilité'!BF50,'Usages mobilité'!BD50,0),0)</f>
        <v>0</v>
      </c>
      <c r="E7978" s="223">
        <f t="shared" si="701"/>
        <v>0</v>
      </c>
      <c r="F7978" s="223">
        <f t="shared" si="701"/>
        <v>0</v>
      </c>
      <c r="G7978" s="223">
        <f t="shared" si="701"/>
        <v>0</v>
      </c>
      <c r="H7978" s="223">
        <f t="shared" si="701"/>
        <v>0</v>
      </c>
      <c r="I7978" s="223">
        <f t="shared" si="701"/>
        <v>0</v>
      </c>
      <c r="J7978" s="223">
        <f t="shared" si="701"/>
        <v>0</v>
      </c>
      <c r="K7978" s="223">
        <f t="shared" si="701"/>
        <v>0</v>
      </c>
      <c r="L7978" s="223">
        <f t="shared" si="701"/>
        <v>0</v>
      </c>
      <c r="M7978" s="223">
        <f t="shared" si="701"/>
        <v>0</v>
      </c>
      <c r="N7978" s="223">
        <f t="shared" si="701"/>
        <v>0</v>
      </c>
      <c r="O7978" s="223">
        <f t="shared" si="701"/>
        <v>0</v>
      </c>
      <c r="P7978" s="223">
        <f t="shared" si="701"/>
        <v>0</v>
      </c>
      <c r="Q7978" s="223">
        <f t="shared" si="701"/>
        <v>0</v>
      </c>
      <c r="R7978" s="223">
        <f t="shared" si="701"/>
        <v>0</v>
      </c>
    </row>
    <row r="7979" spans="1:18" hidden="1" outlineLevel="2" x14ac:dyDescent="0.25">
      <c r="A7979" s="222" t="str">
        <f>'Usages mobilité'!A51</f>
        <v>Usage mobilité n°48</v>
      </c>
      <c r="B7979" s="222" t="s">
        <v>41</v>
      </c>
      <c r="C7979" s="222"/>
      <c r="D7979" s="223">
        <f>IF(B$7819&lt;&gt;"",IF(B$7819='Usages mobilité'!BF51,'Usages mobilité'!BD51,0),0)</f>
        <v>0</v>
      </c>
      <c r="E7979" s="223">
        <f t="shared" si="701"/>
        <v>0</v>
      </c>
      <c r="F7979" s="223">
        <f t="shared" si="701"/>
        <v>0</v>
      </c>
      <c r="G7979" s="223">
        <f t="shared" si="701"/>
        <v>0</v>
      </c>
      <c r="H7979" s="223">
        <f t="shared" si="701"/>
        <v>0</v>
      </c>
      <c r="I7979" s="223">
        <f t="shared" si="701"/>
        <v>0</v>
      </c>
      <c r="J7979" s="223">
        <f t="shared" si="701"/>
        <v>0</v>
      </c>
      <c r="K7979" s="223">
        <f t="shared" si="701"/>
        <v>0</v>
      </c>
      <c r="L7979" s="223">
        <f t="shared" si="701"/>
        <v>0</v>
      </c>
      <c r="M7979" s="223">
        <f t="shared" si="701"/>
        <v>0</v>
      </c>
      <c r="N7979" s="223">
        <f t="shared" si="701"/>
        <v>0</v>
      </c>
      <c r="O7979" s="223">
        <f t="shared" si="701"/>
        <v>0</v>
      </c>
      <c r="P7979" s="223">
        <f t="shared" si="701"/>
        <v>0</v>
      </c>
      <c r="Q7979" s="223">
        <f t="shared" si="701"/>
        <v>0</v>
      </c>
      <c r="R7979" s="223">
        <f t="shared" si="701"/>
        <v>0</v>
      </c>
    </row>
    <row r="7980" spans="1:18" hidden="1" outlineLevel="2" x14ac:dyDescent="0.25">
      <c r="A7980" s="222" t="str">
        <f>'Usages mobilité'!A52</f>
        <v>Usage mobilité n°49</v>
      </c>
      <c r="B7980" s="222" t="s">
        <v>41</v>
      </c>
      <c r="C7980" s="222"/>
      <c r="D7980" s="223">
        <f>IF(B$7819&lt;&gt;"",IF(B$7819='Usages mobilité'!BF52,'Usages mobilité'!BD52,0),0)</f>
        <v>0</v>
      </c>
      <c r="E7980" s="223">
        <f t="shared" si="701"/>
        <v>0</v>
      </c>
      <c r="F7980" s="223">
        <f t="shared" si="701"/>
        <v>0</v>
      </c>
      <c r="G7980" s="223">
        <f t="shared" si="701"/>
        <v>0</v>
      </c>
      <c r="H7980" s="223">
        <f t="shared" si="701"/>
        <v>0</v>
      </c>
      <c r="I7980" s="223">
        <f t="shared" si="701"/>
        <v>0</v>
      </c>
      <c r="J7980" s="223">
        <f t="shared" si="701"/>
        <v>0</v>
      </c>
      <c r="K7980" s="223">
        <f t="shared" si="701"/>
        <v>0</v>
      </c>
      <c r="L7980" s="223">
        <f t="shared" si="701"/>
        <v>0</v>
      </c>
      <c r="M7980" s="223">
        <f t="shared" si="701"/>
        <v>0</v>
      </c>
      <c r="N7980" s="223">
        <f t="shared" si="701"/>
        <v>0</v>
      </c>
      <c r="O7980" s="223">
        <f t="shared" si="701"/>
        <v>0</v>
      </c>
      <c r="P7980" s="223">
        <f t="shared" si="701"/>
        <v>0</v>
      </c>
      <c r="Q7980" s="223">
        <f t="shared" si="701"/>
        <v>0</v>
      </c>
      <c r="R7980" s="223">
        <f t="shared" si="701"/>
        <v>0</v>
      </c>
    </row>
    <row r="7981" spans="1:18" hidden="1" outlineLevel="2" x14ac:dyDescent="0.25">
      <c r="A7981" s="222" t="str">
        <f>'Usages mobilité'!A53</f>
        <v>Usage mobilité n°50</v>
      </c>
      <c r="B7981" s="222" t="s">
        <v>41</v>
      </c>
      <c r="C7981" s="222"/>
      <c r="D7981" s="223">
        <f>IF(B$7819&lt;&gt;"",IF(B$7819='Usages mobilité'!BF53,'Usages mobilité'!BD53,0),0)</f>
        <v>0</v>
      </c>
      <c r="E7981" s="223">
        <f t="shared" si="701"/>
        <v>0</v>
      </c>
      <c r="F7981" s="223">
        <f t="shared" si="701"/>
        <v>0</v>
      </c>
      <c r="G7981" s="223">
        <f t="shared" si="701"/>
        <v>0</v>
      </c>
      <c r="H7981" s="223">
        <f t="shared" si="701"/>
        <v>0</v>
      </c>
      <c r="I7981" s="223">
        <f t="shared" si="701"/>
        <v>0</v>
      </c>
      <c r="J7981" s="223">
        <f t="shared" si="701"/>
        <v>0</v>
      </c>
      <c r="K7981" s="223">
        <f t="shared" si="701"/>
        <v>0</v>
      </c>
      <c r="L7981" s="223">
        <f t="shared" si="701"/>
        <v>0</v>
      </c>
      <c r="M7981" s="223">
        <f t="shared" si="701"/>
        <v>0</v>
      </c>
      <c r="N7981" s="223">
        <f t="shared" si="701"/>
        <v>0</v>
      </c>
      <c r="O7981" s="223">
        <f t="shared" si="701"/>
        <v>0</v>
      </c>
      <c r="P7981" s="223">
        <f t="shared" si="701"/>
        <v>0</v>
      </c>
      <c r="Q7981" s="223">
        <f t="shared" si="701"/>
        <v>0</v>
      </c>
      <c r="R7981" s="223">
        <f t="shared" si="701"/>
        <v>0</v>
      </c>
    </row>
    <row r="7982" spans="1:18" hidden="1" outlineLevel="1" collapsed="1" x14ac:dyDescent="0.25">
      <c r="A7982" s="222" t="s">
        <v>650</v>
      </c>
      <c r="B7982" s="222"/>
      <c r="C7982" s="222"/>
      <c r="D7982" s="223">
        <f t="shared" ref="D7982:R7982" si="702">SUM(D7932:D7981)</f>
        <v>0</v>
      </c>
      <c r="E7982" s="223">
        <f t="shared" si="702"/>
        <v>0</v>
      </c>
      <c r="F7982" s="223">
        <f t="shared" si="702"/>
        <v>0</v>
      </c>
      <c r="G7982" s="223">
        <f t="shared" si="702"/>
        <v>0</v>
      </c>
      <c r="H7982" s="223">
        <f t="shared" si="702"/>
        <v>0</v>
      </c>
      <c r="I7982" s="223">
        <f t="shared" si="702"/>
        <v>0</v>
      </c>
      <c r="J7982" s="223">
        <f t="shared" si="702"/>
        <v>0</v>
      </c>
      <c r="K7982" s="223">
        <f t="shared" si="702"/>
        <v>0</v>
      </c>
      <c r="L7982" s="223">
        <f t="shared" si="702"/>
        <v>0</v>
      </c>
      <c r="M7982" s="223">
        <f t="shared" si="702"/>
        <v>0</v>
      </c>
      <c r="N7982" s="223">
        <f t="shared" si="702"/>
        <v>0</v>
      </c>
      <c r="O7982" s="223">
        <f t="shared" si="702"/>
        <v>0</v>
      </c>
      <c r="P7982" s="223">
        <f t="shared" si="702"/>
        <v>0</v>
      </c>
      <c r="Q7982" s="223">
        <f t="shared" si="702"/>
        <v>0</v>
      </c>
      <c r="R7982" s="223">
        <f t="shared" si="702"/>
        <v>0</v>
      </c>
    </row>
    <row r="7983" spans="1:18" hidden="1" outlineLevel="2" x14ac:dyDescent="0.25">
      <c r="A7983" s="222" t="str">
        <f>'Usages mobilité'!A4</f>
        <v>Usage mobilité n°1</v>
      </c>
      <c r="B7983" s="222" t="s">
        <v>645</v>
      </c>
      <c r="C7983" s="222"/>
      <c r="D7983" s="223">
        <f>D7932*'Usages mobilité'!$BG4*(1+'Usages mobilité'!$BH4)^(D$7822-$D$7822)/1000</f>
        <v>0</v>
      </c>
      <c r="E7983" s="223">
        <f>E7932*'Usages mobilité'!$BG4*(1+'Usages mobilité'!$BH4)^(E$7822-$D$7822)/1000</f>
        <v>0</v>
      </c>
      <c r="F7983" s="223">
        <f>F7932*'Usages mobilité'!$BG4*(1+'Usages mobilité'!$BH4)^(F$7822-$D$7822)/1000</f>
        <v>0</v>
      </c>
      <c r="G7983" s="223">
        <f>G7932*'Usages mobilité'!$BG4*(1+'Usages mobilité'!$BH4)^(G$7822-$D$7822)/1000</f>
        <v>0</v>
      </c>
      <c r="H7983" s="223">
        <f>H7932*'Usages mobilité'!$BG4*(1+'Usages mobilité'!$BH4)^(H$7822-$D$7822)/1000</f>
        <v>0</v>
      </c>
      <c r="I7983" s="223">
        <f>I7932*'Usages mobilité'!$BG4*(1+'Usages mobilité'!$BH4)^(I$7822-$D$7822)/1000</f>
        <v>0</v>
      </c>
      <c r="J7983" s="223">
        <f>J7932*'Usages mobilité'!$BG4*(1+'Usages mobilité'!$BH4)^(J$7822-$D$7822)/1000</f>
        <v>0</v>
      </c>
      <c r="K7983" s="223">
        <f>K7932*'Usages mobilité'!$BG4*(1+'Usages mobilité'!$BH4)^(K$7822-$D$7822)/1000</f>
        <v>0</v>
      </c>
      <c r="L7983" s="223">
        <f>L7932*'Usages mobilité'!$BG4*(1+'Usages mobilité'!$BH4)^(L$7822-$D$7822)/1000</f>
        <v>0</v>
      </c>
      <c r="M7983" s="223">
        <f>M7932*'Usages mobilité'!$BG4*(1+'Usages mobilité'!$BH4)^(M$7822-$D$7822)/1000</f>
        <v>0</v>
      </c>
      <c r="N7983" s="223">
        <f>N7932*'Usages mobilité'!$BG4*(1+'Usages mobilité'!$BH4)^(N$7822-$D$7822)/1000</f>
        <v>0</v>
      </c>
      <c r="O7983" s="223">
        <f>O7932*'Usages mobilité'!$BG4*(1+'Usages mobilité'!$BH4)^(O$7822-$D$7822)/1000</f>
        <v>0</v>
      </c>
      <c r="P7983" s="223">
        <f>P7932*'Usages mobilité'!$BG4*(1+'Usages mobilité'!$BH4)^(P$7822-$D$7822)/1000</f>
        <v>0</v>
      </c>
      <c r="Q7983" s="223">
        <f>Q7932*'Usages mobilité'!$BG4*(1+'Usages mobilité'!$BH4)^(Q$7822-$D$7822)/1000</f>
        <v>0</v>
      </c>
      <c r="R7983" s="223">
        <f>R7932*'Usages mobilité'!$BG4*(1+'Usages mobilité'!$BH4)^(R$7822-$D$7822)/1000</f>
        <v>0</v>
      </c>
    </row>
    <row r="7984" spans="1:18" hidden="1" outlineLevel="2" x14ac:dyDescent="0.25">
      <c r="A7984" s="222" t="str">
        <f>'Usages mobilité'!A5</f>
        <v>Usage mobilité n°2</v>
      </c>
      <c r="B7984" s="222" t="s">
        <v>645</v>
      </c>
      <c r="C7984" s="222"/>
      <c r="D7984" s="223">
        <f>D7933*'Usages mobilité'!$BG5*(1+'Usages mobilité'!$BH5)^(D$7822-$D$7822)/1000</f>
        <v>0</v>
      </c>
      <c r="E7984" s="223">
        <f>E7933*'Usages mobilité'!$BG5*(1+'Usages mobilité'!$BH5)^(E$7822-$D$7822)/1000</f>
        <v>0</v>
      </c>
      <c r="F7984" s="223">
        <f>F7933*'Usages mobilité'!$BG5*(1+'Usages mobilité'!$BH5)^(F$7822-$D$7822)/1000</f>
        <v>0</v>
      </c>
      <c r="G7984" s="223">
        <f>G7933*'Usages mobilité'!$BG5*(1+'Usages mobilité'!$BH5)^(G$7822-$D$7822)/1000</f>
        <v>0</v>
      </c>
      <c r="H7984" s="223">
        <f>H7933*'Usages mobilité'!$BG5*(1+'Usages mobilité'!$BH5)^(H$7822-$D$7822)/1000</f>
        <v>0</v>
      </c>
      <c r="I7984" s="223">
        <f>I7933*'Usages mobilité'!$BG5*(1+'Usages mobilité'!$BH5)^(I$7822-$D$7822)/1000</f>
        <v>0</v>
      </c>
      <c r="J7984" s="223">
        <f>J7933*'Usages mobilité'!$BG5*(1+'Usages mobilité'!$BH5)^(J$7822-$D$7822)/1000</f>
        <v>0</v>
      </c>
      <c r="K7984" s="223">
        <f>K7933*'Usages mobilité'!$BG5*(1+'Usages mobilité'!$BH5)^(K$7822-$D$7822)/1000</f>
        <v>0</v>
      </c>
      <c r="L7984" s="223">
        <f>L7933*'Usages mobilité'!$BG5*(1+'Usages mobilité'!$BH5)^(L$7822-$D$7822)/1000</f>
        <v>0</v>
      </c>
      <c r="M7984" s="223">
        <f>M7933*'Usages mobilité'!$BG5*(1+'Usages mobilité'!$BH5)^(M$7822-$D$7822)/1000</f>
        <v>0</v>
      </c>
      <c r="N7984" s="223">
        <f>N7933*'Usages mobilité'!$BG5*(1+'Usages mobilité'!$BH5)^(N$7822-$D$7822)/1000</f>
        <v>0</v>
      </c>
      <c r="O7984" s="223">
        <f>O7933*'Usages mobilité'!$BG5*(1+'Usages mobilité'!$BH5)^(O$7822-$D$7822)/1000</f>
        <v>0</v>
      </c>
      <c r="P7984" s="223">
        <f>P7933*'Usages mobilité'!$BG5*(1+'Usages mobilité'!$BH5)^(P$7822-$D$7822)/1000</f>
        <v>0</v>
      </c>
      <c r="Q7984" s="223">
        <f>Q7933*'Usages mobilité'!$BG5*(1+'Usages mobilité'!$BH5)^(Q$7822-$D$7822)/1000</f>
        <v>0</v>
      </c>
      <c r="R7984" s="223">
        <f>R7933*'Usages mobilité'!$BG5*(1+'Usages mobilité'!$BH5)^(R$7822-$D$7822)/1000</f>
        <v>0</v>
      </c>
    </row>
    <row r="7985" spans="1:18" hidden="1" outlineLevel="2" x14ac:dyDescent="0.25">
      <c r="A7985" s="222" t="str">
        <f>'Usages mobilité'!A6</f>
        <v>Usage mobilité n°3</v>
      </c>
      <c r="B7985" s="222" t="s">
        <v>645</v>
      </c>
      <c r="C7985" s="222"/>
      <c r="D7985" s="223">
        <f>D7934*'Usages mobilité'!$BG6*(1+'Usages mobilité'!$BH6)^(D$7822-$D$7822)/1000</f>
        <v>0</v>
      </c>
      <c r="E7985" s="223">
        <f>E7934*'Usages mobilité'!$BG6*(1+'Usages mobilité'!$BH6)^(E$7822-$D$7822)/1000</f>
        <v>0</v>
      </c>
      <c r="F7985" s="223">
        <f>F7934*'Usages mobilité'!$BG6*(1+'Usages mobilité'!$BH6)^(F$7822-$D$7822)/1000</f>
        <v>0</v>
      </c>
      <c r="G7985" s="223">
        <f>G7934*'Usages mobilité'!$BG6*(1+'Usages mobilité'!$BH6)^(G$7822-$D$7822)/1000</f>
        <v>0</v>
      </c>
      <c r="H7985" s="223">
        <f>H7934*'Usages mobilité'!$BG6*(1+'Usages mobilité'!$BH6)^(H$7822-$D$7822)/1000</f>
        <v>0</v>
      </c>
      <c r="I7985" s="223">
        <f>I7934*'Usages mobilité'!$BG6*(1+'Usages mobilité'!$BH6)^(I$7822-$D$7822)/1000</f>
        <v>0</v>
      </c>
      <c r="J7985" s="223">
        <f>J7934*'Usages mobilité'!$BG6*(1+'Usages mobilité'!$BH6)^(J$7822-$D$7822)/1000</f>
        <v>0</v>
      </c>
      <c r="K7985" s="223">
        <f>K7934*'Usages mobilité'!$BG6*(1+'Usages mobilité'!$BH6)^(K$7822-$D$7822)/1000</f>
        <v>0</v>
      </c>
      <c r="L7985" s="223">
        <f>L7934*'Usages mobilité'!$BG6*(1+'Usages mobilité'!$BH6)^(L$7822-$D$7822)/1000</f>
        <v>0</v>
      </c>
      <c r="M7985" s="223">
        <f>M7934*'Usages mobilité'!$BG6*(1+'Usages mobilité'!$BH6)^(M$7822-$D$7822)/1000</f>
        <v>0</v>
      </c>
      <c r="N7985" s="223">
        <f>N7934*'Usages mobilité'!$BG6*(1+'Usages mobilité'!$BH6)^(N$7822-$D$7822)/1000</f>
        <v>0</v>
      </c>
      <c r="O7985" s="223">
        <f>O7934*'Usages mobilité'!$BG6*(1+'Usages mobilité'!$BH6)^(O$7822-$D$7822)/1000</f>
        <v>0</v>
      </c>
      <c r="P7985" s="223">
        <f>P7934*'Usages mobilité'!$BG6*(1+'Usages mobilité'!$BH6)^(P$7822-$D$7822)/1000</f>
        <v>0</v>
      </c>
      <c r="Q7985" s="223">
        <f>Q7934*'Usages mobilité'!$BG6*(1+'Usages mobilité'!$BH6)^(Q$7822-$D$7822)/1000</f>
        <v>0</v>
      </c>
      <c r="R7985" s="223">
        <f>R7934*'Usages mobilité'!$BG6*(1+'Usages mobilité'!$BH6)^(R$7822-$D$7822)/1000</f>
        <v>0</v>
      </c>
    </row>
    <row r="7986" spans="1:18" hidden="1" outlineLevel="2" x14ac:dyDescent="0.25">
      <c r="A7986" s="222" t="str">
        <f>'Usages mobilité'!A7</f>
        <v>Usage mobilité n°4</v>
      </c>
      <c r="B7986" s="222" t="s">
        <v>645</v>
      </c>
      <c r="C7986" s="222"/>
      <c r="D7986" s="223">
        <f>D7935*'Usages mobilité'!$BG7*(1+'Usages mobilité'!$BH7)^(D$7822-$D$7822)/1000</f>
        <v>0</v>
      </c>
      <c r="E7986" s="223">
        <f>E7935*'Usages mobilité'!$BG7*(1+'Usages mobilité'!$BH7)^(E$7822-$D$7822)/1000</f>
        <v>0</v>
      </c>
      <c r="F7986" s="223">
        <f>F7935*'Usages mobilité'!$BG7*(1+'Usages mobilité'!$BH7)^(F$7822-$D$7822)/1000</f>
        <v>0</v>
      </c>
      <c r="G7986" s="223">
        <f>G7935*'Usages mobilité'!$BG7*(1+'Usages mobilité'!$BH7)^(G$7822-$D$7822)/1000</f>
        <v>0</v>
      </c>
      <c r="H7986" s="223">
        <f>H7935*'Usages mobilité'!$BG7*(1+'Usages mobilité'!$BH7)^(H$7822-$D$7822)/1000</f>
        <v>0</v>
      </c>
      <c r="I7986" s="223">
        <f>I7935*'Usages mobilité'!$BG7*(1+'Usages mobilité'!$BH7)^(I$7822-$D$7822)/1000</f>
        <v>0</v>
      </c>
      <c r="J7986" s="223">
        <f>J7935*'Usages mobilité'!$BG7*(1+'Usages mobilité'!$BH7)^(J$7822-$D$7822)/1000</f>
        <v>0</v>
      </c>
      <c r="K7986" s="223">
        <f>K7935*'Usages mobilité'!$BG7*(1+'Usages mobilité'!$BH7)^(K$7822-$D$7822)/1000</f>
        <v>0</v>
      </c>
      <c r="L7986" s="223">
        <f>L7935*'Usages mobilité'!$BG7*(1+'Usages mobilité'!$BH7)^(L$7822-$D$7822)/1000</f>
        <v>0</v>
      </c>
      <c r="M7986" s="223">
        <f>M7935*'Usages mobilité'!$BG7*(1+'Usages mobilité'!$BH7)^(M$7822-$D$7822)/1000</f>
        <v>0</v>
      </c>
      <c r="N7986" s="223">
        <f>N7935*'Usages mobilité'!$BG7*(1+'Usages mobilité'!$BH7)^(N$7822-$D$7822)/1000</f>
        <v>0</v>
      </c>
      <c r="O7986" s="223">
        <f>O7935*'Usages mobilité'!$BG7*(1+'Usages mobilité'!$BH7)^(O$7822-$D$7822)/1000</f>
        <v>0</v>
      </c>
      <c r="P7986" s="223">
        <f>P7935*'Usages mobilité'!$BG7*(1+'Usages mobilité'!$BH7)^(P$7822-$D$7822)/1000</f>
        <v>0</v>
      </c>
      <c r="Q7986" s="223">
        <f>Q7935*'Usages mobilité'!$BG7*(1+'Usages mobilité'!$BH7)^(Q$7822-$D$7822)/1000</f>
        <v>0</v>
      </c>
      <c r="R7986" s="223">
        <f>R7935*'Usages mobilité'!$BG7*(1+'Usages mobilité'!$BH7)^(R$7822-$D$7822)/1000</f>
        <v>0</v>
      </c>
    </row>
    <row r="7987" spans="1:18" hidden="1" outlineLevel="2" x14ac:dyDescent="0.25">
      <c r="A7987" s="222" t="str">
        <f>'Usages mobilité'!A8</f>
        <v>Usage mobilité n°5</v>
      </c>
      <c r="B7987" s="222" t="s">
        <v>645</v>
      </c>
      <c r="C7987" s="222"/>
      <c r="D7987" s="223">
        <f>D7936*'Usages mobilité'!$BG8*(1+'Usages mobilité'!$BH8)^(D$7822-$D$7822)/1000</f>
        <v>0</v>
      </c>
      <c r="E7987" s="223">
        <f>E7936*'Usages mobilité'!$BG8*(1+'Usages mobilité'!$BH8)^(E$7822-$D$7822)/1000</f>
        <v>0</v>
      </c>
      <c r="F7987" s="223">
        <f>F7936*'Usages mobilité'!$BG8*(1+'Usages mobilité'!$BH8)^(F$7822-$D$7822)/1000</f>
        <v>0</v>
      </c>
      <c r="G7987" s="223">
        <f>G7936*'Usages mobilité'!$BG8*(1+'Usages mobilité'!$BH8)^(G$7822-$D$7822)/1000</f>
        <v>0</v>
      </c>
      <c r="H7987" s="223">
        <f>H7936*'Usages mobilité'!$BG8*(1+'Usages mobilité'!$BH8)^(H$7822-$D$7822)/1000</f>
        <v>0</v>
      </c>
      <c r="I7987" s="223">
        <f>I7936*'Usages mobilité'!$BG8*(1+'Usages mobilité'!$BH8)^(I$7822-$D$7822)/1000</f>
        <v>0</v>
      </c>
      <c r="J7987" s="223">
        <f>J7936*'Usages mobilité'!$BG8*(1+'Usages mobilité'!$BH8)^(J$7822-$D$7822)/1000</f>
        <v>0</v>
      </c>
      <c r="K7987" s="223">
        <f>K7936*'Usages mobilité'!$BG8*(1+'Usages mobilité'!$BH8)^(K$7822-$D$7822)/1000</f>
        <v>0</v>
      </c>
      <c r="L7987" s="223">
        <f>L7936*'Usages mobilité'!$BG8*(1+'Usages mobilité'!$BH8)^(L$7822-$D$7822)/1000</f>
        <v>0</v>
      </c>
      <c r="M7987" s="223">
        <f>M7936*'Usages mobilité'!$BG8*(1+'Usages mobilité'!$BH8)^(M$7822-$D$7822)/1000</f>
        <v>0</v>
      </c>
      <c r="N7987" s="223">
        <f>N7936*'Usages mobilité'!$BG8*(1+'Usages mobilité'!$BH8)^(N$7822-$D$7822)/1000</f>
        <v>0</v>
      </c>
      <c r="O7987" s="223">
        <f>O7936*'Usages mobilité'!$BG8*(1+'Usages mobilité'!$BH8)^(O$7822-$D$7822)/1000</f>
        <v>0</v>
      </c>
      <c r="P7987" s="223">
        <f>P7936*'Usages mobilité'!$BG8*(1+'Usages mobilité'!$BH8)^(P$7822-$D$7822)/1000</f>
        <v>0</v>
      </c>
      <c r="Q7987" s="223">
        <f>Q7936*'Usages mobilité'!$BG8*(1+'Usages mobilité'!$BH8)^(Q$7822-$D$7822)/1000</f>
        <v>0</v>
      </c>
      <c r="R7987" s="223">
        <f>R7936*'Usages mobilité'!$BG8*(1+'Usages mobilité'!$BH8)^(R$7822-$D$7822)/1000</f>
        <v>0</v>
      </c>
    </row>
    <row r="7988" spans="1:18" hidden="1" outlineLevel="2" x14ac:dyDescent="0.25">
      <c r="A7988" s="222" t="str">
        <f>'Usages mobilité'!A9</f>
        <v>Usage mobilité n°6</v>
      </c>
      <c r="B7988" s="222" t="s">
        <v>645</v>
      </c>
      <c r="C7988" s="222"/>
      <c r="D7988" s="223">
        <f>D7937*'Usages mobilité'!$BG9*(1+'Usages mobilité'!$BH9)^(D$7822-$D$7822)/1000</f>
        <v>0</v>
      </c>
      <c r="E7988" s="223">
        <f>E7937*'Usages mobilité'!$BG9*(1+'Usages mobilité'!$BH9)^(E$7822-$D$7822)/1000</f>
        <v>0</v>
      </c>
      <c r="F7988" s="223">
        <f>F7937*'Usages mobilité'!$BG9*(1+'Usages mobilité'!$BH9)^(F$7822-$D$7822)/1000</f>
        <v>0</v>
      </c>
      <c r="G7988" s="223">
        <f>G7937*'Usages mobilité'!$BG9*(1+'Usages mobilité'!$BH9)^(G$7822-$D$7822)/1000</f>
        <v>0</v>
      </c>
      <c r="H7988" s="223">
        <f>H7937*'Usages mobilité'!$BG9*(1+'Usages mobilité'!$BH9)^(H$7822-$D$7822)/1000</f>
        <v>0</v>
      </c>
      <c r="I7988" s="223">
        <f>I7937*'Usages mobilité'!$BG9*(1+'Usages mobilité'!$BH9)^(I$7822-$D$7822)/1000</f>
        <v>0</v>
      </c>
      <c r="J7988" s="223">
        <f>J7937*'Usages mobilité'!$BG9*(1+'Usages mobilité'!$BH9)^(J$7822-$D$7822)/1000</f>
        <v>0</v>
      </c>
      <c r="K7988" s="223">
        <f>K7937*'Usages mobilité'!$BG9*(1+'Usages mobilité'!$BH9)^(K$7822-$D$7822)/1000</f>
        <v>0</v>
      </c>
      <c r="L7988" s="223">
        <f>L7937*'Usages mobilité'!$BG9*(1+'Usages mobilité'!$BH9)^(L$7822-$D$7822)/1000</f>
        <v>0</v>
      </c>
      <c r="M7988" s="223">
        <f>M7937*'Usages mobilité'!$BG9*(1+'Usages mobilité'!$BH9)^(M$7822-$D$7822)/1000</f>
        <v>0</v>
      </c>
      <c r="N7988" s="223">
        <f>N7937*'Usages mobilité'!$BG9*(1+'Usages mobilité'!$BH9)^(N$7822-$D$7822)/1000</f>
        <v>0</v>
      </c>
      <c r="O7988" s="223">
        <f>O7937*'Usages mobilité'!$BG9*(1+'Usages mobilité'!$BH9)^(O$7822-$D$7822)/1000</f>
        <v>0</v>
      </c>
      <c r="P7988" s="223">
        <f>P7937*'Usages mobilité'!$BG9*(1+'Usages mobilité'!$BH9)^(P$7822-$D$7822)/1000</f>
        <v>0</v>
      </c>
      <c r="Q7988" s="223">
        <f>Q7937*'Usages mobilité'!$BG9*(1+'Usages mobilité'!$BH9)^(Q$7822-$D$7822)/1000</f>
        <v>0</v>
      </c>
      <c r="R7988" s="223">
        <f>R7937*'Usages mobilité'!$BG9*(1+'Usages mobilité'!$BH9)^(R$7822-$D$7822)/1000</f>
        <v>0</v>
      </c>
    </row>
    <row r="7989" spans="1:18" hidden="1" outlineLevel="2" x14ac:dyDescent="0.25">
      <c r="A7989" s="222" t="str">
        <f>'Usages mobilité'!A10</f>
        <v>Usage mobilité n°7</v>
      </c>
      <c r="B7989" s="222" t="s">
        <v>645</v>
      </c>
      <c r="C7989" s="222"/>
      <c r="D7989" s="223">
        <f>D7938*'Usages mobilité'!$BG10*(1+'Usages mobilité'!$BH10)^(D$7822-$D$7822)/1000</f>
        <v>0</v>
      </c>
      <c r="E7989" s="223">
        <f>E7938*'Usages mobilité'!$BG10*(1+'Usages mobilité'!$BH10)^(E$7822-$D$7822)/1000</f>
        <v>0</v>
      </c>
      <c r="F7989" s="223">
        <f>F7938*'Usages mobilité'!$BG10*(1+'Usages mobilité'!$BH10)^(F$7822-$D$7822)/1000</f>
        <v>0</v>
      </c>
      <c r="G7989" s="223">
        <f>G7938*'Usages mobilité'!$BG10*(1+'Usages mobilité'!$BH10)^(G$7822-$D$7822)/1000</f>
        <v>0</v>
      </c>
      <c r="H7989" s="223">
        <f>H7938*'Usages mobilité'!$BG10*(1+'Usages mobilité'!$BH10)^(H$7822-$D$7822)/1000</f>
        <v>0</v>
      </c>
      <c r="I7989" s="223">
        <f>I7938*'Usages mobilité'!$BG10*(1+'Usages mobilité'!$BH10)^(I$7822-$D$7822)/1000</f>
        <v>0</v>
      </c>
      <c r="J7989" s="223">
        <f>J7938*'Usages mobilité'!$BG10*(1+'Usages mobilité'!$BH10)^(J$7822-$D$7822)/1000</f>
        <v>0</v>
      </c>
      <c r="K7989" s="223">
        <f>K7938*'Usages mobilité'!$BG10*(1+'Usages mobilité'!$BH10)^(K$7822-$D$7822)/1000</f>
        <v>0</v>
      </c>
      <c r="L7989" s="223">
        <f>L7938*'Usages mobilité'!$BG10*(1+'Usages mobilité'!$BH10)^(L$7822-$D$7822)/1000</f>
        <v>0</v>
      </c>
      <c r="M7989" s="223">
        <f>M7938*'Usages mobilité'!$BG10*(1+'Usages mobilité'!$BH10)^(M$7822-$D$7822)/1000</f>
        <v>0</v>
      </c>
      <c r="N7989" s="223">
        <f>N7938*'Usages mobilité'!$BG10*(1+'Usages mobilité'!$BH10)^(N$7822-$D$7822)/1000</f>
        <v>0</v>
      </c>
      <c r="O7989" s="223">
        <f>O7938*'Usages mobilité'!$BG10*(1+'Usages mobilité'!$BH10)^(O$7822-$D$7822)/1000</f>
        <v>0</v>
      </c>
      <c r="P7989" s="223">
        <f>P7938*'Usages mobilité'!$BG10*(1+'Usages mobilité'!$BH10)^(P$7822-$D$7822)/1000</f>
        <v>0</v>
      </c>
      <c r="Q7989" s="223">
        <f>Q7938*'Usages mobilité'!$BG10*(1+'Usages mobilité'!$BH10)^(Q$7822-$D$7822)/1000</f>
        <v>0</v>
      </c>
      <c r="R7989" s="223">
        <f>R7938*'Usages mobilité'!$BG10*(1+'Usages mobilité'!$BH10)^(R$7822-$D$7822)/1000</f>
        <v>0</v>
      </c>
    </row>
    <row r="7990" spans="1:18" hidden="1" outlineLevel="2" x14ac:dyDescent="0.25">
      <c r="A7990" s="222" t="str">
        <f>'Usages mobilité'!A11</f>
        <v>Usage mobilité n°8</v>
      </c>
      <c r="B7990" s="222" t="s">
        <v>645</v>
      </c>
      <c r="C7990" s="222"/>
      <c r="D7990" s="223">
        <f>D7939*'Usages mobilité'!$BG11*(1+'Usages mobilité'!$BH11)^(D$7822-$D$7822)/1000</f>
        <v>0</v>
      </c>
      <c r="E7990" s="223">
        <f>E7939*'Usages mobilité'!$BG11*(1+'Usages mobilité'!$BH11)^(E$7822-$D$7822)/1000</f>
        <v>0</v>
      </c>
      <c r="F7990" s="223">
        <f>F7939*'Usages mobilité'!$BG11*(1+'Usages mobilité'!$BH11)^(F$7822-$D$7822)/1000</f>
        <v>0</v>
      </c>
      <c r="G7990" s="223">
        <f>G7939*'Usages mobilité'!$BG11*(1+'Usages mobilité'!$BH11)^(G$7822-$D$7822)/1000</f>
        <v>0</v>
      </c>
      <c r="H7990" s="223">
        <f>H7939*'Usages mobilité'!$BG11*(1+'Usages mobilité'!$BH11)^(H$7822-$D$7822)/1000</f>
        <v>0</v>
      </c>
      <c r="I7990" s="223">
        <f>I7939*'Usages mobilité'!$BG11*(1+'Usages mobilité'!$BH11)^(I$7822-$D$7822)/1000</f>
        <v>0</v>
      </c>
      <c r="J7990" s="223">
        <f>J7939*'Usages mobilité'!$BG11*(1+'Usages mobilité'!$BH11)^(J$7822-$D$7822)/1000</f>
        <v>0</v>
      </c>
      <c r="K7990" s="223">
        <f>K7939*'Usages mobilité'!$BG11*(1+'Usages mobilité'!$BH11)^(K$7822-$D$7822)/1000</f>
        <v>0</v>
      </c>
      <c r="L7990" s="223">
        <f>L7939*'Usages mobilité'!$BG11*(1+'Usages mobilité'!$BH11)^(L$7822-$D$7822)/1000</f>
        <v>0</v>
      </c>
      <c r="M7990" s="223">
        <f>M7939*'Usages mobilité'!$BG11*(1+'Usages mobilité'!$BH11)^(M$7822-$D$7822)/1000</f>
        <v>0</v>
      </c>
      <c r="N7990" s="223">
        <f>N7939*'Usages mobilité'!$BG11*(1+'Usages mobilité'!$BH11)^(N$7822-$D$7822)/1000</f>
        <v>0</v>
      </c>
      <c r="O7990" s="223">
        <f>O7939*'Usages mobilité'!$BG11*(1+'Usages mobilité'!$BH11)^(O$7822-$D$7822)/1000</f>
        <v>0</v>
      </c>
      <c r="P7990" s="223">
        <f>P7939*'Usages mobilité'!$BG11*(1+'Usages mobilité'!$BH11)^(P$7822-$D$7822)/1000</f>
        <v>0</v>
      </c>
      <c r="Q7990" s="223">
        <f>Q7939*'Usages mobilité'!$BG11*(1+'Usages mobilité'!$BH11)^(Q$7822-$D$7822)/1000</f>
        <v>0</v>
      </c>
      <c r="R7990" s="223">
        <f>R7939*'Usages mobilité'!$BG11*(1+'Usages mobilité'!$BH11)^(R$7822-$D$7822)/1000</f>
        <v>0</v>
      </c>
    </row>
    <row r="7991" spans="1:18" hidden="1" outlineLevel="2" x14ac:dyDescent="0.25">
      <c r="A7991" s="222" t="str">
        <f>'Usages mobilité'!A12</f>
        <v>Usage mobilité n°9</v>
      </c>
      <c r="B7991" s="222" t="s">
        <v>645</v>
      </c>
      <c r="C7991" s="222"/>
      <c r="D7991" s="223">
        <f>D7940*'Usages mobilité'!$BG12*(1+'Usages mobilité'!$BH12)^(D$7822-$D$7822)/1000</f>
        <v>0</v>
      </c>
      <c r="E7991" s="223">
        <f>E7940*'Usages mobilité'!$BG12*(1+'Usages mobilité'!$BH12)^(E$7822-$D$7822)/1000</f>
        <v>0</v>
      </c>
      <c r="F7991" s="223">
        <f>F7940*'Usages mobilité'!$BG12*(1+'Usages mobilité'!$BH12)^(F$7822-$D$7822)/1000</f>
        <v>0</v>
      </c>
      <c r="G7991" s="223">
        <f>G7940*'Usages mobilité'!$BG12*(1+'Usages mobilité'!$BH12)^(G$7822-$D$7822)/1000</f>
        <v>0</v>
      </c>
      <c r="H7991" s="223">
        <f>H7940*'Usages mobilité'!$BG12*(1+'Usages mobilité'!$BH12)^(H$7822-$D$7822)/1000</f>
        <v>0</v>
      </c>
      <c r="I7991" s="223">
        <f>I7940*'Usages mobilité'!$BG12*(1+'Usages mobilité'!$BH12)^(I$7822-$D$7822)/1000</f>
        <v>0</v>
      </c>
      <c r="J7991" s="223">
        <f>J7940*'Usages mobilité'!$BG12*(1+'Usages mobilité'!$BH12)^(J$7822-$D$7822)/1000</f>
        <v>0</v>
      </c>
      <c r="K7991" s="223">
        <f>K7940*'Usages mobilité'!$BG12*(1+'Usages mobilité'!$BH12)^(K$7822-$D$7822)/1000</f>
        <v>0</v>
      </c>
      <c r="L7991" s="223">
        <f>L7940*'Usages mobilité'!$BG12*(1+'Usages mobilité'!$BH12)^(L$7822-$D$7822)/1000</f>
        <v>0</v>
      </c>
      <c r="M7991" s="223">
        <f>M7940*'Usages mobilité'!$BG12*(1+'Usages mobilité'!$BH12)^(M$7822-$D$7822)/1000</f>
        <v>0</v>
      </c>
      <c r="N7991" s="223">
        <f>N7940*'Usages mobilité'!$BG12*(1+'Usages mobilité'!$BH12)^(N$7822-$D$7822)/1000</f>
        <v>0</v>
      </c>
      <c r="O7991" s="223">
        <f>O7940*'Usages mobilité'!$BG12*(1+'Usages mobilité'!$BH12)^(O$7822-$D$7822)/1000</f>
        <v>0</v>
      </c>
      <c r="P7991" s="223">
        <f>P7940*'Usages mobilité'!$BG12*(1+'Usages mobilité'!$BH12)^(P$7822-$D$7822)/1000</f>
        <v>0</v>
      </c>
      <c r="Q7991" s="223">
        <f>Q7940*'Usages mobilité'!$BG12*(1+'Usages mobilité'!$BH12)^(Q$7822-$D$7822)/1000</f>
        <v>0</v>
      </c>
      <c r="R7991" s="223">
        <f>R7940*'Usages mobilité'!$BG12*(1+'Usages mobilité'!$BH12)^(R$7822-$D$7822)/1000</f>
        <v>0</v>
      </c>
    </row>
    <row r="7992" spans="1:18" hidden="1" outlineLevel="2" x14ac:dyDescent="0.25">
      <c r="A7992" s="222" t="str">
        <f>'Usages mobilité'!A13</f>
        <v>Usage mobilité n°10</v>
      </c>
      <c r="B7992" s="222" t="s">
        <v>645</v>
      </c>
      <c r="C7992" s="222"/>
      <c r="D7992" s="223">
        <f>D7941*'Usages mobilité'!$BG13*(1+'Usages mobilité'!$BH13)^(D$7822-$D$7822)/1000</f>
        <v>0</v>
      </c>
      <c r="E7992" s="223">
        <f>E7941*'Usages mobilité'!$BG13*(1+'Usages mobilité'!$BH13)^(E$7822-$D$7822)/1000</f>
        <v>0</v>
      </c>
      <c r="F7992" s="223">
        <f>F7941*'Usages mobilité'!$BG13*(1+'Usages mobilité'!$BH13)^(F$7822-$D$7822)/1000</f>
        <v>0</v>
      </c>
      <c r="G7992" s="223">
        <f>G7941*'Usages mobilité'!$BG13*(1+'Usages mobilité'!$BH13)^(G$7822-$D$7822)/1000</f>
        <v>0</v>
      </c>
      <c r="H7992" s="223">
        <f>H7941*'Usages mobilité'!$BG13*(1+'Usages mobilité'!$BH13)^(H$7822-$D$7822)/1000</f>
        <v>0</v>
      </c>
      <c r="I7992" s="223">
        <f>I7941*'Usages mobilité'!$BG13*(1+'Usages mobilité'!$BH13)^(I$7822-$D$7822)/1000</f>
        <v>0</v>
      </c>
      <c r="J7992" s="223">
        <f>J7941*'Usages mobilité'!$BG13*(1+'Usages mobilité'!$BH13)^(J$7822-$D$7822)/1000</f>
        <v>0</v>
      </c>
      <c r="K7992" s="223">
        <f>K7941*'Usages mobilité'!$BG13*(1+'Usages mobilité'!$BH13)^(K$7822-$D$7822)/1000</f>
        <v>0</v>
      </c>
      <c r="L7992" s="223">
        <f>L7941*'Usages mobilité'!$BG13*(1+'Usages mobilité'!$BH13)^(L$7822-$D$7822)/1000</f>
        <v>0</v>
      </c>
      <c r="M7992" s="223">
        <f>M7941*'Usages mobilité'!$BG13*(1+'Usages mobilité'!$BH13)^(M$7822-$D$7822)/1000</f>
        <v>0</v>
      </c>
      <c r="N7992" s="223">
        <f>N7941*'Usages mobilité'!$BG13*(1+'Usages mobilité'!$BH13)^(N$7822-$D$7822)/1000</f>
        <v>0</v>
      </c>
      <c r="O7992" s="223">
        <f>O7941*'Usages mobilité'!$BG13*(1+'Usages mobilité'!$BH13)^(O$7822-$D$7822)/1000</f>
        <v>0</v>
      </c>
      <c r="P7992" s="223">
        <f>P7941*'Usages mobilité'!$BG13*(1+'Usages mobilité'!$BH13)^(P$7822-$D$7822)/1000</f>
        <v>0</v>
      </c>
      <c r="Q7992" s="223">
        <f>Q7941*'Usages mobilité'!$BG13*(1+'Usages mobilité'!$BH13)^(Q$7822-$D$7822)/1000</f>
        <v>0</v>
      </c>
      <c r="R7992" s="223">
        <f>R7941*'Usages mobilité'!$BG13*(1+'Usages mobilité'!$BH13)^(R$7822-$D$7822)/1000</f>
        <v>0</v>
      </c>
    </row>
    <row r="7993" spans="1:18" hidden="1" outlineLevel="2" x14ac:dyDescent="0.25">
      <c r="A7993" s="222" t="str">
        <f>'Usages mobilité'!A14</f>
        <v>Usage mobilité n°11</v>
      </c>
      <c r="B7993" s="222" t="s">
        <v>645</v>
      </c>
      <c r="C7993" s="222"/>
      <c r="D7993" s="223">
        <f>D7942*'Usages mobilité'!$BG14*(1+'Usages mobilité'!$BH14)^(D$7822-$D$7822)/1000</f>
        <v>0</v>
      </c>
      <c r="E7993" s="223">
        <f>E7942*'Usages mobilité'!$BG14*(1+'Usages mobilité'!$BH14)^(E$7822-$D$7822)/1000</f>
        <v>0</v>
      </c>
      <c r="F7993" s="223">
        <f>F7942*'Usages mobilité'!$BG14*(1+'Usages mobilité'!$BH14)^(F$7822-$D$7822)/1000</f>
        <v>0</v>
      </c>
      <c r="G7993" s="223">
        <f>G7942*'Usages mobilité'!$BG14*(1+'Usages mobilité'!$BH14)^(G$7822-$D$7822)/1000</f>
        <v>0</v>
      </c>
      <c r="H7993" s="223">
        <f>H7942*'Usages mobilité'!$BG14*(1+'Usages mobilité'!$BH14)^(H$7822-$D$7822)/1000</f>
        <v>0</v>
      </c>
      <c r="I7993" s="223">
        <f>I7942*'Usages mobilité'!$BG14*(1+'Usages mobilité'!$BH14)^(I$7822-$D$7822)/1000</f>
        <v>0</v>
      </c>
      <c r="J7993" s="223">
        <f>J7942*'Usages mobilité'!$BG14*(1+'Usages mobilité'!$BH14)^(J$7822-$D$7822)/1000</f>
        <v>0</v>
      </c>
      <c r="K7993" s="223">
        <f>K7942*'Usages mobilité'!$BG14*(1+'Usages mobilité'!$BH14)^(K$7822-$D$7822)/1000</f>
        <v>0</v>
      </c>
      <c r="L7993" s="223">
        <f>L7942*'Usages mobilité'!$BG14*(1+'Usages mobilité'!$BH14)^(L$7822-$D$7822)/1000</f>
        <v>0</v>
      </c>
      <c r="M7993" s="223">
        <f>M7942*'Usages mobilité'!$BG14*(1+'Usages mobilité'!$BH14)^(M$7822-$D$7822)/1000</f>
        <v>0</v>
      </c>
      <c r="N7993" s="223">
        <f>N7942*'Usages mobilité'!$BG14*(1+'Usages mobilité'!$BH14)^(N$7822-$D$7822)/1000</f>
        <v>0</v>
      </c>
      <c r="O7993" s="223">
        <f>O7942*'Usages mobilité'!$BG14*(1+'Usages mobilité'!$BH14)^(O$7822-$D$7822)/1000</f>
        <v>0</v>
      </c>
      <c r="P7993" s="223">
        <f>P7942*'Usages mobilité'!$BG14*(1+'Usages mobilité'!$BH14)^(P$7822-$D$7822)/1000</f>
        <v>0</v>
      </c>
      <c r="Q7993" s="223">
        <f>Q7942*'Usages mobilité'!$BG14*(1+'Usages mobilité'!$BH14)^(Q$7822-$D$7822)/1000</f>
        <v>0</v>
      </c>
      <c r="R7993" s="223">
        <f>R7942*'Usages mobilité'!$BG14*(1+'Usages mobilité'!$BH14)^(R$7822-$D$7822)/1000</f>
        <v>0</v>
      </c>
    </row>
    <row r="7994" spans="1:18" hidden="1" outlineLevel="2" x14ac:dyDescent="0.25">
      <c r="A7994" s="222" t="str">
        <f>'Usages mobilité'!A15</f>
        <v>Usage mobilité n°12</v>
      </c>
      <c r="B7994" s="222" t="s">
        <v>645</v>
      </c>
      <c r="C7994" s="222"/>
      <c r="D7994" s="223">
        <f>D7943*'Usages mobilité'!$BG15*(1+'Usages mobilité'!$BH15)^(D$7822-$D$7822)/1000</f>
        <v>0</v>
      </c>
      <c r="E7994" s="223">
        <f>E7943*'Usages mobilité'!$BG15*(1+'Usages mobilité'!$BH15)^(E$7822-$D$7822)/1000</f>
        <v>0</v>
      </c>
      <c r="F7994" s="223">
        <f>F7943*'Usages mobilité'!$BG15*(1+'Usages mobilité'!$BH15)^(F$7822-$D$7822)/1000</f>
        <v>0</v>
      </c>
      <c r="G7994" s="223">
        <f>G7943*'Usages mobilité'!$BG15*(1+'Usages mobilité'!$BH15)^(G$7822-$D$7822)/1000</f>
        <v>0</v>
      </c>
      <c r="H7994" s="223">
        <f>H7943*'Usages mobilité'!$BG15*(1+'Usages mobilité'!$BH15)^(H$7822-$D$7822)/1000</f>
        <v>0</v>
      </c>
      <c r="I7994" s="223">
        <f>I7943*'Usages mobilité'!$BG15*(1+'Usages mobilité'!$BH15)^(I$7822-$D$7822)/1000</f>
        <v>0</v>
      </c>
      <c r="J7994" s="223">
        <f>J7943*'Usages mobilité'!$BG15*(1+'Usages mobilité'!$BH15)^(J$7822-$D$7822)/1000</f>
        <v>0</v>
      </c>
      <c r="K7994" s="223">
        <f>K7943*'Usages mobilité'!$BG15*(1+'Usages mobilité'!$BH15)^(K$7822-$D$7822)/1000</f>
        <v>0</v>
      </c>
      <c r="L7994" s="223">
        <f>L7943*'Usages mobilité'!$BG15*(1+'Usages mobilité'!$BH15)^(L$7822-$D$7822)/1000</f>
        <v>0</v>
      </c>
      <c r="M7994" s="223">
        <f>M7943*'Usages mobilité'!$BG15*(1+'Usages mobilité'!$BH15)^(M$7822-$D$7822)/1000</f>
        <v>0</v>
      </c>
      <c r="N7994" s="223">
        <f>N7943*'Usages mobilité'!$BG15*(1+'Usages mobilité'!$BH15)^(N$7822-$D$7822)/1000</f>
        <v>0</v>
      </c>
      <c r="O7994" s="223">
        <f>O7943*'Usages mobilité'!$BG15*(1+'Usages mobilité'!$BH15)^(O$7822-$D$7822)/1000</f>
        <v>0</v>
      </c>
      <c r="P7994" s="223">
        <f>P7943*'Usages mobilité'!$BG15*(1+'Usages mobilité'!$BH15)^(P$7822-$D$7822)/1000</f>
        <v>0</v>
      </c>
      <c r="Q7994" s="223">
        <f>Q7943*'Usages mobilité'!$BG15*(1+'Usages mobilité'!$BH15)^(Q$7822-$D$7822)/1000</f>
        <v>0</v>
      </c>
      <c r="R7994" s="223">
        <f>R7943*'Usages mobilité'!$BG15*(1+'Usages mobilité'!$BH15)^(R$7822-$D$7822)/1000</f>
        <v>0</v>
      </c>
    </row>
    <row r="7995" spans="1:18" hidden="1" outlineLevel="2" x14ac:dyDescent="0.25">
      <c r="A7995" s="222" t="str">
        <f>'Usages mobilité'!A16</f>
        <v>Usage mobilité n°13</v>
      </c>
      <c r="B7995" s="222" t="s">
        <v>645</v>
      </c>
      <c r="C7995" s="222"/>
      <c r="D7995" s="223">
        <f>D7944*'Usages mobilité'!$BG16*(1+'Usages mobilité'!$BH16)^(D$7822-$D$7822)/1000</f>
        <v>0</v>
      </c>
      <c r="E7995" s="223">
        <f>E7944*'Usages mobilité'!$BG16*(1+'Usages mobilité'!$BH16)^(E$7822-$D$7822)/1000</f>
        <v>0</v>
      </c>
      <c r="F7995" s="223">
        <f>F7944*'Usages mobilité'!$BG16*(1+'Usages mobilité'!$BH16)^(F$7822-$D$7822)/1000</f>
        <v>0</v>
      </c>
      <c r="G7995" s="223">
        <f>G7944*'Usages mobilité'!$BG16*(1+'Usages mobilité'!$BH16)^(G$7822-$D$7822)/1000</f>
        <v>0</v>
      </c>
      <c r="H7995" s="223">
        <f>H7944*'Usages mobilité'!$BG16*(1+'Usages mobilité'!$BH16)^(H$7822-$D$7822)/1000</f>
        <v>0</v>
      </c>
      <c r="I7995" s="223">
        <f>I7944*'Usages mobilité'!$BG16*(1+'Usages mobilité'!$BH16)^(I$7822-$D$7822)/1000</f>
        <v>0</v>
      </c>
      <c r="J7995" s="223">
        <f>J7944*'Usages mobilité'!$BG16*(1+'Usages mobilité'!$BH16)^(J$7822-$D$7822)/1000</f>
        <v>0</v>
      </c>
      <c r="K7995" s="223">
        <f>K7944*'Usages mobilité'!$BG16*(1+'Usages mobilité'!$BH16)^(K$7822-$D$7822)/1000</f>
        <v>0</v>
      </c>
      <c r="L7995" s="223">
        <f>L7944*'Usages mobilité'!$BG16*(1+'Usages mobilité'!$BH16)^(L$7822-$D$7822)/1000</f>
        <v>0</v>
      </c>
      <c r="M7995" s="223">
        <f>M7944*'Usages mobilité'!$BG16*(1+'Usages mobilité'!$BH16)^(M$7822-$D$7822)/1000</f>
        <v>0</v>
      </c>
      <c r="N7995" s="223">
        <f>N7944*'Usages mobilité'!$BG16*(1+'Usages mobilité'!$BH16)^(N$7822-$D$7822)/1000</f>
        <v>0</v>
      </c>
      <c r="O7995" s="223">
        <f>O7944*'Usages mobilité'!$BG16*(1+'Usages mobilité'!$BH16)^(O$7822-$D$7822)/1000</f>
        <v>0</v>
      </c>
      <c r="P7995" s="223">
        <f>P7944*'Usages mobilité'!$BG16*(1+'Usages mobilité'!$BH16)^(P$7822-$D$7822)/1000</f>
        <v>0</v>
      </c>
      <c r="Q7995" s="223">
        <f>Q7944*'Usages mobilité'!$BG16*(1+'Usages mobilité'!$BH16)^(Q$7822-$D$7822)/1000</f>
        <v>0</v>
      </c>
      <c r="R7995" s="223">
        <f>R7944*'Usages mobilité'!$BG16*(1+'Usages mobilité'!$BH16)^(R$7822-$D$7822)/1000</f>
        <v>0</v>
      </c>
    </row>
    <row r="7996" spans="1:18" hidden="1" outlineLevel="2" x14ac:dyDescent="0.25">
      <c r="A7996" s="222" t="str">
        <f>'Usages mobilité'!A17</f>
        <v>Usage mobilité n°14</v>
      </c>
      <c r="B7996" s="222" t="s">
        <v>645</v>
      </c>
      <c r="C7996" s="222"/>
      <c r="D7996" s="223">
        <f>D7945*'Usages mobilité'!$BG17*(1+'Usages mobilité'!$BH17)^(D$7822-$D$7822)/1000</f>
        <v>0</v>
      </c>
      <c r="E7996" s="223">
        <f>E7945*'Usages mobilité'!$BG17*(1+'Usages mobilité'!$BH17)^(E$7822-$D$7822)/1000</f>
        <v>0</v>
      </c>
      <c r="F7996" s="223">
        <f>F7945*'Usages mobilité'!$BG17*(1+'Usages mobilité'!$BH17)^(F$7822-$D$7822)/1000</f>
        <v>0</v>
      </c>
      <c r="G7996" s="223">
        <f>G7945*'Usages mobilité'!$BG17*(1+'Usages mobilité'!$BH17)^(G$7822-$D$7822)/1000</f>
        <v>0</v>
      </c>
      <c r="H7996" s="223">
        <f>H7945*'Usages mobilité'!$BG17*(1+'Usages mobilité'!$BH17)^(H$7822-$D$7822)/1000</f>
        <v>0</v>
      </c>
      <c r="I7996" s="223">
        <f>I7945*'Usages mobilité'!$BG17*(1+'Usages mobilité'!$BH17)^(I$7822-$D$7822)/1000</f>
        <v>0</v>
      </c>
      <c r="J7996" s="223">
        <f>J7945*'Usages mobilité'!$BG17*(1+'Usages mobilité'!$BH17)^(J$7822-$D$7822)/1000</f>
        <v>0</v>
      </c>
      <c r="K7996" s="223">
        <f>K7945*'Usages mobilité'!$BG17*(1+'Usages mobilité'!$BH17)^(K$7822-$D$7822)/1000</f>
        <v>0</v>
      </c>
      <c r="L7996" s="223">
        <f>L7945*'Usages mobilité'!$BG17*(1+'Usages mobilité'!$BH17)^(L$7822-$D$7822)/1000</f>
        <v>0</v>
      </c>
      <c r="M7996" s="223">
        <f>M7945*'Usages mobilité'!$BG17*(1+'Usages mobilité'!$BH17)^(M$7822-$D$7822)/1000</f>
        <v>0</v>
      </c>
      <c r="N7996" s="223">
        <f>N7945*'Usages mobilité'!$BG17*(1+'Usages mobilité'!$BH17)^(N$7822-$D$7822)/1000</f>
        <v>0</v>
      </c>
      <c r="O7996" s="223">
        <f>O7945*'Usages mobilité'!$BG17*(1+'Usages mobilité'!$BH17)^(O$7822-$D$7822)/1000</f>
        <v>0</v>
      </c>
      <c r="P7996" s="223">
        <f>P7945*'Usages mobilité'!$BG17*(1+'Usages mobilité'!$BH17)^(P$7822-$D$7822)/1000</f>
        <v>0</v>
      </c>
      <c r="Q7996" s="223">
        <f>Q7945*'Usages mobilité'!$BG17*(1+'Usages mobilité'!$BH17)^(Q$7822-$D$7822)/1000</f>
        <v>0</v>
      </c>
      <c r="R7996" s="223">
        <f>R7945*'Usages mobilité'!$BG17*(1+'Usages mobilité'!$BH17)^(R$7822-$D$7822)/1000</f>
        <v>0</v>
      </c>
    </row>
    <row r="7997" spans="1:18" hidden="1" outlineLevel="2" x14ac:dyDescent="0.25">
      <c r="A7997" s="222" t="str">
        <f>'Usages mobilité'!A18</f>
        <v>Usage mobilité n°15</v>
      </c>
      <c r="B7997" s="222" t="s">
        <v>645</v>
      </c>
      <c r="C7997" s="222"/>
      <c r="D7997" s="223">
        <f>D7946*'Usages mobilité'!$BG18*(1+'Usages mobilité'!$BH18)^(D$7822-$D$7822)/1000</f>
        <v>0</v>
      </c>
      <c r="E7997" s="223">
        <f>E7946*'Usages mobilité'!$BG18*(1+'Usages mobilité'!$BH18)^(E$7822-$D$7822)/1000</f>
        <v>0</v>
      </c>
      <c r="F7997" s="223">
        <f>F7946*'Usages mobilité'!$BG18*(1+'Usages mobilité'!$BH18)^(F$7822-$D$7822)/1000</f>
        <v>0</v>
      </c>
      <c r="G7997" s="223">
        <f>G7946*'Usages mobilité'!$BG18*(1+'Usages mobilité'!$BH18)^(G$7822-$D$7822)/1000</f>
        <v>0</v>
      </c>
      <c r="H7997" s="223">
        <f>H7946*'Usages mobilité'!$BG18*(1+'Usages mobilité'!$BH18)^(H$7822-$D$7822)/1000</f>
        <v>0</v>
      </c>
      <c r="I7997" s="223">
        <f>I7946*'Usages mobilité'!$BG18*(1+'Usages mobilité'!$BH18)^(I$7822-$D$7822)/1000</f>
        <v>0</v>
      </c>
      <c r="J7997" s="223">
        <f>J7946*'Usages mobilité'!$BG18*(1+'Usages mobilité'!$BH18)^(J$7822-$D$7822)/1000</f>
        <v>0</v>
      </c>
      <c r="K7997" s="223">
        <f>K7946*'Usages mobilité'!$BG18*(1+'Usages mobilité'!$BH18)^(K$7822-$D$7822)/1000</f>
        <v>0</v>
      </c>
      <c r="L7997" s="223">
        <f>L7946*'Usages mobilité'!$BG18*(1+'Usages mobilité'!$BH18)^(L$7822-$D$7822)/1000</f>
        <v>0</v>
      </c>
      <c r="M7997" s="223">
        <f>M7946*'Usages mobilité'!$BG18*(1+'Usages mobilité'!$BH18)^(M$7822-$D$7822)/1000</f>
        <v>0</v>
      </c>
      <c r="N7997" s="223">
        <f>N7946*'Usages mobilité'!$BG18*(1+'Usages mobilité'!$BH18)^(N$7822-$D$7822)/1000</f>
        <v>0</v>
      </c>
      <c r="O7997" s="223">
        <f>O7946*'Usages mobilité'!$BG18*(1+'Usages mobilité'!$BH18)^(O$7822-$D$7822)/1000</f>
        <v>0</v>
      </c>
      <c r="P7997" s="223">
        <f>P7946*'Usages mobilité'!$BG18*(1+'Usages mobilité'!$BH18)^(P$7822-$D$7822)/1000</f>
        <v>0</v>
      </c>
      <c r="Q7997" s="223">
        <f>Q7946*'Usages mobilité'!$BG18*(1+'Usages mobilité'!$BH18)^(Q$7822-$D$7822)/1000</f>
        <v>0</v>
      </c>
      <c r="R7997" s="223">
        <f>R7946*'Usages mobilité'!$BG18*(1+'Usages mobilité'!$BH18)^(R$7822-$D$7822)/1000</f>
        <v>0</v>
      </c>
    </row>
    <row r="7998" spans="1:18" hidden="1" outlineLevel="2" x14ac:dyDescent="0.25">
      <c r="A7998" s="222" t="str">
        <f>'Usages mobilité'!A19</f>
        <v>Usage mobilité n°16</v>
      </c>
      <c r="B7998" s="222" t="s">
        <v>645</v>
      </c>
      <c r="C7998" s="222"/>
      <c r="D7998" s="223">
        <f>D7947*'Usages mobilité'!$BG19*(1+'Usages mobilité'!$BH19)^(D$7822-$D$7822)/1000</f>
        <v>0</v>
      </c>
      <c r="E7998" s="223">
        <f>E7947*'Usages mobilité'!$BG19*(1+'Usages mobilité'!$BH19)^(E$7822-$D$7822)/1000</f>
        <v>0</v>
      </c>
      <c r="F7998" s="223">
        <f>F7947*'Usages mobilité'!$BG19*(1+'Usages mobilité'!$BH19)^(F$7822-$D$7822)/1000</f>
        <v>0</v>
      </c>
      <c r="G7998" s="223">
        <f>G7947*'Usages mobilité'!$BG19*(1+'Usages mobilité'!$BH19)^(G$7822-$D$7822)/1000</f>
        <v>0</v>
      </c>
      <c r="H7998" s="223">
        <f>H7947*'Usages mobilité'!$BG19*(1+'Usages mobilité'!$BH19)^(H$7822-$D$7822)/1000</f>
        <v>0</v>
      </c>
      <c r="I7998" s="223">
        <f>I7947*'Usages mobilité'!$BG19*(1+'Usages mobilité'!$BH19)^(I$7822-$D$7822)/1000</f>
        <v>0</v>
      </c>
      <c r="J7998" s="223">
        <f>J7947*'Usages mobilité'!$BG19*(1+'Usages mobilité'!$BH19)^(J$7822-$D$7822)/1000</f>
        <v>0</v>
      </c>
      <c r="K7998" s="223">
        <f>K7947*'Usages mobilité'!$BG19*(1+'Usages mobilité'!$BH19)^(K$7822-$D$7822)/1000</f>
        <v>0</v>
      </c>
      <c r="L7998" s="223">
        <f>L7947*'Usages mobilité'!$BG19*(1+'Usages mobilité'!$BH19)^(L$7822-$D$7822)/1000</f>
        <v>0</v>
      </c>
      <c r="M7998" s="223">
        <f>M7947*'Usages mobilité'!$BG19*(1+'Usages mobilité'!$BH19)^(M$7822-$D$7822)/1000</f>
        <v>0</v>
      </c>
      <c r="N7998" s="223">
        <f>N7947*'Usages mobilité'!$BG19*(1+'Usages mobilité'!$BH19)^(N$7822-$D$7822)/1000</f>
        <v>0</v>
      </c>
      <c r="O7998" s="223">
        <f>O7947*'Usages mobilité'!$BG19*(1+'Usages mobilité'!$BH19)^(O$7822-$D$7822)/1000</f>
        <v>0</v>
      </c>
      <c r="P7998" s="223">
        <f>P7947*'Usages mobilité'!$BG19*(1+'Usages mobilité'!$BH19)^(P$7822-$D$7822)/1000</f>
        <v>0</v>
      </c>
      <c r="Q7998" s="223">
        <f>Q7947*'Usages mobilité'!$BG19*(1+'Usages mobilité'!$BH19)^(Q$7822-$D$7822)/1000</f>
        <v>0</v>
      </c>
      <c r="R7998" s="223">
        <f>R7947*'Usages mobilité'!$BG19*(1+'Usages mobilité'!$BH19)^(R$7822-$D$7822)/1000</f>
        <v>0</v>
      </c>
    </row>
    <row r="7999" spans="1:18" hidden="1" outlineLevel="2" x14ac:dyDescent="0.25">
      <c r="A7999" s="222" t="str">
        <f>'Usages mobilité'!A20</f>
        <v>Usage mobilité n°17</v>
      </c>
      <c r="B7999" s="222" t="s">
        <v>645</v>
      </c>
      <c r="C7999" s="222"/>
      <c r="D7999" s="223">
        <f>D7948*'Usages mobilité'!$BG20*(1+'Usages mobilité'!$BH20)^(D$7822-$D$7822)/1000</f>
        <v>0</v>
      </c>
      <c r="E7999" s="223">
        <f>E7948*'Usages mobilité'!$BG20*(1+'Usages mobilité'!$BH20)^(E$7822-$D$7822)/1000</f>
        <v>0</v>
      </c>
      <c r="F7999" s="223">
        <f>F7948*'Usages mobilité'!$BG20*(1+'Usages mobilité'!$BH20)^(F$7822-$D$7822)/1000</f>
        <v>0</v>
      </c>
      <c r="G7999" s="223">
        <f>G7948*'Usages mobilité'!$BG20*(1+'Usages mobilité'!$BH20)^(G$7822-$D$7822)/1000</f>
        <v>0</v>
      </c>
      <c r="H7999" s="223">
        <f>H7948*'Usages mobilité'!$BG20*(1+'Usages mobilité'!$BH20)^(H$7822-$D$7822)/1000</f>
        <v>0</v>
      </c>
      <c r="I7999" s="223">
        <f>I7948*'Usages mobilité'!$BG20*(1+'Usages mobilité'!$BH20)^(I$7822-$D$7822)/1000</f>
        <v>0</v>
      </c>
      <c r="J7999" s="223">
        <f>J7948*'Usages mobilité'!$BG20*(1+'Usages mobilité'!$BH20)^(J$7822-$D$7822)/1000</f>
        <v>0</v>
      </c>
      <c r="K7999" s="223">
        <f>K7948*'Usages mobilité'!$BG20*(1+'Usages mobilité'!$BH20)^(K$7822-$D$7822)/1000</f>
        <v>0</v>
      </c>
      <c r="L7999" s="223">
        <f>L7948*'Usages mobilité'!$BG20*(1+'Usages mobilité'!$BH20)^(L$7822-$D$7822)/1000</f>
        <v>0</v>
      </c>
      <c r="M7999" s="223">
        <f>M7948*'Usages mobilité'!$BG20*(1+'Usages mobilité'!$BH20)^(M$7822-$D$7822)/1000</f>
        <v>0</v>
      </c>
      <c r="N7999" s="223">
        <f>N7948*'Usages mobilité'!$BG20*(1+'Usages mobilité'!$BH20)^(N$7822-$D$7822)/1000</f>
        <v>0</v>
      </c>
      <c r="O7999" s="223">
        <f>O7948*'Usages mobilité'!$BG20*(1+'Usages mobilité'!$BH20)^(O$7822-$D$7822)/1000</f>
        <v>0</v>
      </c>
      <c r="P7999" s="223">
        <f>P7948*'Usages mobilité'!$BG20*(1+'Usages mobilité'!$BH20)^(P$7822-$D$7822)/1000</f>
        <v>0</v>
      </c>
      <c r="Q7999" s="223">
        <f>Q7948*'Usages mobilité'!$BG20*(1+'Usages mobilité'!$BH20)^(Q$7822-$D$7822)/1000</f>
        <v>0</v>
      </c>
      <c r="R7999" s="223">
        <f>R7948*'Usages mobilité'!$BG20*(1+'Usages mobilité'!$BH20)^(R$7822-$D$7822)/1000</f>
        <v>0</v>
      </c>
    </row>
    <row r="8000" spans="1:18" hidden="1" outlineLevel="2" x14ac:dyDescent="0.25">
      <c r="A8000" s="222" t="str">
        <f>'Usages mobilité'!A21</f>
        <v>Usage mobilité n°18</v>
      </c>
      <c r="B8000" s="222" t="s">
        <v>645</v>
      </c>
      <c r="C8000" s="222"/>
      <c r="D8000" s="223">
        <f>D7949*'Usages mobilité'!$BG21*(1+'Usages mobilité'!$BH21)^(D$7822-$D$7822)/1000</f>
        <v>0</v>
      </c>
      <c r="E8000" s="223">
        <f>E7949*'Usages mobilité'!$BG21*(1+'Usages mobilité'!$BH21)^(E$7822-$D$7822)/1000</f>
        <v>0</v>
      </c>
      <c r="F8000" s="223">
        <f>F7949*'Usages mobilité'!$BG21*(1+'Usages mobilité'!$BH21)^(F$7822-$D$7822)/1000</f>
        <v>0</v>
      </c>
      <c r="G8000" s="223">
        <f>G7949*'Usages mobilité'!$BG21*(1+'Usages mobilité'!$BH21)^(G$7822-$D$7822)/1000</f>
        <v>0</v>
      </c>
      <c r="H8000" s="223">
        <f>H7949*'Usages mobilité'!$BG21*(1+'Usages mobilité'!$BH21)^(H$7822-$D$7822)/1000</f>
        <v>0</v>
      </c>
      <c r="I8000" s="223">
        <f>I7949*'Usages mobilité'!$BG21*(1+'Usages mobilité'!$BH21)^(I$7822-$D$7822)/1000</f>
        <v>0</v>
      </c>
      <c r="J8000" s="223">
        <f>J7949*'Usages mobilité'!$BG21*(1+'Usages mobilité'!$BH21)^(J$7822-$D$7822)/1000</f>
        <v>0</v>
      </c>
      <c r="K8000" s="223">
        <f>K7949*'Usages mobilité'!$BG21*(1+'Usages mobilité'!$BH21)^(K$7822-$D$7822)/1000</f>
        <v>0</v>
      </c>
      <c r="L8000" s="223">
        <f>L7949*'Usages mobilité'!$BG21*(1+'Usages mobilité'!$BH21)^(L$7822-$D$7822)/1000</f>
        <v>0</v>
      </c>
      <c r="M8000" s="223">
        <f>M7949*'Usages mobilité'!$BG21*(1+'Usages mobilité'!$BH21)^(M$7822-$D$7822)/1000</f>
        <v>0</v>
      </c>
      <c r="N8000" s="223">
        <f>N7949*'Usages mobilité'!$BG21*(1+'Usages mobilité'!$BH21)^(N$7822-$D$7822)/1000</f>
        <v>0</v>
      </c>
      <c r="O8000" s="223">
        <f>O7949*'Usages mobilité'!$BG21*(1+'Usages mobilité'!$BH21)^(O$7822-$D$7822)/1000</f>
        <v>0</v>
      </c>
      <c r="P8000" s="223">
        <f>P7949*'Usages mobilité'!$BG21*(1+'Usages mobilité'!$BH21)^(P$7822-$D$7822)/1000</f>
        <v>0</v>
      </c>
      <c r="Q8000" s="223">
        <f>Q7949*'Usages mobilité'!$BG21*(1+'Usages mobilité'!$BH21)^(Q$7822-$D$7822)/1000</f>
        <v>0</v>
      </c>
      <c r="R8000" s="223">
        <f>R7949*'Usages mobilité'!$BG21*(1+'Usages mobilité'!$BH21)^(R$7822-$D$7822)/1000</f>
        <v>0</v>
      </c>
    </row>
    <row r="8001" spans="1:18" hidden="1" outlineLevel="2" x14ac:dyDescent="0.25">
      <c r="A8001" s="222" t="str">
        <f>'Usages mobilité'!A22</f>
        <v>Usage mobilité n°19</v>
      </c>
      <c r="B8001" s="222" t="s">
        <v>645</v>
      </c>
      <c r="C8001" s="222"/>
      <c r="D8001" s="223">
        <f>D7950*'Usages mobilité'!$BG22*(1+'Usages mobilité'!$BH22)^(D$7822-$D$7822)/1000</f>
        <v>0</v>
      </c>
      <c r="E8001" s="223">
        <f>E7950*'Usages mobilité'!$BG22*(1+'Usages mobilité'!$BH22)^(E$7822-$D$7822)/1000</f>
        <v>0</v>
      </c>
      <c r="F8001" s="223">
        <f>F7950*'Usages mobilité'!$BG22*(1+'Usages mobilité'!$BH22)^(F$7822-$D$7822)/1000</f>
        <v>0</v>
      </c>
      <c r="G8001" s="223">
        <f>G7950*'Usages mobilité'!$BG22*(1+'Usages mobilité'!$BH22)^(G$7822-$D$7822)/1000</f>
        <v>0</v>
      </c>
      <c r="H8001" s="223">
        <f>H7950*'Usages mobilité'!$BG22*(1+'Usages mobilité'!$BH22)^(H$7822-$D$7822)/1000</f>
        <v>0</v>
      </c>
      <c r="I8001" s="223">
        <f>I7950*'Usages mobilité'!$BG22*(1+'Usages mobilité'!$BH22)^(I$7822-$D$7822)/1000</f>
        <v>0</v>
      </c>
      <c r="J8001" s="223">
        <f>J7950*'Usages mobilité'!$BG22*(1+'Usages mobilité'!$BH22)^(J$7822-$D$7822)/1000</f>
        <v>0</v>
      </c>
      <c r="K8001" s="223">
        <f>K7950*'Usages mobilité'!$BG22*(1+'Usages mobilité'!$BH22)^(K$7822-$D$7822)/1000</f>
        <v>0</v>
      </c>
      <c r="L8001" s="223">
        <f>L7950*'Usages mobilité'!$BG22*(1+'Usages mobilité'!$BH22)^(L$7822-$D$7822)/1000</f>
        <v>0</v>
      </c>
      <c r="M8001" s="223">
        <f>M7950*'Usages mobilité'!$BG22*(1+'Usages mobilité'!$BH22)^(M$7822-$D$7822)/1000</f>
        <v>0</v>
      </c>
      <c r="N8001" s="223">
        <f>N7950*'Usages mobilité'!$BG22*(1+'Usages mobilité'!$BH22)^(N$7822-$D$7822)/1000</f>
        <v>0</v>
      </c>
      <c r="O8001" s="223">
        <f>O7950*'Usages mobilité'!$BG22*(1+'Usages mobilité'!$BH22)^(O$7822-$D$7822)/1000</f>
        <v>0</v>
      </c>
      <c r="P8001" s="223">
        <f>P7950*'Usages mobilité'!$BG22*(1+'Usages mobilité'!$BH22)^(P$7822-$D$7822)/1000</f>
        <v>0</v>
      </c>
      <c r="Q8001" s="223">
        <f>Q7950*'Usages mobilité'!$BG22*(1+'Usages mobilité'!$BH22)^(Q$7822-$D$7822)/1000</f>
        <v>0</v>
      </c>
      <c r="R8001" s="223">
        <f>R7950*'Usages mobilité'!$BG22*(1+'Usages mobilité'!$BH22)^(R$7822-$D$7822)/1000</f>
        <v>0</v>
      </c>
    </row>
    <row r="8002" spans="1:18" hidden="1" outlineLevel="2" x14ac:dyDescent="0.25">
      <c r="A8002" s="222" t="str">
        <f>'Usages mobilité'!A23</f>
        <v>Usage mobilité n°20</v>
      </c>
      <c r="B8002" s="222" t="s">
        <v>645</v>
      </c>
      <c r="C8002" s="222"/>
      <c r="D8002" s="223">
        <f>D7951*'Usages mobilité'!$BG23*(1+'Usages mobilité'!$BH23)^(D$7822-$D$7822)/1000</f>
        <v>0</v>
      </c>
      <c r="E8002" s="223">
        <f>E7951*'Usages mobilité'!$BG23*(1+'Usages mobilité'!$BH23)^(E$7822-$D$7822)/1000</f>
        <v>0</v>
      </c>
      <c r="F8002" s="223">
        <f>F7951*'Usages mobilité'!$BG23*(1+'Usages mobilité'!$BH23)^(F$7822-$D$7822)/1000</f>
        <v>0</v>
      </c>
      <c r="G8002" s="223">
        <f>G7951*'Usages mobilité'!$BG23*(1+'Usages mobilité'!$BH23)^(G$7822-$D$7822)/1000</f>
        <v>0</v>
      </c>
      <c r="H8002" s="223">
        <f>H7951*'Usages mobilité'!$BG23*(1+'Usages mobilité'!$BH23)^(H$7822-$D$7822)/1000</f>
        <v>0</v>
      </c>
      <c r="I8002" s="223">
        <f>I7951*'Usages mobilité'!$BG23*(1+'Usages mobilité'!$BH23)^(I$7822-$D$7822)/1000</f>
        <v>0</v>
      </c>
      <c r="J8002" s="223">
        <f>J7951*'Usages mobilité'!$BG23*(1+'Usages mobilité'!$BH23)^(J$7822-$D$7822)/1000</f>
        <v>0</v>
      </c>
      <c r="K8002" s="223">
        <f>K7951*'Usages mobilité'!$BG23*(1+'Usages mobilité'!$BH23)^(K$7822-$D$7822)/1000</f>
        <v>0</v>
      </c>
      <c r="L8002" s="223">
        <f>L7951*'Usages mobilité'!$BG23*(1+'Usages mobilité'!$BH23)^(L$7822-$D$7822)/1000</f>
        <v>0</v>
      </c>
      <c r="M8002" s="223">
        <f>M7951*'Usages mobilité'!$BG23*(1+'Usages mobilité'!$BH23)^(M$7822-$D$7822)/1000</f>
        <v>0</v>
      </c>
      <c r="N8002" s="223">
        <f>N7951*'Usages mobilité'!$BG23*(1+'Usages mobilité'!$BH23)^(N$7822-$D$7822)/1000</f>
        <v>0</v>
      </c>
      <c r="O8002" s="223">
        <f>O7951*'Usages mobilité'!$BG23*(1+'Usages mobilité'!$BH23)^(O$7822-$D$7822)/1000</f>
        <v>0</v>
      </c>
      <c r="P8002" s="223">
        <f>P7951*'Usages mobilité'!$BG23*(1+'Usages mobilité'!$BH23)^(P$7822-$D$7822)/1000</f>
        <v>0</v>
      </c>
      <c r="Q8002" s="223">
        <f>Q7951*'Usages mobilité'!$BG23*(1+'Usages mobilité'!$BH23)^(Q$7822-$D$7822)/1000</f>
        <v>0</v>
      </c>
      <c r="R8002" s="223">
        <f>R7951*'Usages mobilité'!$BG23*(1+'Usages mobilité'!$BH23)^(R$7822-$D$7822)/1000</f>
        <v>0</v>
      </c>
    </row>
    <row r="8003" spans="1:18" hidden="1" outlineLevel="2" x14ac:dyDescent="0.25">
      <c r="A8003" s="222" t="str">
        <f>'Usages mobilité'!A24</f>
        <v>Usage mobilité n°21</v>
      </c>
      <c r="B8003" s="222" t="s">
        <v>645</v>
      </c>
      <c r="C8003" s="222"/>
      <c r="D8003" s="223">
        <f>D7952*'Usages mobilité'!$BG24*(1+'Usages mobilité'!$BH24)^(D$7822-$D$7822)/1000</f>
        <v>0</v>
      </c>
      <c r="E8003" s="223">
        <f>E7952*'Usages mobilité'!$BG24*(1+'Usages mobilité'!$BH24)^(E$7822-$D$7822)/1000</f>
        <v>0</v>
      </c>
      <c r="F8003" s="223">
        <f>F7952*'Usages mobilité'!$BG24*(1+'Usages mobilité'!$BH24)^(F$7822-$D$7822)/1000</f>
        <v>0</v>
      </c>
      <c r="G8003" s="223">
        <f>G7952*'Usages mobilité'!$BG24*(1+'Usages mobilité'!$BH24)^(G$7822-$D$7822)/1000</f>
        <v>0</v>
      </c>
      <c r="H8003" s="223">
        <f>H7952*'Usages mobilité'!$BG24*(1+'Usages mobilité'!$BH24)^(H$7822-$D$7822)/1000</f>
        <v>0</v>
      </c>
      <c r="I8003" s="223">
        <f>I7952*'Usages mobilité'!$BG24*(1+'Usages mobilité'!$BH24)^(I$7822-$D$7822)/1000</f>
        <v>0</v>
      </c>
      <c r="J8003" s="223">
        <f>J7952*'Usages mobilité'!$BG24*(1+'Usages mobilité'!$BH24)^(J$7822-$D$7822)/1000</f>
        <v>0</v>
      </c>
      <c r="K8003" s="223">
        <f>K7952*'Usages mobilité'!$BG24*(1+'Usages mobilité'!$BH24)^(K$7822-$D$7822)/1000</f>
        <v>0</v>
      </c>
      <c r="L8003" s="223">
        <f>L7952*'Usages mobilité'!$BG24*(1+'Usages mobilité'!$BH24)^(L$7822-$D$7822)/1000</f>
        <v>0</v>
      </c>
      <c r="M8003" s="223">
        <f>M7952*'Usages mobilité'!$BG24*(1+'Usages mobilité'!$BH24)^(M$7822-$D$7822)/1000</f>
        <v>0</v>
      </c>
      <c r="N8003" s="223">
        <f>N7952*'Usages mobilité'!$BG24*(1+'Usages mobilité'!$BH24)^(N$7822-$D$7822)/1000</f>
        <v>0</v>
      </c>
      <c r="O8003" s="223">
        <f>O7952*'Usages mobilité'!$BG24*(1+'Usages mobilité'!$BH24)^(O$7822-$D$7822)/1000</f>
        <v>0</v>
      </c>
      <c r="P8003" s="223">
        <f>P7952*'Usages mobilité'!$BG24*(1+'Usages mobilité'!$BH24)^(P$7822-$D$7822)/1000</f>
        <v>0</v>
      </c>
      <c r="Q8003" s="223">
        <f>Q7952*'Usages mobilité'!$BG24*(1+'Usages mobilité'!$BH24)^(Q$7822-$D$7822)/1000</f>
        <v>0</v>
      </c>
      <c r="R8003" s="223">
        <f>R7952*'Usages mobilité'!$BG24*(1+'Usages mobilité'!$BH24)^(R$7822-$D$7822)/1000</f>
        <v>0</v>
      </c>
    </row>
    <row r="8004" spans="1:18" hidden="1" outlineLevel="2" x14ac:dyDescent="0.25">
      <c r="A8004" s="222" t="str">
        <f>'Usages mobilité'!A25</f>
        <v>Usage mobilité n°22</v>
      </c>
      <c r="B8004" s="222" t="s">
        <v>645</v>
      </c>
      <c r="C8004" s="222"/>
      <c r="D8004" s="223">
        <f>D7953*'Usages mobilité'!$BG25*(1+'Usages mobilité'!$BH25)^(D$7822-$D$7822)/1000</f>
        <v>0</v>
      </c>
      <c r="E8004" s="223">
        <f>E7953*'Usages mobilité'!$BG25*(1+'Usages mobilité'!$BH25)^(E$7822-$D$7822)/1000</f>
        <v>0</v>
      </c>
      <c r="F8004" s="223">
        <f>F7953*'Usages mobilité'!$BG25*(1+'Usages mobilité'!$BH25)^(F$7822-$D$7822)/1000</f>
        <v>0</v>
      </c>
      <c r="G8004" s="223">
        <f>G7953*'Usages mobilité'!$BG25*(1+'Usages mobilité'!$BH25)^(G$7822-$D$7822)/1000</f>
        <v>0</v>
      </c>
      <c r="H8004" s="223">
        <f>H7953*'Usages mobilité'!$BG25*(1+'Usages mobilité'!$BH25)^(H$7822-$D$7822)/1000</f>
        <v>0</v>
      </c>
      <c r="I8004" s="223">
        <f>I7953*'Usages mobilité'!$BG25*(1+'Usages mobilité'!$BH25)^(I$7822-$D$7822)/1000</f>
        <v>0</v>
      </c>
      <c r="J8004" s="223">
        <f>J7953*'Usages mobilité'!$BG25*(1+'Usages mobilité'!$BH25)^(J$7822-$D$7822)/1000</f>
        <v>0</v>
      </c>
      <c r="K8004" s="223">
        <f>K7953*'Usages mobilité'!$BG25*(1+'Usages mobilité'!$BH25)^(K$7822-$D$7822)/1000</f>
        <v>0</v>
      </c>
      <c r="L8004" s="223">
        <f>L7953*'Usages mobilité'!$BG25*(1+'Usages mobilité'!$BH25)^(L$7822-$D$7822)/1000</f>
        <v>0</v>
      </c>
      <c r="M8004" s="223">
        <f>M7953*'Usages mobilité'!$BG25*(1+'Usages mobilité'!$BH25)^(M$7822-$D$7822)/1000</f>
        <v>0</v>
      </c>
      <c r="N8004" s="223">
        <f>N7953*'Usages mobilité'!$BG25*(1+'Usages mobilité'!$BH25)^(N$7822-$D$7822)/1000</f>
        <v>0</v>
      </c>
      <c r="O8004" s="223">
        <f>O7953*'Usages mobilité'!$BG25*(1+'Usages mobilité'!$BH25)^(O$7822-$D$7822)/1000</f>
        <v>0</v>
      </c>
      <c r="P8004" s="223">
        <f>P7953*'Usages mobilité'!$BG25*(1+'Usages mobilité'!$BH25)^(P$7822-$D$7822)/1000</f>
        <v>0</v>
      </c>
      <c r="Q8004" s="223">
        <f>Q7953*'Usages mobilité'!$BG25*(1+'Usages mobilité'!$BH25)^(Q$7822-$D$7822)/1000</f>
        <v>0</v>
      </c>
      <c r="R8004" s="223">
        <f>R7953*'Usages mobilité'!$BG25*(1+'Usages mobilité'!$BH25)^(R$7822-$D$7822)/1000</f>
        <v>0</v>
      </c>
    </row>
    <row r="8005" spans="1:18" hidden="1" outlineLevel="2" x14ac:dyDescent="0.25">
      <c r="A8005" s="222" t="str">
        <f>'Usages mobilité'!A26</f>
        <v>Usage mobilité n°23</v>
      </c>
      <c r="B8005" s="222" t="s">
        <v>645</v>
      </c>
      <c r="C8005" s="222"/>
      <c r="D8005" s="223">
        <f>D7954*'Usages mobilité'!$BG26*(1+'Usages mobilité'!$BH26)^(D$7822-$D$7822)/1000</f>
        <v>0</v>
      </c>
      <c r="E8005" s="223">
        <f>E7954*'Usages mobilité'!$BG26*(1+'Usages mobilité'!$BH26)^(E$7822-$D$7822)/1000</f>
        <v>0</v>
      </c>
      <c r="F8005" s="223">
        <f>F7954*'Usages mobilité'!$BG26*(1+'Usages mobilité'!$BH26)^(F$7822-$D$7822)/1000</f>
        <v>0</v>
      </c>
      <c r="G8005" s="223">
        <f>G7954*'Usages mobilité'!$BG26*(1+'Usages mobilité'!$BH26)^(G$7822-$D$7822)/1000</f>
        <v>0</v>
      </c>
      <c r="H8005" s="223">
        <f>H7954*'Usages mobilité'!$BG26*(1+'Usages mobilité'!$BH26)^(H$7822-$D$7822)/1000</f>
        <v>0</v>
      </c>
      <c r="I8005" s="223">
        <f>I7954*'Usages mobilité'!$BG26*(1+'Usages mobilité'!$BH26)^(I$7822-$D$7822)/1000</f>
        <v>0</v>
      </c>
      <c r="J8005" s="223">
        <f>J7954*'Usages mobilité'!$BG26*(1+'Usages mobilité'!$BH26)^(J$7822-$D$7822)/1000</f>
        <v>0</v>
      </c>
      <c r="K8005" s="223">
        <f>K7954*'Usages mobilité'!$BG26*(1+'Usages mobilité'!$BH26)^(K$7822-$D$7822)/1000</f>
        <v>0</v>
      </c>
      <c r="L8005" s="223">
        <f>L7954*'Usages mobilité'!$BG26*(1+'Usages mobilité'!$BH26)^(L$7822-$D$7822)/1000</f>
        <v>0</v>
      </c>
      <c r="M8005" s="223">
        <f>M7954*'Usages mobilité'!$BG26*(1+'Usages mobilité'!$BH26)^(M$7822-$D$7822)/1000</f>
        <v>0</v>
      </c>
      <c r="N8005" s="223">
        <f>N7954*'Usages mobilité'!$BG26*(1+'Usages mobilité'!$BH26)^(N$7822-$D$7822)/1000</f>
        <v>0</v>
      </c>
      <c r="O8005" s="223">
        <f>O7954*'Usages mobilité'!$BG26*(1+'Usages mobilité'!$BH26)^(O$7822-$D$7822)/1000</f>
        <v>0</v>
      </c>
      <c r="P8005" s="223">
        <f>P7954*'Usages mobilité'!$BG26*(1+'Usages mobilité'!$BH26)^(P$7822-$D$7822)/1000</f>
        <v>0</v>
      </c>
      <c r="Q8005" s="223">
        <f>Q7954*'Usages mobilité'!$BG26*(1+'Usages mobilité'!$BH26)^(Q$7822-$D$7822)/1000</f>
        <v>0</v>
      </c>
      <c r="R8005" s="223">
        <f>R7954*'Usages mobilité'!$BG26*(1+'Usages mobilité'!$BH26)^(R$7822-$D$7822)/1000</f>
        <v>0</v>
      </c>
    </row>
    <row r="8006" spans="1:18" hidden="1" outlineLevel="2" x14ac:dyDescent="0.25">
      <c r="A8006" s="222" t="str">
        <f>'Usages mobilité'!A27</f>
        <v>Usage mobilité n°24</v>
      </c>
      <c r="B8006" s="222" t="s">
        <v>645</v>
      </c>
      <c r="C8006" s="222"/>
      <c r="D8006" s="223">
        <f>D7955*'Usages mobilité'!$BG27*(1+'Usages mobilité'!$BH27)^(D$7822-$D$7822)/1000</f>
        <v>0</v>
      </c>
      <c r="E8006" s="223">
        <f>E7955*'Usages mobilité'!$BG27*(1+'Usages mobilité'!$BH27)^(E$7822-$D$7822)/1000</f>
        <v>0</v>
      </c>
      <c r="F8006" s="223">
        <f>F7955*'Usages mobilité'!$BG27*(1+'Usages mobilité'!$BH27)^(F$7822-$D$7822)/1000</f>
        <v>0</v>
      </c>
      <c r="G8006" s="223">
        <f>G7955*'Usages mobilité'!$BG27*(1+'Usages mobilité'!$BH27)^(G$7822-$D$7822)/1000</f>
        <v>0</v>
      </c>
      <c r="H8006" s="223">
        <f>H7955*'Usages mobilité'!$BG27*(1+'Usages mobilité'!$BH27)^(H$7822-$D$7822)/1000</f>
        <v>0</v>
      </c>
      <c r="I8006" s="223">
        <f>I7955*'Usages mobilité'!$BG27*(1+'Usages mobilité'!$BH27)^(I$7822-$D$7822)/1000</f>
        <v>0</v>
      </c>
      <c r="J8006" s="223">
        <f>J7955*'Usages mobilité'!$BG27*(1+'Usages mobilité'!$BH27)^(J$7822-$D$7822)/1000</f>
        <v>0</v>
      </c>
      <c r="K8006" s="223">
        <f>K7955*'Usages mobilité'!$BG27*(1+'Usages mobilité'!$BH27)^(K$7822-$D$7822)/1000</f>
        <v>0</v>
      </c>
      <c r="L8006" s="223">
        <f>L7955*'Usages mobilité'!$BG27*(1+'Usages mobilité'!$BH27)^(L$7822-$D$7822)/1000</f>
        <v>0</v>
      </c>
      <c r="M8006" s="223">
        <f>M7955*'Usages mobilité'!$BG27*(1+'Usages mobilité'!$BH27)^(M$7822-$D$7822)/1000</f>
        <v>0</v>
      </c>
      <c r="N8006" s="223">
        <f>N7955*'Usages mobilité'!$BG27*(1+'Usages mobilité'!$BH27)^(N$7822-$D$7822)/1000</f>
        <v>0</v>
      </c>
      <c r="O8006" s="223">
        <f>O7955*'Usages mobilité'!$BG27*(1+'Usages mobilité'!$BH27)^(O$7822-$D$7822)/1000</f>
        <v>0</v>
      </c>
      <c r="P8006" s="223">
        <f>P7955*'Usages mobilité'!$BG27*(1+'Usages mobilité'!$BH27)^(P$7822-$D$7822)/1000</f>
        <v>0</v>
      </c>
      <c r="Q8006" s="223">
        <f>Q7955*'Usages mobilité'!$BG27*(1+'Usages mobilité'!$BH27)^(Q$7822-$D$7822)/1000</f>
        <v>0</v>
      </c>
      <c r="R8006" s="223">
        <f>R7955*'Usages mobilité'!$BG27*(1+'Usages mobilité'!$BH27)^(R$7822-$D$7822)/1000</f>
        <v>0</v>
      </c>
    </row>
    <row r="8007" spans="1:18" hidden="1" outlineLevel="2" x14ac:dyDescent="0.25">
      <c r="A8007" s="222" t="str">
        <f>'Usages mobilité'!A28</f>
        <v>Usage mobilité n°25</v>
      </c>
      <c r="B8007" s="222" t="s">
        <v>645</v>
      </c>
      <c r="C8007" s="222"/>
      <c r="D8007" s="223">
        <f>D7956*'Usages mobilité'!$BG28*(1+'Usages mobilité'!$BH28)^(D$7822-$D$7822)/1000</f>
        <v>0</v>
      </c>
      <c r="E8007" s="223">
        <f>E7956*'Usages mobilité'!$BG28*(1+'Usages mobilité'!$BH28)^(E$7822-$D$7822)/1000</f>
        <v>0</v>
      </c>
      <c r="F8007" s="223">
        <f>F7956*'Usages mobilité'!$BG28*(1+'Usages mobilité'!$BH28)^(F$7822-$D$7822)/1000</f>
        <v>0</v>
      </c>
      <c r="G8007" s="223">
        <f>G7956*'Usages mobilité'!$BG28*(1+'Usages mobilité'!$BH28)^(G$7822-$D$7822)/1000</f>
        <v>0</v>
      </c>
      <c r="H8007" s="223">
        <f>H7956*'Usages mobilité'!$BG28*(1+'Usages mobilité'!$BH28)^(H$7822-$D$7822)/1000</f>
        <v>0</v>
      </c>
      <c r="I8007" s="223">
        <f>I7956*'Usages mobilité'!$BG28*(1+'Usages mobilité'!$BH28)^(I$7822-$D$7822)/1000</f>
        <v>0</v>
      </c>
      <c r="J8007" s="223">
        <f>J7956*'Usages mobilité'!$BG28*(1+'Usages mobilité'!$BH28)^(J$7822-$D$7822)/1000</f>
        <v>0</v>
      </c>
      <c r="K8007" s="223">
        <f>K7956*'Usages mobilité'!$BG28*(1+'Usages mobilité'!$BH28)^(K$7822-$D$7822)/1000</f>
        <v>0</v>
      </c>
      <c r="L8007" s="223">
        <f>L7956*'Usages mobilité'!$BG28*(1+'Usages mobilité'!$BH28)^(L$7822-$D$7822)/1000</f>
        <v>0</v>
      </c>
      <c r="M8007" s="223">
        <f>M7956*'Usages mobilité'!$BG28*(1+'Usages mobilité'!$BH28)^(M$7822-$D$7822)/1000</f>
        <v>0</v>
      </c>
      <c r="N8007" s="223">
        <f>N7956*'Usages mobilité'!$BG28*(1+'Usages mobilité'!$BH28)^(N$7822-$D$7822)/1000</f>
        <v>0</v>
      </c>
      <c r="O8007" s="223">
        <f>O7956*'Usages mobilité'!$BG28*(1+'Usages mobilité'!$BH28)^(O$7822-$D$7822)/1000</f>
        <v>0</v>
      </c>
      <c r="P8007" s="223">
        <f>P7956*'Usages mobilité'!$BG28*(1+'Usages mobilité'!$BH28)^(P$7822-$D$7822)/1000</f>
        <v>0</v>
      </c>
      <c r="Q8007" s="223">
        <f>Q7956*'Usages mobilité'!$BG28*(1+'Usages mobilité'!$BH28)^(Q$7822-$D$7822)/1000</f>
        <v>0</v>
      </c>
      <c r="R8007" s="223">
        <f>R7956*'Usages mobilité'!$BG28*(1+'Usages mobilité'!$BH28)^(R$7822-$D$7822)/1000</f>
        <v>0</v>
      </c>
    </row>
    <row r="8008" spans="1:18" hidden="1" outlineLevel="2" x14ac:dyDescent="0.25">
      <c r="A8008" s="222" t="str">
        <f>'Usages mobilité'!A29</f>
        <v>Usage mobilité n°26</v>
      </c>
      <c r="B8008" s="222" t="s">
        <v>645</v>
      </c>
      <c r="C8008" s="222"/>
      <c r="D8008" s="223">
        <f>D7957*'Usages mobilité'!$BG29*(1+'Usages mobilité'!$BH29)^(D$7822-$D$7822)/1000</f>
        <v>0</v>
      </c>
      <c r="E8008" s="223">
        <f>E7957*'Usages mobilité'!$BG29*(1+'Usages mobilité'!$BH29)^(E$7822-$D$7822)/1000</f>
        <v>0</v>
      </c>
      <c r="F8008" s="223">
        <f>F7957*'Usages mobilité'!$BG29*(1+'Usages mobilité'!$BH29)^(F$7822-$D$7822)/1000</f>
        <v>0</v>
      </c>
      <c r="G8008" s="223">
        <f>G7957*'Usages mobilité'!$BG29*(1+'Usages mobilité'!$BH29)^(G$7822-$D$7822)/1000</f>
        <v>0</v>
      </c>
      <c r="H8008" s="223">
        <f>H7957*'Usages mobilité'!$BG29*(1+'Usages mobilité'!$BH29)^(H$7822-$D$7822)/1000</f>
        <v>0</v>
      </c>
      <c r="I8008" s="223">
        <f>I7957*'Usages mobilité'!$BG29*(1+'Usages mobilité'!$BH29)^(I$7822-$D$7822)/1000</f>
        <v>0</v>
      </c>
      <c r="J8008" s="223">
        <f>J7957*'Usages mobilité'!$BG29*(1+'Usages mobilité'!$BH29)^(J$7822-$D$7822)/1000</f>
        <v>0</v>
      </c>
      <c r="K8008" s="223">
        <f>K7957*'Usages mobilité'!$BG29*(1+'Usages mobilité'!$BH29)^(K$7822-$D$7822)/1000</f>
        <v>0</v>
      </c>
      <c r="L8008" s="223">
        <f>L7957*'Usages mobilité'!$BG29*(1+'Usages mobilité'!$BH29)^(L$7822-$D$7822)/1000</f>
        <v>0</v>
      </c>
      <c r="M8008" s="223">
        <f>M7957*'Usages mobilité'!$BG29*(1+'Usages mobilité'!$BH29)^(M$7822-$D$7822)/1000</f>
        <v>0</v>
      </c>
      <c r="N8008" s="223">
        <f>N7957*'Usages mobilité'!$BG29*(1+'Usages mobilité'!$BH29)^(N$7822-$D$7822)/1000</f>
        <v>0</v>
      </c>
      <c r="O8008" s="223">
        <f>O7957*'Usages mobilité'!$BG29*(1+'Usages mobilité'!$BH29)^(O$7822-$D$7822)/1000</f>
        <v>0</v>
      </c>
      <c r="P8008" s="223">
        <f>P7957*'Usages mobilité'!$BG29*(1+'Usages mobilité'!$BH29)^(P$7822-$D$7822)/1000</f>
        <v>0</v>
      </c>
      <c r="Q8008" s="223">
        <f>Q7957*'Usages mobilité'!$BG29*(1+'Usages mobilité'!$BH29)^(Q$7822-$D$7822)/1000</f>
        <v>0</v>
      </c>
      <c r="R8008" s="223">
        <f>R7957*'Usages mobilité'!$BG29*(1+'Usages mobilité'!$BH29)^(R$7822-$D$7822)/1000</f>
        <v>0</v>
      </c>
    </row>
    <row r="8009" spans="1:18" hidden="1" outlineLevel="2" x14ac:dyDescent="0.25">
      <c r="A8009" s="222" t="str">
        <f>'Usages mobilité'!A30</f>
        <v>Usage mobilité n°27</v>
      </c>
      <c r="B8009" s="222" t="s">
        <v>645</v>
      </c>
      <c r="C8009" s="222"/>
      <c r="D8009" s="223">
        <f>D7958*'Usages mobilité'!$BG30*(1+'Usages mobilité'!$BH30)^(D$7822-$D$7822)/1000</f>
        <v>0</v>
      </c>
      <c r="E8009" s="223">
        <f>E7958*'Usages mobilité'!$BG30*(1+'Usages mobilité'!$BH30)^(E$7822-$D$7822)/1000</f>
        <v>0</v>
      </c>
      <c r="F8009" s="223">
        <f>F7958*'Usages mobilité'!$BG30*(1+'Usages mobilité'!$BH30)^(F$7822-$D$7822)/1000</f>
        <v>0</v>
      </c>
      <c r="G8009" s="223">
        <f>G7958*'Usages mobilité'!$BG30*(1+'Usages mobilité'!$BH30)^(G$7822-$D$7822)/1000</f>
        <v>0</v>
      </c>
      <c r="H8009" s="223">
        <f>H7958*'Usages mobilité'!$BG30*(1+'Usages mobilité'!$BH30)^(H$7822-$D$7822)/1000</f>
        <v>0</v>
      </c>
      <c r="I8009" s="223">
        <f>I7958*'Usages mobilité'!$BG30*(1+'Usages mobilité'!$BH30)^(I$7822-$D$7822)/1000</f>
        <v>0</v>
      </c>
      <c r="J8009" s="223">
        <f>J7958*'Usages mobilité'!$BG30*(1+'Usages mobilité'!$BH30)^(J$7822-$D$7822)/1000</f>
        <v>0</v>
      </c>
      <c r="K8009" s="223">
        <f>K7958*'Usages mobilité'!$BG30*(1+'Usages mobilité'!$BH30)^(K$7822-$D$7822)/1000</f>
        <v>0</v>
      </c>
      <c r="L8009" s="223">
        <f>L7958*'Usages mobilité'!$BG30*(1+'Usages mobilité'!$BH30)^(L$7822-$D$7822)/1000</f>
        <v>0</v>
      </c>
      <c r="M8009" s="223">
        <f>M7958*'Usages mobilité'!$BG30*(1+'Usages mobilité'!$BH30)^(M$7822-$D$7822)/1000</f>
        <v>0</v>
      </c>
      <c r="N8009" s="223">
        <f>N7958*'Usages mobilité'!$BG30*(1+'Usages mobilité'!$BH30)^(N$7822-$D$7822)/1000</f>
        <v>0</v>
      </c>
      <c r="O8009" s="223">
        <f>O7958*'Usages mobilité'!$BG30*(1+'Usages mobilité'!$BH30)^(O$7822-$D$7822)/1000</f>
        <v>0</v>
      </c>
      <c r="P8009" s="223">
        <f>P7958*'Usages mobilité'!$BG30*(1+'Usages mobilité'!$BH30)^(P$7822-$D$7822)/1000</f>
        <v>0</v>
      </c>
      <c r="Q8009" s="223">
        <f>Q7958*'Usages mobilité'!$BG30*(1+'Usages mobilité'!$BH30)^(Q$7822-$D$7822)/1000</f>
        <v>0</v>
      </c>
      <c r="R8009" s="223">
        <f>R7958*'Usages mobilité'!$BG30*(1+'Usages mobilité'!$BH30)^(R$7822-$D$7822)/1000</f>
        <v>0</v>
      </c>
    </row>
    <row r="8010" spans="1:18" hidden="1" outlineLevel="2" x14ac:dyDescent="0.25">
      <c r="A8010" s="222" t="str">
        <f>'Usages mobilité'!A31</f>
        <v>Usage mobilité n°28</v>
      </c>
      <c r="B8010" s="222" t="s">
        <v>645</v>
      </c>
      <c r="C8010" s="222"/>
      <c r="D8010" s="223">
        <f>D7959*'Usages mobilité'!$BG31*(1+'Usages mobilité'!$BH31)^(D$7822-$D$7822)/1000</f>
        <v>0</v>
      </c>
      <c r="E8010" s="223">
        <f>E7959*'Usages mobilité'!$BG31*(1+'Usages mobilité'!$BH31)^(E$7822-$D$7822)/1000</f>
        <v>0</v>
      </c>
      <c r="F8010" s="223">
        <f>F7959*'Usages mobilité'!$BG31*(1+'Usages mobilité'!$BH31)^(F$7822-$D$7822)/1000</f>
        <v>0</v>
      </c>
      <c r="G8010" s="223">
        <f>G7959*'Usages mobilité'!$BG31*(1+'Usages mobilité'!$BH31)^(G$7822-$D$7822)/1000</f>
        <v>0</v>
      </c>
      <c r="H8010" s="223">
        <f>H7959*'Usages mobilité'!$BG31*(1+'Usages mobilité'!$BH31)^(H$7822-$D$7822)/1000</f>
        <v>0</v>
      </c>
      <c r="I8010" s="223">
        <f>I7959*'Usages mobilité'!$BG31*(1+'Usages mobilité'!$BH31)^(I$7822-$D$7822)/1000</f>
        <v>0</v>
      </c>
      <c r="J8010" s="223">
        <f>J7959*'Usages mobilité'!$BG31*(1+'Usages mobilité'!$BH31)^(J$7822-$D$7822)/1000</f>
        <v>0</v>
      </c>
      <c r="K8010" s="223">
        <f>K7959*'Usages mobilité'!$BG31*(1+'Usages mobilité'!$BH31)^(K$7822-$D$7822)/1000</f>
        <v>0</v>
      </c>
      <c r="L8010" s="223">
        <f>L7959*'Usages mobilité'!$BG31*(1+'Usages mobilité'!$BH31)^(L$7822-$D$7822)/1000</f>
        <v>0</v>
      </c>
      <c r="M8010" s="223">
        <f>M7959*'Usages mobilité'!$BG31*(1+'Usages mobilité'!$BH31)^(M$7822-$D$7822)/1000</f>
        <v>0</v>
      </c>
      <c r="N8010" s="223">
        <f>N7959*'Usages mobilité'!$BG31*(1+'Usages mobilité'!$BH31)^(N$7822-$D$7822)/1000</f>
        <v>0</v>
      </c>
      <c r="O8010" s="223">
        <f>O7959*'Usages mobilité'!$BG31*(1+'Usages mobilité'!$BH31)^(O$7822-$D$7822)/1000</f>
        <v>0</v>
      </c>
      <c r="P8010" s="223">
        <f>P7959*'Usages mobilité'!$BG31*(1+'Usages mobilité'!$BH31)^(P$7822-$D$7822)/1000</f>
        <v>0</v>
      </c>
      <c r="Q8010" s="223">
        <f>Q7959*'Usages mobilité'!$BG31*(1+'Usages mobilité'!$BH31)^(Q$7822-$D$7822)/1000</f>
        <v>0</v>
      </c>
      <c r="R8010" s="223">
        <f>R7959*'Usages mobilité'!$BG31*(1+'Usages mobilité'!$BH31)^(R$7822-$D$7822)/1000</f>
        <v>0</v>
      </c>
    </row>
    <row r="8011" spans="1:18" hidden="1" outlineLevel="2" x14ac:dyDescent="0.25">
      <c r="A8011" s="222" t="str">
        <f>'Usages mobilité'!A32</f>
        <v>Usage mobilité n°29</v>
      </c>
      <c r="B8011" s="222" t="s">
        <v>645</v>
      </c>
      <c r="C8011" s="222"/>
      <c r="D8011" s="223">
        <f>D7960*'Usages mobilité'!$BG32*(1+'Usages mobilité'!$BH32)^(D$7822-$D$7822)/1000</f>
        <v>0</v>
      </c>
      <c r="E8011" s="223">
        <f>E7960*'Usages mobilité'!$BG32*(1+'Usages mobilité'!$BH32)^(E$7822-$D$7822)/1000</f>
        <v>0</v>
      </c>
      <c r="F8011" s="223">
        <f>F7960*'Usages mobilité'!$BG32*(1+'Usages mobilité'!$BH32)^(F$7822-$D$7822)/1000</f>
        <v>0</v>
      </c>
      <c r="G8011" s="223">
        <f>G7960*'Usages mobilité'!$BG32*(1+'Usages mobilité'!$BH32)^(G$7822-$D$7822)/1000</f>
        <v>0</v>
      </c>
      <c r="H8011" s="223">
        <f>H7960*'Usages mobilité'!$BG32*(1+'Usages mobilité'!$BH32)^(H$7822-$D$7822)/1000</f>
        <v>0</v>
      </c>
      <c r="I8011" s="223">
        <f>I7960*'Usages mobilité'!$BG32*(1+'Usages mobilité'!$BH32)^(I$7822-$D$7822)/1000</f>
        <v>0</v>
      </c>
      <c r="J8011" s="223">
        <f>J7960*'Usages mobilité'!$BG32*(1+'Usages mobilité'!$BH32)^(J$7822-$D$7822)/1000</f>
        <v>0</v>
      </c>
      <c r="K8011" s="223">
        <f>K7960*'Usages mobilité'!$BG32*(1+'Usages mobilité'!$BH32)^(K$7822-$D$7822)/1000</f>
        <v>0</v>
      </c>
      <c r="L8011" s="223">
        <f>L7960*'Usages mobilité'!$BG32*(1+'Usages mobilité'!$BH32)^(L$7822-$D$7822)/1000</f>
        <v>0</v>
      </c>
      <c r="M8011" s="223">
        <f>M7960*'Usages mobilité'!$BG32*(1+'Usages mobilité'!$BH32)^(M$7822-$D$7822)/1000</f>
        <v>0</v>
      </c>
      <c r="N8011" s="223">
        <f>N7960*'Usages mobilité'!$BG32*(1+'Usages mobilité'!$BH32)^(N$7822-$D$7822)/1000</f>
        <v>0</v>
      </c>
      <c r="O8011" s="223">
        <f>O7960*'Usages mobilité'!$BG32*(1+'Usages mobilité'!$BH32)^(O$7822-$D$7822)/1000</f>
        <v>0</v>
      </c>
      <c r="P8011" s="223">
        <f>P7960*'Usages mobilité'!$BG32*(1+'Usages mobilité'!$BH32)^(P$7822-$D$7822)/1000</f>
        <v>0</v>
      </c>
      <c r="Q8011" s="223">
        <f>Q7960*'Usages mobilité'!$BG32*(1+'Usages mobilité'!$BH32)^(Q$7822-$D$7822)/1000</f>
        <v>0</v>
      </c>
      <c r="R8011" s="223">
        <f>R7960*'Usages mobilité'!$BG32*(1+'Usages mobilité'!$BH32)^(R$7822-$D$7822)/1000</f>
        <v>0</v>
      </c>
    </row>
    <row r="8012" spans="1:18" hidden="1" outlineLevel="2" x14ac:dyDescent="0.25">
      <c r="A8012" s="222" t="str">
        <f>'Usages mobilité'!A33</f>
        <v>Usage mobilité n°30</v>
      </c>
      <c r="B8012" s="222" t="s">
        <v>645</v>
      </c>
      <c r="C8012" s="222"/>
      <c r="D8012" s="223">
        <f>D7961*'Usages mobilité'!$BG33*(1+'Usages mobilité'!$BH33)^(D$7822-$D$7822)/1000</f>
        <v>0</v>
      </c>
      <c r="E8012" s="223">
        <f>E7961*'Usages mobilité'!$BG33*(1+'Usages mobilité'!$BH33)^(E$7822-$D$7822)/1000</f>
        <v>0</v>
      </c>
      <c r="F8012" s="223">
        <f>F7961*'Usages mobilité'!$BG33*(1+'Usages mobilité'!$BH33)^(F$7822-$D$7822)/1000</f>
        <v>0</v>
      </c>
      <c r="G8012" s="223">
        <f>G7961*'Usages mobilité'!$BG33*(1+'Usages mobilité'!$BH33)^(G$7822-$D$7822)/1000</f>
        <v>0</v>
      </c>
      <c r="H8012" s="223">
        <f>H7961*'Usages mobilité'!$BG33*(1+'Usages mobilité'!$BH33)^(H$7822-$D$7822)/1000</f>
        <v>0</v>
      </c>
      <c r="I8012" s="223">
        <f>I7961*'Usages mobilité'!$BG33*(1+'Usages mobilité'!$BH33)^(I$7822-$D$7822)/1000</f>
        <v>0</v>
      </c>
      <c r="J8012" s="223">
        <f>J7961*'Usages mobilité'!$BG33*(1+'Usages mobilité'!$BH33)^(J$7822-$D$7822)/1000</f>
        <v>0</v>
      </c>
      <c r="K8012" s="223">
        <f>K7961*'Usages mobilité'!$BG33*(1+'Usages mobilité'!$BH33)^(K$7822-$D$7822)/1000</f>
        <v>0</v>
      </c>
      <c r="L8012" s="223">
        <f>L7961*'Usages mobilité'!$BG33*(1+'Usages mobilité'!$BH33)^(L$7822-$D$7822)/1000</f>
        <v>0</v>
      </c>
      <c r="M8012" s="223">
        <f>M7961*'Usages mobilité'!$BG33*(1+'Usages mobilité'!$BH33)^(M$7822-$D$7822)/1000</f>
        <v>0</v>
      </c>
      <c r="N8012" s="223">
        <f>N7961*'Usages mobilité'!$BG33*(1+'Usages mobilité'!$BH33)^(N$7822-$D$7822)/1000</f>
        <v>0</v>
      </c>
      <c r="O8012" s="223">
        <f>O7961*'Usages mobilité'!$BG33*(1+'Usages mobilité'!$BH33)^(O$7822-$D$7822)/1000</f>
        <v>0</v>
      </c>
      <c r="P8012" s="223">
        <f>P7961*'Usages mobilité'!$BG33*(1+'Usages mobilité'!$BH33)^(P$7822-$D$7822)/1000</f>
        <v>0</v>
      </c>
      <c r="Q8012" s="223">
        <f>Q7961*'Usages mobilité'!$BG33*(1+'Usages mobilité'!$BH33)^(Q$7822-$D$7822)/1000</f>
        <v>0</v>
      </c>
      <c r="R8012" s="223">
        <f>R7961*'Usages mobilité'!$BG33*(1+'Usages mobilité'!$BH33)^(R$7822-$D$7822)/1000</f>
        <v>0</v>
      </c>
    </row>
    <row r="8013" spans="1:18" hidden="1" outlineLevel="2" x14ac:dyDescent="0.25">
      <c r="A8013" s="222" t="str">
        <f>'Usages mobilité'!A34</f>
        <v>Usage mobilité n°31</v>
      </c>
      <c r="B8013" s="222" t="s">
        <v>645</v>
      </c>
      <c r="C8013" s="222"/>
      <c r="D8013" s="223">
        <f>D7962*'Usages mobilité'!$BG34*(1+'Usages mobilité'!$BH34)^(D$7822-$D$7822)/1000</f>
        <v>0</v>
      </c>
      <c r="E8013" s="223">
        <f>E7962*'Usages mobilité'!$BG34*(1+'Usages mobilité'!$BH34)^(E$7822-$D$7822)/1000</f>
        <v>0</v>
      </c>
      <c r="F8013" s="223">
        <f>F7962*'Usages mobilité'!$BG34*(1+'Usages mobilité'!$BH34)^(F$7822-$D$7822)/1000</f>
        <v>0</v>
      </c>
      <c r="G8013" s="223">
        <f>G7962*'Usages mobilité'!$BG34*(1+'Usages mobilité'!$BH34)^(G$7822-$D$7822)/1000</f>
        <v>0</v>
      </c>
      <c r="H8013" s="223">
        <f>H7962*'Usages mobilité'!$BG34*(1+'Usages mobilité'!$BH34)^(H$7822-$D$7822)/1000</f>
        <v>0</v>
      </c>
      <c r="I8013" s="223">
        <f>I7962*'Usages mobilité'!$BG34*(1+'Usages mobilité'!$BH34)^(I$7822-$D$7822)/1000</f>
        <v>0</v>
      </c>
      <c r="J8013" s="223">
        <f>J7962*'Usages mobilité'!$BG34*(1+'Usages mobilité'!$BH34)^(J$7822-$D$7822)/1000</f>
        <v>0</v>
      </c>
      <c r="K8013" s="223">
        <f>K7962*'Usages mobilité'!$BG34*(1+'Usages mobilité'!$BH34)^(K$7822-$D$7822)/1000</f>
        <v>0</v>
      </c>
      <c r="L8013" s="223">
        <f>L7962*'Usages mobilité'!$BG34*(1+'Usages mobilité'!$BH34)^(L$7822-$D$7822)/1000</f>
        <v>0</v>
      </c>
      <c r="M8013" s="223">
        <f>M7962*'Usages mobilité'!$BG34*(1+'Usages mobilité'!$BH34)^(M$7822-$D$7822)/1000</f>
        <v>0</v>
      </c>
      <c r="N8013" s="223">
        <f>N7962*'Usages mobilité'!$BG34*(1+'Usages mobilité'!$BH34)^(N$7822-$D$7822)/1000</f>
        <v>0</v>
      </c>
      <c r="O8013" s="223">
        <f>O7962*'Usages mobilité'!$BG34*(1+'Usages mobilité'!$BH34)^(O$7822-$D$7822)/1000</f>
        <v>0</v>
      </c>
      <c r="P8013" s="223">
        <f>P7962*'Usages mobilité'!$BG34*(1+'Usages mobilité'!$BH34)^(P$7822-$D$7822)/1000</f>
        <v>0</v>
      </c>
      <c r="Q8013" s="223">
        <f>Q7962*'Usages mobilité'!$BG34*(1+'Usages mobilité'!$BH34)^(Q$7822-$D$7822)/1000</f>
        <v>0</v>
      </c>
      <c r="R8013" s="223">
        <f>R7962*'Usages mobilité'!$BG34*(1+'Usages mobilité'!$BH34)^(R$7822-$D$7822)/1000</f>
        <v>0</v>
      </c>
    </row>
    <row r="8014" spans="1:18" hidden="1" outlineLevel="2" x14ac:dyDescent="0.25">
      <c r="A8014" s="222" t="str">
        <f>'Usages mobilité'!A35</f>
        <v>Usage mobilité n°32</v>
      </c>
      <c r="B8014" s="222" t="s">
        <v>645</v>
      </c>
      <c r="C8014" s="222"/>
      <c r="D8014" s="223">
        <f>D7963*'Usages mobilité'!$BG35*(1+'Usages mobilité'!$BH35)^(D$7822-$D$7822)/1000</f>
        <v>0</v>
      </c>
      <c r="E8014" s="223">
        <f>E7963*'Usages mobilité'!$BG35*(1+'Usages mobilité'!$BH35)^(E$7822-$D$7822)/1000</f>
        <v>0</v>
      </c>
      <c r="F8014" s="223">
        <f>F7963*'Usages mobilité'!$BG35*(1+'Usages mobilité'!$BH35)^(F$7822-$D$7822)/1000</f>
        <v>0</v>
      </c>
      <c r="G8014" s="223">
        <f>G7963*'Usages mobilité'!$BG35*(1+'Usages mobilité'!$BH35)^(G$7822-$D$7822)/1000</f>
        <v>0</v>
      </c>
      <c r="H8014" s="223">
        <f>H7963*'Usages mobilité'!$BG35*(1+'Usages mobilité'!$BH35)^(H$7822-$D$7822)/1000</f>
        <v>0</v>
      </c>
      <c r="I8014" s="223">
        <f>I7963*'Usages mobilité'!$BG35*(1+'Usages mobilité'!$BH35)^(I$7822-$D$7822)/1000</f>
        <v>0</v>
      </c>
      <c r="J8014" s="223">
        <f>J7963*'Usages mobilité'!$BG35*(1+'Usages mobilité'!$BH35)^(J$7822-$D$7822)/1000</f>
        <v>0</v>
      </c>
      <c r="K8014" s="223">
        <f>K7963*'Usages mobilité'!$BG35*(1+'Usages mobilité'!$BH35)^(K$7822-$D$7822)/1000</f>
        <v>0</v>
      </c>
      <c r="L8014" s="223">
        <f>L7963*'Usages mobilité'!$BG35*(1+'Usages mobilité'!$BH35)^(L$7822-$D$7822)/1000</f>
        <v>0</v>
      </c>
      <c r="M8014" s="223">
        <f>M7963*'Usages mobilité'!$BG35*(1+'Usages mobilité'!$BH35)^(M$7822-$D$7822)/1000</f>
        <v>0</v>
      </c>
      <c r="N8014" s="223">
        <f>N7963*'Usages mobilité'!$BG35*(1+'Usages mobilité'!$BH35)^(N$7822-$D$7822)/1000</f>
        <v>0</v>
      </c>
      <c r="O8014" s="223">
        <f>O7963*'Usages mobilité'!$BG35*(1+'Usages mobilité'!$BH35)^(O$7822-$D$7822)/1000</f>
        <v>0</v>
      </c>
      <c r="P8014" s="223">
        <f>P7963*'Usages mobilité'!$BG35*(1+'Usages mobilité'!$BH35)^(P$7822-$D$7822)/1000</f>
        <v>0</v>
      </c>
      <c r="Q8014" s="223">
        <f>Q7963*'Usages mobilité'!$BG35*(1+'Usages mobilité'!$BH35)^(Q$7822-$D$7822)/1000</f>
        <v>0</v>
      </c>
      <c r="R8014" s="223">
        <f>R7963*'Usages mobilité'!$BG35*(1+'Usages mobilité'!$BH35)^(R$7822-$D$7822)/1000</f>
        <v>0</v>
      </c>
    </row>
    <row r="8015" spans="1:18" hidden="1" outlineLevel="2" x14ac:dyDescent="0.25">
      <c r="A8015" s="222" t="str">
        <f>'Usages mobilité'!A36</f>
        <v>Usage mobilité n°33</v>
      </c>
      <c r="B8015" s="222" t="s">
        <v>645</v>
      </c>
      <c r="C8015" s="222"/>
      <c r="D8015" s="223">
        <f>D7964*'Usages mobilité'!$BG36*(1+'Usages mobilité'!$BH36)^(D$7822-$D$7822)/1000</f>
        <v>0</v>
      </c>
      <c r="E8015" s="223">
        <f>E7964*'Usages mobilité'!$BG36*(1+'Usages mobilité'!$BH36)^(E$7822-$D$7822)/1000</f>
        <v>0</v>
      </c>
      <c r="F8015" s="223">
        <f>F7964*'Usages mobilité'!$BG36*(1+'Usages mobilité'!$BH36)^(F$7822-$D$7822)/1000</f>
        <v>0</v>
      </c>
      <c r="G8015" s="223">
        <f>G7964*'Usages mobilité'!$BG36*(1+'Usages mobilité'!$BH36)^(G$7822-$D$7822)/1000</f>
        <v>0</v>
      </c>
      <c r="H8015" s="223">
        <f>H7964*'Usages mobilité'!$BG36*(1+'Usages mobilité'!$BH36)^(H$7822-$D$7822)/1000</f>
        <v>0</v>
      </c>
      <c r="I8015" s="223">
        <f>I7964*'Usages mobilité'!$BG36*(1+'Usages mobilité'!$BH36)^(I$7822-$D$7822)/1000</f>
        <v>0</v>
      </c>
      <c r="J8015" s="223">
        <f>J7964*'Usages mobilité'!$BG36*(1+'Usages mobilité'!$BH36)^(J$7822-$D$7822)/1000</f>
        <v>0</v>
      </c>
      <c r="K8015" s="223">
        <f>K7964*'Usages mobilité'!$BG36*(1+'Usages mobilité'!$BH36)^(K$7822-$D$7822)/1000</f>
        <v>0</v>
      </c>
      <c r="L8015" s="223">
        <f>L7964*'Usages mobilité'!$BG36*(1+'Usages mobilité'!$BH36)^(L$7822-$D$7822)/1000</f>
        <v>0</v>
      </c>
      <c r="M8015" s="223">
        <f>M7964*'Usages mobilité'!$BG36*(1+'Usages mobilité'!$BH36)^(M$7822-$D$7822)/1000</f>
        <v>0</v>
      </c>
      <c r="N8015" s="223">
        <f>N7964*'Usages mobilité'!$BG36*(1+'Usages mobilité'!$BH36)^(N$7822-$D$7822)/1000</f>
        <v>0</v>
      </c>
      <c r="O8015" s="223">
        <f>O7964*'Usages mobilité'!$BG36*(1+'Usages mobilité'!$BH36)^(O$7822-$D$7822)/1000</f>
        <v>0</v>
      </c>
      <c r="P8015" s="223">
        <f>P7964*'Usages mobilité'!$BG36*(1+'Usages mobilité'!$BH36)^(P$7822-$D$7822)/1000</f>
        <v>0</v>
      </c>
      <c r="Q8015" s="223">
        <f>Q7964*'Usages mobilité'!$BG36*(1+'Usages mobilité'!$BH36)^(Q$7822-$D$7822)/1000</f>
        <v>0</v>
      </c>
      <c r="R8015" s="223">
        <f>R7964*'Usages mobilité'!$BG36*(1+'Usages mobilité'!$BH36)^(R$7822-$D$7822)/1000</f>
        <v>0</v>
      </c>
    </row>
    <row r="8016" spans="1:18" hidden="1" outlineLevel="2" x14ac:dyDescent="0.25">
      <c r="A8016" s="222" t="str">
        <f>'Usages mobilité'!A37</f>
        <v>Usage mobilité n°34</v>
      </c>
      <c r="B8016" s="222" t="s">
        <v>645</v>
      </c>
      <c r="C8016" s="222"/>
      <c r="D8016" s="223">
        <f>D7965*'Usages mobilité'!$BG37*(1+'Usages mobilité'!$BH37)^(D$7822-$D$7822)/1000</f>
        <v>0</v>
      </c>
      <c r="E8016" s="223">
        <f>E7965*'Usages mobilité'!$BG37*(1+'Usages mobilité'!$BH37)^(E$7822-$D$7822)/1000</f>
        <v>0</v>
      </c>
      <c r="F8016" s="223">
        <f>F7965*'Usages mobilité'!$BG37*(1+'Usages mobilité'!$BH37)^(F$7822-$D$7822)/1000</f>
        <v>0</v>
      </c>
      <c r="G8016" s="223">
        <f>G7965*'Usages mobilité'!$BG37*(1+'Usages mobilité'!$BH37)^(G$7822-$D$7822)/1000</f>
        <v>0</v>
      </c>
      <c r="H8016" s="223">
        <f>H7965*'Usages mobilité'!$BG37*(1+'Usages mobilité'!$BH37)^(H$7822-$D$7822)/1000</f>
        <v>0</v>
      </c>
      <c r="I8016" s="223">
        <f>I7965*'Usages mobilité'!$BG37*(1+'Usages mobilité'!$BH37)^(I$7822-$D$7822)/1000</f>
        <v>0</v>
      </c>
      <c r="J8016" s="223">
        <f>J7965*'Usages mobilité'!$BG37*(1+'Usages mobilité'!$BH37)^(J$7822-$D$7822)/1000</f>
        <v>0</v>
      </c>
      <c r="K8016" s="223">
        <f>K7965*'Usages mobilité'!$BG37*(1+'Usages mobilité'!$BH37)^(K$7822-$D$7822)/1000</f>
        <v>0</v>
      </c>
      <c r="L8016" s="223">
        <f>L7965*'Usages mobilité'!$BG37*(1+'Usages mobilité'!$BH37)^(L$7822-$D$7822)/1000</f>
        <v>0</v>
      </c>
      <c r="M8016" s="223">
        <f>M7965*'Usages mobilité'!$BG37*(1+'Usages mobilité'!$BH37)^(M$7822-$D$7822)/1000</f>
        <v>0</v>
      </c>
      <c r="N8016" s="223">
        <f>N7965*'Usages mobilité'!$BG37*(1+'Usages mobilité'!$BH37)^(N$7822-$D$7822)/1000</f>
        <v>0</v>
      </c>
      <c r="O8016" s="223">
        <f>O7965*'Usages mobilité'!$BG37*(1+'Usages mobilité'!$BH37)^(O$7822-$D$7822)/1000</f>
        <v>0</v>
      </c>
      <c r="P8016" s="223">
        <f>P7965*'Usages mobilité'!$BG37*(1+'Usages mobilité'!$BH37)^(P$7822-$D$7822)/1000</f>
        <v>0</v>
      </c>
      <c r="Q8016" s="223">
        <f>Q7965*'Usages mobilité'!$BG37*(1+'Usages mobilité'!$BH37)^(Q$7822-$D$7822)/1000</f>
        <v>0</v>
      </c>
      <c r="R8016" s="223">
        <f>R7965*'Usages mobilité'!$BG37*(1+'Usages mobilité'!$BH37)^(R$7822-$D$7822)/1000</f>
        <v>0</v>
      </c>
    </row>
    <row r="8017" spans="1:18" hidden="1" outlineLevel="2" x14ac:dyDescent="0.25">
      <c r="A8017" s="222" t="str">
        <f>'Usages mobilité'!A38</f>
        <v>Usage mobilité n°35</v>
      </c>
      <c r="B8017" s="222" t="s">
        <v>645</v>
      </c>
      <c r="C8017" s="222"/>
      <c r="D8017" s="223">
        <f>D7966*'Usages mobilité'!$BG38*(1+'Usages mobilité'!$BH38)^(D$7822-$D$7822)/1000</f>
        <v>0</v>
      </c>
      <c r="E8017" s="223">
        <f>E7966*'Usages mobilité'!$BG38*(1+'Usages mobilité'!$BH38)^(E$7822-$D$7822)/1000</f>
        <v>0</v>
      </c>
      <c r="F8017" s="223">
        <f>F7966*'Usages mobilité'!$BG38*(1+'Usages mobilité'!$BH38)^(F$7822-$D$7822)/1000</f>
        <v>0</v>
      </c>
      <c r="G8017" s="223">
        <f>G7966*'Usages mobilité'!$BG38*(1+'Usages mobilité'!$BH38)^(G$7822-$D$7822)/1000</f>
        <v>0</v>
      </c>
      <c r="H8017" s="223">
        <f>H7966*'Usages mobilité'!$BG38*(1+'Usages mobilité'!$BH38)^(H$7822-$D$7822)/1000</f>
        <v>0</v>
      </c>
      <c r="I8017" s="223">
        <f>I7966*'Usages mobilité'!$BG38*(1+'Usages mobilité'!$BH38)^(I$7822-$D$7822)/1000</f>
        <v>0</v>
      </c>
      <c r="J8017" s="223">
        <f>J7966*'Usages mobilité'!$BG38*(1+'Usages mobilité'!$BH38)^(J$7822-$D$7822)/1000</f>
        <v>0</v>
      </c>
      <c r="K8017" s="223">
        <f>K7966*'Usages mobilité'!$BG38*(1+'Usages mobilité'!$BH38)^(K$7822-$D$7822)/1000</f>
        <v>0</v>
      </c>
      <c r="L8017" s="223">
        <f>L7966*'Usages mobilité'!$BG38*(1+'Usages mobilité'!$BH38)^(L$7822-$D$7822)/1000</f>
        <v>0</v>
      </c>
      <c r="M8017" s="223">
        <f>M7966*'Usages mobilité'!$BG38*(1+'Usages mobilité'!$BH38)^(M$7822-$D$7822)/1000</f>
        <v>0</v>
      </c>
      <c r="N8017" s="223">
        <f>N7966*'Usages mobilité'!$BG38*(1+'Usages mobilité'!$BH38)^(N$7822-$D$7822)/1000</f>
        <v>0</v>
      </c>
      <c r="O8017" s="223">
        <f>O7966*'Usages mobilité'!$BG38*(1+'Usages mobilité'!$BH38)^(O$7822-$D$7822)/1000</f>
        <v>0</v>
      </c>
      <c r="P8017" s="223">
        <f>P7966*'Usages mobilité'!$BG38*(1+'Usages mobilité'!$BH38)^(P$7822-$D$7822)/1000</f>
        <v>0</v>
      </c>
      <c r="Q8017" s="223">
        <f>Q7966*'Usages mobilité'!$BG38*(1+'Usages mobilité'!$BH38)^(Q$7822-$D$7822)/1000</f>
        <v>0</v>
      </c>
      <c r="R8017" s="223">
        <f>R7966*'Usages mobilité'!$BG38*(1+'Usages mobilité'!$BH38)^(R$7822-$D$7822)/1000</f>
        <v>0</v>
      </c>
    </row>
    <row r="8018" spans="1:18" hidden="1" outlineLevel="2" x14ac:dyDescent="0.25">
      <c r="A8018" s="222" t="str">
        <f>'Usages mobilité'!A39</f>
        <v>Usage mobilité n°36</v>
      </c>
      <c r="B8018" s="222" t="s">
        <v>645</v>
      </c>
      <c r="C8018" s="222"/>
      <c r="D8018" s="223">
        <f>D7967*'Usages mobilité'!$BG39*(1+'Usages mobilité'!$BH39)^(D$7822-$D$7822)/1000</f>
        <v>0</v>
      </c>
      <c r="E8018" s="223">
        <f>E7967*'Usages mobilité'!$BG39*(1+'Usages mobilité'!$BH39)^(E$7822-$D$7822)/1000</f>
        <v>0</v>
      </c>
      <c r="F8018" s="223">
        <f>F7967*'Usages mobilité'!$BG39*(1+'Usages mobilité'!$BH39)^(F$7822-$D$7822)/1000</f>
        <v>0</v>
      </c>
      <c r="G8018" s="223">
        <f>G7967*'Usages mobilité'!$BG39*(1+'Usages mobilité'!$BH39)^(G$7822-$D$7822)/1000</f>
        <v>0</v>
      </c>
      <c r="H8018" s="223">
        <f>H7967*'Usages mobilité'!$BG39*(1+'Usages mobilité'!$BH39)^(H$7822-$D$7822)/1000</f>
        <v>0</v>
      </c>
      <c r="I8018" s="223">
        <f>I7967*'Usages mobilité'!$BG39*(1+'Usages mobilité'!$BH39)^(I$7822-$D$7822)/1000</f>
        <v>0</v>
      </c>
      <c r="J8018" s="223">
        <f>J7967*'Usages mobilité'!$BG39*(1+'Usages mobilité'!$BH39)^(J$7822-$D$7822)/1000</f>
        <v>0</v>
      </c>
      <c r="K8018" s="223">
        <f>K7967*'Usages mobilité'!$BG39*(1+'Usages mobilité'!$BH39)^(K$7822-$D$7822)/1000</f>
        <v>0</v>
      </c>
      <c r="L8018" s="223">
        <f>L7967*'Usages mobilité'!$BG39*(1+'Usages mobilité'!$BH39)^(L$7822-$D$7822)/1000</f>
        <v>0</v>
      </c>
      <c r="M8018" s="223">
        <f>M7967*'Usages mobilité'!$BG39*(1+'Usages mobilité'!$BH39)^(M$7822-$D$7822)/1000</f>
        <v>0</v>
      </c>
      <c r="N8018" s="223">
        <f>N7967*'Usages mobilité'!$BG39*(1+'Usages mobilité'!$BH39)^(N$7822-$D$7822)/1000</f>
        <v>0</v>
      </c>
      <c r="O8018" s="223">
        <f>O7967*'Usages mobilité'!$BG39*(1+'Usages mobilité'!$BH39)^(O$7822-$D$7822)/1000</f>
        <v>0</v>
      </c>
      <c r="P8018" s="223">
        <f>P7967*'Usages mobilité'!$BG39*(1+'Usages mobilité'!$BH39)^(P$7822-$D$7822)/1000</f>
        <v>0</v>
      </c>
      <c r="Q8018" s="223">
        <f>Q7967*'Usages mobilité'!$BG39*(1+'Usages mobilité'!$BH39)^(Q$7822-$D$7822)/1000</f>
        <v>0</v>
      </c>
      <c r="R8018" s="223">
        <f>R7967*'Usages mobilité'!$BG39*(1+'Usages mobilité'!$BH39)^(R$7822-$D$7822)/1000</f>
        <v>0</v>
      </c>
    </row>
    <row r="8019" spans="1:18" hidden="1" outlineLevel="2" x14ac:dyDescent="0.25">
      <c r="A8019" s="222" t="str">
        <f>'Usages mobilité'!A40</f>
        <v>Usage mobilité n°37</v>
      </c>
      <c r="B8019" s="222" t="s">
        <v>645</v>
      </c>
      <c r="C8019" s="222"/>
      <c r="D8019" s="223">
        <f>D7968*'Usages mobilité'!$BG40*(1+'Usages mobilité'!$BH40)^(D$7822-$D$7822)/1000</f>
        <v>0</v>
      </c>
      <c r="E8019" s="223">
        <f>E7968*'Usages mobilité'!$BG40*(1+'Usages mobilité'!$BH40)^(E$7822-$D$7822)/1000</f>
        <v>0</v>
      </c>
      <c r="F8019" s="223">
        <f>F7968*'Usages mobilité'!$BG40*(1+'Usages mobilité'!$BH40)^(F$7822-$D$7822)/1000</f>
        <v>0</v>
      </c>
      <c r="G8019" s="223">
        <f>G7968*'Usages mobilité'!$BG40*(1+'Usages mobilité'!$BH40)^(G$7822-$D$7822)/1000</f>
        <v>0</v>
      </c>
      <c r="H8019" s="223">
        <f>H7968*'Usages mobilité'!$BG40*(1+'Usages mobilité'!$BH40)^(H$7822-$D$7822)/1000</f>
        <v>0</v>
      </c>
      <c r="I8019" s="223">
        <f>I7968*'Usages mobilité'!$BG40*(1+'Usages mobilité'!$BH40)^(I$7822-$D$7822)/1000</f>
        <v>0</v>
      </c>
      <c r="J8019" s="223">
        <f>J7968*'Usages mobilité'!$BG40*(1+'Usages mobilité'!$BH40)^(J$7822-$D$7822)/1000</f>
        <v>0</v>
      </c>
      <c r="K8019" s="223">
        <f>K7968*'Usages mobilité'!$BG40*(1+'Usages mobilité'!$BH40)^(K$7822-$D$7822)/1000</f>
        <v>0</v>
      </c>
      <c r="L8019" s="223">
        <f>L7968*'Usages mobilité'!$BG40*(1+'Usages mobilité'!$BH40)^(L$7822-$D$7822)/1000</f>
        <v>0</v>
      </c>
      <c r="M8019" s="223">
        <f>M7968*'Usages mobilité'!$BG40*(1+'Usages mobilité'!$BH40)^(M$7822-$D$7822)/1000</f>
        <v>0</v>
      </c>
      <c r="N8019" s="223">
        <f>N7968*'Usages mobilité'!$BG40*(1+'Usages mobilité'!$BH40)^(N$7822-$D$7822)/1000</f>
        <v>0</v>
      </c>
      <c r="O8019" s="223">
        <f>O7968*'Usages mobilité'!$BG40*(1+'Usages mobilité'!$BH40)^(O$7822-$D$7822)/1000</f>
        <v>0</v>
      </c>
      <c r="P8019" s="223">
        <f>P7968*'Usages mobilité'!$BG40*(1+'Usages mobilité'!$BH40)^(P$7822-$D$7822)/1000</f>
        <v>0</v>
      </c>
      <c r="Q8019" s="223">
        <f>Q7968*'Usages mobilité'!$BG40*(1+'Usages mobilité'!$BH40)^(Q$7822-$D$7822)/1000</f>
        <v>0</v>
      </c>
      <c r="R8019" s="223">
        <f>R7968*'Usages mobilité'!$BG40*(1+'Usages mobilité'!$BH40)^(R$7822-$D$7822)/1000</f>
        <v>0</v>
      </c>
    </row>
    <row r="8020" spans="1:18" hidden="1" outlineLevel="2" x14ac:dyDescent="0.25">
      <c r="A8020" s="222" t="str">
        <f>'Usages mobilité'!A41</f>
        <v>Usage mobilité n°38</v>
      </c>
      <c r="B8020" s="222" t="s">
        <v>645</v>
      </c>
      <c r="C8020" s="222"/>
      <c r="D8020" s="223">
        <f>D7969*'Usages mobilité'!$BG41*(1+'Usages mobilité'!$BH41)^(D$7822-$D$7822)/1000</f>
        <v>0</v>
      </c>
      <c r="E8020" s="223">
        <f>E7969*'Usages mobilité'!$BG41*(1+'Usages mobilité'!$BH41)^(E$7822-$D$7822)/1000</f>
        <v>0</v>
      </c>
      <c r="F8020" s="223">
        <f>F7969*'Usages mobilité'!$BG41*(1+'Usages mobilité'!$BH41)^(F$7822-$D$7822)/1000</f>
        <v>0</v>
      </c>
      <c r="G8020" s="223">
        <f>G7969*'Usages mobilité'!$BG41*(1+'Usages mobilité'!$BH41)^(G$7822-$D$7822)/1000</f>
        <v>0</v>
      </c>
      <c r="H8020" s="223">
        <f>H7969*'Usages mobilité'!$BG41*(1+'Usages mobilité'!$BH41)^(H$7822-$D$7822)/1000</f>
        <v>0</v>
      </c>
      <c r="I8020" s="223">
        <f>I7969*'Usages mobilité'!$BG41*(1+'Usages mobilité'!$BH41)^(I$7822-$D$7822)/1000</f>
        <v>0</v>
      </c>
      <c r="J8020" s="223">
        <f>J7969*'Usages mobilité'!$BG41*(1+'Usages mobilité'!$BH41)^(J$7822-$D$7822)/1000</f>
        <v>0</v>
      </c>
      <c r="K8020" s="223">
        <f>K7969*'Usages mobilité'!$BG41*(1+'Usages mobilité'!$BH41)^(K$7822-$D$7822)/1000</f>
        <v>0</v>
      </c>
      <c r="L8020" s="223">
        <f>L7969*'Usages mobilité'!$BG41*(1+'Usages mobilité'!$BH41)^(L$7822-$D$7822)/1000</f>
        <v>0</v>
      </c>
      <c r="M8020" s="223">
        <f>M7969*'Usages mobilité'!$BG41*(1+'Usages mobilité'!$BH41)^(M$7822-$D$7822)/1000</f>
        <v>0</v>
      </c>
      <c r="N8020" s="223">
        <f>N7969*'Usages mobilité'!$BG41*(1+'Usages mobilité'!$BH41)^(N$7822-$D$7822)/1000</f>
        <v>0</v>
      </c>
      <c r="O8020" s="223">
        <f>O7969*'Usages mobilité'!$BG41*(1+'Usages mobilité'!$BH41)^(O$7822-$D$7822)/1000</f>
        <v>0</v>
      </c>
      <c r="P8020" s="223">
        <f>P7969*'Usages mobilité'!$BG41*(1+'Usages mobilité'!$BH41)^(P$7822-$D$7822)/1000</f>
        <v>0</v>
      </c>
      <c r="Q8020" s="223">
        <f>Q7969*'Usages mobilité'!$BG41*(1+'Usages mobilité'!$BH41)^(Q$7822-$D$7822)/1000</f>
        <v>0</v>
      </c>
      <c r="R8020" s="223">
        <f>R7969*'Usages mobilité'!$BG41*(1+'Usages mobilité'!$BH41)^(R$7822-$D$7822)/1000</f>
        <v>0</v>
      </c>
    </row>
    <row r="8021" spans="1:18" hidden="1" outlineLevel="2" x14ac:dyDescent="0.25">
      <c r="A8021" s="222" t="str">
        <f>'Usages mobilité'!A42</f>
        <v>Usage mobilité n°39</v>
      </c>
      <c r="B8021" s="222" t="s">
        <v>645</v>
      </c>
      <c r="C8021" s="222"/>
      <c r="D8021" s="223">
        <f>D7970*'Usages mobilité'!$BG42*(1+'Usages mobilité'!$BH42)^(D$7822-$D$7822)/1000</f>
        <v>0</v>
      </c>
      <c r="E8021" s="223">
        <f>E7970*'Usages mobilité'!$BG42*(1+'Usages mobilité'!$BH42)^(E$7822-$D$7822)/1000</f>
        <v>0</v>
      </c>
      <c r="F8021" s="223">
        <f>F7970*'Usages mobilité'!$BG42*(1+'Usages mobilité'!$BH42)^(F$7822-$D$7822)/1000</f>
        <v>0</v>
      </c>
      <c r="G8021" s="223">
        <f>G7970*'Usages mobilité'!$BG42*(1+'Usages mobilité'!$BH42)^(G$7822-$D$7822)/1000</f>
        <v>0</v>
      </c>
      <c r="H8021" s="223">
        <f>H7970*'Usages mobilité'!$BG42*(1+'Usages mobilité'!$BH42)^(H$7822-$D$7822)/1000</f>
        <v>0</v>
      </c>
      <c r="I8021" s="223">
        <f>I7970*'Usages mobilité'!$BG42*(1+'Usages mobilité'!$BH42)^(I$7822-$D$7822)/1000</f>
        <v>0</v>
      </c>
      <c r="J8021" s="223">
        <f>J7970*'Usages mobilité'!$BG42*(1+'Usages mobilité'!$BH42)^(J$7822-$D$7822)/1000</f>
        <v>0</v>
      </c>
      <c r="K8021" s="223">
        <f>K7970*'Usages mobilité'!$BG42*(1+'Usages mobilité'!$BH42)^(K$7822-$D$7822)/1000</f>
        <v>0</v>
      </c>
      <c r="L8021" s="223">
        <f>L7970*'Usages mobilité'!$BG42*(1+'Usages mobilité'!$BH42)^(L$7822-$D$7822)/1000</f>
        <v>0</v>
      </c>
      <c r="M8021" s="223">
        <f>M7970*'Usages mobilité'!$BG42*(1+'Usages mobilité'!$BH42)^(M$7822-$D$7822)/1000</f>
        <v>0</v>
      </c>
      <c r="N8021" s="223">
        <f>N7970*'Usages mobilité'!$BG42*(1+'Usages mobilité'!$BH42)^(N$7822-$D$7822)/1000</f>
        <v>0</v>
      </c>
      <c r="O8021" s="223">
        <f>O7970*'Usages mobilité'!$BG42*(1+'Usages mobilité'!$BH42)^(O$7822-$D$7822)/1000</f>
        <v>0</v>
      </c>
      <c r="P8021" s="223">
        <f>P7970*'Usages mobilité'!$BG42*(1+'Usages mobilité'!$BH42)^(P$7822-$D$7822)/1000</f>
        <v>0</v>
      </c>
      <c r="Q8021" s="223">
        <f>Q7970*'Usages mobilité'!$BG42*(1+'Usages mobilité'!$BH42)^(Q$7822-$D$7822)/1000</f>
        <v>0</v>
      </c>
      <c r="R8021" s="223">
        <f>R7970*'Usages mobilité'!$BG42*(1+'Usages mobilité'!$BH42)^(R$7822-$D$7822)/1000</f>
        <v>0</v>
      </c>
    </row>
    <row r="8022" spans="1:18" hidden="1" outlineLevel="2" x14ac:dyDescent="0.25">
      <c r="A8022" s="222" t="str">
        <f>'Usages mobilité'!A43</f>
        <v>Usage mobilité n°40</v>
      </c>
      <c r="B8022" s="222" t="s">
        <v>645</v>
      </c>
      <c r="C8022" s="222"/>
      <c r="D8022" s="223">
        <f>D7971*'Usages mobilité'!$BG43*(1+'Usages mobilité'!$BH43)^(D$7822-$D$7822)/1000</f>
        <v>0</v>
      </c>
      <c r="E8022" s="223">
        <f>E7971*'Usages mobilité'!$BG43*(1+'Usages mobilité'!$BH43)^(E$7822-$D$7822)/1000</f>
        <v>0</v>
      </c>
      <c r="F8022" s="223">
        <f>F7971*'Usages mobilité'!$BG43*(1+'Usages mobilité'!$BH43)^(F$7822-$D$7822)/1000</f>
        <v>0</v>
      </c>
      <c r="G8022" s="223">
        <f>G7971*'Usages mobilité'!$BG43*(1+'Usages mobilité'!$BH43)^(G$7822-$D$7822)/1000</f>
        <v>0</v>
      </c>
      <c r="H8022" s="223">
        <f>H7971*'Usages mobilité'!$BG43*(1+'Usages mobilité'!$BH43)^(H$7822-$D$7822)/1000</f>
        <v>0</v>
      </c>
      <c r="I8022" s="223">
        <f>I7971*'Usages mobilité'!$BG43*(1+'Usages mobilité'!$BH43)^(I$7822-$D$7822)/1000</f>
        <v>0</v>
      </c>
      <c r="J8022" s="223">
        <f>J7971*'Usages mobilité'!$BG43*(1+'Usages mobilité'!$BH43)^(J$7822-$D$7822)/1000</f>
        <v>0</v>
      </c>
      <c r="K8022" s="223">
        <f>K7971*'Usages mobilité'!$BG43*(1+'Usages mobilité'!$BH43)^(K$7822-$D$7822)/1000</f>
        <v>0</v>
      </c>
      <c r="L8022" s="223">
        <f>L7971*'Usages mobilité'!$BG43*(1+'Usages mobilité'!$BH43)^(L$7822-$D$7822)/1000</f>
        <v>0</v>
      </c>
      <c r="M8022" s="223">
        <f>M7971*'Usages mobilité'!$BG43*(1+'Usages mobilité'!$BH43)^(M$7822-$D$7822)/1000</f>
        <v>0</v>
      </c>
      <c r="N8022" s="223">
        <f>N7971*'Usages mobilité'!$BG43*(1+'Usages mobilité'!$BH43)^(N$7822-$D$7822)/1000</f>
        <v>0</v>
      </c>
      <c r="O8022" s="223">
        <f>O7971*'Usages mobilité'!$BG43*(1+'Usages mobilité'!$BH43)^(O$7822-$D$7822)/1000</f>
        <v>0</v>
      </c>
      <c r="P8022" s="223">
        <f>P7971*'Usages mobilité'!$BG43*(1+'Usages mobilité'!$BH43)^(P$7822-$D$7822)/1000</f>
        <v>0</v>
      </c>
      <c r="Q8022" s="223">
        <f>Q7971*'Usages mobilité'!$BG43*(1+'Usages mobilité'!$BH43)^(Q$7822-$D$7822)/1000</f>
        <v>0</v>
      </c>
      <c r="R8022" s="223">
        <f>R7971*'Usages mobilité'!$BG43*(1+'Usages mobilité'!$BH43)^(R$7822-$D$7822)/1000</f>
        <v>0</v>
      </c>
    </row>
    <row r="8023" spans="1:18" hidden="1" outlineLevel="2" x14ac:dyDescent="0.25">
      <c r="A8023" s="222" t="str">
        <f>'Usages mobilité'!A44</f>
        <v>Usage mobilité n°41</v>
      </c>
      <c r="B8023" s="222" t="s">
        <v>645</v>
      </c>
      <c r="C8023" s="222"/>
      <c r="D8023" s="223">
        <f>D7972*'Usages mobilité'!$BG44*(1+'Usages mobilité'!$BH44)^(D$7822-$D$7822)/1000</f>
        <v>0</v>
      </c>
      <c r="E8023" s="223">
        <f>E7972*'Usages mobilité'!$BG44*(1+'Usages mobilité'!$BH44)^(E$7822-$D$7822)/1000</f>
        <v>0</v>
      </c>
      <c r="F8023" s="223">
        <f>F7972*'Usages mobilité'!$BG44*(1+'Usages mobilité'!$BH44)^(F$7822-$D$7822)/1000</f>
        <v>0</v>
      </c>
      <c r="G8023" s="223">
        <f>G7972*'Usages mobilité'!$BG44*(1+'Usages mobilité'!$BH44)^(G$7822-$D$7822)/1000</f>
        <v>0</v>
      </c>
      <c r="H8023" s="223">
        <f>H7972*'Usages mobilité'!$BG44*(1+'Usages mobilité'!$BH44)^(H$7822-$D$7822)/1000</f>
        <v>0</v>
      </c>
      <c r="I8023" s="223">
        <f>I7972*'Usages mobilité'!$BG44*(1+'Usages mobilité'!$BH44)^(I$7822-$D$7822)/1000</f>
        <v>0</v>
      </c>
      <c r="J8023" s="223">
        <f>J7972*'Usages mobilité'!$BG44*(1+'Usages mobilité'!$BH44)^(J$7822-$D$7822)/1000</f>
        <v>0</v>
      </c>
      <c r="K8023" s="223">
        <f>K7972*'Usages mobilité'!$BG44*(1+'Usages mobilité'!$BH44)^(K$7822-$D$7822)/1000</f>
        <v>0</v>
      </c>
      <c r="L8023" s="223">
        <f>L7972*'Usages mobilité'!$BG44*(1+'Usages mobilité'!$BH44)^(L$7822-$D$7822)/1000</f>
        <v>0</v>
      </c>
      <c r="M8023" s="223">
        <f>M7972*'Usages mobilité'!$BG44*(1+'Usages mobilité'!$BH44)^(M$7822-$D$7822)/1000</f>
        <v>0</v>
      </c>
      <c r="N8023" s="223">
        <f>N7972*'Usages mobilité'!$BG44*(1+'Usages mobilité'!$BH44)^(N$7822-$D$7822)/1000</f>
        <v>0</v>
      </c>
      <c r="O8023" s="223">
        <f>O7972*'Usages mobilité'!$BG44*(1+'Usages mobilité'!$BH44)^(O$7822-$D$7822)/1000</f>
        <v>0</v>
      </c>
      <c r="P8023" s="223">
        <f>P7972*'Usages mobilité'!$BG44*(1+'Usages mobilité'!$BH44)^(P$7822-$D$7822)/1000</f>
        <v>0</v>
      </c>
      <c r="Q8023" s="223">
        <f>Q7972*'Usages mobilité'!$BG44*(1+'Usages mobilité'!$BH44)^(Q$7822-$D$7822)/1000</f>
        <v>0</v>
      </c>
      <c r="R8023" s="223">
        <f>R7972*'Usages mobilité'!$BG44*(1+'Usages mobilité'!$BH44)^(R$7822-$D$7822)/1000</f>
        <v>0</v>
      </c>
    </row>
    <row r="8024" spans="1:18" hidden="1" outlineLevel="2" x14ac:dyDescent="0.25">
      <c r="A8024" s="222" t="str">
        <f>'Usages mobilité'!A45</f>
        <v>Usage mobilité n°42</v>
      </c>
      <c r="B8024" s="222" t="s">
        <v>645</v>
      </c>
      <c r="C8024" s="222"/>
      <c r="D8024" s="223">
        <f>D7973*'Usages mobilité'!$BG45*(1+'Usages mobilité'!$BH45)^(D$7822-$D$7822)/1000</f>
        <v>0</v>
      </c>
      <c r="E8024" s="223">
        <f>E7973*'Usages mobilité'!$BG45*(1+'Usages mobilité'!$BH45)^(E$7822-$D$7822)/1000</f>
        <v>0</v>
      </c>
      <c r="F8024" s="223">
        <f>F7973*'Usages mobilité'!$BG45*(1+'Usages mobilité'!$BH45)^(F$7822-$D$7822)/1000</f>
        <v>0</v>
      </c>
      <c r="G8024" s="223">
        <f>G7973*'Usages mobilité'!$BG45*(1+'Usages mobilité'!$BH45)^(G$7822-$D$7822)/1000</f>
        <v>0</v>
      </c>
      <c r="H8024" s="223">
        <f>H7973*'Usages mobilité'!$BG45*(1+'Usages mobilité'!$BH45)^(H$7822-$D$7822)/1000</f>
        <v>0</v>
      </c>
      <c r="I8024" s="223">
        <f>I7973*'Usages mobilité'!$BG45*(1+'Usages mobilité'!$BH45)^(I$7822-$D$7822)/1000</f>
        <v>0</v>
      </c>
      <c r="J8024" s="223">
        <f>J7973*'Usages mobilité'!$BG45*(1+'Usages mobilité'!$BH45)^(J$7822-$D$7822)/1000</f>
        <v>0</v>
      </c>
      <c r="K8024" s="223">
        <f>K7973*'Usages mobilité'!$BG45*(1+'Usages mobilité'!$BH45)^(K$7822-$D$7822)/1000</f>
        <v>0</v>
      </c>
      <c r="L8024" s="223">
        <f>L7973*'Usages mobilité'!$BG45*(1+'Usages mobilité'!$BH45)^(L$7822-$D$7822)/1000</f>
        <v>0</v>
      </c>
      <c r="M8024" s="223">
        <f>M7973*'Usages mobilité'!$BG45*(1+'Usages mobilité'!$BH45)^(M$7822-$D$7822)/1000</f>
        <v>0</v>
      </c>
      <c r="N8024" s="223">
        <f>N7973*'Usages mobilité'!$BG45*(1+'Usages mobilité'!$BH45)^(N$7822-$D$7822)/1000</f>
        <v>0</v>
      </c>
      <c r="O8024" s="223">
        <f>O7973*'Usages mobilité'!$BG45*(1+'Usages mobilité'!$BH45)^(O$7822-$D$7822)/1000</f>
        <v>0</v>
      </c>
      <c r="P8024" s="223">
        <f>P7973*'Usages mobilité'!$BG45*(1+'Usages mobilité'!$BH45)^(P$7822-$D$7822)/1000</f>
        <v>0</v>
      </c>
      <c r="Q8024" s="223">
        <f>Q7973*'Usages mobilité'!$BG45*(1+'Usages mobilité'!$BH45)^(Q$7822-$D$7822)/1000</f>
        <v>0</v>
      </c>
      <c r="R8024" s="223">
        <f>R7973*'Usages mobilité'!$BG45*(1+'Usages mobilité'!$BH45)^(R$7822-$D$7822)/1000</f>
        <v>0</v>
      </c>
    </row>
    <row r="8025" spans="1:18" hidden="1" outlineLevel="2" x14ac:dyDescent="0.25">
      <c r="A8025" s="222" t="str">
        <f>'Usages mobilité'!A46</f>
        <v>Usage mobilité n°43</v>
      </c>
      <c r="B8025" s="222" t="s">
        <v>645</v>
      </c>
      <c r="C8025" s="222"/>
      <c r="D8025" s="223">
        <f>D7974*'Usages mobilité'!$BG46*(1+'Usages mobilité'!$BH46)^(D$7822-$D$7822)/1000</f>
        <v>0</v>
      </c>
      <c r="E8025" s="223">
        <f>E7974*'Usages mobilité'!$BG46*(1+'Usages mobilité'!$BH46)^(E$7822-$D$7822)/1000</f>
        <v>0</v>
      </c>
      <c r="F8025" s="223">
        <f>F7974*'Usages mobilité'!$BG46*(1+'Usages mobilité'!$BH46)^(F$7822-$D$7822)/1000</f>
        <v>0</v>
      </c>
      <c r="G8025" s="223">
        <f>G7974*'Usages mobilité'!$BG46*(1+'Usages mobilité'!$BH46)^(G$7822-$D$7822)/1000</f>
        <v>0</v>
      </c>
      <c r="H8025" s="223">
        <f>H7974*'Usages mobilité'!$BG46*(1+'Usages mobilité'!$BH46)^(H$7822-$D$7822)/1000</f>
        <v>0</v>
      </c>
      <c r="I8025" s="223">
        <f>I7974*'Usages mobilité'!$BG46*(1+'Usages mobilité'!$BH46)^(I$7822-$D$7822)/1000</f>
        <v>0</v>
      </c>
      <c r="J8025" s="223">
        <f>J7974*'Usages mobilité'!$BG46*(1+'Usages mobilité'!$BH46)^(J$7822-$D$7822)/1000</f>
        <v>0</v>
      </c>
      <c r="K8025" s="223">
        <f>K7974*'Usages mobilité'!$BG46*(1+'Usages mobilité'!$BH46)^(K$7822-$D$7822)/1000</f>
        <v>0</v>
      </c>
      <c r="L8025" s="223">
        <f>L7974*'Usages mobilité'!$BG46*(1+'Usages mobilité'!$BH46)^(L$7822-$D$7822)/1000</f>
        <v>0</v>
      </c>
      <c r="M8025" s="223">
        <f>M7974*'Usages mobilité'!$BG46*(1+'Usages mobilité'!$BH46)^(M$7822-$D$7822)/1000</f>
        <v>0</v>
      </c>
      <c r="N8025" s="223">
        <f>N7974*'Usages mobilité'!$BG46*(1+'Usages mobilité'!$BH46)^(N$7822-$D$7822)/1000</f>
        <v>0</v>
      </c>
      <c r="O8025" s="223">
        <f>O7974*'Usages mobilité'!$BG46*(1+'Usages mobilité'!$BH46)^(O$7822-$D$7822)/1000</f>
        <v>0</v>
      </c>
      <c r="P8025" s="223">
        <f>P7974*'Usages mobilité'!$BG46*(1+'Usages mobilité'!$BH46)^(P$7822-$D$7822)/1000</f>
        <v>0</v>
      </c>
      <c r="Q8025" s="223">
        <f>Q7974*'Usages mobilité'!$BG46*(1+'Usages mobilité'!$BH46)^(Q$7822-$D$7822)/1000</f>
        <v>0</v>
      </c>
      <c r="R8025" s="223">
        <f>R7974*'Usages mobilité'!$BG46*(1+'Usages mobilité'!$BH46)^(R$7822-$D$7822)/1000</f>
        <v>0</v>
      </c>
    </row>
    <row r="8026" spans="1:18" hidden="1" outlineLevel="2" x14ac:dyDescent="0.25">
      <c r="A8026" s="222" t="str">
        <f>'Usages mobilité'!A47</f>
        <v>Usage mobilité n°44</v>
      </c>
      <c r="B8026" s="222" t="s">
        <v>645</v>
      </c>
      <c r="C8026" s="222"/>
      <c r="D8026" s="223">
        <f>D7975*'Usages mobilité'!$BG47*(1+'Usages mobilité'!$BH47)^(D$7822-$D$7822)/1000</f>
        <v>0</v>
      </c>
      <c r="E8026" s="223">
        <f>E7975*'Usages mobilité'!$BG47*(1+'Usages mobilité'!$BH47)^(E$7822-$D$7822)/1000</f>
        <v>0</v>
      </c>
      <c r="F8026" s="223">
        <f>F7975*'Usages mobilité'!$BG47*(1+'Usages mobilité'!$BH47)^(F$7822-$D$7822)/1000</f>
        <v>0</v>
      </c>
      <c r="G8026" s="223">
        <f>G7975*'Usages mobilité'!$BG47*(1+'Usages mobilité'!$BH47)^(G$7822-$D$7822)/1000</f>
        <v>0</v>
      </c>
      <c r="H8026" s="223">
        <f>H7975*'Usages mobilité'!$BG47*(1+'Usages mobilité'!$BH47)^(H$7822-$D$7822)/1000</f>
        <v>0</v>
      </c>
      <c r="I8026" s="223">
        <f>I7975*'Usages mobilité'!$BG47*(1+'Usages mobilité'!$BH47)^(I$7822-$D$7822)/1000</f>
        <v>0</v>
      </c>
      <c r="J8026" s="223">
        <f>J7975*'Usages mobilité'!$BG47*(1+'Usages mobilité'!$BH47)^(J$7822-$D$7822)/1000</f>
        <v>0</v>
      </c>
      <c r="K8026" s="223">
        <f>K7975*'Usages mobilité'!$BG47*(1+'Usages mobilité'!$BH47)^(K$7822-$D$7822)/1000</f>
        <v>0</v>
      </c>
      <c r="L8026" s="223">
        <f>L7975*'Usages mobilité'!$BG47*(1+'Usages mobilité'!$BH47)^(L$7822-$D$7822)/1000</f>
        <v>0</v>
      </c>
      <c r="M8026" s="223">
        <f>M7975*'Usages mobilité'!$BG47*(1+'Usages mobilité'!$BH47)^(M$7822-$D$7822)/1000</f>
        <v>0</v>
      </c>
      <c r="N8026" s="223">
        <f>N7975*'Usages mobilité'!$BG47*(1+'Usages mobilité'!$BH47)^(N$7822-$D$7822)/1000</f>
        <v>0</v>
      </c>
      <c r="O8026" s="223">
        <f>O7975*'Usages mobilité'!$BG47*(1+'Usages mobilité'!$BH47)^(O$7822-$D$7822)/1000</f>
        <v>0</v>
      </c>
      <c r="P8026" s="223">
        <f>P7975*'Usages mobilité'!$BG47*(1+'Usages mobilité'!$BH47)^(P$7822-$D$7822)/1000</f>
        <v>0</v>
      </c>
      <c r="Q8026" s="223">
        <f>Q7975*'Usages mobilité'!$BG47*(1+'Usages mobilité'!$BH47)^(Q$7822-$D$7822)/1000</f>
        <v>0</v>
      </c>
      <c r="R8026" s="223">
        <f>R7975*'Usages mobilité'!$BG47*(1+'Usages mobilité'!$BH47)^(R$7822-$D$7822)/1000</f>
        <v>0</v>
      </c>
    </row>
    <row r="8027" spans="1:18" hidden="1" outlineLevel="2" x14ac:dyDescent="0.25">
      <c r="A8027" s="222" t="str">
        <f>'Usages mobilité'!A48</f>
        <v>Usage mobilité n°45</v>
      </c>
      <c r="B8027" s="222" t="s">
        <v>645</v>
      </c>
      <c r="C8027" s="222"/>
      <c r="D8027" s="223">
        <f>D7976*'Usages mobilité'!$BG48*(1+'Usages mobilité'!$BH48)^(D$7822-$D$7822)/1000</f>
        <v>0</v>
      </c>
      <c r="E8027" s="223">
        <f>E7976*'Usages mobilité'!$BG48*(1+'Usages mobilité'!$BH48)^(E$7822-$D$7822)/1000</f>
        <v>0</v>
      </c>
      <c r="F8027" s="223">
        <f>F7976*'Usages mobilité'!$BG48*(1+'Usages mobilité'!$BH48)^(F$7822-$D$7822)/1000</f>
        <v>0</v>
      </c>
      <c r="G8027" s="223">
        <f>G7976*'Usages mobilité'!$BG48*(1+'Usages mobilité'!$BH48)^(G$7822-$D$7822)/1000</f>
        <v>0</v>
      </c>
      <c r="H8027" s="223">
        <f>H7976*'Usages mobilité'!$BG48*(1+'Usages mobilité'!$BH48)^(H$7822-$D$7822)/1000</f>
        <v>0</v>
      </c>
      <c r="I8027" s="223">
        <f>I7976*'Usages mobilité'!$BG48*(1+'Usages mobilité'!$BH48)^(I$7822-$D$7822)/1000</f>
        <v>0</v>
      </c>
      <c r="J8027" s="223">
        <f>J7976*'Usages mobilité'!$BG48*(1+'Usages mobilité'!$BH48)^(J$7822-$D$7822)/1000</f>
        <v>0</v>
      </c>
      <c r="K8027" s="223">
        <f>K7976*'Usages mobilité'!$BG48*(1+'Usages mobilité'!$BH48)^(K$7822-$D$7822)/1000</f>
        <v>0</v>
      </c>
      <c r="L8027" s="223">
        <f>L7976*'Usages mobilité'!$BG48*(1+'Usages mobilité'!$BH48)^(L$7822-$D$7822)/1000</f>
        <v>0</v>
      </c>
      <c r="M8027" s="223">
        <f>M7976*'Usages mobilité'!$BG48*(1+'Usages mobilité'!$BH48)^(M$7822-$D$7822)/1000</f>
        <v>0</v>
      </c>
      <c r="N8027" s="223">
        <f>N7976*'Usages mobilité'!$BG48*(1+'Usages mobilité'!$BH48)^(N$7822-$D$7822)/1000</f>
        <v>0</v>
      </c>
      <c r="O8027" s="223">
        <f>O7976*'Usages mobilité'!$BG48*(1+'Usages mobilité'!$BH48)^(O$7822-$D$7822)/1000</f>
        <v>0</v>
      </c>
      <c r="P8027" s="223">
        <f>P7976*'Usages mobilité'!$BG48*(1+'Usages mobilité'!$BH48)^(P$7822-$D$7822)/1000</f>
        <v>0</v>
      </c>
      <c r="Q8027" s="223">
        <f>Q7976*'Usages mobilité'!$BG48*(1+'Usages mobilité'!$BH48)^(Q$7822-$D$7822)/1000</f>
        <v>0</v>
      </c>
      <c r="R8027" s="223">
        <f>R7976*'Usages mobilité'!$BG48*(1+'Usages mobilité'!$BH48)^(R$7822-$D$7822)/1000</f>
        <v>0</v>
      </c>
    </row>
    <row r="8028" spans="1:18" hidden="1" outlineLevel="2" x14ac:dyDescent="0.25">
      <c r="A8028" s="222" t="str">
        <f>'Usages mobilité'!A49</f>
        <v>Usage mobilité n°46</v>
      </c>
      <c r="B8028" s="222" t="s">
        <v>645</v>
      </c>
      <c r="C8028" s="222"/>
      <c r="D8028" s="223">
        <f>D7977*'Usages mobilité'!$BG49*(1+'Usages mobilité'!$BH49)^(D$7822-$D$7822)/1000</f>
        <v>0</v>
      </c>
      <c r="E8028" s="223">
        <f>E7977*'Usages mobilité'!$BG49*(1+'Usages mobilité'!$BH49)^(E$7822-$D$7822)/1000</f>
        <v>0</v>
      </c>
      <c r="F8028" s="223">
        <f>F7977*'Usages mobilité'!$BG49*(1+'Usages mobilité'!$BH49)^(F$7822-$D$7822)/1000</f>
        <v>0</v>
      </c>
      <c r="G8028" s="223">
        <f>G7977*'Usages mobilité'!$BG49*(1+'Usages mobilité'!$BH49)^(G$7822-$D$7822)/1000</f>
        <v>0</v>
      </c>
      <c r="H8028" s="223">
        <f>H7977*'Usages mobilité'!$BG49*(1+'Usages mobilité'!$BH49)^(H$7822-$D$7822)/1000</f>
        <v>0</v>
      </c>
      <c r="I8028" s="223">
        <f>I7977*'Usages mobilité'!$BG49*(1+'Usages mobilité'!$BH49)^(I$7822-$D$7822)/1000</f>
        <v>0</v>
      </c>
      <c r="J8028" s="223">
        <f>J7977*'Usages mobilité'!$BG49*(1+'Usages mobilité'!$BH49)^(J$7822-$D$7822)/1000</f>
        <v>0</v>
      </c>
      <c r="K8028" s="223">
        <f>K7977*'Usages mobilité'!$BG49*(1+'Usages mobilité'!$BH49)^(K$7822-$D$7822)/1000</f>
        <v>0</v>
      </c>
      <c r="L8028" s="223">
        <f>L7977*'Usages mobilité'!$BG49*(1+'Usages mobilité'!$BH49)^(L$7822-$D$7822)/1000</f>
        <v>0</v>
      </c>
      <c r="M8028" s="223">
        <f>M7977*'Usages mobilité'!$BG49*(1+'Usages mobilité'!$BH49)^(M$7822-$D$7822)/1000</f>
        <v>0</v>
      </c>
      <c r="N8028" s="223">
        <f>N7977*'Usages mobilité'!$BG49*(1+'Usages mobilité'!$BH49)^(N$7822-$D$7822)/1000</f>
        <v>0</v>
      </c>
      <c r="O8028" s="223">
        <f>O7977*'Usages mobilité'!$BG49*(1+'Usages mobilité'!$BH49)^(O$7822-$D$7822)/1000</f>
        <v>0</v>
      </c>
      <c r="P8028" s="223">
        <f>P7977*'Usages mobilité'!$BG49*(1+'Usages mobilité'!$BH49)^(P$7822-$D$7822)/1000</f>
        <v>0</v>
      </c>
      <c r="Q8028" s="223">
        <f>Q7977*'Usages mobilité'!$BG49*(1+'Usages mobilité'!$BH49)^(Q$7822-$D$7822)/1000</f>
        <v>0</v>
      </c>
      <c r="R8028" s="223">
        <f>R7977*'Usages mobilité'!$BG49*(1+'Usages mobilité'!$BH49)^(R$7822-$D$7822)/1000</f>
        <v>0</v>
      </c>
    </row>
    <row r="8029" spans="1:18" hidden="1" outlineLevel="2" x14ac:dyDescent="0.25">
      <c r="A8029" s="222" t="str">
        <f>'Usages mobilité'!A50</f>
        <v>Usage mobilité n°47</v>
      </c>
      <c r="B8029" s="222" t="s">
        <v>645</v>
      </c>
      <c r="C8029" s="222"/>
      <c r="D8029" s="223">
        <f>D7978*'Usages mobilité'!$BG50*(1+'Usages mobilité'!$BH50)^(D$7822-$D$7822)/1000</f>
        <v>0</v>
      </c>
      <c r="E8029" s="223">
        <f>E7978*'Usages mobilité'!$BG50*(1+'Usages mobilité'!$BH50)^(E$7822-$D$7822)/1000</f>
        <v>0</v>
      </c>
      <c r="F8029" s="223">
        <f>F7978*'Usages mobilité'!$BG50*(1+'Usages mobilité'!$BH50)^(F$7822-$D$7822)/1000</f>
        <v>0</v>
      </c>
      <c r="G8029" s="223">
        <f>G7978*'Usages mobilité'!$BG50*(1+'Usages mobilité'!$BH50)^(G$7822-$D$7822)/1000</f>
        <v>0</v>
      </c>
      <c r="H8029" s="223">
        <f>H7978*'Usages mobilité'!$BG50*(1+'Usages mobilité'!$BH50)^(H$7822-$D$7822)/1000</f>
        <v>0</v>
      </c>
      <c r="I8029" s="223">
        <f>I7978*'Usages mobilité'!$BG50*(1+'Usages mobilité'!$BH50)^(I$7822-$D$7822)/1000</f>
        <v>0</v>
      </c>
      <c r="J8029" s="223">
        <f>J7978*'Usages mobilité'!$BG50*(1+'Usages mobilité'!$BH50)^(J$7822-$D$7822)/1000</f>
        <v>0</v>
      </c>
      <c r="K8029" s="223">
        <f>K7978*'Usages mobilité'!$BG50*(1+'Usages mobilité'!$BH50)^(K$7822-$D$7822)/1000</f>
        <v>0</v>
      </c>
      <c r="L8029" s="223">
        <f>L7978*'Usages mobilité'!$BG50*(1+'Usages mobilité'!$BH50)^(L$7822-$D$7822)/1000</f>
        <v>0</v>
      </c>
      <c r="M8029" s="223">
        <f>M7978*'Usages mobilité'!$BG50*(1+'Usages mobilité'!$BH50)^(M$7822-$D$7822)/1000</f>
        <v>0</v>
      </c>
      <c r="N8029" s="223">
        <f>N7978*'Usages mobilité'!$BG50*(1+'Usages mobilité'!$BH50)^(N$7822-$D$7822)/1000</f>
        <v>0</v>
      </c>
      <c r="O8029" s="223">
        <f>O7978*'Usages mobilité'!$BG50*(1+'Usages mobilité'!$BH50)^(O$7822-$D$7822)/1000</f>
        <v>0</v>
      </c>
      <c r="P8029" s="223">
        <f>P7978*'Usages mobilité'!$BG50*(1+'Usages mobilité'!$BH50)^(P$7822-$D$7822)/1000</f>
        <v>0</v>
      </c>
      <c r="Q8029" s="223">
        <f>Q7978*'Usages mobilité'!$BG50*(1+'Usages mobilité'!$BH50)^(Q$7822-$D$7822)/1000</f>
        <v>0</v>
      </c>
      <c r="R8029" s="223">
        <f>R7978*'Usages mobilité'!$BG50*(1+'Usages mobilité'!$BH50)^(R$7822-$D$7822)/1000</f>
        <v>0</v>
      </c>
    </row>
    <row r="8030" spans="1:18" hidden="1" outlineLevel="2" x14ac:dyDescent="0.25">
      <c r="A8030" s="222" t="str">
        <f>'Usages mobilité'!A51</f>
        <v>Usage mobilité n°48</v>
      </c>
      <c r="B8030" s="222" t="s">
        <v>645</v>
      </c>
      <c r="C8030" s="222"/>
      <c r="D8030" s="223">
        <f>D7979*'Usages mobilité'!$BG51*(1+'Usages mobilité'!$BH51)^(D$7822-$D$7822)/1000</f>
        <v>0</v>
      </c>
      <c r="E8030" s="223">
        <f>E7979*'Usages mobilité'!$BG51*(1+'Usages mobilité'!$BH51)^(E$7822-$D$7822)/1000</f>
        <v>0</v>
      </c>
      <c r="F8030" s="223">
        <f>F7979*'Usages mobilité'!$BG51*(1+'Usages mobilité'!$BH51)^(F$7822-$D$7822)/1000</f>
        <v>0</v>
      </c>
      <c r="G8030" s="223">
        <f>G7979*'Usages mobilité'!$BG51*(1+'Usages mobilité'!$BH51)^(G$7822-$D$7822)/1000</f>
        <v>0</v>
      </c>
      <c r="H8030" s="223">
        <f>H7979*'Usages mobilité'!$BG51*(1+'Usages mobilité'!$BH51)^(H$7822-$D$7822)/1000</f>
        <v>0</v>
      </c>
      <c r="I8030" s="223">
        <f>I7979*'Usages mobilité'!$BG51*(1+'Usages mobilité'!$BH51)^(I$7822-$D$7822)/1000</f>
        <v>0</v>
      </c>
      <c r="J8030" s="223">
        <f>J7979*'Usages mobilité'!$BG51*(1+'Usages mobilité'!$BH51)^(J$7822-$D$7822)/1000</f>
        <v>0</v>
      </c>
      <c r="K8030" s="223">
        <f>K7979*'Usages mobilité'!$BG51*(1+'Usages mobilité'!$BH51)^(K$7822-$D$7822)/1000</f>
        <v>0</v>
      </c>
      <c r="L8030" s="223">
        <f>L7979*'Usages mobilité'!$BG51*(1+'Usages mobilité'!$BH51)^(L$7822-$D$7822)/1000</f>
        <v>0</v>
      </c>
      <c r="M8030" s="223">
        <f>M7979*'Usages mobilité'!$BG51*(1+'Usages mobilité'!$BH51)^(M$7822-$D$7822)/1000</f>
        <v>0</v>
      </c>
      <c r="N8030" s="223">
        <f>N7979*'Usages mobilité'!$BG51*(1+'Usages mobilité'!$BH51)^(N$7822-$D$7822)/1000</f>
        <v>0</v>
      </c>
      <c r="O8030" s="223">
        <f>O7979*'Usages mobilité'!$BG51*(1+'Usages mobilité'!$BH51)^(O$7822-$D$7822)/1000</f>
        <v>0</v>
      </c>
      <c r="P8030" s="223">
        <f>P7979*'Usages mobilité'!$BG51*(1+'Usages mobilité'!$BH51)^(P$7822-$D$7822)/1000</f>
        <v>0</v>
      </c>
      <c r="Q8030" s="223">
        <f>Q7979*'Usages mobilité'!$BG51*(1+'Usages mobilité'!$BH51)^(Q$7822-$D$7822)/1000</f>
        <v>0</v>
      </c>
      <c r="R8030" s="223">
        <f>R7979*'Usages mobilité'!$BG51*(1+'Usages mobilité'!$BH51)^(R$7822-$D$7822)/1000</f>
        <v>0</v>
      </c>
    </row>
    <row r="8031" spans="1:18" hidden="1" outlineLevel="2" x14ac:dyDescent="0.25">
      <c r="A8031" s="222" t="str">
        <f>'Usages mobilité'!A52</f>
        <v>Usage mobilité n°49</v>
      </c>
      <c r="B8031" s="222" t="s">
        <v>645</v>
      </c>
      <c r="C8031" s="222"/>
      <c r="D8031" s="223">
        <f>D7980*'Usages mobilité'!$BG52*(1+'Usages mobilité'!$BH52)^(D$7822-$D$7822)/1000</f>
        <v>0</v>
      </c>
      <c r="E8031" s="223">
        <f>E7980*'Usages mobilité'!$BG52*(1+'Usages mobilité'!$BH52)^(E$7822-$D$7822)/1000</f>
        <v>0</v>
      </c>
      <c r="F8031" s="223">
        <f>F7980*'Usages mobilité'!$BG52*(1+'Usages mobilité'!$BH52)^(F$7822-$D$7822)/1000</f>
        <v>0</v>
      </c>
      <c r="G8031" s="223">
        <f>G7980*'Usages mobilité'!$BG52*(1+'Usages mobilité'!$BH52)^(G$7822-$D$7822)/1000</f>
        <v>0</v>
      </c>
      <c r="H8031" s="223">
        <f>H7980*'Usages mobilité'!$BG52*(1+'Usages mobilité'!$BH52)^(H$7822-$D$7822)/1000</f>
        <v>0</v>
      </c>
      <c r="I8031" s="223">
        <f>I7980*'Usages mobilité'!$BG52*(1+'Usages mobilité'!$BH52)^(I$7822-$D$7822)/1000</f>
        <v>0</v>
      </c>
      <c r="J8031" s="223">
        <f>J7980*'Usages mobilité'!$BG52*(1+'Usages mobilité'!$BH52)^(J$7822-$D$7822)/1000</f>
        <v>0</v>
      </c>
      <c r="K8031" s="223">
        <f>K7980*'Usages mobilité'!$BG52*(1+'Usages mobilité'!$BH52)^(K$7822-$D$7822)/1000</f>
        <v>0</v>
      </c>
      <c r="L8031" s="223">
        <f>L7980*'Usages mobilité'!$BG52*(1+'Usages mobilité'!$BH52)^(L$7822-$D$7822)/1000</f>
        <v>0</v>
      </c>
      <c r="M8031" s="223">
        <f>M7980*'Usages mobilité'!$BG52*(1+'Usages mobilité'!$BH52)^(M$7822-$D$7822)/1000</f>
        <v>0</v>
      </c>
      <c r="N8031" s="223">
        <f>N7980*'Usages mobilité'!$BG52*(1+'Usages mobilité'!$BH52)^(N$7822-$D$7822)/1000</f>
        <v>0</v>
      </c>
      <c r="O8031" s="223">
        <f>O7980*'Usages mobilité'!$BG52*(1+'Usages mobilité'!$BH52)^(O$7822-$D$7822)/1000</f>
        <v>0</v>
      </c>
      <c r="P8031" s="223">
        <f>P7980*'Usages mobilité'!$BG52*(1+'Usages mobilité'!$BH52)^(P$7822-$D$7822)/1000</f>
        <v>0</v>
      </c>
      <c r="Q8031" s="223">
        <f>Q7980*'Usages mobilité'!$BG52*(1+'Usages mobilité'!$BH52)^(Q$7822-$D$7822)/1000</f>
        <v>0</v>
      </c>
      <c r="R8031" s="223">
        <f>R7980*'Usages mobilité'!$BG52*(1+'Usages mobilité'!$BH52)^(R$7822-$D$7822)/1000</f>
        <v>0</v>
      </c>
    </row>
    <row r="8032" spans="1:18" hidden="1" outlineLevel="2" x14ac:dyDescent="0.25">
      <c r="A8032" s="222" t="str">
        <f>'Usages mobilité'!A53</f>
        <v>Usage mobilité n°50</v>
      </c>
      <c r="B8032" s="222" t="s">
        <v>645</v>
      </c>
      <c r="C8032" s="222"/>
      <c r="D8032" s="223">
        <f>D7981*'Usages mobilité'!$BG53*(1+'Usages mobilité'!$BH53)^(D$7822-$D$7822)/1000</f>
        <v>0</v>
      </c>
      <c r="E8032" s="223">
        <f>E7981*'Usages mobilité'!$BG53*(1+'Usages mobilité'!$BH53)^(E$7822-$D$7822)/1000</f>
        <v>0</v>
      </c>
      <c r="F8032" s="223">
        <f>F7981*'Usages mobilité'!$BG53*(1+'Usages mobilité'!$BH53)^(F$7822-$D$7822)/1000</f>
        <v>0</v>
      </c>
      <c r="G8032" s="223">
        <f>G7981*'Usages mobilité'!$BG53*(1+'Usages mobilité'!$BH53)^(G$7822-$D$7822)/1000</f>
        <v>0</v>
      </c>
      <c r="H8032" s="223">
        <f>H7981*'Usages mobilité'!$BG53*(1+'Usages mobilité'!$BH53)^(H$7822-$D$7822)/1000</f>
        <v>0</v>
      </c>
      <c r="I8032" s="223">
        <f>I7981*'Usages mobilité'!$BG53*(1+'Usages mobilité'!$BH53)^(I$7822-$D$7822)/1000</f>
        <v>0</v>
      </c>
      <c r="J8032" s="223">
        <f>J7981*'Usages mobilité'!$BG53*(1+'Usages mobilité'!$BH53)^(J$7822-$D$7822)/1000</f>
        <v>0</v>
      </c>
      <c r="K8032" s="223">
        <f>K7981*'Usages mobilité'!$BG53*(1+'Usages mobilité'!$BH53)^(K$7822-$D$7822)/1000</f>
        <v>0</v>
      </c>
      <c r="L8032" s="223">
        <f>L7981*'Usages mobilité'!$BG53*(1+'Usages mobilité'!$BH53)^(L$7822-$D$7822)/1000</f>
        <v>0</v>
      </c>
      <c r="M8032" s="223">
        <f>M7981*'Usages mobilité'!$BG53*(1+'Usages mobilité'!$BH53)^(M$7822-$D$7822)/1000</f>
        <v>0</v>
      </c>
      <c r="N8032" s="223">
        <f>N7981*'Usages mobilité'!$BG53*(1+'Usages mobilité'!$BH53)^(N$7822-$D$7822)/1000</f>
        <v>0</v>
      </c>
      <c r="O8032" s="223">
        <f>O7981*'Usages mobilité'!$BG53*(1+'Usages mobilité'!$BH53)^(O$7822-$D$7822)/1000</f>
        <v>0</v>
      </c>
      <c r="P8032" s="223">
        <f>P7981*'Usages mobilité'!$BG53*(1+'Usages mobilité'!$BH53)^(P$7822-$D$7822)/1000</f>
        <v>0</v>
      </c>
      <c r="Q8032" s="223">
        <f>Q7981*'Usages mobilité'!$BG53*(1+'Usages mobilité'!$BH53)^(Q$7822-$D$7822)/1000</f>
        <v>0</v>
      </c>
      <c r="R8032" s="223">
        <f>R7981*'Usages mobilité'!$BG53*(1+'Usages mobilité'!$BH53)^(R$7822-$D$7822)/1000</f>
        <v>0</v>
      </c>
    </row>
    <row r="8033" spans="1:18" hidden="1" outlineLevel="1" collapsed="1" x14ac:dyDescent="0.25">
      <c r="A8033" s="222" t="s">
        <v>657</v>
      </c>
      <c r="B8033" s="222"/>
      <c r="C8033" s="222"/>
      <c r="D8033" s="223">
        <f t="shared" ref="D8033:R8033" si="703">SUM(D7983:D8032)</f>
        <v>0</v>
      </c>
      <c r="E8033" s="223">
        <f t="shared" si="703"/>
        <v>0</v>
      </c>
      <c r="F8033" s="223">
        <f t="shared" si="703"/>
        <v>0</v>
      </c>
      <c r="G8033" s="223">
        <f t="shared" si="703"/>
        <v>0</v>
      </c>
      <c r="H8033" s="223">
        <f t="shared" si="703"/>
        <v>0</v>
      </c>
      <c r="I8033" s="223">
        <f t="shared" si="703"/>
        <v>0</v>
      </c>
      <c r="J8033" s="223">
        <f t="shared" si="703"/>
        <v>0</v>
      </c>
      <c r="K8033" s="223">
        <f t="shared" si="703"/>
        <v>0</v>
      </c>
      <c r="L8033" s="223">
        <f t="shared" si="703"/>
        <v>0</v>
      </c>
      <c r="M8033" s="223">
        <f t="shared" si="703"/>
        <v>0</v>
      </c>
      <c r="N8033" s="223">
        <f t="shared" si="703"/>
        <v>0</v>
      </c>
      <c r="O8033" s="223">
        <f t="shared" si="703"/>
        <v>0</v>
      </c>
      <c r="P8033" s="223">
        <f t="shared" si="703"/>
        <v>0</v>
      </c>
      <c r="Q8033" s="223">
        <f t="shared" si="703"/>
        <v>0</v>
      </c>
      <c r="R8033" s="223">
        <f t="shared" si="703"/>
        <v>0</v>
      </c>
    </row>
    <row r="8034" spans="1:18" hidden="1" outlineLevel="1" x14ac:dyDescent="0.25">
      <c r="A8034" s="53" t="s">
        <v>652</v>
      </c>
      <c r="B8034" s="53"/>
      <c r="C8034" s="53"/>
      <c r="D8034" s="244"/>
      <c r="E8034" s="244"/>
      <c r="F8034" s="244"/>
      <c r="G8034" s="244"/>
      <c r="H8034" s="244"/>
      <c r="I8034" s="244"/>
      <c r="J8034" s="244"/>
      <c r="K8034" s="244"/>
      <c r="L8034" s="244"/>
      <c r="M8034" s="244"/>
      <c r="N8034" s="244"/>
      <c r="O8034" s="244"/>
      <c r="P8034" s="244"/>
      <c r="Q8034" s="244"/>
      <c r="R8034" s="244"/>
    </row>
    <row r="8035" spans="1:18" hidden="1" outlineLevel="1" x14ac:dyDescent="0.25">
      <c r="A8035" s="53" t="s">
        <v>658</v>
      </c>
      <c r="B8035" s="53"/>
      <c r="C8035" s="53"/>
      <c r="D8035" s="244"/>
      <c r="E8035" s="244"/>
      <c r="F8035" s="244"/>
      <c r="G8035" s="244"/>
      <c r="H8035" s="244"/>
      <c r="I8035" s="244"/>
      <c r="J8035" s="244"/>
      <c r="K8035" s="244"/>
      <c r="L8035" s="244"/>
      <c r="M8035" s="244"/>
      <c r="N8035" s="244"/>
      <c r="O8035" s="244"/>
      <c r="P8035" s="244"/>
      <c r="Q8035" s="244"/>
      <c r="R8035" s="244"/>
    </row>
    <row r="8036" spans="1:18" hidden="1" outlineLevel="1" x14ac:dyDescent="0.25">
      <c r="A8036" s="224" t="s">
        <v>40</v>
      </c>
      <c r="B8036" s="222"/>
      <c r="C8036" s="222"/>
      <c r="D8036" s="223">
        <f t="shared" ref="D8036:R8036" si="704">D7929+D7931+D8033+D8035</f>
        <v>0</v>
      </c>
      <c r="E8036" s="223">
        <f t="shared" si="704"/>
        <v>0</v>
      </c>
      <c r="F8036" s="223">
        <f t="shared" si="704"/>
        <v>0</v>
      </c>
      <c r="G8036" s="223">
        <f t="shared" si="704"/>
        <v>0</v>
      </c>
      <c r="H8036" s="223">
        <f t="shared" si="704"/>
        <v>0</v>
      </c>
      <c r="I8036" s="223">
        <f t="shared" si="704"/>
        <v>0</v>
      </c>
      <c r="J8036" s="223">
        <f t="shared" si="704"/>
        <v>0</v>
      </c>
      <c r="K8036" s="223">
        <f t="shared" si="704"/>
        <v>0</v>
      </c>
      <c r="L8036" s="223">
        <f t="shared" si="704"/>
        <v>0</v>
      </c>
      <c r="M8036" s="223">
        <f t="shared" si="704"/>
        <v>0</v>
      </c>
      <c r="N8036" s="223">
        <f t="shared" si="704"/>
        <v>0</v>
      </c>
      <c r="O8036" s="223">
        <f t="shared" si="704"/>
        <v>0</v>
      </c>
      <c r="P8036" s="223">
        <f t="shared" si="704"/>
        <v>0</v>
      </c>
      <c r="Q8036" s="223">
        <f t="shared" si="704"/>
        <v>0</v>
      </c>
      <c r="R8036" s="223">
        <f t="shared" si="704"/>
        <v>0</v>
      </c>
    </row>
    <row r="8037" spans="1:18" s="33" customFormat="1" hidden="1" outlineLevel="1" x14ac:dyDescent="0.25"/>
    <row r="8038" spans="1:18" hidden="1" outlineLevel="1" x14ac:dyDescent="0.25">
      <c r="A8038" s="274" t="s">
        <v>0</v>
      </c>
      <c r="B8038" s="225" t="s">
        <v>16</v>
      </c>
      <c r="C8038" s="53"/>
      <c r="D8038" s="244">
        <v>10000</v>
      </c>
      <c r="E8038" s="244">
        <v>10000</v>
      </c>
      <c r="F8038" s="244">
        <v>10000</v>
      </c>
      <c r="G8038" s="244"/>
      <c r="H8038" s="244"/>
      <c r="I8038" s="244"/>
      <c r="J8038" s="244"/>
      <c r="K8038" s="244"/>
      <c r="L8038" s="244"/>
      <c r="M8038" s="244"/>
      <c r="N8038" s="244"/>
      <c r="O8038" s="244"/>
      <c r="P8038" s="244"/>
      <c r="Q8038" s="244"/>
      <c r="R8038" s="244"/>
    </row>
    <row r="8039" spans="1:18" hidden="1" outlineLevel="1" x14ac:dyDescent="0.25">
      <c r="A8039" s="274"/>
      <c r="B8039" s="226" t="s">
        <v>42</v>
      </c>
      <c r="C8039" s="222"/>
      <c r="D8039" s="223">
        <f>IF(AND($B7818&lt;&gt;"",$B7819&lt;&gt;""),D8038*(VLOOKUP($B7818,Production!$G4:$P53,10)*(1+VLOOKUP($B7818,Production!$G4:$Q53,11))^(D7822-$D7822))/1000,0)</f>
        <v>0</v>
      </c>
      <c r="E8039" s="223">
        <f>IF(AND($B7818&lt;&gt;"",$B7819&lt;&gt;""),E8038*(VLOOKUP($B7818,Production!$G4:$P53,10)*(1+VLOOKUP($B7818,Production!$G4:$Q53,11))^(E7822-$D7822))/1000,0)</f>
        <v>0</v>
      </c>
      <c r="F8039" s="223">
        <f>IF(AND($B7818&lt;&gt;"",$B7819&lt;&gt;""),F8038*(VLOOKUP($B7818,Production!$G4:$P53,10)*(1+VLOOKUP($B7818,Production!$G4:$Q53,11))^(F7822-$D7822))/1000,0)</f>
        <v>0</v>
      </c>
      <c r="G8039" s="223">
        <f>IF(AND($B7818&lt;&gt;"",$B7819&lt;&gt;""),G8038*(VLOOKUP($B7818,Production!$G4:$P53,10)*(1+VLOOKUP($B7818,Production!$G4:$Q53,11))^(G7822-$D7822))/1000,0)</f>
        <v>0</v>
      </c>
      <c r="H8039" s="223">
        <f>IF(AND($B7818&lt;&gt;"",$B7819&lt;&gt;""),H8038*(VLOOKUP($B7818,Production!$G4:$P53,10)*(1+VLOOKUP($B7818,Production!$G4:$Q53,11))^(H7822-$D7822))/1000,0)</f>
        <v>0</v>
      </c>
      <c r="I8039" s="223">
        <f>IF(AND($B7818&lt;&gt;"",$B7819&lt;&gt;""),I8038*(VLOOKUP($B7818,Production!$G4:$P53,10)*(1+VLOOKUP($B7818,Production!$G4:$Q53,11))^(I7822-$D7822))/1000,0)</f>
        <v>0</v>
      </c>
      <c r="J8039" s="223">
        <f>IF(AND($B7818&lt;&gt;"",$B7819&lt;&gt;""),J8038*(VLOOKUP($B7818,Production!$G4:$P53,10)*(1+VLOOKUP($B7818,Production!$G4:$Q53,11))^(J7822-$D7822))/1000,0)</f>
        <v>0</v>
      </c>
      <c r="K8039" s="223">
        <f>IF(AND($B7818&lt;&gt;"",$B7819&lt;&gt;""),K8038*(VLOOKUP($B7818,Production!$G4:$P53,10)*(1+VLOOKUP($B7818,Production!$G4:$Q53,11))^(K7822-$D7822))/1000,0)</f>
        <v>0</v>
      </c>
      <c r="L8039" s="223">
        <f>IF(AND($B7818&lt;&gt;"",$B7819&lt;&gt;""),L8038*(VLOOKUP($B7818,Production!$G4:$P53,10)*(1+VLOOKUP($B7818,Production!$G4:$Q53,11))^(L7822-$D7822))/1000,0)</f>
        <v>0</v>
      </c>
      <c r="M8039" s="223">
        <f>IF(AND($B7818&lt;&gt;"",$B7819&lt;&gt;""),M8038*(VLOOKUP($B7818,Production!$G4:$P53,10)*(1+VLOOKUP($B7818,Production!$G4:$Q53,11))^(M7822-$D7822))/1000,0)</f>
        <v>0</v>
      </c>
      <c r="N8039" s="223">
        <f>IF(AND($B7818&lt;&gt;"",$B7819&lt;&gt;""),N8038*(VLOOKUP($B7818,Production!$G4:$P53,10)*(1+VLOOKUP($B7818,Production!$G4:$Q53,11))^(N7822-$D7822))/1000,0)</f>
        <v>0</v>
      </c>
      <c r="O8039" s="223">
        <f>IF(AND($B7818&lt;&gt;"",$B7819&lt;&gt;""),O8038*(VLOOKUP($B7818,Production!$G4:$P53,10)*(1+VLOOKUP($B7818,Production!$G4:$Q53,11))^(O7822-$D7822))/1000,0)</f>
        <v>0</v>
      </c>
      <c r="P8039" s="223">
        <f>IF(AND($B7818&lt;&gt;"",$B7819&lt;&gt;""),P8038*(VLOOKUP($B7818,Production!$G4:$P53,10)*(1+VLOOKUP($B7818,Production!$G4:$Q53,11))^(P7822-$D7822))/1000,0)</f>
        <v>0</v>
      </c>
      <c r="Q8039" s="223">
        <f>IF(AND($B7818&lt;&gt;"",$B7819&lt;&gt;""),Q8038*(VLOOKUP($B7818,Production!$G4:$P53,10)*(1+VLOOKUP($B7818,Production!$G4:$Q53,11))^(Q7822-$D7822))/1000,0)</f>
        <v>0</v>
      </c>
      <c r="R8039" s="223">
        <f>IF(AND($B7818&lt;&gt;"",$B7819&lt;&gt;""),R8038*(VLOOKUP($B7818,Production!$G4:$P53,10)*(1+VLOOKUP($B7818,Production!$G4:$Q53,11))^(R7822-$D7822))/1000,0)</f>
        <v>0</v>
      </c>
    </row>
    <row r="8040" spans="1:18" hidden="1" outlineLevel="1" x14ac:dyDescent="0.25">
      <c r="A8040" s="274" t="s">
        <v>13</v>
      </c>
      <c r="B8040" s="225" t="s">
        <v>17</v>
      </c>
      <c r="C8040" s="53"/>
      <c r="D8040" s="244"/>
      <c r="E8040" s="244"/>
      <c r="F8040" s="244"/>
      <c r="G8040" s="244"/>
      <c r="H8040" s="244"/>
      <c r="I8040" s="244"/>
      <c r="J8040" s="244"/>
      <c r="K8040" s="244"/>
      <c r="L8040" s="244"/>
      <c r="M8040" s="244"/>
      <c r="N8040" s="244"/>
      <c r="O8040" s="244"/>
      <c r="P8040" s="244"/>
      <c r="Q8040" s="244"/>
      <c r="R8040" s="244"/>
    </row>
    <row r="8041" spans="1:18" hidden="1" outlineLevel="1" x14ac:dyDescent="0.25">
      <c r="A8041" s="274"/>
      <c r="B8041" s="226" t="s">
        <v>42</v>
      </c>
      <c r="C8041" s="222"/>
      <c r="D8041" s="223">
        <f>IF($B7818&lt;&gt;"",D8040*(VLOOKUP($B7818,Production!$G4:$R53,12)*(1+VLOOKUP($B7818,Production!$G4:$S53,13))^(D7822-$D7822))/1000,0)</f>
        <v>0</v>
      </c>
      <c r="E8041" s="223">
        <f>IF($B7818&lt;&gt;"",E8040*(VLOOKUP($B7818,Production!$G4:$R53,12)*(1+VLOOKUP($B7818,Production!$G4:$S53,13))^(E7822-$D7822))/1000,0)</f>
        <v>0</v>
      </c>
      <c r="F8041" s="223">
        <f>IF($B7818&lt;&gt;"",F8040*(VLOOKUP($B7818,Production!$G4:$R53,12)*(1+VLOOKUP($B7818,Production!$G4:$S53,13))^(F7822-$D7822))/1000,0)</f>
        <v>0</v>
      </c>
      <c r="G8041" s="223">
        <f>IF($B7818&lt;&gt;"",G8040*(VLOOKUP($B7818,Production!$G4:$R53,12)*(1+VLOOKUP($B7818,Production!$G4:$S53,13))^(G7822-$D7822))/1000,0)</f>
        <v>0</v>
      </c>
      <c r="H8041" s="223">
        <f>IF($B7818&lt;&gt;"",H8040*(VLOOKUP($B7818,Production!$G4:$R53,12)*(1+VLOOKUP($B7818,Production!$G4:$S53,13))^(H7822-$D7822))/1000,0)</f>
        <v>0</v>
      </c>
      <c r="I8041" s="223">
        <f>IF($B7818&lt;&gt;"",I8040*(VLOOKUP($B7818,Production!$G4:$R53,12)*(1+VLOOKUP($B7818,Production!$G4:$S53,13))^(I7822-$D7822))/1000,0)</f>
        <v>0</v>
      </c>
      <c r="J8041" s="223">
        <f>IF($B7818&lt;&gt;"",J8040*(VLOOKUP($B7818,Production!$G4:$R53,12)*(1+VLOOKUP($B7818,Production!$G4:$S53,13))^(J7822-$D7822))/1000,0)</f>
        <v>0</v>
      </c>
      <c r="K8041" s="223">
        <f>IF($B7818&lt;&gt;"",K8040*(VLOOKUP($B7818,Production!$G4:$R53,12)*(1+VLOOKUP($B7818,Production!$G4:$S53,13))^(K7822-$D7822))/1000,0)</f>
        <v>0</v>
      </c>
      <c r="L8041" s="223">
        <f>IF($B7818&lt;&gt;"",L8040*(VLOOKUP($B7818,Production!$G4:$R53,12)*(1+VLOOKUP($B7818,Production!$G4:$S53,13))^(L7822-$D7822))/1000,0)</f>
        <v>0</v>
      </c>
      <c r="M8041" s="223">
        <f>IF($B7818&lt;&gt;"",M8040*(VLOOKUP($B7818,Production!$G4:$R53,12)*(1+VLOOKUP($B7818,Production!$G4:$S53,13))^(M7822-$D7822))/1000,0)</f>
        <v>0</v>
      </c>
      <c r="N8041" s="223">
        <f>IF($B7818&lt;&gt;"",N8040*(VLOOKUP($B7818,Production!$G4:$R53,12)*(1+VLOOKUP($B7818,Production!$G4:$S53,13))^(N7822-$D7822))/1000,0)</f>
        <v>0</v>
      </c>
      <c r="O8041" s="223">
        <f>IF($B7818&lt;&gt;"",O8040*(VLOOKUP($B7818,Production!$G4:$R53,12)*(1+VLOOKUP($B7818,Production!$G4:$S53,13))^(O7822-$D7822))/1000,0)</f>
        <v>0</v>
      </c>
      <c r="P8041" s="223">
        <f>IF($B7818&lt;&gt;"",P8040*(VLOOKUP($B7818,Production!$G4:$R53,12)*(1+VLOOKUP($B7818,Production!$G4:$S53,13))^(P7822-$D7822))/1000,0)</f>
        <v>0</v>
      </c>
      <c r="Q8041" s="223">
        <f>IF($B7818&lt;&gt;"",Q8040*(VLOOKUP($B7818,Production!$G4:$R53,12)*(1+VLOOKUP($B7818,Production!$G4:$S53,13))^(Q7822-$D7822))/1000,0)</f>
        <v>0</v>
      </c>
      <c r="R8041" s="223">
        <f>IF($B7818&lt;&gt;"",R8040*(VLOOKUP($B7818,Production!$G4:$R53,12)*(1+VLOOKUP($B7818,Production!$G4:$S53,13))^(R7822-$D7822))/1000,0)</f>
        <v>0</v>
      </c>
    </row>
    <row r="8042" spans="1:18" hidden="1" outlineLevel="1" x14ac:dyDescent="0.25">
      <c r="A8042" s="225" t="s">
        <v>56</v>
      </c>
      <c r="B8042" s="225"/>
      <c r="C8042" s="53"/>
      <c r="D8042" s="244"/>
      <c r="E8042" s="244"/>
      <c r="F8042" s="244"/>
      <c r="G8042" s="244"/>
      <c r="H8042" s="244"/>
      <c r="I8042" s="244"/>
      <c r="J8042" s="244"/>
      <c r="K8042" s="244"/>
      <c r="L8042" s="244"/>
      <c r="M8042" s="244"/>
      <c r="N8042" s="244"/>
      <c r="O8042" s="244"/>
      <c r="P8042" s="244"/>
      <c r="Q8042" s="244"/>
      <c r="R8042" s="244"/>
    </row>
    <row r="8043" spans="1:18" hidden="1" outlineLevel="1" x14ac:dyDescent="0.25">
      <c r="A8043" s="225" t="s">
        <v>57</v>
      </c>
      <c r="B8043" s="225"/>
      <c r="C8043" s="53"/>
      <c r="D8043" s="244"/>
      <c r="E8043" s="244"/>
      <c r="F8043" s="244"/>
      <c r="G8043" s="244"/>
      <c r="H8043" s="244"/>
      <c r="I8043" s="244"/>
      <c r="J8043" s="244"/>
      <c r="K8043" s="244"/>
      <c r="L8043" s="244"/>
      <c r="M8043" s="244"/>
      <c r="N8043" s="244"/>
      <c r="O8043" s="244"/>
      <c r="P8043" s="244"/>
      <c r="Q8043" s="244"/>
      <c r="R8043" s="244"/>
    </row>
    <row r="8044" spans="1:18" hidden="1" outlineLevel="1" x14ac:dyDescent="0.25">
      <c r="A8044" s="224" t="s">
        <v>659</v>
      </c>
      <c r="B8044" s="222"/>
      <c r="C8044" s="222"/>
      <c r="D8044" s="223">
        <f t="shared" ref="D8044:R8044" si="705">D8039+D8041+D8042+D8043</f>
        <v>0</v>
      </c>
      <c r="E8044" s="223">
        <f t="shared" si="705"/>
        <v>0</v>
      </c>
      <c r="F8044" s="223">
        <f t="shared" si="705"/>
        <v>0</v>
      </c>
      <c r="G8044" s="223">
        <f t="shared" si="705"/>
        <v>0</v>
      </c>
      <c r="H8044" s="223">
        <f t="shared" si="705"/>
        <v>0</v>
      </c>
      <c r="I8044" s="223">
        <f t="shared" si="705"/>
        <v>0</v>
      </c>
      <c r="J8044" s="223">
        <f t="shared" si="705"/>
        <v>0</v>
      </c>
      <c r="K8044" s="223">
        <f t="shared" si="705"/>
        <v>0</v>
      </c>
      <c r="L8044" s="223">
        <f t="shared" si="705"/>
        <v>0</v>
      </c>
      <c r="M8044" s="223">
        <f t="shared" si="705"/>
        <v>0</v>
      </c>
      <c r="N8044" s="223">
        <f t="shared" si="705"/>
        <v>0</v>
      </c>
      <c r="O8044" s="223">
        <f t="shared" si="705"/>
        <v>0</v>
      </c>
      <c r="P8044" s="223">
        <f t="shared" si="705"/>
        <v>0</v>
      </c>
      <c r="Q8044" s="223">
        <f t="shared" si="705"/>
        <v>0</v>
      </c>
      <c r="R8044" s="223">
        <f t="shared" si="705"/>
        <v>0</v>
      </c>
    </row>
    <row r="8045" spans="1:18" s="33" customFormat="1" hidden="1" outlineLevel="1" x14ac:dyDescent="0.25"/>
    <row r="8046" spans="1:18" hidden="1" outlineLevel="1" x14ac:dyDescent="0.25">
      <c r="A8046" s="222" t="s">
        <v>663</v>
      </c>
      <c r="B8046" s="222"/>
      <c r="C8046" s="222"/>
      <c r="D8046" s="223">
        <f t="shared" ref="D8046:R8046" si="706">D8036-D8044</f>
        <v>0</v>
      </c>
      <c r="E8046" s="223">
        <f t="shared" si="706"/>
        <v>0</v>
      </c>
      <c r="F8046" s="223">
        <f t="shared" si="706"/>
        <v>0</v>
      </c>
      <c r="G8046" s="223">
        <f t="shared" si="706"/>
        <v>0</v>
      </c>
      <c r="H8046" s="223">
        <f t="shared" si="706"/>
        <v>0</v>
      </c>
      <c r="I8046" s="223">
        <f t="shared" si="706"/>
        <v>0</v>
      </c>
      <c r="J8046" s="223">
        <f t="shared" si="706"/>
        <v>0</v>
      </c>
      <c r="K8046" s="223">
        <f t="shared" si="706"/>
        <v>0</v>
      </c>
      <c r="L8046" s="223">
        <f t="shared" si="706"/>
        <v>0</v>
      </c>
      <c r="M8046" s="223">
        <f t="shared" si="706"/>
        <v>0</v>
      </c>
      <c r="N8046" s="223">
        <f t="shared" si="706"/>
        <v>0</v>
      </c>
      <c r="O8046" s="223">
        <f t="shared" si="706"/>
        <v>0</v>
      </c>
      <c r="P8046" s="223">
        <f t="shared" si="706"/>
        <v>0</v>
      </c>
      <c r="Q8046" s="223">
        <f t="shared" si="706"/>
        <v>0</v>
      </c>
      <c r="R8046" s="223">
        <f t="shared" si="706"/>
        <v>0</v>
      </c>
    </row>
    <row r="8047" spans="1:18" hidden="1" outlineLevel="1" x14ac:dyDescent="0.25"/>
    <row r="8048" spans="1:18" hidden="1" outlineLevel="1" x14ac:dyDescent="0.25">
      <c r="A8048" s="53" t="s">
        <v>664</v>
      </c>
      <c r="B8048" s="53"/>
      <c r="C8048" s="53"/>
      <c r="D8048" s="244"/>
      <c r="E8048" s="244"/>
      <c r="F8048" s="244"/>
      <c r="G8048" s="244"/>
      <c r="H8048" s="244"/>
      <c r="I8048" s="244"/>
      <c r="J8048" s="244"/>
      <c r="K8048" s="244"/>
      <c r="L8048" s="244"/>
      <c r="M8048" s="244"/>
      <c r="N8048" s="244"/>
      <c r="O8048" s="244"/>
      <c r="P8048" s="244"/>
      <c r="Q8048" s="244"/>
      <c r="R8048" s="244"/>
    </row>
    <row r="8049" spans="1:18" hidden="1" outlineLevel="1" x14ac:dyDescent="0.25"/>
    <row r="8050" spans="1:18" hidden="1" outlineLevel="1" x14ac:dyDescent="0.25">
      <c r="A8050" s="222" t="s">
        <v>665</v>
      </c>
      <c r="B8050" s="222"/>
      <c r="C8050" s="222"/>
      <c r="D8050" s="223">
        <f t="shared" ref="D8050:R8050" si="707">D8046-D8048</f>
        <v>0</v>
      </c>
      <c r="E8050" s="223">
        <f t="shared" si="707"/>
        <v>0</v>
      </c>
      <c r="F8050" s="223">
        <f t="shared" si="707"/>
        <v>0</v>
      </c>
      <c r="G8050" s="223">
        <f t="shared" si="707"/>
        <v>0</v>
      </c>
      <c r="H8050" s="223">
        <f t="shared" si="707"/>
        <v>0</v>
      </c>
      <c r="I8050" s="223">
        <f t="shared" si="707"/>
        <v>0</v>
      </c>
      <c r="J8050" s="223">
        <f t="shared" si="707"/>
        <v>0</v>
      </c>
      <c r="K8050" s="223">
        <f t="shared" si="707"/>
        <v>0</v>
      </c>
      <c r="L8050" s="223">
        <f t="shared" si="707"/>
        <v>0</v>
      </c>
      <c r="M8050" s="223">
        <f t="shared" si="707"/>
        <v>0</v>
      </c>
      <c r="N8050" s="223">
        <f t="shared" si="707"/>
        <v>0</v>
      </c>
      <c r="O8050" s="223">
        <f t="shared" si="707"/>
        <v>0</v>
      </c>
      <c r="P8050" s="223">
        <f t="shared" si="707"/>
        <v>0</v>
      </c>
      <c r="Q8050" s="223">
        <f t="shared" si="707"/>
        <v>0</v>
      </c>
      <c r="R8050" s="223">
        <f t="shared" si="707"/>
        <v>0</v>
      </c>
    </row>
    <row r="8051" spans="1:18" hidden="1" outlineLevel="1" x14ac:dyDescent="0.25">
      <c r="A8051" s="222" t="s">
        <v>666</v>
      </c>
      <c r="B8051" s="222"/>
      <c r="C8051" s="222"/>
      <c r="D8051" s="223">
        <f t="shared" ref="D8051:R8051" si="708">$B7820*D8050</f>
        <v>0</v>
      </c>
      <c r="E8051" s="223">
        <f t="shared" si="708"/>
        <v>0</v>
      </c>
      <c r="F8051" s="223">
        <f t="shared" si="708"/>
        <v>0</v>
      </c>
      <c r="G8051" s="223">
        <f t="shared" si="708"/>
        <v>0</v>
      </c>
      <c r="H8051" s="223">
        <f t="shared" si="708"/>
        <v>0</v>
      </c>
      <c r="I8051" s="223">
        <f t="shared" si="708"/>
        <v>0</v>
      </c>
      <c r="J8051" s="223">
        <f t="shared" si="708"/>
        <v>0</v>
      </c>
      <c r="K8051" s="223">
        <f t="shared" si="708"/>
        <v>0</v>
      </c>
      <c r="L8051" s="223">
        <f t="shared" si="708"/>
        <v>0</v>
      </c>
      <c r="M8051" s="223">
        <f t="shared" si="708"/>
        <v>0</v>
      </c>
      <c r="N8051" s="223">
        <f t="shared" si="708"/>
        <v>0</v>
      </c>
      <c r="O8051" s="223">
        <f t="shared" si="708"/>
        <v>0</v>
      </c>
      <c r="P8051" s="223">
        <f t="shared" si="708"/>
        <v>0</v>
      </c>
      <c r="Q8051" s="223">
        <f t="shared" si="708"/>
        <v>0</v>
      </c>
      <c r="R8051" s="223">
        <f t="shared" si="708"/>
        <v>0</v>
      </c>
    </row>
    <row r="8052" spans="1:18" hidden="1" outlineLevel="1" x14ac:dyDescent="0.25"/>
    <row r="8053" spans="1:18" hidden="1" outlineLevel="1" x14ac:dyDescent="0.25">
      <c r="A8053" s="224" t="s">
        <v>667</v>
      </c>
      <c r="B8053" s="222"/>
      <c r="C8053" s="222"/>
      <c r="D8053" s="223">
        <f t="shared" ref="D8053:R8053" si="709">D8050-D8051</f>
        <v>0</v>
      </c>
      <c r="E8053" s="223">
        <f t="shared" si="709"/>
        <v>0</v>
      </c>
      <c r="F8053" s="223">
        <f t="shared" si="709"/>
        <v>0</v>
      </c>
      <c r="G8053" s="223">
        <f t="shared" si="709"/>
        <v>0</v>
      </c>
      <c r="H8053" s="223">
        <f t="shared" si="709"/>
        <v>0</v>
      </c>
      <c r="I8053" s="223">
        <f t="shared" si="709"/>
        <v>0</v>
      </c>
      <c r="J8053" s="223">
        <f t="shared" si="709"/>
        <v>0</v>
      </c>
      <c r="K8053" s="223">
        <f t="shared" si="709"/>
        <v>0</v>
      </c>
      <c r="L8053" s="223">
        <f t="shared" si="709"/>
        <v>0</v>
      </c>
      <c r="M8053" s="223">
        <f t="shared" si="709"/>
        <v>0</v>
      </c>
      <c r="N8053" s="223">
        <f t="shared" si="709"/>
        <v>0</v>
      </c>
      <c r="O8053" s="223">
        <f t="shared" si="709"/>
        <v>0</v>
      </c>
      <c r="P8053" s="223">
        <f t="shared" si="709"/>
        <v>0</v>
      </c>
      <c r="Q8053" s="223">
        <f t="shared" si="709"/>
        <v>0</v>
      </c>
      <c r="R8053" s="223">
        <f t="shared" si="709"/>
        <v>0</v>
      </c>
    </row>
    <row r="8054" spans="1:18" hidden="1" outlineLevel="1" x14ac:dyDescent="0.25"/>
    <row r="8055" spans="1:18" hidden="1" outlineLevel="1" x14ac:dyDescent="0.25">
      <c r="A8055" s="224" t="s">
        <v>668</v>
      </c>
      <c r="B8055" s="222"/>
      <c r="C8055" s="222"/>
      <c r="D8055" s="227" t="e">
        <f>IRR(D8053:R8053)</f>
        <v>#NUM!</v>
      </c>
    </row>
    <row r="8056" spans="1:18" collapsed="1" x14ac:dyDescent="0.25"/>
    <row r="8058" spans="1:18" s="169" customFormat="1" x14ac:dyDescent="0.25">
      <c r="A8058" s="169" t="s">
        <v>935</v>
      </c>
    </row>
    <row r="8059" spans="1:18" hidden="1" outlineLevel="1" x14ac:dyDescent="0.25"/>
    <row r="8060" spans="1:18" hidden="1" outlineLevel="1" x14ac:dyDescent="0.25">
      <c r="A8060" s="217" t="s">
        <v>643</v>
      </c>
      <c r="B8060" s="208"/>
    </row>
    <row r="8061" spans="1:18" ht="15.75" hidden="1" outlineLevel="1" thickBot="1" x14ac:dyDescent="0.3">
      <c r="A8061" s="219" t="s">
        <v>12</v>
      </c>
      <c r="B8061" s="243"/>
    </row>
    <row r="8062" spans="1:18" hidden="1" outlineLevel="1" x14ac:dyDescent="0.25"/>
    <row r="8063" spans="1:18" hidden="1" outlineLevel="1" x14ac:dyDescent="0.25">
      <c r="A8063" s="53" t="s">
        <v>14</v>
      </c>
      <c r="B8063" s="53"/>
      <c r="C8063" s="223">
        <v>0</v>
      </c>
      <c r="D8063" s="223">
        <v>1</v>
      </c>
      <c r="E8063" s="223">
        <v>2</v>
      </c>
      <c r="F8063" s="223">
        <v>3</v>
      </c>
      <c r="G8063" s="223">
        <v>4</v>
      </c>
      <c r="H8063" s="223">
        <v>5</v>
      </c>
      <c r="I8063" s="223">
        <v>6</v>
      </c>
      <c r="J8063" s="223">
        <v>7</v>
      </c>
      <c r="K8063" s="223">
        <v>8</v>
      </c>
      <c r="L8063" s="223">
        <v>9</v>
      </c>
      <c r="M8063" s="223">
        <v>10</v>
      </c>
      <c r="N8063" s="223">
        <v>11</v>
      </c>
      <c r="O8063" s="223">
        <v>12</v>
      </c>
      <c r="P8063" s="223">
        <v>13</v>
      </c>
      <c r="Q8063" s="223">
        <v>14</v>
      </c>
      <c r="R8063" s="223">
        <v>15</v>
      </c>
    </row>
    <row r="8064" spans="1:18" hidden="1" outlineLevel="1" x14ac:dyDescent="0.25"/>
    <row r="8065" spans="1:18" hidden="1" outlineLevel="1" x14ac:dyDescent="0.25">
      <c r="A8065" s="53" t="s">
        <v>59</v>
      </c>
      <c r="B8065" s="53"/>
      <c r="C8065" s="244"/>
      <c r="D8065" s="244"/>
      <c r="E8065" s="244"/>
      <c r="F8065" s="244"/>
      <c r="G8065" s="244"/>
      <c r="H8065" s="244"/>
      <c r="I8065" s="244"/>
      <c r="J8065" s="244"/>
      <c r="K8065" s="244"/>
      <c r="L8065" s="244"/>
      <c r="M8065" s="244"/>
      <c r="N8065" s="244"/>
      <c r="O8065" s="244"/>
      <c r="P8065" s="244"/>
      <c r="Q8065" s="244"/>
      <c r="R8065" s="244"/>
    </row>
    <row r="8066" spans="1:18" hidden="1" outlineLevel="1" x14ac:dyDescent="0.25">
      <c r="A8066" s="53" t="s">
        <v>824</v>
      </c>
      <c r="B8066" s="53"/>
      <c r="C8066" s="244"/>
      <c r="D8066" s="244"/>
      <c r="E8066" s="244"/>
      <c r="F8066" s="244"/>
      <c r="G8066" s="244"/>
      <c r="H8066" s="244"/>
      <c r="I8066" s="244"/>
      <c r="J8066" s="244"/>
      <c r="K8066" s="244"/>
      <c r="L8066" s="244"/>
      <c r="M8066" s="244"/>
      <c r="N8066" s="244"/>
      <c r="O8066" s="244"/>
      <c r="P8066" s="244"/>
      <c r="Q8066" s="244"/>
      <c r="R8066" s="244"/>
    </row>
    <row r="8067" spans="1:18" hidden="1" outlineLevel="1" x14ac:dyDescent="0.25">
      <c r="A8067" s="53" t="s">
        <v>825</v>
      </c>
      <c r="B8067" s="53"/>
      <c r="C8067" s="244"/>
      <c r="D8067" s="244"/>
      <c r="E8067" s="244"/>
      <c r="F8067" s="244"/>
      <c r="G8067" s="244"/>
      <c r="H8067" s="244"/>
      <c r="I8067" s="244"/>
      <c r="J8067" s="244"/>
      <c r="K8067" s="244"/>
      <c r="L8067" s="244"/>
      <c r="M8067" s="244"/>
      <c r="N8067" s="244"/>
      <c r="O8067" s="244"/>
      <c r="P8067" s="244"/>
      <c r="Q8067" s="244"/>
      <c r="R8067" s="244"/>
    </row>
    <row r="8068" spans="1:18" hidden="1" outlineLevel="1" x14ac:dyDescent="0.25"/>
    <row r="8069" spans="1:18" hidden="1" outlineLevel="2" x14ac:dyDescent="0.25">
      <c r="A8069" s="222" t="str">
        <f>'Usages industrie'!A4</f>
        <v>Usage industriel n°1</v>
      </c>
      <c r="B8069" s="222" t="s">
        <v>41</v>
      </c>
      <c r="C8069" s="222"/>
      <c r="D8069" s="223">
        <f>IF(B$8060&lt;&gt;"",IF(B$8060='Usages industrie'!$K4,'Usages industrie'!J4,0),0)</f>
        <v>0</v>
      </c>
      <c r="E8069" s="223">
        <f t="shared" ref="E8069:R8078" si="710">$D8069</f>
        <v>0</v>
      </c>
      <c r="F8069" s="223">
        <f t="shared" si="710"/>
        <v>0</v>
      </c>
      <c r="G8069" s="223">
        <f t="shared" si="710"/>
        <v>0</v>
      </c>
      <c r="H8069" s="223">
        <f t="shared" si="710"/>
        <v>0</v>
      </c>
      <c r="I8069" s="223">
        <f t="shared" si="710"/>
        <v>0</v>
      </c>
      <c r="J8069" s="223">
        <f t="shared" si="710"/>
        <v>0</v>
      </c>
      <c r="K8069" s="223">
        <f t="shared" si="710"/>
        <v>0</v>
      </c>
      <c r="L8069" s="223">
        <f t="shared" si="710"/>
        <v>0</v>
      </c>
      <c r="M8069" s="223">
        <f t="shared" si="710"/>
        <v>0</v>
      </c>
      <c r="N8069" s="223">
        <f t="shared" si="710"/>
        <v>0</v>
      </c>
      <c r="O8069" s="223">
        <f t="shared" si="710"/>
        <v>0</v>
      </c>
      <c r="P8069" s="223">
        <f t="shared" si="710"/>
        <v>0</v>
      </c>
      <c r="Q8069" s="223">
        <f t="shared" si="710"/>
        <v>0</v>
      </c>
      <c r="R8069" s="223">
        <f t="shared" si="710"/>
        <v>0</v>
      </c>
    </row>
    <row r="8070" spans="1:18" hidden="1" outlineLevel="2" x14ac:dyDescent="0.25">
      <c r="A8070" s="222" t="str">
        <f>'Usages industrie'!A5</f>
        <v>Usage industriel n°2</v>
      </c>
      <c r="B8070" s="222" t="s">
        <v>41</v>
      </c>
      <c r="C8070" s="222"/>
      <c r="D8070" s="223">
        <f>IF(B$8060&lt;&gt;"",IF(B$8060='Usages industrie'!$K5,'Usages industrie'!J5,0),0)</f>
        <v>0</v>
      </c>
      <c r="E8070" s="223">
        <f t="shared" si="710"/>
        <v>0</v>
      </c>
      <c r="F8070" s="223">
        <f t="shared" si="710"/>
        <v>0</v>
      </c>
      <c r="G8070" s="223">
        <f t="shared" si="710"/>
        <v>0</v>
      </c>
      <c r="H8070" s="223">
        <f t="shared" si="710"/>
        <v>0</v>
      </c>
      <c r="I8070" s="223">
        <f t="shared" si="710"/>
        <v>0</v>
      </c>
      <c r="J8070" s="223">
        <f t="shared" si="710"/>
        <v>0</v>
      </c>
      <c r="K8070" s="223">
        <f t="shared" si="710"/>
        <v>0</v>
      </c>
      <c r="L8070" s="223">
        <f t="shared" si="710"/>
        <v>0</v>
      </c>
      <c r="M8070" s="223">
        <f t="shared" si="710"/>
        <v>0</v>
      </c>
      <c r="N8070" s="223">
        <f t="shared" si="710"/>
        <v>0</v>
      </c>
      <c r="O8070" s="223">
        <f t="shared" si="710"/>
        <v>0</v>
      </c>
      <c r="P8070" s="223">
        <f t="shared" si="710"/>
        <v>0</v>
      </c>
      <c r="Q8070" s="223">
        <f t="shared" si="710"/>
        <v>0</v>
      </c>
      <c r="R8070" s="223">
        <f t="shared" si="710"/>
        <v>0</v>
      </c>
    </row>
    <row r="8071" spans="1:18" hidden="1" outlineLevel="2" x14ac:dyDescent="0.25">
      <c r="A8071" s="222" t="str">
        <f>'Usages industrie'!A6</f>
        <v>Usage industriel n°3</v>
      </c>
      <c r="B8071" s="222" t="s">
        <v>41</v>
      </c>
      <c r="C8071" s="222"/>
      <c r="D8071" s="223">
        <f>IF(B$8060&lt;&gt;"",IF(B$8060='Usages industrie'!$K6,'Usages industrie'!J6,0),0)</f>
        <v>0</v>
      </c>
      <c r="E8071" s="223">
        <f t="shared" si="710"/>
        <v>0</v>
      </c>
      <c r="F8071" s="223">
        <f t="shared" si="710"/>
        <v>0</v>
      </c>
      <c r="G8071" s="223">
        <f t="shared" si="710"/>
        <v>0</v>
      </c>
      <c r="H8071" s="223">
        <f t="shared" si="710"/>
        <v>0</v>
      </c>
      <c r="I8071" s="223">
        <f t="shared" si="710"/>
        <v>0</v>
      </c>
      <c r="J8071" s="223">
        <f t="shared" si="710"/>
        <v>0</v>
      </c>
      <c r="K8071" s="223">
        <f t="shared" si="710"/>
        <v>0</v>
      </c>
      <c r="L8071" s="223">
        <f t="shared" si="710"/>
        <v>0</v>
      </c>
      <c r="M8071" s="223">
        <f t="shared" si="710"/>
        <v>0</v>
      </c>
      <c r="N8071" s="223">
        <f t="shared" si="710"/>
        <v>0</v>
      </c>
      <c r="O8071" s="223">
        <f t="shared" si="710"/>
        <v>0</v>
      </c>
      <c r="P8071" s="223">
        <f t="shared" si="710"/>
        <v>0</v>
      </c>
      <c r="Q8071" s="223">
        <f t="shared" si="710"/>
        <v>0</v>
      </c>
      <c r="R8071" s="223">
        <f t="shared" si="710"/>
        <v>0</v>
      </c>
    </row>
    <row r="8072" spans="1:18" hidden="1" outlineLevel="2" x14ac:dyDescent="0.25">
      <c r="A8072" s="222" t="str">
        <f>'Usages industrie'!A7</f>
        <v>Usage industriel n°4</v>
      </c>
      <c r="B8072" s="222" t="s">
        <v>41</v>
      </c>
      <c r="C8072" s="222"/>
      <c r="D8072" s="223">
        <f>IF(B$8060&lt;&gt;"",IF(B$8060='Usages industrie'!$K7,'Usages industrie'!J7,0),0)</f>
        <v>0</v>
      </c>
      <c r="E8072" s="223">
        <f t="shared" si="710"/>
        <v>0</v>
      </c>
      <c r="F8072" s="223">
        <f t="shared" si="710"/>
        <v>0</v>
      </c>
      <c r="G8072" s="223">
        <f t="shared" si="710"/>
        <v>0</v>
      </c>
      <c r="H8072" s="223">
        <f t="shared" si="710"/>
        <v>0</v>
      </c>
      <c r="I8072" s="223">
        <f t="shared" si="710"/>
        <v>0</v>
      </c>
      <c r="J8072" s="223">
        <f t="shared" si="710"/>
        <v>0</v>
      </c>
      <c r="K8072" s="223">
        <f t="shared" si="710"/>
        <v>0</v>
      </c>
      <c r="L8072" s="223">
        <f t="shared" si="710"/>
        <v>0</v>
      </c>
      <c r="M8072" s="223">
        <f t="shared" si="710"/>
        <v>0</v>
      </c>
      <c r="N8072" s="223">
        <f t="shared" si="710"/>
        <v>0</v>
      </c>
      <c r="O8072" s="223">
        <f t="shared" si="710"/>
        <v>0</v>
      </c>
      <c r="P8072" s="223">
        <f t="shared" si="710"/>
        <v>0</v>
      </c>
      <c r="Q8072" s="223">
        <f t="shared" si="710"/>
        <v>0</v>
      </c>
      <c r="R8072" s="223">
        <f t="shared" si="710"/>
        <v>0</v>
      </c>
    </row>
    <row r="8073" spans="1:18" hidden="1" outlineLevel="2" x14ac:dyDescent="0.25">
      <c r="A8073" s="222" t="str">
        <f>'Usages industrie'!A8</f>
        <v>Usage industriel n°5</v>
      </c>
      <c r="B8073" s="222" t="s">
        <v>41</v>
      </c>
      <c r="C8073" s="222"/>
      <c r="D8073" s="223">
        <f>IF(B$8060&lt;&gt;"",IF(B$8060='Usages industrie'!$K8,'Usages industrie'!J8,0),0)</f>
        <v>0</v>
      </c>
      <c r="E8073" s="223">
        <f t="shared" si="710"/>
        <v>0</v>
      </c>
      <c r="F8073" s="223">
        <f t="shared" si="710"/>
        <v>0</v>
      </c>
      <c r="G8073" s="223">
        <f t="shared" si="710"/>
        <v>0</v>
      </c>
      <c r="H8073" s="223">
        <f t="shared" si="710"/>
        <v>0</v>
      </c>
      <c r="I8073" s="223">
        <f t="shared" si="710"/>
        <v>0</v>
      </c>
      <c r="J8073" s="223">
        <f t="shared" si="710"/>
        <v>0</v>
      </c>
      <c r="K8073" s="223">
        <f t="shared" si="710"/>
        <v>0</v>
      </c>
      <c r="L8073" s="223">
        <f t="shared" si="710"/>
        <v>0</v>
      </c>
      <c r="M8073" s="223">
        <f t="shared" si="710"/>
        <v>0</v>
      </c>
      <c r="N8073" s="223">
        <f t="shared" si="710"/>
        <v>0</v>
      </c>
      <c r="O8073" s="223">
        <f t="shared" si="710"/>
        <v>0</v>
      </c>
      <c r="P8073" s="223">
        <f t="shared" si="710"/>
        <v>0</v>
      </c>
      <c r="Q8073" s="223">
        <f t="shared" si="710"/>
        <v>0</v>
      </c>
      <c r="R8073" s="223">
        <f t="shared" si="710"/>
        <v>0</v>
      </c>
    </row>
    <row r="8074" spans="1:18" hidden="1" outlineLevel="2" x14ac:dyDescent="0.25">
      <c r="A8074" s="222" t="str">
        <f>'Usages industrie'!A9</f>
        <v>Usage industriel n°6</v>
      </c>
      <c r="B8074" s="222" t="s">
        <v>41</v>
      </c>
      <c r="C8074" s="222"/>
      <c r="D8074" s="223">
        <f>IF(B$8060&lt;&gt;"",IF(B$8060='Usages industrie'!$K9,'Usages industrie'!J9,0),0)</f>
        <v>0</v>
      </c>
      <c r="E8074" s="223">
        <f t="shared" si="710"/>
        <v>0</v>
      </c>
      <c r="F8074" s="223">
        <f t="shared" si="710"/>
        <v>0</v>
      </c>
      <c r="G8074" s="223">
        <f t="shared" si="710"/>
        <v>0</v>
      </c>
      <c r="H8074" s="223">
        <f t="shared" si="710"/>
        <v>0</v>
      </c>
      <c r="I8074" s="223">
        <f t="shared" si="710"/>
        <v>0</v>
      </c>
      <c r="J8074" s="223">
        <f t="shared" si="710"/>
        <v>0</v>
      </c>
      <c r="K8074" s="223">
        <f t="shared" si="710"/>
        <v>0</v>
      </c>
      <c r="L8074" s="223">
        <f t="shared" si="710"/>
        <v>0</v>
      </c>
      <c r="M8074" s="223">
        <f t="shared" si="710"/>
        <v>0</v>
      </c>
      <c r="N8074" s="223">
        <f t="shared" si="710"/>
        <v>0</v>
      </c>
      <c r="O8074" s="223">
        <f t="shared" si="710"/>
        <v>0</v>
      </c>
      <c r="P8074" s="223">
        <f t="shared" si="710"/>
        <v>0</v>
      </c>
      <c r="Q8074" s="223">
        <f t="shared" si="710"/>
        <v>0</v>
      </c>
      <c r="R8074" s="223">
        <f t="shared" si="710"/>
        <v>0</v>
      </c>
    </row>
    <row r="8075" spans="1:18" hidden="1" outlineLevel="2" x14ac:dyDescent="0.25">
      <c r="A8075" s="222" t="str">
        <f>'Usages industrie'!A10</f>
        <v>Usage industriel n°7</v>
      </c>
      <c r="B8075" s="222" t="s">
        <v>41</v>
      </c>
      <c r="C8075" s="222"/>
      <c r="D8075" s="223">
        <f>IF(B$8060&lt;&gt;"",IF(B$8060='Usages industrie'!$K10,'Usages industrie'!J10,0),0)</f>
        <v>0</v>
      </c>
      <c r="E8075" s="223">
        <f t="shared" si="710"/>
        <v>0</v>
      </c>
      <c r="F8075" s="223">
        <f t="shared" si="710"/>
        <v>0</v>
      </c>
      <c r="G8075" s="223">
        <f t="shared" si="710"/>
        <v>0</v>
      </c>
      <c r="H8075" s="223">
        <f t="shared" si="710"/>
        <v>0</v>
      </c>
      <c r="I8075" s="223">
        <f t="shared" si="710"/>
        <v>0</v>
      </c>
      <c r="J8075" s="223">
        <f t="shared" si="710"/>
        <v>0</v>
      </c>
      <c r="K8075" s="223">
        <f t="shared" si="710"/>
        <v>0</v>
      </c>
      <c r="L8075" s="223">
        <f t="shared" si="710"/>
        <v>0</v>
      </c>
      <c r="M8075" s="223">
        <f t="shared" si="710"/>
        <v>0</v>
      </c>
      <c r="N8075" s="223">
        <f t="shared" si="710"/>
        <v>0</v>
      </c>
      <c r="O8075" s="223">
        <f t="shared" si="710"/>
        <v>0</v>
      </c>
      <c r="P8075" s="223">
        <f t="shared" si="710"/>
        <v>0</v>
      </c>
      <c r="Q8075" s="223">
        <f t="shared" si="710"/>
        <v>0</v>
      </c>
      <c r="R8075" s="223">
        <f t="shared" si="710"/>
        <v>0</v>
      </c>
    </row>
    <row r="8076" spans="1:18" hidden="1" outlineLevel="2" x14ac:dyDescent="0.25">
      <c r="A8076" s="222" t="str">
        <f>'Usages industrie'!A11</f>
        <v>Usage industriel n°8</v>
      </c>
      <c r="B8076" s="222" t="s">
        <v>41</v>
      </c>
      <c r="C8076" s="222"/>
      <c r="D8076" s="223">
        <f>IF(B$8060&lt;&gt;"",IF(B$8060='Usages industrie'!$K11,'Usages industrie'!J11,0),0)</f>
        <v>0</v>
      </c>
      <c r="E8076" s="223">
        <f t="shared" si="710"/>
        <v>0</v>
      </c>
      <c r="F8076" s="223">
        <f t="shared" si="710"/>
        <v>0</v>
      </c>
      <c r="G8076" s="223">
        <f t="shared" si="710"/>
        <v>0</v>
      </c>
      <c r="H8076" s="223">
        <f t="shared" si="710"/>
        <v>0</v>
      </c>
      <c r="I8076" s="223">
        <f t="shared" si="710"/>
        <v>0</v>
      </c>
      <c r="J8076" s="223">
        <f t="shared" si="710"/>
        <v>0</v>
      </c>
      <c r="K8076" s="223">
        <f t="shared" si="710"/>
        <v>0</v>
      </c>
      <c r="L8076" s="223">
        <f t="shared" si="710"/>
        <v>0</v>
      </c>
      <c r="M8076" s="223">
        <f t="shared" si="710"/>
        <v>0</v>
      </c>
      <c r="N8076" s="223">
        <f t="shared" si="710"/>
        <v>0</v>
      </c>
      <c r="O8076" s="223">
        <f t="shared" si="710"/>
        <v>0</v>
      </c>
      <c r="P8076" s="223">
        <f t="shared" si="710"/>
        <v>0</v>
      </c>
      <c r="Q8076" s="223">
        <f t="shared" si="710"/>
        <v>0</v>
      </c>
      <c r="R8076" s="223">
        <f t="shared" si="710"/>
        <v>0</v>
      </c>
    </row>
    <row r="8077" spans="1:18" hidden="1" outlineLevel="2" x14ac:dyDescent="0.25">
      <c r="A8077" s="222" t="str">
        <f>'Usages industrie'!A12</f>
        <v>Usage industriel n°9</v>
      </c>
      <c r="B8077" s="222" t="s">
        <v>41</v>
      </c>
      <c r="C8077" s="222"/>
      <c r="D8077" s="223">
        <f>IF(B$8060&lt;&gt;"",IF(B$8060='Usages industrie'!$K12,'Usages industrie'!J12,0),0)</f>
        <v>0</v>
      </c>
      <c r="E8077" s="223">
        <f t="shared" si="710"/>
        <v>0</v>
      </c>
      <c r="F8077" s="223">
        <f t="shared" si="710"/>
        <v>0</v>
      </c>
      <c r="G8077" s="223">
        <f t="shared" si="710"/>
        <v>0</v>
      </c>
      <c r="H8077" s="223">
        <f t="shared" si="710"/>
        <v>0</v>
      </c>
      <c r="I8077" s="223">
        <f t="shared" si="710"/>
        <v>0</v>
      </c>
      <c r="J8077" s="223">
        <f t="shared" si="710"/>
        <v>0</v>
      </c>
      <c r="K8077" s="223">
        <f t="shared" si="710"/>
        <v>0</v>
      </c>
      <c r="L8077" s="223">
        <f t="shared" si="710"/>
        <v>0</v>
      </c>
      <c r="M8077" s="223">
        <f t="shared" si="710"/>
        <v>0</v>
      </c>
      <c r="N8077" s="223">
        <f t="shared" si="710"/>
        <v>0</v>
      </c>
      <c r="O8077" s="223">
        <f t="shared" si="710"/>
        <v>0</v>
      </c>
      <c r="P8077" s="223">
        <f t="shared" si="710"/>
        <v>0</v>
      </c>
      <c r="Q8077" s="223">
        <f t="shared" si="710"/>
        <v>0</v>
      </c>
      <c r="R8077" s="223">
        <f t="shared" si="710"/>
        <v>0</v>
      </c>
    </row>
    <row r="8078" spans="1:18" hidden="1" outlineLevel="2" x14ac:dyDescent="0.25">
      <c r="A8078" s="222" t="str">
        <f>'Usages industrie'!A13</f>
        <v>Usage industriel n°10</v>
      </c>
      <c r="B8078" s="222" t="s">
        <v>41</v>
      </c>
      <c r="C8078" s="222"/>
      <c r="D8078" s="223">
        <f>IF(B$8060&lt;&gt;"",IF(B$8060='Usages industrie'!$K13,'Usages industrie'!J13,0),0)</f>
        <v>0</v>
      </c>
      <c r="E8078" s="223">
        <f t="shared" si="710"/>
        <v>0</v>
      </c>
      <c r="F8078" s="223">
        <f t="shared" si="710"/>
        <v>0</v>
      </c>
      <c r="G8078" s="223">
        <f t="shared" si="710"/>
        <v>0</v>
      </c>
      <c r="H8078" s="223">
        <f t="shared" si="710"/>
        <v>0</v>
      </c>
      <c r="I8078" s="223">
        <f t="shared" si="710"/>
        <v>0</v>
      </c>
      <c r="J8078" s="223">
        <f t="shared" si="710"/>
        <v>0</v>
      </c>
      <c r="K8078" s="223">
        <f t="shared" si="710"/>
        <v>0</v>
      </c>
      <c r="L8078" s="223">
        <f t="shared" si="710"/>
        <v>0</v>
      </c>
      <c r="M8078" s="223">
        <f t="shared" si="710"/>
        <v>0</v>
      </c>
      <c r="N8078" s="223">
        <f t="shared" si="710"/>
        <v>0</v>
      </c>
      <c r="O8078" s="223">
        <f t="shared" si="710"/>
        <v>0</v>
      </c>
      <c r="P8078" s="223">
        <f t="shared" si="710"/>
        <v>0</v>
      </c>
      <c r="Q8078" s="223">
        <f t="shared" si="710"/>
        <v>0</v>
      </c>
      <c r="R8078" s="223">
        <f t="shared" si="710"/>
        <v>0</v>
      </c>
    </row>
    <row r="8079" spans="1:18" hidden="1" outlineLevel="2" x14ac:dyDescent="0.25">
      <c r="A8079" s="222" t="str">
        <f>'Usages industrie'!A14</f>
        <v>Usage industriel n°11</v>
      </c>
      <c r="B8079" s="222" t="s">
        <v>41</v>
      </c>
      <c r="C8079" s="222"/>
      <c r="D8079" s="223">
        <f>IF(B$8060&lt;&gt;"",IF(B$8060='Usages industrie'!$K14,'Usages industrie'!J14,0),0)</f>
        <v>0</v>
      </c>
      <c r="E8079" s="223">
        <f t="shared" ref="E8079:R8088" si="711">$D8079</f>
        <v>0</v>
      </c>
      <c r="F8079" s="223">
        <f t="shared" si="711"/>
        <v>0</v>
      </c>
      <c r="G8079" s="223">
        <f t="shared" si="711"/>
        <v>0</v>
      </c>
      <c r="H8079" s="223">
        <f t="shared" si="711"/>
        <v>0</v>
      </c>
      <c r="I8079" s="223">
        <f t="shared" si="711"/>
        <v>0</v>
      </c>
      <c r="J8079" s="223">
        <f t="shared" si="711"/>
        <v>0</v>
      </c>
      <c r="K8079" s="223">
        <f t="shared" si="711"/>
        <v>0</v>
      </c>
      <c r="L8079" s="223">
        <f t="shared" si="711"/>
        <v>0</v>
      </c>
      <c r="M8079" s="223">
        <f t="shared" si="711"/>
        <v>0</v>
      </c>
      <c r="N8079" s="223">
        <f t="shared" si="711"/>
        <v>0</v>
      </c>
      <c r="O8079" s="223">
        <f t="shared" si="711"/>
        <v>0</v>
      </c>
      <c r="P8079" s="223">
        <f t="shared" si="711"/>
        <v>0</v>
      </c>
      <c r="Q8079" s="223">
        <f t="shared" si="711"/>
        <v>0</v>
      </c>
      <c r="R8079" s="223">
        <f t="shared" si="711"/>
        <v>0</v>
      </c>
    </row>
    <row r="8080" spans="1:18" hidden="1" outlineLevel="2" x14ac:dyDescent="0.25">
      <c r="A8080" s="222" t="str">
        <f>'Usages industrie'!A15</f>
        <v>Usage industriel n°12</v>
      </c>
      <c r="B8080" s="222" t="s">
        <v>41</v>
      </c>
      <c r="C8080" s="222"/>
      <c r="D8080" s="223">
        <f>IF(B$8060&lt;&gt;"",IF(B$8060='Usages industrie'!$K15,'Usages industrie'!J15,0),0)</f>
        <v>0</v>
      </c>
      <c r="E8080" s="223">
        <f t="shared" si="711"/>
        <v>0</v>
      </c>
      <c r="F8080" s="223">
        <f t="shared" si="711"/>
        <v>0</v>
      </c>
      <c r="G8080" s="223">
        <f t="shared" si="711"/>
        <v>0</v>
      </c>
      <c r="H8080" s="223">
        <f t="shared" si="711"/>
        <v>0</v>
      </c>
      <c r="I8080" s="223">
        <f t="shared" si="711"/>
        <v>0</v>
      </c>
      <c r="J8080" s="223">
        <f t="shared" si="711"/>
        <v>0</v>
      </c>
      <c r="K8080" s="223">
        <f t="shared" si="711"/>
        <v>0</v>
      </c>
      <c r="L8080" s="223">
        <f t="shared" si="711"/>
        <v>0</v>
      </c>
      <c r="M8080" s="223">
        <f t="shared" si="711"/>
        <v>0</v>
      </c>
      <c r="N8080" s="223">
        <f t="shared" si="711"/>
        <v>0</v>
      </c>
      <c r="O8080" s="223">
        <f t="shared" si="711"/>
        <v>0</v>
      </c>
      <c r="P8080" s="223">
        <f t="shared" si="711"/>
        <v>0</v>
      </c>
      <c r="Q8080" s="223">
        <f t="shared" si="711"/>
        <v>0</v>
      </c>
      <c r="R8080" s="223">
        <f t="shared" si="711"/>
        <v>0</v>
      </c>
    </row>
    <row r="8081" spans="1:18" hidden="1" outlineLevel="2" x14ac:dyDescent="0.25">
      <c r="A8081" s="222" t="str">
        <f>'Usages industrie'!A16</f>
        <v>Usage industriel n°13</v>
      </c>
      <c r="B8081" s="222" t="s">
        <v>41</v>
      </c>
      <c r="C8081" s="222"/>
      <c r="D8081" s="223">
        <f>IF(B$8060&lt;&gt;"",IF(B$8060='Usages industrie'!$K16,'Usages industrie'!J16,0),0)</f>
        <v>0</v>
      </c>
      <c r="E8081" s="223">
        <f t="shared" si="711"/>
        <v>0</v>
      </c>
      <c r="F8081" s="223">
        <f t="shared" si="711"/>
        <v>0</v>
      </c>
      <c r="G8081" s="223">
        <f t="shared" si="711"/>
        <v>0</v>
      </c>
      <c r="H8081" s="223">
        <f t="shared" si="711"/>
        <v>0</v>
      </c>
      <c r="I8081" s="223">
        <f t="shared" si="711"/>
        <v>0</v>
      </c>
      <c r="J8081" s="223">
        <f t="shared" si="711"/>
        <v>0</v>
      </c>
      <c r="K8081" s="223">
        <f t="shared" si="711"/>
        <v>0</v>
      </c>
      <c r="L8081" s="223">
        <f t="shared" si="711"/>
        <v>0</v>
      </c>
      <c r="M8081" s="223">
        <f t="shared" si="711"/>
        <v>0</v>
      </c>
      <c r="N8081" s="223">
        <f t="shared" si="711"/>
        <v>0</v>
      </c>
      <c r="O8081" s="223">
        <f t="shared" si="711"/>
        <v>0</v>
      </c>
      <c r="P8081" s="223">
        <f t="shared" si="711"/>
        <v>0</v>
      </c>
      <c r="Q8081" s="223">
        <f t="shared" si="711"/>
        <v>0</v>
      </c>
      <c r="R8081" s="223">
        <f t="shared" si="711"/>
        <v>0</v>
      </c>
    </row>
    <row r="8082" spans="1:18" hidden="1" outlineLevel="2" x14ac:dyDescent="0.25">
      <c r="A8082" s="222" t="str">
        <f>'Usages industrie'!A17</f>
        <v>Usage industriel n°14</v>
      </c>
      <c r="B8082" s="222" t="s">
        <v>41</v>
      </c>
      <c r="C8082" s="222"/>
      <c r="D8082" s="223">
        <f>IF(B$8060&lt;&gt;"",IF(B$8060='Usages industrie'!$K17,'Usages industrie'!J17,0),0)</f>
        <v>0</v>
      </c>
      <c r="E8082" s="223">
        <f t="shared" si="711"/>
        <v>0</v>
      </c>
      <c r="F8082" s="223">
        <f t="shared" si="711"/>
        <v>0</v>
      </c>
      <c r="G8082" s="223">
        <f t="shared" si="711"/>
        <v>0</v>
      </c>
      <c r="H8082" s="223">
        <f t="shared" si="711"/>
        <v>0</v>
      </c>
      <c r="I8082" s="223">
        <f t="shared" si="711"/>
        <v>0</v>
      </c>
      <c r="J8082" s="223">
        <f t="shared" si="711"/>
        <v>0</v>
      </c>
      <c r="K8082" s="223">
        <f t="shared" si="711"/>
        <v>0</v>
      </c>
      <c r="L8082" s="223">
        <f t="shared" si="711"/>
        <v>0</v>
      </c>
      <c r="M8082" s="223">
        <f t="shared" si="711"/>
        <v>0</v>
      </c>
      <c r="N8082" s="223">
        <f t="shared" si="711"/>
        <v>0</v>
      </c>
      <c r="O8082" s="223">
        <f t="shared" si="711"/>
        <v>0</v>
      </c>
      <c r="P8082" s="223">
        <f t="shared" si="711"/>
        <v>0</v>
      </c>
      <c r="Q8082" s="223">
        <f t="shared" si="711"/>
        <v>0</v>
      </c>
      <c r="R8082" s="223">
        <f t="shared" si="711"/>
        <v>0</v>
      </c>
    </row>
    <row r="8083" spans="1:18" hidden="1" outlineLevel="2" x14ac:dyDescent="0.25">
      <c r="A8083" s="222" t="str">
        <f>'Usages industrie'!A18</f>
        <v>Usage industriel n°15</v>
      </c>
      <c r="B8083" s="222" t="s">
        <v>41</v>
      </c>
      <c r="C8083" s="222"/>
      <c r="D8083" s="223">
        <f>IF(B$8060&lt;&gt;"",IF(B$8060='Usages industrie'!$K18,'Usages industrie'!J18,0),0)</f>
        <v>0</v>
      </c>
      <c r="E8083" s="223">
        <f t="shared" si="711"/>
        <v>0</v>
      </c>
      <c r="F8083" s="223">
        <f t="shared" si="711"/>
        <v>0</v>
      </c>
      <c r="G8083" s="223">
        <f t="shared" si="711"/>
        <v>0</v>
      </c>
      <c r="H8083" s="223">
        <f t="shared" si="711"/>
        <v>0</v>
      </c>
      <c r="I8083" s="223">
        <f t="shared" si="711"/>
        <v>0</v>
      </c>
      <c r="J8083" s="223">
        <f t="shared" si="711"/>
        <v>0</v>
      </c>
      <c r="K8083" s="223">
        <f t="shared" si="711"/>
        <v>0</v>
      </c>
      <c r="L8083" s="223">
        <f t="shared" si="711"/>
        <v>0</v>
      </c>
      <c r="M8083" s="223">
        <f t="shared" si="711"/>
        <v>0</v>
      </c>
      <c r="N8083" s="223">
        <f t="shared" si="711"/>
        <v>0</v>
      </c>
      <c r="O8083" s="223">
        <f t="shared" si="711"/>
        <v>0</v>
      </c>
      <c r="P8083" s="223">
        <f t="shared" si="711"/>
        <v>0</v>
      </c>
      <c r="Q8083" s="223">
        <f t="shared" si="711"/>
        <v>0</v>
      </c>
      <c r="R8083" s="223">
        <f t="shared" si="711"/>
        <v>0</v>
      </c>
    </row>
    <row r="8084" spans="1:18" hidden="1" outlineLevel="2" x14ac:dyDescent="0.25">
      <c r="A8084" s="222" t="str">
        <f>'Usages industrie'!A19</f>
        <v>Usage industriel n°16</v>
      </c>
      <c r="B8084" s="222" t="s">
        <v>41</v>
      </c>
      <c r="C8084" s="222"/>
      <c r="D8084" s="223">
        <f>IF(B$8060&lt;&gt;"",IF(B$8060='Usages industrie'!$K19,'Usages industrie'!J19,0),0)</f>
        <v>0</v>
      </c>
      <c r="E8084" s="223">
        <f t="shared" si="711"/>
        <v>0</v>
      </c>
      <c r="F8084" s="223">
        <f t="shared" si="711"/>
        <v>0</v>
      </c>
      <c r="G8084" s="223">
        <f t="shared" si="711"/>
        <v>0</v>
      </c>
      <c r="H8084" s="223">
        <f t="shared" si="711"/>
        <v>0</v>
      </c>
      <c r="I8084" s="223">
        <f t="shared" si="711"/>
        <v>0</v>
      </c>
      <c r="J8084" s="223">
        <f t="shared" si="711"/>
        <v>0</v>
      </c>
      <c r="K8084" s="223">
        <f t="shared" si="711"/>
        <v>0</v>
      </c>
      <c r="L8084" s="223">
        <f t="shared" si="711"/>
        <v>0</v>
      </c>
      <c r="M8084" s="223">
        <f t="shared" si="711"/>
        <v>0</v>
      </c>
      <c r="N8084" s="223">
        <f t="shared" si="711"/>
        <v>0</v>
      </c>
      <c r="O8084" s="223">
        <f t="shared" si="711"/>
        <v>0</v>
      </c>
      <c r="P8084" s="223">
        <f t="shared" si="711"/>
        <v>0</v>
      </c>
      <c r="Q8084" s="223">
        <f t="shared" si="711"/>
        <v>0</v>
      </c>
      <c r="R8084" s="223">
        <f t="shared" si="711"/>
        <v>0</v>
      </c>
    </row>
    <row r="8085" spans="1:18" hidden="1" outlineLevel="2" x14ac:dyDescent="0.25">
      <c r="A8085" s="222" t="str">
        <f>'Usages industrie'!A20</f>
        <v>Usage industriel n°17</v>
      </c>
      <c r="B8085" s="222" t="s">
        <v>41</v>
      </c>
      <c r="C8085" s="222"/>
      <c r="D8085" s="223">
        <f>IF(B$8060&lt;&gt;"",IF(B$8060='Usages industrie'!$K20,'Usages industrie'!J20,0),0)</f>
        <v>0</v>
      </c>
      <c r="E8085" s="223">
        <f t="shared" si="711"/>
        <v>0</v>
      </c>
      <c r="F8085" s="223">
        <f t="shared" si="711"/>
        <v>0</v>
      </c>
      <c r="G8085" s="223">
        <f t="shared" si="711"/>
        <v>0</v>
      </c>
      <c r="H8085" s="223">
        <f t="shared" si="711"/>
        <v>0</v>
      </c>
      <c r="I8085" s="223">
        <f t="shared" si="711"/>
        <v>0</v>
      </c>
      <c r="J8085" s="223">
        <f t="shared" si="711"/>
        <v>0</v>
      </c>
      <c r="K8085" s="223">
        <f t="shared" si="711"/>
        <v>0</v>
      </c>
      <c r="L8085" s="223">
        <f t="shared" si="711"/>
        <v>0</v>
      </c>
      <c r="M8085" s="223">
        <f t="shared" si="711"/>
        <v>0</v>
      </c>
      <c r="N8085" s="223">
        <f t="shared" si="711"/>
        <v>0</v>
      </c>
      <c r="O8085" s="223">
        <f t="shared" si="711"/>
        <v>0</v>
      </c>
      <c r="P8085" s="223">
        <f t="shared" si="711"/>
        <v>0</v>
      </c>
      <c r="Q8085" s="223">
        <f t="shared" si="711"/>
        <v>0</v>
      </c>
      <c r="R8085" s="223">
        <f t="shared" si="711"/>
        <v>0</v>
      </c>
    </row>
    <row r="8086" spans="1:18" hidden="1" outlineLevel="2" x14ac:dyDescent="0.25">
      <c r="A8086" s="222" t="str">
        <f>'Usages industrie'!A21</f>
        <v>Usage industriel n°18</v>
      </c>
      <c r="B8086" s="222" t="s">
        <v>41</v>
      </c>
      <c r="C8086" s="222"/>
      <c r="D8086" s="223">
        <f>IF(B$8060&lt;&gt;"",IF(B$8060='Usages industrie'!$K21,'Usages industrie'!J21,0),0)</f>
        <v>0</v>
      </c>
      <c r="E8086" s="223">
        <f t="shared" si="711"/>
        <v>0</v>
      </c>
      <c r="F8086" s="223">
        <f t="shared" si="711"/>
        <v>0</v>
      </c>
      <c r="G8086" s="223">
        <f t="shared" si="711"/>
        <v>0</v>
      </c>
      <c r="H8086" s="223">
        <f t="shared" si="711"/>
        <v>0</v>
      </c>
      <c r="I8086" s="223">
        <f t="shared" si="711"/>
        <v>0</v>
      </c>
      <c r="J8086" s="223">
        <f t="shared" si="711"/>
        <v>0</v>
      </c>
      <c r="K8086" s="223">
        <f t="shared" si="711"/>
        <v>0</v>
      </c>
      <c r="L8086" s="223">
        <f t="shared" si="711"/>
        <v>0</v>
      </c>
      <c r="M8086" s="223">
        <f t="shared" si="711"/>
        <v>0</v>
      </c>
      <c r="N8086" s="223">
        <f t="shared" si="711"/>
        <v>0</v>
      </c>
      <c r="O8086" s="223">
        <f t="shared" si="711"/>
        <v>0</v>
      </c>
      <c r="P8086" s="223">
        <f t="shared" si="711"/>
        <v>0</v>
      </c>
      <c r="Q8086" s="223">
        <f t="shared" si="711"/>
        <v>0</v>
      </c>
      <c r="R8086" s="223">
        <f t="shared" si="711"/>
        <v>0</v>
      </c>
    </row>
    <row r="8087" spans="1:18" hidden="1" outlineLevel="2" x14ac:dyDescent="0.25">
      <c r="A8087" s="222" t="str">
        <f>'Usages industrie'!A22</f>
        <v>Usage industriel n°19</v>
      </c>
      <c r="B8087" s="222" t="s">
        <v>41</v>
      </c>
      <c r="C8087" s="222"/>
      <c r="D8087" s="223">
        <f>IF(B$8060&lt;&gt;"",IF(B$8060='Usages industrie'!$K22,'Usages industrie'!J22,0),0)</f>
        <v>0</v>
      </c>
      <c r="E8087" s="223">
        <f t="shared" si="711"/>
        <v>0</v>
      </c>
      <c r="F8087" s="223">
        <f t="shared" si="711"/>
        <v>0</v>
      </c>
      <c r="G8087" s="223">
        <f t="shared" si="711"/>
        <v>0</v>
      </c>
      <c r="H8087" s="223">
        <f t="shared" si="711"/>
        <v>0</v>
      </c>
      <c r="I8087" s="223">
        <f t="shared" si="711"/>
        <v>0</v>
      </c>
      <c r="J8087" s="223">
        <f t="shared" si="711"/>
        <v>0</v>
      </c>
      <c r="K8087" s="223">
        <f t="shared" si="711"/>
        <v>0</v>
      </c>
      <c r="L8087" s="223">
        <f t="shared" si="711"/>
        <v>0</v>
      </c>
      <c r="M8087" s="223">
        <f t="shared" si="711"/>
        <v>0</v>
      </c>
      <c r="N8087" s="223">
        <f t="shared" si="711"/>
        <v>0</v>
      </c>
      <c r="O8087" s="223">
        <f t="shared" si="711"/>
        <v>0</v>
      </c>
      <c r="P8087" s="223">
        <f t="shared" si="711"/>
        <v>0</v>
      </c>
      <c r="Q8087" s="223">
        <f t="shared" si="711"/>
        <v>0</v>
      </c>
      <c r="R8087" s="223">
        <f t="shared" si="711"/>
        <v>0</v>
      </c>
    </row>
    <row r="8088" spans="1:18" hidden="1" outlineLevel="2" x14ac:dyDescent="0.25">
      <c r="A8088" s="222" t="str">
        <f>'Usages industrie'!A23</f>
        <v>Usage industriel n°20</v>
      </c>
      <c r="B8088" s="222" t="s">
        <v>41</v>
      </c>
      <c r="C8088" s="222"/>
      <c r="D8088" s="223">
        <f>IF(B$8060&lt;&gt;"",IF(B$8060='Usages industrie'!$K23,'Usages industrie'!J23,0),0)</f>
        <v>0</v>
      </c>
      <c r="E8088" s="223">
        <f t="shared" si="711"/>
        <v>0</v>
      </c>
      <c r="F8088" s="223">
        <f t="shared" si="711"/>
        <v>0</v>
      </c>
      <c r="G8088" s="223">
        <f t="shared" si="711"/>
        <v>0</v>
      </c>
      <c r="H8088" s="223">
        <f t="shared" si="711"/>
        <v>0</v>
      </c>
      <c r="I8088" s="223">
        <f t="shared" si="711"/>
        <v>0</v>
      </c>
      <c r="J8088" s="223">
        <f t="shared" si="711"/>
        <v>0</v>
      </c>
      <c r="K8088" s="223">
        <f t="shared" si="711"/>
        <v>0</v>
      </c>
      <c r="L8088" s="223">
        <f t="shared" si="711"/>
        <v>0</v>
      </c>
      <c r="M8088" s="223">
        <f t="shared" si="711"/>
        <v>0</v>
      </c>
      <c r="N8088" s="223">
        <f t="shared" si="711"/>
        <v>0</v>
      </c>
      <c r="O8088" s="223">
        <f t="shared" si="711"/>
        <v>0</v>
      </c>
      <c r="P8088" s="223">
        <f t="shared" si="711"/>
        <v>0</v>
      </c>
      <c r="Q8088" s="223">
        <f t="shared" si="711"/>
        <v>0</v>
      </c>
      <c r="R8088" s="223">
        <f t="shared" si="711"/>
        <v>0</v>
      </c>
    </row>
    <row r="8089" spans="1:18" hidden="1" outlineLevel="2" x14ac:dyDescent="0.25">
      <c r="A8089" s="222" t="str">
        <f>'Usages industrie'!A24</f>
        <v>Usage industriel n°21</v>
      </c>
      <c r="B8089" s="222" t="s">
        <v>41</v>
      </c>
      <c r="C8089" s="222"/>
      <c r="D8089" s="223">
        <f>IF(B$8060&lt;&gt;"",IF(B$8060='Usages industrie'!$K24,'Usages industrie'!J24,0),0)</f>
        <v>0</v>
      </c>
      <c r="E8089" s="223">
        <f t="shared" ref="E8089:R8098" si="712">$D8089</f>
        <v>0</v>
      </c>
      <c r="F8089" s="223">
        <f t="shared" si="712"/>
        <v>0</v>
      </c>
      <c r="G8089" s="223">
        <f t="shared" si="712"/>
        <v>0</v>
      </c>
      <c r="H8089" s="223">
        <f t="shared" si="712"/>
        <v>0</v>
      </c>
      <c r="I8089" s="223">
        <f t="shared" si="712"/>
        <v>0</v>
      </c>
      <c r="J8089" s="223">
        <f t="shared" si="712"/>
        <v>0</v>
      </c>
      <c r="K8089" s="223">
        <f t="shared" si="712"/>
        <v>0</v>
      </c>
      <c r="L8089" s="223">
        <f t="shared" si="712"/>
        <v>0</v>
      </c>
      <c r="M8089" s="223">
        <f t="shared" si="712"/>
        <v>0</v>
      </c>
      <c r="N8089" s="223">
        <f t="shared" si="712"/>
        <v>0</v>
      </c>
      <c r="O8089" s="223">
        <f t="shared" si="712"/>
        <v>0</v>
      </c>
      <c r="P8089" s="223">
        <f t="shared" si="712"/>
        <v>0</v>
      </c>
      <c r="Q8089" s="223">
        <f t="shared" si="712"/>
        <v>0</v>
      </c>
      <c r="R8089" s="223">
        <f t="shared" si="712"/>
        <v>0</v>
      </c>
    </row>
    <row r="8090" spans="1:18" hidden="1" outlineLevel="2" x14ac:dyDescent="0.25">
      <c r="A8090" s="222" t="str">
        <f>'Usages industrie'!A25</f>
        <v>Usage industriel n°22</v>
      </c>
      <c r="B8090" s="222" t="s">
        <v>41</v>
      </c>
      <c r="C8090" s="222"/>
      <c r="D8090" s="223">
        <f>IF(B$8060&lt;&gt;"",IF(B$8060='Usages industrie'!$K25,'Usages industrie'!J25,0),0)</f>
        <v>0</v>
      </c>
      <c r="E8090" s="223">
        <f t="shared" si="712"/>
        <v>0</v>
      </c>
      <c r="F8090" s="223">
        <f t="shared" si="712"/>
        <v>0</v>
      </c>
      <c r="G8090" s="223">
        <f t="shared" si="712"/>
        <v>0</v>
      </c>
      <c r="H8090" s="223">
        <f t="shared" si="712"/>
        <v>0</v>
      </c>
      <c r="I8090" s="223">
        <f t="shared" si="712"/>
        <v>0</v>
      </c>
      <c r="J8090" s="223">
        <f t="shared" si="712"/>
        <v>0</v>
      </c>
      <c r="K8090" s="223">
        <f t="shared" si="712"/>
        <v>0</v>
      </c>
      <c r="L8090" s="223">
        <f t="shared" si="712"/>
        <v>0</v>
      </c>
      <c r="M8090" s="223">
        <f t="shared" si="712"/>
        <v>0</v>
      </c>
      <c r="N8090" s="223">
        <f t="shared" si="712"/>
        <v>0</v>
      </c>
      <c r="O8090" s="223">
        <f t="shared" si="712"/>
        <v>0</v>
      </c>
      <c r="P8090" s="223">
        <f t="shared" si="712"/>
        <v>0</v>
      </c>
      <c r="Q8090" s="223">
        <f t="shared" si="712"/>
        <v>0</v>
      </c>
      <c r="R8090" s="223">
        <f t="shared" si="712"/>
        <v>0</v>
      </c>
    </row>
    <row r="8091" spans="1:18" hidden="1" outlineLevel="2" x14ac:dyDescent="0.25">
      <c r="A8091" s="222" t="str">
        <f>'Usages industrie'!A26</f>
        <v>Usage industriel n°23</v>
      </c>
      <c r="B8091" s="222" t="s">
        <v>41</v>
      </c>
      <c r="C8091" s="222"/>
      <c r="D8091" s="223">
        <f>IF(B$8060&lt;&gt;"",IF(B$8060='Usages industrie'!$K26,'Usages industrie'!J26,0),0)</f>
        <v>0</v>
      </c>
      <c r="E8091" s="223">
        <f t="shared" si="712"/>
        <v>0</v>
      </c>
      <c r="F8091" s="223">
        <f t="shared" si="712"/>
        <v>0</v>
      </c>
      <c r="G8091" s="223">
        <f t="shared" si="712"/>
        <v>0</v>
      </c>
      <c r="H8091" s="223">
        <f t="shared" si="712"/>
        <v>0</v>
      </c>
      <c r="I8091" s="223">
        <f t="shared" si="712"/>
        <v>0</v>
      </c>
      <c r="J8091" s="223">
        <f t="shared" si="712"/>
        <v>0</v>
      </c>
      <c r="K8091" s="223">
        <f t="shared" si="712"/>
        <v>0</v>
      </c>
      <c r="L8091" s="223">
        <f t="shared" si="712"/>
        <v>0</v>
      </c>
      <c r="M8091" s="223">
        <f t="shared" si="712"/>
        <v>0</v>
      </c>
      <c r="N8091" s="223">
        <f t="shared" si="712"/>
        <v>0</v>
      </c>
      <c r="O8091" s="223">
        <f t="shared" si="712"/>
        <v>0</v>
      </c>
      <c r="P8091" s="223">
        <f t="shared" si="712"/>
        <v>0</v>
      </c>
      <c r="Q8091" s="223">
        <f t="shared" si="712"/>
        <v>0</v>
      </c>
      <c r="R8091" s="223">
        <f t="shared" si="712"/>
        <v>0</v>
      </c>
    </row>
    <row r="8092" spans="1:18" hidden="1" outlineLevel="2" x14ac:dyDescent="0.25">
      <c r="A8092" s="222" t="str">
        <f>'Usages industrie'!A27</f>
        <v>Usage industriel n°24</v>
      </c>
      <c r="B8092" s="222" t="s">
        <v>41</v>
      </c>
      <c r="C8092" s="222"/>
      <c r="D8092" s="223">
        <f>IF(B$8060&lt;&gt;"",IF(B$8060='Usages industrie'!$K27,'Usages industrie'!J27,0),0)</f>
        <v>0</v>
      </c>
      <c r="E8092" s="223">
        <f t="shared" si="712"/>
        <v>0</v>
      </c>
      <c r="F8092" s="223">
        <f t="shared" si="712"/>
        <v>0</v>
      </c>
      <c r="G8092" s="223">
        <f t="shared" si="712"/>
        <v>0</v>
      </c>
      <c r="H8092" s="223">
        <f t="shared" si="712"/>
        <v>0</v>
      </c>
      <c r="I8092" s="223">
        <f t="shared" si="712"/>
        <v>0</v>
      </c>
      <c r="J8092" s="223">
        <f t="shared" si="712"/>
        <v>0</v>
      </c>
      <c r="K8092" s="223">
        <f t="shared" si="712"/>
        <v>0</v>
      </c>
      <c r="L8092" s="223">
        <f t="shared" si="712"/>
        <v>0</v>
      </c>
      <c r="M8092" s="223">
        <f t="shared" si="712"/>
        <v>0</v>
      </c>
      <c r="N8092" s="223">
        <f t="shared" si="712"/>
        <v>0</v>
      </c>
      <c r="O8092" s="223">
        <f t="shared" si="712"/>
        <v>0</v>
      </c>
      <c r="P8092" s="223">
        <f t="shared" si="712"/>
        <v>0</v>
      </c>
      <c r="Q8092" s="223">
        <f t="shared" si="712"/>
        <v>0</v>
      </c>
      <c r="R8092" s="223">
        <f t="shared" si="712"/>
        <v>0</v>
      </c>
    </row>
    <row r="8093" spans="1:18" hidden="1" outlineLevel="2" x14ac:dyDescent="0.25">
      <c r="A8093" s="222" t="str">
        <f>'Usages industrie'!A28</f>
        <v>Usage industriel n°25</v>
      </c>
      <c r="B8093" s="222" t="s">
        <v>41</v>
      </c>
      <c r="C8093" s="222"/>
      <c r="D8093" s="223">
        <f>IF(B$8060&lt;&gt;"",IF(B$8060='Usages industrie'!$K28,'Usages industrie'!J28,0),0)</f>
        <v>0</v>
      </c>
      <c r="E8093" s="223">
        <f t="shared" si="712"/>
        <v>0</v>
      </c>
      <c r="F8093" s="223">
        <f t="shared" si="712"/>
        <v>0</v>
      </c>
      <c r="G8093" s="223">
        <f t="shared" si="712"/>
        <v>0</v>
      </c>
      <c r="H8093" s="223">
        <f t="shared" si="712"/>
        <v>0</v>
      </c>
      <c r="I8093" s="223">
        <f t="shared" si="712"/>
        <v>0</v>
      </c>
      <c r="J8093" s="223">
        <f t="shared" si="712"/>
        <v>0</v>
      </c>
      <c r="K8093" s="223">
        <f t="shared" si="712"/>
        <v>0</v>
      </c>
      <c r="L8093" s="223">
        <f t="shared" si="712"/>
        <v>0</v>
      </c>
      <c r="M8093" s="223">
        <f t="shared" si="712"/>
        <v>0</v>
      </c>
      <c r="N8093" s="223">
        <f t="shared" si="712"/>
        <v>0</v>
      </c>
      <c r="O8093" s="223">
        <f t="shared" si="712"/>
        <v>0</v>
      </c>
      <c r="P8093" s="223">
        <f t="shared" si="712"/>
        <v>0</v>
      </c>
      <c r="Q8093" s="223">
        <f t="shared" si="712"/>
        <v>0</v>
      </c>
      <c r="R8093" s="223">
        <f t="shared" si="712"/>
        <v>0</v>
      </c>
    </row>
    <row r="8094" spans="1:18" hidden="1" outlineLevel="2" x14ac:dyDescent="0.25">
      <c r="A8094" s="222" t="str">
        <f>'Usages industrie'!A29</f>
        <v>Usage industriel n°26</v>
      </c>
      <c r="B8094" s="222" t="s">
        <v>41</v>
      </c>
      <c r="C8094" s="222"/>
      <c r="D8094" s="223">
        <f>IF(B$8060&lt;&gt;"",IF(B$8060='Usages industrie'!$K29,'Usages industrie'!J29,0),0)</f>
        <v>0</v>
      </c>
      <c r="E8094" s="223">
        <f t="shared" si="712"/>
        <v>0</v>
      </c>
      <c r="F8094" s="223">
        <f t="shared" si="712"/>
        <v>0</v>
      </c>
      <c r="G8094" s="223">
        <f t="shared" si="712"/>
        <v>0</v>
      </c>
      <c r="H8094" s="223">
        <f t="shared" si="712"/>
        <v>0</v>
      </c>
      <c r="I8094" s="223">
        <f t="shared" si="712"/>
        <v>0</v>
      </c>
      <c r="J8094" s="223">
        <f t="shared" si="712"/>
        <v>0</v>
      </c>
      <c r="K8094" s="223">
        <f t="shared" si="712"/>
        <v>0</v>
      </c>
      <c r="L8094" s="223">
        <f t="shared" si="712"/>
        <v>0</v>
      </c>
      <c r="M8094" s="223">
        <f t="shared" si="712"/>
        <v>0</v>
      </c>
      <c r="N8094" s="223">
        <f t="shared" si="712"/>
        <v>0</v>
      </c>
      <c r="O8094" s="223">
        <f t="shared" si="712"/>
        <v>0</v>
      </c>
      <c r="P8094" s="223">
        <f t="shared" si="712"/>
        <v>0</v>
      </c>
      <c r="Q8094" s="223">
        <f t="shared" si="712"/>
        <v>0</v>
      </c>
      <c r="R8094" s="223">
        <f t="shared" si="712"/>
        <v>0</v>
      </c>
    </row>
    <row r="8095" spans="1:18" hidden="1" outlineLevel="2" x14ac:dyDescent="0.25">
      <c r="A8095" s="222" t="str">
        <f>'Usages industrie'!A30</f>
        <v>Usage industriel n°27</v>
      </c>
      <c r="B8095" s="222" t="s">
        <v>41</v>
      </c>
      <c r="C8095" s="222"/>
      <c r="D8095" s="223">
        <f>IF(B$8060&lt;&gt;"",IF(B$8060='Usages industrie'!$K30,'Usages industrie'!J30,0),0)</f>
        <v>0</v>
      </c>
      <c r="E8095" s="223">
        <f t="shared" si="712"/>
        <v>0</v>
      </c>
      <c r="F8095" s="223">
        <f t="shared" si="712"/>
        <v>0</v>
      </c>
      <c r="G8095" s="223">
        <f t="shared" si="712"/>
        <v>0</v>
      </c>
      <c r="H8095" s="223">
        <f t="shared" si="712"/>
        <v>0</v>
      </c>
      <c r="I8095" s="223">
        <f t="shared" si="712"/>
        <v>0</v>
      </c>
      <c r="J8095" s="223">
        <f t="shared" si="712"/>
        <v>0</v>
      </c>
      <c r="K8095" s="223">
        <f t="shared" si="712"/>
        <v>0</v>
      </c>
      <c r="L8095" s="223">
        <f t="shared" si="712"/>
        <v>0</v>
      </c>
      <c r="M8095" s="223">
        <f t="shared" si="712"/>
        <v>0</v>
      </c>
      <c r="N8095" s="223">
        <f t="shared" si="712"/>
        <v>0</v>
      </c>
      <c r="O8095" s="223">
        <f t="shared" si="712"/>
        <v>0</v>
      </c>
      <c r="P8095" s="223">
        <f t="shared" si="712"/>
        <v>0</v>
      </c>
      <c r="Q8095" s="223">
        <f t="shared" si="712"/>
        <v>0</v>
      </c>
      <c r="R8095" s="223">
        <f t="shared" si="712"/>
        <v>0</v>
      </c>
    </row>
    <row r="8096" spans="1:18" hidden="1" outlineLevel="2" x14ac:dyDescent="0.25">
      <c r="A8096" s="222" t="str">
        <f>'Usages industrie'!A31</f>
        <v>Usage industriel n°28</v>
      </c>
      <c r="B8096" s="222" t="s">
        <v>41</v>
      </c>
      <c r="C8096" s="222"/>
      <c r="D8096" s="223">
        <f>IF(B$8060&lt;&gt;"",IF(B$8060='Usages industrie'!$K31,'Usages industrie'!J31,0),0)</f>
        <v>0</v>
      </c>
      <c r="E8096" s="223">
        <f t="shared" si="712"/>
        <v>0</v>
      </c>
      <c r="F8096" s="223">
        <f t="shared" si="712"/>
        <v>0</v>
      </c>
      <c r="G8096" s="223">
        <f t="shared" si="712"/>
        <v>0</v>
      </c>
      <c r="H8096" s="223">
        <f t="shared" si="712"/>
        <v>0</v>
      </c>
      <c r="I8096" s="223">
        <f t="shared" si="712"/>
        <v>0</v>
      </c>
      <c r="J8096" s="223">
        <f t="shared" si="712"/>
        <v>0</v>
      </c>
      <c r="K8096" s="223">
        <f t="shared" si="712"/>
        <v>0</v>
      </c>
      <c r="L8096" s="223">
        <f t="shared" si="712"/>
        <v>0</v>
      </c>
      <c r="M8096" s="223">
        <f t="shared" si="712"/>
        <v>0</v>
      </c>
      <c r="N8096" s="223">
        <f t="shared" si="712"/>
        <v>0</v>
      </c>
      <c r="O8096" s="223">
        <f t="shared" si="712"/>
        <v>0</v>
      </c>
      <c r="P8096" s="223">
        <f t="shared" si="712"/>
        <v>0</v>
      </c>
      <c r="Q8096" s="223">
        <f t="shared" si="712"/>
        <v>0</v>
      </c>
      <c r="R8096" s="223">
        <f t="shared" si="712"/>
        <v>0</v>
      </c>
    </row>
    <row r="8097" spans="1:18" hidden="1" outlineLevel="2" x14ac:dyDescent="0.25">
      <c r="A8097" s="222" t="str">
        <f>'Usages industrie'!A32</f>
        <v>Usage industriel n°29</v>
      </c>
      <c r="B8097" s="222" t="s">
        <v>41</v>
      </c>
      <c r="C8097" s="222"/>
      <c r="D8097" s="223">
        <f>IF(B$8060&lt;&gt;"",IF(B$8060='Usages industrie'!$K32,'Usages industrie'!J32,0),0)</f>
        <v>0</v>
      </c>
      <c r="E8097" s="223">
        <f t="shared" si="712"/>
        <v>0</v>
      </c>
      <c r="F8097" s="223">
        <f t="shared" si="712"/>
        <v>0</v>
      </c>
      <c r="G8097" s="223">
        <f t="shared" si="712"/>
        <v>0</v>
      </c>
      <c r="H8097" s="223">
        <f t="shared" si="712"/>
        <v>0</v>
      </c>
      <c r="I8097" s="223">
        <f t="shared" si="712"/>
        <v>0</v>
      </c>
      <c r="J8097" s="223">
        <f t="shared" si="712"/>
        <v>0</v>
      </c>
      <c r="K8097" s="223">
        <f t="shared" si="712"/>
        <v>0</v>
      </c>
      <c r="L8097" s="223">
        <f t="shared" si="712"/>
        <v>0</v>
      </c>
      <c r="M8097" s="223">
        <f t="shared" si="712"/>
        <v>0</v>
      </c>
      <c r="N8097" s="223">
        <f t="shared" si="712"/>
        <v>0</v>
      </c>
      <c r="O8097" s="223">
        <f t="shared" si="712"/>
        <v>0</v>
      </c>
      <c r="P8097" s="223">
        <f t="shared" si="712"/>
        <v>0</v>
      </c>
      <c r="Q8097" s="223">
        <f t="shared" si="712"/>
        <v>0</v>
      </c>
      <c r="R8097" s="223">
        <f t="shared" si="712"/>
        <v>0</v>
      </c>
    </row>
    <row r="8098" spans="1:18" hidden="1" outlineLevel="2" x14ac:dyDescent="0.25">
      <c r="A8098" s="222" t="str">
        <f>'Usages industrie'!A33</f>
        <v>Usage industriel n°30</v>
      </c>
      <c r="B8098" s="222" t="s">
        <v>41</v>
      </c>
      <c r="C8098" s="222"/>
      <c r="D8098" s="223">
        <f>IF(B$8060&lt;&gt;"",IF(B$8060='Usages industrie'!$K33,'Usages industrie'!J33,0),0)</f>
        <v>0</v>
      </c>
      <c r="E8098" s="223">
        <f t="shared" si="712"/>
        <v>0</v>
      </c>
      <c r="F8098" s="223">
        <f t="shared" si="712"/>
        <v>0</v>
      </c>
      <c r="G8098" s="223">
        <f t="shared" si="712"/>
        <v>0</v>
      </c>
      <c r="H8098" s="223">
        <f t="shared" si="712"/>
        <v>0</v>
      </c>
      <c r="I8098" s="223">
        <f t="shared" si="712"/>
        <v>0</v>
      </c>
      <c r="J8098" s="223">
        <f t="shared" si="712"/>
        <v>0</v>
      </c>
      <c r="K8098" s="223">
        <f t="shared" si="712"/>
        <v>0</v>
      </c>
      <c r="L8098" s="223">
        <f t="shared" si="712"/>
        <v>0</v>
      </c>
      <c r="M8098" s="223">
        <f t="shared" si="712"/>
        <v>0</v>
      </c>
      <c r="N8098" s="223">
        <f t="shared" si="712"/>
        <v>0</v>
      </c>
      <c r="O8098" s="223">
        <f t="shared" si="712"/>
        <v>0</v>
      </c>
      <c r="P8098" s="223">
        <f t="shared" si="712"/>
        <v>0</v>
      </c>
      <c r="Q8098" s="223">
        <f t="shared" si="712"/>
        <v>0</v>
      </c>
      <c r="R8098" s="223">
        <f t="shared" si="712"/>
        <v>0</v>
      </c>
    </row>
    <row r="8099" spans="1:18" hidden="1" outlineLevel="2" x14ac:dyDescent="0.25">
      <c r="A8099" s="222" t="str">
        <f>'Usages industrie'!A34</f>
        <v>Usage industriel n°31</v>
      </c>
      <c r="B8099" s="222" t="s">
        <v>41</v>
      </c>
      <c r="C8099" s="222"/>
      <c r="D8099" s="223">
        <f>IF(B$8060&lt;&gt;"",IF(B$8060='Usages industrie'!$K34,'Usages industrie'!J34,0),0)</f>
        <v>0</v>
      </c>
      <c r="E8099" s="223">
        <f t="shared" ref="E8099:R8108" si="713">$D8099</f>
        <v>0</v>
      </c>
      <c r="F8099" s="223">
        <f t="shared" si="713"/>
        <v>0</v>
      </c>
      <c r="G8099" s="223">
        <f t="shared" si="713"/>
        <v>0</v>
      </c>
      <c r="H8099" s="223">
        <f t="shared" si="713"/>
        <v>0</v>
      </c>
      <c r="I8099" s="223">
        <f t="shared" si="713"/>
        <v>0</v>
      </c>
      <c r="J8099" s="223">
        <f t="shared" si="713"/>
        <v>0</v>
      </c>
      <c r="K8099" s="223">
        <f t="shared" si="713"/>
        <v>0</v>
      </c>
      <c r="L8099" s="223">
        <f t="shared" si="713"/>
        <v>0</v>
      </c>
      <c r="M8099" s="223">
        <f t="shared" si="713"/>
        <v>0</v>
      </c>
      <c r="N8099" s="223">
        <f t="shared" si="713"/>
        <v>0</v>
      </c>
      <c r="O8099" s="223">
        <f t="shared" si="713"/>
        <v>0</v>
      </c>
      <c r="P8099" s="223">
        <f t="shared" si="713"/>
        <v>0</v>
      </c>
      <c r="Q8099" s="223">
        <f t="shared" si="713"/>
        <v>0</v>
      </c>
      <c r="R8099" s="223">
        <f t="shared" si="713"/>
        <v>0</v>
      </c>
    </row>
    <row r="8100" spans="1:18" hidden="1" outlineLevel="2" x14ac:dyDescent="0.25">
      <c r="A8100" s="222" t="str">
        <f>'Usages industrie'!A35</f>
        <v>Usage industriel n°32</v>
      </c>
      <c r="B8100" s="222" t="s">
        <v>41</v>
      </c>
      <c r="C8100" s="222"/>
      <c r="D8100" s="223">
        <f>IF(B$8060&lt;&gt;"",IF(B$8060='Usages industrie'!$K35,'Usages industrie'!J35,0),0)</f>
        <v>0</v>
      </c>
      <c r="E8100" s="223">
        <f t="shared" si="713"/>
        <v>0</v>
      </c>
      <c r="F8100" s="223">
        <f t="shared" si="713"/>
        <v>0</v>
      </c>
      <c r="G8100" s="223">
        <f t="shared" si="713"/>
        <v>0</v>
      </c>
      <c r="H8100" s="223">
        <f t="shared" si="713"/>
        <v>0</v>
      </c>
      <c r="I8100" s="223">
        <f t="shared" si="713"/>
        <v>0</v>
      </c>
      <c r="J8100" s="223">
        <f t="shared" si="713"/>
        <v>0</v>
      </c>
      <c r="K8100" s="223">
        <f t="shared" si="713"/>
        <v>0</v>
      </c>
      <c r="L8100" s="223">
        <f t="shared" si="713"/>
        <v>0</v>
      </c>
      <c r="M8100" s="223">
        <f t="shared" si="713"/>
        <v>0</v>
      </c>
      <c r="N8100" s="223">
        <f t="shared" si="713"/>
        <v>0</v>
      </c>
      <c r="O8100" s="223">
        <f t="shared" si="713"/>
        <v>0</v>
      </c>
      <c r="P8100" s="223">
        <f t="shared" si="713"/>
        <v>0</v>
      </c>
      <c r="Q8100" s="223">
        <f t="shared" si="713"/>
        <v>0</v>
      </c>
      <c r="R8100" s="223">
        <f t="shared" si="713"/>
        <v>0</v>
      </c>
    </row>
    <row r="8101" spans="1:18" hidden="1" outlineLevel="2" x14ac:dyDescent="0.25">
      <c r="A8101" s="222" t="str">
        <f>'Usages industrie'!A36</f>
        <v>Usage industriel n°33</v>
      </c>
      <c r="B8101" s="222" t="s">
        <v>41</v>
      </c>
      <c r="C8101" s="222"/>
      <c r="D8101" s="223">
        <f>IF(B$8060&lt;&gt;"",IF(B$8060='Usages industrie'!$K36,'Usages industrie'!J36,0),0)</f>
        <v>0</v>
      </c>
      <c r="E8101" s="223">
        <f t="shared" si="713"/>
        <v>0</v>
      </c>
      <c r="F8101" s="223">
        <f t="shared" si="713"/>
        <v>0</v>
      </c>
      <c r="G8101" s="223">
        <f t="shared" si="713"/>
        <v>0</v>
      </c>
      <c r="H8101" s="223">
        <f t="shared" si="713"/>
        <v>0</v>
      </c>
      <c r="I8101" s="223">
        <f t="shared" si="713"/>
        <v>0</v>
      </c>
      <c r="J8101" s="223">
        <f t="shared" si="713"/>
        <v>0</v>
      </c>
      <c r="K8101" s="223">
        <f t="shared" si="713"/>
        <v>0</v>
      </c>
      <c r="L8101" s="223">
        <f t="shared" si="713"/>
        <v>0</v>
      </c>
      <c r="M8101" s="223">
        <f t="shared" si="713"/>
        <v>0</v>
      </c>
      <c r="N8101" s="223">
        <f t="shared" si="713"/>
        <v>0</v>
      </c>
      <c r="O8101" s="223">
        <f t="shared" si="713"/>
        <v>0</v>
      </c>
      <c r="P8101" s="223">
        <f t="shared" si="713"/>
        <v>0</v>
      </c>
      <c r="Q8101" s="223">
        <f t="shared" si="713"/>
        <v>0</v>
      </c>
      <c r="R8101" s="223">
        <f t="shared" si="713"/>
        <v>0</v>
      </c>
    </row>
    <row r="8102" spans="1:18" hidden="1" outlineLevel="2" x14ac:dyDescent="0.25">
      <c r="A8102" s="222" t="str">
        <f>'Usages industrie'!A37</f>
        <v>Usage industriel n°34</v>
      </c>
      <c r="B8102" s="222" t="s">
        <v>41</v>
      </c>
      <c r="C8102" s="222"/>
      <c r="D8102" s="223">
        <f>IF(B$8060&lt;&gt;"",IF(B$8060='Usages industrie'!$K37,'Usages industrie'!J37,0),0)</f>
        <v>0</v>
      </c>
      <c r="E8102" s="223">
        <f t="shared" si="713"/>
        <v>0</v>
      </c>
      <c r="F8102" s="223">
        <f t="shared" si="713"/>
        <v>0</v>
      </c>
      <c r="G8102" s="223">
        <f t="shared" si="713"/>
        <v>0</v>
      </c>
      <c r="H8102" s="223">
        <f t="shared" si="713"/>
        <v>0</v>
      </c>
      <c r="I8102" s="223">
        <f t="shared" si="713"/>
        <v>0</v>
      </c>
      <c r="J8102" s="223">
        <f t="shared" si="713"/>
        <v>0</v>
      </c>
      <c r="K8102" s="223">
        <f t="shared" si="713"/>
        <v>0</v>
      </c>
      <c r="L8102" s="223">
        <f t="shared" si="713"/>
        <v>0</v>
      </c>
      <c r="M8102" s="223">
        <f t="shared" si="713"/>
        <v>0</v>
      </c>
      <c r="N8102" s="223">
        <f t="shared" si="713"/>
        <v>0</v>
      </c>
      <c r="O8102" s="223">
        <f t="shared" si="713"/>
        <v>0</v>
      </c>
      <c r="P8102" s="223">
        <f t="shared" si="713"/>
        <v>0</v>
      </c>
      <c r="Q8102" s="223">
        <f t="shared" si="713"/>
        <v>0</v>
      </c>
      <c r="R8102" s="223">
        <f t="shared" si="713"/>
        <v>0</v>
      </c>
    </row>
    <row r="8103" spans="1:18" hidden="1" outlineLevel="2" x14ac:dyDescent="0.25">
      <c r="A8103" s="222" t="str">
        <f>'Usages industrie'!A38</f>
        <v>Usage industriel n°35</v>
      </c>
      <c r="B8103" s="222" t="s">
        <v>41</v>
      </c>
      <c r="C8103" s="222"/>
      <c r="D8103" s="223">
        <f>IF(B$8060&lt;&gt;"",IF(B$8060='Usages industrie'!$K38,'Usages industrie'!J38,0),0)</f>
        <v>0</v>
      </c>
      <c r="E8103" s="223">
        <f t="shared" si="713"/>
        <v>0</v>
      </c>
      <c r="F8103" s="223">
        <f t="shared" si="713"/>
        <v>0</v>
      </c>
      <c r="G8103" s="223">
        <f t="shared" si="713"/>
        <v>0</v>
      </c>
      <c r="H8103" s="223">
        <f t="shared" si="713"/>
        <v>0</v>
      </c>
      <c r="I8103" s="223">
        <f t="shared" si="713"/>
        <v>0</v>
      </c>
      <c r="J8103" s="223">
        <f t="shared" si="713"/>
        <v>0</v>
      </c>
      <c r="K8103" s="223">
        <f t="shared" si="713"/>
        <v>0</v>
      </c>
      <c r="L8103" s="223">
        <f t="shared" si="713"/>
        <v>0</v>
      </c>
      <c r="M8103" s="223">
        <f t="shared" si="713"/>
        <v>0</v>
      </c>
      <c r="N8103" s="223">
        <f t="shared" si="713"/>
        <v>0</v>
      </c>
      <c r="O8103" s="223">
        <f t="shared" si="713"/>
        <v>0</v>
      </c>
      <c r="P8103" s="223">
        <f t="shared" si="713"/>
        <v>0</v>
      </c>
      <c r="Q8103" s="223">
        <f t="shared" si="713"/>
        <v>0</v>
      </c>
      <c r="R8103" s="223">
        <f t="shared" si="713"/>
        <v>0</v>
      </c>
    </row>
    <row r="8104" spans="1:18" hidden="1" outlineLevel="2" x14ac:dyDescent="0.25">
      <c r="A8104" s="222" t="str">
        <f>'Usages industrie'!A39</f>
        <v>Usage industriel n°36</v>
      </c>
      <c r="B8104" s="222" t="s">
        <v>41</v>
      </c>
      <c r="C8104" s="222"/>
      <c r="D8104" s="223">
        <f>IF(B$8060&lt;&gt;"",IF(B$8060='Usages industrie'!$K39,'Usages industrie'!J39,0),0)</f>
        <v>0</v>
      </c>
      <c r="E8104" s="223">
        <f t="shared" si="713"/>
        <v>0</v>
      </c>
      <c r="F8104" s="223">
        <f t="shared" si="713"/>
        <v>0</v>
      </c>
      <c r="G8104" s="223">
        <f t="shared" si="713"/>
        <v>0</v>
      </c>
      <c r="H8104" s="223">
        <f t="shared" si="713"/>
        <v>0</v>
      </c>
      <c r="I8104" s="223">
        <f t="shared" si="713"/>
        <v>0</v>
      </c>
      <c r="J8104" s="223">
        <f t="shared" si="713"/>
        <v>0</v>
      </c>
      <c r="K8104" s="223">
        <f t="shared" si="713"/>
        <v>0</v>
      </c>
      <c r="L8104" s="223">
        <f t="shared" si="713"/>
        <v>0</v>
      </c>
      <c r="M8104" s="223">
        <f t="shared" si="713"/>
        <v>0</v>
      </c>
      <c r="N8104" s="223">
        <f t="shared" si="713"/>
        <v>0</v>
      </c>
      <c r="O8104" s="223">
        <f t="shared" si="713"/>
        <v>0</v>
      </c>
      <c r="P8104" s="223">
        <f t="shared" si="713"/>
        <v>0</v>
      </c>
      <c r="Q8104" s="223">
        <f t="shared" si="713"/>
        <v>0</v>
      </c>
      <c r="R8104" s="223">
        <f t="shared" si="713"/>
        <v>0</v>
      </c>
    </row>
    <row r="8105" spans="1:18" hidden="1" outlineLevel="2" x14ac:dyDescent="0.25">
      <c r="A8105" s="222" t="str">
        <f>'Usages industrie'!A40</f>
        <v>Usage industriel n°37</v>
      </c>
      <c r="B8105" s="222" t="s">
        <v>41</v>
      </c>
      <c r="C8105" s="222"/>
      <c r="D8105" s="223">
        <f>IF(B$8060&lt;&gt;"",IF(B$8060='Usages industrie'!$K40,'Usages industrie'!J40,0),0)</f>
        <v>0</v>
      </c>
      <c r="E8105" s="223">
        <f t="shared" si="713"/>
        <v>0</v>
      </c>
      <c r="F8105" s="223">
        <f t="shared" si="713"/>
        <v>0</v>
      </c>
      <c r="G8105" s="223">
        <f t="shared" si="713"/>
        <v>0</v>
      </c>
      <c r="H8105" s="223">
        <f t="shared" si="713"/>
        <v>0</v>
      </c>
      <c r="I8105" s="223">
        <f t="shared" si="713"/>
        <v>0</v>
      </c>
      <c r="J8105" s="223">
        <f t="shared" si="713"/>
        <v>0</v>
      </c>
      <c r="K8105" s="223">
        <f t="shared" si="713"/>
        <v>0</v>
      </c>
      <c r="L8105" s="223">
        <f t="shared" si="713"/>
        <v>0</v>
      </c>
      <c r="M8105" s="223">
        <f t="shared" si="713"/>
        <v>0</v>
      </c>
      <c r="N8105" s="223">
        <f t="shared" si="713"/>
        <v>0</v>
      </c>
      <c r="O8105" s="223">
        <f t="shared" si="713"/>
        <v>0</v>
      </c>
      <c r="P8105" s="223">
        <f t="shared" si="713"/>
        <v>0</v>
      </c>
      <c r="Q8105" s="223">
        <f t="shared" si="713"/>
        <v>0</v>
      </c>
      <c r="R8105" s="223">
        <f t="shared" si="713"/>
        <v>0</v>
      </c>
    </row>
    <row r="8106" spans="1:18" hidden="1" outlineLevel="2" x14ac:dyDescent="0.25">
      <c r="A8106" s="222" t="str">
        <f>'Usages industrie'!A41</f>
        <v>Usage industriel n°38</v>
      </c>
      <c r="B8106" s="222" t="s">
        <v>41</v>
      </c>
      <c r="C8106" s="222"/>
      <c r="D8106" s="223">
        <f>IF(B$8060&lt;&gt;"",IF(B$8060='Usages industrie'!$K41,'Usages industrie'!J41,0),0)</f>
        <v>0</v>
      </c>
      <c r="E8106" s="223">
        <f t="shared" si="713"/>
        <v>0</v>
      </c>
      <c r="F8106" s="223">
        <f t="shared" si="713"/>
        <v>0</v>
      </c>
      <c r="G8106" s="223">
        <f t="shared" si="713"/>
        <v>0</v>
      </c>
      <c r="H8106" s="223">
        <f t="shared" si="713"/>
        <v>0</v>
      </c>
      <c r="I8106" s="223">
        <f t="shared" si="713"/>
        <v>0</v>
      </c>
      <c r="J8106" s="223">
        <f t="shared" si="713"/>
        <v>0</v>
      </c>
      <c r="K8106" s="223">
        <f t="shared" si="713"/>
        <v>0</v>
      </c>
      <c r="L8106" s="223">
        <f t="shared" si="713"/>
        <v>0</v>
      </c>
      <c r="M8106" s="223">
        <f t="shared" si="713"/>
        <v>0</v>
      </c>
      <c r="N8106" s="223">
        <f t="shared" si="713"/>
        <v>0</v>
      </c>
      <c r="O8106" s="223">
        <f t="shared" si="713"/>
        <v>0</v>
      </c>
      <c r="P8106" s="223">
        <f t="shared" si="713"/>
        <v>0</v>
      </c>
      <c r="Q8106" s="223">
        <f t="shared" si="713"/>
        <v>0</v>
      </c>
      <c r="R8106" s="223">
        <f t="shared" si="713"/>
        <v>0</v>
      </c>
    </row>
    <row r="8107" spans="1:18" hidden="1" outlineLevel="2" x14ac:dyDescent="0.25">
      <c r="A8107" s="222" t="str">
        <f>'Usages industrie'!A42</f>
        <v>Usage industriel n°39</v>
      </c>
      <c r="B8107" s="222" t="s">
        <v>41</v>
      </c>
      <c r="C8107" s="222"/>
      <c r="D8107" s="223">
        <f>IF(B$8060&lt;&gt;"",IF(B$8060='Usages industrie'!$K42,'Usages industrie'!J42,0),0)</f>
        <v>0</v>
      </c>
      <c r="E8107" s="223">
        <f t="shared" si="713"/>
        <v>0</v>
      </c>
      <c r="F8107" s="223">
        <f t="shared" si="713"/>
        <v>0</v>
      </c>
      <c r="G8107" s="223">
        <f t="shared" si="713"/>
        <v>0</v>
      </c>
      <c r="H8107" s="223">
        <f t="shared" si="713"/>
        <v>0</v>
      </c>
      <c r="I8107" s="223">
        <f t="shared" si="713"/>
        <v>0</v>
      </c>
      <c r="J8107" s="223">
        <f t="shared" si="713"/>
        <v>0</v>
      </c>
      <c r="K8107" s="223">
        <f t="shared" si="713"/>
        <v>0</v>
      </c>
      <c r="L8107" s="223">
        <f t="shared" si="713"/>
        <v>0</v>
      </c>
      <c r="M8107" s="223">
        <f t="shared" si="713"/>
        <v>0</v>
      </c>
      <c r="N8107" s="223">
        <f t="shared" si="713"/>
        <v>0</v>
      </c>
      <c r="O8107" s="223">
        <f t="shared" si="713"/>
        <v>0</v>
      </c>
      <c r="P8107" s="223">
        <f t="shared" si="713"/>
        <v>0</v>
      </c>
      <c r="Q8107" s="223">
        <f t="shared" si="713"/>
        <v>0</v>
      </c>
      <c r="R8107" s="223">
        <f t="shared" si="713"/>
        <v>0</v>
      </c>
    </row>
    <row r="8108" spans="1:18" hidden="1" outlineLevel="2" x14ac:dyDescent="0.25">
      <c r="A8108" s="222" t="str">
        <f>'Usages industrie'!A43</f>
        <v>Usage industriel n°40</v>
      </c>
      <c r="B8108" s="222" t="s">
        <v>41</v>
      </c>
      <c r="C8108" s="222"/>
      <c r="D8108" s="223">
        <f>IF(B$8060&lt;&gt;"",IF(B$8060='Usages industrie'!$K43,'Usages industrie'!J43,0),0)</f>
        <v>0</v>
      </c>
      <c r="E8108" s="223">
        <f t="shared" si="713"/>
        <v>0</v>
      </c>
      <c r="F8108" s="223">
        <f t="shared" si="713"/>
        <v>0</v>
      </c>
      <c r="G8108" s="223">
        <f t="shared" si="713"/>
        <v>0</v>
      </c>
      <c r="H8108" s="223">
        <f t="shared" si="713"/>
        <v>0</v>
      </c>
      <c r="I8108" s="223">
        <f t="shared" si="713"/>
        <v>0</v>
      </c>
      <c r="J8108" s="223">
        <f t="shared" si="713"/>
        <v>0</v>
      </c>
      <c r="K8108" s="223">
        <f t="shared" si="713"/>
        <v>0</v>
      </c>
      <c r="L8108" s="223">
        <f t="shared" si="713"/>
        <v>0</v>
      </c>
      <c r="M8108" s="223">
        <f t="shared" si="713"/>
        <v>0</v>
      </c>
      <c r="N8108" s="223">
        <f t="shared" si="713"/>
        <v>0</v>
      </c>
      <c r="O8108" s="223">
        <f t="shared" si="713"/>
        <v>0</v>
      </c>
      <c r="P8108" s="223">
        <f t="shared" si="713"/>
        <v>0</v>
      </c>
      <c r="Q8108" s="223">
        <f t="shared" si="713"/>
        <v>0</v>
      </c>
      <c r="R8108" s="223">
        <f t="shared" si="713"/>
        <v>0</v>
      </c>
    </row>
    <row r="8109" spans="1:18" hidden="1" outlineLevel="2" x14ac:dyDescent="0.25">
      <c r="A8109" s="222" t="str">
        <f>'Usages industrie'!A44</f>
        <v>Usage industriel n°41</v>
      </c>
      <c r="B8109" s="222" t="s">
        <v>41</v>
      </c>
      <c r="C8109" s="222"/>
      <c r="D8109" s="223">
        <f>IF(B$8060&lt;&gt;"",IF(B$8060='Usages industrie'!$K44,'Usages industrie'!J44,0),0)</f>
        <v>0</v>
      </c>
      <c r="E8109" s="223">
        <f t="shared" ref="E8109:R8118" si="714">$D8109</f>
        <v>0</v>
      </c>
      <c r="F8109" s="223">
        <f t="shared" si="714"/>
        <v>0</v>
      </c>
      <c r="G8109" s="223">
        <f t="shared" si="714"/>
        <v>0</v>
      </c>
      <c r="H8109" s="223">
        <f t="shared" si="714"/>
        <v>0</v>
      </c>
      <c r="I8109" s="223">
        <f t="shared" si="714"/>
        <v>0</v>
      </c>
      <c r="J8109" s="223">
        <f t="shared" si="714"/>
        <v>0</v>
      </c>
      <c r="K8109" s="223">
        <f t="shared" si="714"/>
        <v>0</v>
      </c>
      <c r="L8109" s="223">
        <f t="shared" si="714"/>
        <v>0</v>
      </c>
      <c r="M8109" s="223">
        <f t="shared" si="714"/>
        <v>0</v>
      </c>
      <c r="N8109" s="223">
        <f t="shared" si="714"/>
        <v>0</v>
      </c>
      <c r="O8109" s="223">
        <f t="shared" si="714"/>
        <v>0</v>
      </c>
      <c r="P8109" s="223">
        <f t="shared" si="714"/>
        <v>0</v>
      </c>
      <c r="Q8109" s="223">
        <f t="shared" si="714"/>
        <v>0</v>
      </c>
      <c r="R8109" s="223">
        <f t="shared" si="714"/>
        <v>0</v>
      </c>
    </row>
    <row r="8110" spans="1:18" hidden="1" outlineLevel="2" x14ac:dyDescent="0.25">
      <c r="A8110" s="222" t="str">
        <f>'Usages industrie'!A45</f>
        <v>Usage industriel n°42</v>
      </c>
      <c r="B8110" s="222" t="s">
        <v>41</v>
      </c>
      <c r="C8110" s="222"/>
      <c r="D8110" s="223">
        <f>IF(B$8060&lt;&gt;"",IF(B$8060='Usages industrie'!$K45,'Usages industrie'!J45,0),0)</f>
        <v>0</v>
      </c>
      <c r="E8110" s="223">
        <f t="shared" si="714"/>
        <v>0</v>
      </c>
      <c r="F8110" s="223">
        <f t="shared" si="714"/>
        <v>0</v>
      </c>
      <c r="G8110" s="223">
        <f t="shared" si="714"/>
        <v>0</v>
      </c>
      <c r="H8110" s="223">
        <f t="shared" si="714"/>
        <v>0</v>
      </c>
      <c r="I8110" s="223">
        <f t="shared" si="714"/>
        <v>0</v>
      </c>
      <c r="J8110" s="223">
        <f t="shared" si="714"/>
        <v>0</v>
      </c>
      <c r="K8110" s="223">
        <f t="shared" si="714"/>
        <v>0</v>
      </c>
      <c r="L8110" s="223">
        <f t="shared" si="714"/>
        <v>0</v>
      </c>
      <c r="M8110" s="223">
        <f t="shared" si="714"/>
        <v>0</v>
      </c>
      <c r="N8110" s="223">
        <f t="shared" si="714"/>
        <v>0</v>
      </c>
      <c r="O8110" s="223">
        <f t="shared" si="714"/>
        <v>0</v>
      </c>
      <c r="P8110" s="223">
        <f t="shared" si="714"/>
        <v>0</v>
      </c>
      <c r="Q8110" s="223">
        <f t="shared" si="714"/>
        <v>0</v>
      </c>
      <c r="R8110" s="223">
        <f t="shared" si="714"/>
        <v>0</v>
      </c>
    </row>
    <row r="8111" spans="1:18" hidden="1" outlineLevel="2" x14ac:dyDescent="0.25">
      <c r="A8111" s="222" t="str">
        <f>'Usages industrie'!A46</f>
        <v>Usage industriel n°43</v>
      </c>
      <c r="B8111" s="222" t="s">
        <v>41</v>
      </c>
      <c r="C8111" s="222"/>
      <c r="D8111" s="223">
        <f>IF(B$8060&lt;&gt;"",IF(B$8060='Usages industrie'!$K46,'Usages industrie'!J46,0),0)</f>
        <v>0</v>
      </c>
      <c r="E8111" s="223">
        <f t="shared" si="714"/>
        <v>0</v>
      </c>
      <c r="F8111" s="223">
        <f t="shared" si="714"/>
        <v>0</v>
      </c>
      <c r="G8111" s="223">
        <f t="shared" si="714"/>
        <v>0</v>
      </c>
      <c r="H8111" s="223">
        <f t="shared" si="714"/>
        <v>0</v>
      </c>
      <c r="I8111" s="223">
        <f t="shared" si="714"/>
        <v>0</v>
      </c>
      <c r="J8111" s="223">
        <f t="shared" si="714"/>
        <v>0</v>
      </c>
      <c r="K8111" s="223">
        <f t="shared" si="714"/>
        <v>0</v>
      </c>
      <c r="L8111" s="223">
        <f t="shared" si="714"/>
        <v>0</v>
      </c>
      <c r="M8111" s="223">
        <f t="shared" si="714"/>
        <v>0</v>
      </c>
      <c r="N8111" s="223">
        <f t="shared" si="714"/>
        <v>0</v>
      </c>
      <c r="O8111" s="223">
        <f t="shared" si="714"/>
        <v>0</v>
      </c>
      <c r="P8111" s="223">
        <f t="shared" si="714"/>
        <v>0</v>
      </c>
      <c r="Q8111" s="223">
        <f t="shared" si="714"/>
        <v>0</v>
      </c>
      <c r="R8111" s="223">
        <f t="shared" si="714"/>
        <v>0</v>
      </c>
    </row>
    <row r="8112" spans="1:18" hidden="1" outlineLevel="2" x14ac:dyDescent="0.25">
      <c r="A8112" s="222" t="str">
        <f>'Usages industrie'!A47</f>
        <v>Usage industriel n°44</v>
      </c>
      <c r="B8112" s="222" t="s">
        <v>41</v>
      </c>
      <c r="C8112" s="222"/>
      <c r="D8112" s="223">
        <f>IF(B$8060&lt;&gt;"",IF(B$8060='Usages industrie'!$K47,'Usages industrie'!J47,0),0)</f>
        <v>0</v>
      </c>
      <c r="E8112" s="223">
        <f t="shared" si="714"/>
        <v>0</v>
      </c>
      <c r="F8112" s="223">
        <f t="shared" si="714"/>
        <v>0</v>
      </c>
      <c r="G8112" s="223">
        <f t="shared" si="714"/>
        <v>0</v>
      </c>
      <c r="H8112" s="223">
        <f t="shared" si="714"/>
        <v>0</v>
      </c>
      <c r="I8112" s="223">
        <f t="shared" si="714"/>
        <v>0</v>
      </c>
      <c r="J8112" s="223">
        <f t="shared" si="714"/>
        <v>0</v>
      </c>
      <c r="K8112" s="223">
        <f t="shared" si="714"/>
        <v>0</v>
      </c>
      <c r="L8112" s="223">
        <f t="shared" si="714"/>
        <v>0</v>
      </c>
      <c r="M8112" s="223">
        <f t="shared" si="714"/>
        <v>0</v>
      </c>
      <c r="N8112" s="223">
        <f t="shared" si="714"/>
        <v>0</v>
      </c>
      <c r="O8112" s="223">
        <f t="shared" si="714"/>
        <v>0</v>
      </c>
      <c r="P8112" s="223">
        <f t="shared" si="714"/>
        <v>0</v>
      </c>
      <c r="Q8112" s="223">
        <f t="shared" si="714"/>
        <v>0</v>
      </c>
      <c r="R8112" s="223">
        <f t="shared" si="714"/>
        <v>0</v>
      </c>
    </row>
    <row r="8113" spans="1:18" hidden="1" outlineLevel="2" x14ac:dyDescent="0.25">
      <c r="A8113" s="222" t="str">
        <f>'Usages industrie'!A48</f>
        <v>Usage industriel n°45</v>
      </c>
      <c r="B8113" s="222" t="s">
        <v>41</v>
      </c>
      <c r="C8113" s="222"/>
      <c r="D8113" s="223">
        <f>IF(B$8060&lt;&gt;"",IF(B$8060='Usages industrie'!$K48,'Usages industrie'!J48,0),0)</f>
        <v>0</v>
      </c>
      <c r="E8113" s="223">
        <f t="shared" si="714"/>
        <v>0</v>
      </c>
      <c r="F8113" s="223">
        <f t="shared" si="714"/>
        <v>0</v>
      </c>
      <c r="G8113" s="223">
        <f t="shared" si="714"/>
        <v>0</v>
      </c>
      <c r="H8113" s="223">
        <f t="shared" si="714"/>
        <v>0</v>
      </c>
      <c r="I8113" s="223">
        <f t="shared" si="714"/>
        <v>0</v>
      </c>
      <c r="J8113" s="223">
        <f t="shared" si="714"/>
        <v>0</v>
      </c>
      <c r="K8113" s="223">
        <f t="shared" si="714"/>
        <v>0</v>
      </c>
      <c r="L8113" s="223">
        <f t="shared" si="714"/>
        <v>0</v>
      </c>
      <c r="M8113" s="223">
        <f t="shared" si="714"/>
        <v>0</v>
      </c>
      <c r="N8113" s="223">
        <f t="shared" si="714"/>
        <v>0</v>
      </c>
      <c r="O8113" s="223">
        <f t="shared" si="714"/>
        <v>0</v>
      </c>
      <c r="P8113" s="223">
        <f t="shared" si="714"/>
        <v>0</v>
      </c>
      <c r="Q8113" s="223">
        <f t="shared" si="714"/>
        <v>0</v>
      </c>
      <c r="R8113" s="223">
        <f t="shared" si="714"/>
        <v>0</v>
      </c>
    </row>
    <row r="8114" spans="1:18" hidden="1" outlineLevel="2" x14ac:dyDescent="0.25">
      <c r="A8114" s="222" t="str">
        <f>'Usages industrie'!A49</f>
        <v>Usage industriel n°46</v>
      </c>
      <c r="B8114" s="222" t="s">
        <v>41</v>
      </c>
      <c r="C8114" s="222"/>
      <c r="D8114" s="223">
        <f>IF(B$8060&lt;&gt;"",IF(B$8060='Usages industrie'!$K49,'Usages industrie'!J49,0),0)</f>
        <v>0</v>
      </c>
      <c r="E8114" s="223">
        <f t="shared" si="714"/>
        <v>0</v>
      </c>
      <c r="F8114" s="223">
        <f t="shared" si="714"/>
        <v>0</v>
      </c>
      <c r="G8114" s="223">
        <f t="shared" si="714"/>
        <v>0</v>
      </c>
      <c r="H8114" s="223">
        <f t="shared" si="714"/>
        <v>0</v>
      </c>
      <c r="I8114" s="223">
        <f t="shared" si="714"/>
        <v>0</v>
      </c>
      <c r="J8114" s="223">
        <f t="shared" si="714"/>
        <v>0</v>
      </c>
      <c r="K8114" s="223">
        <f t="shared" si="714"/>
        <v>0</v>
      </c>
      <c r="L8114" s="223">
        <f t="shared" si="714"/>
        <v>0</v>
      </c>
      <c r="M8114" s="223">
        <f t="shared" si="714"/>
        <v>0</v>
      </c>
      <c r="N8114" s="223">
        <f t="shared" si="714"/>
        <v>0</v>
      </c>
      <c r="O8114" s="223">
        <f t="shared" si="714"/>
        <v>0</v>
      </c>
      <c r="P8114" s="223">
        <f t="shared" si="714"/>
        <v>0</v>
      </c>
      <c r="Q8114" s="223">
        <f t="shared" si="714"/>
        <v>0</v>
      </c>
      <c r="R8114" s="223">
        <f t="shared" si="714"/>
        <v>0</v>
      </c>
    </row>
    <row r="8115" spans="1:18" hidden="1" outlineLevel="2" x14ac:dyDescent="0.25">
      <c r="A8115" s="222" t="str">
        <f>'Usages industrie'!A50</f>
        <v>Usage industriel n°47</v>
      </c>
      <c r="B8115" s="222" t="s">
        <v>41</v>
      </c>
      <c r="C8115" s="222"/>
      <c r="D8115" s="223">
        <f>IF(B$8060&lt;&gt;"",IF(B$8060='Usages industrie'!$K50,'Usages industrie'!J50,0),0)</f>
        <v>0</v>
      </c>
      <c r="E8115" s="223">
        <f t="shared" si="714"/>
        <v>0</v>
      </c>
      <c r="F8115" s="223">
        <f t="shared" si="714"/>
        <v>0</v>
      </c>
      <c r="G8115" s="223">
        <f t="shared" si="714"/>
        <v>0</v>
      </c>
      <c r="H8115" s="223">
        <f t="shared" si="714"/>
        <v>0</v>
      </c>
      <c r="I8115" s="223">
        <f t="shared" si="714"/>
        <v>0</v>
      </c>
      <c r="J8115" s="223">
        <f t="shared" si="714"/>
        <v>0</v>
      </c>
      <c r="K8115" s="223">
        <f t="shared" si="714"/>
        <v>0</v>
      </c>
      <c r="L8115" s="223">
        <f t="shared" si="714"/>
        <v>0</v>
      </c>
      <c r="M8115" s="223">
        <f t="shared" si="714"/>
        <v>0</v>
      </c>
      <c r="N8115" s="223">
        <f t="shared" si="714"/>
        <v>0</v>
      </c>
      <c r="O8115" s="223">
        <f t="shared" si="714"/>
        <v>0</v>
      </c>
      <c r="P8115" s="223">
        <f t="shared" si="714"/>
        <v>0</v>
      </c>
      <c r="Q8115" s="223">
        <f t="shared" si="714"/>
        <v>0</v>
      </c>
      <c r="R8115" s="223">
        <f t="shared" si="714"/>
        <v>0</v>
      </c>
    </row>
    <row r="8116" spans="1:18" hidden="1" outlineLevel="2" x14ac:dyDescent="0.25">
      <c r="A8116" s="222" t="str">
        <f>'Usages industrie'!A51</f>
        <v>Usage industriel n°48</v>
      </c>
      <c r="B8116" s="222" t="s">
        <v>41</v>
      </c>
      <c r="C8116" s="222"/>
      <c r="D8116" s="223">
        <f>IF(B$8060&lt;&gt;"",IF(B$8060='Usages industrie'!$K51,'Usages industrie'!J51,0),0)</f>
        <v>0</v>
      </c>
      <c r="E8116" s="223">
        <f t="shared" si="714"/>
        <v>0</v>
      </c>
      <c r="F8116" s="223">
        <f t="shared" si="714"/>
        <v>0</v>
      </c>
      <c r="G8116" s="223">
        <f t="shared" si="714"/>
        <v>0</v>
      </c>
      <c r="H8116" s="223">
        <f t="shared" si="714"/>
        <v>0</v>
      </c>
      <c r="I8116" s="223">
        <f t="shared" si="714"/>
        <v>0</v>
      </c>
      <c r="J8116" s="223">
        <f t="shared" si="714"/>
        <v>0</v>
      </c>
      <c r="K8116" s="223">
        <f t="shared" si="714"/>
        <v>0</v>
      </c>
      <c r="L8116" s="223">
        <f t="shared" si="714"/>
        <v>0</v>
      </c>
      <c r="M8116" s="223">
        <f t="shared" si="714"/>
        <v>0</v>
      </c>
      <c r="N8116" s="223">
        <f t="shared" si="714"/>
        <v>0</v>
      </c>
      <c r="O8116" s="223">
        <f t="shared" si="714"/>
        <v>0</v>
      </c>
      <c r="P8116" s="223">
        <f t="shared" si="714"/>
        <v>0</v>
      </c>
      <c r="Q8116" s="223">
        <f t="shared" si="714"/>
        <v>0</v>
      </c>
      <c r="R8116" s="223">
        <f t="shared" si="714"/>
        <v>0</v>
      </c>
    </row>
    <row r="8117" spans="1:18" hidden="1" outlineLevel="2" x14ac:dyDescent="0.25">
      <c r="A8117" s="222" t="str">
        <f>'Usages industrie'!A52</f>
        <v>Usage industriel n°49</v>
      </c>
      <c r="B8117" s="222" t="s">
        <v>41</v>
      </c>
      <c r="C8117" s="222"/>
      <c r="D8117" s="223">
        <f>IF(B$8060&lt;&gt;"",IF(B$8060='Usages industrie'!$K52,'Usages industrie'!J52,0),0)</f>
        <v>0</v>
      </c>
      <c r="E8117" s="223">
        <f t="shared" si="714"/>
        <v>0</v>
      </c>
      <c r="F8117" s="223">
        <f t="shared" si="714"/>
        <v>0</v>
      </c>
      <c r="G8117" s="223">
        <f t="shared" si="714"/>
        <v>0</v>
      </c>
      <c r="H8117" s="223">
        <f t="shared" si="714"/>
        <v>0</v>
      </c>
      <c r="I8117" s="223">
        <f t="shared" si="714"/>
        <v>0</v>
      </c>
      <c r="J8117" s="223">
        <f t="shared" si="714"/>
        <v>0</v>
      </c>
      <c r="K8117" s="223">
        <f t="shared" si="714"/>
        <v>0</v>
      </c>
      <c r="L8117" s="223">
        <f t="shared" si="714"/>
        <v>0</v>
      </c>
      <c r="M8117" s="223">
        <f t="shared" si="714"/>
        <v>0</v>
      </c>
      <c r="N8117" s="223">
        <f t="shared" si="714"/>
        <v>0</v>
      </c>
      <c r="O8117" s="223">
        <f t="shared" si="714"/>
        <v>0</v>
      </c>
      <c r="P8117" s="223">
        <f t="shared" si="714"/>
        <v>0</v>
      </c>
      <c r="Q8117" s="223">
        <f t="shared" si="714"/>
        <v>0</v>
      </c>
      <c r="R8117" s="223">
        <f t="shared" si="714"/>
        <v>0</v>
      </c>
    </row>
    <row r="8118" spans="1:18" hidden="1" outlineLevel="2" x14ac:dyDescent="0.25">
      <c r="A8118" s="222" t="str">
        <f>'Usages industrie'!A53</f>
        <v>Usage industriel n°50</v>
      </c>
      <c r="B8118" s="222" t="s">
        <v>41</v>
      </c>
      <c r="C8118" s="222"/>
      <c r="D8118" s="223">
        <f>IF(B$8060&lt;&gt;"",IF(B$8060='Usages industrie'!$K53,'Usages industrie'!J53,0),0)</f>
        <v>0</v>
      </c>
      <c r="E8118" s="223">
        <f t="shared" si="714"/>
        <v>0</v>
      </c>
      <c r="F8118" s="223">
        <f t="shared" si="714"/>
        <v>0</v>
      </c>
      <c r="G8118" s="223">
        <f t="shared" si="714"/>
        <v>0</v>
      </c>
      <c r="H8118" s="223">
        <f t="shared" si="714"/>
        <v>0</v>
      </c>
      <c r="I8118" s="223">
        <f t="shared" si="714"/>
        <v>0</v>
      </c>
      <c r="J8118" s="223">
        <f t="shared" si="714"/>
        <v>0</v>
      </c>
      <c r="K8118" s="223">
        <f t="shared" si="714"/>
        <v>0</v>
      </c>
      <c r="L8118" s="223">
        <f t="shared" si="714"/>
        <v>0</v>
      </c>
      <c r="M8118" s="223">
        <f t="shared" si="714"/>
        <v>0</v>
      </c>
      <c r="N8118" s="223">
        <f t="shared" si="714"/>
        <v>0</v>
      </c>
      <c r="O8118" s="223">
        <f t="shared" si="714"/>
        <v>0</v>
      </c>
      <c r="P8118" s="223">
        <f t="shared" si="714"/>
        <v>0</v>
      </c>
      <c r="Q8118" s="223">
        <f t="shared" si="714"/>
        <v>0</v>
      </c>
      <c r="R8118" s="223">
        <f t="shared" si="714"/>
        <v>0</v>
      </c>
    </row>
    <row r="8119" spans="1:18" hidden="1" outlineLevel="1" collapsed="1" x14ac:dyDescent="0.25">
      <c r="A8119" s="222" t="s">
        <v>649</v>
      </c>
      <c r="B8119" s="222"/>
      <c r="C8119" s="222"/>
      <c r="D8119" s="223">
        <f t="shared" ref="D8119:R8119" si="715">SUM(D8069:D8118)</f>
        <v>0</v>
      </c>
      <c r="E8119" s="223">
        <f t="shared" si="715"/>
        <v>0</v>
      </c>
      <c r="F8119" s="223">
        <f t="shared" si="715"/>
        <v>0</v>
      </c>
      <c r="G8119" s="223">
        <f t="shared" si="715"/>
        <v>0</v>
      </c>
      <c r="H8119" s="223">
        <f t="shared" si="715"/>
        <v>0</v>
      </c>
      <c r="I8119" s="223">
        <f t="shared" si="715"/>
        <v>0</v>
      </c>
      <c r="J8119" s="223">
        <f t="shared" si="715"/>
        <v>0</v>
      </c>
      <c r="K8119" s="223">
        <f t="shared" si="715"/>
        <v>0</v>
      </c>
      <c r="L8119" s="223">
        <f t="shared" si="715"/>
        <v>0</v>
      </c>
      <c r="M8119" s="223">
        <f t="shared" si="715"/>
        <v>0</v>
      </c>
      <c r="N8119" s="223">
        <f t="shared" si="715"/>
        <v>0</v>
      </c>
      <c r="O8119" s="223">
        <f t="shared" si="715"/>
        <v>0</v>
      </c>
      <c r="P8119" s="223">
        <f t="shared" si="715"/>
        <v>0</v>
      </c>
      <c r="Q8119" s="223">
        <f t="shared" si="715"/>
        <v>0</v>
      </c>
      <c r="R8119" s="223">
        <f t="shared" si="715"/>
        <v>0</v>
      </c>
    </row>
    <row r="8120" spans="1:18" hidden="1" outlineLevel="2" x14ac:dyDescent="0.25">
      <c r="A8120" s="222" t="str">
        <f>'Usages industrie'!A4</f>
        <v>Usage industriel n°1</v>
      </c>
      <c r="B8120" s="222" t="s">
        <v>645</v>
      </c>
      <c r="C8120" s="222"/>
      <c r="D8120" s="223">
        <f>D8069*'Usages industrie'!$P4*(1+'Usages industrie'!$Q4)^(D$8063-$D$8063)/1000</f>
        <v>0</v>
      </c>
      <c r="E8120" s="223">
        <f>E8069*'Usages industrie'!$P4*(1+'Usages industrie'!$Q4)^(E$8063-$D$8063)/1000</f>
        <v>0</v>
      </c>
      <c r="F8120" s="223">
        <f>F8069*'Usages industrie'!$P4*(1+'Usages industrie'!$Q4)^(F$8063-$D$8063)/1000</f>
        <v>0</v>
      </c>
      <c r="G8120" s="223">
        <f>G8069*'Usages industrie'!$P4*(1+'Usages industrie'!$Q4)^(G$8063-$D$8063)/1000</f>
        <v>0</v>
      </c>
      <c r="H8120" s="223">
        <f>H8069*'Usages industrie'!$P4*(1+'Usages industrie'!$Q4)^(H$8063-$D$8063)/1000</f>
        <v>0</v>
      </c>
      <c r="I8120" s="223">
        <f>I8069*'Usages industrie'!$P4*(1+'Usages industrie'!$Q4)^(I$8063-$D$8063)/1000</f>
        <v>0</v>
      </c>
      <c r="J8120" s="223">
        <f>J8069*'Usages industrie'!$P4*(1+'Usages industrie'!$Q4)^(J$8063-$D$8063)/1000</f>
        <v>0</v>
      </c>
      <c r="K8120" s="223">
        <f>K8069*'Usages industrie'!$P4*(1+'Usages industrie'!$Q4)^(K$8063-$D$8063)/1000</f>
        <v>0</v>
      </c>
      <c r="L8120" s="223">
        <f>L8069*'Usages industrie'!$P4*(1+'Usages industrie'!$Q4)^(L$8063-$D$8063)/1000</f>
        <v>0</v>
      </c>
      <c r="M8120" s="223">
        <f>M8069*'Usages industrie'!$P4*(1+'Usages industrie'!$Q4)^(M$8063-$D$8063)/1000</f>
        <v>0</v>
      </c>
      <c r="N8120" s="223">
        <f>N8069*'Usages industrie'!$P4*(1+'Usages industrie'!$Q4)^(N$8063-$D$8063)/1000</f>
        <v>0</v>
      </c>
      <c r="O8120" s="223">
        <f>O8069*'Usages industrie'!$P4*(1+'Usages industrie'!$Q4)^(O$8063-$D$8063)/1000</f>
        <v>0</v>
      </c>
      <c r="P8120" s="223">
        <f>P8069*'Usages industrie'!$P4*(1+'Usages industrie'!$Q4)^(P$8063-$D$8063)/1000</f>
        <v>0</v>
      </c>
      <c r="Q8120" s="223">
        <f>Q8069*'Usages industrie'!$P4*(1+'Usages industrie'!$Q4)^(Q$8063-$D$8063)/1000</f>
        <v>0</v>
      </c>
      <c r="R8120" s="223">
        <f>R8069*'Usages industrie'!$P4*(1+'Usages industrie'!$Q4)^(R$8063-$D$8063)/1000</f>
        <v>0</v>
      </c>
    </row>
    <row r="8121" spans="1:18" hidden="1" outlineLevel="2" x14ac:dyDescent="0.25">
      <c r="A8121" s="222" t="str">
        <f>'Usages industrie'!A5</f>
        <v>Usage industriel n°2</v>
      </c>
      <c r="B8121" s="222" t="s">
        <v>645</v>
      </c>
      <c r="C8121" s="222"/>
      <c r="D8121" s="223">
        <f>D8070*'Usages industrie'!$P5*(1+'Usages industrie'!$Q5)^(D$8063-$D$8063)/1000</f>
        <v>0</v>
      </c>
      <c r="E8121" s="223">
        <f>E8070*'Usages industrie'!$P5*(1+'Usages industrie'!$Q5)^(E$8063-$D$8063)/1000</f>
        <v>0</v>
      </c>
      <c r="F8121" s="223">
        <f>F8070*'Usages industrie'!$P5*(1+'Usages industrie'!$Q5)^(F$8063-$D$8063)/1000</f>
        <v>0</v>
      </c>
      <c r="G8121" s="223">
        <f>G8070*'Usages industrie'!$P5*(1+'Usages industrie'!$Q5)^(G$8063-$D$8063)/1000</f>
        <v>0</v>
      </c>
      <c r="H8121" s="223">
        <f>H8070*'Usages industrie'!$P5*(1+'Usages industrie'!$Q5)^(H$8063-$D$8063)/1000</f>
        <v>0</v>
      </c>
      <c r="I8121" s="223">
        <f>I8070*'Usages industrie'!$P5*(1+'Usages industrie'!$Q5)^(I$8063-$D$8063)/1000</f>
        <v>0</v>
      </c>
      <c r="J8121" s="223">
        <f>J8070*'Usages industrie'!$P5*(1+'Usages industrie'!$Q5)^(J$8063-$D$8063)/1000</f>
        <v>0</v>
      </c>
      <c r="K8121" s="223">
        <f>K8070*'Usages industrie'!$P5*(1+'Usages industrie'!$Q5)^(K$8063-$D$8063)/1000</f>
        <v>0</v>
      </c>
      <c r="L8121" s="223">
        <f>L8070*'Usages industrie'!$P5*(1+'Usages industrie'!$Q5)^(L$8063-$D$8063)/1000</f>
        <v>0</v>
      </c>
      <c r="M8121" s="223">
        <f>M8070*'Usages industrie'!$P5*(1+'Usages industrie'!$Q5)^(M$8063-$D$8063)/1000</f>
        <v>0</v>
      </c>
      <c r="N8121" s="223">
        <f>N8070*'Usages industrie'!$P5*(1+'Usages industrie'!$Q5)^(N$8063-$D$8063)/1000</f>
        <v>0</v>
      </c>
      <c r="O8121" s="223">
        <f>O8070*'Usages industrie'!$P5*(1+'Usages industrie'!$Q5)^(O$8063-$D$8063)/1000</f>
        <v>0</v>
      </c>
      <c r="P8121" s="223">
        <f>P8070*'Usages industrie'!$P5*(1+'Usages industrie'!$Q5)^(P$8063-$D$8063)/1000</f>
        <v>0</v>
      </c>
      <c r="Q8121" s="223">
        <f>Q8070*'Usages industrie'!$P5*(1+'Usages industrie'!$Q5)^(Q$8063-$D$8063)/1000</f>
        <v>0</v>
      </c>
      <c r="R8121" s="223">
        <f>R8070*'Usages industrie'!$P5*(1+'Usages industrie'!$Q5)^(R$8063-$D$8063)/1000</f>
        <v>0</v>
      </c>
    </row>
    <row r="8122" spans="1:18" hidden="1" outlineLevel="2" x14ac:dyDescent="0.25">
      <c r="A8122" s="222" t="str">
        <f>'Usages industrie'!A6</f>
        <v>Usage industriel n°3</v>
      </c>
      <c r="B8122" s="222" t="s">
        <v>645</v>
      </c>
      <c r="C8122" s="222"/>
      <c r="D8122" s="223">
        <f>D8071*'Usages industrie'!$P6*(1+'Usages industrie'!$Q6)^(D$8063-$D$8063)/1000</f>
        <v>0</v>
      </c>
      <c r="E8122" s="223">
        <f>E8071*'Usages industrie'!$P6*(1+'Usages industrie'!$Q6)^(E$8063-$D$8063)/1000</f>
        <v>0</v>
      </c>
      <c r="F8122" s="223">
        <f>F8071*'Usages industrie'!$P6*(1+'Usages industrie'!$Q6)^(F$8063-$D$8063)/1000</f>
        <v>0</v>
      </c>
      <c r="G8122" s="223">
        <f>G8071*'Usages industrie'!$P6*(1+'Usages industrie'!$Q6)^(G$8063-$D$8063)/1000</f>
        <v>0</v>
      </c>
      <c r="H8122" s="223">
        <f>H8071*'Usages industrie'!$P6*(1+'Usages industrie'!$Q6)^(H$8063-$D$8063)/1000</f>
        <v>0</v>
      </c>
      <c r="I8122" s="223">
        <f>I8071*'Usages industrie'!$P6*(1+'Usages industrie'!$Q6)^(I$8063-$D$8063)/1000</f>
        <v>0</v>
      </c>
      <c r="J8122" s="223">
        <f>J8071*'Usages industrie'!$P6*(1+'Usages industrie'!$Q6)^(J$8063-$D$8063)/1000</f>
        <v>0</v>
      </c>
      <c r="K8122" s="223">
        <f>K8071*'Usages industrie'!$P6*(1+'Usages industrie'!$Q6)^(K$8063-$D$8063)/1000</f>
        <v>0</v>
      </c>
      <c r="L8122" s="223">
        <f>L8071*'Usages industrie'!$P6*(1+'Usages industrie'!$Q6)^(L$8063-$D$8063)/1000</f>
        <v>0</v>
      </c>
      <c r="M8122" s="223">
        <f>M8071*'Usages industrie'!$P6*(1+'Usages industrie'!$Q6)^(M$8063-$D$8063)/1000</f>
        <v>0</v>
      </c>
      <c r="N8122" s="223">
        <f>N8071*'Usages industrie'!$P6*(1+'Usages industrie'!$Q6)^(N$8063-$D$8063)/1000</f>
        <v>0</v>
      </c>
      <c r="O8122" s="223">
        <f>O8071*'Usages industrie'!$P6*(1+'Usages industrie'!$Q6)^(O$8063-$D$8063)/1000</f>
        <v>0</v>
      </c>
      <c r="P8122" s="223">
        <f>P8071*'Usages industrie'!$P6*(1+'Usages industrie'!$Q6)^(P$8063-$D$8063)/1000</f>
        <v>0</v>
      </c>
      <c r="Q8122" s="223">
        <f>Q8071*'Usages industrie'!$P6*(1+'Usages industrie'!$Q6)^(Q$8063-$D$8063)/1000</f>
        <v>0</v>
      </c>
      <c r="R8122" s="223">
        <f>R8071*'Usages industrie'!$P6*(1+'Usages industrie'!$Q6)^(R$8063-$D$8063)/1000</f>
        <v>0</v>
      </c>
    </row>
    <row r="8123" spans="1:18" hidden="1" outlineLevel="2" x14ac:dyDescent="0.25">
      <c r="A8123" s="222" t="str">
        <f>'Usages industrie'!A7</f>
        <v>Usage industriel n°4</v>
      </c>
      <c r="B8123" s="222" t="s">
        <v>645</v>
      </c>
      <c r="C8123" s="222"/>
      <c r="D8123" s="223">
        <f>D8072*'Usages industrie'!$P7*(1+'Usages industrie'!$Q7)^(D$8063-$D$8063)/1000</f>
        <v>0</v>
      </c>
      <c r="E8123" s="223">
        <f>E8072*'Usages industrie'!$P7*(1+'Usages industrie'!$Q7)^(E$8063-$D$8063)/1000</f>
        <v>0</v>
      </c>
      <c r="F8123" s="223">
        <f>F8072*'Usages industrie'!$P7*(1+'Usages industrie'!$Q7)^(F$8063-$D$8063)/1000</f>
        <v>0</v>
      </c>
      <c r="G8123" s="223">
        <f>G8072*'Usages industrie'!$P7*(1+'Usages industrie'!$Q7)^(G$8063-$D$8063)/1000</f>
        <v>0</v>
      </c>
      <c r="H8123" s="223">
        <f>H8072*'Usages industrie'!$P7*(1+'Usages industrie'!$Q7)^(H$8063-$D$8063)/1000</f>
        <v>0</v>
      </c>
      <c r="I8123" s="223">
        <f>I8072*'Usages industrie'!$P7*(1+'Usages industrie'!$Q7)^(I$8063-$D$8063)/1000</f>
        <v>0</v>
      </c>
      <c r="J8123" s="223">
        <f>J8072*'Usages industrie'!$P7*(1+'Usages industrie'!$Q7)^(J$8063-$D$8063)/1000</f>
        <v>0</v>
      </c>
      <c r="K8123" s="223">
        <f>K8072*'Usages industrie'!$P7*(1+'Usages industrie'!$Q7)^(K$8063-$D$8063)/1000</f>
        <v>0</v>
      </c>
      <c r="L8123" s="223">
        <f>L8072*'Usages industrie'!$P7*(1+'Usages industrie'!$Q7)^(L$8063-$D$8063)/1000</f>
        <v>0</v>
      </c>
      <c r="M8123" s="223">
        <f>M8072*'Usages industrie'!$P7*(1+'Usages industrie'!$Q7)^(M$8063-$D$8063)/1000</f>
        <v>0</v>
      </c>
      <c r="N8123" s="223">
        <f>N8072*'Usages industrie'!$P7*(1+'Usages industrie'!$Q7)^(N$8063-$D$8063)/1000</f>
        <v>0</v>
      </c>
      <c r="O8123" s="223">
        <f>O8072*'Usages industrie'!$P7*(1+'Usages industrie'!$Q7)^(O$8063-$D$8063)/1000</f>
        <v>0</v>
      </c>
      <c r="P8123" s="223">
        <f>P8072*'Usages industrie'!$P7*(1+'Usages industrie'!$Q7)^(P$8063-$D$8063)/1000</f>
        <v>0</v>
      </c>
      <c r="Q8123" s="223">
        <f>Q8072*'Usages industrie'!$P7*(1+'Usages industrie'!$Q7)^(Q$8063-$D$8063)/1000</f>
        <v>0</v>
      </c>
      <c r="R8123" s="223">
        <f>R8072*'Usages industrie'!$P7*(1+'Usages industrie'!$Q7)^(R$8063-$D$8063)/1000</f>
        <v>0</v>
      </c>
    </row>
    <row r="8124" spans="1:18" hidden="1" outlineLevel="2" x14ac:dyDescent="0.25">
      <c r="A8124" s="222" t="str">
        <f>'Usages industrie'!A8</f>
        <v>Usage industriel n°5</v>
      </c>
      <c r="B8124" s="222" t="s">
        <v>645</v>
      </c>
      <c r="C8124" s="222"/>
      <c r="D8124" s="223">
        <f>D8073*'Usages industrie'!$P8*(1+'Usages industrie'!$Q8)^(D$8063-$D$8063)/1000</f>
        <v>0</v>
      </c>
      <c r="E8124" s="223">
        <f>E8073*'Usages industrie'!$P8*(1+'Usages industrie'!$Q8)^(E$8063-$D$8063)/1000</f>
        <v>0</v>
      </c>
      <c r="F8124" s="223">
        <f>F8073*'Usages industrie'!$P8*(1+'Usages industrie'!$Q8)^(F$8063-$D$8063)/1000</f>
        <v>0</v>
      </c>
      <c r="G8124" s="223">
        <f>G8073*'Usages industrie'!$P8*(1+'Usages industrie'!$Q8)^(G$8063-$D$8063)/1000</f>
        <v>0</v>
      </c>
      <c r="H8124" s="223">
        <f>H8073*'Usages industrie'!$P8*(1+'Usages industrie'!$Q8)^(H$8063-$D$8063)/1000</f>
        <v>0</v>
      </c>
      <c r="I8124" s="223">
        <f>I8073*'Usages industrie'!$P8*(1+'Usages industrie'!$Q8)^(I$8063-$D$8063)/1000</f>
        <v>0</v>
      </c>
      <c r="J8124" s="223">
        <f>J8073*'Usages industrie'!$P8*(1+'Usages industrie'!$Q8)^(J$8063-$D$8063)/1000</f>
        <v>0</v>
      </c>
      <c r="K8124" s="223">
        <f>K8073*'Usages industrie'!$P8*(1+'Usages industrie'!$Q8)^(K$8063-$D$8063)/1000</f>
        <v>0</v>
      </c>
      <c r="L8124" s="223">
        <f>L8073*'Usages industrie'!$P8*(1+'Usages industrie'!$Q8)^(L$8063-$D$8063)/1000</f>
        <v>0</v>
      </c>
      <c r="M8124" s="223">
        <f>M8073*'Usages industrie'!$P8*(1+'Usages industrie'!$Q8)^(M$8063-$D$8063)/1000</f>
        <v>0</v>
      </c>
      <c r="N8124" s="223">
        <f>N8073*'Usages industrie'!$P8*(1+'Usages industrie'!$Q8)^(N$8063-$D$8063)/1000</f>
        <v>0</v>
      </c>
      <c r="O8124" s="223">
        <f>O8073*'Usages industrie'!$P8*(1+'Usages industrie'!$Q8)^(O$8063-$D$8063)/1000</f>
        <v>0</v>
      </c>
      <c r="P8124" s="223">
        <f>P8073*'Usages industrie'!$P8*(1+'Usages industrie'!$Q8)^(P$8063-$D$8063)/1000</f>
        <v>0</v>
      </c>
      <c r="Q8124" s="223">
        <f>Q8073*'Usages industrie'!$P8*(1+'Usages industrie'!$Q8)^(Q$8063-$D$8063)/1000</f>
        <v>0</v>
      </c>
      <c r="R8124" s="223">
        <f>R8073*'Usages industrie'!$P8*(1+'Usages industrie'!$Q8)^(R$8063-$D$8063)/1000</f>
        <v>0</v>
      </c>
    </row>
    <row r="8125" spans="1:18" hidden="1" outlineLevel="2" x14ac:dyDescent="0.25">
      <c r="A8125" s="222" t="str">
        <f>'Usages industrie'!A9</f>
        <v>Usage industriel n°6</v>
      </c>
      <c r="B8125" s="222" t="s">
        <v>645</v>
      </c>
      <c r="C8125" s="222"/>
      <c r="D8125" s="223">
        <f>D8074*'Usages industrie'!$P9*(1+'Usages industrie'!$Q9)^(D$8063-$D$8063)/1000</f>
        <v>0</v>
      </c>
      <c r="E8125" s="223">
        <f>E8074*'Usages industrie'!$P9*(1+'Usages industrie'!$Q9)^(E$8063-$D$8063)/1000</f>
        <v>0</v>
      </c>
      <c r="F8125" s="223">
        <f>F8074*'Usages industrie'!$P9*(1+'Usages industrie'!$Q9)^(F$8063-$D$8063)/1000</f>
        <v>0</v>
      </c>
      <c r="G8125" s="223">
        <f>G8074*'Usages industrie'!$P9*(1+'Usages industrie'!$Q9)^(G$8063-$D$8063)/1000</f>
        <v>0</v>
      </c>
      <c r="H8125" s="223">
        <f>H8074*'Usages industrie'!$P9*(1+'Usages industrie'!$Q9)^(H$8063-$D$8063)/1000</f>
        <v>0</v>
      </c>
      <c r="I8125" s="223">
        <f>I8074*'Usages industrie'!$P9*(1+'Usages industrie'!$Q9)^(I$8063-$D$8063)/1000</f>
        <v>0</v>
      </c>
      <c r="J8125" s="223">
        <f>J8074*'Usages industrie'!$P9*(1+'Usages industrie'!$Q9)^(J$8063-$D$8063)/1000</f>
        <v>0</v>
      </c>
      <c r="K8125" s="223">
        <f>K8074*'Usages industrie'!$P9*(1+'Usages industrie'!$Q9)^(K$8063-$D$8063)/1000</f>
        <v>0</v>
      </c>
      <c r="L8125" s="223">
        <f>L8074*'Usages industrie'!$P9*(1+'Usages industrie'!$Q9)^(L$8063-$D$8063)/1000</f>
        <v>0</v>
      </c>
      <c r="M8125" s="223">
        <f>M8074*'Usages industrie'!$P9*(1+'Usages industrie'!$Q9)^(M$8063-$D$8063)/1000</f>
        <v>0</v>
      </c>
      <c r="N8125" s="223">
        <f>N8074*'Usages industrie'!$P9*(1+'Usages industrie'!$Q9)^(N$8063-$D$8063)/1000</f>
        <v>0</v>
      </c>
      <c r="O8125" s="223">
        <f>O8074*'Usages industrie'!$P9*(1+'Usages industrie'!$Q9)^(O$8063-$D$8063)/1000</f>
        <v>0</v>
      </c>
      <c r="P8125" s="223">
        <f>P8074*'Usages industrie'!$P9*(1+'Usages industrie'!$Q9)^(P$8063-$D$8063)/1000</f>
        <v>0</v>
      </c>
      <c r="Q8125" s="223">
        <f>Q8074*'Usages industrie'!$P9*(1+'Usages industrie'!$Q9)^(Q$8063-$D$8063)/1000</f>
        <v>0</v>
      </c>
      <c r="R8125" s="223">
        <f>R8074*'Usages industrie'!$P9*(1+'Usages industrie'!$Q9)^(R$8063-$D$8063)/1000</f>
        <v>0</v>
      </c>
    </row>
    <row r="8126" spans="1:18" hidden="1" outlineLevel="2" x14ac:dyDescent="0.25">
      <c r="A8126" s="222" t="str">
        <f>'Usages industrie'!A10</f>
        <v>Usage industriel n°7</v>
      </c>
      <c r="B8126" s="222" t="s">
        <v>645</v>
      </c>
      <c r="C8126" s="222"/>
      <c r="D8126" s="223">
        <f>D8075*'Usages industrie'!$P10*(1+'Usages industrie'!$Q10)^(D$8063-$D$8063)/1000</f>
        <v>0</v>
      </c>
      <c r="E8126" s="223">
        <f>E8075*'Usages industrie'!$P10*(1+'Usages industrie'!$Q10)^(E$8063-$D$8063)/1000</f>
        <v>0</v>
      </c>
      <c r="F8126" s="223">
        <f>F8075*'Usages industrie'!$P10*(1+'Usages industrie'!$Q10)^(F$8063-$D$8063)/1000</f>
        <v>0</v>
      </c>
      <c r="G8126" s="223">
        <f>G8075*'Usages industrie'!$P10*(1+'Usages industrie'!$Q10)^(G$8063-$D$8063)/1000</f>
        <v>0</v>
      </c>
      <c r="H8126" s="223">
        <f>H8075*'Usages industrie'!$P10*(1+'Usages industrie'!$Q10)^(H$8063-$D$8063)/1000</f>
        <v>0</v>
      </c>
      <c r="I8126" s="223">
        <f>I8075*'Usages industrie'!$P10*(1+'Usages industrie'!$Q10)^(I$8063-$D$8063)/1000</f>
        <v>0</v>
      </c>
      <c r="J8126" s="223">
        <f>J8075*'Usages industrie'!$P10*(1+'Usages industrie'!$Q10)^(J$8063-$D$8063)/1000</f>
        <v>0</v>
      </c>
      <c r="K8126" s="223">
        <f>K8075*'Usages industrie'!$P10*(1+'Usages industrie'!$Q10)^(K$8063-$D$8063)/1000</f>
        <v>0</v>
      </c>
      <c r="L8126" s="223">
        <f>L8075*'Usages industrie'!$P10*(1+'Usages industrie'!$Q10)^(L$8063-$D$8063)/1000</f>
        <v>0</v>
      </c>
      <c r="M8126" s="223">
        <f>M8075*'Usages industrie'!$P10*(1+'Usages industrie'!$Q10)^(M$8063-$D$8063)/1000</f>
        <v>0</v>
      </c>
      <c r="N8126" s="223">
        <f>N8075*'Usages industrie'!$P10*(1+'Usages industrie'!$Q10)^(N$8063-$D$8063)/1000</f>
        <v>0</v>
      </c>
      <c r="O8126" s="223">
        <f>O8075*'Usages industrie'!$P10*(1+'Usages industrie'!$Q10)^(O$8063-$D$8063)/1000</f>
        <v>0</v>
      </c>
      <c r="P8126" s="223">
        <f>P8075*'Usages industrie'!$P10*(1+'Usages industrie'!$Q10)^(P$8063-$D$8063)/1000</f>
        <v>0</v>
      </c>
      <c r="Q8126" s="223">
        <f>Q8075*'Usages industrie'!$P10*(1+'Usages industrie'!$Q10)^(Q$8063-$D$8063)/1000</f>
        <v>0</v>
      </c>
      <c r="R8126" s="223">
        <f>R8075*'Usages industrie'!$P10*(1+'Usages industrie'!$Q10)^(R$8063-$D$8063)/1000</f>
        <v>0</v>
      </c>
    </row>
    <row r="8127" spans="1:18" hidden="1" outlineLevel="2" x14ac:dyDescent="0.25">
      <c r="A8127" s="222" t="str">
        <f>'Usages industrie'!A11</f>
        <v>Usage industriel n°8</v>
      </c>
      <c r="B8127" s="222" t="s">
        <v>645</v>
      </c>
      <c r="C8127" s="222"/>
      <c r="D8127" s="223">
        <f>D8076*'Usages industrie'!$P11*(1+'Usages industrie'!$Q11)^(D$8063-$D$8063)/1000</f>
        <v>0</v>
      </c>
      <c r="E8127" s="223">
        <f>E8076*'Usages industrie'!$P11*(1+'Usages industrie'!$Q11)^(E$8063-$D$8063)/1000</f>
        <v>0</v>
      </c>
      <c r="F8127" s="223">
        <f>F8076*'Usages industrie'!$P11*(1+'Usages industrie'!$Q11)^(F$8063-$D$8063)/1000</f>
        <v>0</v>
      </c>
      <c r="G8127" s="223">
        <f>G8076*'Usages industrie'!$P11*(1+'Usages industrie'!$Q11)^(G$8063-$D$8063)/1000</f>
        <v>0</v>
      </c>
      <c r="H8127" s="223">
        <f>H8076*'Usages industrie'!$P11*(1+'Usages industrie'!$Q11)^(H$8063-$D$8063)/1000</f>
        <v>0</v>
      </c>
      <c r="I8127" s="223">
        <f>I8076*'Usages industrie'!$P11*(1+'Usages industrie'!$Q11)^(I$8063-$D$8063)/1000</f>
        <v>0</v>
      </c>
      <c r="J8127" s="223">
        <f>J8076*'Usages industrie'!$P11*(1+'Usages industrie'!$Q11)^(J$8063-$D$8063)/1000</f>
        <v>0</v>
      </c>
      <c r="K8127" s="223">
        <f>K8076*'Usages industrie'!$P11*(1+'Usages industrie'!$Q11)^(K$8063-$D$8063)/1000</f>
        <v>0</v>
      </c>
      <c r="L8127" s="223">
        <f>L8076*'Usages industrie'!$P11*(1+'Usages industrie'!$Q11)^(L$8063-$D$8063)/1000</f>
        <v>0</v>
      </c>
      <c r="M8127" s="223">
        <f>M8076*'Usages industrie'!$P11*(1+'Usages industrie'!$Q11)^(M$8063-$D$8063)/1000</f>
        <v>0</v>
      </c>
      <c r="N8127" s="223">
        <f>N8076*'Usages industrie'!$P11*(1+'Usages industrie'!$Q11)^(N$8063-$D$8063)/1000</f>
        <v>0</v>
      </c>
      <c r="O8127" s="223">
        <f>O8076*'Usages industrie'!$P11*(1+'Usages industrie'!$Q11)^(O$8063-$D$8063)/1000</f>
        <v>0</v>
      </c>
      <c r="P8127" s="223">
        <f>P8076*'Usages industrie'!$P11*(1+'Usages industrie'!$Q11)^(P$8063-$D$8063)/1000</f>
        <v>0</v>
      </c>
      <c r="Q8127" s="223">
        <f>Q8076*'Usages industrie'!$P11*(1+'Usages industrie'!$Q11)^(Q$8063-$D$8063)/1000</f>
        <v>0</v>
      </c>
      <c r="R8127" s="223">
        <f>R8076*'Usages industrie'!$P11*(1+'Usages industrie'!$Q11)^(R$8063-$D$8063)/1000</f>
        <v>0</v>
      </c>
    </row>
    <row r="8128" spans="1:18" hidden="1" outlineLevel="2" x14ac:dyDescent="0.25">
      <c r="A8128" s="222" t="str">
        <f>'Usages industrie'!A12</f>
        <v>Usage industriel n°9</v>
      </c>
      <c r="B8128" s="222" t="s">
        <v>645</v>
      </c>
      <c r="C8128" s="222"/>
      <c r="D8128" s="223">
        <f>D8077*'Usages industrie'!$P12*(1+'Usages industrie'!$Q12)^(D$8063-$D$8063)/1000</f>
        <v>0</v>
      </c>
      <c r="E8128" s="223">
        <f>E8077*'Usages industrie'!$P12*(1+'Usages industrie'!$Q12)^(E$8063-$D$8063)/1000</f>
        <v>0</v>
      </c>
      <c r="F8128" s="223">
        <f>F8077*'Usages industrie'!$P12*(1+'Usages industrie'!$Q12)^(F$8063-$D$8063)/1000</f>
        <v>0</v>
      </c>
      <c r="G8128" s="223">
        <f>G8077*'Usages industrie'!$P12*(1+'Usages industrie'!$Q12)^(G$8063-$D$8063)/1000</f>
        <v>0</v>
      </c>
      <c r="H8128" s="223">
        <f>H8077*'Usages industrie'!$P12*(1+'Usages industrie'!$Q12)^(H$8063-$D$8063)/1000</f>
        <v>0</v>
      </c>
      <c r="I8128" s="223">
        <f>I8077*'Usages industrie'!$P12*(1+'Usages industrie'!$Q12)^(I$8063-$D$8063)/1000</f>
        <v>0</v>
      </c>
      <c r="J8128" s="223">
        <f>J8077*'Usages industrie'!$P12*(1+'Usages industrie'!$Q12)^(J$8063-$D$8063)/1000</f>
        <v>0</v>
      </c>
      <c r="K8128" s="223">
        <f>K8077*'Usages industrie'!$P12*(1+'Usages industrie'!$Q12)^(K$8063-$D$8063)/1000</f>
        <v>0</v>
      </c>
      <c r="L8128" s="223">
        <f>L8077*'Usages industrie'!$P12*(1+'Usages industrie'!$Q12)^(L$8063-$D$8063)/1000</f>
        <v>0</v>
      </c>
      <c r="M8128" s="223">
        <f>M8077*'Usages industrie'!$P12*(1+'Usages industrie'!$Q12)^(M$8063-$D$8063)/1000</f>
        <v>0</v>
      </c>
      <c r="N8128" s="223">
        <f>N8077*'Usages industrie'!$P12*(1+'Usages industrie'!$Q12)^(N$8063-$D$8063)/1000</f>
        <v>0</v>
      </c>
      <c r="O8128" s="223">
        <f>O8077*'Usages industrie'!$P12*(1+'Usages industrie'!$Q12)^(O$8063-$D$8063)/1000</f>
        <v>0</v>
      </c>
      <c r="P8128" s="223">
        <f>P8077*'Usages industrie'!$P12*(1+'Usages industrie'!$Q12)^(P$8063-$D$8063)/1000</f>
        <v>0</v>
      </c>
      <c r="Q8128" s="223">
        <f>Q8077*'Usages industrie'!$P12*(1+'Usages industrie'!$Q12)^(Q$8063-$D$8063)/1000</f>
        <v>0</v>
      </c>
      <c r="R8128" s="223">
        <f>R8077*'Usages industrie'!$P12*(1+'Usages industrie'!$Q12)^(R$8063-$D$8063)/1000</f>
        <v>0</v>
      </c>
    </row>
    <row r="8129" spans="1:18" hidden="1" outlineLevel="2" x14ac:dyDescent="0.25">
      <c r="A8129" s="222" t="str">
        <f>'Usages industrie'!A13</f>
        <v>Usage industriel n°10</v>
      </c>
      <c r="B8129" s="222" t="s">
        <v>645</v>
      </c>
      <c r="C8129" s="222"/>
      <c r="D8129" s="223">
        <f>D8078*'Usages industrie'!$P13*(1+'Usages industrie'!$Q13)^(D$8063-$D$8063)/1000</f>
        <v>0</v>
      </c>
      <c r="E8129" s="223">
        <f>E8078*'Usages industrie'!$P13*(1+'Usages industrie'!$Q13)^(E$8063-$D$8063)/1000</f>
        <v>0</v>
      </c>
      <c r="F8129" s="223">
        <f>F8078*'Usages industrie'!$P13*(1+'Usages industrie'!$Q13)^(F$8063-$D$8063)/1000</f>
        <v>0</v>
      </c>
      <c r="G8129" s="223">
        <f>G8078*'Usages industrie'!$P13*(1+'Usages industrie'!$Q13)^(G$8063-$D$8063)/1000</f>
        <v>0</v>
      </c>
      <c r="H8129" s="223">
        <f>H8078*'Usages industrie'!$P13*(1+'Usages industrie'!$Q13)^(H$8063-$D$8063)/1000</f>
        <v>0</v>
      </c>
      <c r="I8129" s="223">
        <f>I8078*'Usages industrie'!$P13*(1+'Usages industrie'!$Q13)^(I$8063-$D$8063)/1000</f>
        <v>0</v>
      </c>
      <c r="J8129" s="223">
        <f>J8078*'Usages industrie'!$P13*(1+'Usages industrie'!$Q13)^(J$8063-$D$8063)/1000</f>
        <v>0</v>
      </c>
      <c r="K8129" s="223">
        <f>K8078*'Usages industrie'!$P13*(1+'Usages industrie'!$Q13)^(K$8063-$D$8063)/1000</f>
        <v>0</v>
      </c>
      <c r="L8129" s="223">
        <f>L8078*'Usages industrie'!$P13*(1+'Usages industrie'!$Q13)^(L$8063-$D$8063)/1000</f>
        <v>0</v>
      </c>
      <c r="M8129" s="223">
        <f>M8078*'Usages industrie'!$P13*(1+'Usages industrie'!$Q13)^(M$8063-$D$8063)/1000</f>
        <v>0</v>
      </c>
      <c r="N8129" s="223">
        <f>N8078*'Usages industrie'!$P13*(1+'Usages industrie'!$Q13)^(N$8063-$D$8063)/1000</f>
        <v>0</v>
      </c>
      <c r="O8129" s="223">
        <f>O8078*'Usages industrie'!$P13*(1+'Usages industrie'!$Q13)^(O$8063-$D$8063)/1000</f>
        <v>0</v>
      </c>
      <c r="P8129" s="223">
        <f>P8078*'Usages industrie'!$P13*(1+'Usages industrie'!$Q13)^(P$8063-$D$8063)/1000</f>
        <v>0</v>
      </c>
      <c r="Q8129" s="223">
        <f>Q8078*'Usages industrie'!$P13*(1+'Usages industrie'!$Q13)^(Q$8063-$D$8063)/1000</f>
        <v>0</v>
      </c>
      <c r="R8129" s="223">
        <f>R8078*'Usages industrie'!$P13*(1+'Usages industrie'!$Q13)^(R$8063-$D$8063)/1000</f>
        <v>0</v>
      </c>
    </row>
    <row r="8130" spans="1:18" hidden="1" outlineLevel="2" x14ac:dyDescent="0.25">
      <c r="A8130" s="222" t="str">
        <f>'Usages industrie'!A14</f>
        <v>Usage industriel n°11</v>
      </c>
      <c r="B8130" s="222" t="s">
        <v>645</v>
      </c>
      <c r="C8130" s="222"/>
      <c r="D8130" s="223">
        <f>D8079*'Usages industrie'!$P14*(1+'Usages industrie'!$Q14)^(D$8063-$D$8063)/1000</f>
        <v>0</v>
      </c>
      <c r="E8130" s="223">
        <f>E8079*'Usages industrie'!$P14*(1+'Usages industrie'!$Q14)^(E$8063-$D$8063)/1000</f>
        <v>0</v>
      </c>
      <c r="F8130" s="223">
        <f>F8079*'Usages industrie'!$P14*(1+'Usages industrie'!$Q14)^(F$8063-$D$8063)/1000</f>
        <v>0</v>
      </c>
      <c r="G8130" s="223">
        <f>G8079*'Usages industrie'!$P14*(1+'Usages industrie'!$Q14)^(G$8063-$D$8063)/1000</f>
        <v>0</v>
      </c>
      <c r="H8130" s="223">
        <f>H8079*'Usages industrie'!$P14*(1+'Usages industrie'!$Q14)^(H$8063-$D$8063)/1000</f>
        <v>0</v>
      </c>
      <c r="I8130" s="223">
        <f>I8079*'Usages industrie'!$P14*(1+'Usages industrie'!$Q14)^(I$8063-$D$8063)/1000</f>
        <v>0</v>
      </c>
      <c r="J8130" s="223">
        <f>J8079*'Usages industrie'!$P14*(1+'Usages industrie'!$Q14)^(J$8063-$D$8063)/1000</f>
        <v>0</v>
      </c>
      <c r="K8130" s="223">
        <f>K8079*'Usages industrie'!$P14*(1+'Usages industrie'!$Q14)^(K$8063-$D$8063)/1000</f>
        <v>0</v>
      </c>
      <c r="L8130" s="223">
        <f>L8079*'Usages industrie'!$P14*(1+'Usages industrie'!$Q14)^(L$8063-$D$8063)/1000</f>
        <v>0</v>
      </c>
      <c r="M8130" s="223">
        <f>M8079*'Usages industrie'!$P14*(1+'Usages industrie'!$Q14)^(M$8063-$D$8063)/1000</f>
        <v>0</v>
      </c>
      <c r="N8130" s="223">
        <f>N8079*'Usages industrie'!$P14*(1+'Usages industrie'!$Q14)^(N$8063-$D$8063)/1000</f>
        <v>0</v>
      </c>
      <c r="O8130" s="223">
        <f>O8079*'Usages industrie'!$P14*(1+'Usages industrie'!$Q14)^(O$8063-$D$8063)/1000</f>
        <v>0</v>
      </c>
      <c r="P8130" s="223">
        <f>P8079*'Usages industrie'!$P14*(1+'Usages industrie'!$Q14)^(P$8063-$D$8063)/1000</f>
        <v>0</v>
      </c>
      <c r="Q8130" s="223">
        <f>Q8079*'Usages industrie'!$P14*(1+'Usages industrie'!$Q14)^(Q$8063-$D$8063)/1000</f>
        <v>0</v>
      </c>
      <c r="R8130" s="223">
        <f>R8079*'Usages industrie'!$P14*(1+'Usages industrie'!$Q14)^(R$8063-$D$8063)/1000</f>
        <v>0</v>
      </c>
    </row>
    <row r="8131" spans="1:18" hidden="1" outlineLevel="2" x14ac:dyDescent="0.25">
      <c r="A8131" s="222" t="str">
        <f>'Usages industrie'!A15</f>
        <v>Usage industriel n°12</v>
      </c>
      <c r="B8131" s="222" t="s">
        <v>645</v>
      </c>
      <c r="C8131" s="222"/>
      <c r="D8131" s="223">
        <f>D8080*'Usages industrie'!$P15*(1+'Usages industrie'!$Q15)^(D$8063-$D$8063)/1000</f>
        <v>0</v>
      </c>
      <c r="E8131" s="223">
        <f>E8080*'Usages industrie'!$P15*(1+'Usages industrie'!$Q15)^(E$8063-$D$8063)/1000</f>
        <v>0</v>
      </c>
      <c r="F8131" s="223">
        <f>F8080*'Usages industrie'!$P15*(1+'Usages industrie'!$Q15)^(F$8063-$D$8063)/1000</f>
        <v>0</v>
      </c>
      <c r="G8131" s="223">
        <f>G8080*'Usages industrie'!$P15*(1+'Usages industrie'!$Q15)^(G$8063-$D$8063)/1000</f>
        <v>0</v>
      </c>
      <c r="H8131" s="223">
        <f>H8080*'Usages industrie'!$P15*(1+'Usages industrie'!$Q15)^(H$8063-$D$8063)/1000</f>
        <v>0</v>
      </c>
      <c r="I8131" s="223">
        <f>I8080*'Usages industrie'!$P15*(1+'Usages industrie'!$Q15)^(I$8063-$D$8063)/1000</f>
        <v>0</v>
      </c>
      <c r="J8131" s="223">
        <f>J8080*'Usages industrie'!$P15*(1+'Usages industrie'!$Q15)^(J$8063-$D$8063)/1000</f>
        <v>0</v>
      </c>
      <c r="K8131" s="223">
        <f>K8080*'Usages industrie'!$P15*(1+'Usages industrie'!$Q15)^(K$8063-$D$8063)/1000</f>
        <v>0</v>
      </c>
      <c r="L8131" s="223">
        <f>L8080*'Usages industrie'!$P15*(1+'Usages industrie'!$Q15)^(L$8063-$D$8063)/1000</f>
        <v>0</v>
      </c>
      <c r="M8131" s="223">
        <f>M8080*'Usages industrie'!$P15*(1+'Usages industrie'!$Q15)^(M$8063-$D$8063)/1000</f>
        <v>0</v>
      </c>
      <c r="N8131" s="223">
        <f>N8080*'Usages industrie'!$P15*(1+'Usages industrie'!$Q15)^(N$8063-$D$8063)/1000</f>
        <v>0</v>
      </c>
      <c r="O8131" s="223">
        <f>O8080*'Usages industrie'!$P15*(1+'Usages industrie'!$Q15)^(O$8063-$D$8063)/1000</f>
        <v>0</v>
      </c>
      <c r="P8131" s="223">
        <f>P8080*'Usages industrie'!$P15*(1+'Usages industrie'!$Q15)^(P$8063-$D$8063)/1000</f>
        <v>0</v>
      </c>
      <c r="Q8131" s="223">
        <f>Q8080*'Usages industrie'!$P15*(1+'Usages industrie'!$Q15)^(Q$8063-$D$8063)/1000</f>
        <v>0</v>
      </c>
      <c r="R8131" s="223">
        <f>R8080*'Usages industrie'!$P15*(1+'Usages industrie'!$Q15)^(R$8063-$D$8063)/1000</f>
        <v>0</v>
      </c>
    </row>
    <row r="8132" spans="1:18" hidden="1" outlineLevel="2" x14ac:dyDescent="0.25">
      <c r="A8132" s="222" t="str">
        <f>'Usages industrie'!A16</f>
        <v>Usage industriel n°13</v>
      </c>
      <c r="B8132" s="222" t="s">
        <v>645</v>
      </c>
      <c r="C8132" s="222"/>
      <c r="D8132" s="223">
        <f>D8081*'Usages industrie'!$P16*(1+'Usages industrie'!$Q16)^(D$8063-$D$8063)/1000</f>
        <v>0</v>
      </c>
      <c r="E8132" s="223">
        <f>E8081*'Usages industrie'!$P16*(1+'Usages industrie'!$Q16)^(E$8063-$D$8063)/1000</f>
        <v>0</v>
      </c>
      <c r="F8132" s="223">
        <f>F8081*'Usages industrie'!$P16*(1+'Usages industrie'!$Q16)^(F$8063-$D$8063)/1000</f>
        <v>0</v>
      </c>
      <c r="G8132" s="223">
        <f>G8081*'Usages industrie'!$P16*(1+'Usages industrie'!$Q16)^(G$8063-$D$8063)/1000</f>
        <v>0</v>
      </c>
      <c r="H8132" s="223">
        <f>H8081*'Usages industrie'!$P16*(1+'Usages industrie'!$Q16)^(H$8063-$D$8063)/1000</f>
        <v>0</v>
      </c>
      <c r="I8132" s="223">
        <f>I8081*'Usages industrie'!$P16*(1+'Usages industrie'!$Q16)^(I$8063-$D$8063)/1000</f>
        <v>0</v>
      </c>
      <c r="J8132" s="223">
        <f>J8081*'Usages industrie'!$P16*(1+'Usages industrie'!$Q16)^(J$8063-$D$8063)/1000</f>
        <v>0</v>
      </c>
      <c r="K8132" s="223">
        <f>K8081*'Usages industrie'!$P16*(1+'Usages industrie'!$Q16)^(K$8063-$D$8063)/1000</f>
        <v>0</v>
      </c>
      <c r="L8132" s="223">
        <f>L8081*'Usages industrie'!$P16*(1+'Usages industrie'!$Q16)^(L$8063-$D$8063)/1000</f>
        <v>0</v>
      </c>
      <c r="M8132" s="223">
        <f>M8081*'Usages industrie'!$P16*(1+'Usages industrie'!$Q16)^(M$8063-$D$8063)/1000</f>
        <v>0</v>
      </c>
      <c r="N8132" s="223">
        <f>N8081*'Usages industrie'!$P16*(1+'Usages industrie'!$Q16)^(N$8063-$D$8063)/1000</f>
        <v>0</v>
      </c>
      <c r="O8132" s="223">
        <f>O8081*'Usages industrie'!$P16*(1+'Usages industrie'!$Q16)^(O$8063-$D$8063)/1000</f>
        <v>0</v>
      </c>
      <c r="P8132" s="223">
        <f>P8081*'Usages industrie'!$P16*(1+'Usages industrie'!$Q16)^(P$8063-$D$8063)/1000</f>
        <v>0</v>
      </c>
      <c r="Q8132" s="223">
        <f>Q8081*'Usages industrie'!$P16*(1+'Usages industrie'!$Q16)^(Q$8063-$D$8063)/1000</f>
        <v>0</v>
      </c>
      <c r="R8132" s="223">
        <f>R8081*'Usages industrie'!$P16*(1+'Usages industrie'!$Q16)^(R$8063-$D$8063)/1000</f>
        <v>0</v>
      </c>
    </row>
    <row r="8133" spans="1:18" hidden="1" outlineLevel="2" x14ac:dyDescent="0.25">
      <c r="A8133" s="222" t="str">
        <f>'Usages industrie'!A17</f>
        <v>Usage industriel n°14</v>
      </c>
      <c r="B8133" s="222" t="s">
        <v>645</v>
      </c>
      <c r="C8133" s="222"/>
      <c r="D8133" s="223">
        <f>D8082*'Usages industrie'!$P17*(1+'Usages industrie'!$Q17)^(D$8063-$D$8063)/1000</f>
        <v>0</v>
      </c>
      <c r="E8133" s="223">
        <f>E8082*'Usages industrie'!$P17*(1+'Usages industrie'!$Q17)^(E$8063-$D$8063)/1000</f>
        <v>0</v>
      </c>
      <c r="F8133" s="223">
        <f>F8082*'Usages industrie'!$P17*(1+'Usages industrie'!$Q17)^(F$8063-$D$8063)/1000</f>
        <v>0</v>
      </c>
      <c r="G8133" s="223">
        <f>G8082*'Usages industrie'!$P17*(1+'Usages industrie'!$Q17)^(G$8063-$D$8063)/1000</f>
        <v>0</v>
      </c>
      <c r="H8133" s="223">
        <f>H8082*'Usages industrie'!$P17*(1+'Usages industrie'!$Q17)^(H$8063-$D$8063)/1000</f>
        <v>0</v>
      </c>
      <c r="I8133" s="223">
        <f>I8082*'Usages industrie'!$P17*(1+'Usages industrie'!$Q17)^(I$8063-$D$8063)/1000</f>
        <v>0</v>
      </c>
      <c r="J8133" s="223">
        <f>J8082*'Usages industrie'!$P17*(1+'Usages industrie'!$Q17)^(J$8063-$D$8063)/1000</f>
        <v>0</v>
      </c>
      <c r="K8133" s="223">
        <f>K8082*'Usages industrie'!$P17*(1+'Usages industrie'!$Q17)^(K$8063-$D$8063)/1000</f>
        <v>0</v>
      </c>
      <c r="L8133" s="223">
        <f>L8082*'Usages industrie'!$P17*(1+'Usages industrie'!$Q17)^(L$8063-$D$8063)/1000</f>
        <v>0</v>
      </c>
      <c r="M8133" s="223">
        <f>M8082*'Usages industrie'!$P17*(1+'Usages industrie'!$Q17)^(M$8063-$D$8063)/1000</f>
        <v>0</v>
      </c>
      <c r="N8133" s="223">
        <f>N8082*'Usages industrie'!$P17*(1+'Usages industrie'!$Q17)^(N$8063-$D$8063)/1000</f>
        <v>0</v>
      </c>
      <c r="O8133" s="223">
        <f>O8082*'Usages industrie'!$P17*(1+'Usages industrie'!$Q17)^(O$8063-$D$8063)/1000</f>
        <v>0</v>
      </c>
      <c r="P8133" s="223">
        <f>P8082*'Usages industrie'!$P17*(1+'Usages industrie'!$Q17)^(P$8063-$D$8063)/1000</f>
        <v>0</v>
      </c>
      <c r="Q8133" s="223">
        <f>Q8082*'Usages industrie'!$P17*(1+'Usages industrie'!$Q17)^(Q$8063-$D$8063)/1000</f>
        <v>0</v>
      </c>
      <c r="R8133" s="223">
        <f>R8082*'Usages industrie'!$P17*(1+'Usages industrie'!$Q17)^(R$8063-$D$8063)/1000</f>
        <v>0</v>
      </c>
    </row>
    <row r="8134" spans="1:18" hidden="1" outlineLevel="2" x14ac:dyDescent="0.25">
      <c r="A8134" s="222" t="str">
        <f>'Usages industrie'!A18</f>
        <v>Usage industriel n°15</v>
      </c>
      <c r="B8134" s="222" t="s">
        <v>645</v>
      </c>
      <c r="C8134" s="222"/>
      <c r="D8134" s="223">
        <f>D8083*'Usages industrie'!$P18*(1+'Usages industrie'!$Q18)^(D$8063-$D$8063)/1000</f>
        <v>0</v>
      </c>
      <c r="E8134" s="223">
        <f>E8083*'Usages industrie'!$P18*(1+'Usages industrie'!$Q18)^(E$8063-$D$8063)/1000</f>
        <v>0</v>
      </c>
      <c r="F8134" s="223">
        <f>F8083*'Usages industrie'!$P18*(1+'Usages industrie'!$Q18)^(F$8063-$D$8063)/1000</f>
        <v>0</v>
      </c>
      <c r="G8134" s="223">
        <f>G8083*'Usages industrie'!$P18*(1+'Usages industrie'!$Q18)^(G$8063-$D$8063)/1000</f>
        <v>0</v>
      </c>
      <c r="H8134" s="223">
        <f>H8083*'Usages industrie'!$P18*(1+'Usages industrie'!$Q18)^(H$8063-$D$8063)/1000</f>
        <v>0</v>
      </c>
      <c r="I8134" s="223">
        <f>I8083*'Usages industrie'!$P18*(1+'Usages industrie'!$Q18)^(I$8063-$D$8063)/1000</f>
        <v>0</v>
      </c>
      <c r="J8134" s="223">
        <f>J8083*'Usages industrie'!$P18*(1+'Usages industrie'!$Q18)^(J$8063-$D$8063)/1000</f>
        <v>0</v>
      </c>
      <c r="K8134" s="223">
        <f>K8083*'Usages industrie'!$P18*(1+'Usages industrie'!$Q18)^(K$8063-$D$8063)/1000</f>
        <v>0</v>
      </c>
      <c r="L8134" s="223">
        <f>L8083*'Usages industrie'!$P18*(1+'Usages industrie'!$Q18)^(L$8063-$D$8063)/1000</f>
        <v>0</v>
      </c>
      <c r="M8134" s="223">
        <f>M8083*'Usages industrie'!$P18*(1+'Usages industrie'!$Q18)^(M$8063-$D$8063)/1000</f>
        <v>0</v>
      </c>
      <c r="N8134" s="223">
        <f>N8083*'Usages industrie'!$P18*(1+'Usages industrie'!$Q18)^(N$8063-$D$8063)/1000</f>
        <v>0</v>
      </c>
      <c r="O8134" s="223">
        <f>O8083*'Usages industrie'!$P18*(1+'Usages industrie'!$Q18)^(O$8063-$D$8063)/1000</f>
        <v>0</v>
      </c>
      <c r="P8134" s="223">
        <f>P8083*'Usages industrie'!$P18*(1+'Usages industrie'!$Q18)^(P$8063-$D$8063)/1000</f>
        <v>0</v>
      </c>
      <c r="Q8134" s="223">
        <f>Q8083*'Usages industrie'!$P18*(1+'Usages industrie'!$Q18)^(Q$8063-$D$8063)/1000</f>
        <v>0</v>
      </c>
      <c r="R8134" s="223">
        <f>R8083*'Usages industrie'!$P18*(1+'Usages industrie'!$Q18)^(R$8063-$D$8063)/1000</f>
        <v>0</v>
      </c>
    </row>
    <row r="8135" spans="1:18" hidden="1" outlineLevel="2" x14ac:dyDescent="0.25">
      <c r="A8135" s="222" t="str">
        <f>'Usages industrie'!A19</f>
        <v>Usage industriel n°16</v>
      </c>
      <c r="B8135" s="222" t="s">
        <v>645</v>
      </c>
      <c r="C8135" s="222"/>
      <c r="D8135" s="223">
        <f>D8084*'Usages industrie'!$P19*(1+'Usages industrie'!$Q19)^(D$8063-$D$8063)/1000</f>
        <v>0</v>
      </c>
      <c r="E8135" s="223">
        <f>E8084*'Usages industrie'!$P19*(1+'Usages industrie'!$Q19)^(E$8063-$D$8063)/1000</f>
        <v>0</v>
      </c>
      <c r="F8135" s="223">
        <f>F8084*'Usages industrie'!$P19*(1+'Usages industrie'!$Q19)^(F$8063-$D$8063)/1000</f>
        <v>0</v>
      </c>
      <c r="G8135" s="223">
        <f>G8084*'Usages industrie'!$P19*(1+'Usages industrie'!$Q19)^(G$8063-$D$8063)/1000</f>
        <v>0</v>
      </c>
      <c r="H8135" s="223">
        <f>H8084*'Usages industrie'!$P19*(1+'Usages industrie'!$Q19)^(H$8063-$D$8063)/1000</f>
        <v>0</v>
      </c>
      <c r="I8135" s="223">
        <f>I8084*'Usages industrie'!$P19*(1+'Usages industrie'!$Q19)^(I$8063-$D$8063)/1000</f>
        <v>0</v>
      </c>
      <c r="J8135" s="223">
        <f>J8084*'Usages industrie'!$P19*(1+'Usages industrie'!$Q19)^(J$8063-$D$8063)/1000</f>
        <v>0</v>
      </c>
      <c r="K8135" s="223">
        <f>K8084*'Usages industrie'!$P19*(1+'Usages industrie'!$Q19)^(K$8063-$D$8063)/1000</f>
        <v>0</v>
      </c>
      <c r="L8135" s="223">
        <f>L8084*'Usages industrie'!$P19*(1+'Usages industrie'!$Q19)^(L$8063-$D$8063)/1000</f>
        <v>0</v>
      </c>
      <c r="M8135" s="223">
        <f>M8084*'Usages industrie'!$P19*(1+'Usages industrie'!$Q19)^(M$8063-$D$8063)/1000</f>
        <v>0</v>
      </c>
      <c r="N8135" s="223">
        <f>N8084*'Usages industrie'!$P19*(1+'Usages industrie'!$Q19)^(N$8063-$D$8063)/1000</f>
        <v>0</v>
      </c>
      <c r="O8135" s="223">
        <f>O8084*'Usages industrie'!$P19*(1+'Usages industrie'!$Q19)^(O$8063-$D$8063)/1000</f>
        <v>0</v>
      </c>
      <c r="P8135" s="223">
        <f>P8084*'Usages industrie'!$P19*(1+'Usages industrie'!$Q19)^(P$8063-$D$8063)/1000</f>
        <v>0</v>
      </c>
      <c r="Q8135" s="223">
        <f>Q8084*'Usages industrie'!$P19*(1+'Usages industrie'!$Q19)^(Q$8063-$D$8063)/1000</f>
        <v>0</v>
      </c>
      <c r="R8135" s="223">
        <f>R8084*'Usages industrie'!$P19*(1+'Usages industrie'!$Q19)^(R$8063-$D$8063)/1000</f>
        <v>0</v>
      </c>
    </row>
    <row r="8136" spans="1:18" hidden="1" outlineLevel="2" x14ac:dyDescent="0.25">
      <c r="A8136" s="222" t="str">
        <f>'Usages industrie'!A20</f>
        <v>Usage industriel n°17</v>
      </c>
      <c r="B8136" s="222" t="s">
        <v>645</v>
      </c>
      <c r="C8136" s="222"/>
      <c r="D8136" s="223">
        <f>D8085*'Usages industrie'!$P20*(1+'Usages industrie'!$Q20)^(D$8063-$D$8063)/1000</f>
        <v>0</v>
      </c>
      <c r="E8136" s="223">
        <f>E8085*'Usages industrie'!$P20*(1+'Usages industrie'!$Q20)^(E$8063-$D$8063)/1000</f>
        <v>0</v>
      </c>
      <c r="F8136" s="223">
        <f>F8085*'Usages industrie'!$P20*(1+'Usages industrie'!$Q20)^(F$8063-$D$8063)/1000</f>
        <v>0</v>
      </c>
      <c r="G8136" s="223">
        <f>G8085*'Usages industrie'!$P20*(1+'Usages industrie'!$Q20)^(G$8063-$D$8063)/1000</f>
        <v>0</v>
      </c>
      <c r="H8136" s="223">
        <f>H8085*'Usages industrie'!$P20*(1+'Usages industrie'!$Q20)^(H$8063-$D$8063)/1000</f>
        <v>0</v>
      </c>
      <c r="I8136" s="223">
        <f>I8085*'Usages industrie'!$P20*(1+'Usages industrie'!$Q20)^(I$8063-$D$8063)/1000</f>
        <v>0</v>
      </c>
      <c r="J8136" s="223">
        <f>J8085*'Usages industrie'!$P20*(1+'Usages industrie'!$Q20)^(J$8063-$D$8063)/1000</f>
        <v>0</v>
      </c>
      <c r="K8136" s="223">
        <f>K8085*'Usages industrie'!$P20*(1+'Usages industrie'!$Q20)^(K$8063-$D$8063)/1000</f>
        <v>0</v>
      </c>
      <c r="L8136" s="223">
        <f>L8085*'Usages industrie'!$P20*(1+'Usages industrie'!$Q20)^(L$8063-$D$8063)/1000</f>
        <v>0</v>
      </c>
      <c r="M8136" s="223">
        <f>M8085*'Usages industrie'!$P20*(1+'Usages industrie'!$Q20)^(M$8063-$D$8063)/1000</f>
        <v>0</v>
      </c>
      <c r="N8136" s="223">
        <f>N8085*'Usages industrie'!$P20*(1+'Usages industrie'!$Q20)^(N$8063-$D$8063)/1000</f>
        <v>0</v>
      </c>
      <c r="O8136" s="223">
        <f>O8085*'Usages industrie'!$P20*(1+'Usages industrie'!$Q20)^(O$8063-$D$8063)/1000</f>
        <v>0</v>
      </c>
      <c r="P8136" s="223">
        <f>P8085*'Usages industrie'!$P20*(1+'Usages industrie'!$Q20)^(P$8063-$D$8063)/1000</f>
        <v>0</v>
      </c>
      <c r="Q8136" s="223">
        <f>Q8085*'Usages industrie'!$P20*(1+'Usages industrie'!$Q20)^(Q$8063-$D$8063)/1000</f>
        <v>0</v>
      </c>
      <c r="R8136" s="223">
        <f>R8085*'Usages industrie'!$P20*(1+'Usages industrie'!$Q20)^(R$8063-$D$8063)/1000</f>
        <v>0</v>
      </c>
    </row>
    <row r="8137" spans="1:18" hidden="1" outlineLevel="2" x14ac:dyDescent="0.25">
      <c r="A8137" s="222" t="str">
        <f>'Usages industrie'!A21</f>
        <v>Usage industriel n°18</v>
      </c>
      <c r="B8137" s="222" t="s">
        <v>645</v>
      </c>
      <c r="C8137" s="222"/>
      <c r="D8137" s="223">
        <f>D8086*'Usages industrie'!$P21*(1+'Usages industrie'!$Q21)^(D$8063-$D$8063)/1000</f>
        <v>0</v>
      </c>
      <c r="E8137" s="223">
        <f>E8086*'Usages industrie'!$P21*(1+'Usages industrie'!$Q21)^(E$8063-$D$8063)/1000</f>
        <v>0</v>
      </c>
      <c r="F8137" s="223">
        <f>F8086*'Usages industrie'!$P21*(1+'Usages industrie'!$Q21)^(F$8063-$D$8063)/1000</f>
        <v>0</v>
      </c>
      <c r="G8137" s="223">
        <f>G8086*'Usages industrie'!$P21*(1+'Usages industrie'!$Q21)^(G$8063-$D$8063)/1000</f>
        <v>0</v>
      </c>
      <c r="H8137" s="223">
        <f>H8086*'Usages industrie'!$P21*(1+'Usages industrie'!$Q21)^(H$8063-$D$8063)/1000</f>
        <v>0</v>
      </c>
      <c r="I8137" s="223">
        <f>I8086*'Usages industrie'!$P21*(1+'Usages industrie'!$Q21)^(I$8063-$D$8063)/1000</f>
        <v>0</v>
      </c>
      <c r="J8137" s="223">
        <f>J8086*'Usages industrie'!$P21*(1+'Usages industrie'!$Q21)^(J$8063-$D$8063)/1000</f>
        <v>0</v>
      </c>
      <c r="K8137" s="223">
        <f>K8086*'Usages industrie'!$P21*(1+'Usages industrie'!$Q21)^(K$8063-$D$8063)/1000</f>
        <v>0</v>
      </c>
      <c r="L8137" s="223">
        <f>L8086*'Usages industrie'!$P21*(1+'Usages industrie'!$Q21)^(L$8063-$D$8063)/1000</f>
        <v>0</v>
      </c>
      <c r="M8137" s="223">
        <f>M8086*'Usages industrie'!$P21*(1+'Usages industrie'!$Q21)^(M$8063-$D$8063)/1000</f>
        <v>0</v>
      </c>
      <c r="N8137" s="223">
        <f>N8086*'Usages industrie'!$P21*(1+'Usages industrie'!$Q21)^(N$8063-$D$8063)/1000</f>
        <v>0</v>
      </c>
      <c r="O8137" s="223">
        <f>O8086*'Usages industrie'!$P21*(1+'Usages industrie'!$Q21)^(O$8063-$D$8063)/1000</f>
        <v>0</v>
      </c>
      <c r="P8137" s="223">
        <f>P8086*'Usages industrie'!$P21*(1+'Usages industrie'!$Q21)^(P$8063-$D$8063)/1000</f>
        <v>0</v>
      </c>
      <c r="Q8137" s="223">
        <f>Q8086*'Usages industrie'!$P21*(1+'Usages industrie'!$Q21)^(Q$8063-$D$8063)/1000</f>
        <v>0</v>
      </c>
      <c r="R8137" s="223">
        <f>R8086*'Usages industrie'!$P21*(1+'Usages industrie'!$Q21)^(R$8063-$D$8063)/1000</f>
        <v>0</v>
      </c>
    </row>
    <row r="8138" spans="1:18" hidden="1" outlineLevel="2" x14ac:dyDescent="0.25">
      <c r="A8138" s="222" t="str">
        <f>'Usages industrie'!A22</f>
        <v>Usage industriel n°19</v>
      </c>
      <c r="B8138" s="222" t="s">
        <v>645</v>
      </c>
      <c r="C8138" s="222"/>
      <c r="D8138" s="223">
        <f>D8087*'Usages industrie'!$P22*(1+'Usages industrie'!$Q22)^(D$8063-$D$8063)/1000</f>
        <v>0</v>
      </c>
      <c r="E8138" s="223">
        <f>E8087*'Usages industrie'!$P22*(1+'Usages industrie'!$Q22)^(E$8063-$D$8063)/1000</f>
        <v>0</v>
      </c>
      <c r="F8138" s="223">
        <f>F8087*'Usages industrie'!$P22*(1+'Usages industrie'!$Q22)^(F$8063-$D$8063)/1000</f>
        <v>0</v>
      </c>
      <c r="G8138" s="223">
        <f>G8087*'Usages industrie'!$P22*(1+'Usages industrie'!$Q22)^(G$8063-$D$8063)/1000</f>
        <v>0</v>
      </c>
      <c r="H8138" s="223">
        <f>H8087*'Usages industrie'!$P22*(1+'Usages industrie'!$Q22)^(H$8063-$D$8063)/1000</f>
        <v>0</v>
      </c>
      <c r="I8138" s="223">
        <f>I8087*'Usages industrie'!$P22*(1+'Usages industrie'!$Q22)^(I$8063-$D$8063)/1000</f>
        <v>0</v>
      </c>
      <c r="J8138" s="223">
        <f>J8087*'Usages industrie'!$P22*(1+'Usages industrie'!$Q22)^(J$8063-$D$8063)/1000</f>
        <v>0</v>
      </c>
      <c r="K8138" s="223">
        <f>K8087*'Usages industrie'!$P22*(1+'Usages industrie'!$Q22)^(K$8063-$D$8063)/1000</f>
        <v>0</v>
      </c>
      <c r="L8138" s="223">
        <f>L8087*'Usages industrie'!$P22*(1+'Usages industrie'!$Q22)^(L$8063-$D$8063)/1000</f>
        <v>0</v>
      </c>
      <c r="M8138" s="223">
        <f>M8087*'Usages industrie'!$P22*(1+'Usages industrie'!$Q22)^(M$8063-$D$8063)/1000</f>
        <v>0</v>
      </c>
      <c r="N8138" s="223">
        <f>N8087*'Usages industrie'!$P22*(1+'Usages industrie'!$Q22)^(N$8063-$D$8063)/1000</f>
        <v>0</v>
      </c>
      <c r="O8138" s="223">
        <f>O8087*'Usages industrie'!$P22*(1+'Usages industrie'!$Q22)^(O$8063-$D$8063)/1000</f>
        <v>0</v>
      </c>
      <c r="P8138" s="223">
        <f>P8087*'Usages industrie'!$P22*(1+'Usages industrie'!$Q22)^(P$8063-$D$8063)/1000</f>
        <v>0</v>
      </c>
      <c r="Q8138" s="223">
        <f>Q8087*'Usages industrie'!$P22*(1+'Usages industrie'!$Q22)^(Q$8063-$D$8063)/1000</f>
        <v>0</v>
      </c>
      <c r="R8138" s="223">
        <f>R8087*'Usages industrie'!$P22*(1+'Usages industrie'!$Q22)^(R$8063-$D$8063)/1000</f>
        <v>0</v>
      </c>
    </row>
    <row r="8139" spans="1:18" hidden="1" outlineLevel="2" x14ac:dyDescent="0.25">
      <c r="A8139" s="222" t="str">
        <f>'Usages industrie'!A23</f>
        <v>Usage industriel n°20</v>
      </c>
      <c r="B8139" s="222" t="s">
        <v>645</v>
      </c>
      <c r="C8139" s="222"/>
      <c r="D8139" s="223">
        <f>D8088*'Usages industrie'!$P23*(1+'Usages industrie'!$Q23)^(D$8063-$D$8063)/1000</f>
        <v>0</v>
      </c>
      <c r="E8139" s="223">
        <f>E8088*'Usages industrie'!$P23*(1+'Usages industrie'!$Q23)^(E$8063-$D$8063)/1000</f>
        <v>0</v>
      </c>
      <c r="F8139" s="223">
        <f>F8088*'Usages industrie'!$P23*(1+'Usages industrie'!$Q23)^(F$8063-$D$8063)/1000</f>
        <v>0</v>
      </c>
      <c r="G8139" s="223">
        <f>G8088*'Usages industrie'!$P23*(1+'Usages industrie'!$Q23)^(G$8063-$D$8063)/1000</f>
        <v>0</v>
      </c>
      <c r="H8139" s="223">
        <f>H8088*'Usages industrie'!$P23*(1+'Usages industrie'!$Q23)^(H$8063-$D$8063)/1000</f>
        <v>0</v>
      </c>
      <c r="I8139" s="223">
        <f>I8088*'Usages industrie'!$P23*(1+'Usages industrie'!$Q23)^(I$8063-$D$8063)/1000</f>
        <v>0</v>
      </c>
      <c r="J8139" s="223">
        <f>J8088*'Usages industrie'!$P23*(1+'Usages industrie'!$Q23)^(J$8063-$D$8063)/1000</f>
        <v>0</v>
      </c>
      <c r="K8139" s="223">
        <f>K8088*'Usages industrie'!$P23*(1+'Usages industrie'!$Q23)^(K$8063-$D$8063)/1000</f>
        <v>0</v>
      </c>
      <c r="L8139" s="223">
        <f>L8088*'Usages industrie'!$P23*(1+'Usages industrie'!$Q23)^(L$8063-$D$8063)/1000</f>
        <v>0</v>
      </c>
      <c r="M8139" s="223">
        <f>M8088*'Usages industrie'!$P23*(1+'Usages industrie'!$Q23)^(M$8063-$D$8063)/1000</f>
        <v>0</v>
      </c>
      <c r="N8139" s="223">
        <f>N8088*'Usages industrie'!$P23*(1+'Usages industrie'!$Q23)^(N$8063-$D$8063)/1000</f>
        <v>0</v>
      </c>
      <c r="O8139" s="223">
        <f>O8088*'Usages industrie'!$P23*(1+'Usages industrie'!$Q23)^(O$8063-$D$8063)/1000</f>
        <v>0</v>
      </c>
      <c r="P8139" s="223">
        <f>P8088*'Usages industrie'!$P23*(1+'Usages industrie'!$Q23)^(P$8063-$D$8063)/1000</f>
        <v>0</v>
      </c>
      <c r="Q8139" s="223">
        <f>Q8088*'Usages industrie'!$P23*(1+'Usages industrie'!$Q23)^(Q$8063-$D$8063)/1000</f>
        <v>0</v>
      </c>
      <c r="R8139" s="223">
        <f>R8088*'Usages industrie'!$P23*(1+'Usages industrie'!$Q23)^(R$8063-$D$8063)/1000</f>
        <v>0</v>
      </c>
    </row>
    <row r="8140" spans="1:18" hidden="1" outlineLevel="2" x14ac:dyDescent="0.25">
      <c r="A8140" s="222" t="str">
        <f>'Usages industrie'!A24</f>
        <v>Usage industriel n°21</v>
      </c>
      <c r="B8140" s="222" t="s">
        <v>645</v>
      </c>
      <c r="C8140" s="222"/>
      <c r="D8140" s="223">
        <f>D8089*'Usages industrie'!$P24*(1+'Usages industrie'!$Q24)^(D$8063-$D$8063)/1000</f>
        <v>0</v>
      </c>
      <c r="E8140" s="223">
        <f>E8089*'Usages industrie'!$P24*(1+'Usages industrie'!$Q24)^(E$8063-$D$8063)/1000</f>
        <v>0</v>
      </c>
      <c r="F8140" s="223">
        <f>F8089*'Usages industrie'!$P24*(1+'Usages industrie'!$Q24)^(F$8063-$D$8063)/1000</f>
        <v>0</v>
      </c>
      <c r="G8140" s="223">
        <f>G8089*'Usages industrie'!$P24*(1+'Usages industrie'!$Q24)^(G$8063-$D$8063)/1000</f>
        <v>0</v>
      </c>
      <c r="H8140" s="223">
        <f>H8089*'Usages industrie'!$P24*(1+'Usages industrie'!$Q24)^(H$8063-$D$8063)/1000</f>
        <v>0</v>
      </c>
      <c r="I8140" s="223">
        <f>I8089*'Usages industrie'!$P24*(1+'Usages industrie'!$Q24)^(I$8063-$D$8063)/1000</f>
        <v>0</v>
      </c>
      <c r="J8140" s="223">
        <f>J8089*'Usages industrie'!$P24*(1+'Usages industrie'!$Q24)^(J$8063-$D$8063)/1000</f>
        <v>0</v>
      </c>
      <c r="K8140" s="223">
        <f>K8089*'Usages industrie'!$P24*(1+'Usages industrie'!$Q24)^(K$8063-$D$8063)/1000</f>
        <v>0</v>
      </c>
      <c r="L8140" s="223">
        <f>L8089*'Usages industrie'!$P24*(1+'Usages industrie'!$Q24)^(L$8063-$D$8063)/1000</f>
        <v>0</v>
      </c>
      <c r="M8140" s="223">
        <f>M8089*'Usages industrie'!$P24*(1+'Usages industrie'!$Q24)^(M$8063-$D$8063)/1000</f>
        <v>0</v>
      </c>
      <c r="N8140" s="223">
        <f>N8089*'Usages industrie'!$P24*(1+'Usages industrie'!$Q24)^(N$8063-$D$8063)/1000</f>
        <v>0</v>
      </c>
      <c r="O8140" s="223">
        <f>O8089*'Usages industrie'!$P24*(1+'Usages industrie'!$Q24)^(O$8063-$D$8063)/1000</f>
        <v>0</v>
      </c>
      <c r="P8140" s="223">
        <f>P8089*'Usages industrie'!$P24*(1+'Usages industrie'!$Q24)^(P$8063-$D$8063)/1000</f>
        <v>0</v>
      </c>
      <c r="Q8140" s="223">
        <f>Q8089*'Usages industrie'!$P24*(1+'Usages industrie'!$Q24)^(Q$8063-$D$8063)/1000</f>
        <v>0</v>
      </c>
      <c r="R8140" s="223">
        <f>R8089*'Usages industrie'!$P24*(1+'Usages industrie'!$Q24)^(R$8063-$D$8063)/1000</f>
        <v>0</v>
      </c>
    </row>
    <row r="8141" spans="1:18" hidden="1" outlineLevel="2" x14ac:dyDescent="0.25">
      <c r="A8141" s="222" t="str">
        <f>'Usages industrie'!A25</f>
        <v>Usage industriel n°22</v>
      </c>
      <c r="B8141" s="222" t="s">
        <v>645</v>
      </c>
      <c r="C8141" s="222"/>
      <c r="D8141" s="223">
        <f>D8090*'Usages industrie'!$P25*(1+'Usages industrie'!$Q25)^(D$8063-$D$8063)/1000</f>
        <v>0</v>
      </c>
      <c r="E8141" s="223">
        <f>E8090*'Usages industrie'!$P25*(1+'Usages industrie'!$Q25)^(E$8063-$D$8063)/1000</f>
        <v>0</v>
      </c>
      <c r="F8141" s="223">
        <f>F8090*'Usages industrie'!$P25*(1+'Usages industrie'!$Q25)^(F$8063-$D$8063)/1000</f>
        <v>0</v>
      </c>
      <c r="G8141" s="223">
        <f>G8090*'Usages industrie'!$P25*(1+'Usages industrie'!$Q25)^(G$8063-$D$8063)/1000</f>
        <v>0</v>
      </c>
      <c r="H8141" s="223">
        <f>H8090*'Usages industrie'!$P25*(1+'Usages industrie'!$Q25)^(H$8063-$D$8063)/1000</f>
        <v>0</v>
      </c>
      <c r="I8141" s="223">
        <f>I8090*'Usages industrie'!$P25*(1+'Usages industrie'!$Q25)^(I$8063-$D$8063)/1000</f>
        <v>0</v>
      </c>
      <c r="J8141" s="223">
        <f>J8090*'Usages industrie'!$P25*(1+'Usages industrie'!$Q25)^(J$8063-$D$8063)/1000</f>
        <v>0</v>
      </c>
      <c r="K8141" s="223">
        <f>K8090*'Usages industrie'!$P25*(1+'Usages industrie'!$Q25)^(K$8063-$D$8063)/1000</f>
        <v>0</v>
      </c>
      <c r="L8141" s="223">
        <f>L8090*'Usages industrie'!$P25*(1+'Usages industrie'!$Q25)^(L$8063-$D$8063)/1000</f>
        <v>0</v>
      </c>
      <c r="M8141" s="223">
        <f>M8090*'Usages industrie'!$P25*(1+'Usages industrie'!$Q25)^(M$8063-$D$8063)/1000</f>
        <v>0</v>
      </c>
      <c r="N8141" s="223">
        <f>N8090*'Usages industrie'!$P25*(1+'Usages industrie'!$Q25)^(N$8063-$D$8063)/1000</f>
        <v>0</v>
      </c>
      <c r="O8141" s="223">
        <f>O8090*'Usages industrie'!$P25*(1+'Usages industrie'!$Q25)^(O$8063-$D$8063)/1000</f>
        <v>0</v>
      </c>
      <c r="P8141" s="223">
        <f>P8090*'Usages industrie'!$P25*(1+'Usages industrie'!$Q25)^(P$8063-$D$8063)/1000</f>
        <v>0</v>
      </c>
      <c r="Q8141" s="223">
        <f>Q8090*'Usages industrie'!$P25*(1+'Usages industrie'!$Q25)^(Q$8063-$D$8063)/1000</f>
        <v>0</v>
      </c>
      <c r="R8141" s="223">
        <f>R8090*'Usages industrie'!$P25*(1+'Usages industrie'!$Q25)^(R$8063-$D$8063)/1000</f>
        <v>0</v>
      </c>
    </row>
    <row r="8142" spans="1:18" hidden="1" outlineLevel="2" x14ac:dyDescent="0.25">
      <c r="A8142" s="222" t="str">
        <f>'Usages industrie'!A26</f>
        <v>Usage industriel n°23</v>
      </c>
      <c r="B8142" s="222" t="s">
        <v>645</v>
      </c>
      <c r="C8142" s="222"/>
      <c r="D8142" s="223">
        <f>D8091*'Usages industrie'!$P26*(1+'Usages industrie'!$Q26)^(D$8063-$D$8063)/1000</f>
        <v>0</v>
      </c>
      <c r="E8142" s="223">
        <f>E8091*'Usages industrie'!$P26*(1+'Usages industrie'!$Q26)^(E$8063-$D$8063)/1000</f>
        <v>0</v>
      </c>
      <c r="F8142" s="223">
        <f>F8091*'Usages industrie'!$P26*(1+'Usages industrie'!$Q26)^(F$8063-$D$8063)/1000</f>
        <v>0</v>
      </c>
      <c r="G8142" s="223">
        <f>G8091*'Usages industrie'!$P26*(1+'Usages industrie'!$Q26)^(G$8063-$D$8063)/1000</f>
        <v>0</v>
      </c>
      <c r="H8142" s="223">
        <f>H8091*'Usages industrie'!$P26*(1+'Usages industrie'!$Q26)^(H$8063-$D$8063)/1000</f>
        <v>0</v>
      </c>
      <c r="I8142" s="223">
        <f>I8091*'Usages industrie'!$P26*(1+'Usages industrie'!$Q26)^(I$8063-$D$8063)/1000</f>
        <v>0</v>
      </c>
      <c r="J8142" s="223">
        <f>J8091*'Usages industrie'!$P26*(1+'Usages industrie'!$Q26)^(J$8063-$D$8063)/1000</f>
        <v>0</v>
      </c>
      <c r="K8142" s="223">
        <f>K8091*'Usages industrie'!$P26*(1+'Usages industrie'!$Q26)^(K$8063-$D$8063)/1000</f>
        <v>0</v>
      </c>
      <c r="L8142" s="223">
        <f>L8091*'Usages industrie'!$P26*(1+'Usages industrie'!$Q26)^(L$8063-$D$8063)/1000</f>
        <v>0</v>
      </c>
      <c r="M8142" s="223">
        <f>M8091*'Usages industrie'!$P26*(1+'Usages industrie'!$Q26)^(M$8063-$D$8063)/1000</f>
        <v>0</v>
      </c>
      <c r="N8142" s="223">
        <f>N8091*'Usages industrie'!$P26*(1+'Usages industrie'!$Q26)^(N$8063-$D$8063)/1000</f>
        <v>0</v>
      </c>
      <c r="O8142" s="223">
        <f>O8091*'Usages industrie'!$P26*(1+'Usages industrie'!$Q26)^(O$8063-$D$8063)/1000</f>
        <v>0</v>
      </c>
      <c r="P8142" s="223">
        <f>P8091*'Usages industrie'!$P26*(1+'Usages industrie'!$Q26)^(P$8063-$D$8063)/1000</f>
        <v>0</v>
      </c>
      <c r="Q8142" s="223">
        <f>Q8091*'Usages industrie'!$P26*(1+'Usages industrie'!$Q26)^(Q$8063-$D$8063)/1000</f>
        <v>0</v>
      </c>
      <c r="R8142" s="223">
        <f>R8091*'Usages industrie'!$P26*(1+'Usages industrie'!$Q26)^(R$8063-$D$8063)/1000</f>
        <v>0</v>
      </c>
    </row>
    <row r="8143" spans="1:18" hidden="1" outlineLevel="2" x14ac:dyDescent="0.25">
      <c r="A8143" s="222" t="str">
        <f>'Usages industrie'!A27</f>
        <v>Usage industriel n°24</v>
      </c>
      <c r="B8143" s="222" t="s">
        <v>645</v>
      </c>
      <c r="C8143" s="222"/>
      <c r="D8143" s="223">
        <f>D8092*'Usages industrie'!$P27*(1+'Usages industrie'!$Q27)^(D$8063-$D$8063)/1000</f>
        <v>0</v>
      </c>
      <c r="E8143" s="223">
        <f>E8092*'Usages industrie'!$P27*(1+'Usages industrie'!$Q27)^(E$8063-$D$8063)/1000</f>
        <v>0</v>
      </c>
      <c r="F8143" s="223">
        <f>F8092*'Usages industrie'!$P27*(1+'Usages industrie'!$Q27)^(F$8063-$D$8063)/1000</f>
        <v>0</v>
      </c>
      <c r="G8143" s="223">
        <f>G8092*'Usages industrie'!$P27*(1+'Usages industrie'!$Q27)^(G$8063-$D$8063)/1000</f>
        <v>0</v>
      </c>
      <c r="H8143" s="223">
        <f>H8092*'Usages industrie'!$P27*(1+'Usages industrie'!$Q27)^(H$8063-$D$8063)/1000</f>
        <v>0</v>
      </c>
      <c r="I8143" s="223">
        <f>I8092*'Usages industrie'!$P27*(1+'Usages industrie'!$Q27)^(I$8063-$D$8063)/1000</f>
        <v>0</v>
      </c>
      <c r="J8143" s="223">
        <f>J8092*'Usages industrie'!$P27*(1+'Usages industrie'!$Q27)^(J$8063-$D$8063)/1000</f>
        <v>0</v>
      </c>
      <c r="K8143" s="223">
        <f>K8092*'Usages industrie'!$P27*(1+'Usages industrie'!$Q27)^(K$8063-$D$8063)/1000</f>
        <v>0</v>
      </c>
      <c r="L8143" s="223">
        <f>L8092*'Usages industrie'!$P27*(1+'Usages industrie'!$Q27)^(L$8063-$D$8063)/1000</f>
        <v>0</v>
      </c>
      <c r="M8143" s="223">
        <f>M8092*'Usages industrie'!$P27*(1+'Usages industrie'!$Q27)^(M$8063-$D$8063)/1000</f>
        <v>0</v>
      </c>
      <c r="N8143" s="223">
        <f>N8092*'Usages industrie'!$P27*(1+'Usages industrie'!$Q27)^(N$8063-$D$8063)/1000</f>
        <v>0</v>
      </c>
      <c r="O8143" s="223">
        <f>O8092*'Usages industrie'!$P27*(1+'Usages industrie'!$Q27)^(O$8063-$D$8063)/1000</f>
        <v>0</v>
      </c>
      <c r="P8143" s="223">
        <f>P8092*'Usages industrie'!$P27*(1+'Usages industrie'!$Q27)^(P$8063-$D$8063)/1000</f>
        <v>0</v>
      </c>
      <c r="Q8143" s="223">
        <f>Q8092*'Usages industrie'!$P27*(1+'Usages industrie'!$Q27)^(Q$8063-$D$8063)/1000</f>
        <v>0</v>
      </c>
      <c r="R8143" s="223">
        <f>R8092*'Usages industrie'!$P27*(1+'Usages industrie'!$Q27)^(R$8063-$D$8063)/1000</f>
        <v>0</v>
      </c>
    </row>
    <row r="8144" spans="1:18" hidden="1" outlineLevel="2" x14ac:dyDescent="0.25">
      <c r="A8144" s="222" t="str">
        <f>'Usages industrie'!A28</f>
        <v>Usage industriel n°25</v>
      </c>
      <c r="B8144" s="222" t="s">
        <v>645</v>
      </c>
      <c r="C8144" s="222"/>
      <c r="D8144" s="223">
        <f>D8093*'Usages industrie'!$P28*(1+'Usages industrie'!$Q28)^(D$8063-$D$8063)/1000</f>
        <v>0</v>
      </c>
      <c r="E8144" s="223">
        <f>E8093*'Usages industrie'!$P28*(1+'Usages industrie'!$Q28)^(E$8063-$D$8063)/1000</f>
        <v>0</v>
      </c>
      <c r="F8144" s="223">
        <f>F8093*'Usages industrie'!$P28*(1+'Usages industrie'!$Q28)^(F$8063-$D$8063)/1000</f>
        <v>0</v>
      </c>
      <c r="G8144" s="223">
        <f>G8093*'Usages industrie'!$P28*(1+'Usages industrie'!$Q28)^(G$8063-$D$8063)/1000</f>
        <v>0</v>
      </c>
      <c r="H8144" s="223">
        <f>H8093*'Usages industrie'!$P28*(1+'Usages industrie'!$Q28)^(H$8063-$D$8063)/1000</f>
        <v>0</v>
      </c>
      <c r="I8144" s="223">
        <f>I8093*'Usages industrie'!$P28*(1+'Usages industrie'!$Q28)^(I$8063-$D$8063)/1000</f>
        <v>0</v>
      </c>
      <c r="J8144" s="223">
        <f>J8093*'Usages industrie'!$P28*(1+'Usages industrie'!$Q28)^(J$8063-$D$8063)/1000</f>
        <v>0</v>
      </c>
      <c r="K8144" s="223">
        <f>K8093*'Usages industrie'!$P28*(1+'Usages industrie'!$Q28)^(K$8063-$D$8063)/1000</f>
        <v>0</v>
      </c>
      <c r="L8144" s="223">
        <f>L8093*'Usages industrie'!$P28*(1+'Usages industrie'!$Q28)^(L$8063-$D$8063)/1000</f>
        <v>0</v>
      </c>
      <c r="M8144" s="223">
        <f>M8093*'Usages industrie'!$P28*(1+'Usages industrie'!$Q28)^(M$8063-$D$8063)/1000</f>
        <v>0</v>
      </c>
      <c r="N8144" s="223">
        <f>N8093*'Usages industrie'!$P28*(1+'Usages industrie'!$Q28)^(N$8063-$D$8063)/1000</f>
        <v>0</v>
      </c>
      <c r="O8144" s="223">
        <f>O8093*'Usages industrie'!$P28*(1+'Usages industrie'!$Q28)^(O$8063-$D$8063)/1000</f>
        <v>0</v>
      </c>
      <c r="P8144" s="223">
        <f>P8093*'Usages industrie'!$P28*(1+'Usages industrie'!$Q28)^(P$8063-$D$8063)/1000</f>
        <v>0</v>
      </c>
      <c r="Q8144" s="223">
        <f>Q8093*'Usages industrie'!$P28*(1+'Usages industrie'!$Q28)^(Q$8063-$D$8063)/1000</f>
        <v>0</v>
      </c>
      <c r="R8144" s="223">
        <f>R8093*'Usages industrie'!$P28*(1+'Usages industrie'!$Q28)^(R$8063-$D$8063)/1000</f>
        <v>0</v>
      </c>
    </row>
    <row r="8145" spans="1:18" hidden="1" outlineLevel="2" x14ac:dyDescent="0.25">
      <c r="A8145" s="222" t="str">
        <f>'Usages industrie'!A29</f>
        <v>Usage industriel n°26</v>
      </c>
      <c r="B8145" s="222" t="s">
        <v>645</v>
      </c>
      <c r="C8145" s="222"/>
      <c r="D8145" s="223">
        <f>D8094*'Usages industrie'!$P29*(1+'Usages industrie'!$Q29)^(D$8063-$D$8063)/1000</f>
        <v>0</v>
      </c>
      <c r="E8145" s="223">
        <f>E8094*'Usages industrie'!$P29*(1+'Usages industrie'!$Q29)^(E$8063-$D$8063)/1000</f>
        <v>0</v>
      </c>
      <c r="F8145" s="223">
        <f>F8094*'Usages industrie'!$P29*(1+'Usages industrie'!$Q29)^(F$8063-$D$8063)/1000</f>
        <v>0</v>
      </c>
      <c r="G8145" s="223">
        <f>G8094*'Usages industrie'!$P29*(1+'Usages industrie'!$Q29)^(G$8063-$D$8063)/1000</f>
        <v>0</v>
      </c>
      <c r="H8145" s="223">
        <f>H8094*'Usages industrie'!$P29*(1+'Usages industrie'!$Q29)^(H$8063-$D$8063)/1000</f>
        <v>0</v>
      </c>
      <c r="I8145" s="223">
        <f>I8094*'Usages industrie'!$P29*(1+'Usages industrie'!$Q29)^(I$8063-$D$8063)/1000</f>
        <v>0</v>
      </c>
      <c r="J8145" s="223">
        <f>J8094*'Usages industrie'!$P29*(1+'Usages industrie'!$Q29)^(J$8063-$D$8063)/1000</f>
        <v>0</v>
      </c>
      <c r="K8145" s="223">
        <f>K8094*'Usages industrie'!$P29*(1+'Usages industrie'!$Q29)^(K$8063-$D$8063)/1000</f>
        <v>0</v>
      </c>
      <c r="L8145" s="223">
        <f>L8094*'Usages industrie'!$P29*(1+'Usages industrie'!$Q29)^(L$8063-$D$8063)/1000</f>
        <v>0</v>
      </c>
      <c r="M8145" s="223">
        <f>M8094*'Usages industrie'!$P29*(1+'Usages industrie'!$Q29)^(M$8063-$D$8063)/1000</f>
        <v>0</v>
      </c>
      <c r="N8145" s="223">
        <f>N8094*'Usages industrie'!$P29*(1+'Usages industrie'!$Q29)^(N$8063-$D$8063)/1000</f>
        <v>0</v>
      </c>
      <c r="O8145" s="223">
        <f>O8094*'Usages industrie'!$P29*(1+'Usages industrie'!$Q29)^(O$8063-$D$8063)/1000</f>
        <v>0</v>
      </c>
      <c r="P8145" s="223">
        <f>P8094*'Usages industrie'!$P29*(1+'Usages industrie'!$Q29)^(P$8063-$D$8063)/1000</f>
        <v>0</v>
      </c>
      <c r="Q8145" s="223">
        <f>Q8094*'Usages industrie'!$P29*(1+'Usages industrie'!$Q29)^(Q$8063-$D$8063)/1000</f>
        <v>0</v>
      </c>
      <c r="R8145" s="223">
        <f>R8094*'Usages industrie'!$P29*(1+'Usages industrie'!$Q29)^(R$8063-$D$8063)/1000</f>
        <v>0</v>
      </c>
    </row>
    <row r="8146" spans="1:18" hidden="1" outlineLevel="2" x14ac:dyDescent="0.25">
      <c r="A8146" s="222" t="str">
        <f>'Usages industrie'!A30</f>
        <v>Usage industriel n°27</v>
      </c>
      <c r="B8146" s="222" t="s">
        <v>645</v>
      </c>
      <c r="C8146" s="222"/>
      <c r="D8146" s="223">
        <f>D8095*'Usages industrie'!$P30*(1+'Usages industrie'!$Q30)^(D$8063-$D$8063)/1000</f>
        <v>0</v>
      </c>
      <c r="E8146" s="223">
        <f>E8095*'Usages industrie'!$P30*(1+'Usages industrie'!$Q30)^(E$8063-$D$8063)/1000</f>
        <v>0</v>
      </c>
      <c r="F8146" s="223">
        <f>F8095*'Usages industrie'!$P30*(1+'Usages industrie'!$Q30)^(F$8063-$D$8063)/1000</f>
        <v>0</v>
      </c>
      <c r="G8146" s="223">
        <f>G8095*'Usages industrie'!$P30*(1+'Usages industrie'!$Q30)^(G$8063-$D$8063)/1000</f>
        <v>0</v>
      </c>
      <c r="H8146" s="223">
        <f>H8095*'Usages industrie'!$P30*(1+'Usages industrie'!$Q30)^(H$8063-$D$8063)/1000</f>
        <v>0</v>
      </c>
      <c r="I8146" s="223">
        <f>I8095*'Usages industrie'!$P30*(1+'Usages industrie'!$Q30)^(I$8063-$D$8063)/1000</f>
        <v>0</v>
      </c>
      <c r="J8146" s="223">
        <f>J8095*'Usages industrie'!$P30*(1+'Usages industrie'!$Q30)^(J$8063-$D$8063)/1000</f>
        <v>0</v>
      </c>
      <c r="K8146" s="223">
        <f>K8095*'Usages industrie'!$P30*(1+'Usages industrie'!$Q30)^(K$8063-$D$8063)/1000</f>
        <v>0</v>
      </c>
      <c r="L8146" s="223">
        <f>L8095*'Usages industrie'!$P30*(1+'Usages industrie'!$Q30)^(L$8063-$D$8063)/1000</f>
        <v>0</v>
      </c>
      <c r="M8146" s="223">
        <f>M8095*'Usages industrie'!$P30*(1+'Usages industrie'!$Q30)^(M$8063-$D$8063)/1000</f>
        <v>0</v>
      </c>
      <c r="N8146" s="223">
        <f>N8095*'Usages industrie'!$P30*(1+'Usages industrie'!$Q30)^(N$8063-$D$8063)/1000</f>
        <v>0</v>
      </c>
      <c r="O8146" s="223">
        <f>O8095*'Usages industrie'!$P30*(1+'Usages industrie'!$Q30)^(O$8063-$D$8063)/1000</f>
        <v>0</v>
      </c>
      <c r="P8146" s="223">
        <f>P8095*'Usages industrie'!$P30*(1+'Usages industrie'!$Q30)^(P$8063-$D$8063)/1000</f>
        <v>0</v>
      </c>
      <c r="Q8146" s="223">
        <f>Q8095*'Usages industrie'!$P30*(1+'Usages industrie'!$Q30)^(Q$8063-$D$8063)/1000</f>
        <v>0</v>
      </c>
      <c r="R8146" s="223">
        <f>R8095*'Usages industrie'!$P30*(1+'Usages industrie'!$Q30)^(R$8063-$D$8063)/1000</f>
        <v>0</v>
      </c>
    </row>
    <row r="8147" spans="1:18" hidden="1" outlineLevel="2" x14ac:dyDescent="0.25">
      <c r="A8147" s="222" t="str">
        <f>'Usages industrie'!A31</f>
        <v>Usage industriel n°28</v>
      </c>
      <c r="B8147" s="222" t="s">
        <v>645</v>
      </c>
      <c r="C8147" s="222"/>
      <c r="D8147" s="223">
        <f>D8096*'Usages industrie'!$P31*(1+'Usages industrie'!$Q31)^(D$8063-$D$8063)/1000</f>
        <v>0</v>
      </c>
      <c r="E8147" s="223">
        <f>E8096*'Usages industrie'!$P31*(1+'Usages industrie'!$Q31)^(E$8063-$D$8063)/1000</f>
        <v>0</v>
      </c>
      <c r="F8147" s="223">
        <f>F8096*'Usages industrie'!$P31*(1+'Usages industrie'!$Q31)^(F$8063-$D$8063)/1000</f>
        <v>0</v>
      </c>
      <c r="G8147" s="223">
        <f>G8096*'Usages industrie'!$P31*(1+'Usages industrie'!$Q31)^(G$8063-$D$8063)/1000</f>
        <v>0</v>
      </c>
      <c r="H8147" s="223">
        <f>H8096*'Usages industrie'!$P31*(1+'Usages industrie'!$Q31)^(H$8063-$D$8063)/1000</f>
        <v>0</v>
      </c>
      <c r="I8147" s="223">
        <f>I8096*'Usages industrie'!$P31*(1+'Usages industrie'!$Q31)^(I$8063-$D$8063)/1000</f>
        <v>0</v>
      </c>
      <c r="J8147" s="223">
        <f>J8096*'Usages industrie'!$P31*(1+'Usages industrie'!$Q31)^(J$8063-$D$8063)/1000</f>
        <v>0</v>
      </c>
      <c r="K8147" s="223">
        <f>K8096*'Usages industrie'!$P31*(1+'Usages industrie'!$Q31)^(K$8063-$D$8063)/1000</f>
        <v>0</v>
      </c>
      <c r="L8147" s="223">
        <f>L8096*'Usages industrie'!$P31*(1+'Usages industrie'!$Q31)^(L$8063-$D$8063)/1000</f>
        <v>0</v>
      </c>
      <c r="M8147" s="223">
        <f>M8096*'Usages industrie'!$P31*(1+'Usages industrie'!$Q31)^(M$8063-$D$8063)/1000</f>
        <v>0</v>
      </c>
      <c r="N8147" s="223">
        <f>N8096*'Usages industrie'!$P31*(1+'Usages industrie'!$Q31)^(N$8063-$D$8063)/1000</f>
        <v>0</v>
      </c>
      <c r="O8147" s="223">
        <f>O8096*'Usages industrie'!$P31*(1+'Usages industrie'!$Q31)^(O$8063-$D$8063)/1000</f>
        <v>0</v>
      </c>
      <c r="P8147" s="223">
        <f>P8096*'Usages industrie'!$P31*(1+'Usages industrie'!$Q31)^(P$8063-$D$8063)/1000</f>
        <v>0</v>
      </c>
      <c r="Q8147" s="223">
        <f>Q8096*'Usages industrie'!$P31*(1+'Usages industrie'!$Q31)^(Q$8063-$D$8063)/1000</f>
        <v>0</v>
      </c>
      <c r="R8147" s="223">
        <f>R8096*'Usages industrie'!$P31*(1+'Usages industrie'!$Q31)^(R$8063-$D$8063)/1000</f>
        <v>0</v>
      </c>
    </row>
    <row r="8148" spans="1:18" hidden="1" outlineLevel="2" x14ac:dyDescent="0.25">
      <c r="A8148" s="222" t="str">
        <f>'Usages industrie'!A32</f>
        <v>Usage industriel n°29</v>
      </c>
      <c r="B8148" s="222" t="s">
        <v>645</v>
      </c>
      <c r="C8148" s="222"/>
      <c r="D8148" s="223">
        <f>D8097*'Usages industrie'!$P32*(1+'Usages industrie'!$Q32)^(D$8063-$D$8063)/1000</f>
        <v>0</v>
      </c>
      <c r="E8148" s="223">
        <f>E8097*'Usages industrie'!$P32*(1+'Usages industrie'!$Q32)^(E$8063-$D$8063)/1000</f>
        <v>0</v>
      </c>
      <c r="F8148" s="223">
        <f>F8097*'Usages industrie'!$P32*(1+'Usages industrie'!$Q32)^(F$8063-$D$8063)/1000</f>
        <v>0</v>
      </c>
      <c r="G8148" s="223">
        <f>G8097*'Usages industrie'!$P32*(1+'Usages industrie'!$Q32)^(G$8063-$D$8063)/1000</f>
        <v>0</v>
      </c>
      <c r="H8148" s="223">
        <f>H8097*'Usages industrie'!$P32*(1+'Usages industrie'!$Q32)^(H$8063-$D$8063)/1000</f>
        <v>0</v>
      </c>
      <c r="I8148" s="223">
        <f>I8097*'Usages industrie'!$P32*(1+'Usages industrie'!$Q32)^(I$8063-$D$8063)/1000</f>
        <v>0</v>
      </c>
      <c r="J8148" s="223">
        <f>J8097*'Usages industrie'!$P32*(1+'Usages industrie'!$Q32)^(J$8063-$D$8063)/1000</f>
        <v>0</v>
      </c>
      <c r="K8148" s="223">
        <f>K8097*'Usages industrie'!$P32*(1+'Usages industrie'!$Q32)^(K$8063-$D$8063)/1000</f>
        <v>0</v>
      </c>
      <c r="L8148" s="223">
        <f>L8097*'Usages industrie'!$P32*(1+'Usages industrie'!$Q32)^(L$8063-$D$8063)/1000</f>
        <v>0</v>
      </c>
      <c r="M8148" s="223">
        <f>M8097*'Usages industrie'!$P32*(1+'Usages industrie'!$Q32)^(M$8063-$D$8063)/1000</f>
        <v>0</v>
      </c>
      <c r="N8148" s="223">
        <f>N8097*'Usages industrie'!$P32*(1+'Usages industrie'!$Q32)^(N$8063-$D$8063)/1000</f>
        <v>0</v>
      </c>
      <c r="O8148" s="223">
        <f>O8097*'Usages industrie'!$P32*(1+'Usages industrie'!$Q32)^(O$8063-$D$8063)/1000</f>
        <v>0</v>
      </c>
      <c r="P8148" s="223">
        <f>P8097*'Usages industrie'!$P32*(1+'Usages industrie'!$Q32)^(P$8063-$D$8063)/1000</f>
        <v>0</v>
      </c>
      <c r="Q8148" s="223">
        <f>Q8097*'Usages industrie'!$P32*(1+'Usages industrie'!$Q32)^(Q$8063-$D$8063)/1000</f>
        <v>0</v>
      </c>
      <c r="R8148" s="223">
        <f>R8097*'Usages industrie'!$P32*(1+'Usages industrie'!$Q32)^(R$8063-$D$8063)/1000</f>
        <v>0</v>
      </c>
    </row>
    <row r="8149" spans="1:18" hidden="1" outlineLevel="2" x14ac:dyDescent="0.25">
      <c r="A8149" s="222" t="str">
        <f>'Usages industrie'!A33</f>
        <v>Usage industriel n°30</v>
      </c>
      <c r="B8149" s="222" t="s">
        <v>645</v>
      </c>
      <c r="C8149" s="222"/>
      <c r="D8149" s="223">
        <f>D8098*'Usages industrie'!$P33*(1+'Usages industrie'!$Q33)^(D$8063-$D$8063)/1000</f>
        <v>0</v>
      </c>
      <c r="E8149" s="223">
        <f>E8098*'Usages industrie'!$P33*(1+'Usages industrie'!$Q33)^(E$8063-$D$8063)/1000</f>
        <v>0</v>
      </c>
      <c r="F8149" s="223">
        <f>F8098*'Usages industrie'!$P33*(1+'Usages industrie'!$Q33)^(F$8063-$D$8063)/1000</f>
        <v>0</v>
      </c>
      <c r="G8149" s="223">
        <f>G8098*'Usages industrie'!$P33*(1+'Usages industrie'!$Q33)^(G$8063-$D$8063)/1000</f>
        <v>0</v>
      </c>
      <c r="H8149" s="223">
        <f>H8098*'Usages industrie'!$P33*(1+'Usages industrie'!$Q33)^(H$8063-$D$8063)/1000</f>
        <v>0</v>
      </c>
      <c r="I8149" s="223">
        <f>I8098*'Usages industrie'!$P33*(1+'Usages industrie'!$Q33)^(I$8063-$D$8063)/1000</f>
        <v>0</v>
      </c>
      <c r="J8149" s="223">
        <f>J8098*'Usages industrie'!$P33*(1+'Usages industrie'!$Q33)^(J$8063-$D$8063)/1000</f>
        <v>0</v>
      </c>
      <c r="K8149" s="223">
        <f>K8098*'Usages industrie'!$P33*(1+'Usages industrie'!$Q33)^(K$8063-$D$8063)/1000</f>
        <v>0</v>
      </c>
      <c r="L8149" s="223">
        <f>L8098*'Usages industrie'!$P33*(1+'Usages industrie'!$Q33)^(L$8063-$D$8063)/1000</f>
        <v>0</v>
      </c>
      <c r="M8149" s="223">
        <f>M8098*'Usages industrie'!$P33*(1+'Usages industrie'!$Q33)^(M$8063-$D$8063)/1000</f>
        <v>0</v>
      </c>
      <c r="N8149" s="223">
        <f>N8098*'Usages industrie'!$P33*(1+'Usages industrie'!$Q33)^(N$8063-$D$8063)/1000</f>
        <v>0</v>
      </c>
      <c r="O8149" s="223">
        <f>O8098*'Usages industrie'!$P33*(1+'Usages industrie'!$Q33)^(O$8063-$D$8063)/1000</f>
        <v>0</v>
      </c>
      <c r="P8149" s="223">
        <f>P8098*'Usages industrie'!$P33*(1+'Usages industrie'!$Q33)^(P$8063-$D$8063)/1000</f>
        <v>0</v>
      </c>
      <c r="Q8149" s="223">
        <f>Q8098*'Usages industrie'!$P33*(1+'Usages industrie'!$Q33)^(Q$8063-$D$8063)/1000</f>
        <v>0</v>
      </c>
      <c r="R8149" s="223">
        <f>R8098*'Usages industrie'!$P33*(1+'Usages industrie'!$Q33)^(R$8063-$D$8063)/1000</f>
        <v>0</v>
      </c>
    </row>
    <row r="8150" spans="1:18" hidden="1" outlineLevel="2" x14ac:dyDescent="0.25">
      <c r="A8150" s="222" t="str">
        <f>'Usages industrie'!A34</f>
        <v>Usage industriel n°31</v>
      </c>
      <c r="B8150" s="222" t="s">
        <v>645</v>
      </c>
      <c r="C8150" s="222"/>
      <c r="D8150" s="223">
        <f>D8099*'Usages industrie'!$P34*(1+'Usages industrie'!$Q34)^(D$8063-$D$8063)/1000</f>
        <v>0</v>
      </c>
      <c r="E8150" s="223">
        <f>E8099*'Usages industrie'!$P34*(1+'Usages industrie'!$Q34)^(E$8063-$D$8063)/1000</f>
        <v>0</v>
      </c>
      <c r="F8150" s="223">
        <f>F8099*'Usages industrie'!$P34*(1+'Usages industrie'!$Q34)^(F$8063-$D$8063)/1000</f>
        <v>0</v>
      </c>
      <c r="G8150" s="223">
        <f>G8099*'Usages industrie'!$P34*(1+'Usages industrie'!$Q34)^(G$8063-$D$8063)/1000</f>
        <v>0</v>
      </c>
      <c r="H8150" s="223">
        <f>H8099*'Usages industrie'!$P34*(1+'Usages industrie'!$Q34)^(H$8063-$D$8063)/1000</f>
        <v>0</v>
      </c>
      <c r="I8150" s="223">
        <f>I8099*'Usages industrie'!$P34*(1+'Usages industrie'!$Q34)^(I$8063-$D$8063)/1000</f>
        <v>0</v>
      </c>
      <c r="J8150" s="223">
        <f>J8099*'Usages industrie'!$P34*(1+'Usages industrie'!$Q34)^(J$8063-$D$8063)/1000</f>
        <v>0</v>
      </c>
      <c r="K8150" s="223">
        <f>K8099*'Usages industrie'!$P34*(1+'Usages industrie'!$Q34)^(K$8063-$D$8063)/1000</f>
        <v>0</v>
      </c>
      <c r="L8150" s="223">
        <f>L8099*'Usages industrie'!$P34*(1+'Usages industrie'!$Q34)^(L$8063-$D$8063)/1000</f>
        <v>0</v>
      </c>
      <c r="M8150" s="223">
        <f>M8099*'Usages industrie'!$P34*(1+'Usages industrie'!$Q34)^(M$8063-$D$8063)/1000</f>
        <v>0</v>
      </c>
      <c r="N8150" s="223">
        <f>N8099*'Usages industrie'!$P34*(1+'Usages industrie'!$Q34)^(N$8063-$D$8063)/1000</f>
        <v>0</v>
      </c>
      <c r="O8150" s="223">
        <f>O8099*'Usages industrie'!$P34*(1+'Usages industrie'!$Q34)^(O$8063-$D$8063)/1000</f>
        <v>0</v>
      </c>
      <c r="P8150" s="223">
        <f>P8099*'Usages industrie'!$P34*(1+'Usages industrie'!$Q34)^(P$8063-$D$8063)/1000</f>
        <v>0</v>
      </c>
      <c r="Q8150" s="223">
        <f>Q8099*'Usages industrie'!$P34*(1+'Usages industrie'!$Q34)^(Q$8063-$D$8063)/1000</f>
        <v>0</v>
      </c>
      <c r="R8150" s="223">
        <f>R8099*'Usages industrie'!$P34*(1+'Usages industrie'!$Q34)^(R$8063-$D$8063)/1000</f>
        <v>0</v>
      </c>
    </row>
    <row r="8151" spans="1:18" hidden="1" outlineLevel="2" x14ac:dyDescent="0.25">
      <c r="A8151" s="222" t="str">
        <f>'Usages industrie'!A35</f>
        <v>Usage industriel n°32</v>
      </c>
      <c r="B8151" s="222" t="s">
        <v>645</v>
      </c>
      <c r="C8151" s="222"/>
      <c r="D8151" s="223">
        <f>D8100*'Usages industrie'!$P35*(1+'Usages industrie'!$Q35)^(D$8063-$D$8063)/1000</f>
        <v>0</v>
      </c>
      <c r="E8151" s="223">
        <f>E8100*'Usages industrie'!$P35*(1+'Usages industrie'!$Q35)^(E$8063-$D$8063)/1000</f>
        <v>0</v>
      </c>
      <c r="F8151" s="223">
        <f>F8100*'Usages industrie'!$P35*(1+'Usages industrie'!$Q35)^(F$8063-$D$8063)/1000</f>
        <v>0</v>
      </c>
      <c r="G8151" s="223">
        <f>G8100*'Usages industrie'!$P35*(1+'Usages industrie'!$Q35)^(G$8063-$D$8063)/1000</f>
        <v>0</v>
      </c>
      <c r="H8151" s="223">
        <f>H8100*'Usages industrie'!$P35*(1+'Usages industrie'!$Q35)^(H$8063-$D$8063)/1000</f>
        <v>0</v>
      </c>
      <c r="I8151" s="223">
        <f>I8100*'Usages industrie'!$P35*(1+'Usages industrie'!$Q35)^(I$8063-$D$8063)/1000</f>
        <v>0</v>
      </c>
      <c r="J8151" s="223">
        <f>J8100*'Usages industrie'!$P35*(1+'Usages industrie'!$Q35)^(J$8063-$D$8063)/1000</f>
        <v>0</v>
      </c>
      <c r="K8151" s="223">
        <f>K8100*'Usages industrie'!$P35*(1+'Usages industrie'!$Q35)^(K$8063-$D$8063)/1000</f>
        <v>0</v>
      </c>
      <c r="L8151" s="223">
        <f>L8100*'Usages industrie'!$P35*(1+'Usages industrie'!$Q35)^(L$8063-$D$8063)/1000</f>
        <v>0</v>
      </c>
      <c r="M8151" s="223">
        <f>M8100*'Usages industrie'!$P35*(1+'Usages industrie'!$Q35)^(M$8063-$D$8063)/1000</f>
        <v>0</v>
      </c>
      <c r="N8151" s="223">
        <f>N8100*'Usages industrie'!$P35*(1+'Usages industrie'!$Q35)^(N$8063-$D$8063)/1000</f>
        <v>0</v>
      </c>
      <c r="O8151" s="223">
        <f>O8100*'Usages industrie'!$P35*(1+'Usages industrie'!$Q35)^(O$8063-$D$8063)/1000</f>
        <v>0</v>
      </c>
      <c r="P8151" s="223">
        <f>P8100*'Usages industrie'!$P35*(1+'Usages industrie'!$Q35)^(P$8063-$D$8063)/1000</f>
        <v>0</v>
      </c>
      <c r="Q8151" s="223">
        <f>Q8100*'Usages industrie'!$P35*(1+'Usages industrie'!$Q35)^(Q$8063-$D$8063)/1000</f>
        <v>0</v>
      </c>
      <c r="R8151" s="223">
        <f>R8100*'Usages industrie'!$P35*(1+'Usages industrie'!$Q35)^(R$8063-$D$8063)/1000</f>
        <v>0</v>
      </c>
    </row>
    <row r="8152" spans="1:18" hidden="1" outlineLevel="2" x14ac:dyDescent="0.25">
      <c r="A8152" s="222" t="str">
        <f>'Usages industrie'!A36</f>
        <v>Usage industriel n°33</v>
      </c>
      <c r="B8152" s="222" t="s">
        <v>645</v>
      </c>
      <c r="C8152" s="222"/>
      <c r="D8152" s="223">
        <f>D8101*'Usages industrie'!$P36*(1+'Usages industrie'!$Q36)^(D$8063-$D$8063)/1000</f>
        <v>0</v>
      </c>
      <c r="E8152" s="223">
        <f>E8101*'Usages industrie'!$P36*(1+'Usages industrie'!$Q36)^(E$8063-$D$8063)/1000</f>
        <v>0</v>
      </c>
      <c r="F8152" s="223">
        <f>F8101*'Usages industrie'!$P36*(1+'Usages industrie'!$Q36)^(F$8063-$D$8063)/1000</f>
        <v>0</v>
      </c>
      <c r="G8152" s="223">
        <f>G8101*'Usages industrie'!$P36*(1+'Usages industrie'!$Q36)^(G$8063-$D$8063)/1000</f>
        <v>0</v>
      </c>
      <c r="H8152" s="223">
        <f>H8101*'Usages industrie'!$P36*(1+'Usages industrie'!$Q36)^(H$8063-$D$8063)/1000</f>
        <v>0</v>
      </c>
      <c r="I8152" s="223">
        <f>I8101*'Usages industrie'!$P36*(1+'Usages industrie'!$Q36)^(I$8063-$D$8063)/1000</f>
        <v>0</v>
      </c>
      <c r="J8152" s="223">
        <f>J8101*'Usages industrie'!$P36*(1+'Usages industrie'!$Q36)^(J$8063-$D$8063)/1000</f>
        <v>0</v>
      </c>
      <c r="K8152" s="223">
        <f>K8101*'Usages industrie'!$P36*(1+'Usages industrie'!$Q36)^(K$8063-$D$8063)/1000</f>
        <v>0</v>
      </c>
      <c r="L8152" s="223">
        <f>L8101*'Usages industrie'!$P36*(1+'Usages industrie'!$Q36)^(L$8063-$D$8063)/1000</f>
        <v>0</v>
      </c>
      <c r="M8152" s="223">
        <f>M8101*'Usages industrie'!$P36*(1+'Usages industrie'!$Q36)^(M$8063-$D$8063)/1000</f>
        <v>0</v>
      </c>
      <c r="N8152" s="223">
        <f>N8101*'Usages industrie'!$P36*(1+'Usages industrie'!$Q36)^(N$8063-$D$8063)/1000</f>
        <v>0</v>
      </c>
      <c r="O8152" s="223">
        <f>O8101*'Usages industrie'!$P36*(1+'Usages industrie'!$Q36)^(O$8063-$D$8063)/1000</f>
        <v>0</v>
      </c>
      <c r="P8152" s="223">
        <f>P8101*'Usages industrie'!$P36*(1+'Usages industrie'!$Q36)^(P$8063-$D$8063)/1000</f>
        <v>0</v>
      </c>
      <c r="Q8152" s="223">
        <f>Q8101*'Usages industrie'!$P36*(1+'Usages industrie'!$Q36)^(Q$8063-$D$8063)/1000</f>
        <v>0</v>
      </c>
      <c r="R8152" s="223">
        <f>R8101*'Usages industrie'!$P36*(1+'Usages industrie'!$Q36)^(R$8063-$D$8063)/1000</f>
        <v>0</v>
      </c>
    </row>
    <row r="8153" spans="1:18" hidden="1" outlineLevel="2" x14ac:dyDescent="0.25">
      <c r="A8153" s="222" t="str">
        <f>'Usages industrie'!A37</f>
        <v>Usage industriel n°34</v>
      </c>
      <c r="B8153" s="222" t="s">
        <v>645</v>
      </c>
      <c r="C8153" s="222"/>
      <c r="D8153" s="223">
        <f>D8102*'Usages industrie'!$P37*(1+'Usages industrie'!$Q37)^(D$8063-$D$8063)/1000</f>
        <v>0</v>
      </c>
      <c r="E8153" s="223">
        <f>E8102*'Usages industrie'!$P37*(1+'Usages industrie'!$Q37)^(E$8063-$D$8063)/1000</f>
        <v>0</v>
      </c>
      <c r="F8153" s="223">
        <f>F8102*'Usages industrie'!$P37*(1+'Usages industrie'!$Q37)^(F$8063-$D$8063)/1000</f>
        <v>0</v>
      </c>
      <c r="G8153" s="223">
        <f>G8102*'Usages industrie'!$P37*(1+'Usages industrie'!$Q37)^(G$8063-$D$8063)/1000</f>
        <v>0</v>
      </c>
      <c r="H8153" s="223">
        <f>H8102*'Usages industrie'!$P37*(1+'Usages industrie'!$Q37)^(H$8063-$D$8063)/1000</f>
        <v>0</v>
      </c>
      <c r="I8153" s="223">
        <f>I8102*'Usages industrie'!$P37*(1+'Usages industrie'!$Q37)^(I$8063-$D$8063)/1000</f>
        <v>0</v>
      </c>
      <c r="J8153" s="223">
        <f>J8102*'Usages industrie'!$P37*(1+'Usages industrie'!$Q37)^(J$8063-$D$8063)/1000</f>
        <v>0</v>
      </c>
      <c r="K8153" s="223">
        <f>K8102*'Usages industrie'!$P37*(1+'Usages industrie'!$Q37)^(K$8063-$D$8063)/1000</f>
        <v>0</v>
      </c>
      <c r="L8153" s="223">
        <f>L8102*'Usages industrie'!$P37*(1+'Usages industrie'!$Q37)^(L$8063-$D$8063)/1000</f>
        <v>0</v>
      </c>
      <c r="M8153" s="223">
        <f>M8102*'Usages industrie'!$P37*(1+'Usages industrie'!$Q37)^(M$8063-$D$8063)/1000</f>
        <v>0</v>
      </c>
      <c r="N8153" s="223">
        <f>N8102*'Usages industrie'!$P37*(1+'Usages industrie'!$Q37)^(N$8063-$D$8063)/1000</f>
        <v>0</v>
      </c>
      <c r="O8153" s="223">
        <f>O8102*'Usages industrie'!$P37*(1+'Usages industrie'!$Q37)^(O$8063-$D$8063)/1000</f>
        <v>0</v>
      </c>
      <c r="P8153" s="223">
        <f>P8102*'Usages industrie'!$P37*(1+'Usages industrie'!$Q37)^(P$8063-$D$8063)/1000</f>
        <v>0</v>
      </c>
      <c r="Q8153" s="223">
        <f>Q8102*'Usages industrie'!$P37*(1+'Usages industrie'!$Q37)^(Q$8063-$D$8063)/1000</f>
        <v>0</v>
      </c>
      <c r="R8153" s="223">
        <f>R8102*'Usages industrie'!$P37*(1+'Usages industrie'!$Q37)^(R$8063-$D$8063)/1000</f>
        <v>0</v>
      </c>
    </row>
    <row r="8154" spans="1:18" hidden="1" outlineLevel="2" x14ac:dyDescent="0.25">
      <c r="A8154" s="222" t="str">
        <f>'Usages industrie'!A38</f>
        <v>Usage industriel n°35</v>
      </c>
      <c r="B8154" s="222" t="s">
        <v>645</v>
      </c>
      <c r="C8154" s="222"/>
      <c r="D8154" s="223">
        <f>D8103*'Usages industrie'!$P38*(1+'Usages industrie'!$Q38)^(D$8063-$D$8063)/1000</f>
        <v>0</v>
      </c>
      <c r="E8154" s="223">
        <f>E8103*'Usages industrie'!$P38*(1+'Usages industrie'!$Q38)^(E$8063-$D$8063)/1000</f>
        <v>0</v>
      </c>
      <c r="F8154" s="223">
        <f>F8103*'Usages industrie'!$P38*(1+'Usages industrie'!$Q38)^(F$8063-$D$8063)/1000</f>
        <v>0</v>
      </c>
      <c r="G8154" s="223">
        <f>G8103*'Usages industrie'!$P38*(1+'Usages industrie'!$Q38)^(G$8063-$D$8063)/1000</f>
        <v>0</v>
      </c>
      <c r="H8154" s="223">
        <f>H8103*'Usages industrie'!$P38*(1+'Usages industrie'!$Q38)^(H$8063-$D$8063)/1000</f>
        <v>0</v>
      </c>
      <c r="I8154" s="223">
        <f>I8103*'Usages industrie'!$P38*(1+'Usages industrie'!$Q38)^(I$8063-$D$8063)/1000</f>
        <v>0</v>
      </c>
      <c r="J8154" s="223">
        <f>J8103*'Usages industrie'!$P38*(1+'Usages industrie'!$Q38)^(J$8063-$D$8063)/1000</f>
        <v>0</v>
      </c>
      <c r="K8154" s="223">
        <f>K8103*'Usages industrie'!$P38*(1+'Usages industrie'!$Q38)^(K$8063-$D$8063)/1000</f>
        <v>0</v>
      </c>
      <c r="L8154" s="223">
        <f>L8103*'Usages industrie'!$P38*(1+'Usages industrie'!$Q38)^(L$8063-$D$8063)/1000</f>
        <v>0</v>
      </c>
      <c r="M8154" s="223">
        <f>M8103*'Usages industrie'!$P38*(1+'Usages industrie'!$Q38)^(M$8063-$D$8063)/1000</f>
        <v>0</v>
      </c>
      <c r="N8154" s="223">
        <f>N8103*'Usages industrie'!$P38*(1+'Usages industrie'!$Q38)^(N$8063-$D$8063)/1000</f>
        <v>0</v>
      </c>
      <c r="O8154" s="223">
        <f>O8103*'Usages industrie'!$P38*(1+'Usages industrie'!$Q38)^(O$8063-$D$8063)/1000</f>
        <v>0</v>
      </c>
      <c r="P8154" s="223">
        <f>P8103*'Usages industrie'!$P38*(1+'Usages industrie'!$Q38)^(P$8063-$D$8063)/1000</f>
        <v>0</v>
      </c>
      <c r="Q8154" s="223">
        <f>Q8103*'Usages industrie'!$P38*(1+'Usages industrie'!$Q38)^(Q$8063-$D$8063)/1000</f>
        <v>0</v>
      </c>
      <c r="R8154" s="223">
        <f>R8103*'Usages industrie'!$P38*(1+'Usages industrie'!$Q38)^(R$8063-$D$8063)/1000</f>
        <v>0</v>
      </c>
    </row>
    <row r="8155" spans="1:18" hidden="1" outlineLevel="2" x14ac:dyDescent="0.25">
      <c r="A8155" s="222" t="str">
        <f>'Usages industrie'!A39</f>
        <v>Usage industriel n°36</v>
      </c>
      <c r="B8155" s="222" t="s">
        <v>645</v>
      </c>
      <c r="C8155" s="222"/>
      <c r="D8155" s="223">
        <f>D8104*'Usages industrie'!$P39*(1+'Usages industrie'!$Q39)^(D$8063-$D$8063)/1000</f>
        <v>0</v>
      </c>
      <c r="E8155" s="223">
        <f>E8104*'Usages industrie'!$P39*(1+'Usages industrie'!$Q39)^(E$8063-$D$8063)/1000</f>
        <v>0</v>
      </c>
      <c r="F8155" s="223">
        <f>F8104*'Usages industrie'!$P39*(1+'Usages industrie'!$Q39)^(F$8063-$D$8063)/1000</f>
        <v>0</v>
      </c>
      <c r="G8155" s="223">
        <f>G8104*'Usages industrie'!$P39*(1+'Usages industrie'!$Q39)^(G$8063-$D$8063)/1000</f>
        <v>0</v>
      </c>
      <c r="H8155" s="223">
        <f>H8104*'Usages industrie'!$P39*(1+'Usages industrie'!$Q39)^(H$8063-$D$8063)/1000</f>
        <v>0</v>
      </c>
      <c r="I8155" s="223">
        <f>I8104*'Usages industrie'!$P39*(1+'Usages industrie'!$Q39)^(I$8063-$D$8063)/1000</f>
        <v>0</v>
      </c>
      <c r="J8155" s="223">
        <f>J8104*'Usages industrie'!$P39*(1+'Usages industrie'!$Q39)^(J$8063-$D$8063)/1000</f>
        <v>0</v>
      </c>
      <c r="K8155" s="223">
        <f>K8104*'Usages industrie'!$P39*(1+'Usages industrie'!$Q39)^(K$8063-$D$8063)/1000</f>
        <v>0</v>
      </c>
      <c r="L8155" s="223">
        <f>L8104*'Usages industrie'!$P39*(1+'Usages industrie'!$Q39)^(L$8063-$D$8063)/1000</f>
        <v>0</v>
      </c>
      <c r="M8155" s="223">
        <f>M8104*'Usages industrie'!$P39*(1+'Usages industrie'!$Q39)^(M$8063-$D$8063)/1000</f>
        <v>0</v>
      </c>
      <c r="N8155" s="223">
        <f>N8104*'Usages industrie'!$P39*(1+'Usages industrie'!$Q39)^(N$8063-$D$8063)/1000</f>
        <v>0</v>
      </c>
      <c r="O8155" s="223">
        <f>O8104*'Usages industrie'!$P39*(1+'Usages industrie'!$Q39)^(O$8063-$D$8063)/1000</f>
        <v>0</v>
      </c>
      <c r="P8155" s="223">
        <f>P8104*'Usages industrie'!$P39*(1+'Usages industrie'!$Q39)^(P$8063-$D$8063)/1000</f>
        <v>0</v>
      </c>
      <c r="Q8155" s="223">
        <f>Q8104*'Usages industrie'!$P39*(1+'Usages industrie'!$Q39)^(Q$8063-$D$8063)/1000</f>
        <v>0</v>
      </c>
      <c r="R8155" s="223">
        <f>R8104*'Usages industrie'!$P39*(1+'Usages industrie'!$Q39)^(R$8063-$D$8063)/1000</f>
        <v>0</v>
      </c>
    </row>
    <row r="8156" spans="1:18" hidden="1" outlineLevel="2" x14ac:dyDescent="0.25">
      <c r="A8156" s="222" t="str">
        <f>'Usages industrie'!A40</f>
        <v>Usage industriel n°37</v>
      </c>
      <c r="B8156" s="222" t="s">
        <v>645</v>
      </c>
      <c r="C8156" s="222"/>
      <c r="D8156" s="223">
        <f>D8105*'Usages industrie'!$P40*(1+'Usages industrie'!$Q40)^(D$8063-$D$8063)/1000</f>
        <v>0</v>
      </c>
      <c r="E8156" s="223">
        <f>E8105*'Usages industrie'!$P40*(1+'Usages industrie'!$Q40)^(E$8063-$D$8063)/1000</f>
        <v>0</v>
      </c>
      <c r="F8156" s="223">
        <f>F8105*'Usages industrie'!$P40*(1+'Usages industrie'!$Q40)^(F$8063-$D$8063)/1000</f>
        <v>0</v>
      </c>
      <c r="G8156" s="223">
        <f>G8105*'Usages industrie'!$P40*(1+'Usages industrie'!$Q40)^(G$8063-$D$8063)/1000</f>
        <v>0</v>
      </c>
      <c r="H8156" s="223">
        <f>H8105*'Usages industrie'!$P40*(1+'Usages industrie'!$Q40)^(H$8063-$D$8063)/1000</f>
        <v>0</v>
      </c>
      <c r="I8156" s="223">
        <f>I8105*'Usages industrie'!$P40*(1+'Usages industrie'!$Q40)^(I$8063-$D$8063)/1000</f>
        <v>0</v>
      </c>
      <c r="J8156" s="223">
        <f>J8105*'Usages industrie'!$P40*(1+'Usages industrie'!$Q40)^(J$8063-$D$8063)/1000</f>
        <v>0</v>
      </c>
      <c r="K8156" s="223">
        <f>K8105*'Usages industrie'!$P40*(1+'Usages industrie'!$Q40)^(K$8063-$D$8063)/1000</f>
        <v>0</v>
      </c>
      <c r="L8156" s="223">
        <f>L8105*'Usages industrie'!$P40*(1+'Usages industrie'!$Q40)^(L$8063-$D$8063)/1000</f>
        <v>0</v>
      </c>
      <c r="M8156" s="223">
        <f>M8105*'Usages industrie'!$P40*(1+'Usages industrie'!$Q40)^(M$8063-$D$8063)/1000</f>
        <v>0</v>
      </c>
      <c r="N8156" s="223">
        <f>N8105*'Usages industrie'!$P40*(1+'Usages industrie'!$Q40)^(N$8063-$D$8063)/1000</f>
        <v>0</v>
      </c>
      <c r="O8156" s="223">
        <f>O8105*'Usages industrie'!$P40*(1+'Usages industrie'!$Q40)^(O$8063-$D$8063)/1000</f>
        <v>0</v>
      </c>
      <c r="P8156" s="223">
        <f>P8105*'Usages industrie'!$P40*(1+'Usages industrie'!$Q40)^(P$8063-$D$8063)/1000</f>
        <v>0</v>
      </c>
      <c r="Q8156" s="223">
        <f>Q8105*'Usages industrie'!$P40*(1+'Usages industrie'!$Q40)^(Q$8063-$D$8063)/1000</f>
        <v>0</v>
      </c>
      <c r="R8156" s="223">
        <f>R8105*'Usages industrie'!$P40*(1+'Usages industrie'!$Q40)^(R$8063-$D$8063)/1000</f>
        <v>0</v>
      </c>
    </row>
    <row r="8157" spans="1:18" hidden="1" outlineLevel="2" x14ac:dyDescent="0.25">
      <c r="A8157" s="222" t="str">
        <f>'Usages industrie'!A41</f>
        <v>Usage industriel n°38</v>
      </c>
      <c r="B8157" s="222" t="s">
        <v>645</v>
      </c>
      <c r="C8157" s="222"/>
      <c r="D8157" s="223">
        <f>D8106*'Usages industrie'!$P41*(1+'Usages industrie'!$Q41)^(D$8063-$D$8063)/1000</f>
        <v>0</v>
      </c>
      <c r="E8157" s="223">
        <f>E8106*'Usages industrie'!$P41*(1+'Usages industrie'!$Q41)^(E$8063-$D$8063)/1000</f>
        <v>0</v>
      </c>
      <c r="F8157" s="223">
        <f>F8106*'Usages industrie'!$P41*(1+'Usages industrie'!$Q41)^(F$8063-$D$8063)/1000</f>
        <v>0</v>
      </c>
      <c r="G8157" s="223">
        <f>G8106*'Usages industrie'!$P41*(1+'Usages industrie'!$Q41)^(G$8063-$D$8063)/1000</f>
        <v>0</v>
      </c>
      <c r="H8157" s="223">
        <f>H8106*'Usages industrie'!$P41*(1+'Usages industrie'!$Q41)^(H$8063-$D$8063)/1000</f>
        <v>0</v>
      </c>
      <c r="I8157" s="223">
        <f>I8106*'Usages industrie'!$P41*(1+'Usages industrie'!$Q41)^(I$8063-$D$8063)/1000</f>
        <v>0</v>
      </c>
      <c r="J8157" s="223">
        <f>J8106*'Usages industrie'!$P41*(1+'Usages industrie'!$Q41)^(J$8063-$D$8063)/1000</f>
        <v>0</v>
      </c>
      <c r="K8157" s="223">
        <f>K8106*'Usages industrie'!$P41*(1+'Usages industrie'!$Q41)^(K$8063-$D$8063)/1000</f>
        <v>0</v>
      </c>
      <c r="L8157" s="223">
        <f>L8106*'Usages industrie'!$P41*(1+'Usages industrie'!$Q41)^(L$8063-$D$8063)/1000</f>
        <v>0</v>
      </c>
      <c r="M8157" s="223">
        <f>M8106*'Usages industrie'!$P41*(1+'Usages industrie'!$Q41)^(M$8063-$D$8063)/1000</f>
        <v>0</v>
      </c>
      <c r="N8157" s="223">
        <f>N8106*'Usages industrie'!$P41*(1+'Usages industrie'!$Q41)^(N$8063-$D$8063)/1000</f>
        <v>0</v>
      </c>
      <c r="O8157" s="223">
        <f>O8106*'Usages industrie'!$P41*(1+'Usages industrie'!$Q41)^(O$8063-$D$8063)/1000</f>
        <v>0</v>
      </c>
      <c r="P8157" s="223">
        <f>P8106*'Usages industrie'!$P41*(1+'Usages industrie'!$Q41)^(P$8063-$D$8063)/1000</f>
        <v>0</v>
      </c>
      <c r="Q8157" s="223">
        <f>Q8106*'Usages industrie'!$P41*(1+'Usages industrie'!$Q41)^(Q$8063-$D$8063)/1000</f>
        <v>0</v>
      </c>
      <c r="R8157" s="223">
        <f>R8106*'Usages industrie'!$P41*(1+'Usages industrie'!$Q41)^(R$8063-$D$8063)/1000</f>
        <v>0</v>
      </c>
    </row>
    <row r="8158" spans="1:18" hidden="1" outlineLevel="2" x14ac:dyDescent="0.25">
      <c r="A8158" s="222" t="str">
        <f>'Usages industrie'!A42</f>
        <v>Usage industriel n°39</v>
      </c>
      <c r="B8158" s="222" t="s">
        <v>645</v>
      </c>
      <c r="C8158" s="222"/>
      <c r="D8158" s="223">
        <f>D8107*'Usages industrie'!$P42*(1+'Usages industrie'!$Q42)^(D$8063-$D$8063)/1000</f>
        <v>0</v>
      </c>
      <c r="E8158" s="223">
        <f>E8107*'Usages industrie'!$P42*(1+'Usages industrie'!$Q42)^(E$8063-$D$8063)/1000</f>
        <v>0</v>
      </c>
      <c r="F8158" s="223">
        <f>F8107*'Usages industrie'!$P42*(1+'Usages industrie'!$Q42)^(F$8063-$D$8063)/1000</f>
        <v>0</v>
      </c>
      <c r="G8158" s="223">
        <f>G8107*'Usages industrie'!$P42*(1+'Usages industrie'!$Q42)^(G$8063-$D$8063)/1000</f>
        <v>0</v>
      </c>
      <c r="H8158" s="223">
        <f>H8107*'Usages industrie'!$P42*(1+'Usages industrie'!$Q42)^(H$8063-$D$8063)/1000</f>
        <v>0</v>
      </c>
      <c r="I8158" s="223">
        <f>I8107*'Usages industrie'!$P42*(1+'Usages industrie'!$Q42)^(I$8063-$D$8063)/1000</f>
        <v>0</v>
      </c>
      <c r="J8158" s="223">
        <f>J8107*'Usages industrie'!$P42*(1+'Usages industrie'!$Q42)^(J$8063-$D$8063)/1000</f>
        <v>0</v>
      </c>
      <c r="K8158" s="223">
        <f>K8107*'Usages industrie'!$P42*(1+'Usages industrie'!$Q42)^(K$8063-$D$8063)/1000</f>
        <v>0</v>
      </c>
      <c r="L8158" s="223">
        <f>L8107*'Usages industrie'!$P42*(1+'Usages industrie'!$Q42)^(L$8063-$D$8063)/1000</f>
        <v>0</v>
      </c>
      <c r="M8158" s="223">
        <f>M8107*'Usages industrie'!$P42*(1+'Usages industrie'!$Q42)^(M$8063-$D$8063)/1000</f>
        <v>0</v>
      </c>
      <c r="N8158" s="223">
        <f>N8107*'Usages industrie'!$P42*(1+'Usages industrie'!$Q42)^(N$8063-$D$8063)/1000</f>
        <v>0</v>
      </c>
      <c r="O8158" s="223">
        <f>O8107*'Usages industrie'!$P42*(1+'Usages industrie'!$Q42)^(O$8063-$D$8063)/1000</f>
        <v>0</v>
      </c>
      <c r="P8158" s="223">
        <f>P8107*'Usages industrie'!$P42*(1+'Usages industrie'!$Q42)^(P$8063-$D$8063)/1000</f>
        <v>0</v>
      </c>
      <c r="Q8158" s="223">
        <f>Q8107*'Usages industrie'!$P42*(1+'Usages industrie'!$Q42)^(Q$8063-$D$8063)/1000</f>
        <v>0</v>
      </c>
      <c r="R8158" s="223">
        <f>R8107*'Usages industrie'!$P42*(1+'Usages industrie'!$Q42)^(R$8063-$D$8063)/1000</f>
        <v>0</v>
      </c>
    </row>
    <row r="8159" spans="1:18" hidden="1" outlineLevel="2" x14ac:dyDescent="0.25">
      <c r="A8159" s="222" t="str">
        <f>'Usages industrie'!A43</f>
        <v>Usage industriel n°40</v>
      </c>
      <c r="B8159" s="222" t="s">
        <v>645</v>
      </c>
      <c r="C8159" s="222"/>
      <c r="D8159" s="223">
        <f>D8108*'Usages industrie'!$P43*(1+'Usages industrie'!$Q43)^(D$8063-$D$8063)/1000</f>
        <v>0</v>
      </c>
      <c r="E8159" s="223">
        <f>E8108*'Usages industrie'!$P43*(1+'Usages industrie'!$Q43)^(E$8063-$D$8063)/1000</f>
        <v>0</v>
      </c>
      <c r="F8159" s="223">
        <f>F8108*'Usages industrie'!$P43*(1+'Usages industrie'!$Q43)^(F$8063-$D$8063)/1000</f>
        <v>0</v>
      </c>
      <c r="G8159" s="223">
        <f>G8108*'Usages industrie'!$P43*(1+'Usages industrie'!$Q43)^(G$8063-$D$8063)/1000</f>
        <v>0</v>
      </c>
      <c r="H8159" s="223">
        <f>H8108*'Usages industrie'!$P43*(1+'Usages industrie'!$Q43)^(H$8063-$D$8063)/1000</f>
        <v>0</v>
      </c>
      <c r="I8159" s="223">
        <f>I8108*'Usages industrie'!$P43*(1+'Usages industrie'!$Q43)^(I$8063-$D$8063)/1000</f>
        <v>0</v>
      </c>
      <c r="J8159" s="223">
        <f>J8108*'Usages industrie'!$P43*(1+'Usages industrie'!$Q43)^(J$8063-$D$8063)/1000</f>
        <v>0</v>
      </c>
      <c r="K8159" s="223">
        <f>K8108*'Usages industrie'!$P43*(1+'Usages industrie'!$Q43)^(K$8063-$D$8063)/1000</f>
        <v>0</v>
      </c>
      <c r="L8159" s="223">
        <f>L8108*'Usages industrie'!$P43*(1+'Usages industrie'!$Q43)^(L$8063-$D$8063)/1000</f>
        <v>0</v>
      </c>
      <c r="M8159" s="223">
        <f>M8108*'Usages industrie'!$P43*(1+'Usages industrie'!$Q43)^(M$8063-$D$8063)/1000</f>
        <v>0</v>
      </c>
      <c r="N8159" s="223">
        <f>N8108*'Usages industrie'!$P43*(1+'Usages industrie'!$Q43)^(N$8063-$D$8063)/1000</f>
        <v>0</v>
      </c>
      <c r="O8159" s="223">
        <f>O8108*'Usages industrie'!$P43*(1+'Usages industrie'!$Q43)^(O$8063-$D$8063)/1000</f>
        <v>0</v>
      </c>
      <c r="P8159" s="223">
        <f>P8108*'Usages industrie'!$P43*(1+'Usages industrie'!$Q43)^(P$8063-$D$8063)/1000</f>
        <v>0</v>
      </c>
      <c r="Q8159" s="223">
        <f>Q8108*'Usages industrie'!$P43*(1+'Usages industrie'!$Q43)^(Q$8063-$D$8063)/1000</f>
        <v>0</v>
      </c>
      <c r="R8159" s="223">
        <f>R8108*'Usages industrie'!$P43*(1+'Usages industrie'!$Q43)^(R$8063-$D$8063)/1000</f>
        <v>0</v>
      </c>
    </row>
    <row r="8160" spans="1:18" hidden="1" outlineLevel="2" x14ac:dyDescent="0.25">
      <c r="A8160" s="222" t="str">
        <f>'Usages industrie'!A44</f>
        <v>Usage industriel n°41</v>
      </c>
      <c r="B8160" s="222" t="s">
        <v>645</v>
      </c>
      <c r="C8160" s="222"/>
      <c r="D8160" s="223">
        <f>D8109*'Usages industrie'!$P44*(1+'Usages industrie'!$Q44)^(D$8063-$D$8063)/1000</f>
        <v>0</v>
      </c>
      <c r="E8160" s="223">
        <f>E8109*'Usages industrie'!$P44*(1+'Usages industrie'!$Q44)^(E$8063-$D$8063)/1000</f>
        <v>0</v>
      </c>
      <c r="F8160" s="223">
        <f>F8109*'Usages industrie'!$P44*(1+'Usages industrie'!$Q44)^(F$8063-$D$8063)/1000</f>
        <v>0</v>
      </c>
      <c r="G8160" s="223">
        <f>G8109*'Usages industrie'!$P44*(1+'Usages industrie'!$Q44)^(G$8063-$D$8063)/1000</f>
        <v>0</v>
      </c>
      <c r="H8160" s="223">
        <f>H8109*'Usages industrie'!$P44*(1+'Usages industrie'!$Q44)^(H$8063-$D$8063)/1000</f>
        <v>0</v>
      </c>
      <c r="I8160" s="223">
        <f>I8109*'Usages industrie'!$P44*(1+'Usages industrie'!$Q44)^(I$8063-$D$8063)/1000</f>
        <v>0</v>
      </c>
      <c r="J8160" s="223">
        <f>J8109*'Usages industrie'!$P44*(1+'Usages industrie'!$Q44)^(J$8063-$D$8063)/1000</f>
        <v>0</v>
      </c>
      <c r="K8160" s="223">
        <f>K8109*'Usages industrie'!$P44*(1+'Usages industrie'!$Q44)^(K$8063-$D$8063)/1000</f>
        <v>0</v>
      </c>
      <c r="L8160" s="223">
        <f>L8109*'Usages industrie'!$P44*(1+'Usages industrie'!$Q44)^(L$8063-$D$8063)/1000</f>
        <v>0</v>
      </c>
      <c r="M8160" s="223">
        <f>M8109*'Usages industrie'!$P44*(1+'Usages industrie'!$Q44)^(M$8063-$D$8063)/1000</f>
        <v>0</v>
      </c>
      <c r="N8160" s="223">
        <f>N8109*'Usages industrie'!$P44*(1+'Usages industrie'!$Q44)^(N$8063-$D$8063)/1000</f>
        <v>0</v>
      </c>
      <c r="O8160" s="223">
        <f>O8109*'Usages industrie'!$P44*(1+'Usages industrie'!$Q44)^(O$8063-$D$8063)/1000</f>
        <v>0</v>
      </c>
      <c r="P8160" s="223">
        <f>P8109*'Usages industrie'!$P44*(1+'Usages industrie'!$Q44)^(P$8063-$D$8063)/1000</f>
        <v>0</v>
      </c>
      <c r="Q8160" s="223">
        <f>Q8109*'Usages industrie'!$P44*(1+'Usages industrie'!$Q44)^(Q$8063-$D$8063)/1000</f>
        <v>0</v>
      </c>
      <c r="R8160" s="223">
        <f>R8109*'Usages industrie'!$P44*(1+'Usages industrie'!$Q44)^(R$8063-$D$8063)/1000</f>
        <v>0</v>
      </c>
    </row>
    <row r="8161" spans="1:18" hidden="1" outlineLevel="2" x14ac:dyDescent="0.25">
      <c r="A8161" s="222" t="str">
        <f>'Usages industrie'!A45</f>
        <v>Usage industriel n°42</v>
      </c>
      <c r="B8161" s="222" t="s">
        <v>645</v>
      </c>
      <c r="C8161" s="222"/>
      <c r="D8161" s="223">
        <f>D8110*'Usages industrie'!$P45*(1+'Usages industrie'!$Q45)^(D$8063-$D$8063)/1000</f>
        <v>0</v>
      </c>
      <c r="E8161" s="223">
        <f>E8110*'Usages industrie'!$P45*(1+'Usages industrie'!$Q45)^(E$8063-$D$8063)/1000</f>
        <v>0</v>
      </c>
      <c r="F8161" s="223">
        <f>F8110*'Usages industrie'!$P45*(1+'Usages industrie'!$Q45)^(F$8063-$D$8063)/1000</f>
        <v>0</v>
      </c>
      <c r="G8161" s="223">
        <f>G8110*'Usages industrie'!$P45*(1+'Usages industrie'!$Q45)^(G$8063-$D$8063)/1000</f>
        <v>0</v>
      </c>
      <c r="H8161" s="223">
        <f>H8110*'Usages industrie'!$P45*(1+'Usages industrie'!$Q45)^(H$8063-$D$8063)/1000</f>
        <v>0</v>
      </c>
      <c r="I8161" s="223">
        <f>I8110*'Usages industrie'!$P45*(1+'Usages industrie'!$Q45)^(I$8063-$D$8063)/1000</f>
        <v>0</v>
      </c>
      <c r="J8161" s="223">
        <f>J8110*'Usages industrie'!$P45*(1+'Usages industrie'!$Q45)^(J$8063-$D$8063)/1000</f>
        <v>0</v>
      </c>
      <c r="K8161" s="223">
        <f>K8110*'Usages industrie'!$P45*(1+'Usages industrie'!$Q45)^(K$8063-$D$8063)/1000</f>
        <v>0</v>
      </c>
      <c r="L8161" s="223">
        <f>L8110*'Usages industrie'!$P45*(1+'Usages industrie'!$Q45)^(L$8063-$D$8063)/1000</f>
        <v>0</v>
      </c>
      <c r="M8161" s="223">
        <f>M8110*'Usages industrie'!$P45*(1+'Usages industrie'!$Q45)^(M$8063-$D$8063)/1000</f>
        <v>0</v>
      </c>
      <c r="N8161" s="223">
        <f>N8110*'Usages industrie'!$P45*(1+'Usages industrie'!$Q45)^(N$8063-$D$8063)/1000</f>
        <v>0</v>
      </c>
      <c r="O8161" s="223">
        <f>O8110*'Usages industrie'!$P45*(1+'Usages industrie'!$Q45)^(O$8063-$D$8063)/1000</f>
        <v>0</v>
      </c>
      <c r="P8161" s="223">
        <f>P8110*'Usages industrie'!$P45*(1+'Usages industrie'!$Q45)^(P$8063-$D$8063)/1000</f>
        <v>0</v>
      </c>
      <c r="Q8161" s="223">
        <f>Q8110*'Usages industrie'!$P45*(1+'Usages industrie'!$Q45)^(Q$8063-$D$8063)/1000</f>
        <v>0</v>
      </c>
      <c r="R8161" s="223">
        <f>R8110*'Usages industrie'!$P45*(1+'Usages industrie'!$Q45)^(R$8063-$D$8063)/1000</f>
        <v>0</v>
      </c>
    </row>
    <row r="8162" spans="1:18" hidden="1" outlineLevel="2" x14ac:dyDescent="0.25">
      <c r="A8162" s="222" t="str">
        <f>'Usages industrie'!A46</f>
        <v>Usage industriel n°43</v>
      </c>
      <c r="B8162" s="222" t="s">
        <v>645</v>
      </c>
      <c r="C8162" s="222"/>
      <c r="D8162" s="223">
        <f>D8111*'Usages industrie'!$P46*(1+'Usages industrie'!$Q46)^(D$8063-$D$8063)/1000</f>
        <v>0</v>
      </c>
      <c r="E8162" s="223">
        <f>E8111*'Usages industrie'!$P46*(1+'Usages industrie'!$Q46)^(E$8063-$D$8063)/1000</f>
        <v>0</v>
      </c>
      <c r="F8162" s="223">
        <f>F8111*'Usages industrie'!$P46*(1+'Usages industrie'!$Q46)^(F$8063-$D$8063)/1000</f>
        <v>0</v>
      </c>
      <c r="G8162" s="223">
        <f>G8111*'Usages industrie'!$P46*(1+'Usages industrie'!$Q46)^(G$8063-$D$8063)/1000</f>
        <v>0</v>
      </c>
      <c r="H8162" s="223">
        <f>H8111*'Usages industrie'!$P46*(1+'Usages industrie'!$Q46)^(H$8063-$D$8063)/1000</f>
        <v>0</v>
      </c>
      <c r="I8162" s="223">
        <f>I8111*'Usages industrie'!$P46*(1+'Usages industrie'!$Q46)^(I$8063-$D$8063)/1000</f>
        <v>0</v>
      </c>
      <c r="J8162" s="223">
        <f>J8111*'Usages industrie'!$P46*(1+'Usages industrie'!$Q46)^(J$8063-$D$8063)/1000</f>
        <v>0</v>
      </c>
      <c r="K8162" s="223">
        <f>K8111*'Usages industrie'!$P46*(1+'Usages industrie'!$Q46)^(K$8063-$D$8063)/1000</f>
        <v>0</v>
      </c>
      <c r="L8162" s="223">
        <f>L8111*'Usages industrie'!$P46*(1+'Usages industrie'!$Q46)^(L$8063-$D$8063)/1000</f>
        <v>0</v>
      </c>
      <c r="M8162" s="223">
        <f>M8111*'Usages industrie'!$P46*(1+'Usages industrie'!$Q46)^(M$8063-$D$8063)/1000</f>
        <v>0</v>
      </c>
      <c r="N8162" s="223">
        <f>N8111*'Usages industrie'!$P46*(1+'Usages industrie'!$Q46)^(N$8063-$D$8063)/1000</f>
        <v>0</v>
      </c>
      <c r="O8162" s="223">
        <f>O8111*'Usages industrie'!$P46*(1+'Usages industrie'!$Q46)^(O$8063-$D$8063)/1000</f>
        <v>0</v>
      </c>
      <c r="P8162" s="223">
        <f>P8111*'Usages industrie'!$P46*(1+'Usages industrie'!$Q46)^(P$8063-$D$8063)/1000</f>
        <v>0</v>
      </c>
      <c r="Q8162" s="223">
        <f>Q8111*'Usages industrie'!$P46*(1+'Usages industrie'!$Q46)^(Q$8063-$D$8063)/1000</f>
        <v>0</v>
      </c>
      <c r="R8162" s="223">
        <f>R8111*'Usages industrie'!$P46*(1+'Usages industrie'!$Q46)^(R$8063-$D$8063)/1000</f>
        <v>0</v>
      </c>
    </row>
    <row r="8163" spans="1:18" hidden="1" outlineLevel="2" x14ac:dyDescent="0.25">
      <c r="A8163" s="222" t="str">
        <f>'Usages industrie'!A47</f>
        <v>Usage industriel n°44</v>
      </c>
      <c r="B8163" s="222" t="s">
        <v>645</v>
      </c>
      <c r="C8163" s="222"/>
      <c r="D8163" s="223">
        <f>D8112*'Usages industrie'!$P47*(1+'Usages industrie'!$Q47)^(D$8063-$D$8063)/1000</f>
        <v>0</v>
      </c>
      <c r="E8163" s="223">
        <f>E8112*'Usages industrie'!$P47*(1+'Usages industrie'!$Q47)^(E$8063-$D$8063)/1000</f>
        <v>0</v>
      </c>
      <c r="F8163" s="223">
        <f>F8112*'Usages industrie'!$P47*(1+'Usages industrie'!$Q47)^(F$8063-$D$8063)/1000</f>
        <v>0</v>
      </c>
      <c r="G8163" s="223">
        <f>G8112*'Usages industrie'!$P47*(1+'Usages industrie'!$Q47)^(G$8063-$D$8063)/1000</f>
        <v>0</v>
      </c>
      <c r="H8163" s="223">
        <f>H8112*'Usages industrie'!$P47*(1+'Usages industrie'!$Q47)^(H$8063-$D$8063)/1000</f>
        <v>0</v>
      </c>
      <c r="I8163" s="223">
        <f>I8112*'Usages industrie'!$P47*(1+'Usages industrie'!$Q47)^(I$8063-$D$8063)/1000</f>
        <v>0</v>
      </c>
      <c r="J8163" s="223">
        <f>J8112*'Usages industrie'!$P47*(1+'Usages industrie'!$Q47)^(J$8063-$D$8063)/1000</f>
        <v>0</v>
      </c>
      <c r="K8163" s="223">
        <f>K8112*'Usages industrie'!$P47*(1+'Usages industrie'!$Q47)^(K$8063-$D$8063)/1000</f>
        <v>0</v>
      </c>
      <c r="L8163" s="223">
        <f>L8112*'Usages industrie'!$P47*(1+'Usages industrie'!$Q47)^(L$8063-$D$8063)/1000</f>
        <v>0</v>
      </c>
      <c r="M8163" s="223">
        <f>M8112*'Usages industrie'!$P47*(1+'Usages industrie'!$Q47)^(M$8063-$D$8063)/1000</f>
        <v>0</v>
      </c>
      <c r="N8163" s="223">
        <f>N8112*'Usages industrie'!$P47*(1+'Usages industrie'!$Q47)^(N$8063-$D$8063)/1000</f>
        <v>0</v>
      </c>
      <c r="O8163" s="223">
        <f>O8112*'Usages industrie'!$P47*(1+'Usages industrie'!$Q47)^(O$8063-$D$8063)/1000</f>
        <v>0</v>
      </c>
      <c r="P8163" s="223">
        <f>P8112*'Usages industrie'!$P47*(1+'Usages industrie'!$Q47)^(P$8063-$D$8063)/1000</f>
        <v>0</v>
      </c>
      <c r="Q8163" s="223">
        <f>Q8112*'Usages industrie'!$P47*(1+'Usages industrie'!$Q47)^(Q$8063-$D$8063)/1000</f>
        <v>0</v>
      </c>
      <c r="R8163" s="223">
        <f>R8112*'Usages industrie'!$P47*(1+'Usages industrie'!$Q47)^(R$8063-$D$8063)/1000</f>
        <v>0</v>
      </c>
    </row>
    <row r="8164" spans="1:18" hidden="1" outlineLevel="2" x14ac:dyDescent="0.25">
      <c r="A8164" s="222" t="str">
        <f>'Usages industrie'!A48</f>
        <v>Usage industriel n°45</v>
      </c>
      <c r="B8164" s="222" t="s">
        <v>645</v>
      </c>
      <c r="C8164" s="222"/>
      <c r="D8164" s="223">
        <f>D8113*'Usages industrie'!$P48*(1+'Usages industrie'!$Q48)^(D$8063-$D$8063)/1000</f>
        <v>0</v>
      </c>
      <c r="E8164" s="223">
        <f>E8113*'Usages industrie'!$P48*(1+'Usages industrie'!$Q48)^(E$8063-$D$8063)/1000</f>
        <v>0</v>
      </c>
      <c r="F8164" s="223">
        <f>F8113*'Usages industrie'!$P48*(1+'Usages industrie'!$Q48)^(F$8063-$D$8063)/1000</f>
        <v>0</v>
      </c>
      <c r="G8164" s="223">
        <f>G8113*'Usages industrie'!$P48*(1+'Usages industrie'!$Q48)^(G$8063-$D$8063)/1000</f>
        <v>0</v>
      </c>
      <c r="H8164" s="223">
        <f>H8113*'Usages industrie'!$P48*(1+'Usages industrie'!$Q48)^(H$8063-$D$8063)/1000</f>
        <v>0</v>
      </c>
      <c r="I8164" s="223">
        <f>I8113*'Usages industrie'!$P48*(1+'Usages industrie'!$Q48)^(I$8063-$D$8063)/1000</f>
        <v>0</v>
      </c>
      <c r="J8164" s="223">
        <f>J8113*'Usages industrie'!$P48*(1+'Usages industrie'!$Q48)^(J$8063-$D$8063)/1000</f>
        <v>0</v>
      </c>
      <c r="K8164" s="223">
        <f>K8113*'Usages industrie'!$P48*(1+'Usages industrie'!$Q48)^(K$8063-$D$8063)/1000</f>
        <v>0</v>
      </c>
      <c r="L8164" s="223">
        <f>L8113*'Usages industrie'!$P48*(1+'Usages industrie'!$Q48)^(L$8063-$D$8063)/1000</f>
        <v>0</v>
      </c>
      <c r="M8164" s="223">
        <f>M8113*'Usages industrie'!$P48*(1+'Usages industrie'!$Q48)^(M$8063-$D$8063)/1000</f>
        <v>0</v>
      </c>
      <c r="N8164" s="223">
        <f>N8113*'Usages industrie'!$P48*(1+'Usages industrie'!$Q48)^(N$8063-$D$8063)/1000</f>
        <v>0</v>
      </c>
      <c r="O8164" s="223">
        <f>O8113*'Usages industrie'!$P48*(1+'Usages industrie'!$Q48)^(O$8063-$D$8063)/1000</f>
        <v>0</v>
      </c>
      <c r="P8164" s="223">
        <f>P8113*'Usages industrie'!$P48*(1+'Usages industrie'!$Q48)^(P$8063-$D$8063)/1000</f>
        <v>0</v>
      </c>
      <c r="Q8164" s="223">
        <f>Q8113*'Usages industrie'!$P48*(1+'Usages industrie'!$Q48)^(Q$8063-$D$8063)/1000</f>
        <v>0</v>
      </c>
      <c r="R8164" s="223">
        <f>R8113*'Usages industrie'!$P48*(1+'Usages industrie'!$Q48)^(R$8063-$D$8063)/1000</f>
        <v>0</v>
      </c>
    </row>
    <row r="8165" spans="1:18" hidden="1" outlineLevel="2" x14ac:dyDescent="0.25">
      <c r="A8165" s="222" t="str">
        <f>'Usages industrie'!A49</f>
        <v>Usage industriel n°46</v>
      </c>
      <c r="B8165" s="222" t="s">
        <v>645</v>
      </c>
      <c r="C8165" s="222"/>
      <c r="D8165" s="223">
        <f>D8114*'Usages industrie'!$P49*(1+'Usages industrie'!$Q49)^(D$8063-$D$8063)/1000</f>
        <v>0</v>
      </c>
      <c r="E8165" s="223">
        <f>E8114*'Usages industrie'!$P49*(1+'Usages industrie'!$Q49)^(E$8063-$D$8063)/1000</f>
        <v>0</v>
      </c>
      <c r="F8165" s="223">
        <f>F8114*'Usages industrie'!$P49*(1+'Usages industrie'!$Q49)^(F$8063-$D$8063)/1000</f>
        <v>0</v>
      </c>
      <c r="G8165" s="223">
        <f>G8114*'Usages industrie'!$P49*(1+'Usages industrie'!$Q49)^(G$8063-$D$8063)/1000</f>
        <v>0</v>
      </c>
      <c r="H8165" s="223">
        <f>H8114*'Usages industrie'!$P49*(1+'Usages industrie'!$Q49)^(H$8063-$D$8063)/1000</f>
        <v>0</v>
      </c>
      <c r="I8165" s="223">
        <f>I8114*'Usages industrie'!$P49*(1+'Usages industrie'!$Q49)^(I$8063-$D$8063)/1000</f>
        <v>0</v>
      </c>
      <c r="J8165" s="223">
        <f>J8114*'Usages industrie'!$P49*(1+'Usages industrie'!$Q49)^(J$8063-$D$8063)/1000</f>
        <v>0</v>
      </c>
      <c r="K8165" s="223">
        <f>K8114*'Usages industrie'!$P49*(1+'Usages industrie'!$Q49)^(K$8063-$D$8063)/1000</f>
        <v>0</v>
      </c>
      <c r="L8165" s="223">
        <f>L8114*'Usages industrie'!$P49*(1+'Usages industrie'!$Q49)^(L$8063-$D$8063)/1000</f>
        <v>0</v>
      </c>
      <c r="M8165" s="223">
        <f>M8114*'Usages industrie'!$P49*(1+'Usages industrie'!$Q49)^(M$8063-$D$8063)/1000</f>
        <v>0</v>
      </c>
      <c r="N8165" s="223">
        <f>N8114*'Usages industrie'!$P49*(1+'Usages industrie'!$Q49)^(N$8063-$D$8063)/1000</f>
        <v>0</v>
      </c>
      <c r="O8165" s="223">
        <f>O8114*'Usages industrie'!$P49*(1+'Usages industrie'!$Q49)^(O$8063-$D$8063)/1000</f>
        <v>0</v>
      </c>
      <c r="P8165" s="223">
        <f>P8114*'Usages industrie'!$P49*(1+'Usages industrie'!$Q49)^(P$8063-$D$8063)/1000</f>
        <v>0</v>
      </c>
      <c r="Q8165" s="223">
        <f>Q8114*'Usages industrie'!$P49*(1+'Usages industrie'!$Q49)^(Q$8063-$D$8063)/1000</f>
        <v>0</v>
      </c>
      <c r="R8165" s="223">
        <f>R8114*'Usages industrie'!$P49*(1+'Usages industrie'!$Q49)^(R$8063-$D$8063)/1000</f>
        <v>0</v>
      </c>
    </row>
    <row r="8166" spans="1:18" hidden="1" outlineLevel="2" x14ac:dyDescent="0.25">
      <c r="A8166" s="222" t="str">
        <f>'Usages industrie'!A50</f>
        <v>Usage industriel n°47</v>
      </c>
      <c r="B8166" s="222" t="s">
        <v>645</v>
      </c>
      <c r="C8166" s="222"/>
      <c r="D8166" s="223">
        <f>D8115*'Usages industrie'!$P50*(1+'Usages industrie'!$Q50)^(D$8063-$D$8063)/1000</f>
        <v>0</v>
      </c>
      <c r="E8166" s="223">
        <f>E8115*'Usages industrie'!$P50*(1+'Usages industrie'!$Q50)^(E$8063-$D$8063)/1000</f>
        <v>0</v>
      </c>
      <c r="F8166" s="223">
        <f>F8115*'Usages industrie'!$P50*(1+'Usages industrie'!$Q50)^(F$8063-$D$8063)/1000</f>
        <v>0</v>
      </c>
      <c r="G8166" s="223">
        <f>G8115*'Usages industrie'!$P50*(1+'Usages industrie'!$Q50)^(G$8063-$D$8063)/1000</f>
        <v>0</v>
      </c>
      <c r="H8166" s="223">
        <f>H8115*'Usages industrie'!$P50*(1+'Usages industrie'!$Q50)^(H$8063-$D$8063)/1000</f>
        <v>0</v>
      </c>
      <c r="I8166" s="223">
        <f>I8115*'Usages industrie'!$P50*(1+'Usages industrie'!$Q50)^(I$8063-$D$8063)/1000</f>
        <v>0</v>
      </c>
      <c r="J8166" s="223">
        <f>J8115*'Usages industrie'!$P50*(1+'Usages industrie'!$Q50)^(J$8063-$D$8063)/1000</f>
        <v>0</v>
      </c>
      <c r="K8166" s="223">
        <f>K8115*'Usages industrie'!$P50*(1+'Usages industrie'!$Q50)^(K$8063-$D$8063)/1000</f>
        <v>0</v>
      </c>
      <c r="L8166" s="223">
        <f>L8115*'Usages industrie'!$P50*(1+'Usages industrie'!$Q50)^(L$8063-$D$8063)/1000</f>
        <v>0</v>
      </c>
      <c r="M8166" s="223">
        <f>M8115*'Usages industrie'!$P50*(1+'Usages industrie'!$Q50)^(M$8063-$D$8063)/1000</f>
        <v>0</v>
      </c>
      <c r="N8166" s="223">
        <f>N8115*'Usages industrie'!$P50*(1+'Usages industrie'!$Q50)^(N$8063-$D$8063)/1000</f>
        <v>0</v>
      </c>
      <c r="O8166" s="223">
        <f>O8115*'Usages industrie'!$P50*(1+'Usages industrie'!$Q50)^(O$8063-$D$8063)/1000</f>
        <v>0</v>
      </c>
      <c r="P8166" s="223">
        <f>P8115*'Usages industrie'!$P50*(1+'Usages industrie'!$Q50)^(P$8063-$D$8063)/1000</f>
        <v>0</v>
      </c>
      <c r="Q8166" s="223">
        <f>Q8115*'Usages industrie'!$P50*(1+'Usages industrie'!$Q50)^(Q$8063-$D$8063)/1000</f>
        <v>0</v>
      </c>
      <c r="R8166" s="223">
        <f>R8115*'Usages industrie'!$P50*(1+'Usages industrie'!$Q50)^(R$8063-$D$8063)/1000</f>
        <v>0</v>
      </c>
    </row>
    <row r="8167" spans="1:18" hidden="1" outlineLevel="2" x14ac:dyDescent="0.25">
      <c r="A8167" s="222" t="str">
        <f>'Usages industrie'!A51</f>
        <v>Usage industriel n°48</v>
      </c>
      <c r="B8167" s="222" t="s">
        <v>645</v>
      </c>
      <c r="C8167" s="222"/>
      <c r="D8167" s="223">
        <f>D8116*'Usages industrie'!$P51*(1+'Usages industrie'!$Q51)^(D$8063-$D$8063)/1000</f>
        <v>0</v>
      </c>
      <c r="E8167" s="223">
        <f>E8116*'Usages industrie'!$P51*(1+'Usages industrie'!$Q51)^(E$8063-$D$8063)/1000</f>
        <v>0</v>
      </c>
      <c r="F8167" s="223">
        <f>F8116*'Usages industrie'!$P51*(1+'Usages industrie'!$Q51)^(F$8063-$D$8063)/1000</f>
        <v>0</v>
      </c>
      <c r="G8167" s="223">
        <f>G8116*'Usages industrie'!$P51*(1+'Usages industrie'!$Q51)^(G$8063-$D$8063)/1000</f>
        <v>0</v>
      </c>
      <c r="H8167" s="223">
        <f>H8116*'Usages industrie'!$P51*(1+'Usages industrie'!$Q51)^(H$8063-$D$8063)/1000</f>
        <v>0</v>
      </c>
      <c r="I8167" s="223">
        <f>I8116*'Usages industrie'!$P51*(1+'Usages industrie'!$Q51)^(I$8063-$D$8063)/1000</f>
        <v>0</v>
      </c>
      <c r="J8167" s="223">
        <f>J8116*'Usages industrie'!$P51*(1+'Usages industrie'!$Q51)^(J$8063-$D$8063)/1000</f>
        <v>0</v>
      </c>
      <c r="K8167" s="223">
        <f>K8116*'Usages industrie'!$P51*(1+'Usages industrie'!$Q51)^(K$8063-$D$8063)/1000</f>
        <v>0</v>
      </c>
      <c r="L8167" s="223">
        <f>L8116*'Usages industrie'!$P51*(1+'Usages industrie'!$Q51)^(L$8063-$D$8063)/1000</f>
        <v>0</v>
      </c>
      <c r="M8167" s="223">
        <f>M8116*'Usages industrie'!$P51*(1+'Usages industrie'!$Q51)^(M$8063-$D$8063)/1000</f>
        <v>0</v>
      </c>
      <c r="N8167" s="223">
        <f>N8116*'Usages industrie'!$P51*(1+'Usages industrie'!$Q51)^(N$8063-$D$8063)/1000</f>
        <v>0</v>
      </c>
      <c r="O8167" s="223">
        <f>O8116*'Usages industrie'!$P51*(1+'Usages industrie'!$Q51)^(O$8063-$D$8063)/1000</f>
        <v>0</v>
      </c>
      <c r="P8167" s="223">
        <f>P8116*'Usages industrie'!$P51*(1+'Usages industrie'!$Q51)^(P$8063-$D$8063)/1000</f>
        <v>0</v>
      </c>
      <c r="Q8167" s="223">
        <f>Q8116*'Usages industrie'!$P51*(1+'Usages industrie'!$Q51)^(Q$8063-$D$8063)/1000</f>
        <v>0</v>
      </c>
      <c r="R8167" s="223">
        <f>R8116*'Usages industrie'!$P51*(1+'Usages industrie'!$Q51)^(R$8063-$D$8063)/1000</f>
        <v>0</v>
      </c>
    </row>
    <row r="8168" spans="1:18" hidden="1" outlineLevel="2" x14ac:dyDescent="0.25">
      <c r="A8168" s="222" t="str">
        <f>'Usages industrie'!A52</f>
        <v>Usage industriel n°49</v>
      </c>
      <c r="B8168" s="222" t="s">
        <v>645</v>
      </c>
      <c r="C8168" s="222"/>
      <c r="D8168" s="223">
        <f>D8117*'Usages industrie'!$P52*(1+'Usages industrie'!$Q52)^(D$8063-$D$8063)/1000</f>
        <v>0</v>
      </c>
      <c r="E8168" s="223">
        <f>E8117*'Usages industrie'!$P52*(1+'Usages industrie'!$Q52)^(E$8063-$D$8063)/1000</f>
        <v>0</v>
      </c>
      <c r="F8168" s="223">
        <f>F8117*'Usages industrie'!$P52*(1+'Usages industrie'!$Q52)^(F$8063-$D$8063)/1000</f>
        <v>0</v>
      </c>
      <c r="G8168" s="223">
        <f>G8117*'Usages industrie'!$P52*(1+'Usages industrie'!$Q52)^(G$8063-$D$8063)/1000</f>
        <v>0</v>
      </c>
      <c r="H8168" s="223">
        <f>H8117*'Usages industrie'!$P52*(1+'Usages industrie'!$Q52)^(H$8063-$D$8063)/1000</f>
        <v>0</v>
      </c>
      <c r="I8168" s="223">
        <f>I8117*'Usages industrie'!$P52*(1+'Usages industrie'!$Q52)^(I$8063-$D$8063)/1000</f>
        <v>0</v>
      </c>
      <c r="J8168" s="223">
        <f>J8117*'Usages industrie'!$P52*(1+'Usages industrie'!$Q52)^(J$8063-$D$8063)/1000</f>
        <v>0</v>
      </c>
      <c r="K8168" s="223">
        <f>K8117*'Usages industrie'!$P52*(1+'Usages industrie'!$Q52)^(K$8063-$D$8063)/1000</f>
        <v>0</v>
      </c>
      <c r="L8168" s="223">
        <f>L8117*'Usages industrie'!$P52*(1+'Usages industrie'!$Q52)^(L$8063-$D$8063)/1000</f>
        <v>0</v>
      </c>
      <c r="M8168" s="223">
        <f>M8117*'Usages industrie'!$P52*(1+'Usages industrie'!$Q52)^(M$8063-$D$8063)/1000</f>
        <v>0</v>
      </c>
      <c r="N8168" s="223">
        <f>N8117*'Usages industrie'!$P52*(1+'Usages industrie'!$Q52)^(N$8063-$D$8063)/1000</f>
        <v>0</v>
      </c>
      <c r="O8168" s="223">
        <f>O8117*'Usages industrie'!$P52*(1+'Usages industrie'!$Q52)^(O$8063-$D$8063)/1000</f>
        <v>0</v>
      </c>
      <c r="P8168" s="223">
        <f>P8117*'Usages industrie'!$P52*(1+'Usages industrie'!$Q52)^(P$8063-$D$8063)/1000</f>
        <v>0</v>
      </c>
      <c r="Q8168" s="223">
        <f>Q8117*'Usages industrie'!$P52*(1+'Usages industrie'!$Q52)^(Q$8063-$D$8063)/1000</f>
        <v>0</v>
      </c>
      <c r="R8168" s="223">
        <f>R8117*'Usages industrie'!$P52*(1+'Usages industrie'!$Q52)^(R$8063-$D$8063)/1000</f>
        <v>0</v>
      </c>
    </row>
    <row r="8169" spans="1:18" hidden="1" outlineLevel="2" x14ac:dyDescent="0.25">
      <c r="A8169" s="222" t="str">
        <f>'Usages industrie'!A53</f>
        <v>Usage industriel n°50</v>
      </c>
      <c r="B8169" s="222" t="s">
        <v>645</v>
      </c>
      <c r="C8169" s="222"/>
      <c r="D8169" s="223">
        <f>D8118*'Usages industrie'!$P53*(1+'Usages industrie'!$Q53)^(D$8063-$D$8063)/1000</f>
        <v>0</v>
      </c>
      <c r="E8169" s="223">
        <f>E8118*'Usages industrie'!$P53*(1+'Usages industrie'!$Q53)^(E$8063-$D$8063)/1000</f>
        <v>0</v>
      </c>
      <c r="F8169" s="223">
        <f>F8118*'Usages industrie'!$P53*(1+'Usages industrie'!$Q53)^(F$8063-$D$8063)/1000</f>
        <v>0</v>
      </c>
      <c r="G8169" s="223">
        <f>G8118*'Usages industrie'!$P53*(1+'Usages industrie'!$Q53)^(G$8063-$D$8063)/1000</f>
        <v>0</v>
      </c>
      <c r="H8169" s="223">
        <f>H8118*'Usages industrie'!$P53*(1+'Usages industrie'!$Q53)^(H$8063-$D$8063)/1000</f>
        <v>0</v>
      </c>
      <c r="I8169" s="223">
        <f>I8118*'Usages industrie'!$P53*(1+'Usages industrie'!$Q53)^(I$8063-$D$8063)/1000</f>
        <v>0</v>
      </c>
      <c r="J8169" s="223">
        <f>J8118*'Usages industrie'!$P53*(1+'Usages industrie'!$Q53)^(J$8063-$D$8063)/1000</f>
        <v>0</v>
      </c>
      <c r="K8169" s="223">
        <f>K8118*'Usages industrie'!$P53*(1+'Usages industrie'!$Q53)^(K$8063-$D$8063)/1000</f>
        <v>0</v>
      </c>
      <c r="L8169" s="223">
        <f>L8118*'Usages industrie'!$P53*(1+'Usages industrie'!$Q53)^(L$8063-$D$8063)/1000</f>
        <v>0</v>
      </c>
      <c r="M8169" s="223">
        <f>M8118*'Usages industrie'!$P53*(1+'Usages industrie'!$Q53)^(M$8063-$D$8063)/1000</f>
        <v>0</v>
      </c>
      <c r="N8169" s="223">
        <f>N8118*'Usages industrie'!$P53*(1+'Usages industrie'!$Q53)^(N$8063-$D$8063)/1000</f>
        <v>0</v>
      </c>
      <c r="O8169" s="223">
        <f>O8118*'Usages industrie'!$P53*(1+'Usages industrie'!$Q53)^(O$8063-$D$8063)/1000</f>
        <v>0</v>
      </c>
      <c r="P8169" s="223">
        <f>P8118*'Usages industrie'!$P53*(1+'Usages industrie'!$Q53)^(P$8063-$D$8063)/1000</f>
        <v>0</v>
      </c>
      <c r="Q8169" s="223">
        <f>Q8118*'Usages industrie'!$P53*(1+'Usages industrie'!$Q53)^(Q$8063-$D$8063)/1000</f>
        <v>0</v>
      </c>
      <c r="R8169" s="223">
        <f>R8118*'Usages industrie'!$P53*(1+'Usages industrie'!$Q53)^(R$8063-$D$8063)/1000</f>
        <v>0</v>
      </c>
    </row>
    <row r="8170" spans="1:18" hidden="1" outlineLevel="1" collapsed="1" x14ac:dyDescent="0.25">
      <c r="A8170" s="222" t="s">
        <v>655</v>
      </c>
      <c r="B8170" s="222"/>
      <c r="C8170" s="222"/>
      <c r="D8170" s="223">
        <f t="shared" ref="D8170:R8170" si="716">SUM(D8120:D8169)</f>
        <v>0</v>
      </c>
      <c r="E8170" s="223">
        <f t="shared" si="716"/>
        <v>0</v>
      </c>
      <c r="F8170" s="223">
        <f t="shared" si="716"/>
        <v>0</v>
      </c>
      <c r="G8170" s="223">
        <f t="shared" si="716"/>
        <v>0</v>
      </c>
      <c r="H8170" s="223">
        <f t="shared" si="716"/>
        <v>0</v>
      </c>
      <c r="I8170" s="223">
        <f t="shared" si="716"/>
        <v>0</v>
      </c>
      <c r="J8170" s="223">
        <f t="shared" si="716"/>
        <v>0</v>
      </c>
      <c r="K8170" s="223">
        <f t="shared" si="716"/>
        <v>0</v>
      </c>
      <c r="L8170" s="223">
        <f t="shared" si="716"/>
        <v>0</v>
      </c>
      <c r="M8170" s="223">
        <f t="shared" si="716"/>
        <v>0</v>
      </c>
      <c r="N8170" s="223">
        <f t="shared" si="716"/>
        <v>0</v>
      </c>
      <c r="O8170" s="223">
        <f t="shared" si="716"/>
        <v>0</v>
      </c>
      <c r="P8170" s="223">
        <f t="shared" si="716"/>
        <v>0</v>
      </c>
      <c r="Q8170" s="223">
        <f t="shared" si="716"/>
        <v>0</v>
      </c>
      <c r="R8170" s="223">
        <f t="shared" si="716"/>
        <v>0</v>
      </c>
    </row>
    <row r="8171" spans="1:18" hidden="1" outlineLevel="1" x14ac:dyDescent="0.25">
      <c r="A8171" s="53" t="s">
        <v>651</v>
      </c>
      <c r="B8171" s="53"/>
      <c r="C8171" s="53"/>
      <c r="D8171" s="244"/>
      <c r="E8171" s="244"/>
      <c r="F8171" s="244"/>
      <c r="G8171" s="244"/>
      <c r="H8171" s="244"/>
      <c r="I8171" s="244"/>
      <c r="J8171" s="244"/>
      <c r="K8171" s="244"/>
      <c r="L8171" s="244"/>
      <c r="M8171" s="244"/>
      <c r="N8171" s="244"/>
      <c r="O8171" s="244"/>
      <c r="P8171" s="244"/>
      <c r="Q8171" s="244"/>
      <c r="R8171" s="244"/>
    </row>
    <row r="8172" spans="1:18" hidden="1" outlineLevel="1" x14ac:dyDescent="0.25">
      <c r="A8172" s="53" t="s">
        <v>656</v>
      </c>
      <c r="B8172" s="53"/>
      <c r="C8172" s="53"/>
      <c r="D8172" s="244"/>
      <c r="E8172" s="244"/>
      <c r="F8172" s="244"/>
      <c r="G8172" s="244"/>
      <c r="H8172" s="244"/>
      <c r="I8172" s="244"/>
      <c r="J8172" s="244"/>
      <c r="K8172" s="244"/>
      <c r="L8172" s="244"/>
      <c r="M8172" s="244"/>
      <c r="N8172" s="244"/>
      <c r="O8172" s="244"/>
      <c r="P8172" s="244"/>
      <c r="Q8172" s="244"/>
      <c r="R8172" s="244"/>
    </row>
    <row r="8173" spans="1:18" hidden="1" outlineLevel="1" x14ac:dyDescent="0.25">
      <c r="A8173" s="53" t="s">
        <v>650</v>
      </c>
      <c r="B8173" s="53"/>
      <c r="C8173" s="53"/>
      <c r="D8173" s="244"/>
      <c r="E8173" s="244"/>
      <c r="F8173" s="244"/>
      <c r="G8173" s="244"/>
      <c r="H8173" s="244"/>
      <c r="I8173" s="244"/>
      <c r="J8173" s="244"/>
      <c r="K8173" s="244"/>
      <c r="L8173" s="244"/>
      <c r="M8173" s="244"/>
      <c r="N8173" s="244"/>
      <c r="O8173" s="244"/>
      <c r="P8173" s="244"/>
      <c r="Q8173" s="244"/>
      <c r="R8173" s="244"/>
    </row>
    <row r="8174" spans="1:18" hidden="1" outlineLevel="1" x14ac:dyDescent="0.25">
      <c r="A8174" s="53" t="s">
        <v>657</v>
      </c>
      <c r="B8174" s="53"/>
      <c r="C8174" s="53"/>
      <c r="D8174" s="244"/>
      <c r="E8174" s="244"/>
      <c r="F8174" s="244"/>
      <c r="G8174" s="244"/>
      <c r="H8174" s="244"/>
      <c r="I8174" s="244"/>
      <c r="J8174" s="244"/>
      <c r="K8174" s="244"/>
      <c r="L8174" s="244"/>
      <c r="M8174" s="244"/>
      <c r="N8174" s="244"/>
      <c r="O8174" s="244"/>
      <c r="P8174" s="244"/>
      <c r="Q8174" s="244"/>
      <c r="R8174" s="244"/>
    </row>
    <row r="8175" spans="1:18" hidden="1" outlineLevel="1" x14ac:dyDescent="0.25">
      <c r="A8175" s="53" t="s">
        <v>652</v>
      </c>
      <c r="B8175" s="53"/>
      <c r="C8175" s="53"/>
      <c r="D8175" s="244"/>
      <c r="E8175" s="244"/>
      <c r="F8175" s="244"/>
      <c r="G8175" s="244"/>
      <c r="H8175" s="244"/>
      <c r="I8175" s="244"/>
      <c r="J8175" s="244"/>
      <c r="K8175" s="244"/>
      <c r="L8175" s="244"/>
      <c r="M8175" s="244"/>
      <c r="N8175" s="244"/>
      <c r="O8175" s="244"/>
      <c r="P8175" s="244"/>
      <c r="Q8175" s="244"/>
      <c r="R8175" s="244"/>
    </row>
    <row r="8176" spans="1:18" hidden="1" outlineLevel="1" x14ac:dyDescent="0.25">
      <c r="A8176" s="53" t="s">
        <v>658</v>
      </c>
      <c r="B8176" s="53"/>
      <c r="C8176" s="53"/>
      <c r="D8176" s="244"/>
      <c r="E8176" s="244"/>
      <c r="F8176" s="244"/>
      <c r="G8176" s="244"/>
      <c r="H8176" s="244"/>
      <c r="I8176" s="244"/>
      <c r="J8176" s="244"/>
      <c r="K8176" s="244"/>
      <c r="L8176" s="244"/>
      <c r="M8176" s="244"/>
      <c r="N8176" s="244"/>
      <c r="O8176" s="244"/>
      <c r="P8176" s="244"/>
      <c r="Q8176" s="244"/>
      <c r="R8176" s="244"/>
    </row>
    <row r="8177" spans="1:18" hidden="1" outlineLevel="1" x14ac:dyDescent="0.25">
      <c r="A8177" s="224" t="s">
        <v>40</v>
      </c>
      <c r="B8177" s="224"/>
      <c r="C8177" s="222"/>
      <c r="D8177" s="223">
        <f t="shared" ref="D8177:R8177" si="717">D8170+D8172+D8174+D8176</f>
        <v>0</v>
      </c>
      <c r="E8177" s="223">
        <f t="shared" si="717"/>
        <v>0</v>
      </c>
      <c r="F8177" s="223">
        <f t="shared" si="717"/>
        <v>0</v>
      </c>
      <c r="G8177" s="223">
        <f t="shared" si="717"/>
        <v>0</v>
      </c>
      <c r="H8177" s="223">
        <f t="shared" si="717"/>
        <v>0</v>
      </c>
      <c r="I8177" s="223">
        <f t="shared" si="717"/>
        <v>0</v>
      </c>
      <c r="J8177" s="223">
        <f t="shared" si="717"/>
        <v>0</v>
      </c>
      <c r="K8177" s="223">
        <f t="shared" si="717"/>
        <v>0</v>
      </c>
      <c r="L8177" s="223">
        <f t="shared" si="717"/>
        <v>0</v>
      </c>
      <c r="M8177" s="223">
        <f t="shared" si="717"/>
        <v>0</v>
      </c>
      <c r="N8177" s="223">
        <f t="shared" si="717"/>
        <v>0</v>
      </c>
      <c r="O8177" s="223">
        <f t="shared" si="717"/>
        <v>0</v>
      </c>
      <c r="P8177" s="223">
        <f t="shared" si="717"/>
        <v>0</v>
      </c>
      <c r="Q8177" s="223">
        <f t="shared" si="717"/>
        <v>0</v>
      </c>
      <c r="R8177" s="223">
        <f t="shared" si="717"/>
        <v>0</v>
      </c>
    </row>
    <row r="8178" spans="1:18" hidden="1" outlineLevel="1" x14ac:dyDescent="0.25"/>
    <row r="8179" spans="1:18" hidden="1" outlineLevel="1" x14ac:dyDescent="0.25">
      <c r="A8179" s="274" t="s">
        <v>0</v>
      </c>
      <c r="B8179" s="225" t="s">
        <v>16</v>
      </c>
      <c r="C8179" s="53"/>
      <c r="D8179" s="244">
        <v>10000</v>
      </c>
      <c r="E8179" s="244">
        <v>10000</v>
      </c>
      <c r="F8179" s="244"/>
      <c r="G8179" s="244"/>
      <c r="H8179" s="244"/>
      <c r="I8179" s="244"/>
      <c r="J8179" s="244"/>
      <c r="K8179" s="244"/>
      <c r="L8179" s="244"/>
      <c r="M8179" s="244"/>
      <c r="N8179" s="244"/>
      <c r="O8179" s="244"/>
      <c r="P8179" s="244"/>
      <c r="Q8179" s="244"/>
      <c r="R8179" s="244"/>
    </row>
    <row r="8180" spans="1:18" hidden="1" outlineLevel="1" x14ac:dyDescent="0.25">
      <c r="A8180" s="274"/>
      <c r="B8180" s="226" t="s">
        <v>42</v>
      </c>
      <c r="C8180" s="222"/>
      <c r="D8180" s="223">
        <f>IF($B8060&lt;&gt;"",D8179*(VLOOKUP($B8060,Production!$G4:$P53,10)*(1+VLOOKUP($B8060,Production!$G4:$Q53,11))^(D8063-$D8063))/1000,0)</f>
        <v>0</v>
      </c>
      <c r="E8180" s="223">
        <f>IF($B8060&lt;&gt;"",E8179*(VLOOKUP($B8060,Production!$G4:$P53,10)*(1+VLOOKUP($B8060,Production!$G4:$Q53,11))^(E8063-$D8063))/1000,0)</f>
        <v>0</v>
      </c>
      <c r="F8180" s="223">
        <f>IF($B8060&lt;&gt;"",F8179*(VLOOKUP($B8060,Production!$G4:$P53,10)*(1+VLOOKUP($B8060,Production!$G4:$Q53,11))^(F8063-$D8063))/1000,0)</f>
        <v>0</v>
      </c>
      <c r="G8180" s="223">
        <f>IF($B8060&lt;&gt;"",G8179*(VLOOKUP($B8060,Production!$G4:$P53,10)*(1+VLOOKUP($B8060,Production!$G4:$Q53,11))^(G8063-$D8063))/1000,0)</f>
        <v>0</v>
      </c>
      <c r="H8180" s="223">
        <f>IF($B8060&lt;&gt;"",H8179*(VLOOKUP($B8060,Production!$G4:$P53,10)*(1+VLOOKUP($B8060,Production!$G4:$Q53,11))^(H8063-$D8063))/1000,0)</f>
        <v>0</v>
      </c>
      <c r="I8180" s="223">
        <f>IF($B8060&lt;&gt;"",I8179*(VLOOKUP($B8060,Production!$G4:$P53,10)*(1+VLOOKUP($B8060,Production!$G4:$Q53,11))^(I8063-$D8063))/1000,0)</f>
        <v>0</v>
      </c>
      <c r="J8180" s="223">
        <f>IF($B8060&lt;&gt;"",J8179*(VLOOKUP($B8060,Production!$G4:$P53,10)*(1+VLOOKUP($B8060,Production!$G4:$Q53,11))^(J8063-$D8063))/1000,0)</f>
        <v>0</v>
      </c>
      <c r="K8180" s="223">
        <f>IF($B8060&lt;&gt;"",K8179*(VLOOKUP($B8060,Production!$G4:$P53,10)*(1+VLOOKUP($B8060,Production!$G4:$Q53,11))^(K8063-$D8063))/1000,0)</f>
        <v>0</v>
      </c>
      <c r="L8180" s="223">
        <f>IF($B8060&lt;&gt;"",L8179*(VLOOKUP($B8060,Production!$G4:$P53,10)*(1+VLOOKUP($B8060,Production!$G4:$Q53,11))^(L8063-$D8063))/1000,0)</f>
        <v>0</v>
      </c>
      <c r="M8180" s="223">
        <f>IF($B8060&lt;&gt;"",M8179*(VLOOKUP($B8060,Production!$G4:$P53,10)*(1+VLOOKUP($B8060,Production!$G4:$Q53,11))^(M8063-$D8063))/1000,0)</f>
        <v>0</v>
      </c>
      <c r="N8180" s="223">
        <f>IF($B8060&lt;&gt;"",N8179*(VLOOKUP($B8060,Production!$G4:$P53,10)*(1+VLOOKUP($B8060,Production!$G4:$Q53,11))^(N8063-$D8063))/1000,0)</f>
        <v>0</v>
      </c>
      <c r="O8180" s="223">
        <f>IF($B8060&lt;&gt;"",O8179*(VLOOKUP($B8060,Production!$G4:$P53,10)*(1+VLOOKUP($B8060,Production!$G4:$Q53,11))^(O8063-$D8063))/1000,0)</f>
        <v>0</v>
      </c>
      <c r="P8180" s="223">
        <f>IF($B8060&lt;&gt;"",P8179*(VLOOKUP($B8060,Production!$G4:$P53,10)*(1+VLOOKUP($B8060,Production!$G4:$Q53,11))^(P8063-$D8063))/1000,0)</f>
        <v>0</v>
      </c>
      <c r="Q8180" s="223">
        <f>IF($B8060&lt;&gt;"",Q8179*(VLOOKUP($B8060,Production!$G4:$P53,10)*(1+VLOOKUP($B8060,Production!$G4:$Q53,11))^(Q8063-$D8063))/1000,0)</f>
        <v>0</v>
      </c>
      <c r="R8180" s="223">
        <f>IF($B8060&lt;&gt;"",R8179*(VLOOKUP($B8060,Production!$G4:$P53,10)*(1+VLOOKUP($B8060,Production!$G4:$Q53,11))^(R8063-$D8063))/1000,0)</f>
        <v>0</v>
      </c>
    </row>
    <row r="8181" spans="1:18" hidden="1" outlineLevel="1" x14ac:dyDescent="0.25">
      <c r="A8181" s="274" t="s">
        <v>13</v>
      </c>
      <c r="B8181" s="225" t="s">
        <v>17</v>
      </c>
      <c r="C8181" s="53"/>
      <c r="D8181" s="244">
        <v>10000</v>
      </c>
      <c r="E8181" s="244">
        <v>10000</v>
      </c>
      <c r="F8181" s="244"/>
      <c r="G8181" s="244"/>
      <c r="H8181" s="244"/>
      <c r="I8181" s="244"/>
      <c r="J8181" s="244"/>
      <c r="K8181" s="244"/>
      <c r="L8181" s="244"/>
      <c r="M8181" s="244"/>
      <c r="N8181" s="244"/>
      <c r="O8181" s="244"/>
      <c r="P8181" s="244"/>
      <c r="Q8181" s="244"/>
      <c r="R8181" s="244"/>
    </row>
    <row r="8182" spans="1:18" hidden="1" outlineLevel="1" x14ac:dyDescent="0.25">
      <c r="A8182" s="274"/>
      <c r="B8182" s="226" t="s">
        <v>42</v>
      </c>
      <c r="C8182" s="222"/>
      <c r="D8182" s="223">
        <f>IF($B8060&lt;&gt;"",D8181*(VLOOKUP($B8060,Production!$G4:$R53,10)*(1+VLOOKUP($B8060,Production!$G4:$S53,11))^(D8063-$D8063))/1000,0)</f>
        <v>0</v>
      </c>
      <c r="E8182" s="223">
        <f>IF($B8060&lt;&gt;"",E8181*(VLOOKUP($B8060,Production!$G4:$R53,10)*(1+VLOOKUP($B8060,Production!$G4:$S53,11))^(E8063-$D8063))/1000,0)</f>
        <v>0</v>
      </c>
      <c r="F8182" s="223">
        <f>IF($B8060&lt;&gt;"",F8181*(VLOOKUP($B8060,Production!$G4:$R53,10)*(1+VLOOKUP($B8060,Production!$G4:$S53,11))^(F8063-$D8063))/1000,0)</f>
        <v>0</v>
      </c>
      <c r="G8182" s="223">
        <f>IF($B8060&lt;&gt;"",G8181*(VLOOKUP($B8060,Production!$G4:$R53,10)*(1+VLOOKUP($B8060,Production!$G4:$S53,11))^(G8063-$D8063))/1000,0)</f>
        <v>0</v>
      </c>
      <c r="H8182" s="223">
        <f>IF($B8060&lt;&gt;"",H8181*(VLOOKUP($B8060,Production!$G4:$R53,10)*(1+VLOOKUP($B8060,Production!$G4:$S53,11))^(H8063-$D8063))/1000,0)</f>
        <v>0</v>
      </c>
      <c r="I8182" s="223">
        <f>IF($B8060&lt;&gt;"",I8181*(VLOOKUP($B8060,Production!$G4:$R53,10)*(1+VLOOKUP($B8060,Production!$G4:$S53,11))^(I8063-$D8063))/1000,0)</f>
        <v>0</v>
      </c>
      <c r="J8182" s="223">
        <f>IF($B8060&lt;&gt;"",J8181*(VLOOKUP($B8060,Production!$G4:$R53,10)*(1+VLOOKUP($B8060,Production!$G4:$S53,11))^(J8063-$D8063))/1000,0)</f>
        <v>0</v>
      </c>
      <c r="K8182" s="223">
        <f>IF($B8060&lt;&gt;"",K8181*(VLOOKUP($B8060,Production!$G4:$R53,10)*(1+VLOOKUP($B8060,Production!$G4:$S53,11))^(K8063-$D8063))/1000,0)</f>
        <v>0</v>
      </c>
      <c r="L8182" s="223">
        <f>IF($B8060&lt;&gt;"",L8181*(VLOOKUP($B8060,Production!$G4:$R53,10)*(1+VLOOKUP($B8060,Production!$G4:$S53,11))^(L8063-$D8063))/1000,0)</f>
        <v>0</v>
      </c>
      <c r="M8182" s="223">
        <f>IF($B8060&lt;&gt;"",M8181*(VLOOKUP($B8060,Production!$G4:$R53,10)*(1+VLOOKUP($B8060,Production!$G4:$S53,11))^(M8063-$D8063))/1000,0)</f>
        <v>0</v>
      </c>
      <c r="N8182" s="223">
        <f>IF($B8060&lt;&gt;"",N8181*(VLOOKUP($B8060,Production!$G4:$R53,10)*(1+VLOOKUP($B8060,Production!$G4:$S53,11))^(N8063-$D8063))/1000,0)</f>
        <v>0</v>
      </c>
      <c r="O8182" s="223">
        <f>IF($B8060&lt;&gt;"",O8181*(VLOOKUP($B8060,Production!$G4:$R53,10)*(1+VLOOKUP($B8060,Production!$G4:$S53,11))^(O8063-$D8063))/1000,0)</f>
        <v>0</v>
      </c>
      <c r="P8182" s="223">
        <f>IF($B8060&lt;&gt;"",P8181*(VLOOKUP($B8060,Production!$G4:$R53,10)*(1+VLOOKUP($B8060,Production!$G4:$S53,11))^(P8063-$D8063))/1000,0)</f>
        <v>0</v>
      </c>
      <c r="Q8182" s="223">
        <f>IF($B8060&lt;&gt;"",Q8181*(VLOOKUP($B8060,Production!$G4:$R53,10)*(1+VLOOKUP($B8060,Production!$G4:$S53,11))^(Q8063-$D8063))/1000,0)</f>
        <v>0</v>
      </c>
      <c r="R8182" s="223">
        <f>IF($B8060&lt;&gt;"",R8181*(VLOOKUP($B8060,Production!$G4:$R53,10)*(1+VLOOKUP($B8060,Production!$G4:$S53,11))^(R8063-$D8063))/1000,0)</f>
        <v>0</v>
      </c>
    </row>
    <row r="8183" spans="1:18" hidden="1" outlineLevel="1" x14ac:dyDescent="0.25">
      <c r="A8183" s="225" t="s">
        <v>56</v>
      </c>
      <c r="B8183" s="225"/>
      <c r="C8183" s="53"/>
      <c r="D8183" s="244"/>
      <c r="E8183" s="244"/>
      <c r="F8183" s="244"/>
      <c r="G8183" s="244"/>
      <c r="H8183" s="244"/>
      <c r="I8183" s="244"/>
      <c r="J8183" s="244"/>
      <c r="K8183" s="244"/>
      <c r="L8183" s="244"/>
      <c r="M8183" s="244"/>
      <c r="N8183" s="244"/>
      <c r="O8183" s="244"/>
      <c r="P8183" s="244"/>
      <c r="Q8183" s="244"/>
      <c r="R8183" s="244"/>
    </row>
    <row r="8184" spans="1:18" hidden="1" outlineLevel="1" x14ac:dyDescent="0.25">
      <c r="A8184" s="225" t="s">
        <v>57</v>
      </c>
      <c r="B8184" s="225"/>
      <c r="C8184" s="53"/>
      <c r="D8184" s="244"/>
      <c r="E8184" s="244"/>
      <c r="F8184" s="244"/>
      <c r="G8184" s="244"/>
      <c r="H8184" s="244"/>
      <c r="I8184" s="244"/>
      <c r="J8184" s="244"/>
      <c r="K8184" s="244"/>
      <c r="L8184" s="244"/>
      <c r="M8184" s="244"/>
      <c r="N8184" s="244"/>
      <c r="O8184" s="244"/>
      <c r="P8184" s="244"/>
      <c r="Q8184" s="244"/>
      <c r="R8184" s="244"/>
    </row>
    <row r="8185" spans="1:18" hidden="1" outlineLevel="1" x14ac:dyDescent="0.25">
      <c r="A8185" s="224" t="s">
        <v>659</v>
      </c>
      <c r="B8185" s="222"/>
      <c r="C8185" s="222"/>
      <c r="D8185" s="223">
        <f t="shared" ref="D8185:R8185" si="718">D8180+D8182+D8183+D8184</f>
        <v>0</v>
      </c>
      <c r="E8185" s="223">
        <f t="shared" si="718"/>
        <v>0</v>
      </c>
      <c r="F8185" s="223">
        <f t="shared" si="718"/>
        <v>0</v>
      </c>
      <c r="G8185" s="223">
        <f t="shared" si="718"/>
        <v>0</v>
      </c>
      <c r="H8185" s="223">
        <f t="shared" si="718"/>
        <v>0</v>
      </c>
      <c r="I8185" s="223">
        <f t="shared" si="718"/>
        <v>0</v>
      </c>
      <c r="J8185" s="223">
        <f t="shared" si="718"/>
        <v>0</v>
      </c>
      <c r="K8185" s="223">
        <f t="shared" si="718"/>
        <v>0</v>
      </c>
      <c r="L8185" s="223">
        <f t="shared" si="718"/>
        <v>0</v>
      </c>
      <c r="M8185" s="223">
        <f t="shared" si="718"/>
        <v>0</v>
      </c>
      <c r="N8185" s="223">
        <f t="shared" si="718"/>
        <v>0</v>
      </c>
      <c r="O8185" s="223">
        <f t="shared" si="718"/>
        <v>0</v>
      </c>
      <c r="P8185" s="223">
        <f t="shared" si="718"/>
        <v>0</v>
      </c>
      <c r="Q8185" s="223">
        <f t="shared" si="718"/>
        <v>0</v>
      </c>
      <c r="R8185" s="223">
        <f t="shared" si="718"/>
        <v>0</v>
      </c>
    </row>
    <row r="8186" spans="1:18" hidden="1" outlineLevel="1" x14ac:dyDescent="0.25"/>
    <row r="8187" spans="1:18" hidden="1" outlineLevel="1" x14ac:dyDescent="0.25">
      <c r="A8187" s="222" t="s">
        <v>663</v>
      </c>
      <c r="B8187" s="222"/>
      <c r="C8187" s="222"/>
      <c r="D8187" s="223">
        <f t="shared" ref="D8187:R8187" si="719">D8177-D8185</f>
        <v>0</v>
      </c>
      <c r="E8187" s="223">
        <f t="shared" si="719"/>
        <v>0</v>
      </c>
      <c r="F8187" s="223">
        <f t="shared" si="719"/>
        <v>0</v>
      </c>
      <c r="G8187" s="223">
        <f t="shared" si="719"/>
        <v>0</v>
      </c>
      <c r="H8187" s="223">
        <f t="shared" si="719"/>
        <v>0</v>
      </c>
      <c r="I8187" s="223">
        <f t="shared" si="719"/>
        <v>0</v>
      </c>
      <c r="J8187" s="223">
        <f t="shared" si="719"/>
        <v>0</v>
      </c>
      <c r="K8187" s="223">
        <f t="shared" si="719"/>
        <v>0</v>
      </c>
      <c r="L8187" s="223">
        <f t="shared" si="719"/>
        <v>0</v>
      </c>
      <c r="M8187" s="223">
        <f t="shared" si="719"/>
        <v>0</v>
      </c>
      <c r="N8187" s="223">
        <f t="shared" si="719"/>
        <v>0</v>
      </c>
      <c r="O8187" s="223">
        <f t="shared" si="719"/>
        <v>0</v>
      </c>
      <c r="P8187" s="223">
        <f t="shared" si="719"/>
        <v>0</v>
      </c>
      <c r="Q8187" s="223">
        <f t="shared" si="719"/>
        <v>0</v>
      </c>
      <c r="R8187" s="223">
        <f t="shared" si="719"/>
        <v>0</v>
      </c>
    </row>
    <row r="8188" spans="1:18" hidden="1" outlineLevel="1" x14ac:dyDescent="0.25"/>
    <row r="8189" spans="1:18" hidden="1" outlineLevel="1" x14ac:dyDescent="0.25">
      <c r="A8189" s="53" t="s">
        <v>664</v>
      </c>
      <c r="B8189" s="53"/>
      <c r="C8189" s="53"/>
      <c r="D8189" s="244"/>
      <c r="E8189" s="244"/>
      <c r="F8189" s="244"/>
      <c r="G8189" s="244"/>
      <c r="H8189" s="244"/>
      <c r="I8189" s="244"/>
      <c r="J8189" s="244"/>
      <c r="K8189" s="244"/>
      <c r="L8189" s="244"/>
      <c r="M8189" s="244"/>
      <c r="N8189" s="244"/>
      <c r="O8189" s="244"/>
      <c r="P8189" s="244"/>
      <c r="Q8189" s="244"/>
      <c r="R8189" s="244"/>
    </row>
    <row r="8190" spans="1:18" hidden="1" outlineLevel="1" x14ac:dyDescent="0.25"/>
    <row r="8191" spans="1:18" hidden="1" outlineLevel="1" x14ac:dyDescent="0.25">
      <c r="A8191" s="222" t="s">
        <v>665</v>
      </c>
      <c r="B8191" s="222"/>
      <c r="C8191" s="222"/>
      <c r="D8191" s="223">
        <f t="shared" ref="D8191:R8191" si="720">D8187-D8189</f>
        <v>0</v>
      </c>
      <c r="E8191" s="223">
        <f t="shared" si="720"/>
        <v>0</v>
      </c>
      <c r="F8191" s="223">
        <f t="shared" si="720"/>
        <v>0</v>
      </c>
      <c r="G8191" s="223">
        <f t="shared" si="720"/>
        <v>0</v>
      </c>
      <c r="H8191" s="223">
        <f t="shared" si="720"/>
        <v>0</v>
      </c>
      <c r="I8191" s="223">
        <f t="shared" si="720"/>
        <v>0</v>
      </c>
      <c r="J8191" s="223">
        <f t="shared" si="720"/>
        <v>0</v>
      </c>
      <c r="K8191" s="223">
        <f t="shared" si="720"/>
        <v>0</v>
      </c>
      <c r="L8191" s="223">
        <f t="shared" si="720"/>
        <v>0</v>
      </c>
      <c r="M8191" s="223">
        <f t="shared" si="720"/>
        <v>0</v>
      </c>
      <c r="N8191" s="223">
        <f t="shared" si="720"/>
        <v>0</v>
      </c>
      <c r="O8191" s="223">
        <f t="shared" si="720"/>
        <v>0</v>
      </c>
      <c r="P8191" s="223">
        <f t="shared" si="720"/>
        <v>0</v>
      </c>
      <c r="Q8191" s="223">
        <f t="shared" si="720"/>
        <v>0</v>
      </c>
      <c r="R8191" s="223">
        <f t="shared" si="720"/>
        <v>0</v>
      </c>
    </row>
    <row r="8192" spans="1:18" hidden="1" outlineLevel="1" x14ac:dyDescent="0.25">
      <c r="A8192" s="222" t="s">
        <v>666</v>
      </c>
      <c r="B8192" s="222"/>
      <c r="C8192" s="222"/>
      <c r="D8192" s="223">
        <f t="shared" ref="D8192:R8192" si="721">$B8061*D8191</f>
        <v>0</v>
      </c>
      <c r="E8192" s="223">
        <f t="shared" si="721"/>
        <v>0</v>
      </c>
      <c r="F8192" s="223">
        <f t="shared" si="721"/>
        <v>0</v>
      </c>
      <c r="G8192" s="223">
        <f t="shared" si="721"/>
        <v>0</v>
      </c>
      <c r="H8192" s="223">
        <f t="shared" si="721"/>
        <v>0</v>
      </c>
      <c r="I8192" s="223">
        <f t="shared" si="721"/>
        <v>0</v>
      </c>
      <c r="J8192" s="223">
        <f t="shared" si="721"/>
        <v>0</v>
      </c>
      <c r="K8192" s="223">
        <f t="shared" si="721"/>
        <v>0</v>
      </c>
      <c r="L8192" s="223">
        <f t="shared" si="721"/>
        <v>0</v>
      </c>
      <c r="M8192" s="223">
        <f t="shared" si="721"/>
        <v>0</v>
      </c>
      <c r="N8192" s="223">
        <f t="shared" si="721"/>
        <v>0</v>
      </c>
      <c r="O8192" s="223">
        <f t="shared" si="721"/>
        <v>0</v>
      </c>
      <c r="P8192" s="223">
        <f t="shared" si="721"/>
        <v>0</v>
      </c>
      <c r="Q8192" s="223">
        <f t="shared" si="721"/>
        <v>0</v>
      </c>
      <c r="R8192" s="223">
        <f t="shared" si="721"/>
        <v>0</v>
      </c>
    </row>
    <row r="8193" spans="1:18" hidden="1" outlineLevel="1" x14ac:dyDescent="0.25"/>
    <row r="8194" spans="1:18" hidden="1" outlineLevel="1" x14ac:dyDescent="0.25">
      <c r="A8194" s="222" t="s">
        <v>667</v>
      </c>
      <c r="B8194" s="222"/>
      <c r="C8194" s="222"/>
      <c r="D8194" s="223">
        <f t="shared" ref="D8194:R8194" si="722">D8191-D8192</f>
        <v>0</v>
      </c>
      <c r="E8194" s="223">
        <f t="shared" si="722"/>
        <v>0</v>
      </c>
      <c r="F8194" s="223">
        <f t="shared" si="722"/>
        <v>0</v>
      </c>
      <c r="G8194" s="223">
        <f t="shared" si="722"/>
        <v>0</v>
      </c>
      <c r="H8194" s="223">
        <f t="shared" si="722"/>
        <v>0</v>
      </c>
      <c r="I8194" s="223">
        <f t="shared" si="722"/>
        <v>0</v>
      </c>
      <c r="J8194" s="223">
        <f t="shared" si="722"/>
        <v>0</v>
      </c>
      <c r="K8194" s="223">
        <f t="shared" si="722"/>
        <v>0</v>
      </c>
      <c r="L8194" s="223">
        <f t="shared" si="722"/>
        <v>0</v>
      </c>
      <c r="M8194" s="223">
        <f t="shared" si="722"/>
        <v>0</v>
      </c>
      <c r="N8194" s="223">
        <f t="shared" si="722"/>
        <v>0</v>
      </c>
      <c r="O8194" s="223">
        <f t="shared" si="722"/>
        <v>0</v>
      </c>
      <c r="P8194" s="223">
        <f t="shared" si="722"/>
        <v>0</v>
      </c>
      <c r="Q8194" s="223">
        <f t="shared" si="722"/>
        <v>0</v>
      </c>
      <c r="R8194" s="223">
        <f t="shared" si="722"/>
        <v>0</v>
      </c>
    </row>
    <row r="8195" spans="1:18" hidden="1" outlineLevel="1" x14ac:dyDescent="0.25"/>
    <row r="8196" spans="1:18" hidden="1" outlineLevel="1" x14ac:dyDescent="0.25">
      <c r="A8196" s="221" t="s">
        <v>668</v>
      </c>
      <c r="B8196" s="221"/>
      <c r="C8196" s="220"/>
      <c r="D8196" s="215" t="e">
        <f>IRR(D8194:R8194)</f>
        <v>#NUM!</v>
      </c>
    </row>
    <row r="8197" spans="1:18" collapsed="1" x14ac:dyDescent="0.25"/>
    <row r="8199" spans="1:18" s="169" customFormat="1" x14ac:dyDescent="0.25">
      <c r="A8199" s="169" t="s">
        <v>936</v>
      </c>
    </row>
    <row r="8200" spans="1:18" ht="15.75" hidden="1" outlineLevel="1" thickBot="1" x14ac:dyDescent="0.3"/>
    <row r="8201" spans="1:18" hidden="1" outlineLevel="1" x14ac:dyDescent="0.25">
      <c r="A8201" s="217" t="s">
        <v>644</v>
      </c>
      <c r="B8201" s="208"/>
    </row>
    <row r="8202" spans="1:18" ht="15.75" hidden="1" outlineLevel="1" thickBot="1" x14ac:dyDescent="0.3">
      <c r="A8202" s="219" t="s">
        <v>12</v>
      </c>
      <c r="B8202" s="243"/>
    </row>
    <row r="8203" spans="1:18" hidden="1" outlineLevel="1" x14ac:dyDescent="0.25"/>
    <row r="8204" spans="1:18" hidden="1" outlineLevel="1" x14ac:dyDescent="0.25">
      <c r="A8204" s="53" t="s">
        <v>14</v>
      </c>
      <c r="B8204" s="53"/>
      <c r="C8204" s="223">
        <v>0</v>
      </c>
      <c r="D8204" s="223">
        <v>1</v>
      </c>
      <c r="E8204" s="223">
        <v>2</v>
      </c>
      <c r="F8204" s="223">
        <v>3</v>
      </c>
      <c r="G8204" s="223">
        <v>4</v>
      </c>
      <c r="H8204" s="223">
        <v>5</v>
      </c>
      <c r="I8204" s="223">
        <v>6</v>
      </c>
      <c r="J8204" s="223">
        <v>7</v>
      </c>
      <c r="K8204" s="223">
        <v>8</v>
      </c>
      <c r="L8204" s="223">
        <v>9</v>
      </c>
      <c r="M8204" s="223">
        <v>10</v>
      </c>
      <c r="N8204" s="223">
        <v>11</v>
      </c>
      <c r="O8204" s="223">
        <v>12</v>
      </c>
      <c r="P8204" s="223">
        <v>13</v>
      </c>
      <c r="Q8204" s="223">
        <v>14</v>
      </c>
      <c r="R8204" s="223">
        <v>15</v>
      </c>
    </row>
    <row r="8205" spans="1:18" hidden="1" outlineLevel="1" x14ac:dyDescent="0.25"/>
    <row r="8206" spans="1:18" hidden="1" outlineLevel="1" x14ac:dyDescent="0.25">
      <c r="A8206" s="53" t="s">
        <v>59</v>
      </c>
      <c r="B8206" s="53"/>
      <c r="C8206" s="244"/>
      <c r="D8206" s="244"/>
      <c r="E8206" s="244"/>
      <c r="F8206" s="244"/>
      <c r="G8206" s="244"/>
      <c r="H8206" s="244"/>
      <c r="I8206" s="244"/>
      <c r="J8206" s="244"/>
      <c r="K8206" s="244"/>
      <c r="L8206" s="244"/>
      <c r="M8206" s="244"/>
      <c r="N8206" s="244"/>
      <c r="O8206" s="244"/>
      <c r="P8206" s="244"/>
      <c r="Q8206" s="244"/>
      <c r="R8206" s="244"/>
    </row>
    <row r="8207" spans="1:18" hidden="1" outlineLevel="1" x14ac:dyDescent="0.25">
      <c r="A8207" s="53" t="s">
        <v>824</v>
      </c>
      <c r="B8207" s="53"/>
      <c r="C8207" s="244"/>
      <c r="D8207" s="244"/>
      <c r="E8207" s="244"/>
      <c r="F8207" s="244"/>
      <c r="G8207" s="244"/>
      <c r="H8207" s="244"/>
      <c r="I8207" s="244"/>
      <c r="J8207" s="244"/>
      <c r="K8207" s="244"/>
      <c r="L8207" s="244"/>
      <c r="M8207" s="244"/>
      <c r="N8207" s="244"/>
      <c r="O8207" s="244"/>
      <c r="P8207" s="244"/>
      <c r="Q8207" s="244"/>
      <c r="R8207" s="244"/>
    </row>
    <row r="8208" spans="1:18" hidden="1" outlineLevel="1" x14ac:dyDescent="0.25">
      <c r="A8208" s="53" t="s">
        <v>825</v>
      </c>
      <c r="B8208" s="53"/>
      <c r="C8208" s="244"/>
      <c r="D8208" s="244"/>
      <c r="E8208" s="244"/>
      <c r="F8208" s="244"/>
      <c r="G8208" s="244"/>
      <c r="H8208" s="244"/>
      <c r="I8208" s="244"/>
      <c r="J8208" s="244"/>
      <c r="K8208" s="244"/>
      <c r="L8208" s="244"/>
      <c r="M8208" s="244"/>
      <c r="N8208" s="244"/>
      <c r="O8208" s="244"/>
      <c r="P8208" s="244"/>
      <c r="Q8208" s="244"/>
      <c r="R8208" s="244"/>
    </row>
    <row r="8209" spans="1:18" hidden="1" outlineLevel="1" x14ac:dyDescent="0.25"/>
    <row r="8210" spans="1:18" hidden="1" outlineLevel="2" x14ac:dyDescent="0.25">
      <c r="A8210" s="222" t="str">
        <f>'Usages mobilité'!A4</f>
        <v>Usage mobilité n°1</v>
      </c>
      <c r="B8210" s="222" t="s">
        <v>41</v>
      </c>
      <c r="C8210" s="222"/>
      <c r="D8210" s="223">
        <f>IF(B$8201&lt;&gt;"",IF(B$8201='Usages mobilité'!BF4,'Usages mobilité'!BD4,0),0)</f>
        <v>0</v>
      </c>
      <c r="E8210" s="223">
        <f t="shared" ref="E8210:R8219" si="723">$D8210</f>
        <v>0</v>
      </c>
      <c r="F8210" s="223">
        <f t="shared" si="723"/>
        <v>0</v>
      </c>
      <c r="G8210" s="223">
        <f t="shared" si="723"/>
        <v>0</v>
      </c>
      <c r="H8210" s="223">
        <f t="shared" si="723"/>
        <v>0</v>
      </c>
      <c r="I8210" s="223">
        <f t="shared" si="723"/>
        <v>0</v>
      </c>
      <c r="J8210" s="223">
        <f t="shared" si="723"/>
        <v>0</v>
      </c>
      <c r="K8210" s="223">
        <f t="shared" si="723"/>
        <v>0</v>
      </c>
      <c r="L8210" s="223">
        <f t="shared" si="723"/>
        <v>0</v>
      </c>
      <c r="M8210" s="223">
        <f t="shared" si="723"/>
        <v>0</v>
      </c>
      <c r="N8210" s="223">
        <f t="shared" si="723"/>
        <v>0</v>
      </c>
      <c r="O8210" s="223">
        <f t="shared" si="723"/>
        <v>0</v>
      </c>
      <c r="P8210" s="223">
        <f t="shared" si="723"/>
        <v>0</v>
      </c>
      <c r="Q8210" s="223">
        <f t="shared" si="723"/>
        <v>0</v>
      </c>
      <c r="R8210" s="223">
        <f t="shared" si="723"/>
        <v>0</v>
      </c>
    </row>
    <row r="8211" spans="1:18" hidden="1" outlineLevel="2" x14ac:dyDescent="0.25">
      <c r="A8211" s="222" t="str">
        <f>'Usages mobilité'!A5</f>
        <v>Usage mobilité n°2</v>
      </c>
      <c r="B8211" s="222" t="s">
        <v>41</v>
      </c>
      <c r="C8211" s="222"/>
      <c r="D8211" s="223">
        <f>IF(B$8201&lt;&gt;"",IF(B$8201='Usages mobilité'!BF5,'Usages mobilité'!BD5,0),0)</f>
        <v>0</v>
      </c>
      <c r="E8211" s="223">
        <f t="shared" si="723"/>
        <v>0</v>
      </c>
      <c r="F8211" s="223">
        <f t="shared" si="723"/>
        <v>0</v>
      </c>
      <c r="G8211" s="223">
        <f t="shared" si="723"/>
        <v>0</v>
      </c>
      <c r="H8211" s="223">
        <f t="shared" si="723"/>
        <v>0</v>
      </c>
      <c r="I8211" s="223">
        <f t="shared" si="723"/>
        <v>0</v>
      </c>
      <c r="J8211" s="223">
        <f t="shared" si="723"/>
        <v>0</v>
      </c>
      <c r="K8211" s="223">
        <f t="shared" si="723"/>
        <v>0</v>
      </c>
      <c r="L8211" s="223">
        <f t="shared" si="723"/>
        <v>0</v>
      </c>
      <c r="M8211" s="223">
        <f t="shared" si="723"/>
        <v>0</v>
      </c>
      <c r="N8211" s="223">
        <f t="shared" si="723"/>
        <v>0</v>
      </c>
      <c r="O8211" s="223">
        <f t="shared" si="723"/>
        <v>0</v>
      </c>
      <c r="P8211" s="223">
        <f t="shared" si="723"/>
        <v>0</v>
      </c>
      <c r="Q8211" s="223">
        <f t="shared" si="723"/>
        <v>0</v>
      </c>
      <c r="R8211" s="223">
        <f t="shared" si="723"/>
        <v>0</v>
      </c>
    </row>
    <row r="8212" spans="1:18" hidden="1" outlineLevel="2" x14ac:dyDescent="0.25">
      <c r="A8212" s="222" t="str">
        <f>'Usages mobilité'!A6</f>
        <v>Usage mobilité n°3</v>
      </c>
      <c r="B8212" s="222" t="s">
        <v>41</v>
      </c>
      <c r="C8212" s="222"/>
      <c r="D8212" s="223">
        <f>IF(B$8201&lt;&gt;"",IF(B$8201='Usages mobilité'!BF6,'Usages mobilité'!BD6,0),0)</f>
        <v>0</v>
      </c>
      <c r="E8212" s="223">
        <f t="shared" si="723"/>
        <v>0</v>
      </c>
      <c r="F8212" s="223">
        <f t="shared" si="723"/>
        <v>0</v>
      </c>
      <c r="G8212" s="223">
        <f t="shared" si="723"/>
        <v>0</v>
      </c>
      <c r="H8212" s="223">
        <f t="shared" si="723"/>
        <v>0</v>
      </c>
      <c r="I8212" s="223">
        <f t="shared" si="723"/>
        <v>0</v>
      </c>
      <c r="J8212" s="223">
        <f t="shared" si="723"/>
        <v>0</v>
      </c>
      <c r="K8212" s="223">
        <f t="shared" si="723"/>
        <v>0</v>
      </c>
      <c r="L8212" s="223">
        <f t="shared" si="723"/>
        <v>0</v>
      </c>
      <c r="M8212" s="223">
        <f t="shared" si="723"/>
        <v>0</v>
      </c>
      <c r="N8212" s="223">
        <f t="shared" si="723"/>
        <v>0</v>
      </c>
      <c r="O8212" s="223">
        <f t="shared" si="723"/>
        <v>0</v>
      </c>
      <c r="P8212" s="223">
        <f t="shared" si="723"/>
        <v>0</v>
      </c>
      <c r="Q8212" s="223">
        <f t="shared" si="723"/>
        <v>0</v>
      </c>
      <c r="R8212" s="223">
        <f t="shared" si="723"/>
        <v>0</v>
      </c>
    </row>
    <row r="8213" spans="1:18" hidden="1" outlineLevel="2" x14ac:dyDescent="0.25">
      <c r="A8213" s="222" t="str">
        <f>'Usages mobilité'!A7</f>
        <v>Usage mobilité n°4</v>
      </c>
      <c r="B8213" s="222" t="s">
        <v>41</v>
      </c>
      <c r="C8213" s="222"/>
      <c r="D8213" s="223">
        <f>IF(B$8201&lt;&gt;"",IF(B$8201='Usages mobilité'!BF7,'Usages mobilité'!BD7,0),0)</f>
        <v>0</v>
      </c>
      <c r="E8213" s="223">
        <f t="shared" si="723"/>
        <v>0</v>
      </c>
      <c r="F8213" s="223">
        <f t="shared" si="723"/>
        <v>0</v>
      </c>
      <c r="G8213" s="223">
        <f t="shared" si="723"/>
        <v>0</v>
      </c>
      <c r="H8213" s="223">
        <f t="shared" si="723"/>
        <v>0</v>
      </c>
      <c r="I8213" s="223">
        <f t="shared" si="723"/>
        <v>0</v>
      </c>
      <c r="J8213" s="223">
        <f t="shared" si="723"/>
        <v>0</v>
      </c>
      <c r="K8213" s="223">
        <f t="shared" si="723"/>
        <v>0</v>
      </c>
      <c r="L8213" s="223">
        <f t="shared" si="723"/>
        <v>0</v>
      </c>
      <c r="M8213" s="223">
        <f t="shared" si="723"/>
        <v>0</v>
      </c>
      <c r="N8213" s="223">
        <f t="shared" si="723"/>
        <v>0</v>
      </c>
      <c r="O8213" s="223">
        <f t="shared" si="723"/>
        <v>0</v>
      </c>
      <c r="P8213" s="223">
        <f t="shared" si="723"/>
        <v>0</v>
      </c>
      <c r="Q8213" s="223">
        <f t="shared" si="723"/>
        <v>0</v>
      </c>
      <c r="R8213" s="223">
        <f t="shared" si="723"/>
        <v>0</v>
      </c>
    </row>
    <row r="8214" spans="1:18" hidden="1" outlineLevel="2" x14ac:dyDescent="0.25">
      <c r="A8214" s="222" t="str">
        <f>'Usages mobilité'!A8</f>
        <v>Usage mobilité n°5</v>
      </c>
      <c r="B8214" s="222" t="s">
        <v>41</v>
      </c>
      <c r="C8214" s="222"/>
      <c r="D8214" s="223">
        <f>IF(B$8201&lt;&gt;"",IF(B$8201='Usages mobilité'!BF8,'Usages mobilité'!BD8,0),0)</f>
        <v>0</v>
      </c>
      <c r="E8214" s="223">
        <f t="shared" si="723"/>
        <v>0</v>
      </c>
      <c r="F8214" s="223">
        <f t="shared" si="723"/>
        <v>0</v>
      </c>
      <c r="G8214" s="223">
        <f t="shared" si="723"/>
        <v>0</v>
      </c>
      <c r="H8214" s="223">
        <f t="shared" si="723"/>
        <v>0</v>
      </c>
      <c r="I8214" s="223">
        <f t="shared" si="723"/>
        <v>0</v>
      </c>
      <c r="J8214" s="223">
        <f t="shared" si="723"/>
        <v>0</v>
      </c>
      <c r="K8214" s="223">
        <f t="shared" si="723"/>
        <v>0</v>
      </c>
      <c r="L8214" s="223">
        <f t="shared" si="723"/>
        <v>0</v>
      </c>
      <c r="M8214" s="223">
        <f t="shared" si="723"/>
        <v>0</v>
      </c>
      <c r="N8214" s="223">
        <f t="shared" si="723"/>
        <v>0</v>
      </c>
      <c r="O8214" s="223">
        <f t="shared" si="723"/>
        <v>0</v>
      </c>
      <c r="P8214" s="223">
        <f t="shared" si="723"/>
        <v>0</v>
      </c>
      <c r="Q8214" s="223">
        <f t="shared" si="723"/>
        <v>0</v>
      </c>
      <c r="R8214" s="223">
        <f t="shared" si="723"/>
        <v>0</v>
      </c>
    </row>
    <row r="8215" spans="1:18" hidden="1" outlineLevel="2" x14ac:dyDescent="0.25">
      <c r="A8215" s="222" t="str">
        <f>'Usages mobilité'!A9</f>
        <v>Usage mobilité n°6</v>
      </c>
      <c r="B8215" s="222" t="s">
        <v>41</v>
      </c>
      <c r="C8215" s="222"/>
      <c r="D8215" s="223">
        <f>IF(B$8201&lt;&gt;"",IF(B$8201='Usages mobilité'!BF9,'Usages mobilité'!BD9,0),0)</f>
        <v>0</v>
      </c>
      <c r="E8215" s="223">
        <f t="shared" si="723"/>
        <v>0</v>
      </c>
      <c r="F8215" s="223">
        <f t="shared" si="723"/>
        <v>0</v>
      </c>
      <c r="G8215" s="223">
        <f t="shared" si="723"/>
        <v>0</v>
      </c>
      <c r="H8215" s="223">
        <f t="shared" si="723"/>
        <v>0</v>
      </c>
      <c r="I8215" s="223">
        <f t="shared" si="723"/>
        <v>0</v>
      </c>
      <c r="J8215" s="223">
        <f t="shared" si="723"/>
        <v>0</v>
      </c>
      <c r="K8215" s="223">
        <f t="shared" si="723"/>
        <v>0</v>
      </c>
      <c r="L8215" s="223">
        <f t="shared" si="723"/>
        <v>0</v>
      </c>
      <c r="M8215" s="223">
        <f t="shared" si="723"/>
        <v>0</v>
      </c>
      <c r="N8215" s="223">
        <f t="shared" si="723"/>
        <v>0</v>
      </c>
      <c r="O8215" s="223">
        <f t="shared" si="723"/>
        <v>0</v>
      </c>
      <c r="P8215" s="223">
        <f t="shared" si="723"/>
        <v>0</v>
      </c>
      <c r="Q8215" s="223">
        <f t="shared" si="723"/>
        <v>0</v>
      </c>
      <c r="R8215" s="223">
        <f t="shared" si="723"/>
        <v>0</v>
      </c>
    </row>
    <row r="8216" spans="1:18" hidden="1" outlineLevel="2" x14ac:dyDescent="0.25">
      <c r="A8216" s="222" t="str">
        <f>'Usages mobilité'!A10</f>
        <v>Usage mobilité n°7</v>
      </c>
      <c r="B8216" s="222" t="s">
        <v>41</v>
      </c>
      <c r="C8216" s="222"/>
      <c r="D8216" s="223">
        <f>IF(B$8201&lt;&gt;"",IF(B$8201='Usages mobilité'!BF10,'Usages mobilité'!BD10,0),0)</f>
        <v>0</v>
      </c>
      <c r="E8216" s="223">
        <f t="shared" si="723"/>
        <v>0</v>
      </c>
      <c r="F8216" s="223">
        <f t="shared" si="723"/>
        <v>0</v>
      </c>
      <c r="G8216" s="223">
        <f t="shared" si="723"/>
        <v>0</v>
      </c>
      <c r="H8216" s="223">
        <f t="shared" si="723"/>
        <v>0</v>
      </c>
      <c r="I8216" s="223">
        <f t="shared" si="723"/>
        <v>0</v>
      </c>
      <c r="J8216" s="223">
        <f t="shared" si="723"/>
        <v>0</v>
      </c>
      <c r="K8216" s="223">
        <f t="shared" si="723"/>
        <v>0</v>
      </c>
      <c r="L8216" s="223">
        <f t="shared" si="723"/>
        <v>0</v>
      </c>
      <c r="M8216" s="223">
        <f t="shared" si="723"/>
        <v>0</v>
      </c>
      <c r="N8216" s="223">
        <f t="shared" si="723"/>
        <v>0</v>
      </c>
      <c r="O8216" s="223">
        <f t="shared" si="723"/>
        <v>0</v>
      </c>
      <c r="P8216" s="223">
        <f t="shared" si="723"/>
        <v>0</v>
      </c>
      <c r="Q8216" s="223">
        <f t="shared" si="723"/>
        <v>0</v>
      </c>
      <c r="R8216" s="223">
        <f t="shared" si="723"/>
        <v>0</v>
      </c>
    </row>
    <row r="8217" spans="1:18" hidden="1" outlineLevel="2" x14ac:dyDescent="0.25">
      <c r="A8217" s="222" t="str">
        <f>'Usages mobilité'!A11</f>
        <v>Usage mobilité n°8</v>
      </c>
      <c r="B8217" s="222" t="s">
        <v>41</v>
      </c>
      <c r="C8217" s="222"/>
      <c r="D8217" s="223">
        <f>IF(B$8201&lt;&gt;"",IF(B$8201='Usages mobilité'!BF11,'Usages mobilité'!BD11,0),0)</f>
        <v>0</v>
      </c>
      <c r="E8217" s="223">
        <f t="shared" si="723"/>
        <v>0</v>
      </c>
      <c r="F8217" s="223">
        <f t="shared" si="723"/>
        <v>0</v>
      </c>
      <c r="G8217" s="223">
        <f t="shared" si="723"/>
        <v>0</v>
      </c>
      <c r="H8217" s="223">
        <f t="shared" si="723"/>
        <v>0</v>
      </c>
      <c r="I8217" s="223">
        <f t="shared" si="723"/>
        <v>0</v>
      </c>
      <c r="J8217" s="223">
        <f t="shared" si="723"/>
        <v>0</v>
      </c>
      <c r="K8217" s="223">
        <f t="shared" si="723"/>
        <v>0</v>
      </c>
      <c r="L8217" s="223">
        <f t="shared" si="723"/>
        <v>0</v>
      </c>
      <c r="M8217" s="223">
        <f t="shared" si="723"/>
        <v>0</v>
      </c>
      <c r="N8217" s="223">
        <f t="shared" si="723"/>
        <v>0</v>
      </c>
      <c r="O8217" s="223">
        <f t="shared" si="723"/>
        <v>0</v>
      </c>
      <c r="P8217" s="223">
        <f t="shared" si="723"/>
        <v>0</v>
      </c>
      <c r="Q8217" s="223">
        <f t="shared" si="723"/>
        <v>0</v>
      </c>
      <c r="R8217" s="223">
        <f t="shared" si="723"/>
        <v>0</v>
      </c>
    </row>
    <row r="8218" spans="1:18" hidden="1" outlineLevel="2" x14ac:dyDescent="0.25">
      <c r="A8218" s="222" t="str">
        <f>'Usages mobilité'!A12</f>
        <v>Usage mobilité n°9</v>
      </c>
      <c r="B8218" s="222" t="s">
        <v>41</v>
      </c>
      <c r="C8218" s="222"/>
      <c r="D8218" s="223">
        <f>IF(B$8201&lt;&gt;"",IF(B$8201='Usages mobilité'!BF12,'Usages mobilité'!BD12,0),0)</f>
        <v>0</v>
      </c>
      <c r="E8218" s="223">
        <f t="shared" si="723"/>
        <v>0</v>
      </c>
      <c r="F8218" s="223">
        <f t="shared" si="723"/>
        <v>0</v>
      </c>
      <c r="G8218" s="223">
        <f t="shared" si="723"/>
        <v>0</v>
      </c>
      <c r="H8218" s="223">
        <f t="shared" si="723"/>
        <v>0</v>
      </c>
      <c r="I8218" s="223">
        <f t="shared" si="723"/>
        <v>0</v>
      </c>
      <c r="J8218" s="223">
        <f t="shared" si="723"/>
        <v>0</v>
      </c>
      <c r="K8218" s="223">
        <f t="shared" si="723"/>
        <v>0</v>
      </c>
      <c r="L8218" s="223">
        <f t="shared" si="723"/>
        <v>0</v>
      </c>
      <c r="M8218" s="223">
        <f t="shared" si="723"/>
        <v>0</v>
      </c>
      <c r="N8218" s="223">
        <f t="shared" si="723"/>
        <v>0</v>
      </c>
      <c r="O8218" s="223">
        <f t="shared" si="723"/>
        <v>0</v>
      </c>
      <c r="P8218" s="223">
        <f t="shared" si="723"/>
        <v>0</v>
      </c>
      <c r="Q8218" s="223">
        <f t="shared" si="723"/>
        <v>0</v>
      </c>
      <c r="R8218" s="223">
        <f t="shared" si="723"/>
        <v>0</v>
      </c>
    </row>
    <row r="8219" spans="1:18" hidden="1" outlineLevel="2" x14ac:dyDescent="0.25">
      <c r="A8219" s="222" t="str">
        <f>'Usages mobilité'!A13</f>
        <v>Usage mobilité n°10</v>
      </c>
      <c r="B8219" s="222" t="s">
        <v>41</v>
      </c>
      <c r="C8219" s="222"/>
      <c r="D8219" s="223">
        <f>IF(B$8201&lt;&gt;"",IF(B$8201='Usages mobilité'!BF13,'Usages mobilité'!BD13,0),0)</f>
        <v>0</v>
      </c>
      <c r="E8219" s="223">
        <f t="shared" si="723"/>
        <v>0</v>
      </c>
      <c r="F8219" s="223">
        <f t="shared" si="723"/>
        <v>0</v>
      </c>
      <c r="G8219" s="223">
        <f t="shared" si="723"/>
        <v>0</v>
      </c>
      <c r="H8219" s="223">
        <f t="shared" si="723"/>
        <v>0</v>
      </c>
      <c r="I8219" s="223">
        <f t="shared" si="723"/>
        <v>0</v>
      </c>
      <c r="J8219" s="223">
        <f t="shared" si="723"/>
        <v>0</v>
      </c>
      <c r="K8219" s="223">
        <f t="shared" si="723"/>
        <v>0</v>
      </c>
      <c r="L8219" s="223">
        <f t="shared" si="723"/>
        <v>0</v>
      </c>
      <c r="M8219" s="223">
        <f t="shared" si="723"/>
        <v>0</v>
      </c>
      <c r="N8219" s="223">
        <f t="shared" si="723"/>
        <v>0</v>
      </c>
      <c r="O8219" s="223">
        <f t="shared" si="723"/>
        <v>0</v>
      </c>
      <c r="P8219" s="223">
        <f t="shared" si="723"/>
        <v>0</v>
      </c>
      <c r="Q8219" s="223">
        <f t="shared" si="723"/>
        <v>0</v>
      </c>
      <c r="R8219" s="223">
        <f t="shared" si="723"/>
        <v>0</v>
      </c>
    </row>
    <row r="8220" spans="1:18" hidden="1" outlineLevel="2" x14ac:dyDescent="0.25">
      <c r="A8220" s="222" t="str">
        <f>'Usages mobilité'!A14</f>
        <v>Usage mobilité n°11</v>
      </c>
      <c r="B8220" s="222" t="s">
        <v>41</v>
      </c>
      <c r="C8220" s="222"/>
      <c r="D8220" s="223">
        <f>IF(B$8201&lt;&gt;"",IF(B$8201='Usages mobilité'!BF14,'Usages mobilité'!BD14,0),0)</f>
        <v>0</v>
      </c>
      <c r="E8220" s="223">
        <f t="shared" ref="E8220:R8229" si="724">$D8220</f>
        <v>0</v>
      </c>
      <c r="F8220" s="223">
        <f t="shared" si="724"/>
        <v>0</v>
      </c>
      <c r="G8220" s="223">
        <f t="shared" si="724"/>
        <v>0</v>
      </c>
      <c r="H8220" s="223">
        <f t="shared" si="724"/>
        <v>0</v>
      </c>
      <c r="I8220" s="223">
        <f t="shared" si="724"/>
        <v>0</v>
      </c>
      <c r="J8220" s="223">
        <f t="shared" si="724"/>
        <v>0</v>
      </c>
      <c r="K8220" s="223">
        <f t="shared" si="724"/>
        <v>0</v>
      </c>
      <c r="L8220" s="223">
        <f t="shared" si="724"/>
        <v>0</v>
      </c>
      <c r="M8220" s="223">
        <f t="shared" si="724"/>
        <v>0</v>
      </c>
      <c r="N8220" s="223">
        <f t="shared" si="724"/>
        <v>0</v>
      </c>
      <c r="O8220" s="223">
        <f t="shared" si="724"/>
        <v>0</v>
      </c>
      <c r="P8220" s="223">
        <f t="shared" si="724"/>
        <v>0</v>
      </c>
      <c r="Q8220" s="223">
        <f t="shared" si="724"/>
        <v>0</v>
      </c>
      <c r="R8220" s="223">
        <f t="shared" si="724"/>
        <v>0</v>
      </c>
    </row>
    <row r="8221" spans="1:18" hidden="1" outlineLevel="2" x14ac:dyDescent="0.25">
      <c r="A8221" s="222" t="str">
        <f>'Usages mobilité'!A15</f>
        <v>Usage mobilité n°12</v>
      </c>
      <c r="B8221" s="222" t="s">
        <v>41</v>
      </c>
      <c r="C8221" s="222"/>
      <c r="D8221" s="223">
        <f>IF(B$8201&lt;&gt;"",IF(B$8201='Usages mobilité'!BF15,'Usages mobilité'!BD15,0),0)</f>
        <v>0</v>
      </c>
      <c r="E8221" s="223">
        <f t="shared" si="724"/>
        <v>0</v>
      </c>
      <c r="F8221" s="223">
        <f t="shared" si="724"/>
        <v>0</v>
      </c>
      <c r="G8221" s="223">
        <f t="shared" si="724"/>
        <v>0</v>
      </c>
      <c r="H8221" s="223">
        <f t="shared" si="724"/>
        <v>0</v>
      </c>
      <c r="I8221" s="223">
        <f t="shared" si="724"/>
        <v>0</v>
      </c>
      <c r="J8221" s="223">
        <f t="shared" si="724"/>
        <v>0</v>
      </c>
      <c r="K8221" s="223">
        <f t="shared" si="724"/>
        <v>0</v>
      </c>
      <c r="L8221" s="223">
        <f t="shared" si="724"/>
        <v>0</v>
      </c>
      <c r="M8221" s="223">
        <f t="shared" si="724"/>
        <v>0</v>
      </c>
      <c r="N8221" s="223">
        <f t="shared" si="724"/>
        <v>0</v>
      </c>
      <c r="O8221" s="223">
        <f t="shared" si="724"/>
        <v>0</v>
      </c>
      <c r="P8221" s="223">
        <f t="shared" si="724"/>
        <v>0</v>
      </c>
      <c r="Q8221" s="223">
        <f t="shared" si="724"/>
        <v>0</v>
      </c>
      <c r="R8221" s="223">
        <f t="shared" si="724"/>
        <v>0</v>
      </c>
    </row>
    <row r="8222" spans="1:18" hidden="1" outlineLevel="2" x14ac:dyDescent="0.25">
      <c r="A8222" s="222" t="str">
        <f>'Usages mobilité'!A16</f>
        <v>Usage mobilité n°13</v>
      </c>
      <c r="B8222" s="222" t="s">
        <v>41</v>
      </c>
      <c r="C8222" s="222"/>
      <c r="D8222" s="223">
        <f>IF(B$8201&lt;&gt;"",IF(B$8201='Usages mobilité'!BF16,'Usages mobilité'!BD16,0),0)</f>
        <v>0</v>
      </c>
      <c r="E8222" s="223">
        <f t="shared" si="724"/>
        <v>0</v>
      </c>
      <c r="F8222" s="223">
        <f t="shared" si="724"/>
        <v>0</v>
      </c>
      <c r="G8222" s="223">
        <f t="shared" si="724"/>
        <v>0</v>
      </c>
      <c r="H8222" s="223">
        <f t="shared" si="724"/>
        <v>0</v>
      </c>
      <c r="I8222" s="223">
        <f t="shared" si="724"/>
        <v>0</v>
      </c>
      <c r="J8222" s="223">
        <f t="shared" si="724"/>
        <v>0</v>
      </c>
      <c r="K8222" s="223">
        <f t="shared" si="724"/>
        <v>0</v>
      </c>
      <c r="L8222" s="223">
        <f t="shared" si="724"/>
        <v>0</v>
      </c>
      <c r="M8222" s="223">
        <f t="shared" si="724"/>
        <v>0</v>
      </c>
      <c r="N8222" s="223">
        <f t="shared" si="724"/>
        <v>0</v>
      </c>
      <c r="O8222" s="223">
        <f t="shared" si="724"/>
        <v>0</v>
      </c>
      <c r="P8222" s="223">
        <f t="shared" si="724"/>
        <v>0</v>
      </c>
      <c r="Q8222" s="223">
        <f t="shared" si="724"/>
        <v>0</v>
      </c>
      <c r="R8222" s="223">
        <f t="shared" si="724"/>
        <v>0</v>
      </c>
    </row>
    <row r="8223" spans="1:18" hidden="1" outlineLevel="2" x14ac:dyDescent="0.25">
      <c r="A8223" s="222" t="str">
        <f>'Usages mobilité'!A17</f>
        <v>Usage mobilité n°14</v>
      </c>
      <c r="B8223" s="222" t="s">
        <v>41</v>
      </c>
      <c r="C8223" s="222"/>
      <c r="D8223" s="223">
        <f>IF(B$8201&lt;&gt;"",IF(B$8201='Usages mobilité'!BF17,'Usages mobilité'!BD17,0),0)</f>
        <v>0</v>
      </c>
      <c r="E8223" s="223">
        <f t="shared" si="724"/>
        <v>0</v>
      </c>
      <c r="F8223" s="223">
        <f t="shared" si="724"/>
        <v>0</v>
      </c>
      <c r="G8223" s="223">
        <f t="shared" si="724"/>
        <v>0</v>
      </c>
      <c r="H8223" s="223">
        <f t="shared" si="724"/>
        <v>0</v>
      </c>
      <c r="I8223" s="223">
        <f t="shared" si="724"/>
        <v>0</v>
      </c>
      <c r="J8223" s="223">
        <f t="shared" si="724"/>
        <v>0</v>
      </c>
      <c r="K8223" s="223">
        <f t="shared" si="724"/>
        <v>0</v>
      </c>
      <c r="L8223" s="223">
        <f t="shared" si="724"/>
        <v>0</v>
      </c>
      <c r="M8223" s="223">
        <f t="shared" si="724"/>
        <v>0</v>
      </c>
      <c r="N8223" s="223">
        <f t="shared" si="724"/>
        <v>0</v>
      </c>
      <c r="O8223" s="223">
        <f t="shared" si="724"/>
        <v>0</v>
      </c>
      <c r="P8223" s="223">
        <f t="shared" si="724"/>
        <v>0</v>
      </c>
      <c r="Q8223" s="223">
        <f t="shared" si="724"/>
        <v>0</v>
      </c>
      <c r="R8223" s="223">
        <f t="shared" si="724"/>
        <v>0</v>
      </c>
    </row>
    <row r="8224" spans="1:18" hidden="1" outlineLevel="2" x14ac:dyDescent="0.25">
      <c r="A8224" s="222" t="str">
        <f>'Usages mobilité'!A18</f>
        <v>Usage mobilité n°15</v>
      </c>
      <c r="B8224" s="222" t="s">
        <v>41</v>
      </c>
      <c r="C8224" s="222"/>
      <c r="D8224" s="223">
        <f>IF(B$8201&lt;&gt;"",IF(B$8201='Usages mobilité'!BF18,'Usages mobilité'!BD18,0),0)</f>
        <v>0</v>
      </c>
      <c r="E8224" s="223">
        <f t="shared" si="724"/>
        <v>0</v>
      </c>
      <c r="F8224" s="223">
        <f t="shared" si="724"/>
        <v>0</v>
      </c>
      <c r="G8224" s="223">
        <f t="shared" si="724"/>
        <v>0</v>
      </c>
      <c r="H8224" s="223">
        <f t="shared" si="724"/>
        <v>0</v>
      </c>
      <c r="I8224" s="223">
        <f t="shared" si="724"/>
        <v>0</v>
      </c>
      <c r="J8224" s="223">
        <f t="shared" si="724"/>
        <v>0</v>
      </c>
      <c r="K8224" s="223">
        <f t="shared" si="724"/>
        <v>0</v>
      </c>
      <c r="L8224" s="223">
        <f t="shared" si="724"/>
        <v>0</v>
      </c>
      <c r="M8224" s="223">
        <f t="shared" si="724"/>
        <v>0</v>
      </c>
      <c r="N8224" s="223">
        <f t="shared" si="724"/>
        <v>0</v>
      </c>
      <c r="O8224" s="223">
        <f t="shared" si="724"/>
        <v>0</v>
      </c>
      <c r="P8224" s="223">
        <f t="shared" si="724"/>
        <v>0</v>
      </c>
      <c r="Q8224" s="223">
        <f t="shared" si="724"/>
        <v>0</v>
      </c>
      <c r="R8224" s="223">
        <f t="shared" si="724"/>
        <v>0</v>
      </c>
    </row>
    <row r="8225" spans="1:18" hidden="1" outlineLevel="2" x14ac:dyDescent="0.25">
      <c r="A8225" s="222" t="str">
        <f>'Usages mobilité'!A19</f>
        <v>Usage mobilité n°16</v>
      </c>
      <c r="B8225" s="222" t="s">
        <v>41</v>
      </c>
      <c r="C8225" s="222"/>
      <c r="D8225" s="223">
        <f>IF(B$8201&lt;&gt;"",IF(B$8201='Usages mobilité'!BF19,'Usages mobilité'!BD19,0),0)</f>
        <v>0</v>
      </c>
      <c r="E8225" s="223">
        <f t="shared" si="724"/>
        <v>0</v>
      </c>
      <c r="F8225" s="223">
        <f t="shared" si="724"/>
        <v>0</v>
      </c>
      <c r="G8225" s="223">
        <f t="shared" si="724"/>
        <v>0</v>
      </c>
      <c r="H8225" s="223">
        <f t="shared" si="724"/>
        <v>0</v>
      </c>
      <c r="I8225" s="223">
        <f t="shared" si="724"/>
        <v>0</v>
      </c>
      <c r="J8225" s="223">
        <f t="shared" si="724"/>
        <v>0</v>
      </c>
      <c r="K8225" s="223">
        <f t="shared" si="724"/>
        <v>0</v>
      </c>
      <c r="L8225" s="223">
        <f t="shared" si="724"/>
        <v>0</v>
      </c>
      <c r="M8225" s="223">
        <f t="shared" si="724"/>
        <v>0</v>
      </c>
      <c r="N8225" s="223">
        <f t="shared" si="724"/>
        <v>0</v>
      </c>
      <c r="O8225" s="223">
        <f t="shared" si="724"/>
        <v>0</v>
      </c>
      <c r="P8225" s="223">
        <f t="shared" si="724"/>
        <v>0</v>
      </c>
      <c r="Q8225" s="223">
        <f t="shared" si="724"/>
        <v>0</v>
      </c>
      <c r="R8225" s="223">
        <f t="shared" si="724"/>
        <v>0</v>
      </c>
    </row>
    <row r="8226" spans="1:18" hidden="1" outlineLevel="2" x14ac:dyDescent="0.25">
      <c r="A8226" s="222" t="str">
        <f>'Usages mobilité'!A20</f>
        <v>Usage mobilité n°17</v>
      </c>
      <c r="B8226" s="222" t="s">
        <v>41</v>
      </c>
      <c r="C8226" s="222"/>
      <c r="D8226" s="223">
        <f>IF(B$8201&lt;&gt;"",IF(B$8201='Usages mobilité'!BF20,'Usages mobilité'!BD20,0),0)</f>
        <v>0</v>
      </c>
      <c r="E8226" s="223">
        <f t="shared" si="724"/>
        <v>0</v>
      </c>
      <c r="F8226" s="223">
        <f t="shared" si="724"/>
        <v>0</v>
      </c>
      <c r="G8226" s="223">
        <f t="shared" si="724"/>
        <v>0</v>
      </c>
      <c r="H8226" s="223">
        <f t="shared" si="724"/>
        <v>0</v>
      </c>
      <c r="I8226" s="223">
        <f t="shared" si="724"/>
        <v>0</v>
      </c>
      <c r="J8226" s="223">
        <f t="shared" si="724"/>
        <v>0</v>
      </c>
      <c r="K8226" s="223">
        <f t="shared" si="724"/>
        <v>0</v>
      </c>
      <c r="L8226" s="223">
        <f t="shared" si="724"/>
        <v>0</v>
      </c>
      <c r="M8226" s="223">
        <f t="shared" si="724"/>
        <v>0</v>
      </c>
      <c r="N8226" s="223">
        <f t="shared" si="724"/>
        <v>0</v>
      </c>
      <c r="O8226" s="223">
        <f t="shared" si="724"/>
        <v>0</v>
      </c>
      <c r="P8226" s="223">
        <f t="shared" si="724"/>
        <v>0</v>
      </c>
      <c r="Q8226" s="223">
        <f t="shared" si="724"/>
        <v>0</v>
      </c>
      <c r="R8226" s="223">
        <f t="shared" si="724"/>
        <v>0</v>
      </c>
    </row>
    <row r="8227" spans="1:18" hidden="1" outlineLevel="2" x14ac:dyDescent="0.25">
      <c r="A8227" s="222" t="str">
        <f>'Usages mobilité'!A21</f>
        <v>Usage mobilité n°18</v>
      </c>
      <c r="B8227" s="222" t="s">
        <v>41</v>
      </c>
      <c r="C8227" s="222"/>
      <c r="D8227" s="223">
        <f>IF(B$8201&lt;&gt;"",IF(B$8201='Usages mobilité'!BF21,'Usages mobilité'!BD21,0),0)</f>
        <v>0</v>
      </c>
      <c r="E8227" s="223">
        <f t="shared" si="724"/>
        <v>0</v>
      </c>
      <c r="F8227" s="223">
        <f t="shared" si="724"/>
        <v>0</v>
      </c>
      <c r="G8227" s="223">
        <f t="shared" si="724"/>
        <v>0</v>
      </c>
      <c r="H8227" s="223">
        <f t="shared" si="724"/>
        <v>0</v>
      </c>
      <c r="I8227" s="223">
        <f t="shared" si="724"/>
        <v>0</v>
      </c>
      <c r="J8227" s="223">
        <f t="shared" si="724"/>
        <v>0</v>
      </c>
      <c r="K8227" s="223">
        <f t="shared" si="724"/>
        <v>0</v>
      </c>
      <c r="L8227" s="223">
        <f t="shared" si="724"/>
        <v>0</v>
      </c>
      <c r="M8227" s="223">
        <f t="shared" si="724"/>
        <v>0</v>
      </c>
      <c r="N8227" s="223">
        <f t="shared" si="724"/>
        <v>0</v>
      </c>
      <c r="O8227" s="223">
        <f t="shared" si="724"/>
        <v>0</v>
      </c>
      <c r="P8227" s="223">
        <f t="shared" si="724"/>
        <v>0</v>
      </c>
      <c r="Q8227" s="223">
        <f t="shared" si="724"/>
        <v>0</v>
      </c>
      <c r="R8227" s="223">
        <f t="shared" si="724"/>
        <v>0</v>
      </c>
    </row>
    <row r="8228" spans="1:18" hidden="1" outlineLevel="2" x14ac:dyDescent="0.25">
      <c r="A8228" s="222" t="str">
        <f>'Usages mobilité'!A22</f>
        <v>Usage mobilité n°19</v>
      </c>
      <c r="B8228" s="222" t="s">
        <v>41</v>
      </c>
      <c r="C8228" s="222"/>
      <c r="D8228" s="223">
        <f>IF(B$8201&lt;&gt;"",IF(B$8201='Usages mobilité'!BF22,'Usages mobilité'!BD22,0),0)</f>
        <v>0</v>
      </c>
      <c r="E8228" s="223">
        <f t="shared" si="724"/>
        <v>0</v>
      </c>
      <c r="F8228" s="223">
        <f t="shared" si="724"/>
        <v>0</v>
      </c>
      <c r="G8228" s="223">
        <f t="shared" si="724"/>
        <v>0</v>
      </c>
      <c r="H8228" s="223">
        <f t="shared" si="724"/>
        <v>0</v>
      </c>
      <c r="I8228" s="223">
        <f t="shared" si="724"/>
        <v>0</v>
      </c>
      <c r="J8228" s="223">
        <f t="shared" si="724"/>
        <v>0</v>
      </c>
      <c r="K8228" s="223">
        <f t="shared" si="724"/>
        <v>0</v>
      </c>
      <c r="L8228" s="223">
        <f t="shared" si="724"/>
        <v>0</v>
      </c>
      <c r="M8228" s="223">
        <f t="shared" si="724"/>
        <v>0</v>
      </c>
      <c r="N8228" s="223">
        <f t="shared" si="724"/>
        <v>0</v>
      </c>
      <c r="O8228" s="223">
        <f t="shared" si="724"/>
        <v>0</v>
      </c>
      <c r="P8228" s="223">
        <f t="shared" si="724"/>
        <v>0</v>
      </c>
      <c r="Q8228" s="223">
        <f t="shared" si="724"/>
        <v>0</v>
      </c>
      <c r="R8228" s="223">
        <f t="shared" si="724"/>
        <v>0</v>
      </c>
    </row>
    <row r="8229" spans="1:18" hidden="1" outlineLevel="2" x14ac:dyDescent="0.25">
      <c r="A8229" s="222" t="str">
        <f>'Usages mobilité'!A23</f>
        <v>Usage mobilité n°20</v>
      </c>
      <c r="B8229" s="222" t="s">
        <v>41</v>
      </c>
      <c r="C8229" s="222"/>
      <c r="D8229" s="223">
        <f>IF(B$8201&lt;&gt;"",IF(B$8201='Usages mobilité'!BF23,'Usages mobilité'!BD23,0),0)</f>
        <v>0</v>
      </c>
      <c r="E8229" s="223">
        <f t="shared" si="724"/>
        <v>0</v>
      </c>
      <c r="F8229" s="223">
        <f t="shared" si="724"/>
        <v>0</v>
      </c>
      <c r="G8229" s="223">
        <f t="shared" si="724"/>
        <v>0</v>
      </c>
      <c r="H8229" s="223">
        <f t="shared" si="724"/>
        <v>0</v>
      </c>
      <c r="I8229" s="223">
        <f t="shared" si="724"/>
        <v>0</v>
      </c>
      <c r="J8229" s="223">
        <f t="shared" si="724"/>
        <v>0</v>
      </c>
      <c r="K8229" s="223">
        <f t="shared" si="724"/>
        <v>0</v>
      </c>
      <c r="L8229" s="223">
        <f t="shared" si="724"/>
        <v>0</v>
      </c>
      <c r="M8229" s="223">
        <f t="shared" si="724"/>
        <v>0</v>
      </c>
      <c r="N8229" s="223">
        <f t="shared" si="724"/>
        <v>0</v>
      </c>
      <c r="O8229" s="223">
        <f t="shared" si="724"/>
        <v>0</v>
      </c>
      <c r="P8229" s="223">
        <f t="shared" si="724"/>
        <v>0</v>
      </c>
      <c r="Q8229" s="223">
        <f t="shared" si="724"/>
        <v>0</v>
      </c>
      <c r="R8229" s="223">
        <f t="shared" si="724"/>
        <v>0</v>
      </c>
    </row>
    <row r="8230" spans="1:18" hidden="1" outlineLevel="2" x14ac:dyDescent="0.25">
      <c r="A8230" s="222" t="str">
        <f>'Usages mobilité'!A24</f>
        <v>Usage mobilité n°21</v>
      </c>
      <c r="B8230" s="222" t="s">
        <v>41</v>
      </c>
      <c r="C8230" s="222"/>
      <c r="D8230" s="223">
        <f>IF(B$8201&lt;&gt;"",IF(B$8201='Usages mobilité'!BF24,'Usages mobilité'!BD24,0),0)</f>
        <v>0</v>
      </c>
      <c r="E8230" s="223">
        <f t="shared" ref="E8230:R8239" si="725">$D8230</f>
        <v>0</v>
      </c>
      <c r="F8230" s="223">
        <f t="shared" si="725"/>
        <v>0</v>
      </c>
      <c r="G8230" s="223">
        <f t="shared" si="725"/>
        <v>0</v>
      </c>
      <c r="H8230" s="223">
        <f t="shared" si="725"/>
        <v>0</v>
      </c>
      <c r="I8230" s="223">
        <f t="shared" si="725"/>
        <v>0</v>
      </c>
      <c r="J8230" s="223">
        <f t="shared" si="725"/>
        <v>0</v>
      </c>
      <c r="K8230" s="223">
        <f t="shared" si="725"/>
        <v>0</v>
      </c>
      <c r="L8230" s="223">
        <f t="shared" si="725"/>
        <v>0</v>
      </c>
      <c r="M8230" s="223">
        <f t="shared" si="725"/>
        <v>0</v>
      </c>
      <c r="N8230" s="223">
        <f t="shared" si="725"/>
        <v>0</v>
      </c>
      <c r="O8230" s="223">
        <f t="shared" si="725"/>
        <v>0</v>
      </c>
      <c r="P8230" s="223">
        <f t="shared" si="725"/>
        <v>0</v>
      </c>
      <c r="Q8230" s="223">
        <f t="shared" si="725"/>
        <v>0</v>
      </c>
      <c r="R8230" s="223">
        <f t="shared" si="725"/>
        <v>0</v>
      </c>
    </row>
    <row r="8231" spans="1:18" hidden="1" outlineLevel="2" x14ac:dyDescent="0.25">
      <c r="A8231" s="222" t="str">
        <f>'Usages mobilité'!A25</f>
        <v>Usage mobilité n°22</v>
      </c>
      <c r="B8231" s="222" t="s">
        <v>41</v>
      </c>
      <c r="C8231" s="222"/>
      <c r="D8231" s="223">
        <f>IF(B$8201&lt;&gt;"",IF(B$8201='Usages mobilité'!BF25,'Usages mobilité'!BD25,0),0)</f>
        <v>0</v>
      </c>
      <c r="E8231" s="223">
        <f t="shared" si="725"/>
        <v>0</v>
      </c>
      <c r="F8231" s="223">
        <f t="shared" si="725"/>
        <v>0</v>
      </c>
      <c r="G8231" s="223">
        <f t="shared" si="725"/>
        <v>0</v>
      </c>
      <c r="H8231" s="223">
        <f t="shared" si="725"/>
        <v>0</v>
      </c>
      <c r="I8231" s="223">
        <f t="shared" si="725"/>
        <v>0</v>
      </c>
      <c r="J8231" s="223">
        <f t="shared" si="725"/>
        <v>0</v>
      </c>
      <c r="K8231" s="223">
        <f t="shared" si="725"/>
        <v>0</v>
      </c>
      <c r="L8231" s="223">
        <f t="shared" si="725"/>
        <v>0</v>
      </c>
      <c r="M8231" s="223">
        <f t="shared" si="725"/>
        <v>0</v>
      </c>
      <c r="N8231" s="223">
        <f t="shared" si="725"/>
        <v>0</v>
      </c>
      <c r="O8231" s="223">
        <f t="shared" si="725"/>
        <v>0</v>
      </c>
      <c r="P8231" s="223">
        <f t="shared" si="725"/>
        <v>0</v>
      </c>
      <c r="Q8231" s="223">
        <f t="shared" si="725"/>
        <v>0</v>
      </c>
      <c r="R8231" s="223">
        <f t="shared" si="725"/>
        <v>0</v>
      </c>
    </row>
    <row r="8232" spans="1:18" hidden="1" outlineLevel="2" x14ac:dyDescent="0.25">
      <c r="A8232" s="222" t="str">
        <f>'Usages mobilité'!A26</f>
        <v>Usage mobilité n°23</v>
      </c>
      <c r="B8232" s="222" t="s">
        <v>41</v>
      </c>
      <c r="C8232" s="222"/>
      <c r="D8232" s="223">
        <f>IF(B$8201&lt;&gt;"",IF(B$8201='Usages mobilité'!BF26,'Usages mobilité'!BD26,0),0)</f>
        <v>0</v>
      </c>
      <c r="E8232" s="223">
        <f t="shared" si="725"/>
        <v>0</v>
      </c>
      <c r="F8232" s="223">
        <f t="shared" si="725"/>
        <v>0</v>
      </c>
      <c r="G8232" s="223">
        <f t="shared" si="725"/>
        <v>0</v>
      </c>
      <c r="H8232" s="223">
        <f t="shared" si="725"/>
        <v>0</v>
      </c>
      <c r="I8232" s="223">
        <f t="shared" si="725"/>
        <v>0</v>
      </c>
      <c r="J8232" s="223">
        <f t="shared" si="725"/>
        <v>0</v>
      </c>
      <c r="K8232" s="223">
        <f t="shared" si="725"/>
        <v>0</v>
      </c>
      <c r="L8232" s="223">
        <f t="shared" si="725"/>
        <v>0</v>
      </c>
      <c r="M8232" s="223">
        <f t="shared" si="725"/>
        <v>0</v>
      </c>
      <c r="N8232" s="223">
        <f t="shared" si="725"/>
        <v>0</v>
      </c>
      <c r="O8232" s="223">
        <f t="shared" si="725"/>
        <v>0</v>
      </c>
      <c r="P8232" s="223">
        <f t="shared" si="725"/>
        <v>0</v>
      </c>
      <c r="Q8232" s="223">
        <f t="shared" si="725"/>
        <v>0</v>
      </c>
      <c r="R8232" s="223">
        <f t="shared" si="725"/>
        <v>0</v>
      </c>
    </row>
    <row r="8233" spans="1:18" hidden="1" outlineLevel="2" x14ac:dyDescent="0.25">
      <c r="A8233" s="222" t="str">
        <f>'Usages mobilité'!A27</f>
        <v>Usage mobilité n°24</v>
      </c>
      <c r="B8233" s="222" t="s">
        <v>41</v>
      </c>
      <c r="C8233" s="222"/>
      <c r="D8233" s="223">
        <f>IF(B$8201&lt;&gt;"",IF(B$8201='Usages mobilité'!BF27,'Usages mobilité'!BD27,0),0)</f>
        <v>0</v>
      </c>
      <c r="E8233" s="223">
        <f t="shared" si="725"/>
        <v>0</v>
      </c>
      <c r="F8233" s="223">
        <f t="shared" si="725"/>
        <v>0</v>
      </c>
      <c r="G8233" s="223">
        <f t="shared" si="725"/>
        <v>0</v>
      </c>
      <c r="H8233" s="223">
        <f t="shared" si="725"/>
        <v>0</v>
      </c>
      <c r="I8233" s="223">
        <f t="shared" si="725"/>
        <v>0</v>
      </c>
      <c r="J8233" s="223">
        <f t="shared" si="725"/>
        <v>0</v>
      </c>
      <c r="K8233" s="223">
        <f t="shared" si="725"/>
        <v>0</v>
      </c>
      <c r="L8233" s="223">
        <f t="shared" si="725"/>
        <v>0</v>
      </c>
      <c r="M8233" s="223">
        <f t="shared" si="725"/>
        <v>0</v>
      </c>
      <c r="N8233" s="223">
        <f t="shared" si="725"/>
        <v>0</v>
      </c>
      <c r="O8233" s="223">
        <f t="shared" si="725"/>
        <v>0</v>
      </c>
      <c r="P8233" s="223">
        <f t="shared" si="725"/>
        <v>0</v>
      </c>
      <c r="Q8233" s="223">
        <f t="shared" si="725"/>
        <v>0</v>
      </c>
      <c r="R8233" s="223">
        <f t="shared" si="725"/>
        <v>0</v>
      </c>
    </row>
    <row r="8234" spans="1:18" hidden="1" outlineLevel="2" x14ac:dyDescent="0.25">
      <c r="A8234" s="222" t="str">
        <f>'Usages mobilité'!A28</f>
        <v>Usage mobilité n°25</v>
      </c>
      <c r="B8234" s="222" t="s">
        <v>41</v>
      </c>
      <c r="C8234" s="222"/>
      <c r="D8234" s="223">
        <f>IF(B$8201&lt;&gt;"",IF(B$8201='Usages mobilité'!BF28,'Usages mobilité'!BD28,0),0)</f>
        <v>0</v>
      </c>
      <c r="E8234" s="223">
        <f t="shared" si="725"/>
        <v>0</v>
      </c>
      <c r="F8234" s="223">
        <f t="shared" si="725"/>
        <v>0</v>
      </c>
      <c r="G8234" s="223">
        <f t="shared" si="725"/>
        <v>0</v>
      </c>
      <c r="H8234" s="223">
        <f t="shared" si="725"/>
        <v>0</v>
      </c>
      <c r="I8234" s="223">
        <f t="shared" si="725"/>
        <v>0</v>
      </c>
      <c r="J8234" s="223">
        <f t="shared" si="725"/>
        <v>0</v>
      </c>
      <c r="K8234" s="223">
        <f t="shared" si="725"/>
        <v>0</v>
      </c>
      <c r="L8234" s="223">
        <f t="shared" si="725"/>
        <v>0</v>
      </c>
      <c r="M8234" s="223">
        <f t="shared" si="725"/>
        <v>0</v>
      </c>
      <c r="N8234" s="223">
        <f t="shared" si="725"/>
        <v>0</v>
      </c>
      <c r="O8234" s="223">
        <f t="shared" si="725"/>
        <v>0</v>
      </c>
      <c r="P8234" s="223">
        <f t="shared" si="725"/>
        <v>0</v>
      </c>
      <c r="Q8234" s="223">
        <f t="shared" si="725"/>
        <v>0</v>
      </c>
      <c r="R8234" s="223">
        <f t="shared" si="725"/>
        <v>0</v>
      </c>
    </row>
    <row r="8235" spans="1:18" hidden="1" outlineLevel="2" x14ac:dyDescent="0.25">
      <c r="A8235" s="222" t="str">
        <f>'Usages mobilité'!A29</f>
        <v>Usage mobilité n°26</v>
      </c>
      <c r="B8235" s="222" t="s">
        <v>41</v>
      </c>
      <c r="C8235" s="222"/>
      <c r="D8235" s="223">
        <f>IF(B$8201&lt;&gt;"",IF(B$8201='Usages mobilité'!BF29,'Usages mobilité'!BD29,0),0)</f>
        <v>0</v>
      </c>
      <c r="E8235" s="223">
        <f t="shared" si="725"/>
        <v>0</v>
      </c>
      <c r="F8235" s="223">
        <f t="shared" si="725"/>
        <v>0</v>
      </c>
      <c r="G8235" s="223">
        <f t="shared" si="725"/>
        <v>0</v>
      </c>
      <c r="H8235" s="223">
        <f t="shared" si="725"/>
        <v>0</v>
      </c>
      <c r="I8235" s="223">
        <f t="shared" si="725"/>
        <v>0</v>
      </c>
      <c r="J8235" s="223">
        <f t="shared" si="725"/>
        <v>0</v>
      </c>
      <c r="K8235" s="223">
        <f t="shared" si="725"/>
        <v>0</v>
      </c>
      <c r="L8235" s="223">
        <f t="shared" si="725"/>
        <v>0</v>
      </c>
      <c r="M8235" s="223">
        <f t="shared" si="725"/>
        <v>0</v>
      </c>
      <c r="N8235" s="223">
        <f t="shared" si="725"/>
        <v>0</v>
      </c>
      <c r="O8235" s="223">
        <f t="shared" si="725"/>
        <v>0</v>
      </c>
      <c r="P8235" s="223">
        <f t="shared" si="725"/>
        <v>0</v>
      </c>
      <c r="Q8235" s="223">
        <f t="shared" si="725"/>
        <v>0</v>
      </c>
      <c r="R8235" s="223">
        <f t="shared" si="725"/>
        <v>0</v>
      </c>
    </row>
    <row r="8236" spans="1:18" hidden="1" outlineLevel="2" x14ac:dyDescent="0.25">
      <c r="A8236" s="222" t="str">
        <f>'Usages mobilité'!A30</f>
        <v>Usage mobilité n°27</v>
      </c>
      <c r="B8236" s="222" t="s">
        <v>41</v>
      </c>
      <c r="C8236" s="222"/>
      <c r="D8236" s="223">
        <f>IF(B$8201&lt;&gt;"",IF(B$8201='Usages mobilité'!BF30,'Usages mobilité'!BD30,0),0)</f>
        <v>0</v>
      </c>
      <c r="E8236" s="223">
        <f t="shared" si="725"/>
        <v>0</v>
      </c>
      <c r="F8236" s="223">
        <f t="shared" si="725"/>
        <v>0</v>
      </c>
      <c r="G8236" s="223">
        <f t="shared" si="725"/>
        <v>0</v>
      </c>
      <c r="H8236" s="223">
        <f t="shared" si="725"/>
        <v>0</v>
      </c>
      <c r="I8236" s="223">
        <f t="shared" si="725"/>
        <v>0</v>
      </c>
      <c r="J8236" s="223">
        <f t="shared" si="725"/>
        <v>0</v>
      </c>
      <c r="K8236" s="223">
        <f t="shared" si="725"/>
        <v>0</v>
      </c>
      <c r="L8236" s="223">
        <f t="shared" si="725"/>
        <v>0</v>
      </c>
      <c r="M8236" s="223">
        <f t="shared" si="725"/>
        <v>0</v>
      </c>
      <c r="N8236" s="223">
        <f t="shared" si="725"/>
        <v>0</v>
      </c>
      <c r="O8236" s="223">
        <f t="shared" si="725"/>
        <v>0</v>
      </c>
      <c r="P8236" s="223">
        <f t="shared" si="725"/>
        <v>0</v>
      </c>
      <c r="Q8236" s="223">
        <f t="shared" si="725"/>
        <v>0</v>
      </c>
      <c r="R8236" s="223">
        <f t="shared" si="725"/>
        <v>0</v>
      </c>
    </row>
    <row r="8237" spans="1:18" hidden="1" outlineLevel="2" x14ac:dyDescent="0.25">
      <c r="A8237" s="222" t="str">
        <f>'Usages mobilité'!A31</f>
        <v>Usage mobilité n°28</v>
      </c>
      <c r="B8237" s="222" t="s">
        <v>41</v>
      </c>
      <c r="C8237" s="222"/>
      <c r="D8237" s="223">
        <f>IF(B$8201&lt;&gt;"",IF(B$8201='Usages mobilité'!BF31,'Usages mobilité'!BD31,0),0)</f>
        <v>0</v>
      </c>
      <c r="E8237" s="223">
        <f t="shared" si="725"/>
        <v>0</v>
      </c>
      <c r="F8237" s="223">
        <f t="shared" si="725"/>
        <v>0</v>
      </c>
      <c r="G8237" s="223">
        <f t="shared" si="725"/>
        <v>0</v>
      </c>
      <c r="H8237" s="223">
        <f t="shared" si="725"/>
        <v>0</v>
      </c>
      <c r="I8237" s="223">
        <f t="shared" si="725"/>
        <v>0</v>
      </c>
      <c r="J8237" s="223">
        <f t="shared" si="725"/>
        <v>0</v>
      </c>
      <c r="K8237" s="223">
        <f t="shared" si="725"/>
        <v>0</v>
      </c>
      <c r="L8237" s="223">
        <f t="shared" si="725"/>
        <v>0</v>
      </c>
      <c r="M8237" s="223">
        <f t="shared" si="725"/>
        <v>0</v>
      </c>
      <c r="N8237" s="223">
        <f t="shared" si="725"/>
        <v>0</v>
      </c>
      <c r="O8237" s="223">
        <f t="shared" si="725"/>
        <v>0</v>
      </c>
      <c r="P8237" s="223">
        <f t="shared" si="725"/>
        <v>0</v>
      </c>
      <c r="Q8237" s="223">
        <f t="shared" si="725"/>
        <v>0</v>
      </c>
      <c r="R8237" s="223">
        <f t="shared" si="725"/>
        <v>0</v>
      </c>
    </row>
    <row r="8238" spans="1:18" hidden="1" outlineLevel="2" x14ac:dyDescent="0.25">
      <c r="A8238" s="222" t="str">
        <f>'Usages mobilité'!A32</f>
        <v>Usage mobilité n°29</v>
      </c>
      <c r="B8238" s="222" t="s">
        <v>41</v>
      </c>
      <c r="C8238" s="222"/>
      <c r="D8238" s="223">
        <f>IF(B$8201&lt;&gt;"",IF(B$8201='Usages mobilité'!BF32,'Usages mobilité'!BD32,0),0)</f>
        <v>0</v>
      </c>
      <c r="E8238" s="223">
        <f t="shared" si="725"/>
        <v>0</v>
      </c>
      <c r="F8238" s="223">
        <f t="shared" si="725"/>
        <v>0</v>
      </c>
      <c r="G8238" s="223">
        <f t="shared" si="725"/>
        <v>0</v>
      </c>
      <c r="H8238" s="223">
        <f t="shared" si="725"/>
        <v>0</v>
      </c>
      <c r="I8238" s="223">
        <f t="shared" si="725"/>
        <v>0</v>
      </c>
      <c r="J8238" s="223">
        <f t="shared" si="725"/>
        <v>0</v>
      </c>
      <c r="K8238" s="223">
        <f t="shared" si="725"/>
        <v>0</v>
      </c>
      <c r="L8238" s="223">
        <f t="shared" si="725"/>
        <v>0</v>
      </c>
      <c r="M8238" s="223">
        <f t="shared" si="725"/>
        <v>0</v>
      </c>
      <c r="N8238" s="223">
        <f t="shared" si="725"/>
        <v>0</v>
      </c>
      <c r="O8238" s="223">
        <f t="shared" si="725"/>
        <v>0</v>
      </c>
      <c r="P8238" s="223">
        <f t="shared" si="725"/>
        <v>0</v>
      </c>
      <c r="Q8238" s="223">
        <f t="shared" si="725"/>
        <v>0</v>
      </c>
      <c r="R8238" s="223">
        <f t="shared" si="725"/>
        <v>0</v>
      </c>
    </row>
    <row r="8239" spans="1:18" hidden="1" outlineLevel="2" x14ac:dyDescent="0.25">
      <c r="A8239" s="222" t="str">
        <f>'Usages mobilité'!A33</f>
        <v>Usage mobilité n°30</v>
      </c>
      <c r="B8239" s="222" t="s">
        <v>41</v>
      </c>
      <c r="C8239" s="222"/>
      <c r="D8239" s="223">
        <f>IF(B$8201&lt;&gt;"",IF(B$8201='Usages mobilité'!BF33,'Usages mobilité'!BD33,0),0)</f>
        <v>0</v>
      </c>
      <c r="E8239" s="223">
        <f t="shared" si="725"/>
        <v>0</v>
      </c>
      <c r="F8239" s="223">
        <f t="shared" si="725"/>
        <v>0</v>
      </c>
      <c r="G8239" s="223">
        <f t="shared" si="725"/>
        <v>0</v>
      </c>
      <c r="H8239" s="223">
        <f t="shared" si="725"/>
        <v>0</v>
      </c>
      <c r="I8239" s="223">
        <f t="shared" si="725"/>
        <v>0</v>
      </c>
      <c r="J8239" s="223">
        <f t="shared" si="725"/>
        <v>0</v>
      </c>
      <c r="K8239" s="223">
        <f t="shared" si="725"/>
        <v>0</v>
      </c>
      <c r="L8239" s="223">
        <f t="shared" si="725"/>
        <v>0</v>
      </c>
      <c r="M8239" s="223">
        <f t="shared" si="725"/>
        <v>0</v>
      </c>
      <c r="N8239" s="223">
        <f t="shared" si="725"/>
        <v>0</v>
      </c>
      <c r="O8239" s="223">
        <f t="shared" si="725"/>
        <v>0</v>
      </c>
      <c r="P8239" s="223">
        <f t="shared" si="725"/>
        <v>0</v>
      </c>
      <c r="Q8239" s="223">
        <f t="shared" si="725"/>
        <v>0</v>
      </c>
      <c r="R8239" s="223">
        <f t="shared" si="725"/>
        <v>0</v>
      </c>
    </row>
    <row r="8240" spans="1:18" hidden="1" outlineLevel="2" x14ac:dyDescent="0.25">
      <c r="A8240" s="222" t="str">
        <f>'Usages mobilité'!A34</f>
        <v>Usage mobilité n°31</v>
      </c>
      <c r="B8240" s="222" t="s">
        <v>41</v>
      </c>
      <c r="C8240" s="222"/>
      <c r="D8240" s="223">
        <f>IF(B$8201&lt;&gt;"",IF(B$8201='Usages mobilité'!BF34,'Usages mobilité'!BD34,0),0)</f>
        <v>0</v>
      </c>
      <c r="E8240" s="223">
        <f t="shared" ref="E8240:R8249" si="726">$D8240</f>
        <v>0</v>
      </c>
      <c r="F8240" s="223">
        <f t="shared" si="726"/>
        <v>0</v>
      </c>
      <c r="G8240" s="223">
        <f t="shared" si="726"/>
        <v>0</v>
      </c>
      <c r="H8240" s="223">
        <f t="shared" si="726"/>
        <v>0</v>
      </c>
      <c r="I8240" s="223">
        <f t="shared" si="726"/>
        <v>0</v>
      </c>
      <c r="J8240" s="223">
        <f t="shared" si="726"/>
        <v>0</v>
      </c>
      <c r="K8240" s="223">
        <f t="shared" si="726"/>
        <v>0</v>
      </c>
      <c r="L8240" s="223">
        <f t="shared" si="726"/>
        <v>0</v>
      </c>
      <c r="M8240" s="223">
        <f t="shared" si="726"/>
        <v>0</v>
      </c>
      <c r="N8240" s="223">
        <f t="shared" si="726"/>
        <v>0</v>
      </c>
      <c r="O8240" s="223">
        <f t="shared" si="726"/>
        <v>0</v>
      </c>
      <c r="P8240" s="223">
        <f t="shared" si="726"/>
        <v>0</v>
      </c>
      <c r="Q8240" s="223">
        <f t="shared" si="726"/>
        <v>0</v>
      </c>
      <c r="R8240" s="223">
        <f t="shared" si="726"/>
        <v>0</v>
      </c>
    </row>
    <row r="8241" spans="1:18" hidden="1" outlineLevel="2" x14ac:dyDescent="0.25">
      <c r="A8241" s="222" t="str">
        <f>'Usages mobilité'!A35</f>
        <v>Usage mobilité n°32</v>
      </c>
      <c r="B8241" s="222" t="s">
        <v>41</v>
      </c>
      <c r="C8241" s="222"/>
      <c r="D8241" s="223">
        <f>IF(B$8201&lt;&gt;"",IF(B$8201='Usages mobilité'!BF35,'Usages mobilité'!BD35,0),0)</f>
        <v>0</v>
      </c>
      <c r="E8241" s="223">
        <f t="shared" si="726"/>
        <v>0</v>
      </c>
      <c r="F8241" s="223">
        <f t="shared" si="726"/>
        <v>0</v>
      </c>
      <c r="G8241" s="223">
        <f t="shared" si="726"/>
        <v>0</v>
      </c>
      <c r="H8241" s="223">
        <f t="shared" si="726"/>
        <v>0</v>
      </c>
      <c r="I8241" s="223">
        <f t="shared" si="726"/>
        <v>0</v>
      </c>
      <c r="J8241" s="223">
        <f t="shared" si="726"/>
        <v>0</v>
      </c>
      <c r="K8241" s="223">
        <f t="shared" si="726"/>
        <v>0</v>
      </c>
      <c r="L8241" s="223">
        <f t="shared" si="726"/>
        <v>0</v>
      </c>
      <c r="M8241" s="223">
        <f t="shared" si="726"/>
        <v>0</v>
      </c>
      <c r="N8241" s="223">
        <f t="shared" si="726"/>
        <v>0</v>
      </c>
      <c r="O8241" s="223">
        <f t="shared" si="726"/>
        <v>0</v>
      </c>
      <c r="P8241" s="223">
        <f t="shared" si="726"/>
        <v>0</v>
      </c>
      <c r="Q8241" s="223">
        <f t="shared" si="726"/>
        <v>0</v>
      </c>
      <c r="R8241" s="223">
        <f t="shared" si="726"/>
        <v>0</v>
      </c>
    </row>
    <row r="8242" spans="1:18" hidden="1" outlineLevel="2" x14ac:dyDescent="0.25">
      <c r="A8242" s="222" t="str">
        <f>'Usages mobilité'!A36</f>
        <v>Usage mobilité n°33</v>
      </c>
      <c r="B8242" s="222" t="s">
        <v>41</v>
      </c>
      <c r="C8242" s="222"/>
      <c r="D8242" s="223">
        <f>IF(B$8201&lt;&gt;"",IF(B$8201='Usages mobilité'!BF36,'Usages mobilité'!BD36,0),0)</f>
        <v>0</v>
      </c>
      <c r="E8242" s="223">
        <f t="shared" si="726"/>
        <v>0</v>
      </c>
      <c r="F8242" s="223">
        <f t="shared" si="726"/>
        <v>0</v>
      </c>
      <c r="G8242" s="223">
        <f t="shared" si="726"/>
        <v>0</v>
      </c>
      <c r="H8242" s="223">
        <f t="shared" si="726"/>
        <v>0</v>
      </c>
      <c r="I8242" s="223">
        <f t="shared" si="726"/>
        <v>0</v>
      </c>
      <c r="J8242" s="223">
        <f t="shared" si="726"/>
        <v>0</v>
      </c>
      <c r="K8242" s="223">
        <f t="shared" si="726"/>
        <v>0</v>
      </c>
      <c r="L8242" s="223">
        <f t="shared" si="726"/>
        <v>0</v>
      </c>
      <c r="M8242" s="223">
        <f t="shared" si="726"/>
        <v>0</v>
      </c>
      <c r="N8242" s="223">
        <f t="shared" si="726"/>
        <v>0</v>
      </c>
      <c r="O8242" s="223">
        <f t="shared" si="726"/>
        <v>0</v>
      </c>
      <c r="P8242" s="223">
        <f t="shared" si="726"/>
        <v>0</v>
      </c>
      <c r="Q8242" s="223">
        <f t="shared" si="726"/>
        <v>0</v>
      </c>
      <c r="R8242" s="223">
        <f t="shared" si="726"/>
        <v>0</v>
      </c>
    </row>
    <row r="8243" spans="1:18" hidden="1" outlineLevel="2" x14ac:dyDescent="0.25">
      <c r="A8243" s="222" t="str">
        <f>'Usages mobilité'!A37</f>
        <v>Usage mobilité n°34</v>
      </c>
      <c r="B8243" s="222" t="s">
        <v>41</v>
      </c>
      <c r="C8243" s="222"/>
      <c r="D8243" s="223">
        <f>IF(B$8201&lt;&gt;"",IF(B$8201='Usages mobilité'!BF37,'Usages mobilité'!BD37,0),0)</f>
        <v>0</v>
      </c>
      <c r="E8243" s="223">
        <f t="shared" si="726"/>
        <v>0</v>
      </c>
      <c r="F8243" s="223">
        <f t="shared" si="726"/>
        <v>0</v>
      </c>
      <c r="G8243" s="223">
        <f t="shared" si="726"/>
        <v>0</v>
      </c>
      <c r="H8243" s="223">
        <f t="shared" si="726"/>
        <v>0</v>
      </c>
      <c r="I8243" s="223">
        <f t="shared" si="726"/>
        <v>0</v>
      </c>
      <c r="J8243" s="223">
        <f t="shared" si="726"/>
        <v>0</v>
      </c>
      <c r="K8243" s="223">
        <f t="shared" si="726"/>
        <v>0</v>
      </c>
      <c r="L8243" s="223">
        <f t="shared" si="726"/>
        <v>0</v>
      </c>
      <c r="M8243" s="223">
        <f t="shared" si="726"/>
        <v>0</v>
      </c>
      <c r="N8243" s="223">
        <f t="shared" si="726"/>
        <v>0</v>
      </c>
      <c r="O8243" s="223">
        <f t="shared" si="726"/>
        <v>0</v>
      </c>
      <c r="P8243" s="223">
        <f t="shared" si="726"/>
        <v>0</v>
      </c>
      <c r="Q8243" s="223">
        <f t="shared" si="726"/>
        <v>0</v>
      </c>
      <c r="R8243" s="223">
        <f t="shared" si="726"/>
        <v>0</v>
      </c>
    </row>
    <row r="8244" spans="1:18" hidden="1" outlineLevel="2" x14ac:dyDescent="0.25">
      <c r="A8244" s="222" t="str">
        <f>'Usages mobilité'!A38</f>
        <v>Usage mobilité n°35</v>
      </c>
      <c r="B8244" s="222" t="s">
        <v>41</v>
      </c>
      <c r="C8244" s="222"/>
      <c r="D8244" s="223">
        <f>IF(B$8201&lt;&gt;"",IF(B$8201='Usages mobilité'!BF38,'Usages mobilité'!BD38,0),0)</f>
        <v>0</v>
      </c>
      <c r="E8244" s="223">
        <f t="shared" si="726"/>
        <v>0</v>
      </c>
      <c r="F8244" s="223">
        <f t="shared" si="726"/>
        <v>0</v>
      </c>
      <c r="G8244" s="223">
        <f t="shared" si="726"/>
        <v>0</v>
      </c>
      <c r="H8244" s="223">
        <f t="shared" si="726"/>
        <v>0</v>
      </c>
      <c r="I8244" s="223">
        <f t="shared" si="726"/>
        <v>0</v>
      </c>
      <c r="J8244" s="223">
        <f t="shared" si="726"/>
        <v>0</v>
      </c>
      <c r="K8244" s="223">
        <f t="shared" si="726"/>
        <v>0</v>
      </c>
      <c r="L8244" s="223">
        <f t="shared" si="726"/>
        <v>0</v>
      </c>
      <c r="M8244" s="223">
        <f t="shared" si="726"/>
        <v>0</v>
      </c>
      <c r="N8244" s="223">
        <f t="shared" si="726"/>
        <v>0</v>
      </c>
      <c r="O8244" s="223">
        <f t="shared" si="726"/>
        <v>0</v>
      </c>
      <c r="P8244" s="223">
        <f t="shared" si="726"/>
        <v>0</v>
      </c>
      <c r="Q8244" s="223">
        <f t="shared" si="726"/>
        <v>0</v>
      </c>
      <c r="R8244" s="223">
        <f t="shared" si="726"/>
        <v>0</v>
      </c>
    </row>
    <row r="8245" spans="1:18" hidden="1" outlineLevel="2" x14ac:dyDescent="0.25">
      <c r="A8245" s="222" t="str">
        <f>'Usages mobilité'!A39</f>
        <v>Usage mobilité n°36</v>
      </c>
      <c r="B8245" s="222" t="s">
        <v>41</v>
      </c>
      <c r="C8245" s="222"/>
      <c r="D8245" s="223">
        <f>IF(B$8201&lt;&gt;"",IF(B$8201='Usages mobilité'!BF39,'Usages mobilité'!BD39,0),0)</f>
        <v>0</v>
      </c>
      <c r="E8245" s="223">
        <f t="shared" si="726"/>
        <v>0</v>
      </c>
      <c r="F8245" s="223">
        <f t="shared" si="726"/>
        <v>0</v>
      </c>
      <c r="G8245" s="223">
        <f t="shared" si="726"/>
        <v>0</v>
      </c>
      <c r="H8245" s="223">
        <f t="shared" si="726"/>
        <v>0</v>
      </c>
      <c r="I8245" s="223">
        <f t="shared" si="726"/>
        <v>0</v>
      </c>
      <c r="J8245" s="223">
        <f t="shared" si="726"/>
        <v>0</v>
      </c>
      <c r="K8245" s="223">
        <f t="shared" si="726"/>
        <v>0</v>
      </c>
      <c r="L8245" s="223">
        <f t="shared" si="726"/>
        <v>0</v>
      </c>
      <c r="M8245" s="223">
        <f t="shared" si="726"/>
        <v>0</v>
      </c>
      <c r="N8245" s="223">
        <f t="shared" si="726"/>
        <v>0</v>
      </c>
      <c r="O8245" s="223">
        <f t="shared" si="726"/>
        <v>0</v>
      </c>
      <c r="P8245" s="223">
        <f t="shared" si="726"/>
        <v>0</v>
      </c>
      <c r="Q8245" s="223">
        <f t="shared" si="726"/>
        <v>0</v>
      </c>
      <c r="R8245" s="223">
        <f t="shared" si="726"/>
        <v>0</v>
      </c>
    </row>
    <row r="8246" spans="1:18" hidden="1" outlineLevel="2" x14ac:dyDescent="0.25">
      <c r="A8246" s="222" t="str">
        <f>'Usages mobilité'!A40</f>
        <v>Usage mobilité n°37</v>
      </c>
      <c r="B8246" s="222" t="s">
        <v>41</v>
      </c>
      <c r="C8246" s="222"/>
      <c r="D8246" s="223">
        <f>IF(B$8201&lt;&gt;"",IF(B$8201='Usages mobilité'!BF40,'Usages mobilité'!BD40,0),0)</f>
        <v>0</v>
      </c>
      <c r="E8246" s="223">
        <f t="shared" si="726"/>
        <v>0</v>
      </c>
      <c r="F8246" s="223">
        <f t="shared" si="726"/>
        <v>0</v>
      </c>
      <c r="G8246" s="223">
        <f t="shared" si="726"/>
        <v>0</v>
      </c>
      <c r="H8246" s="223">
        <f t="shared" si="726"/>
        <v>0</v>
      </c>
      <c r="I8246" s="223">
        <f t="shared" si="726"/>
        <v>0</v>
      </c>
      <c r="J8246" s="223">
        <f t="shared" si="726"/>
        <v>0</v>
      </c>
      <c r="K8246" s="223">
        <f t="shared" si="726"/>
        <v>0</v>
      </c>
      <c r="L8246" s="223">
        <f t="shared" si="726"/>
        <v>0</v>
      </c>
      <c r="M8246" s="223">
        <f t="shared" si="726"/>
        <v>0</v>
      </c>
      <c r="N8246" s="223">
        <f t="shared" si="726"/>
        <v>0</v>
      </c>
      <c r="O8246" s="223">
        <f t="shared" si="726"/>
        <v>0</v>
      </c>
      <c r="P8246" s="223">
        <f t="shared" si="726"/>
        <v>0</v>
      </c>
      <c r="Q8246" s="223">
        <f t="shared" si="726"/>
        <v>0</v>
      </c>
      <c r="R8246" s="223">
        <f t="shared" si="726"/>
        <v>0</v>
      </c>
    </row>
    <row r="8247" spans="1:18" hidden="1" outlineLevel="2" x14ac:dyDescent="0.25">
      <c r="A8247" s="222" t="str">
        <f>'Usages mobilité'!A41</f>
        <v>Usage mobilité n°38</v>
      </c>
      <c r="B8247" s="222" t="s">
        <v>41</v>
      </c>
      <c r="C8247" s="222"/>
      <c r="D8247" s="223">
        <f>IF(B$8201&lt;&gt;"",IF(B$8201='Usages mobilité'!BF41,'Usages mobilité'!BD41,0),0)</f>
        <v>0</v>
      </c>
      <c r="E8247" s="223">
        <f t="shared" si="726"/>
        <v>0</v>
      </c>
      <c r="F8247" s="223">
        <f t="shared" si="726"/>
        <v>0</v>
      </c>
      <c r="G8247" s="223">
        <f t="shared" si="726"/>
        <v>0</v>
      </c>
      <c r="H8247" s="223">
        <f t="shared" si="726"/>
        <v>0</v>
      </c>
      <c r="I8247" s="223">
        <f t="shared" si="726"/>
        <v>0</v>
      </c>
      <c r="J8247" s="223">
        <f t="shared" si="726"/>
        <v>0</v>
      </c>
      <c r="K8247" s="223">
        <f t="shared" si="726"/>
        <v>0</v>
      </c>
      <c r="L8247" s="223">
        <f t="shared" si="726"/>
        <v>0</v>
      </c>
      <c r="M8247" s="223">
        <f t="shared" si="726"/>
        <v>0</v>
      </c>
      <c r="N8247" s="223">
        <f t="shared" si="726"/>
        <v>0</v>
      </c>
      <c r="O8247" s="223">
        <f t="shared" si="726"/>
        <v>0</v>
      </c>
      <c r="P8247" s="223">
        <f t="shared" si="726"/>
        <v>0</v>
      </c>
      <c r="Q8247" s="223">
        <f t="shared" si="726"/>
        <v>0</v>
      </c>
      <c r="R8247" s="223">
        <f t="shared" si="726"/>
        <v>0</v>
      </c>
    </row>
    <row r="8248" spans="1:18" hidden="1" outlineLevel="2" x14ac:dyDescent="0.25">
      <c r="A8248" s="222" t="str">
        <f>'Usages mobilité'!A42</f>
        <v>Usage mobilité n°39</v>
      </c>
      <c r="B8248" s="222" t="s">
        <v>41</v>
      </c>
      <c r="C8248" s="222"/>
      <c r="D8248" s="223">
        <f>IF(B$8201&lt;&gt;"",IF(B$8201='Usages mobilité'!BF42,'Usages mobilité'!BD42,0),0)</f>
        <v>0</v>
      </c>
      <c r="E8248" s="223">
        <f t="shared" si="726"/>
        <v>0</v>
      </c>
      <c r="F8248" s="223">
        <f t="shared" si="726"/>
        <v>0</v>
      </c>
      <c r="G8248" s="223">
        <f t="shared" si="726"/>
        <v>0</v>
      </c>
      <c r="H8248" s="223">
        <f t="shared" si="726"/>
        <v>0</v>
      </c>
      <c r="I8248" s="223">
        <f t="shared" si="726"/>
        <v>0</v>
      </c>
      <c r="J8248" s="223">
        <f t="shared" si="726"/>
        <v>0</v>
      </c>
      <c r="K8248" s="223">
        <f t="shared" si="726"/>
        <v>0</v>
      </c>
      <c r="L8248" s="223">
        <f t="shared" si="726"/>
        <v>0</v>
      </c>
      <c r="M8248" s="223">
        <f t="shared" si="726"/>
        <v>0</v>
      </c>
      <c r="N8248" s="223">
        <f t="shared" si="726"/>
        <v>0</v>
      </c>
      <c r="O8248" s="223">
        <f t="shared" si="726"/>
        <v>0</v>
      </c>
      <c r="P8248" s="223">
        <f t="shared" si="726"/>
        <v>0</v>
      </c>
      <c r="Q8248" s="223">
        <f t="shared" si="726"/>
        <v>0</v>
      </c>
      <c r="R8248" s="223">
        <f t="shared" si="726"/>
        <v>0</v>
      </c>
    </row>
    <row r="8249" spans="1:18" hidden="1" outlineLevel="2" x14ac:dyDescent="0.25">
      <c r="A8249" s="222" t="str">
        <f>'Usages mobilité'!A43</f>
        <v>Usage mobilité n°40</v>
      </c>
      <c r="B8249" s="222" t="s">
        <v>41</v>
      </c>
      <c r="C8249" s="222"/>
      <c r="D8249" s="223">
        <f>IF(B$8201&lt;&gt;"",IF(B$8201='Usages mobilité'!BF43,'Usages mobilité'!BD43,0),0)</f>
        <v>0</v>
      </c>
      <c r="E8249" s="223">
        <f t="shared" si="726"/>
        <v>0</v>
      </c>
      <c r="F8249" s="223">
        <f t="shared" si="726"/>
        <v>0</v>
      </c>
      <c r="G8249" s="223">
        <f t="shared" si="726"/>
        <v>0</v>
      </c>
      <c r="H8249" s="223">
        <f t="shared" si="726"/>
        <v>0</v>
      </c>
      <c r="I8249" s="223">
        <f t="shared" si="726"/>
        <v>0</v>
      </c>
      <c r="J8249" s="223">
        <f t="shared" si="726"/>
        <v>0</v>
      </c>
      <c r="K8249" s="223">
        <f t="shared" si="726"/>
        <v>0</v>
      </c>
      <c r="L8249" s="223">
        <f t="shared" si="726"/>
        <v>0</v>
      </c>
      <c r="M8249" s="223">
        <f t="shared" si="726"/>
        <v>0</v>
      </c>
      <c r="N8249" s="223">
        <f t="shared" si="726"/>
        <v>0</v>
      </c>
      <c r="O8249" s="223">
        <f t="shared" si="726"/>
        <v>0</v>
      </c>
      <c r="P8249" s="223">
        <f t="shared" si="726"/>
        <v>0</v>
      </c>
      <c r="Q8249" s="223">
        <f t="shared" si="726"/>
        <v>0</v>
      </c>
      <c r="R8249" s="223">
        <f t="shared" si="726"/>
        <v>0</v>
      </c>
    </row>
    <row r="8250" spans="1:18" hidden="1" outlineLevel="2" x14ac:dyDescent="0.25">
      <c r="A8250" s="222" t="str">
        <f>'Usages mobilité'!A44</f>
        <v>Usage mobilité n°41</v>
      </c>
      <c r="B8250" s="222" t="s">
        <v>41</v>
      </c>
      <c r="C8250" s="222"/>
      <c r="D8250" s="223">
        <f>IF(B$8201&lt;&gt;"",IF(B$8201='Usages mobilité'!BF44,'Usages mobilité'!BD44,0),0)</f>
        <v>0</v>
      </c>
      <c r="E8250" s="223">
        <f t="shared" ref="E8250:R8259" si="727">$D8250</f>
        <v>0</v>
      </c>
      <c r="F8250" s="223">
        <f t="shared" si="727"/>
        <v>0</v>
      </c>
      <c r="G8250" s="223">
        <f t="shared" si="727"/>
        <v>0</v>
      </c>
      <c r="H8250" s="223">
        <f t="shared" si="727"/>
        <v>0</v>
      </c>
      <c r="I8250" s="223">
        <f t="shared" si="727"/>
        <v>0</v>
      </c>
      <c r="J8250" s="223">
        <f t="shared" si="727"/>
        <v>0</v>
      </c>
      <c r="K8250" s="223">
        <f t="shared" si="727"/>
        <v>0</v>
      </c>
      <c r="L8250" s="223">
        <f t="shared" si="727"/>
        <v>0</v>
      </c>
      <c r="M8250" s="223">
        <f t="shared" si="727"/>
        <v>0</v>
      </c>
      <c r="N8250" s="223">
        <f t="shared" si="727"/>
        <v>0</v>
      </c>
      <c r="O8250" s="223">
        <f t="shared" si="727"/>
        <v>0</v>
      </c>
      <c r="P8250" s="223">
        <f t="shared" si="727"/>
        <v>0</v>
      </c>
      <c r="Q8250" s="223">
        <f t="shared" si="727"/>
        <v>0</v>
      </c>
      <c r="R8250" s="223">
        <f t="shared" si="727"/>
        <v>0</v>
      </c>
    </row>
    <row r="8251" spans="1:18" hidden="1" outlineLevel="2" x14ac:dyDescent="0.25">
      <c r="A8251" s="222" t="str">
        <f>'Usages mobilité'!A45</f>
        <v>Usage mobilité n°42</v>
      </c>
      <c r="B8251" s="222" t="s">
        <v>41</v>
      </c>
      <c r="C8251" s="222"/>
      <c r="D8251" s="223">
        <f>IF(B$8201&lt;&gt;"",IF(B$8201='Usages mobilité'!BF45,'Usages mobilité'!BD45,0),0)</f>
        <v>0</v>
      </c>
      <c r="E8251" s="223">
        <f t="shared" si="727"/>
        <v>0</v>
      </c>
      <c r="F8251" s="223">
        <f t="shared" si="727"/>
        <v>0</v>
      </c>
      <c r="G8251" s="223">
        <f t="shared" si="727"/>
        <v>0</v>
      </c>
      <c r="H8251" s="223">
        <f t="shared" si="727"/>
        <v>0</v>
      </c>
      <c r="I8251" s="223">
        <f t="shared" si="727"/>
        <v>0</v>
      </c>
      <c r="J8251" s="223">
        <f t="shared" si="727"/>
        <v>0</v>
      </c>
      <c r="K8251" s="223">
        <f t="shared" si="727"/>
        <v>0</v>
      </c>
      <c r="L8251" s="223">
        <f t="shared" si="727"/>
        <v>0</v>
      </c>
      <c r="M8251" s="223">
        <f t="shared" si="727"/>
        <v>0</v>
      </c>
      <c r="N8251" s="223">
        <f t="shared" si="727"/>
        <v>0</v>
      </c>
      <c r="O8251" s="223">
        <f t="shared" si="727"/>
        <v>0</v>
      </c>
      <c r="P8251" s="223">
        <f t="shared" si="727"/>
        <v>0</v>
      </c>
      <c r="Q8251" s="223">
        <f t="shared" si="727"/>
        <v>0</v>
      </c>
      <c r="R8251" s="223">
        <f t="shared" si="727"/>
        <v>0</v>
      </c>
    </row>
    <row r="8252" spans="1:18" hidden="1" outlineLevel="2" x14ac:dyDescent="0.25">
      <c r="A8252" s="222" t="str">
        <f>'Usages mobilité'!A46</f>
        <v>Usage mobilité n°43</v>
      </c>
      <c r="B8252" s="222" t="s">
        <v>41</v>
      </c>
      <c r="C8252" s="222"/>
      <c r="D8252" s="223">
        <f>IF(B$8201&lt;&gt;"",IF(B$8201='Usages mobilité'!BF46,'Usages mobilité'!BD46,0),0)</f>
        <v>0</v>
      </c>
      <c r="E8252" s="223">
        <f t="shared" si="727"/>
        <v>0</v>
      </c>
      <c r="F8252" s="223">
        <f t="shared" si="727"/>
        <v>0</v>
      </c>
      <c r="G8252" s="223">
        <f t="shared" si="727"/>
        <v>0</v>
      </c>
      <c r="H8252" s="223">
        <f t="shared" si="727"/>
        <v>0</v>
      </c>
      <c r="I8252" s="223">
        <f t="shared" si="727"/>
        <v>0</v>
      </c>
      <c r="J8252" s="223">
        <f t="shared" si="727"/>
        <v>0</v>
      </c>
      <c r="K8252" s="223">
        <f t="shared" si="727"/>
        <v>0</v>
      </c>
      <c r="L8252" s="223">
        <f t="shared" si="727"/>
        <v>0</v>
      </c>
      <c r="M8252" s="223">
        <f t="shared" si="727"/>
        <v>0</v>
      </c>
      <c r="N8252" s="223">
        <f t="shared" si="727"/>
        <v>0</v>
      </c>
      <c r="O8252" s="223">
        <f t="shared" si="727"/>
        <v>0</v>
      </c>
      <c r="P8252" s="223">
        <f t="shared" si="727"/>
        <v>0</v>
      </c>
      <c r="Q8252" s="223">
        <f t="shared" si="727"/>
        <v>0</v>
      </c>
      <c r="R8252" s="223">
        <f t="shared" si="727"/>
        <v>0</v>
      </c>
    </row>
    <row r="8253" spans="1:18" hidden="1" outlineLevel="2" x14ac:dyDescent="0.25">
      <c r="A8253" s="222" t="str">
        <f>'Usages mobilité'!A47</f>
        <v>Usage mobilité n°44</v>
      </c>
      <c r="B8253" s="222" t="s">
        <v>41</v>
      </c>
      <c r="C8253" s="222"/>
      <c r="D8253" s="223">
        <f>IF(B$8201&lt;&gt;"",IF(B$8201='Usages mobilité'!BF47,'Usages mobilité'!BD47,0),0)</f>
        <v>0</v>
      </c>
      <c r="E8253" s="223">
        <f t="shared" si="727"/>
        <v>0</v>
      </c>
      <c r="F8253" s="223">
        <f t="shared" si="727"/>
        <v>0</v>
      </c>
      <c r="G8253" s="223">
        <f t="shared" si="727"/>
        <v>0</v>
      </c>
      <c r="H8253" s="223">
        <f t="shared" si="727"/>
        <v>0</v>
      </c>
      <c r="I8253" s="223">
        <f t="shared" si="727"/>
        <v>0</v>
      </c>
      <c r="J8253" s="223">
        <f t="shared" si="727"/>
        <v>0</v>
      </c>
      <c r="K8253" s="223">
        <f t="shared" si="727"/>
        <v>0</v>
      </c>
      <c r="L8253" s="223">
        <f t="shared" si="727"/>
        <v>0</v>
      </c>
      <c r="M8253" s="223">
        <f t="shared" si="727"/>
        <v>0</v>
      </c>
      <c r="N8253" s="223">
        <f t="shared" si="727"/>
        <v>0</v>
      </c>
      <c r="O8253" s="223">
        <f t="shared" si="727"/>
        <v>0</v>
      </c>
      <c r="P8253" s="223">
        <f t="shared" si="727"/>
        <v>0</v>
      </c>
      <c r="Q8253" s="223">
        <f t="shared" si="727"/>
        <v>0</v>
      </c>
      <c r="R8253" s="223">
        <f t="shared" si="727"/>
        <v>0</v>
      </c>
    </row>
    <row r="8254" spans="1:18" hidden="1" outlineLevel="2" x14ac:dyDescent="0.25">
      <c r="A8254" s="222" t="str">
        <f>'Usages mobilité'!A48</f>
        <v>Usage mobilité n°45</v>
      </c>
      <c r="B8254" s="222" t="s">
        <v>41</v>
      </c>
      <c r="C8254" s="222"/>
      <c r="D8254" s="223">
        <f>IF(B$8201&lt;&gt;"",IF(B$8201='Usages mobilité'!BF48,'Usages mobilité'!BD48,0),0)</f>
        <v>0</v>
      </c>
      <c r="E8254" s="223">
        <f t="shared" si="727"/>
        <v>0</v>
      </c>
      <c r="F8254" s="223">
        <f t="shared" si="727"/>
        <v>0</v>
      </c>
      <c r="G8254" s="223">
        <f t="shared" si="727"/>
        <v>0</v>
      </c>
      <c r="H8254" s="223">
        <f t="shared" si="727"/>
        <v>0</v>
      </c>
      <c r="I8254" s="223">
        <f t="shared" si="727"/>
        <v>0</v>
      </c>
      <c r="J8254" s="223">
        <f t="shared" si="727"/>
        <v>0</v>
      </c>
      <c r="K8254" s="223">
        <f t="shared" si="727"/>
        <v>0</v>
      </c>
      <c r="L8254" s="223">
        <f t="shared" si="727"/>
        <v>0</v>
      </c>
      <c r="M8254" s="223">
        <f t="shared" si="727"/>
        <v>0</v>
      </c>
      <c r="N8254" s="223">
        <f t="shared" si="727"/>
        <v>0</v>
      </c>
      <c r="O8254" s="223">
        <f t="shared" si="727"/>
        <v>0</v>
      </c>
      <c r="P8254" s="223">
        <f t="shared" si="727"/>
        <v>0</v>
      </c>
      <c r="Q8254" s="223">
        <f t="shared" si="727"/>
        <v>0</v>
      </c>
      <c r="R8254" s="223">
        <f t="shared" si="727"/>
        <v>0</v>
      </c>
    </row>
    <row r="8255" spans="1:18" hidden="1" outlineLevel="2" x14ac:dyDescent="0.25">
      <c r="A8255" s="222" t="str">
        <f>'Usages mobilité'!A49</f>
        <v>Usage mobilité n°46</v>
      </c>
      <c r="B8255" s="222" t="s">
        <v>41</v>
      </c>
      <c r="C8255" s="222"/>
      <c r="D8255" s="223">
        <f>IF(B$8201&lt;&gt;"",IF(B$8201='Usages mobilité'!BF49,'Usages mobilité'!BD49,0),0)</f>
        <v>0</v>
      </c>
      <c r="E8255" s="223">
        <f t="shared" si="727"/>
        <v>0</v>
      </c>
      <c r="F8255" s="223">
        <f t="shared" si="727"/>
        <v>0</v>
      </c>
      <c r="G8255" s="223">
        <f t="shared" si="727"/>
        <v>0</v>
      </c>
      <c r="H8255" s="223">
        <f t="shared" si="727"/>
        <v>0</v>
      </c>
      <c r="I8255" s="223">
        <f t="shared" si="727"/>
        <v>0</v>
      </c>
      <c r="J8255" s="223">
        <f t="shared" si="727"/>
        <v>0</v>
      </c>
      <c r="K8255" s="223">
        <f t="shared" si="727"/>
        <v>0</v>
      </c>
      <c r="L8255" s="223">
        <f t="shared" si="727"/>
        <v>0</v>
      </c>
      <c r="M8255" s="223">
        <f t="shared" si="727"/>
        <v>0</v>
      </c>
      <c r="N8255" s="223">
        <f t="shared" si="727"/>
        <v>0</v>
      </c>
      <c r="O8255" s="223">
        <f t="shared" si="727"/>
        <v>0</v>
      </c>
      <c r="P8255" s="223">
        <f t="shared" si="727"/>
        <v>0</v>
      </c>
      <c r="Q8255" s="223">
        <f t="shared" si="727"/>
        <v>0</v>
      </c>
      <c r="R8255" s="223">
        <f t="shared" si="727"/>
        <v>0</v>
      </c>
    </row>
    <row r="8256" spans="1:18" hidden="1" outlineLevel="2" x14ac:dyDescent="0.25">
      <c r="A8256" s="222" t="str">
        <f>'Usages mobilité'!A50</f>
        <v>Usage mobilité n°47</v>
      </c>
      <c r="B8256" s="222" t="s">
        <v>41</v>
      </c>
      <c r="C8256" s="222"/>
      <c r="D8256" s="223">
        <f>IF(B$8201&lt;&gt;"",IF(B$8201='Usages mobilité'!BF50,'Usages mobilité'!BD50,0),0)</f>
        <v>0</v>
      </c>
      <c r="E8256" s="223">
        <f t="shared" si="727"/>
        <v>0</v>
      </c>
      <c r="F8256" s="223">
        <f t="shared" si="727"/>
        <v>0</v>
      </c>
      <c r="G8256" s="223">
        <f t="shared" si="727"/>
        <v>0</v>
      </c>
      <c r="H8256" s="223">
        <f t="shared" si="727"/>
        <v>0</v>
      </c>
      <c r="I8256" s="223">
        <f t="shared" si="727"/>
        <v>0</v>
      </c>
      <c r="J8256" s="223">
        <f t="shared" si="727"/>
        <v>0</v>
      </c>
      <c r="K8256" s="223">
        <f t="shared" si="727"/>
        <v>0</v>
      </c>
      <c r="L8256" s="223">
        <f t="shared" si="727"/>
        <v>0</v>
      </c>
      <c r="M8256" s="223">
        <f t="shared" si="727"/>
        <v>0</v>
      </c>
      <c r="N8256" s="223">
        <f t="shared" si="727"/>
        <v>0</v>
      </c>
      <c r="O8256" s="223">
        <f t="shared" si="727"/>
        <v>0</v>
      </c>
      <c r="P8256" s="223">
        <f t="shared" si="727"/>
        <v>0</v>
      </c>
      <c r="Q8256" s="223">
        <f t="shared" si="727"/>
        <v>0</v>
      </c>
      <c r="R8256" s="223">
        <f t="shared" si="727"/>
        <v>0</v>
      </c>
    </row>
    <row r="8257" spans="1:18" hidden="1" outlineLevel="2" x14ac:dyDescent="0.25">
      <c r="A8257" s="222" t="str">
        <f>'Usages mobilité'!A51</f>
        <v>Usage mobilité n°48</v>
      </c>
      <c r="B8257" s="222" t="s">
        <v>41</v>
      </c>
      <c r="C8257" s="222"/>
      <c r="D8257" s="223">
        <f>IF(B$8201&lt;&gt;"",IF(B$8201='Usages mobilité'!BF51,'Usages mobilité'!BD51,0),0)</f>
        <v>0</v>
      </c>
      <c r="E8257" s="223">
        <f t="shared" si="727"/>
        <v>0</v>
      </c>
      <c r="F8257" s="223">
        <f t="shared" si="727"/>
        <v>0</v>
      </c>
      <c r="G8257" s="223">
        <f t="shared" si="727"/>
        <v>0</v>
      </c>
      <c r="H8257" s="223">
        <f t="shared" si="727"/>
        <v>0</v>
      </c>
      <c r="I8257" s="223">
        <f t="shared" si="727"/>
        <v>0</v>
      </c>
      <c r="J8257" s="223">
        <f t="shared" si="727"/>
        <v>0</v>
      </c>
      <c r="K8257" s="223">
        <f t="shared" si="727"/>
        <v>0</v>
      </c>
      <c r="L8257" s="223">
        <f t="shared" si="727"/>
        <v>0</v>
      </c>
      <c r="M8257" s="223">
        <f t="shared" si="727"/>
        <v>0</v>
      </c>
      <c r="N8257" s="223">
        <f t="shared" si="727"/>
        <v>0</v>
      </c>
      <c r="O8257" s="223">
        <f t="shared" si="727"/>
        <v>0</v>
      </c>
      <c r="P8257" s="223">
        <f t="shared" si="727"/>
        <v>0</v>
      </c>
      <c r="Q8257" s="223">
        <f t="shared" si="727"/>
        <v>0</v>
      </c>
      <c r="R8257" s="223">
        <f t="shared" si="727"/>
        <v>0</v>
      </c>
    </row>
    <row r="8258" spans="1:18" hidden="1" outlineLevel="2" x14ac:dyDescent="0.25">
      <c r="A8258" s="222" t="str">
        <f>'Usages mobilité'!A52</f>
        <v>Usage mobilité n°49</v>
      </c>
      <c r="B8258" s="222" t="s">
        <v>41</v>
      </c>
      <c r="C8258" s="222"/>
      <c r="D8258" s="223">
        <f>IF(B$8201&lt;&gt;"",IF(B$8201='Usages mobilité'!BF52,'Usages mobilité'!BD52,0),0)</f>
        <v>0</v>
      </c>
      <c r="E8258" s="223">
        <f t="shared" si="727"/>
        <v>0</v>
      </c>
      <c r="F8258" s="223">
        <f t="shared" si="727"/>
        <v>0</v>
      </c>
      <c r="G8258" s="223">
        <f t="shared" si="727"/>
        <v>0</v>
      </c>
      <c r="H8258" s="223">
        <f t="shared" si="727"/>
        <v>0</v>
      </c>
      <c r="I8258" s="223">
        <f t="shared" si="727"/>
        <v>0</v>
      </c>
      <c r="J8258" s="223">
        <f t="shared" si="727"/>
        <v>0</v>
      </c>
      <c r="K8258" s="223">
        <f t="shared" si="727"/>
        <v>0</v>
      </c>
      <c r="L8258" s="223">
        <f t="shared" si="727"/>
        <v>0</v>
      </c>
      <c r="M8258" s="223">
        <f t="shared" si="727"/>
        <v>0</v>
      </c>
      <c r="N8258" s="223">
        <f t="shared" si="727"/>
        <v>0</v>
      </c>
      <c r="O8258" s="223">
        <f t="shared" si="727"/>
        <v>0</v>
      </c>
      <c r="P8258" s="223">
        <f t="shared" si="727"/>
        <v>0</v>
      </c>
      <c r="Q8258" s="223">
        <f t="shared" si="727"/>
        <v>0</v>
      </c>
      <c r="R8258" s="223">
        <f t="shared" si="727"/>
        <v>0</v>
      </c>
    </row>
    <row r="8259" spans="1:18" hidden="1" outlineLevel="2" x14ac:dyDescent="0.25">
      <c r="A8259" s="222" t="str">
        <f>'Usages mobilité'!A53</f>
        <v>Usage mobilité n°50</v>
      </c>
      <c r="B8259" s="222" t="s">
        <v>41</v>
      </c>
      <c r="C8259" s="222"/>
      <c r="D8259" s="223">
        <f>IF(B$8201&lt;&gt;"",IF(B$8201='Usages mobilité'!BF53,'Usages mobilité'!BD53,0),0)</f>
        <v>0</v>
      </c>
      <c r="E8259" s="223">
        <f t="shared" si="727"/>
        <v>0</v>
      </c>
      <c r="F8259" s="223">
        <f t="shared" si="727"/>
        <v>0</v>
      </c>
      <c r="G8259" s="223">
        <f t="shared" si="727"/>
        <v>0</v>
      </c>
      <c r="H8259" s="223">
        <f t="shared" si="727"/>
        <v>0</v>
      </c>
      <c r="I8259" s="223">
        <f t="shared" si="727"/>
        <v>0</v>
      </c>
      <c r="J8259" s="223">
        <f t="shared" si="727"/>
        <v>0</v>
      </c>
      <c r="K8259" s="223">
        <f t="shared" si="727"/>
        <v>0</v>
      </c>
      <c r="L8259" s="223">
        <f t="shared" si="727"/>
        <v>0</v>
      </c>
      <c r="M8259" s="223">
        <f t="shared" si="727"/>
        <v>0</v>
      </c>
      <c r="N8259" s="223">
        <f t="shared" si="727"/>
        <v>0</v>
      </c>
      <c r="O8259" s="223">
        <f t="shared" si="727"/>
        <v>0</v>
      </c>
      <c r="P8259" s="223">
        <f t="shared" si="727"/>
        <v>0</v>
      </c>
      <c r="Q8259" s="223">
        <f t="shared" si="727"/>
        <v>0</v>
      </c>
      <c r="R8259" s="223">
        <f t="shared" si="727"/>
        <v>0</v>
      </c>
    </row>
    <row r="8260" spans="1:18" hidden="1" outlineLevel="1" collapsed="1" x14ac:dyDescent="0.25">
      <c r="A8260" s="222" t="s">
        <v>650</v>
      </c>
      <c r="B8260" s="222"/>
      <c r="C8260" s="222"/>
      <c r="D8260" s="223">
        <f t="shared" ref="D8260:R8260" si="728">SUM(D8210:D8259)</f>
        <v>0</v>
      </c>
      <c r="E8260" s="223">
        <f t="shared" si="728"/>
        <v>0</v>
      </c>
      <c r="F8260" s="223">
        <f t="shared" si="728"/>
        <v>0</v>
      </c>
      <c r="G8260" s="223">
        <f t="shared" si="728"/>
        <v>0</v>
      </c>
      <c r="H8260" s="223">
        <f t="shared" si="728"/>
        <v>0</v>
      </c>
      <c r="I8260" s="223">
        <f t="shared" si="728"/>
        <v>0</v>
      </c>
      <c r="J8260" s="223">
        <f t="shared" si="728"/>
        <v>0</v>
      </c>
      <c r="K8260" s="223">
        <f t="shared" si="728"/>
        <v>0</v>
      </c>
      <c r="L8260" s="223">
        <f t="shared" si="728"/>
        <v>0</v>
      </c>
      <c r="M8260" s="223">
        <f t="shared" si="728"/>
        <v>0</v>
      </c>
      <c r="N8260" s="223">
        <f t="shared" si="728"/>
        <v>0</v>
      </c>
      <c r="O8260" s="223">
        <f t="shared" si="728"/>
        <v>0</v>
      </c>
      <c r="P8260" s="223">
        <f t="shared" si="728"/>
        <v>0</v>
      </c>
      <c r="Q8260" s="223">
        <f t="shared" si="728"/>
        <v>0</v>
      </c>
      <c r="R8260" s="223">
        <f t="shared" si="728"/>
        <v>0</v>
      </c>
    </row>
    <row r="8261" spans="1:18" hidden="1" outlineLevel="2" x14ac:dyDescent="0.25">
      <c r="A8261" s="222" t="str">
        <f>'Usages mobilité'!A4</f>
        <v>Usage mobilité n°1</v>
      </c>
      <c r="B8261" s="222" t="s">
        <v>645</v>
      </c>
      <c r="C8261" s="222"/>
      <c r="D8261" s="223">
        <f>D8210*'Usages mobilité'!$BG4*(1+'Usages mobilité'!$BH4)^(D$8204-$D$8204)/1000</f>
        <v>0</v>
      </c>
      <c r="E8261" s="223">
        <f>E8210*'Usages mobilité'!$BG4*(1+'Usages mobilité'!$BH4)^(E$8204-$D$8204)/1000</f>
        <v>0</v>
      </c>
      <c r="F8261" s="223">
        <f>F8210*'Usages mobilité'!$BG4*(1+'Usages mobilité'!$BH4)^(F$8204-$D$8204)/1000</f>
        <v>0</v>
      </c>
      <c r="G8261" s="223">
        <f>G8210*'Usages mobilité'!$BG4*(1+'Usages mobilité'!$BH4)^(G$8204-$D$8204)/1000</f>
        <v>0</v>
      </c>
      <c r="H8261" s="223">
        <f>H8210*'Usages mobilité'!$BG4*(1+'Usages mobilité'!$BH4)^(H$8204-$D$8204)/1000</f>
        <v>0</v>
      </c>
      <c r="I8261" s="223">
        <f>I8210*'Usages mobilité'!$BG4*(1+'Usages mobilité'!$BH4)^(I$8204-$D$8204)/1000</f>
        <v>0</v>
      </c>
      <c r="J8261" s="223">
        <f>J8210*'Usages mobilité'!$BG4*(1+'Usages mobilité'!$BH4)^(J$8204-$D$8204)/1000</f>
        <v>0</v>
      </c>
      <c r="K8261" s="223">
        <f>K8210*'Usages mobilité'!$BG4*(1+'Usages mobilité'!$BH4)^(K$8204-$D$8204)/1000</f>
        <v>0</v>
      </c>
      <c r="L8261" s="223">
        <f>L8210*'Usages mobilité'!$BG4*(1+'Usages mobilité'!$BH4)^(L$8204-$D$8204)/1000</f>
        <v>0</v>
      </c>
      <c r="M8261" s="223">
        <f>M8210*'Usages mobilité'!$BG4*(1+'Usages mobilité'!$BH4)^(M$8204-$D$8204)/1000</f>
        <v>0</v>
      </c>
      <c r="N8261" s="223">
        <f>N8210*'Usages mobilité'!$BG4*(1+'Usages mobilité'!$BH4)^(N$8204-$D$8204)/1000</f>
        <v>0</v>
      </c>
      <c r="O8261" s="223">
        <f>O8210*'Usages mobilité'!$BG4*(1+'Usages mobilité'!$BH4)^(O$8204-$D$8204)/1000</f>
        <v>0</v>
      </c>
      <c r="P8261" s="223">
        <f>P8210*'Usages mobilité'!$BG4*(1+'Usages mobilité'!$BH4)^(P$8204-$D$8204)/1000</f>
        <v>0</v>
      </c>
      <c r="Q8261" s="223">
        <f>Q8210*'Usages mobilité'!$BG4*(1+'Usages mobilité'!$BH4)^(Q$8204-$D$8204)/1000</f>
        <v>0</v>
      </c>
      <c r="R8261" s="223">
        <f>R8210*'Usages mobilité'!$BG4*(1+'Usages mobilité'!$BH4)^(R$8204-$D$8204)/1000</f>
        <v>0</v>
      </c>
    </row>
    <row r="8262" spans="1:18" hidden="1" outlineLevel="2" x14ac:dyDescent="0.25">
      <c r="A8262" s="222" t="str">
        <f>'Usages mobilité'!A5</f>
        <v>Usage mobilité n°2</v>
      </c>
      <c r="B8262" s="222" t="s">
        <v>645</v>
      </c>
      <c r="C8262" s="222"/>
      <c r="D8262" s="223">
        <f>D8211*'Usages mobilité'!$BG5*(1+'Usages mobilité'!$BH5)^(D$8204-$D$8204)/1000</f>
        <v>0</v>
      </c>
      <c r="E8262" s="223">
        <f>E8211*'Usages mobilité'!$BG5*(1+'Usages mobilité'!$BH5)^(E$8204-$D$8204)/1000</f>
        <v>0</v>
      </c>
      <c r="F8262" s="223">
        <f>F8211*'Usages mobilité'!$BG5*(1+'Usages mobilité'!$BH5)^(F$8204-$D$8204)/1000</f>
        <v>0</v>
      </c>
      <c r="G8262" s="223">
        <f>G8211*'Usages mobilité'!$BG5*(1+'Usages mobilité'!$BH5)^(G$8204-$D$8204)/1000</f>
        <v>0</v>
      </c>
      <c r="H8262" s="223">
        <f>H8211*'Usages mobilité'!$BG5*(1+'Usages mobilité'!$BH5)^(H$8204-$D$8204)/1000</f>
        <v>0</v>
      </c>
      <c r="I8262" s="223">
        <f>I8211*'Usages mobilité'!$BG5*(1+'Usages mobilité'!$BH5)^(I$8204-$D$8204)/1000</f>
        <v>0</v>
      </c>
      <c r="J8262" s="223">
        <f>J8211*'Usages mobilité'!$BG5*(1+'Usages mobilité'!$BH5)^(J$8204-$D$8204)/1000</f>
        <v>0</v>
      </c>
      <c r="K8262" s="223">
        <f>K8211*'Usages mobilité'!$BG5*(1+'Usages mobilité'!$BH5)^(K$8204-$D$8204)/1000</f>
        <v>0</v>
      </c>
      <c r="L8262" s="223">
        <f>L8211*'Usages mobilité'!$BG5*(1+'Usages mobilité'!$BH5)^(L$8204-$D$8204)/1000</f>
        <v>0</v>
      </c>
      <c r="M8262" s="223">
        <f>M8211*'Usages mobilité'!$BG5*(1+'Usages mobilité'!$BH5)^(M$8204-$D$8204)/1000</f>
        <v>0</v>
      </c>
      <c r="N8262" s="223">
        <f>N8211*'Usages mobilité'!$BG5*(1+'Usages mobilité'!$BH5)^(N$8204-$D$8204)/1000</f>
        <v>0</v>
      </c>
      <c r="O8262" s="223">
        <f>O8211*'Usages mobilité'!$BG5*(1+'Usages mobilité'!$BH5)^(O$8204-$D$8204)/1000</f>
        <v>0</v>
      </c>
      <c r="P8262" s="223">
        <f>P8211*'Usages mobilité'!$BG5*(1+'Usages mobilité'!$BH5)^(P$8204-$D$8204)/1000</f>
        <v>0</v>
      </c>
      <c r="Q8262" s="223">
        <f>Q8211*'Usages mobilité'!$BG5*(1+'Usages mobilité'!$BH5)^(Q$8204-$D$8204)/1000</f>
        <v>0</v>
      </c>
      <c r="R8262" s="223">
        <f>R8211*'Usages mobilité'!$BG5*(1+'Usages mobilité'!$BH5)^(R$8204-$D$8204)/1000</f>
        <v>0</v>
      </c>
    </row>
    <row r="8263" spans="1:18" hidden="1" outlineLevel="2" x14ac:dyDescent="0.25">
      <c r="A8263" s="222" t="str">
        <f>'Usages mobilité'!A6</f>
        <v>Usage mobilité n°3</v>
      </c>
      <c r="B8263" s="222" t="s">
        <v>645</v>
      </c>
      <c r="C8263" s="222"/>
      <c r="D8263" s="223">
        <f>D8212*'Usages mobilité'!$BG6*(1+'Usages mobilité'!$BH6)^(D$8204-$D$8204)/1000</f>
        <v>0</v>
      </c>
      <c r="E8263" s="223">
        <f>E8212*'Usages mobilité'!$BG6*(1+'Usages mobilité'!$BH6)^(E$8204-$D$8204)/1000</f>
        <v>0</v>
      </c>
      <c r="F8263" s="223">
        <f>F8212*'Usages mobilité'!$BG6*(1+'Usages mobilité'!$BH6)^(F$8204-$D$8204)/1000</f>
        <v>0</v>
      </c>
      <c r="G8263" s="223">
        <f>G8212*'Usages mobilité'!$BG6*(1+'Usages mobilité'!$BH6)^(G$8204-$D$8204)/1000</f>
        <v>0</v>
      </c>
      <c r="H8263" s="223">
        <f>H8212*'Usages mobilité'!$BG6*(1+'Usages mobilité'!$BH6)^(H$8204-$D$8204)/1000</f>
        <v>0</v>
      </c>
      <c r="I8263" s="223">
        <f>I8212*'Usages mobilité'!$BG6*(1+'Usages mobilité'!$BH6)^(I$8204-$D$8204)/1000</f>
        <v>0</v>
      </c>
      <c r="J8263" s="223">
        <f>J8212*'Usages mobilité'!$BG6*(1+'Usages mobilité'!$BH6)^(J$8204-$D$8204)/1000</f>
        <v>0</v>
      </c>
      <c r="K8263" s="223">
        <f>K8212*'Usages mobilité'!$BG6*(1+'Usages mobilité'!$BH6)^(K$8204-$D$8204)/1000</f>
        <v>0</v>
      </c>
      <c r="L8263" s="223">
        <f>L8212*'Usages mobilité'!$BG6*(1+'Usages mobilité'!$BH6)^(L$8204-$D$8204)/1000</f>
        <v>0</v>
      </c>
      <c r="M8263" s="223">
        <f>M8212*'Usages mobilité'!$BG6*(1+'Usages mobilité'!$BH6)^(M$8204-$D$8204)/1000</f>
        <v>0</v>
      </c>
      <c r="N8263" s="223">
        <f>N8212*'Usages mobilité'!$BG6*(1+'Usages mobilité'!$BH6)^(N$8204-$D$8204)/1000</f>
        <v>0</v>
      </c>
      <c r="O8263" s="223">
        <f>O8212*'Usages mobilité'!$BG6*(1+'Usages mobilité'!$BH6)^(O$8204-$D$8204)/1000</f>
        <v>0</v>
      </c>
      <c r="P8263" s="223">
        <f>P8212*'Usages mobilité'!$BG6*(1+'Usages mobilité'!$BH6)^(P$8204-$D$8204)/1000</f>
        <v>0</v>
      </c>
      <c r="Q8263" s="223">
        <f>Q8212*'Usages mobilité'!$BG6*(1+'Usages mobilité'!$BH6)^(Q$8204-$D$8204)/1000</f>
        <v>0</v>
      </c>
      <c r="R8263" s="223">
        <f>R8212*'Usages mobilité'!$BG6*(1+'Usages mobilité'!$BH6)^(R$8204-$D$8204)/1000</f>
        <v>0</v>
      </c>
    </row>
    <row r="8264" spans="1:18" hidden="1" outlineLevel="2" x14ac:dyDescent="0.25">
      <c r="A8264" s="222" t="str">
        <f>'Usages mobilité'!A7</f>
        <v>Usage mobilité n°4</v>
      </c>
      <c r="B8264" s="222" t="s">
        <v>645</v>
      </c>
      <c r="C8264" s="222"/>
      <c r="D8264" s="223">
        <f>D8213*'Usages mobilité'!$BG7*(1+'Usages mobilité'!$BH7)^(D$8204-$D$8204)/1000</f>
        <v>0</v>
      </c>
      <c r="E8264" s="223">
        <f>E8213*'Usages mobilité'!$BG7*(1+'Usages mobilité'!$BH7)^(E$8204-$D$8204)/1000</f>
        <v>0</v>
      </c>
      <c r="F8264" s="223">
        <f>F8213*'Usages mobilité'!$BG7*(1+'Usages mobilité'!$BH7)^(F$8204-$D$8204)/1000</f>
        <v>0</v>
      </c>
      <c r="G8264" s="223">
        <f>G8213*'Usages mobilité'!$BG7*(1+'Usages mobilité'!$BH7)^(G$8204-$D$8204)/1000</f>
        <v>0</v>
      </c>
      <c r="H8264" s="223">
        <f>H8213*'Usages mobilité'!$BG7*(1+'Usages mobilité'!$BH7)^(H$8204-$D$8204)/1000</f>
        <v>0</v>
      </c>
      <c r="I8264" s="223">
        <f>I8213*'Usages mobilité'!$BG7*(1+'Usages mobilité'!$BH7)^(I$8204-$D$8204)/1000</f>
        <v>0</v>
      </c>
      <c r="J8264" s="223">
        <f>J8213*'Usages mobilité'!$BG7*(1+'Usages mobilité'!$BH7)^(J$8204-$D$8204)/1000</f>
        <v>0</v>
      </c>
      <c r="K8264" s="223">
        <f>K8213*'Usages mobilité'!$BG7*(1+'Usages mobilité'!$BH7)^(K$8204-$D$8204)/1000</f>
        <v>0</v>
      </c>
      <c r="L8264" s="223">
        <f>L8213*'Usages mobilité'!$BG7*(1+'Usages mobilité'!$BH7)^(L$8204-$D$8204)/1000</f>
        <v>0</v>
      </c>
      <c r="M8264" s="223">
        <f>M8213*'Usages mobilité'!$BG7*(1+'Usages mobilité'!$BH7)^(M$8204-$D$8204)/1000</f>
        <v>0</v>
      </c>
      <c r="N8264" s="223">
        <f>N8213*'Usages mobilité'!$BG7*(1+'Usages mobilité'!$BH7)^(N$8204-$D$8204)/1000</f>
        <v>0</v>
      </c>
      <c r="O8264" s="223">
        <f>O8213*'Usages mobilité'!$BG7*(1+'Usages mobilité'!$BH7)^(O$8204-$D$8204)/1000</f>
        <v>0</v>
      </c>
      <c r="P8264" s="223">
        <f>P8213*'Usages mobilité'!$BG7*(1+'Usages mobilité'!$BH7)^(P$8204-$D$8204)/1000</f>
        <v>0</v>
      </c>
      <c r="Q8264" s="223">
        <f>Q8213*'Usages mobilité'!$BG7*(1+'Usages mobilité'!$BH7)^(Q$8204-$D$8204)/1000</f>
        <v>0</v>
      </c>
      <c r="R8264" s="223">
        <f>R8213*'Usages mobilité'!$BG7*(1+'Usages mobilité'!$BH7)^(R$8204-$D$8204)/1000</f>
        <v>0</v>
      </c>
    </row>
    <row r="8265" spans="1:18" hidden="1" outlineLevel="2" x14ac:dyDescent="0.25">
      <c r="A8265" s="222" t="str">
        <f>'Usages mobilité'!A8</f>
        <v>Usage mobilité n°5</v>
      </c>
      <c r="B8265" s="222" t="s">
        <v>645</v>
      </c>
      <c r="C8265" s="222"/>
      <c r="D8265" s="223">
        <f>D8214*'Usages mobilité'!$BG8*(1+'Usages mobilité'!$BH8)^(D$8204-$D$8204)/1000</f>
        <v>0</v>
      </c>
      <c r="E8265" s="223">
        <f>E8214*'Usages mobilité'!$BG8*(1+'Usages mobilité'!$BH8)^(E$8204-$D$8204)/1000</f>
        <v>0</v>
      </c>
      <c r="F8265" s="223">
        <f>F8214*'Usages mobilité'!$BG8*(1+'Usages mobilité'!$BH8)^(F$8204-$D$8204)/1000</f>
        <v>0</v>
      </c>
      <c r="G8265" s="223">
        <f>G8214*'Usages mobilité'!$BG8*(1+'Usages mobilité'!$BH8)^(G$8204-$D$8204)/1000</f>
        <v>0</v>
      </c>
      <c r="H8265" s="223">
        <f>H8214*'Usages mobilité'!$BG8*(1+'Usages mobilité'!$BH8)^(H$8204-$D$8204)/1000</f>
        <v>0</v>
      </c>
      <c r="I8265" s="223">
        <f>I8214*'Usages mobilité'!$BG8*(1+'Usages mobilité'!$BH8)^(I$8204-$D$8204)/1000</f>
        <v>0</v>
      </c>
      <c r="J8265" s="223">
        <f>J8214*'Usages mobilité'!$BG8*(1+'Usages mobilité'!$BH8)^(J$8204-$D$8204)/1000</f>
        <v>0</v>
      </c>
      <c r="K8265" s="223">
        <f>K8214*'Usages mobilité'!$BG8*(1+'Usages mobilité'!$BH8)^(K$8204-$D$8204)/1000</f>
        <v>0</v>
      </c>
      <c r="L8265" s="223">
        <f>L8214*'Usages mobilité'!$BG8*(1+'Usages mobilité'!$BH8)^(L$8204-$D$8204)/1000</f>
        <v>0</v>
      </c>
      <c r="M8265" s="223">
        <f>M8214*'Usages mobilité'!$BG8*(1+'Usages mobilité'!$BH8)^(M$8204-$D$8204)/1000</f>
        <v>0</v>
      </c>
      <c r="N8265" s="223">
        <f>N8214*'Usages mobilité'!$BG8*(1+'Usages mobilité'!$BH8)^(N$8204-$D$8204)/1000</f>
        <v>0</v>
      </c>
      <c r="O8265" s="223">
        <f>O8214*'Usages mobilité'!$BG8*(1+'Usages mobilité'!$BH8)^(O$8204-$D$8204)/1000</f>
        <v>0</v>
      </c>
      <c r="P8265" s="223">
        <f>P8214*'Usages mobilité'!$BG8*(1+'Usages mobilité'!$BH8)^(P$8204-$D$8204)/1000</f>
        <v>0</v>
      </c>
      <c r="Q8265" s="223">
        <f>Q8214*'Usages mobilité'!$BG8*(1+'Usages mobilité'!$BH8)^(Q$8204-$D$8204)/1000</f>
        <v>0</v>
      </c>
      <c r="R8265" s="223">
        <f>R8214*'Usages mobilité'!$BG8*(1+'Usages mobilité'!$BH8)^(R$8204-$D$8204)/1000</f>
        <v>0</v>
      </c>
    </row>
    <row r="8266" spans="1:18" hidden="1" outlineLevel="2" x14ac:dyDescent="0.25">
      <c r="A8266" s="222" t="str">
        <f>'Usages mobilité'!A9</f>
        <v>Usage mobilité n°6</v>
      </c>
      <c r="B8266" s="222" t="s">
        <v>645</v>
      </c>
      <c r="C8266" s="222"/>
      <c r="D8266" s="223">
        <f>D8215*'Usages mobilité'!$BG9*(1+'Usages mobilité'!$BH9)^(D$8204-$D$8204)/1000</f>
        <v>0</v>
      </c>
      <c r="E8266" s="223">
        <f>E8215*'Usages mobilité'!$BG9*(1+'Usages mobilité'!$BH9)^(E$8204-$D$8204)/1000</f>
        <v>0</v>
      </c>
      <c r="F8266" s="223">
        <f>F8215*'Usages mobilité'!$BG9*(1+'Usages mobilité'!$BH9)^(F$8204-$D$8204)/1000</f>
        <v>0</v>
      </c>
      <c r="G8266" s="223">
        <f>G8215*'Usages mobilité'!$BG9*(1+'Usages mobilité'!$BH9)^(G$8204-$D$8204)/1000</f>
        <v>0</v>
      </c>
      <c r="H8266" s="223">
        <f>H8215*'Usages mobilité'!$BG9*(1+'Usages mobilité'!$BH9)^(H$8204-$D$8204)/1000</f>
        <v>0</v>
      </c>
      <c r="I8266" s="223">
        <f>I8215*'Usages mobilité'!$BG9*(1+'Usages mobilité'!$BH9)^(I$8204-$D$8204)/1000</f>
        <v>0</v>
      </c>
      <c r="J8266" s="223">
        <f>J8215*'Usages mobilité'!$BG9*(1+'Usages mobilité'!$BH9)^(J$8204-$D$8204)/1000</f>
        <v>0</v>
      </c>
      <c r="K8266" s="223">
        <f>K8215*'Usages mobilité'!$BG9*(1+'Usages mobilité'!$BH9)^(K$8204-$D$8204)/1000</f>
        <v>0</v>
      </c>
      <c r="L8266" s="223">
        <f>L8215*'Usages mobilité'!$BG9*(1+'Usages mobilité'!$BH9)^(L$8204-$D$8204)/1000</f>
        <v>0</v>
      </c>
      <c r="M8266" s="223">
        <f>M8215*'Usages mobilité'!$BG9*(1+'Usages mobilité'!$BH9)^(M$8204-$D$8204)/1000</f>
        <v>0</v>
      </c>
      <c r="N8266" s="223">
        <f>N8215*'Usages mobilité'!$BG9*(1+'Usages mobilité'!$BH9)^(N$8204-$D$8204)/1000</f>
        <v>0</v>
      </c>
      <c r="O8266" s="223">
        <f>O8215*'Usages mobilité'!$BG9*(1+'Usages mobilité'!$BH9)^(O$8204-$D$8204)/1000</f>
        <v>0</v>
      </c>
      <c r="P8266" s="223">
        <f>P8215*'Usages mobilité'!$BG9*(1+'Usages mobilité'!$BH9)^(P$8204-$D$8204)/1000</f>
        <v>0</v>
      </c>
      <c r="Q8266" s="223">
        <f>Q8215*'Usages mobilité'!$BG9*(1+'Usages mobilité'!$BH9)^(Q$8204-$D$8204)/1000</f>
        <v>0</v>
      </c>
      <c r="R8266" s="223">
        <f>R8215*'Usages mobilité'!$BG9*(1+'Usages mobilité'!$BH9)^(R$8204-$D$8204)/1000</f>
        <v>0</v>
      </c>
    </row>
    <row r="8267" spans="1:18" hidden="1" outlineLevel="2" x14ac:dyDescent="0.25">
      <c r="A8267" s="222" t="str">
        <f>'Usages mobilité'!A10</f>
        <v>Usage mobilité n°7</v>
      </c>
      <c r="B8267" s="222" t="s">
        <v>645</v>
      </c>
      <c r="C8267" s="222"/>
      <c r="D8267" s="223">
        <f>D8216*'Usages mobilité'!$BG10*(1+'Usages mobilité'!$BH10)^(D$8204-$D$8204)/1000</f>
        <v>0</v>
      </c>
      <c r="E8267" s="223">
        <f>E8216*'Usages mobilité'!$BG10*(1+'Usages mobilité'!$BH10)^(E$8204-$D$8204)/1000</f>
        <v>0</v>
      </c>
      <c r="F8267" s="223">
        <f>F8216*'Usages mobilité'!$BG10*(1+'Usages mobilité'!$BH10)^(F$8204-$D$8204)/1000</f>
        <v>0</v>
      </c>
      <c r="G8267" s="223">
        <f>G8216*'Usages mobilité'!$BG10*(1+'Usages mobilité'!$BH10)^(G$8204-$D$8204)/1000</f>
        <v>0</v>
      </c>
      <c r="H8267" s="223">
        <f>H8216*'Usages mobilité'!$BG10*(1+'Usages mobilité'!$BH10)^(H$8204-$D$8204)/1000</f>
        <v>0</v>
      </c>
      <c r="I8267" s="223">
        <f>I8216*'Usages mobilité'!$BG10*(1+'Usages mobilité'!$BH10)^(I$8204-$D$8204)/1000</f>
        <v>0</v>
      </c>
      <c r="J8267" s="223">
        <f>J8216*'Usages mobilité'!$BG10*(1+'Usages mobilité'!$BH10)^(J$8204-$D$8204)/1000</f>
        <v>0</v>
      </c>
      <c r="K8267" s="223">
        <f>K8216*'Usages mobilité'!$BG10*(1+'Usages mobilité'!$BH10)^(K$8204-$D$8204)/1000</f>
        <v>0</v>
      </c>
      <c r="L8267" s="223">
        <f>L8216*'Usages mobilité'!$BG10*(1+'Usages mobilité'!$BH10)^(L$8204-$D$8204)/1000</f>
        <v>0</v>
      </c>
      <c r="M8267" s="223">
        <f>M8216*'Usages mobilité'!$BG10*(1+'Usages mobilité'!$BH10)^(M$8204-$D$8204)/1000</f>
        <v>0</v>
      </c>
      <c r="N8267" s="223">
        <f>N8216*'Usages mobilité'!$BG10*(1+'Usages mobilité'!$BH10)^(N$8204-$D$8204)/1000</f>
        <v>0</v>
      </c>
      <c r="O8267" s="223">
        <f>O8216*'Usages mobilité'!$BG10*(1+'Usages mobilité'!$BH10)^(O$8204-$D$8204)/1000</f>
        <v>0</v>
      </c>
      <c r="P8267" s="223">
        <f>P8216*'Usages mobilité'!$BG10*(1+'Usages mobilité'!$BH10)^(P$8204-$D$8204)/1000</f>
        <v>0</v>
      </c>
      <c r="Q8267" s="223">
        <f>Q8216*'Usages mobilité'!$BG10*(1+'Usages mobilité'!$BH10)^(Q$8204-$D$8204)/1000</f>
        <v>0</v>
      </c>
      <c r="R8267" s="223">
        <f>R8216*'Usages mobilité'!$BG10*(1+'Usages mobilité'!$BH10)^(R$8204-$D$8204)/1000</f>
        <v>0</v>
      </c>
    </row>
    <row r="8268" spans="1:18" hidden="1" outlineLevel="2" x14ac:dyDescent="0.25">
      <c r="A8268" s="222" t="str">
        <f>'Usages mobilité'!A11</f>
        <v>Usage mobilité n°8</v>
      </c>
      <c r="B8268" s="222" t="s">
        <v>645</v>
      </c>
      <c r="C8268" s="222"/>
      <c r="D8268" s="223">
        <f>D8217*'Usages mobilité'!$BG11*(1+'Usages mobilité'!$BH11)^(D$8204-$D$8204)/1000</f>
        <v>0</v>
      </c>
      <c r="E8268" s="223">
        <f>E8217*'Usages mobilité'!$BG11*(1+'Usages mobilité'!$BH11)^(E$8204-$D$8204)/1000</f>
        <v>0</v>
      </c>
      <c r="F8268" s="223">
        <f>F8217*'Usages mobilité'!$BG11*(1+'Usages mobilité'!$BH11)^(F$8204-$D$8204)/1000</f>
        <v>0</v>
      </c>
      <c r="G8268" s="223">
        <f>G8217*'Usages mobilité'!$BG11*(1+'Usages mobilité'!$BH11)^(G$8204-$D$8204)/1000</f>
        <v>0</v>
      </c>
      <c r="H8268" s="223">
        <f>H8217*'Usages mobilité'!$BG11*(1+'Usages mobilité'!$BH11)^(H$8204-$D$8204)/1000</f>
        <v>0</v>
      </c>
      <c r="I8268" s="223">
        <f>I8217*'Usages mobilité'!$BG11*(1+'Usages mobilité'!$BH11)^(I$8204-$D$8204)/1000</f>
        <v>0</v>
      </c>
      <c r="J8268" s="223">
        <f>J8217*'Usages mobilité'!$BG11*(1+'Usages mobilité'!$BH11)^(J$8204-$D$8204)/1000</f>
        <v>0</v>
      </c>
      <c r="K8268" s="223">
        <f>K8217*'Usages mobilité'!$BG11*(1+'Usages mobilité'!$BH11)^(K$8204-$D$8204)/1000</f>
        <v>0</v>
      </c>
      <c r="L8268" s="223">
        <f>L8217*'Usages mobilité'!$BG11*(1+'Usages mobilité'!$BH11)^(L$8204-$D$8204)/1000</f>
        <v>0</v>
      </c>
      <c r="M8268" s="223">
        <f>M8217*'Usages mobilité'!$BG11*(1+'Usages mobilité'!$BH11)^(M$8204-$D$8204)/1000</f>
        <v>0</v>
      </c>
      <c r="N8268" s="223">
        <f>N8217*'Usages mobilité'!$BG11*(1+'Usages mobilité'!$BH11)^(N$8204-$D$8204)/1000</f>
        <v>0</v>
      </c>
      <c r="O8268" s="223">
        <f>O8217*'Usages mobilité'!$BG11*(1+'Usages mobilité'!$BH11)^(O$8204-$D$8204)/1000</f>
        <v>0</v>
      </c>
      <c r="P8268" s="223">
        <f>P8217*'Usages mobilité'!$BG11*(1+'Usages mobilité'!$BH11)^(P$8204-$D$8204)/1000</f>
        <v>0</v>
      </c>
      <c r="Q8268" s="223">
        <f>Q8217*'Usages mobilité'!$BG11*(1+'Usages mobilité'!$BH11)^(Q$8204-$D$8204)/1000</f>
        <v>0</v>
      </c>
      <c r="R8268" s="223">
        <f>R8217*'Usages mobilité'!$BG11*(1+'Usages mobilité'!$BH11)^(R$8204-$D$8204)/1000</f>
        <v>0</v>
      </c>
    </row>
    <row r="8269" spans="1:18" hidden="1" outlineLevel="2" x14ac:dyDescent="0.25">
      <c r="A8269" s="222" t="str">
        <f>'Usages mobilité'!A12</f>
        <v>Usage mobilité n°9</v>
      </c>
      <c r="B8269" s="222" t="s">
        <v>645</v>
      </c>
      <c r="C8269" s="222"/>
      <c r="D8269" s="223">
        <f>D8218*'Usages mobilité'!$BG12*(1+'Usages mobilité'!$BH12)^(D$8204-$D$8204)/1000</f>
        <v>0</v>
      </c>
      <c r="E8269" s="223">
        <f>E8218*'Usages mobilité'!$BG12*(1+'Usages mobilité'!$BH12)^(E$8204-$D$8204)/1000</f>
        <v>0</v>
      </c>
      <c r="F8269" s="223">
        <f>F8218*'Usages mobilité'!$BG12*(1+'Usages mobilité'!$BH12)^(F$8204-$D$8204)/1000</f>
        <v>0</v>
      </c>
      <c r="G8269" s="223">
        <f>G8218*'Usages mobilité'!$BG12*(1+'Usages mobilité'!$BH12)^(G$8204-$D$8204)/1000</f>
        <v>0</v>
      </c>
      <c r="H8269" s="223">
        <f>H8218*'Usages mobilité'!$BG12*(1+'Usages mobilité'!$BH12)^(H$8204-$D$8204)/1000</f>
        <v>0</v>
      </c>
      <c r="I8269" s="223">
        <f>I8218*'Usages mobilité'!$BG12*(1+'Usages mobilité'!$BH12)^(I$8204-$D$8204)/1000</f>
        <v>0</v>
      </c>
      <c r="J8269" s="223">
        <f>J8218*'Usages mobilité'!$BG12*(1+'Usages mobilité'!$BH12)^(J$8204-$D$8204)/1000</f>
        <v>0</v>
      </c>
      <c r="K8269" s="223">
        <f>K8218*'Usages mobilité'!$BG12*(1+'Usages mobilité'!$BH12)^(K$8204-$D$8204)/1000</f>
        <v>0</v>
      </c>
      <c r="L8269" s="223">
        <f>L8218*'Usages mobilité'!$BG12*(1+'Usages mobilité'!$BH12)^(L$8204-$D$8204)/1000</f>
        <v>0</v>
      </c>
      <c r="M8269" s="223">
        <f>M8218*'Usages mobilité'!$BG12*(1+'Usages mobilité'!$BH12)^(M$8204-$D$8204)/1000</f>
        <v>0</v>
      </c>
      <c r="N8269" s="223">
        <f>N8218*'Usages mobilité'!$BG12*(1+'Usages mobilité'!$BH12)^(N$8204-$D$8204)/1000</f>
        <v>0</v>
      </c>
      <c r="O8269" s="223">
        <f>O8218*'Usages mobilité'!$BG12*(1+'Usages mobilité'!$BH12)^(O$8204-$D$8204)/1000</f>
        <v>0</v>
      </c>
      <c r="P8269" s="223">
        <f>P8218*'Usages mobilité'!$BG12*(1+'Usages mobilité'!$BH12)^(P$8204-$D$8204)/1000</f>
        <v>0</v>
      </c>
      <c r="Q8269" s="223">
        <f>Q8218*'Usages mobilité'!$BG12*(1+'Usages mobilité'!$BH12)^(Q$8204-$D$8204)/1000</f>
        <v>0</v>
      </c>
      <c r="R8269" s="223">
        <f>R8218*'Usages mobilité'!$BG12*(1+'Usages mobilité'!$BH12)^(R$8204-$D$8204)/1000</f>
        <v>0</v>
      </c>
    </row>
    <row r="8270" spans="1:18" hidden="1" outlineLevel="2" x14ac:dyDescent="0.25">
      <c r="A8270" s="222" t="str">
        <f>'Usages mobilité'!A13</f>
        <v>Usage mobilité n°10</v>
      </c>
      <c r="B8270" s="222" t="s">
        <v>645</v>
      </c>
      <c r="C8270" s="222"/>
      <c r="D8270" s="223">
        <f>D8219*'Usages mobilité'!$BG13*(1+'Usages mobilité'!$BH13)^(D$8204-$D$8204)/1000</f>
        <v>0</v>
      </c>
      <c r="E8270" s="223">
        <f>E8219*'Usages mobilité'!$BG13*(1+'Usages mobilité'!$BH13)^(E$8204-$D$8204)/1000</f>
        <v>0</v>
      </c>
      <c r="F8270" s="223">
        <f>F8219*'Usages mobilité'!$BG13*(1+'Usages mobilité'!$BH13)^(F$8204-$D$8204)/1000</f>
        <v>0</v>
      </c>
      <c r="G8270" s="223">
        <f>G8219*'Usages mobilité'!$BG13*(1+'Usages mobilité'!$BH13)^(G$8204-$D$8204)/1000</f>
        <v>0</v>
      </c>
      <c r="H8270" s="223">
        <f>H8219*'Usages mobilité'!$BG13*(1+'Usages mobilité'!$BH13)^(H$8204-$D$8204)/1000</f>
        <v>0</v>
      </c>
      <c r="I8270" s="223">
        <f>I8219*'Usages mobilité'!$BG13*(1+'Usages mobilité'!$BH13)^(I$8204-$D$8204)/1000</f>
        <v>0</v>
      </c>
      <c r="J8270" s="223">
        <f>J8219*'Usages mobilité'!$BG13*(1+'Usages mobilité'!$BH13)^(J$8204-$D$8204)/1000</f>
        <v>0</v>
      </c>
      <c r="K8270" s="223">
        <f>K8219*'Usages mobilité'!$BG13*(1+'Usages mobilité'!$BH13)^(K$8204-$D$8204)/1000</f>
        <v>0</v>
      </c>
      <c r="L8270" s="223">
        <f>L8219*'Usages mobilité'!$BG13*(1+'Usages mobilité'!$BH13)^(L$8204-$D$8204)/1000</f>
        <v>0</v>
      </c>
      <c r="M8270" s="223">
        <f>M8219*'Usages mobilité'!$BG13*(1+'Usages mobilité'!$BH13)^(M$8204-$D$8204)/1000</f>
        <v>0</v>
      </c>
      <c r="N8270" s="223">
        <f>N8219*'Usages mobilité'!$BG13*(1+'Usages mobilité'!$BH13)^(N$8204-$D$8204)/1000</f>
        <v>0</v>
      </c>
      <c r="O8270" s="223">
        <f>O8219*'Usages mobilité'!$BG13*(1+'Usages mobilité'!$BH13)^(O$8204-$D$8204)/1000</f>
        <v>0</v>
      </c>
      <c r="P8270" s="223">
        <f>P8219*'Usages mobilité'!$BG13*(1+'Usages mobilité'!$BH13)^(P$8204-$D$8204)/1000</f>
        <v>0</v>
      </c>
      <c r="Q8270" s="223">
        <f>Q8219*'Usages mobilité'!$BG13*(1+'Usages mobilité'!$BH13)^(Q$8204-$D$8204)/1000</f>
        <v>0</v>
      </c>
      <c r="R8270" s="223">
        <f>R8219*'Usages mobilité'!$BG13*(1+'Usages mobilité'!$BH13)^(R$8204-$D$8204)/1000</f>
        <v>0</v>
      </c>
    </row>
    <row r="8271" spans="1:18" hidden="1" outlineLevel="2" x14ac:dyDescent="0.25">
      <c r="A8271" s="222" t="str">
        <f>'Usages mobilité'!A14</f>
        <v>Usage mobilité n°11</v>
      </c>
      <c r="B8271" s="222" t="s">
        <v>645</v>
      </c>
      <c r="C8271" s="222"/>
      <c r="D8271" s="223">
        <f>D8220*'Usages mobilité'!$BG14*(1+'Usages mobilité'!$BH14)^(D$8204-$D$8204)/1000</f>
        <v>0</v>
      </c>
      <c r="E8271" s="223">
        <f>E8220*'Usages mobilité'!$BG14*(1+'Usages mobilité'!$BH14)^(E$8204-$D$8204)/1000</f>
        <v>0</v>
      </c>
      <c r="F8271" s="223">
        <f>F8220*'Usages mobilité'!$BG14*(1+'Usages mobilité'!$BH14)^(F$8204-$D$8204)/1000</f>
        <v>0</v>
      </c>
      <c r="G8271" s="223">
        <f>G8220*'Usages mobilité'!$BG14*(1+'Usages mobilité'!$BH14)^(G$8204-$D$8204)/1000</f>
        <v>0</v>
      </c>
      <c r="H8271" s="223">
        <f>H8220*'Usages mobilité'!$BG14*(1+'Usages mobilité'!$BH14)^(H$8204-$D$8204)/1000</f>
        <v>0</v>
      </c>
      <c r="I8271" s="223">
        <f>I8220*'Usages mobilité'!$BG14*(1+'Usages mobilité'!$BH14)^(I$8204-$D$8204)/1000</f>
        <v>0</v>
      </c>
      <c r="J8271" s="223">
        <f>J8220*'Usages mobilité'!$BG14*(1+'Usages mobilité'!$BH14)^(J$8204-$D$8204)/1000</f>
        <v>0</v>
      </c>
      <c r="K8271" s="223">
        <f>K8220*'Usages mobilité'!$BG14*(1+'Usages mobilité'!$BH14)^(K$8204-$D$8204)/1000</f>
        <v>0</v>
      </c>
      <c r="L8271" s="223">
        <f>L8220*'Usages mobilité'!$BG14*(1+'Usages mobilité'!$BH14)^(L$8204-$D$8204)/1000</f>
        <v>0</v>
      </c>
      <c r="M8271" s="223">
        <f>M8220*'Usages mobilité'!$BG14*(1+'Usages mobilité'!$BH14)^(M$8204-$D$8204)/1000</f>
        <v>0</v>
      </c>
      <c r="N8271" s="223">
        <f>N8220*'Usages mobilité'!$BG14*(1+'Usages mobilité'!$BH14)^(N$8204-$D$8204)/1000</f>
        <v>0</v>
      </c>
      <c r="O8271" s="223">
        <f>O8220*'Usages mobilité'!$BG14*(1+'Usages mobilité'!$BH14)^(O$8204-$D$8204)/1000</f>
        <v>0</v>
      </c>
      <c r="P8271" s="223">
        <f>P8220*'Usages mobilité'!$BG14*(1+'Usages mobilité'!$BH14)^(P$8204-$D$8204)/1000</f>
        <v>0</v>
      </c>
      <c r="Q8271" s="223">
        <f>Q8220*'Usages mobilité'!$BG14*(1+'Usages mobilité'!$BH14)^(Q$8204-$D$8204)/1000</f>
        <v>0</v>
      </c>
      <c r="R8271" s="223">
        <f>R8220*'Usages mobilité'!$BG14*(1+'Usages mobilité'!$BH14)^(R$8204-$D$8204)/1000</f>
        <v>0</v>
      </c>
    </row>
    <row r="8272" spans="1:18" hidden="1" outlineLevel="2" x14ac:dyDescent="0.25">
      <c r="A8272" s="222" t="str">
        <f>'Usages mobilité'!A15</f>
        <v>Usage mobilité n°12</v>
      </c>
      <c r="B8272" s="222" t="s">
        <v>645</v>
      </c>
      <c r="C8272" s="222"/>
      <c r="D8272" s="223">
        <f>D8221*'Usages mobilité'!$BG15*(1+'Usages mobilité'!$BH15)^(D$8204-$D$8204)/1000</f>
        <v>0</v>
      </c>
      <c r="E8272" s="223">
        <f>E8221*'Usages mobilité'!$BG15*(1+'Usages mobilité'!$BH15)^(E$8204-$D$8204)/1000</f>
        <v>0</v>
      </c>
      <c r="F8272" s="223">
        <f>F8221*'Usages mobilité'!$BG15*(1+'Usages mobilité'!$BH15)^(F$8204-$D$8204)/1000</f>
        <v>0</v>
      </c>
      <c r="G8272" s="223">
        <f>G8221*'Usages mobilité'!$BG15*(1+'Usages mobilité'!$BH15)^(G$8204-$D$8204)/1000</f>
        <v>0</v>
      </c>
      <c r="H8272" s="223">
        <f>H8221*'Usages mobilité'!$BG15*(1+'Usages mobilité'!$BH15)^(H$8204-$D$8204)/1000</f>
        <v>0</v>
      </c>
      <c r="I8272" s="223">
        <f>I8221*'Usages mobilité'!$BG15*(1+'Usages mobilité'!$BH15)^(I$8204-$D$8204)/1000</f>
        <v>0</v>
      </c>
      <c r="J8272" s="223">
        <f>J8221*'Usages mobilité'!$BG15*(1+'Usages mobilité'!$BH15)^(J$8204-$D$8204)/1000</f>
        <v>0</v>
      </c>
      <c r="K8272" s="223">
        <f>K8221*'Usages mobilité'!$BG15*(1+'Usages mobilité'!$BH15)^(K$8204-$D$8204)/1000</f>
        <v>0</v>
      </c>
      <c r="L8272" s="223">
        <f>L8221*'Usages mobilité'!$BG15*(1+'Usages mobilité'!$BH15)^(L$8204-$D$8204)/1000</f>
        <v>0</v>
      </c>
      <c r="M8272" s="223">
        <f>M8221*'Usages mobilité'!$BG15*(1+'Usages mobilité'!$BH15)^(M$8204-$D$8204)/1000</f>
        <v>0</v>
      </c>
      <c r="N8272" s="223">
        <f>N8221*'Usages mobilité'!$BG15*(1+'Usages mobilité'!$BH15)^(N$8204-$D$8204)/1000</f>
        <v>0</v>
      </c>
      <c r="O8272" s="223">
        <f>O8221*'Usages mobilité'!$BG15*(1+'Usages mobilité'!$BH15)^(O$8204-$D$8204)/1000</f>
        <v>0</v>
      </c>
      <c r="P8272" s="223">
        <f>P8221*'Usages mobilité'!$BG15*(1+'Usages mobilité'!$BH15)^(P$8204-$D$8204)/1000</f>
        <v>0</v>
      </c>
      <c r="Q8272" s="223">
        <f>Q8221*'Usages mobilité'!$BG15*(1+'Usages mobilité'!$BH15)^(Q$8204-$D$8204)/1000</f>
        <v>0</v>
      </c>
      <c r="R8272" s="223">
        <f>R8221*'Usages mobilité'!$BG15*(1+'Usages mobilité'!$BH15)^(R$8204-$D$8204)/1000</f>
        <v>0</v>
      </c>
    </row>
    <row r="8273" spans="1:18" hidden="1" outlineLevel="2" x14ac:dyDescent="0.25">
      <c r="A8273" s="222" t="str">
        <f>'Usages mobilité'!A16</f>
        <v>Usage mobilité n°13</v>
      </c>
      <c r="B8273" s="222" t="s">
        <v>645</v>
      </c>
      <c r="C8273" s="222"/>
      <c r="D8273" s="223">
        <f>D8222*'Usages mobilité'!$BG16*(1+'Usages mobilité'!$BH16)^(D$8204-$D$8204)/1000</f>
        <v>0</v>
      </c>
      <c r="E8273" s="223">
        <f>E8222*'Usages mobilité'!$BG16*(1+'Usages mobilité'!$BH16)^(E$8204-$D$8204)/1000</f>
        <v>0</v>
      </c>
      <c r="F8273" s="223">
        <f>F8222*'Usages mobilité'!$BG16*(1+'Usages mobilité'!$BH16)^(F$8204-$D$8204)/1000</f>
        <v>0</v>
      </c>
      <c r="G8273" s="223">
        <f>G8222*'Usages mobilité'!$BG16*(1+'Usages mobilité'!$BH16)^(G$8204-$D$8204)/1000</f>
        <v>0</v>
      </c>
      <c r="H8273" s="223">
        <f>H8222*'Usages mobilité'!$BG16*(1+'Usages mobilité'!$BH16)^(H$8204-$D$8204)/1000</f>
        <v>0</v>
      </c>
      <c r="I8273" s="223">
        <f>I8222*'Usages mobilité'!$BG16*(1+'Usages mobilité'!$BH16)^(I$8204-$D$8204)/1000</f>
        <v>0</v>
      </c>
      <c r="J8273" s="223">
        <f>J8222*'Usages mobilité'!$BG16*(1+'Usages mobilité'!$BH16)^(J$8204-$D$8204)/1000</f>
        <v>0</v>
      </c>
      <c r="K8273" s="223">
        <f>K8222*'Usages mobilité'!$BG16*(1+'Usages mobilité'!$BH16)^(K$8204-$D$8204)/1000</f>
        <v>0</v>
      </c>
      <c r="L8273" s="223">
        <f>L8222*'Usages mobilité'!$BG16*(1+'Usages mobilité'!$BH16)^(L$8204-$D$8204)/1000</f>
        <v>0</v>
      </c>
      <c r="M8273" s="223">
        <f>M8222*'Usages mobilité'!$BG16*(1+'Usages mobilité'!$BH16)^(M$8204-$D$8204)/1000</f>
        <v>0</v>
      </c>
      <c r="N8273" s="223">
        <f>N8222*'Usages mobilité'!$BG16*(1+'Usages mobilité'!$BH16)^(N$8204-$D$8204)/1000</f>
        <v>0</v>
      </c>
      <c r="O8273" s="223">
        <f>O8222*'Usages mobilité'!$BG16*(1+'Usages mobilité'!$BH16)^(O$8204-$D$8204)/1000</f>
        <v>0</v>
      </c>
      <c r="P8273" s="223">
        <f>P8222*'Usages mobilité'!$BG16*(1+'Usages mobilité'!$BH16)^(P$8204-$D$8204)/1000</f>
        <v>0</v>
      </c>
      <c r="Q8273" s="223">
        <f>Q8222*'Usages mobilité'!$BG16*(1+'Usages mobilité'!$BH16)^(Q$8204-$D$8204)/1000</f>
        <v>0</v>
      </c>
      <c r="R8273" s="223">
        <f>R8222*'Usages mobilité'!$BG16*(1+'Usages mobilité'!$BH16)^(R$8204-$D$8204)/1000</f>
        <v>0</v>
      </c>
    </row>
    <row r="8274" spans="1:18" hidden="1" outlineLevel="2" x14ac:dyDescent="0.25">
      <c r="A8274" s="222" t="str">
        <f>'Usages mobilité'!A17</f>
        <v>Usage mobilité n°14</v>
      </c>
      <c r="B8274" s="222" t="s">
        <v>645</v>
      </c>
      <c r="C8274" s="222"/>
      <c r="D8274" s="223">
        <f>D8223*'Usages mobilité'!$BG17*(1+'Usages mobilité'!$BH17)^(D$8204-$D$8204)/1000</f>
        <v>0</v>
      </c>
      <c r="E8274" s="223">
        <f>E8223*'Usages mobilité'!$BG17*(1+'Usages mobilité'!$BH17)^(E$8204-$D$8204)/1000</f>
        <v>0</v>
      </c>
      <c r="F8274" s="223">
        <f>F8223*'Usages mobilité'!$BG17*(1+'Usages mobilité'!$BH17)^(F$8204-$D$8204)/1000</f>
        <v>0</v>
      </c>
      <c r="G8274" s="223">
        <f>G8223*'Usages mobilité'!$BG17*(1+'Usages mobilité'!$BH17)^(G$8204-$D$8204)/1000</f>
        <v>0</v>
      </c>
      <c r="H8274" s="223">
        <f>H8223*'Usages mobilité'!$BG17*(1+'Usages mobilité'!$BH17)^(H$8204-$D$8204)/1000</f>
        <v>0</v>
      </c>
      <c r="I8274" s="223">
        <f>I8223*'Usages mobilité'!$BG17*(1+'Usages mobilité'!$BH17)^(I$8204-$D$8204)/1000</f>
        <v>0</v>
      </c>
      <c r="J8274" s="223">
        <f>J8223*'Usages mobilité'!$BG17*(1+'Usages mobilité'!$BH17)^(J$8204-$D$8204)/1000</f>
        <v>0</v>
      </c>
      <c r="K8274" s="223">
        <f>K8223*'Usages mobilité'!$BG17*(1+'Usages mobilité'!$BH17)^(K$8204-$D$8204)/1000</f>
        <v>0</v>
      </c>
      <c r="L8274" s="223">
        <f>L8223*'Usages mobilité'!$BG17*(1+'Usages mobilité'!$BH17)^(L$8204-$D$8204)/1000</f>
        <v>0</v>
      </c>
      <c r="M8274" s="223">
        <f>M8223*'Usages mobilité'!$BG17*(1+'Usages mobilité'!$BH17)^(M$8204-$D$8204)/1000</f>
        <v>0</v>
      </c>
      <c r="N8274" s="223">
        <f>N8223*'Usages mobilité'!$BG17*(1+'Usages mobilité'!$BH17)^(N$8204-$D$8204)/1000</f>
        <v>0</v>
      </c>
      <c r="O8274" s="223">
        <f>O8223*'Usages mobilité'!$BG17*(1+'Usages mobilité'!$BH17)^(O$8204-$D$8204)/1000</f>
        <v>0</v>
      </c>
      <c r="P8274" s="223">
        <f>P8223*'Usages mobilité'!$BG17*(1+'Usages mobilité'!$BH17)^(P$8204-$D$8204)/1000</f>
        <v>0</v>
      </c>
      <c r="Q8274" s="223">
        <f>Q8223*'Usages mobilité'!$BG17*(1+'Usages mobilité'!$BH17)^(Q$8204-$D$8204)/1000</f>
        <v>0</v>
      </c>
      <c r="R8274" s="223">
        <f>R8223*'Usages mobilité'!$BG17*(1+'Usages mobilité'!$BH17)^(R$8204-$D$8204)/1000</f>
        <v>0</v>
      </c>
    </row>
    <row r="8275" spans="1:18" hidden="1" outlineLevel="2" x14ac:dyDescent="0.25">
      <c r="A8275" s="222" t="str">
        <f>'Usages mobilité'!A18</f>
        <v>Usage mobilité n°15</v>
      </c>
      <c r="B8275" s="222" t="s">
        <v>645</v>
      </c>
      <c r="C8275" s="222"/>
      <c r="D8275" s="223">
        <f>D8224*'Usages mobilité'!$BG18*(1+'Usages mobilité'!$BH18)^(D$8204-$D$8204)/1000</f>
        <v>0</v>
      </c>
      <c r="E8275" s="223">
        <f>E8224*'Usages mobilité'!$BG18*(1+'Usages mobilité'!$BH18)^(E$8204-$D$8204)/1000</f>
        <v>0</v>
      </c>
      <c r="F8275" s="223">
        <f>F8224*'Usages mobilité'!$BG18*(1+'Usages mobilité'!$BH18)^(F$8204-$D$8204)/1000</f>
        <v>0</v>
      </c>
      <c r="G8275" s="223">
        <f>G8224*'Usages mobilité'!$BG18*(1+'Usages mobilité'!$BH18)^(G$8204-$D$8204)/1000</f>
        <v>0</v>
      </c>
      <c r="H8275" s="223">
        <f>H8224*'Usages mobilité'!$BG18*(1+'Usages mobilité'!$BH18)^(H$8204-$D$8204)/1000</f>
        <v>0</v>
      </c>
      <c r="I8275" s="223">
        <f>I8224*'Usages mobilité'!$BG18*(1+'Usages mobilité'!$BH18)^(I$8204-$D$8204)/1000</f>
        <v>0</v>
      </c>
      <c r="J8275" s="223">
        <f>J8224*'Usages mobilité'!$BG18*(1+'Usages mobilité'!$BH18)^(J$8204-$D$8204)/1000</f>
        <v>0</v>
      </c>
      <c r="K8275" s="223">
        <f>K8224*'Usages mobilité'!$BG18*(1+'Usages mobilité'!$BH18)^(K$8204-$D$8204)/1000</f>
        <v>0</v>
      </c>
      <c r="L8275" s="223">
        <f>L8224*'Usages mobilité'!$BG18*(1+'Usages mobilité'!$BH18)^(L$8204-$D$8204)/1000</f>
        <v>0</v>
      </c>
      <c r="M8275" s="223">
        <f>M8224*'Usages mobilité'!$BG18*(1+'Usages mobilité'!$BH18)^(M$8204-$D$8204)/1000</f>
        <v>0</v>
      </c>
      <c r="N8275" s="223">
        <f>N8224*'Usages mobilité'!$BG18*(1+'Usages mobilité'!$BH18)^(N$8204-$D$8204)/1000</f>
        <v>0</v>
      </c>
      <c r="O8275" s="223">
        <f>O8224*'Usages mobilité'!$BG18*(1+'Usages mobilité'!$BH18)^(O$8204-$D$8204)/1000</f>
        <v>0</v>
      </c>
      <c r="P8275" s="223">
        <f>P8224*'Usages mobilité'!$BG18*(1+'Usages mobilité'!$BH18)^(P$8204-$D$8204)/1000</f>
        <v>0</v>
      </c>
      <c r="Q8275" s="223">
        <f>Q8224*'Usages mobilité'!$BG18*(1+'Usages mobilité'!$BH18)^(Q$8204-$D$8204)/1000</f>
        <v>0</v>
      </c>
      <c r="R8275" s="223">
        <f>R8224*'Usages mobilité'!$BG18*(1+'Usages mobilité'!$BH18)^(R$8204-$D$8204)/1000</f>
        <v>0</v>
      </c>
    </row>
    <row r="8276" spans="1:18" hidden="1" outlineLevel="2" x14ac:dyDescent="0.25">
      <c r="A8276" s="222" t="str">
        <f>'Usages mobilité'!A19</f>
        <v>Usage mobilité n°16</v>
      </c>
      <c r="B8276" s="222" t="s">
        <v>645</v>
      </c>
      <c r="C8276" s="222"/>
      <c r="D8276" s="223">
        <f>D8225*'Usages mobilité'!$BG19*(1+'Usages mobilité'!$BH19)^(D$8204-$D$8204)/1000</f>
        <v>0</v>
      </c>
      <c r="E8276" s="223">
        <f>E8225*'Usages mobilité'!$BG19*(1+'Usages mobilité'!$BH19)^(E$8204-$D$8204)/1000</f>
        <v>0</v>
      </c>
      <c r="F8276" s="223">
        <f>F8225*'Usages mobilité'!$BG19*(1+'Usages mobilité'!$BH19)^(F$8204-$D$8204)/1000</f>
        <v>0</v>
      </c>
      <c r="G8276" s="223">
        <f>G8225*'Usages mobilité'!$BG19*(1+'Usages mobilité'!$BH19)^(G$8204-$D$8204)/1000</f>
        <v>0</v>
      </c>
      <c r="H8276" s="223">
        <f>H8225*'Usages mobilité'!$BG19*(1+'Usages mobilité'!$BH19)^(H$8204-$D$8204)/1000</f>
        <v>0</v>
      </c>
      <c r="I8276" s="223">
        <f>I8225*'Usages mobilité'!$BG19*(1+'Usages mobilité'!$BH19)^(I$8204-$D$8204)/1000</f>
        <v>0</v>
      </c>
      <c r="J8276" s="223">
        <f>J8225*'Usages mobilité'!$BG19*(1+'Usages mobilité'!$BH19)^(J$8204-$D$8204)/1000</f>
        <v>0</v>
      </c>
      <c r="K8276" s="223">
        <f>K8225*'Usages mobilité'!$BG19*(1+'Usages mobilité'!$BH19)^(K$8204-$D$8204)/1000</f>
        <v>0</v>
      </c>
      <c r="L8276" s="223">
        <f>L8225*'Usages mobilité'!$BG19*(1+'Usages mobilité'!$BH19)^(L$8204-$D$8204)/1000</f>
        <v>0</v>
      </c>
      <c r="M8276" s="223">
        <f>M8225*'Usages mobilité'!$BG19*(1+'Usages mobilité'!$BH19)^(M$8204-$D$8204)/1000</f>
        <v>0</v>
      </c>
      <c r="N8276" s="223">
        <f>N8225*'Usages mobilité'!$BG19*(1+'Usages mobilité'!$BH19)^(N$8204-$D$8204)/1000</f>
        <v>0</v>
      </c>
      <c r="O8276" s="223">
        <f>O8225*'Usages mobilité'!$BG19*(1+'Usages mobilité'!$BH19)^(O$8204-$D$8204)/1000</f>
        <v>0</v>
      </c>
      <c r="P8276" s="223">
        <f>P8225*'Usages mobilité'!$BG19*(1+'Usages mobilité'!$BH19)^(P$8204-$D$8204)/1000</f>
        <v>0</v>
      </c>
      <c r="Q8276" s="223">
        <f>Q8225*'Usages mobilité'!$BG19*(1+'Usages mobilité'!$BH19)^(Q$8204-$D$8204)/1000</f>
        <v>0</v>
      </c>
      <c r="R8276" s="223">
        <f>R8225*'Usages mobilité'!$BG19*(1+'Usages mobilité'!$BH19)^(R$8204-$D$8204)/1000</f>
        <v>0</v>
      </c>
    </row>
    <row r="8277" spans="1:18" hidden="1" outlineLevel="2" x14ac:dyDescent="0.25">
      <c r="A8277" s="222" t="str">
        <f>'Usages mobilité'!A20</f>
        <v>Usage mobilité n°17</v>
      </c>
      <c r="B8277" s="222" t="s">
        <v>645</v>
      </c>
      <c r="C8277" s="222"/>
      <c r="D8277" s="223">
        <f>D8226*'Usages mobilité'!$BG20*(1+'Usages mobilité'!$BH20)^(D$8204-$D$8204)/1000</f>
        <v>0</v>
      </c>
      <c r="E8277" s="223">
        <f>E8226*'Usages mobilité'!$BG20*(1+'Usages mobilité'!$BH20)^(E$8204-$D$8204)/1000</f>
        <v>0</v>
      </c>
      <c r="F8277" s="223">
        <f>F8226*'Usages mobilité'!$BG20*(1+'Usages mobilité'!$BH20)^(F$8204-$D$8204)/1000</f>
        <v>0</v>
      </c>
      <c r="G8277" s="223">
        <f>G8226*'Usages mobilité'!$BG20*(1+'Usages mobilité'!$BH20)^(G$8204-$D$8204)/1000</f>
        <v>0</v>
      </c>
      <c r="H8277" s="223">
        <f>H8226*'Usages mobilité'!$BG20*(1+'Usages mobilité'!$BH20)^(H$8204-$D$8204)/1000</f>
        <v>0</v>
      </c>
      <c r="I8277" s="223">
        <f>I8226*'Usages mobilité'!$BG20*(1+'Usages mobilité'!$BH20)^(I$8204-$D$8204)/1000</f>
        <v>0</v>
      </c>
      <c r="J8277" s="223">
        <f>J8226*'Usages mobilité'!$BG20*(1+'Usages mobilité'!$BH20)^(J$8204-$D$8204)/1000</f>
        <v>0</v>
      </c>
      <c r="K8277" s="223">
        <f>K8226*'Usages mobilité'!$BG20*(1+'Usages mobilité'!$BH20)^(K$8204-$D$8204)/1000</f>
        <v>0</v>
      </c>
      <c r="L8277" s="223">
        <f>L8226*'Usages mobilité'!$BG20*(1+'Usages mobilité'!$BH20)^(L$8204-$D$8204)/1000</f>
        <v>0</v>
      </c>
      <c r="M8277" s="223">
        <f>M8226*'Usages mobilité'!$BG20*(1+'Usages mobilité'!$BH20)^(M$8204-$D$8204)/1000</f>
        <v>0</v>
      </c>
      <c r="N8277" s="223">
        <f>N8226*'Usages mobilité'!$BG20*(1+'Usages mobilité'!$BH20)^(N$8204-$D$8204)/1000</f>
        <v>0</v>
      </c>
      <c r="O8277" s="223">
        <f>O8226*'Usages mobilité'!$BG20*(1+'Usages mobilité'!$BH20)^(O$8204-$D$8204)/1000</f>
        <v>0</v>
      </c>
      <c r="P8277" s="223">
        <f>P8226*'Usages mobilité'!$BG20*(1+'Usages mobilité'!$BH20)^(P$8204-$D$8204)/1000</f>
        <v>0</v>
      </c>
      <c r="Q8277" s="223">
        <f>Q8226*'Usages mobilité'!$BG20*(1+'Usages mobilité'!$BH20)^(Q$8204-$D$8204)/1000</f>
        <v>0</v>
      </c>
      <c r="R8277" s="223">
        <f>R8226*'Usages mobilité'!$BG20*(1+'Usages mobilité'!$BH20)^(R$8204-$D$8204)/1000</f>
        <v>0</v>
      </c>
    </row>
    <row r="8278" spans="1:18" hidden="1" outlineLevel="2" x14ac:dyDescent="0.25">
      <c r="A8278" s="222" t="str">
        <f>'Usages mobilité'!A21</f>
        <v>Usage mobilité n°18</v>
      </c>
      <c r="B8278" s="222" t="s">
        <v>645</v>
      </c>
      <c r="C8278" s="222"/>
      <c r="D8278" s="223">
        <f>D8227*'Usages mobilité'!$BG21*(1+'Usages mobilité'!$BH21)^(D$8204-$D$8204)/1000</f>
        <v>0</v>
      </c>
      <c r="E8278" s="223">
        <f>E8227*'Usages mobilité'!$BG21*(1+'Usages mobilité'!$BH21)^(E$8204-$D$8204)/1000</f>
        <v>0</v>
      </c>
      <c r="F8278" s="223">
        <f>F8227*'Usages mobilité'!$BG21*(1+'Usages mobilité'!$BH21)^(F$8204-$D$8204)/1000</f>
        <v>0</v>
      </c>
      <c r="G8278" s="223">
        <f>G8227*'Usages mobilité'!$BG21*(1+'Usages mobilité'!$BH21)^(G$8204-$D$8204)/1000</f>
        <v>0</v>
      </c>
      <c r="H8278" s="223">
        <f>H8227*'Usages mobilité'!$BG21*(1+'Usages mobilité'!$BH21)^(H$8204-$D$8204)/1000</f>
        <v>0</v>
      </c>
      <c r="I8278" s="223">
        <f>I8227*'Usages mobilité'!$BG21*(1+'Usages mobilité'!$BH21)^(I$8204-$D$8204)/1000</f>
        <v>0</v>
      </c>
      <c r="J8278" s="223">
        <f>J8227*'Usages mobilité'!$BG21*(1+'Usages mobilité'!$BH21)^(J$8204-$D$8204)/1000</f>
        <v>0</v>
      </c>
      <c r="K8278" s="223">
        <f>K8227*'Usages mobilité'!$BG21*(1+'Usages mobilité'!$BH21)^(K$8204-$D$8204)/1000</f>
        <v>0</v>
      </c>
      <c r="L8278" s="223">
        <f>L8227*'Usages mobilité'!$BG21*(1+'Usages mobilité'!$BH21)^(L$8204-$D$8204)/1000</f>
        <v>0</v>
      </c>
      <c r="M8278" s="223">
        <f>M8227*'Usages mobilité'!$BG21*(1+'Usages mobilité'!$BH21)^(M$8204-$D$8204)/1000</f>
        <v>0</v>
      </c>
      <c r="N8278" s="223">
        <f>N8227*'Usages mobilité'!$BG21*(1+'Usages mobilité'!$BH21)^(N$8204-$D$8204)/1000</f>
        <v>0</v>
      </c>
      <c r="O8278" s="223">
        <f>O8227*'Usages mobilité'!$BG21*(1+'Usages mobilité'!$BH21)^(O$8204-$D$8204)/1000</f>
        <v>0</v>
      </c>
      <c r="P8278" s="223">
        <f>P8227*'Usages mobilité'!$BG21*(1+'Usages mobilité'!$BH21)^(P$8204-$D$8204)/1000</f>
        <v>0</v>
      </c>
      <c r="Q8278" s="223">
        <f>Q8227*'Usages mobilité'!$BG21*(1+'Usages mobilité'!$BH21)^(Q$8204-$D$8204)/1000</f>
        <v>0</v>
      </c>
      <c r="R8278" s="223">
        <f>R8227*'Usages mobilité'!$BG21*(1+'Usages mobilité'!$BH21)^(R$8204-$D$8204)/1000</f>
        <v>0</v>
      </c>
    </row>
    <row r="8279" spans="1:18" hidden="1" outlineLevel="2" x14ac:dyDescent="0.25">
      <c r="A8279" s="222" t="str">
        <f>'Usages mobilité'!A22</f>
        <v>Usage mobilité n°19</v>
      </c>
      <c r="B8279" s="222" t="s">
        <v>645</v>
      </c>
      <c r="C8279" s="222"/>
      <c r="D8279" s="223">
        <f>D8228*'Usages mobilité'!$BG22*(1+'Usages mobilité'!$BH22)^(D$8204-$D$8204)/1000</f>
        <v>0</v>
      </c>
      <c r="E8279" s="223">
        <f>E8228*'Usages mobilité'!$BG22*(1+'Usages mobilité'!$BH22)^(E$8204-$D$8204)/1000</f>
        <v>0</v>
      </c>
      <c r="F8279" s="223">
        <f>F8228*'Usages mobilité'!$BG22*(1+'Usages mobilité'!$BH22)^(F$8204-$D$8204)/1000</f>
        <v>0</v>
      </c>
      <c r="G8279" s="223">
        <f>G8228*'Usages mobilité'!$BG22*(1+'Usages mobilité'!$BH22)^(G$8204-$D$8204)/1000</f>
        <v>0</v>
      </c>
      <c r="H8279" s="223">
        <f>H8228*'Usages mobilité'!$BG22*(1+'Usages mobilité'!$BH22)^(H$8204-$D$8204)/1000</f>
        <v>0</v>
      </c>
      <c r="I8279" s="223">
        <f>I8228*'Usages mobilité'!$BG22*(1+'Usages mobilité'!$BH22)^(I$8204-$D$8204)/1000</f>
        <v>0</v>
      </c>
      <c r="J8279" s="223">
        <f>J8228*'Usages mobilité'!$BG22*(1+'Usages mobilité'!$BH22)^(J$8204-$D$8204)/1000</f>
        <v>0</v>
      </c>
      <c r="K8279" s="223">
        <f>K8228*'Usages mobilité'!$BG22*(1+'Usages mobilité'!$BH22)^(K$8204-$D$8204)/1000</f>
        <v>0</v>
      </c>
      <c r="L8279" s="223">
        <f>L8228*'Usages mobilité'!$BG22*(1+'Usages mobilité'!$BH22)^(L$8204-$D$8204)/1000</f>
        <v>0</v>
      </c>
      <c r="M8279" s="223">
        <f>M8228*'Usages mobilité'!$BG22*(1+'Usages mobilité'!$BH22)^(M$8204-$D$8204)/1000</f>
        <v>0</v>
      </c>
      <c r="N8279" s="223">
        <f>N8228*'Usages mobilité'!$BG22*(1+'Usages mobilité'!$BH22)^(N$8204-$D$8204)/1000</f>
        <v>0</v>
      </c>
      <c r="O8279" s="223">
        <f>O8228*'Usages mobilité'!$BG22*(1+'Usages mobilité'!$BH22)^(O$8204-$D$8204)/1000</f>
        <v>0</v>
      </c>
      <c r="P8279" s="223">
        <f>P8228*'Usages mobilité'!$BG22*(1+'Usages mobilité'!$BH22)^(P$8204-$D$8204)/1000</f>
        <v>0</v>
      </c>
      <c r="Q8279" s="223">
        <f>Q8228*'Usages mobilité'!$BG22*(1+'Usages mobilité'!$BH22)^(Q$8204-$D$8204)/1000</f>
        <v>0</v>
      </c>
      <c r="R8279" s="223">
        <f>R8228*'Usages mobilité'!$BG22*(1+'Usages mobilité'!$BH22)^(R$8204-$D$8204)/1000</f>
        <v>0</v>
      </c>
    </row>
    <row r="8280" spans="1:18" hidden="1" outlineLevel="2" x14ac:dyDescent="0.25">
      <c r="A8280" s="222" t="str">
        <f>'Usages mobilité'!A23</f>
        <v>Usage mobilité n°20</v>
      </c>
      <c r="B8280" s="222" t="s">
        <v>645</v>
      </c>
      <c r="C8280" s="222"/>
      <c r="D8280" s="223">
        <f>D8229*'Usages mobilité'!$BG23*(1+'Usages mobilité'!$BH23)^(D$8204-$D$8204)/1000</f>
        <v>0</v>
      </c>
      <c r="E8280" s="223">
        <f>E8229*'Usages mobilité'!$BG23*(1+'Usages mobilité'!$BH23)^(E$8204-$D$8204)/1000</f>
        <v>0</v>
      </c>
      <c r="F8280" s="223">
        <f>F8229*'Usages mobilité'!$BG23*(1+'Usages mobilité'!$BH23)^(F$8204-$D$8204)/1000</f>
        <v>0</v>
      </c>
      <c r="G8280" s="223">
        <f>G8229*'Usages mobilité'!$BG23*(1+'Usages mobilité'!$BH23)^(G$8204-$D$8204)/1000</f>
        <v>0</v>
      </c>
      <c r="H8280" s="223">
        <f>H8229*'Usages mobilité'!$BG23*(1+'Usages mobilité'!$BH23)^(H$8204-$D$8204)/1000</f>
        <v>0</v>
      </c>
      <c r="I8280" s="223">
        <f>I8229*'Usages mobilité'!$BG23*(1+'Usages mobilité'!$BH23)^(I$8204-$D$8204)/1000</f>
        <v>0</v>
      </c>
      <c r="J8280" s="223">
        <f>J8229*'Usages mobilité'!$BG23*(1+'Usages mobilité'!$BH23)^(J$8204-$D$8204)/1000</f>
        <v>0</v>
      </c>
      <c r="K8280" s="223">
        <f>K8229*'Usages mobilité'!$BG23*(1+'Usages mobilité'!$BH23)^(K$8204-$D$8204)/1000</f>
        <v>0</v>
      </c>
      <c r="L8280" s="223">
        <f>L8229*'Usages mobilité'!$BG23*(1+'Usages mobilité'!$BH23)^(L$8204-$D$8204)/1000</f>
        <v>0</v>
      </c>
      <c r="M8280" s="223">
        <f>M8229*'Usages mobilité'!$BG23*(1+'Usages mobilité'!$BH23)^(M$8204-$D$8204)/1000</f>
        <v>0</v>
      </c>
      <c r="N8280" s="223">
        <f>N8229*'Usages mobilité'!$BG23*(1+'Usages mobilité'!$BH23)^(N$8204-$D$8204)/1000</f>
        <v>0</v>
      </c>
      <c r="O8280" s="223">
        <f>O8229*'Usages mobilité'!$BG23*(1+'Usages mobilité'!$BH23)^(O$8204-$D$8204)/1000</f>
        <v>0</v>
      </c>
      <c r="P8280" s="223">
        <f>P8229*'Usages mobilité'!$BG23*(1+'Usages mobilité'!$BH23)^(P$8204-$D$8204)/1000</f>
        <v>0</v>
      </c>
      <c r="Q8280" s="223">
        <f>Q8229*'Usages mobilité'!$BG23*(1+'Usages mobilité'!$BH23)^(Q$8204-$D$8204)/1000</f>
        <v>0</v>
      </c>
      <c r="R8280" s="223">
        <f>R8229*'Usages mobilité'!$BG23*(1+'Usages mobilité'!$BH23)^(R$8204-$D$8204)/1000</f>
        <v>0</v>
      </c>
    </row>
    <row r="8281" spans="1:18" hidden="1" outlineLevel="2" x14ac:dyDescent="0.25">
      <c r="A8281" s="222" t="str">
        <f>'Usages mobilité'!A24</f>
        <v>Usage mobilité n°21</v>
      </c>
      <c r="B8281" s="222" t="s">
        <v>645</v>
      </c>
      <c r="C8281" s="222"/>
      <c r="D8281" s="223">
        <f>D8230*'Usages mobilité'!$BG24*(1+'Usages mobilité'!$BH24)^(D$8204-$D$8204)/1000</f>
        <v>0</v>
      </c>
      <c r="E8281" s="223">
        <f>E8230*'Usages mobilité'!$BG24*(1+'Usages mobilité'!$BH24)^(E$8204-$D$8204)/1000</f>
        <v>0</v>
      </c>
      <c r="F8281" s="223">
        <f>F8230*'Usages mobilité'!$BG24*(1+'Usages mobilité'!$BH24)^(F$8204-$D$8204)/1000</f>
        <v>0</v>
      </c>
      <c r="G8281" s="223">
        <f>G8230*'Usages mobilité'!$BG24*(1+'Usages mobilité'!$BH24)^(G$8204-$D$8204)/1000</f>
        <v>0</v>
      </c>
      <c r="H8281" s="223">
        <f>H8230*'Usages mobilité'!$BG24*(1+'Usages mobilité'!$BH24)^(H$8204-$D$8204)/1000</f>
        <v>0</v>
      </c>
      <c r="I8281" s="223">
        <f>I8230*'Usages mobilité'!$BG24*(1+'Usages mobilité'!$BH24)^(I$8204-$D$8204)/1000</f>
        <v>0</v>
      </c>
      <c r="J8281" s="223">
        <f>J8230*'Usages mobilité'!$BG24*(1+'Usages mobilité'!$BH24)^(J$8204-$D$8204)/1000</f>
        <v>0</v>
      </c>
      <c r="K8281" s="223">
        <f>K8230*'Usages mobilité'!$BG24*(1+'Usages mobilité'!$BH24)^(K$8204-$D$8204)/1000</f>
        <v>0</v>
      </c>
      <c r="L8281" s="223">
        <f>L8230*'Usages mobilité'!$BG24*(1+'Usages mobilité'!$BH24)^(L$8204-$D$8204)/1000</f>
        <v>0</v>
      </c>
      <c r="M8281" s="223">
        <f>M8230*'Usages mobilité'!$BG24*(1+'Usages mobilité'!$BH24)^(M$8204-$D$8204)/1000</f>
        <v>0</v>
      </c>
      <c r="N8281" s="223">
        <f>N8230*'Usages mobilité'!$BG24*(1+'Usages mobilité'!$BH24)^(N$8204-$D$8204)/1000</f>
        <v>0</v>
      </c>
      <c r="O8281" s="223">
        <f>O8230*'Usages mobilité'!$BG24*(1+'Usages mobilité'!$BH24)^(O$8204-$D$8204)/1000</f>
        <v>0</v>
      </c>
      <c r="P8281" s="223">
        <f>P8230*'Usages mobilité'!$BG24*(1+'Usages mobilité'!$BH24)^(P$8204-$D$8204)/1000</f>
        <v>0</v>
      </c>
      <c r="Q8281" s="223">
        <f>Q8230*'Usages mobilité'!$BG24*(1+'Usages mobilité'!$BH24)^(Q$8204-$D$8204)/1000</f>
        <v>0</v>
      </c>
      <c r="R8281" s="223">
        <f>R8230*'Usages mobilité'!$BG24*(1+'Usages mobilité'!$BH24)^(R$8204-$D$8204)/1000</f>
        <v>0</v>
      </c>
    </row>
    <row r="8282" spans="1:18" hidden="1" outlineLevel="2" x14ac:dyDescent="0.25">
      <c r="A8282" s="222" t="str">
        <f>'Usages mobilité'!A25</f>
        <v>Usage mobilité n°22</v>
      </c>
      <c r="B8282" s="222" t="s">
        <v>645</v>
      </c>
      <c r="C8282" s="222"/>
      <c r="D8282" s="223">
        <f>D8231*'Usages mobilité'!$BG25*(1+'Usages mobilité'!$BH25)^(D$8204-$D$8204)/1000</f>
        <v>0</v>
      </c>
      <c r="E8282" s="223">
        <f>E8231*'Usages mobilité'!$BG25*(1+'Usages mobilité'!$BH25)^(E$8204-$D$8204)/1000</f>
        <v>0</v>
      </c>
      <c r="F8282" s="223">
        <f>F8231*'Usages mobilité'!$BG25*(1+'Usages mobilité'!$BH25)^(F$8204-$D$8204)/1000</f>
        <v>0</v>
      </c>
      <c r="G8282" s="223">
        <f>G8231*'Usages mobilité'!$BG25*(1+'Usages mobilité'!$BH25)^(G$8204-$D$8204)/1000</f>
        <v>0</v>
      </c>
      <c r="H8282" s="223">
        <f>H8231*'Usages mobilité'!$BG25*(1+'Usages mobilité'!$BH25)^(H$8204-$D$8204)/1000</f>
        <v>0</v>
      </c>
      <c r="I8282" s="223">
        <f>I8231*'Usages mobilité'!$BG25*(1+'Usages mobilité'!$BH25)^(I$8204-$D$8204)/1000</f>
        <v>0</v>
      </c>
      <c r="J8282" s="223">
        <f>J8231*'Usages mobilité'!$BG25*(1+'Usages mobilité'!$BH25)^(J$8204-$D$8204)/1000</f>
        <v>0</v>
      </c>
      <c r="K8282" s="223">
        <f>K8231*'Usages mobilité'!$BG25*(1+'Usages mobilité'!$BH25)^(K$8204-$D$8204)/1000</f>
        <v>0</v>
      </c>
      <c r="L8282" s="223">
        <f>L8231*'Usages mobilité'!$BG25*(1+'Usages mobilité'!$BH25)^(L$8204-$D$8204)/1000</f>
        <v>0</v>
      </c>
      <c r="M8282" s="223">
        <f>M8231*'Usages mobilité'!$BG25*(1+'Usages mobilité'!$BH25)^(M$8204-$D$8204)/1000</f>
        <v>0</v>
      </c>
      <c r="N8282" s="223">
        <f>N8231*'Usages mobilité'!$BG25*(1+'Usages mobilité'!$BH25)^(N$8204-$D$8204)/1000</f>
        <v>0</v>
      </c>
      <c r="O8282" s="223">
        <f>O8231*'Usages mobilité'!$BG25*(1+'Usages mobilité'!$BH25)^(O$8204-$D$8204)/1000</f>
        <v>0</v>
      </c>
      <c r="P8282" s="223">
        <f>P8231*'Usages mobilité'!$BG25*(1+'Usages mobilité'!$BH25)^(P$8204-$D$8204)/1000</f>
        <v>0</v>
      </c>
      <c r="Q8282" s="223">
        <f>Q8231*'Usages mobilité'!$BG25*(1+'Usages mobilité'!$BH25)^(Q$8204-$D$8204)/1000</f>
        <v>0</v>
      </c>
      <c r="R8282" s="223">
        <f>R8231*'Usages mobilité'!$BG25*(1+'Usages mobilité'!$BH25)^(R$8204-$D$8204)/1000</f>
        <v>0</v>
      </c>
    </row>
    <row r="8283" spans="1:18" hidden="1" outlineLevel="2" x14ac:dyDescent="0.25">
      <c r="A8283" s="222" t="str">
        <f>'Usages mobilité'!A26</f>
        <v>Usage mobilité n°23</v>
      </c>
      <c r="B8283" s="222" t="s">
        <v>645</v>
      </c>
      <c r="C8283" s="222"/>
      <c r="D8283" s="223">
        <f>D8232*'Usages mobilité'!$BG26*(1+'Usages mobilité'!$BH26)^(D$8204-$D$8204)/1000</f>
        <v>0</v>
      </c>
      <c r="E8283" s="223">
        <f>E8232*'Usages mobilité'!$BG26*(1+'Usages mobilité'!$BH26)^(E$8204-$D$8204)/1000</f>
        <v>0</v>
      </c>
      <c r="F8283" s="223">
        <f>F8232*'Usages mobilité'!$BG26*(1+'Usages mobilité'!$BH26)^(F$8204-$D$8204)/1000</f>
        <v>0</v>
      </c>
      <c r="G8283" s="223">
        <f>G8232*'Usages mobilité'!$BG26*(1+'Usages mobilité'!$BH26)^(G$8204-$D$8204)/1000</f>
        <v>0</v>
      </c>
      <c r="H8283" s="223">
        <f>H8232*'Usages mobilité'!$BG26*(1+'Usages mobilité'!$BH26)^(H$8204-$D$8204)/1000</f>
        <v>0</v>
      </c>
      <c r="I8283" s="223">
        <f>I8232*'Usages mobilité'!$BG26*(1+'Usages mobilité'!$BH26)^(I$8204-$D$8204)/1000</f>
        <v>0</v>
      </c>
      <c r="J8283" s="223">
        <f>J8232*'Usages mobilité'!$BG26*(1+'Usages mobilité'!$BH26)^(J$8204-$D$8204)/1000</f>
        <v>0</v>
      </c>
      <c r="K8283" s="223">
        <f>K8232*'Usages mobilité'!$BG26*(1+'Usages mobilité'!$BH26)^(K$8204-$D$8204)/1000</f>
        <v>0</v>
      </c>
      <c r="L8283" s="223">
        <f>L8232*'Usages mobilité'!$BG26*(1+'Usages mobilité'!$BH26)^(L$8204-$D$8204)/1000</f>
        <v>0</v>
      </c>
      <c r="M8283" s="223">
        <f>M8232*'Usages mobilité'!$BG26*(1+'Usages mobilité'!$BH26)^(M$8204-$D$8204)/1000</f>
        <v>0</v>
      </c>
      <c r="N8283" s="223">
        <f>N8232*'Usages mobilité'!$BG26*(1+'Usages mobilité'!$BH26)^(N$8204-$D$8204)/1000</f>
        <v>0</v>
      </c>
      <c r="O8283" s="223">
        <f>O8232*'Usages mobilité'!$BG26*(1+'Usages mobilité'!$BH26)^(O$8204-$D$8204)/1000</f>
        <v>0</v>
      </c>
      <c r="P8283" s="223">
        <f>P8232*'Usages mobilité'!$BG26*(1+'Usages mobilité'!$BH26)^(P$8204-$D$8204)/1000</f>
        <v>0</v>
      </c>
      <c r="Q8283" s="223">
        <f>Q8232*'Usages mobilité'!$BG26*(1+'Usages mobilité'!$BH26)^(Q$8204-$D$8204)/1000</f>
        <v>0</v>
      </c>
      <c r="R8283" s="223">
        <f>R8232*'Usages mobilité'!$BG26*(1+'Usages mobilité'!$BH26)^(R$8204-$D$8204)/1000</f>
        <v>0</v>
      </c>
    </row>
    <row r="8284" spans="1:18" hidden="1" outlineLevel="2" x14ac:dyDescent="0.25">
      <c r="A8284" s="222" t="str">
        <f>'Usages mobilité'!A27</f>
        <v>Usage mobilité n°24</v>
      </c>
      <c r="B8284" s="222" t="s">
        <v>645</v>
      </c>
      <c r="C8284" s="222"/>
      <c r="D8284" s="223">
        <f>D8233*'Usages mobilité'!$BG27*(1+'Usages mobilité'!$BH27)^(D$8204-$D$8204)/1000</f>
        <v>0</v>
      </c>
      <c r="E8284" s="223">
        <f>E8233*'Usages mobilité'!$BG27*(1+'Usages mobilité'!$BH27)^(E$8204-$D$8204)/1000</f>
        <v>0</v>
      </c>
      <c r="F8284" s="223">
        <f>F8233*'Usages mobilité'!$BG27*(1+'Usages mobilité'!$BH27)^(F$8204-$D$8204)/1000</f>
        <v>0</v>
      </c>
      <c r="G8284" s="223">
        <f>G8233*'Usages mobilité'!$BG27*(1+'Usages mobilité'!$BH27)^(G$8204-$D$8204)/1000</f>
        <v>0</v>
      </c>
      <c r="H8284" s="223">
        <f>H8233*'Usages mobilité'!$BG27*(1+'Usages mobilité'!$BH27)^(H$8204-$D$8204)/1000</f>
        <v>0</v>
      </c>
      <c r="I8284" s="223">
        <f>I8233*'Usages mobilité'!$BG27*(1+'Usages mobilité'!$BH27)^(I$8204-$D$8204)/1000</f>
        <v>0</v>
      </c>
      <c r="J8284" s="223">
        <f>J8233*'Usages mobilité'!$BG27*(1+'Usages mobilité'!$BH27)^(J$8204-$D$8204)/1000</f>
        <v>0</v>
      </c>
      <c r="K8284" s="223">
        <f>K8233*'Usages mobilité'!$BG27*(1+'Usages mobilité'!$BH27)^(K$8204-$D$8204)/1000</f>
        <v>0</v>
      </c>
      <c r="L8284" s="223">
        <f>L8233*'Usages mobilité'!$BG27*(1+'Usages mobilité'!$BH27)^(L$8204-$D$8204)/1000</f>
        <v>0</v>
      </c>
      <c r="M8284" s="223">
        <f>M8233*'Usages mobilité'!$BG27*(1+'Usages mobilité'!$BH27)^(M$8204-$D$8204)/1000</f>
        <v>0</v>
      </c>
      <c r="N8284" s="223">
        <f>N8233*'Usages mobilité'!$BG27*(1+'Usages mobilité'!$BH27)^(N$8204-$D$8204)/1000</f>
        <v>0</v>
      </c>
      <c r="O8284" s="223">
        <f>O8233*'Usages mobilité'!$BG27*(1+'Usages mobilité'!$BH27)^(O$8204-$D$8204)/1000</f>
        <v>0</v>
      </c>
      <c r="P8284" s="223">
        <f>P8233*'Usages mobilité'!$BG27*(1+'Usages mobilité'!$BH27)^(P$8204-$D$8204)/1000</f>
        <v>0</v>
      </c>
      <c r="Q8284" s="223">
        <f>Q8233*'Usages mobilité'!$BG27*(1+'Usages mobilité'!$BH27)^(Q$8204-$D$8204)/1000</f>
        <v>0</v>
      </c>
      <c r="R8284" s="223">
        <f>R8233*'Usages mobilité'!$BG27*(1+'Usages mobilité'!$BH27)^(R$8204-$D$8204)/1000</f>
        <v>0</v>
      </c>
    </row>
    <row r="8285" spans="1:18" hidden="1" outlineLevel="2" x14ac:dyDescent="0.25">
      <c r="A8285" s="222" t="str">
        <f>'Usages mobilité'!A28</f>
        <v>Usage mobilité n°25</v>
      </c>
      <c r="B8285" s="222" t="s">
        <v>645</v>
      </c>
      <c r="C8285" s="222"/>
      <c r="D8285" s="223">
        <f>D8234*'Usages mobilité'!$BG28*(1+'Usages mobilité'!$BH28)^(D$8204-$D$8204)/1000</f>
        <v>0</v>
      </c>
      <c r="E8285" s="223">
        <f>E8234*'Usages mobilité'!$BG28*(1+'Usages mobilité'!$BH28)^(E$8204-$D$8204)/1000</f>
        <v>0</v>
      </c>
      <c r="F8285" s="223">
        <f>F8234*'Usages mobilité'!$BG28*(1+'Usages mobilité'!$BH28)^(F$8204-$D$8204)/1000</f>
        <v>0</v>
      </c>
      <c r="G8285" s="223">
        <f>G8234*'Usages mobilité'!$BG28*(1+'Usages mobilité'!$BH28)^(G$8204-$D$8204)/1000</f>
        <v>0</v>
      </c>
      <c r="H8285" s="223">
        <f>H8234*'Usages mobilité'!$BG28*(1+'Usages mobilité'!$BH28)^(H$8204-$D$8204)/1000</f>
        <v>0</v>
      </c>
      <c r="I8285" s="223">
        <f>I8234*'Usages mobilité'!$BG28*(1+'Usages mobilité'!$BH28)^(I$8204-$D$8204)/1000</f>
        <v>0</v>
      </c>
      <c r="J8285" s="223">
        <f>J8234*'Usages mobilité'!$BG28*(1+'Usages mobilité'!$BH28)^(J$8204-$D$8204)/1000</f>
        <v>0</v>
      </c>
      <c r="K8285" s="223">
        <f>K8234*'Usages mobilité'!$BG28*(1+'Usages mobilité'!$BH28)^(K$8204-$D$8204)/1000</f>
        <v>0</v>
      </c>
      <c r="L8285" s="223">
        <f>L8234*'Usages mobilité'!$BG28*(1+'Usages mobilité'!$BH28)^(L$8204-$D$8204)/1000</f>
        <v>0</v>
      </c>
      <c r="M8285" s="223">
        <f>M8234*'Usages mobilité'!$BG28*(1+'Usages mobilité'!$BH28)^(M$8204-$D$8204)/1000</f>
        <v>0</v>
      </c>
      <c r="N8285" s="223">
        <f>N8234*'Usages mobilité'!$BG28*(1+'Usages mobilité'!$BH28)^(N$8204-$D$8204)/1000</f>
        <v>0</v>
      </c>
      <c r="O8285" s="223">
        <f>O8234*'Usages mobilité'!$BG28*(1+'Usages mobilité'!$BH28)^(O$8204-$D$8204)/1000</f>
        <v>0</v>
      </c>
      <c r="P8285" s="223">
        <f>P8234*'Usages mobilité'!$BG28*(1+'Usages mobilité'!$BH28)^(P$8204-$D$8204)/1000</f>
        <v>0</v>
      </c>
      <c r="Q8285" s="223">
        <f>Q8234*'Usages mobilité'!$BG28*(1+'Usages mobilité'!$BH28)^(Q$8204-$D$8204)/1000</f>
        <v>0</v>
      </c>
      <c r="R8285" s="223">
        <f>R8234*'Usages mobilité'!$BG28*(1+'Usages mobilité'!$BH28)^(R$8204-$D$8204)/1000</f>
        <v>0</v>
      </c>
    </row>
    <row r="8286" spans="1:18" hidden="1" outlineLevel="2" x14ac:dyDescent="0.25">
      <c r="A8286" s="222" t="str">
        <f>'Usages mobilité'!A29</f>
        <v>Usage mobilité n°26</v>
      </c>
      <c r="B8286" s="222" t="s">
        <v>645</v>
      </c>
      <c r="C8286" s="222"/>
      <c r="D8286" s="223">
        <f>D8235*'Usages mobilité'!$BG29*(1+'Usages mobilité'!$BH29)^(D$8204-$D$8204)/1000</f>
        <v>0</v>
      </c>
      <c r="E8286" s="223">
        <f>E8235*'Usages mobilité'!$BG29*(1+'Usages mobilité'!$BH29)^(E$8204-$D$8204)/1000</f>
        <v>0</v>
      </c>
      <c r="F8286" s="223">
        <f>F8235*'Usages mobilité'!$BG29*(1+'Usages mobilité'!$BH29)^(F$8204-$D$8204)/1000</f>
        <v>0</v>
      </c>
      <c r="G8286" s="223">
        <f>G8235*'Usages mobilité'!$BG29*(1+'Usages mobilité'!$BH29)^(G$8204-$D$8204)/1000</f>
        <v>0</v>
      </c>
      <c r="H8286" s="223">
        <f>H8235*'Usages mobilité'!$BG29*(1+'Usages mobilité'!$BH29)^(H$8204-$D$8204)/1000</f>
        <v>0</v>
      </c>
      <c r="I8286" s="223">
        <f>I8235*'Usages mobilité'!$BG29*(1+'Usages mobilité'!$BH29)^(I$8204-$D$8204)/1000</f>
        <v>0</v>
      </c>
      <c r="J8286" s="223">
        <f>J8235*'Usages mobilité'!$BG29*(1+'Usages mobilité'!$BH29)^(J$8204-$D$8204)/1000</f>
        <v>0</v>
      </c>
      <c r="K8286" s="223">
        <f>K8235*'Usages mobilité'!$BG29*(1+'Usages mobilité'!$BH29)^(K$8204-$D$8204)/1000</f>
        <v>0</v>
      </c>
      <c r="L8286" s="223">
        <f>L8235*'Usages mobilité'!$BG29*(1+'Usages mobilité'!$BH29)^(L$8204-$D$8204)/1000</f>
        <v>0</v>
      </c>
      <c r="M8286" s="223">
        <f>M8235*'Usages mobilité'!$BG29*(1+'Usages mobilité'!$BH29)^(M$8204-$D$8204)/1000</f>
        <v>0</v>
      </c>
      <c r="N8286" s="223">
        <f>N8235*'Usages mobilité'!$BG29*(1+'Usages mobilité'!$BH29)^(N$8204-$D$8204)/1000</f>
        <v>0</v>
      </c>
      <c r="O8286" s="223">
        <f>O8235*'Usages mobilité'!$BG29*(1+'Usages mobilité'!$BH29)^(O$8204-$D$8204)/1000</f>
        <v>0</v>
      </c>
      <c r="P8286" s="223">
        <f>P8235*'Usages mobilité'!$BG29*(1+'Usages mobilité'!$BH29)^(P$8204-$D$8204)/1000</f>
        <v>0</v>
      </c>
      <c r="Q8286" s="223">
        <f>Q8235*'Usages mobilité'!$BG29*(1+'Usages mobilité'!$BH29)^(Q$8204-$D$8204)/1000</f>
        <v>0</v>
      </c>
      <c r="R8286" s="223">
        <f>R8235*'Usages mobilité'!$BG29*(1+'Usages mobilité'!$BH29)^(R$8204-$D$8204)/1000</f>
        <v>0</v>
      </c>
    </row>
    <row r="8287" spans="1:18" hidden="1" outlineLevel="2" x14ac:dyDescent="0.25">
      <c r="A8287" s="222" t="str">
        <f>'Usages mobilité'!A30</f>
        <v>Usage mobilité n°27</v>
      </c>
      <c r="B8287" s="222" t="s">
        <v>645</v>
      </c>
      <c r="C8287" s="222"/>
      <c r="D8287" s="223">
        <f>D8236*'Usages mobilité'!$BG30*(1+'Usages mobilité'!$BH30)^(D$8204-$D$8204)/1000</f>
        <v>0</v>
      </c>
      <c r="E8287" s="223">
        <f>E8236*'Usages mobilité'!$BG30*(1+'Usages mobilité'!$BH30)^(E$8204-$D$8204)/1000</f>
        <v>0</v>
      </c>
      <c r="F8287" s="223">
        <f>F8236*'Usages mobilité'!$BG30*(1+'Usages mobilité'!$BH30)^(F$8204-$D$8204)/1000</f>
        <v>0</v>
      </c>
      <c r="G8287" s="223">
        <f>G8236*'Usages mobilité'!$BG30*(1+'Usages mobilité'!$BH30)^(G$8204-$D$8204)/1000</f>
        <v>0</v>
      </c>
      <c r="H8287" s="223">
        <f>H8236*'Usages mobilité'!$BG30*(1+'Usages mobilité'!$BH30)^(H$8204-$D$8204)/1000</f>
        <v>0</v>
      </c>
      <c r="I8287" s="223">
        <f>I8236*'Usages mobilité'!$BG30*(1+'Usages mobilité'!$BH30)^(I$8204-$D$8204)/1000</f>
        <v>0</v>
      </c>
      <c r="J8287" s="223">
        <f>J8236*'Usages mobilité'!$BG30*(1+'Usages mobilité'!$BH30)^(J$8204-$D$8204)/1000</f>
        <v>0</v>
      </c>
      <c r="K8287" s="223">
        <f>K8236*'Usages mobilité'!$BG30*(1+'Usages mobilité'!$BH30)^(K$8204-$D$8204)/1000</f>
        <v>0</v>
      </c>
      <c r="L8287" s="223">
        <f>L8236*'Usages mobilité'!$BG30*(1+'Usages mobilité'!$BH30)^(L$8204-$D$8204)/1000</f>
        <v>0</v>
      </c>
      <c r="M8287" s="223">
        <f>M8236*'Usages mobilité'!$BG30*(1+'Usages mobilité'!$BH30)^(M$8204-$D$8204)/1000</f>
        <v>0</v>
      </c>
      <c r="N8287" s="223">
        <f>N8236*'Usages mobilité'!$BG30*(1+'Usages mobilité'!$BH30)^(N$8204-$D$8204)/1000</f>
        <v>0</v>
      </c>
      <c r="O8287" s="223">
        <f>O8236*'Usages mobilité'!$BG30*(1+'Usages mobilité'!$BH30)^(O$8204-$D$8204)/1000</f>
        <v>0</v>
      </c>
      <c r="P8287" s="223">
        <f>P8236*'Usages mobilité'!$BG30*(1+'Usages mobilité'!$BH30)^(P$8204-$D$8204)/1000</f>
        <v>0</v>
      </c>
      <c r="Q8287" s="223">
        <f>Q8236*'Usages mobilité'!$BG30*(1+'Usages mobilité'!$BH30)^(Q$8204-$D$8204)/1000</f>
        <v>0</v>
      </c>
      <c r="R8287" s="223">
        <f>R8236*'Usages mobilité'!$BG30*(1+'Usages mobilité'!$BH30)^(R$8204-$D$8204)/1000</f>
        <v>0</v>
      </c>
    </row>
    <row r="8288" spans="1:18" hidden="1" outlineLevel="2" x14ac:dyDescent="0.25">
      <c r="A8288" s="222" t="str">
        <f>'Usages mobilité'!A31</f>
        <v>Usage mobilité n°28</v>
      </c>
      <c r="B8288" s="222" t="s">
        <v>645</v>
      </c>
      <c r="C8288" s="222"/>
      <c r="D8288" s="223">
        <f>D8237*'Usages mobilité'!$BG31*(1+'Usages mobilité'!$BH31)^(D$8204-$D$8204)/1000</f>
        <v>0</v>
      </c>
      <c r="E8288" s="223">
        <f>E8237*'Usages mobilité'!$BG31*(1+'Usages mobilité'!$BH31)^(E$8204-$D$8204)/1000</f>
        <v>0</v>
      </c>
      <c r="F8288" s="223">
        <f>F8237*'Usages mobilité'!$BG31*(1+'Usages mobilité'!$BH31)^(F$8204-$D$8204)/1000</f>
        <v>0</v>
      </c>
      <c r="G8288" s="223">
        <f>G8237*'Usages mobilité'!$BG31*(1+'Usages mobilité'!$BH31)^(G$8204-$D$8204)/1000</f>
        <v>0</v>
      </c>
      <c r="H8288" s="223">
        <f>H8237*'Usages mobilité'!$BG31*(1+'Usages mobilité'!$BH31)^(H$8204-$D$8204)/1000</f>
        <v>0</v>
      </c>
      <c r="I8288" s="223">
        <f>I8237*'Usages mobilité'!$BG31*(1+'Usages mobilité'!$BH31)^(I$8204-$D$8204)/1000</f>
        <v>0</v>
      </c>
      <c r="J8288" s="223">
        <f>J8237*'Usages mobilité'!$BG31*(1+'Usages mobilité'!$BH31)^(J$8204-$D$8204)/1000</f>
        <v>0</v>
      </c>
      <c r="K8288" s="223">
        <f>K8237*'Usages mobilité'!$BG31*(1+'Usages mobilité'!$BH31)^(K$8204-$D$8204)/1000</f>
        <v>0</v>
      </c>
      <c r="L8288" s="223">
        <f>L8237*'Usages mobilité'!$BG31*(1+'Usages mobilité'!$BH31)^(L$8204-$D$8204)/1000</f>
        <v>0</v>
      </c>
      <c r="M8288" s="223">
        <f>M8237*'Usages mobilité'!$BG31*(1+'Usages mobilité'!$BH31)^(M$8204-$D$8204)/1000</f>
        <v>0</v>
      </c>
      <c r="N8288" s="223">
        <f>N8237*'Usages mobilité'!$BG31*(1+'Usages mobilité'!$BH31)^(N$8204-$D$8204)/1000</f>
        <v>0</v>
      </c>
      <c r="O8288" s="223">
        <f>O8237*'Usages mobilité'!$BG31*(1+'Usages mobilité'!$BH31)^(O$8204-$D$8204)/1000</f>
        <v>0</v>
      </c>
      <c r="P8288" s="223">
        <f>P8237*'Usages mobilité'!$BG31*(1+'Usages mobilité'!$BH31)^(P$8204-$D$8204)/1000</f>
        <v>0</v>
      </c>
      <c r="Q8288" s="223">
        <f>Q8237*'Usages mobilité'!$BG31*(1+'Usages mobilité'!$BH31)^(Q$8204-$D$8204)/1000</f>
        <v>0</v>
      </c>
      <c r="R8288" s="223">
        <f>R8237*'Usages mobilité'!$BG31*(1+'Usages mobilité'!$BH31)^(R$8204-$D$8204)/1000</f>
        <v>0</v>
      </c>
    </row>
    <row r="8289" spans="1:18" hidden="1" outlineLevel="2" x14ac:dyDescent="0.25">
      <c r="A8289" s="222" t="str">
        <f>'Usages mobilité'!A32</f>
        <v>Usage mobilité n°29</v>
      </c>
      <c r="B8289" s="222" t="s">
        <v>645</v>
      </c>
      <c r="C8289" s="222"/>
      <c r="D8289" s="223">
        <f>D8238*'Usages mobilité'!$BG32*(1+'Usages mobilité'!$BH32)^(D$8204-$D$8204)/1000</f>
        <v>0</v>
      </c>
      <c r="E8289" s="223">
        <f>E8238*'Usages mobilité'!$BG32*(1+'Usages mobilité'!$BH32)^(E$8204-$D$8204)/1000</f>
        <v>0</v>
      </c>
      <c r="F8289" s="223">
        <f>F8238*'Usages mobilité'!$BG32*(1+'Usages mobilité'!$BH32)^(F$8204-$D$8204)/1000</f>
        <v>0</v>
      </c>
      <c r="G8289" s="223">
        <f>G8238*'Usages mobilité'!$BG32*(1+'Usages mobilité'!$BH32)^(G$8204-$D$8204)/1000</f>
        <v>0</v>
      </c>
      <c r="H8289" s="223">
        <f>H8238*'Usages mobilité'!$BG32*(1+'Usages mobilité'!$BH32)^(H$8204-$D$8204)/1000</f>
        <v>0</v>
      </c>
      <c r="I8289" s="223">
        <f>I8238*'Usages mobilité'!$BG32*(1+'Usages mobilité'!$BH32)^(I$8204-$D$8204)/1000</f>
        <v>0</v>
      </c>
      <c r="J8289" s="223">
        <f>J8238*'Usages mobilité'!$BG32*(1+'Usages mobilité'!$BH32)^(J$8204-$D$8204)/1000</f>
        <v>0</v>
      </c>
      <c r="K8289" s="223">
        <f>K8238*'Usages mobilité'!$BG32*(1+'Usages mobilité'!$BH32)^(K$8204-$D$8204)/1000</f>
        <v>0</v>
      </c>
      <c r="L8289" s="223">
        <f>L8238*'Usages mobilité'!$BG32*(1+'Usages mobilité'!$BH32)^(L$8204-$D$8204)/1000</f>
        <v>0</v>
      </c>
      <c r="M8289" s="223">
        <f>M8238*'Usages mobilité'!$BG32*(1+'Usages mobilité'!$BH32)^(M$8204-$D$8204)/1000</f>
        <v>0</v>
      </c>
      <c r="N8289" s="223">
        <f>N8238*'Usages mobilité'!$BG32*(1+'Usages mobilité'!$BH32)^(N$8204-$D$8204)/1000</f>
        <v>0</v>
      </c>
      <c r="O8289" s="223">
        <f>O8238*'Usages mobilité'!$BG32*(1+'Usages mobilité'!$BH32)^(O$8204-$D$8204)/1000</f>
        <v>0</v>
      </c>
      <c r="P8289" s="223">
        <f>P8238*'Usages mobilité'!$BG32*(1+'Usages mobilité'!$BH32)^(P$8204-$D$8204)/1000</f>
        <v>0</v>
      </c>
      <c r="Q8289" s="223">
        <f>Q8238*'Usages mobilité'!$BG32*(1+'Usages mobilité'!$BH32)^(Q$8204-$D$8204)/1000</f>
        <v>0</v>
      </c>
      <c r="R8289" s="223">
        <f>R8238*'Usages mobilité'!$BG32*(1+'Usages mobilité'!$BH32)^(R$8204-$D$8204)/1000</f>
        <v>0</v>
      </c>
    </row>
    <row r="8290" spans="1:18" hidden="1" outlineLevel="2" x14ac:dyDescent="0.25">
      <c r="A8290" s="222" t="str">
        <f>'Usages mobilité'!A33</f>
        <v>Usage mobilité n°30</v>
      </c>
      <c r="B8290" s="222" t="s">
        <v>645</v>
      </c>
      <c r="C8290" s="222"/>
      <c r="D8290" s="223">
        <f>D8239*'Usages mobilité'!$BG33*(1+'Usages mobilité'!$BH33)^(D$8204-$D$8204)/1000</f>
        <v>0</v>
      </c>
      <c r="E8290" s="223">
        <f>E8239*'Usages mobilité'!$BG33*(1+'Usages mobilité'!$BH33)^(E$8204-$D$8204)/1000</f>
        <v>0</v>
      </c>
      <c r="F8290" s="223">
        <f>F8239*'Usages mobilité'!$BG33*(1+'Usages mobilité'!$BH33)^(F$8204-$D$8204)/1000</f>
        <v>0</v>
      </c>
      <c r="G8290" s="223">
        <f>G8239*'Usages mobilité'!$BG33*(1+'Usages mobilité'!$BH33)^(G$8204-$D$8204)/1000</f>
        <v>0</v>
      </c>
      <c r="H8290" s="223">
        <f>H8239*'Usages mobilité'!$BG33*(1+'Usages mobilité'!$BH33)^(H$8204-$D$8204)/1000</f>
        <v>0</v>
      </c>
      <c r="I8290" s="223">
        <f>I8239*'Usages mobilité'!$BG33*(1+'Usages mobilité'!$BH33)^(I$8204-$D$8204)/1000</f>
        <v>0</v>
      </c>
      <c r="J8290" s="223">
        <f>J8239*'Usages mobilité'!$BG33*(1+'Usages mobilité'!$BH33)^(J$8204-$D$8204)/1000</f>
        <v>0</v>
      </c>
      <c r="K8290" s="223">
        <f>K8239*'Usages mobilité'!$BG33*(1+'Usages mobilité'!$BH33)^(K$8204-$D$8204)/1000</f>
        <v>0</v>
      </c>
      <c r="L8290" s="223">
        <f>L8239*'Usages mobilité'!$BG33*(1+'Usages mobilité'!$BH33)^(L$8204-$D$8204)/1000</f>
        <v>0</v>
      </c>
      <c r="M8290" s="223">
        <f>M8239*'Usages mobilité'!$BG33*(1+'Usages mobilité'!$BH33)^(M$8204-$D$8204)/1000</f>
        <v>0</v>
      </c>
      <c r="N8290" s="223">
        <f>N8239*'Usages mobilité'!$BG33*(1+'Usages mobilité'!$BH33)^(N$8204-$D$8204)/1000</f>
        <v>0</v>
      </c>
      <c r="O8290" s="223">
        <f>O8239*'Usages mobilité'!$BG33*(1+'Usages mobilité'!$BH33)^(O$8204-$D$8204)/1000</f>
        <v>0</v>
      </c>
      <c r="P8290" s="223">
        <f>P8239*'Usages mobilité'!$BG33*(1+'Usages mobilité'!$BH33)^(P$8204-$D$8204)/1000</f>
        <v>0</v>
      </c>
      <c r="Q8290" s="223">
        <f>Q8239*'Usages mobilité'!$BG33*(1+'Usages mobilité'!$BH33)^(Q$8204-$D$8204)/1000</f>
        <v>0</v>
      </c>
      <c r="R8290" s="223">
        <f>R8239*'Usages mobilité'!$BG33*(1+'Usages mobilité'!$BH33)^(R$8204-$D$8204)/1000</f>
        <v>0</v>
      </c>
    </row>
    <row r="8291" spans="1:18" hidden="1" outlineLevel="2" x14ac:dyDescent="0.25">
      <c r="A8291" s="222" t="str">
        <f>'Usages mobilité'!A34</f>
        <v>Usage mobilité n°31</v>
      </c>
      <c r="B8291" s="222" t="s">
        <v>645</v>
      </c>
      <c r="C8291" s="222"/>
      <c r="D8291" s="223">
        <f>D8240*'Usages mobilité'!$BG34*(1+'Usages mobilité'!$BH34)^(D$8204-$D$8204)/1000</f>
        <v>0</v>
      </c>
      <c r="E8291" s="223">
        <f>E8240*'Usages mobilité'!$BG34*(1+'Usages mobilité'!$BH34)^(E$8204-$D$8204)/1000</f>
        <v>0</v>
      </c>
      <c r="F8291" s="223">
        <f>F8240*'Usages mobilité'!$BG34*(1+'Usages mobilité'!$BH34)^(F$8204-$D$8204)/1000</f>
        <v>0</v>
      </c>
      <c r="G8291" s="223">
        <f>G8240*'Usages mobilité'!$BG34*(1+'Usages mobilité'!$BH34)^(G$8204-$D$8204)/1000</f>
        <v>0</v>
      </c>
      <c r="H8291" s="223">
        <f>H8240*'Usages mobilité'!$BG34*(1+'Usages mobilité'!$BH34)^(H$8204-$D$8204)/1000</f>
        <v>0</v>
      </c>
      <c r="I8291" s="223">
        <f>I8240*'Usages mobilité'!$BG34*(1+'Usages mobilité'!$BH34)^(I$8204-$D$8204)/1000</f>
        <v>0</v>
      </c>
      <c r="J8291" s="223">
        <f>J8240*'Usages mobilité'!$BG34*(1+'Usages mobilité'!$BH34)^(J$8204-$D$8204)/1000</f>
        <v>0</v>
      </c>
      <c r="K8291" s="223">
        <f>K8240*'Usages mobilité'!$BG34*(1+'Usages mobilité'!$BH34)^(K$8204-$D$8204)/1000</f>
        <v>0</v>
      </c>
      <c r="L8291" s="223">
        <f>L8240*'Usages mobilité'!$BG34*(1+'Usages mobilité'!$BH34)^(L$8204-$D$8204)/1000</f>
        <v>0</v>
      </c>
      <c r="M8291" s="223">
        <f>M8240*'Usages mobilité'!$BG34*(1+'Usages mobilité'!$BH34)^(M$8204-$D$8204)/1000</f>
        <v>0</v>
      </c>
      <c r="N8291" s="223">
        <f>N8240*'Usages mobilité'!$BG34*(1+'Usages mobilité'!$BH34)^(N$8204-$D$8204)/1000</f>
        <v>0</v>
      </c>
      <c r="O8291" s="223">
        <f>O8240*'Usages mobilité'!$BG34*(1+'Usages mobilité'!$BH34)^(O$8204-$D$8204)/1000</f>
        <v>0</v>
      </c>
      <c r="P8291" s="223">
        <f>P8240*'Usages mobilité'!$BG34*(1+'Usages mobilité'!$BH34)^(P$8204-$D$8204)/1000</f>
        <v>0</v>
      </c>
      <c r="Q8291" s="223">
        <f>Q8240*'Usages mobilité'!$BG34*(1+'Usages mobilité'!$BH34)^(Q$8204-$D$8204)/1000</f>
        <v>0</v>
      </c>
      <c r="R8291" s="223">
        <f>R8240*'Usages mobilité'!$BG34*(1+'Usages mobilité'!$BH34)^(R$8204-$D$8204)/1000</f>
        <v>0</v>
      </c>
    </row>
    <row r="8292" spans="1:18" hidden="1" outlineLevel="2" x14ac:dyDescent="0.25">
      <c r="A8292" s="222" t="str">
        <f>'Usages mobilité'!A35</f>
        <v>Usage mobilité n°32</v>
      </c>
      <c r="B8292" s="222" t="s">
        <v>645</v>
      </c>
      <c r="C8292" s="222"/>
      <c r="D8292" s="223">
        <f>D8241*'Usages mobilité'!$BG35*(1+'Usages mobilité'!$BH35)^(D$8204-$D$8204)/1000</f>
        <v>0</v>
      </c>
      <c r="E8292" s="223">
        <f>E8241*'Usages mobilité'!$BG35*(1+'Usages mobilité'!$BH35)^(E$8204-$D$8204)/1000</f>
        <v>0</v>
      </c>
      <c r="F8292" s="223">
        <f>F8241*'Usages mobilité'!$BG35*(1+'Usages mobilité'!$BH35)^(F$8204-$D$8204)/1000</f>
        <v>0</v>
      </c>
      <c r="G8292" s="223">
        <f>G8241*'Usages mobilité'!$BG35*(1+'Usages mobilité'!$BH35)^(G$8204-$D$8204)/1000</f>
        <v>0</v>
      </c>
      <c r="H8292" s="223">
        <f>H8241*'Usages mobilité'!$BG35*(1+'Usages mobilité'!$BH35)^(H$8204-$D$8204)/1000</f>
        <v>0</v>
      </c>
      <c r="I8292" s="223">
        <f>I8241*'Usages mobilité'!$BG35*(1+'Usages mobilité'!$BH35)^(I$8204-$D$8204)/1000</f>
        <v>0</v>
      </c>
      <c r="J8292" s="223">
        <f>J8241*'Usages mobilité'!$BG35*(1+'Usages mobilité'!$BH35)^(J$8204-$D$8204)/1000</f>
        <v>0</v>
      </c>
      <c r="K8292" s="223">
        <f>K8241*'Usages mobilité'!$BG35*(1+'Usages mobilité'!$BH35)^(K$8204-$D$8204)/1000</f>
        <v>0</v>
      </c>
      <c r="L8292" s="223">
        <f>L8241*'Usages mobilité'!$BG35*(1+'Usages mobilité'!$BH35)^(L$8204-$D$8204)/1000</f>
        <v>0</v>
      </c>
      <c r="M8292" s="223">
        <f>M8241*'Usages mobilité'!$BG35*(1+'Usages mobilité'!$BH35)^(M$8204-$D$8204)/1000</f>
        <v>0</v>
      </c>
      <c r="N8292" s="223">
        <f>N8241*'Usages mobilité'!$BG35*(1+'Usages mobilité'!$BH35)^(N$8204-$D$8204)/1000</f>
        <v>0</v>
      </c>
      <c r="O8292" s="223">
        <f>O8241*'Usages mobilité'!$BG35*(1+'Usages mobilité'!$BH35)^(O$8204-$D$8204)/1000</f>
        <v>0</v>
      </c>
      <c r="P8292" s="223">
        <f>P8241*'Usages mobilité'!$BG35*(1+'Usages mobilité'!$BH35)^(P$8204-$D$8204)/1000</f>
        <v>0</v>
      </c>
      <c r="Q8292" s="223">
        <f>Q8241*'Usages mobilité'!$BG35*(1+'Usages mobilité'!$BH35)^(Q$8204-$D$8204)/1000</f>
        <v>0</v>
      </c>
      <c r="R8292" s="223">
        <f>R8241*'Usages mobilité'!$BG35*(1+'Usages mobilité'!$BH35)^(R$8204-$D$8204)/1000</f>
        <v>0</v>
      </c>
    </row>
    <row r="8293" spans="1:18" hidden="1" outlineLevel="2" x14ac:dyDescent="0.25">
      <c r="A8293" s="222" t="str">
        <f>'Usages mobilité'!A36</f>
        <v>Usage mobilité n°33</v>
      </c>
      <c r="B8293" s="222" t="s">
        <v>645</v>
      </c>
      <c r="C8293" s="222"/>
      <c r="D8293" s="223">
        <f>D8242*'Usages mobilité'!$BG36*(1+'Usages mobilité'!$BH36)^(D$8204-$D$8204)/1000</f>
        <v>0</v>
      </c>
      <c r="E8293" s="223">
        <f>E8242*'Usages mobilité'!$BG36*(1+'Usages mobilité'!$BH36)^(E$8204-$D$8204)/1000</f>
        <v>0</v>
      </c>
      <c r="F8293" s="223">
        <f>F8242*'Usages mobilité'!$BG36*(1+'Usages mobilité'!$BH36)^(F$8204-$D$8204)/1000</f>
        <v>0</v>
      </c>
      <c r="G8293" s="223">
        <f>G8242*'Usages mobilité'!$BG36*(1+'Usages mobilité'!$BH36)^(G$8204-$D$8204)/1000</f>
        <v>0</v>
      </c>
      <c r="H8293" s="223">
        <f>H8242*'Usages mobilité'!$BG36*(1+'Usages mobilité'!$BH36)^(H$8204-$D$8204)/1000</f>
        <v>0</v>
      </c>
      <c r="I8293" s="223">
        <f>I8242*'Usages mobilité'!$BG36*(1+'Usages mobilité'!$BH36)^(I$8204-$D$8204)/1000</f>
        <v>0</v>
      </c>
      <c r="J8293" s="223">
        <f>J8242*'Usages mobilité'!$BG36*(1+'Usages mobilité'!$BH36)^(J$8204-$D$8204)/1000</f>
        <v>0</v>
      </c>
      <c r="K8293" s="223">
        <f>K8242*'Usages mobilité'!$BG36*(1+'Usages mobilité'!$BH36)^(K$8204-$D$8204)/1000</f>
        <v>0</v>
      </c>
      <c r="L8293" s="223">
        <f>L8242*'Usages mobilité'!$BG36*(1+'Usages mobilité'!$BH36)^(L$8204-$D$8204)/1000</f>
        <v>0</v>
      </c>
      <c r="M8293" s="223">
        <f>M8242*'Usages mobilité'!$BG36*(1+'Usages mobilité'!$BH36)^(M$8204-$D$8204)/1000</f>
        <v>0</v>
      </c>
      <c r="N8293" s="223">
        <f>N8242*'Usages mobilité'!$BG36*(1+'Usages mobilité'!$BH36)^(N$8204-$D$8204)/1000</f>
        <v>0</v>
      </c>
      <c r="O8293" s="223">
        <f>O8242*'Usages mobilité'!$BG36*(1+'Usages mobilité'!$BH36)^(O$8204-$D$8204)/1000</f>
        <v>0</v>
      </c>
      <c r="P8293" s="223">
        <f>P8242*'Usages mobilité'!$BG36*(1+'Usages mobilité'!$BH36)^(P$8204-$D$8204)/1000</f>
        <v>0</v>
      </c>
      <c r="Q8293" s="223">
        <f>Q8242*'Usages mobilité'!$BG36*(1+'Usages mobilité'!$BH36)^(Q$8204-$D$8204)/1000</f>
        <v>0</v>
      </c>
      <c r="R8293" s="223">
        <f>R8242*'Usages mobilité'!$BG36*(1+'Usages mobilité'!$BH36)^(R$8204-$D$8204)/1000</f>
        <v>0</v>
      </c>
    </row>
    <row r="8294" spans="1:18" hidden="1" outlineLevel="2" x14ac:dyDescent="0.25">
      <c r="A8294" s="222" t="str">
        <f>'Usages mobilité'!A37</f>
        <v>Usage mobilité n°34</v>
      </c>
      <c r="B8294" s="222" t="s">
        <v>645</v>
      </c>
      <c r="C8294" s="222"/>
      <c r="D8294" s="223">
        <f>D8243*'Usages mobilité'!$BG37*(1+'Usages mobilité'!$BH37)^(D$8204-$D$8204)/1000</f>
        <v>0</v>
      </c>
      <c r="E8294" s="223">
        <f>E8243*'Usages mobilité'!$BG37*(1+'Usages mobilité'!$BH37)^(E$8204-$D$8204)/1000</f>
        <v>0</v>
      </c>
      <c r="F8294" s="223">
        <f>F8243*'Usages mobilité'!$BG37*(1+'Usages mobilité'!$BH37)^(F$8204-$D$8204)/1000</f>
        <v>0</v>
      </c>
      <c r="G8294" s="223">
        <f>G8243*'Usages mobilité'!$BG37*(1+'Usages mobilité'!$BH37)^(G$8204-$D$8204)/1000</f>
        <v>0</v>
      </c>
      <c r="H8294" s="223">
        <f>H8243*'Usages mobilité'!$BG37*(1+'Usages mobilité'!$BH37)^(H$8204-$D$8204)/1000</f>
        <v>0</v>
      </c>
      <c r="I8294" s="223">
        <f>I8243*'Usages mobilité'!$BG37*(1+'Usages mobilité'!$BH37)^(I$8204-$D$8204)/1000</f>
        <v>0</v>
      </c>
      <c r="J8294" s="223">
        <f>J8243*'Usages mobilité'!$BG37*(1+'Usages mobilité'!$BH37)^(J$8204-$D$8204)/1000</f>
        <v>0</v>
      </c>
      <c r="K8294" s="223">
        <f>K8243*'Usages mobilité'!$BG37*(1+'Usages mobilité'!$BH37)^(K$8204-$D$8204)/1000</f>
        <v>0</v>
      </c>
      <c r="L8294" s="223">
        <f>L8243*'Usages mobilité'!$BG37*(1+'Usages mobilité'!$BH37)^(L$8204-$D$8204)/1000</f>
        <v>0</v>
      </c>
      <c r="M8294" s="223">
        <f>M8243*'Usages mobilité'!$BG37*(1+'Usages mobilité'!$BH37)^(M$8204-$D$8204)/1000</f>
        <v>0</v>
      </c>
      <c r="N8294" s="223">
        <f>N8243*'Usages mobilité'!$BG37*(1+'Usages mobilité'!$BH37)^(N$8204-$D$8204)/1000</f>
        <v>0</v>
      </c>
      <c r="O8294" s="223">
        <f>O8243*'Usages mobilité'!$BG37*(1+'Usages mobilité'!$BH37)^(O$8204-$D$8204)/1000</f>
        <v>0</v>
      </c>
      <c r="P8294" s="223">
        <f>P8243*'Usages mobilité'!$BG37*(1+'Usages mobilité'!$BH37)^(P$8204-$D$8204)/1000</f>
        <v>0</v>
      </c>
      <c r="Q8294" s="223">
        <f>Q8243*'Usages mobilité'!$BG37*(1+'Usages mobilité'!$BH37)^(Q$8204-$D$8204)/1000</f>
        <v>0</v>
      </c>
      <c r="R8294" s="223">
        <f>R8243*'Usages mobilité'!$BG37*(1+'Usages mobilité'!$BH37)^(R$8204-$D$8204)/1000</f>
        <v>0</v>
      </c>
    </row>
    <row r="8295" spans="1:18" hidden="1" outlineLevel="2" x14ac:dyDescent="0.25">
      <c r="A8295" s="222" t="str">
        <f>'Usages mobilité'!A38</f>
        <v>Usage mobilité n°35</v>
      </c>
      <c r="B8295" s="222" t="s">
        <v>645</v>
      </c>
      <c r="C8295" s="222"/>
      <c r="D8295" s="223">
        <f>D8244*'Usages mobilité'!$BG38*(1+'Usages mobilité'!$BH38)^(D$8204-$D$8204)/1000</f>
        <v>0</v>
      </c>
      <c r="E8295" s="223">
        <f>E8244*'Usages mobilité'!$BG38*(1+'Usages mobilité'!$BH38)^(E$8204-$D$8204)/1000</f>
        <v>0</v>
      </c>
      <c r="F8295" s="223">
        <f>F8244*'Usages mobilité'!$BG38*(1+'Usages mobilité'!$BH38)^(F$8204-$D$8204)/1000</f>
        <v>0</v>
      </c>
      <c r="G8295" s="223">
        <f>G8244*'Usages mobilité'!$BG38*(1+'Usages mobilité'!$BH38)^(G$8204-$D$8204)/1000</f>
        <v>0</v>
      </c>
      <c r="H8295" s="223">
        <f>H8244*'Usages mobilité'!$BG38*(1+'Usages mobilité'!$BH38)^(H$8204-$D$8204)/1000</f>
        <v>0</v>
      </c>
      <c r="I8295" s="223">
        <f>I8244*'Usages mobilité'!$BG38*(1+'Usages mobilité'!$BH38)^(I$8204-$D$8204)/1000</f>
        <v>0</v>
      </c>
      <c r="J8295" s="223">
        <f>J8244*'Usages mobilité'!$BG38*(1+'Usages mobilité'!$BH38)^(J$8204-$D$8204)/1000</f>
        <v>0</v>
      </c>
      <c r="K8295" s="223">
        <f>K8244*'Usages mobilité'!$BG38*(1+'Usages mobilité'!$BH38)^(K$8204-$D$8204)/1000</f>
        <v>0</v>
      </c>
      <c r="L8295" s="223">
        <f>L8244*'Usages mobilité'!$BG38*(1+'Usages mobilité'!$BH38)^(L$8204-$D$8204)/1000</f>
        <v>0</v>
      </c>
      <c r="M8295" s="223">
        <f>M8244*'Usages mobilité'!$BG38*(1+'Usages mobilité'!$BH38)^(M$8204-$D$8204)/1000</f>
        <v>0</v>
      </c>
      <c r="N8295" s="223">
        <f>N8244*'Usages mobilité'!$BG38*(1+'Usages mobilité'!$BH38)^(N$8204-$D$8204)/1000</f>
        <v>0</v>
      </c>
      <c r="O8295" s="223">
        <f>O8244*'Usages mobilité'!$BG38*(1+'Usages mobilité'!$BH38)^(O$8204-$D$8204)/1000</f>
        <v>0</v>
      </c>
      <c r="P8295" s="223">
        <f>P8244*'Usages mobilité'!$BG38*(1+'Usages mobilité'!$BH38)^(P$8204-$D$8204)/1000</f>
        <v>0</v>
      </c>
      <c r="Q8295" s="223">
        <f>Q8244*'Usages mobilité'!$BG38*(1+'Usages mobilité'!$BH38)^(Q$8204-$D$8204)/1000</f>
        <v>0</v>
      </c>
      <c r="R8295" s="223">
        <f>R8244*'Usages mobilité'!$BG38*(1+'Usages mobilité'!$BH38)^(R$8204-$D$8204)/1000</f>
        <v>0</v>
      </c>
    </row>
    <row r="8296" spans="1:18" hidden="1" outlineLevel="2" x14ac:dyDescent="0.25">
      <c r="A8296" s="222" t="str">
        <f>'Usages mobilité'!A39</f>
        <v>Usage mobilité n°36</v>
      </c>
      <c r="B8296" s="222" t="s">
        <v>645</v>
      </c>
      <c r="C8296" s="222"/>
      <c r="D8296" s="223">
        <f>D8245*'Usages mobilité'!$BG39*(1+'Usages mobilité'!$BH39)^(D$8204-$D$8204)/1000</f>
        <v>0</v>
      </c>
      <c r="E8296" s="223">
        <f>E8245*'Usages mobilité'!$BG39*(1+'Usages mobilité'!$BH39)^(E$8204-$D$8204)/1000</f>
        <v>0</v>
      </c>
      <c r="F8296" s="223">
        <f>F8245*'Usages mobilité'!$BG39*(1+'Usages mobilité'!$BH39)^(F$8204-$D$8204)/1000</f>
        <v>0</v>
      </c>
      <c r="G8296" s="223">
        <f>G8245*'Usages mobilité'!$BG39*(1+'Usages mobilité'!$BH39)^(G$8204-$D$8204)/1000</f>
        <v>0</v>
      </c>
      <c r="H8296" s="223">
        <f>H8245*'Usages mobilité'!$BG39*(1+'Usages mobilité'!$BH39)^(H$8204-$D$8204)/1000</f>
        <v>0</v>
      </c>
      <c r="I8296" s="223">
        <f>I8245*'Usages mobilité'!$BG39*(1+'Usages mobilité'!$BH39)^(I$8204-$D$8204)/1000</f>
        <v>0</v>
      </c>
      <c r="J8296" s="223">
        <f>J8245*'Usages mobilité'!$BG39*(1+'Usages mobilité'!$BH39)^(J$8204-$D$8204)/1000</f>
        <v>0</v>
      </c>
      <c r="K8296" s="223">
        <f>K8245*'Usages mobilité'!$BG39*(1+'Usages mobilité'!$BH39)^(K$8204-$D$8204)/1000</f>
        <v>0</v>
      </c>
      <c r="L8296" s="223">
        <f>L8245*'Usages mobilité'!$BG39*(1+'Usages mobilité'!$BH39)^(L$8204-$D$8204)/1000</f>
        <v>0</v>
      </c>
      <c r="M8296" s="223">
        <f>M8245*'Usages mobilité'!$BG39*(1+'Usages mobilité'!$BH39)^(M$8204-$D$8204)/1000</f>
        <v>0</v>
      </c>
      <c r="N8296" s="223">
        <f>N8245*'Usages mobilité'!$BG39*(1+'Usages mobilité'!$BH39)^(N$8204-$D$8204)/1000</f>
        <v>0</v>
      </c>
      <c r="O8296" s="223">
        <f>O8245*'Usages mobilité'!$BG39*(1+'Usages mobilité'!$BH39)^(O$8204-$D$8204)/1000</f>
        <v>0</v>
      </c>
      <c r="P8296" s="223">
        <f>P8245*'Usages mobilité'!$BG39*(1+'Usages mobilité'!$BH39)^(P$8204-$D$8204)/1000</f>
        <v>0</v>
      </c>
      <c r="Q8296" s="223">
        <f>Q8245*'Usages mobilité'!$BG39*(1+'Usages mobilité'!$BH39)^(Q$8204-$D$8204)/1000</f>
        <v>0</v>
      </c>
      <c r="R8296" s="223">
        <f>R8245*'Usages mobilité'!$BG39*(1+'Usages mobilité'!$BH39)^(R$8204-$D$8204)/1000</f>
        <v>0</v>
      </c>
    </row>
    <row r="8297" spans="1:18" hidden="1" outlineLevel="2" x14ac:dyDescent="0.25">
      <c r="A8297" s="222" t="str">
        <f>'Usages mobilité'!A40</f>
        <v>Usage mobilité n°37</v>
      </c>
      <c r="B8297" s="222" t="s">
        <v>645</v>
      </c>
      <c r="C8297" s="222"/>
      <c r="D8297" s="223">
        <f>D8246*'Usages mobilité'!$BG40*(1+'Usages mobilité'!$BH40)^(D$8204-$D$8204)/1000</f>
        <v>0</v>
      </c>
      <c r="E8297" s="223">
        <f>E8246*'Usages mobilité'!$BG40*(1+'Usages mobilité'!$BH40)^(E$8204-$D$8204)/1000</f>
        <v>0</v>
      </c>
      <c r="F8297" s="223">
        <f>F8246*'Usages mobilité'!$BG40*(1+'Usages mobilité'!$BH40)^(F$8204-$D$8204)/1000</f>
        <v>0</v>
      </c>
      <c r="G8297" s="223">
        <f>G8246*'Usages mobilité'!$BG40*(1+'Usages mobilité'!$BH40)^(G$8204-$D$8204)/1000</f>
        <v>0</v>
      </c>
      <c r="H8297" s="223">
        <f>H8246*'Usages mobilité'!$BG40*(1+'Usages mobilité'!$BH40)^(H$8204-$D$8204)/1000</f>
        <v>0</v>
      </c>
      <c r="I8297" s="223">
        <f>I8246*'Usages mobilité'!$BG40*(1+'Usages mobilité'!$BH40)^(I$8204-$D$8204)/1000</f>
        <v>0</v>
      </c>
      <c r="J8297" s="223">
        <f>J8246*'Usages mobilité'!$BG40*(1+'Usages mobilité'!$BH40)^(J$8204-$D$8204)/1000</f>
        <v>0</v>
      </c>
      <c r="K8297" s="223">
        <f>K8246*'Usages mobilité'!$BG40*(1+'Usages mobilité'!$BH40)^(K$8204-$D$8204)/1000</f>
        <v>0</v>
      </c>
      <c r="L8297" s="223">
        <f>L8246*'Usages mobilité'!$BG40*(1+'Usages mobilité'!$BH40)^(L$8204-$D$8204)/1000</f>
        <v>0</v>
      </c>
      <c r="M8297" s="223">
        <f>M8246*'Usages mobilité'!$BG40*(1+'Usages mobilité'!$BH40)^(M$8204-$D$8204)/1000</f>
        <v>0</v>
      </c>
      <c r="N8297" s="223">
        <f>N8246*'Usages mobilité'!$BG40*(1+'Usages mobilité'!$BH40)^(N$8204-$D$8204)/1000</f>
        <v>0</v>
      </c>
      <c r="O8297" s="223">
        <f>O8246*'Usages mobilité'!$BG40*(1+'Usages mobilité'!$BH40)^(O$8204-$D$8204)/1000</f>
        <v>0</v>
      </c>
      <c r="P8297" s="223">
        <f>P8246*'Usages mobilité'!$BG40*(1+'Usages mobilité'!$BH40)^(P$8204-$D$8204)/1000</f>
        <v>0</v>
      </c>
      <c r="Q8297" s="223">
        <f>Q8246*'Usages mobilité'!$BG40*(1+'Usages mobilité'!$BH40)^(Q$8204-$D$8204)/1000</f>
        <v>0</v>
      </c>
      <c r="R8297" s="223">
        <f>R8246*'Usages mobilité'!$BG40*(1+'Usages mobilité'!$BH40)^(R$8204-$D$8204)/1000</f>
        <v>0</v>
      </c>
    </row>
    <row r="8298" spans="1:18" hidden="1" outlineLevel="2" x14ac:dyDescent="0.25">
      <c r="A8298" s="222" t="str">
        <f>'Usages mobilité'!A41</f>
        <v>Usage mobilité n°38</v>
      </c>
      <c r="B8298" s="222" t="s">
        <v>645</v>
      </c>
      <c r="C8298" s="222"/>
      <c r="D8298" s="223">
        <f>D8247*'Usages mobilité'!$BG41*(1+'Usages mobilité'!$BH41)^(D$8204-$D$8204)/1000</f>
        <v>0</v>
      </c>
      <c r="E8298" s="223">
        <f>E8247*'Usages mobilité'!$BG41*(1+'Usages mobilité'!$BH41)^(E$8204-$D$8204)/1000</f>
        <v>0</v>
      </c>
      <c r="F8298" s="223">
        <f>F8247*'Usages mobilité'!$BG41*(1+'Usages mobilité'!$BH41)^(F$8204-$D$8204)/1000</f>
        <v>0</v>
      </c>
      <c r="G8298" s="223">
        <f>G8247*'Usages mobilité'!$BG41*(1+'Usages mobilité'!$BH41)^(G$8204-$D$8204)/1000</f>
        <v>0</v>
      </c>
      <c r="H8298" s="223">
        <f>H8247*'Usages mobilité'!$BG41*(1+'Usages mobilité'!$BH41)^(H$8204-$D$8204)/1000</f>
        <v>0</v>
      </c>
      <c r="I8298" s="223">
        <f>I8247*'Usages mobilité'!$BG41*(1+'Usages mobilité'!$BH41)^(I$8204-$D$8204)/1000</f>
        <v>0</v>
      </c>
      <c r="J8298" s="223">
        <f>J8247*'Usages mobilité'!$BG41*(1+'Usages mobilité'!$BH41)^(J$8204-$D$8204)/1000</f>
        <v>0</v>
      </c>
      <c r="K8298" s="223">
        <f>K8247*'Usages mobilité'!$BG41*(1+'Usages mobilité'!$BH41)^(K$8204-$D$8204)/1000</f>
        <v>0</v>
      </c>
      <c r="L8298" s="223">
        <f>L8247*'Usages mobilité'!$BG41*(1+'Usages mobilité'!$BH41)^(L$8204-$D$8204)/1000</f>
        <v>0</v>
      </c>
      <c r="M8298" s="223">
        <f>M8247*'Usages mobilité'!$BG41*(1+'Usages mobilité'!$BH41)^(M$8204-$D$8204)/1000</f>
        <v>0</v>
      </c>
      <c r="N8298" s="223">
        <f>N8247*'Usages mobilité'!$BG41*(1+'Usages mobilité'!$BH41)^(N$8204-$D$8204)/1000</f>
        <v>0</v>
      </c>
      <c r="O8298" s="223">
        <f>O8247*'Usages mobilité'!$BG41*(1+'Usages mobilité'!$BH41)^(O$8204-$D$8204)/1000</f>
        <v>0</v>
      </c>
      <c r="P8298" s="223">
        <f>P8247*'Usages mobilité'!$BG41*(1+'Usages mobilité'!$BH41)^(P$8204-$D$8204)/1000</f>
        <v>0</v>
      </c>
      <c r="Q8298" s="223">
        <f>Q8247*'Usages mobilité'!$BG41*(1+'Usages mobilité'!$BH41)^(Q$8204-$D$8204)/1000</f>
        <v>0</v>
      </c>
      <c r="R8298" s="223">
        <f>R8247*'Usages mobilité'!$BG41*(1+'Usages mobilité'!$BH41)^(R$8204-$D$8204)/1000</f>
        <v>0</v>
      </c>
    </row>
    <row r="8299" spans="1:18" hidden="1" outlineLevel="2" x14ac:dyDescent="0.25">
      <c r="A8299" s="222" t="str">
        <f>'Usages mobilité'!A42</f>
        <v>Usage mobilité n°39</v>
      </c>
      <c r="B8299" s="222" t="s">
        <v>645</v>
      </c>
      <c r="C8299" s="222"/>
      <c r="D8299" s="223">
        <f>D8248*'Usages mobilité'!$BG42*(1+'Usages mobilité'!$BH42)^(D$8204-$D$8204)/1000</f>
        <v>0</v>
      </c>
      <c r="E8299" s="223">
        <f>E8248*'Usages mobilité'!$BG42*(1+'Usages mobilité'!$BH42)^(E$8204-$D$8204)/1000</f>
        <v>0</v>
      </c>
      <c r="F8299" s="223">
        <f>F8248*'Usages mobilité'!$BG42*(1+'Usages mobilité'!$BH42)^(F$8204-$D$8204)/1000</f>
        <v>0</v>
      </c>
      <c r="G8299" s="223">
        <f>G8248*'Usages mobilité'!$BG42*(1+'Usages mobilité'!$BH42)^(G$8204-$D$8204)/1000</f>
        <v>0</v>
      </c>
      <c r="H8299" s="223">
        <f>H8248*'Usages mobilité'!$BG42*(1+'Usages mobilité'!$BH42)^(H$8204-$D$8204)/1000</f>
        <v>0</v>
      </c>
      <c r="I8299" s="223">
        <f>I8248*'Usages mobilité'!$BG42*(1+'Usages mobilité'!$BH42)^(I$8204-$D$8204)/1000</f>
        <v>0</v>
      </c>
      <c r="J8299" s="223">
        <f>J8248*'Usages mobilité'!$BG42*(1+'Usages mobilité'!$BH42)^(J$8204-$D$8204)/1000</f>
        <v>0</v>
      </c>
      <c r="K8299" s="223">
        <f>K8248*'Usages mobilité'!$BG42*(1+'Usages mobilité'!$BH42)^(K$8204-$D$8204)/1000</f>
        <v>0</v>
      </c>
      <c r="L8299" s="223">
        <f>L8248*'Usages mobilité'!$BG42*(1+'Usages mobilité'!$BH42)^(L$8204-$D$8204)/1000</f>
        <v>0</v>
      </c>
      <c r="M8299" s="223">
        <f>M8248*'Usages mobilité'!$BG42*(1+'Usages mobilité'!$BH42)^(M$8204-$D$8204)/1000</f>
        <v>0</v>
      </c>
      <c r="N8299" s="223">
        <f>N8248*'Usages mobilité'!$BG42*(1+'Usages mobilité'!$BH42)^(N$8204-$D$8204)/1000</f>
        <v>0</v>
      </c>
      <c r="O8299" s="223">
        <f>O8248*'Usages mobilité'!$BG42*(1+'Usages mobilité'!$BH42)^(O$8204-$D$8204)/1000</f>
        <v>0</v>
      </c>
      <c r="P8299" s="223">
        <f>P8248*'Usages mobilité'!$BG42*(1+'Usages mobilité'!$BH42)^(P$8204-$D$8204)/1000</f>
        <v>0</v>
      </c>
      <c r="Q8299" s="223">
        <f>Q8248*'Usages mobilité'!$BG42*(1+'Usages mobilité'!$BH42)^(Q$8204-$D$8204)/1000</f>
        <v>0</v>
      </c>
      <c r="R8299" s="223">
        <f>R8248*'Usages mobilité'!$BG42*(1+'Usages mobilité'!$BH42)^(R$8204-$D$8204)/1000</f>
        <v>0</v>
      </c>
    </row>
    <row r="8300" spans="1:18" hidden="1" outlineLevel="2" x14ac:dyDescent="0.25">
      <c r="A8300" s="222" t="str">
        <f>'Usages mobilité'!A43</f>
        <v>Usage mobilité n°40</v>
      </c>
      <c r="B8300" s="222" t="s">
        <v>645</v>
      </c>
      <c r="C8300" s="222"/>
      <c r="D8300" s="223">
        <f>D8249*'Usages mobilité'!$BG43*(1+'Usages mobilité'!$BH43)^(D$8204-$D$8204)/1000</f>
        <v>0</v>
      </c>
      <c r="E8300" s="223">
        <f>E8249*'Usages mobilité'!$BG43*(1+'Usages mobilité'!$BH43)^(E$8204-$D$8204)/1000</f>
        <v>0</v>
      </c>
      <c r="F8300" s="223">
        <f>F8249*'Usages mobilité'!$BG43*(1+'Usages mobilité'!$BH43)^(F$8204-$D$8204)/1000</f>
        <v>0</v>
      </c>
      <c r="G8300" s="223">
        <f>G8249*'Usages mobilité'!$BG43*(1+'Usages mobilité'!$BH43)^(G$8204-$D$8204)/1000</f>
        <v>0</v>
      </c>
      <c r="H8300" s="223">
        <f>H8249*'Usages mobilité'!$BG43*(1+'Usages mobilité'!$BH43)^(H$8204-$D$8204)/1000</f>
        <v>0</v>
      </c>
      <c r="I8300" s="223">
        <f>I8249*'Usages mobilité'!$BG43*(1+'Usages mobilité'!$BH43)^(I$8204-$D$8204)/1000</f>
        <v>0</v>
      </c>
      <c r="J8300" s="223">
        <f>J8249*'Usages mobilité'!$BG43*(1+'Usages mobilité'!$BH43)^(J$8204-$D$8204)/1000</f>
        <v>0</v>
      </c>
      <c r="K8300" s="223">
        <f>K8249*'Usages mobilité'!$BG43*(1+'Usages mobilité'!$BH43)^(K$8204-$D$8204)/1000</f>
        <v>0</v>
      </c>
      <c r="L8300" s="223">
        <f>L8249*'Usages mobilité'!$BG43*(1+'Usages mobilité'!$BH43)^(L$8204-$D$8204)/1000</f>
        <v>0</v>
      </c>
      <c r="M8300" s="223">
        <f>M8249*'Usages mobilité'!$BG43*(1+'Usages mobilité'!$BH43)^(M$8204-$D$8204)/1000</f>
        <v>0</v>
      </c>
      <c r="N8300" s="223">
        <f>N8249*'Usages mobilité'!$BG43*(1+'Usages mobilité'!$BH43)^(N$8204-$D$8204)/1000</f>
        <v>0</v>
      </c>
      <c r="O8300" s="223">
        <f>O8249*'Usages mobilité'!$BG43*(1+'Usages mobilité'!$BH43)^(O$8204-$D$8204)/1000</f>
        <v>0</v>
      </c>
      <c r="P8300" s="223">
        <f>P8249*'Usages mobilité'!$BG43*(1+'Usages mobilité'!$BH43)^(P$8204-$D$8204)/1000</f>
        <v>0</v>
      </c>
      <c r="Q8300" s="223">
        <f>Q8249*'Usages mobilité'!$BG43*(1+'Usages mobilité'!$BH43)^(Q$8204-$D$8204)/1000</f>
        <v>0</v>
      </c>
      <c r="R8300" s="223">
        <f>R8249*'Usages mobilité'!$BG43*(1+'Usages mobilité'!$BH43)^(R$8204-$D$8204)/1000</f>
        <v>0</v>
      </c>
    </row>
    <row r="8301" spans="1:18" hidden="1" outlineLevel="2" x14ac:dyDescent="0.25">
      <c r="A8301" s="222" t="str">
        <f>'Usages mobilité'!A44</f>
        <v>Usage mobilité n°41</v>
      </c>
      <c r="B8301" s="222" t="s">
        <v>645</v>
      </c>
      <c r="C8301" s="222"/>
      <c r="D8301" s="223">
        <f>D8250*'Usages mobilité'!$BG44*(1+'Usages mobilité'!$BH44)^(D$8204-$D$8204)/1000</f>
        <v>0</v>
      </c>
      <c r="E8301" s="223">
        <f>E8250*'Usages mobilité'!$BG44*(1+'Usages mobilité'!$BH44)^(E$8204-$D$8204)/1000</f>
        <v>0</v>
      </c>
      <c r="F8301" s="223">
        <f>F8250*'Usages mobilité'!$BG44*(1+'Usages mobilité'!$BH44)^(F$8204-$D$8204)/1000</f>
        <v>0</v>
      </c>
      <c r="G8301" s="223">
        <f>G8250*'Usages mobilité'!$BG44*(1+'Usages mobilité'!$BH44)^(G$8204-$D$8204)/1000</f>
        <v>0</v>
      </c>
      <c r="H8301" s="223">
        <f>H8250*'Usages mobilité'!$BG44*(1+'Usages mobilité'!$BH44)^(H$8204-$D$8204)/1000</f>
        <v>0</v>
      </c>
      <c r="I8301" s="223">
        <f>I8250*'Usages mobilité'!$BG44*(1+'Usages mobilité'!$BH44)^(I$8204-$D$8204)/1000</f>
        <v>0</v>
      </c>
      <c r="J8301" s="223">
        <f>J8250*'Usages mobilité'!$BG44*(1+'Usages mobilité'!$BH44)^(J$8204-$D$8204)/1000</f>
        <v>0</v>
      </c>
      <c r="K8301" s="223">
        <f>K8250*'Usages mobilité'!$BG44*(1+'Usages mobilité'!$BH44)^(K$8204-$D$8204)/1000</f>
        <v>0</v>
      </c>
      <c r="L8301" s="223">
        <f>L8250*'Usages mobilité'!$BG44*(1+'Usages mobilité'!$BH44)^(L$8204-$D$8204)/1000</f>
        <v>0</v>
      </c>
      <c r="M8301" s="223">
        <f>M8250*'Usages mobilité'!$BG44*(1+'Usages mobilité'!$BH44)^(M$8204-$D$8204)/1000</f>
        <v>0</v>
      </c>
      <c r="N8301" s="223">
        <f>N8250*'Usages mobilité'!$BG44*(1+'Usages mobilité'!$BH44)^(N$8204-$D$8204)/1000</f>
        <v>0</v>
      </c>
      <c r="O8301" s="223">
        <f>O8250*'Usages mobilité'!$BG44*(1+'Usages mobilité'!$BH44)^(O$8204-$D$8204)/1000</f>
        <v>0</v>
      </c>
      <c r="P8301" s="223">
        <f>P8250*'Usages mobilité'!$BG44*(1+'Usages mobilité'!$BH44)^(P$8204-$D$8204)/1000</f>
        <v>0</v>
      </c>
      <c r="Q8301" s="223">
        <f>Q8250*'Usages mobilité'!$BG44*(1+'Usages mobilité'!$BH44)^(Q$8204-$D$8204)/1000</f>
        <v>0</v>
      </c>
      <c r="R8301" s="223">
        <f>R8250*'Usages mobilité'!$BG44*(1+'Usages mobilité'!$BH44)^(R$8204-$D$8204)/1000</f>
        <v>0</v>
      </c>
    </row>
    <row r="8302" spans="1:18" hidden="1" outlineLevel="2" x14ac:dyDescent="0.25">
      <c r="A8302" s="222" t="str">
        <f>'Usages mobilité'!A45</f>
        <v>Usage mobilité n°42</v>
      </c>
      <c r="B8302" s="222" t="s">
        <v>645</v>
      </c>
      <c r="C8302" s="222"/>
      <c r="D8302" s="223">
        <f>D8251*'Usages mobilité'!$BG45*(1+'Usages mobilité'!$BH45)^(D$8204-$D$8204)/1000</f>
        <v>0</v>
      </c>
      <c r="E8302" s="223">
        <f>E8251*'Usages mobilité'!$BG45*(1+'Usages mobilité'!$BH45)^(E$8204-$D$8204)/1000</f>
        <v>0</v>
      </c>
      <c r="F8302" s="223">
        <f>F8251*'Usages mobilité'!$BG45*(1+'Usages mobilité'!$BH45)^(F$8204-$D$8204)/1000</f>
        <v>0</v>
      </c>
      <c r="G8302" s="223">
        <f>G8251*'Usages mobilité'!$BG45*(1+'Usages mobilité'!$BH45)^(G$8204-$D$8204)/1000</f>
        <v>0</v>
      </c>
      <c r="H8302" s="223">
        <f>H8251*'Usages mobilité'!$BG45*(1+'Usages mobilité'!$BH45)^(H$8204-$D$8204)/1000</f>
        <v>0</v>
      </c>
      <c r="I8302" s="223">
        <f>I8251*'Usages mobilité'!$BG45*(1+'Usages mobilité'!$BH45)^(I$8204-$D$8204)/1000</f>
        <v>0</v>
      </c>
      <c r="J8302" s="223">
        <f>J8251*'Usages mobilité'!$BG45*(1+'Usages mobilité'!$BH45)^(J$8204-$D$8204)/1000</f>
        <v>0</v>
      </c>
      <c r="K8302" s="223">
        <f>K8251*'Usages mobilité'!$BG45*(1+'Usages mobilité'!$BH45)^(K$8204-$D$8204)/1000</f>
        <v>0</v>
      </c>
      <c r="L8302" s="223">
        <f>L8251*'Usages mobilité'!$BG45*(1+'Usages mobilité'!$BH45)^(L$8204-$D$8204)/1000</f>
        <v>0</v>
      </c>
      <c r="M8302" s="223">
        <f>M8251*'Usages mobilité'!$BG45*(1+'Usages mobilité'!$BH45)^(M$8204-$D$8204)/1000</f>
        <v>0</v>
      </c>
      <c r="N8302" s="223">
        <f>N8251*'Usages mobilité'!$BG45*(1+'Usages mobilité'!$BH45)^(N$8204-$D$8204)/1000</f>
        <v>0</v>
      </c>
      <c r="O8302" s="223">
        <f>O8251*'Usages mobilité'!$BG45*(1+'Usages mobilité'!$BH45)^(O$8204-$D$8204)/1000</f>
        <v>0</v>
      </c>
      <c r="P8302" s="223">
        <f>P8251*'Usages mobilité'!$BG45*(1+'Usages mobilité'!$BH45)^(P$8204-$D$8204)/1000</f>
        <v>0</v>
      </c>
      <c r="Q8302" s="223">
        <f>Q8251*'Usages mobilité'!$BG45*(1+'Usages mobilité'!$BH45)^(Q$8204-$D$8204)/1000</f>
        <v>0</v>
      </c>
      <c r="R8302" s="223">
        <f>R8251*'Usages mobilité'!$BG45*(1+'Usages mobilité'!$BH45)^(R$8204-$D$8204)/1000</f>
        <v>0</v>
      </c>
    </row>
    <row r="8303" spans="1:18" hidden="1" outlineLevel="2" x14ac:dyDescent="0.25">
      <c r="A8303" s="222" t="str">
        <f>'Usages mobilité'!A46</f>
        <v>Usage mobilité n°43</v>
      </c>
      <c r="B8303" s="222" t="s">
        <v>645</v>
      </c>
      <c r="C8303" s="222"/>
      <c r="D8303" s="223">
        <f>D8252*'Usages mobilité'!$BG46*(1+'Usages mobilité'!$BH46)^(D$8204-$D$8204)/1000</f>
        <v>0</v>
      </c>
      <c r="E8303" s="223">
        <f>E8252*'Usages mobilité'!$BG46*(1+'Usages mobilité'!$BH46)^(E$8204-$D$8204)/1000</f>
        <v>0</v>
      </c>
      <c r="F8303" s="223">
        <f>F8252*'Usages mobilité'!$BG46*(1+'Usages mobilité'!$BH46)^(F$8204-$D$8204)/1000</f>
        <v>0</v>
      </c>
      <c r="G8303" s="223">
        <f>G8252*'Usages mobilité'!$BG46*(1+'Usages mobilité'!$BH46)^(G$8204-$D$8204)/1000</f>
        <v>0</v>
      </c>
      <c r="H8303" s="223">
        <f>H8252*'Usages mobilité'!$BG46*(1+'Usages mobilité'!$BH46)^(H$8204-$D$8204)/1000</f>
        <v>0</v>
      </c>
      <c r="I8303" s="223">
        <f>I8252*'Usages mobilité'!$BG46*(1+'Usages mobilité'!$BH46)^(I$8204-$D$8204)/1000</f>
        <v>0</v>
      </c>
      <c r="J8303" s="223">
        <f>J8252*'Usages mobilité'!$BG46*(1+'Usages mobilité'!$BH46)^(J$8204-$D$8204)/1000</f>
        <v>0</v>
      </c>
      <c r="K8303" s="223">
        <f>K8252*'Usages mobilité'!$BG46*(1+'Usages mobilité'!$BH46)^(K$8204-$D$8204)/1000</f>
        <v>0</v>
      </c>
      <c r="L8303" s="223">
        <f>L8252*'Usages mobilité'!$BG46*(1+'Usages mobilité'!$BH46)^(L$8204-$D$8204)/1000</f>
        <v>0</v>
      </c>
      <c r="M8303" s="223">
        <f>M8252*'Usages mobilité'!$BG46*(1+'Usages mobilité'!$BH46)^(M$8204-$D$8204)/1000</f>
        <v>0</v>
      </c>
      <c r="N8303" s="223">
        <f>N8252*'Usages mobilité'!$BG46*(1+'Usages mobilité'!$BH46)^(N$8204-$D$8204)/1000</f>
        <v>0</v>
      </c>
      <c r="O8303" s="223">
        <f>O8252*'Usages mobilité'!$BG46*(1+'Usages mobilité'!$BH46)^(O$8204-$D$8204)/1000</f>
        <v>0</v>
      </c>
      <c r="P8303" s="223">
        <f>P8252*'Usages mobilité'!$BG46*(1+'Usages mobilité'!$BH46)^(P$8204-$D$8204)/1000</f>
        <v>0</v>
      </c>
      <c r="Q8303" s="223">
        <f>Q8252*'Usages mobilité'!$BG46*(1+'Usages mobilité'!$BH46)^(Q$8204-$D$8204)/1000</f>
        <v>0</v>
      </c>
      <c r="R8303" s="223">
        <f>R8252*'Usages mobilité'!$BG46*(1+'Usages mobilité'!$BH46)^(R$8204-$D$8204)/1000</f>
        <v>0</v>
      </c>
    </row>
    <row r="8304" spans="1:18" hidden="1" outlineLevel="2" x14ac:dyDescent="0.25">
      <c r="A8304" s="222" t="str">
        <f>'Usages mobilité'!A47</f>
        <v>Usage mobilité n°44</v>
      </c>
      <c r="B8304" s="222" t="s">
        <v>645</v>
      </c>
      <c r="C8304" s="222"/>
      <c r="D8304" s="223">
        <f>D8253*'Usages mobilité'!$BG47*(1+'Usages mobilité'!$BH47)^(D$8204-$D$8204)/1000</f>
        <v>0</v>
      </c>
      <c r="E8304" s="223">
        <f>E8253*'Usages mobilité'!$BG47*(1+'Usages mobilité'!$BH47)^(E$8204-$D$8204)/1000</f>
        <v>0</v>
      </c>
      <c r="F8304" s="223">
        <f>F8253*'Usages mobilité'!$BG47*(1+'Usages mobilité'!$BH47)^(F$8204-$D$8204)/1000</f>
        <v>0</v>
      </c>
      <c r="G8304" s="223">
        <f>G8253*'Usages mobilité'!$BG47*(1+'Usages mobilité'!$BH47)^(G$8204-$D$8204)/1000</f>
        <v>0</v>
      </c>
      <c r="H8304" s="223">
        <f>H8253*'Usages mobilité'!$BG47*(1+'Usages mobilité'!$BH47)^(H$8204-$D$8204)/1000</f>
        <v>0</v>
      </c>
      <c r="I8304" s="223">
        <f>I8253*'Usages mobilité'!$BG47*(1+'Usages mobilité'!$BH47)^(I$8204-$D$8204)/1000</f>
        <v>0</v>
      </c>
      <c r="J8304" s="223">
        <f>J8253*'Usages mobilité'!$BG47*(1+'Usages mobilité'!$BH47)^(J$8204-$D$8204)/1000</f>
        <v>0</v>
      </c>
      <c r="K8304" s="223">
        <f>K8253*'Usages mobilité'!$BG47*(1+'Usages mobilité'!$BH47)^(K$8204-$D$8204)/1000</f>
        <v>0</v>
      </c>
      <c r="L8304" s="223">
        <f>L8253*'Usages mobilité'!$BG47*(1+'Usages mobilité'!$BH47)^(L$8204-$D$8204)/1000</f>
        <v>0</v>
      </c>
      <c r="M8304" s="223">
        <f>M8253*'Usages mobilité'!$BG47*(1+'Usages mobilité'!$BH47)^(M$8204-$D$8204)/1000</f>
        <v>0</v>
      </c>
      <c r="N8304" s="223">
        <f>N8253*'Usages mobilité'!$BG47*(1+'Usages mobilité'!$BH47)^(N$8204-$D$8204)/1000</f>
        <v>0</v>
      </c>
      <c r="O8304" s="223">
        <f>O8253*'Usages mobilité'!$BG47*(1+'Usages mobilité'!$BH47)^(O$8204-$D$8204)/1000</f>
        <v>0</v>
      </c>
      <c r="P8304" s="223">
        <f>P8253*'Usages mobilité'!$BG47*(1+'Usages mobilité'!$BH47)^(P$8204-$D$8204)/1000</f>
        <v>0</v>
      </c>
      <c r="Q8304" s="223">
        <f>Q8253*'Usages mobilité'!$BG47*(1+'Usages mobilité'!$BH47)^(Q$8204-$D$8204)/1000</f>
        <v>0</v>
      </c>
      <c r="R8304" s="223">
        <f>R8253*'Usages mobilité'!$BG47*(1+'Usages mobilité'!$BH47)^(R$8204-$D$8204)/1000</f>
        <v>0</v>
      </c>
    </row>
    <row r="8305" spans="1:18" hidden="1" outlineLevel="2" x14ac:dyDescent="0.25">
      <c r="A8305" s="222" t="str">
        <f>'Usages mobilité'!A48</f>
        <v>Usage mobilité n°45</v>
      </c>
      <c r="B8305" s="222" t="s">
        <v>645</v>
      </c>
      <c r="C8305" s="222"/>
      <c r="D8305" s="223">
        <f>D8254*'Usages mobilité'!$BG48*(1+'Usages mobilité'!$BH48)^(D$8204-$D$8204)/1000</f>
        <v>0</v>
      </c>
      <c r="E8305" s="223">
        <f>E8254*'Usages mobilité'!$BG48*(1+'Usages mobilité'!$BH48)^(E$8204-$D$8204)/1000</f>
        <v>0</v>
      </c>
      <c r="F8305" s="223">
        <f>F8254*'Usages mobilité'!$BG48*(1+'Usages mobilité'!$BH48)^(F$8204-$D$8204)/1000</f>
        <v>0</v>
      </c>
      <c r="G8305" s="223">
        <f>G8254*'Usages mobilité'!$BG48*(1+'Usages mobilité'!$BH48)^(G$8204-$D$8204)/1000</f>
        <v>0</v>
      </c>
      <c r="H8305" s="223">
        <f>H8254*'Usages mobilité'!$BG48*(1+'Usages mobilité'!$BH48)^(H$8204-$D$8204)/1000</f>
        <v>0</v>
      </c>
      <c r="I8305" s="223">
        <f>I8254*'Usages mobilité'!$BG48*(1+'Usages mobilité'!$BH48)^(I$8204-$D$8204)/1000</f>
        <v>0</v>
      </c>
      <c r="J8305" s="223">
        <f>J8254*'Usages mobilité'!$BG48*(1+'Usages mobilité'!$BH48)^(J$8204-$D$8204)/1000</f>
        <v>0</v>
      </c>
      <c r="K8305" s="223">
        <f>K8254*'Usages mobilité'!$BG48*(1+'Usages mobilité'!$BH48)^(K$8204-$D$8204)/1000</f>
        <v>0</v>
      </c>
      <c r="L8305" s="223">
        <f>L8254*'Usages mobilité'!$BG48*(1+'Usages mobilité'!$BH48)^(L$8204-$D$8204)/1000</f>
        <v>0</v>
      </c>
      <c r="M8305" s="223">
        <f>M8254*'Usages mobilité'!$BG48*(1+'Usages mobilité'!$BH48)^(M$8204-$D$8204)/1000</f>
        <v>0</v>
      </c>
      <c r="N8305" s="223">
        <f>N8254*'Usages mobilité'!$BG48*(1+'Usages mobilité'!$BH48)^(N$8204-$D$8204)/1000</f>
        <v>0</v>
      </c>
      <c r="O8305" s="223">
        <f>O8254*'Usages mobilité'!$BG48*(1+'Usages mobilité'!$BH48)^(O$8204-$D$8204)/1000</f>
        <v>0</v>
      </c>
      <c r="P8305" s="223">
        <f>P8254*'Usages mobilité'!$BG48*(1+'Usages mobilité'!$BH48)^(P$8204-$D$8204)/1000</f>
        <v>0</v>
      </c>
      <c r="Q8305" s="223">
        <f>Q8254*'Usages mobilité'!$BG48*(1+'Usages mobilité'!$BH48)^(Q$8204-$D$8204)/1000</f>
        <v>0</v>
      </c>
      <c r="R8305" s="223">
        <f>R8254*'Usages mobilité'!$BG48*(1+'Usages mobilité'!$BH48)^(R$8204-$D$8204)/1000</f>
        <v>0</v>
      </c>
    </row>
    <row r="8306" spans="1:18" hidden="1" outlineLevel="2" x14ac:dyDescent="0.25">
      <c r="A8306" s="222" t="str">
        <f>'Usages mobilité'!A49</f>
        <v>Usage mobilité n°46</v>
      </c>
      <c r="B8306" s="222" t="s">
        <v>645</v>
      </c>
      <c r="C8306" s="222"/>
      <c r="D8306" s="223">
        <f>D8255*'Usages mobilité'!$BG49*(1+'Usages mobilité'!$BH49)^(D$8204-$D$8204)/1000</f>
        <v>0</v>
      </c>
      <c r="E8306" s="223">
        <f>E8255*'Usages mobilité'!$BG49*(1+'Usages mobilité'!$BH49)^(E$8204-$D$8204)/1000</f>
        <v>0</v>
      </c>
      <c r="F8306" s="223">
        <f>F8255*'Usages mobilité'!$BG49*(1+'Usages mobilité'!$BH49)^(F$8204-$D$8204)/1000</f>
        <v>0</v>
      </c>
      <c r="G8306" s="223">
        <f>G8255*'Usages mobilité'!$BG49*(1+'Usages mobilité'!$BH49)^(G$8204-$D$8204)/1000</f>
        <v>0</v>
      </c>
      <c r="H8306" s="223">
        <f>H8255*'Usages mobilité'!$BG49*(1+'Usages mobilité'!$BH49)^(H$8204-$D$8204)/1000</f>
        <v>0</v>
      </c>
      <c r="I8306" s="223">
        <f>I8255*'Usages mobilité'!$BG49*(1+'Usages mobilité'!$BH49)^(I$8204-$D$8204)/1000</f>
        <v>0</v>
      </c>
      <c r="J8306" s="223">
        <f>J8255*'Usages mobilité'!$BG49*(1+'Usages mobilité'!$BH49)^(J$8204-$D$8204)/1000</f>
        <v>0</v>
      </c>
      <c r="K8306" s="223">
        <f>K8255*'Usages mobilité'!$BG49*(1+'Usages mobilité'!$BH49)^(K$8204-$D$8204)/1000</f>
        <v>0</v>
      </c>
      <c r="L8306" s="223">
        <f>L8255*'Usages mobilité'!$BG49*(1+'Usages mobilité'!$BH49)^(L$8204-$D$8204)/1000</f>
        <v>0</v>
      </c>
      <c r="M8306" s="223">
        <f>M8255*'Usages mobilité'!$BG49*(1+'Usages mobilité'!$BH49)^(M$8204-$D$8204)/1000</f>
        <v>0</v>
      </c>
      <c r="N8306" s="223">
        <f>N8255*'Usages mobilité'!$BG49*(1+'Usages mobilité'!$BH49)^(N$8204-$D$8204)/1000</f>
        <v>0</v>
      </c>
      <c r="O8306" s="223">
        <f>O8255*'Usages mobilité'!$BG49*(1+'Usages mobilité'!$BH49)^(O$8204-$D$8204)/1000</f>
        <v>0</v>
      </c>
      <c r="P8306" s="223">
        <f>P8255*'Usages mobilité'!$BG49*(1+'Usages mobilité'!$BH49)^(P$8204-$D$8204)/1000</f>
        <v>0</v>
      </c>
      <c r="Q8306" s="223">
        <f>Q8255*'Usages mobilité'!$BG49*(1+'Usages mobilité'!$BH49)^(Q$8204-$D$8204)/1000</f>
        <v>0</v>
      </c>
      <c r="R8306" s="223">
        <f>R8255*'Usages mobilité'!$BG49*(1+'Usages mobilité'!$BH49)^(R$8204-$D$8204)/1000</f>
        <v>0</v>
      </c>
    </row>
    <row r="8307" spans="1:18" hidden="1" outlineLevel="2" x14ac:dyDescent="0.25">
      <c r="A8307" s="222" t="str">
        <f>'Usages mobilité'!A50</f>
        <v>Usage mobilité n°47</v>
      </c>
      <c r="B8307" s="222" t="s">
        <v>645</v>
      </c>
      <c r="C8307" s="222"/>
      <c r="D8307" s="223">
        <f>D8256*'Usages mobilité'!$BG50*(1+'Usages mobilité'!$BH50)^(D$8204-$D$8204)/1000</f>
        <v>0</v>
      </c>
      <c r="E8307" s="223">
        <f>E8256*'Usages mobilité'!$BG50*(1+'Usages mobilité'!$BH50)^(E$8204-$D$8204)/1000</f>
        <v>0</v>
      </c>
      <c r="F8307" s="223">
        <f>F8256*'Usages mobilité'!$BG50*(1+'Usages mobilité'!$BH50)^(F$8204-$D$8204)/1000</f>
        <v>0</v>
      </c>
      <c r="G8307" s="223">
        <f>G8256*'Usages mobilité'!$BG50*(1+'Usages mobilité'!$BH50)^(G$8204-$D$8204)/1000</f>
        <v>0</v>
      </c>
      <c r="H8307" s="223">
        <f>H8256*'Usages mobilité'!$BG50*(1+'Usages mobilité'!$BH50)^(H$8204-$D$8204)/1000</f>
        <v>0</v>
      </c>
      <c r="I8307" s="223">
        <f>I8256*'Usages mobilité'!$BG50*(1+'Usages mobilité'!$BH50)^(I$8204-$D$8204)/1000</f>
        <v>0</v>
      </c>
      <c r="J8307" s="223">
        <f>J8256*'Usages mobilité'!$BG50*(1+'Usages mobilité'!$BH50)^(J$8204-$D$8204)/1000</f>
        <v>0</v>
      </c>
      <c r="K8307" s="223">
        <f>K8256*'Usages mobilité'!$BG50*(1+'Usages mobilité'!$BH50)^(K$8204-$D$8204)/1000</f>
        <v>0</v>
      </c>
      <c r="L8307" s="223">
        <f>L8256*'Usages mobilité'!$BG50*(1+'Usages mobilité'!$BH50)^(L$8204-$D$8204)/1000</f>
        <v>0</v>
      </c>
      <c r="M8307" s="223">
        <f>M8256*'Usages mobilité'!$BG50*(1+'Usages mobilité'!$BH50)^(M$8204-$D$8204)/1000</f>
        <v>0</v>
      </c>
      <c r="N8307" s="223">
        <f>N8256*'Usages mobilité'!$BG50*(1+'Usages mobilité'!$BH50)^(N$8204-$D$8204)/1000</f>
        <v>0</v>
      </c>
      <c r="O8307" s="223">
        <f>O8256*'Usages mobilité'!$BG50*(1+'Usages mobilité'!$BH50)^(O$8204-$D$8204)/1000</f>
        <v>0</v>
      </c>
      <c r="P8307" s="223">
        <f>P8256*'Usages mobilité'!$BG50*(1+'Usages mobilité'!$BH50)^(P$8204-$D$8204)/1000</f>
        <v>0</v>
      </c>
      <c r="Q8307" s="223">
        <f>Q8256*'Usages mobilité'!$BG50*(1+'Usages mobilité'!$BH50)^(Q$8204-$D$8204)/1000</f>
        <v>0</v>
      </c>
      <c r="R8307" s="223">
        <f>R8256*'Usages mobilité'!$BG50*(1+'Usages mobilité'!$BH50)^(R$8204-$D$8204)/1000</f>
        <v>0</v>
      </c>
    </row>
    <row r="8308" spans="1:18" hidden="1" outlineLevel="2" x14ac:dyDescent="0.25">
      <c r="A8308" s="222" t="str">
        <f>'Usages mobilité'!A51</f>
        <v>Usage mobilité n°48</v>
      </c>
      <c r="B8308" s="222" t="s">
        <v>645</v>
      </c>
      <c r="C8308" s="222"/>
      <c r="D8308" s="223">
        <f>D8257*'Usages mobilité'!$BG51*(1+'Usages mobilité'!$BH51)^(D$8204-$D$8204)/1000</f>
        <v>0</v>
      </c>
      <c r="E8308" s="223">
        <f>E8257*'Usages mobilité'!$BG51*(1+'Usages mobilité'!$BH51)^(E$8204-$D$8204)/1000</f>
        <v>0</v>
      </c>
      <c r="F8308" s="223">
        <f>F8257*'Usages mobilité'!$BG51*(1+'Usages mobilité'!$BH51)^(F$8204-$D$8204)/1000</f>
        <v>0</v>
      </c>
      <c r="G8308" s="223">
        <f>G8257*'Usages mobilité'!$BG51*(1+'Usages mobilité'!$BH51)^(G$8204-$D$8204)/1000</f>
        <v>0</v>
      </c>
      <c r="H8308" s="223">
        <f>H8257*'Usages mobilité'!$BG51*(1+'Usages mobilité'!$BH51)^(H$8204-$D$8204)/1000</f>
        <v>0</v>
      </c>
      <c r="I8308" s="223">
        <f>I8257*'Usages mobilité'!$BG51*(1+'Usages mobilité'!$BH51)^(I$8204-$D$8204)/1000</f>
        <v>0</v>
      </c>
      <c r="J8308" s="223">
        <f>J8257*'Usages mobilité'!$BG51*(1+'Usages mobilité'!$BH51)^(J$8204-$D$8204)/1000</f>
        <v>0</v>
      </c>
      <c r="K8308" s="223">
        <f>K8257*'Usages mobilité'!$BG51*(1+'Usages mobilité'!$BH51)^(K$8204-$D$8204)/1000</f>
        <v>0</v>
      </c>
      <c r="L8308" s="223">
        <f>L8257*'Usages mobilité'!$BG51*(1+'Usages mobilité'!$BH51)^(L$8204-$D$8204)/1000</f>
        <v>0</v>
      </c>
      <c r="M8308" s="223">
        <f>M8257*'Usages mobilité'!$BG51*(1+'Usages mobilité'!$BH51)^(M$8204-$D$8204)/1000</f>
        <v>0</v>
      </c>
      <c r="N8308" s="223">
        <f>N8257*'Usages mobilité'!$BG51*(1+'Usages mobilité'!$BH51)^(N$8204-$D$8204)/1000</f>
        <v>0</v>
      </c>
      <c r="O8308" s="223">
        <f>O8257*'Usages mobilité'!$BG51*(1+'Usages mobilité'!$BH51)^(O$8204-$D$8204)/1000</f>
        <v>0</v>
      </c>
      <c r="P8308" s="223">
        <f>P8257*'Usages mobilité'!$BG51*(1+'Usages mobilité'!$BH51)^(P$8204-$D$8204)/1000</f>
        <v>0</v>
      </c>
      <c r="Q8308" s="223">
        <f>Q8257*'Usages mobilité'!$BG51*(1+'Usages mobilité'!$BH51)^(Q$8204-$D$8204)/1000</f>
        <v>0</v>
      </c>
      <c r="R8308" s="223">
        <f>R8257*'Usages mobilité'!$BG51*(1+'Usages mobilité'!$BH51)^(R$8204-$D$8204)/1000</f>
        <v>0</v>
      </c>
    </row>
    <row r="8309" spans="1:18" hidden="1" outlineLevel="2" x14ac:dyDescent="0.25">
      <c r="A8309" s="222" t="str">
        <f>'Usages mobilité'!A52</f>
        <v>Usage mobilité n°49</v>
      </c>
      <c r="B8309" s="222" t="s">
        <v>645</v>
      </c>
      <c r="C8309" s="222"/>
      <c r="D8309" s="223">
        <f>D8258*'Usages mobilité'!$BG52*(1+'Usages mobilité'!$BH52)^(D$8204-$D$8204)/1000</f>
        <v>0</v>
      </c>
      <c r="E8309" s="223">
        <f>E8258*'Usages mobilité'!$BG52*(1+'Usages mobilité'!$BH52)^(E$8204-$D$8204)/1000</f>
        <v>0</v>
      </c>
      <c r="F8309" s="223">
        <f>F8258*'Usages mobilité'!$BG52*(1+'Usages mobilité'!$BH52)^(F$8204-$D$8204)/1000</f>
        <v>0</v>
      </c>
      <c r="G8309" s="223">
        <f>G8258*'Usages mobilité'!$BG52*(1+'Usages mobilité'!$BH52)^(G$8204-$D$8204)/1000</f>
        <v>0</v>
      </c>
      <c r="H8309" s="223">
        <f>H8258*'Usages mobilité'!$BG52*(1+'Usages mobilité'!$BH52)^(H$8204-$D$8204)/1000</f>
        <v>0</v>
      </c>
      <c r="I8309" s="223">
        <f>I8258*'Usages mobilité'!$BG52*(1+'Usages mobilité'!$BH52)^(I$8204-$D$8204)/1000</f>
        <v>0</v>
      </c>
      <c r="J8309" s="223">
        <f>J8258*'Usages mobilité'!$BG52*(1+'Usages mobilité'!$BH52)^(J$8204-$D$8204)/1000</f>
        <v>0</v>
      </c>
      <c r="K8309" s="223">
        <f>K8258*'Usages mobilité'!$BG52*(1+'Usages mobilité'!$BH52)^(K$8204-$D$8204)/1000</f>
        <v>0</v>
      </c>
      <c r="L8309" s="223">
        <f>L8258*'Usages mobilité'!$BG52*(1+'Usages mobilité'!$BH52)^(L$8204-$D$8204)/1000</f>
        <v>0</v>
      </c>
      <c r="M8309" s="223">
        <f>M8258*'Usages mobilité'!$BG52*(1+'Usages mobilité'!$BH52)^(M$8204-$D$8204)/1000</f>
        <v>0</v>
      </c>
      <c r="N8309" s="223">
        <f>N8258*'Usages mobilité'!$BG52*(1+'Usages mobilité'!$BH52)^(N$8204-$D$8204)/1000</f>
        <v>0</v>
      </c>
      <c r="O8309" s="223">
        <f>O8258*'Usages mobilité'!$BG52*(1+'Usages mobilité'!$BH52)^(O$8204-$D$8204)/1000</f>
        <v>0</v>
      </c>
      <c r="P8309" s="223">
        <f>P8258*'Usages mobilité'!$BG52*(1+'Usages mobilité'!$BH52)^(P$8204-$D$8204)/1000</f>
        <v>0</v>
      </c>
      <c r="Q8309" s="223">
        <f>Q8258*'Usages mobilité'!$BG52*(1+'Usages mobilité'!$BH52)^(Q$8204-$D$8204)/1000</f>
        <v>0</v>
      </c>
      <c r="R8309" s="223">
        <f>R8258*'Usages mobilité'!$BG52*(1+'Usages mobilité'!$BH52)^(R$8204-$D$8204)/1000</f>
        <v>0</v>
      </c>
    </row>
    <row r="8310" spans="1:18" hidden="1" outlineLevel="2" x14ac:dyDescent="0.25">
      <c r="A8310" s="222" t="str">
        <f>'Usages mobilité'!A53</f>
        <v>Usage mobilité n°50</v>
      </c>
      <c r="B8310" s="222" t="s">
        <v>645</v>
      </c>
      <c r="C8310" s="222"/>
      <c r="D8310" s="223">
        <f>D8259*'Usages mobilité'!$BG53*(1+'Usages mobilité'!$BH53)^(D$8204-$D$8204)/1000</f>
        <v>0</v>
      </c>
      <c r="E8310" s="223">
        <f>E8259*'Usages mobilité'!$BG53*(1+'Usages mobilité'!$BH53)^(E$8204-$D$8204)/1000</f>
        <v>0</v>
      </c>
      <c r="F8310" s="223">
        <f>F8259*'Usages mobilité'!$BG53*(1+'Usages mobilité'!$BH53)^(F$8204-$D$8204)/1000</f>
        <v>0</v>
      </c>
      <c r="G8310" s="223">
        <f>G8259*'Usages mobilité'!$BG53*(1+'Usages mobilité'!$BH53)^(G$8204-$D$8204)/1000</f>
        <v>0</v>
      </c>
      <c r="H8310" s="223">
        <f>H8259*'Usages mobilité'!$BG53*(1+'Usages mobilité'!$BH53)^(H$8204-$D$8204)/1000</f>
        <v>0</v>
      </c>
      <c r="I8310" s="223">
        <f>I8259*'Usages mobilité'!$BG53*(1+'Usages mobilité'!$BH53)^(I$8204-$D$8204)/1000</f>
        <v>0</v>
      </c>
      <c r="J8310" s="223">
        <f>J8259*'Usages mobilité'!$BG53*(1+'Usages mobilité'!$BH53)^(J$8204-$D$8204)/1000</f>
        <v>0</v>
      </c>
      <c r="K8310" s="223">
        <f>K8259*'Usages mobilité'!$BG53*(1+'Usages mobilité'!$BH53)^(K$8204-$D$8204)/1000</f>
        <v>0</v>
      </c>
      <c r="L8310" s="223">
        <f>L8259*'Usages mobilité'!$BG53*(1+'Usages mobilité'!$BH53)^(L$8204-$D$8204)/1000</f>
        <v>0</v>
      </c>
      <c r="M8310" s="223">
        <f>M8259*'Usages mobilité'!$BG53*(1+'Usages mobilité'!$BH53)^(M$8204-$D$8204)/1000</f>
        <v>0</v>
      </c>
      <c r="N8310" s="223">
        <f>N8259*'Usages mobilité'!$BG53*(1+'Usages mobilité'!$BH53)^(N$8204-$D$8204)/1000</f>
        <v>0</v>
      </c>
      <c r="O8310" s="223">
        <f>O8259*'Usages mobilité'!$BG53*(1+'Usages mobilité'!$BH53)^(O$8204-$D$8204)/1000</f>
        <v>0</v>
      </c>
      <c r="P8310" s="223">
        <f>P8259*'Usages mobilité'!$BG53*(1+'Usages mobilité'!$BH53)^(P$8204-$D$8204)/1000</f>
        <v>0</v>
      </c>
      <c r="Q8310" s="223">
        <f>Q8259*'Usages mobilité'!$BG53*(1+'Usages mobilité'!$BH53)^(Q$8204-$D$8204)/1000</f>
        <v>0</v>
      </c>
      <c r="R8310" s="223">
        <f>R8259*'Usages mobilité'!$BG53*(1+'Usages mobilité'!$BH53)^(R$8204-$D$8204)/1000</f>
        <v>0</v>
      </c>
    </row>
    <row r="8311" spans="1:18" hidden="1" outlineLevel="1" collapsed="1" x14ac:dyDescent="0.25">
      <c r="A8311" s="222" t="s">
        <v>657</v>
      </c>
      <c r="B8311" s="222"/>
      <c r="C8311" s="222"/>
      <c r="D8311" s="223">
        <f t="shared" ref="D8311:R8311" si="729">SUM(D8261:D8310)</f>
        <v>0</v>
      </c>
      <c r="E8311" s="223">
        <f t="shared" si="729"/>
        <v>0</v>
      </c>
      <c r="F8311" s="223">
        <f t="shared" si="729"/>
        <v>0</v>
      </c>
      <c r="G8311" s="223">
        <f t="shared" si="729"/>
        <v>0</v>
      </c>
      <c r="H8311" s="223">
        <f t="shared" si="729"/>
        <v>0</v>
      </c>
      <c r="I8311" s="223">
        <f t="shared" si="729"/>
        <v>0</v>
      </c>
      <c r="J8311" s="223">
        <f t="shared" si="729"/>
        <v>0</v>
      </c>
      <c r="K8311" s="223">
        <f t="shared" si="729"/>
        <v>0</v>
      </c>
      <c r="L8311" s="223">
        <f t="shared" si="729"/>
        <v>0</v>
      </c>
      <c r="M8311" s="223">
        <f t="shared" si="729"/>
        <v>0</v>
      </c>
      <c r="N8311" s="223">
        <f t="shared" si="729"/>
        <v>0</v>
      </c>
      <c r="O8311" s="223">
        <f t="shared" si="729"/>
        <v>0</v>
      </c>
      <c r="P8311" s="223">
        <f t="shared" si="729"/>
        <v>0</v>
      </c>
      <c r="Q8311" s="223">
        <f t="shared" si="729"/>
        <v>0</v>
      </c>
      <c r="R8311" s="223">
        <f t="shared" si="729"/>
        <v>0</v>
      </c>
    </row>
    <row r="8312" spans="1:18" hidden="1" outlineLevel="1" x14ac:dyDescent="0.25">
      <c r="A8312" s="53" t="s">
        <v>652</v>
      </c>
      <c r="B8312" s="53"/>
      <c r="C8312" s="53"/>
      <c r="D8312" s="244"/>
      <c r="E8312" s="244"/>
      <c r="F8312" s="244"/>
      <c r="G8312" s="244"/>
      <c r="H8312" s="244"/>
      <c r="I8312" s="244"/>
      <c r="J8312" s="244"/>
      <c r="K8312" s="244"/>
      <c r="L8312" s="244"/>
      <c r="M8312" s="244"/>
      <c r="N8312" s="244"/>
      <c r="O8312" s="244"/>
      <c r="P8312" s="244"/>
      <c r="Q8312" s="244"/>
      <c r="R8312" s="244"/>
    </row>
    <row r="8313" spans="1:18" hidden="1" outlineLevel="1" x14ac:dyDescent="0.25">
      <c r="A8313" s="53" t="s">
        <v>658</v>
      </c>
      <c r="B8313" s="53"/>
      <c r="C8313" s="53"/>
      <c r="D8313" s="244"/>
      <c r="E8313" s="244"/>
      <c r="F8313" s="244"/>
      <c r="G8313" s="244"/>
      <c r="H8313" s="244"/>
      <c r="I8313" s="244"/>
      <c r="J8313" s="244"/>
      <c r="K8313" s="244"/>
      <c r="L8313" s="244"/>
      <c r="M8313" s="244"/>
      <c r="N8313" s="244"/>
      <c r="O8313" s="244"/>
      <c r="P8313" s="244"/>
      <c r="Q8313" s="244"/>
      <c r="R8313" s="244"/>
    </row>
    <row r="8314" spans="1:18" hidden="1" outlineLevel="1" x14ac:dyDescent="0.25">
      <c r="A8314" s="53" t="s">
        <v>40</v>
      </c>
      <c r="B8314" s="53"/>
      <c r="C8314" s="53"/>
      <c r="D8314" s="223">
        <f t="shared" ref="D8314:R8314" si="730">D8311+D8313</f>
        <v>0</v>
      </c>
      <c r="E8314" s="223">
        <f t="shared" si="730"/>
        <v>0</v>
      </c>
      <c r="F8314" s="223">
        <f t="shared" si="730"/>
        <v>0</v>
      </c>
      <c r="G8314" s="223">
        <f t="shared" si="730"/>
        <v>0</v>
      </c>
      <c r="H8314" s="223">
        <f t="shared" si="730"/>
        <v>0</v>
      </c>
      <c r="I8314" s="223">
        <f t="shared" si="730"/>
        <v>0</v>
      </c>
      <c r="J8314" s="223">
        <f t="shared" si="730"/>
        <v>0</v>
      </c>
      <c r="K8314" s="223">
        <f t="shared" si="730"/>
        <v>0</v>
      </c>
      <c r="L8314" s="223">
        <f t="shared" si="730"/>
        <v>0</v>
      </c>
      <c r="M8314" s="223">
        <f t="shared" si="730"/>
        <v>0</v>
      </c>
      <c r="N8314" s="223">
        <f t="shared" si="730"/>
        <v>0</v>
      </c>
      <c r="O8314" s="223">
        <f t="shared" si="730"/>
        <v>0</v>
      </c>
      <c r="P8314" s="223">
        <f t="shared" si="730"/>
        <v>0</v>
      </c>
      <c r="Q8314" s="223">
        <f t="shared" si="730"/>
        <v>0</v>
      </c>
      <c r="R8314" s="223">
        <f t="shared" si="730"/>
        <v>0</v>
      </c>
    </row>
    <row r="8315" spans="1:18" hidden="1" outlineLevel="1" x14ac:dyDescent="0.25"/>
    <row r="8316" spans="1:18" hidden="1" outlineLevel="1" x14ac:dyDescent="0.25">
      <c r="A8316" s="274" t="s">
        <v>0</v>
      </c>
      <c r="B8316" s="225" t="s">
        <v>16</v>
      </c>
      <c r="C8316" s="53"/>
      <c r="D8316" s="244">
        <v>10000</v>
      </c>
      <c r="E8316" s="244"/>
      <c r="F8316" s="244"/>
      <c r="G8316" s="244"/>
      <c r="H8316" s="244"/>
      <c r="I8316" s="244"/>
      <c r="J8316" s="244"/>
      <c r="K8316" s="244"/>
      <c r="L8316" s="244"/>
      <c r="M8316" s="244"/>
      <c r="N8316" s="244"/>
      <c r="O8316" s="244"/>
      <c r="P8316" s="244"/>
      <c r="Q8316" s="244"/>
      <c r="R8316" s="244"/>
    </row>
    <row r="8317" spans="1:18" hidden="1" outlineLevel="1" x14ac:dyDescent="0.25">
      <c r="A8317" s="274"/>
      <c r="B8317" s="226" t="s">
        <v>42</v>
      </c>
      <c r="C8317" s="222"/>
      <c r="D8317" s="223">
        <f>IF($B8201&lt;&gt;"",D8316*(VLOOKUP($B8201,Distribution!$H4:$Y53,18)*(1+VLOOKUP($B8201,Distribution!$H4:$Z53,19))^(D8204-$D8204))/1000,0)</f>
        <v>0</v>
      </c>
      <c r="E8317" s="223">
        <f>IF($B8201&lt;&gt;"",E8316*(VLOOKUP($B8201,Distribution!$H4:$Y53,18)*(1+VLOOKUP($B8201,Distribution!$H4:$Z53,19))^(E8204-$D8204))/1000,0)</f>
        <v>0</v>
      </c>
      <c r="F8317" s="223">
        <f>IF($B8201&lt;&gt;"",F8316*(VLOOKUP($B8201,Distribution!$H4:$Y53,18)*(1+VLOOKUP($B8201,Distribution!$H4:$Z53,19))^(F8204-$D8204))/1000,0)</f>
        <v>0</v>
      </c>
      <c r="G8317" s="223">
        <f>IF($B8201&lt;&gt;"",G8316*(VLOOKUP($B8201,Distribution!$H4:$Y53,18)*(1+VLOOKUP($B8201,Distribution!$H4:$Z53,19))^(G8204-$D8204))/1000,0)</f>
        <v>0</v>
      </c>
      <c r="H8317" s="223">
        <f>IF($B8201&lt;&gt;"",H8316*(VLOOKUP($B8201,Distribution!$H4:$Y53,18)*(1+VLOOKUP($B8201,Distribution!$H4:$Z53,19))^(H8204-$D8204))/1000,0)</f>
        <v>0</v>
      </c>
      <c r="I8317" s="223">
        <f>IF($B8201&lt;&gt;"",I8316*(VLOOKUP($B8201,Distribution!$H4:$Y53,18)*(1+VLOOKUP($B8201,Distribution!$H4:$Z53,19))^(I8204-$D8204))/1000,0)</f>
        <v>0</v>
      </c>
      <c r="J8317" s="223">
        <f>IF($B8201&lt;&gt;"",J8316*(VLOOKUP($B8201,Distribution!$H4:$Y53,18)*(1+VLOOKUP($B8201,Distribution!$H4:$Z53,19))^(J8204-$D8204))/1000,0)</f>
        <v>0</v>
      </c>
      <c r="K8317" s="223">
        <f>IF($B8201&lt;&gt;"",K8316*(VLOOKUP($B8201,Distribution!$H4:$Y53,18)*(1+VLOOKUP($B8201,Distribution!$H4:$Z53,19))^(K8204-$D8204))/1000,0)</f>
        <v>0</v>
      </c>
      <c r="L8317" s="223">
        <f>IF($B8201&lt;&gt;"",L8316*(VLOOKUP($B8201,Distribution!$H4:$Y53,18)*(1+VLOOKUP($B8201,Distribution!$H4:$Z53,19))^(L8204-$D8204))/1000,0)</f>
        <v>0</v>
      </c>
      <c r="M8317" s="223">
        <f>IF($B8201&lt;&gt;"",M8316*(VLOOKUP($B8201,Distribution!$H4:$Y53,18)*(1+VLOOKUP($B8201,Distribution!$H4:$Z53,19))^(M8204-$D8204))/1000,0)</f>
        <v>0</v>
      </c>
      <c r="N8317" s="223">
        <f>IF($B8201&lt;&gt;"",N8316*(VLOOKUP($B8201,Distribution!$H4:$Y53,18)*(1+VLOOKUP($B8201,Distribution!$H4:$Z53,19))^(N8204-$D8204))/1000,0)</f>
        <v>0</v>
      </c>
      <c r="O8317" s="223">
        <f>IF($B8201&lt;&gt;"",O8316*(VLOOKUP($B8201,Distribution!$H4:$Y53,18)*(1+VLOOKUP($B8201,Distribution!$H4:$Z53,19))^(O8204-$D8204))/1000,0)</f>
        <v>0</v>
      </c>
      <c r="P8317" s="223">
        <f>IF($B8201&lt;&gt;"",P8316*(VLOOKUP($B8201,Distribution!$H4:$Y53,18)*(1+VLOOKUP($B8201,Distribution!$H4:$Z53,19))^(P8204-$D8204))/1000,0)</f>
        <v>0</v>
      </c>
      <c r="Q8317" s="223">
        <f>IF($B8201&lt;&gt;"",Q8316*(VLOOKUP($B8201,Distribution!$H4:$Y53,18)*(1+VLOOKUP($B8201,Distribution!$H4:$Z53,19))^(Q8204-$D8204))/1000,0)</f>
        <v>0</v>
      </c>
      <c r="R8317" s="223">
        <f>IF($B8201&lt;&gt;"",R8316*(VLOOKUP($B8201,Distribution!$H4:$Y53,18)*(1+VLOOKUP($B8201,Distribution!$H4:$Z53,19))^(R8204-$D8204))/1000,0)</f>
        <v>0</v>
      </c>
    </row>
    <row r="8318" spans="1:18" hidden="1" outlineLevel="1" x14ac:dyDescent="0.25">
      <c r="A8318" s="274" t="s">
        <v>15</v>
      </c>
      <c r="B8318" s="225" t="s">
        <v>679</v>
      </c>
      <c r="C8318" s="53"/>
      <c r="D8318" s="244"/>
      <c r="E8318" s="244"/>
      <c r="F8318" s="244"/>
      <c r="G8318" s="244"/>
      <c r="H8318" s="244"/>
      <c r="I8318" s="244"/>
      <c r="J8318" s="244"/>
      <c r="K8318" s="244"/>
      <c r="L8318" s="244"/>
      <c r="M8318" s="244"/>
      <c r="N8318" s="244"/>
      <c r="O8318" s="244"/>
      <c r="P8318" s="244"/>
      <c r="Q8318" s="244"/>
      <c r="R8318" s="244"/>
    </row>
    <row r="8319" spans="1:18" hidden="1" outlineLevel="1" x14ac:dyDescent="0.25">
      <c r="A8319" s="274"/>
      <c r="B8319" s="225" t="s">
        <v>42</v>
      </c>
      <c r="C8319" s="53"/>
      <c r="D8319" s="244"/>
      <c r="E8319" s="244"/>
      <c r="F8319" s="244"/>
      <c r="G8319" s="244"/>
      <c r="H8319" s="244"/>
      <c r="I8319" s="244"/>
      <c r="J8319" s="244"/>
      <c r="K8319" s="244"/>
      <c r="L8319" s="244"/>
      <c r="M8319" s="244"/>
      <c r="N8319" s="244"/>
      <c r="O8319" s="244"/>
      <c r="P8319" s="244"/>
      <c r="Q8319" s="244"/>
      <c r="R8319" s="244"/>
    </row>
    <row r="8320" spans="1:18" hidden="1" outlineLevel="1" x14ac:dyDescent="0.25">
      <c r="A8320" s="225" t="s">
        <v>56</v>
      </c>
      <c r="B8320" s="225"/>
      <c r="C8320" s="53"/>
      <c r="D8320" s="244"/>
      <c r="E8320" s="244"/>
      <c r="F8320" s="244"/>
      <c r="G8320" s="244"/>
      <c r="H8320" s="244"/>
      <c r="I8320" s="244"/>
      <c r="J8320" s="244"/>
      <c r="K8320" s="244"/>
      <c r="L8320" s="244"/>
      <c r="M8320" s="244"/>
      <c r="N8320" s="244"/>
      <c r="O8320" s="244"/>
      <c r="P8320" s="244"/>
      <c r="Q8320" s="244"/>
      <c r="R8320" s="244"/>
    </row>
    <row r="8321" spans="1:18" hidden="1" outlineLevel="1" x14ac:dyDescent="0.25">
      <c r="A8321" s="225" t="s">
        <v>57</v>
      </c>
      <c r="B8321" s="225"/>
      <c r="C8321" s="53"/>
      <c r="D8321" s="244"/>
      <c r="E8321" s="244"/>
      <c r="F8321" s="244"/>
      <c r="G8321" s="244"/>
      <c r="H8321" s="244"/>
      <c r="I8321" s="244"/>
      <c r="J8321" s="244"/>
      <c r="K8321" s="244"/>
      <c r="L8321" s="244"/>
      <c r="M8321" s="244"/>
      <c r="N8321" s="244"/>
      <c r="O8321" s="244"/>
      <c r="P8321" s="244"/>
      <c r="Q8321" s="244"/>
      <c r="R8321" s="244"/>
    </row>
    <row r="8322" spans="1:18" hidden="1" outlineLevel="1" x14ac:dyDescent="0.25">
      <c r="A8322" s="224" t="s">
        <v>659</v>
      </c>
      <c r="B8322" s="224"/>
      <c r="C8322" s="222"/>
      <c r="D8322" s="223">
        <f t="shared" ref="D8322:R8322" si="731">D8317+D8319+D8320+D8321</f>
        <v>0</v>
      </c>
      <c r="E8322" s="223">
        <f t="shared" si="731"/>
        <v>0</v>
      </c>
      <c r="F8322" s="223">
        <f t="shared" si="731"/>
        <v>0</v>
      </c>
      <c r="G8322" s="223">
        <f t="shared" si="731"/>
        <v>0</v>
      </c>
      <c r="H8322" s="223">
        <f t="shared" si="731"/>
        <v>0</v>
      </c>
      <c r="I8322" s="223">
        <f t="shared" si="731"/>
        <v>0</v>
      </c>
      <c r="J8322" s="223">
        <f t="shared" si="731"/>
        <v>0</v>
      </c>
      <c r="K8322" s="223">
        <f t="shared" si="731"/>
        <v>0</v>
      </c>
      <c r="L8322" s="223">
        <f t="shared" si="731"/>
        <v>0</v>
      </c>
      <c r="M8322" s="223">
        <f t="shared" si="731"/>
        <v>0</v>
      </c>
      <c r="N8322" s="223">
        <f t="shared" si="731"/>
        <v>0</v>
      </c>
      <c r="O8322" s="223">
        <f t="shared" si="731"/>
        <v>0</v>
      </c>
      <c r="P8322" s="223">
        <f t="shared" si="731"/>
        <v>0</v>
      </c>
      <c r="Q8322" s="223">
        <f t="shared" si="731"/>
        <v>0</v>
      </c>
      <c r="R8322" s="223">
        <f t="shared" si="731"/>
        <v>0</v>
      </c>
    </row>
    <row r="8323" spans="1:18" hidden="1" outlineLevel="1" x14ac:dyDescent="0.25"/>
    <row r="8324" spans="1:18" hidden="1" outlineLevel="1" x14ac:dyDescent="0.25">
      <c r="A8324" s="222" t="s">
        <v>663</v>
      </c>
      <c r="B8324" s="222"/>
      <c r="C8324" s="222"/>
      <c r="D8324" s="223">
        <f t="shared" ref="D8324:R8324" si="732">D8314-D8322</f>
        <v>0</v>
      </c>
      <c r="E8324" s="223">
        <f t="shared" si="732"/>
        <v>0</v>
      </c>
      <c r="F8324" s="223">
        <f t="shared" si="732"/>
        <v>0</v>
      </c>
      <c r="G8324" s="223">
        <f t="shared" si="732"/>
        <v>0</v>
      </c>
      <c r="H8324" s="223">
        <f t="shared" si="732"/>
        <v>0</v>
      </c>
      <c r="I8324" s="223">
        <f t="shared" si="732"/>
        <v>0</v>
      </c>
      <c r="J8324" s="223">
        <f t="shared" si="732"/>
        <v>0</v>
      </c>
      <c r="K8324" s="223">
        <f t="shared" si="732"/>
        <v>0</v>
      </c>
      <c r="L8324" s="223">
        <f t="shared" si="732"/>
        <v>0</v>
      </c>
      <c r="M8324" s="223">
        <f t="shared" si="732"/>
        <v>0</v>
      </c>
      <c r="N8324" s="223">
        <f t="shared" si="732"/>
        <v>0</v>
      </c>
      <c r="O8324" s="223">
        <f t="shared" si="732"/>
        <v>0</v>
      </c>
      <c r="P8324" s="223">
        <f t="shared" si="732"/>
        <v>0</v>
      </c>
      <c r="Q8324" s="223">
        <f t="shared" si="732"/>
        <v>0</v>
      </c>
      <c r="R8324" s="223">
        <f t="shared" si="732"/>
        <v>0</v>
      </c>
    </row>
    <row r="8325" spans="1:18" hidden="1" outlineLevel="1" x14ac:dyDescent="0.25"/>
    <row r="8326" spans="1:18" hidden="1" outlineLevel="1" x14ac:dyDescent="0.25">
      <c r="A8326" s="53" t="s">
        <v>664</v>
      </c>
      <c r="B8326" s="53"/>
      <c r="C8326" s="53"/>
      <c r="D8326" s="244"/>
      <c r="E8326" s="244"/>
      <c r="F8326" s="244"/>
      <c r="G8326" s="244"/>
      <c r="H8326" s="244"/>
      <c r="I8326" s="244"/>
      <c r="J8326" s="244"/>
      <c r="K8326" s="244"/>
      <c r="L8326" s="244"/>
      <c r="M8326" s="244"/>
      <c r="N8326" s="244"/>
      <c r="O8326" s="244"/>
      <c r="P8326" s="244"/>
      <c r="Q8326" s="244"/>
      <c r="R8326" s="244"/>
    </row>
    <row r="8327" spans="1:18" hidden="1" outlineLevel="1" x14ac:dyDescent="0.25"/>
    <row r="8328" spans="1:18" hidden="1" outlineLevel="1" x14ac:dyDescent="0.25">
      <c r="A8328" s="222" t="s">
        <v>665</v>
      </c>
      <c r="B8328" s="222"/>
      <c r="C8328" s="222"/>
      <c r="D8328" s="223">
        <f t="shared" ref="D8328:R8328" si="733">D8324-D8326</f>
        <v>0</v>
      </c>
      <c r="E8328" s="223">
        <f t="shared" si="733"/>
        <v>0</v>
      </c>
      <c r="F8328" s="223">
        <f t="shared" si="733"/>
        <v>0</v>
      </c>
      <c r="G8328" s="223">
        <f t="shared" si="733"/>
        <v>0</v>
      </c>
      <c r="H8328" s="223">
        <f t="shared" si="733"/>
        <v>0</v>
      </c>
      <c r="I8328" s="223">
        <f t="shared" si="733"/>
        <v>0</v>
      </c>
      <c r="J8328" s="223">
        <f t="shared" si="733"/>
        <v>0</v>
      </c>
      <c r="K8328" s="223">
        <f t="shared" si="733"/>
        <v>0</v>
      </c>
      <c r="L8328" s="223">
        <f t="shared" si="733"/>
        <v>0</v>
      </c>
      <c r="M8328" s="223">
        <f t="shared" si="733"/>
        <v>0</v>
      </c>
      <c r="N8328" s="223">
        <f t="shared" si="733"/>
        <v>0</v>
      </c>
      <c r="O8328" s="223">
        <f t="shared" si="733"/>
        <v>0</v>
      </c>
      <c r="P8328" s="223">
        <f t="shared" si="733"/>
        <v>0</v>
      </c>
      <c r="Q8328" s="223">
        <f t="shared" si="733"/>
        <v>0</v>
      </c>
      <c r="R8328" s="223">
        <f t="shared" si="733"/>
        <v>0</v>
      </c>
    </row>
    <row r="8329" spans="1:18" hidden="1" outlineLevel="1" x14ac:dyDescent="0.25">
      <c r="A8329" s="222" t="s">
        <v>666</v>
      </c>
      <c r="B8329" s="222"/>
      <c r="C8329" s="222"/>
      <c r="D8329" s="223">
        <f t="shared" ref="D8329:R8329" si="734">$B8202*D8328</f>
        <v>0</v>
      </c>
      <c r="E8329" s="223">
        <f t="shared" si="734"/>
        <v>0</v>
      </c>
      <c r="F8329" s="223">
        <f t="shared" si="734"/>
        <v>0</v>
      </c>
      <c r="G8329" s="223">
        <f t="shared" si="734"/>
        <v>0</v>
      </c>
      <c r="H8329" s="223">
        <f t="shared" si="734"/>
        <v>0</v>
      </c>
      <c r="I8329" s="223">
        <f t="shared" si="734"/>
        <v>0</v>
      </c>
      <c r="J8329" s="223">
        <f t="shared" si="734"/>
        <v>0</v>
      </c>
      <c r="K8329" s="223">
        <f t="shared" si="734"/>
        <v>0</v>
      </c>
      <c r="L8329" s="223">
        <f t="shared" si="734"/>
        <v>0</v>
      </c>
      <c r="M8329" s="223">
        <f t="shared" si="734"/>
        <v>0</v>
      </c>
      <c r="N8329" s="223">
        <f t="shared" si="734"/>
        <v>0</v>
      </c>
      <c r="O8329" s="223">
        <f t="shared" si="734"/>
        <v>0</v>
      </c>
      <c r="P8329" s="223">
        <f t="shared" si="734"/>
        <v>0</v>
      </c>
      <c r="Q8329" s="223">
        <f t="shared" si="734"/>
        <v>0</v>
      </c>
      <c r="R8329" s="223">
        <f t="shared" si="734"/>
        <v>0</v>
      </c>
    </row>
    <row r="8330" spans="1:18" hidden="1" outlineLevel="1" x14ac:dyDescent="0.25"/>
    <row r="8331" spans="1:18" hidden="1" outlineLevel="1" x14ac:dyDescent="0.25">
      <c r="A8331" s="222" t="s">
        <v>667</v>
      </c>
      <c r="B8331" s="222"/>
      <c r="C8331" s="222"/>
      <c r="D8331" s="223">
        <f t="shared" ref="D8331:R8331" si="735">D8328-D8329</f>
        <v>0</v>
      </c>
      <c r="E8331" s="223">
        <f t="shared" si="735"/>
        <v>0</v>
      </c>
      <c r="F8331" s="223">
        <f t="shared" si="735"/>
        <v>0</v>
      </c>
      <c r="G8331" s="223">
        <f t="shared" si="735"/>
        <v>0</v>
      </c>
      <c r="H8331" s="223">
        <f t="shared" si="735"/>
        <v>0</v>
      </c>
      <c r="I8331" s="223">
        <f t="shared" si="735"/>
        <v>0</v>
      </c>
      <c r="J8331" s="223">
        <f t="shared" si="735"/>
        <v>0</v>
      </c>
      <c r="K8331" s="223">
        <f t="shared" si="735"/>
        <v>0</v>
      </c>
      <c r="L8331" s="223">
        <f t="shared" si="735"/>
        <v>0</v>
      </c>
      <c r="M8331" s="223">
        <f t="shared" si="735"/>
        <v>0</v>
      </c>
      <c r="N8331" s="223">
        <f t="shared" si="735"/>
        <v>0</v>
      </c>
      <c r="O8331" s="223">
        <f t="shared" si="735"/>
        <v>0</v>
      </c>
      <c r="P8331" s="223">
        <f t="shared" si="735"/>
        <v>0</v>
      </c>
      <c r="Q8331" s="223">
        <f t="shared" si="735"/>
        <v>0</v>
      </c>
      <c r="R8331" s="223">
        <f t="shared" si="735"/>
        <v>0</v>
      </c>
    </row>
    <row r="8332" spans="1:18" hidden="1" outlineLevel="1" x14ac:dyDescent="0.25"/>
    <row r="8333" spans="1:18" hidden="1" outlineLevel="1" x14ac:dyDescent="0.25">
      <c r="A8333" s="224" t="s">
        <v>668</v>
      </c>
      <c r="B8333" s="222"/>
      <c r="C8333" s="222"/>
      <c r="D8333" s="227" t="e">
        <f>IRR(D8331:R8331)</f>
        <v>#NUM!</v>
      </c>
    </row>
    <row r="8334" spans="1:18" collapsed="1" x14ac:dyDescent="0.25"/>
  </sheetData>
  <sheetProtection algorithmName="SHA-512" hashValue="QQNyAqUo69fbYPvxnzPODa52jEuEJgh6PTqlkWm/JqMsjmakWSYM34HUQ5yr04ykhoW/T1D7uZUuoe5tKgVtSA==" saltValue="74KOKCIjAKIGj0v8tMUVEA==" spinCount="100000" sheet="1" objects="1" scenarios="1" formatRows="0"/>
  <mergeCells count="96">
    <mergeCell ref="A503:A504"/>
    <mergeCell ref="A223:A224"/>
    <mergeCell ref="A225:A226"/>
    <mergeCell ref="A364:A365"/>
    <mergeCell ref="A366:A367"/>
    <mergeCell ref="A501:A502"/>
    <mergeCell ref="A744:A745"/>
    <mergeCell ref="A746:A747"/>
    <mergeCell ref="A885:A886"/>
    <mergeCell ref="A887:A888"/>
    <mergeCell ref="A1022:A1023"/>
    <mergeCell ref="A1024:A1025"/>
    <mergeCell ref="A1786:A1787"/>
    <mergeCell ref="A1788:A1789"/>
    <mergeCell ref="A1927:A1928"/>
    <mergeCell ref="A1929:A1930"/>
    <mergeCell ref="A2064:A2065"/>
    <mergeCell ref="A2066:A2067"/>
    <mergeCell ref="A1265:A1266"/>
    <mergeCell ref="A1267:A1268"/>
    <mergeCell ref="A1406:A1407"/>
    <mergeCell ref="A1408:A1409"/>
    <mergeCell ref="A1543:A1544"/>
    <mergeCell ref="A1545:A1546"/>
    <mergeCell ref="A4150:A4151"/>
    <mergeCell ref="A3349:A3350"/>
    <mergeCell ref="A3351:A3352"/>
    <mergeCell ref="A3490:A3491"/>
    <mergeCell ref="A3492:A3493"/>
    <mergeCell ref="A3627:A3628"/>
    <mergeCell ref="A3629:A3630"/>
    <mergeCell ref="A3870:A3871"/>
    <mergeCell ref="A3872:A3873"/>
    <mergeCell ref="A4011:A4012"/>
    <mergeCell ref="A4013:A4014"/>
    <mergeCell ref="A4148:A4149"/>
    <mergeCell ref="A3108:A3109"/>
    <mergeCell ref="A2307:A2308"/>
    <mergeCell ref="A2309:A2310"/>
    <mergeCell ref="A2448:A2449"/>
    <mergeCell ref="A2450:A2451"/>
    <mergeCell ref="A2585:A2586"/>
    <mergeCell ref="A2587:A2588"/>
    <mergeCell ref="A2828:A2829"/>
    <mergeCell ref="A2830:A2831"/>
    <mergeCell ref="A2969:A2970"/>
    <mergeCell ref="A2971:A2972"/>
    <mergeCell ref="A3106:A3107"/>
    <mergeCell ref="A4391:A4392"/>
    <mergeCell ref="A4393:A4394"/>
    <mergeCell ref="A4532:A4533"/>
    <mergeCell ref="A4534:A4535"/>
    <mergeCell ref="A4669:A4670"/>
    <mergeCell ref="A4671:A4672"/>
    <mergeCell ref="A4912:A4913"/>
    <mergeCell ref="A4914:A4915"/>
    <mergeCell ref="A5053:A5054"/>
    <mergeCell ref="A5055:A5056"/>
    <mergeCell ref="A5190:A5191"/>
    <mergeCell ref="A5192:A5193"/>
    <mergeCell ref="A5433:A5434"/>
    <mergeCell ref="A5435:A5436"/>
    <mergeCell ref="A5574:A5575"/>
    <mergeCell ref="A5576:A5577"/>
    <mergeCell ref="A5711:A5712"/>
    <mergeCell ref="A5713:A5714"/>
    <mergeCell ref="A5954:A5955"/>
    <mergeCell ref="A5956:A5957"/>
    <mergeCell ref="A6095:A6096"/>
    <mergeCell ref="A6097:A6098"/>
    <mergeCell ref="A6232:A6233"/>
    <mergeCell ref="A6234:A6235"/>
    <mergeCell ref="A6475:A6476"/>
    <mergeCell ref="A6477:A6478"/>
    <mergeCell ref="A6616:A6617"/>
    <mergeCell ref="A6618:A6619"/>
    <mergeCell ref="A6753:A6754"/>
    <mergeCell ref="A6755:A6756"/>
    <mergeCell ref="A6996:A6997"/>
    <mergeCell ref="A6998:A6999"/>
    <mergeCell ref="A7137:A7138"/>
    <mergeCell ref="A7139:A7140"/>
    <mergeCell ref="A7274:A7275"/>
    <mergeCell ref="A7276:A7277"/>
    <mergeCell ref="A7517:A7518"/>
    <mergeCell ref="A7519:A7520"/>
    <mergeCell ref="A7658:A7659"/>
    <mergeCell ref="A7660:A7661"/>
    <mergeCell ref="A8181:A8182"/>
    <mergeCell ref="A8316:A8317"/>
    <mergeCell ref="A8318:A8319"/>
    <mergeCell ref="A7795:A7796"/>
    <mergeCell ref="A7797:A7798"/>
    <mergeCell ref="A8038:A8039"/>
    <mergeCell ref="A8040:A8041"/>
    <mergeCell ref="A8179:A8180"/>
  </mergeCells>
  <dataValidations count="2">
    <dataValidation type="list" allowBlank="1" showInputMessage="1" showErrorMessage="1" sqref="B4 B386 B525 B907 B1046 B1428 B1567 B1949 B2088 B2470 B2609 B2991 B3130 B3512 B3651 B4033 B4172 B4554 B4693 B5075 B5214 B5596 B5735 B6117 B6256 B6638 B6777 B7159 B7298 B7680 B7819 B8201" xr:uid="{C0E31892-58CF-47A5-B717-3D83089F114D}">
      <formula1>Unité_de_distribution</formula1>
    </dataValidation>
    <dataValidation type="list" allowBlank="1" showInputMessage="1" showErrorMessage="1" sqref="B3 B245 B524 B766 B1045 B1287 B1566 B1808 B2087 B2329 B2608 B2850 B3129 B3371 B3650 B3892 B4171 B4413 B4692 B4934 B5213 B5455 B5734 B5976 B6255 B6497 B6776 B7018 B7297 B7539 B7818 B8060" xr:uid="{9B7419F8-DACE-46A5-96A1-ABAB61B23E4E}">
      <formula1>Unité_de_production</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21</vt:i4>
      </vt:variant>
    </vt:vector>
  </HeadingPairs>
  <TitlesOfParts>
    <vt:vector size="34" baseType="lpstr">
      <vt:lpstr>Notice</vt:lpstr>
      <vt:lpstr>Partenaires</vt:lpstr>
      <vt:lpstr>Production</vt:lpstr>
      <vt:lpstr>Usages industrie</vt:lpstr>
      <vt:lpstr>Distribution</vt:lpstr>
      <vt:lpstr>Usages mobilité</vt:lpstr>
      <vt:lpstr>Bilan GES</vt:lpstr>
      <vt:lpstr>Sélection</vt:lpstr>
      <vt:lpstr>BP Infras</vt:lpstr>
      <vt:lpstr>Grille DNSH</vt:lpstr>
      <vt:lpstr>FR2030</vt:lpstr>
      <vt:lpstr>Sources</vt:lpstr>
      <vt:lpstr>Exportation</vt:lpstr>
      <vt:lpstr>Activite_Transport</vt:lpstr>
      <vt:lpstr>Carburant</vt:lpstr>
      <vt:lpstr>Correlation_temporelle</vt:lpstr>
      <vt:lpstr>cout_raffinerie</vt:lpstr>
      <vt:lpstr>cout_SMR</vt:lpstr>
      <vt:lpstr>détention</vt:lpstr>
      <vt:lpstr>Electrolyse_Type</vt:lpstr>
      <vt:lpstr>Infra_existante</vt:lpstr>
      <vt:lpstr>Partenaires</vt:lpstr>
      <vt:lpstr>Référence_Industrie</vt:lpstr>
      <vt:lpstr>regime_ICPE</vt:lpstr>
      <vt:lpstr>Secteurs_Industrie</vt:lpstr>
      <vt:lpstr>Surface</vt:lpstr>
      <vt:lpstr>taille_cuve</vt:lpstr>
      <vt:lpstr>Type_Production</vt:lpstr>
      <vt:lpstr>Unité_de_distribution</vt:lpstr>
      <vt:lpstr>Unité_de_production</vt:lpstr>
      <vt:lpstr>unite_fonctionnelle</vt:lpstr>
      <vt:lpstr>Usage_Industrie</vt:lpstr>
      <vt:lpstr>Usage_Mobilité</vt:lpstr>
      <vt:lpstr>Usages_industrie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Pierre.SACHER@ademe.fr;gwendal.meance@ademe.fr</dc:creator>
  <cp:lastModifiedBy>DE BOHAN Armelle</cp:lastModifiedBy>
  <dcterms:created xsi:type="dcterms:W3CDTF">2018-12-14T15:28:18Z</dcterms:created>
  <dcterms:modified xsi:type="dcterms:W3CDTF">2023-05-10T10:25:04Z</dcterms:modified>
</cp:coreProperties>
</file>